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53A4C093-EA06-4E88-8166-8A62B567C46C}" xr6:coauthVersionLast="47" xr6:coauthVersionMax="47" xr10:uidLastSave="{00000000-0000-0000-0000-000000000000}"/>
  <bookViews>
    <workbookView xWindow="-103" yWindow="-103" windowWidth="33120" windowHeight="18000" tabRatio="690" firstSheet="3" activeTab="15" xr2:uid="{BEDDA086-3899-4EC0-A870-445CC9E7E800}"/>
  </bookViews>
  <sheets>
    <sheet name="Old R002 codes" sheetId="69" state="hidden" r:id="rId1"/>
    <sheet name="Old Codes" sheetId="15" state="hidden" r:id="rId2"/>
    <sheet name="Codes (3)" sheetId="860" state="hidden" r:id="rId3"/>
    <sheet name="Test" sheetId="1393" r:id="rId4"/>
    <sheet name="Revenue and Direct Costs" sheetId="1391" r:id="rId5"/>
    <sheet name="Working Capital" sheetId="1389" r:id="rId6"/>
    <sheet name="Qarterly Summary" sheetId="1245" r:id="rId7"/>
    <sheet name="IS BS CF" sheetId="861" r:id="rId8"/>
    <sheet name="Charts" sheetId="1246" r:id="rId9"/>
    <sheet name="ChatGPT testing" sheetId="908" r:id="rId10"/>
    <sheet name="Macro" sheetId="206" r:id="rId11"/>
    <sheet name="Data" sheetId="532" state="hidden" r:id="rId12"/>
    <sheet name="Validation" sheetId="487" state="hidden" r:id="rId13"/>
    <sheet name="Data validation" sheetId="564" r:id="rId14"/>
    <sheet name="Code list" sheetId="84" r:id="rId15"/>
    <sheet name="Model Builder" sheetId="1328" r:id="rId16"/>
    <sheet name="Codes" sheetId="64" r:id="rId17"/>
    <sheet name="DCF" sheetId="1225" r:id="rId18"/>
    <sheet name="WACC" sheetId="1226" r:id="rId19"/>
    <sheet name="Comps." sheetId="1227" r:id="rId20"/>
    <sheet name="Corporate Overhead" sheetId="863" r:id="rId21"/>
    <sheet name="Equity" sheetId="864" r:id="rId22"/>
    <sheet name="Misc." sheetId="1379" r:id="rId23"/>
    <sheet name="GPT cache" sheetId="859" state="veryHidden" r:id="rId24"/>
  </sheets>
  <definedNames>
    <definedName name="_______________a2" localSheetId="8" hidden="1">{#N/A,#N/A,FALSE,"Sheet1"}</definedName>
    <definedName name="_______________a2" localSheetId="6" hidden="1">{#N/A,#N/A,FALSE,"Sheet1"}</definedName>
    <definedName name="_______________a2" hidden="1">{#N/A,#N/A,FALSE,"Sheet1"}</definedName>
    <definedName name="_______________a3" localSheetId="8" hidden="1">{#N/A,#N/A,FALSE,"Sheet1"}</definedName>
    <definedName name="_______________a3" localSheetId="6" hidden="1">{#N/A,#N/A,FALSE,"Sheet1"}</definedName>
    <definedName name="_______________a3" hidden="1">{#N/A,#N/A,FALSE,"Sheet1"}</definedName>
    <definedName name="______________a2" localSheetId="8" hidden="1">{#N/A,#N/A,FALSE,"Sheet1"}</definedName>
    <definedName name="______________a2" localSheetId="6" hidden="1">{#N/A,#N/A,FALSE,"Sheet1"}</definedName>
    <definedName name="______________a2" hidden="1">{#N/A,#N/A,FALSE,"Sheet1"}</definedName>
    <definedName name="______________a3" localSheetId="8" hidden="1">{#N/A,#N/A,FALSE,"Sheet1"}</definedName>
    <definedName name="______________a3" localSheetId="6" hidden="1">{#N/A,#N/A,FALSE,"Sheet1"}</definedName>
    <definedName name="______________a3" hidden="1">{#N/A,#N/A,FALSE,"Sheet1"}</definedName>
    <definedName name="_____________a2" localSheetId="8" hidden="1">{#N/A,#N/A,FALSE,"Sheet1"}</definedName>
    <definedName name="_____________a2" localSheetId="6" hidden="1">{#N/A,#N/A,FALSE,"Sheet1"}</definedName>
    <definedName name="_____________a2" hidden="1">{#N/A,#N/A,FALSE,"Sheet1"}</definedName>
    <definedName name="_____________a3" localSheetId="8" hidden="1">{#N/A,#N/A,FALSE,"Sheet1"}</definedName>
    <definedName name="_____________a3" localSheetId="6" hidden="1">{#N/A,#N/A,FALSE,"Sheet1"}</definedName>
    <definedName name="_____________a3" hidden="1">{#N/A,#N/A,FALSE,"Sheet1"}</definedName>
    <definedName name="___________a2" localSheetId="8" hidden="1">{#N/A,#N/A,FALSE,"Sheet1"}</definedName>
    <definedName name="___________a2" localSheetId="6" hidden="1">{#N/A,#N/A,FALSE,"Sheet1"}</definedName>
    <definedName name="___________a2" hidden="1">{#N/A,#N/A,FALSE,"Sheet1"}</definedName>
    <definedName name="___________a3" localSheetId="8" hidden="1">{#N/A,#N/A,FALSE,"Sheet1"}</definedName>
    <definedName name="___________a3" localSheetId="6" hidden="1">{#N/A,#N/A,FALSE,"Sheet1"}</definedName>
    <definedName name="___________a3" hidden="1">{#N/A,#N/A,FALSE,"Sheet1"}</definedName>
    <definedName name="__________a2" localSheetId="8" hidden="1">{#N/A,#N/A,FALSE,"Sheet1"}</definedName>
    <definedName name="__________a2" localSheetId="6" hidden="1">{#N/A,#N/A,FALSE,"Sheet1"}</definedName>
    <definedName name="__________a2" hidden="1">{#N/A,#N/A,FALSE,"Sheet1"}</definedName>
    <definedName name="__________a3" localSheetId="8" hidden="1">{#N/A,#N/A,FALSE,"Sheet1"}</definedName>
    <definedName name="__________a3" localSheetId="6" hidden="1">{#N/A,#N/A,FALSE,"Sheet1"}</definedName>
    <definedName name="__________a3" hidden="1">{#N/A,#N/A,FALSE,"Sheet1"}</definedName>
    <definedName name="_________a2" localSheetId="8" hidden="1">{#N/A,#N/A,FALSE,"Sheet1"}</definedName>
    <definedName name="_________a2" localSheetId="6" hidden="1">{#N/A,#N/A,FALSE,"Sheet1"}</definedName>
    <definedName name="_________a2" hidden="1">{#N/A,#N/A,FALSE,"Sheet1"}</definedName>
    <definedName name="_________a3" localSheetId="8" hidden="1">{#N/A,#N/A,FALSE,"Sheet1"}</definedName>
    <definedName name="_________a3" localSheetId="6" hidden="1">{#N/A,#N/A,FALSE,"Sheet1"}</definedName>
    <definedName name="_________a3" hidden="1">{#N/A,#N/A,FALSE,"Sheet1"}</definedName>
    <definedName name="________a2" localSheetId="8" hidden="1">{#N/A,#N/A,FALSE,"Sheet1"}</definedName>
    <definedName name="________a2" localSheetId="6" hidden="1">{#N/A,#N/A,FALSE,"Sheet1"}</definedName>
    <definedName name="________a2" hidden="1">{#N/A,#N/A,FALSE,"Sheet1"}</definedName>
    <definedName name="________a3" localSheetId="8" hidden="1">{#N/A,#N/A,FALSE,"Sheet1"}</definedName>
    <definedName name="________a3" localSheetId="6" hidden="1">{#N/A,#N/A,FALSE,"Sheet1"}</definedName>
    <definedName name="________a3" hidden="1">{#N/A,#N/A,FALSE,"Sheet1"}</definedName>
    <definedName name="______a2" localSheetId="8" hidden="1">{#N/A,#N/A,FALSE,"Sheet1"}</definedName>
    <definedName name="______a2" localSheetId="6" hidden="1">{#N/A,#N/A,FALSE,"Sheet1"}</definedName>
    <definedName name="______a2" hidden="1">{#N/A,#N/A,FALSE,"Sheet1"}</definedName>
    <definedName name="______a3" localSheetId="8" hidden="1">{#N/A,#N/A,FALSE,"Sheet1"}</definedName>
    <definedName name="______a3" localSheetId="6" hidden="1">{#N/A,#N/A,FALSE,"Sheet1"}</definedName>
    <definedName name="______a3" hidden="1">{#N/A,#N/A,FALSE,"Sheet1"}</definedName>
    <definedName name="_____a2" localSheetId="8" hidden="1">{#N/A,#N/A,FALSE,"Sheet1"}</definedName>
    <definedName name="_____a2" localSheetId="6" hidden="1">{#N/A,#N/A,FALSE,"Sheet1"}</definedName>
    <definedName name="_____a2" hidden="1">{#N/A,#N/A,FALSE,"Sheet1"}</definedName>
    <definedName name="_____a3" localSheetId="8" hidden="1">{#N/A,#N/A,FALSE,"Sheet1"}</definedName>
    <definedName name="_____a3" localSheetId="6" hidden="1">{#N/A,#N/A,FALSE,"Sheet1"}</definedName>
    <definedName name="_____a3" hidden="1">{#N/A,#N/A,FALSE,"Sheet1"}</definedName>
    <definedName name="____a2" localSheetId="8" hidden="1">{#N/A,#N/A,FALSE,"Sheet1"}</definedName>
    <definedName name="____a2" localSheetId="6" hidden="1">{#N/A,#N/A,FALSE,"Sheet1"}</definedName>
    <definedName name="____a2" hidden="1">{#N/A,#N/A,FALSE,"Sheet1"}</definedName>
    <definedName name="____a3" localSheetId="8" hidden="1">{#N/A,#N/A,FALSE,"Sheet1"}</definedName>
    <definedName name="____a3" localSheetId="6" hidden="1">{#N/A,#N/A,FALSE,"Sheet1"}</definedName>
    <definedName name="____a3" hidden="1">{#N/A,#N/A,FALSE,"Sheet1"}</definedName>
    <definedName name="___a2" localSheetId="8" hidden="1">{#N/A,#N/A,FALSE,"Sheet1"}</definedName>
    <definedName name="___a2" localSheetId="6" hidden="1">{#N/A,#N/A,FALSE,"Sheet1"}</definedName>
    <definedName name="___a2" hidden="1">{#N/A,#N/A,FALSE,"Sheet1"}</definedName>
    <definedName name="___a3" localSheetId="8" hidden="1">{#N/A,#N/A,FALSE,"Sheet1"}</definedName>
    <definedName name="___a3" localSheetId="6" hidden="1">{#N/A,#N/A,FALSE,"Sheet1"}</definedName>
    <definedName name="___a3" hidden="1">{#N/A,#N/A,FALSE,"Sheet1"}</definedName>
    <definedName name="__123Graph_A" localSheetId="8" hidden="1">#REF!</definedName>
    <definedName name="__123Graph_A" localSheetId="19" hidden="1">#REF!</definedName>
    <definedName name="__123Graph_A" localSheetId="20" hidden="1">#REF!</definedName>
    <definedName name="__123Graph_A" localSheetId="17" hidden="1">#REF!</definedName>
    <definedName name="__123Graph_A" localSheetId="21" hidden="1">#REF!</definedName>
    <definedName name="__123Graph_A" localSheetId="7" hidden="1">#REF!</definedName>
    <definedName name="__123Graph_A" localSheetId="1" hidden="1">#REF!</definedName>
    <definedName name="__123Graph_A" localSheetId="6" hidden="1">#REF!</definedName>
    <definedName name="__123Graph_AA" localSheetId="8" hidden="1">#REF!</definedName>
    <definedName name="__123Graph_AA" localSheetId="19" hidden="1">#REF!</definedName>
    <definedName name="__123Graph_AA" localSheetId="20" hidden="1">#REF!</definedName>
    <definedName name="__123Graph_AA" localSheetId="17" hidden="1">#REF!</definedName>
    <definedName name="__123Graph_AA" localSheetId="21" hidden="1">#REF!</definedName>
    <definedName name="__123Graph_AA" localSheetId="7" hidden="1">#REF!</definedName>
    <definedName name="__123Graph_AA" localSheetId="1" hidden="1">#REF!</definedName>
    <definedName name="__123Graph_AA" localSheetId="6" hidden="1">#REF!</definedName>
    <definedName name="__123Graph_B" localSheetId="8" hidden="1">#REF!</definedName>
    <definedName name="__123Graph_B" localSheetId="19" hidden="1">#REF!</definedName>
    <definedName name="__123Graph_B" localSheetId="20" hidden="1">#REF!</definedName>
    <definedName name="__123Graph_B" localSheetId="17" hidden="1">#REF!</definedName>
    <definedName name="__123Graph_B" localSheetId="21" hidden="1">#REF!</definedName>
    <definedName name="__123Graph_B" localSheetId="7" hidden="1">#REF!</definedName>
    <definedName name="__123Graph_B" localSheetId="1" hidden="1">#REF!</definedName>
    <definedName name="__123Graph_B" localSheetId="6" hidden="1">#REF!</definedName>
    <definedName name="__123Graph_C" localSheetId="8" hidden="1">#REF!</definedName>
    <definedName name="__123Graph_C" localSheetId="19" hidden="1">#REF!</definedName>
    <definedName name="__123Graph_C" localSheetId="20" hidden="1">#REF!</definedName>
    <definedName name="__123Graph_C" localSheetId="17" hidden="1">#REF!</definedName>
    <definedName name="__123Graph_C" localSheetId="21" hidden="1">#REF!</definedName>
    <definedName name="__123Graph_C" localSheetId="7" hidden="1">#REF!</definedName>
    <definedName name="__123Graph_C" localSheetId="1" hidden="1">#REF!</definedName>
    <definedName name="__123Graph_C" localSheetId="6" hidden="1">#REF!</definedName>
    <definedName name="__123Graph_D" localSheetId="8" hidden="1">#REF!</definedName>
    <definedName name="__123Graph_D" localSheetId="19" hidden="1">#REF!</definedName>
    <definedName name="__123Graph_D" localSheetId="20" hidden="1">#REF!</definedName>
    <definedName name="__123Graph_D" localSheetId="17" hidden="1">#REF!</definedName>
    <definedName name="__123Graph_D" localSheetId="21" hidden="1">#REF!</definedName>
    <definedName name="__123Graph_D" localSheetId="7" hidden="1">#REF!</definedName>
    <definedName name="__123Graph_D" localSheetId="1" hidden="1">#REF!</definedName>
    <definedName name="__123Graph_D" localSheetId="6" hidden="1">#REF!</definedName>
    <definedName name="__123Graph_E" localSheetId="8" hidden="1">#REF!</definedName>
    <definedName name="__123Graph_E" localSheetId="19" hidden="1">#REF!</definedName>
    <definedName name="__123Graph_E" localSheetId="20" hidden="1">#REF!</definedName>
    <definedName name="__123Graph_E" localSheetId="17" hidden="1">#REF!</definedName>
    <definedName name="__123Graph_E" localSheetId="21" hidden="1">#REF!</definedName>
    <definedName name="__123Graph_E" localSheetId="7" hidden="1">#REF!</definedName>
    <definedName name="__123Graph_E" localSheetId="1" hidden="1">#REF!</definedName>
    <definedName name="__123Graph_E" localSheetId="6" hidden="1">#REF!</definedName>
    <definedName name="__123Graph_F" localSheetId="8" hidden="1">#REF!</definedName>
    <definedName name="__123Graph_F" localSheetId="19" hidden="1">#REF!</definedName>
    <definedName name="__123Graph_F" localSheetId="20" hidden="1">#REF!</definedName>
    <definedName name="__123Graph_F" localSheetId="17" hidden="1">#REF!</definedName>
    <definedName name="__123Graph_F" localSheetId="21" hidden="1">#REF!</definedName>
    <definedName name="__123Graph_F" localSheetId="7" hidden="1">#REF!</definedName>
    <definedName name="__123Graph_F" localSheetId="1" hidden="1">#REF!</definedName>
    <definedName name="__123Graph_F" localSheetId="6" hidden="1">#REF!</definedName>
    <definedName name="__123Graph_X" localSheetId="8" hidden="1">#REF!</definedName>
    <definedName name="__123Graph_X" localSheetId="19" hidden="1">#REF!</definedName>
    <definedName name="__123Graph_X" localSheetId="20" hidden="1">#REF!</definedName>
    <definedName name="__123Graph_X" localSheetId="17" hidden="1">#REF!</definedName>
    <definedName name="__123Graph_X" localSheetId="21" hidden="1">#REF!</definedName>
    <definedName name="__123Graph_X" localSheetId="7" hidden="1">#REF!</definedName>
    <definedName name="__123Graph_X" localSheetId="1" hidden="1">#REF!</definedName>
    <definedName name="__123Graph_X" localSheetId="6" hidden="1">#REF!</definedName>
    <definedName name="__a2" localSheetId="8" hidden="1">{#N/A,#N/A,FALSE,"Sheet1"}</definedName>
    <definedName name="__a2" localSheetId="16" hidden="1">{#N/A,#N/A,FALSE,"Sheet1"}</definedName>
    <definedName name="__a2" localSheetId="2" hidden="1">{#N/A,#N/A,FALSE,"Sheet1"}</definedName>
    <definedName name="__a2" localSheetId="20" hidden="1">{#N/A,#N/A,FALSE,"Sheet1"}</definedName>
    <definedName name="__a2" localSheetId="21" hidden="1">{#N/A,#N/A,FALSE,"Sheet1"}</definedName>
    <definedName name="__a2" localSheetId="7" hidden="1">{#N/A,#N/A,FALSE,"Sheet1"}</definedName>
    <definedName name="__a2" localSheetId="22" hidden="1">{#N/A,#N/A,FALSE,"Sheet1"}</definedName>
    <definedName name="__a2" localSheetId="1" hidden="1">{#N/A,#N/A,FALSE,"Sheet1"}</definedName>
    <definedName name="__a2" localSheetId="0" hidden="1">{#N/A,#N/A,FALSE,"Sheet1"}</definedName>
    <definedName name="__a2" localSheetId="6" hidden="1">{#N/A,#N/A,FALSE,"Sheet1"}</definedName>
    <definedName name="__a2" localSheetId="4" hidden="1">{#N/A,#N/A,FALSE,"Sheet1"}</definedName>
    <definedName name="__a2" localSheetId="3" hidden="1">{#N/A,#N/A,FALSE,"Sheet1"}</definedName>
    <definedName name="__a2" localSheetId="5" hidden="1">{#N/A,#N/A,FALSE,"Sheet1"}</definedName>
    <definedName name="__a3" localSheetId="8" hidden="1">{#N/A,#N/A,FALSE,"Sheet1"}</definedName>
    <definedName name="__a3" localSheetId="16" hidden="1">{#N/A,#N/A,FALSE,"Sheet1"}</definedName>
    <definedName name="__a3" localSheetId="2" hidden="1">{#N/A,#N/A,FALSE,"Sheet1"}</definedName>
    <definedName name="__a3" localSheetId="20" hidden="1">{#N/A,#N/A,FALSE,"Sheet1"}</definedName>
    <definedName name="__a3" localSheetId="21" hidden="1">{#N/A,#N/A,FALSE,"Sheet1"}</definedName>
    <definedName name="__a3" localSheetId="7" hidden="1">{#N/A,#N/A,FALSE,"Sheet1"}</definedName>
    <definedName name="__a3" localSheetId="22" hidden="1">{#N/A,#N/A,FALSE,"Sheet1"}</definedName>
    <definedName name="__a3" localSheetId="1" hidden="1">{#N/A,#N/A,FALSE,"Sheet1"}</definedName>
    <definedName name="__a3" localSheetId="0" hidden="1">{#N/A,#N/A,FALSE,"Sheet1"}</definedName>
    <definedName name="__a3" localSheetId="6" hidden="1">{#N/A,#N/A,FALSE,"Sheet1"}</definedName>
    <definedName name="__a3" localSheetId="4" hidden="1">{#N/A,#N/A,FALSE,"Sheet1"}</definedName>
    <definedName name="__a3" localSheetId="3" hidden="1">{#N/A,#N/A,FALSE,"Sheet1"}</definedName>
    <definedName name="__a3" localSheetId="5" hidden="1">{#N/A,#N/A,FALSE,"Sheet1"}</definedName>
    <definedName name="__FDS_HYPERLINK_TOGGLE_STATE__" hidden="1">"ON"</definedName>
    <definedName name="__IntlFixup" hidden="1">TRUE</definedName>
    <definedName name="_a2" localSheetId="8" hidden="1">{#N/A,#N/A,FALSE,"Sheet1"}</definedName>
    <definedName name="_a2" localSheetId="16" hidden="1">{#N/A,#N/A,FALSE,"Sheet1"}</definedName>
    <definedName name="_a2" localSheetId="2" hidden="1">{#N/A,#N/A,FALSE,"Sheet1"}</definedName>
    <definedName name="_a2" localSheetId="20" hidden="1">{#N/A,#N/A,FALSE,"Sheet1"}</definedName>
    <definedName name="_a2" localSheetId="21" hidden="1">{#N/A,#N/A,FALSE,"Sheet1"}</definedName>
    <definedName name="_a2" localSheetId="7" hidden="1">{#N/A,#N/A,FALSE,"Sheet1"}</definedName>
    <definedName name="_a2" localSheetId="22" hidden="1">{#N/A,#N/A,FALSE,"Sheet1"}</definedName>
    <definedName name="_a2" localSheetId="1" hidden="1">{#N/A,#N/A,FALSE,"Sheet1"}</definedName>
    <definedName name="_a2" localSheetId="0" hidden="1">{#N/A,#N/A,FALSE,"Sheet1"}</definedName>
    <definedName name="_a2" localSheetId="6" hidden="1">{#N/A,#N/A,FALSE,"Sheet1"}</definedName>
    <definedName name="_a2" localSheetId="4" hidden="1">{#N/A,#N/A,FALSE,"Sheet1"}</definedName>
    <definedName name="_a2" localSheetId="3" hidden="1">{#N/A,#N/A,FALSE,"Sheet1"}</definedName>
    <definedName name="_a2" localSheetId="5" hidden="1">{#N/A,#N/A,FALSE,"Sheet1"}</definedName>
    <definedName name="_a3" localSheetId="8" hidden="1">{#N/A,#N/A,FALSE,"Sheet1"}</definedName>
    <definedName name="_a3" localSheetId="16" hidden="1">{#N/A,#N/A,FALSE,"Sheet1"}</definedName>
    <definedName name="_a3" localSheetId="2" hidden="1">{#N/A,#N/A,FALSE,"Sheet1"}</definedName>
    <definedName name="_a3" localSheetId="20" hidden="1">{#N/A,#N/A,FALSE,"Sheet1"}</definedName>
    <definedName name="_a3" localSheetId="21" hidden="1">{#N/A,#N/A,FALSE,"Sheet1"}</definedName>
    <definedName name="_a3" localSheetId="7" hidden="1">{#N/A,#N/A,FALSE,"Sheet1"}</definedName>
    <definedName name="_a3" localSheetId="22" hidden="1">{#N/A,#N/A,FALSE,"Sheet1"}</definedName>
    <definedName name="_a3" localSheetId="1" hidden="1">{#N/A,#N/A,FALSE,"Sheet1"}</definedName>
    <definedName name="_a3" localSheetId="0" hidden="1">{#N/A,#N/A,FALSE,"Sheet1"}</definedName>
    <definedName name="_a3" localSheetId="6" hidden="1">{#N/A,#N/A,FALSE,"Sheet1"}</definedName>
    <definedName name="_a3" localSheetId="4" hidden="1">{#N/A,#N/A,FALSE,"Sheet1"}</definedName>
    <definedName name="_a3" localSheetId="3" hidden="1">{#N/A,#N/A,FALSE,"Sheet1"}</definedName>
    <definedName name="_a3" localSheetId="5"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8" hidden="1">#REF!</definedName>
    <definedName name="_bdm.00286C8B730647308FBBEA2720FFB0AC.edm" localSheetId="20" hidden="1">#REF!</definedName>
    <definedName name="_bdm.00286C8B730647308FBBEA2720FFB0AC.edm" localSheetId="21" hidden="1">#REF!</definedName>
    <definedName name="_bdm.00286C8B730647308FBBEA2720FFB0AC.edm" localSheetId="7" hidden="1">#REF!</definedName>
    <definedName name="_bdm.00286C8B730647308FBBEA2720FFB0AC.edm" localSheetId="1" hidden="1">#REF!</definedName>
    <definedName name="_bdm.00286C8B730647308FBBEA2720FFB0AC.edm" localSheetId="6" hidden="1">#REF!</definedName>
    <definedName name="_bdm.004F05E4AA314011BA0F90C835605EF7.edm" localSheetId="8" hidden="1">#REF!</definedName>
    <definedName name="_bdm.004F05E4AA314011BA0F90C835605EF7.edm" localSheetId="20" hidden="1">#REF!</definedName>
    <definedName name="_bdm.004F05E4AA314011BA0F90C835605EF7.edm" localSheetId="21" hidden="1">#REF!</definedName>
    <definedName name="_bdm.004F05E4AA314011BA0F90C835605EF7.edm" localSheetId="7" hidden="1">#REF!</definedName>
    <definedName name="_bdm.004F05E4AA314011BA0F90C835605EF7.edm" localSheetId="1" hidden="1">#REF!</definedName>
    <definedName name="_bdm.004F05E4AA314011BA0F90C835605EF7.edm" localSheetId="6" hidden="1">#REF!</definedName>
    <definedName name="_bdm.0056E445CB324F118C35C2E9031CD071.edm" localSheetId="8" hidden="1">#REF!</definedName>
    <definedName name="_bdm.0056E445CB324F118C35C2E9031CD071.edm" localSheetId="20" hidden="1">#REF!</definedName>
    <definedName name="_bdm.0056E445CB324F118C35C2E9031CD071.edm" localSheetId="21" hidden="1">#REF!</definedName>
    <definedName name="_bdm.0056E445CB324F118C35C2E9031CD071.edm" localSheetId="7" hidden="1">#REF!</definedName>
    <definedName name="_bdm.0056E445CB324F118C35C2E9031CD071.edm" localSheetId="1" hidden="1">#REF!</definedName>
    <definedName name="_bdm.0056E445CB324F118C35C2E9031CD071.edm" localSheetId="6" hidden="1">#REF!</definedName>
    <definedName name="_bdm.00AE045DC9FC4C4681CC75B2F2417B33.edm" localSheetId="8" hidden="1">#REF!</definedName>
    <definedName name="_bdm.00AE045DC9FC4C4681CC75B2F2417B33.edm" localSheetId="20" hidden="1">#REF!</definedName>
    <definedName name="_bdm.00AE045DC9FC4C4681CC75B2F2417B33.edm" localSheetId="21" hidden="1">#REF!</definedName>
    <definedName name="_bdm.00AE045DC9FC4C4681CC75B2F2417B33.edm" localSheetId="7" hidden="1">#REF!</definedName>
    <definedName name="_bdm.00AE045DC9FC4C4681CC75B2F2417B33.edm" localSheetId="1" hidden="1">#REF!</definedName>
    <definedName name="_bdm.00AE045DC9FC4C4681CC75B2F2417B33.edm" localSheetId="6" hidden="1">#REF!</definedName>
    <definedName name="_bdm.00B59164873447278737F0EDAF34960A.edm" localSheetId="8" hidden="1">#REF!</definedName>
    <definedName name="_bdm.00B59164873447278737F0EDAF34960A.edm" localSheetId="20" hidden="1">#REF!</definedName>
    <definedName name="_bdm.00B59164873447278737F0EDAF34960A.edm" localSheetId="21" hidden="1">#REF!</definedName>
    <definedName name="_bdm.00B59164873447278737F0EDAF34960A.edm" localSheetId="7" hidden="1">#REF!</definedName>
    <definedName name="_bdm.00B59164873447278737F0EDAF34960A.edm" localSheetId="1" hidden="1">#REF!</definedName>
    <definedName name="_bdm.00B59164873447278737F0EDAF34960A.edm" localSheetId="6" hidden="1">#REF!</definedName>
    <definedName name="_bdm.014BB5E76FAE462FA811963F5D61196B.edm" localSheetId="8" hidden="1">#REF!</definedName>
    <definedName name="_bdm.014BB5E76FAE462FA811963F5D61196B.edm" localSheetId="20" hidden="1">#REF!</definedName>
    <definedName name="_bdm.014BB5E76FAE462FA811963F5D61196B.edm" localSheetId="21" hidden="1">#REF!</definedName>
    <definedName name="_bdm.014BB5E76FAE462FA811963F5D61196B.edm" localSheetId="7" hidden="1">#REF!</definedName>
    <definedName name="_bdm.014BB5E76FAE462FA811963F5D61196B.edm" localSheetId="1" hidden="1">#REF!</definedName>
    <definedName name="_bdm.014BB5E76FAE462FA811963F5D61196B.edm" localSheetId="6" hidden="1">#REF!</definedName>
    <definedName name="_bdm.020E6E9B94454B0998597C7453EF7B65.edm" localSheetId="8" hidden="1">#REF!</definedName>
    <definedName name="_bdm.020E6E9B94454B0998597C7453EF7B65.edm" localSheetId="20" hidden="1">#REF!</definedName>
    <definedName name="_bdm.020E6E9B94454B0998597C7453EF7B65.edm" localSheetId="21" hidden="1">#REF!</definedName>
    <definedName name="_bdm.020E6E9B94454B0998597C7453EF7B65.edm" localSheetId="7" hidden="1">#REF!</definedName>
    <definedName name="_bdm.020E6E9B94454B0998597C7453EF7B65.edm" localSheetId="1" hidden="1">#REF!</definedName>
    <definedName name="_bdm.020E6E9B94454B0998597C7453EF7B65.edm" localSheetId="6" hidden="1">#REF!</definedName>
    <definedName name="_bdm.02EC949483F141B2AF218701670BCB7A.edm" localSheetId="8" hidden="1">#REF!</definedName>
    <definedName name="_bdm.02EC949483F141B2AF218701670BCB7A.edm" localSheetId="20" hidden="1">#REF!</definedName>
    <definedName name="_bdm.02EC949483F141B2AF218701670BCB7A.edm" localSheetId="21" hidden="1">#REF!</definedName>
    <definedName name="_bdm.02EC949483F141B2AF218701670BCB7A.edm" localSheetId="7" hidden="1">#REF!</definedName>
    <definedName name="_bdm.02EC949483F141B2AF218701670BCB7A.edm" localSheetId="1" hidden="1">#REF!</definedName>
    <definedName name="_bdm.02EC949483F141B2AF218701670BCB7A.edm" localSheetId="6" hidden="1">#REF!</definedName>
    <definedName name="_bdm.032ED2E537974536B1AA84102E4C60CE.edm" localSheetId="8" hidden="1">#REF!</definedName>
    <definedName name="_bdm.032ED2E537974536B1AA84102E4C60CE.edm" localSheetId="20" hidden="1">#REF!</definedName>
    <definedName name="_bdm.032ED2E537974536B1AA84102E4C60CE.edm" localSheetId="21" hidden="1">#REF!</definedName>
    <definedName name="_bdm.032ED2E537974536B1AA84102E4C60CE.edm" localSheetId="7" hidden="1">#REF!</definedName>
    <definedName name="_bdm.032ED2E537974536B1AA84102E4C60CE.edm" localSheetId="1" hidden="1">#REF!</definedName>
    <definedName name="_bdm.032ED2E537974536B1AA84102E4C60CE.edm" localSheetId="6" hidden="1">#REF!</definedName>
    <definedName name="_bdm.035DF221C4204368BAAE399A052DC636.edm" localSheetId="8" hidden="1">#REF!</definedName>
    <definedName name="_bdm.035DF221C4204368BAAE399A052DC636.edm" localSheetId="20" hidden="1">#REF!</definedName>
    <definedName name="_bdm.035DF221C4204368BAAE399A052DC636.edm" localSheetId="21" hidden="1">#REF!</definedName>
    <definedName name="_bdm.035DF221C4204368BAAE399A052DC636.edm" localSheetId="7" hidden="1">#REF!</definedName>
    <definedName name="_bdm.035DF221C4204368BAAE399A052DC636.edm" localSheetId="1" hidden="1">#REF!</definedName>
    <definedName name="_bdm.035DF221C4204368BAAE399A052DC636.edm" localSheetId="6" hidden="1">#REF!</definedName>
    <definedName name="_bdm.036715D5BDB04E589C9D3D421A8E4D93.edm" localSheetId="8" hidden="1">#REF!</definedName>
    <definedName name="_bdm.036715D5BDB04E589C9D3D421A8E4D93.edm" localSheetId="20" hidden="1">#REF!</definedName>
    <definedName name="_bdm.036715D5BDB04E589C9D3D421A8E4D93.edm" localSheetId="21" hidden="1">#REF!</definedName>
    <definedName name="_bdm.036715D5BDB04E589C9D3D421A8E4D93.edm" localSheetId="7" hidden="1">#REF!</definedName>
    <definedName name="_bdm.036715D5BDB04E589C9D3D421A8E4D93.edm" localSheetId="1" hidden="1">#REF!</definedName>
    <definedName name="_bdm.036715D5BDB04E589C9D3D421A8E4D93.edm" localSheetId="6" hidden="1">#REF!</definedName>
    <definedName name="_bdm.03F3E100E9B64ED499F2F076282A300C.edm" localSheetId="8" hidden="1">#REF!</definedName>
    <definedName name="_bdm.03F3E100E9B64ED499F2F076282A300C.edm" localSheetId="20" hidden="1">#REF!</definedName>
    <definedName name="_bdm.03F3E100E9B64ED499F2F076282A300C.edm" localSheetId="21" hidden="1">#REF!</definedName>
    <definedName name="_bdm.03F3E100E9B64ED499F2F076282A300C.edm" localSheetId="7" hidden="1">#REF!</definedName>
    <definedName name="_bdm.03F3E100E9B64ED499F2F076282A300C.edm" localSheetId="1" hidden="1">#REF!</definedName>
    <definedName name="_bdm.03F3E100E9B64ED499F2F076282A300C.edm" localSheetId="6" hidden="1">#REF!</definedName>
    <definedName name="_bdm.0450EBC3A9A7436C803A099D89271CF6.edm" localSheetId="8" hidden="1">#REF!</definedName>
    <definedName name="_bdm.0450EBC3A9A7436C803A099D89271CF6.edm" localSheetId="20" hidden="1">#REF!</definedName>
    <definedName name="_bdm.0450EBC3A9A7436C803A099D89271CF6.edm" localSheetId="21" hidden="1">#REF!</definedName>
    <definedName name="_bdm.0450EBC3A9A7436C803A099D89271CF6.edm" localSheetId="7" hidden="1">#REF!</definedName>
    <definedName name="_bdm.0450EBC3A9A7436C803A099D89271CF6.edm" localSheetId="1" hidden="1">#REF!</definedName>
    <definedName name="_bdm.0450EBC3A9A7436C803A099D89271CF6.edm" localSheetId="6" hidden="1">#REF!</definedName>
    <definedName name="_bdm.045BAA320F2A4D76A79469EE02C1FFAA.edm" localSheetId="8" hidden="1">#REF!</definedName>
    <definedName name="_bdm.045BAA320F2A4D76A79469EE02C1FFAA.edm" localSheetId="20" hidden="1">#REF!</definedName>
    <definedName name="_bdm.045BAA320F2A4D76A79469EE02C1FFAA.edm" localSheetId="21" hidden="1">#REF!</definedName>
    <definedName name="_bdm.045BAA320F2A4D76A79469EE02C1FFAA.edm" localSheetId="7" hidden="1">#REF!</definedName>
    <definedName name="_bdm.045BAA320F2A4D76A79469EE02C1FFAA.edm" localSheetId="1" hidden="1">#REF!</definedName>
    <definedName name="_bdm.045BAA320F2A4D76A79469EE02C1FFAA.edm" localSheetId="6" hidden="1">#REF!</definedName>
    <definedName name="_bdm.0543CB9A48184870BD9F14F81F5A728C.edm" localSheetId="8" hidden="1">#REF!</definedName>
    <definedName name="_bdm.0543CB9A48184870BD9F14F81F5A728C.edm" localSheetId="20" hidden="1">#REF!</definedName>
    <definedName name="_bdm.0543CB9A48184870BD9F14F81F5A728C.edm" localSheetId="21" hidden="1">#REF!</definedName>
    <definedName name="_bdm.0543CB9A48184870BD9F14F81F5A728C.edm" localSheetId="7" hidden="1">#REF!</definedName>
    <definedName name="_bdm.0543CB9A48184870BD9F14F81F5A728C.edm" localSheetId="1" hidden="1">#REF!</definedName>
    <definedName name="_bdm.0543CB9A48184870BD9F14F81F5A728C.edm" localSheetId="6" hidden="1">#REF!</definedName>
    <definedName name="_bdm.05DC0213DBD945F79F83104C9E5424D5.edm" localSheetId="8" hidden="1">#REF!</definedName>
    <definedName name="_bdm.05DC0213DBD945F79F83104C9E5424D5.edm" localSheetId="20" hidden="1">#REF!</definedName>
    <definedName name="_bdm.05DC0213DBD945F79F83104C9E5424D5.edm" localSheetId="21" hidden="1">#REF!</definedName>
    <definedName name="_bdm.05DC0213DBD945F79F83104C9E5424D5.edm" localSheetId="7" hidden="1">#REF!</definedName>
    <definedName name="_bdm.05DC0213DBD945F79F83104C9E5424D5.edm" localSheetId="1" hidden="1">#REF!</definedName>
    <definedName name="_bdm.05DC0213DBD945F79F83104C9E5424D5.edm" localSheetId="6" hidden="1">#REF!</definedName>
    <definedName name="_bdm.06143D817B3A4FF0A1A377C0FAC0507A.edm" localSheetId="8" hidden="1">#REF!</definedName>
    <definedName name="_bdm.06143D817B3A4FF0A1A377C0FAC0507A.edm" localSheetId="20" hidden="1">#REF!</definedName>
    <definedName name="_bdm.06143D817B3A4FF0A1A377C0FAC0507A.edm" localSheetId="21" hidden="1">#REF!</definedName>
    <definedName name="_bdm.06143D817B3A4FF0A1A377C0FAC0507A.edm" localSheetId="7" hidden="1">#REF!</definedName>
    <definedName name="_bdm.06143D817B3A4FF0A1A377C0FAC0507A.edm" localSheetId="1" hidden="1">#REF!</definedName>
    <definedName name="_bdm.06143D817B3A4FF0A1A377C0FAC0507A.edm" localSheetId="6" hidden="1">#REF!</definedName>
    <definedName name="_bdm.0642128DE27D43CC802D6D593314DB43.edm" localSheetId="8" hidden="1">#REF!</definedName>
    <definedName name="_bdm.0642128DE27D43CC802D6D593314DB43.edm" localSheetId="20" hidden="1">#REF!</definedName>
    <definedName name="_bdm.0642128DE27D43CC802D6D593314DB43.edm" localSheetId="21" hidden="1">#REF!</definedName>
    <definedName name="_bdm.0642128DE27D43CC802D6D593314DB43.edm" localSheetId="7" hidden="1">#REF!</definedName>
    <definedName name="_bdm.0642128DE27D43CC802D6D593314DB43.edm" localSheetId="1" hidden="1">#REF!</definedName>
    <definedName name="_bdm.0642128DE27D43CC802D6D593314DB43.edm" localSheetId="6" hidden="1">#REF!</definedName>
    <definedName name="_bdm.0693993121BD43ED8EBCAFDEF02F47F6.edm" localSheetId="8" hidden="1">#REF!</definedName>
    <definedName name="_bdm.0693993121BD43ED8EBCAFDEF02F47F6.edm" localSheetId="20" hidden="1">#REF!</definedName>
    <definedName name="_bdm.0693993121BD43ED8EBCAFDEF02F47F6.edm" localSheetId="21" hidden="1">#REF!</definedName>
    <definedName name="_bdm.0693993121BD43ED8EBCAFDEF02F47F6.edm" localSheetId="7" hidden="1">#REF!</definedName>
    <definedName name="_bdm.0693993121BD43ED8EBCAFDEF02F47F6.edm" localSheetId="1" hidden="1">#REF!</definedName>
    <definedName name="_bdm.0693993121BD43ED8EBCAFDEF02F47F6.edm" localSheetId="6" hidden="1">#REF!</definedName>
    <definedName name="_bdm.06FB88647088458AB047FBAE147B8F32.edm" localSheetId="8" hidden="1">#REF!</definedName>
    <definedName name="_bdm.06FB88647088458AB047FBAE147B8F32.edm" localSheetId="20" hidden="1">#REF!</definedName>
    <definedName name="_bdm.06FB88647088458AB047FBAE147B8F32.edm" localSheetId="21" hidden="1">#REF!</definedName>
    <definedName name="_bdm.06FB88647088458AB047FBAE147B8F32.edm" localSheetId="7" hidden="1">#REF!</definedName>
    <definedName name="_bdm.06FB88647088458AB047FBAE147B8F32.edm" localSheetId="1" hidden="1">#REF!</definedName>
    <definedName name="_bdm.06FB88647088458AB047FBAE147B8F32.edm" localSheetId="6" hidden="1">#REF!</definedName>
    <definedName name="_bdm.073CCCB41347499CAA5D772115D4C4A1.edm" localSheetId="8" hidden="1">#REF!</definedName>
    <definedName name="_bdm.073CCCB41347499CAA5D772115D4C4A1.edm" localSheetId="20" hidden="1">#REF!</definedName>
    <definedName name="_bdm.073CCCB41347499CAA5D772115D4C4A1.edm" localSheetId="21" hidden="1">#REF!</definedName>
    <definedName name="_bdm.073CCCB41347499CAA5D772115D4C4A1.edm" localSheetId="7" hidden="1">#REF!</definedName>
    <definedName name="_bdm.073CCCB41347499CAA5D772115D4C4A1.edm" localSheetId="1" hidden="1">#REF!</definedName>
    <definedName name="_bdm.073CCCB41347499CAA5D772115D4C4A1.edm" localSheetId="6" hidden="1">#REF!</definedName>
    <definedName name="_bdm.07678C3C42EB4657B3F8DD8C5B40CA80.edm" localSheetId="8" hidden="1">#REF!</definedName>
    <definedName name="_bdm.07678C3C42EB4657B3F8DD8C5B40CA80.edm" localSheetId="20" hidden="1">#REF!</definedName>
    <definedName name="_bdm.07678C3C42EB4657B3F8DD8C5B40CA80.edm" localSheetId="21" hidden="1">#REF!</definedName>
    <definedName name="_bdm.07678C3C42EB4657B3F8DD8C5B40CA80.edm" localSheetId="7" hidden="1">#REF!</definedName>
    <definedName name="_bdm.07678C3C42EB4657B3F8DD8C5B40CA80.edm" localSheetId="1" hidden="1">#REF!</definedName>
    <definedName name="_bdm.07678C3C42EB4657B3F8DD8C5B40CA80.edm" localSheetId="6" hidden="1">#REF!</definedName>
    <definedName name="_bdm.079B77183AF2481BAA435F27ABE7996A.edm" localSheetId="8" hidden="1">#REF!</definedName>
    <definedName name="_bdm.079B77183AF2481BAA435F27ABE7996A.edm" localSheetId="20" hidden="1">#REF!</definedName>
    <definedName name="_bdm.079B77183AF2481BAA435F27ABE7996A.edm" localSheetId="21" hidden="1">#REF!</definedName>
    <definedName name="_bdm.079B77183AF2481BAA435F27ABE7996A.edm" localSheetId="7" hidden="1">#REF!</definedName>
    <definedName name="_bdm.079B77183AF2481BAA435F27ABE7996A.edm" localSheetId="1" hidden="1">#REF!</definedName>
    <definedName name="_bdm.079B77183AF2481BAA435F27ABE7996A.edm" localSheetId="6" hidden="1">#REF!</definedName>
    <definedName name="_bdm.096B660DC1A1470A906C8AA32D804554.edm" localSheetId="8" hidden="1">#REF!</definedName>
    <definedName name="_bdm.096B660DC1A1470A906C8AA32D804554.edm" localSheetId="20" hidden="1">#REF!</definedName>
    <definedName name="_bdm.096B660DC1A1470A906C8AA32D804554.edm" localSheetId="21" hidden="1">#REF!</definedName>
    <definedName name="_bdm.096B660DC1A1470A906C8AA32D804554.edm" localSheetId="7" hidden="1">#REF!</definedName>
    <definedName name="_bdm.096B660DC1A1470A906C8AA32D804554.edm" localSheetId="1" hidden="1">#REF!</definedName>
    <definedName name="_bdm.096B660DC1A1470A906C8AA32D804554.edm" localSheetId="6" hidden="1">#REF!</definedName>
    <definedName name="_bdm.09D7837447BC4BA1BE705FE94CB5F2D5.edm" localSheetId="8" hidden="1">#REF!</definedName>
    <definedName name="_bdm.09D7837447BC4BA1BE705FE94CB5F2D5.edm" localSheetId="20" hidden="1">#REF!</definedName>
    <definedName name="_bdm.09D7837447BC4BA1BE705FE94CB5F2D5.edm" localSheetId="21" hidden="1">#REF!</definedName>
    <definedName name="_bdm.09D7837447BC4BA1BE705FE94CB5F2D5.edm" localSheetId="7" hidden="1">#REF!</definedName>
    <definedName name="_bdm.09D7837447BC4BA1BE705FE94CB5F2D5.edm" localSheetId="1" hidden="1">#REF!</definedName>
    <definedName name="_bdm.09D7837447BC4BA1BE705FE94CB5F2D5.edm" localSheetId="6" hidden="1">#REF!</definedName>
    <definedName name="_bdm.09ECBB276B23488AB5228EE168C35D29.edm" localSheetId="8" hidden="1">#REF!</definedName>
    <definedName name="_bdm.09ECBB276B23488AB5228EE168C35D29.edm" localSheetId="20" hidden="1">#REF!</definedName>
    <definedName name="_bdm.09ECBB276B23488AB5228EE168C35D29.edm" localSheetId="21" hidden="1">#REF!</definedName>
    <definedName name="_bdm.09ECBB276B23488AB5228EE168C35D29.edm" localSheetId="7" hidden="1">#REF!</definedName>
    <definedName name="_bdm.09ECBB276B23488AB5228EE168C35D29.edm" localSheetId="1" hidden="1">#REF!</definedName>
    <definedName name="_bdm.09ECBB276B23488AB5228EE168C35D29.edm" localSheetId="6" hidden="1">#REF!</definedName>
    <definedName name="_bdm.0A00605DC03C40E18A1C7735A70D36C3.edm" localSheetId="8" hidden="1">#REF!</definedName>
    <definedName name="_bdm.0A00605DC03C40E18A1C7735A70D36C3.edm" localSheetId="20" hidden="1">#REF!</definedName>
    <definedName name="_bdm.0A00605DC03C40E18A1C7735A70D36C3.edm" localSheetId="21" hidden="1">#REF!</definedName>
    <definedName name="_bdm.0A00605DC03C40E18A1C7735A70D36C3.edm" localSheetId="7" hidden="1">#REF!</definedName>
    <definedName name="_bdm.0A00605DC03C40E18A1C7735A70D36C3.edm" localSheetId="1" hidden="1">#REF!</definedName>
    <definedName name="_bdm.0A00605DC03C40E18A1C7735A70D36C3.edm" localSheetId="6" hidden="1">#REF!</definedName>
    <definedName name="_bdm.0AB2B3D8DE9A4FF19744BA8B5E12A237.edm" localSheetId="8" hidden="1">#REF!</definedName>
    <definedName name="_bdm.0AB2B3D8DE9A4FF19744BA8B5E12A237.edm" localSheetId="20" hidden="1">#REF!</definedName>
    <definedName name="_bdm.0AB2B3D8DE9A4FF19744BA8B5E12A237.edm" localSheetId="21" hidden="1">#REF!</definedName>
    <definedName name="_bdm.0AB2B3D8DE9A4FF19744BA8B5E12A237.edm" localSheetId="7" hidden="1">#REF!</definedName>
    <definedName name="_bdm.0AB2B3D8DE9A4FF19744BA8B5E12A237.edm" localSheetId="1" hidden="1">#REF!</definedName>
    <definedName name="_bdm.0AB2B3D8DE9A4FF19744BA8B5E12A237.edm" localSheetId="6" hidden="1">#REF!</definedName>
    <definedName name="_bdm.0AFC8FFD2E83420F88ECF01930B5097F.edm" localSheetId="8" hidden="1">#REF!</definedName>
    <definedName name="_bdm.0AFC8FFD2E83420F88ECF01930B5097F.edm" localSheetId="20" hidden="1">#REF!</definedName>
    <definedName name="_bdm.0AFC8FFD2E83420F88ECF01930B5097F.edm" localSheetId="21" hidden="1">#REF!</definedName>
    <definedName name="_bdm.0AFC8FFD2E83420F88ECF01930B5097F.edm" localSheetId="7" hidden="1">#REF!</definedName>
    <definedName name="_bdm.0AFC8FFD2E83420F88ECF01930B5097F.edm" localSheetId="1" hidden="1">#REF!</definedName>
    <definedName name="_bdm.0AFC8FFD2E83420F88ECF01930B5097F.edm" localSheetId="6" hidden="1">#REF!</definedName>
    <definedName name="_bdm.0B5076CD5889402CA574FFE201B6C51D.edm" localSheetId="8" hidden="1">#REF!</definedName>
    <definedName name="_bdm.0B5076CD5889402CA574FFE201B6C51D.edm" localSheetId="20" hidden="1">#REF!</definedName>
    <definedName name="_bdm.0B5076CD5889402CA574FFE201B6C51D.edm" localSheetId="21" hidden="1">#REF!</definedName>
    <definedName name="_bdm.0B5076CD5889402CA574FFE201B6C51D.edm" localSheetId="7" hidden="1">#REF!</definedName>
    <definedName name="_bdm.0B5076CD5889402CA574FFE201B6C51D.edm" localSheetId="1" hidden="1">#REF!</definedName>
    <definedName name="_bdm.0B5076CD5889402CA574FFE201B6C51D.edm" localSheetId="6" hidden="1">#REF!</definedName>
    <definedName name="_bdm.0B73CB5B459C4BCAB916BB4B334EA6D9.edm" localSheetId="8" hidden="1">#REF!</definedName>
    <definedName name="_bdm.0B73CB5B459C4BCAB916BB4B334EA6D9.edm" localSheetId="20" hidden="1">#REF!</definedName>
    <definedName name="_bdm.0B73CB5B459C4BCAB916BB4B334EA6D9.edm" localSheetId="21" hidden="1">#REF!</definedName>
    <definedName name="_bdm.0B73CB5B459C4BCAB916BB4B334EA6D9.edm" localSheetId="7" hidden="1">#REF!</definedName>
    <definedName name="_bdm.0B73CB5B459C4BCAB916BB4B334EA6D9.edm" localSheetId="1" hidden="1">#REF!</definedName>
    <definedName name="_bdm.0B73CB5B459C4BCAB916BB4B334EA6D9.edm" localSheetId="6" hidden="1">#REF!</definedName>
    <definedName name="_bdm.0B7E6AE6CD8D44C1BC9EB3658D025021.edm" localSheetId="8" hidden="1">#REF!</definedName>
    <definedName name="_bdm.0B7E6AE6CD8D44C1BC9EB3658D025021.edm" localSheetId="20" hidden="1">#REF!</definedName>
    <definedName name="_bdm.0B7E6AE6CD8D44C1BC9EB3658D025021.edm" localSheetId="21" hidden="1">#REF!</definedName>
    <definedName name="_bdm.0B7E6AE6CD8D44C1BC9EB3658D025021.edm" localSheetId="7" hidden="1">#REF!</definedName>
    <definedName name="_bdm.0B7E6AE6CD8D44C1BC9EB3658D025021.edm" localSheetId="1" hidden="1">#REF!</definedName>
    <definedName name="_bdm.0B7E6AE6CD8D44C1BC9EB3658D025021.edm" localSheetId="6" hidden="1">#REF!</definedName>
    <definedName name="_bdm.0BBDDC04652C4BC5BF1F9C5DA110A6E0.edm" localSheetId="8" hidden="1">#REF!</definedName>
    <definedName name="_bdm.0BBDDC04652C4BC5BF1F9C5DA110A6E0.edm" localSheetId="20" hidden="1">#REF!</definedName>
    <definedName name="_bdm.0BBDDC04652C4BC5BF1F9C5DA110A6E0.edm" localSheetId="21" hidden="1">#REF!</definedName>
    <definedName name="_bdm.0BBDDC04652C4BC5BF1F9C5DA110A6E0.edm" localSheetId="7" hidden="1">#REF!</definedName>
    <definedName name="_bdm.0BBDDC04652C4BC5BF1F9C5DA110A6E0.edm" localSheetId="1" hidden="1">#REF!</definedName>
    <definedName name="_bdm.0BBDDC04652C4BC5BF1F9C5DA110A6E0.edm" localSheetId="6" hidden="1">#REF!</definedName>
    <definedName name="_bdm.0C0E5F97FBA34733BF63955BDBA54712.edm" localSheetId="8" hidden="1">#REF!</definedName>
    <definedName name="_bdm.0C0E5F97FBA34733BF63955BDBA54712.edm" localSheetId="20" hidden="1">#REF!</definedName>
    <definedName name="_bdm.0C0E5F97FBA34733BF63955BDBA54712.edm" localSheetId="21" hidden="1">#REF!</definedName>
    <definedName name="_bdm.0C0E5F97FBA34733BF63955BDBA54712.edm" localSheetId="7" hidden="1">#REF!</definedName>
    <definedName name="_bdm.0C0E5F97FBA34733BF63955BDBA54712.edm" localSheetId="1" hidden="1">#REF!</definedName>
    <definedName name="_bdm.0C0E5F97FBA34733BF63955BDBA54712.edm" localSheetId="6" hidden="1">#REF!</definedName>
    <definedName name="_bdm.0C21FCBF082F4CBC98880AF2978FB4A5.edm" localSheetId="8" hidden="1">#REF!</definedName>
    <definedName name="_bdm.0C21FCBF082F4CBC98880AF2978FB4A5.edm" localSheetId="20" hidden="1">#REF!</definedName>
    <definedName name="_bdm.0C21FCBF082F4CBC98880AF2978FB4A5.edm" localSheetId="21" hidden="1">#REF!</definedName>
    <definedName name="_bdm.0C21FCBF082F4CBC98880AF2978FB4A5.edm" localSheetId="7" hidden="1">#REF!</definedName>
    <definedName name="_bdm.0C21FCBF082F4CBC98880AF2978FB4A5.edm" localSheetId="1" hidden="1">#REF!</definedName>
    <definedName name="_bdm.0C21FCBF082F4CBC98880AF2978FB4A5.edm" localSheetId="6" hidden="1">#REF!</definedName>
    <definedName name="_bdm.0C81A147B4D447E69A7255A1F5938140.edm" localSheetId="8" hidden="1">#REF!</definedName>
    <definedName name="_bdm.0C81A147B4D447E69A7255A1F5938140.edm" localSheetId="20" hidden="1">#REF!</definedName>
    <definedName name="_bdm.0C81A147B4D447E69A7255A1F5938140.edm" localSheetId="21" hidden="1">#REF!</definedName>
    <definedName name="_bdm.0C81A147B4D447E69A7255A1F5938140.edm" localSheetId="7" hidden="1">#REF!</definedName>
    <definedName name="_bdm.0C81A147B4D447E69A7255A1F5938140.edm" localSheetId="1" hidden="1">#REF!</definedName>
    <definedName name="_bdm.0C81A147B4D447E69A7255A1F5938140.edm" localSheetId="6" hidden="1">#REF!</definedName>
    <definedName name="_bdm.0CFFBEFCEF994CE7B1B26F6395A45C09.edm" localSheetId="8" hidden="1">#REF!</definedName>
    <definedName name="_bdm.0CFFBEFCEF994CE7B1B26F6395A45C09.edm" localSheetId="20" hidden="1">#REF!</definedName>
    <definedName name="_bdm.0CFFBEFCEF994CE7B1B26F6395A45C09.edm" localSheetId="21" hidden="1">#REF!</definedName>
    <definedName name="_bdm.0CFFBEFCEF994CE7B1B26F6395A45C09.edm" localSheetId="7" hidden="1">#REF!</definedName>
    <definedName name="_bdm.0CFFBEFCEF994CE7B1B26F6395A45C09.edm" localSheetId="1" hidden="1">#REF!</definedName>
    <definedName name="_bdm.0CFFBEFCEF994CE7B1B26F6395A45C09.edm" localSheetId="6" hidden="1">#REF!</definedName>
    <definedName name="_bdm.0D1B1C283C104105909663393E1CB0B5.edm" localSheetId="8" hidden="1">#REF!</definedName>
    <definedName name="_bdm.0D1B1C283C104105909663393E1CB0B5.edm" localSheetId="20" hidden="1">#REF!</definedName>
    <definedName name="_bdm.0D1B1C283C104105909663393E1CB0B5.edm" localSheetId="21" hidden="1">#REF!</definedName>
    <definedName name="_bdm.0D1B1C283C104105909663393E1CB0B5.edm" localSheetId="7" hidden="1">#REF!</definedName>
    <definedName name="_bdm.0D1B1C283C104105909663393E1CB0B5.edm" localSheetId="1" hidden="1">#REF!</definedName>
    <definedName name="_bdm.0D1B1C283C104105909663393E1CB0B5.edm" localSheetId="6" hidden="1">#REF!</definedName>
    <definedName name="_bdm.0DB47D54782245BF9094D21941F6921F.edm" localSheetId="8" hidden="1">#REF!</definedName>
    <definedName name="_bdm.0DB47D54782245BF9094D21941F6921F.edm" localSheetId="20" hidden="1">#REF!</definedName>
    <definedName name="_bdm.0DB47D54782245BF9094D21941F6921F.edm" localSheetId="21" hidden="1">#REF!</definedName>
    <definedName name="_bdm.0DB47D54782245BF9094D21941F6921F.edm" localSheetId="7" hidden="1">#REF!</definedName>
    <definedName name="_bdm.0DB47D54782245BF9094D21941F6921F.edm" localSheetId="1" hidden="1">#REF!</definedName>
    <definedName name="_bdm.0DB47D54782245BF9094D21941F6921F.edm" localSheetId="6" hidden="1">#REF!</definedName>
    <definedName name="_bdm.0DCC25571DD14E73B08A457E5E29BB47.edm" localSheetId="8" hidden="1">#REF!</definedName>
    <definedName name="_bdm.0DCC25571DD14E73B08A457E5E29BB47.edm" localSheetId="20" hidden="1">#REF!</definedName>
    <definedName name="_bdm.0DCC25571DD14E73B08A457E5E29BB47.edm" localSheetId="21" hidden="1">#REF!</definedName>
    <definedName name="_bdm.0DCC25571DD14E73B08A457E5E29BB47.edm" localSheetId="7" hidden="1">#REF!</definedName>
    <definedName name="_bdm.0DCC25571DD14E73B08A457E5E29BB47.edm" localSheetId="1" hidden="1">#REF!</definedName>
    <definedName name="_bdm.0DCC25571DD14E73B08A457E5E29BB47.edm" localSheetId="6" hidden="1">#REF!</definedName>
    <definedName name="_bdm.0E289CCA8F914FAA9CFB7D2492FFF043.edm" localSheetId="8" hidden="1">#REF!</definedName>
    <definedName name="_bdm.0E289CCA8F914FAA9CFB7D2492FFF043.edm" localSheetId="20" hidden="1">#REF!</definedName>
    <definedName name="_bdm.0E289CCA8F914FAA9CFB7D2492FFF043.edm" localSheetId="21" hidden="1">#REF!</definedName>
    <definedName name="_bdm.0E289CCA8F914FAA9CFB7D2492FFF043.edm" localSheetId="7" hidden="1">#REF!</definedName>
    <definedName name="_bdm.0E289CCA8F914FAA9CFB7D2492FFF043.edm" localSheetId="1" hidden="1">#REF!</definedName>
    <definedName name="_bdm.0E289CCA8F914FAA9CFB7D2492FFF043.edm" localSheetId="6" hidden="1">#REF!</definedName>
    <definedName name="_bdm.0E7B24A41F624F85BE90DCE2295FDD4F.edm" localSheetId="8" hidden="1">#REF!</definedName>
    <definedName name="_bdm.0E7B24A41F624F85BE90DCE2295FDD4F.edm" localSheetId="20" hidden="1">#REF!</definedName>
    <definedName name="_bdm.0E7B24A41F624F85BE90DCE2295FDD4F.edm" localSheetId="21" hidden="1">#REF!</definedName>
    <definedName name="_bdm.0E7B24A41F624F85BE90DCE2295FDD4F.edm" localSheetId="7" hidden="1">#REF!</definedName>
    <definedName name="_bdm.0E7B24A41F624F85BE90DCE2295FDD4F.edm" localSheetId="1" hidden="1">#REF!</definedName>
    <definedName name="_bdm.0E7B24A41F624F85BE90DCE2295FDD4F.edm" localSheetId="6" hidden="1">#REF!</definedName>
    <definedName name="_bdm.0F3DD58853F640AFB7EB11C819519B68.edm" localSheetId="8" hidden="1">#REF!</definedName>
    <definedName name="_bdm.0F3DD58853F640AFB7EB11C819519B68.edm" localSheetId="20" hidden="1">#REF!</definedName>
    <definedName name="_bdm.0F3DD58853F640AFB7EB11C819519B68.edm" localSheetId="21" hidden="1">#REF!</definedName>
    <definedName name="_bdm.0F3DD58853F640AFB7EB11C819519B68.edm" localSheetId="7" hidden="1">#REF!</definedName>
    <definedName name="_bdm.0F3DD58853F640AFB7EB11C819519B68.edm" localSheetId="1" hidden="1">#REF!</definedName>
    <definedName name="_bdm.0F3DD58853F640AFB7EB11C819519B68.edm" localSheetId="6" hidden="1">#REF!</definedName>
    <definedName name="_bdm.0FA47FAD16064FC390F00F2C8E0A0770.edm" localSheetId="8" hidden="1">#REF!</definedName>
    <definedName name="_bdm.0FA47FAD16064FC390F00F2C8E0A0770.edm" localSheetId="20" hidden="1">#REF!</definedName>
    <definedName name="_bdm.0FA47FAD16064FC390F00F2C8E0A0770.edm" localSheetId="21" hidden="1">#REF!</definedName>
    <definedName name="_bdm.0FA47FAD16064FC390F00F2C8E0A0770.edm" localSheetId="7" hidden="1">#REF!</definedName>
    <definedName name="_bdm.0FA47FAD16064FC390F00F2C8E0A0770.edm" localSheetId="1" hidden="1">#REF!</definedName>
    <definedName name="_bdm.0FA47FAD16064FC390F00F2C8E0A0770.edm" localSheetId="6" hidden="1">#REF!</definedName>
    <definedName name="_bdm.0FF75A741FD94D3CAED32B18BF63A1CF.edm" localSheetId="8" hidden="1">#REF!</definedName>
    <definedName name="_bdm.0FF75A741FD94D3CAED32B18BF63A1CF.edm" localSheetId="20" hidden="1">#REF!</definedName>
    <definedName name="_bdm.0FF75A741FD94D3CAED32B18BF63A1CF.edm" localSheetId="21" hidden="1">#REF!</definedName>
    <definedName name="_bdm.0FF75A741FD94D3CAED32B18BF63A1CF.edm" localSheetId="7" hidden="1">#REF!</definedName>
    <definedName name="_bdm.0FF75A741FD94D3CAED32B18BF63A1CF.edm" localSheetId="1" hidden="1">#REF!</definedName>
    <definedName name="_bdm.0FF75A741FD94D3CAED32B18BF63A1CF.edm" localSheetId="6" hidden="1">#REF!</definedName>
    <definedName name="_bdm.0FF762DEBFC646B3ACD5293AA9B95ABF.edm" localSheetId="8" hidden="1">#REF!</definedName>
    <definedName name="_bdm.0FF762DEBFC646B3ACD5293AA9B95ABF.edm" localSheetId="20" hidden="1">#REF!</definedName>
    <definedName name="_bdm.0FF762DEBFC646B3ACD5293AA9B95ABF.edm" localSheetId="21" hidden="1">#REF!</definedName>
    <definedName name="_bdm.0FF762DEBFC646B3ACD5293AA9B95ABF.edm" localSheetId="7" hidden="1">#REF!</definedName>
    <definedName name="_bdm.0FF762DEBFC646B3ACD5293AA9B95ABF.edm" localSheetId="1" hidden="1">#REF!</definedName>
    <definedName name="_bdm.0FF762DEBFC646B3ACD5293AA9B95ABF.edm" localSheetId="6" hidden="1">#REF!</definedName>
    <definedName name="_bdm.1016F44487CE4860882EF6024702BBDE.edm" localSheetId="8" hidden="1">#REF!</definedName>
    <definedName name="_bdm.1016F44487CE4860882EF6024702BBDE.edm" localSheetId="20" hidden="1">#REF!</definedName>
    <definedName name="_bdm.1016F44487CE4860882EF6024702BBDE.edm" localSheetId="21" hidden="1">#REF!</definedName>
    <definedName name="_bdm.1016F44487CE4860882EF6024702BBDE.edm" localSheetId="7" hidden="1">#REF!</definedName>
    <definedName name="_bdm.1016F44487CE4860882EF6024702BBDE.edm" localSheetId="1" hidden="1">#REF!</definedName>
    <definedName name="_bdm.1016F44487CE4860882EF6024702BBDE.edm" localSheetId="6" hidden="1">#REF!</definedName>
    <definedName name="_bdm.10209E15AB1A41D69B78876DB520FE1E.edm" localSheetId="8" hidden="1">#REF!</definedName>
    <definedName name="_bdm.10209E15AB1A41D69B78876DB520FE1E.edm" localSheetId="20" hidden="1">#REF!</definedName>
    <definedName name="_bdm.10209E15AB1A41D69B78876DB520FE1E.edm" localSheetId="21" hidden="1">#REF!</definedName>
    <definedName name="_bdm.10209E15AB1A41D69B78876DB520FE1E.edm" localSheetId="7" hidden="1">#REF!</definedName>
    <definedName name="_bdm.10209E15AB1A41D69B78876DB520FE1E.edm" localSheetId="1" hidden="1">#REF!</definedName>
    <definedName name="_bdm.10209E15AB1A41D69B78876DB520FE1E.edm" localSheetId="6" hidden="1">#REF!</definedName>
    <definedName name="_bdm.104F6F05C0C94049B8273049D12D78A7.edm" localSheetId="8" hidden="1">#REF!</definedName>
    <definedName name="_bdm.104F6F05C0C94049B8273049D12D78A7.edm" localSheetId="20" hidden="1">#REF!</definedName>
    <definedName name="_bdm.104F6F05C0C94049B8273049D12D78A7.edm" localSheetId="21" hidden="1">#REF!</definedName>
    <definedName name="_bdm.104F6F05C0C94049B8273049D12D78A7.edm" localSheetId="7" hidden="1">#REF!</definedName>
    <definedName name="_bdm.104F6F05C0C94049B8273049D12D78A7.edm" localSheetId="1" hidden="1">#REF!</definedName>
    <definedName name="_bdm.104F6F05C0C94049B8273049D12D78A7.edm" localSheetId="6" hidden="1">#REF!</definedName>
    <definedName name="_bdm.105F5AC16CE3451AB7F94157D06AF057.edm" localSheetId="8" hidden="1">#REF!</definedName>
    <definedName name="_bdm.105F5AC16CE3451AB7F94157D06AF057.edm" localSheetId="20" hidden="1">#REF!</definedName>
    <definedName name="_bdm.105F5AC16CE3451AB7F94157D06AF057.edm" localSheetId="21" hidden="1">#REF!</definedName>
    <definedName name="_bdm.105F5AC16CE3451AB7F94157D06AF057.edm" localSheetId="7" hidden="1">#REF!</definedName>
    <definedName name="_bdm.105F5AC16CE3451AB7F94157D06AF057.edm" localSheetId="1" hidden="1">#REF!</definedName>
    <definedName name="_bdm.105F5AC16CE3451AB7F94157D06AF057.edm" localSheetId="6" hidden="1">#REF!</definedName>
    <definedName name="_bdm.10FD6101D3044A91AC32A7AFC225150A.edm" localSheetId="8" hidden="1">#REF!</definedName>
    <definedName name="_bdm.10FD6101D3044A91AC32A7AFC225150A.edm" localSheetId="20" hidden="1">#REF!</definedName>
    <definedName name="_bdm.10FD6101D3044A91AC32A7AFC225150A.edm" localSheetId="21" hidden="1">#REF!</definedName>
    <definedName name="_bdm.10FD6101D3044A91AC32A7AFC225150A.edm" localSheetId="7" hidden="1">#REF!</definedName>
    <definedName name="_bdm.10FD6101D3044A91AC32A7AFC225150A.edm" localSheetId="1" hidden="1">#REF!</definedName>
    <definedName name="_bdm.10FD6101D3044A91AC32A7AFC225150A.edm" localSheetId="6" hidden="1">#REF!</definedName>
    <definedName name="_bdm.112EF459CCEB40BFB37A70910CD9BB24.edm" localSheetId="8" hidden="1">#REF!</definedName>
    <definedName name="_bdm.112EF459CCEB40BFB37A70910CD9BB24.edm" localSheetId="20" hidden="1">#REF!</definedName>
    <definedName name="_bdm.112EF459CCEB40BFB37A70910CD9BB24.edm" localSheetId="21" hidden="1">#REF!</definedName>
    <definedName name="_bdm.112EF459CCEB40BFB37A70910CD9BB24.edm" localSheetId="7" hidden="1">#REF!</definedName>
    <definedName name="_bdm.112EF459CCEB40BFB37A70910CD9BB24.edm" localSheetId="1" hidden="1">#REF!</definedName>
    <definedName name="_bdm.112EF459CCEB40BFB37A70910CD9BB24.edm" localSheetId="6" hidden="1">#REF!</definedName>
    <definedName name="_bdm.11B6E253E20F4165A059BB8B502EC6E9.edm" localSheetId="8" hidden="1">#REF!</definedName>
    <definedName name="_bdm.11B6E253E20F4165A059BB8B502EC6E9.edm" localSheetId="20" hidden="1">#REF!</definedName>
    <definedName name="_bdm.11B6E253E20F4165A059BB8B502EC6E9.edm" localSheetId="21" hidden="1">#REF!</definedName>
    <definedName name="_bdm.11B6E253E20F4165A059BB8B502EC6E9.edm" localSheetId="7" hidden="1">#REF!</definedName>
    <definedName name="_bdm.11B6E253E20F4165A059BB8B502EC6E9.edm" localSheetId="1" hidden="1">#REF!</definedName>
    <definedName name="_bdm.11B6E253E20F4165A059BB8B502EC6E9.edm" localSheetId="6" hidden="1">#REF!</definedName>
    <definedName name="_bdm.11F5DB3FE3254A10959DD19875DA5D6F.edm" localSheetId="8" hidden="1">#REF!</definedName>
    <definedName name="_bdm.11F5DB3FE3254A10959DD19875DA5D6F.edm" localSheetId="20" hidden="1">#REF!</definedName>
    <definedName name="_bdm.11F5DB3FE3254A10959DD19875DA5D6F.edm" localSheetId="21" hidden="1">#REF!</definedName>
    <definedName name="_bdm.11F5DB3FE3254A10959DD19875DA5D6F.edm" localSheetId="7" hidden="1">#REF!</definedName>
    <definedName name="_bdm.11F5DB3FE3254A10959DD19875DA5D6F.edm" localSheetId="1" hidden="1">#REF!</definedName>
    <definedName name="_bdm.11F5DB3FE3254A10959DD19875DA5D6F.edm" localSheetId="6" hidden="1">#REF!</definedName>
    <definedName name="_bdm.13327EB8297746C9BD8302AA599F8105.edm" localSheetId="8" hidden="1">#REF!</definedName>
    <definedName name="_bdm.13327EB8297746C9BD8302AA599F8105.edm" localSheetId="20" hidden="1">#REF!</definedName>
    <definedName name="_bdm.13327EB8297746C9BD8302AA599F8105.edm" localSheetId="21" hidden="1">#REF!</definedName>
    <definedName name="_bdm.13327EB8297746C9BD8302AA599F8105.edm" localSheetId="7" hidden="1">#REF!</definedName>
    <definedName name="_bdm.13327EB8297746C9BD8302AA599F8105.edm" localSheetId="1" hidden="1">#REF!</definedName>
    <definedName name="_bdm.13327EB8297746C9BD8302AA599F8105.edm" localSheetId="6" hidden="1">#REF!</definedName>
    <definedName name="_bdm.13541A28BBC04640A2DE787BDCAFEA1D.edm" localSheetId="8" hidden="1">#REF!</definedName>
    <definedName name="_bdm.13541A28BBC04640A2DE787BDCAFEA1D.edm" localSheetId="20" hidden="1">#REF!</definedName>
    <definedName name="_bdm.13541A28BBC04640A2DE787BDCAFEA1D.edm" localSheetId="21" hidden="1">#REF!</definedName>
    <definedName name="_bdm.13541A28BBC04640A2DE787BDCAFEA1D.edm" localSheetId="7" hidden="1">#REF!</definedName>
    <definedName name="_bdm.13541A28BBC04640A2DE787BDCAFEA1D.edm" localSheetId="1" hidden="1">#REF!</definedName>
    <definedName name="_bdm.13541A28BBC04640A2DE787BDCAFEA1D.edm" localSheetId="6" hidden="1">#REF!</definedName>
    <definedName name="_bdm.1382B97A682E4164B91D9FCAA270A19F.edm" localSheetId="8" hidden="1">#REF!</definedName>
    <definedName name="_bdm.1382B97A682E4164B91D9FCAA270A19F.edm" localSheetId="20" hidden="1">#REF!</definedName>
    <definedName name="_bdm.1382B97A682E4164B91D9FCAA270A19F.edm" localSheetId="7" hidden="1">#REF!</definedName>
    <definedName name="_bdm.1382B97A682E4164B91D9FCAA270A19F.edm" localSheetId="1" hidden="1">#REF!</definedName>
    <definedName name="_bdm.1382B97A682E4164B91D9FCAA270A19F.edm" localSheetId="6" hidden="1">#REF!</definedName>
    <definedName name="_bdm.13934B8613594178AF2A247F139C0462.edm" localSheetId="8" hidden="1">#REF!</definedName>
    <definedName name="_bdm.13934B8613594178AF2A247F139C0462.edm" localSheetId="20" hidden="1">#REF!</definedName>
    <definedName name="_bdm.13934B8613594178AF2A247F139C0462.edm" localSheetId="21" hidden="1">#REF!</definedName>
    <definedName name="_bdm.13934B8613594178AF2A247F139C0462.edm" localSheetId="7" hidden="1">#REF!</definedName>
    <definedName name="_bdm.13934B8613594178AF2A247F139C0462.edm" localSheetId="1" hidden="1">#REF!</definedName>
    <definedName name="_bdm.13934B8613594178AF2A247F139C0462.edm" localSheetId="6" hidden="1">#REF!</definedName>
    <definedName name="_bdm.14265128D1844E7B9E03C9E38A4CBB46.edm" localSheetId="8" hidden="1">#REF!</definedName>
    <definedName name="_bdm.14265128D1844E7B9E03C9E38A4CBB46.edm" localSheetId="20" hidden="1">#REF!</definedName>
    <definedName name="_bdm.14265128D1844E7B9E03C9E38A4CBB46.edm" localSheetId="21" hidden="1">#REF!</definedName>
    <definedName name="_bdm.14265128D1844E7B9E03C9E38A4CBB46.edm" localSheetId="7" hidden="1">#REF!</definedName>
    <definedName name="_bdm.14265128D1844E7B9E03C9E38A4CBB46.edm" localSheetId="1" hidden="1">#REF!</definedName>
    <definedName name="_bdm.14265128D1844E7B9E03C9E38A4CBB46.edm" localSheetId="6" hidden="1">#REF!</definedName>
    <definedName name="_bdm.1457E99F65E3492C8F379ED3CA80EC92.edm" localSheetId="8" hidden="1">#REF!</definedName>
    <definedName name="_bdm.1457E99F65E3492C8F379ED3CA80EC92.edm" localSheetId="20" hidden="1">#REF!</definedName>
    <definedName name="_bdm.1457E99F65E3492C8F379ED3CA80EC92.edm" localSheetId="21" hidden="1">#REF!</definedName>
    <definedName name="_bdm.1457E99F65E3492C8F379ED3CA80EC92.edm" localSheetId="7" hidden="1">#REF!</definedName>
    <definedName name="_bdm.1457E99F65E3492C8F379ED3CA80EC92.edm" localSheetId="1" hidden="1">#REF!</definedName>
    <definedName name="_bdm.1457E99F65E3492C8F379ED3CA80EC92.edm" localSheetId="6" hidden="1">#REF!</definedName>
    <definedName name="_bdm.145EE23F812F41DE94EDEFC3F88322EE.edm" localSheetId="8" hidden="1">#REF!</definedName>
    <definedName name="_bdm.145EE23F812F41DE94EDEFC3F88322EE.edm" localSheetId="20" hidden="1">#REF!</definedName>
    <definedName name="_bdm.145EE23F812F41DE94EDEFC3F88322EE.edm" localSheetId="21" hidden="1">#REF!</definedName>
    <definedName name="_bdm.145EE23F812F41DE94EDEFC3F88322EE.edm" localSheetId="7" hidden="1">#REF!</definedName>
    <definedName name="_bdm.145EE23F812F41DE94EDEFC3F88322EE.edm" localSheetId="1" hidden="1">#REF!</definedName>
    <definedName name="_bdm.145EE23F812F41DE94EDEFC3F88322EE.edm" localSheetId="6" hidden="1">#REF!</definedName>
    <definedName name="_bdm.1513862873B74ACA896F2FD39B33185D.edm" localSheetId="8" hidden="1">#REF!</definedName>
    <definedName name="_bdm.1513862873B74ACA896F2FD39B33185D.edm" localSheetId="20" hidden="1">#REF!</definedName>
    <definedName name="_bdm.1513862873B74ACA896F2FD39B33185D.edm" localSheetId="21" hidden="1">#REF!</definedName>
    <definedName name="_bdm.1513862873B74ACA896F2FD39B33185D.edm" localSheetId="7" hidden="1">#REF!</definedName>
    <definedName name="_bdm.1513862873B74ACA896F2FD39B33185D.edm" localSheetId="1" hidden="1">#REF!</definedName>
    <definedName name="_bdm.1513862873B74ACA896F2FD39B33185D.edm" localSheetId="6" hidden="1">#REF!</definedName>
    <definedName name="_bdm.159131AE17C4474DB79253158FE52D2D.edm" localSheetId="8" hidden="1">#REF!</definedName>
    <definedName name="_bdm.159131AE17C4474DB79253158FE52D2D.edm" localSheetId="20" hidden="1">#REF!</definedName>
    <definedName name="_bdm.159131AE17C4474DB79253158FE52D2D.edm" localSheetId="21" hidden="1">#REF!</definedName>
    <definedName name="_bdm.159131AE17C4474DB79253158FE52D2D.edm" localSheetId="7" hidden="1">#REF!</definedName>
    <definedName name="_bdm.159131AE17C4474DB79253158FE52D2D.edm" localSheetId="1" hidden="1">#REF!</definedName>
    <definedName name="_bdm.159131AE17C4474DB79253158FE52D2D.edm" localSheetId="6" hidden="1">#REF!</definedName>
    <definedName name="_bdm.1723166B8915429C8E04ACD5980DBC13.edm" localSheetId="8" hidden="1">#REF!</definedName>
    <definedName name="_bdm.1723166B8915429C8E04ACD5980DBC13.edm" localSheetId="20" hidden="1">#REF!</definedName>
    <definedName name="_bdm.1723166B8915429C8E04ACD5980DBC13.edm" localSheetId="21" hidden="1">#REF!</definedName>
    <definedName name="_bdm.1723166B8915429C8E04ACD5980DBC13.edm" localSheetId="7" hidden="1">#REF!</definedName>
    <definedName name="_bdm.1723166B8915429C8E04ACD5980DBC13.edm" localSheetId="1" hidden="1">#REF!</definedName>
    <definedName name="_bdm.1723166B8915429C8E04ACD5980DBC13.edm" localSheetId="6" hidden="1">#REF!</definedName>
    <definedName name="_bdm.1742045E82944383903759E1B88E40ED.edm" localSheetId="8" hidden="1">#REF!</definedName>
    <definedName name="_bdm.1742045E82944383903759E1B88E40ED.edm" localSheetId="20" hidden="1">#REF!</definedName>
    <definedName name="_bdm.1742045E82944383903759E1B88E40ED.edm" localSheetId="21" hidden="1">#REF!</definedName>
    <definedName name="_bdm.1742045E82944383903759E1B88E40ED.edm" localSheetId="7" hidden="1">#REF!</definedName>
    <definedName name="_bdm.1742045E82944383903759E1B88E40ED.edm" localSheetId="1" hidden="1">#REF!</definedName>
    <definedName name="_bdm.1742045E82944383903759E1B88E40ED.edm" localSheetId="6" hidden="1">#REF!</definedName>
    <definedName name="_bdm.1778CD5F23A84B9C958C35079428C458.edm" localSheetId="8" hidden="1">#REF!</definedName>
    <definedName name="_bdm.1778CD5F23A84B9C958C35079428C458.edm" localSheetId="20" hidden="1">#REF!</definedName>
    <definedName name="_bdm.1778CD5F23A84B9C958C35079428C458.edm" localSheetId="21" hidden="1">#REF!</definedName>
    <definedName name="_bdm.1778CD5F23A84B9C958C35079428C458.edm" localSheetId="7" hidden="1">#REF!</definedName>
    <definedName name="_bdm.1778CD5F23A84B9C958C35079428C458.edm" localSheetId="1" hidden="1">#REF!</definedName>
    <definedName name="_bdm.1778CD5F23A84B9C958C35079428C458.edm" localSheetId="6" hidden="1">#REF!</definedName>
    <definedName name="_bdm.17F2DFB68B174A4CAC6CC6FFBBA9156B.edm" localSheetId="8" hidden="1">#REF!</definedName>
    <definedName name="_bdm.17F2DFB68B174A4CAC6CC6FFBBA9156B.edm" localSheetId="20" hidden="1">#REF!</definedName>
    <definedName name="_bdm.17F2DFB68B174A4CAC6CC6FFBBA9156B.edm" localSheetId="21" hidden="1">#REF!</definedName>
    <definedName name="_bdm.17F2DFB68B174A4CAC6CC6FFBBA9156B.edm" localSheetId="7" hidden="1">#REF!</definedName>
    <definedName name="_bdm.17F2DFB68B174A4CAC6CC6FFBBA9156B.edm" localSheetId="1" hidden="1">#REF!</definedName>
    <definedName name="_bdm.17F2DFB68B174A4CAC6CC6FFBBA9156B.edm" localSheetId="6" hidden="1">#REF!</definedName>
    <definedName name="_bdm.1905DE2AACD5443187DF406527CA3564.edm" localSheetId="8" hidden="1">#REF!</definedName>
    <definedName name="_bdm.1905DE2AACD5443187DF406527CA3564.edm" localSheetId="20" hidden="1">#REF!</definedName>
    <definedName name="_bdm.1905DE2AACD5443187DF406527CA3564.edm" localSheetId="21" hidden="1">#REF!</definedName>
    <definedName name="_bdm.1905DE2AACD5443187DF406527CA3564.edm" localSheetId="7" hidden="1">#REF!</definedName>
    <definedName name="_bdm.1905DE2AACD5443187DF406527CA3564.edm" localSheetId="1" hidden="1">#REF!</definedName>
    <definedName name="_bdm.1905DE2AACD5443187DF406527CA3564.edm" localSheetId="6" hidden="1">#REF!</definedName>
    <definedName name="_bdm.1992DCE0ABAB447D90AF94A11031DF3E.edm" localSheetId="8" hidden="1">#REF!</definedName>
    <definedName name="_bdm.1992DCE0ABAB447D90AF94A11031DF3E.edm" localSheetId="20" hidden="1">#REF!</definedName>
    <definedName name="_bdm.1992DCE0ABAB447D90AF94A11031DF3E.edm" localSheetId="21" hidden="1">#REF!</definedName>
    <definedName name="_bdm.1992DCE0ABAB447D90AF94A11031DF3E.edm" localSheetId="7" hidden="1">#REF!</definedName>
    <definedName name="_bdm.1992DCE0ABAB447D90AF94A11031DF3E.edm" localSheetId="1" hidden="1">#REF!</definedName>
    <definedName name="_bdm.1992DCE0ABAB447D90AF94A11031DF3E.edm" localSheetId="6" hidden="1">#REF!</definedName>
    <definedName name="_bdm.199BAC4722EE4AA69FA5C2905CA47547.edm" localSheetId="8" hidden="1">#REF!</definedName>
    <definedName name="_bdm.199BAC4722EE4AA69FA5C2905CA47547.edm" localSheetId="20" hidden="1">#REF!</definedName>
    <definedName name="_bdm.199BAC4722EE4AA69FA5C2905CA47547.edm" localSheetId="21" hidden="1">#REF!</definedName>
    <definedName name="_bdm.199BAC4722EE4AA69FA5C2905CA47547.edm" localSheetId="7" hidden="1">#REF!</definedName>
    <definedName name="_bdm.199BAC4722EE4AA69FA5C2905CA47547.edm" localSheetId="1" hidden="1">#REF!</definedName>
    <definedName name="_bdm.199BAC4722EE4AA69FA5C2905CA47547.edm" localSheetId="6" hidden="1">#REF!</definedName>
    <definedName name="_bdm.1A58F3F46C804398B9B0E2E815B7AF81.edm" localSheetId="8" hidden="1">#REF!</definedName>
    <definedName name="_bdm.1A58F3F46C804398B9B0E2E815B7AF81.edm" localSheetId="20" hidden="1">#REF!</definedName>
    <definedName name="_bdm.1A58F3F46C804398B9B0E2E815B7AF81.edm" localSheetId="21" hidden="1">#REF!</definedName>
    <definedName name="_bdm.1A58F3F46C804398B9B0E2E815B7AF81.edm" localSheetId="7" hidden="1">#REF!</definedName>
    <definedName name="_bdm.1A58F3F46C804398B9B0E2E815B7AF81.edm" localSheetId="1" hidden="1">#REF!</definedName>
    <definedName name="_bdm.1A58F3F46C804398B9B0E2E815B7AF81.edm" localSheetId="6" hidden="1">#REF!</definedName>
    <definedName name="_bdm.1B1817AC9B2F492C9FC87266DAEDEA91.edm" localSheetId="8" hidden="1">#REF!</definedName>
    <definedName name="_bdm.1B1817AC9B2F492C9FC87266DAEDEA91.edm" localSheetId="20" hidden="1">#REF!</definedName>
    <definedName name="_bdm.1B1817AC9B2F492C9FC87266DAEDEA91.edm" localSheetId="21" hidden="1">#REF!</definedName>
    <definedName name="_bdm.1B1817AC9B2F492C9FC87266DAEDEA91.edm" localSheetId="7" hidden="1">#REF!</definedName>
    <definedName name="_bdm.1B1817AC9B2F492C9FC87266DAEDEA91.edm" localSheetId="1" hidden="1">#REF!</definedName>
    <definedName name="_bdm.1B1817AC9B2F492C9FC87266DAEDEA91.edm" localSheetId="6" hidden="1">#REF!</definedName>
    <definedName name="_bdm.1B23E8991F584EE7BB6DA14CAC83BA77.edm" localSheetId="8" hidden="1">#REF!</definedName>
    <definedName name="_bdm.1B23E8991F584EE7BB6DA14CAC83BA77.edm" localSheetId="20" hidden="1">#REF!</definedName>
    <definedName name="_bdm.1B23E8991F584EE7BB6DA14CAC83BA77.edm" localSheetId="21" hidden="1">#REF!</definedName>
    <definedName name="_bdm.1B23E8991F584EE7BB6DA14CAC83BA77.edm" localSheetId="7" hidden="1">#REF!</definedName>
    <definedName name="_bdm.1B23E8991F584EE7BB6DA14CAC83BA77.edm" localSheetId="1" hidden="1">#REF!</definedName>
    <definedName name="_bdm.1B23E8991F584EE7BB6DA14CAC83BA77.edm" localSheetId="6" hidden="1">#REF!</definedName>
    <definedName name="_bdm.1BEDFCDB44FB4CF5BAB789AC2F07D9F1.edm" localSheetId="8" hidden="1">#REF!</definedName>
    <definedName name="_bdm.1BEDFCDB44FB4CF5BAB789AC2F07D9F1.edm" localSheetId="20" hidden="1">#REF!</definedName>
    <definedName name="_bdm.1BEDFCDB44FB4CF5BAB789AC2F07D9F1.edm" localSheetId="21" hidden="1">#REF!</definedName>
    <definedName name="_bdm.1BEDFCDB44FB4CF5BAB789AC2F07D9F1.edm" localSheetId="7" hidden="1">#REF!</definedName>
    <definedName name="_bdm.1BEDFCDB44FB4CF5BAB789AC2F07D9F1.edm" localSheetId="1" hidden="1">#REF!</definedName>
    <definedName name="_bdm.1BEDFCDB44FB4CF5BAB789AC2F07D9F1.edm" localSheetId="6" hidden="1">#REF!</definedName>
    <definedName name="_bdm.1BFC517AC1BC4A74A1B1CA66255B2661.edm" localSheetId="8" hidden="1">#REF!</definedName>
    <definedName name="_bdm.1BFC517AC1BC4A74A1B1CA66255B2661.edm" localSheetId="20" hidden="1">#REF!</definedName>
    <definedName name="_bdm.1BFC517AC1BC4A74A1B1CA66255B2661.edm" localSheetId="21" hidden="1">#REF!</definedName>
    <definedName name="_bdm.1BFC517AC1BC4A74A1B1CA66255B2661.edm" localSheetId="7" hidden="1">#REF!</definedName>
    <definedName name="_bdm.1BFC517AC1BC4A74A1B1CA66255B2661.edm" localSheetId="1" hidden="1">#REF!</definedName>
    <definedName name="_bdm.1BFC517AC1BC4A74A1B1CA66255B2661.edm" localSheetId="6" hidden="1">#REF!</definedName>
    <definedName name="_bdm.1C3341A93C3347A291DFD443F1436FC3.edm" localSheetId="8" hidden="1">#REF!</definedName>
    <definedName name="_bdm.1C3341A93C3347A291DFD443F1436FC3.edm" localSheetId="20" hidden="1">#REF!</definedName>
    <definedName name="_bdm.1C3341A93C3347A291DFD443F1436FC3.edm" localSheetId="21" hidden="1">#REF!</definedName>
    <definedName name="_bdm.1C3341A93C3347A291DFD443F1436FC3.edm" localSheetId="7" hidden="1">#REF!</definedName>
    <definedName name="_bdm.1C3341A93C3347A291DFD443F1436FC3.edm" localSheetId="1" hidden="1">#REF!</definedName>
    <definedName name="_bdm.1C3341A93C3347A291DFD443F1436FC3.edm" localSheetId="6" hidden="1">#REF!</definedName>
    <definedName name="_bdm.1C33B6DACF5B4F0485FE37382C6D82D8.edm" localSheetId="8" hidden="1">#REF!</definedName>
    <definedName name="_bdm.1C33B6DACF5B4F0485FE37382C6D82D8.edm" localSheetId="20" hidden="1">#REF!</definedName>
    <definedName name="_bdm.1C33B6DACF5B4F0485FE37382C6D82D8.edm" localSheetId="21" hidden="1">#REF!</definedName>
    <definedName name="_bdm.1C33B6DACF5B4F0485FE37382C6D82D8.edm" localSheetId="7" hidden="1">#REF!</definedName>
    <definedName name="_bdm.1C33B6DACF5B4F0485FE37382C6D82D8.edm" localSheetId="1" hidden="1">#REF!</definedName>
    <definedName name="_bdm.1C33B6DACF5B4F0485FE37382C6D82D8.edm" localSheetId="6" hidden="1">#REF!</definedName>
    <definedName name="_bdm.1C42ED74AD1E4440BAFBADB4241A2C57.edm" localSheetId="8" hidden="1">#REF!</definedName>
    <definedName name="_bdm.1C42ED74AD1E4440BAFBADB4241A2C57.edm" localSheetId="20" hidden="1">#REF!</definedName>
    <definedName name="_bdm.1C42ED74AD1E4440BAFBADB4241A2C57.edm" localSheetId="21" hidden="1">#REF!</definedName>
    <definedName name="_bdm.1C42ED74AD1E4440BAFBADB4241A2C57.edm" localSheetId="7" hidden="1">#REF!</definedName>
    <definedName name="_bdm.1C42ED74AD1E4440BAFBADB4241A2C57.edm" localSheetId="1" hidden="1">#REF!</definedName>
    <definedName name="_bdm.1C42ED74AD1E4440BAFBADB4241A2C57.edm" localSheetId="6" hidden="1">#REF!</definedName>
    <definedName name="_bdm.1C718D928C564921A764FDE7A57C4FC5.edm" localSheetId="8" hidden="1">#REF!</definedName>
    <definedName name="_bdm.1C718D928C564921A764FDE7A57C4FC5.edm" localSheetId="20" hidden="1">#REF!</definedName>
    <definedName name="_bdm.1C718D928C564921A764FDE7A57C4FC5.edm" localSheetId="21" hidden="1">#REF!</definedName>
    <definedName name="_bdm.1C718D928C564921A764FDE7A57C4FC5.edm" localSheetId="7" hidden="1">#REF!</definedName>
    <definedName name="_bdm.1C718D928C564921A764FDE7A57C4FC5.edm" localSheetId="1" hidden="1">#REF!</definedName>
    <definedName name="_bdm.1C718D928C564921A764FDE7A57C4FC5.edm" localSheetId="6" hidden="1">#REF!</definedName>
    <definedName name="_bdm.1C8B108A290B48E2933DE9D041A93B5D.edm" localSheetId="8" hidden="1">#REF!</definedName>
    <definedName name="_bdm.1C8B108A290B48E2933DE9D041A93B5D.edm" localSheetId="20" hidden="1">#REF!</definedName>
    <definedName name="_bdm.1C8B108A290B48E2933DE9D041A93B5D.edm" localSheetId="21" hidden="1">#REF!</definedName>
    <definedName name="_bdm.1C8B108A290B48E2933DE9D041A93B5D.edm" localSheetId="7" hidden="1">#REF!</definedName>
    <definedName name="_bdm.1C8B108A290B48E2933DE9D041A93B5D.edm" localSheetId="1" hidden="1">#REF!</definedName>
    <definedName name="_bdm.1C8B108A290B48E2933DE9D041A93B5D.edm" localSheetId="6" hidden="1">#REF!</definedName>
    <definedName name="_bdm.1C90D95FFE0C4DBF9F2C689514605890.edm" localSheetId="8" hidden="1">#REF!</definedName>
    <definedName name="_bdm.1C90D95FFE0C4DBF9F2C689514605890.edm" localSheetId="20" hidden="1">#REF!</definedName>
    <definedName name="_bdm.1C90D95FFE0C4DBF9F2C689514605890.edm" localSheetId="21" hidden="1">#REF!</definedName>
    <definedName name="_bdm.1C90D95FFE0C4DBF9F2C689514605890.edm" localSheetId="7" hidden="1">#REF!</definedName>
    <definedName name="_bdm.1C90D95FFE0C4DBF9F2C689514605890.edm" localSheetId="1" hidden="1">#REF!</definedName>
    <definedName name="_bdm.1C90D95FFE0C4DBF9F2C689514605890.edm" localSheetId="6" hidden="1">#REF!</definedName>
    <definedName name="_bdm.1CF15571965E40C48BC9B3E88700B695.edm" localSheetId="8" hidden="1">#REF!</definedName>
    <definedName name="_bdm.1CF15571965E40C48BC9B3E88700B695.edm" localSheetId="20" hidden="1">#REF!</definedName>
    <definedName name="_bdm.1CF15571965E40C48BC9B3E88700B695.edm" localSheetId="21" hidden="1">#REF!</definedName>
    <definedName name="_bdm.1CF15571965E40C48BC9B3E88700B695.edm" localSheetId="7" hidden="1">#REF!</definedName>
    <definedName name="_bdm.1CF15571965E40C48BC9B3E88700B695.edm" localSheetId="1" hidden="1">#REF!</definedName>
    <definedName name="_bdm.1CF15571965E40C48BC9B3E88700B695.edm" localSheetId="6" hidden="1">#REF!</definedName>
    <definedName name="_bdm.1D4150E01C5442C79C5B26F1830A9AD9.edm" localSheetId="8" hidden="1">#REF!</definedName>
    <definedName name="_bdm.1D4150E01C5442C79C5B26F1830A9AD9.edm" localSheetId="20" hidden="1">#REF!</definedName>
    <definedName name="_bdm.1D4150E01C5442C79C5B26F1830A9AD9.edm" localSheetId="21" hidden="1">#REF!</definedName>
    <definedName name="_bdm.1D4150E01C5442C79C5B26F1830A9AD9.edm" localSheetId="7" hidden="1">#REF!</definedName>
    <definedName name="_bdm.1D4150E01C5442C79C5B26F1830A9AD9.edm" localSheetId="1" hidden="1">#REF!</definedName>
    <definedName name="_bdm.1D4150E01C5442C79C5B26F1830A9AD9.edm" localSheetId="6" hidden="1">#REF!</definedName>
    <definedName name="_bdm.1D6D5D345DFC481896A4735E7CC72831.edm" localSheetId="8" hidden="1">#REF!</definedName>
    <definedName name="_bdm.1D6D5D345DFC481896A4735E7CC72831.edm" localSheetId="20" hidden="1">#REF!</definedName>
    <definedName name="_bdm.1D6D5D345DFC481896A4735E7CC72831.edm" localSheetId="21" hidden="1">#REF!</definedName>
    <definedName name="_bdm.1D6D5D345DFC481896A4735E7CC72831.edm" localSheetId="7" hidden="1">#REF!</definedName>
    <definedName name="_bdm.1D6D5D345DFC481896A4735E7CC72831.edm" localSheetId="1" hidden="1">#REF!</definedName>
    <definedName name="_bdm.1D6D5D345DFC481896A4735E7CC72831.edm" localSheetId="6" hidden="1">#REF!</definedName>
    <definedName name="_bdm.1E1637BD2FED42428B1A8278E4FD58B1.edm" localSheetId="8" hidden="1">#REF!</definedName>
    <definedName name="_bdm.1E1637BD2FED42428B1A8278E4FD58B1.edm" localSheetId="20" hidden="1">#REF!</definedName>
    <definedName name="_bdm.1E1637BD2FED42428B1A8278E4FD58B1.edm" localSheetId="21" hidden="1">#REF!</definedName>
    <definedName name="_bdm.1E1637BD2FED42428B1A8278E4FD58B1.edm" localSheetId="7" hidden="1">#REF!</definedName>
    <definedName name="_bdm.1E1637BD2FED42428B1A8278E4FD58B1.edm" localSheetId="1" hidden="1">#REF!</definedName>
    <definedName name="_bdm.1E1637BD2FED42428B1A8278E4FD58B1.edm" localSheetId="6" hidden="1">#REF!</definedName>
    <definedName name="_bdm.1E2C9A33CBD34F71A61CFC2F7857C901.edm" localSheetId="8" hidden="1">#REF!</definedName>
    <definedName name="_bdm.1E2C9A33CBD34F71A61CFC2F7857C901.edm" localSheetId="20" hidden="1">#REF!</definedName>
    <definedName name="_bdm.1E2C9A33CBD34F71A61CFC2F7857C901.edm" localSheetId="21" hidden="1">#REF!</definedName>
    <definedName name="_bdm.1E2C9A33CBD34F71A61CFC2F7857C901.edm" localSheetId="7" hidden="1">#REF!</definedName>
    <definedName name="_bdm.1E2C9A33CBD34F71A61CFC2F7857C901.edm" localSheetId="1" hidden="1">#REF!</definedName>
    <definedName name="_bdm.1E2C9A33CBD34F71A61CFC2F7857C901.edm" localSheetId="6" hidden="1">#REF!</definedName>
    <definedName name="_bdm.1F1CCD7BE18B4A759E50B270AAA7C8CD.edm" localSheetId="8" hidden="1">#REF!</definedName>
    <definedName name="_bdm.1F1CCD7BE18B4A759E50B270AAA7C8CD.edm" localSheetId="20" hidden="1">#REF!</definedName>
    <definedName name="_bdm.1F1CCD7BE18B4A759E50B270AAA7C8CD.edm" localSheetId="21" hidden="1">#REF!</definedName>
    <definedName name="_bdm.1F1CCD7BE18B4A759E50B270AAA7C8CD.edm" localSheetId="7" hidden="1">#REF!</definedName>
    <definedName name="_bdm.1F1CCD7BE18B4A759E50B270AAA7C8CD.edm" localSheetId="1" hidden="1">#REF!</definedName>
    <definedName name="_bdm.1F1CCD7BE18B4A759E50B270AAA7C8CD.edm" localSheetId="6" hidden="1">#REF!</definedName>
    <definedName name="_bdm.1F2FE3C7713E4A4099DB3536D2FBF87D.edm" localSheetId="8" hidden="1">#REF!</definedName>
    <definedName name="_bdm.1F2FE3C7713E4A4099DB3536D2FBF87D.edm" localSheetId="20" hidden="1">#REF!</definedName>
    <definedName name="_bdm.1F2FE3C7713E4A4099DB3536D2FBF87D.edm" localSheetId="21" hidden="1">#REF!</definedName>
    <definedName name="_bdm.1F2FE3C7713E4A4099DB3536D2FBF87D.edm" localSheetId="7" hidden="1">#REF!</definedName>
    <definedName name="_bdm.1F2FE3C7713E4A4099DB3536D2FBF87D.edm" localSheetId="1" hidden="1">#REF!</definedName>
    <definedName name="_bdm.1F2FE3C7713E4A4099DB3536D2FBF87D.edm" localSheetId="6" hidden="1">#REF!</definedName>
    <definedName name="_bdm.2162366EB4F44602B605B97531295E7B.edm" localSheetId="8" hidden="1">#REF!</definedName>
    <definedName name="_bdm.2162366EB4F44602B605B97531295E7B.edm" localSheetId="20" hidden="1">#REF!</definedName>
    <definedName name="_bdm.2162366EB4F44602B605B97531295E7B.edm" localSheetId="21" hidden="1">#REF!</definedName>
    <definedName name="_bdm.2162366EB4F44602B605B97531295E7B.edm" localSheetId="7" hidden="1">#REF!</definedName>
    <definedName name="_bdm.2162366EB4F44602B605B97531295E7B.edm" localSheetId="1" hidden="1">#REF!</definedName>
    <definedName name="_bdm.2162366EB4F44602B605B97531295E7B.edm" localSheetId="6" hidden="1">#REF!</definedName>
    <definedName name="_bdm.21864C9EFFBB416393DFC781C6154060.edm" localSheetId="8" hidden="1">#REF!</definedName>
    <definedName name="_bdm.21864C9EFFBB416393DFC781C6154060.edm" localSheetId="20" hidden="1">#REF!</definedName>
    <definedName name="_bdm.21864C9EFFBB416393DFC781C6154060.edm" localSheetId="21" hidden="1">#REF!</definedName>
    <definedName name="_bdm.21864C9EFFBB416393DFC781C6154060.edm" localSheetId="7" hidden="1">#REF!</definedName>
    <definedName name="_bdm.21864C9EFFBB416393DFC781C6154060.edm" localSheetId="1" hidden="1">#REF!</definedName>
    <definedName name="_bdm.21864C9EFFBB416393DFC781C6154060.edm" localSheetId="6" hidden="1">#REF!</definedName>
    <definedName name="_bdm.21C26C7E46434ED9BD1745E123CD9299.edm" localSheetId="8" hidden="1">#REF!</definedName>
    <definedName name="_bdm.21C26C7E46434ED9BD1745E123CD9299.edm" localSheetId="20" hidden="1">#REF!</definedName>
    <definedName name="_bdm.21C26C7E46434ED9BD1745E123CD9299.edm" localSheetId="21" hidden="1">#REF!</definedName>
    <definedName name="_bdm.21C26C7E46434ED9BD1745E123CD9299.edm" localSheetId="7" hidden="1">#REF!</definedName>
    <definedName name="_bdm.21C26C7E46434ED9BD1745E123CD9299.edm" localSheetId="1" hidden="1">#REF!</definedName>
    <definedName name="_bdm.21C26C7E46434ED9BD1745E123CD9299.edm" localSheetId="6" hidden="1">#REF!</definedName>
    <definedName name="_bdm.22EC5BBC1451452FB4D4164F95954DBD.edm" localSheetId="8" hidden="1">#REF!</definedName>
    <definedName name="_bdm.22EC5BBC1451452FB4D4164F95954DBD.edm" localSheetId="20" hidden="1">#REF!</definedName>
    <definedName name="_bdm.22EC5BBC1451452FB4D4164F95954DBD.edm" localSheetId="21" hidden="1">#REF!</definedName>
    <definedName name="_bdm.22EC5BBC1451452FB4D4164F95954DBD.edm" localSheetId="7" hidden="1">#REF!</definedName>
    <definedName name="_bdm.22EC5BBC1451452FB4D4164F95954DBD.edm" localSheetId="1" hidden="1">#REF!</definedName>
    <definedName name="_bdm.22EC5BBC1451452FB4D4164F95954DBD.edm" localSheetId="6" hidden="1">#REF!</definedName>
    <definedName name="_bdm.22F33225B39D4337ABAC0EB37AD3C487.edm" localSheetId="8" hidden="1">#REF!</definedName>
    <definedName name="_bdm.22F33225B39D4337ABAC0EB37AD3C487.edm" localSheetId="20" hidden="1">#REF!</definedName>
    <definedName name="_bdm.22F33225B39D4337ABAC0EB37AD3C487.edm" localSheetId="21" hidden="1">#REF!</definedName>
    <definedName name="_bdm.22F33225B39D4337ABAC0EB37AD3C487.edm" localSheetId="7" hidden="1">#REF!</definedName>
    <definedName name="_bdm.22F33225B39D4337ABAC0EB37AD3C487.edm" localSheetId="1" hidden="1">#REF!</definedName>
    <definedName name="_bdm.22F33225B39D4337ABAC0EB37AD3C487.edm" localSheetId="6" hidden="1">#REF!</definedName>
    <definedName name="_bdm.23A7117B6FC24056A7749AC671D45D7A.edm" localSheetId="8" hidden="1">#REF!</definedName>
    <definedName name="_bdm.23A7117B6FC24056A7749AC671D45D7A.edm" localSheetId="20" hidden="1">#REF!</definedName>
    <definedName name="_bdm.23A7117B6FC24056A7749AC671D45D7A.edm" localSheetId="21" hidden="1">#REF!</definedName>
    <definedName name="_bdm.23A7117B6FC24056A7749AC671D45D7A.edm" localSheetId="7" hidden="1">#REF!</definedName>
    <definedName name="_bdm.23A7117B6FC24056A7749AC671D45D7A.edm" localSheetId="1" hidden="1">#REF!</definedName>
    <definedName name="_bdm.23A7117B6FC24056A7749AC671D45D7A.edm" localSheetId="6" hidden="1">#REF!</definedName>
    <definedName name="_bdm.23C123D64937436085D4D8A34EB61D66.edm" localSheetId="8" hidden="1">#REF!</definedName>
    <definedName name="_bdm.23C123D64937436085D4D8A34EB61D66.edm" localSheetId="20" hidden="1">#REF!</definedName>
    <definedName name="_bdm.23C123D64937436085D4D8A34EB61D66.edm" localSheetId="21" hidden="1">#REF!</definedName>
    <definedName name="_bdm.23C123D64937436085D4D8A34EB61D66.edm" localSheetId="7" hidden="1">#REF!</definedName>
    <definedName name="_bdm.23C123D64937436085D4D8A34EB61D66.edm" localSheetId="1" hidden="1">#REF!</definedName>
    <definedName name="_bdm.23C123D64937436085D4D8A34EB61D66.edm" localSheetId="6" hidden="1">#REF!</definedName>
    <definedName name="_bdm.2476D881D1BE48C495C9ABBA4F63F46B.edm" localSheetId="8" hidden="1">#REF!</definedName>
    <definedName name="_bdm.2476D881D1BE48C495C9ABBA4F63F46B.edm" localSheetId="20" hidden="1">#REF!</definedName>
    <definedName name="_bdm.2476D881D1BE48C495C9ABBA4F63F46B.edm" localSheetId="21" hidden="1">#REF!</definedName>
    <definedName name="_bdm.2476D881D1BE48C495C9ABBA4F63F46B.edm" localSheetId="7" hidden="1">#REF!</definedName>
    <definedName name="_bdm.2476D881D1BE48C495C9ABBA4F63F46B.edm" localSheetId="1" hidden="1">#REF!</definedName>
    <definedName name="_bdm.2476D881D1BE48C495C9ABBA4F63F46B.edm" localSheetId="6" hidden="1">#REF!</definedName>
    <definedName name="_bdm.2483D222757D48A7A21F7CD0AF240FFD.edm" localSheetId="8" hidden="1">#REF!</definedName>
    <definedName name="_bdm.2483D222757D48A7A21F7CD0AF240FFD.edm" localSheetId="20" hidden="1">#REF!</definedName>
    <definedName name="_bdm.2483D222757D48A7A21F7CD0AF240FFD.edm" localSheetId="21" hidden="1">#REF!</definedName>
    <definedName name="_bdm.2483D222757D48A7A21F7CD0AF240FFD.edm" localSheetId="7" hidden="1">#REF!</definedName>
    <definedName name="_bdm.2483D222757D48A7A21F7CD0AF240FFD.edm" localSheetId="1" hidden="1">#REF!</definedName>
    <definedName name="_bdm.2483D222757D48A7A21F7CD0AF240FFD.edm" localSheetId="6" hidden="1">#REF!</definedName>
    <definedName name="_bdm.24A66B0DC57D457A94EF1BCC900E6992.edm" localSheetId="8" hidden="1">#REF!</definedName>
    <definedName name="_bdm.24A66B0DC57D457A94EF1BCC900E6992.edm" localSheetId="20" hidden="1">#REF!</definedName>
    <definedName name="_bdm.24A66B0DC57D457A94EF1BCC900E6992.edm" localSheetId="21" hidden="1">#REF!</definedName>
    <definedName name="_bdm.24A66B0DC57D457A94EF1BCC900E6992.edm" localSheetId="7" hidden="1">#REF!</definedName>
    <definedName name="_bdm.24A66B0DC57D457A94EF1BCC900E6992.edm" localSheetId="1" hidden="1">#REF!</definedName>
    <definedName name="_bdm.24A66B0DC57D457A94EF1BCC900E6992.edm" localSheetId="6" hidden="1">#REF!</definedName>
    <definedName name="_bdm.251F23ACC0D844DF81A6FE0AB53A951C.edm" localSheetId="8" hidden="1">#REF!</definedName>
    <definedName name="_bdm.251F23ACC0D844DF81A6FE0AB53A951C.edm" localSheetId="20" hidden="1">#REF!</definedName>
    <definedName name="_bdm.251F23ACC0D844DF81A6FE0AB53A951C.edm" localSheetId="21" hidden="1">#REF!</definedName>
    <definedName name="_bdm.251F23ACC0D844DF81A6FE0AB53A951C.edm" localSheetId="7" hidden="1">#REF!</definedName>
    <definedName name="_bdm.251F23ACC0D844DF81A6FE0AB53A951C.edm" localSheetId="1" hidden="1">#REF!</definedName>
    <definedName name="_bdm.251F23ACC0D844DF81A6FE0AB53A951C.edm" localSheetId="6" hidden="1">#REF!</definedName>
    <definedName name="_bdm.2540057FCAA5450FAA69B95891AE9BCC.edm" localSheetId="8" hidden="1">#REF!</definedName>
    <definedName name="_bdm.2540057FCAA5450FAA69B95891AE9BCC.edm" localSheetId="20" hidden="1">#REF!</definedName>
    <definedName name="_bdm.2540057FCAA5450FAA69B95891AE9BCC.edm" localSheetId="21" hidden="1">#REF!</definedName>
    <definedName name="_bdm.2540057FCAA5450FAA69B95891AE9BCC.edm" localSheetId="7" hidden="1">#REF!</definedName>
    <definedName name="_bdm.2540057FCAA5450FAA69B95891AE9BCC.edm" localSheetId="1" hidden="1">#REF!</definedName>
    <definedName name="_bdm.2540057FCAA5450FAA69B95891AE9BCC.edm" localSheetId="6" hidden="1">#REF!</definedName>
    <definedName name="_bdm.255C4024F75B41BCA4B1DC6109478FCC.edm" localSheetId="8" hidden="1">#REF!</definedName>
    <definedName name="_bdm.255C4024F75B41BCA4B1DC6109478FCC.edm" localSheetId="20" hidden="1">#REF!</definedName>
    <definedName name="_bdm.255C4024F75B41BCA4B1DC6109478FCC.edm" localSheetId="21" hidden="1">#REF!</definedName>
    <definedName name="_bdm.255C4024F75B41BCA4B1DC6109478FCC.edm" localSheetId="7" hidden="1">#REF!</definedName>
    <definedName name="_bdm.255C4024F75B41BCA4B1DC6109478FCC.edm" localSheetId="1" hidden="1">#REF!</definedName>
    <definedName name="_bdm.255C4024F75B41BCA4B1DC6109478FCC.edm" localSheetId="6" hidden="1">#REF!</definedName>
    <definedName name="_bdm.25AFD66B1A03450C99C159C1CE70BA9A.edm" localSheetId="8" hidden="1">#REF!</definedName>
    <definedName name="_bdm.25AFD66B1A03450C99C159C1CE70BA9A.edm" localSheetId="20" hidden="1">#REF!</definedName>
    <definedName name="_bdm.25AFD66B1A03450C99C159C1CE70BA9A.edm" localSheetId="21" hidden="1">#REF!</definedName>
    <definedName name="_bdm.25AFD66B1A03450C99C159C1CE70BA9A.edm" localSheetId="7" hidden="1">#REF!</definedName>
    <definedName name="_bdm.25AFD66B1A03450C99C159C1CE70BA9A.edm" localSheetId="1" hidden="1">#REF!</definedName>
    <definedName name="_bdm.25AFD66B1A03450C99C159C1CE70BA9A.edm" localSheetId="6" hidden="1">#REF!</definedName>
    <definedName name="_bdm.25CFFA1718584E058DEB4F665D02D39E.edm" localSheetId="8" hidden="1">#REF!</definedName>
    <definedName name="_bdm.25CFFA1718584E058DEB4F665D02D39E.edm" localSheetId="20" hidden="1">#REF!</definedName>
    <definedName name="_bdm.25CFFA1718584E058DEB4F665D02D39E.edm" localSheetId="21" hidden="1">#REF!</definedName>
    <definedName name="_bdm.25CFFA1718584E058DEB4F665D02D39E.edm" localSheetId="7" hidden="1">#REF!</definedName>
    <definedName name="_bdm.25CFFA1718584E058DEB4F665D02D39E.edm" localSheetId="1" hidden="1">#REF!</definedName>
    <definedName name="_bdm.25CFFA1718584E058DEB4F665D02D39E.edm" localSheetId="6" hidden="1">#REF!</definedName>
    <definedName name="_bdm.25F01B08AB5F41A38798300444D386A2.edm" localSheetId="8" hidden="1">#REF!</definedName>
    <definedName name="_bdm.25F01B08AB5F41A38798300444D386A2.edm" localSheetId="20" hidden="1">#REF!</definedName>
    <definedName name="_bdm.25F01B08AB5F41A38798300444D386A2.edm" localSheetId="21" hidden="1">#REF!</definedName>
    <definedName name="_bdm.25F01B08AB5F41A38798300444D386A2.edm" localSheetId="7" hidden="1">#REF!</definedName>
    <definedName name="_bdm.25F01B08AB5F41A38798300444D386A2.edm" localSheetId="1" hidden="1">#REF!</definedName>
    <definedName name="_bdm.25F01B08AB5F41A38798300444D386A2.edm" localSheetId="6" hidden="1">#REF!</definedName>
    <definedName name="_bdm.2610E924B1BC45118D4FB30AF574EDB8.edm" localSheetId="8" hidden="1">#REF!</definedName>
    <definedName name="_bdm.2610E924B1BC45118D4FB30AF574EDB8.edm" localSheetId="20" hidden="1">#REF!</definedName>
    <definedName name="_bdm.2610E924B1BC45118D4FB30AF574EDB8.edm" localSheetId="21" hidden="1">#REF!</definedName>
    <definedName name="_bdm.2610E924B1BC45118D4FB30AF574EDB8.edm" localSheetId="7" hidden="1">#REF!</definedName>
    <definedName name="_bdm.2610E924B1BC45118D4FB30AF574EDB8.edm" localSheetId="1" hidden="1">#REF!</definedName>
    <definedName name="_bdm.2610E924B1BC45118D4FB30AF574EDB8.edm" localSheetId="6" hidden="1">#REF!</definedName>
    <definedName name="_bdm.26325CC9F1B84D3A946D156C3569648A.edm" localSheetId="8" hidden="1">#REF!</definedName>
    <definedName name="_bdm.26325CC9F1B84D3A946D156C3569648A.edm" localSheetId="20" hidden="1">#REF!</definedName>
    <definedName name="_bdm.26325CC9F1B84D3A946D156C3569648A.edm" localSheetId="21" hidden="1">#REF!</definedName>
    <definedName name="_bdm.26325CC9F1B84D3A946D156C3569648A.edm" localSheetId="7" hidden="1">#REF!</definedName>
    <definedName name="_bdm.26325CC9F1B84D3A946D156C3569648A.edm" localSheetId="1" hidden="1">#REF!</definedName>
    <definedName name="_bdm.26325CC9F1B84D3A946D156C3569648A.edm" localSheetId="6" hidden="1">#REF!</definedName>
    <definedName name="_bdm.268173A6BAF848AD9141B720449868BA.edm" localSheetId="8" hidden="1">#REF!</definedName>
    <definedName name="_bdm.268173A6BAF848AD9141B720449868BA.edm" localSheetId="20" hidden="1">#REF!</definedName>
    <definedName name="_bdm.268173A6BAF848AD9141B720449868BA.edm" localSheetId="21" hidden="1">#REF!</definedName>
    <definedName name="_bdm.268173A6BAF848AD9141B720449868BA.edm" localSheetId="7" hidden="1">#REF!</definedName>
    <definedName name="_bdm.268173A6BAF848AD9141B720449868BA.edm" localSheetId="1" hidden="1">#REF!</definedName>
    <definedName name="_bdm.268173A6BAF848AD9141B720449868BA.edm" localSheetId="6" hidden="1">#REF!</definedName>
    <definedName name="_bdm.26D560F45EE6405C92AEF0F8501D92B0.edm" localSheetId="8" hidden="1">#REF!</definedName>
    <definedName name="_bdm.26D560F45EE6405C92AEF0F8501D92B0.edm" localSheetId="20" hidden="1">#REF!</definedName>
    <definedName name="_bdm.26D560F45EE6405C92AEF0F8501D92B0.edm" localSheetId="21" hidden="1">#REF!</definedName>
    <definedName name="_bdm.26D560F45EE6405C92AEF0F8501D92B0.edm" localSheetId="7" hidden="1">#REF!</definedName>
    <definedName name="_bdm.26D560F45EE6405C92AEF0F8501D92B0.edm" localSheetId="1" hidden="1">#REF!</definedName>
    <definedName name="_bdm.26D560F45EE6405C92AEF0F8501D92B0.edm" localSheetId="6" hidden="1">#REF!</definedName>
    <definedName name="_bdm.2740A3A9B84941C68521BE6F58E0B2C1.edm" localSheetId="8" hidden="1">#REF!</definedName>
    <definedName name="_bdm.2740A3A9B84941C68521BE6F58E0B2C1.edm" localSheetId="20" hidden="1">#REF!</definedName>
    <definedName name="_bdm.2740A3A9B84941C68521BE6F58E0B2C1.edm" localSheetId="21" hidden="1">#REF!</definedName>
    <definedName name="_bdm.2740A3A9B84941C68521BE6F58E0B2C1.edm" localSheetId="7" hidden="1">#REF!</definedName>
    <definedName name="_bdm.2740A3A9B84941C68521BE6F58E0B2C1.edm" localSheetId="1" hidden="1">#REF!</definedName>
    <definedName name="_bdm.2740A3A9B84941C68521BE6F58E0B2C1.edm" localSheetId="6" hidden="1">#REF!</definedName>
    <definedName name="_bdm.27478AF0D3064AE78C361D6DF414D73D.edm" localSheetId="8" hidden="1">#REF!</definedName>
    <definedName name="_bdm.27478AF0D3064AE78C361D6DF414D73D.edm" localSheetId="20" hidden="1">#REF!</definedName>
    <definedName name="_bdm.27478AF0D3064AE78C361D6DF414D73D.edm" localSheetId="21" hidden="1">#REF!</definedName>
    <definedName name="_bdm.27478AF0D3064AE78C361D6DF414D73D.edm" localSheetId="7" hidden="1">#REF!</definedName>
    <definedName name="_bdm.27478AF0D3064AE78C361D6DF414D73D.edm" localSheetId="1" hidden="1">#REF!</definedName>
    <definedName name="_bdm.27478AF0D3064AE78C361D6DF414D73D.edm" localSheetId="6" hidden="1">#REF!</definedName>
    <definedName name="_bdm.277943D6B789441AA145D0AEE5196E61.edm" localSheetId="8" hidden="1">#REF!</definedName>
    <definedName name="_bdm.277943D6B789441AA145D0AEE5196E61.edm" localSheetId="20" hidden="1">#REF!</definedName>
    <definedName name="_bdm.277943D6B789441AA145D0AEE5196E61.edm" localSheetId="21" hidden="1">#REF!</definedName>
    <definedName name="_bdm.277943D6B789441AA145D0AEE5196E61.edm" localSheetId="7" hidden="1">#REF!</definedName>
    <definedName name="_bdm.277943D6B789441AA145D0AEE5196E61.edm" localSheetId="1" hidden="1">#REF!</definedName>
    <definedName name="_bdm.277943D6B789441AA145D0AEE5196E61.edm" localSheetId="6" hidden="1">#REF!</definedName>
    <definedName name="_bdm.2796DE45CA6746C18584A9DD66C642AA.edm" localSheetId="8" hidden="1">#REF!</definedName>
    <definedName name="_bdm.2796DE45CA6746C18584A9DD66C642AA.edm" localSheetId="20" hidden="1">#REF!</definedName>
    <definedName name="_bdm.2796DE45CA6746C18584A9DD66C642AA.edm" localSheetId="21" hidden="1">#REF!</definedName>
    <definedName name="_bdm.2796DE45CA6746C18584A9DD66C642AA.edm" localSheetId="7" hidden="1">#REF!</definedName>
    <definedName name="_bdm.2796DE45CA6746C18584A9DD66C642AA.edm" localSheetId="1" hidden="1">#REF!</definedName>
    <definedName name="_bdm.2796DE45CA6746C18584A9DD66C642AA.edm" localSheetId="6" hidden="1">#REF!</definedName>
    <definedName name="_bdm.28BF542A9EFC44C3965D2C2E832B66B3.edm" localSheetId="8" hidden="1">#REF!</definedName>
    <definedName name="_bdm.28BF542A9EFC44C3965D2C2E832B66B3.edm" localSheetId="20" hidden="1">#REF!</definedName>
    <definedName name="_bdm.28BF542A9EFC44C3965D2C2E832B66B3.edm" localSheetId="21" hidden="1">#REF!</definedName>
    <definedName name="_bdm.28BF542A9EFC44C3965D2C2E832B66B3.edm" localSheetId="7" hidden="1">#REF!</definedName>
    <definedName name="_bdm.28BF542A9EFC44C3965D2C2E832B66B3.edm" localSheetId="1" hidden="1">#REF!</definedName>
    <definedName name="_bdm.28BF542A9EFC44C3965D2C2E832B66B3.edm" localSheetId="6" hidden="1">#REF!</definedName>
    <definedName name="_bdm.28EABF4D6F1B40408D7E41A5B063381B.edm" localSheetId="8" hidden="1">#REF!</definedName>
    <definedName name="_bdm.28EABF4D6F1B40408D7E41A5B063381B.edm" localSheetId="20" hidden="1">#REF!</definedName>
    <definedName name="_bdm.28EABF4D6F1B40408D7E41A5B063381B.edm" localSheetId="21" hidden="1">#REF!</definedName>
    <definedName name="_bdm.28EABF4D6F1B40408D7E41A5B063381B.edm" localSheetId="7" hidden="1">#REF!</definedName>
    <definedName name="_bdm.28EABF4D6F1B40408D7E41A5B063381B.edm" localSheetId="1" hidden="1">#REF!</definedName>
    <definedName name="_bdm.28EABF4D6F1B40408D7E41A5B063381B.edm" localSheetId="6" hidden="1">#REF!</definedName>
    <definedName name="_bdm.2907212533244F788A09B5129C1E33D3.edm" localSheetId="8" hidden="1">#REF!</definedName>
    <definedName name="_bdm.2907212533244F788A09B5129C1E33D3.edm" localSheetId="20" hidden="1">#REF!</definedName>
    <definedName name="_bdm.2907212533244F788A09B5129C1E33D3.edm" localSheetId="21" hidden="1">#REF!</definedName>
    <definedName name="_bdm.2907212533244F788A09B5129C1E33D3.edm" localSheetId="7" hidden="1">#REF!</definedName>
    <definedName name="_bdm.2907212533244F788A09B5129C1E33D3.edm" localSheetId="1" hidden="1">#REF!</definedName>
    <definedName name="_bdm.2907212533244F788A09B5129C1E33D3.edm" localSheetId="6" hidden="1">#REF!</definedName>
    <definedName name="_bdm.293E5EAC9951483CACC05514F4FE4236.edm" localSheetId="8" hidden="1">#REF!</definedName>
    <definedName name="_bdm.293E5EAC9951483CACC05514F4FE4236.edm" localSheetId="20" hidden="1">#REF!</definedName>
    <definedName name="_bdm.293E5EAC9951483CACC05514F4FE4236.edm" localSheetId="21" hidden="1">#REF!</definedName>
    <definedName name="_bdm.293E5EAC9951483CACC05514F4FE4236.edm" localSheetId="7" hidden="1">#REF!</definedName>
    <definedName name="_bdm.293E5EAC9951483CACC05514F4FE4236.edm" localSheetId="1" hidden="1">#REF!</definedName>
    <definedName name="_bdm.293E5EAC9951483CACC05514F4FE4236.edm" localSheetId="6" hidden="1">#REF!</definedName>
    <definedName name="_bdm.294298E5AFF146BABF3AC1B57B04049E.edm" localSheetId="8" hidden="1">#REF!</definedName>
    <definedName name="_bdm.294298E5AFF146BABF3AC1B57B04049E.edm" localSheetId="20" hidden="1">#REF!</definedName>
    <definedName name="_bdm.294298E5AFF146BABF3AC1B57B04049E.edm" localSheetId="21" hidden="1">#REF!</definedName>
    <definedName name="_bdm.294298E5AFF146BABF3AC1B57B04049E.edm" localSheetId="7" hidden="1">#REF!</definedName>
    <definedName name="_bdm.294298E5AFF146BABF3AC1B57B04049E.edm" localSheetId="1" hidden="1">#REF!</definedName>
    <definedName name="_bdm.294298E5AFF146BABF3AC1B57B04049E.edm" localSheetId="6" hidden="1">#REF!</definedName>
    <definedName name="_bdm.2A33411F47264D17BE179D765878F3D7.edm" localSheetId="8" hidden="1">#REF!</definedName>
    <definedName name="_bdm.2A33411F47264D17BE179D765878F3D7.edm" localSheetId="20" hidden="1">#REF!</definedName>
    <definedName name="_bdm.2A33411F47264D17BE179D765878F3D7.edm" localSheetId="21" hidden="1">#REF!</definedName>
    <definedName name="_bdm.2A33411F47264D17BE179D765878F3D7.edm" localSheetId="7" hidden="1">#REF!</definedName>
    <definedName name="_bdm.2A33411F47264D17BE179D765878F3D7.edm" localSheetId="1" hidden="1">#REF!</definedName>
    <definedName name="_bdm.2A33411F47264D17BE179D765878F3D7.edm" localSheetId="6" hidden="1">#REF!</definedName>
    <definedName name="_bdm.2A364E0003484EBA93EE98C1D6E36E53.edm" localSheetId="8" hidden="1">#REF!</definedName>
    <definedName name="_bdm.2A364E0003484EBA93EE98C1D6E36E53.edm" localSheetId="20" hidden="1">#REF!</definedName>
    <definedName name="_bdm.2A364E0003484EBA93EE98C1D6E36E53.edm" localSheetId="21" hidden="1">#REF!</definedName>
    <definedName name="_bdm.2A364E0003484EBA93EE98C1D6E36E53.edm" localSheetId="7" hidden="1">#REF!</definedName>
    <definedName name="_bdm.2A364E0003484EBA93EE98C1D6E36E53.edm" localSheetId="1" hidden="1">#REF!</definedName>
    <definedName name="_bdm.2A364E0003484EBA93EE98C1D6E36E53.edm" localSheetId="6" hidden="1">#REF!</definedName>
    <definedName name="_bdm.2A6F27EA570D4797A68B49238B40510C.edm" localSheetId="8" hidden="1">#REF!</definedName>
    <definedName name="_bdm.2A6F27EA570D4797A68B49238B40510C.edm" localSheetId="20" hidden="1">#REF!</definedName>
    <definedName name="_bdm.2A6F27EA570D4797A68B49238B40510C.edm" localSheetId="21" hidden="1">#REF!</definedName>
    <definedName name="_bdm.2A6F27EA570D4797A68B49238B40510C.edm" localSheetId="7" hidden="1">#REF!</definedName>
    <definedName name="_bdm.2A6F27EA570D4797A68B49238B40510C.edm" localSheetId="1" hidden="1">#REF!</definedName>
    <definedName name="_bdm.2A6F27EA570D4797A68B49238B40510C.edm" localSheetId="6" hidden="1">#REF!</definedName>
    <definedName name="_bdm.2ABC518468064363A8A44AB68A340FC7.edm" localSheetId="8" hidden="1">#REF!</definedName>
    <definedName name="_bdm.2ABC518468064363A8A44AB68A340FC7.edm" localSheetId="20" hidden="1">#REF!</definedName>
    <definedName name="_bdm.2ABC518468064363A8A44AB68A340FC7.edm" localSheetId="21" hidden="1">#REF!</definedName>
    <definedName name="_bdm.2ABC518468064363A8A44AB68A340FC7.edm" localSheetId="7" hidden="1">#REF!</definedName>
    <definedName name="_bdm.2ABC518468064363A8A44AB68A340FC7.edm" localSheetId="1" hidden="1">#REF!</definedName>
    <definedName name="_bdm.2ABC518468064363A8A44AB68A340FC7.edm" localSheetId="6" hidden="1">#REF!</definedName>
    <definedName name="_bdm.2ABF92567A8047858527243259D934D1.edm" localSheetId="8" hidden="1">#REF!</definedName>
    <definedName name="_bdm.2ABF92567A8047858527243259D934D1.edm" localSheetId="20" hidden="1">#REF!</definedName>
    <definedName name="_bdm.2ABF92567A8047858527243259D934D1.edm" localSheetId="21" hidden="1">#REF!</definedName>
    <definedName name="_bdm.2ABF92567A8047858527243259D934D1.edm" localSheetId="7" hidden="1">#REF!</definedName>
    <definedName name="_bdm.2ABF92567A8047858527243259D934D1.edm" localSheetId="1" hidden="1">#REF!</definedName>
    <definedName name="_bdm.2ABF92567A8047858527243259D934D1.edm" localSheetId="6" hidden="1">#REF!</definedName>
    <definedName name="_bdm.2AC99D8FE5FF496588CA9790A65856C8.edm" localSheetId="8" hidden="1">#REF!</definedName>
    <definedName name="_bdm.2AC99D8FE5FF496588CA9790A65856C8.edm" localSheetId="20" hidden="1">#REF!</definedName>
    <definedName name="_bdm.2AC99D8FE5FF496588CA9790A65856C8.edm" localSheetId="21" hidden="1">#REF!</definedName>
    <definedName name="_bdm.2AC99D8FE5FF496588CA9790A65856C8.edm" localSheetId="7" hidden="1">#REF!</definedName>
    <definedName name="_bdm.2AC99D8FE5FF496588CA9790A65856C8.edm" localSheetId="1" hidden="1">#REF!</definedName>
    <definedName name="_bdm.2AC99D8FE5FF496588CA9790A65856C8.edm" localSheetId="6" hidden="1">#REF!</definedName>
    <definedName name="_bdm.2BCE809CB35340CE97D9AE2B81A0119F.edm" localSheetId="8" hidden="1">#REF!</definedName>
    <definedName name="_bdm.2BCE809CB35340CE97D9AE2B81A0119F.edm" localSheetId="20" hidden="1">#REF!</definedName>
    <definedName name="_bdm.2BCE809CB35340CE97D9AE2B81A0119F.edm" localSheetId="21" hidden="1">#REF!</definedName>
    <definedName name="_bdm.2BCE809CB35340CE97D9AE2B81A0119F.edm" localSheetId="7" hidden="1">#REF!</definedName>
    <definedName name="_bdm.2BCE809CB35340CE97D9AE2B81A0119F.edm" localSheetId="1" hidden="1">#REF!</definedName>
    <definedName name="_bdm.2BCE809CB35340CE97D9AE2B81A0119F.edm" localSheetId="6" hidden="1">#REF!</definedName>
    <definedName name="_bdm.2C00E8FFAA5E4BF08B0D3CBB4145BB49.edm" localSheetId="8" hidden="1">#REF!</definedName>
    <definedName name="_bdm.2C00E8FFAA5E4BF08B0D3CBB4145BB49.edm" localSheetId="20" hidden="1">#REF!</definedName>
    <definedName name="_bdm.2C00E8FFAA5E4BF08B0D3CBB4145BB49.edm" localSheetId="21" hidden="1">#REF!</definedName>
    <definedName name="_bdm.2C00E8FFAA5E4BF08B0D3CBB4145BB49.edm" localSheetId="7" hidden="1">#REF!</definedName>
    <definedName name="_bdm.2C00E8FFAA5E4BF08B0D3CBB4145BB49.edm" localSheetId="1" hidden="1">#REF!</definedName>
    <definedName name="_bdm.2C00E8FFAA5E4BF08B0D3CBB4145BB49.edm" localSheetId="6" hidden="1">#REF!</definedName>
    <definedName name="_bdm.2C18DBB30A35438B89A5EB7FFF52FEC5.edm" localSheetId="8" hidden="1">#REF!</definedName>
    <definedName name="_bdm.2C18DBB30A35438B89A5EB7FFF52FEC5.edm" localSheetId="20" hidden="1">#REF!</definedName>
    <definedName name="_bdm.2C18DBB30A35438B89A5EB7FFF52FEC5.edm" localSheetId="21" hidden="1">#REF!</definedName>
    <definedName name="_bdm.2C18DBB30A35438B89A5EB7FFF52FEC5.edm" localSheetId="7" hidden="1">#REF!</definedName>
    <definedName name="_bdm.2C18DBB30A35438B89A5EB7FFF52FEC5.edm" localSheetId="1" hidden="1">#REF!</definedName>
    <definedName name="_bdm.2C18DBB30A35438B89A5EB7FFF52FEC5.edm" localSheetId="6" hidden="1">#REF!</definedName>
    <definedName name="_bdm.2C778BB54A8D4AF8BDADD45DE22199B7.edm" localSheetId="8" hidden="1">#REF!</definedName>
    <definedName name="_bdm.2C778BB54A8D4AF8BDADD45DE22199B7.edm" localSheetId="20" hidden="1">#REF!</definedName>
    <definedName name="_bdm.2C778BB54A8D4AF8BDADD45DE22199B7.edm" localSheetId="21" hidden="1">#REF!</definedName>
    <definedName name="_bdm.2C778BB54A8D4AF8BDADD45DE22199B7.edm" localSheetId="7" hidden="1">#REF!</definedName>
    <definedName name="_bdm.2C778BB54A8D4AF8BDADD45DE22199B7.edm" localSheetId="1" hidden="1">#REF!</definedName>
    <definedName name="_bdm.2C778BB54A8D4AF8BDADD45DE22199B7.edm" localSheetId="6" hidden="1">#REF!</definedName>
    <definedName name="_bdm.2CA63F0A97FF4BDCB38BBDBAE079E2C3.edm" localSheetId="8" hidden="1">#REF!</definedName>
    <definedName name="_bdm.2CA63F0A97FF4BDCB38BBDBAE079E2C3.edm" localSheetId="20" hidden="1">#REF!</definedName>
    <definedName name="_bdm.2CA63F0A97FF4BDCB38BBDBAE079E2C3.edm" localSheetId="21" hidden="1">#REF!</definedName>
    <definedName name="_bdm.2CA63F0A97FF4BDCB38BBDBAE079E2C3.edm" localSheetId="7" hidden="1">#REF!</definedName>
    <definedName name="_bdm.2CA63F0A97FF4BDCB38BBDBAE079E2C3.edm" localSheetId="1" hidden="1">#REF!</definedName>
    <definedName name="_bdm.2CA63F0A97FF4BDCB38BBDBAE079E2C3.edm" localSheetId="6" hidden="1">#REF!</definedName>
    <definedName name="_bdm.2D64FA3EDEA542B784559A05DE8EAC4C.edm" localSheetId="8" hidden="1">#REF!</definedName>
    <definedName name="_bdm.2D64FA3EDEA542B784559A05DE8EAC4C.edm" localSheetId="20" hidden="1">#REF!</definedName>
    <definedName name="_bdm.2D64FA3EDEA542B784559A05DE8EAC4C.edm" localSheetId="21" hidden="1">#REF!</definedName>
    <definedName name="_bdm.2D64FA3EDEA542B784559A05DE8EAC4C.edm" localSheetId="7" hidden="1">#REF!</definedName>
    <definedName name="_bdm.2D64FA3EDEA542B784559A05DE8EAC4C.edm" localSheetId="1" hidden="1">#REF!</definedName>
    <definedName name="_bdm.2D64FA3EDEA542B784559A05DE8EAC4C.edm" localSheetId="6" hidden="1">#REF!</definedName>
    <definedName name="_bdm.2D7B91BBF2DB4067BB885C51FEDED9E0.edm" localSheetId="8" hidden="1">#REF!</definedName>
    <definedName name="_bdm.2D7B91BBF2DB4067BB885C51FEDED9E0.edm" localSheetId="20" hidden="1">#REF!</definedName>
    <definedName name="_bdm.2D7B91BBF2DB4067BB885C51FEDED9E0.edm" localSheetId="21" hidden="1">#REF!</definedName>
    <definedName name="_bdm.2D7B91BBF2DB4067BB885C51FEDED9E0.edm" localSheetId="7" hidden="1">#REF!</definedName>
    <definedName name="_bdm.2D7B91BBF2DB4067BB885C51FEDED9E0.edm" localSheetId="1" hidden="1">#REF!</definedName>
    <definedName name="_bdm.2D7B91BBF2DB4067BB885C51FEDED9E0.edm" localSheetId="6" hidden="1">#REF!</definedName>
    <definedName name="_bdm.2E2C0DB2F07D4220B0AA26246B93EB06.edm" localSheetId="8" hidden="1">#REF!</definedName>
    <definedName name="_bdm.2E2C0DB2F07D4220B0AA26246B93EB06.edm" localSheetId="20" hidden="1">#REF!</definedName>
    <definedName name="_bdm.2E2C0DB2F07D4220B0AA26246B93EB06.edm" localSheetId="21" hidden="1">#REF!</definedName>
    <definedName name="_bdm.2E2C0DB2F07D4220B0AA26246B93EB06.edm" localSheetId="7" hidden="1">#REF!</definedName>
    <definedName name="_bdm.2E2C0DB2F07D4220B0AA26246B93EB06.edm" localSheetId="1" hidden="1">#REF!</definedName>
    <definedName name="_bdm.2E2C0DB2F07D4220B0AA26246B93EB06.edm" localSheetId="6" hidden="1">#REF!</definedName>
    <definedName name="_bdm.2E9D39575F0343E2965FD164E41B6D96.edm" localSheetId="8" hidden="1">#REF!</definedName>
    <definedName name="_bdm.2E9D39575F0343E2965FD164E41B6D96.edm" localSheetId="20" hidden="1">#REF!</definedName>
    <definedName name="_bdm.2E9D39575F0343E2965FD164E41B6D96.edm" localSheetId="21" hidden="1">#REF!</definedName>
    <definedName name="_bdm.2E9D39575F0343E2965FD164E41B6D96.edm" localSheetId="7" hidden="1">#REF!</definedName>
    <definedName name="_bdm.2E9D39575F0343E2965FD164E41B6D96.edm" localSheetId="1" hidden="1">#REF!</definedName>
    <definedName name="_bdm.2E9D39575F0343E2965FD164E41B6D96.edm" localSheetId="6" hidden="1">#REF!</definedName>
    <definedName name="_bdm.2EAB0A78EDA04E4692527C1F7D3FFDAD.edm" localSheetId="8" hidden="1">#REF!</definedName>
    <definedName name="_bdm.2EAB0A78EDA04E4692527C1F7D3FFDAD.edm" localSheetId="20" hidden="1">#REF!</definedName>
    <definedName name="_bdm.2EAB0A78EDA04E4692527C1F7D3FFDAD.edm" localSheetId="21" hidden="1">#REF!</definedName>
    <definedName name="_bdm.2EAB0A78EDA04E4692527C1F7D3FFDAD.edm" localSheetId="7" hidden="1">#REF!</definedName>
    <definedName name="_bdm.2EAB0A78EDA04E4692527C1F7D3FFDAD.edm" localSheetId="1" hidden="1">#REF!</definedName>
    <definedName name="_bdm.2EAB0A78EDA04E4692527C1F7D3FFDAD.edm" localSheetId="6" hidden="1">#REF!</definedName>
    <definedName name="_bdm.2FCB0098F3114E6AB03F65528A0B12E6.edm" localSheetId="8" hidden="1">#REF!</definedName>
    <definedName name="_bdm.2FCB0098F3114E6AB03F65528A0B12E6.edm" localSheetId="20" hidden="1">#REF!</definedName>
    <definedName name="_bdm.2FCB0098F3114E6AB03F65528A0B12E6.edm" localSheetId="21" hidden="1">#REF!</definedName>
    <definedName name="_bdm.2FCB0098F3114E6AB03F65528A0B12E6.edm" localSheetId="7" hidden="1">#REF!</definedName>
    <definedName name="_bdm.2FCB0098F3114E6AB03F65528A0B12E6.edm" localSheetId="1" hidden="1">#REF!</definedName>
    <definedName name="_bdm.2FCB0098F3114E6AB03F65528A0B12E6.edm" localSheetId="6" hidden="1">#REF!</definedName>
    <definedName name="_bdm.2FFFD873E9614B16B8A06EF3D5A9699B.edm" localSheetId="8" hidden="1">#REF!</definedName>
    <definedName name="_bdm.2FFFD873E9614B16B8A06EF3D5A9699B.edm" localSheetId="20" hidden="1">#REF!</definedName>
    <definedName name="_bdm.2FFFD873E9614B16B8A06EF3D5A9699B.edm" localSheetId="21" hidden="1">#REF!</definedName>
    <definedName name="_bdm.2FFFD873E9614B16B8A06EF3D5A9699B.edm" localSheetId="7" hidden="1">#REF!</definedName>
    <definedName name="_bdm.2FFFD873E9614B16B8A06EF3D5A9699B.edm" localSheetId="1" hidden="1">#REF!</definedName>
    <definedName name="_bdm.2FFFD873E9614B16B8A06EF3D5A9699B.edm" localSheetId="6" hidden="1">#REF!</definedName>
    <definedName name="_bdm.302812EB56724CEF86A129C7602EDBCF.edm" localSheetId="8" hidden="1">#REF!</definedName>
    <definedName name="_bdm.302812EB56724CEF86A129C7602EDBCF.edm" localSheetId="20" hidden="1">#REF!</definedName>
    <definedName name="_bdm.302812EB56724CEF86A129C7602EDBCF.edm" localSheetId="21" hidden="1">#REF!</definedName>
    <definedName name="_bdm.302812EB56724CEF86A129C7602EDBCF.edm" localSheetId="7" hidden="1">#REF!</definedName>
    <definedName name="_bdm.302812EB56724CEF86A129C7602EDBCF.edm" localSheetId="1" hidden="1">#REF!</definedName>
    <definedName name="_bdm.302812EB56724CEF86A129C7602EDBCF.edm" localSheetId="6" hidden="1">#REF!</definedName>
    <definedName name="_bdm.30C8B4F90071474F9600D3A6090C95B1.edm" localSheetId="8" hidden="1">#REF!</definedName>
    <definedName name="_bdm.30C8B4F90071474F9600D3A6090C95B1.edm" localSheetId="20" hidden="1">#REF!</definedName>
    <definedName name="_bdm.30C8B4F90071474F9600D3A6090C95B1.edm" localSheetId="21" hidden="1">#REF!</definedName>
    <definedName name="_bdm.30C8B4F90071474F9600D3A6090C95B1.edm" localSheetId="7" hidden="1">#REF!</definedName>
    <definedName name="_bdm.30C8B4F90071474F9600D3A6090C95B1.edm" localSheetId="1" hidden="1">#REF!</definedName>
    <definedName name="_bdm.30C8B4F90071474F9600D3A6090C95B1.edm" localSheetId="6" hidden="1">#REF!</definedName>
    <definedName name="_bdm.30DD4A4CC0484D978D7350F5FF6577B4.edm" localSheetId="8" hidden="1">#REF!</definedName>
    <definedName name="_bdm.30DD4A4CC0484D978D7350F5FF6577B4.edm" localSheetId="20" hidden="1">#REF!</definedName>
    <definedName name="_bdm.30DD4A4CC0484D978D7350F5FF6577B4.edm" localSheetId="21" hidden="1">#REF!</definedName>
    <definedName name="_bdm.30DD4A4CC0484D978D7350F5FF6577B4.edm" localSheetId="7" hidden="1">#REF!</definedName>
    <definedName name="_bdm.30DD4A4CC0484D978D7350F5FF6577B4.edm" localSheetId="1" hidden="1">#REF!</definedName>
    <definedName name="_bdm.30DD4A4CC0484D978D7350F5FF6577B4.edm" localSheetId="6" hidden="1">#REF!</definedName>
    <definedName name="_bdm.30EA127F2B9742B2A6B222A5A71FE838.edm" localSheetId="8" hidden="1">#REF!</definedName>
    <definedName name="_bdm.30EA127F2B9742B2A6B222A5A71FE838.edm" localSheetId="20" hidden="1">#REF!</definedName>
    <definedName name="_bdm.30EA127F2B9742B2A6B222A5A71FE838.edm" localSheetId="21" hidden="1">#REF!</definedName>
    <definedName name="_bdm.30EA127F2B9742B2A6B222A5A71FE838.edm" localSheetId="7" hidden="1">#REF!</definedName>
    <definedName name="_bdm.30EA127F2B9742B2A6B222A5A71FE838.edm" localSheetId="1" hidden="1">#REF!</definedName>
    <definedName name="_bdm.30EA127F2B9742B2A6B222A5A71FE838.edm" localSheetId="6" hidden="1">#REF!</definedName>
    <definedName name="_bdm.310EEE30E0644C0AAE3440AC8A08DB91.edm" localSheetId="8" hidden="1">#REF!</definedName>
    <definedName name="_bdm.310EEE30E0644C0AAE3440AC8A08DB91.edm" localSheetId="20" hidden="1">#REF!</definedName>
    <definedName name="_bdm.310EEE30E0644C0AAE3440AC8A08DB91.edm" localSheetId="21" hidden="1">#REF!</definedName>
    <definedName name="_bdm.310EEE30E0644C0AAE3440AC8A08DB91.edm" localSheetId="7" hidden="1">#REF!</definedName>
    <definedName name="_bdm.310EEE30E0644C0AAE3440AC8A08DB91.edm" localSheetId="1" hidden="1">#REF!</definedName>
    <definedName name="_bdm.310EEE30E0644C0AAE3440AC8A08DB91.edm" localSheetId="6" hidden="1">#REF!</definedName>
    <definedName name="_bdm.3112251326FD4605B96F35E070533C54.edm" localSheetId="8" hidden="1">#REF!</definedName>
    <definedName name="_bdm.3112251326FD4605B96F35E070533C54.edm" localSheetId="20" hidden="1">#REF!</definedName>
    <definedName name="_bdm.3112251326FD4605B96F35E070533C54.edm" localSheetId="21" hidden="1">#REF!</definedName>
    <definedName name="_bdm.3112251326FD4605B96F35E070533C54.edm" localSheetId="7" hidden="1">#REF!</definedName>
    <definedName name="_bdm.3112251326FD4605B96F35E070533C54.edm" localSheetId="1" hidden="1">#REF!</definedName>
    <definedName name="_bdm.3112251326FD4605B96F35E070533C54.edm" localSheetId="6" hidden="1">#REF!</definedName>
    <definedName name="_bdm.31B8E5639594404EB28EC8C93AFFEFFE.edm" localSheetId="8" hidden="1">#REF!</definedName>
    <definedName name="_bdm.31B8E5639594404EB28EC8C93AFFEFFE.edm" localSheetId="20" hidden="1">#REF!</definedName>
    <definedName name="_bdm.31B8E5639594404EB28EC8C93AFFEFFE.edm" localSheetId="21" hidden="1">#REF!</definedName>
    <definedName name="_bdm.31B8E5639594404EB28EC8C93AFFEFFE.edm" localSheetId="7" hidden="1">#REF!</definedName>
    <definedName name="_bdm.31B8E5639594404EB28EC8C93AFFEFFE.edm" localSheetId="1" hidden="1">#REF!</definedName>
    <definedName name="_bdm.31B8E5639594404EB28EC8C93AFFEFFE.edm" localSheetId="6" hidden="1">#REF!</definedName>
    <definedName name="_bdm.31D6A6EB2E84498C8B207A665C0E8A65.edm" localSheetId="8" hidden="1">#REF!</definedName>
    <definedName name="_bdm.31D6A6EB2E84498C8B207A665C0E8A65.edm" localSheetId="20" hidden="1">#REF!</definedName>
    <definedName name="_bdm.31D6A6EB2E84498C8B207A665C0E8A65.edm" localSheetId="21" hidden="1">#REF!</definedName>
    <definedName name="_bdm.31D6A6EB2E84498C8B207A665C0E8A65.edm" localSheetId="7" hidden="1">#REF!</definedName>
    <definedName name="_bdm.31D6A6EB2E84498C8B207A665C0E8A65.edm" localSheetId="1" hidden="1">#REF!</definedName>
    <definedName name="_bdm.31D6A6EB2E84498C8B207A665C0E8A65.edm" localSheetId="6" hidden="1">#REF!</definedName>
    <definedName name="_bdm.31E407F7C7314AF7A7375F14457ED561.edm" localSheetId="8" hidden="1">#REF!</definedName>
    <definedName name="_bdm.31E407F7C7314AF7A7375F14457ED561.edm" localSheetId="20" hidden="1">#REF!</definedName>
    <definedName name="_bdm.31E407F7C7314AF7A7375F14457ED561.edm" localSheetId="21" hidden="1">#REF!</definedName>
    <definedName name="_bdm.31E407F7C7314AF7A7375F14457ED561.edm" localSheetId="7" hidden="1">#REF!</definedName>
    <definedName name="_bdm.31E407F7C7314AF7A7375F14457ED561.edm" localSheetId="1" hidden="1">#REF!</definedName>
    <definedName name="_bdm.31E407F7C7314AF7A7375F14457ED561.edm" localSheetId="6" hidden="1">#REF!</definedName>
    <definedName name="_bdm.31F5A85D1C524E1FA10EE35BA80F893F.edm" localSheetId="8" hidden="1">#REF!</definedName>
    <definedName name="_bdm.31F5A85D1C524E1FA10EE35BA80F893F.edm" localSheetId="20" hidden="1">#REF!</definedName>
    <definedName name="_bdm.31F5A85D1C524E1FA10EE35BA80F893F.edm" localSheetId="21" hidden="1">#REF!</definedName>
    <definedName name="_bdm.31F5A85D1C524E1FA10EE35BA80F893F.edm" localSheetId="7" hidden="1">#REF!</definedName>
    <definedName name="_bdm.31F5A85D1C524E1FA10EE35BA80F893F.edm" localSheetId="1" hidden="1">#REF!</definedName>
    <definedName name="_bdm.31F5A85D1C524E1FA10EE35BA80F893F.edm" localSheetId="6" hidden="1">#REF!</definedName>
    <definedName name="_bdm.31FD098EF0C44D979FC970EFAF77AB78.edm" localSheetId="8" hidden="1">#REF!</definedName>
    <definedName name="_bdm.31FD098EF0C44D979FC970EFAF77AB78.edm" localSheetId="20" hidden="1">#REF!</definedName>
    <definedName name="_bdm.31FD098EF0C44D979FC970EFAF77AB78.edm" localSheetId="21" hidden="1">#REF!</definedName>
    <definedName name="_bdm.31FD098EF0C44D979FC970EFAF77AB78.edm" localSheetId="7" hidden="1">#REF!</definedName>
    <definedName name="_bdm.31FD098EF0C44D979FC970EFAF77AB78.edm" localSheetId="1" hidden="1">#REF!</definedName>
    <definedName name="_bdm.31FD098EF0C44D979FC970EFAF77AB78.edm" localSheetId="6" hidden="1">#REF!</definedName>
    <definedName name="_bdm.326BF885F96F4B54AC137CA0F6ABFDD7.edm" localSheetId="8" hidden="1">#REF!</definedName>
    <definedName name="_bdm.326BF885F96F4B54AC137CA0F6ABFDD7.edm" localSheetId="20" hidden="1">#REF!</definedName>
    <definedName name="_bdm.326BF885F96F4B54AC137CA0F6ABFDD7.edm" localSheetId="21" hidden="1">#REF!</definedName>
    <definedName name="_bdm.326BF885F96F4B54AC137CA0F6ABFDD7.edm" localSheetId="7" hidden="1">#REF!</definedName>
    <definedName name="_bdm.326BF885F96F4B54AC137CA0F6ABFDD7.edm" localSheetId="1" hidden="1">#REF!</definedName>
    <definedName name="_bdm.326BF885F96F4B54AC137CA0F6ABFDD7.edm" localSheetId="6" hidden="1">#REF!</definedName>
    <definedName name="_bdm.332CFC4F9C74407D9A1755DF5844A16F.edm" localSheetId="8" hidden="1">#REF!</definedName>
    <definedName name="_bdm.332CFC4F9C74407D9A1755DF5844A16F.edm" localSheetId="20" hidden="1">#REF!</definedName>
    <definedName name="_bdm.332CFC4F9C74407D9A1755DF5844A16F.edm" localSheetId="21" hidden="1">#REF!</definedName>
    <definedName name="_bdm.332CFC4F9C74407D9A1755DF5844A16F.edm" localSheetId="7" hidden="1">#REF!</definedName>
    <definedName name="_bdm.332CFC4F9C74407D9A1755DF5844A16F.edm" localSheetId="1" hidden="1">#REF!</definedName>
    <definedName name="_bdm.332CFC4F9C74407D9A1755DF5844A16F.edm" localSheetId="6" hidden="1">#REF!</definedName>
    <definedName name="_bdm.334484226CF94D59811DA67C66E855F4.edm" localSheetId="8" hidden="1">#REF!</definedName>
    <definedName name="_bdm.334484226CF94D59811DA67C66E855F4.edm" localSheetId="20" hidden="1">#REF!</definedName>
    <definedName name="_bdm.334484226CF94D59811DA67C66E855F4.edm" localSheetId="21" hidden="1">#REF!</definedName>
    <definedName name="_bdm.334484226CF94D59811DA67C66E855F4.edm" localSheetId="7" hidden="1">#REF!</definedName>
    <definedName name="_bdm.334484226CF94D59811DA67C66E855F4.edm" localSheetId="1" hidden="1">#REF!</definedName>
    <definedName name="_bdm.334484226CF94D59811DA67C66E855F4.edm" localSheetId="6" hidden="1">#REF!</definedName>
    <definedName name="_bdm.334CEF81C0574905832A70FCC62459CE.edm" localSheetId="8" hidden="1">#REF!</definedName>
    <definedName name="_bdm.334CEF81C0574905832A70FCC62459CE.edm" localSheetId="20" hidden="1">#REF!</definedName>
    <definedName name="_bdm.334CEF81C0574905832A70FCC62459CE.edm" localSheetId="21" hidden="1">#REF!</definedName>
    <definedName name="_bdm.334CEF81C0574905832A70FCC62459CE.edm" localSheetId="7" hidden="1">#REF!</definedName>
    <definedName name="_bdm.334CEF81C0574905832A70FCC62459CE.edm" localSheetId="1" hidden="1">#REF!</definedName>
    <definedName name="_bdm.334CEF81C0574905832A70FCC62459CE.edm" localSheetId="6" hidden="1">#REF!</definedName>
    <definedName name="_bdm.33FA7E61880B48749C68EEACDE744840.edm" localSheetId="8" hidden="1">#REF!</definedName>
    <definedName name="_bdm.33FA7E61880B48749C68EEACDE744840.edm" localSheetId="20" hidden="1">#REF!</definedName>
    <definedName name="_bdm.33FA7E61880B48749C68EEACDE744840.edm" localSheetId="21" hidden="1">#REF!</definedName>
    <definedName name="_bdm.33FA7E61880B48749C68EEACDE744840.edm" localSheetId="7" hidden="1">#REF!</definedName>
    <definedName name="_bdm.33FA7E61880B48749C68EEACDE744840.edm" localSheetId="1" hidden="1">#REF!</definedName>
    <definedName name="_bdm.33FA7E61880B48749C68EEACDE744840.edm" localSheetId="6" hidden="1">#REF!</definedName>
    <definedName name="_bdm.34567C08F5E744ACBEC983409ECD0F47.edm" localSheetId="8" hidden="1">#REF!</definedName>
    <definedName name="_bdm.34567C08F5E744ACBEC983409ECD0F47.edm" localSheetId="20" hidden="1">#REF!</definedName>
    <definedName name="_bdm.34567C08F5E744ACBEC983409ECD0F47.edm" localSheetId="21" hidden="1">#REF!</definedName>
    <definedName name="_bdm.34567C08F5E744ACBEC983409ECD0F47.edm" localSheetId="7" hidden="1">#REF!</definedName>
    <definedName name="_bdm.34567C08F5E744ACBEC983409ECD0F47.edm" localSheetId="1" hidden="1">#REF!</definedName>
    <definedName name="_bdm.34567C08F5E744ACBEC983409ECD0F47.edm" localSheetId="6" hidden="1">#REF!</definedName>
    <definedName name="_bdm.3562BCDA02F3485286442C9C647D75D6.edm" localSheetId="8" hidden="1">#REF!</definedName>
    <definedName name="_bdm.3562BCDA02F3485286442C9C647D75D6.edm" localSheetId="20" hidden="1">#REF!</definedName>
    <definedName name="_bdm.3562BCDA02F3485286442C9C647D75D6.edm" localSheetId="21" hidden="1">#REF!</definedName>
    <definedName name="_bdm.3562BCDA02F3485286442C9C647D75D6.edm" localSheetId="7" hidden="1">#REF!</definedName>
    <definedName name="_bdm.3562BCDA02F3485286442C9C647D75D6.edm" localSheetId="1" hidden="1">#REF!</definedName>
    <definedName name="_bdm.3562BCDA02F3485286442C9C647D75D6.edm" localSheetId="6" hidden="1">#REF!</definedName>
    <definedName name="_bdm.359120BEA19B49CEB213307F9A0EAAEB.edm" localSheetId="8" hidden="1">#REF!</definedName>
    <definedName name="_bdm.359120BEA19B49CEB213307F9A0EAAEB.edm" localSheetId="20" hidden="1">#REF!</definedName>
    <definedName name="_bdm.359120BEA19B49CEB213307F9A0EAAEB.edm" localSheetId="21" hidden="1">#REF!</definedName>
    <definedName name="_bdm.359120BEA19B49CEB213307F9A0EAAEB.edm" localSheetId="7" hidden="1">#REF!</definedName>
    <definedName name="_bdm.359120BEA19B49CEB213307F9A0EAAEB.edm" localSheetId="1" hidden="1">#REF!</definedName>
    <definedName name="_bdm.359120BEA19B49CEB213307F9A0EAAEB.edm" localSheetId="6" hidden="1">#REF!</definedName>
    <definedName name="_bdm.35DD836794AD4AB1A7D39A8613CD5FE2.edm" localSheetId="8" hidden="1">#REF!</definedName>
    <definedName name="_bdm.35DD836794AD4AB1A7D39A8613CD5FE2.edm" localSheetId="20" hidden="1">#REF!</definedName>
    <definedName name="_bdm.35DD836794AD4AB1A7D39A8613CD5FE2.edm" localSheetId="21" hidden="1">#REF!</definedName>
    <definedName name="_bdm.35DD836794AD4AB1A7D39A8613CD5FE2.edm" localSheetId="7" hidden="1">#REF!</definedName>
    <definedName name="_bdm.35DD836794AD4AB1A7D39A8613CD5FE2.edm" localSheetId="1" hidden="1">#REF!</definedName>
    <definedName name="_bdm.35DD836794AD4AB1A7D39A8613CD5FE2.edm" localSheetId="6" hidden="1">#REF!</definedName>
    <definedName name="_bdm.360B351E86174AC7A4FE8B18D8592DD7.edm" localSheetId="8" hidden="1">#REF!</definedName>
    <definedName name="_bdm.360B351E86174AC7A4FE8B18D8592DD7.edm" localSheetId="20" hidden="1">#REF!</definedName>
    <definedName name="_bdm.360B351E86174AC7A4FE8B18D8592DD7.edm" localSheetId="21" hidden="1">#REF!</definedName>
    <definedName name="_bdm.360B351E86174AC7A4FE8B18D8592DD7.edm" localSheetId="7" hidden="1">#REF!</definedName>
    <definedName name="_bdm.360B351E86174AC7A4FE8B18D8592DD7.edm" localSheetId="1" hidden="1">#REF!</definedName>
    <definedName name="_bdm.360B351E86174AC7A4FE8B18D8592DD7.edm" localSheetId="6" hidden="1">#REF!</definedName>
    <definedName name="_bdm.365D1F6D92874624BA8A53D232A400C2.edm" localSheetId="8" hidden="1">#REF!</definedName>
    <definedName name="_bdm.365D1F6D92874624BA8A53D232A400C2.edm" localSheetId="20" hidden="1">#REF!</definedName>
    <definedName name="_bdm.365D1F6D92874624BA8A53D232A400C2.edm" localSheetId="21" hidden="1">#REF!</definedName>
    <definedName name="_bdm.365D1F6D92874624BA8A53D232A400C2.edm" localSheetId="7" hidden="1">#REF!</definedName>
    <definedName name="_bdm.365D1F6D92874624BA8A53D232A400C2.edm" localSheetId="1" hidden="1">#REF!</definedName>
    <definedName name="_bdm.365D1F6D92874624BA8A53D232A400C2.edm" localSheetId="6" hidden="1">#REF!</definedName>
    <definedName name="_bdm.36B22A9ADF2048B88FCFA3A46C37F6EA.edm" localSheetId="8" hidden="1">#REF!</definedName>
    <definedName name="_bdm.36B22A9ADF2048B88FCFA3A46C37F6EA.edm" localSheetId="20" hidden="1">#REF!</definedName>
    <definedName name="_bdm.36B22A9ADF2048B88FCFA3A46C37F6EA.edm" localSheetId="21" hidden="1">#REF!</definedName>
    <definedName name="_bdm.36B22A9ADF2048B88FCFA3A46C37F6EA.edm" localSheetId="7" hidden="1">#REF!</definedName>
    <definedName name="_bdm.36B22A9ADF2048B88FCFA3A46C37F6EA.edm" localSheetId="1" hidden="1">#REF!</definedName>
    <definedName name="_bdm.36B22A9ADF2048B88FCFA3A46C37F6EA.edm" localSheetId="6" hidden="1">#REF!</definedName>
    <definedName name="_bdm.36F7207F7B754EDDA660E94A2A113692.edm" localSheetId="8" hidden="1">#REF!</definedName>
    <definedName name="_bdm.36F7207F7B754EDDA660E94A2A113692.edm" localSheetId="20" hidden="1">#REF!</definedName>
    <definedName name="_bdm.36F7207F7B754EDDA660E94A2A113692.edm" localSheetId="21" hidden="1">#REF!</definedName>
    <definedName name="_bdm.36F7207F7B754EDDA660E94A2A113692.edm" localSheetId="7" hidden="1">#REF!</definedName>
    <definedName name="_bdm.36F7207F7B754EDDA660E94A2A113692.edm" localSheetId="1" hidden="1">#REF!</definedName>
    <definedName name="_bdm.36F7207F7B754EDDA660E94A2A113692.edm" localSheetId="6" hidden="1">#REF!</definedName>
    <definedName name="_bdm.371871C5ACD54A479CF5966E3271620A.edm" localSheetId="8" hidden="1">#REF!</definedName>
    <definedName name="_bdm.371871C5ACD54A479CF5966E3271620A.edm" localSheetId="20" hidden="1">#REF!</definedName>
    <definedName name="_bdm.371871C5ACD54A479CF5966E3271620A.edm" localSheetId="21" hidden="1">#REF!</definedName>
    <definedName name="_bdm.371871C5ACD54A479CF5966E3271620A.edm" localSheetId="7" hidden="1">#REF!</definedName>
    <definedName name="_bdm.371871C5ACD54A479CF5966E3271620A.edm" localSheetId="1" hidden="1">#REF!</definedName>
    <definedName name="_bdm.371871C5ACD54A479CF5966E3271620A.edm" localSheetId="6" hidden="1">#REF!</definedName>
    <definedName name="_bdm.37BE692DD64049EEA90C06BC963014CD.edm" localSheetId="8" hidden="1">#REF!</definedName>
    <definedName name="_bdm.37BE692DD64049EEA90C06BC963014CD.edm" localSheetId="20" hidden="1">#REF!</definedName>
    <definedName name="_bdm.37BE692DD64049EEA90C06BC963014CD.edm" localSheetId="21" hidden="1">#REF!</definedName>
    <definedName name="_bdm.37BE692DD64049EEA90C06BC963014CD.edm" localSheetId="7" hidden="1">#REF!</definedName>
    <definedName name="_bdm.37BE692DD64049EEA90C06BC963014CD.edm" localSheetId="1" hidden="1">#REF!</definedName>
    <definedName name="_bdm.37BE692DD64049EEA90C06BC963014CD.edm" localSheetId="6" hidden="1">#REF!</definedName>
    <definedName name="_bdm.37DCD27AD21E43CD89354A1D4AC203F9.edm" localSheetId="8" hidden="1">#REF!</definedName>
    <definedName name="_bdm.37DCD27AD21E43CD89354A1D4AC203F9.edm" localSheetId="20" hidden="1">#REF!</definedName>
    <definedName name="_bdm.37DCD27AD21E43CD89354A1D4AC203F9.edm" localSheetId="21" hidden="1">#REF!</definedName>
    <definedName name="_bdm.37DCD27AD21E43CD89354A1D4AC203F9.edm" localSheetId="7" hidden="1">#REF!</definedName>
    <definedName name="_bdm.37DCD27AD21E43CD89354A1D4AC203F9.edm" localSheetId="1" hidden="1">#REF!</definedName>
    <definedName name="_bdm.37DCD27AD21E43CD89354A1D4AC203F9.edm" localSheetId="6" hidden="1">#REF!</definedName>
    <definedName name="_bdm.3846EDD674524825AF75640E8EEAC73A.edm" localSheetId="8" hidden="1">#REF!</definedName>
    <definedName name="_bdm.3846EDD674524825AF75640E8EEAC73A.edm" localSheetId="20" hidden="1">#REF!</definedName>
    <definedName name="_bdm.3846EDD674524825AF75640E8EEAC73A.edm" localSheetId="21" hidden="1">#REF!</definedName>
    <definedName name="_bdm.3846EDD674524825AF75640E8EEAC73A.edm" localSheetId="7" hidden="1">#REF!</definedName>
    <definedName name="_bdm.3846EDD674524825AF75640E8EEAC73A.edm" localSheetId="1" hidden="1">#REF!</definedName>
    <definedName name="_bdm.3846EDD674524825AF75640E8EEAC73A.edm" localSheetId="6" hidden="1">#REF!</definedName>
    <definedName name="_bdm.3882C17405AD4E5CAA8E3DD4C6DD4DD2.edm" localSheetId="8" hidden="1">#REF!</definedName>
    <definedName name="_bdm.3882C17405AD4E5CAA8E3DD4C6DD4DD2.edm" localSheetId="20" hidden="1">#REF!</definedName>
    <definedName name="_bdm.3882C17405AD4E5CAA8E3DD4C6DD4DD2.edm" localSheetId="21" hidden="1">#REF!</definedName>
    <definedName name="_bdm.3882C17405AD4E5CAA8E3DD4C6DD4DD2.edm" localSheetId="7" hidden="1">#REF!</definedName>
    <definedName name="_bdm.3882C17405AD4E5CAA8E3DD4C6DD4DD2.edm" localSheetId="1" hidden="1">#REF!</definedName>
    <definedName name="_bdm.3882C17405AD4E5CAA8E3DD4C6DD4DD2.edm" localSheetId="6" hidden="1">#REF!</definedName>
    <definedName name="_bdm.38A9B721AC4C4779A6453676D641CC1C.edm" localSheetId="8" hidden="1">#REF!</definedName>
    <definedName name="_bdm.38A9B721AC4C4779A6453676D641CC1C.edm" localSheetId="20" hidden="1">#REF!</definedName>
    <definedName name="_bdm.38A9B721AC4C4779A6453676D641CC1C.edm" localSheetId="21" hidden="1">#REF!</definedName>
    <definedName name="_bdm.38A9B721AC4C4779A6453676D641CC1C.edm" localSheetId="7" hidden="1">#REF!</definedName>
    <definedName name="_bdm.38A9B721AC4C4779A6453676D641CC1C.edm" localSheetId="1" hidden="1">#REF!</definedName>
    <definedName name="_bdm.38A9B721AC4C4779A6453676D641CC1C.edm" localSheetId="6" hidden="1">#REF!</definedName>
    <definedName name="_bdm.3947381EE36A4799AD8A1D6AA7445AFB.edm" localSheetId="8" hidden="1">#REF!</definedName>
    <definedName name="_bdm.3947381EE36A4799AD8A1D6AA7445AFB.edm" localSheetId="20" hidden="1">#REF!</definedName>
    <definedName name="_bdm.3947381EE36A4799AD8A1D6AA7445AFB.edm" localSheetId="21" hidden="1">#REF!</definedName>
    <definedName name="_bdm.3947381EE36A4799AD8A1D6AA7445AFB.edm" localSheetId="7" hidden="1">#REF!</definedName>
    <definedName name="_bdm.3947381EE36A4799AD8A1D6AA7445AFB.edm" localSheetId="1" hidden="1">#REF!</definedName>
    <definedName name="_bdm.3947381EE36A4799AD8A1D6AA7445AFB.edm" localSheetId="6" hidden="1">#REF!</definedName>
    <definedName name="_bdm.3A2732074B6941738219562084C09465.edm" localSheetId="8" hidden="1">#REF!</definedName>
    <definedName name="_bdm.3A2732074B6941738219562084C09465.edm" localSheetId="20" hidden="1">#REF!</definedName>
    <definedName name="_bdm.3A2732074B6941738219562084C09465.edm" localSheetId="21" hidden="1">#REF!</definedName>
    <definedName name="_bdm.3A2732074B6941738219562084C09465.edm" localSheetId="7" hidden="1">#REF!</definedName>
    <definedName name="_bdm.3A2732074B6941738219562084C09465.edm" localSheetId="1" hidden="1">#REF!</definedName>
    <definedName name="_bdm.3A2732074B6941738219562084C09465.edm" localSheetId="6" hidden="1">#REF!</definedName>
    <definedName name="_bdm.3A3A725B66C14973933F7429CC344016.edm" localSheetId="8" hidden="1">#REF!</definedName>
    <definedName name="_bdm.3A3A725B66C14973933F7429CC344016.edm" localSheetId="20" hidden="1">#REF!</definedName>
    <definedName name="_bdm.3A3A725B66C14973933F7429CC344016.edm" localSheetId="21" hidden="1">#REF!</definedName>
    <definedName name="_bdm.3A3A725B66C14973933F7429CC344016.edm" localSheetId="7" hidden="1">#REF!</definedName>
    <definedName name="_bdm.3A3A725B66C14973933F7429CC344016.edm" localSheetId="1" hidden="1">#REF!</definedName>
    <definedName name="_bdm.3A3A725B66C14973933F7429CC344016.edm" localSheetId="6" hidden="1">#REF!</definedName>
    <definedName name="_bdm.3A3DB2DEE3694358AE7E8F26D17C16FA.edm" localSheetId="8" hidden="1">#REF!</definedName>
    <definedName name="_bdm.3A3DB2DEE3694358AE7E8F26D17C16FA.edm" localSheetId="20" hidden="1">#REF!</definedName>
    <definedName name="_bdm.3A3DB2DEE3694358AE7E8F26D17C16FA.edm" localSheetId="21" hidden="1">#REF!</definedName>
    <definedName name="_bdm.3A3DB2DEE3694358AE7E8F26D17C16FA.edm" localSheetId="7" hidden="1">#REF!</definedName>
    <definedName name="_bdm.3A3DB2DEE3694358AE7E8F26D17C16FA.edm" localSheetId="1" hidden="1">#REF!</definedName>
    <definedName name="_bdm.3A3DB2DEE3694358AE7E8F26D17C16FA.edm" localSheetId="6" hidden="1">#REF!</definedName>
    <definedName name="_bdm.3AD16D46651942289C65EC99272D4478.edm" localSheetId="8" hidden="1">#REF!</definedName>
    <definedName name="_bdm.3AD16D46651942289C65EC99272D4478.edm" localSheetId="20" hidden="1">#REF!</definedName>
    <definedName name="_bdm.3AD16D46651942289C65EC99272D4478.edm" localSheetId="21" hidden="1">#REF!</definedName>
    <definedName name="_bdm.3AD16D46651942289C65EC99272D4478.edm" localSheetId="7" hidden="1">#REF!</definedName>
    <definedName name="_bdm.3AD16D46651942289C65EC99272D4478.edm" localSheetId="1" hidden="1">#REF!</definedName>
    <definedName name="_bdm.3AD16D46651942289C65EC99272D4478.edm" localSheetId="6" hidden="1">#REF!</definedName>
    <definedName name="_bdm.3AE073D6C948409DAF73AAE044294A18.edm" localSheetId="8" hidden="1">#REF!</definedName>
    <definedName name="_bdm.3AE073D6C948409DAF73AAE044294A18.edm" localSheetId="20" hidden="1">#REF!</definedName>
    <definedName name="_bdm.3AE073D6C948409DAF73AAE044294A18.edm" localSheetId="21" hidden="1">#REF!</definedName>
    <definedName name="_bdm.3AE073D6C948409DAF73AAE044294A18.edm" localSheetId="7" hidden="1">#REF!</definedName>
    <definedName name="_bdm.3AE073D6C948409DAF73AAE044294A18.edm" localSheetId="1" hidden="1">#REF!</definedName>
    <definedName name="_bdm.3AE073D6C948409DAF73AAE044294A18.edm" localSheetId="6" hidden="1">#REF!</definedName>
    <definedName name="_bdm.3B01011440F743AC997B305B76B05AF8.edm" localSheetId="8" hidden="1">#REF!</definedName>
    <definedName name="_bdm.3B01011440F743AC997B305B76B05AF8.edm" localSheetId="20" hidden="1">#REF!</definedName>
    <definedName name="_bdm.3B01011440F743AC997B305B76B05AF8.edm" localSheetId="21" hidden="1">#REF!</definedName>
    <definedName name="_bdm.3B01011440F743AC997B305B76B05AF8.edm" localSheetId="7" hidden="1">#REF!</definedName>
    <definedName name="_bdm.3B01011440F743AC997B305B76B05AF8.edm" localSheetId="1" hidden="1">#REF!</definedName>
    <definedName name="_bdm.3B01011440F743AC997B305B76B05AF8.edm" localSheetId="6" hidden="1">#REF!</definedName>
    <definedName name="_bdm.3BC5BBE71DB64AF9B42807EF36C29FBE.edm" localSheetId="8" hidden="1">#REF!</definedName>
    <definedName name="_bdm.3BC5BBE71DB64AF9B42807EF36C29FBE.edm" localSheetId="20" hidden="1">#REF!</definedName>
    <definedName name="_bdm.3BC5BBE71DB64AF9B42807EF36C29FBE.edm" localSheetId="21" hidden="1">#REF!</definedName>
    <definedName name="_bdm.3BC5BBE71DB64AF9B42807EF36C29FBE.edm" localSheetId="7" hidden="1">#REF!</definedName>
    <definedName name="_bdm.3BC5BBE71DB64AF9B42807EF36C29FBE.edm" localSheetId="1" hidden="1">#REF!</definedName>
    <definedName name="_bdm.3BC5BBE71DB64AF9B42807EF36C29FBE.edm" localSheetId="6" hidden="1">#REF!</definedName>
    <definedName name="_bdm.3C34B29F02DF414E916671E30AECA61C.edm" localSheetId="8" hidden="1">#REF!</definedName>
    <definedName name="_bdm.3C34B29F02DF414E916671E30AECA61C.edm" localSheetId="20" hidden="1">#REF!</definedName>
    <definedName name="_bdm.3C34B29F02DF414E916671E30AECA61C.edm" localSheetId="21" hidden="1">#REF!</definedName>
    <definedName name="_bdm.3C34B29F02DF414E916671E30AECA61C.edm" localSheetId="7" hidden="1">#REF!</definedName>
    <definedName name="_bdm.3C34B29F02DF414E916671E30AECA61C.edm" localSheetId="1" hidden="1">#REF!</definedName>
    <definedName name="_bdm.3C34B29F02DF414E916671E30AECA61C.edm" localSheetId="6" hidden="1">#REF!</definedName>
    <definedName name="_bdm.3C64C9BF893E4F82885034228E56008B.edm" localSheetId="8" hidden="1">#REF!</definedName>
    <definedName name="_bdm.3C64C9BF893E4F82885034228E56008B.edm" localSheetId="20" hidden="1">#REF!</definedName>
    <definedName name="_bdm.3C64C9BF893E4F82885034228E56008B.edm" localSheetId="21" hidden="1">#REF!</definedName>
    <definedName name="_bdm.3C64C9BF893E4F82885034228E56008B.edm" localSheetId="7" hidden="1">#REF!</definedName>
    <definedName name="_bdm.3C64C9BF893E4F82885034228E56008B.edm" localSheetId="1" hidden="1">#REF!</definedName>
    <definedName name="_bdm.3C64C9BF893E4F82885034228E56008B.edm" localSheetId="6" hidden="1">#REF!</definedName>
    <definedName name="_bdm.3CA9F775F1C94BD9A3ABEDE99A7F53C9.edm" localSheetId="8" hidden="1">#REF!</definedName>
    <definedName name="_bdm.3CA9F775F1C94BD9A3ABEDE99A7F53C9.edm" localSheetId="20" hidden="1">#REF!</definedName>
    <definedName name="_bdm.3CA9F775F1C94BD9A3ABEDE99A7F53C9.edm" localSheetId="21" hidden="1">#REF!</definedName>
    <definedName name="_bdm.3CA9F775F1C94BD9A3ABEDE99A7F53C9.edm" localSheetId="7" hidden="1">#REF!</definedName>
    <definedName name="_bdm.3CA9F775F1C94BD9A3ABEDE99A7F53C9.edm" localSheetId="1" hidden="1">#REF!</definedName>
    <definedName name="_bdm.3CA9F775F1C94BD9A3ABEDE99A7F53C9.edm" localSheetId="6" hidden="1">#REF!</definedName>
    <definedName name="_bdm.3D1B5048FA294496A78376C43328C604.edm" localSheetId="8" hidden="1">#REF!</definedName>
    <definedName name="_bdm.3D1B5048FA294496A78376C43328C604.edm" localSheetId="20" hidden="1">#REF!</definedName>
    <definedName name="_bdm.3D1B5048FA294496A78376C43328C604.edm" localSheetId="21" hidden="1">#REF!</definedName>
    <definedName name="_bdm.3D1B5048FA294496A78376C43328C604.edm" localSheetId="7" hidden="1">#REF!</definedName>
    <definedName name="_bdm.3D1B5048FA294496A78376C43328C604.edm" localSheetId="1" hidden="1">#REF!</definedName>
    <definedName name="_bdm.3D1B5048FA294496A78376C43328C604.edm" localSheetId="6" hidden="1">#REF!</definedName>
    <definedName name="_bdm.3D5567B87DDE45BFB34821B818628CE5.edm" localSheetId="8" hidden="1">#REF!</definedName>
    <definedName name="_bdm.3D5567B87DDE45BFB34821B818628CE5.edm" localSheetId="20" hidden="1">#REF!</definedName>
    <definedName name="_bdm.3D5567B87DDE45BFB34821B818628CE5.edm" localSheetId="21" hidden="1">#REF!</definedName>
    <definedName name="_bdm.3D5567B87DDE45BFB34821B818628CE5.edm" localSheetId="7" hidden="1">#REF!</definedName>
    <definedName name="_bdm.3D5567B87DDE45BFB34821B818628CE5.edm" localSheetId="1" hidden="1">#REF!</definedName>
    <definedName name="_bdm.3D5567B87DDE45BFB34821B818628CE5.edm" localSheetId="6" hidden="1">#REF!</definedName>
    <definedName name="_bdm.3DCF88AB5BBD4EB893413341E4E9D862.edm" localSheetId="8" hidden="1">#REF!</definedName>
    <definedName name="_bdm.3DCF88AB5BBD4EB893413341E4E9D862.edm" localSheetId="20" hidden="1">#REF!</definedName>
    <definedName name="_bdm.3DCF88AB5BBD4EB893413341E4E9D862.edm" localSheetId="21" hidden="1">#REF!</definedName>
    <definedName name="_bdm.3DCF88AB5BBD4EB893413341E4E9D862.edm" localSheetId="7" hidden="1">#REF!</definedName>
    <definedName name="_bdm.3DCF88AB5BBD4EB893413341E4E9D862.edm" localSheetId="1" hidden="1">#REF!</definedName>
    <definedName name="_bdm.3DCF88AB5BBD4EB893413341E4E9D862.edm" localSheetId="6" hidden="1">#REF!</definedName>
    <definedName name="_bdm.3DD98C73A10D42689D259F865E8F0EF3.edm" localSheetId="8" hidden="1">#REF!</definedName>
    <definedName name="_bdm.3DD98C73A10D42689D259F865E8F0EF3.edm" localSheetId="20" hidden="1">#REF!</definedName>
    <definedName name="_bdm.3DD98C73A10D42689D259F865E8F0EF3.edm" localSheetId="21" hidden="1">#REF!</definedName>
    <definedName name="_bdm.3DD98C73A10D42689D259F865E8F0EF3.edm" localSheetId="7" hidden="1">#REF!</definedName>
    <definedName name="_bdm.3DD98C73A10D42689D259F865E8F0EF3.edm" localSheetId="1" hidden="1">#REF!</definedName>
    <definedName name="_bdm.3DD98C73A10D42689D259F865E8F0EF3.edm" localSheetId="6" hidden="1">#REF!</definedName>
    <definedName name="_bdm.3E18DF21FFE1434B93B73983DFF62E76.edm" localSheetId="8" hidden="1">#REF!</definedName>
    <definedName name="_bdm.3E18DF21FFE1434B93B73983DFF62E76.edm" localSheetId="20" hidden="1">#REF!</definedName>
    <definedName name="_bdm.3E18DF21FFE1434B93B73983DFF62E76.edm" localSheetId="21" hidden="1">#REF!</definedName>
    <definedName name="_bdm.3E18DF21FFE1434B93B73983DFF62E76.edm" localSheetId="7" hidden="1">#REF!</definedName>
    <definedName name="_bdm.3E18DF21FFE1434B93B73983DFF62E76.edm" localSheetId="1" hidden="1">#REF!</definedName>
    <definedName name="_bdm.3E18DF21FFE1434B93B73983DFF62E76.edm" localSheetId="6" hidden="1">#REF!</definedName>
    <definedName name="_bdm.3E2E05909FC14953A5A9238B6C4C2677.edm" localSheetId="8" hidden="1">#REF!</definedName>
    <definedName name="_bdm.3E2E05909FC14953A5A9238B6C4C2677.edm" localSheetId="20" hidden="1">#REF!</definedName>
    <definedName name="_bdm.3E2E05909FC14953A5A9238B6C4C2677.edm" localSheetId="21" hidden="1">#REF!</definedName>
    <definedName name="_bdm.3E2E05909FC14953A5A9238B6C4C2677.edm" localSheetId="7" hidden="1">#REF!</definedName>
    <definedName name="_bdm.3E2E05909FC14953A5A9238B6C4C2677.edm" localSheetId="1" hidden="1">#REF!</definedName>
    <definedName name="_bdm.3E2E05909FC14953A5A9238B6C4C2677.edm" localSheetId="6" hidden="1">#REF!</definedName>
    <definedName name="_bdm.3E659F5D9B5943DC91D68369B35A4416.edm" localSheetId="8" hidden="1">#REF!</definedName>
    <definedName name="_bdm.3E659F5D9B5943DC91D68369B35A4416.edm" localSheetId="20" hidden="1">#REF!</definedName>
    <definedName name="_bdm.3E659F5D9B5943DC91D68369B35A4416.edm" localSheetId="21" hidden="1">#REF!</definedName>
    <definedName name="_bdm.3E659F5D9B5943DC91D68369B35A4416.edm" localSheetId="7" hidden="1">#REF!</definedName>
    <definedName name="_bdm.3E659F5D9B5943DC91D68369B35A4416.edm" localSheetId="1" hidden="1">#REF!</definedName>
    <definedName name="_bdm.3E659F5D9B5943DC91D68369B35A4416.edm" localSheetId="6" hidden="1">#REF!</definedName>
    <definedName name="_bdm.3E84A59F7B224145ABB15493D100BF3E.edm" localSheetId="8" hidden="1">#REF!</definedName>
    <definedName name="_bdm.3E84A59F7B224145ABB15493D100BF3E.edm" localSheetId="20" hidden="1">#REF!</definedName>
    <definedName name="_bdm.3E84A59F7B224145ABB15493D100BF3E.edm" localSheetId="21" hidden="1">#REF!</definedName>
    <definedName name="_bdm.3E84A59F7B224145ABB15493D100BF3E.edm" localSheetId="7" hidden="1">#REF!</definedName>
    <definedName name="_bdm.3E84A59F7B224145ABB15493D100BF3E.edm" localSheetId="1" hidden="1">#REF!</definedName>
    <definedName name="_bdm.3E84A59F7B224145ABB15493D100BF3E.edm" localSheetId="6" hidden="1">#REF!</definedName>
    <definedName name="_bdm.3EEC3566FD3047B7BB01FE667A67ACF7.edm" localSheetId="8" hidden="1">#REF!</definedName>
    <definedName name="_bdm.3EEC3566FD3047B7BB01FE667A67ACF7.edm" localSheetId="20" hidden="1">#REF!</definedName>
    <definedName name="_bdm.3EEC3566FD3047B7BB01FE667A67ACF7.edm" localSheetId="21" hidden="1">#REF!</definedName>
    <definedName name="_bdm.3EEC3566FD3047B7BB01FE667A67ACF7.edm" localSheetId="7" hidden="1">#REF!</definedName>
    <definedName name="_bdm.3EEC3566FD3047B7BB01FE667A67ACF7.edm" localSheetId="1" hidden="1">#REF!</definedName>
    <definedName name="_bdm.3EEC3566FD3047B7BB01FE667A67ACF7.edm" localSheetId="6" hidden="1">#REF!</definedName>
    <definedName name="_bdm.3F08C378BCB24D1E8C2FFA7E543624EC.edm" localSheetId="8" hidden="1">#REF!</definedName>
    <definedName name="_bdm.3F08C378BCB24D1E8C2FFA7E543624EC.edm" localSheetId="20" hidden="1">#REF!</definedName>
    <definedName name="_bdm.3F08C378BCB24D1E8C2FFA7E543624EC.edm" localSheetId="21" hidden="1">#REF!</definedName>
    <definedName name="_bdm.3F08C378BCB24D1E8C2FFA7E543624EC.edm" localSheetId="7" hidden="1">#REF!</definedName>
    <definedName name="_bdm.3F08C378BCB24D1E8C2FFA7E543624EC.edm" localSheetId="1" hidden="1">#REF!</definedName>
    <definedName name="_bdm.3F08C378BCB24D1E8C2FFA7E543624EC.edm" localSheetId="6" hidden="1">#REF!</definedName>
    <definedName name="_bdm.3F1FA9F7B9D14072AF11DD281C71F1B5.edm" localSheetId="8" hidden="1">#REF!</definedName>
    <definedName name="_bdm.3F1FA9F7B9D14072AF11DD281C71F1B5.edm" localSheetId="20" hidden="1">#REF!</definedName>
    <definedName name="_bdm.3F1FA9F7B9D14072AF11DD281C71F1B5.edm" localSheetId="21" hidden="1">#REF!</definedName>
    <definedName name="_bdm.3F1FA9F7B9D14072AF11DD281C71F1B5.edm" localSheetId="7" hidden="1">#REF!</definedName>
    <definedName name="_bdm.3F1FA9F7B9D14072AF11DD281C71F1B5.edm" localSheetId="1" hidden="1">#REF!</definedName>
    <definedName name="_bdm.3F1FA9F7B9D14072AF11DD281C71F1B5.edm" localSheetId="6" hidden="1">#REF!</definedName>
    <definedName name="_bdm.3F289049E8DE4971AD257A8CD6BF4006.edm" localSheetId="8" hidden="1">#REF!</definedName>
    <definedName name="_bdm.3F289049E8DE4971AD257A8CD6BF4006.edm" localSheetId="20" hidden="1">#REF!</definedName>
    <definedName name="_bdm.3F289049E8DE4971AD257A8CD6BF4006.edm" localSheetId="21" hidden="1">#REF!</definedName>
    <definedName name="_bdm.3F289049E8DE4971AD257A8CD6BF4006.edm" localSheetId="7" hidden="1">#REF!</definedName>
    <definedName name="_bdm.3F289049E8DE4971AD257A8CD6BF4006.edm" localSheetId="1" hidden="1">#REF!</definedName>
    <definedName name="_bdm.3F289049E8DE4971AD257A8CD6BF4006.edm" localSheetId="6" hidden="1">#REF!</definedName>
    <definedName name="_bdm.3F2D994BBAEB4B2A8548CCA6AE312A43.edm" localSheetId="8" hidden="1">#REF!</definedName>
    <definedName name="_bdm.3F2D994BBAEB4B2A8548CCA6AE312A43.edm" localSheetId="20" hidden="1">#REF!</definedName>
    <definedName name="_bdm.3F2D994BBAEB4B2A8548CCA6AE312A43.edm" localSheetId="21" hidden="1">#REF!</definedName>
    <definedName name="_bdm.3F2D994BBAEB4B2A8548CCA6AE312A43.edm" localSheetId="7" hidden="1">#REF!</definedName>
    <definedName name="_bdm.3F2D994BBAEB4B2A8548CCA6AE312A43.edm" localSheetId="1" hidden="1">#REF!</definedName>
    <definedName name="_bdm.3F2D994BBAEB4B2A8548CCA6AE312A43.edm" localSheetId="6" hidden="1">#REF!</definedName>
    <definedName name="_bdm.3F79D729D1EB48A8983DFD085290B24C.edm" localSheetId="8" hidden="1">#REF!</definedName>
    <definedName name="_bdm.3F79D729D1EB48A8983DFD085290B24C.edm" localSheetId="20" hidden="1">#REF!</definedName>
    <definedName name="_bdm.3F79D729D1EB48A8983DFD085290B24C.edm" localSheetId="21" hidden="1">#REF!</definedName>
    <definedName name="_bdm.3F79D729D1EB48A8983DFD085290B24C.edm" localSheetId="7" hidden="1">#REF!</definedName>
    <definedName name="_bdm.3F79D729D1EB48A8983DFD085290B24C.edm" localSheetId="1" hidden="1">#REF!</definedName>
    <definedName name="_bdm.3F79D729D1EB48A8983DFD085290B24C.edm" localSheetId="6" hidden="1">#REF!</definedName>
    <definedName name="_bdm.3F969340ACCA4001965A9F0989668EA0.edm" localSheetId="8" hidden="1">#REF!</definedName>
    <definedName name="_bdm.3F969340ACCA4001965A9F0989668EA0.edm" localSheetId="20" hidden="1">#REF!</definedName>
    <definedName name="_bdm.3F969340ACCA4001965A9F0989668EA0.edm" localSheetId="21" hidden="1">#REF!</definedName>
    <definedName name="_bdm.3F969340ACCA4001965A9F0989668EA0.edm" localSheetId="7" hidden="1">#REF!</definedName>
    <definedName name="_bdm.3F969340ACCA4001965A9F0989668EA0.edm" localSheetId="1" hidden="1">#REF!</definedName>
    <definedName name="_bdm.3F969340ACCA4001965A9F0989668EA0.edm" localSheetId="6" hidden="1">#REF!</definedName>
    <definedName name="_bdm.4043CF3D199C4F56A9C23B2D4065968A.edm" localSheetId="8" hidden="1">#REF!</definedName>
    <definedName name="_bdm.4043CF3D199C4F56A9C23B2D4065968A.edm" localSheetId="20" hidden="1">#REF!</definedName>
    <definedName name="_bdm.4043CF3D199C4F56A9C23B2D4065968A.edm" localSheetId="21" hidden="1">#REF!</definedName>
    <definedName name="_bdm.4043CF3D199C4F56A9C23B2D4065968A.edm" localSheetId="7" hidden="1">#REF!</definedName>
    <definedName name="_bdm.4043CF3D199C4F56A9C23B2D4065968A.edm" localSheetId="1" hidden="1">#REF!</definedName>
    <definedName name="_bdm.4043CF3D199C4F56A9C23B2D4065968A.edm" localSheetId="6" hidden="1">#REF!</definedName>
    <definedName name="_bdm.4091FFE092DE4141B12C296FF548E541.edm" localSheetId="8" hidden="1">#REF!</definedName>
    <definedName name="_bdm.4091FFE092DE4141B12C296FF548E541.edm" localSheetId="20" hidden="1">#REF!</definedName>
    <definedName name="_bdm.4091FFE092DE4141B12C296FF548E541.edm" localSheetId="21" hidden="1">#REF!</definedName>
    <definedName name="_bdm.4091FFE092DE4141B12C296FF548E541.edm" localSheetId="7" hidden="1">#REF!</definedName>
    <definedName name="_bdm.4091FFE092DE4141B12C296FF548E541.edm" localSheetId="1" hidden="1">#REF!</definedName>
    <definedName name="_bdm.4091FFE092DE4141B12C296FF548E541.edm" localSheetId="6" hidden="1">#REF!</definedName>
    <definedName name="_bdm.40B5D12BF4F44E13A19B49F30ECF5B39.edm" localSheetId="8" hidden="1">#REF!</definedName>
    <definedName name="_bdm.40B5D12BF4F44E13A19B49F30ECF5B39.edm" localSheetId="20" hidden="1">#REF!</definedName>
    <definedName name="_bdm.40B5D12BF4F44E13A19B49F30ECF5B39.edm" localSheetId="21" hidden="1">#REF!</definedName>
    <definedName name="_bdm.40B5D12BF4F44E13A19B49F30ECF5B39.edm" localSheetId="7" hidden="1">#REF!</definedName>
    <definedName name="_bdm.40B5D12BF4F44E13A19B49F30ECF5B39.edm" localSheetId="1" hidden="1">#REF!</definedName>
    <definedName name="_bdm.40B5D12BF4F44E13A19B49F30ECF5B39.edm" localSheetId="6" hidden="1">#REF!</definedName>
    <definedName name="_bdm.4156F123AB8644C7BB2CC4A8A0A68BDA.edm" localSheetId="8" hidden="1">#REF!</definedName>
    <definedName name="_bdm.4156F123AB8644C7BB2CC4A8A0A68BDA.edm" localSheetId="20" hidden="1">#REF!</definedName>
    <definedName name="_bdm.4156F123AB8644C7BB2CC4A8A0A68BDA.edm" localSheetId="21" hidden="1">#REF!</definedName>
    <definedName name="_bdm.4156F123AB8644C7BB2CC4A8A0A68BDA.edm" localSheetId="7" hidden="1">#REF!</definedName>
    <definedName name="_bdm.4156F123AB8644C7BB2CC4A8A0A68BDA.edm" localSheetId="1" hidden="1">#REF!</definedName>
    <definedName name="_bdm.4156F123AB8644C7BB2CC4A8A0A68BDA.edm" localSheetId="6" hidden="1">#REF!</definedName>
    <definedName name="_bdm.418B83BF9B654C25800F7DED76B7BD7B.edm" localSheetId="8" hidden="1">#REF!</definedName>
    <definedName name="_bdm.418B83BF9B654C25800F7DED76B7BD7B.edm" localSheetId="20" hidden="1">#REF!</definedName>
    <definedName name="_bdm.418B83BF9B654C25800F7DED76B7BD7B.edm" localSheetId="21" hidden="1">#REF!</definedName>
    <definedName name="_bdm.418B83BF9B654C25800F7DED76B7BD7B.edm" localSheetId="7" hidden="1">#REF!</definedName>
    <definedName name="_bdm.418B83BF9B654C25800F7DED76B7BD7B.edm" localSheetId="1" hidden="1">#REF!</definedName>
    <definedName name="_bdm.418B83BF9B654C25800F7DED76B7BD7B.edm" localSheetId="6" hidden="1">#REF!</definedName>
    <definedName name="_bdm.41DD89773231498788CE9277DE50E56B.edm" localSheetId="8" hidden="1">#REF!</definedName>
    <definedName name="_bdm.41DD89773231498788CE9277DE50E56B.edm" localSheetId="20" hidden="1">#REF!</definedName>
    <definedName name="_bdm.41DD89773231498788CE9277DE50E56B.edm" localSheetId="21" hidden="1">#REF!</definedName>
    <definedName name="_bdm.41DD89773231498788CE9277DE50E56B.edm" localSheetId="7" hidden="1">#REF!</definedName>
    <definedName name="_bdm.41DD89773231498788CE9277DE50E56B.edm" localSheetId="1" hidden="1">#REF!</definedName>
    <definedName name="_bdm.41DD89773231498788CE9277DE50E56B.edm" localSheetId="6" hidden="1">#REF!</definedName>
    <definedName name="_bdm.423C8B0798DC47E8BFAE72474639CF2A.edm" localSheetId="8" hidden="1">#REF!</definedName>
    <definedName name="_bdm.423C8B0798DC47E8BFAE72474639CF2A.edm" localSheetId="20" hidden="1">#REF!</definedName>
    <definedName name="_bdm.423C8B0798DC47E8BFAE72474639CF2A.edm" localSheetId="21" hidden="1">#REF!</definedName>
    <definedName name="_bdm.423C8B0798DC47E8BFAE72474639CF2A.edm" localSheetId="7" hidden="1">#REF!</definedName>
    <definedName name="_bdm.423C8B0798DC47E8BFAE72474639CF2A.edm" localSheetId="1" hidden="1">#REF!</definedName>
    <definedName name="_bdm.423C8B0798DC47E8BFAE72474639CF2A.edm" localSheetId="6" hidden="1">#REF!</definedName>
    <definedName name="_bdm.42442CB9CE3547ECB82EEFC25E56D553.edm" localSheetId="8" hidden="1">#REF!</definedName>
    <definedName name="_bdm.42442CB9CE3547ECB82EEFC25E56D553.edm" localSheetId="20" hidden="1">#REF!</definedName>
    <definedName name="_bdm.42442CB9CE3547ECB82EEFC25E56D553.edm" localSheetId="21" hidden="1">#REF!</definedName>
    <definedName name="_bdm.42442CB9CE3547ECB82EEFC25E56D553.edm" localSheetId="7" hidden="1">#REF!</definedName>
    <definedName name="_bdm.42442CB9CE3547ECB82EEFC25E56D553.edm" localSheetId="1" hidden="1">#REF!</definedName>
    <definedName name="_bdm.42442CB9CE3547ECB82EEFC25E56D553.edm" localSheetId="6" hidden="1">#REF!</definedName>
    <definedName name="_bdm.43AA72A807744484B7A2173EB1AC5213.edm" localSheetId="8" hidden="1">#REF!</definedName>
    <definedName name="_bdm.43AA72A807744484B7A2173EB1AC5213.edm" localSheetId="20" hidden="1">#REF!</definedName>
    <definedName name="_bdm.43AA72A807744484B7A2173EB1AC5213.edm" localSheetId="21" hidden="1">#REF!</definedName>
    <definedName name="_bdm.43AA72A807744484B7A2173EB1AC5213.edm" localSheetId="7" hidden="1">#REF!</definedName>
    <definedName name="_bdm.43AA72A807744484B7A2173EB1AC5213.edm" localSheetId="1" hidden="1">#REF!</definedName>
    <definedName name="_bdm.43AA72A807744484B7A2173EB1AC5213.edm" localSheetId="6" hidden="1">#REF!</definedName>
    <definedName name="_bdm.44205F3B67DC404F8BDF6BF0FD82E8A0.edm" localSheetId="8" hidden="1">#REF!</definedName>
    <definedName name="_bdm.44205F3B67DC404F8BDF6BF0FD82E8A0.edm" localSheetId="20" hidden="1">#REF!</definedName>
    <definedName name="_bdm.44205F3B67DC404F8BDF6BF0FD82E8A0.edm" localSheetId="21" hidden="1">#REF!</definedName>
    <definedName name="_bdm.44205F3B67DC404F8BDF6BF0FD82E8A0.edm" localSheetId="7" hidden="1">#REF!</definedName>
    <definedName name="_bdm.44205F3B67DC404F8BDF6BF0FD82E8A0.edm" localSheetId="1" hidden="1">#REF!</definedName>
    <definedName name="_bdm.44205F3B67DC404F8BDF6BF0FD82E8A0.edm" localSheetId="6" hidden="1">#REF!</definedName>
    <definedName name="_bdm.44E86EA64BC14552BEADAF10C40869D4.edm" localSheetId="8" hidden="1">#REF!</definedName>
    <definedName name="_bdm.44E86EA64BC14552BEADAF10C40869D4.edm" localSheetId="20" hidden="1">#REF!</definedName>
    <definedName name="_bdm.44E86EA64BC14552BEADAF10C40869D4.edm" localSheetId="21" hidden="1">#REF!</definedName>
    <definedName name="_bdm.44E86EA64BC14552BEADAF10C40869D4.edm" localSheetId="7" hidden="1">#REF!</definedName>
    <definedName name="_bdm.44E86EA64BC14552BEADAF10C40869D4.edm" localSheetId="1" hidden="1">#REF!</definedName>
    <definedName name="_bdm.44E86EA64BC14552BEADAF10C40869D4.edm" localSheetId="6" hidden="1">#REF!</definedName>
    <definedName name="_bdm.44F98FE8D2E3493BA68DB3CB7B7B1072.edm" localSheetId="8" hidden="1">#REF!</definedName>
    <definedName name="_bdm.44F98FE8D2E3493BA68DB3CB7B7B1072.edm" localSheetId="20" hidden="1">#REF!</definedName>
    <definedName name="_bdm.44F98FE8D2E3493BA68DB3CB7B7B1072.edm" localSheetId="21" hidden="1">#REF!</definedName>
    <definedName name="_bdm.44F98FE8D2E3493BA68DB3CB7B7B1072.edm" localSheetId="7" hidden="1">#REF!</definedName>
    <definedName name="_bdm.44F98FE8D2E3493BA68DB3CB7B7B1072.edm" localSheetId="1" hidden="1">#REF!</definedName>
    <definedName name="_bdm.44F98FE8D2E3493BA68DB3CB7B7B1072.edm" localSheetId="6" hidden="1">#REF!</definedName>
    <definedName name="_bdm.4582E7A1E14F45CABD151F0D0CF2EC02.edm" localSheetId="8" hidden="1">#REF!</definedName>
    <definedName name="_bdm.4582E7A1E14F45CABD151F0D0CF2EC02.edm" localSheetId="20" hidden="1">#REF!</definedName>
    <definedName name="_bdm.4582E7A1E14F45CABD151F0D0CF2EC02.edm" localSheetId="21" hidden="1">#REF!</definedName>
    <definedName name="_bdm.4582E7A1E14F45CABD151F0D0CF2EC02.edm" localSheetId="7" hidden="1">#REF!</definedName>
    <definedName name="_bdm.4582E7A1E14F45CABD151F0D0CF2EC02.edm" localSheetId="1" hidden="1">#REF!</definedName>
    <definedName name="_bdm.4582E7A1E14F45CABD151F0D0CF2EC02.edm" localSheetId="6" hidden="1">#REF!</definedName>
    <definedName name="_bdm.45BFCF565DE34B72AD5CE6ABB9878BD5.edm" localSheetId="8" hidden="1">#REF!</definedName>
    <definedName name="_bdm.45BFCF565DE34B72AD5CE6ABB9878BD5.edm" localSheetId="20" hidden="1">#REF!</definedName>
    <definedName name="_bdm.45BFCF565DE34B72AD5CE6ABB9878BD5.edm" localSheetId="21" hidden="1">#REF!</definedName>
    <definedName name="_bdm.45BFCF565DE34B72AD5CE6ABB9878BD5.edm" localSheetId="7" hidden="1">#REF!</definedName>
    <definedName name="_bdm.45BFCF565DE34B72AD5CE6ABB9878BD5.edm" localSheetId="1" hidden="1">#REF!</definedName>
    <definedName name="_bdm.45BFCF565DE34B72AD5CE6ABB9878BD5.edm" localSheetId="6" hidden="1">#REF!</definedName>
    <definedName name="_bdm.45C48D1DAA864A649D1E906ED4BED2D0.edm" localSheetId="8" hidden="1">#REF!</definedName>
    <definedName name="_bdm.45C48D1DAA864A649D1E906ED4BED2D0.edm" localSheetId="20" hidden="1">#REF!</definedName>
    <definedName name="_bdm.45C48D1DAA864A649D1E906ED4BED2D0.edm" localSheetId="21" hidden="1">#REF!</definedName>
    <definedName name="_bdm.45C48D1DAA864A649D1E906ED4BED2D0.edm" localSheetId="7" hidden="1">#REF!</definedName>
    <definedName name="_bdm.45C48D1DAA864A649D1E906ED4BED2D0.edm" localSheetId="1" hidden="1">#REF!</definedName>
    <definedName name="_bdm.45C48D1DAA864A649D1E906ED4BED2D0.edm" localSheetId="6" hidden="1">#REF!</definedName>
    <definedName name="_bdm.45CFFB4849C8463F9781D50F03A0CF5F.edm" localSheetId="8" hidden="1">#REF!</definedName>
    <definedName name="_bdm.45CFFB4849C8463F9781D50F03A0CF5F.edm" localSheetId="20" hidden="1">#REF!</definedName>
    <definedName name="_bdm.45CFFB4849C8463F9781D50F03A0CF5F.edm" localSheetId="21" hidden="1">#REF!</definedName>
    <definedName name="_bdm.45CFFB4849C8463F9781D50F03A0CF5F.edm" localSheetId="7" hidden="1">#REF!</definedName>
    <definedName name="_bdm.45CFFB4849C8463F9781D50F03A0CF5F.edm" localSheetId="1" hidden="1">#REF!</definedName>
    <definedName name="_bdm.45CFFB4849C8463F9781D50F03A0CF5F.edm" localSheetId="6" hidden="1">#REF!</definedName>
    <definedName name="_bdm.464B1C4BBEE348BD8E88E9EF74347DD1.edm" localSheetId="8" hidden="1">#REF!</definedName>
    <definedName name="_bdm.464B1C4BBEE348BD8E88E9EF74347DD1.edm" localSheetId="20" hidden="1">#REF!</definedName>
    <definedName name="_bdm.464B1C4BBEE348BD8E88E9EF74347DD1.edm" localSheetId="21" hidden="1">#REF!</definedName>
    <definedName name="_bdm.464B1C4BBEE348BD8E88E9EF74347DD1.edm" localSheetId="7" hidden="1">#REF!</definedName>
    <definedName name="_bdm.464B1C4BBEE348BD8E88E9EF74347DD1.edm" localSheetId="1" hidden="1">#REF!</definedName>
    <definedName name="_bdm.464B1C4BBEE348BD8E88E9EF74347DD1.edm" localSheetId="6" hidden="1">#REF!</definedName>
    <definedName name="_bdm.464BEB1A6B20418EB9984C1AE8A40002.edm" localSheetId="8" hidden="1">#REF!</definedName>
    <definedName name="_bdm.464BEB1A6B20418EB9984C1AE8A40002.edm" localSheetId="20" hidden="1">#REF!</definedName>
    <definedName name="_bdm.464BEB1A6B20418EB9984C1AE8A40002.edm" localSheetId="21" hidden="1">#REF!</definedName>
    <definedName name="_bdm.464BEB1A6B20418EB9984C1AE8A40002.edm" localSheetId="7" hidden="1">#REF!</definedName>
    <definedName name="_bdm.464BEB1A6B20418EB9984C1AE8A40002.edm" localSheetId="1" hidden="1">#REF!</definedName>
    <definedName name="_bdm.464BEB1A6B20418EB9984C1AE8A40002.edm" localSheetId="6" hidden="1">#REF!</definedName>
    <definedName name="_bdm.4667764596AE4FA2ABD757A79A4709F5.edm" localSheetId="8" hidden="1">#REF!</definedName>
    <definedName name="_bdm.4667764596AE4FA2ABD757A79A4709F5.edm" localSheetId="20" hidden="1">#REF!</definedName>
    <definedName name="_bdm.4667764596AE4FA2ABD757A79A4709F5.edm" localSheetId="21" hidden="1">#REF!</definedName>
    <definedName name="_bdm.4667764596AE4FA2ABD757A79A4709F5.edm" localSheetId="7" hidden="1">#REF!</definedName>
    <definedName name="_bdm.4667764596AE4FA2ABD757A79A4709F5.edm" localSheetId="1" hidden="1">#REF!</definedName>
    <definedName name="_bdm.4667764596AE4FA2ABD757A79A4709F5.edm" localSheetId="6" hidden="1">#REF!</definedName>
    <definedName name="_bdm.46831A757EF543EAA672BFAF9E4CCF67.edm" localSheetId="8" hidden="1">#REF!</definedName>
    <definedName name="_bdm.46831A757EF543EAA672BFAF9E4CCF67.edm" localSheetId="20" hidden="1">#REF!</definedName>
    <definedName name="_bdm.46831A757EF543EAA672BFAF9E4CCF67.edm" localSheetId="21" hidden="1">#REF!</definedName>
    <definedName name="_bdm.46831A757EF543EAA672BFAF9E4CCF67.edm" localSheetId="7" hidden="1">#REF!</definedName>
    <definedName name="_bdm.46831A757EF543EAA672BFAF9E4CCF67.edm" localSheetId="1" hidden="1">#REF!</definedName>
    <definedName name="_bdm.46831A757EF543EAA672BFAF9E4CCF67.edm" localSheetId="6" hidden="1">#REF!</definedName>
    <definedName name="_bdm.46A30EB734DF44198FD5A42BB54BEAA1.edm" localSheetId="8" hidden="1">#REF!</definedName>
    <definedName name="_bdm.46A30EB734DF44198FD5A42BB54BEAA1.edm" localSheetId="20" hidden="1">#REF!</definedName>
    <definedName name="_bdm.46A30EB734DF44198FD5A42BB54BEAA1.edm" localSheetId="21" hidden="1">#REF!</definedName>
    <definedName name="_bdm.46A30EB734DF44198FD5A42BB54BEAA1.edm" localSheetId="7" hidden="1">#REF!</definedName>
    <definedName name="_bdm.46A30EB734DF44198FD5A42BB54BEAA1.edm" localSheetId="1" hidden="1">#REF!</definedName>
    <definedName name="_bdm.46A30EB734DF44198FD5A42BB54BEAA1.edm" localSheetId="6" hidden="1">#REF!</definedName>
    <definedName name="_bdm.4728644601924877B45BF6899D5C586D.edm" localSheetId="8" hidden="1">#REF!</definedName>
    <definedName name="_bdm.4728644601924877B45BF6899D5C586D.edm" localSheetId="20" hidden="1">#REF!</definedName>
    <definedName name="_bdm.4728644601924877B45BF6899D5C586D.edm" localSheetId="21" hidden="1">#REF!</definedName>
    <definedName name="_bdm.4728644601924877B45BF6899D5C586D.edm" localSheetId="7" hidden="1">#REF!</definedName>
    <definedName name="_bdm.4728644601924877B45BF6899D5C586D.edm" localSheetId="1" hidden="1">#REF!</definedName>
    <definedName name="_bdm.4728644601924877B45BF6899D5C586D.edm" localSheetId="6" hidden="1">#REF!</definedName>
    <definedName name="_bdm.4741C7080B964505B3A66338E48E00B5.edm" localSheetId="8" hidden="1">#REF!</definedName>
    <definedName name="_bdm.4741C7080B964505B3A66338E48E00B5.edm" localSheetId="20" hidden="1">#REF!</definedName>
    <definedName name="_bdm.4741C7080B964505B3A66338E48E00B5.edm" localSheetId="21" hidden="1">#REF!</definedName>
    <definedName name="_bdm.4741C7080B964505B3A66338E48E00B5.edm" localSheetId="7" hidden="1">#REF!</definedName>
    <definedName name="_bdm.4741C7080B964505B3A66338E48E00B5.edm" localSheetId="1" hidden="1">#REF!</definedName>
    <definedName name="_bdm.4741C7080B964505B3A66338E48E00B5.edm" localSheetId="6" hidden="1">#REF!</definedName>
    <definedName name="_bdm.479991C717074C1BBF6677E31ABFF8E8.edm" localSheetId="8" hidden="1">#REF!</definedName>
    <definedName name="_bdm.479991C717074C1BBF6677E31ABFF8E8.edm" localSheetId="20" hidden="1">#REF!</definedName>
    <definedName name="_bdm.479991C717074C1BBF6677E31ABFF8E8.edm" localSheetId="21" hidden="1">#REF!</definedName>
    <definedName name="_bdm.479991C717074C1BBF6677E31ABFF8E8.edm" localSheetId="7" hidden="1">#REF!</definedName>
    <definedName name="_bdm.479991C717074C1BBF6677E31ABFF8E8.edm" localSheetId="1" hidden="1">#REF!</definedName>
    <definedName name="_bdm.479991C717074C1BBF6677E31ABFF8E8.edm" localSheetId="6" hidden="1">#REF!</definedName>
    <definedName name="_bdm.47B944379B33400BBE8A957B7E48F33C.edm" localSheetId="8" hidden="1">#REF!</definedName>
    <definedName name="_bdm.47B944379B33400BBE8A957B7E48F33C.edm" localSheetId="20" hidden="1">#REF!</definedName>
    <definedName name="_bdm.47B944379B33400BBE8A957B7E48F33C.edm" localSheetId="21" hidden="1">#REF!</definedName>
    <definedName name="_bdm.47B944379B33400BBE8A957B7E48F33C.edm" localSheetId="7" hidden="1">#REF!</definedName>
    <definedName name="_bdm.47B944379B33400BBE8A957B7E48F33C.edm" localSheetId="1" hidden="1">#REF!</definedName>
    <definedName name="_bdm.47B944379B33400BBE8A957B7E48F33C.edm" localSheetId="6" hidden="1">#REF!</definedName>
    <definedName name="_bdm.47C14D442CC8413181C8B34D34B6B035.edm" localSheetId="8" hidden="1">#REF!</definedName>
    <definedName name="_bdm.47C14D442CC8413181C8B34D34B6B035.edm" localSheetId="20" hidden="1">#REF!</definedName>
    <definedName name="_bdm.47C14D442CC8413181C8B34D34B6B035.edm" localSheetId="21" hidden="1">#REF!</definedName>
    <definedName name="_bdm.47C14D442CC8413181C8B34D34B6B035.edm" localSheetId="7" hidden="1">#REF!</definedName>
    <definedName name="_bdm.47C14D442CC8413181C8B34D34B6B035.edm" localSheetId="1" hidden="1">#REF!</definedName>
    <definedName name="_bdm.47C14D442CC8413181C8B34D34B6B035.edm" localSheetId="6" hidden="1">#REF!</definedName>
    <definedName name="_bdm.47FB0FA54DB24FC2BCCBC9F4DADFB579.edm" localSheetId="8" hidden="1">#REF!</definedName>
    <definedName name="_bdm.47FB0FA54DB24FC2BCCBC9F4DADFB579.edm" localSheetId="20" hidden="1">#REF!</definedName>
    <definedName name="_bdm.47FB0FA54DB24FC2BCCBC9F4DADFB579.edm" localSheetId="21" hidden="1">#REF!</definedName>
    <definedName name="_bdm.47FB0FA54DB24FC2BCCBC9F4DADFB579.edm" localSheetId="7" hidden="1">#REF!</definedName>
    <definedName name="_bdm.47FB0FA54DB24FC2BCCBC9F4DADFB579.edm" localSheetId="1" hidden="1">#REF!</definedName>
    <definedName name="_bdm.47FB0FA54DB24FC2BCCBC9F4DADFB579.edm" localSheetId="6" hidden="1">#REF!</definedName>
    <definedName name="_bdm.482DA724C29D4B95AD5EFB7F414A15D9.edm" localSheetId="8" hidden="1">#REF!</definedName>
    <definedName name="_bdm.482DA724C29D4B95AD5EFB7F414A15D9.edm" localSheetId="20" hidden="1">#REF!</definedName>
    <definedName name="_bdm.482DA724C29D4B95AD5EFB7F414A15D9.edm" localSheetId="21" hidden="1">#REF!</definedName>
    <definedName name="_bdm.482DA724C29D4B95AD5EFB7F414A15D9.edm" localSheetId="7" hidden="1">#REF!</definedName>
    <definedName name="_bdm.482DA724C29D4B95AD5EFB7F414A15D9.edm" localSheetId="1" hidden="1">#REF!</definedName>
    <definedName name="_bdm.482DA724C29D4B95AD5EFB7F414A15D9.edm" localSheetId="6" hidden="1">#REF!</definedName>
    <definedName name="_bdm.48E0773EA105485B923613C1D0006FD6.edm" localSheetId="8" hidden="1">#REF!</definedName>
    <definedName name="_bdm.48E0773EA105485B923613C1D0006FD6.edm" localSheetId="20" hidden="1">#REF!</definedName>
    <definedName name="_bdm.48E0773EA105485B923613C1D0006FD6.edm" localSheetId="21" hidden="1">#REF!</definedName>
    <definedName name="_bdm.48E0773EA105485B923613C1D0006FD6.edm" localSheetId="7" hidden="1">#REF!</definedName>
    <definedName name="_bdm.48E0773EA105485B923613C1D0006FD6.edm" localSheetId="1" hidden="1">#REF!</definedName>
    <definedName name="_bdm.48E0773EA105485B923613C1D0006FD6.edm" localSheetId="6" hidden="1">#REF!</definedName>
    <definedName name="_bdm.48F930047F7C4BCC97D35054B6E2E941.edm" localSheetId="8" hidden="1">#REF!</definedName>
    <definedName name="_bdm.48F930047F7C4BCC97D35054B6E2E941.edm" localSheetId="20" hidden="1">#REF!</definedName>
    <definedName name="_bdm.48F930047F7C4BCC97D35054B6E2E941.edm" localSheetId="21" hidden="1">#REF!</definedName>
    <definedName name="_bdm.48F930047F7C4BCC97D35054B6E2E941.edm" localSheetId="7" hidden="1">#REF!</definedName>
    <definedName name="_bdm.48F930047F7C4BCC97D35054B6E2E941.edm" localSheetId="1" hidden="1">#REF!</definedName>
    <definedName name="_bdm.48F930047F7C4BCC97D35054B6E2E941.edm" localSheetId="6" hidden="1">#REF!</definedName>
    <definedName name="_bdm.494C8AFED09C40229246CCD8949EF3EF.edm" localSheetId="8" hidden="1">#REF!</definedName>
    <definedName name="_bdm.494C8AFED09C40229246CCD8949EF3EF.edm" localSheetId="20" hidden="1">#REF!</definedName>
    <definedName name="_bdm.494C8AFED09C40229246CCD8949EF3EF.edm" localSheetId="21" hidden="1">#REF!</definedName>
    <definedName name="_bdm.494C8AFED09C40229246CCD8949EF3EF.edm" localSheetId="7" hidden="1">#REF!</definedName>
    <definedName name="_bdm.494C8AFED09C40229246CCD8949EF3EF.edm" localSheetId="1" hidden="1">#REF!</definedName>
    <definedName name="_bdm.494C8AFED09C40229246CCD8949EF3EF.edm" localSheetId="6" hidden="1">#REF!</definedName>
    <definedName name="_bdm.495B597887994FA79C4AFF3CB9FD7D53.edm" localSheetId="8" hidden="1">#REF!</definedName>
    <definedName name="_bdm.495B597887994FA79C4AFF3CB9FD7D53.edm" localSheetId="20" hidden="1">#REF!</definedName>
    <definedName name="_bdm.495B597887994FA79C4AFF3CB9FD7D53.edm" localSheetId="21" hidden="1">#REF!</definedName>
    <definedName name="_bdm.495B597887994FA79C4AFF3CB9FD7D53.edm" localSheetId="7" hidden="1">#REF!</definedName>
    <definedName name="_bdm.495B597887994FA79C4AFF3CB9FD7D53.edm" localSheetId="1" hidden="1">#REF!</definedName>
    <definedName name="_bdm.495B597887994FA79C4AFF3CB9FD7D53.edm" localSheetId="6" hidden="1">#REF!</definedName>
    <definedName name="_bdm.497518B8C726449BB252F39C08C227A1.edm" localSheetId="8" hidden="1">#REF!</definedName>
    <definedName name="_bdm.497518B8C726449BB252F39C08C227A1.edm" localSheetId="20" hidden="1">#REF!</definedName>
    <definedName name="_bdm.497518B8C726449BB252F39C08C227A1.edm" localSheetId="21" hidden="1">#REF!</definedName>
    <definedName name="_bdm.497518B8C726449BB252F39C08C227A1.edm" localSheetId="7" hidden="1">#REF!</definedName>
    <definedName name="_bdm.497518B8C726449BB252F39C08C227A1.edm" localSheetId="1" hidden="1">#REF!</definedName>
    <definedName name="_bdm.497518B8C726449BB252F39C08C227A1.edm" localSheetId="6" hidden="1">#REF!</definedName>
    <definedName name="_bdm.4A155E66E6AB40638A4B78B657545364.edm" localSheetId="8" hidden="1">#REF!</definedName>
    <definedName name="_bdm.4A155E66E6AB40638A4B78B657545364.edm" localSheetId="20" hidden="1">#REF!</definedName>
    <definedName name="_bdm.4A155E66E6AB40638A4B78B657545364.edm" localSheetId="21" hidden="1">#REF!</definedName>
    <definedName name="_bdm.4A155E66E6AB40638A4B78B657545364.edm" localSheetId="7" hidden="1">#REF!</definedName>
    <definedName name="_bdm.4A155E66E6AB40638A4B78B657545364.edm" localSheetId="1" hidden="1">#REF!</definedName>
    <definedName name="_bdm.4A155E66E6AB40638A4B78B657545364.edm" localSheetId="6" hidden="1">#REF!</definedName>
    <definedName name="_bdm.4A4FFB4E9F0446C1A5A1F3A5829EADAB.edm" localSheetId="8" hidden="1">#REF!</definedName>
    <definedName name="_bdm.4A4FFB4E9F0446C1A5A1F3A5829EADAB.edm" localSheetId="20" hidden="1">#REF!</definedName>
    <definedName name="_bdm.4A4FFB4E9F0446C1A5A1F3A5829EADAB.edm" localSheetId="21" hidden="1">#REF!</definedName>
    <definedName name="_bdm.4A4FFB4E9F0446C1A5A1F3A5829EADAB.edm" localSheetId="7" hidden="1">#REF!</definedName>
    <definedName name="_bdm.4A4FFB4E9F0446C1A5A1F3A5829EADAB.edm" localSheetId="1" hidden="1">#REF!</definedName>
    <definedName name="_bdm.4A4FFB4E9F0446C1A5A1F3A5829EADAB.edm" localSheetId="6" hidden="1">#REF!</definedName>
    <definedName name="_bdm.4A52DDFC455C4FF7B79DEB3DD7A84821.edm" localSheetId="8" hidden="1">#REF!</definedName>
    <definedName name="_bdm.4A52DDFC455C4FF7B79DEB3DD7A84821.edm" localSheetId="20" hidden="1">#REF!</definedName>
    <definedName name="_bdm.4A52DDFC455C4FF7B79DEB3DD7A84821.edm" localSheetId="21" hidden="1">#REF!</definedName>
    <definedName name="_bdm.4A52DDFC455C4FF7B79DEB3DD7A84821.edm" localSheetId="7" hidden="1">#REF!</definedName>
    <definedName name="_bdm.4A52DDFC455C4FF7B79DEB3DD7A84821.edm" localSheetId="1" hidden="1">#REF!</definedName>
    <definedName name="_bdm.4A52DDFC455C4FF7B79DEB3DD7A84821.edm" localSheetId="6" hidden="1">#REF!</definedName>
    <definedName name="_bdm.4B24CA2CDD2E444CB233B8755CB3137E.edm" localSheetId="8" hidden="1">#REF!</definedName>
    <definedName name="_bdm.4B24CA2CDD2E444CB233B8755CB3137E.edm" localSheetId="20" hidden="1">#REF!</definedName>
    <definedName name="_bdm.4B24CA2CDD2E444CB233B8755CB3137E.edm" localSheetId="21" hidden="1">#REF!</definedName>
    <definedName name="_bdm.4B24CA2CDD2E444CB233B8755CB3137E.edm" localSheetId="7" hidden="1">#REF!</definedName>
    <definedName name="_bdm.4B24CA2CDD2E444CB233B8755CB3137E.edm" localSheetId="1" hidden="1">#REF!</definedName>
    <definedName name="_bdm.4B24CA2CDD2E444CB233B8755CB3137E.edm" localSheetId="6" hidden="1">#REF!</definedName>
    <definedName name="_bdm.4B66A43A0495472AA2AC0567B8D338A6.edm" localSheetId="8" hidden="1">#REF!</definedName>
    <definedName name="_bdm.4B66A43A0495472AA2AC0567B8D338A6.edm" localSheetId="20" hidden="1">#REF!</definedName>
    <definedName name="_bdm.4B66A43A0495472AA2AC0567B8D338A6.edm" localSheetId="21" hidden="1">#REF!</definedName>
    <definedName name="_bdm.4B66A43A0495472AA2AC0567B8D338A6.edm" localSheetId="7" hidden="1">#REF!</definedName>
    <definedName name="_bdm.4B66A43A0495472AA2AC0567B8D338A6.edm" localSheetId="1" hidden="1">#REF!</definedName>
    <definedName name="_bdm.4B66A43A0495472AA2AC0567B8D338A6.edm" localSheetId="6" hidden="1">#REF!</definedName>
    <definedName name="_bdm.4BACA1E1A6294D94B15E2A22A0FCF385.edm" localSheetId="8" hidden="1">#REF!</definedName>
    <definedName name="_bdm.4BACA1E1A6294D94B15E2A22A0FCF385.edm" localSheetId="20" hidden="1">#REF!</definedName>
    <definedName name="_bdm.4BACA1E1A6294D94B15E2A22A0FCF385.edm" localSheetId="21" hidden="1">#REF!</definedName>
    <definedName name="_bdm.4BACA1E1A6294D94B15E2A22A0FCF385.edm" localSheetId="7" hidden="1">#REF!</definedName>
    <definedName name="_bdm.4BACA1E1A6294D94B15E2A22A0FCF385.edm" localSheetId="1" hidden="1">#REF!</definedName>
    <definedName name="_bdm.4BACA1E1A6294D94B15E2A22A0FCF385.edm" localSheetId="6" hidden="1">#REF!</definedName>
    <definedName name="_bdm.4BC34A4099BC42289E20E2231F78D1E5.edm" localSheetId="8" hidden="1">#REF!</definedName>
    <definedName name="_bdm.4BC34A4099BC42289E20E2231F78D1E5.edm" localSheetId="20" hidden="1">#REF!</definedName>
    <definedName name="_bdm.4BC34A4099BC42289E20E2231F78D1E5.edm" localSheetId="21" hidden="1">#REF!</definedName>
    <definedName name="_bdm.4BC34A4099BC42289E20E2231F78D1E5.edm" localSheetId="7" hidden="1">#REF!</definedName>
    <definedName name="_bdm.4BC34A4099BC42289E20E2231F78D1E5.edm" localSheetId="1" hidden="1">#REF!</definedName>
    <definedName name="_bdm.4BC34A4099BC42289E20E2231F78D1E5.edm" localSheetId="6" hidden="1">#REF!</definedName>
    <definedName name="_bdm.4BF5729335E247738A346DA113D6B560.edm" localSheetId="8" hidden="1">#REF!</definedName>
    <definedName name="_bdm.4BF5729335E247738A346DA113D6B560.edm" localSheetId="20" hidden="1">#REF!</definedName>
    <definedName name="_bdm.4BF5729335E247738A346DA113D6B560.edm" localSheetId="21" hidden="1">#REF!</definedName>
    <definedName name="_bdm.4BF5729335E247738A346DA113D6B560.edm" localSheetId="7" hidden="1">#REF!</definedName>
    <definedName name="_bdm.4BF5729335E247738A346DA113D6B560.edm" localSheetId="1" hidden="1">#REF!</definedName>
    <definedName name="_bdm.4BF5729335E247738A346DA113D6B560.edm" localSheetId="6" hidden="1">#REF!</definedName>
    <definedName name="_bdm.4C8CBAA143A1476596C9DA65E832FE3A.edm" localSheetId="8" hidden="1">#REF!</definedName>
    <definedName name="_bdm.4C8CBAA143A1476596C9DA65E832FE3A.edm" localSheetId="20" hidden="1">#REF!</definedName>
    <definedName name="_bdm.4C8CBAA143A1476596C9DA65E832FE3A.edm" localSheetId="21" hidden="1">#REF!</definedName>
    <definedName name="_bdm.4C8CBAA143A1476596C9DA65E832FE3A.edm" localSheetId="7" hidden="1">#REF!</definedName>
    <definedName name="_bdm.4C8CBAA143A1476596C9DA65E832FE3A.edm" localSheetId="1" hidden="1">#REF!</definedName>
    <definedName name="_bdm.4C8CBAA143A1476596C9DA65E832FE3A.edm" localSheetId="6" hidden="1">#REF!</definedName>
    <definedName name="_bdm.4CBAB1E2149C48CAB8D336331BA547D9.edm" localSheetId="8" hidden="1">#REF!</definedName>
    <definedName name="_bdm.4CBAB1E2149C48CAB8D336331BA547D9.edm" localSheetId="20" hidden="1">#REF!</definedName>
    <definedName name="_bdm.4CBAB1E2149C48CAB8D336331BA547D9.edm" localSheetId="21" hidden="1">#REF!</definedName>
    <definedName name="_bdm.4CBAB1E2149C48CAB8D336331BA547D9.edm" localSheetId="7" hidden="1">#REF!</definedName>
    <definedName name="_bdm.4CBAB1E2149C48CAB8D336331BA547D9.edm" localSheetId="1" hidden="1">#REF!</definedName>
    <definedName name="_bdm.4CBAB1E2149C48CAB8D336331BA547D9.edm" localSheetId="6" hidden="1">#REF!</definedName>
    <definedName name="_bdm.4CF09E69AA084DC4AEDDCCFC2E228E46.edm" localSheetId="8" hidden="1">#REF!</definedName>
    <definedName name="_bdm.4CF09E69AA084DC4AEDDCCFC2E228E46.edm" localSheetId="20" hidden="1">#REF!</definedName>
    <definedName name="_bdm.4CF09E69AA084DC4AEDDCCFC2E228E46.edm" localSheetId="21" hidden="1">#REF!</definedName>
    <definedName name="_bdm.4CF09E69AA084DC4AEDDCCFC2E228E46.edm" localSheetId="7" hidden="1">#REF!</definedName>
    <definedName name="_bdm.4CF09E69AA084DC4AEDDCCFC2E228E46.edm" localSheetId="1" hidden="1">#REF!</definedName>
    <definedName name="_bdm.4CF09E69AA084DC4AEDDCCFC2E228E46.edm" localSheetId="6" hidden="1">#REF!</definedName>
    <definedName name="_bdm.4D266A33AFFB447DA5AD8AE7727A5EDE.edm" localSheetId="8" hidden="1">#REF!</definedName>
    <definedName name="_bdm.4D266A33AFFB447DA5AD8AE7727A5EDE.edm" localSheetId="20" hidden="1">#REF!</definedName>
    <definedName name="_bdm.4D266A33AFFB447DA5AD8AE7727A5EDE.edm" localSheetId="21" hidden="1">#REF!</definedName>
    <definedName name="_bdm.4D266A33AFFB447DA5AD8AE7727A5EDE.edm" localSheetId="7" hidden="1">#REF!</definedName>
    <definedName name="_bdm.4D266A33AFFB447DA5AD8AE7727A5EDE.edm" localSheetId="1" hidden="1">#REF!</definedName>
    <definedName name="_bdm.4D266A33AFFB447DA5AD8AE7727A5EDE.edm" localSheetId="6" hidden="1">#REF!</definedName>
    <definedName name="_bdm.4D79DB9651DC4B2AAF20AE3CA0966729.edm" localSheetId="8" hidden="1">#REF!</definedName>
    <definedName name="_bdm.4D79DB9651DC4B2AAF20AE3CA0966729.edm" localSheetId="20" hidden="1">#REF!</definedName>
    <definedName name="_bdm.4D79DB9651DC4B2AAF20AE3CA0966729.edm" localSheetId="21" hidden="1">#REF!</definedName>
    <definedName name="_bdm.4D79DB9651DC4B2AAF20AE3CA0966729.edm" localSheetId="7" hidden="1">#REF!</definedName>
    <definedName name="_bdm.4D79DB9651DC4B2AAF20AE3CA0966729.edm" localSheetId="1" hidden="1">#REF!</definedName>
    <definedName name="_bdm.4D79DB9651DC4B2AAF20AE3CA0966729.edm" localSheetId="6" hidden="1">#REF!</definedName>
    <definedName name="_bdm.4D823845B2BE4E56ACE2A4613AC2E0E3.edm" localSheetId="8" hidden="1">#REF!</definedName>
    <definedName name="_bdm.4D823845B2BE4E56ACE2A4613AC2E0E3.edm" localSheetId="20" hidden="1">#REF!</definedName>
    <definedName name="_bdm.4D823845B2BE4E56ACE2A4613AC2E0E3.edm" localSheetId="21" hidden="1">#REF!</definedName>
    <definedName name="_bdm.4D823845B2BE4E56ACE2A4613AC2E0E3.edm" localSheetId="7" hidden="1">#REF!</definedName>
    <definedName name="_bdm.4D823845B2BE4E56ACE2A4613AC2E0E3.edm" localSheetId="1" hidden="1">#REF!</definedName>
    <definedName name="_bdm.4D823845B2BE4E56ACE2A4613AC2E0E3.edm" localSheetId="6" hidden="1">#REF!</definedName>
    <definedName name="_bdm.4E073E0603284D0F89255ADFF20E5D84.edm" localSheetId="8" hidden="1">#REF!</definedName>
    <definedName name="_bdm.4E073E0603284D0F89255ADFF20E5D84.edm" localSheetId="20" hidden="1">#REF!</definedName>
    <definedName name="_bdm.4E073E0603284D0F89255ADFF20E5D84.edm" localSheetId="21" hidden="1">#REF!</definedName>
    <definedName name="_bdm.4E073E0603284D0F89255ADFF20E5D84.edm" localSheetId="7" hidden="1">#REF!</definedName>
    <definedName name="_bdm.4E073E0603284D0F89255ADFF20E5D84.edm" localSheetId="1" hidden="1">#REF!</definedName>
    <definedName name="_bdm.4E073E0603284D0F89255ADFF20E5D84.edm" localSheetId="6" hidden="1">#REF!</definedName>
    <definedName name="_bdm.4E68394DBA04439894B4D7C842B6A3F5.edm" localSheetId="8" hidden="1">#REF!</definedName>
    <definedName name="_bdm.4E68394DBA04439894B4D7C842B6A3F5.edm" localSheetId="20" hidden="1">#REF!</definedName>
    <definedName name="_bdm.4E68394DBA04439894B4D7C842B6A3F5.edm" localSheetId="21" hidden="1">#REF!</definedName>
    <definedName name="_bdm.4E68394DBA04439894B4D7C842B6A3F5.edm" localSheetId="7" hidden="1">#REF!</definedName>
    <definedName name="_bdm.4E68394DBA04439894B4D7C842B6A3F5.edm" localSheetId="1" hidden="1">#REF!</definedName>
    <definedName name="_bdm.4E68394DBA04439894B4D7C842B6A3F5.edm" localSheetId="6" hidden="1">#REF!</definedName>
    <definedName name="_bdm.4E8DDFDBC0BB42D7A9E8755617358B48.edm" localSheetId="8" hidden="1">#REF!</definedName>
    <definedName name="_bdm.4E8DDFDBC0BB42D7A9E8755617358B48.edm" localSheetId="20" hidden="1">#REF!</definedName>
    <definedName name="_bdm.4E8DDFDBC0BB42D7A9E8755617358B48.edm" localSheetId="21" hidden="1">#REF!</definedName>
    <definedName name="_bdm.4E8DDFDBC0BB42D7A9E8755617358B48.edm" localSheetId="7" hidden="1">#REF!</definedName>
    <definedName name="_bdm.4E8DDFDBC0BB42D7A9E8755617358B48.edm" localSheetId="1" hidden="1">#REF!</definedName>
    <definedName name="_bdm.4E8DDFDBC0BB42D7A9E8755617358B48.edm" localSheetId="6" hidden="1">#REF!</definedName>
    <definedName name="_bdm.4E93DA6B46D24A4892A57FFB5215B017.edm" localSheetId="8" hidden="1">#REF!</definedName>
    <definedName name="_bdm.4E93DA6B46D24A4892A57FFB5215B017.edm" localSheetId="20" hidden="1">#REF!</definedName>
    <definedName name="_bdm.4E93DA6B46D24A4892A57FFB5215B017.edm" localSheetId="21" hidden="1">#REF!</definedName>
    <definedName name="_bdm.4E93DA6B46D24A4892A57FFB5215B017.edm" localSheetId="7" hidden="1">#REF!</definedName>
    <definedName name="_bdm.4E93DA6B46D24A4892A57FFB5215B017.edm" localSheetId="1" hidden="1">#REF!</definedName>
    <definedName name="_bdm.4E93DA6B46D24A4892A57FFB5215B017.edm" localSheetId="6" hidden="1">#REF!</definedName>
    <definedName name="_bdm.4F4D2DC21F374186AC2042545D01174A.edm" localSheetId="8" hidden="1">#REF!</definedName>
    <definedName name="_bdm.4F4D2DC21F374186AC2042545D01174A.edm" localSheetId="20" hidden="1">#REF!</definedName>
    <definedName name="_bdm.4F4D2DC21F374186AC2042545D01174A.edm" localSheetId="21" hidden="1">#REF!</definedName>
    <definedName name="_bdm.4F4D2DC21F374186AC2042545D01174A.edm" localSheetId="7" hidden="1">#REF!</definedName>
    <definedName name="_bdm.4F4D2DC21F374186AC2042545D01174A.edm" localSheetId="1" hidden="1">#REF!</definedName>
    <definedName name="_bdm.4F4D2DC21F374186AC2042545D01174A.edm" localSheetId="6" hidden="1">#REF!</definedName>
    <definedName name="_bdm.4FB3B67174F644278D8C58BE28B76942.edm" localSheetId="8" hidden="1">#REF!</definedName>
    <definedName name="_bdm.4FB3B67174F644278D8C58BE28B76942.edm" localSheetId="20" hidden="1">#REF!</definedName>
    <definedName name="_bdm.4FB3B67174F644278D8C58BE28B76942.edm" localSheetId="21" hidden="1">#REF!</definedName>
    <definedName name="_bdm.4FB3B67174F644278D8C58BE28B76942.edm" localSheetId="7" hidden="1">#REF!</definedName>
    <definedName name="_bdm.4FB3B67174F644278D8C58BE28B76942.edm" localSheetId="1" hidden="1">#REF!</definedName>
    <definedName name="_bdm.4FB3B67174F644278D8C58BE28B76942.edm" localSheetId="6" hidden="1">#REF!</definedName>
    <definedName name="_bdm.4FCC6A55EE99469E8CC3DC3B304A5854.edm" localSheetId="8" hidden="1">#REF!</definedName>
    <definedName name="_bdm.4FCC6A55EE99469E8CC3DC3B304A5854.edm" localSheetId="20" hidden="1">#REF!</definedName>
    <definedName name="_bdm.4FCC6A55EE99469E8CC3DC3B304A5854.edm" localSheetId="21" hidden="1">#REF!</definedName>
    <definedName name="_bdm.4FCC6A55EE99469E8CC3DC3B304A5854.edm" localSheetId="7" hidden="1">#REF!</definedName>
    <definedName name="_bdm.4FCC6A55EE99469E8CC3DC3B304A5854.edm" localSheetId="1" hidden="1">#REF!</definedName>
    <definedName name="_bdm.4FCC6A55EE99469E8CC3DC3B304A5854.edm" localSheetId="6" hidden="1">#REF!</definedName>
    <definedName name="_bdm.4FF4BE706341403C95A1D5C8515A04FC.edm" localSheetId="8" hidden="1">#REF!</definedName>
    <definedName name="_bdm.4FF4BE706341403C95A1D5C8515A04FC.edm" localSheetId="20" hidden="1">#REF!</definedName>
    <definedName name="_bdm.4FF4BE706341403C95A1D5C8515A04FC.edm" localSheetId="21" hidden="1">#REF!</definedName>
    <definedName name="_bdm.4FF4BE706341403C95A1D5C8515A04FC.edm" localSheetId="7" hidden="1">#REF!</definedName>
    <definedName name="_bdm.4FF4BE706341403C95A1D5C8515A04FC.edm" localSheetId="1" hidden="1">#REF!</definedName>
    <definedName name="_bdm.4FF4BE706341403C95A1D5C8515A04FC.edm" localSheetId="6" hidden="1">#REF!</definedName>
    <definedName name="_bdm.4FF670EE7F61465C991D9517478498D0.edm" localSheetId="8" hidden="1">#REF!</definedName>
    <definedName name="_bdm.4FF670EE7F61465C991D9517478498D0.edm" localSheetId="20" hidden="1">#REF!</definedName>
    <definedName name="_bdm.4FF670EE7F61465C991D9517478498D0.edm" localSheetId="21" hidden="1">#REF!</definedName>
    <definedName name="_bdm.4FF670EE7F61465C991D9517478498D0.edm" localSheetId="7" hidden="1">#REF!</definedName>
    <definedName name="_bdm.4FF670EE7F61465C991D9517478498D0.edm" localSheetId="1" hidden="1">#REF!</definedName>
    <definedName name="_bdm.4FF670EE7F61465C991D9517478498D0.edm" localSheetId="6" hidden="1">#REF!</definedName>
    <definedName name="_bdm.5003BBB5CAE04380AE896EAAD7D5966C.edm" localSheetId="8" hidden="1">#REF!</definedName>
    <definedName name="_bdm.5003BBB5CAE04380AE896EAAD7D5966C.edm" localSheetId="20" hidden="1">#REF!</definedName>
    <definedName name="_bdm.5003BBB5CAE04380AE896EAAD7D5966C.edm" localSheetId="21" hidden="1">#REF!</definedName>
    <definedName name="_bdm.5003BBB5CAE04380AE896EAAD7D5966C.edm" localSheetId="7" hidden="1">#REF!</definedName>
    <definedName name="_bdm.5003BBB5CAE04380AE896EAAD7D5966C.edm" localSheetId="1" hidden="1">#REF!</definedName>
    <definedName name="_bdm.5003BBB5CAE04380AE896EAAD7D5966C.edm" localSheetId="6" hidden="1">#REF!</definedName>
    <definedName name="_bdm.5037DAE2FB664F54AB2C3B91B8E48F0B.edm" localSheetId="8" hidden="1">#REF!</definedName>
    <definedName name="_bdm.5037DAE2FB664F54AB2C3B91B8E48F0B.edm" localSheetId="20" hidden="1">#REF!</definedName>
    <definedName name="_bdm.5037DAE2FB664F54AB2C3B91B8E48F0B.edm" localSheetId="21" hidden="1">#REF!</definedName>
    <definedName name="_bdm.5037DAE2FB664F54AB2C3B91B8E48F0B.edm" localSheetId="7" hidden="1">#REF!</definedName>
    <definedName name="_bdm.5037DAE2FB664F54AB2C3B91B8E48F0B.edm" localSheetId="1" hidden="1">#REF!</definedName>
    <definedName name="_bdm.5037DAE2FB664F54AB2C3B91B8E48F0B.edm" localSheetId="6" hidden="1">#REF!</definedName>
    <definedName name="_bdm.505F2A23357B432399D2F6364080197D.edm" localSheetId="8" hidden="1">#REF!</definedName>
    <definedName name="_bdm.505F2A23357B432399D2F6364080197D.edm" localSheetId="20" hidden="1">#REF!</definedName>
    <definedName name="_bdm.505F2A23357B432399D2F6364080197D.edm" localSheetId="21" hidden="1">#REF!</definedName>
    <definedName name="_bdm.505F2A23357B432399D2F6364080197D.edm" localSheetId="7" hidden="1">#REF!</definedName>
    <definedName name="_bdm.505F2A23357B432399D2F6364080197D.edm" localSheetId="1" hidden="1">#REF!</definedName>
    <definedName name="_bdm.505F2A23357B432399D2F6364080197D.edm" localSheetId="6" hidden="1">#REF!</definedName>
    <definedName name="_bdm.508AC976633B4954B7B6D767D3DCC37A.edm" localSheetId="8" hidden="1">#REF!</definedName>
    <definedName name="_bdm.508AC976633B4954B7B6D767D3DCC37A.edm" localSheetId="20" hidden="1">#REF!</definedName>
    <definedName name="_bdm.508AC976633B4954B7B6D767D3DCC37A.edm" localSheetId="21" hidden="1">#REF!</definedName>
    <definedName name="_bdm.508AC976633B4954B7B6D767D3DCC37A.edm" localSheetId="7" hidden="1">#REF!</definedName>
    <definedName name="_bdm.508AC976633B4954B7B6D767D3DCC37A.edm" localSheetId="1" hidden="1">#REF!</definedName>
    <definedName name="_bdm.508AC976633B4954B7B6D767D3DCC37A.edm" localSheetId="6" hidden="1">#REF!</definedName>
    <definedName name="_bdm.50B1F82191ED47F9BDA11B457ED69E9E.edm" localSheetId="8" hidden="1">#REF!</definedName>
    <definedName name="_bdm.50B1F82191ED47F9BDA11B457ED69E9E.edm" localSheetId="20" hidden="1">#REF!</definedName>
    <definedName name="_bdm.50B1F82191ED47F9BDA11B457ED69E9E.edm" localSheetId="21" hidden="1">#REF!</definedName>
    <definedName name="_bdm.50B1F82191ED47F9BDA11B457ED69E9E.edm" localSheetId="7" hidden="1">#REF!</definedName>
    <definedName name="_bdm.50B1F82191ED47F9BDA11B457ED69E9E.edm" localSheetId="1" hidden="1">#REF!</definedName>
    <definedName name="_bdm.50B1F82191ED47F9BDA11B457ED69E9E.edm" localSheetId="6" hidden="1">#REF!</definedName>
    <definedName name="_bdm.50FFCA040A2441A2A92F59583893CB43.edm" localSheetId="8" hidden="1">#REF!</definedName>
    <definedName name="_bdm.50FFCA040A2441A2A92F59583893CB43.edm" localSheetId="20" hidden="1">#REF!</definedName>
    <definedName name="_bdm.50FFCA040A2441A2A92F59583893CB43.edm" localSheetId="21" hidden="1">#REF!</definedName>
    <definedName name="_bdm.50FFCA040A2441A2A92F59583893CB43.edm" localSheetId="7" hidden="1">#REF!</definedName>
    <definedName name="_bdm.50FFCA040A2441A2A92F59583893CB43.edm" localSheetId="1" hidden="1">#REF!</definedName>
    <definedName name="_bdm.50FFCA040A2441A2A92F59583893CB43.edm" localSheetId="6" hidden="1">#REF!</definedName>
    <definedName name="_bdm.511F992529F944629223158F368B1004.edm" localSheetId="8" hidden="1">#REF!</definedName>
    <definedName name="_bdm.511F992529F944629223158F368B1004.edm" localSheetId="20" hidden="1">#REF!</definedName>
    <definedName name="_bdm.511F992529F944629223158F368B1004.edm" localSheetId="21" hidden="1">#REF!</definedName>
    <definedName name="_bdm.511F992529F944629223158F368B1004.edm" localSheetId="7" hidden="1">#REF!</definedName>
    <definedName name="_bdm.511F992529F944629223158F368B1004.edm" localSheetId="1" hidden="1">#REF!</definedName>
    <definedName name="_bdm.511F992529F944629223158F368B1004.edm" localSheetId="6" hidden="1">#REF!</definedName>
    <definedName name="_bdm.5239C4C5F94B44BEA06F832ED164BDF8.edm" localSheetId="8" hidden="1">#REF!</definedName>
    <definedName name="_bdm.5239C4C5F94B44BEA06F832ED164BDF8.edm" localSheetId="20" hidden="1">#REF!</definedName>
    <definedName name="_bdm.5239C4C5F94B44BEA06F832ED164BDF8.edm" localSheetId="21" hidden="1">#REF!</definedName>
    <definedName name="_bdm.5239C4C5F94B44BEA06F832ED164BDF8.edm" localSheetId="7" hidden="1">#REF!</definedName>
    <definedName name="_bdm.5239C4C5F94B44BEA06F832ED164BDF8.edm" localSheetId="1" hidden="1">#REF!</definedName>
    <definedName name="_bdm.5239C4C5F94B44BEA06F832ED164BDF8.edm" localSheetId="6" hidden="1">#REF!</definedName>
    <definedName name="_bdm.524191B051C04A8295791F9312F15E2C.edm" localSheetId="8" hidden="1">#REF!</definedName>
    <definedName name="_bdm.524191B051C04A8295791F9312F15E2C.edm" localSheetId="20" hidden="1">#REF!</definedName>
    <definedName name="_bdm.524191B051C04A8295791F9312F15E2C.edm" localSheetId="21" hidden="1">#REF!</definedName>
    <definedName name="_bdm.524191B051C04A8295791F9312F15E2C.edm" localSheetId="7" hidden="1">#REF!</definedName>
    <definedName name="_bdm.524191B051C04A8295791F9312F15E2C.edm" localSheetId="1" hidden="1">#REF!</definedName>
    <definedName name="_bdm.524191B051C04A8295791F9312F15E2C.edm" localSheetId="6" hidden="1">#REF!</definedName>
    <definedName name="_bdm.5273F38605B64388ABA33ADD2CE28BBB.edm" localSheetId="8" hidden="1">#REF!</definedName>
    <definedName name="_bdm.5273F38605B64388ABA33ADD2CE28BBB.edm" localSheetId="20" hidden="1">#REF!</definedName>
    <definedName name="_bdm.5273F38605B64388ABA33ADD2CE28BBB.edm" localSheetId="21" hidden="1">#REF!</definedName>
    <definedName name="_bdm.5273F38605B64388ABA33ADD2CE28BBB.edm" localSheetId="7" hidden="1">#REF!</definedName>
    <definedName name="_bdm.5273F38605B64388ABA33ADD2CE28BBB.edm" localSheetId="1" hidden="1">#REF!</definedName>
    <definedName name="_bdm.5273F38605B64388ABA33ADD2CE28BBB.edm" localSheetId="6" hidden="1">#REF!</definedName>
    <definedName name="_bdm.52AB2393DC984186B5889C5AC8963C6C.edm" localSheetId="8" hidden="1">#REF!</definedName>
    <definedName name="_bdm.52AB2393DC984186B5889C5AC8963C6C.edm" localSheetId="20" hidden="1">#REF!</definedName>
    <definedName name="_bdm.52AB2393DC984186B5889C5AC8963C6C.edm" localSheetId="21" hidden="1">#REF!</definedName>
    <definedName name="_bdm.52AB2393DC984186B5889C5AC8963C6C.edm" localSheetId="7" hidden="1">#REF!</definedName>
    <definedName name="_bdm.52AB2393DC984186B5889C5AC8963C6C.edm" localSheetId="1" hidden="1">#REF!</definedName>
    <definedName name="_bdm.52AB2393DC984186B5889C5AC8963C6C.edm" localSheetId="6" hidden="1">#REF!</definedName>
    <definedName name="_bdm.52C51207902C4BB89B21911258859472.edm" localSheetId="8" hidden="1">#REF!</definedName>
    <definedName name="_bdm.52C51207902C4BB89B21911258859472.edm" localSheetId="20" hidden="1">#REF!</definedName>
    <definedName name="_bdm.52C51207902C4BB89B21911258859472.edm" localSheetId="21" hidden="1">#REF!</definedName>
    <definedName name="_bdm.52C51207902C4BB89B21911258859472.edm" localSheetId="7" hidden="1">#REF!</definedName>
    <definedName name="_bdm.52C51207902C4BB89B21911258859472.edm" localSheetId="1" hidden="1">#REF!</definedName>
    <definedName name="_bdm.52C51207902C4BB89B21911258859472.edm" localSheetId="6" hidden="1">#REF!</definedName>
    <definedName name="_bdm.530FA36E6240447F8522828CD23253AB.edm" localSheetId="8" hidden="1">#REF!</definedName>
    <definedName name="_bdm.530FA36E6240447F8522828CD23253AB.edm" localSheetId="20" hidden="1">#REF!</definedName>
    <definedName name="_bdm.530FA36E6240447F8522828CD23253AB.edm" localSheetId="21" hidden="1">#REF!</definedName>
    <definedName name="_bdm.530FA36E6240447F8522828CD23253AB.edm" localSheetId="7" hidden="1">#REF!</definedName>
    <definedName name="_bdm.530FA36E6240447F8522828CD23253AB.edm" localSheetId="1" hidden="1">#REF!</definedName>
    <definedName name="_bdm.530FA36E6240447F8522828CD23253AB.edm" localSheetId="6" hidden="1">#REF!</definedName>
    <definedName name="_bdm.538941B1730E48A4A0DC0A6F0BBF1368.edm" localSheetId="8" hidden="1">#REF!</definedName>
    <definedName name="_bdm.538941B1730E48A4A0DC0A6F0BBF1368.edm" localSheetId="20" hidden="1">#REF!</definedName>
    <definedName name="_bdm.538941B1730E48A4A0DC0A6F0BBF1368.edm" localSheetId="21" hidden="1">#REF!</definedName>
    <definedName name="_bdm.538941B1730E48A4A0DC0A6F0BBF1368.edm" localSheetId="7" hidden="1">#REF!</definedName>
    <definedName name="_bdm.538941B1730E48A4A0DC0A6F0BBF1368.edm" localSheetId="1" hidden="1">#REF!</definedName>
    <definedName name="_bdm.538941B1730E48A4A0DC0A6F0BBF1368.edm" localSheetId="6" hidden="1">#REF!</definedName>
    <definedName name="_bdm.53A79829B2F4464EB59708F121510BB0.edm" localSheetId="8" hidden="1">#REF!</definedName>
    <definedName name="_bdm.53A79829B2F4464EB59708F121510BB0.edm" localSheetId="20" hidden="1">#REF!</definedName>
    <definedName name="_bdm.53A79829B2F4464EB59708F121510BB0.edm" localSheetId="21" hidden="1">#REF!</definedName>
    <definedName name="_bdm.53A79829B2F4464EB59708F121510BB0.edm" localSheetId="7" hidden="1">#REF!</definedName>
    <definedName name="_bdm.53A79829B2F4464EB59708F121510BB0.edm" localSheetId="1" hidden="1">#REF!</definedName>
    <definedName name="_bdm.53A79829B2F4464EB59708F121510BB0.edm" localSheetId="6" hidden="1">#REF!</definedName>
    <definedName name="_bdm.53C836573DDF47C4B53D4BBE24EFC725.edm" localSheetId="8" hidden="1">#REF!</definedName>
    <definedName name="_bdm.53C836573DDF47C4B53D4BBE24EFC725.edm" localSheetId="20" hidden="1">#REF!</definedName>
    <definedName name="_bdm.53C836573DDF47C4B53D4BBE24EFC725.edm" localSheetId="21" hidden="1">#REF!</definedName>
    <definedName name="_bdm.53C836573DDF47C4B53D4BBE24EFC725.edm" localSheetId="7" hidden="1">#REF!</definedName>
    <definedName name="_bdm.53C836573DDF47C4B53D4BBE24EFC725.edm" localSheetId="1" hidden="1">#REF!</definedName>
    <definedName name="_bdm.53C836573DDF47C4B53D4BBE24EFC725.edm" localSheetId="6" hidden="1">#REF!</definedName>
    <definedName name="_bdm.5427B4FB714541B695C0C8B536E91B6F.edm" localSheetId="8" hidden="1">#REF!</definedName>
    <definedName name="_bdm.5427B4FB714541B695C0C8B536E91B6F.edm" localSheetId="20" hidden="1">#REF!</definedName>
    <definedName name="_bdm.5427B4FB714541B695C0C8B536E91B6F.edm" localSheetId="21" hidden="1">#REF!</definedName>
    <definedName name="_bdm.5427B4FB714541B695C0C8B536E91B6F.edm" localSheetId="7" hidden="1">#REF!</definedName>
    <definedName name="_bdm.5427B4FB714541B695C0C8B536E91B6F.edm" localSheetId="1" hidden="1">#REF!</definedName>
    <definedName name="_bdm.5427B4FB714541B695C0C8B536E91B6F.edm" localSheetId="6" hidden="1">#REF!</definedName>
    <definedName name="_bdm.547905C4B5814B7DB951771A0BED4A57.edm" localSheetId="8" hidden="1">#REF!</definedName>
    <definedName name="_bdm.547905C4B5814B7DB951771A0BED4A57.edm" localSheetId="20" hidden="1">#REF!</definedName>
    <definedName name="_bdm.547905C4B5814B7DB951771A0BED4A57.edm" localSheetId="21" hidden="1">#REF!</definedName>
    <definedName name="_bdm.547905C4B5814B7DB951771A0BED4A57.edm" localSheetId="7" hidden="1">#REF!</definedName>
    <definedName name="_bdm.547905C4B5814B7DB951771A0BED4A57.edm" localSheetId="1" hidden="1">#REF!</definedName>
    <definedName name="_bdm.547905C4B5814B7DB951771A0BED4A57.edm" localSheetId="6" hidden="1">#REF!</definedName>
    <definedName name="_bdm.54E4196338E540AC910DD1152F645F98.edm" localSheetId="8" hidden="1">#REF!</definedName>
    <definedName name="_bdm.54E4196338E540AC910DD1152F645F98.edm" localSheetId="20" hidden="1">#REF!</definedName>
    <definedName name="_bdm.54E4196338E540AC910DD1152F645F98.edm" localSheetId="21" hidden="1">#REF!</definedName>
    <definedName name="_bdm.54E4196338E540AC910DD1152F645F98.edm" localSheetId="7" hidden="1">#REF!</definedName>
    <definedName name="_bdm.54E4196338E540AC910DD1152F645F98.edm" localSheetId="1" hidden="1">#REF!</definedName>
    <definedName name="_bdm.54E4196338E540AC910DD1152F645F98.edm" localSheetId="6" hidden="1">#REF!</definedName>
    <definedName name="_bdm.54F1493FC46646E1A1B4B6957AAFE10D.edm" localSheetId="8" hidden="1">#REF!</definedName>
    <definedName name="_bdm.54F1493FC46646E1A1B4B6957AAFE10D.edm" localSheetId="20" hidden="1">#REF!</definedName>
    <definedName name="_bdm.54F1493FC46646E1A1B4B6957AAFE10D.edm" localSheetId="21" hidden="1">#REF!</definedName>
    <definedName name="_bdm.54F1493FC46646E1A1B4B6957AAFE10D.edm" localSheetId="7" hidden="1">#REF!</definedName>
    <definedName name="_bdm.54F1493FC46646E1A1B4B6957AAFE10D.edm" localSheetId="1" hidden="1">#REF!</definedName>
    <definedName name="_bdm.54F1493FC46646E1A1B4B6957AAFE10D.edm" localSheetId="6" hidden="1">#REF!</definedName>
    <definedName name="_bdm.5556B013236C471B8C68225559C02F1E.edm" localSheetId="8" hidden="1">#REF!</definedName>
    <definedName name="_bdm.5556B013236C471B8C68225559C02F1E.edm" localSheetId="20" hidden="1">#REF!</definedName>
    <definedName name="_bdm.5556B013236C471B8C68225559C02F1E.edm" localSheetId="21" hidden="1">#REF!</definedName>
    <definedName name="_bdm.5556B013236C471B8C68225559C02F1E.edm" localSheetId="7" hidden="1">#REF!</definedName>
    <definedName name="_bdm.5556B013236C471B8C68225559C02F1E.edm" localSheetId="1" hidden="1">#REF!</definedName>
    <definedName name="_bdm.5556B013236C471B8C68225559C02F1E.edm" localSheetId="6" hidden="1">#REF!</definedName>
    <definedName name="_bdm.559198D4826A4D2D82B63649BEA201B7.edm" localSheetId="8" hidden="1">#REF!</definedName>
    <definedName name="_bdm.559198D4826A4D2D82B63649BEA201B7.edm" localSheetId="20" hidden="1">#REF!</definedName>
    <definedName name="_bdm.559198D4826A4D2D82B63649BEA201B7.edm" localSheetId="21" hidden="1">#REF!</definedName>
    <definedName name="_bdm.559198D4826A4D2D82B63649BEA201B7.edm" localSheetId="7" hidden="1">#REF!</definedName>
    <definedName name="_bdm.559198D4826A4D2D82B63649BEA201B7.edm" localSheetId="1" hidden="1">#REF!</definedName>
    <definedName name="_bdm.559198D4826A4D2D82B63649BEA201B7.edm" localSheetId="6" hidden="1">#REF!</definedName>
    <definedName name="_bdm.55AB11F90F304156985A25CAC90E08BE.edm" localSheetId="8" hidden="1">#REF!</definedName>
    <definedName name="_bdm.55AB11F90F304156985A25CAC90E08BE.edm" localSheetId="20" hidden="1">#REF!</definedName>
    <definedName name="_bdm.55AB11F90F304156985A25CAC90E08BE.edm" localSheetId="21" hidden="1">#REF!</definedName>
    <definedName name="_bdm.55AB11F90F304156985A25CAC90E08BE.edm" localSheetId="7" hidden="1">#REF!</definedName>
    <definedName name="_bdm.55AB11F90F304156985A25CAC90E08BE.edm" localSheetId="1" hidden="1">#REF!</definedName>
    <definedName name="_bdm.55AB11F90F304156985A25CAC90E08BE.edm" localSheetId="6" hidden="1">#REF!</definedName>
    <definedName name="_bdm.55C4F90361F34018BF2EF173CAB4B5C4.edm" localSheetId="8" hidden="1">#REF!</definedName>
    <definedName name="_bdm.55C4F90361F34018BF2EF173CAB4B5C4.edm" localSheetId="20" hidden="1">#REF!</definedName>
    <definedName name="_bdm.55C4F90361F34018BF2EF173CAB4B5C4.edm" localSheetId="21" hidden="1">#REF!</definedName>
    <definedName name="_bdm.55C4F90361F34018BF2EF173CAB4B5C4.edm" localSheetId="7" hidden="1">#REF!</definedName>
    <definedName name="_bdm.55C4F90361F34018BF2EF173CAB4B5C4.edm" localSheetId="1" hidden="1">#REF!</definedName>
    <definedName name="_bdm.55C4F90361F34018BF2EF173CAB4B5C4.edm" localSheetId="6" hidden="1">#REF!</definedName>
    <definedName name="_bdm.561A74F923F64656BA273E6E31B7ED86.edm" localSheetId="8" hidden="1">#REF!</definedName>
    <definedName name="_bdm.561A74F923F64656BA273E6E31B7ED86.edm" localSheetId="20" hidden="1">#REF!</definedName>
    <definedName name="_bdm.561A74F923F64656BA273E6E31B7ED86.edm" localSheetId="21" hidden="1">#REF!</definedName>
    <definedName name="_bdm.561A74F923F64656BA273E6E31B7ED86.edm" localSheetId="7" hidden="1">#REF!</definedName>
    <definedName name="_bdm.561A74F923F64656BA273E6E31B7ED86.edm" localSheetId="1" hidden="1">#REF!</definedName>
    <definedName name="_bdm.561A74F923F64656BA273E6E31B7ED86.edm" localSheetId="6" hidden="1">#REF!</definedName>
    <definedName name="_bdm.561BC61279624851870963CAD4D07A2B.edm" localSheetId="8" hidden="1">#REF!</definedName>
    <definedName name="_bdm.561BC61279624851870963CAD4D07A2B.edm" localSheetId="20" hidden="1">#REF!</definedName>
    <definedName name="_bdm.561BC61279624851870963CAD4D07A2B.edm" localSheetId="21" hidden="1">#REF!</definedName>
    <definedName name="_bdm.561BC61279624851870963CAD4D07A2B.edm" localSheetId="7" hidden="1">#REF!</definedName>
    <definedName name="_bdm.561BC61279624851870963CAD4D07A2B.edm" localSheetId="1" hidden="1">#REF!</definedName>
    <definedName name="_bdm.561BC61279624851870963CAD4D07A2B.edm" localSheetId="6" hidden="1">#REF!</definedName>
    <definedName name="_bdm.5659F1207F0C4EB5BC925D21D6A24FDF.edm" localSheetId="8" hidden="1">#REF!</definedName>
    <definedName name="_bdm.5659F1207F0C4EB5BC925D21D6A24FDF.edm" localSheetId="20" hidden="1">#REF!</definedName>
    <definedName name="_bdm.5659F1207F0C4EB5BC925D21D6A24FDF.edm" localSheetId="21" hidden="1">#REF!</definedName>
    <definedName name="_bdm.5659F1207F0C4EB5BC925D21D6A24FDF.edm" localSheetId="7" hidden="1">#REF!</definedName>
    <definedName name="_bdm.5659F1207F0C4EB5BC925D21D6A24FDF.edm" localSheetId="1" hidden="1">#REF!</definedName>
    <definedName name="_bdm.5659F1207F0C4EB5BC925D21D6A24FDF.edm" localSheetId="6" hidden="1">#REF!</definedName>
    <definedName name="_bdm.567060B4C2174EC98317612F226A36E8.edm" localSheetId="8" hidden="1">#REF!</definedName>
    <definedName name="_bdm.567060B4C2174EC98317612F226A36E8.edm" localSheetId="20" hidden="1">#REF!</definedName>
    <definedName name="_bdm.567060B4C2174EC98317612F226A36E8.edm" localSheetId="21" hidden="1">#REF!</definedName>
    <definedName name="_bdm.567060B4C2174EC98317612F226A36E8.edm" localSheetId="7" hidden="1">#REF!</definedName>
    <definedName name="_bdm.567060B4C2174EC98317612F226A36E8.edm" localSheetId="1" hidden="1">#REF!</definedName>
    <definedName name="_bdm.567060B4C2174EC98317612F226A36E8.edm" localSheetId="6" hidden="1">#REF!</definedName>
    <definedName name="_bdm.5694E7C9B8B6471698BFD4C5B1A3D8C8.edm" localSheetId="8" hidden="1">#REF!</definedName>
    <definedName name="_bdm.5694E7C9B8B6471698BFD4C5B1A3D8C8.edm" localSheetId="20" hidden="1">#REF!</definedName>
    <definedName name="_bdm.5694E7C9B8B6471698BFD4C5B1A3D8C8.edm" localSheetId="21" hidden="1">#REF!</definedName>
    <definedName name="_bdm.5694E7C9B8B6471698BFD4C5B1A3D8C8.edm" localSheetId="7" hidden="1">#REF!</definedName>
    <definedName name="_bdm.5694E7C9B8B6471698BFD4C5B1A3D8C8.edm" localSheetId="1" hidden="1">#REF!</definedName>
    <definedName name="_bdm.5694E7C9B8B6471698BFD4C5B1A3D8C8.edm" localSheetId="6" hidden="1">#REF!</definedName>
    <definedName name="_bdm.569500587700494A8F4F31169CC83953.edm" localSheetId="8" hidden="1">#REF!</definedName>
    <definedName name="_bdm.569500587700494A8F4F31169CC83953.edm" localSheetId="20" hidden="1">#REF!</definedName>
    <definedName name="_bdm.569500587700494A8F4F31169CC83953.edm" localSheetId="21" hidden="1">#REF!</definedName>
    <definedName name="_bdm.569500587700494A8F4F31169CC83953.edm" localSheetId="7" hidden="1">#REF!</definedName>
    <definedName name="_bdm.569500587700494A8F4F31169CC83953.edm" localSheetId="1" hidden="1">#REF!</definedName>
    <definedName name="_bdm.569500587700494A8F4F31169CC83953.edm" localSheetId="6" hidden="1">#REF!</definedName>
    <definedName name="_bdm.56A01CF2F98B4A43AF341535A75E540D.edm" localSheetId="8" hidden="1">#REF!</definedName>
    <definedName name="_bdm.56A01CF2F98B4A43AF341535A75E540D.edm" localSheetId="20" hidden="1">#REF!</definedName>
    <definedName name="_bdm.56A01CF2F98B4A43AF341535A75E540D.edm" localSheetId="21" hidden="1">#REF!</definedName>
    <definedName name="_bdm.56A01CF2F98B4A43AF341535A75E540D.edm" localSheetId="7" hidden="1">#REF!</definedName>
    <definedName name="_bdm.56A01CF2F98B4A43AF341535A75E540D.edm" localSheetId="1" hidden="1">#REF!</definedName>
    <definedName name="_bdm.56A01CF2F98B4A43AF341535A75E540D.edm" localSheetId="6" hidden="1">#REF!</definedName>
    <definedName name="_bdm.56A9B94F24CF467DBA9F9BCCFD576F2C.edm" localSheetId="8" hidden="1">#REF!</definedName>
    <definedName name="_bdm.56A9B94F24CF467DBA9F9BCCFD576F2C.edm" localSheetId="20" hidden="1">#REF!</definedName>
    <definedName name="_bdm.56A9B94F24CF467DBA9F9BCCFD576F2C.edm" localSheetId="21" hidden="1">#REF!</definedName>
    <definedName name="_bdm.56A9B94F24CF467DBA9F9BCCFD576F2C.edm" localSheetId="7" hidden="1">#REF!</definedName>
    <definedName name="_bdm.56A9B94F24CF467DBA9F9BCCFD576F2C.edm" localSheetId="1" hidden="1">#REF!</definedName>
    <definedName name="_bdm.56A9B94F24CF467DBA9F9BCCFD576F2C.edm" localSheetId="6" hidden="1">#REF!</definedName>
    <definedName name="_bdm.56EC4F3DFDBA4B8E8FB907B9C7912494.edm" localSheetId="8" hidden="1">#REF!</definedName>
    <definedName name="_bdm.56EC4F3DFDBA4B8E8FB907B9C7912494.edm" localSheetId="20" hidden="1">#REF!</definedName>
    <definedName name="_bdm.56EC4F3DFDBA4B8E8FB907B9C7912494.edm" localSheetId="21" hidden="1">#REF!</definedName>
    <definedName name="_bdm.56EC4F3DFDBA4B8E8FB907B9C7912494.edm" localSheetId="7" hidden="1">#REF!</definedName>
    <definedName name="_bdm.56EC4F3DFDBA4B8E8FB907B9C7912494.edm" localSheetId="1" hidden="1">#REF!</definedName>
    <definedName name="_bdm.56EC4F3DFDBA4B8E8FB907B9C7912494.edm" localSheetId="6" hidden="1">#REF!</definedName>
    <definedName name="_bdm.572309DA69E54EF2903B8E39426A7CA7.edm" localSheetId="8" hidden="1">#REF!</definedName>
    <definedName name="_bdm.572309DA69E54EF2903B8E39426A7CA7.edm" localSheetId="20" hidden="1">#REF!</definedName>
    <definedName name="_bdm.572309DA69E54EF2903B8E39426A7CA7.edm" localSheetId="21" hidden="1">#REF!</definedName>
    <definedName name="_bdm.572309DA69E54EF2903B8E39426A7CA7.edm" localSheetId="7" hidden="1">#REF!</definedName>
    <definedName name="_bdm.572309DA69E54EF2903B8E39426A7CA7.edm" localSheetId="1" hidden="1">#REF!</definedName>
    <definedName name="_bdm.572309DA69E54EF2903B8E39426A7CA7.edm" localSheetId="6" hidden="1">#REF!</definedName>
    <definedName name="_bdm.577EAB6D09194C2F87B5F82822240D10.edm" localSheetId="8" hidden="1">#REF!</definedName>
    <definedName name="_bdm.577EAB6D09194C2F87B5F82822240D10.edm" localSheetId="20" hidden="1">#REF!</definedName>
    <definedName name="_bdm.577EAB6D09194C2F87B5F82822240D10.edm" localSheetId="21" hidden="1">#REF!</definedName>
    <definedName name="_bdm.577EAB6D09194C2F87B5F82822240D10.edm" localSheetId="7" hidden="1">#REF!</definedName>
    <definedName name="_bdm.577EAB6D09194C2F87B5F82822240D10.edm" localSheetId="1" hidden="1">#REF!</definedName>
    <definedName name="_bdm.577EAB6D09194C2F87B5F82822240D10.edm" localSheetId="6" hidden="1">#REF!</definedName>
    <definedName name="_bdm.57A9F040DA6349ACA5BDB434775E76F7.edm" localSheetId="8" hidden="1">#REF!</definedName>
    <definedName name="_bdm.57A9F040DA6349ACA5BDB434775E76F7.edm" localSheetId="20" hidden="1">#REF!</definedName>
    <definedName name="_bdm.57A9F040DA6349ACA5BDB434775E76F7.edm" localSheetId="21" hidden="1">#REF!</definedName>
    <definedName name="_bdm.57A9F040DA6349ACA5BDB434775E76F7.edm" localSheetId="7" hidden="1">#REF!</definedName>
    <definedName name="_bdm.57A9F040DA6349ACA5BDB434775E76F7.edm" localSheetId="1" hidden="1">#REF!</definedName>
    <definedName name="_bdm.57A9F040DA6349ACA5BDB434775E76F7.edm" localSheetId="6" hidden="1">#REF!</definedName>
    <definedName name="_bdm.57B55749AEFC4CB591B6E982DE5CADE4.edm" localSheetId="8" hidden="1">#REF!</definedName>
    <definedName name="_bdm.57B55749AEFC4CB591B6E982DE5CADE4.edm" localSheetId="20" hidden="1">#REF!</definedName>
    <definedName name="_bdm.57B55749AEFC4CB591B6E982DE5CADE4.edm" localSheetId="21" hidden="1">#REF!</definedName>
    <definedName name="_bdm.57B55749AEFC4CB591B6E982DE5CADE4.edm" localSheetId="7" hidden="1">#REF!</definedName>
    <definedName name="_bdm.57B55749AEFC4CB591B6E982DE5CADE4.edm" localSheetId="1" hidden="1">#REF!</definedName>
    <definedName name="_bdm.57B55749AEFC4CB591B6E982DE5CADE4.edm" localSheetId="6" hidden="1">#REF!</definedName>
    <definedName name="_bdm.57F0BB2ADDD04D09936DCFC24548CF9A.edm" localSheetId="8" hidden="1">#REF!</definedName>
    <definedName name="_bdm.57F0BB2ADDD04D09936DCFC24548CF9A.edm" localSheetId="20" hidden="1">#REF!</definedName>
    <definedName name="_bdm.57F0BB2ADDD04D09936DCFC24548CF9A.edm" localSheetId="21" hidden="1">#REF!</definedName>
    <definedName name="_bdm.57F0BB2ADDD04D09936DCFC24548CF9A.edm" localSheetId="7" hidden="1">#REF!</definedName>
    <definedName name="_bdm.57F0BB2ADDD04D09936DCFC24548CF9A.edm" localSheetId="1" hidden="1">#REF!</definedName>
    <definedName name="_bdm.57F0BB2ADDD04D09936DCFC24548CF9A.edm" localSheetId="6" hidden="1">#REF!</definedName>
    <definedName name="_bdm.599AC4C20D7E4D6DB617A4E1753DB407.edm" localSheetId="8" hidden="1">#REF!</definedName>
    <definedName name="_bdm.599AC4C20D7E4D6DB617A4E1753DB407.edm" localSheetId="20" hidden="1">#REF!</definedName>
    <definedName name="_bdm.599AC4C20D7E4D6DB617A4E1753DB407.edm" localSheetId="21" hidden="1">#REF!</definedName>
    <definedName name="_bdm.599AC4C20D7E4D6DB617A4E1753DB407.edm" localSheetId="7" hidden="1">#REF!</definedName>
    <definedName name="_bdm.599AC4C20D7E4D6DB617A4E1753DB407.edm" localSheetId="1" hidden="1">#REF!</definedName>
    <definedName name="_bdm.599AC4C20D7E4D6DB617A4E1753DB407.edm" localSheetId="6" hidden="1">#REF!</definedName>
    <definedName name="_bdm.5B447AD064504FBC90D9DB2E407AA833.edm" localSheetId="8" hidden="1">#REF!</definedName>
    <definedName name="_bdm.5B447AD064504FBC90D9DB2E407AA833.edm" localSheetId="20" hidden="1">#REF!</definedName>
    <definedName name="_bdm.5B447AD064504FBC90D9DB2E407AA833.edm" localSheetId="21" hidden="1">#REF!</definedName>
    <definedName name="_bdm.5B447AD064504FBC90D9DB2E407AA833.edm" localSheetId="7" hidden="1">#REF!</definedName>
    <definedName name="_bdm.5B447AD064504FBC90D9DB2E407AA833.edm" localSheetId="1" hidden="1">#REF!</definedName>
    <definedName name="_bdm.5B447AD064504FBC90D9DB2E407AA833.edm" localSheetId="6" hidden="1">#REF!</definedName>
    <definedName name="_bdm.5B8D1313EA084B5F88A3493673B952C4.edm" localSheetId="8" hidden="1">#REF!</definedName>
    <definedName name="_bdm.5B8D1313EA084B5F88A3493673B952C4.edm" localSheetId="20" hidden="1">#REF!</definedName>
    <definedName name="_bdm.5B8D1313EA084B5F88A3493673B952C4.edm" localSheetId="21" hidden="1">#REF!</definedName>
    <definedName name="_bdm.5B8D1313EA084B5F88A3493673B952C4.edm" localSheetId="7" hidden="1">#REF!</definedName>
    <definedName name="_bdm.5B8D1313EA084B5F88A3493673B952C4.edm" localSheetId="1" hidden="1">#REF!</definedName>
    <definedName name="_bdm.5B8D1313EA084B5F88A3493673B952C4.edm" localSheetId="6" hidden="1">#REF!</definedName>
    <definedName name="_bdm.5C0EC8880EBA4CDEAAC475CEEA57E6AE.edm" localSheetId="8" hidden="1">#REF!</definedName>
    <definedName name="_bdm.5C0EC8880EBA4CDEAAC475CEEA57E6AE.edm" localSheetId="20" hidden="1">#REF!</definedName>
    <definedName name="_bdm.5C0EC8880EBA4CDEAAC475CEEA57E6AE.edm" localSheetId="21" hidden="1">#REF!</definedName>
    <definedName name="_bdm.5C0EC8880EBA4CDEAAC475CEEA57E6AE.edm" localSheetId="7" hidden="1">#REF!</definedName>
    <definedName name="_bdm.5C0EC8880EBA4CDEAAC475CEEA57E6AE.edm" localSheetId="1" hidden="1">#REF!</definedName>
    <definedName name="_bdm.5C0EC8880EBA4CDEAAC475CEEA57E6AE.edm" localSheetId="6" hidden="1">#REF!</definedName>
    <definedName name="_bdm.5C357BA09743411ABF62615948C72DAF.edm" localSheetId="8" hidden="1">#REF!</definedName>
    <definedName name="_bdm.5C357BA09743411ABF62615948C72DAF.edm" localSheetId="20" hidden="1">#REF!</definedName>
    <definedName name="_bdm.5C357BA09743411ABF62615948C72DAF.edm" localSheetId="21" hidden="1">#REF!</definedName>
    <definedName name="_bdm.5C357BA09743411ABF62615948C72DAF.edm" localSheetId="7" hidden="1">#REF!</definedName>
    <definedName name="_bdm.5C357BA09743411ABF62615948C72DAF.edm" localSheetId="1" hidden="1">#REF!</definedName>
    <definedName name="_bdm.5C357BA09743411ABF62615948C72DAF.edm" localSheetId="6" hidden="1">#REF!</definedName>
    <definedName name="_bdm.5C83FF4B78C942C58A295BC747F21C9D.edm" localSheetId="8" hidden="1">#REF!</definedName>
    <definedName name="_bdm.5C83FF4B78C942C58A295BC747F21C9D.edm" localSheetId="20" hidden="1">#REF!</definedName>
    <definedName name="_bdm.5C83FF4B78C942C58A295BC747F21C9D.edm" localSheetId="21" hidden="1">#REF!</definedName>
    <definedName name="_bdm.5C83FF4B78C942C58A295BC747F21C9D.edm" localSheetId="7" hidden="1">#REF!</definedName>
    <definedName name="_bdm.5C83FF4B78C942C58A295BC747F21C9D.edm" localSheetId="1" hidden="1">#REF!</definedName>
    <definedName name="_bdm.5C83FF4B78C942C58A295BC747F21C9D.edm" localSheetId="6" hidden="1">#REF!</definedName>
    <definedName name="_bdm.5CB7A39F678C45D2B96C6084C9F9A2E3.edm" localSheetId="8" hidden="1">#REF!</definedName>
    <definedName name="_bdm.5CB7A39F678C45D2B96C6084C9F9A2E3.edm" localSheetId="20" hidden="1">#REF!</definedName>
    <definedName name="_bdm.5CB7A39F678C45D2B96C6084C9F9A2E3.edm" localSheetId="21" hidden="1">#REF!</definedName>
    <definedName name="_bdm.5CB7A39F678C45D2B96C6084C9F9A2E3.edm" localSheetId="7" hidden="1">#REF!</definedName>
    <definedName name="_bdm.5CB7A39F678C45D2B96C6084C9F9A2E3.edm" localSheetId="1" hidden="1">#REF!</definedName>
    <definedName name="_bdm.5CB7A39F678C45D2B96C6084C9F9A2E3.edm" localSheetId="6" hidden="1">#REF!</definedName>
    <definedName name="_bdm.5CC91B68827C44269E52041141834A37.edm" localSheetId="8" hidden="1">#REF!</definedName>
    <definedName name="_bdm.5CC91B68827C44269E52041141834A37.edm" localSheetId="20" hidden="1">#REF!</definedName>
    <definedName name="_bdm.5CC91B68827C44269E52041141834A37.edm" localSheetId="21" hidden="1">#REF!</definedName>
    <definedName name="_bdm.5CC91B68827C44269E52041141834A37.edm" localSheetId="7" hidden="1">#REF!</definedName>
    <definedName name="_bdm.5CC91B68827C44269E52041141834A37.edm" localSheetId="1" hidden="1">#REF!</definedName>
    <definedName name="_bdm.5CC91B68827C44269E52041141834A37.edm" localSheetId="6" hidden="1">#REF!</definedName>
    <definedName name="_bdm.5CD734D4532F4DBD810415217D7CE78F.edm" localSheetId="8" hidden="1">#REF!</definedName>
    <definedName name="_bdm.5CD734D4532F4DBD810415217D7CE78F.edm" localSheetId="20" hidden="1">#REF!</definedName>
    <definedName name="_bdm.5CD734D4532F4DBD810415217D7CE78F.edm" localSheetId="21" hidden="1">#REF!</definedName>
    <definedName name="_bdm.5CD734D4532F4DBD810415217D7CE78F.edm" localSheetId="7" hidden="1">#REF!</definedName>
    <definedName name="_bdm.5CD734D4532F4DBD810415217D7CE78F.edm" localSheetId="1" hidden="1">#REF!</definedName>
    <definedName name="_bdm.5CD734D4532F4DBD810415217D7CE78F.edm" localSheetId="6" hidden="1">#REF!</definedName>
    <definedName name="_bdm.5D3D927C3B6E4CFCA0E81465C256E781.edm" localSheetId="8" hidden="1">#REF!</definedName>
    <definedName name="_bdm.5D3D927C3B6E4CFCA0E81465C256E781.edm" localSheetId="20" hidden="1">#REF!</definedName>
    <definedName name="_bdm.5D3D927C3B6E4CFCA0E81465C256E781.edm" localSheetId="21" hidden="1">#REF!</definedName>
    <definedName name="_bdm.5D3D927C3B6E4CFCA0E81465C256E781.edm" localSheetId="7" hidden="1">#REF!</definedName>
    <definedName name="_bdm.5D3D927C3B6E4CFCA0E81465C256E781.edm" localSheetId="1" hidden="1">#REF!</definedName>
    <definedName name="_bdm.5D3D927C3B6E4CFCA0E81465C256E781.edm" localSheetId="6" hidden="1">#REF!</definedName>
    <definedName name="_bdm.5D820DB65C644D31BDB6EB356FBE5E09.edm" localSheetId="8" hidden="1">#REF!</definedName>
    <definedName name="_bdm.5D820DB65C644D31BDB6EB356FBE5E09.edm" localSheetId="20" hidden="1">#REF!</definedName>
    <definedName name="_bdm.5D820DB65C644D31BDB6EB356FBE5E09.edm" localSheetId="21" hidden="1">#REF!</definedName>
    <definedName name="_bdm.5D820DB65C644D31BDB6EB356FBE5E09.edm" localSheetId="7" hidden="1">#REF!</definedName>
    <definedName name="_bdm.5D820DB65C644D31BDB6EB356FBE5E09.edm" localSheetId="1" hidden="1">#REF!</definedName>
    <definedName name="_bdm.5D820DB65C644D31BDB6EB356FBE5E09.edm" localSheetId="6" hidden="1">#REF!</definedName>
    <definedName name="_bdm.5D8AFAA64D144D409F6F2A99965EF4D3.edm" localSheetId="8" hidden="1">#REF!</definedName>
    <definedName name="_bdm.5D8AFAA64D144D409F6F2A99965EF4D3.edm" localSheetId="20" hidden="1">#REF!</definedName>
    <definedName name="_bdm.5D8AFAA64D144D409F6F2A99965EF4D3.edm" localSheetId="21" hidden="1">#REF!</definedName>
    <definedName name="_bdm.5D8AFAA64D144D409F6F2A99965EF4D3.edm" localSheetId="7" hidden="1">#REF!</definedName>
    <definedName name="_bdm.5D8AFAA64D144D409F6F2A99965EF4D3.edm" localSheetId="1" hidden="1">#REF!</definedName>
    <definedName name="_bdm.5D8AFAA64D144D409F6F2A99965EF4D3.edm" localSheetId="6" hidden="1">#REF!</definedName>
    <definedName name="_bdm.5DCA00B31547411FA948D05E02607D22.edm" localSheetId="8" hidden="1">#REF!</definedName>
    <definedName name="_bdm.5DCA00B31547411FA948D05E02607D22.edm" localSheetId="20" hidden="1">#REF!</definedName>
    <definedName name="_bdm.5DCA00B31547411FA948D05E02607D22.edm" localSheetId="21" hidden="1">#REF!</definedName>
    <definedName name="_bdm.5DCA00B31547411FA948D05E02607D22.edm" localSheetId="7" hidden="1">#REF!</definedName>
    <definedName name="_bdm.5DCA00B31547411FA948D05E02607D22.edm" localSheetId="1" hidden="1">#REF!</definedName>
    <definedName name="_bdm.5DCA00B31547411FA948D05E02607D22.edm" localSheetId="6" hidden="1">#REF!</definedName>
    <definedName name="_bdm.5E0B64267E7F424A824E1B8CF8F1D1D8.edm" localSheetId="8" hidden="1">#REF!</definedName>
    <definedName name="_bdm.5E0B64267E7F424A824E1B8CF8F1D1D8.edm" localSheetId="20" hidden="1">#REF!</definedName>
    <definedName name="_bdm.5E0B64267E7F424A824E1B8CF8F1D1D8.edm" localSheetId="21" hidden="1">#REF!</definedName>
    <definedName name="_bdm.5E0B64267E7F424A824E1B8CF8F1D1D8.edm" localSheetId="7" hidden="1">#REF!</definedName>
    <definedName name="_bdm.5E0B64267E7F424A824E1B8CF8F1D1D8.edm" localSheetId="1" hidden="1">#REF!</definedName>
    <definedName name="_bdm.5E0B64267E7F424A824E1B8CF8F1D1D8.edm" localSheetId="6" hidden="1">#REF!</definedName>
    <definedName name="_bdm.5E7F34EA74EE41B89C7F33D746E252F3.edm" localSheetId="8" hidden="1">#REF!</definedName>
    <definedName name="_bdm.5E7F34EA74EE41B89C7F33D746E252F3.edm" localSheetId="20" hidden="1">#REF!</definedName>
    <definedName name="_bdm.5E7F34EA74EE41B89C7F33D746E252F3.edm" localSheetId="21" hidden="1">#REF!</definedName>
    <definedName name="_bdm.5E7F34EA74EE41B89C7F33D746E252F3.edm" localSheetId="7" hidden="1">#REF!</definedName>
    <definedName name="_bdm.5E7F34EA74EE41B89C7F33D746E252F3.edm" localSheetId="1" hidden="1">#REF!</definedName>
    <definedName name="_bdm.5E7F34EA74EE41B89C7F33D746E252F3.edm" localSheetId="6" hidden="1">#REF!</definedName>
    <definedName name="_bdm.5EC3B54A2B4A41E7AB1FE42884D77018.edm" localSheetId="8" hidden="1">#REF!</definedName>
    <definedName name="_bdm.5EC3B54A2B4A41E7AB1FE42884D77018.edm" localSheetId="20" hidden="1">#REF!</definedName>
    <definedName name="_bdm.5EC3B54A2B4A41E7AB1FE42884D77018.edm" localSheetId="21" hidden="1">#REF!</definedName>
    <definedName name="_bdm.5EC3B54A2B4A41E7AB1FE42884D77018.edm" localSheetId="7" hidden="1">#REF!</definedName>
    <definedName name="_bdm.5EC3B54A2B4A41E7AB1FE42884D77018.edm" localSheetId="1" hidden="1">#REF!</definedName>
    <definedName name="_bdm.5EC3B54A2B4A41E7AB1FE42884D77018.edm" localSheetId="6" hidden="1">#REF!</definedName>
    <definedName name="_bdm.5F20C84B83BE4352A98B6A2810FFA817.edm" localSheetId="8" hidden="1">#REF!</definedName>
    <definedName name="_bdm.5F20C84B83BE4352A98B6A2810FFA817.edm" localSheetId="20" hidden="1">#REF!</definedName>
    <definedName name="_bdm.5F20C84B83BE4352A98B6A2810FFA817.edm" localSheetId="21" hidden="1">#REF!</definedName>
    <definedName name="_bdm.5F20C84B83BE4352A98B6A2810FFA817.edm" localSheetId="7" hidden="1">#REF!</definedName>
    <definedName name="_bdm.5F20C84B83BE4352A98B6A2810FFA817.edm" localSheetId="1" hidden="1">#REF!</definedName>
    <definedName name="_bdm.5F20C84B83BE4352A98B6A2810FFA817.edm" localSheetId="6" hidden="1">#REF!</definedName>
    <definedName name="_bdm.5F38C4B14E7E4931A43757A49F4534E8.edm" localSheetId="8" hidden="1">#REF!</definedName>
    <definedName name="_bdm.5F38C4B14E7E4931A43757A49F4534E8.edm" localSheetId="20" hidden="1">#REF!</definedName>
    <definedName name="_bdm.5F38C4B14E7E4931A43757A49F4534E8.edm" localSheetId="21" hidden="1">#REF!</definedName>
    <definedName name="_bdm.5F38C4B14E7E4931A43757A49F4534E8.edm" localSheetId="7" hidden="1">#REF!</definedName>
    <definedName name="_bdm.5F38C4B14E7E4931A43757A49F4534E8.edm" localSheetId="1" hidden="1">#REF!</definedName>
    <definedName name="_bdm.5F38C4B14E7E4931A43757A49F4534E8.edm" localSheetId="6" hidden="1">#REF!</definedName>
    <definedName name="_bdm.604D92CB279045AEBEDD444069E2DB0E.edm" localSheetId="8" hidden="1">#REF!</definedName>
    <definedName name="_bdm.604D92CB279045AEBEDD444069E2DB0E.edm" localSheetId="20" hidden="1">#REF!</definedName>
    <definedName name="_bdm.604D92CB279045AEBEDD444069E2DB0E.edm" localSheetId="21" hidden="1">#REF!</definedName>
    <definedName name="_bdm.604D92CB279045AEBEDD444069E2DB0E.edm" localSheetId="7" hidden="1">#REF!</definedName>
    <definedName name="_bdm.604D92CB279045AEBEDD444069E2DB0E.edm" localSheetId="1" hidden="1">#REF!</definedName>
    <definedName name="_bdm.604D92CB279045AEBEDD444069E2DB0E.edm" localSheetId="6" hidden="1">#REF!</definedName>
    <definedName name="_bdm.607C9E71DDD44C088637AA6011C1D7A5.edm" localSheetId="8" hidden="1">#REF!</definedName>
    <definedName name="_bdm.607C9E71DDD44C088637AA6011C1D7A5.edm" localSheetId="20" hidden="1">#REF!</definedName>
    <definedName name="_bdm.607C9E71DDD44C088637AA6011C1D7A5.edm" localSheetId="21" hidden="1">#REF!</definedName>
    <definedName name="_bdm.607C9E71DDD44C088637AA6011C1D7A5.edm" localSheetId="7" hidden="1">#REF!</definedName>
    <definedName name="_bdm.607C9E71DDD44C088637AA6011C1D7A5.edm" localSheetId="1" hidden="1">#REF!</definedName>
    <definedName name="_bdm.607C9E71DDD44C088637AA6011C1D7A5.edm" localSheetId="6" hidden="1">#REF!</definedName>
    <definedName name="_bdm.60EE1B7621C145728194CE3D494D2386.edm" localSheetId="8" hidden="1">#REF!</definedName>
    <definedName name="_bdm.60EE1B7621C145728194CE3D494D2386.edm" localSheetId="20" hidden="1">#REF!</definedName>
    <definedName name="_bdm.60EE1B7621C145728194CE3D494D2386.edm" localSheetId="21" hidden="1">#REF!</definedName>
    <definedName name="_bdm.60EE1B7621C145728194CE3D494D2386.edm" localSheetId="7" hidden="1">#REF!</definedName>
    <definedName name="_bdm.60EE1B7621C145728194CE3D494D2386.edm" localSheetId="1" hidden="1">#REF!</definedName>
    <definedName name="_bdm.60EE1B7621C145728194CE3D494D2386.edm" localSheetId="6" hidden="1">#REF!</definedName>
    <definedName name="_bdm.61B4147963524C9CA3BAD5A6E69634F5.edm" localSheetId="8" hidden="1">#REF!</definedName>
    <definedName name="_bdm.61B4147963524C9CA3BAD5A6E69634F5.edm" localSheetId="20" hidden="1">#REF!</definedName>
    <definedName name="_bdm.61B4147963524C9CA3BAD5A6E69634F5.edm" localSheetId="21" hidden="1">#REF!</definedName>
    <definedName name="_bdm.61B4147963524C9CA3BAD5A6E69634F5.edm" localSheetId="7" hidden="1">#REF!</definedName>
    <definedName name="_bdm.61B4147963524C9CA3BAD5A6E69634F5.edm" localSheetId="1" hidden="1">#REF!</definedName>
    <definedName name="_bdm.61B4147963524C9CA3BAD5A6E69634F5.edm" localSheetId="6" hidden="1">#REF!</definedName>
    <definedName name="_bdm.61B7DE20C85C49FDA3C54C11A9A0EFFD.edm" localSheetId="8" hidden="1">#REF!</definedName>
    <definedName name="_bdm.61B7DE20C85C49FDA3C54C11A9A0EFFD.edm" localSheetId="20" hidden="1">#REF!</definedName>
    <definedName name="_bdm.61B7DE20C85C49FDA3C54C11A9A0EFFD.edm" localSheetId="21" hidden="1">#REF!</definedName>
    <definedName name="_bdm.61B7DE20C85C49FDA3C54C11A9A0EFFD.edm" localSheetId="7" hidden="1">#REF!</definedName>
    <definedName name="_bdm.61B7DE20C85C49FDA3C54C11A9A0EFFD.edm" localSheetId="1" hidden="1">#REF!</definedName>
    <definedName name="_bdm.61B7DE20C85C49FDA3C54C11A9A0EFFD.edm" localSheetId="6" hidden="1">#REF!</definedName>
    <definedName name="_bdm.61E0D5C1D36E44E6A5AC77F4D6E2772F.edm" localSheetId="8" hidden="1">#REF!</definedName>
    <definedName name="_bdm.61E0D5C1D36E44E6A5AC77F4D6E2772F.edm" localSheetId="20" hidden="1">#REF!</definedName>
    <definedName name="_bdm.61E0D5C1D36E44E6A5AC77F4D6E2772F.edm" localSheetId="21" hidden="1">#REF!</definedName>
    <definedName name="_bdm.61E0D5C1D36E44E6A5AC77F4D6E2772F.edm" localSheetId="7" hidden="1">#REF!</definedName>
    <definedName name="_bdm.61E0D5C1D36E44E6A5AC77F4D6E2772F.edm" localSheetId="1" hidden="1">#REF!</definedName>
    <definedName name="_bdm.61E0D5C1D36E44E6A5AC77F4D6E2772F.edm" localSheetId="6" hidden="1">#REF!</definedName>
    <definedName name="_bdm.61FEFF4178B94C35ACD9B000B1EF0D9F.edm" localSheetId="8" hidden="1">#REF!</definedName>
    <definedName name="_bdm.61FEFF4178B94C35ACD9B000B1EF0D9F.edm" localSheetId="20" hidden="1">#REF!</definedName>
    <definedName name="_bdm.61FEFF4178B94C35ACD9B000B1EF0D9F.edm" localSheetId="21" hidden="1">#REF!</definedName>
    <definedName name="_bdm.61FEFF4178B94C35ACD9B000B1EF0D9F.edm" localSheetId="7" hidden="1">#REF!</definedName>
    <definedName name="_bdm.61FEFF4178B94C35ACD9B000B1EF0D9F.edm" localSheetId="1" hidden="1">#REF!</definedName>
    <definedName name="_bdm.61FEFF4178B94C35ACD9B000B1EF0D9F.edm" localSheetId="6" hidden="1">#REF!</definedName>
    <definedName name="_bdm.620568E01F3647F896EEC26545E9C6A0.edm" localSheetId="8" hidden="1">#REF!</definedName>
    <definedName name="_bdm.620568E01F3647F896EEC26545E9C6A0.edm" localSheetId="20" hidden="1">#REF!</definedName>
    <definedName name="_bdm.620568E01F3647F896EEC26545E9C6A0.edm" localSheetId="21" hidden="1">#REF!</definedName>
    <definedName name="_bdm.620568E01F3647F896EEC26545E9C6A0.edm" localSheetId="7" hidden="1">#REF!</definedName>
    <definedName name="_bdm.620568E01F3647F896EEC26545E9C6A0.edm" localSheetId="1" hidden="1">#REF!</definedName>
    <definedName name="_bdm.620568E01F3647F896EEC26545E9C6A0.edm" localSheetId="6" hidden="1">#REF!</definedName>
    <definedName name="_bdm.625E348A54CA4B628F2E62F8B622432B.edm" localSheetId="8" hidden="1">#REF!</definedName>
    <definedName name="_bdm.625E348A54CA4B628F2E62F8B622432B.edm" localSheetId="20" hidden="1">#REF!</definedName>
    <definedName name="_bdm.625E348A54CA4B628F2E62F8B622432B.edm" localSheetId="21" hidden="1">#REF!</definedName>
    <definedName name="_bdm.625E348A54CA4B628F2E62F8B622432B.edm" localSheetId="7" hidden="1">#REF!</definedName>
    <definedName name="_bdm.625E348A54CA4B628F2E62F8B622432B.edm" localSheetId="1" hidden="1">#REF!</definedName>
    <definedName name="_bdm.625E348A54CA4B628F2E62F8B622432B.edm" localSheetId="6" hidden="1">#REF!</definedName>
    <definedName name="_bdm.62A3A102E4E44E6D870721CA47508A4B.edm" localSheetId="8" hidden="1">#REF!</definedName>
    <definedName name="_bdm.62A3A102E4E44E6D870721CA47508A4B.edm" localSheetId="20" hidden="1">#REF!</definedName>
    <definedName name="_bdm.62A3A102E4E44E6D870721CA47508A4B.edm" localSheetId="21" hidden="1">#REF!</definedName>
    <definedName name="_bdm.62A3A102E4E44E6D870721CA47508A4B.edm" localSheetId="7" hidden="1">#REF!</definedName>
    <definedName name="_bdm.62A3A102E4E44E6D870721CA47508A4B.edm" localSheetId="1" hidden="1">#REF!</definedName>
    <definedName name="_bdm.62A3A102E4E44E6D870721CA47508A4B.edm" localSheetId="6" hidden="1">#REF!</definedName>
    <definedName name="_bdm.635B0B44D2134F8883BEB315F7D11135.edm" localSheetId="8" hidden="1">#REF!</definedName>
    <definedName name="_bdm.635B0B44D2134F8883BEB315F7D11135.edm" localSheetId="20" hidden="1">#REF!</definedName>
    <definedName name="_bdm.635B0B44D2134F8883BEB315F7D11135.edm" localSheetId="21" hidden="1">#REF!</definedName>
    <definedName name="_bdm.635B0B44D2134F8883BEB315F7D11135.edm" localSheetId="7" hidden="1">#REF!</definedName>
    <definedName name="_bdm.635B0B44D2134F8883BEB315F7D11135.edm" localSheetId="1" hidden="1">#REF!</definedName>
    <definedName name="_bdm.635B0B44D2134F8883BEB315F7D11135.edm" localSheetId="6" hidden="1">#REF!</definedName>
    <definedName name="_bdm.6378331B8410457294A9FC5317AEAE36.edm" localSheetId="8" hidden="1">#REF!</definedName>
    <definedName name="_bdm.6378331B8410457294A9FC5317AEAE36.edm" localSheetId="20" hidden="1">#REF!</definedName>
    <definedName name="_bdm.6378331B8410457294A9FC5317AEAE36.edm" localSheetId="21" hidden="1">#REF!</definedName>
    <definedName name="_bdm.6378331B8410457294A9FC5317AEAE36.edm" localSheetId="7" hidden="1">#REF!</definedName>
    <definedName name="_bdm.6378331B8410457294A9FC5317AEAE36.edm" localSheetId="1" hidden="1">#REF!</definedName>
    <definedName name="_bdm.6378331B8410457294A9FC5317AEAE36.edm" localSheetId="6" hidden="1">#REF!</definedName>
    <definedName name="_bdm.640DB535B83A428E8834CC4E88C576A6.edm" localSheetId="8" hidden="1">#REF!</definedName>
    <definedName name="_bdm.640DB535B83A428E8834CC4E88C576A6.edm" localSheetId="20" hidden="1">#REF!</definedName>
    <definedName name="_bdm.640DB535B83A428E8834CC4E88C576A6.edm" localSheetId="21" hidden="1">#REF!</definedName>
    <definedName name="_bdm.640DB535B83A428E8834CC4E88C576A6.edm" localSheetId="7" hidden="1">#REF!</definedName>
    <definedName name="_bdm.640DB535B83A428E8834CC4E88C576A6.edm" localSheetId="1" hidden="1">#REF!</definedName>
    <definedName name="_bdm.640DB535B83A428E8834CC4E88C576A6.edm" localSheetId="6" hidden="1">#REF!</definedName>
    <definedName name="_bdm.642492E5BE8C4854BE41739C48A9AA19.edm" localSheetId="8" hidden="1">#REF!</definedName>
    <definedName name="_bdm.642492E5BE8C4854BE41739C48A9AA19.edm" localSheetId="20" hidden="1">#REF!</definedName>
    <definedName name="_bdm.642492E5BE8C4854BE41739C48A9AA19.edm" localSheetId="21" hidden="1">#REF!</definedName>
    <definedName name="_bdm.642492E5BE8C4854BE41739C48A9AA19.edm" localSheetId="7" hidden="1">#REF!</definedName>
    <definedName name="_bdm.642492E5BE8C4854BE41739C48A9AA19.edm" localSheetId="1" hidden="1">#REF!</definedName>
    <definedName name="_bdm.642492E5BE8C4854BE41739C48A9AA19.edm" localSheetId="6" hidden="1">#REF!</definedName>
    <definedName name="_bdm.64CDA60669054DE9B1CB218FE994741E.edm" localSheetId="8" hidden="1">#REF!</definedName>
    <definedName name="_bdm.64CDA60669054DE9B1CB218FE994741E.edm" localSheetId="20" hidden="1">#REF!</definedName>
    <definedName name="_bdm.64CDA60669054DE9B1CB218FE994741E.edm" localSheetId="21" hidden="1">#REF!</definedName>
    <definedName name="_bdm.64CDA60669054DE9B1CB218FE994741E.edm" localSheetId="7" hidden="1">#REF!</definedName>
    <definedName name="_bdm.64CDA60669054DE9B1CB218FE994741E.edm" localSheetId="1" hidden="1">#REF!</definedName>
    <definedName name="_bdm.64CDA60669054DE9B1CB218FE994741E.edm" localSheetId="6" hidden="1">#REF!</definedName>
    <definedName name="_bdm.64FAD84E689646CD9D746CA0B9C9F0DF.edm" localSheetId="8" hidden="1">#REF!</definedName>
    <definedName name="_bdm.64FAD84E689646CD9D746CA0B9C9F0DF.edm" localSheetId="20" hidden="1">#REF!</definedName>
    <definedName name="_bdm.64FAD84E689646CD9D746CA0B9C9F0DF.edm" localSheetId="21" hidden="1">#REF!</definedName>
    <definedName name="_bdm.64FAD84E689646CD9D746CA0B9C9F0DF.edm" localSheetId="7" hidden="1">#REF!</definedName>
    <definedName name="_bdm.64FAD84E689646CD9D746CA0B9C9F0DF.edm" localSheetId="1" hidden="1">#REF!</definedName>
    <definedName name="_bdm.64FAD84E689646CD9D746CA0B9C9F0DF.edm" localSheetId="6" hidden="1">#REF!</definedName>
    <definedName name="_bdm.6578E4A75EC04E87888FFBD4E2FB966D.edm" localSheetId="8" hidden="1">#REF!</definedName>
    <definedName name="_bdm.6578E4A75EC04E87888FFBD4E2FB966D.edm" localSheetId="20" hidden="1">#REF!</definedName>
    <definedName name="_bdm.6578E4A75EC04E87888FFBD4E2FB966D.edm" localSheetId="21" hidden="1">#REF!</definedName>
    <definedName name="_bdm.6578E4A75EC04E87888FFBD4E2FB966D.edm" localSheetId="7" hidden="1">#REF!</definedName>
    <definedName name="_bdm.6578E4A75EC04E87888FFBD4E2FB966D.edm" localSheetId="1" hidden="1">#REF!</definedName>
    <definedName name="_bdm.6578E4A75EC04E87888FFBD4E2FB966D.edm" localSheetId="6" hidden="1">#REF!</definedName>
    <definedName name="_bdm.659180BDD345441BADA14DEA681103F2.edm" localSheetId="8" hidden="1">#REF!</definedName>
    <definedName name="_bdm.659180BDD345441BADA14DEA681103F2.edm" localSheetId="20" hidden="1">#REF!</definedName>
    <definedName name="_bdm.659180BDD345441BADA14DEA681103F2.edm" localSheetId="21" hidden="1">#REF!</definedName>
    <definedName name="_bdm.659180BDD345441BADA14DEA681103F2.edm" localSheetId="7" hidden="1">#REF!</definedName>
    <definedName name="_bdm.659180BDD345441BADA14DEA681103F2.edm" localSheetId="1" hidden="1">#REF!</definedName>
    <definedName name="_bdm.659180BDD345441BADA14DEA681103F2.edm" localSheetId="6" hidden="1">#REF!</definedName>
    <definedName name="_bdm.65DC171157B3459BBE573425A48582CA.edm" localSheetId="8" hidden="1">#REF!</definedName>
    <definedName name="_bdm.65DC171157B3459BBE573425A48582CA.edm" localSheetId="20" hidden="1">#REF!</definedName>
    <definedName name="_bdm.65DC171157B3459BBE573425A48582CA.edm" localSheetId="21" hidden="1">#REF!</definedName>
    <definedName name="_bdm.65DC171157B3459BBE573425A48582CA.edm" localSheetId="7" hidden="1">#REF!</definedName>
    <definedName name="_bdm.65DC171157B3459BBE573425A48582CA.edm" localSheetId="1" hidden="1">#REF!</definedName>
    <definedName name="_bdm.65DC171157B3459BBE573425A48582CA.edm" localSheetId="6" hidden="1">#REF!</definedName>
    <definedName name="_bdm.661E19261FC44D228B77715F83ADC7C1.edm" localSheetId="8" hidden="1">#REF!</definedName>
    <definedName name="_bdm.661E19261FC44D228B77715F83ADC7C1.edm" localSheetId="20" hidden="1">#REF!</definedName>
    <definedName name="_bdm.661E19261FC44D228B77715F83ADC7C1.edm" localSheetId="21" hidden="1">#REF!</definedName>
    <definedName name="_bdm.661E19261FC44D228B77715F83ADC7C1.edm" localSheetId="7" hidden="1">#REF!</definedName>
    <definedName name="_bdm.661E19261FC44D228B77715F83ADC7C1.edm" localSheetId="1" hidden="1">#REF!</definedName>
    <definedName name="_bdm.661E19261FC44D228B77715F83ADC7C1.edm" localSheetId="6" hidden="1">#REF!</definedName>
    <definedName name="_bdm.6620038F082443FD8C63644F99A8CE8B.edm" localSheetId="8" hidden="1">#REF!</definedName>
    <definedName name="_bdm.6620038F082443FD8C63644F99A8CE8B.edm" localSheetId="20" hidden="1">#REF!</definedName>
    <definedName name="_bdm.6620038F082443FD8C63644F99A8CE8B.edm" localSheetId="21" hidden="1">#REF!</definedName>
    <definedName name="_bdm.6620038F082443FD8C63644F99A8CE8B.edm" localSheetId="7" hidden="1">#REF!</definedName>
    <definedName name="_bdm.6620038F082443FD8C63644F99A8CE8B.edm" localSheetId="1" hidden="1">#REF!</definedName>
    <definedName name="_bdm.6620038F082443FD8C63644F99A8CE8B.edm" localSheetId="6" hidden="1">#REF!</definedName>
    <definedName name="_bdm.6715C6534AF349DDB1EABE0B1B5A1745.edm" localSheetId="8" hidden="1">#REF!</definedName>
    <definedName name="_bdm.6715C6534AF349DDB1EABE0B1B5A1745.edm" localSheetId="20" hidden="1">#REF!</definedName>
    <definedName name="_bdm.6715C6534AF349DDB1EABE0B1B5A1745.edm" localSheetId="21" hidden="1">#REF!</definedName>
    <definedName name="_bdm.6715C6534AF349DDB1EABE0B1B5A1745.edm" localSheetId="7" hidden="1">#REF!</definedName>
    <definedName name="_bdm.6715C6534AF349DDB1EABE0B1B5A1745.edm" localSheetId="1" hidden="1">#REF!</definedName>
    <definedName name="_bdm.6715C6534AF349DDB1EABE0B1B5A1745.edm" localSheetId="6" hidden="1">#REF!</definedName>
    <definedName name="_bdm.67A81949FEEC4B188700186276C06ADB.edm" localSheetId="8" hidden="1">#REF!</definedName>
    <definedName name="_bdm.67A81949FEEC4B188700186276C06ADB.edm" localSheetId="20" hidden="1">#REF!</definedName>
    <definedName name="_bdm.67A81949FEEC4B188700186276C06ADB.edm" localSheetId="21" hidden="1">#REF!</definedName>
    <definedName name="_bdm.67A81949FEEC4B188700186276C06ADB.edm" localSheetId="7" hidden="1">#REF!</definedName>
    <definedName name="_bdm.67A81949FEEC4B188700186276C06ADB.edm" localSheetId="1" hidden="1">#REF!</definedName>
    <definedName name="_bdm.67A81949FEEC4B188700186276C06ADB.edm" localSheetId="6" hidden="1">#REF!</definedName>
    <definedName name="_bdm.67CBB45E2C98436FBC359F1CEBD6615D.edm" localSheetId="8" hidden="1">#REF!</definedName>
    <definedName name="_bdm.67CBB45E2C98436FBC359F1CEBD6615D.edm" localSheetId="20" hidden="1">#REF!</definedName>
    <definedName name="_bdm.67CBB45E2C98436FBC359F1CEBD6615D.edm" localSheetId="21" hidden="1">#REF!</definedName>
    <definedName name="_bdm.67CBB45E2C98436FBC359F1CEBD6615D.edm" localSheetId="7" hidden="1">#REF!</definedName>
    <definedName name="_bdm.67CBB45E2C98436FBC359F1CEBD6615D.edm" localSheetId="1" hidden="1">#REF!</definedName>
    <definedName name="_bdm.67CBB45E2C98436FBC359F1CEBD6615D.edm" localSheetId="6" hidden="1">#REF!</definedName>
    <definedName name="_bdm.687FD3EF1E5D43A282C7DFF76785BF0B.edm" localSheetId="8" hidden="1">#REF!</definedName>
    <definedName name="_bdm.687FD3EF1E5D43A282C7DFF76785BF0B.edm" localSheetId="20" hidden="1">#REF!</definedName>
    <definedName name="_bdm.687FD3EF1E5D43A282C7DFF76785BF0B.edm" localSheetId="21" hidden="1">#REF!</definedName>
    <definedName name="_bdm.687FD3EF1E5D43A282C7DFF76785BF0B.edm" localSheetId="7" hidden="1">#REF!</definedName>
    <definedName name="_bdm.687FD3EF1E5D43A282C7DFF76785BF0B.edm" localSheetId="1" hidden="1">#REF!</definedName>
    <definedName name="_bdm.687FD3EF1E5D43A282C7DFF76785BF0B.edm" localSheetId="6" hidden="1">#REF!</definedName>
    <definedName name="_bdm.68D5AB521D424E92B9082948454E532F.edm" localSheetId="8" hidden="1">#REF!</definedName>
    <definedName name="_bdm.68D5AB521D424E92B9082948454E532F.edm" localSheetId="20" hidden="1">#REF!</definedName>
    <definedName name="_bdm.68D5AB521D424E92B9082948454E532F.edm" localSheetId="21" hidden="1">#REF!</definedName>
    <definedName name="_bdm.68D5AB521D424E92B9082948454E532F.edm" localSheetId="7" hidden="1">#REF!</definedName>
    <definedName name="_bdm.68D5AB521D424E92B9082948454E532F.edm" localSheetId="1" hidden="1">#REF!</definedName>
    <definedName name="_bdm.68D5AB521D424E92B9082948454E532F.edm" localSheetId="6" hidden="1">#REF!</definedName>
    <definedName name="_bdm.68F2D10164CA4140B44E8953A3748302.edm" localSheetId="8" hidden="1">#REF!</definedName>
    <definedName name="_bdm.68F2D10164CA4140B44E8953A3748302.edm" localSheetId="20" hidden="1">#REF!</definedName>
    <definedName name="_bdm.68F2D10164CA4140B44E8953A3748302.edm" localSheetId="21" hidden="1">#REF!</definedName>
    <definedName name="_bdm.68F2D10164CA4140B44E8953A3748302.edm" localSheetId="7" hidden="1">#REF!</definedName>
    <definedName name="_bdm.68F2D10164CA4140B44E8953A3748302.edm" localSheetId="1" hidden="1">#REF!</definedName>
    <definedName name="_bdm.68F2D10164CA4140B44E8953A3748302.edm" localSheetId="6" hidden="1">#REF!</definedName>
    <definedName name="_bdm.69200700925641B59B3E0FB69DB14AD1.edm" localSheetId="8" hidden="1">#REF!</definedName>
    <definedName name="_bdm.69200700925641B59B3E0FB69DB14AD1.edm" localSheetId="20" hidden="1">#REF!</definedName>
    <definedName name="_bdm.69200700925641B59B3E0FB69DB14AD1.edm" localSheetId="21" hidden="1">#REF!</definedName>
    <definedName name="_bdm.69200700925641B59B3E0FB69DB14AD1.edm" localSheetId="7" hidden="1">#REF!</definedName>
    <definedName name="_bdm.69200700925641B59B3E0FB69DB14AD1.edm" localSheetId="1" hidden="1">#REF!</definedName>
    <definedName name="_bdm.69200700925641B59B3E0FB69DB14AD1.edm" localSheetId="6" hidden="1">#REF!</definedName>
    <definedName name="_bdm.6A03D16D8EA84F2E86FC73BC0F5D9559.edm" localSheetId="8" hidden="1">#REF!</definedName>
    <definedName name="_bdm.6A03D16D8EA84F2E86FC73BC0F5D9559.edm" localSheetId="20" hidden="1">#REF!</definedName>
    <definedName name="_bdm.6A03D16D8EA84F2E86FC73BC0F5D9559.edm" localSheetId="21" hidden="1">#REF!</definedName>
    <definedName name="_bdm.6A03D16D8EA84F2E86FC73BC0F5D9559.edm" localSheetId="7" hidden="1">#REF!</definedName>
    <definedName name="_bdm.6A03D16D8EA84F2E86FC73BC0F5D9559.edm" localSheetId="1" hidden="1">#REF!</definedName>
    <definedName name="_bdm.6A03D16D8EA84F2E86FC73BC0F5D9559.edm" localSheetId="6" hidden="1">#REF!</definedName>
    <definedName name="_bdm.6A4D9FF426064AA0A83C24A295D278A3.edm" localSheetId="8" hidden="1">#REF!</definedName>
    <definedName name="_bdm.6A4D9FF426064AA0A83C24A295D278A3.edm" localSheetId="20" hidden="1">#REF!</definedName>
    <definedName name="_bdm.6A4D9FF426064AA0A83C24A295D278A3.edm" localSheetId="21" hidden="1">#REF!</definedName>
    <definedName name="_bdm.6A4D9FF426064AA0A83C24A295D278A3.edm" localSheetId="7" hidden="1">#REF!</definedName>
    <definedName name="_bdm.6A4D9FF426064AA0A83C24A295D278A3.edm" localSheetId="1" hidden="1">#REF!</definedName>
    <definedName name="_bdm.6A4D9FF426064AA0A83C24A295D278A3.edm" localSheetId="6" hidden="1">#REF!</definedName>
    <definedName name="_bdm.6AAD98E24CD34BB8BD4D044B458AF6C9.edm" localSheetId="8" hidden="1">#REF!</definedName>
    <definedName name="_bdm.6AAD98E24CD34BB8BD4D044B458AF6C9.edm" localSheetId="20" hidden="1">#REF!</definedName>
    <definedName name="_bdm.6AAD98E24CD34BB8BD4D044B458AF6C9.edm" localSheetId="21" hidden="1">#REF!</definedName>
    <definedName name="_bdm.6AAD98E24CD34BB8BD4D044B458AF6C9.edm" localSheetId="7" hidden="1">#REF!</definedName>
    <definedName name="_bdm.6AAD98E24CD34BB8BD4D044B458AF6C9.edm" localSheetId="1" hidden="1">#REF!</definedName>
    <definedName name="_bdm.6AAD98E24CD34BB8BD4D044B458AF6C9.edm" localSheetId="6" hidden="1">#REF!</definedName>
    <definedName name="_bdm.6ADFC99485D946EE9EA0D8A144C59200.edm" localSheetId="8" hidden="1">#REF!</definedName>
    <definedName name="_bdm.6ADFC99485D946EE9EA0D8A144C59200.edm" localSheetId="20" hidden="1">#REF!</definedName>
    <definedName name="_bdm.6ADFC99485D946EE9EA0D8A144C59200.edm" localSheetId="21" hidden="1">#REF!</definedName>
    <definedName name="_bdm.6ADFC99485D946EE9EA0D8A144C59200.edm" localSheetId="7" hidden="1">#REF!</definedName>
    <definedName name="_bdm.6ADFC99485D946EE9EA0D8A144C59200.edm" localSheetId="1" hidden="1">#REF!</definedName>
    <definedName name="_bdm.6ADFC99485D946EE9EA0D8A144C59200.edm" localSheetId="6" hidden="1">#REF!</definedName>
    <definedName name="_bdm.6AF14DE1FB5C4BB0A821B7C8882D83B9.edm" localSheetId="8" hidden="1">#REF!</definedName>
    <definedName name="_bdm.6AF14DE1FB5C4BB0A821B7C8882D83B9.edm" localSheetId="20" hidden="1">#REF!</definedName>
    <definedName name="_bdm.6AF14DE1FB5C4BB0A821B7C8882D83B9.edm" localSheetId="21" hidden="1">#REF!</definedName>
    <definedName name="_bdm.6AF14DE1FB5C4BB0A821B7C8882D83B9.edm" localSheetId="7" hidden="1">#REF!</definedName>
    <definedName name="_bdm.6AF14DE1FB5C4BB0A821B7C8882D83B9.edm" localSheetId="1" hidden="1">#REF!</definedName>
    <definedName name="_bdm.6AF14DE1FB5C4BB0A821B7C8882D83B9.edm" localSheetId="6" hidden="1">#REF!</definedName>
    <definedName name="_bdm.6AF539A8985841FFBFC534318A8354DC.edm" localSheetId="8" hidden="1">#REF!</definedName>
    <definedName name="_bdm.6AF539A8985841FFBFC534318A8354DC.edm" localSheetId="20" hidden="1">#REF!</definedName>
    <definedName name="_bdm.6AF539A8985841FFBFC534318A8354DC.edm" localSheetId="21" hidden="1">#REF!</definedName>
    <definedName name="_bdm.6AF539A8985841FFBFC534318A8354DC.edm" localSheetId="7" hidden="1">#REF!</definedName>
    <definedName name="_bdm.6AF539A8985841FFBFC534318A8354DC.edm" localSheetId="1" hidden="1">#REF!</definedName>
    <definedName name="_bdm.6AF539A8985841FFBFC534318A8354DC.edm" localSheetId="6" hidden="1">#REF!</definedName>
    <definedName name="_bdm.6B670508DF5640C2A16EB5179F56BCAD.edm" localSheetId="8" hidden="1">#REF!</definedName>
    <definedName name="_bdm.6B670508DF5640C2A16EB5179F56BCAD.edm" localSheetId="20" hidden="1">#REF!</definedName>
    <definedName name="_bdm.6B670508DF5640C2A16EB5179F56BCAD.edm" localSheetId="21" hidden="1">#REF!</definedName>
    <definedName name="_bdm.6B670508DF5640C2A16EB5179F56BCAD.edm" localSheetId="7" hidden="1">#REF!</definedName>
    <definedName name="_bdm.6B670508DF5640C2A16EB5179F56BCAD.edm" localSheetId="1" hidden="1">#REF!</definedName>
    <definedName name="_bdm.6B670508DF5640C2A16EB5179F56BCAD.edm" localSheetId="6" hidden="1">#REF!</definedName>
    <definedName name="_bdm.6BB254F4342C4F66AB6983B2394B2DAF.edm" localSheetId="8" hidden="1">#REF!</definedName>
    <definedName name="_bdm.6BB254F4342C4F66AB6983B2394B2DAF.edm" localSheetId="20" hidden="1">#REF!</definedName>
    <definedName name="_bdm.6BB254F4342C4F66AB6983B2394B2DAF.edm" localSheetId="21" hidden="1">#REF!</definedName>
    <definedName name="_bdm.6BB254F4342C4F66AB6983B2394B2DAF.edm" localSheetId="7" hidden="1">#REF!</definedName>
    <definedName name="_bdm.6BB254F4342C4F66AB6983B2394B2DAF.edm" localSheetId="1" hidden="1">#REF!</definedName>
    <definedName name="_bdm.6BB254F4342C4F66AB6983B2394B2DAF.edm" localSheetId="6" hidden="1">#REF!</definedName>
    <definedName name="_bdm.6C11CDD900FA4956B9D47E930099CE15.edm" localSheetId="8" hidden="1">#REF!</definedName>
    <definedName name="_bdm.6C11CDD900FA4956B9D47E930099CE15.edm" localSheetId="20" hidden="1">#REF!</definedName>
    <definedName name="_bdm.6C11CDD900FA4956B9D47E930099CE15.edm" localSheetId="21" hidden="1">#REF!</definedName>
    <definedName name="_bdm.6C11CDD900FA4956B9D47E930099CE15.edm" localSheetId="7" hidden="1">#REF!</definedName>
    <definedName name="_bdm.6C11CDD900FA4956B9D47E930099CE15.edm" localSheetId="1" hidden="1">#REF!</definedName>
    <definedName name="_bdm.6C11CDD900FA4956B9D47E930099CE15.edm" localSheetId="6" hidden="1">#REF!</definedName>
    <definedName name="_bdm.6C1DC30346F045068069EE7F152D1D71.edm" localSheetId="8" hidden="1">#REF!</definedName>
    <definedName name="_bdm.6C1DC30346F045068069EE7F152D1D71.edm" localSheetId="20" hidden="1">#REF!</definedName>
    <definedName name="_bdm.6C1DC30346F045068069EE7F152D1D71.edm" localSheetId="21" hidden="1">#REF!</definedName>
    <definedName name="_bdm.6C1DC30346F045068069EE7F152D1D71.edm" localSheetId="7" hidden="1">#REF!</definedName>
    <definedName name="_bdm.6C1DC30346F045068069EE7F152D1D71.edm" localSheetId="1" hidden="1">#REF!</definedName>
    <definedName name="_bdm.6C1DC30346F045068069EE7F152D1D71.edm" localSheetId="6" hidden="1">#REF!</definedName>
    <definedName name="_bdm.6C83934BE5194CE8A04AAF68FF24F69B.edm" localSheetId="8" hidden="1">#REF!</definedName>
    <definedName name="_bdm.6C83934BE5194CE8A04AAF68FF24F69B.edm" localSheetId="20" hidden="1">#REF!</definedName>
    <definedName name="_bdm.6C83934BE5194CE8A04AAF68FF24F69B.edm" localSheetId="21" hidden="1">#REF!</definedName>
    <definedName name="_bdm.6C83934BE5194CE8A04AAF68FF24F69B.edm" localSheetId="7" hidden="1">#REF!</definedName>
    <definedName name="_bdm.6C83934BE5194CE8A04AAF68FF24F69B.edm" localSheetId="1" hidden="1">#REF!</definedName>
    <definedName name="_bdm.6C83934BE5194CE8A04AAF68FF24F69B.edm" localSheetId="6" hidden="1">#REF!</definedName>
    <definedName name="_bdm.6CDCD38CF741485CA63B9A379C453828.edm" localSheetId="8" hidden="1">#REF!</definedName>
    <definedName name="_bdm.6CDCD38CF741485CA63B9A379C453828.edm" localSheetId="20" hidden="1">#REF!</definedName>
    <definedName name="_bdm.6CDCD38CF741485CA63B9A379C453828.edm" localSheetId="21" hidden="1">#REF!</definedName>
    <definedName name="_bdm.6CDCD38CF741485CA63B9A379C453828.edm" localSheetId="7" hidden="1">#REF!</definedName>
    <definedName name="_bdm.6CDCD38CF741485CA63B9A379C453828.edm" localSheetId="1" hidden="1">#REF!</definedName>
    <definedName name="_bdm.6CDCD38CF741485CA63B9A379C453828.edm" localSheetId="6" hidden="1">#REF!</definedName>
    <definedName name="_bdm.6D29D74AEAA14009973F1EDC3D9E2F31.edm" localSheetId="8" hidden="1">#REF!</definedName>
    <definedName name="_bdm.6D29D74AEAA14009973F1EDC3D9E2F31.edm" localSheetId="20" hidden="1">#REF!</definedName>
    <definedName name="_bdm.6D29D74AEAA14009973F1EDC3D9E2F31.edm" localSheetId="21" hidden="1">#REF!</definedName>
    <definedName name="_bdm.6D29D74AEAA14009973F1EDC3D9E2F31.edm" localSheetId="7" hidden="1">#REF!</definedName>
    <definedName name="_bdm.6D29D74AEAA14009973F1EDC3D9E2F31.edm" localSheetId="1" hidden="1">#REF!</definedName>
    <definedName name="_bdm.6D29D74AEAA14009973F1EDC3D9E2F31.edm" localSheetId="6" hidden="1">#REF!</definedName>
    <definedName name="_bdm.6D3EE474FA52468C8B9E9DF1F05B8C0C.edm" localSheetId="8" hidden="1">#REF!</definedName>
    <definedName name="_bdm.6D3EE474FA52468C8B9E9DF1F05B8C0C.edm" localSheetId="20" hidden="1">#REF!</definedName>
    <definedName name="_bdm.6D3EE474FA52468C8B9E9DF1F05B8C0C.edm" localSheetId="21" hidden="1">#REF!</definedName>
    <definedName name="_bdm.6D3EE474FA52468C8B9E9DF1F05B8C0C.edm" localSheetId="7" hidden="1">#REF!</definedName>
    <definedName name="_bdm.6D3EE474FA52468C8B9E9DF1F05B8C0C.edm" localSheetId="1" hidden="1">#REF!</definedName>
    <definedName name="_bdm.6D3EE474FA52468C8B9E9DF1F05B8C0C.edm" localSheetId="6" hidden="1">#REF!</definedName>
    <definedName name="_bdm.6E8CECFF94074D7EACE5A8FB3B82FCC9.edm" localSheetId="8" hidden="1">#REF!</definedName>
    <definedName name="_bdm.6E8CECFF94074D7EACE5A8FB3B82FCC9.edm" localSheetId="20" hidden="1">#REF!</definedName>
    <definedName name="_bdm.6E8CECFF94074D7EACE5A8FB3B82FCC9.edm" localSheetId="21" hidden="1">#REF!</definedName>
    <definedName name="_bdm.6E8CECFF94074D7EACE5A8FB3B82FCC9.edm" localSheetId="7" hidden="1">#REF!</definedName>
    <definedName name="_bdm.6E8CECFF94074D7EACE5A8FB3B82FCC9.edm" localSheetId="1" hidden="1">#REF!</definedName>
    <definedName name="_bdm.6E8CECFF94074D7EACE5A8FB3B82FCC9.edm" localSheetId="6" hidden="1">#REF!</definedName>
    <definedName name="_bdm.6EE5EE7B092E44B0A7905026ACD3FBE9.edm" localSheetId="8" hidden="1">#REF!</definedName>
    <definedName name="_bdm.6EE5EE7B092E44B0A7905026ACD3FBE9.edm" localSheetId="20" hidden="1">#REF!</definedName>
    <definedName name="_bdm.6EE5EE7B092E44B0A7905026ACD3FBE9.edm" localSheetId="21" hidden="1">#REF!</definedName>
    <definedName name="_bdm.6EE5EE7B092E44B0A7905026ACD3FBE9.edm" localSheetId="7" hidden="1">#REF!</definedName>
    <definedName name="_bdm.6EE5EE7B092E44B0A7905026ACD3FBE9.edm" localSheetId="1" hidden="1">#REF!</definedName>
    <definedName name="_bdm.6EE5EE7B092E44B0A7905026ACD3FBE9.edm" localSheetId="6" hidden="1">#REF!</definedName>
    <definedName name="_bdm.6F6B8B2D9FF342B5A18C6C2008A36566.edm" localSheetId="8" hidden="1">#REF!</definedName>
    <definedName name="_bdm.6F6B8B2D9FF342B5A18C6C2008A36566.edm" localSheetId="20" hidden="1">#REF!</definedName>
    <definedName name="_bdm.6F6B8B2D9FF342B5A18C6C2008A36566.edm" localSheetId="21" hidden="1">#REF!</definedName>
    <definedName name="_bdm.6F6B8B2D9FF342B5A18C6C2008A36566.edm" localSheetId="7" hidden="1">#REF!</definedName>
    <definedName name="_bdm.6F6B8B2D9FF342B5A18C6C2008A36566.edm" localSheetId="1" hidden="1">#REF!</definedName>
    <definedName name="_bdm.6F6B8B2D9FF342B5A18C6C2008A36566.edm" localSheetId="6" hidden="1">#REF!</definedName>
    <definedName name="_bdm.7031AA98D4A54C30AACF70F46A070719.edm" localSheetId="8" hidden="1">#REF!</definedName>
    <definedName name="_bdm.7031AA98D4A54C30AACF70F46A070719.edm" localSheetId="20" hidden="1">#REF!</definedName>
    <definedName name="_bdm.7031AA98D4A54C30AACF70F46A070719.edm" localSheetId="21" hidden="1">#REF!</definedName>
    <definedName name="_bdm.7031AA98D4A54C30AACF70F46A070719.edm" localSheetId="7" hidden="1">#REF!</definedName>
    <definedName name="_bdm.7031AA98D4A54C30AACF70F46A070719.edm" localSheetId="1" hidden="1">#REF!</definedName>
    <definedName name="_bdm.7031AA98D4A54C30AACF70F46A070719.edm" localSheetId="6" hidden="1">#REF!</definedName>
    <definedName name="_bdm.7040C3D65B1140C1B75F24B9E82EBE8D.edm" localSheetId="8" hidden="1">#REF!</definedName>
    <definedName name="_bdm.7040C3D65B1140C1B75F24B9E82EBE8D.edm" localSheetId="20" hidden="1">#REF!</definedName>
    <definedName name="_bdm.7040C3D65B1140C1B75F24B9E82EBE8D.edm" localSheetId="21" hidden="1">#REF!</definedName>
    <definedName name="_bdm.7040C3D65B1140C1B75F24B9E82EBE8D.edm" localSheetId="7" hidden="1">#REF!</definedName>
    <definedName name="_bdm.7040C3D65B1140C1B75F24B9E82EBE8D.edm" localSheetId="1" hidden="1">#REF!</definedName>
    <definedName name="_bdm.7040C3D65B1140C1B75F24B9E82EBE8D.edm" localSheetId="6" hidden="1">#REF!</definedName>
    <definedName name="_bdm.70A4E693B4F44E86919F91A48AE7C132.edm" localSheetId="8" hidden="1">#REF!</definedName>
    <definedName name="_bdm.70A4E693B4F44E86919F91A48AE7C132.edm" localSheetId="20" hidden="1">#REF!</definedName>
    <definedName name="_bdm.70A4E693B4F44E86919F91A48AE7C132.edm" localSheetId="21" hidden="1">#REF!</definedName>
    <definedName name="_bdm.70A4E693B4F44E86919F91A48AE7C132.edm" localSheetId="7" hidden="1">#REF!</definedName>
    <definedName name="_bdm.70A4E693B4F44E86919F91A48AE7C132.edm" localSheetId="1" hidden="1">#REF!</definedName>
    <definedName name="_bdm.70A4E693B4F44E86919F91A48AE7C132.edm" localSheetId="6" hidden="1">#REF!</definedName>
    <definedName name="_bdm.70B1439E1E3A4A33AA523360DF248893.edm" localSheetId="8" hidden="1">#REF!</definedName>
    <definedName name="_bdm.70B1439E1E3A4A33AA523360DF248893.edm" localSheetId="20" hidden="1">#REF!</definedName>
    <definedName name="_bdm.70B1439E1E3A4A33AA523360DF248893.edm" localSheetId="21" hidden="1">#REF!</definedName>
    <definedName name="_bdm.70B1439E1E3A4A33AA523360DF248893.edm" localSheetId="7" hidden="1">#REF!</definedName>
    <definedName name="_bdm.70B1439E1E3A4A33AA523360DF248893.edm" localSheetId="1" hidden="1">#REF!</definedName>
    <definedName name="_bdm.70B1439E1E3A4A33AA523360DF248893.edm" localSheetId="6" hidden="1">#REF!</definedName>
    <definedName name="_bdm.70B9B47676604977AAA11E5DE4ED76C2.edm" localSheetId="8" hidden="1">#REF!</definedName>
    <definedName name="_bdm.70B9B47676604977AAA11E5DE4ED76C2.edm" localSheetId="20" hidden="1">#REF!</definedName>
    <definedName name="_bdm.70B9B47676604977AAA11E5DE4ED76C2.edm" localSheetId="21" hidden="1">#REF!</definedName>
    <definedName name="_bdm.70B9B47676604977AAA11E5DE4ED76C2.edm" localSheetId="7" hidden="1">#REF!</definedName>
    <definedName name="_bdm.70B9B47676604977AAA11E5DE4ED76C2.edm" localSheetId="1" hidden="1">#REF!</definedName>
    <definedName name="_bdm.70B9B47676604977AAA11E5DE4ED76C2.edm" localSheetId="6" hidden="1">#REF!</definedName>
    <definedName name="_bdm.70C9BBBAD6754BC38765830A82326C93.edm" localSheetId="8" hidden="1">#REF!</definedName>
    <definedName name="_bdm.70C9BBBAD6754BC38765830A82326C93.edm" localSheetId="20" hidden="1">#REF!</definedName>
    <definedName name="_bdm.70C9BBBAD6754BC38765830A82326C93.edm" localSheetId="21" hidden="1">#REF!</definedName>
    <definedName name="_bdm.70C9BBBAD6754BC38765830A82326C93.edm" localSheetId="7" hidden="1">#REF!</definedName>
    <definedName name="_bdm.70C9BBBAD6754BC38765830A82326C93.edm" localSheetId="1" hidden="1">#REF!</definedName>
    <definedName name="_bdm.70C9BBBAD6754BC38765830A82326C93.edm" localSheetId="6" hidden="1">#REF!</definedName>
    <definedName name="_bdm.70EC64A531F64C96A1DFB0C6E28BDC3E.edm" localSheetId="8" hidden="1">#REF!</definedName>
    <definedName name="_bdm.70EC64A531F64C96A1DFB0C6E28BDC3E.edm" localSheetId="20" hidden="1">#REF!</definedName>
    <definedName name="_bdm.70EC64A531F64C96A1DFB0C6E28BDC3E.edm" localSheetId="21" hidden="1">#REF!</definedName>
    <definedName name="_bdm.70EC64A531F64C96A1DFB0C6E28BDC3E.edm" localSheetId="7" hidden="1">#REF!</definedName>
    <definedName name="_bdm.70EC64A531F64C96A1DFB0C6E28BDC3E.edm" localSheetId="1" hidden="1">#REF!</definedName>
    <definedName name="_bdm.70EC64A531F64C96A1DFB0C6E28BDC3E.edm" localSheetId="6" hidden="1">#REF!</definedName>
    <definedName name="_bdm.71B6915C8CEB47249CE367F563DDECF1.edm" localSheetId="8" hidden="1">#REF!</definedName>
    <definedName name="_bdm.71B6915C8CEB47249CE367F563DDECF1.edm" localSheetId="20" hidden="1">#REF!</definedName>
    <definedName name="_bdm.71B6915C8CEB47249CE367F563DDECF1.edm" localSheetId="21" hidden="1">#REF!</definedName>
    <definedName name="_bdm.71B6915C8CEB47249CE367F563DDECF1.edm" localSheetId="7" hidden="1">#REF!</definedName>
    <definedName name="_bdm.71B6915C8CEB47249CE367F563DDECF1.edm" localSheetId="1" hidden="1">#REF!</definedName>
    <definedName name="_bdm.71B6915C8CEB47249CE367F563DDECF1.edm" localSheetId="6" hidden="1">#REF!</definedName>
    <definedName name="_bdm.71BE67C0FB70406C9C1ACA76E784EE3D.edm" localSheetId="8" hidden="1">#REF!</definedName>
    <definedName name="_bdm.71BE67C0FB70406C9C1ACA76E784EE3D.edm" localSheetId="20" hidden="1">#REF!</definedName>
    <definedName name="_bdm.71BE67C0FB70406C9C1ACA76E784EE3D.edm" localSheetId="21" hidden="1">#REF!</definedName>
    <definedName name="_bdm.71BE67C0FB70406C9C1ACA76E784EE3D.edm" localSheetId="7" hidden="1">#REF!</definedName>
    <definedName name="_bdm.71BE67C0FB70406C9C1ACA76E784EE3D.edm" localSheetId="1" hidden="1">#REF!</definedName>
    <definedName name="_bdm.71BE67C0FB70406C9C1ACA76E784EE3D.edm" localSheetId="6" hidden="1">#REF!</definedName>
    <definedName name="_bdm.72594686ED4F4D579A92964F492541B2.edm" localSheetId="8" hidden="1">#REF!</definedName>
    <definedName name="_bdm.72594686ED4F4D579A92964F492541B2.edm" localSheetId="20" hidden="1">#REF!</definedName>
    <definedName name="_bdm.72594686ED4F4D579A92964F492541B2.edm" localSheetId="21" hidden="1">#REF!</definedName>
    <definedName name="_bdm.72594686ED4F4D579A92964F492541B2.edm" localSheetId="7" hidden="1">#REF!</definedName>
    <definedName name="_bdm.72594686ED4F4D579A92964F492541B2.edm" localSheetId="1" hidden="1">#REF!</definedName>
    <definedName name="_bdm.72594686ED4F4D579A92964F492541B2.edm" localSheetId="6" hidden="1">#REF!</definedName>
    <definedName name="_bdm.7286EDE3D66548B682966CE804E6B0E3.edm" localSheetId="8" hidden="1">#REF!</definedName>
    <definedName name="_bdm.7286EDE3D66548B682966CE804E6B0E3.edm" localSheetId="20" hidden="1">#REF!</definedName>
    <definedName name="_bdm.7286EDE3D66548B682966CE804E6B0E3.edm" localSheetId="21" hidden="1">#REF!</definedName>
    <definedName name="_bdm.7286EDE3D66548B682966CE804E6B0E3.edm" localSheetId="7" hidden="1">#REF!</definedName>
    <definedName name="_bdm.7286EDE3D66548B682966CE804E6B0E3.edm" localSheetId="1" hidden="1">#REF!</definedName>
    <definedName name="_bdm.7286EDE3D66548B682966CE804E6B0E3.edm" localSheetId="6" hidden="1">#REF!</definedName>
    <definedName name="_bdm.7293F612B49F47D586B95983F8660722.edm" localSheetId="8" hidden="1">#REF!</definedName>
    <definedName name="_bdm.7293F612B49F47D586B95983F8660722.edm" localSheetId="20" hidden="1">#REF!</definedName>
    <definedName name="_bdm.7293F612B49F47D586B95983F8660722.edm" localSheetId="21" hidden="1">#REF!</definedName>
    <definedName name="_bdm.7293F612B49F47D586B95983F8660722.edm" localSheetId="7" hidden="1">#REF!</definedName>
    <definedName name="_bdm.7293F612B49F47D586B95983F8660722.edm" localSheetId="1" hidden="1">#REF!</definedName>
    <definedName name="_bdm.7293F612B49F47D586B95983F8660722.edm" localSheetId="6" hidden="1">#REF!</definedName>
    <definedName name="_bdm.72D229698A304BB68F82F1576BFDF314.edm" localSheetId="8" hidden="1">#REF!</definedName>
    <definedName name="_bdm.72D229698A304BB68F82F1576BFDF314.edm" localSheetId="20" hidden="1">#REF!</definedName>
    <definedName name="_bdm.72D229698A304BB68F82F1576BFDF314.edm" localSheetId="21" hidden="1">#REF!</definedName>
    <definedName name="_bdm.72D229698A304BB68F82F1576BFDF314.edm" localSheetId="7" hidden="1">#REF!</definedName>
    <definedName name="_bdm.72D229698A304BB68F82F1576BFDF314.edm" localSheetId="1" hidden="1">#REF!</definedName>
    <definedName name="_bdm.72D229698A304BB68F82F1576BFDF314.edm" localSheetId="6" hidden="1">#REF!</definedName>
    <definedName name="_bdm.72EF6B135E174A1D9984CDC086BC4647.edm" localSheetId="8" hidden="1">#REF!</definedName>
    <definedName name="_bdm.72EF6B135E174A1D9984CDC086BC4647.edm" localSheetId="20" hidden="1">#REF!</definedName>
    <definedName name="_bdm.72EF6B135E174A1D9984CDC086BC4647.edm" localSheetId="21" hidden="1">#REF!</definedName>
    <definedName name="_bdm.72EF6B135E174A1D9984CDC086BC4647.edm" localSheetId="7" hidden="1">#REF!</definedName>
    <definedName name="_bdm.72EF6B135E174A1D9984CDC086BC4647.edm" localSheetId="1" hidden="1">#REF!</definedName>
    <definedName name="_bdm.72EF6B135E174A1D9984CDC086BC4647.edm" localSheetId="6" hidden="1">#REF!</definedName>
    <definedName name="_bdm.7329EAB9F7CA4108BEF956CB8E56A13E.edm" localSheetId="8" hidden="1">#REF!</definedName>
    <definedName name="_bdm.7329EAB9F7CA4108BEF956CB8E56A13E.edm" localSheetId="20" hidden="1">#REF!</definedName>
    <definedName name="_bdm.7329EAB9F7CA4108BEF956CB8E56A13E.edm" localSheetId="21" hidden="1">#REF!</definedName>
    <definedName name="_bdm.7329EAB9F7CA4108BEF956CB8E56A13E.edm" localSheetId="7" hidden="1">#REF!</definedName>
    <definedName name="_bdm.7329EAB9F7CA4108BEF956CB8E56A13E.edm" localSheetId="1" hidden="1">#REF!</definedName>
    <definedName name="_bdm.7329EAB9F7CA4108BEF956CB8E56A13E.edm" localSheetId="6" hidden="1">#REF!</definedName>
    <definedName name="_bdm.74102037F87F407B8BAE13B90EBCED6A.edm" localSheetId="8" hidden="1">#REF!</definedName>
    <definedName name="_bdm.74102037F87F407B8BAE13B90EBCED6A.edm" localSheetId="20" hidden="1">#REF!</definedName>
    <definedName name="_bdm.74102037F87F407B8BAE13B90EBCED6A.edm" localSheetId="21" hidden="1">#REF!</definedName>
    <definedName name="_bdm.74102037F87F407B8BAE13B90EBCED6A.edm" localSheetId="7" hidden="1">#REF!</definedName>
    <definedName name="_bdm.74102037F87F407B8BAE13B90EBCED6A.edm" localSheetId="1" hidden="1">#REF!</definedName>
    <definedName name="_bdm.74102037F87F407B8BAE13B90EBCED6A.edm" localSheetId="6" hidden="1">#REF!</definedName>
    <definedName name="_bdm.746DC2CFFE204DDBADF3158BBD3A80E6.edm" localSheetId="8" hidden="1">#REF!</definedName>
    <definedName name="_bdm.746DC2CFFE204DDBADF3158BBD3A80E6.edm" localSheetId="20" hidden="1">#REF!</definedName>
    <definedName name="_bdm.746DC2CFFE204DDBADF3158BBD3A80E6.edm" localSheetId="21" hidden="1">#REF!</definedName>
    <definedName name="_bdm.746DC2CFFE204DDBADF3158BBD3A80E6.edm" localSheetId="7" hidden="1">#REF!</definedName>
    <definedName name="_bdm.746DC2CFFE204DDBADF3158BBD3A80E6.edm" localSheetId="1" hidden="1">#REF!</definedName>
    <definedName name="_bdm.746DC2CFFE204DDBADF3158BBD3A80E6.edm" localSheetId="6" hidden="1">#REF!</definedName>
    <definedName name="_bdm.74715EBC8B7A4249970CF34304662625.edm" localSheetId="8" hidden="1">#REF!</definedName>
    <definedName name="_bdm.74715EBC8B7A4249970CF34304662625.edm" localSheetId="20" hidden="1">#REF!</definedName>
    <definedName name="_bdm.74715EBC8B7A4249970CF34304662625.edm" localSheetId="21" hidden="1">#REF!</definedName>
    <definedName name="_bdm.74715EBC8B7A4249970CF34304662625.edm" localSheetId="7" hidden="1">#REF!</definedName>
    <definedName name="_bdm.74715EBC8B7A4249970CF34304662625.edm" localSheetId="1" hidden="1">#REF!</definedName>
    <definedName name="_bdm.74715EBC8B7A4249970CF34304662625.edm" localSheetId="6" hidden="1">#REF!</definedName>
    <definedName name="_bdm.74B6A3FE301748AB83C062522958FDBE.edm" localSheetId="8" hidden="1">#REF!</definedName>
    <definedName name="_bdm.74B6A3FE301748AB83C062522958FDBE.edm" localSheetId="20" hidden="1">#REF!</definedName>
    <definedName name="_bdm.74B6A3FE301748AB83C062522958FDBE.edm" localSheetId="21" hidden="1">#REF!</definedName>
    <definedName name="_bdm.74B6A3FE301748AB83C062522958FDBE.edm" localSheetId="7" hidden="1">#REF!</definedName>
    <definedName name="_bdm.74B6A3FE301748AB83C062522958FDBE.edm" localSheetId="1" hidden="1">#REF!</definedName>
    <definedName name="_bdm.74B6A3FE301748AB83C062522958FDBE.edm" localSheetId="6" hidden="1">#REF!</definedName>
    <definedName name="_bdm.75844492F3E54CDFBB75CB53D077D2F5.edm" localSheetId="8" hidden="1">#REF!</definedName>
    <definedName name="_bdm.75844492F3E54CDFBB75CB53D077D2F5.edm" localSheetId="20" hidden="1">#REF!</definedName>
    <definedName name="_bdm.75844492F3E54CDFBB75CB53D077D2F5.edm" localSheetId="21" hidden="1">#REF!</definedName>
    <definedName name="_bdm.75844492F3E54CDFBB75CB53D077D2F5.edm" localSheetId="7" hidden="1">#REF!</definedName>
    <definedName name="_bdm.75844492F3E54CDFBB75CB53D077D2F5.edm" localSheetId="1" hidden="1">#REF!</definedName>
    <definedName name="_bdm.75844492F3E54CDFBB75CB53D077D2F5.edm" localSheetId="6" hidden="1">#REF!</definedName>
    <definedName name="_bdm.7591DD0F0B8F4BA0ACBCAA16A9783851.edm" localSheetId="8" hidden="1">#REF!</definedName>
    <definedName name="_bdm.7591DD0F0B8F4BA0ACBCAA16A9783851.edm" localSheetId="20" hidden="1">#REF!</definedName>
    <definedName name="_bdm.7591DD0F0B8F4BA0ACBCAA16A9783851.edm" localSheetId="21" hidden="1">#REF!</definedName>
    <definedName name="_bdm.7591DD0F0B8F4BA0ACBCAA16A9783851.edm" localSheetId="7" hidden="1">#REF!</definedName>
    <definedName name="_bdm.7591DD0F0B8F4BA0ACBCAA16A9783851.edm" localSheetId="1" hidden="1">#REF!</definedName>
    <definedName name="_bdm.7591DD0F0B8F4BA0ACBCAA16A9783851.edm" localSheetId="6" hidden="1">#REF!</definedName>
    <definedName name="_bdm.7614D2C96A6744618E086FE05D3A1E0D.edm" localSheetId="8" hidden="1">#REF!</definedName>
    <definedName name="_bdm.7614D2C96A6744618E086FE05D3A1E0D.edm" localSheetId="20" hidden="1">#REF!</definedName>
    <definedName name="_bdm.7614D2C96A6744618E086FE05D3A1E0D.edm" localSheetId="21" hidden="1">#REF!</definedName>
    <definedName name="_bdm.7614D2C96A6744618E086FE05D3A1E0D.edm" localSheetId="7" hidden="1">#REF!</definedName>
    <definedName name="_bdm.7614D2C96A6744618E086FE05D3A1E0D.edm" localSheetId="1" hidden="1">#REF!</definedName>
    <definedName name="_bdm.7614D2C96A6744618E086FE05D3A1E0D.edm" localSheetId="6" hidden="1">#REF!</definedName>
    <definedName name="_bdm.7658B687C98E40B08165490D2738AE44.edm" localSheetId="8" hidden="1">#REF!</definedName>
    <definedName name="_bdm.7658B687C98E40B08165490D2738AE44.edm" localSheetId="20" hidden="1">#REF!</definedName>
    <definedName name="_bdm.7658B687C98E40B08165490D2738AE44.edm" localSheetId="21" hidden="1">#REF!</definedName>
    <definedName name="_bdm.7658B687C98E40B08165490D2738AE44.edm" localSheetId="7" hidden="1">#REF!</definedName>
    <definedName name="_bdm.7658B687C98E40B08165490D2738AE44.edm" localSheetId="1" hidden="1">#REF!</definedName>
    <definedName name="_bdm.7658B687C98E40B08165490D2738AE44.edm" localSheetId="6" hidden="1">#REF!</definedName>
    <definedName name="_bdm.766934EFE2894139B3F8EDC7418A6D5D.edm" localSheetId="8" hidden="1">#REF!</definedName>
    <definedName name="_bdm.766934EFE2894139B3F8EDC7418A6D5D.edm" localSheetId="20" hidden="1">#REF!</definedName>
    <definedName name="_bdm.766934EFE2894139B3F8EDC7418A6D5D.edm" localSheetId="21" hidden="1">#REF!</definedName>
    <definedName name="_bdm.766934EFE2894139B3F8EDC7418A6D5D.edm" localSheetId="7" hidden="1">#REF!</definedName>
    <definedName name="_bdm.766934EFE2894139B3F8EDC7418A6D5D.edm" localSheetId="1" hidden="1">#REF!</definedName>
    <definedName name="_bdm.766934EFE2894139B3F8EDC7418A6D5D.edm" localSheetId="6" hidden="1">#REF!</definedName>
    <definedName name="_bdm.7704A4AE3DED4011B4B4E767DF6EB8B0.edm" localSheetId="8" hidden="1">#REF!</definedName>
    <definedName name="_bdm.7704A4AE3DED4011B4B4E767DF6EB8B0.edm" localSheetId="20" hidden="1">#REF!</definedName>
    <definedName name="_bdm.7704A4AE3DED4011B4B4E767DF6EB8B0.edm" localSheetId="21" hidden="1">#REF!</definedName>
    <definedName name="_bdm.7704A4AE3DED4011B4B4E767DF6EB8B0.edm" localSheetId="7" hidden="1">#REF!</definedName>
    <definedName name="_bdm.7704A4AE3DED4011B4B4E767DF6EB8B0.edm" localSheetId="1" hidden="1">#REF!</definedName>
    <definedName name="_bdm.7704A4AE3DED4011B4B4E767DF6EB8B0.edm" localSheetId="6" hidden="1">#REF!</definedName>
    <definedName name="_bdm.77286037AEFD44EF8BB95478C82DF589.edm" localSheetId="8" hidden="1">#REF!</definedName>
    <definedName name="_bdm.77286037AEFD44EF8BB95478C82DF589.edm" localSheetId="20" hidden="1">#REF!</definedName>
    <definedName name="_bdm.77286037AEFD44EF8BB95478C82DF589.edm" localSheetId="21" hidden="1">#REF!</definedName>
    <definedName name="_bdm.77286037AEFD44EF8BB95478C82DF589.edm" localSheetId="7" hidden="1">#REF!</definedName>
    <definedName name="_bdm.77286037AEFD44EF8BB95478C82DF589.edm" localSheetId="1" hidden="1">#REF!</definedName>
    <definedName name="_bdm.77286037AEFD44EF8BB95478C82DF589.edm" localSheetId="6" hidden="1">#REF!</definedName>
    <definedName name="_bdm.774F8ACC48554BEA9D0F93A5E5F21F2F.edm" localSheetId="8" hidden="1">#REF!</definedName>
    <definedName name="_bdm.774F8ACC48554BEA9D0F93A5E5F21F2F.edm" localSheetId="20" hidden="1">#REF!</definedName>
    <definedName name="_bdm.774F8ACC48554BEA9D0F93A5E5F21F2F.edm" localSheetId="21" hidden="1">#REF!</definedName>
    <definedName name="_bdm.774F8ACC48554BEA9D0F93A5E5F21F2F.edm" localSheetId="7" hidden="1">#REF!</definedName>
    <definedName name="_bdm.774F8ACC48554BEA9D0F93A5E5F21F2F.edm" localSheetId="1" hidden="1">#REF!</definedName>
    <definedName name="_bdm.774F8ACC48554BEA9D0F93A5E5F21F2F.edm" localSheetId="6" hidden="1">#REF!</definedName>
    <definedName name="_bdm.795EFC9DD9F5485E9D2D806B51ED15F7.edm" localSheetId="8" hidden="1">#REF!</definedName>
    <definedName name="_bdm.795EFC9DD9F5485E9D2D806B51ED15F7.edm" localSheetId="20" hidden="1">#REF!</definedName>
    <definedName name="_bdm.795EFC9DD9F5485E9D2D806B51ED15F7.edm" localSheetId="21" hidden="1">#REF!</definedName>
    <definedName name="_bdm.795EFC9DD9F5485E9D2D806B51ED15F7.edm" localSheetId="7" hidden="1">#REF!</definedName>
    <definedName name="_bdm.795EFC9DD9F5485E9D2D806B51ED15F7.edm" localSheetId="1" hidden="1">#REF!</definedName>
    <definedName name="_bdm.795EFC9DD9F5485E9D2D806B51ED15F7.edm" localSheetId="6" hidden="1">#REF!</definedName>
    <definedName name="_bdm.7967F7D296354D4885EE904CEDBEB718.edm" localSheetId="8" hidden="1">#REF!</definedName>
    <definedName name="_bdm.7967F7D296354D4885EE904CEDBEB718.edm" localSheetId="20" hidden="1">#REF!</definedName>
    <definedName name="_bdm.7967F7D296354D4885EE904CEDBEB718.edm" localSheetId="21" hidden="1">#REF!</definedName>
    <definedName name="_bdm.7967F7D296354D4885EE904CEDBEB718.edm" localSheetId="7" hidden="1">#REF!</definedName>
    <definedName name="_bdm.7967F7D296354D4885EE904CEDBEB718.edm" localSheetId="1" hidden="1">#REF!</definedName>
    <definedName name="_bdm.7967F7D296354D4885EE904CEDBEB718.edm" localSheetId="6" hidden="1">#REF!</definedName>
    <definedName name="_bdm.79A1585496354733B25FBF9E4A0692FF.edm" localSheetId="8" hidden="1">#REF!</definedName>
    <definedName name="_bdm.79A1585496354733B25FBF9E4A0692FF.edm" localSheetId="20" hidden="1">#REF!</definedName>
    <definedName name="_bdm.79A1585496354733B25FBF9E4A0692FF.edm" localSheetId="21" hidden="1">#REF!</definedName>
    <definedName name="_bdm.79A1585496354733B25FBF9E4A0692FF.edm" localSheetId="7" hidden="1">#REF!</definedName>
    <definedName name="_bdm.79A1585496354733B25FBF9E4A0692FF.edm" localSheetId="1" hidden="1">#REF!</definedName>
    <definedName name="_bdm.79A1585496354733B25FBF9E4A0692FF.edm" localSheetId="6" hidden="1">#REF!</definedName>
    <definedName name="_bdm.79ED2D19C0A5482FBF376196D3268C7A.edm" localSheetId="8" hidden="1">#REF!</definedName>
    <definedName name="_bdm.79ED2D19C0A5482FBF376196D3268C7A.edm" localSheetId="20" hidden="1">#REF!</definedName>
    <definedName name="_bdm.79ED2D19C0A5482FBF376196D3268C7A.edm" localSheetId="21" hidden="1">#REF!</definedName>
    <definedName name="_bdm.79ED2D19C0A5482FBF376196D3268C7A.edm" localSheetId="7" hidden="1">#REF!</definedName>
    <definedName name="_bdm.79ED2D19C0A5482FBF376196D3268C7A.edm" localSheetId="1" hidden="1">#REF!</definedName>
    <definedName name="_bdm.79ED2D19C0A5482FBF376196D3268C7A.edm" localSheetId="6" hidden="1">#REF!</definedName>
    <definedName name="_bdm.7A106D0C5C2248189922B088FD21A004.edm" localSheetId="8" hidden="1">#REF!</definedName>
    <definedName name="_bdm.7A106D0C5C2248189922B088FD21A004.edm" localSheetId="20" hidden="1">#REF!</definedName>
    <definedName name="_bdm.7A106D0C5C2248189922B088FD21A004.edm" localSheetId="21" hidden="1">#REF!</definedName>
    <definedName name="_bdm.7A106D0C5C2248189922B088FD21A004.edm" localSheetId="7" hidden="1">#REF!</definedName>
    <definedName name="_bdm.7A106D0C5C2248189922B088FD21A004.edm" localSheetId="1" hidden="1">#REF!</definedName>
    <definedName name="_bdm.7A106D0C5C2248189922B088FD21A004.edm" localSheetId="6" hidden="1">#REF!</definedName>
    <definedName name="_bdm.7A8679D089134ABB958D2A7D52829E05.edm" localSheetId="8" hidden="1">#REF!</definedName>
    <definedName name="_bdm.7A8679D089134ABB958D2A7D52829E05.edm" localSheetId="20" hidden="1">#REF!</definedName>
    <definedName name="_bdm.7A8679D089134ABB958D2A7D52829E05.edm" localSheetId="21" hidden="1">#REF!</definedName>
    <definedName name="_bdm.7A8679D089134ABB958D2A7D52829E05.edm" localSheetId="7" hidden="1">#REF!</definedName>
    <definedName name="_bdm.7A8679D089134ABB958D2A7D52829E05.edm" localSheetId="1" hidden="1">#REF!</definedName>
    <definedName name="_bdm.7A8679D089134ABB958D2A7D52829E05.edm" localSheetId="6" hidden="1">#REF!</definedName>
    <definedName name="_bdm.7A9D4563F668426289F66D3C07C8447D.edm" localSheetId="8" hidden="1">#REF!</definedName>
    <definedName name="_bdm.7A9D4563F668426289F66D3C07C8447D.edm" localSheetId="20" hidden="1">#REF!</definedName>
    <definedName name="_bdm.7A9D4563F668426289F66D3C07C8447D.edm" localSheetId="21" hidden="1">#REF!</definedName>
    <definedName name="_bdm.7A9D4563F668426289F66D3C07C8447D.edm" localSheetId="7" hidden="1">#REF!</definedName>
    <definedName name="_bdm.7A9D4563F668426289F66D3C07C8447D.edm" localSheetId="1" hidden="1">#REF!</definedName>
    <definedName name="_bdm.7A9D4563F668426289F66D3C07C8447D.edm" localSheetId="6" hidden="1">#REF!</definedName>
    <definedName name="_bdm.7B8A5F8447AD4886A9F150E361610DB6.edm" localSheetId="8" hidden="1">#REF!</definedName>
    <definedName name="_bdm.7B8A5F8447AD4886A9F150E361610DB6.edm" localSheetId="20" hidden="1">#REF!</definedName>
    <definedName name="_bdm.7B8A5F8447AD4886A9F150E361610DB6.edm" localSheetId="21" hidden="1">#REF!</definedName>
    <definedName name="_bdm.7B8A5F8447AD4886A9F150E361610DB6.edm" localSheetId="7" hidden="1">#REF!</definedName>
    <definedName name="_bdm.7B8A5F8447AD4886A9F150E361610DB6.edm" localSheetId="1" hidden="1">#REF!</definedName>
    <definedName name="_bdm.7B8A5F8447AD4886A9F150E361610DB6.edm" localSheetId="6" hidden="1">#REF!</definedName>
    <definedName name="_bdm.7C0BDE3DF9394CD18EB40C61823A7A32.edm" localSheetId="8" hidden="1">#REF!</definedName>
    <definedName name="_bdm.7C0BDE3DF9394CD18EB40C61823A7A32.edm" localSheetId="20" hidden="1">#REF!</definedName>
    <definedName name="_bdm.7C0BDE3DF9394CD18EB40C61823A7A32.edm" localSheetId="21" hidden="1">#REF!</definedName>
    <definedName name="_bdm.7C0BDE3DF9394CD18EB40C61823A7A32.edm" localSheetId="7" hidden="1">#REF!</definedName>
    <definedName name="_bdm.7C0BDE3DF9394CD18EB40C61823A7A32.edm" localSheetId="1" hidden="1">#REF!</definedName>
    <definedName name="_bdm.7C0BDE3DF9394CD18EB40C61823A7A32.edm" localSheetId="6" hidden="1">#REF!</definedName>
    <definedName name="_bdm.7C7B7CC1AFE941D19CED89BA7A652231.edm" localSheetId="8" hidden="1">#REF!</definedName>
    <definedName name="_bdm.7C7B7CC1AFE941D19CED89BA7A652231.edm" localSheetId="20" hidden="1">#REF!</definedName>
    <definedName name="_bdm.7C7B7CC1AFE941D19CED89BA7A652231.edm" localSheetId="21" hidden="1">#REF!</definedName>
    <definedName name="_bdm.7C7B7CC1AFE941D19CED89BA7A652231.edm" localSheetId="7" hidden="1">#REF!</definedName>
    <definedName name="_bdm.7C7B7CC1AFE941D19CED89BA7A652231.edm" localSheetId="1" hidden="1">#REF!</definedName>
    <definedName name="_bdm.7C7B7CC1AFE941D19CED89BA7A652231.edm" localSheetId="6" hidden="1">#REF!</definedName>
    <definedName name="_bdm.7CC6851F3E4D46ABBB2E5037B7EA2FEC.edm" localSheetId="8" hidden="1">#REF!</definedName>
    <definedName name="_bdm.7CC6851F3E4D46ABBB2E5037B7EA2FEC.edm" localSheetId="20" hidden="1">#REF!</definedName>
    <definedName name="_bdm.7CC6851F3E4D46ABBB2E5037B7EA2FEC.edm" localSheetId="21" hidden="1">#REF!</definedName>
    <definedName name="_bdm.7CC6851F3E4D46ABBB2E5037B7EA2FEC.edm" localSheetId="7" hidden="1">#REF!</definedName>
    <definedName name="_bdm.7CC6851F3E4D46ABBB2E5037B7EA2FEC.edm" localSheetId="1" hidden="1">#REF!</definedName>
    <definedName name="_bdm.7CC6851F3E4D46ABBB2E5037B7EA2FEC.edm" localSheetId="6" hidden="1">#REF!</definedName>
    <definedName name="_bdm.7D67669FCFC747BCB4D946118FBA9A64.edm" localSheetId="8" hidden="1">#REF!</definedName>
    <definedName name="_bdm.7D67669FCFC747BCB4D946118FBA9A64.edm" localSheetId="20" hidden="1">#REF!</definedName>
    <definedName name="_bdm.7D67669FCFC747BCB4D946118FBA9A64.edm" localSheetId="21" hidden="1">#REF!</definedName>
    <definedName name="_bdm.7D67669FCFC747BCB4D946118FBA9A64.edm" localSheetId="7" hidden="1">#REF!</definedName>
    <definedName name="_bdm.7D67669FCFC747BCB4D946118FBA9A64.edm" localSheetId="1" hidden="1">#REF!</definedName>
    <definedName name="_bdm.7D67669FCFC747BCB4D946118FBA9A64.edm" localSheetId="6" hidden="1">#REF!</definedName>
    <definedName name="_bdm.7D919C3FC7BB4ACABF1717B381D966E0.edm" localSheetId="8" hidden="1">#REF!</definedName>
    <definedName name="_bdm.7D919C3FC7BB4ACABF1717B381D966E0.edm" localSheetId="20" hidden="1">#REF!</definedName>
    <definedName name="_bdm.7D919C3FC7BB4ACABF1717B381D966E0.edm" localSheetId="21" hidden="1">#REF!</definedName>
    <definedName name="_bdm.7D919C3FC7BB4ACABF1717B381D966E0.edm" localSheetId="7" hidden="1">#REF!</definedName>
    <definedName name="_bdm.7D919C3FC7BB4ACABF1717B381D966E0.edm" localSheetId="1" hidden="1">#REF!</definedName>
    <definedName name="_bdm.7D919C3FC7BB4ACABF1717B381D966E0.edm" localSheetId="6" hidden="1">#REF!</definedName>
    <definedName name="_bdm.7DE62DEBA9A746FAA0ED38FA7AB6340F.edm" localSheetId="8" hidden="1">#REF!</definedName>
    <definedName name="_bdm.7DE62DEBA9A746FAA0ED38FA7AB6340F.edm" localSheetId="20" hidden="1">#REF!</definedName>
    <definedName name="_bdm.7DE62DEBA9A746FAA0ED38FA7AB6340F.edm" localSheetId="21" hidden="1">#REF!</definedName>
    <definedName name="_bdm.7DE62DEBA9A746FAA0ED38FA7AB6340F.edm" localSheetId="7" hidden="1">#REF!</definedName>
    <definedName name="_bdm.7DE62DEBA9A746FAA0ED38FA7AB6340F.edm" localSheetId="1" hidden="1">#REF!</definedName>
    <definedName name="_bdm.7DE62DEBA9A746FAA0ED38FA7AB6340F.edm" localSheetId="6" hidden="1">#REF!</definedName>
    <definedName name="_bdm.7E32FDA467DE430DAD2C58D8DE9D4F4E.edm" localSheetId="8" hidden="1">#REF!</definedName>
    <definedName name="_bdm.7E32FDA467DE430DAD2C58D8DE9D4F4E.edm" localSheetId="20" hidden="1">#REF!</definedName>
    <definedName name="_bdm.7E32FDA467DE430DAD2C58D8DE9D4F4E.edm" localSheetId="21" hidden="1">#REF!</definedName>
    <definedName name="_bdm.7E32FDA467DE430DAD2C58D8DE9D4F4E.edm" localSheetId="7" hidden="1">#REF!</definedName>
    <definedName name="_bdm.7E32FDA467DE430DAD2C58D8DE9D4F4E.edm" localSheetId="1" hidden="1">#REF!</definedName>
    <definedName name="_bdm.7E32FDA467DE430DAD2C58D8DE9D4F4E.edm" localSheetId="6" hidden="1">#REF!</definedName>
    <definedName name="_bdm.7E67FB12DFF34F1A81AA4F01728C009A.edm" localSheetId="8" hidden="1">#REF!</definedName>
    <definedName name="_bdm.7E67FB12DFF34F1A81AA4F01728C009A.edm" localSheetId="20" hidden="1">#REF!</definedName>
    <definedName name="_bdm.7E67FB12DFF34F1A81AA4F01728C009A.edm" localSheetId="21" hidden="1">#REF!</definedName>
    <definedName name="_bdm.7E67FB12DFF34F1A81AA4F01728C009A.edm" localSheetId="7" hidden="1">#REF!</definedName>
    <definedName name="_bdm.7E67FB12DFF34F1A81AA4F01728C009A.edm" localSheetId="1" hidden="1">#REF!</definedName>
    <definedName name="_bdm.7E67FB12DFF34F1A81AA4F01728C009A.edm" localSheetId="6" hidden="1">#REF!</definedName>
    <definedName name="_bdm.7ED35C7033184957A366E30FB47CA167.edm" localSheetId="8" hidden="1">#REF!</definedName>
    <definedName name="_bdm.7ED35C7033184957A366E30FB47CA167.edm" localSheetId="20" hidden="1">#REF!</definedName>
    <definedName name="_bdm.7ED35C7033184957A366E30FB47CA167.edm" localSheetId="21" hidden="1">#REF!</definedName>
    <definedName name="_bdm.7ED35C7033184957A366E30FB47CA167.edm" localSheetId="7" hidden="1">#REF!</definedName>
    <definedName name="_bdm.7ED35C7033184957A366E30FB47CA167.edm" localSheetId="1" hidden="1">#REF!</definedName>
    <definedName name="_bdm.7ED35C7033184957A366E30FB47CA167.edm" localSheetId="6" hidden="1">#REF!</definedName>
    <definedName name="_bdm.7EDE925694014F239FD2A7C1B5DF7A65.edm" localSheetId="8" hidden="1">#REF!</definedName>
    <definedName name="_bdm.7EDE925694014F239FD2A7C1B5DF7A65.edm" localSheetId="20" hidden="1">#REF!</definedName>
    <definedName name="_bdm.7EDE925694014F239FD2A7C1B5DF7A65.edm" localSheetId="21" hidden="1">#REF!</definedName>
    <definedName name="_bdm.7EDE925694014F239FD2A7C1B5DF7A65.edm" localSheetId="7" hidden="1">#REF!</definedName>
    <definedName name="_bdm.7EDE925694014F239FD2A7C1B5DF7A65.edm" localSheetId="1" hidden="1">#REF!</definedName>
    <definedName name="_bdm.7EDE925694014F239FD2A7C1B5DF7A65.edm" localSheetId="6" hidden="1">#REF!</definedName>
    <definedName name="_bdm.7EF941C7D6C34EEAACDA1F4A47F7AC99.edm" localSheetId="8" hidden="1">#REF!</definedName>
    <definedName name="_bdm.7EF941C7D6C34EEAACDA1F4A47F7AC99.edm" localSheetId="20" hidden="1">#REF!</definedName>
    <definedName name="_bdm.7EF941C7D6C34EEAACDA1F4A47F7AC99.edm" localSheetId="21" hidden="1">#REF!</definedName>
    <definedName name="_bdm.7EF941C7D6C34EEAACDA1F4A47F7AC99.edm" localSheetId="7" hidden="1">#REF!</definedName>
    <definedName name="_bdm.7EF941C7D6C34EEAACDA1F4A47F7AC99.edm" localSheetId="1" hidden="1">#REF!</definedName>
    <definedName name="_bdm.7EF941C7D6C34EEAACDA1F4A47F7AC99.edm" localSheetId="6" hidden="1">#REF!</definedName>
    <definedName name="_bdm.7F4BCE910FB14946BE4EAF2358245191.edm" localSheetId="8" hidden="1">#REF!</definedName>
    <definedName name="_bdm.7F4BCE910FB14946BE4EAF2358245191.edm" localSheetId="20" hidden="1">#REF!</definedName>
    <definedName name="_bdm.7F4BCE910FB14946BE4EAF2358245191.edm" localSheetId="21" hidden="1">#REF!</definedName>
    <definedName name="_bdm.7F4BCE910FB14946BE4EAF2358245191.edm" localSheetId="7" hidden="1">#REF!</definedName>
    <definedName name="_bdm.7F4BCE910FB14946BE4EAF2358245191.edm" localSheetId="1" hidden="1">#REF!</definedName>
    <definedName name="_bdm.7F4BCE910FB14946BE4EAF2358245191.edm" localSheetId="6" hidden="1">#REF!</definedName>
    <definedName name="_bdm.7F8D14D2FC21473C9C142990668246BA.edm" localSheetId="8" hidden="1">#REF!</definedName>
    <definedName name="_bdm.7F8D14D2FC21473C9C142990668246BA.edm" localSheetId="20" hidden="1">#REF!</definedName>
    <definedName name="_bdm.7F8D14D2FC21473C9C142990668246BA.edm" localSheetId="21" hidden="1">#REF!</definedName>
    <definedName name="_bdm.7F8D14D2FC21473C9C142990668246BA.edm" localSheetId="7" hidden="1">#REF!</definedName>
    <definedName name="_bdm.7F8D14D2FC21473C9C142990668246BA.edm" localSheetId="1" hidden="1">#REF!</definedName>
    <definedName name="_bdm.7F8D14D2FC21473C9C142990668246BA.edm" localSheetId="6" hidden="1">#REF!</definedName>
    <definedName name="_bdm.7FA500357F1545D1820A97CC018E7FF4.edm" localSheetId="8" hidden="1">#REF!</definedName>
    <definedName name="_bdm.7FA500357F1545D1820A97CC018E7FF4.edm" localSheetId="20" hidden="1">#REF!</definedName>
    <definedName name="_bdm.7FA500357F1545D1820A97CC018E7FF4.edm" localSheetId="21" hidden="1">#REF!</definedName>
    <definedName name="_bdm.7FA500357F1545D1820A97CC018E7FF4.edm" localSheetId="7" hidden="1">#REF!</definedName>
    <definedName name="_bdm.7FA500357F1545D1820A97CC018E7FF4.edm" localSheetId="1" hidden="1">#REF!</definedName>
    <definedName name="_bdm.7FA500357F1545D1820A97CC018E7FF4.edm" localSheetId="6" hidden="1">#REF!</definedName>
    <definedName name="_bdm.802E4D0790314414A29A67EC290289F7.edm" localSheetId="8" hidden="1">#REF!</definedName>
    <definedName name="_bdm.802E4D0790314414A29A67EC290289F7.edm" localSheetId="20" hidden="1">#REF!</definedName>
    <definedName name="_bdm.802E4D0790314414A29A67EC290289F7.edm" localSheetId="21" hidden="1">#REF!</definedName>
    <definedName name="_bdm.802E4D0790314414A29A67EC290289F7.edm" localSheetId="7" hidden="1">#REF!</definedName>
    <definedName name="_bdm.802E4D0790314414A29A67EC290289F7.edm" localSheetId="1" hidden="1">#REF!</definedName>
    <definedName name="_bdm.802E4D0790314414A29A67EC290289F7.edm" localSheetId="6" hidden="1">#REF!</definedName>
    <definedName name="_bdm.8056219BD23C42D68519224F3C20CBF4.edm" localSheetId="8" hidden="1">#REF!</definedName>
    <definedName name="_bdm.8056219BD23C42D68519224F3C20CBF4.edm" localSheetId="20" hidden="1">#REF!</definedName>
    <definedName name="_bdm.8056219BD23C42D68519224F3C20CBF4.edm" localSheetId="21" hidden="1">#REF!</definedName>
    <definedName name="_bdm.8056219BD23C42D68519224F3C20CBF4.edm" localSheetId="7" hidden="1">#REF!</definedName>
    <definedName name="_bdm.8056219BD23C42D68519224F3C20CBF4.edm" localSheetId="1" hidden="1">#REF!</definedName>
    <definedName name="_bdm.8056219BD23C42D68519224F3C20CBF4.edm" localSheetId="6" hidden="1">#REF!</definedName>
    <definedName name="_bdm.805B30D5DF8F4B099733E41AC380A0E2.edm" localSheetId="8" hidden="1">#REF!</definedName>
    <definedName name="_bdm.805B30D5DF8F4B099733E41AC380A0E2.edm" localSheetId="20" hidden="1">#REF!</definedName>
    <definedName name="_bdm.805B30D5DF8F4B099733E41AC380A0E2.edm" localSheetId="21" hidden="1">#REF!</definedName>
    <definedName name="_bdm.805B30D5DF8F4B099733E41AC380A0E2.edm" localSheetId="7" hidden="1">#REF!</definedName>
    <definedName name="_bdm.805B30D5DF8F4B099733E41AC380A0E2.edm" localSheetId="1" hidden="1">#REF!</definedName>
    <definedName name="_bdm.805B30D5DF8F4B099733E41AC380A0E2.edm" localSheetId="6" hidden="1">#REF!</definedName>
    <definedName name="_bdm.80A113C4375340D6AE4409901462B711.edm" localSheetId="8" hidden="1">#REF!</definedName>
    <definedName name="_bdm.80A113C4375340D6AE4409901462B711.edm" localSheetId="20" hidden="1">#REF!</definedName>
    <definedName name="_bdm.80A113C4375340D6AE4409901462B711.edm" localSheetId="21" hidden="1">#REF!</definedName>
    <definedName name="_bdm.80A113C4375340D6AE4409901462B711.edm" localSheetId="7" hidden="1">#REF!</definedName>
    <definedName name="_bdm.80A113C4375340D6AE4409901462B711.edm" localSheetId="1" hidden="1">#REF!</definedName>
    <definedName name="_bdm.80A113C4375340D6AE4409901462B711.edm" localSheetId="6" hidden="1">#REF!</definedName>
    <definedName name="_bdm.80B7D448E73C4BC98F0FE0AE64496364.edm" localSheetId="8" hidden="1">#REF!</definedName>
    <definedName name="_bdm.80B7D448E73C4BC98F0FE0AE64496364.edm" localSheetId="20" hidden="1">#REF!</definedName>
    <definedName name="_bdm.80B7D448E73C4BC98F0FE0AE64496364.edm" localSheetId="21" hidden="1">#REF!</definedName>
    <definedName name="_bdm.80B7D448E73C4BC98F0FE0AE64496364.edm" localSheetId="7" hidden="1">#REF!</definedName>
    <definedName name="_bdm.80B7D448E73C4BC98F0FE0AE64496364.edm" localSheetId="1" hidden="1">#REF!</definedName>
    <definedName name="_bdm.80B7D448E73C4BC98F0FE0AE64496364.edm" localSheetId="6" hidden="1">#REF!</definedName>
    <definedName name="_bdm.80F2340E4DB446609DBD7764B7BB247D.edm" localSheetId="8" hidden="1">#REF!</definedName>
    <definedName name="_bdm.80F2340E4DB446609DBD7764B7BB247D.edm" localSheetId="20" hidden="1">#REF!</definedName>
    <definedName name="_bdm.80F2340E4DB446609DBD7764B7BB247D.edm" localSheetId="21" hidden="1">#REF!</definedName>
    <definedName name="_bdm.80F2340E4DB446609DBD7764B7BB247D.edm" localSheetId="7" hidden="1">#REF!</definedName>
    <definedName name="_bdm.80F2340E4DB446609DBD7764B7BB247D.edm" localSheetId="1" hidden="1">#REF!</definedName>
    <definedName name="_bdm.80F2340E4DB446609DBD7764B7BB247D.edm" localSheetId="6" hidden="1">#REF!</definedName>
    <definedName name="_bdm.80FAA15663B34E7DA2330033C20B09BA.edm" localSheetId="8" hidden="1">#REF!</definedName>
    <definedName name="_bdm.80FAA15663B34E7DA2330033C20B09BA.edm" localSheetId="20" hidden="1">#REF!</definedName>
    <definedName name="_bdm.80FAA15663B34E7DA2330033C20B09BA.edm" localSheetId="21" hidden="1">#REF!</definedName>
    <definedName name="_bdm.80FAA15663B34E7DA2330033C20B09BA.edm" localSheetId="7" hidden="1">#REF!</definedName>
    <definedName name="_bdm.80FAA15663B34E7DA2330033C20B09BA.edm" localSheetId="1" hidden="1">#REF!</definedName>
    <definedName name="_bdm.80FAA15663B34E7DA2330033C20B09BA.edm" localSheetId="6" hidden="1">#REF!</definedName>
    <definedName name="_bdm.8176E02FBE6E405DA959A961B7ECF48D.edm" localSheetId="8" hidden="1">#REF!</definedName>
    <definedName name="_bdm.8176E02FBE6E405DA959A961B7ECF48D.edm" localSheetId="20" hidden="1">#REF!</definedName>
    <definedName name="_bdm.8176E02FBE6E405DA959A961B7ECF48D.edm" localSheetId="21" hidden="1">#REF!</definedName>
    <definedName name="_bdm.8176E02FBE6E405DA959A961B7ECF48D.edm" localSheetId="7" hidden="1">#REF!</definedName>
    <definedName name="_bdm.8176E02FBE6E405DA959A961B7ECF48D.edm" localSheetId="1" hidden="1">#REF!</definedName>
    <definedName name="_bdm.8176E02FBE6E405DA959A961B7ECF48D.edm" localSheetId="6" hidden="1">#REF!</definedName>
    <definedName name="_bdm.81F927196D3D4CEB9D6DF773F6BFF57A.edm" localSheetId="8" hidden="1">#REF!</definedName>
    <definedName name="_bdm.81F927196D3D4CEB9D6DF773F6BFF57A.edm" localSheetId="20" hidden="1">#REF!</definedName>
    <definedName name="_bdm.81F927196D3D4CEB9D6DF773F6BFF57A.edm" localSheetId="21" hidden="1">#REF!</definedName>
    <definedName name="_bdm.81F927196D3D4CEB9D6DF773F6BFF57A.edm" localSheetId="7" hidden="1">#REF!</definedName>
    <definedName name="_bdm.81F927196D3D4CEB9D6DF773F6BFF57A.edm" localSheetId="1" hidden="1">#REF!</definedName>
    <definedName name="_bdm.81F927196D3D4CEB9D6DF773F6BFF57A.edm" localSheetId="6" hidden="1">#REF!</definedName>
    <definedName name="_bdm.8269E2C0423E47EBB2B70E1BFC2DDF19.edm" localSheetId="8" hidden="1">#REF!</definedName>
    <definedName name="_bdm.8269E2C0423E47EBB2B70E1BFC2DDF19.edm" localSheetId="20" hidden="1">#REF!</definedName>
    <definedName name="_bdm.8269E2C0423E47EBB2B70E1BFC2DDF19.edm" localSheetId="21" hidden="1">#REF!</definedName>
    <definedName name="_bdm.8269E2C0423E47EBB2B70E1BFC2DDF19.edm" localSheetId="7" hidden="1">#REF!</definedName>
    <definedName name="_bdm.8269E2C0423E47EBB2B70E1BFC2DDF19.edm" localSheetId="1" hidden="1">#REF!</definedName>
    <definedName name="_bdm.8269E2C0423E47EBB2B70E1BFC2DDF19.edm" localSheetId="6" hidden="1">#REF!</definedName>
    <definedName name="_bdm.82A16854ADA24D62A1C476BAE63B3D98.edm" localSheetId="8" hidden="1">#REF!</definedName>
    <definedName name="_bdm.82A16854ADA24D62A1C476BAE63B3D98.edm" localSheetId="20" hidden="1">#REF!</definedName>
    <definedName name="_bdm.82A16854ADA24D62A1C476BAE63B3D98.edm" localSheetId="21" hidden="1">#REF!</definedName>
    <definedName name="_bdm.82A16854ADA24D62A1C476BAE63B3D98.edm" localSheetId="7" hidden="1">#REF!</definedName>
    <definedName name="_bdm.82A16854ADA24D62A1C476BAE63B3D98.edm" localSheetId="1" hidden="1">#REF!</definedName>
    <definedName name="_bdm.82A16854ADA24D62A1C476BAE63B3D98.edm" localSheetId="6" hidden="1">#REF!</definedName>
    <definedName name="_bdm.82A892CB89214A6BAAFE49C9DB26CF4D.edm" localSheetId="8" hidden="1">#REF!</definedName>
    <definedName name="_bdm.82A892CB89214A6BAAFE49C9DB26CF4D.edm" localSheetId="20" hidden="1">#REF!</definedName>
    <definedName name="_bdm.82A892CB89214A6BAAFE49C9DB26CF4D.edm" localSheetId="21" hidden="1">#REF!</definedName>
    <definedName name="_bdm.82A892CB89214A6BAAFE49C9DB26CF4D.edm" localSheetId="7" hidden="1">#REF!</definedName>
    <definedName name="_bdm.82A892CB89214A6BAAFE49C9DB26CF4D.edm" localSheetId="1" hidden="1">#REF!</definedName>
    <definedName name="_bdm.82A892CB89214A6BAAFE49C9DB26CF4D.edm" localSheetId="6" hidden="1">#REF!</definedName>
    <definedName name="_bdm.831881862EE64CC38F63EA27DE8A056F.edm" localSheetId="8" hidden="1">#REF!</definedName>
    <definedName name="_bdm.831881862EE64CC38F63EA27DE8A056F.edm" localSheetId="20" hidden="1">#REF!</definedName>
    <definedName name="_bdm.831881862EE64CC38F63EA27DE8A056F.edm" localSheetId="21" hidden="1">#REF!</definedName>
    <definedName name="_bdm.831881862EE64CC38F63EA27DE8A056F.edm" localSheetId="7" hidden="1">#REF!</definedName>
    <definedName name="_bdm.831881862EE64CC38F63EA27DE8A056F.edm" localSheetId="1" hidden="1">#REF!</definedName>
    <definedName name="_bdm.831881862EE64CC38F63EA27DE8A056F.edm" localSheetId="6" hidden="1">#REF!</definedName>
    <definedName name="_bdm.832D8488EA0A40BFBDEEAFE91999590B.edm" localSheetId="8" hidden="1">#REF!</definedName>
    <definedName name="_bdm.832D8488EA0A40BFBDEEAFE91999590B.edm" localSheetId="20" hidden="1">#REF!</definedName>
    <definedName name="_bdm.832D8488EA0A40BFBDEEAFE91999590B.edm" localSheetId="21" hidden="1">#REF!</definedName>
    <definedName name="_bdm.832D8488EA0A40BFBDEEAFE91999590B.edm" localSheetId="7" hidden="1">#REF!</definedName>
    <definedName name="_bdm.832D8488EA0A40BFBDEEAFE91999590B.edm" localSheetId="1" hidden="1">#REF!</definedName>
    <definedName name="_bdm.832D8488EA0A40BFBDEEAFE91999590B.edm" localSheetId="6" hidden="1">#REF!</definedName>
    <definedName name="_bdm.839BD940973C407C9A64FF6480A4752E.edm" localSheetId="8" hidden="1">#REF!</definedName>
    <definedName name="_bdm.839BD940973C407C9A64FF6480A4752E.edm" localSheetId="20" hidden="1">#REF!</definedName>
    <definedName name="_bdm.839BD940973C407C9A64FF6480A4752E.edm" localSheetId="21" hidden="1">#REF!</definedName>
    <definedName name="_bdm.839BD940973C407C9A64FF6480A4752E.edm" localSheetId="7" hidden="1">#REF!</definedName>
    <definedName name="_bdm.839BD940973C407C9A64FF6480A4752E.edm" localSheetId="1" hidden="1">#REF!</definedName>
    <definedName name="_bdm.839BD940973C407C9A64FF6480A4752E.edm" localSheetId="6" hidden="1">#REF!</definedName>
    <definedName name="_bdm.83C7489902F9438A8916DA66156E288C.edm" localSheetId="8" hidden="1">#REF!</definedName>
    <definedName name="_bdm.83C7489902F9438A8916DA66156E288C.edm" localSheetId="20" hidden="1">#REF!</definedName>
    <definedName name="_bdm.83C7489902F9438A8916DA66156E288C.edm" localSheetId="21" hidden="1">#REF!</definedName>
    <definedName name="_bdm.83C7489902F9438A8916DA66156E288C.edm" localSheetId="7" hidden="1">#REF!</definedName>
    <definedName name="_bdm.83C7489902F9438A8916DA66156E288C.edm" localSheetId="1" hidden="1">#REF!</definedName>
    <definedName name="_bdm.83C7489902F9438A8916DA66156E288C.edm" localSheetId="6" hidden="1">#REF!</definedName>
    <definedName name="_bdm.83DE6754E3804981A9FAB8BD787BC018.edm" localSheetId="8" hidden="1">#REF!</definedName>
    <definedName name="_bdm.83DE6754E3804981A9FAB8BD787BC018.edm" localSheetId="20" hidden="1">#REF!</definedName>
    <definedName name="_bdm.83DE6754E3804981A9FAB8BD787BC018.edm" localSheetId="21" hidden="1">#REF!</definedName>
    <definedName name="_bdm.83DE6754E3804981A9FAB8BD787BC018.edm" localSheetId="7" hidden="1">#REF!</definedName>
    <definedName name="_bdm.83DE6754E3804981A9FAB8BD787BC018.edm" localSheetId="1" hidden="1">#REF!</definedName>
    <definedName name="_bdm.83DE6754E3804981A9FAB8BD787BC018.edm" localSheetId="6" hidden="1">#REF!</definedName>
    <definedName name="_bdm.841F4C8414CB48F2BF14A2F19740CD24.edm" localSheetId="8" hidden="1">#REF!</definedName>
    <definedName name="_bdm.841F4C8414CB48F2BF14A2F19740CD24.edm" localSheetId="20" hidden="1">#REF!</definedName>
    <definedName name="_bdm.841F4C8414CB48F2BF14A2F19740CD24.edm" localSheetId="21" hidden="1">#REF!</definedName>
    <definedName name="_bdm.841F4C8414CB48F2BF14A2F19740CD24.edm" localSheetId="7" hidden="1">#REF!</definedName>
    <definedName name="_bdm.841F4C8414CB48F2BF14A2F19740CD24.edm" localSheetId="1" hidden="1">#REF!</definedName>
    <definedName name="_bdm.841F4C8414CB48F2BF14A2F19740CD24.edm" localSheetId="6" hidden="1">#REF!</definedName>
    <definedName name="_bdm.84B41B8F4A8E4C7C9FBB99CFCFF41FA5.edm" localSheetId="8" hidden="1">#REF!</definedName>
    <definedName name="_bdm.84B41B8F4A8E4C7C9FBB99CFCFF41FA5.edm" localSheetId="20" hidden="1">#REF!</definedName>
    <definedName name="_bdm.84B41B8F4A8E4C7C9FBB99CFCFF41FA5.edm" localSheetId="21" hidden="1">#REF!</definedName>
    <definedName name="_bdm.84B41B8F4A8E4C7C9FBB99CFCFF41FA5.edm" localSheetId="7" hidden="1">#REF!</definedName>
    <definedName name="_bdm.84B41B8F4A8E4C7C9FBB99CFCFF41FA5.edm" localSheetId="1" hidden="1">#REF!</definedName>
    <definedName name="_bdm.84B41B8F4A8E4C7C9FBB99CFCFF41FA5.edm" localSheetId="6" hidden="1">#REF!</definedName>
    <definedName name="_bdm.8530813CC3ED41F88D6A602E614A6ACC.edm" localSheetId="8" hidden="1">#REF!</definedName>
    <definedName name="_bdm.8530813CC3ED41F88D6A602E614A6ACC.edm" localSheetId="20" hidden="1">#REF!</definedName>
    <definedName name="_bdm.8530813CC3ED41F88D6A602E614A6ACC.edm" localSheetId="21" hidden="1">#REF!</definedName>
    <definedName name="_bdm.8530813CC3ED41F88D6A602E614A6ACC.edm" localSheetId="7" hidden="1">#REF!</definedName>
    <definedName name="_bdm.8530813CC3ED41F88D6A602E614A6ACC.edm" localSheetId="1" hidden="1">#REF!</definedName>
    <definedName name="_bdm.8530813CC3ED41F88D6A602E614A6ACC.edm" localSheetId="6" hidden="1">#REF!</definedName>
    <definedName name="_bdm.855DF8DCA1A8491998B73F02F025D4D8.edm" localSheetId="8" hidden="1">#REF!</definedName>
    <definedName name="_bdm.855DF8DCA1A8491998B73F02F025D4D8.edm" localSheetId="20" hidden="1">#REF!</definedName>
    <definedName name="_bdm.855DF8DCA1A8491998B73F02F025D4D8.edm" localSheetId="21" hidden="1">#REF!</definedName>
    <definedName name="_bdm.855DF8DCA1A8491998B73F02F025D4D8.edm" localSheetId="7" hidden="1">#REF!</definedName>
    <definedName name="_bdm.855DF8DCA1A8491998B73F02F025D4D8.edm" localSheetId="1" hidden="1">#REF!</definedName>
    <definedName name="_bdm.855DF8DCA1A8491998B73F02F025D4D8.edm" localSheetId="6" hidden="1">#REF!</definedName>
    <definedName name="_bdm.86A078386BE1427090C443E430EE8C19.edm" localSheetId="8" hidden="1">#REF!</definedName>
    <definedName name="_bdm.86A078386BE1427090C443E430EE8C19.edm" localSheetId="20" hidden="1">#REF!</definedName>
    <definedName name="_bdm.86A078386BE1427090C443E430EE8C19.edm" localSheetId="21" hidden="1">#REF!</definedName>
    <definedName name="_bdm.86A078386BE1427090C443E430EE8C19.edm" localSheetId="7" hidden="1">#REF!</definedName>
    <definedName name="_bdm.86A078386BE1427090C443E430EE8C19.edm" localSheetId="1" hidden="1">#REF!</definedName>
    <definedName name="_bdm.86A078386BE1427090C443E430EE8C19.edm" localSheetId="6" hidden="1">#REF!</definedName>
    <definedName name="_bdm.873E2AA488154523A4D2393999727F2C.edm" localSheetId="8" hidden="1">#REF!</definedName>
    <definedName name="_bdm.873E2AA488154523A4D2393999727F2C.edm" localSheetId="20" hidden="1">#REF!</definedName>
    <definedName name="_bdm.873E2AA488154523A4D2393999727F2C.edm" localSheetId="21" hidden="1">#REF!</definedName>
    <definedName name="_bdm.873E2AA488154523A4D2393999727F2C.edm" localSheetId="7" hidden="1">#REF!</definedName>
    <definedName name="_bdm.873E2AA488154523A4D2393999727F2C.edm" localSheetId="1" hidden="1">#REF!</definedName>
    <definedName name="_bdm.873E2AA488154523A4D2393999727F2C.edm" localSheetId="6" hidden="1">#REF!</definedName>
    <definedName name="_bdm.88616E4DAD9748DDA7CD44B6429710C8.edm" localSheetId="8" hidden="1">#REF!</definedName>
    <definedName name="_bdm.88616E4DAD9748DDA7CD44B6429710C8.edm" localSheetId="20" hidden="1">#REF!</definedName>
    <definedName name="_bdm.88616E4DAD9748DDA7CD44B6429710C8.edm" localSheetId="21" hidden="1">#REF!</definedName>
    <definedName name="_bdm.88616E4DAD9748DDA7CD44B6429710C8.edm" localSheetId="7" hidden="1">#REF!</definedName>
    <definedName name="_bdm.88616E4DAD9748DDA7CD44B6429710C8.edm" localSheetId="1" hidden="1">#REF!</definedName>
    <definedName name="_bdm.88616E4DAD9748DDA7CD44B6429710C8.edm" localSheetId="6" hidden="1">#REF!</definedName>
    <definedName name="_bdm.88A1AB12E95C445A8CCA5793D5FEEF54.edm" localSheetId="8" hidden="1">#REF!</definedName>
    <definedName name="_bdm.88A1AB12E95C445A8CCA5793D5FEEF54.edm" localSheetId="20" hidden="1">#REF!</definedName>
    <definedName name="_bdm.88A1AB12E95C445A8CCA5793D5FEEF54.edm" localSheetId="21" hidden="1">#REF!</definedName>
    <definedName name="_bdm.88A1AB12E95C445A8CCA5793D5FEEF54.edm" localSheetId="7" hidden="1">#REF!</definedName>
    <definedName name="_bdm.88A1AB12E95C445A8CCA5793D5FEEF54.edm" localSheetId="1" hidden="1">#REF!</definedName>
    <definedName name="_bdm.88A1AB12E95C445A8CCA5793D5FEEF54.edm" localSheetId="6" hidden="1">#REF!</definedName>
    <definedName name="_bdm.8923E5381D5F4C65AB9A631223F50CB5.edm" localSheetId="8" hidden="1">#REF!</definedName>
    <definedName name="_bdm.8923E5381D5F4C65AB9A631223F50CB5.edm" localSheetId="20" hidden="1">#REF!</definedName>
    <definedName name="_bdm.8923E5381D5F4C65AB9A631223F50CB5.edm" localSheetId="21" hidden="1">#REF!</definedName>
    <definedName name="_bdm.8923E5381D5F4C65AB9A631223F50CB5.edm" localSheetId="7" hidden="1">#REF!</definedName>
    <definedName name="_bdm.8923E5381D5F4C65AB9A631223F50CB5.edm" localSheetId="1" hidden="1">#REF!</definedName>
    <definedName name="_bdm.8923E5381D5F4C65AB9A631223F50CB5.edm" localSheetId="6" hidden="1">#REF!</definedName>
    <definedName name="_bdm.8959388EE9A648349B3E7BCFF3452185.edm" localSheetId="8" hidden="1">#REF!</definedName>
    <definedName name="_bdm.8959388EE9A648349B3E7BCFF3452185.edm" localSheetId="20" hidden="1">#REF!</definedName>
    <definedName name="_bdm.8959388EE9A648349B3E7BCFF3452185.edm" localSheetId="21" hidden="1">#REF!</definedName>
    <definedName name="_bdm.8959388EE9A648349B3E7BCFF3452185.edm" localSheetId="7" hidden="1">#REF!</definedName>
    <definedName name="_bdm.8959388EE9A648349B3E7BCFF3452185.edm" localSheetId="1" hidden="1">#REF!</definedName>
    <definedName name="_bdm.8959388EE9A648349B3E7BCFF3452185.edm" localSheetId="6" hidden="1">#REF!</definedName>
    <definedName name="_bdm.89647EF5C6F14BB39C540AD50353D323.edm" localSheetId="8" hidden="1">#REF!</definedName>
    <definedName name="_bdm.89647EF5C6F14BB39C540AD50353D323.edm" localSheetId="20" hidden="1">#REF!</definedName>
    <definedName name="_bdm.89647EF5C6F14BB39C540AD50353D323.edm" localSheetId="21" hidden="1">#REF!</definedName>
    <definedName name="_bdm.89647EF5C6F14BB39C540AD50353D323.edm" localSheetId="7" hidden="1">#REF!</definedName>
    <definedName name="_bdm.89647EF5C6F14BB39C540AD50353D323.edm" localSheetId="1" hidden="1">#REF!</definedName>
    <definedName name="_bdm.89647EF5C6F14BB39C540AD50353D323.edm" localSheetId="6" hidden="1">#REF!</definedName>
    <definedName name="_bdm.89666E378E734F80BE1ACEFAC22AA3D9.edm" localSheetId="8" hidden="1">#REF!</definedName>
    <definedName name="_bdm.89666E378E734F80BE1ACEFAC22AA3D9.edm" localSheetId="20" hidden="1">#REF!</definedName>
    <definedName name="_bdm.89666E378E734F80BE1ACEFAC22AA3D9.edm" localSheetId="21" hidden="1">#REF!</definedName>
    <definedName name="_bdm.89666E378E734F80BE1ACEFAC22AA3D9.edm" localSheetId="7" hidden="1">#REF!</definedName>
    <definedName name="_bdm.89666E378E734F80BE1ACEFAC22AA3D9.edm" localSheetId="1" hidden="1">#REF!</definedName>
    <definedName name="_bdm.89666E378E734F80BE1ACEFAC22AA3D9.edm" localSheetId="6" hidden="1">#REF!</definedName>
    <definedName name="_bdm.89719F743E3E435EB9B3CDEBC7C0DE58.edm" localSheetId="8" hidden="1">#REF!</definedName>
    <definedName name="_bdm.89719F743E3E435EB9B3CDEBC7C0DE58.edm" localSheetId="20" hidden="1">#REF!</definedName>
    <definedName name="_bdm.89719F743E3E435EB9B3CDEBC7C0DE58.edm" localSheetId="21" hidden="1">#REF!</definedName>
    <definedName name="_bdm.89719F743E3E435EB9B3CDEBC7C0DE58.edm" localSheetId="7" hidden="1">#REF!</definedName>
    <definedName name="_bdm.89719F743E3E435EB9B3CDEBC7C0DE58.edm" localSheetId="1" hidden="1">#REF!</definedName>
    <definedName name="_bdm.89719F743E3E435EB9B3CDEBC7C0DE58.edm" localSheetId="6" hidden="1">#REF!</definedName>
    <definedName name="_bdm.8999C185D793402AB6BC8E852C554C16.edm" localSheetId="8" hidden="1">#REF!</definedName>
    <definedName name="_bdm.8999C185D793402AB6BC8E852C554C16.edm" localSheetId="20" hidden="1">#REF!</definedName>
    <definedName name="_bdm.8999C185D793402AB6BC8E852C554C16.edm" localSheetId="21" hidden="1">#REF!</definedName>
    <definedName name="_bdm.8999C185D793402AB6BC8E852C554C16.edm" localSheetId="7" hidden="1">#REF!</definedName>
    <definedName name="_bdm.8999C185D793402AB6BC8E852C554C16.edm" localSheetId="1" hidden="1">#REF!</definedName>
    <definedName name="_bdm.8999C185D793402AB6BC8E852C554C16.edm" localSheetId="6" hidden="1">#REF!</definedName>
    <definedName name="_bdm.8A49F61524AA4851B3BE8FD934110451.edm" localSheetId="8" hidden="1">#REF!</definedName>
    <definedName name="_bdm.8A49F61524AA4851B3BE8FD934110451.edm" localSheetId="20" hidden="1">#REF!</definedName>
    <definedName name="_bdm.8A49F61524AA4851B3BE8FD934110451.edm" localSheetId="21" hidden="1">#REF!</definedName>
    <definedName name="_bdm.8A49F61524AA4851B3BE8FD934110451.edm" localSheetId="7" hidden="1">#REF!</definedName>
    <definedName name="_bdm.8A49F61524AA4851B3BE8FD934110451.edm" localSheetId="1" hidden="1">#REF!</definedName>
    <definedName name="_bdm.8A49F61524AA4851B3BE8FD934110451.edm" localSheetId="6" hidden="1">#REF!</definedName>
    <definedName name="_bdm.8A8004932C2D4FD0BBD42B3882B52B02.edm" localSheetId="8" hidden="1">#REF!</definedName>
    <definedName name="_bdm.8A8004932C2D4FD0BBD42B3882B52B02.edm" localSheetId="20" hidden="1">#REF!</definedName>
    <definedName name="_bdm.8A8004932C2D4FD0BBD42B3882B52B02.edm" localSheetId="21" hidden="1">#REF!</definedName>
    <definedName name="_bdm.8A8004932C2D4FD0BBD42B3882B52B02.edm" localSheetId="7" hidden="1">#REF!</definedName>
    <definedName name="_bdm.8A8004932C2D4FD0BBD42B3882B52B02.edm" localSheetId="1" hidden="1">#REF!</definedName>
    <definedName name="_bdm.8A8004932C2D4FD0BBD42B3882B52B02.edm" localSheetId="6" hidden="1">#REF!</definedName>
    <definedName name="_bdm.8AB2F2AFE3094EF2A4F5AEFC34954770.edm" localSheetId="8" hidden="1">#REF!</definedName>
    <definedName name="_bdm.8AB2F2AFE3094EF2A4F5AEFC34954770.edm" localSheetId="20" hidden="1">#REF!</definedName>
    <definedName name="_bdm.8AB2F2AFE3094EF2A4F5AEFC34954770.edm" localSheetId="21" hidden="1">#REF!</definedName>
    <definedName name="_bdm.8AB2F2AFE3094EF2A4F5AEFC34954770.edm" localSheetId="7" hidden="1">#REF!</definedName>
    <definedName name="_bdm.8AB2F2AFE3094EF2A4F5AEFC34954770.edm" localSheetId="1" hidden="1">#REF!</definedName>
    <definedName name="_bdm.8AB2F2AFE3094EF2A4F5AEFC34954770.edm" localSheetId="6" hidden="1">#REF!</definedName>
    <definedName name="_bdm.8B859C52916F44FA838F0D5A07874C3D.edm" localSheetId="8" hidden="1">#REF!</definedName>
    <definedName name="_bdm.8B859C52916F44FA838F0D5A07874C3D.edm" localSheetId="20" hidden="1">#REF!</definedName>
    <definedName name="_bdm.8B859C52916F44FA838F0D5A07874C3D.edm" localSheetId="21" hidden="1">#REF!</definedName>
    <definedName name="_bdm.8B859C52916F44FA838F0D5A07874C3D.edm" localSheetId="7" hidden="1">#REF!</definedName>
    <definedName name="_bdm.8B859C52916F44FA838F0D5A07874C3D.edm" localSheetId="1" hidden="1">#REF!</definedName>
    <definedName name="_bdm.8B859C52916F44FA838F0D5A07874C3D.edm" localSheetId="6" hidden="1">#REF!</definedName>
    <definedName name="_bdm.8B9B665BF50E4FD8B16A85B20D86A035.edm" localSheetId="8" hidden="1">#REF!</definedName>
    <definedName name="_bdm.8B9B665BF50E4FD8B16A85B20D86A035.edm" localSheetId="20" hidden="1">#REF!</definedName>
    <definedName name="_bdm.8B9B665BF50E4FD8B16A85B20D86A035.edm" localSheetId="21" hidden="1">#REF!</definedName>
    <definedName name="_bdm.8B9B665BF50E4FD8B16A85B20D86A035.edm" localSheetId="7" hidden="1">#REF!</definedName>
    <definedName name="_bdm.8B9B665BF50E4FD8B16A85B20D86A035.edm" localSheetId="1" hidden="1">#REF!</definedName>
    <definedName name="_bdm.8B9B665BF50E4FD8B16A85B20D86A035.edm" localSheetId="6" hidden="1">#REF!</definedName>
    <definedName name="_bdm.8BF61CA1A6C6412D85E2D532BCCA39FF.edm" localSheetId="8" hidden="1">#REF!</definedName>
    <definedName name="_bdm.8BF61CA1A6C6412D85E2D532BCCA39FF.edm" localSheetId="20" hidden="1">#REF!</definedName>
    <definedName name="_bdm.8BF61CA1A6C6412D85E2D532BCCA39FF.edm" localSheetId="21" hidden="1">#REF!</definedName>
    <definedName name="_bdm.8BF61CA1A6C6412D85E2D532BCCA39FF.edm" localSheetId="7" hidden="1">#REF!</definedName>
    <definedName name="_bdm.8BF61CA1A6C6412D85E2D532BCCA39FF.edm" localSheetId="1" hidden="1">#REF!</definedName>
    <definedName name="_bdm.8BF61CA1A6C6412D85E2D532BCCA39FF.edm" localSheetId="6" hidden="1">#REF!</definedName>
    <definedName name="_bdm.8C147324C309445EA682735C08D17EB0.edm" localSheetId="8" hidden="1">#REF!</definedName>
    <definedName name="_bdm.8C147324C309445EA682735C08D17EB0.edm" localSheetId="20" hidden="1">#REF!</definedName>
    <definedName name="_bdm.8C147324C309445EA682735C08D17EB0.edm" localSheetId="21" hidden="1">#REF!</definedName>
    <definedName name="_bdm.8C147324C309445EA682735C08D17EB0.edm" localSheetId="7" hidden="1">#REF!</definedName>
    <definedName name="_bdm.8C147324C309445EA682735C08D17EB0.edm" localSheetId="1" hidden="1">#REF!</definedName>
    <definedName name="_bdm.8C147324C309445EA682735C08D17EB0.edm" localSheetId="6" hidden="1">#REF!</definedName>
    <definedName name="_bdm.8C768DD51CC3430591BE5E03995D7BCA.edm" localSheetId="8" hidden="1">#REF!</definedName>
    <definedName name="_bdm.8C768DD51CC3430591BE5E03995D7BCA.edm" localSheetId="20" hidden="1">#REF!</definedName>
    <definedName name="_bdm.8C768DD51CC3430591BE5E03995D7BCA.edm" localSheetId="21" hidden="1">#REF!</definedName>
    <definedName name="_bdm.8C768DD51CC3430591BE5E03995D7BCA.edm" localSheetId="7" hidden="1">#REF!</definedName>
    <definedName name="_bdm.8C768DD51CC3430591BE5E03995D7BCA.edm" localSheetId="1" hidden="1">#REF!</definedName>
    <definedName name="_bdm.8C768DD51CC3430591BE5E03995D7BCA.edm" localSheetId="6" hidden="1">#REF!</definedName>
    <definedName name="_bdm.8CC59E4BB7D44F41ACFF1E3FA4960F6B.edm" localSheetId="8" hidden="1">#REF!</definedName>
    <definedName name="_bdm.8CC59E4BB7D44F41ACFF1E3FA4960F6B.edm" localSheetId="20" hidden="1">#REF!</definedName>
    <definedName name="_bdm.8CC59E4BB7D44F41ACFF1E3FA4960F6B.edm" localSheetId="21" hidden="1">#REF!</definedName>
    <definedName name="_bdm.8CC59E4BB7D44F41ACFF1E3FA4960F6B.edm" localSheetId="7" hidden="1">#REF!</definedName>
    <definedName name="_bdm.8CC59E4BB7D44F41ACFF1E3FA4960F6B.edm" localSheetId="1" hidden="1">#REF!</definedName>
    <definedName name="_bdm.8CC59E4BB7D44F41ACFF1E3FA4960F6B.edm" localSheetId="6" hidden="1">#REF!</definedName>
    <definedName name="_bdm.8CF71BD78C954BEA9353E156AA692415.edm" localSheetId="8" hidden="1">#REF!</definedName>
    <definedName name="_bdm.8CF71BD78C954BEA9353E156AA692415.edm" localSheetId="20" hidden="1">#REF!</definedName>
    <definedName name="_bdm.8CF71BD78C954BEA9353E156AA692415.edm" localSheetId="21" hidden="1">#REF!</definedName>
    <definedName name="_bdm.8CF71BD78C954BEA9353E156AA692415.edm" localSheetId="7" hidden="1">#REF!</definedName>
    <definedName name="_bdm.8CF71BD78C954BEA9353E156AA692415.edm" localSheetId="1" hidden="1">#REF!</definedName>
    <definedName name="_bdm.8CF71BD78C954BEA9353E156AA692415.edm" localSheetId="6" hidden="1">#REF!</definedName>
    <definedName name="_bdm.8D786F80AD964455ABF193084FCAA94A.edm" localSheetId="8" hidden="1">#REF!</definedName>
    <definedName name="_bdm.8D786F80AD964455ABF193084FCAA94A.edm" localSheetId="20" hidden="1">#REF!</definedName>
    <definedName name="_bdm.8D786F80AD964455ABF193084FCAA94A.edm" localSheetId="21" hidden="1">#REF!</definedName>
    <definedName name="_bdm.8D786F80AD964455ABF193084FCAA94A.edm" localSheetId="7" hidden="1">#REF!</definedName>
    <definedName name="_bdm.8D786F80AD964455ABF193084FCAA94A.edm" localSheetId="1" hidden="1">#REF!</definedName>
    <definedName name="_bdm.8D786F80AD964455ABF193084FCAA94A.edm" localSheetId="6" hidden="1">#REF!</definedName>
    <definedName name="_bdm.8DE2A898EBD048DAA96CC02D81B029EE.edm" localSheetId="8" hidden="1">#REF!</definedName>
    <definedName name="_bdm.8DE2A898EBD048DAA96CC02D81B029EE.edm" localSheetId="20" hidden="1">#REF!</definedName>
    <definedName name="_bdm.8DE2A898EBD048DAA96CC02D81B029EE.edm" localSheetId="21" hidden="1">#REF!</definedName>
    <definedName name="_bdm.8DE2A898EBD048DAA96CC02D81B029EE.edm" localSheetId="7" hidden="1">#REF!</definedName>
    <definedName name="_bdm.8DE2A898EBD048DAA96CC02D81B029EE.edm" localSheetId="1" hidden="1">#REF!</definedName>
    <definedName name="_bdm.8DE2A898EBD048DAA96CC02D81B029EE.edm" localSheetId="6" hidden="1">#REF!</definedName>
    <definedName name="_bdm.8E0702AD4A774002AA52F0BD9F8C5180.edm" localSheetId="8" hidden="1">#REF!</definedName>
    <definedName name="_bdm.8E0702AD4A774002AA52F0BD9F8C5180.edm" localSheetId="20" hidden="1">#REF!</definedName>
    <definedName name="_bdm.8E0702AD4A774002AA52F0BD9F8C5180.edm" localSheetId="21" hidden="1">#REF!</definedName>
    <definedName name="_bdm.8E0702AD4A774002AA52F0BD9F8C5180.edm" localSheetId="7" hidden="1">#REF!</definedName>
    <definedName name="_bdm.8E0702AD4A774002AA52F0BD9F8C5180.edm" localSheetId="1" hidden="1">#REF!</definedName>
    <definedName name="_bdm.8E0702AD4A774002AA52F0BD9F8C5180.edm" localSheetId="6" hidden="1">#REF!</definedName>
    <definedName name="_bdm.8E547CC1163844908E0F551B26656FF0.edm" localSheetId="8" hidden="1">#REF!</definedName>
    <definedName name="_bdm.8E547CC1163844908E0F551B26656FF0.edm" localSheetId="20" hidden="1">#REF!</definedName>
    <definedName name="_bdm.8E547CC1163844908E0F551B26656FF0.edm" localSheetId="21" hidden="1">#REF!</definedName>
    <definedName name="_bdm.8E547CC1163844908E0F551B26656FF0.edm" localSheetId="7" hidden="1">#REF!</definedName>
    <definedName name="_bdm.8E547CC1163844908E0F551B26656FF0.edm" localSheetId="1" hidden="1">#REF!</definedName>
    <definedName name="_bdm.8E547CC1163844908E0F551B26656FF0.edm" localSheetId="6" hidden="1">#REF!</definedName>
    <definedName name="_bdm.8EC6201627504C9A8611A5BAE031CAB9.edm" localSheetId="8" hidden="1">#REF!</definedName>
    <definedName name="_bdm.8EC6201627504C9A8611A5BAE031CAB9.edm" localSheetId="20" hidden="1">#REF!</definedName>
    <definedName name="_bdm.8EC6201627504C9A8611A5BAE031CAB9.edm" localSheetId="21" hidden="1">#REF!</definedName>
    <definedName name="_bdm.8EC6201627504C9A8611A5BAE031CAB9.edm" localSheetId="7" hidden="1">#REF!</definedName>
    <definedName name="_bdm.8EC6201627504C9A8611A5BAE031CAB9.edm" localSheetId="1" hidden="1">#REF!</definedName>
    <definedName name="_bdm.8EC6201627504C9A8611A5BAE031CAB9.edm" localSheetId="6" hidden="1">#REF!</definedName>
    <definedName name="_bdm.8F4158684B88416EA7CB985407AC6EC0.edm" localSheetId="8" hidden="1">#REF!</definedName>
    <definedName name="_bdm.8F4158684B88416EA7CB985407AC6EC0.edm" localSheetId="20" hidden="1">#REF!</definedName>
    <definedName name="_bdm.8F4158684B88416EA7CB985407AC6EC0.edm" localSheetId="21" hidden="1">#REF!</definedName>
    <definedName name="_bdm.8F4158684B88416EA7CB985407AC6EC0.edm" localSheetId="7" hidden="1">#REF!</definedName>
    <definedName name="_bdm.8F4158684B88416EA7CB985407AC6EC0.edm" localSheetId="1" hidden="1">#REF!</definedName>
    <definedName name="_bdm.8F4158684B88416EA7CB985407AC6EC0.edm" localSheetId="6" hidden="1">#REF!</definedName>
    <definedName name="_bdm.8F8B954D78EF4FBAB1219080923E136B.edm" localSheetId="8" hidden="1">#REF!</definedName>
    <definedName name="_bdm.8F8B954D78EF4FBAB1219080923E136B.edm" localSheetId="20" hidden="1">#REF!</definedName>
    <definedName name="_bdm.8F8B954D78EF4FBAB1219080923E136B.edm" localSheetId="21" hidden="1">#REF!</definedName>
    <definedName name="_bdm.8F8B954D78EF4FBAB1219080923E136B.edm" localSheetId="7" hidden="1">#REF!</definedName>
    <definedName name="_bdm.8F8B954D78EF4FBAB1219080923E136B.edm" localSheetId="1" hidden="1">#REF!</definedName>
    <definedName name="_bdm.8F8B954D78EF4FBAB1219080923E136B.edm" localSheetId="6" hidden="1">#REF!</definedName>
    <definedName name="_bdm.8FA1985E0CDF48B2B399B80E6F80216C.edm" localSheetId="8" hidden="1">#REF!</definedName>
    <definedName name="_bdm.8FA1985E0CDF48B2B399B80E6F80216C.edm" localSheetId="20" hidden="1">#REF!</definedName>
    <definedName name="_bdm.8FA1985E0CDF48B2B399B80E6F80216C.edm" localSheetId="21" hidden="1">#REF!</definedName>
    <definedName name="_bdm.8FA1985E0CDF48B2B399B80E6F80216C.edm" localSheetId="7" hidden="1">#REF!</definedName>
    <definedName name="_bdm.8FA1985E0CDF48B2B399B80E6F80216C.edm" localSheetId="1" hidden="1">#REF!</definedName>
    <definedName name="_bdm.8FA1985E0CDF48B2B399B80E6F80216C.edm" localSheetId="6" hidden="1">#REF!</definedName>
    <definedName name="_bdm.90225EB33C8D4A5A9E8BF5BE05314EAB.edm" localSheetId="8" hidden="1">#REF!</definedName>
    <definedName name="_bdm.90225EB33C8D4A5A9E8BF5BE05314EAB.edm" localSheetId="20" hidden="1">#REF!</definedName>
    <definedName name="_bdm.90225EB33C8D4A5A9E8BF5BE05314EAB.edm" localSheetId="21" hidden="1">#REF!</definedName>
    <definedName name="_bdm.90225EB33C8D4A5A9E8BF5BE05314EAB.edm" localSheetId="7" hidden="1">#REF!</definedName>
    <definedName name="_bdm.90225EB33C8D4A5A9E8BF5BE05314EAB.edm" localSheetId="1" hidden="1">#REF!</definedName>
    <definedName name="_bdm.90225EB33C8D4A5A9E8BF5BE05314EAB.edm" localSheetId="6" hidden="1">#REF!</definedName>
    <definedName name="_bdm.9027787DC54C49FEABAA158B7455823D.edm" localSheetId="8" hidden="1">#REF!</definedName>
    <definedName name="_bdm.9027787DC54C49FEABAA158B7455823D.edm" localSheetId="20" hidden="1">#REF!</definedName>
    <definedName name="_bdm.9027787DC54C49FEABAA158B7455823D.edm" localSheetId="21" hidden="1">#REF!</definedName>
    <definedName name="_bdm.9027787DC54C49FEABAA158B7455823D.edm" localSheetId="7" hidden="1">#REF!</definedName>
    <definedName name="_bdm.9027787DC54C49FEABAA158B7455823D.edm" localSheetId="1" hidden="1">#REF!</definedName>
    <definedName name="_bdm.9027787DC54C49FEABAA158B7455823D.edm" localSheetId="6" hidden="1">#REF!</definedName>
    <definedName name="_bdm.90614747F537498FAF3A8A9DAA04693D.edm" localSheetId="8" hidden="1">#REF!</definedName>
    <definedName name="_bdm.90614747F537498FAF3A8A9DAA04693D.edm" localSheetId="20" hidden="1">#REF!</definedName>
    <definedName name="_bdm.90614747F537498FAF3A8A9DAA04693D.edm" localSheetId="21" hidden="1">#REF!</definedName>
    <definedName name="_bdm.90614747F537498FAF3A8A9DAA04693D.edm" localSheetId="7" hidden="1">#REF!</definedName>
    <definedName name="_bdm.90614747F537498FAF3A8A9DAA04693D.edm" localSheetId="1" hidden="1">#REF!</definedName>
    <definedName name="_bdm.90614747F537498FAF3A8A9DAA04693D.edm" localSheetId="6" hidden="1">#REF!</definedName>
    <definedName name="_bdm.90E510ED5BF444A88A2236A4C24FFD3B.edm" localSheetId="8" hidden="1">#REF!</definedName>
    <definedName name="_bdm.90E510ED5BF444A88A2236A4C24FFD3B.edm" localSheetId="20" hidden="1">#REF!</definedName>
    <definedName name="_bdm.90E510ED5BF444A88A2236A4C24FFD3B.edm" localSheetId="21" hidden="1">#REF!</definedName>
    <definedName name="_bdm.90E510ED5BF444A88A2236A4C24FFD3B.edm" localSheetId="7" hidden="1">#REF!</definedName>
    <definedName name="_bdm.90E510ED5BF444A88A2236A4C24FFD3B.edm" localSheetId="1" hidden="1">#REF!</definedName>
    <definedName name="_bdm.90E510ED5BF444A88A2236A4C24FFD3B.edm" localSheetId="6" hidden="1">#REF!</definedName>
    <definedName name="_bdm.91256DEFD51A40FF892D5A2C56C7C81E.edm" localSheetId="8" hidden="1">#REF!</definedName>
    <definedName name="_bdm.91256DEFD51A40FF892D5A2C56C7C81E.edm" localSheetId="20" hidden="1">#REF!</definedName>
    <definedName name="_bdm.91256DEFD51A40FF892D5A2C56C7C81E.edm" localSheetId="21" hidden="1">#REF!</definedName>
    <definedName name="_bdm.91256DEFD51A40FF892D5A2C56C7C81E.edm" localSheetId="7" hidden="1">#REF!</definedName>
    <definedName name="_bdm.91256DEFD51A40FF892D5A2C56C7C81E.edm" localSheetId="1" hidden="1">#REF!</definedName>
    <definedName name="_bdm.91256DEFD51A40FF892D5A2C56C7C81E.edm" localSheetId="6" hidden="1">#REF!</definedName>
    <definedName name="_bdm.916B6E9C9F77451EB9047C1CD4229A17.edm" localSheetId="8" hidden="1">#REF!</definedName>
    <definedName name="_bdm.916B6E9C9F77451EB9047C1CD4229A17.edm" localSheetId="20" hidden="1">#REF!</definedName>
    <definedName name="_bdm.916B6E9C9F77451EB9047C1CD4229A17.edm" localSheetId="21" hidden="1">#REF!</definedName>
    <definedName name="_bdm.916B6E9C9F77451EB9047C1CD4229A17.edm" localSheetId="7" hidden="1">#REF!</definedName>
    <definedName name="_bdm.916B6E9C9F77451EB9047C1CD4229A17.edm" localSheetId="1" hidden="1">#REF!</definedName>
    <definedName name="_bdm.916B6E9C9F77451EB9047C1CD4229A17.edm" localSheetId="6" hidden="1">#REF!</definedName>
    <definedName name="_bdm.91971C99883D4AF5BBEEB41342A6F4CF.edm" localSheetId="8" hidden="1">#REF!</definedName>
    <definedName name="_bdm.91971C99883D4AF5BBEEB41342A6F4CF.edm" localSheetId="20" hidden="1">#REF!</definedName>
    <definedName name="_bdm.91971C99883D4AF5BBEEB41342A6F4CF.edm" localSheetId="21" hidden="1">#REF!</definedName>
    <definedName name="_bdm.91971C99883D4AF5BBEEB41342A6F4CF.edm" localSheetId="7" hidden="1">#REF!</definedName>
    <definedName name="_bdm.91971C99883D4AF5BBEEB41342A6F4CF.edm" localSheetId="1" hidden="1">#REF!</definedName>
    <definedName name="_bdm.91971C99883D4AF5BBEEB41342A6F4CF.edm" localSheetId="6" hidden="1">#REF!</definedName>
    <definedName name="_bdm.91C7BD26798A4845B129CFE48E84605B.edm" localSheetId="8" hidden="1">#REF!</definedName>
    <definedName name="_bdm.91C7BD26798A4845B129CFE48E84605B.edm" localSheetId="20" hidden="1">#REF!</definedName>
    <definedName name="_bdm.91C7BD26798A4845B129CFE48E84605B.edm" localSheetId="21" hidden="1">#REF!</definedName>
    <definedName name="_bdm.91C7BD26798A4845B129CFE48E84605B.edm" localSheetId="7" hidden="1">#REF!</definedName>
    <definedName name="_bdm.91C7BD26798A4845B129CFE48E84605B.edm" localSheetId="1" hidden="1">#REF!</definedName>
    <definedName name="_bdm.91C7BD26798A4845B129CFE48E84605B.edm" localSheetId="6" hidden="1">#REF!</definedName>
    <definedName name="_bdm.9205384EFDA34BCE81D95CC17B05D24D.edm" localSheetId="8" hidden="1">#REF!</definedName>
    <definedName name="_bdm.9205384EFDA34BCE81D95CC17B05D24D.edm" localSheetId="20" hidden="1">#REF!</definedName>
    <definedName name="_bdm.9205384EFDA34BCE81D95CC17B05D24D.edm" localSheetId="21" hidden="1">#REF!</definedName>
    <definedName name="_bdm.9205384EFDA34BCE81D95CC17B05D24D.edm" localSheetId="7" hidden="1">#REF!</definedName>
    <definedName name="_bdm.9205384EFDA34BCE81D95CC17B05D24D.edm" localSheetId="1" hidden="1">#REF!</definedName>
    <definedName name="_bdm.9205384EFDA34BCE81D95CC17B05D24D.edm" localSheetId="6" hidden="1">#REF!</definedName>
    <definedName name="_bdm.92215600063C4A4CB2833BB516FDC278.edm" localSheetId="8" hidden="1">#REF!</definedName>
    <definedName name="_bdm.92215600063C4A4CB2833BB516FDC278.edm" localSheetId="20" hidden="1">#REF!</definedName>
    <definedName name="_bdm.92215600063C4A4CB2833BB516FDC278.edm" localSheetId="21" hidden="1">#REF!</definedName>
    <definedName name="_bdm.92215600063C4A4CB2833BB516FDC278.edm" localSheetId="7" hidden="1">#REF!</definedName>
    <definedName name="_bdm.92215600063C4A4CB2833BB516FDC278.edm" localSheetId="1" hidden="1">#REF!</definedName>
    <definedName name="_bdm.92215600063C4A4CB2833BB516FDC278.edm" localSheetId="6" hidden="1">#REF!</definedName>
    <definedName name="_bdm.922FDD902EEC4C09BBAB90EF442E7FEE.edm" localSheetId="8" hidden="1">#REF!</definedName>
    <definedName name="_bdm.922FDD902EEC4C09BBAB90EF442E7FEE.edm" localSheetId="20" hidden="1">#REF!</definedName>
    <definedName name="_bdm.922FDD902EEC4C09BBAB90EF442E7FEE.edm" localSheetId="21" hidden="1">#REF!</definedName>
    <definedName name="_bdm.922FDD902EEC4C09BBAB90EF442E7FEE.edm" localSheetId="7" hidden="1">#REF!</definedName>
    <definedName name="_bdm.922FDD902EEC4C09BBAB90EF442E7FEE.edm" localSheetId="1" hidden="1">#REF!</definedName>
    <definedName name="_bdm.922FDD902EEC4C09BBAB90EF442E7FEE.edm" localSheetId="6" hidden="1">#REF!</definedName>
    <definedName name="_bdm.9256B42B2B034973BEA7B7B4D93DF597.edm" localSheetId="8" hidden="1">#REF!</definedName>
    <definedName name="_bdm.9256B42B2B034973BEA7B7B4D93DF597.edm" localSheetId="20" hidden="1">#REF!</definedName>
    <definedName name="_bdm.9256B42B2B034973BEA7B7B4D93DF597.edm" localSheetId="21" hidden="1">#REF!</definedName>
    <definedName name="_bdm.9256B42B2B034973BEA7B7B4D93DF597.edm" localSheetId="7" hidden="1">#REF!</definedName>
    <definedName name="_bdm.9256B42B2B034973BEA7B7B4D93DF597.edm" localSheetId="1" hidden="1">#REF!</definedName>
    <definedName name="_bdm.9256B42B2B034973BEA7B7B4D93DF597.edm" localSheetId="6" hidden="1">#REF!</definedName>
    <definedName name="_bdm.928C14155B6040C680BAD91FFD438403.edm" localSheetId="8" hidden="1">#REF!</definedName>
    <definedName name="_bdm.928C14155B6040C680BAD91FFD438403.edm" localSheetId="20" hidden="1">#REF!</definedName>
    <definedName name="_bdm.928C14155B6040C680BAD91FFD438403.edm" localSheetId="21" hidden="1">#REF!</definedName>
    <definedName name="_bdm.928C14155B6040C680BAD91FFD438403.edm" localSheetId="7" hidden="1">#REF!</definedName>
    <definedName name="_bdm.928C14155B6040C680BAD91FFD438403.edm" localSheetId="1" hidden="1">#REF!</definedName>
    <definedName name="_bdm.928C14155B6040C680BAD91FFD438403.edm" localSheetId="6" hidden="1">#REF!</definedName>
    <definedName name="_bdm.929547C8CDD745FABBF3DEAC955EBF64.edm" localSheetId="8" hidden="1">#REF!</definedName>
    <definedName name="_bdm.929547C8CDD745FABBF3DEAC955EBF64.edm" localSheetId="20" hidden="1">#REF!</definedName>
    <definedName name="_bdm.929547C8CDD745FABBF3DEAC955EBF64.edm" localSheetId="21" hidden="1">#REF!</definedName>
    <definedName name="_bdm.929547C8CDD745FABBF3DEAC955EBF64.edm" localSheetId="7" hidden="1">#REF!</definedName>
    <definedName name="_bdm.929547C8CDD745FABBF3DEAC955EBF64.edm" localSheetId="1" hidden="1">#REF!</definedName>
    <definedName name="_bdm.929547C8CDD745FABBF3DEAC955EBF64.edm" localSheetId="6" hidden="1">#REF!</definedName>
    <definedName name="_bdm.93A569A43B0747B3B9F5132AD04BB1EA.edm" localSheetId="8" hidden="1">#REF!</definedName>
    <definedName name="_bdm.93A569A43B0747B3B9F5132AD04BB1EA.edm" localSheetId="20" hidden="1">#REF!</definedName>
    <definedName name="_bdm.93A569A43B0747B3B9F5132AD04BB1EA.edm" localSheetId="21" hidden="1">#REF!</definedName>
    <definedName name="_bdm.93A569A43B0747B3B9F5132AD04BB1EA.edm" localSheetId="7" hidden="1">#REF!</definedName>
    <definedName name="_bdm.93A569A43B0747B3B9F5132AD04BB1EA.edm" localSheetId="1" hidden="1">#REF!</definedName>
    <definedName name="_bdm.93A569A43B0747B3B9F5132AD04BB1EA.edm" localSheetId="6" hidden="1">#REF!</definedName>
    <definedName name="_bdm.943B980225B3467390213E911224FDDE.edm" localSheetId="8" hidden="1">#REF!</definedName>
    <definedName name="_bdm.943B980225B3467390213E911224FDDE.edm" localSheetId="20" hidden="1">#REF!</definedName>
    <definedName name="_bdm.943B980225B3467390213E911224FDDE.edm" localSheetId="21" hidden="1">#REF!</definedName>
    <definedName name="_bdm.943B980225B3467390213E911224FDDE.edm" localSheetId="7" hidden="1">#REF!</definedName>
    <definedName name="_bdm.943B980225B3467390213E911224FDDE.edm" localSheetId="1" hidden="1">#REF!</definedName>
    <definedName name="_bdm.943B980225B3467390213E911224FDDE.edm" localSheetId="6" hidden="1">#REF!</definedName>
    <definedName name="_bdm.94B412E3F2E94671B7E9E3BD5269D1CC.edm" localSheetId="8" hidden="1">#REF!</definedName>
    <definedName name="_bdm.94B412E3F2E94671B7E9E3BD5269D1CC.edm" localSheetId="20" hidden="1">#REF!</definedName>
    <definedName name="_bdm.94B412E3F2E94671B7E9E3BD5269D1CC.edm" localSheetId="21" hidden="1">#REF!</definedName>
    <definedName name="_bdm.94B412E3F2E94671B7E9E3BD5269D1CC.edm" localSheetId="7" hidden="1">#REF!</definedName>
    <definedName name="_bdm.94B412E3F2E94671B7E9E3BD5269D1CC.edm" localSheetId="1" hidden="1">#REF!</definedName>
    <definedName name="_bdm.94B412E3F2E94671B7E9E3BD5269D1CC.edm" localSheetId="6" hidden="1">#REF!</definedName>
    <definedName name="_bdm.94E5B77D8B1A4104B4F8E081010F21CE.edm" localSheetId="8" hidden="1">#REF!</definedName>
    <definedName name="_bdm.94E5B77D8B1A4104B4F8E081010F21CE.edm" localSheetId="20" hidden="1">#REF!</definedName>
    <definedName name="_bdm.94E5B77D8B1A4104B4F8E081010F21CE.edm" localSheetId="21" hidden="1">#REF!</definedName>
    <definedName name="_bdm.94E5B77D8B1A4104B4F8E081010F21CE.edm" localSheetId="7" hidden="1">#REF!</definedName>
    <definedName name="_bdm.94E5B77D8B1A4104B4F8E081010F21CE.edm" localSheetId="1" hidden="1">#REF!</definedName>
    <definedName name="_bdm.94E5B77D8B1A4104B4F8E081010F21CE.edm" localSheetId="6" hidden="1">#REF!</definedName>
    <definedName name="_bdm.952A5FDC98234B33955925C5D03C4D90.edm" localSheetId="8" hidden="1">#REF!</definedName>
    <definedName name="_bdm.952A5FDC98234B33955925C5D03C4D90.edm" localSheetId="20" hidden="1">#REF!</definedName>
    <definedName name="_bdm.952A5FDC98234B33955925C5D03C4D90.edm" localSheetId="21" hidden="1">#REF!</definedName>
    <definedName name="_bdm.952A5FDC98234B33955925C5D03C4D90.edm" localSheetId="7" hidden="1">#REF!</definedName>
    <definedName name="_bdm.952A5FDC98234B33955925C5D03C4D90.edm" localSheetId="1" hidden="1">#REF!</definedName>
    <definedName name="_bdm.952A5FDC98234B33955925C5D03C4D90.edm" localSheetId="6" hidden="1">#REF!</definedName>
    <definedName name="_bdm.957EFAD7A6BA44F783FFBF960B9DE1DD.edm" localSheetId="8" hidden="1">#REF!</definedName>
    <definedName name="_bdm.957EFAD7A6BA44F783FFBF960B9DE1DD.edm" localSheetId="20" hidden="1">#REF!</definedName>
    <definedName name="_bdm.957EFAD7A6BA44F783FFBF960B9DE1DD.edm" localSheetId="21" hidden="1">#REF!</definedName>
    <definedName name="_bdm.957EFAD7A6BA44F783FFBF960B9DE1DD.edm" localSheetId="7" hidden="1">#REF!</definedName>
    <definedName name="_bdm.957EFAD7A6BA44F783FFBF960B9DE1DD.edm" localSheetId="1" hidden="1">#REF!</definedName>
    <definedName name="_bdm.957EFAD7A6BA44F783FFBF960B9DE1DD.edm" localSheetId="6" hidden="1">#REF!</definedName>
    <definedName name="_bdm.95B47ED72D704952AC0B3C9B66FC2DFF.edm" localSheetId="8" hidden="1">#REF!</definedName>
    <definedName name="_bdm.95B47ED72D704952AC0B3C9B66FC2DFF.edm" localSheetId="20" hidden="1">#REF!</definedName>
    <definedName name="_bdm.95B47ED72D704952AC0B3C9B66FC2DFF.edm" localSheetId="21" hidden="1">#REF!</definedName>
    <definedName name="_bdm.95B47ED72D704952AC0B3C9B66FC2DFF.edm" localSheetId="7" hidden="1">#REF!</definedName>
    <definedName name="_bdm.95B47ED72D704952AC0B3C9B66FC2DFF.edm" localSheetId="1" hidden="1">#REF!</definedName>
    <definedName name="_bdm.95B47ED72D704952AC0B3C9B66FC2DFF.edm" localSheetId="6" hidden="1">#REF!</definedName>
    <definedName name="_bdm.95E2E3CCDB094C3EA033A414137D233A.edm" localSheetId="8" hidden="1">#REF!</definedName>
    <definedName name="_bdm.95E2E3CCDB094C3EA033A414137D233A.edm" localSheetId="20" hidden="1">#REF!</definedName>
    <definedName name="_bdm.95E2E3CCDB094C3EA033A414137D233A.edm" localSheetId="21" hidden="1">#REF!</definedName>
    <definedName name="_bdm.95E2E3CCDB094C3EA033A414137D233A.edm" localSheetId="7" hidden="1">#REF!</definedName>
    <definedName name="_bdm.95E2E3CCDB094C3EA033A414137D233A.edm" localSheetId="1" hidden="1">#REF!</definedName>
    <definedName name="_bdm.95E2E3CCDB094C3EA033A414137D233A.edm" localSheetId="6" hidden="1">#REF!</definedName>
    <definedName name="_bdm.95E95B16218C43C19F76C5B65F59F2AF.edm" localSheetId="8" hidden="1">#REF!</definedName>
    <definedName name="_bdm.95E95B16218C43C19F76C5B65F59F2AF.edm" localSheetId="20" hidden="1">#REF!</definedName>
    <definedName name="_bdm.95E95B16218C43C19F76C5B65F59F2AF.edm" localSheetId="21" hidden="1">#REF!</definedName>
    <definedName name="_bdm.95E95B16218C43C19F76C5B65F59F2AF.edm" localSheetId="7" hidden="1">#REF!</definedName>
    <definedName name="_bdm.95E95B16218C43C19F76C5B65F59F2AF.edm" localSheetId="1" hidden="1">#REF!</definedName>
    <definedName name="_bdm.95E95B16218C43C19F76C5B65F59F2AF.edm" localSheetId="6" hidden="1">#REF!</definedName>
    <definedName name="_bdm.964E64AD212E4D24B81992AB0BF0E88F.edm" localSheetId="8" hidden="1">#REF!</definedName>
    <definedName name="_bdm.964E64AD212E4D24B81992AB0BF0E88F.edm" localSheetId="20" hidden="1">#REF!</definedName>
    <definedName name="_bdm.964E64AD212E4D24B81992AB0BF0E88F.edm" localSheetId="21" hidden="1">#REF!</definedName>
    <definedName name="_bdm.964E64AD212E4D24B81992AB0BF0E88F.edm" localSheetId="7" hidden="1">#REF!</definedName>
    <definedName name="_bdm.964E64AD212E4D24B81992AB0BF0E88F.edm" localSheetId="1" hidden="1">#REF!</definedName>
    <definedName name="_bdm.964E64AD212E4D24B81992AB0BF0E88F.edm" localSheetId="6" hidden="1">#REF!</definedName>
    <definedName name="_bdm.9656E9BDD533440E92D8E820C7CB9DDF.edm" localSheetId="8" hidden="1">#REF!</definedName>
    <definedName name="_bdm.9656E9BDD533440E92D8E820C7CB9DDF.edm" localSheetId="20" hidden="1">#REF!</definedName>
    <definedName name="_bdm.9656E9BDD533440E92D8E820C7CB9DDF.edm" localSheetId="21" hidden="1">#REF!</definedName>
    <definedName name="_bdm.9656E9BDD533440E92D8E820C7CB9DDF.edm" localSheetId="7" hidden="1">#REF!</definedName>
    <definedName name="_bdm.9656E9BDD533440E92D8E820C7CB9DDF.edm" localSheetId="1" hidden="1">#REF!</definedName>
    <definedName name="_bdm.9656E9BDD533440E92D8E820C7CB9DDF.edm" localSheetId="6" hidden="1">#REF!</definedName>
    <definedName name="_bdm.96B32390A0564BFFB123180EF5056A04.edm" localSheetId="8" hidden="1">#REF!</definedName>
    <definedName name="_bdm.96B32390A0564BFFB123180EF5056A04.edm" localSheetId="20" hidden="1">#REF!</definedName>
    <definedName name="_bdm.96B32390A0564BFFB123180EF5056A04.edm" localSheetId="21" hidden="1">#REF!</definedName>
    <definedName name="_bdm.96B32390A0564BFFB123180EF5056A04.edm" localSheetId="7" hidden="1">#REF!</definedName>
    <definedName name="_bdm.96B32390A0564BFFB123180EF5056A04.edm" localSheetId="1" hidden="1">#REF!</definedName>
    <definedName name="_bdm.96B32390A0564BFFB123180EF5056A04.edm" localSheetId="6" hidden="1">#REF!</definedName>
    <definedName name="_bdm.976D15B48041484E98DC9D361C109A25.edm" localSheetId="8" hidden="1">#REF!</definedName>
    <definedName name="_bdm.976D15B48041484E98DC9D361C109A25.edm" localSheetId="20" hidden="1">#REF!</definedName>
    <definedName name="_bdm.976D15B48041484E98DC9D361C109A25.edm" localSheetId="21" hidden="1">#REF!</definedName>
    <definedName name="_bdm.976D15B48041484E98DC9D361C109A25.edm" localSheetId="7" hidden="1">#REF!</definedName>
    <definedName name="_bdm.976D15B48041484E98DC9D361C109A25.edm" localSheetId="1" hidden="1">#REF!</definedName>
    <definedName name="_bdm.976D15B48041484E98DC9D361C109A25.edm" localSheetId="6" hidden="1">#REF!</definedName>
    <definedName name="_bdm.976E14CD93ED4D8D864D5317B3CFFF56.edm" localSheetId="8" hidden="1">#REF!</definedName>
    <definedName name="_bdm.976E14CD93ED4D8D864D5317B3CFFF56.edm" localSheetId="20" hidden="1">#REF!</definedName>
    <definedName name="_bdm.976E14CD93ED4D8D864D5317B3CFFF56.edm" localSheetId="21" hidden="1">#REF!</definedName>
    <definedName name="_bdm.976E14CD93ED4D8D864D5317B3CFFF56.edm" localSheetId="7" hidden="1">#REF!</definedName>
    <definedName name="_bdm.976E14CD93ED4D8D864D5317B3CFFF56.edm" localSheetId="1" hidden="1">#REF!</definedName>
    <definedName name="_bdm.976E14CD93ED4D8D864D5317B3CFFF56.edm" localSheetId="6" hidden="1">#REF!</definedName>
    <definedName name="_bdm.97AFAA34A868401F90D782A37C5D3898.edm" localSheetId="8" hidden="1">#REF!</definedName>
    <definedName name="_bdm.97AFAA34A868401F90D782A37C5D3898.edm" localSheetId="20" hidden="1">#REF!</definedName>
    <definedName name="_bdm.97AFAA34A868401F90D782A37C5D3898.edm" localSheetId="21" hidden="1">#REF!</definedName>
    <definedName name="_bdm.97AFAA34A868401F90D782A37C5D3898.edm" localSheetId="7" hidden="1">#REF!</definedName>
    <definedName name="_bdm.97AFAA34A868401F90D782A37C5D3898.edm" localSheetId="1" hidden="1">#REF!</definedName>
    <definedName name="_bdm.97AFAA34A868401F90D782A37C5D3898.edm" localSheetId="6" hidden="1">#REF!</definedName>
    <definedName name="_bdm.98247AC0BAC84BA0B14B7E1E89E1BD86.edm" localSheetId="8" hidden="1">#REF!</definedName>
    <definedName name="_bdm.98247AC0BAC84BA0B14B7E1E89E1BD86.edm" localSheetId="20" hidden="1">#REF!</definedName>
    <definedName name="_bdm.98247AC0BAC84BA0B14B7E1E89E1BD86.edm" localSheetId="21" hidden="1">#REF!</definedName>
    <definedName name="_bdm.98247AC0BAC84BA0B14B7E1E89E1BD86.edm" localSheetId="7" hidden="1">#REF!</definedName>
    <definedName name="_bdm.98247AC0BAC84BA0B14B7E1E89E1BD86.edm" localSheetId="1" hidden="1">#REF!</definedName>
    <definedName name="_bdm.98247AC0BAC84BA0B14B7E1E89E1BD86.edm" localSheetId="6" hidden="1">#REF!</definedName>
    <definedName name="_bdm.986B2FB5634A41A2AC466182CDB281B7.edm" localSheetId="8" hidden="1">#REF!</definedName>
    <definedName name="_bdm.986B2FB5634A41A2AC466182CDB281B7.edm" localSheetId="20" hidden="1">#REF!</definedName>
    <definedName name="_bdm.986B2FB5634A41A2AC466182CDB281B7.edm" localSheetId="21" hidden="1">#REF!</definedName>
    <definedName name="_bdm.986B2FB5634A41A2AC466182CDB281B7.edm" localSheetId="7" hidden="1">#REF!</definedName>
    <definedName name="_bdm.986B2FB5634A41A2AC466182CDB281B7.edm" localSheetId="1" hidden="1">#REF!</definedName>
    <definedName name="_bdm.986B2FB5634A41A2AC466182CDB281B7.edm" localSheetId="6" hidden="1">#REF!</definedName>
    <definedName name="_bdm.98B83BBB7DD6414BB9E798311DF6D48E.edm" localSheetId="8" hidden="1">#REF!</definedName>
    <definedName name="_bdm.98B83BBB7DD6414BB9E798311DF6D48E.edm" localSheetId="20" hidden="1">#REF!</definedName>
    <definedName name="_bdm.98B83BBB7DD6414BB9E798311DF6D48E.edm" localSheetId="21" hidden="1">#REF!</definedName>
    <definedName name="_bdm.98B83BBB7DD6414BB9E798311DF6D48E.edm" localSheetId="7" hidden="1">#REF!</definedName>
    <definedName name="_bdm.98B83BBB7DD6414BB9E798311DF6D48E.edm" localSheetId="1" hidden="1">#REF!</definedName>
    <definedName name="_bdm.98B83BBB7DD6414BB9E798311DF6D48E.edm" localSheetId="6" hidden="1">#REF!</definedName>
    <definedName name="_bdm.99224D90AE56499C89754D2F793A7A92.edm" localSheetId="8" hidden="1">#REF!</definedName>
    <definedName name="_bdm.99224D90AE56499C89754D2F793A7A92.edm" localSheetId="20" hidden="1">#REF!</definedName>
    <definedName name="_bdm.99224D90AE56499C89754D2F793A7A92.edm" localSheetId="21" hidden="1">#REF!</definedName>
    <definedName name="_bdm.99224D90AE56499C89754D2F793A7A92.edm" localSheetId="7" hidden="1">#REF!</definedName>
    <definedName name="_bdm.99224D90AE56499C89754D2F793A7A92.edm" localSheetId="1" hidden="1">#REF!</definedName>
    <definedName name="_bdm.99224D90AE56499C89754D2F793A7A92.edm" localSheetId="6" hidden="1">#REF!</definedName>
    <definedName name="_bdm.99265348AD584C5CBE911BE4E0596D2B.edm" localSheetId="8" hidden="1">#REF!</definedName>
    <definedName name="_bdm.99265348AD584C5CBE911BE4E0596D2B.edm" localSheetId="20" hidden="1">#REF!</definedName>
    <definedName name="_bdm.99265348AD584C5CBE911BE4E0596D2B.edm" localSheetId="21" hidden="1">#REF!</definedName>
    <definedName name="_bdm.99265348AD584C5CBE911BE4E0596D2B.edm" localSheetId="7" hidden="1">#REF!</definedName>
    <definedName name="_bdm.99265348AD584C5CBE911BE4E0596D2B.edm" localSheetId="1" hidden="1">#REF!</definedName>
    <definedName name="_bdm.99265348AD584C5CBE911BE4E0596D2B.edm" localSheetId="6" hidden="1">#REF!</definedName>
    <definedName name="_bdm.997AC94ED1CF40BDB9AE05C8EE107A06.edm" localSheetId="8" hidden="1">#REF!</definedName>
    <definedName name="_bdm.997AC94ED1CF40BDB9AE05C8EE107A06.edm" localSheetId="20" hidden="1">#REF!</definedName>
    <definedName name="_bdm.997AC94ED1CF40BDB9AE05C8EE107A06.edm" localSheetId="21" hidden="1">#REF!</definedName>
    <definedName name="_bdm.997AC94ED1CF40BDB9AE05C8EE107A06.edm" localSheetId="7" hidden="1">#REF!</definedName>
    <definedName name="_bdm.997AC94ED1CF40BDB9AE05C8EE107A06.edm" localSheetId="1" hidden="1">#REF!</definedName>
    <definedName name="_bdm.997AC94ED1CF40BDB9AE05C8EE107A06.edm" localSheetId="6" hidden="1">#REF!</definedName>
    <definedName name="_bdm.997C36688FCB4C3CA4E74149F57EA1A1.edm" localSheetId="8" hidden="1">#REF!</definedName>
    <definedName name="_bdm.997C36688FCB4C3CA4E74149F57EA1A1.edm" localSheetId="20" hidden="1">#REF!</definedName>
    <definedName name="_bdm.997C36688FCB4C3CA4E74149F57EA1A1.edm" localSheetId="21" hidden="1">#REF!</definedName>
    <definedName name="_bdm.997C36688FCB4C3CA4E74149F57EA1A1.edm" localSheetId="7" hidden="1">#REF!</definedName>
    <definedName name="_bdm.997C36688FCB4C3CA4E74149F57EA1A1.edm" localSheetId="1" hidden="1">#REF!</definedName>
    <definedName name="_bdm.997C36688FCB4C3CA4E74149F57EA1A1.edm" localSheetId="6" hidden="1">#REF!</definedName>
    <definedName name="_bdm.99C6A0380B6C4E728A6410E208BD4DA4.edm" localSheetId="8" hidden="1">#REF!</definedName>
    <definedName name="_bdm.99C6A0380B6C4E728A6410E208BD4DA4.edm" localSheetId="20" hidden="1">#REF!</definedName>
    <definedName name="_bdm.99C6A0380B6C4E728A6410E208BD4DA4.edm" localSheetId="21" hidden="1">#REF!</definedName>
    <definedName name="_bdm.99C6A0380B6C4E728A6410E208BD4DA4.edm" localSheetId="7" hidden="1">#REF!</definedName>
    <definedName name="_bdm.99C6A0380B6C4E728A6410E208BD4DA4.edm" localSheetId="1" hidden="1">#REF!</definedName>
    <definedName name="_bdm.99C6A0380B6C4E728A6410E208BD4DA4.edm" localSheetId="6" hidden="1">#REF!</definedName>
    <definedName name="_bdm.99D2D9D8B20B4EFABD5ABFBBCC42F4B8.edm" localSheetId="8" hidden="1">#REF!</definedName>
    <definedName name="_bdm.99D2D9D8B20B4EFABD5ABFBBCC42F4B8.edm" localSheetId="20" hidden="1">#REF!</definedName>
    <definedName name="_bdm.99D2D9D8B20B4EFABD5ABFBBCC42F4B8.edm" localSheetId="21" hidden="1">#REF!</definedName>
    <definedName name="_bdm.99D2D9D8B20B4EFABD5ABFBBCC42F4B8.edm" localSheetId="7" hidden="1">#REF!</definedName>
    <definedName name="_bdm.99D2D9D8B20B4EFABD5ABFBBCC42F4B8.edm" localSheetId="1" hidden="1">#REF!</definedName>
    <definedName name="_bdm.99D2D9D8B20B4EFABD5ABFBBCC42F4B8.edm" localSheetId="6" hidden="1">#REF!</definedName>
    <definedName name="_bdm.9A5C4B77A7124B6EAF0481241E39699F.edm" localSheetId="8" hidden="1">#REF!</definedName>
    <definedName name="_bdm.9A5C4B77A7124B6EAF0481241E39699F.edm" localSheetId="20" hidden="1">#REF!</definedName>
    <definedName name="_bdm.9A5C4B77A7124B6EAF0481241E39699F.edm" localSheetId="21" hidden="1">#REF!</definedName>
    <definedName name="_bdm.9A5C4B77A7124B6EAF0481241E39699F.edm" localSheetId="7" hidden="1">#REF!</definedName>
    <definedName name="_bdm.9A5C4B77A7124B6EAF0481241E39699F.edm" localSheetId="1" hidden="1">#REF!</definedName>
    <definedName name="_bdm.9A5C4B77A7124B6EAF0481241E39699F.edm" localSheetId="6" hidden="1">#REF!</definedName>
    <definedName name="_bdm.9A7E49E2DBD44827B475DDC3340F475E.edm" localSheetId="8" hidden="1">#REF!</definedName>
    <definedName name="_bdm.9A7E49E2DBD44827B475DDC3340F475E.edm" localSheetId="20" hidden="1">#REF!</definedName>
    <definedName name="_bdm.9A7E49E2DBD44827B475DDC3340F475E.edm" localSheetId="21" hidden="1">#REF!</definedName>
    <definedName name="_bdm.9A7E49E2DBD44827B475DDC3340F475E.edm" localSheetId="7" hidden="1">#REF!</definedName>
    <definedName name="_bdm.9A7E49E2DBD44827B475DDC3340F475E.edm" localSheetId="1" hidden="1">#REF!</definedName>
    <definedName name="_bdm.9A7E49E2DBD44827B475DDC3340F475E.edm" localSheetId="6" hidden="1">#REF!</definedName>
    <definedName name="_bdm.9AE38EFD6DE547109EA41FBBCB916520.edm" localSheetId="8" hidden="1">#REF!</definedName>
    <definedName name="_bdm.9AE38EFD6DE547109EA41FBBCB916520.edm" localSheetId="20" hidden="1">#REF!</definedName>
    <definedName name="_bdm.9AE38EFD6DE547109EA41FBBCB916520.edm" localSheetId="21" hidden="1">#REF!</definedName>
    <definedName name="_bdm.9AE38EFD6DE547109EA41FBBCB916520.edm" localSheetId="7" hidden="1">#REF!</definedName>
    <definedName name="_bdm.9AE38EFD6DE547109EA41FBBCB916520.edm" localSheetId="1" hidden="1">#REF!</definedName>
    <definedName name="_bdm.9AE38EFD6DE547109EA41FBBCB916520.edm" localSheetId="6" hidden="1">#REF!</definedName>
    <definedName name="_bdm.9B6F362D22B949BD9CFEBB6C154BEB51.edm" localSheetId="8" hidden="1">#REF!</definedName>
    <definedName name="_bdm.9B6F362D22B949BD9CFEBB6C154BEB51.edm" localSheetId="20" hidden="1">#REF!</definedName>
    <definedName name="_bdm.9B6F362D22B949BD9CFEBB6C154BEB51.edm" localSheetId="21" hidden="1">#REF!</definedName>
    <definedName name="_bdm.9B6F362D22B949BD9CFEBB6C154BEB51.edm" localSheetId="7" hidden="1">#REF!</definedName>
    <definedName name="_bdm.9B6F362D22B949BD9CFEBB6C154BEB51.edm" localSheetId="1" hidden="1">#REF!</definedName>
    <definedName name="_bdm.9B6F362D22B949BD9CFEBB6C154BEB51.edm" localSheetId="6" hidden="1">#REF!</definedName>
    <definedName name="_bdm.9C528EEE65A3422B85DAB789DAD65BF0.edm" localSheetId="8" hidden="1">#REF!</definedName>
    <definedName name="_bdm.9C528EEE65A3422B85DAB789DAD65BF0.edm" localSheetId="20" hidden="1">#REF!</definedName>
    <definedName name="_bdm.9C528EEE65A3422B85DAB789DAD65BF0.edm" localSheetId="21" hidden="1">#REF!</definedName>
    <definedName name="_bdm.9C528EEE65A3422B85DAB789DAD65BF0.edm" localSheetId="7" hidden="1">#REF!</definedName>
    <definedName name="_bdm.9C528EEE65A3422B85DAB789DAD65BF0.edm" localSheetId="1" hidden="1">#REF!</definedName>
    <definedName name="_bdm.9C528EEE65A3422B85DAB789DAD65BF0.edm" localSheetId="6" hidden="1">#REF!</definedName>
    <definedName name="_bdm.9C542DB400E7433597A3ACA4A51D8E8E.edm" localSheetId="8" hidden="1">#REF!</definedName>
    <definedName name="_bdm.9C542DB400E7433597A3ACA4A51D8E8E.edm" localSheetId="20" hidden="1">#REF!</definedName>
    <definedName name="_bdm.9C542DB400E7433597A3ACA4A51D8E8E.edm" localSheetId="21" hidden="1">#REF!</definedName>
    <definedName name="_bdm.9C542DB400E7433597A3ACA4A51D8E8E.edm" localSheetId="7" hidden="1">#REF!</definedName>
    <definedName name="_bdm.9C542DB400E7433597A3ACA4A51D8E8E.edm" localSheetId="1" hidden="1">#REF!</definedName>
    <definedName name="_bdm.9C542DB400E7433597A3ACA4A51D8E8E.edm" localSheetId="6" hidden="1">#REF!</definedName>
    <definedName name="_bdm.9CB04493E27848B8AE444079EA4DD9D0.edm" localSheetId="8" hidden="1">#REF!</definedName>
    <definedName name="_bdm.9CB04493E27848B8AE444079EA4DD9D0.edm" localSheetId="20" hidden="1">#REF!</definedName>
    <definedName name="_bdm.9CB04493E27848B8AE444079EA4DD9D0.edm" localSheetId="21" hidden="1">#REF!</definedName>
    <definedName name="_bdm.9CB04493E27848B8AE444079EA4DD9D0.edm" localSheetId="7" hidden="1">#REF!</definedName>
    <definedName name="_bdm.9CB04493E27848B8AE444079EA4DD9D0.edm" localSheetId="1" hidden="1">#REF!</definedName>
    <definedName name="_bdm.9CB04493E27848B8AE444079EA4DD9D0.edm" localSheetId="6" hidden="1">#REF!</definedName>
    <definedName name="_bdm.9D024A978227416A9C680214D56D91E2.edm" localSheetId="8" hidden="1">#REF!</definedName>
    <definedName name="_bdm.9D024A978227416A9C680214D56D91E2.edm" localSheetId="20" hidden="1">#REF!</definedName>
    <definedName name="_bdm.9D024A978227416A9C680214D56D91E2.edm" localSheetId="21" hidden="1">#REF!</definedName>
    <definedName name="_bdm.9D024A978227416A9C680214D56D91E2.edm" localSheetId="7" hidden="1">#REF!</definedName>
    <definedName name="_bdm.9D024A978227416A9C680214D56D91E2.edm" localSheetId="1" hidden="1">#REF!</definedName>
    <definedName name="_bdm.9D024A978227416A9C680214D56D91E2.edm" localSheetId="6" hidden="1">#REF!</definedName>
    <definedName name="_bdm.9DAB6DC6FE5B491DA3AE0B838DA2610F.edm" localSheetId="8" hidden="1">#REF!</definedName>
    <definedName name="_bdm.9DAB6DC6FE5B491DA3AE0B838DA2610F.edm" localSheetId="20" hidden="1">#REF!</definedName>
    <definedName name="_bdm.9DAB6DC6FE5B491DA3AE0B838DA2610F.edm" localSheetId="21" hidden="1">#REF!</definedName>
    <definedName name="_bdm.9DAB6DC6FE5B491DA3AE0B838DA2610F.edm" localSheetId="7" hidden="1">#REF!</definedName>
    <definedName name="_bdm.9DAB6DC6FE5B491DA3AE0B838DA2610F.edm" localSheetId="1" hidden="1">#REF!</definedName>
    <definedName name="_bdm.9DAB6DC6FE5B491DA3AE0B838DA2610F.edm" localSheetId="6" hidden="1">#REF!</definedName>
    <definedName name="_bdm.9E32919D663E43E38F9D0ABA1F7C3AF8.edm" localSheetId="8" hidden="1">#REF!</definedName>
    <definedName name="_bdm.9E32919D663E43E38F9D0ABA1F7C3AF8.edm" localSheetId="20" hidden="1">#REF!</definedName>
    <definedName name="_bdm.9E32919D663E43E38F9D0ABA1F7C3AF8.edm" localSheetId="21" hidden="1">#REF!</definedName>
    <definedName name="_bdm.9E32919D663E43E38F9D0ABA1F7C3AF8.edm" localSheetId="7" hidden="1">#REF!</definedName>
    <definedName name="_bdm.9E32919D663E43E38F9D0ABA1F7C3AF8.edm" localSheetId="1" hidden="1">#REF!</definedName>
    <definedName name="_bdm.9E32919D663E43E38F9D0ABA1F7C3AF8.edm" localSheetId="6" hidden="1">#REF!</definedName>
    <definedName name="_bdm.9E99543F52AF4BAD8B8CC8B258711B5C.edm" localSheetId="8" hidden="1">#REF!</definedName>
    <definedName name="_bdm.9E99543F52AF4BAD8B8CC8B258711B5C.edm" localSheetId="20" hidden="1">#REF!</definedName>
    <definedName name="_bdm.9E99543F52AF4BAD8B8CC8B258711B5C.edm" localSheetId="21" hidden="1">#REF!</definedName>
    <definedName name="_bdm.9E99543F52AF4BAD8B8CC8B258711B5C.edm" localSheetId="7" hidden="1">#REF!</definedName>
    <definedName name="_bdm.9E99543F52AF4BAD8B8CC8B258711B5C.edm" localSheetId="1" hidden="1">#REF!</definedName>
    <definedName name="_bdm.9E99543F52AF4BAD8B8CC8B258711B5C.edm" localSheetId="6" hidden="1">#REF!</definedName>
    <definedName name="_bdm.9EBB4E1DC17A4A16B12173AED3FA5F5C.edm" localSheetId="8" hidden="1">#REF!</definedName>
    <definedName name="_bdm.9EBB4E1DC17A4A16B12173AED3FA5F5C.edm" localSheetId="20" hidden="1">#REF!</definedName>
    <definedName name="_bdm.9EBB4E1DC17A4A16B12173AED3FA5F5C.edm" localSheetId="21" hidden="1">#REF!</definedName>
    <definedName name="_bdm.9EBB4E1DC17A4A16B12173AED3FA5F5C.edm" localSheetId="7" hidden="1">#REF!</definedName>
    <definedName name="_bdm.9EBB4E1DC17A4A16B12173AED3FA5F5C.edm" localSheetId="1" hidden="1">#REF!</definedName>
    <definedName name="_bdm.9EBB4E1DC17A4A16B12173AED3FA5F5C.edm" localSheetId="6" hidden="1">#REF!</definedName>
    <definedName name="_bdm.9ED37538D80342EB82EC44C67A3D2DAB.edm" localSheetId="8" hidden="1">#REF!</definedName>
    <definedName name="_bdm.9ED37538D80342EB82EC44C67A3D2DAB.edm" localSheetId="20" hidden="1">#REF!</definedName>
    <definedName name="_bdm.9ED37538D80342EB82EC44C67A3D2DAB.edm" localSheetId="21" hidden="1">#REF!</definedName>
    <definedName name="_bdm.9ED37538D80342EB82EC44C67A3D2DAB.edm" localSheetId="7" hidden="1">#REF!</definedName>
    <definedName name="_bdm.9ED37538D80342EB82EC44C67A3D2DAB.edm" localSheetId="1" hidden="1">#REF!</definedName>
    <definedName name="_bdm.9ED37538D80342EB82EC44C67A3D2DAB.edm" localSheetId="6" hidden="1">#REF!</definedName>
    <definedName name="_bdm.9F020D0509C84583A62A514DC06A0F2A.edm" localSheetId="8" hidden="1">#REF!</definedName>
    <definedName name="_bdm.9F020D0509C84583A62A514DC06A0F2A.edm" localSheetId="20" hidden="1">#REF!</definedName>
    <definedName name="_bdm.9F020D0509C84583A62A514DC06A0F2A.edm" localSheetId="21" hidden="1">#REF!</definedName>
    <definedName name="_bdm.9F020D0509C84583A62A514DC06A0F2A.edm" localSheetId="7" hidden="1">#REF!</definedName>
    <definedName name="_bdm.9F020D0509C84583A62A514DC06A0F2A.edm" localSheetId="1" hidden="1">#REF!</definedName>
    <definedName name="_bdm.9F020D0509C84583A62A514DC06A0F2A.edm" localSheetId="6" hidden="1">#REF!</definedName>
    <definedName name="_bdm.9F2F040F0F6347E4A7A56F273E10CBBB.edm" localSheetId="8" hidden="1">#REF!</definedName>
    <definedName name="_bdm.9F2F040F0F6347E4A7A56F273E10CBBB.edm" localSheetId="20" hidden="1">#REF!</definedName>
    <definedName name="_bdm.9F2F040F0F6347E4A7A56F273E10CBBB.edm" localSheetId="21" hidden="1">#REF!</definedName>
    <definedName name="_bdm.9F2F040F0F6347E4A7A56F273E10CBBB.edm" localSheetId="7" hidden="1">#REF!</definedName>
    <definedName name="_bdm.9F2F040F0F6347E4A7A56F273E10CBBB.edm" localSheetId="1" hidden="1">#REF!</definedName>
    <definedName name="_bdm.9F2F040F0F6347E4A7A56F273E10CBBB.edm" localSheetId="6" hidden="1">#REF!</definedName>
    <definedName name="_bdm.9F45547CCB7B480581CF3D19A3D48EB7.edm" localSheetId="8" hidden="1">#REF!</definedName>
    <definedName name="_bdm.9F45547CCB7B480581CF3D19A3D48EB7.edm" localSheetId="20" hidden="1">#REF!</definedName>
    <definedName name="_bdm.9F45547CCB7B480581CF3D19A3D48EB7.edm" localSheetId="21" hidden="1">#REF!</definedName>
    <definedName name="_bdm.9F45547CCB7B480581CF3D19A3D48EB7.edm" localSheetId="7" hidden="1">#REF!</definedName>
    <definedName name="_bdm.9F45547CCB7B480581CF3D19A3D48EB7.edm" localSheetId="1" hidden="1">#REF!</definedName>
    <definedName name="_bdm.9F45547CCB7B480581CF3D19A3D48EB7.edm" localSheetId="6" hidden="1">#REF!</definedName>
    <definedName name="_bdm.9F8E50B415FB44D486194B31B051ABC3.edm" localSheetId="8" hidden="1">#REF!</definedName>
    <definedName name="_bdm.9F8E50B415FB44D486194B31B051ABC3.edm" localSheetId="20" hidden="1">#REF!</definedName>
    <definedName name="_bdm.9F8E50B415FB44D486194B31B051ABC3.edm" localSheetId="21" hidden="1">#REF!</definedName>
    <definedName name="_bdm.9F8E50B415FB44D486194B31B051ABC3.edm" localSheetId="7" hidden="1">#REF!</definedName>
    <definedName name="_bdm.9F8E50B415FB44D486194B31B051ABC3.edm" localSheetId="1" hidden="1">#REF!</definedName>
    <definedName name="_bdm.9F8E50B415FB44D486194B31B051ABC3.edm" localSheetId="6" hidden="1">#REF!</definedName>
    <definedName name="_bdm.9FE0B167F58D49808122AC00878093CA.edm" localSheetId="8" hidden="1">#REF!</definedName>
    <definedName name="_bdm.9FE0B167F58D49808122AC00878093CA.edm" localSheetId="20" hidden="1">#REF!</definedName>
    <definedName name="_bdm.9FE0B167F58D49808122AC00878093CA.edm" localSheetId="21" hidden="1">#REF!</definedName>
    <definedName name="_bdm.9FE0B167F58D49808122AC00878093CA.edm" localSheetId="7" hidden="1">#REF!</definedName>
    <definedName name="_bdm.9FE0B167F58D49808122AC00878093CA.edm" localSheetId="1" hidden="1">#REF!</definedName>
    <definedName name="_bdm.9FE0B167F58D49808122AC00878093CA.edm" localSheetId="6" hidden="1">#REF!</definedName>
    <definedName name="_bdm.9FE7B1449A7A4D0D9133821AE963EEA8.edm" localSheetId="8" hidden="1">#REF!</definedName>
    <definedName name="_bdm.9FE7B1449A7A4D0D9133821AE963EEA8.edm" localSheetId="20" hidden="1">#REF!</definedName>
    <definedName name="_bdm.9FE7B1449A7A4D0D9133821AE963EEA8.edm" localSheetId="21" hidden="1">#REF!</definedName>
    <definedName name="_bdm.9FE7B1449A7A4D0D9133821AE963EEA8.edm" localSheetId="7" hidden="1">#REF!</definedName>
    <definedName name="_bdm.9FE7B1449A7A4D0D9133821AE963EEA8.edm" localSheetId="1" hidden="1">#REF!</definedName>
    <definedName name="_bdm.9FE7B1449A7A4D0D9133821AE963EEA8.edm" localSheetId="6" hidden="1">#REF!</definedName>
    <definedName name="_bdm.9FF8FF66613845FD89ACA04D8389440B.edm" localSheetId="8" hidden="1">#REF!</definedName>
    <definedName name="_bdm.9FF8FF66613845FD89ACA04D8389440B.edm" localSheetId="20" hidden="1">#REF!</definedName>
    <definedName name="_bdm.9FF8FF66613845FD89ACA04D8389440B.edm" localSheetId="21" hidden="1">#REF!</definedName>
    <definedName name="_bdm.9FF8FF66613845FD89ACA04D8389440B.edm" localSheetId="7" hidden="1">#REF!</definedName>
    <definedName name="_bdm.9FF8FF66613845FD89ACA04D8389440B.edm" localSheetId="1" hidden="1">#REF!</definedName>
    <definedName name="_bdm.9FF8FF66613845FD89ACA04D8389440B.edm" localSheetId="6" hidden="1">#REF!</definedName>
    <definedName name="_bdm.A0F7C9E97CCA4948BC9B42F40365DDCD.edm" localSheetId="8" hidden="1">#REF!</definedName>
    <definedName name="_bdm.A0F7C9E97CCA4948BC9B42F40365DDCD.edm" localSheetId="20" hidden="1">#REF!</definedName>
    <definedName name="_bdm.A0F7C9E97CCA4948BC9B42F40365DDCD.edm" localSheetId="21" hidden="1">#REF!</definedName>
    <definedName name="_bdm.A0F7C9E97CCA4948BC9B42F40365DDCD.edm" localSheetId="7" hidden="1">#REF!</definedName>
    <definedName name="_bdm.A0F7C9E97CCA4948BC9B42F40365DDCD.edm" localSheetId="1" hidden="1">#REF!</definedName>
    <definedName name="_bdm.A0F7C9E97CCA4948BC9B42F40365DDCD.edm" localSheetId="6" hidden="1">#REF!</definedName>
    <definedName name="_bdm.A0FD2248C58B4165A094177134AFE30C.edm" localSheetId="8" hidden="1">#REF!</definedName>
    <definedName name="_bdm.A0FD2248C58B4165A094177134AFE30C.edm" localSheetId="20" hidden="1">#REF!</definedName>
    <definedName name="_bdm.A0FD2248C58B4165A094177134AFE30C.edm" localSheetId="21" hidden="1">#REF!</definedName>
    <definedName name="_bdm.A0FD2248C58B4165A094177134AFE30C.edm" localSheetId="7" hidden="1">#REF!</definedName>
    <definedName name="_bdm.A0FD2248C58B4165A094177134AFE30C.edm" localSheetId="1" hidden="1">#REF!</definedName>
    <definedName name="_bdm.A0FD2248C58B4165A094177134AFE30C.edm" localSheetId="6" hidden="1">#REF!</definedName>
    <definedName name="_bdm.A10B641999E64532B618D84918CA5D80.edm" localSheetId="8" hidden="1">#REF!</definedName>
    <definedName name="_bdm.A10B641999E64532B618D84918CA5D80.edm" localSheetId="20" hidden="1">#REF!</definedName>
    <definedName name="_bdm.A10B641999E64532B618D84918CA5D80.edm" localSheetId="21" hidden="1">#REF!</definedName>
    <definedName name="_bdm.A10B641999E64532B618D84918CA5D80.edm" localSheetId="7" hidden="1">#REF!</definedName>
    <definedName name="_bdm.A10B641999E64532B618D84918CA5D80.edm" localSheetId="1" hidden="1">#REF!</definedName>
    <definedName name="_bdm.A10B641999E64532B618D84918CA5D80.edm" localSheetId="6" hidden="1">#REF!</definedName>
    <definedName name="_bdm.A116F251EB854D13A1F5A624AD123BC0.edm" localSheetId="8" hidden="1">#REF!</definedName>
    <definedName name="_bdm.A116F251EB854D13A1F5A624AD123BC0.edm" localSheetId="20" hidden="1">#REF!</definedName>
    <definedName name="_bdm.A116F251EB854D13A1F5A624AD123BC0.edm" localSheetId="21" hidden="1">#REF!</definedName>
    <definedName name="_bdm.A116F251EB854D13A1F5A624AD123BC0.edm" localSheetId="7" hidden="1">#REF!</definedName>
    <definedName name="_bdm.A116F251EB854D13A1F5A624AD123BC0.edm" localSheetId="1" hidden="1">#REF!</definedName>
    <definedName name="_bdm.A116F251EB854D13A1F5A624AD123BC0.edm" localSheetId="6" hidden="1">#REF!</definedName>
    <definedName name="_bdm.A124F6AE322C448E91CCEB1C97628BB0.edm" localSheetId="8" hidden="1">#REF!</definedName>
    <definedName name="_bdm.A124F6AE322C448E91CCEB1C97628BB0.edm" localSheetId="20" hidden="1">#REF!</definedName>
    <definedName name="_bdm.A124F6AE322C448E91CCEB1C97628BB0.edm" localSheetId="21" hidden="1">#REF!</definedName>
    <definedName name="_bdm.A124F6AE322C448E91CCEB1C97628BB0.edm" localSheetId="7" hidden="1">#REF!</definedName>
    <definedName name="_bdm.A124F6AE322C448E91CCEB1C97628BB0.edm" localSheetId="1" hidden="1">#REF!</definedName>
    <definedName name="_bdm.A124F6AE322C448E91CCEB1C97628BB0.edm" localSheetId="6" hidden="1">#REF!</definedName>
    <definedName name="_bdm.A16D8AAE8A6047DFAE10B6B27EC221AE.edm" localSheetId="8" hidden="1">#REF!</definedName>
    <definedName name="_bdm.A16D8AAE8A6047DFAE10B6B27EC221AE.edm" localSheetId="20" hidden="1">#REF!</definedName>
    <definedName name="_bdm.A16D8AAE8A6047DFAE10B6B27EC221AE.edm" localSheetId="21" hidden="1">#REF!</definedName>
    <definedName name="_bdm.A16D8AAE8A6047DFAE10B6B27EC221AE.edm" localSheetId="7" hidden="1">#REF!</definedName>
    <definedName name="_bdm.A16D8AAE8A6047DFAE10B6B27EC221AE.edm" localSheetId="1" hidden="1">#REF!</definedName>
    <definedName name="_bdm.A16D8AAE8A6047DFAE10B6B27EC221AE.edm" localSheetId="6" hidden="1">#REF!</definedName>
    <definedName name="_bdm.A1749ACC976445F39EDA86CDB0936695.edm" localSheetId="8" hidden="1">#REF!</definedName>
    <definedName name="_bdm.A1749ACC976445F39EDA86CDB0936695.edm" localSheetId="20" hidden="1">#REF!</definedName>
    <definedName name="_bdm.A1749ACC976445F39EDA86CDB0936695.edm" localSheetId="21" hidden="1">#REF!</definedName>
    <definedName name="_bdm.A1749ACC976445F39EDA86CDB0936695.edm" localSheetId="7" hidden="1">#REF!</definedName>
    <definedName name="_bdm.A1749ACC976445F39EDA86CDB0936695.edm" localSheetId="1" hidden="1">#REF!</definedName>
    <definedName name="_bdm.A1749ACC976445F39EDA86CDB0936695.edm" localSheetId="6" hidden="1">#REF!</definedName>
    <definedName name="_bdm.A1E239FB348A4CAEAC77DA7CC32145C9.edm" localSheetId="8" hidden="1">#REF!</definedName>
    <definedName name="_bdm.A1E239FB348A4CAEAC77DA7CC32145C9.edm" localSheetId="20" hidden="1">#REF!</definedName>
    <definedName name="_bdm.A1E239FB348A4CAEAC77DA7CC32145C9.edm" localSheetId="21" hidden="1">#REF!</definedName>
    <definedName name="_bdm.A1E239FB348A4CAEAC77DA7CC32145C9.edm" localSheetId="7" hidden="1">#REF!</definedName>
    <definedName name="_bdm.A1E239FB348A4CAEAC77DA7CC32145C9.edm" localSheetId="1" hidden="1">#REF!</definedName>
    <definedName name="_bdm.A1E239FB348A4CAEAC77DA7CC32145C9.edm" localSheetId="6" hidden="1">#REF!</definedName>
    <definedName name="_bdm.A20AE2855A134686900EA01658E28450.edm" localSheetId="8" hidden="1">#REF!</definedName>
    <definedName name="_bdm.A20AE2855A134686900EA01658E28450.edm" localSheetId="20" hidden="1">#REF!</definedName>
    <definedName name="_bdm.A20AE2855A134686900EA01658E28450.edm" localSheetId="21" hidden="1">#REF!</definedName>
    <definedName name="_bdm.A20AE2855A134686900EA01658E28450.edm" localSheetId="7" hidden="1">#REF!</definedName>
    <definedName name="_bdm.A20AE2855A134686900EA01658E28450.edm" localSheetId="1" hidden="1">#REF!</definedName>
    <definedName name="_bdm.A20AE2855A134686900EA01658E28450.edm" localSheetId="6" hidden="1">#REF!</definedName>
    <definedName name="_bdm.A213413597CD4FD5919B83507C7BD167.edm" localSheetId="8" hidden="1">#REF!</definedName>
    <definedName name="_bdm.A213413597CD4FD5919B83507C7BD167.edm" localSheetId="20" hidden="1">#REF!</definedName>
    <definedName name="_bdm.A213413597CD4FD5919B83507C7BD167.edm" localSheetId="21" hidden="1">#REF!</definedName>
    <definedName name="_bdm.A213413597CD4FD5919B83507C7BD167.edm" localSheetId="7" hidden="1">#REF!</definedName>
    <definedName name="_bdm.A213413597CD4FD5919B83507C7BD167.edm" localSheetId="1" hidden="1">#REF!</definedName>
    <definedName name="_bdm.A213413597CD4FD5919B83507C7BD167.edm" localSheetId="6" hidden="1">#REF!</definedName>
    <definedName name="_bdm.A21E29F704EC4504B8FD0171895651ED.edm" localSheetId="8" hidden="1">#REF!</definedName>
    <definedName name="_bdm.A21E29F704EC4504B8FD0171895651ED.edm" localSheetId="20" hidden="1">#REF!</definedName>
    <definedName name="_bdm.A21E29F704EC4504B8FD0171895651ED.edm" localSheetId="21" hidden="1">#REF!</definedName>
    <definedName name="_bdm.A21E29F704EC4504B8FD0171895651ED.edm" localSheetId="7" hidden="1">#REF!</definedName>
    <definedName name="_bdm.A21E29F704EC4504B8FD0171895651ED.edm" localSheetId="1" hidden="1">#REF!</definedName>
    <definedName name="_bdm.A21E29F704EC4504B8FD0171895651ED.edm" localSheetId="6" hidden="1">#REF!</definedName>
    <definedName name="_bdm.A2B53AC1223B41139B6457BC1AD12511.edm" localSheetId="8" hidden="1">#REF!</definedName>
    <definedName name="_bdm.A2B53AC1223B41139B6457BC1AD12511.edm" localSheetId="20" hidden="1">#REF!</definedName>
    <definedName name="_bdm.A2B53AC1223B41139B6457BC1AD12511.edm" localSheetId="21" hidden="1">#REF!</definedName>
    <definedName name="_bdm.A2B53AC1223B41139B6457BC1AD12511.edm" localSheetId="7" hidden="1">#REF!</definedName>
    <definedName name="_bdm.A2B53AC1223B41139B6457BC1AD12511.edm" localSheetId="1" hidden="1">#REF!</definedName>
    <definedName name="_bdm.A2B53AC1223B41139B6457BC1AD12511.edm" localSheetId="6" hidden="1">#REF!</definedName>
    <definedName name="_bdm.A2D424B3EECA4665A3FDE99D49C5D563.edm" localSheetId="8" hidden="1">#REF!</definedName>
    <definedName name="_bdm.A2D424B3EECA4665A3FDE99D49C5D563.edm" localSheetId="20" hidden="1">#REF!</definedName>
    <definedName name="_bdm.A2D424B3EECA4665A3FDE99D49C5D563.edm" localSheetId="21" hidden="1">#REF!</definedName>
    <definedName name="_bdm.A2D424B3EECA4665A3FDE99D49C5D563.edm" localSheetId="7" hidden="1">#REF!</definedName>
    <definedName name="_bdm.A2D424B3EECA4665A3FDE99D49C5D563.edm" localSheetId="1" hidden="1">#REF!</definedName>
    <definedName name="_bdm.A2D424B3EECA4665A3FDE99D49C5D563.edm" localSheetId="6" hidden="1">#REF!</definedName>
    <definedName name="_bdm.A2EC0D0C3C1E41509AE12969EEABE42A.edm" localSheetId="8" hidden="1">#REF!</definedName>
    <definedName name="_bdm.A2EC0D0C3C1E41509AE12969EEABE42A.edm" localSheetId="20" hidden="1">#REF!</definedName>
    <definedName name="_bdm.A2EC0D0C3C1E41509AE12969EEABE42A.edm" localSheetId="21" hidden="1">#REF!</definedName>
    <definedName name="_bdm.A2EC0D0C3C1E41509AE12969EEABE42A.edm" localSheetId="7" hidden="1">#REF!</definedName>
    <definedName name="_bdm.A2EC0D0C3C1E41509AE12969EEABE42A.edm" localSheetId="1" hidden="1">#REF!</definedName>
    <definedName name="_bdm.A2EC0D0C3C1E41509AE12969EEABE42A.edm" localSheetId="6" hidden="1">#REF!</definedName>
    <definedName name="_bdm.A3A7CA4E2E1A4E42A60D19F5DC057583.edm" localSheetId="8" hidden="1">#REF!</definedName>
    <definedName name="_bdm.A3A7CA4E2E1A4E42A60D19F5DC057583.edm" localSheetId="20" hidden="1">#REF!</definedName>
    <definedName name="_bdm.A3A7CA4E2E1A4E42A60D19F5DC057583.edm" localSheetId="21" hidden="1">#REF!</definedName>
    <definedName name="_bdm.A3A7CA4E2E1A4E42A60D19F5DC057583.edm" localSheetId="7" hidden="1">#REF!</definedName>
    <definedName name="_bdm.A3A7CA4E2E1A4E42A60D19F5DC057583.edm" localSheetId="1" hidden="1">#REF!</definedName>
    <definedName name="_bdm.A3A7CA4E2E1A4E42A60D19F5DC057583.edm" localSheetId="6" hidden="1">#REF!</definedName>
    <definedName name="_bdm.A4103712FC5D4FDDABD70AB91E560902.edm" localSheetId="8" hidden="1">#REF!</definedName>
    <definedName name="_bdm.A4103712FC5D4FDDABD70AB91E560902.edm" localSheetId="20" hidden="1">#REF!</definedName>
    <definedName name="_bdm.A4103712FC5D4FDDABD70AB91E560902.edm" localSheetId="21" hidden="1">#REF!</definedName>
    <definedName name="_bdm.A4103712FC5D4FDDABD70AB91E560902.edm" localSheetId="7" hidden="1">#REF!</definedName>
    <definedName name="_bdm.A4103712FC5D4FDDABD70AB91E560902.edm" localSheetId="1" hidden="1">#REF!</definedName>
    <definedName name="_bdm.A4103712FC5D4FDDABD70AB91E560902.edm" localSheetId="6" hidden="1">#REF!</definedName>
    <definedName name="_bdm.A4514A5138B9444DB8A0A3B75840AC22.edm" localSheetId="8" hidden="1">#REF!</definedName>
    <definedName name="_bdm.A4514A5138B9444DB8A0A3B75840AC22.edm" localSheetId="20" hidden="1">#REF!</definedName>
    <definedName name="_bdm.A4514A5138B9444DB8A0A3B75840AC22.edm" localSheetId="21" hidden="1">#REF!</definedName>
    <definedName name="_bdm.A4514A5138B9444DB8A0A3B75840AC22.edm" localSheetId="7" hidden="1">#REF!</definedName>
    <definedName name="_bdm.A4514A5138B9444DB8A0A3B75840AC22.edm" localSheetId="1" hidden="1">#REF!</definedName>
    <definedName name="_bdm.A4514A5138B9444DB8A0A3B75840AC22.edm" localSheetId="6" hidden="1">#REF!</definedName>
    <definedName name="_bdm.A483F767E80A42D3A375C3028C938E1F.edm" localSheetId="8" hidden="1">#REF!</definedName>
    <definedName name="_bdm.A483F767E80A42D3A375C3028C938E1F.edm" localSheetId="20" hidden="1">#REF!</definedName>
    <definedName name="_bdm.A483F767E80A42D3A375C3028C938E1F.edm" localSheetId="21" hidden="1">#REF!</definedName>
    <definedName name="_bdm.A483F767E80A42D3A375C3028C938E1F.edm" localSheetId="7" hidden="1">#REF!</definedName>
    <definedName name="_bdm.A483F767E80A42D3A375C3028C938E1F.edm" localSheetId="1" hidden="1">#REF!</definedName>
    <definedName name="_bdm.A483F767E80A42D3A375C3028C938E1F.edm" localSheetId="6" hidden="1">#REF!</definedName>
    <definedName name="_bdm.A48676588ABB433C93271CD55A04E7B7.edm" localSheetId="8" hidden="1">#REF!</definedName>
    <definedName name="_bdm.A48676588ABB433C93271CD55A04E7B7.edm" localSheetId="20" hidden="1">#REF!</definedName>
    <definedName name="_bdm.A48676588ABB433C93271CD55A04E7B7.edm" localSheetId="21" hidden="1">#REF!</definedName>
    <definedName name="_bdm.A48676588ABB433C93271CD55A04E7B7.edm" localSheetId="7" hidden="1">#REF!</definedName>
    <definedName name="_bdm.A48676588ABB433C93271CD55A04E7B7.edm" localSheetId="1" hidden="1">#REF!</definedName>
    <definedName name="_bdm.A48676588ABB433C93271CD55A04E7B7.edm" localSheetId="6" hidden="1">#REF!</definedName>
    <definedName name="_bdm.A4D5172139504E6CBEE6D8D026C21FC7.edm" localSheetId="8" hidden="1">#REF!</definedName>
    <definedName name="_bdm.A4D5172139504E6CBEE6D8D026C21FC7.edm" localSheetId="20" hidden="1">#REF!</definedName>
    <definedName name="_bdm.A4D5172139504E6CBEE6D8D026C21FC7.edm" localSheetId="21" hidden="1">#REF!</definedName>
    <definedName name="_bdm.A4D5172139504E6CBEE6D8D026C21FC7.edm" localSheetId="7" hidden="1">#REF!</definedName>
    <definedName name="_bdm.A4D5172139504E6CBEE6D8D026C21FC7.edm" localSheetId="1" hidden="1">#REF!</definedName>
    <definedName name="_bdm.A4D5172139504E6CBEE6D8D026C21FC7.edm" localSheetId="6" hidden="1">#REF!</definedName>
    <definedName name="_bdm.A5B44363656D404CAE8D67C05CA1C830.edm" localSheetId="8" hidden="1">#REF!</definedName>
    <definedName name="_bdm.A5B44363656D404CAE8D67C05CA1C830.edm" localSheetId="20" hidden="1">#REF!</definedName>
    <definedName name="_bdm.A5B44363656D404CAE8D67C05CA1C830.edm" localSheetId="21" hidden="1">#REF!</definedName>
    <definedName name="_bdm.A5B44363656D404CAE8D67C05CA1C830.edm" localSheetId="7" hidden="1">#REF!</definedName>
    <definedName name="_bdm.A5B44363656D404CAE8D67C05CA1C830.edm" localSheetId="1" hidden="1">#REF!</definedName>
    <definedName name="_bdm.A5B44363656D404CAE8D67C05CA1C830.edm" localSheetId="6" hidden="1">#REF!</definedName>
    <definedName name="_bdm.A5BCACEDC9B743D0B4DC2E173E35B3D9.edm" localSheetId="8" hidden="1">#REF!</definedName>
    <definedName name="_bdm.A5BCACEDC9B743D0B4DC2E173E35B3D9.edm" localSheetId="20" hidden="1">#REF!</definedName>
    <definedName name="_bdm.A5BCACEDC9B743D0B4DC2E173E35B3D9.edm" localSheetId="21" hidden="1">#REF!</definedName>
    <definedName name="_bdm.A5BCACEDC9B743D0B4DC2E173E35B3D9.edm" localSheetId="7" hidden="1">#REF!</definedName>
    <definedName name="_bdm.A5BCACEDC9B743D0B4DC2E173E35B3D9.edm" localSheetId="1" hidden="1">#REF!</definedName>
    <definedName name="_bdm.A5BCACEDC9B743D0B4DC2E173E35B3D9.edm" localSheetId="6" hidden="1">#REF!</definedName>
    <definedName name="_bdm.A603A24F15774EFC9477F14F59916E39.edm" localSheetId="8" hidden="1">#REF!</definedName>
    <definedName name="_bdm.A603A24F15774EFC9477F14F59916E39.edm" localSheetId="20" hidden="1">#REF!</definedName>
    <definedName name="_bdm.A603A24F15774EFC9477F14F59916E39.edm" localSheetId="21" hidden="1">#REF!</definedName>
    <definedName name="_bdm.A603A24F15774EFC9477F14F59916E39.edm" localSheetId="7" hidden="1">#REF!</definedName>
    <definedName name="_bdm.A603A24F15774EFC9477F14F59916E39.edm" localSheetId="1" hidden="1">#REF!</definedName>
    <definedName name="_bdm.A603A24F15774EFC9477F14F59916E39.edm" localSheetId="6" hidden="1">#REF!</definedName>
    <definedName name="_bdm.A61B68DDF65241EEB5AF0EA0181015FC.edm" localSheetId="8" hidden="1">#REF!</definedName>
    <definedName name="_bdm.A61B68DDF65241EEB5AF0EA0181015FC.edm" localSheetId="20" hidden="1">#REF!</definedName>
    <definedName name="_bdm.A61B68DDF65241EEB5AF0EA0181015FC.edm" localSheetId="21" hidden="1">#REF!</definedName>
    <definedName name="_bdm.A61B68DDF65241EEB5AF0EA0181015FC.edm" localSheetId="7" hidden="1">#REF!</definedName>
    <definedName name="_bdm.A61B68DDF65241EEB5AF0EA0181015FC.edm" localSheetId="1" hidden="1">#REF!</definedName>
    <definedName name="_bdm.A61B68DDF65241EEB5AF0EA0181015FC.edm" localSheetId="6" hidden="1">#REF!</definedName>
    <definedName name="_bdm.A6301333D2494479B592749FB510A534.edm" localSheetId="8" hidden="1">#REF!</definedName>
    <definedName name="_bdm.A6301333D2494479B592749FB510A534.edm" localSheetId="20" hidden="1">#REF!</definedName>
    <definedName name="_bdm.A6301333D2494479B592749FB510A534.edm" localSheetId="21" hidden="1">#REF!</definedName>
    <definedName name="_bdm.A6301333D2494479B592749FB510A534.edm" localSheetId="7" hidden="1">#REF!</definedName>
    <definedName name="_bdm.A6301333D2494479B592749FB510A534.edm" localSheetId="1" hidden="1">#REF!</definedName>
    <definedName name="_bdm.A6301333D2494479B592749FB510A534.edm" localSheetId="6" hidden="1">#REF!</definedName>
    <definedName name="_bdm.A6D6383A0A0F497E87B9B93DC398D2C2.edm" localSheetId="8" hidden="1">#REF!</definedName>
    <definedName name="_bdm.A6D6383A0A0F497E87B9B93DC398D2C2.edm" localSheetId="20" hidden="1">#REF!</definedName>
    <definedName name="_bdm.A6D6383A0A0F497E87B9B93DC398D2C2.edm" localSheetId="21" hidden="1">#REF!</definedName>
    <definedName name="_bdm.A6D6383A0A0F497E87B9B93DC398D2C2.edm" localSheetId="7" hidden="1">#REF!</definedName>
    <definedName name="_bdm.A6D6383A0A0F497E87B9B93DC398D2C2.edm" localSheetId="1" hidden="1">#REF!</definedName>
    <definedName name="_bdm.A6D6383A0A0F497E87B9B93DC398D2C2.edm" localSheetId="6" hidden="1">#REF!</definedName>
    <definedName name="_bdm.A6E5B22985E44C119C08E0B0867C1FA5.edm" localSheetId="8" hidden="1">#REF!</definedName>
    <definedName name="_bdm.A6E5B22985E44C119C08E0B0867C1FA5.edm" localSheetId="20" hidden="1">#REF!</definedName>
    <definedName name="_bdm.A6E5B22985E44C119C08E0B0867C1FA5.edm" localSheetId="21" hidden="1">#REF!</definedName>
    <definedName name="_bdm.A6E5B22985E44C119C08E0B0867C1FA5.edm" localSheetId="7" hidden="1">#REF!</definedName>
    <definedName name="_bdm.A6E5B22985E44C119C08E0B0867C1FA5.edm" localSheetId="1" hidden="1">#REF!</definedName>
    <definedName name="_bdm.A6E5B22985E44C119C08E0B0867C1FA5.edm" localSheetId="6" hidden="1">#REF!</definedName>
    <definedName name="_bdm.A7E02FDEAC3044768C17D63AE5F6EE3D.edm" localSheetId="8" hidden="1">#REF!</definedName>
    <definedName name="_bdm.A7E02FDEAC3044768C17D63AE5F6EE3D.edm" localSheetId="20" hidden="1">#REF!</definedName>
    <definedName name="_bdm.A7E02FDEAC3044768C17D63AE5F6EE3D.edm" localSheetId="21" hidden="1">#REF!</definedName>
    <definedName name="_bdm.A7E02FDEAC3044768C17D63AE5F6EE3D.edm" localSheetId="7" hidden="1">#REF!</definedName>
    <definedName name="_bdm.A7E02FDEAC3044768C17D63AE5F6EE3D.edm" localSheetId="1" hidden="1">#REF!</definedName>
    <definedName name="_bdm.A7E02FDEAC3044768C17D63AE5F6EE3D.edm" localSheetId="6" hidden="1">#REF!</definedName>
    <definedName name="_bdm.A8724F8A71424A16942478F54D41FB5B.edm" localSheetId="8" hidden="1">#REF!</definedName>
    <definedName name="_bdm.A8724F8A71424A16942478F54D41FB5B.edm" localSheetId="20" hidden="1">#REF!</definedName>
    <definedName name="_bdm.A8724F8A71424A16942478F54D41FB5B.edm" localSheetId="21" hidden="1">#REF!</definedName>
    <definedName name="_bdm.A8724F8A71424A16942478F54D41FB5B.edm" localSheetId="7" hidden="1">#REF!</definedName>
    <definedName name="_bdm.A8724F8A71424A16942478F54D41FB5B.edm" localSheetId="1" hidden="1">#REF!</definedName>
    <definedName name="_bdm.A8724F8A71424A16942478F54D41FB5B.edm" localSheetId="6" hidden="1">#REF!</definedName>
    <definedName name="_bdm.A89BBE428B7944B58E5BCE2357BC492F.edm" localSheetId="8" hidden="1">#REF!</definedName>
    <definedName name="_bdm.A89BBE428B7944B58E5BCE2357BC492F.edm" localSheetId="20" hidden="1">#REF!</definedName>
    <definedName name="_bdm.A89BBE428B7944B58E5BCE2357BC492F.edm" localSheetId="21" hidden="1">#REF!</definedName>
    <definedName name="_bdm.A89BBE428B7944B58E5BCE2357BC492F.edm" localSheetId="7" hidden="1">#REF!</definedName>
    <definedName name="_bdm.A89BBE428B7944B58E5BCE2357BC492F.edm" localSheetId="1" hidden="1">#REF!</definedName>
    <definedName name="_bdm.A89BBE428B7944B58E5BCE2357BC492F.edm" localSheetId="6" hidden="1">#REF!</definedName>
    <definedName name="_bdm.A9158A15B32244D5AAABDD7DE69D812D.edm" localSheetId="8" hidden="1">#REF!</definedName>
    <definedName name="_bdm.A9158A15B32244D5AAABDD7DE69D812D.edm" localSheetId="20" hidden="1">#REF!</definedName>
    <definedName name="_bdm.A9158A15B32244D5AAABDD7DE69D812D.edm" localSheetId="21" hidden="1">#REF!</definedName>
    <definedName name="_bdm.A9158A15B32244D5AAABDD7DE69D812D.edm" localSheetId="7" hidden="1">#REF!</definedName>
    <definedName name="_bdm.A9158A15B32244D5AAABDD7DE69D812D.edm" localSheetId="1" hidden="1">#REF!</definedName>
    <definedName name="_bdm.A9158A15B32244D5AAABDD7DE69D812D.edm" localSheetId="6" hidden="1">#REF!</definedName>
    <definedName name="_bdm.A937A3DE410A4103A724F125063033EB.edm" localSheetId="8" hidden="1">#REF!</definedName>
    <definedName name="_bdm.A937A3DE410A4103A724F125063033EB.edm" localSheetId="20" hidden="1">#REF!</definedName>
    <definedName name="_bdm.A937A3DE410A4103A724F125063033EB.edm" localSheetId="21" hidden="1">#REF!</definedName>
    <definedName name="_bdm.A937A3DE410A4103A724F125063033EB.edm" localSheetId="7" hidden="1">#REF!</definedName>
    <definedName name="_bdm.A937A3DE410A4103A724F125063033EB.edm" localSheetId="1" hidden="1">#REF!</definedName>
    <definedName name="_bdm.A937A3DE410A4103A724F125063033EB.edm" localSheetId="6" hidden="1">#REF!</definedName>
    <definedName name="_bdm.A9726422FFE441A1894B40D9E4E384D4.edm" localSheetId="8" hidden="1">#REF!</definedName>
    <definedName name="_bdm.A9726422FFE441A1894B40D9E4E384D4.edm" localSheetId="20" hidden="1">#REF!</definedName>
    <definedName name="_bdm.A9726422FFE441A1894B40D9E4E384D4.edm" localSheetId="21" hidden="1">#REF!</definedName>
    <definedName name="_bdm.A9726422FFE441A1894B40D9E4E384D4.edm" localSheetId="7" hidden="1">#REF!</definedName>
    <definedName name="_bdm.A9726422FFE441A1894B40D9E4E384D4.edm" localSheetId="1" hidden="1">#REF!</definedName>
    <definedName name="_bdm.A9726422FFE441A1894B40D9E4E384D4.edm" localSheetId="6" hidden="1">#REF!</definedName>
    <definedName name="_bdm.A987F19EDC7D4A6E8EA496B4064409AD.edm" localSheetId="8" hidden="1">#REF!</definedName>
    <definedName name="_bdm.A987F19EDC7D4A6E8EA496B4064409AD.edm" localSheetId="20" hidden="1">#REF!</definedName>
    <definedName name="_bdm.A987F19EDC7D4A6E8EA496B4064409AD.edm" localSheetId="21" hidden="1">#REF!</definedName>
    <definedName name="_bdm.A987F19EDC7D4A6E8EA496B4064409AD.edm" localSheetId="7" hidden="1">#REF!</definedName>
    <definedName name="_bdm.A987F19EDC7D4A6E8EA496B4064409AD.edm" localSheetId="1" hidden="1">#REF!</definedName>
    <definedName name="_bdm.A987F19EDC7D4A6E8EA496B4064409AD.edm" localSheetId="6" hidden="1">#REF!</definedName>
    <definedName name="_bdm.A9A317665533404BACE6A5F3C6B8AC0F.edm" localSheetId="8" hidden="1">#REF!</definedName>
    <definedName name="_bdm.A9A317665533404BACE6A5F3C6B8AC0F.edm" localSheetId="20" hidden="1">#REF!</definedName>
    <definedName name="_bdm.A9A317665533404BACE6A5F3C6B8AC0F.edm" localSheetId="21" hidden="1">#REF!</definedName>
    <definedName name="_bdm.A9A317665533404BACE6A5F3C6B8AC0F.edm" localSheetId="7" hidden="1">#REF!</definedName>
    <definedName name="_bdm.A9A317665533404BACE6A5F3C6B8AC0F.edm" localSheetId="1" hidden="1">#REF!</definedName>
    <definedName name="_bdm.A9A317665533404BACE6A5F3C6B8AC0F.edm" localSheetId="6" hidden="1">#REF!</definedName>
    <definedName name="_bdm.A9CFF2DC4C01467FA4FA0F6A897BE44D.edm" localSheetId="8" hidden="1">#REF!</definedName>
    <definedName name="_bdm.A9CFF2DC4C01467FA4FA0F6A897BE44D.edm" localSheetId="20" hidden="1">#REF!</definedName>
    <definedName name="_bdm.A9CFF2DC4C01467FA4FA0F6A897BE44D.edm" localSheetId="21" hidden="1">#REF!</definedName>
    <definedName name="_bdm.A9CFF2DC4C01467FA4FA0F6A897BE44D.edm" localSheetId="7" hidden="1">#REF!</definedName>
    <definedName name="_bdm.A9CFF2DC4C01467FA4FA0F6A897BE44D.edm" localSheetId="1" hidden="1">#REF!</definedName>
    <definedName name="_bdm.A9CFF2DC4C01467FA4FA0F6A897BE44D.edm" localSheetId="6" hidden="1">#REF!</definedName>
    <definedName name="_bdm.AA034D585AAC41EDA092790965A4FD22.edm" localSheetId="8" hidden="1">#REF!</definedName>
    <definedName name="_bdm.AA034D585AAC41EDA092790965A4FD22.edm" localSheetId="20" hidden="1">#REF!</definedName>
    <definedName name="_bdm.AA034D585AAC41EDA092790965A4FD22.edm" localSheetId="21" hidden="1">#REF!</definedName>
    <definedName name="_bdm.AA034D585AAC41EDA092790965A4FD22.edm" localSheetId="7" hidden="1">#REF!</definedName>
    <definedName name="_bdm.AA034D585AAC41EDA092790965A4FD22.edm" localSheetId="1" hidden="1">#REF!</definedName>
    <definedName name="_bdm.AA034D585AAC41EDA092790965A4FD22.edm" localSheetId="6" hidden="1">#REF!</definedName>
    <definedName name="_bdm.AA90812B5CDD4D8CBDC7548F84650EA6.edm" localSheetId="8" hidden="1">#REF!</definedName>
    <definedName name="_bdm.AA90812B5CDD4D8CBDC7548F84650EA6.edm" localSheetId="20" hidden="1">#REF!</definedName>
    <definedName name="_bdm.AA90812B5CDD4D8CBDC7548F84650EA6.edm" localSheetId="21" hidden="1">#REF!</definedName>
    <definedName name="_bdm.AA90812B5CDD4D8CBDC7548F84650EA6.edm" localSheetId="7" hidden="1">#REF!</definedName>
    <definedName name="_bdm.AA90812B5CDD4D8CBDC7548F84650EA6.edm" localSheetId="1" hidden="1">#REF!</definedName>
    <definedName name="_bdm.AA90812B5CDD4D8CBDC7548F84650EA6.edm" localSheetId="6" hidden="1">#REF!</definedName>
    <definedName name="_bdm.AA909AF54386435D80C3E570CBC64E53.edm" localSheetId="8" hidden="1">#REF!</definedName>
    <definedName name="_bdm.AA909AF54386435D80C3E570CBC64E53.edm" localSheetId="20" hidden="1">#REF!</definedName>
    <definedName name="_bdm.AA909AF54386435D80C3E570CBC64E53.edm" localSheetId="21" hidden="1">#REF!</definedName>
    <definedName name="_bdm.AA909AF54386435D80C3E570CBC64E53.edm" localSheetId="7" hidden="1">#REF!</definedName>
    <definedName name="_bdm.AA909AF54386435D80C3E570CBC64E53.edm" localSheetId="1" hidden="1">#REF!</definedName>
    <definedName name="_bdm.AA909AF54386435D80C3E570CBC64E53.edm" localSheetId="6" hidden="1">#REF!</definedName>
    <definedName name="_bdm.AAD47B40161E4ABFBEB4DFF48884D751.edm" localSheetId="8" hidden="1">#REF!</definedName>
    <definedName name="_bdm.AAD47B40161E4ABFBEB4DFF48884D751.edm" localSheetId="20" hidden="1">#REF!</definedName>
    <definedName name="_bdm.AAD47B40161E4ABFBEB4DFF48884D751.edm" localSheetId="21" hidden="1">#REF!</definedName>
    <definedName name="_bdm.AAD47B40161E4ABFBEB4DFF48884D751.edm" localSheetId="7" hidden="1">#REF!</definedName>
    <definedName name="_bdm.AAD47B40161E4ABFBEB4DFF48884D751.edm" localSheetId="1" hidden="1">#REF!</definedName>
    <definedName name="_bdm.AAD47B40161E4ABFBEB4DFF48884D751.edm" localSheetId="6" hidden="1">#REF!</definedName>
    <definedName name="_bdm.AB124479125E4B5BB3AE818D6BF80106.edm" localSheetId="8" hidden="1">#REF!</definedName>
    <definedName name="_bdm.AB124479125E4B5BB3AE818D6BF80106.edm" localSheetId="20" hidden="1">#REF!</definedName>
    <definedName name="_bdm.AB124479125E4B5BB3AE818D6BF80106.edm" localSheetId="21" hidden="1">#REF!</definedName>
    <definedName name="_bdm.AB124479125E4B5BB3AE818D6BF80106.edm" localSheetId="7" hidden="1">#REF!</definedName>
    <definedName name="_bdm.AB124479125E4B5BB3AE818D6BF80106.edm" localSheetId="1" hidden="1">#REF!</definedName>
    <definedName name="_bdm.AB124479125E4B5BB3AE818D6BF80106.edm" localSheetId="6" hidden="1">#REF!</definedName>
    <definedName name="_bdm.AB1EC638E3B14DFFA3CD3F6CB26485CF.edm" localSheetId="8" hidden="1">#REF!</definedName>
    <definedName name="_bdm.AB1EC638E3B14DFFA3CD3F6CB26485CF.edm" localSheetId="20" hidden="1">#REF!</definedName>
    <definedName name="_bdm.AB1EC638E3B14DFFA3CD3F6CB26485CF.edm" localSheetId="21" hidden="1">#REF!</definedName>
    <definedName name="_bdm.AB1EC638E3B14DFFA3CD3F6CB26485CF.edm" localSheetId="7" hidden="1">#REF!</definedName>
    <definedName name="_bdm.AB1EC638E3B14DFFA3CD3F6CB26485CF.edm" localSheetId="1" hidden="1">#REF!</definedName>
    <definedName name="_bdm.AB1EC638E3B14DFFA3CD3F6CB26485CF.edm" localSheetId="6" hidden="1">#REF!</definedName>
    <definedName name="_bdm.AB4D99FE231C4963863C2074F58F793F.edm" localSheetId="8" hidden="1">#REF!</definedName>
    <definedName name="_bdm.AB4D99FE231C4963863C2074F58F793F.edm" localSheetId="20" hidden="1">#REF!</definedName>
    <definedName name="_bdm.AB4D99FE231C4963863C2074F58F793F.edm" localSheetId="21" hidden="1">#REF!</definedName>
    <definedName name="_bdm.AB4D99FE231C4963863C2074F58F793F.edm" localSheetId="7" hidden="1">#REF!</definedName>
    <definedName name="_bdm.AB4D99FE231C4963863C2074F58F793F.edm" localSheetId="1" hidden="1">#REF!</definedName>
    <definedName name="_bdm.AB4D99FE231C4963863C2074F58F793F.edm" localSheetId="6" hidden="1">#REF!</definedName>
    <definedName name="_bdm.AB97D9C800C042A29EBA084C68F10DF2.edm" localSheetId="8" hidden="1">#REF!</definedName>
    <definedName name="_bdm.AB97D9C800C042A29EBA084C68F10DF2.edm" localSheetId="20" hidden="1">#REF!</definedName>
    <definedName name="_bdm.AB97D9C800C042A29EBA084C68F10DF2.edm" localSheetId="21" hidden="1">#REF!</definedName>
    <definedName name="_bdm.AB97D9C800C042A29EBA084C68F10DF2.edm" localSheetId="7" hidden="1">#REF!</definedName>
    <definedName name="_bdm.AB97D9C800C042A29EBA084C68F10DF2.edm" localSheetId="1" hidden="1">#REF!</definedName>
    <definedName name="_bdm.AB97D9C800C042A29EBA084C68F10DF2.edm" localSheetId="6" hidden="1">#REF!</definedName>
    <definedName name="_bdm.AB999930FE10427FB35752F0E0F71C19.edm" localSheetId="8" hidden="1">#REF!</definedName>
    <definedName name="_bdm.AB999930FE10427FB35752F0E0F71C19.edm" localSheetId="20" hidden="1">#REF!</definedName>
    <definedName name="_bdm.AB999930FE10427FB35752F0E0F71C19.edm" localSheetId="21" hidden="1">#REF!</definedName>
    <definedName name="_bdm.AB999930FE10427FB35752F0E0F71C19.edm" localSheetId="7" hidden="1">#REF!</definedName>
    <definedName name="_bdm.AB999930FE10427FB35752F0E0F71C19.edm" localSheetId="1" hidden="1">#REF!</definedName>
    <definedName name="_bdm.AB999930FE10427FB35752F0E0F71C19.edm" localSheetId="6" hidden="1">#REF!</definedName>
    <definedName name="_bdm.ABB1684B471649BC888AF90005257221.edm" localSheetId="8" hidden="1">#REF!</definedName>
    <definedName name="_bdm.ABB1684B471649BC888AF90005257221.edm" localSheetId="20" hidden="1">#REF!</definedName>
    <definedName name="_bdm.ABB1684B471649BC888AF90005257221.edm" localSheetId="21" hidden="1">#REF!</definedName>
    <definedName name="_bdm.ABB1684B471649BC888AF90005257221.edm" localSheetId="7" hidden="1">#REF!</definedName>
    <definedName name="_bdm.ABB1684B471649BC888AF90005257221.edm" localSheetId="1" hidden="1">#REF!</definedName>
    <definedName name="_bdm.ABB1684B471649BC888AF90005257221.edm" localSheetId="6" hidden="1">#REF!</definedName>
    <definedName name="_bdm.ABBB79F002454B72807A99A7A7B9FE82.edm" localSheetId="8" hidden="1">#REF!</definedName>
    <definedName name="_bdm.ABBB79F002454B72807A99A7A7B9FE82.edm" localSheetId="20" hidden="1">#REF!</definedName>
    <definedName name="_bdm.ABBB79F002454B72807A99A7A7B9FE82.edm" localSheetId="21" hidden="1">#REF!</definedName>
    <definedName name="_bdm.ABBB79F002454B72807A99A7A7B9FE82.edm" localSheetId="7" hidden="1">#REF!</definedName>
    <definedName name="_bdm.ABBB79F002454B72807A99A7A7B9FE82.edm" localSheetId="1" hidden="1">#REF!</definedName>
    <definedName name="_bdm.ABBB79F002454B72807A99A7A7B9FE82.edm" localSheetId="6" hidden="1">#REF!</definedName>
    <definedName name="_bdm.ABE75F4CC1F448C7AD25A7483492F01D.edm" localSheetId="8" hidden="1">#REF!</definedName>
    <definedName name="_bdm.ABE75F4CC1F448C7AD25A7483492F01D.edm" localSheetId="20" hidden="1">#REF!</definedName>
    <definedName name="_bdm.ABE75F4CC1F448C7AD25A7483492F01D.edm" localSheetId="21" hidden="1">#REF!</definedName>
    <definedName name="_bdm.ABE75F4CC1F448C7AD25A7483492F01D.edm" localSheetId="7" hidden="1">#REF!</definedName>
    <definedName name="_bdm.ABE75F4CC1F448C7AD25A7483492F01D.edm" localSheetId="1" hidden="1">#REF!</definedName>
    <definedName name="_bdm.ABE75F4CC1F448C7AD25A7483492F01D.edm" localSheetId="6" hidden="1">#REF!</definedName>
    <definedName name="_bdm.AC5404B059A54D43AC67D403DAE2435E.edm" localSheetId="8" hidden="1">#REF!</definedName>
    <definedName name="_bdm.AC5404B059A54D43AC67D403DAE2435E.edm" localSheetId="20" hidden="1">#REF!</definedName>
    <definedName name="_bdm.AC5404B059A54D43AC67D403DAE2435E.edm" localSheetId="21" hidden="1">#REF!</definedName>
    <definedName name="_bdm.AC5404B059A54D43AC67D403DAE2435E.edm" localSheetId="7" hidden="1">#REF!</definedName>
    <definedName name="_bdm.AC5404B059A54D43AC67D403DAE2435E.edm" localSheetId="1" hidden="1">#REF!</definedName>
    <definedName name="_bdm.AC5404B059A54D43AC67D403DAE2435E.edm" localSheetId="6" hidden="1">#REF!</definedName>
    <definedName name="_bdm.ADEDFC46864E43C984887877804EA3BF.edm" localSheetId="8" hidden="1">#REF!</definedName>
    <definedName name="_bdm.ADEDFC46864E43C984887877804EA3BF.edm" localSheetId="20" hidden="1">#REF!</definedName>
    <definedName name="_bdm.ADEDFC46864E43C984887877804EA3BF.edm" localSheetId="21" hidden="1">#REF!</definedName>
    <definedName name="_bdm.ADEDFC46864E43C984887877804EA3BF.edm" localSheetId="7" hidden="1">#REF!</definedName>
    <definedName name="_bdm.ADEDFC46864E43C984887877804EA3BF.edm" localSheetId="1" hidden="1">#REF!</definedName>
    <definedName name="_bdm.ADEDFC46864E43C984887877804EA3BF.edm" localSheetId="6" hidden="1">#REF!</definedName>
    <definedName name="_bdm.AE42F8A44FB248ADBCD1DF172EF4BF08.edm" localSheetId="8" hidden="1">#REF!</definedName>
    <definedName name="_bdm.AE42F8A44FB248ADBCD1DF172EF4BF08.edm" localSheetId="20" hidden="1">#REF!</definedName>
    <definedName name="_bdm.AE42F8A44FB248ADBCD1DF172EF4BF08.edm" localSheetId="21" hidden="1">#REF!</definedName>
    <definedName name="_bdm.AE42F8A44FB248ADBCD1DF172EF4BF08.edm" localSheetId="7" hidden="1">#REF!</definedName>
    <definedName name="_bdm.AE42F8A44FB248ADBCD1DF172EF4BF08.edm" localSheetId="1" hidden="1">#REF!</definedName>
    <definedName name="_bdm.AE42F8A44FB248ADBCD1DF172EF4BF08.edm" localSheetId="6" hidden="1">#REF!</definedName>
    <definedName name="_bdm.AE8C5FAC794A4B858F92DAF6760AA4DB.edm" localSheetId="8" hidden="1">#REF!</definedName>
    <definedName name="_bdm.AE8C5FAC794A4B858F92DAF6760AA4DB.edm" localSheetId="20" hidden="1">#REF!</definedName>
    <definedName name="_bdm.AE8C5FAC794A4B858F92DAF6760AA4DB.edm" localSheetId="21" hidden="1">#REF!</definedName>
    <definedName name="_bdm.AE8C5FAC794A4B858F92DAF6760AA4DB.edm" localSheetId="7" hidden="1">#REF!</definedName>
    <definedName name="_bdm.AE8C5FAC794A4B858F92DAF6760AA4DB.edm" localSheetId="1" hidden="1">#REF!</definedName>
    <definedName name="_bdm.AE8C5FAC794A4B858F92DAF6760AA4DB.edm" localSheetId="6" hidden="1">#REF!</definedName>
    <definedName name="_bdm.AEBF537B62F245C9BBBCF844E1602D17.edm" localSheetId="8" hidden="1">#REF!</definedName>
    <definedName name="_bdm.AEBF537B62F245C9BBBCF844E1602D17.edm" localSheetId="20" hidden="1">#REF!</definedName>
    <definedName name="_bdm.AEBF537B62F245C9BBBCF844E1602D17.edm" localSheetId="21" hidden="1">#REF!</definedName>
    <definedName name="_bdm.AEBF537B62F245C9BBBCF844E1602D17.edm" localSheetId="7" hidden="1">#REF!</definedName>
    <definedName name="_bdm.AEBF537B62F245C9BBBCF844E1602D17.edm" localSheetId="1" hidden="1">#REF!</definedName>
    <definedName name="_bdm.AEBF537B62F245C9BBBCF844E1602D17.edm" localSheetId="6" hidden="1">#REF!</definedName>
    <definedName name="_bdm.AF85141A113F4ECF8CB278308C40B290.edm" localSheetId="8" hidden="1">#REF!</definedName>
    <definedName name="_bdm.AF85141A113F4ECF8CB278308C40B290.edm" localSheetId="20" hidden="1">#REF!</definedName>
    <definedName name="_bdm.AF85141A113F4ECF8CB278308C40B290.edm" localSheetId="21" hidden="1">#REF!</definedName>
    <definedName name="_bdm.AF85141A113F4ECF8CB278308C40B290.edm" localSheetId="7" hidden="1">#REF!</definedName>
    <definedName name="_bdm.AF85141A113F4ECF8CB278308C40B290.edm" localSheetId="1" hidden="1">#REF!</definedName>
    <definedName name="_bdm.AF85141A113F4ECF8CB278308C40B290.edm" localSheetId="6" hidden="1">#REF!</definedName>
    <definedName name="_bdm.AFAB9FC3C81F48DDBE844466ABFECDB7.edm" localSheetId="8" hidden="1">#REF!</definedName>
    <definedName name="_bdm.AFAB9FC3C81F48DDBE844466ABFECDB7.edm" localSheetId="20" hidden="1">#REF!</definedName>
    <definedName name="_bdm.AFAB9FC3C81F48DDBE844466ABFECDB7.edm" localSheetId="21" hidden="1">#REF!</definedName>
    <definedName name="_bdm.AFAB9FC3C81F48DDBE844466ABFECDB7.edm" localSheetId="7" hidden="1">#REF!</definedName>
    <definedName name="_bdm.AFAB9FC3C81F48DDBE844466ABFECDB7.edm" localSheetId="1" hidden="1">#REF!</definedName>
    <definedName name="_bdm.AFAB9FC3C81F48DDBE844466ABFECDB7.edm" localSheetId="6" hidden="1">#REF!</definedName>
    <definedName name="_bdm.AFCE2F4BADC84012B1D4E6351C422517.edm" localSheetId="8" hidden="1">#REF!</definedName>
    <definedName name="_bdm.AFCE2F4BADC84012B1D4E6351C422517.edm" localSheetId="20" hidden="1">#REF!</definedName>
    <definedName name="_bdm.AFCE2F4BADC84012B1D4E6351C422517.edm" localSheetId="21" hidden="1">#REF!</definedName>
    <definedName name="_bdm.AFCE2F4BADC84012B1D4E6351C422517.edm" localSheetId="7" hidden="1">#REF!</definedName>
    <definedName name="_bdm.AFCE2F4BADC84012B1D4E6351C422517.edm" localSheetId="1" hidden="1">#REF!</definedName>
    <definedName name="_bdm.AFCE2F4BADC84012B1D4E6351C422517.edm" localSheetId="6" hidden="1">#REF!</definedName>
    <definedName name="_bdm.B02423FE52254D11BBC6F4C3B85310B1.edm" localSheetId="8" hidden="1">#REF!</definedName>
    <definedName name="_bdm.B02423FE52254D11BBC6F4C3B85310B1.edm" localSheetId="20" hidden="1">#REF!</definedName>
    <definedName name="_bdm.B02423FE52254D11BBC6F4C3B85310B1.edm" localSheetId="21" hidden="1">#REF!</definedName>
    <definedName name="_bdm.B02423FE52254D11BBC6F4C3B85310B1.edm" localSheetId="7" hidden="1">#REF!</definedName>
    <definedName name="_bdm.B02423FE52254D11BBC6F4C3B85310B1.edm" localSheetId="1" hidden="1">#REF!</definedName>
    <definedName name="_bdm.B02423FE52254D11BBC6F4C3B85310B1.edm" localSheetId="6" hidden="1">#REF!</definedName>
    <definedName name="_bdm.B0C50F9AB7284B6E9461EC9D95DD376D.edm" localSheetId="8" hidden="1">#REF!</definedName>
    <definedName name="_bdm.B0C50F9AB7284B6E9461EC9D95DD376D.edm" localSheetId="20" hidden="1">#REF!</definedName>
    <definedName name="_bdm.B0C50F9AB7284B6E9461EC9D95DD376D.edm" localSheetId="21" hidden="1">#REF!</definedName>
    <definedName name="_bdm.B0C50F9AB7284B6E9461EC9D95DD376D.edm" localSheetId="7" hidden="1">#REF!</definedName>
    <definedName name="_bdm.B0C50F9AB7284B6E9461EC9D95DD376D.edm" localSheetId="1" hidden="1">#REF!</definedName>
    <definedName name="_bdm.B0C50F9AB7284B6E9461EC9D95DD376D.edm" localSheetId="6" hidden="1">#REF!</definedName>
    <definedName name="_bdm.B0CFCA39622F4327A2878C7A2D1B98F2.edm" localSheetId="8" hidden="1">#REF!</definedName>
    <definedName name="_bdm.B0CFCA39622F4327A2878C7A2D1B98F2.edm" localSheetId="20" hidden="1">#REF!</definedName>
    <definedName name="_bdm.B0CFCA39622F4327A2878C7A2D1B98F2.edm" localSheetId="21" hidden="1">#REF!</definedName>
    <definedName name="_bdm.B0CFCA39622F4327A2878C7A2D1B98F2.edm" localSheetId="7" hidden="1">#REF!</definedName>
    <definedName name="_bdm.B0CFCA39622F4327A2878C7A2D1B98F2.edm" localSheetId="1" hidden="1">#REF!</definedName>
    <definedName name="_bdm.B0CFCA39622F4327A2878C7A2D1B98F2.edm" localSheetId="6" hidden="1">#REF!</definedName>
    <definedName name="_bdm.B0F7F51E0C6F48B69A4E35C24B27B382.edm" localSheetId="8" hidden="1">#REF!</definedName>
    <definedName name="_bdm.B0F7F51E0C6F48B69A4E35C24B27B382.edm" localSheetId="20" hidden="1">#REF!</definedName>
    <definedName name="_bdm.B0F7F51E0C6F48B69A4E35C24B27B382.edm" localSheetId="21" hidden="1">#REF!</definedName>
    <definedName name="_bdm.B0F7F51E0C6F48B69A4E35C24B27B382.edm" localSheetId="7" hidden="1">#REF!</definedName>
    <definedName name="_bdm.B0F7F51E0C6F48B69A4E35C24B27B382.edm" localSheetId="1" hidden="1">#REF!</definedName>
    <definedName name="_bdm.B0F7F51E0C6F48B69A4E35C24B27B382.edm" localSheetId="6" hidden="1">#REF!</definedName>
    <definedName name="_bdm.B17A627EF1EA45519348E23AF37E2CFD.edm" localSheetId="8" hidden="1">#REF!</definedName>
    <definedName name="_bdm.B17A627EF1EA45519348E23AF37E2CFD.edm" localSheetId="20" hidden="1">#REF!</definedName>
    <definedName name="_bdm.B17A627EF1EA45519348E23AF37E2CFD.edm" localSheetId="21" hidden="1">#REF!</definedName>
    <definedName name="_bdm.B17A627EF1EA45519348E23AF37E2CFD.edm" localSheetId="7" hidden="1">#REF!</definedName>
    <definedName name="_bdm.B17A627EF1EA45519348E23AF37E2CFD.edm" localSheetId="1" hidden="1">#REF!</definedName>
    <definedName name="_bdm.B17A627EF1EA45519348E23AF37E2CFD.edm" localSheetId="6" hidden="1">#REF!</definedName>
    <definedName name="_bdm.B1C40953F5E64F1F85EC8CB009A9F537.edm" localSheetId="8" hidden="1">#REF!</definedName>
    <definedName name="_bdm.B1C40953F5E64F1F85EC8CB009A9F537.edm" localSheetId="20" hidden="1">#REF!</definedName>
    <definedName name="_bdm.B1C40953F5E64F1F85EC8CB009A9F537.edm" localSheetId="21" hidden="1">#REF!</definedName>
    <definedName name="_bdm.B1C40953F5E64F1F85EC8CB009A9F537.edm" localSheetId="7" hidden="1">#REF!</definedName>
    <definedName name="_bdm.B1C40953F5E64F1F85EC8CB009A9F537.edm" localSheetId="1" hidden="1">#REF!</definedName>
    <definedName name="_bdm.B1C40953F5E64F1F85EC8CB009A9F537.edm" localSheetId="6" hidden="1">#REF!</definedName>
    <definedName name="_bdm.B1D113F3956D416A81432377EB297BBE.edm" localSheetId="8" hidden="1">#REF!</definedName>
    <definedName name="_bdm.B1D113F3956D416A81432377EB297BBE.edm" localSheetId="20" hidden="1">#REF!</definedName>
    <definedName name="_bdm.B1D113F3956D416A81432377EB297BBE.edm" localSheetId="21" hidden="1">#REF!</definedName>
    <definedName name="_bdm.B1D113F3956D416A81432377EB297BBE.edm" localSheetId="7" hidden="1">#REF!</definedName>
    <definedName name="_bdm.B1D113F3956D416A81432377EB297BBE.edm" localSheetId="1" hidden="1">#REF!</definedName>
    <definedName name="_bdm.B1D113F3956D416A81432377EB297BBE.edm" localSheetId="6" hidden="1">#REF!</definedName>
    <definedName name="_bdm.B23CE678406A4C1BAA673090B0E0F393.edm" localSheetId="8" hidden="1">#REF!</definedName>
    <definedName name="_bdm.B23CE678406A4C1BAA673090B0E0F393.edm" localSheetId="20" hidden="1">#REF!</definedName>
    <definedName name="_bdm.B23CE678406A4C1BAA673090B0E0F393.edm" localSheetId="21" hidden="1">#REF!</definedName>
    <definedName name="_bdm.B23CE678406A4C1BAA673090B0E0F393.edm" localSheetId="7" hidden="1">#REF!</definedName>
    <definedName name="_bdm.B23CE678406A4C1BAA673090B0E0F393.edm" localSheetId="1" hidden="1">#REF!</definedName>
    <definedName name="_bdm.B23CE678406A4C1BAA673090B0E0F393.edm" localSheetId="6" hidden="1">#REF!</definedName>
    <definedName name="_bdm.B2BDE2657AA1460EAB210DC4BA7AFA4F.edm" localSheetId="8" hidden="1">#REF!</definedName>
    <definedName name="_bdm.B2BDE2657AA1460EAB210DC4BA7AFA4F.edm" localSheetId="20" hidden="1">#REF!</definedName>
    <definedName name="_bdm.B2BDE2657AA1460EAB210DC4BA7AFA4F.edm" localSheetId="21" hidden="1">#REF!</definedName>
    <definedName name="_bdm.B2BDE2657AA1460EAB210DC4BA7AFA4F.edm" localSheetId="7" hidden="1">#REF!</definedName>
    <definedName name="_bdm.B2BDE2657AA1460EAB210DC4BA7AFA4F.edm" localSheetId="1" hidden="1">#REF!</definedName>
    <definedName name="_bdm.B2BDE2657AA1460EAB210DC4BA7AFA4F.edm" localSheetId="6" hidden="1">#REF!</definedName>
    <definedName name="_bdm.B2D0A558F9744484B038E286E4BDF10A.edm" localSheetId="8" hidden="1">#REF!</definedName>
    <definedName name="_bdm.B2D0A558F9744484B038E286E4BDF10A.edm" localSheetId="20" hidden="1">#REF!</definedName>
    <definedName name="_bdm.B2D0A558F9744484B038E286E4BDF10A.edm" localSheetId="21" hidden="1">#REF!</definedName>
    <definedName name="_bdm.B2D0A558F9744484B038E286E4BDF10A.edm" localSheetId="7" hidden="1">#REF!</definedName>
    <definedName name="_bdm.B2D0A558F9744484B038E286E4BDF10A.edm" localSheetId="1" hidden="1">#REF!</definedName>
    <definedName name="_bdm.B2D0A558F9744484B038E286E4BDF10A.edm" localSheetId="6" hidden="1">#REF!</definedName>
    <definedName name="_bdm.B328F2F3074B425297F721E98FC65EB1.edm" localSheetId="8" hidden="1">#REF!</definedName>
    <definedName name="_bdm.B328F2F3074B425297F721E98FC65EB1.edm" localSheetId="20" hidden="1">#REF!</definedName>
    <definedName name="_bdm.B328F2F3074B425297F721E98FC65EB1.edm" localSheetId="21" hidden="1">#REF!</definedName>
    <definedName name="_bdm.B328F2F3074B425297F721E98FC65EB1.edm" localSheetId="7" hidden="1">#REF!</definedName>
    <definedName name="_bdm.B328F2F3074B425297F721E98FC65EB1.edm" localSheetId="1" hidden="1">#REF!</definedName>
    <definedName name="_bdm.B328F2F3074B425297F721E98FC65EB1.edm" localSheetId="6" hidden="1">#REF!</definedName>
    <definedName name="_bdm.B575DC70533A420099AB69A98FA7123F.edm" localSheetId="8" hidden="1">#REF!</definedName>
    <definedName name="_bdm.B575DC70533A420099AB69A98FA7123F.edm" localSheetId="20" hidden="1">#REF!</definedName>
    <definedName name="_bdm.B575DC70533A420099AB69A98FA7123F.edm" localSheetId="21" hidden="1">#REF!</definedName>
    <definedName name="_bdm.B575DC70533A420099AB69A98FA7123F.edm" localSheetId="7" hidden="1">#REF!</definedName>
    <definedName name="_bdm.B575DC70533A420099AB69A98FA7123F.edm" localSheetId="1" hidden="1">#REF!</definedName>
    <definedName name="_bdm.B575DC70533A420099AB69A98FA7123F.edm" localSheetId="6" hidden="1">#REF!</definedName>
    <definedName name="_bdm.B5A193A86322465B9AD3CD4A858712C5.edm" localSheetId="8" hidden="1">#REF!</definedName>
    <definedName name="_bdm.B5A193A86322465B9AD3CD4A858712C5.edm" localSheetId="20" hidden="1">#REF!</definedName>
    <definedName name="_bdm.B5A193A86322465B9AD3CD4A858712C5.edm" localSheetId="21" hidden="1">#REF!</definedName>
    <definedName name="_bdm.B5A193A86322465B9AD3CD4A858712C5.edm" localSheetId="7" hidden="1">#REF!</definedName>
    <definedName name="_bdm.B5A193A86322465B9AD3CD4A858712C5.edm" localSheetId="1" hidden="1">#REF!</definedName>
    <definedName name="_bdm.B5A193A86322465B9AD3CD4A858712C5.edm" localSheetId="6" hidden="1">#REF!</definedName>
    <definedName name="_bdm.B660FC663AFB4788BBA17139581B8A11.edm" localSheetId="8" hidden="1">#REF!</definedName>
    <definedName name="_bdm.B660FC663AFB4788BBA17139581B8A11.edm" localSheetId="20" hidden="1">#REF!</definedName>
    <definedName name="_bdm.B660FC663AFB4788BBA17139581B8A11.edm" localSheetId="21" hidden="1">#REF!</definedName>
    <definedName name="_bdm.B660FC663AFB4788BBA17139581B8A11.edm" localSheetId="7" hidden="1">#REF!</definedName>
    <definedName name="_bdm.B660FC663AFB4788BBA17139581B8A11.edm" localSheetId="1" hidden="1">#REF!</definedName>
    <definedName name="_bdm.B660FC663AFB4788BBA17139581B8A11.edm" localSheetId="6" hidden="1">#REF!</definedName>
    <definedName name="_bdm.B69327EB869E4376A91D2D625A51F1DC.edm" localSheetId="8" hidden="1">#REF!</definedName>
    <definedName name="_bdm.B69327EB869E4376A91D2D625A51F1DC.edm" localSheetId="20" hidden="1">#REF!</definedName>
    <definedName name="_bdm.B69327EB869E4376A91D2D625A51F1DC.edm" localSheetId="21" hidden="1">#REF!</definedName>
    <definedName name="_bdm.B69327EB869E4376A91D2D625A51F1DC.edm" localSheetId="7" hidden="1">#REF!</definedName>
    <definedName name="_bdm.B69327EB869E4376A91D2D625A51F1DC.edm" localSheetId="1" hidden="1">#REF!</definedName>
    <definedName name="_bdm.B69327EB869E4376A91D2D625A51F1DC.edm" localSheetId="6" hidden="1">#REF!</definedName>
    <definedName name="_bdm.B6AE251D4E0B48698A232CBA57DEAC69.edm" localSheetId="8" hidden="1">#REF!</definedName>
    <definedName name="_bdm.B6AE251D4E0B48698A232CBA57DEAC69.edm" localSheetId="20" hidden="1">#REF!</definedName>
    <definedName name="_bdm.B6AE251D4E0B48698A232CBA57DEAC69.edm" localSheetId="21" hidden="1">#REF!</definedName>
    <definedName name="_bdm.B6AE251D4E0B48698A232CBA57DEAC69.edm" localSheetId="7" hidden="1">#REF!</definedName>
    <definedName name="_bdm.B6AE251D4E0B48698A232CBA57DEAC69.edm" localSheetId="1" hidden="1">#REF!</definedName>
    <definedName name="_bdm.B6AE251D4E0B48698A232CBA57DEAC69.edm" localSheetId="6" hidden="1">#REF!</definedName>
    <definedName name="_bdm.B7247C561A0E48E096CA93D45F9F591D.edm" localSheetId="8" hidden="1">#REF!</definedName>
    <definedName name="_bdm.B7247C561A0E48E096CA93D45F9F591D.edm" localSheetId="20" hidden="1">#REF!</definedName>
    <definedName name="_bdm.B7247C561A0E48E096CA93D45F9F591D.edm" localSheetId="21" hidden="1">#REF!</definedName>
    <definedName name="_bdm.B7247C561A0E48E096CA93D45F9F591D.edm" localSheetId="7" hidden="1">#REF!</definedName>
    <definedName name="_bdm.B7247C561A0E48E096CA93D45F9F591D.edm" localSheetId="1" hidden="1">#REF!</definedName>
    <definedName name="_bdm.B7247C561A0E48E096CA93D45F9F591D.edm" localSheetId="6" hidden="1">#REF!</definedName>
    <definedName name="_bdm.B73F2C50B9D5473082FC2DFA99ACBF27.edm" localSheetId="8" hidden="1">#REF!</definedName>
    <definedName name="_bdm.B73F2C50B9D5473082FC2DFA99ACBF27.edm" localSheetId="20" hidden="1">#REF!</definedName>
    <definedName name="_bdm.B73F2C50B9D5473082FC2DFA99ACBF27.edm" localSheetId="21" hidden="1">#REF!</definedName>
    <definedName name="_bdm.B73F2C50B9D5473082FC2DFA99ACBF27.edm" localSheetId="7" hidden="1">#REF!</definedName>
    <definedName name="_bdm.B73F2C50B9D5473082FC2DFA99ACBF27.edm" localSheetId="1" hidden="1">#REF!</definedName>
    <definedName name="_bdm.B73F2C50B9D5473082FC2DFA99ACBF27.edm" localSheetId="6" hidden="1">#REF!</definedName>
    <definedName name="_bdm.B7466EEDE59441C69C597689A876C489.edm" localSheetId="8" hidden="1">#REF!</definedName>
    <definedName name="_bdm.B7466EEDE59441C69C597689A876C489.edm" localSheetId="20" hidden="1">#REF!</definedName>
    <definedName name="_bdm.B7466EEDE59441C69C597689A876C489.edm" localSheetId="21" hidden="1">#REF!</definedName>
    <definedName name="_bdm.B7466EEDE59441C69C597689A876C489.edm" localSheetId="7" hidden="1">#REF!</definedName>
    <definedName name="_bdm.B7466EEDE59441C69C597689A876C489.edm" localSheetId="1" hidden="1">#REF!</definedName>
    <definedName name="_bdm.B7466EEDE59441C69C597689A876C489.edm" localSheetId="6" hidden="1">#REF!</definedName>
    <definedName name="_bdm.B7D486A9BC1042689BCC93F5FF5AC682.edm" localSheetId="8" hidden="1">#REF!</definedName>
    <definedName name="_bdm.B7D486A9BC1042689BCC93F5FF5AC682.edm" localSheetId="20" hidden="1">#REF!</definedName>
    <definedName name="_bdm.B7D486A9BC1042689BCC93F5FF5AC682.edm" localSheetId="21" hidden="1">#REF!</definedName>
    <definedName name="_bdm.B7D486A9BC1042689BCC93F5FF5AC682.edm" localSheetId="7" hidden="1">#REF!</definedName>
    <definedName name="_bdm.B7D486A9BC1042689BCC93F5FF5AC682.edm" localSheetId="1" hidden="1">#REF!</definedName>
    <definedName name="_bdm.B7D486A9BC1042689BCC93F5FF5AC682.edm" localSheetId="6" hidden="1">#REF!</definedName>
    <definedName name="_bdm.B84361CC1A8042C0947A264C75CF791C.edm" localSheetId="8" hidden="1">#REF!</definedName>
    <definedName name="_bdm.B84361CC1A8042C0947A264C75CF791C.edm" localSheetId="20" hidden="1">#REF!</definedName>
    <definedName name="_bdm.B84361CC1A8042C0947A264C75CF791C.edm" localSheetId="21" hidden="1">#REF!</definedName>
    <definedName name="_bdm.B84361CC1A8042C0947A264C75CF791C.edm" localSheetId="7" hidden="1">#REF!</definedName>
    <definedName name="_bdm.B84361CC1A8042C0947A264C75CF791C.edm" localSheetId="1" hidden="1">#REF!</definedName>
    <definedName name="_bdm.B84361CC1A8042C0947A264C75CF791C.edm" localSheetId="6" hidden="1">#REF!</definedName>
    <definedName name="_bdm.B8D27B6568274D349D0EBDE79D73085C.edm" localSheetId="8" hidden="1">#REF!</definedName>
    <definedName name="_bdm.B8D27B6568274D349D0EBDE79D73085C.edm" localSheetId="20" hidden="1">#REF!</definedName>
    <definedName name="_bdm.B8D27B6568274D349D0EBDE79D73085C.edm" localSheetId="21" hidden="1">#REF!</definedName>
    <definedName name="_bdm.B8D27B6568274D349D0EBDE79D73085C.edm" localSheetId="7" hidden="1">#REF!</definedName>
    <definedName name="_bdm.B8D27B6568274D349D0EBDE79D73085C.edm" localSheetId="1" hidden="1">#REF!</definedName>
    <definedName name="_bdm.B8D27B6568274D349D0EBDE79D73085C.edm" localSheetId="6" hidden="1">#REF!</definedName>
    <definedName name="_bdm.B8D714AEF5114184BAE8382E188B62C9.edm" localSheetId="8" hidden="1">#REF!</definedName>
    <definedName name="_bdm.B8D714AEF5114184BAE8382E188B62C9.edm" localSheetId="20" hidden="1">#REF!</definedName>
    <definedName name="_bdm.B8D714AEF5114184BAE8382E188B62C9.edm" localSheetId="21" hidden="1">#REF!</definedName>
    <definedName name="_bdm.B8D714AEF5114184BAE8382E188B62C9.edm" localSheetId="7" hidden="1">#REF!</definedName>
    <definedName name="_bdm.B8D714AEF5114184BAE8382E188B62C9.edm" localSheetId="1" hidden="1">#REF!</definedName>
    <definedName name="_bdm.B8D714AEF5114184BAE8382E188B62C9.edm" localSheetId="6" hidden="1">#REF!</definedName>
    <definedName name="_bdm.B9A0BF71DC3F47B8926CD203E72C2EC4.edm" localSheetId="8" hidden="1">#REF!</definedName>
    <definedName name="_bdm.B9A0BF71DC3F47B8926CD203E72C2EC4.edm" localSheetId="20" hidden="1">#REF!</definedName>
    <definedName name="_bdm.B9A0BF71DC3F47B8926CD203E72C2EC4.edm" localSheetId="21" hidden="1">#REF!</definedName>
    <definedName name="_bdm.B9A0BF71DC3F47B8926CD203E72C2EC4.edm" localSheetId="7" hidden="1">#REF!</definedName>
    <definedName name="_bdm.B9A0BF71DC3F47B8926CD203E72C2EC4.edm" localSheetId="1" hidden="1">#REF!</definedName>
    <definedName name="_bdm.B9A0BF71DC3F47B8926CD203E72C2EC4.edm" localSheetId="6" hidden="1">#REF!</definedName>
    <definedName name="_bdm.B9A7EFB8A72540B8B2559186F493F194.edm" localSheetId="8" hidden="1">#REF!</definedName>
    <definedName name="_bdm.B9A7EFB8A72540B8B2559186F493F194.edm" localSheetId="20" hidden="1">#REF!</definedName>
    <definedName name="_bdm.B9A7EFB8A72540B8B2559186F493F194.edm" localSheetId="21" hidden="1">#REF!</definedName>
    <definedName name="_bdm.B9A7EFB8A72540B8B2559186F493F194.edm" localSheetId="7" hidden="1">#REF!</definedName>
    <definedName name="_bdm.B9A7EFB8A72540B8B2559186F493F194.edm" localSheetId="1" hidden="1">#REF!</definedName>
    <definedName name="_bdm.B9A7EFB8A72540B8B2559186F493F194.edm" localSheetId="6" hidden="1">#REF!</definedName>
    <definedName name="_bdm.B9B3E9EC0A3642838848E73A961BCF19.edm" localSheetId="8" hidden="1">#REF!</definedName>
    <definedName name="_bdm.B9B3E9EC0A3642838848E73A961BCF19.edm" localSheetId="20" hidden="1">#REF!</definedName>
    <definedName name="_bdm.B9B3E9EC0A3642838848E73A961BCF19.edm" localSheetId="21" hidden="1">#REF!</definedName>
    <definedName name="_bdm.B9B3E9EC0A3642838848E73A961BCF19.edm" localSheetId="7" hidden="1">#REF!</definedName>
    <definedName name="_bdm.B9B3E9EC0A3642838848E73A961BCF19.edm" localSheetId="1" hidden="1">#REF!</definedName>
    <definedName name="_bdm.B9B3E9EC0A3642838848E73A961BCF19.edm" localSheetId="6" hidden="1">#REF!</definedName>
    <definedName name="_bdm.B9F5CF6BAA7A407C83A9956BE1ED41CA.edm" localSheetId="8" hidden="1">#REF!</definedName>
    <definedName name="_bdm.B9F5CF6BAA7A407C83A9956BE1ED41CA.edm" localSheetId="20" hidden="1">#REF!</definedName>
    <definedName name="_bdm.B9F5CF6BAA7A407C83A9956BE1ED41CA.edm" localSheetId="21" hidden="1">#REF!</definedName>
    <definedName name="_bdm.B9F5CF6BAA7A407C83A9956BE1ED41CA.edm" localSheetId="7" hidden="1">#REF!</definedName>
    <definedName name="_bdm.B9F5CF6BAA7A407C83A9956BE1ED41CA.edm" localSheetId="1" hidden="1">#REF!</definedName>
    <definedName name="_bdm.B9F5CF6BAA7A407C83A9956BE1ED41CA.edm" localSheetId="6" hidden="1">#REF!</definedName>
    <definedName name="_bdm.B9FB73F8757D43988D28D66D9FB0E44F.edm" localSheetId="8" hidden="1">#REF!</definedName>
    <definedName name="_bdm.B9FB73F8757D43988D28D66D9FB0E44F.edm" localSheetId="20" hidden="1">#REF!</definedName>
    <definedName name="_bdm.B9FB73F8757D43988D28D66D9FB0E44F.edm" localSheetId="21" hidden="1">#REF!</definedName>
    <definedName name="_bdm.B9FB73F8757D43988D28D66D9FB0E44F.edm" localSheetId="7" hidden="1">#REF!</definedName>
    <definedName name="_bdm.B9FB73F8757D43988D28D66D9FB0E44F.edm" localSheetId="1" hidden="1">#REF!</definedName>
    <definedName name="_bdm.B9FB73F8757D43988D28D66D9FB0E44F.edm" localSheetId="6" hidden="1">#REF!</definedName>
    <definedName name="_bdm.BA28642AE4A04234A5D6B6AFB9E884B6.edm" localSheetId="8" hidden="1">#REF!</definedName>
    <definedName name="_bdm.BA28642AE4A04234A5D6B6AFB9E884B6.edm" localSheetId="20" hidden="1">#REF!</definedName>
    <definedName name="_bdm.BA28642AE4A04234A5D6B6AFB9E884B6.edm" localSheetId="21" hidden="1">#REF!</definedName>
    <definedName name="_bdm.BA28642AE4A04234A5D6B6AFB9E884B6.edm" localSheetId="7" hidden="1">#REF!</definedName>
    <definedName name="_bdm.BA28642AE4A04234A5D6B6AFB9E884B6.edm" localSheetId="1" hidden="1">#REF!</definedName>
    <definedName name="_bdm.BA28642AE4A04234A5D6B6AFB9E884B6.edm" localSheetId="6" hidden="1">#REF!</definedName>
    <definedName name="_bdm.BB595E94E6C54F62A067B575293B29D3.edm" localSheetId="8" hidden="1">#REF!</definedName>
    <definedName name="_bdm.BB595E94E6C54F62A067B575293B29D3.edm" localSheetId="20" hidden="1">#REF!</definedName>
    <definedName name="_bdm.BB595E94E6C54F62A067B575293B29D3.edm" localSheetId="21" hidden="1">#REF!</definedName>
    <definedName name="_bdm.BB595E94E6C54F62A067B575293B29D3.edm" localSheetId="7" hidden="1">#REF!</definedName>
    <definedName name="_bdm.BB595E94E6C54F62A067B575293B29D3.edm" localSheetId="1" hidden="1">#REF!</definedName>
    <definedName name="_bdm.BB595E94E6C54F62A067B575293B29D3.edm" localSheetId="6" hidden="1">#REF!</definedName>
    <definedName name="_bdm.BBF8C299E8134A6FA76EE6273F798579.edm" localSheetId="8" hidden="1">#REF!</definedName>
    <definedName name="_bdm.BBF8C299E8134A6FA76EE6273F798579.edm" localSheetId="20" hidden="1">#REF!</definedName>
    <definedName name="_bdm.BBF8C299E8134A6FA76EE6273F798579.edm" localSheetId="21" hidden="1">#REF!</definedName>
    <definedName name="_bdm.BBF8C299E8134A6FA76EE6273F798579.edm" localSheetId="7" hidden="1">#REF!</definedName>
    <definedName name="_bdm.BBF8C299E8134A6FA76EE6273F798579.edm" localSheetId="1" hidden="1">#REF!</definedName>
    <definedName name="_bdm.BBF8C299E8134A6FA76EE6273F798579.edm" localSheetId="6" hidden="1">#REF!</definedName>
    <definedName name="_bdm.BBF9097E38334A8097AE2E6DCE4E5701.edm" localSheetId="8" hidden="1">#REF!</definedName>
    <definedName name="_bdm.BBF9097E38334A8097AE2E6DCE4E5701.edm" localSheetId="20" hidden="1">#REF!</definedName>
    <definedName name="_bdm.BBF9097E38334A8097AE2E6DCE4E5701.edm" localSheetId="21" hidden="1">#REF!</definedName>
    <definedName name="_bdm.BBF9097E38334A8097AE2E6DCE4E5701.edm" localSheetId="7" hidden="1">#REF!</definedName>
    <definedName name="_bdm.BBF9097E38334A8097AE2E6DCE4E5701.edm" localSheetId="1" hidden="1">#REF!</definedName>
    <definedName name="_bdm.BBF9097E38334A8097AE2E6DCE4E5701.edm" localSheetId="6" hidden="1">#REF!</definedName>
    <definedName name="_bdm.BC3CC9CEDC5C46CCA297B06625354C32.edm" localSheetId="8" hidden="1">#REF!</definedName>
    <definedName name="_bdm.BC3CC9CEDC5C46CCA297B06625354C32.edm" localSheetId="20" hidden="1">#REF!</definedName>
    <definedName name="_bdm.BC3CC9CEDC5C46CCA297B06625354C32.edm" localSheetId="21" hidden="1">#REF!</definedName>
    <definedName name="_bdm.BC3CC9CEDC5C46CCA297B06625354C32.edm" localSheetId="7" hidden="1">#REF!</definedName>
    <definedName name="_bdm.BC3CC9CEDC5C46CCA297B06625354C32.edm" localSheetId="1" hidden="1">#REF!</definedName>
    <definedName name="_bdm.BC3CC9CEDC5C46CCA297B06625354C32.edm" localSheetId="6" hidden="1">#REF!</definedName>
    <definedName name="_bdm.BC456DB612C341629908CE4380F345DE.edm" localSheetId="8" hidden="1">#REF!</definedName>
    <definedName name="_bdm.BC456DB612C341629908CE4380F345DE.edm" localSheetId="20" hidden="1">#REF!</definedName>
    <definedName name="_bdm.BC456DB612C341629908CE4380F345DE.edm" localSheetId="21" hidden="1">#REF!</definedName>
    <definedName name="_bdm.BC456DB612C341629908CE4380F345DE.edm" localSheetId="7" hidden="1">#REF!</definedName>
    <definedName name="_bdm.BC456DB612C341629908CE4380F345DE.edm" localSheetId="1" hidden="1">#REF!</definedName>
    <definedName name="_bdm.BC456DB612C341629908CE4380F345DE.edm" localSheetId="6" hidden="1">#REF!</definedName>
    <definedName name="_bdm.BCF06E7CF0154D9EA349FA47BD25417D.edm" localSheetId="8" hidden="1">#REF!</definedName>
    <definedName name="_bdm.BCF06E7CF0154D9EA349FA47BD25417D.edm" localSheetId="20" hidden="1">#REF!</definedName>
    <definedName name="_bdm.BCF06E7CF0154D9EA349FA47BD25417D.edm" localSheetId="21" hidden="1">#REF!</definedName>
    <definedName name="_bdm.BCF06E7CF0154D9EA349FA47BD25417D.edm" localSheetId="7" hidden="1">#REF!</definedName>
    <definedName name="_bdm.BCF06E7CF0154D9EA349FA47BD25417D.edm" localSheetId="1" hidden="1">#REF!</definedName>
    <definedName name="_bdm.BCF06E7CF0154D9EA349FA47BD25417D.edm" localSheetId="6" hidden="1">#REF!</definedName>
    <definedName name="_bdm.BD08DCA1CD664E39BAD12437DA5525BF.edm" localSheetId="8" hidden="1">#REF!</definedName>
    <definedName name="_bdm.BD08DCA1CD664E39BAD12437DA5525BF.edm" localSheetId="20" hidden="1">#REF!</definedName>
    <definedName name="_bdm.BD08DCA1CD664E39BAD12437DA5525BF.edm" localSheetId="21" hidden="1">#REF!</definedName>
    <definedName name="_bdm.BD08DCA1CD664E39BAD12437DA5525BF.edm" localSheetId="7" hidden="1">#REF!</definedName>
    <definedName name="_bdm.BD08DCA1CD664E39BAD12437DA5525BF.edm" localSheetId="1" hidden="1">#REF!</definedName>
    <definedName name="_bdm.BD08DCA1CD664E39BAD12437DA5525BF.edm" localSheetId="6" hidden="1">#REF!</definedName>
    <definedName name="_bdm.BD19EAF77BF640FEBEEA234D3A18CD3B.edm" localSheetId="8" hidden="1">#REF!</definedName>
    <definedName name="_bdm.BD19EAF77BF640FEBEEA234D3A18CD3B.edm" localSheetId="20" hidden="1">#REF!</definedName>
    <definedName name="_bdm.BD19EAF77BF640FEBEEA234D3A18CD3B.edm" localSheetId="21" hidden="1">#REF!</definedName>
    <definedName name="_bdm.BD19EAF77BF640FEBEEA234D3A18CD3B.edm" localSheetId="7" hidden="1">#REF!</definedName>
    <definedName name="_bdm.BD19EAF77BF640FEBEEA234D3A18CD3B.edm" localSheetId="1" hidden="1">#REF!</definedName>
    <definedName name="_bdm.BD19EAF77BF640FEBEEA234D3A18CD3B.edm" localSheetId="6" hidden="1">#REF!</definedName>
    <definedName name="_bdm.BD35ABB976F04BE89D36619AD70A855B.edm" localSheetId="8" hidden="1">#REF!</definedName>
    <definedName name="_bdm.BD35ABB976F04BE89D36619AD70A855B.edm" localSheetId="20" hidden="1">#REF!</definedName>
    <definedName name="_bdm.BD35ABB976F04BE89D36619AD70A855B.edm" localSheetId="21" hidden="1">#REF!</definedName>
    <definedName name="_bdm.BD35ABB976F04BE89D36619AD70A855B.edm" localSheetId="7" hidden="1">#REF!</definedName>
    <definedName name="_bdm.BD35ABB976F04BE89D36619AD70A855B.edm" localSheetId="1" hidden="1">#REF!</definedName>
    <definedName name="_bdm.BD35ABB976F04BE89D36619AD70A855B.edm" localSheetId="6" hidden="1">#REF!</definedName>
    <definedName name="_bdm.BD4EC79CD6674B41885B164E7A35F9E8.edm" localSheetId="8" hidden="1">#REF!</definedName>
    <definedName name="_bdm.BD4EC79CD6674B41885B164E7A35F9E8.edm" localSheetId="20" hidden="1">#REF!</definedName>
    <definedName name="_bdm.BD4EC79CD6674B41885B164E7A35F9E8.edm" localSheetId="21" hidden="1">#REF!</definedName>
    <definedName name="_bdm.BD4EC79CD6674B41885B164E7A35F9E8.edm" localSheetId="7" hidden="1">#REF!</definedName>
    <definedName name="_bdm.BD4EC79CD6674B41885B164E7A35F9E8.edm" localSheetId="1" hidden="1">#REF!</definedName>
    <definedName name="_bdm.BD4EC79CD6674B41885B164E7A35F9E8.edm" localSheetId="6" hidden="1">#REF!</definedName>
    <definedName name="_bdm.BD4F0A8F8B134C2C855DA060D69CB70B.edm" localSheetId="8" hidden="1">#REF!</definedName>
    <definedName name="_bdm.BD4F0A8F8B134C2C855DA060D69CB70B.edm" localSheetId="20" hidden="1">#REF!</definedName>
    <definedName name="_bdm.BD4F0A8F8B134C2C855DA060D69CB70B.edm" localSheetId="21" hidden="1">#REF!</definedName>
    <definedName name="_bdm.BD4F0A8F8B134C2C855DA060D69CB70B.edm" localSheetId="7" hidden="1">#REF!</definedName>
    <definedName name="_bdm.BD4F0A8F8B134C2C855DA060D69CB70B.edm" localSheetId="1" hidden="1">#REF!</definedName>
    <definedName name="_bdm.BD4F0A8F8B134C2C855DA060D69CB70B.edm" localSheetId="6" hidden="1">#REF!</definedName>
    <definedName name="_bdm.BD5345B0180740308ABDC844C791F52E.edm" localSheetId="8" hidden="1">#REF!</definedName>
    <definedName name="_bdm.BD5345B0180740308ABDC844C791F52E.edm" localSheetId="20" hidden="1">#REF!</definedName>
    <definedName name="_bdm.BD5345B0180740308ABDC844C791F52E.edm" localSheetId="21" hidden="1">#REF!</definedName>
    <definedName name="_bdm.BD5345B0180740308ABDC844C791F52E.edm" localSheetId="7" hidden="1">#REF!</definedName>
    <definedName name="_bdm.BD5345B0180740308ABDC844C791F52E.edm" localSheetId="1" hidden="1">#REF!</definedName>
    <definedName name="_bdm.BD5345B0180740308ABDC844C791F52E.edm" localSheetId="6" hidden="1">#REF!</definedName>
    <definedName name="_bdm.BD65989045304C23A026C1657BD487F9.edm" localSheetId="8" hidden="1">#REF!</definedName>
    <definedName name="_bdm.BD65989045304C23A026C1657BD487F9.edm" localSheetId="20" hidden="1">#REF!</definedName>
    <definedName name="_bdm.BD65989045304C23A026C1657BD487F9.edm" localSheetId="21" hidden="1">#REF!</definedName>
    <definedName name="_bdm.BD65989045304C23A026C1657BD487F9.edm" localSheetId="7" hidden="1">#REF!</definedName>
    <definedName name="_bdm.BD65989045304C23A026C1657BD487F9.edm" localSheetId="1" hidden="1">#REF!</definedName>
    <definedName name="_bdm.BD65989045304C23A026C1657BD487F9.edm" localSheetId="6" hidden="1">#REF!</definedName>
    <definedName name="_bdm.BDC7B579740147DFBF5CCC90E586EA14.edm" localSheetId="8" hidden="1">#REF!</definedName>
    <definedName name="_bdm.BDC7B579740147DFBF5CCC90E586EA14.edm" localSheetId="20" hidden="1">#REF!</definedName>
    <definedName name="_bdm.BDC7B579740147DFBF5CCC90E586EA14.edm" localSheetId="21" hidden="1">#REF!</definedName>
    <definedName name="_bdm.BDC7B579740147DFBF5CCC90E586EA14.edm" localSheetId="7" hidden="1">#REF!</definedName>
    <definedName name="_bdm.BDC7B579740147DFBF5CCC90E586EA14.edm" localSheetId="1" hidden="1">#REF!</definedName>
    <definedName name="_bdm.BDC7B579740147DFBF5CCC90E586EA14.edm" localSheetId="6" hidden="1">#REF!</definedName>
    <definedName name="_bdm.BE3EF50DE36146778DAEE57FD153959B.edm" localSheetId="8" hidden="1">#REF!</definedName>
    <definedName name="_bdm.BE3EF50DE36146778DAEE57FD153959B.edm" localSheetId="20" hidden="1">#REF!</definedName>
    <definedName name="_bdm.BE3EF50DE36146778DAEE57FD153959B.edm" localSheetId="21" hidden="1">#REF!</definedName>
    <definedName name="_bdm.BE3EF50DE36146778DAEE57FD153959B.edm" localSheetId="7" hidden="1">#REF!</definedName>
    <definedName name="_bdm.BE3EF50DE36146778DAEE57FD153959B.edm" localSheetId="1" hidden="1">#REF!</definedName>
    <definedName name="_bdm.BE3EF50DE36146778DAEE57FD153959B.edm" localSheetId="6" hidden="1">#REF!</definedName>
    <definedName name="_bdm.BE4BC6B076CE4648894E432BD4BEDC16.edm" localSheetId="8" hidden="1">#REF!</definedName>
    <definedName name="_bdm.BE4BC6B076CE4648894E432BD4BEDC16.edm" localSheetId="20" hidden="1">#REF!</definedName>
    <definedName name="_bdm.BE4BC6B076CE4648894E432BD4BEDC16.edm" localSheetId="21" hidden="1">#REF!</definedName>
    <definedName name="_bdm.BE4BC6B076CE4648894E432BD4BEDC16.edm" localSheetId="7" hidden="1">#REF!</definedName>
    <definedName name="_bdm.BE4BC6B076CE4648894E432BD4BEDC16.edm" localSheetId="1" hidden="1">#REF!</definedName>
    <definedName name="_bdm.BE4BC6B076CE4648894E432BD4BEDC16.edm" localSheetId="6" hidden="1">#REF!</definedName>
    <definedName name="_bdm.BEE4FB908CB048B78E9D37956A5DD1D4.edm" localSheetId="8" hidden="1">#REF!</definedName>
    <definedName name="_bdm.BEE4FB908CB048B78E9D37956A5DD1D4.edm" localSheetId="20" hidden="1">#REF!</definedName>
    <definedName name="_bdm.BEE4FB908CB048B78E9D37956A5DD1D4.edm" localSheetId="21" hidden="1">#REF!</definedName>
    <definedName name="_bdm.BEE4FB908CB048B78E9D37956A5DD1D4.edm" localSheetId="7" hidden="1">#REF!</definedName>
    <definedName name="_bdm.BEE4FB908CB048B78E9D37956A5DD1D4.edm" localSheetId="1" hidden="1">#REF!</definedName>
    <definedName name="_bdm.BEE4FB908CB048B78E9D37956A5DD1D4.edm" localSheetId="6" hidden="1">#REF!</definedName>
    <definedName name="_bdm.BF5EC0F8B6B448C49F7F66E1E4BD13D1.edm" localSheetId="8" hidden="1">#REF!</definedName>
    <definedName name="_bdm.BF5EC0F8B6B448C49F7F66E1E4BD13D1.edm" localSheetId="20" hidden="1">#REF!</definedName>
    <definedName name="_bdm.BF5EC0F8B6B448C49F7F66E1E4BD13D1.edm" localSheetId="21" hidden="1">#REF!</definedName>
    <definedName name="_bdm.BF5EC0F8B6B448C49F7F66E1E4BD13D1.edm" localSheetId="7" hidden="1">#REF!</definedName>
    <definedName name="_bdm.BF5EC0F8B6B448C49F7F66E1E4BD13D1.edm" localSheetId="1" hidden="1">#REF!</definedName>
    <definedName name="_bdm.BF5EC0F8B6B448C49F7F66E1E4BD13D1.edm" localSheetId="6" hidden="1">#REF!</definedName>
    <definedName name="_bdm.BFEEB55270FF446FACC36AF6EC1EA3CE.edm" localSheetId="8" hidden="1">#REF!</definedName>
    <definedName name="_bdm.BFEEB55270FF446FACC36AF6EC1EA3CE.edm" localSheetId="20" hidden="1">#REF!</definedName>
    <definedName name="_bdm.BFEEB55270FF446FACC36AF6EC1EA3CE.edm" localSheetId="21" hidden="1">#REF!</definedName>
    <definedName name="_bdm.BFEEB55270FF446FACC36AF6EC1EA3CE.edm" localSheetId="7" hidden="1">#REF!</definedName>
    <definedName name="_bdm.BFEEB55270FF446FACC36AF6EC1EA3CE.edm" localSheetId="1" hidden="1">#REF!</definedName>
    <definedName name="_bdm.BFEEB55270FF446FACC36AF6EC1EA3CE.edm" localSheetId="6" hidden="1">#REF!</definedName>
    <definedName name="_bdm.C0FB05557D174697A765184770831152.edm" localSheetId="8" hidden="1">#REF!</definedName>
    <definedName name="_bdm.C0FB05557D174697A765184770831152.edm" localSheetId="20" hidden="1">#REF!</definedName>
    <definedName name="_bdm.C0FB05557D174697A765184770831152.edm" localSheetId="21" hidden="1">#REF!</definedName>
    <definedName name="_bdm.C0FB05557D174697A765184770831152.edm" localSheetId="7" hidden="1">#REF!</definedName>
    <definedName name="_bdm.C0FB05557D174697A765184770831152.edm" localSheetId="1" hidden="1">#REF!</definedName>
    <definedName name="_bdm.C0FB05557D174697A765184770831152.edm" localSheetId="6" hidden="1">#REF!</definedName>
    <definedName name="_bdm.C16FDCC0E46749588DC82CF46C125359.edm" localSheetId="8" hidden="1">#REF!</definedName>
    <definedName name="_bdm.C16FDCC0E46749588DC82CF46C125359.edm" localSheetId="20" hidden="1">#REF!</definedName>
    <definedName name="_bdm.C16FDCC0E46749588DC82CF46C125359.edm" localSheetId="21" hidden="1">#REF!</definedName>
    <definedName name="_bdm.C16FDCC0E46749588DC82CF46C125359.edm" localSheetId="7" hidden="1">#REF!</definedName>
    <definedName name="_bdm.C16FDCC0E46749588DC82CF46C125359.edm" localSheetId="1" hidden="1">#REF!</definedName>
    <definedName name="_bdm.C16FDCC0E46749588DC82CF46C125359.edm" localSheetId="6" hidden="1">#REF!</definedName>
    <definedName name="_bdm.C1975F27DA1A497C89CA935A42AD807D.edm" localSheetId="8" hidden="1">#REF!</definedName>
    <definedName name="_bdm.C1975F27DA1A497C89CA935A42AD807D.edm" localSheetId="20" hidden="1">#REF!</definedName>
    <definedName name="_bdm.C1975F27DA1A497C89CA935A42AD807D.edm" localSheetId="21" hidden="1">#REF!</definedName>
    <definedName name="_bdm.C1975F27DA1A497C89CA935A42AD807D.edm" localSheetId="7" hidden="1">#REF!</definedName>
    <definedName name="_bdm.C1975F27DA1A497C89CA935A42AD807D.edm" localSheetId="1" hidden="1">#REF!</definedName>
    <definedName name="_bdm.C1975F27DA1A497C89CA935A42AD807D.edm" localSheetId="6" hidden="1">#REF!</definedName>
    <definedName name="_bdm.C1D37022ED6948ED9E8DA95B248083C2.edm" localSheetId="8" hidden="1">#REF!</definedName>
    <definedName name="_bdm.C1D37022ED6948ED9E8DA95B248083C2.edm" localSheetId="20" hidden="1">#REF!</definedName>
    <definedName name="_bdm.C1D37022ED6948ED9E8DA95B248083C2.edm" localSheetId="21" hidden="1">#REF!</definedName>
    <definedName name="_bdm.C1D37022ED6948ED9E8DA95B248083C2.edm" localSheetId="7" hidden="1">#REF!</definedName>
    <definedName name="_bdm.C1D37022ED6948ED9E8DA95B248083C2.edm" localSheetId="1" hidden="1">#REF!</definedName>
    <definedName name="_bdm.C1D37022ED6948ED9E8DA95B248083C2.edm" localSheetId="6" hidden="1">#REF!</definedName>
    <definedName name="_bdm.C25423F00DA448E48550C87849A3CDC4.edm" localSheetId="8" hidden="1">#REF!</definedName>
    <definedName name="_bdm.C25423F00DA448E48550C87849A3CDC4.edm" localSheetId="20" hidden="1">#REF!</definedName>
    <definedName name="_bdm.C25423F00DA448E48550C87849A3CDC4.edm" localSheetId="21" hidden="1">#REF!</definedName>
    <definedName name="_bdm.C25423F00DA448E48550C87849A3CDC4.edm" localSheetId="7" hidden="1">#REF!</definedName>
    <definedName name="_bdm.C25423F00DA448E48550C87849A3CDC4.edm" localSheetId="1" hidden="1">#REF!</definedName>
    <definedName name="_bdm.C25423F00DA448E48550C87849A3CDC4.edm" localSheetId="6" hidden="1">#REF!</definedName>
    <definedName name="_bdm.C3126E557DB644B49CBAB9560D816FA0.edm" localSheetId="8" hidden="1">#REF!</definedName>
    <definedName name="_bdm.C3126E557DB644B49CBAB9560D816FA0.edm" localSheetId="20" hidden="1">#REF!</definedName>
    <definedName name="_bdm.C3126E557DB644B49CBAB9560D816FA0.edm" localSheetId="21" hidden="1">#REF!</definedName>
    <definedName name="_bdm.C3126E557DB644B49CBAB9560D816FA0.edm" localSheetId="7" hidden="1">#REF!</definedName>
    <definedName name="_bdm.C3126E557DB644B49CBAB9560D816FA0.edm" localSheetId="1" hidden="1">#REF!</definedName>
    <definedName name="_bdm.C3126E557DB644B49CBAB9560D816FA0.edm" localSheetId="6" hidden="1">#REF!</definedName>
    <definedName name="_bdm.C33CBC0667A2448BB7EF1C840AA83B10.edm" localSheetId="8" hidden="1">#REF!</definedName>
    <definedName name="_bdm.C33CBC0667A2448BB7EF1C840AA83B10.edm" localSheetId="20" hidden="1">#REF!</definedName>
    <definedName name="_bdm.C33CBC0667A2448BB7EF1C840AA83B10.edm" localSheetId="21" hidden="1">#REF!</definedName>
    <definedName name="_bdm.C33CBC0667A2448BB7EF1C840AA83B10.edm" localSheetId="7" hidden="1">#REF!</definedName>
    <definedName name="_bdm.C33CBC0667A2448BB7EF1C840AA83B10.edm" localSheetId="1" hidden="1">#REF!</definedName>
    <definedName name="_bdm.C33CBC0667A2448BB7EF1C840AA83B10.edm" localSheetId="6" hidden="1">#REF!</definedName>
    <definedName name="_bdm.C3C5DD1EDBB0459D8287CA177532854C.edm" localSheetId="8" hidden="1">#REF!</definedName>
    <definedName name="_bdm.C3C5DD1EDBB0459D8287CA177532854C.edm" localSheetId="20" hidden="1">#REF!</definedName>
    <definedName name="_bdm.C3C5DD1EDBB0459D8287CA177532854C.edm" localSheetId="21" hidden="1">#REF!</definedName>
    <definedName name="_bdm.C3C5DD1EDBB0459D8287CA177532854C.edm" localSheetId="7" hidden="1">#REF!</definedName>
    <definedName name="_bdm.C3C5DD1EDBB0459D8287CA177532854C.edm" localSheetId="1" hidden="1">#REF!</definedName>
    <definedName name="_bdm.C3C5DD1EDBB0459D8287CA177532854C.edm" localSheetId="6" hidden="1">#REF!</definedName>
    <definedName name="_bdm.C3DF6C3E2A0B4CF79504B010ECED0997.edm" localSheetId="8" hidden="1">#REF!</definedName>
    <definedName name="_bdm.C3DF6C3E2A0B4CF79504B010ECED0997.edm" localSheetId="20" hidden="1">#REF!</definedName>
    <definedName name="_bdm.C3DF6C3E2A0B4CF79504B010ECED0997.edm" localSheetId="21" hidden="1">#REF!</definedName>
    <definedName name="_bdm.C3DF6C3E2A0B4CF79504B010ECED0997.edm" localSheetId="7" hidden="1">#REF!</definedName>
    <definedName name="_bdm.C3DF6C3E2A0B4CF79504B010ECED0997.edm" localSheetId="1" hidden="1">#REF!</definedName>
    <definedName name="_bdm.C3DF6C3E2A0B4CF79504B010ECED0997.edm" localSheetId="6" hidden="1">#REF!</definedName>
    <definedName name="_bdm.C3FA4C2CD30547DFAE9E636DE3096EC1.edm" localSheetId="8" hidden="1">#REF!</definedName>
    <definedName name="_bdm.C3FA4C2CD30547DFAE9E636DE3096EC1.edm" localSheetId="20" hidden="1">#REF!</definedName>
    <definedName name="_bdm.C3FA4C2CD30547DFAE9E636DE3096EC1.edm" localSheetId="21" hidden="1">#REF!</definedName>
    <definedName name="_bdm.C3FA4C2CD30547DFAE9E636DE3096EC1.edm" localSheetId="7" hidden="1">#REF!</definedName>
    <definedName name="_bdm.C3FA4C2CD30547DFAE9E636DE3096EC1.edm" localSheetId="1" hidden="1">#REF!</definedName>
    <definedName name="_bdm.C3FA4C2CD30547DFAE9E636DE3096EC1.edm" localSheetId="6" hidden="1">#REF!</definedName>
    <definedName name="_bdm.C414042ABF8E420DB5A74B0C1200323D.edm" localSheetId="8" hidden="1">#REF!</definedName>
    <definedName name="_bdm.C414042ABF8E420DB5A74B0C1200323D.edm" localSheetId="20" hidden="1">#REF!</definedName>
    <definedName name="_bdm.C414042ABF8E420DB5A74B0C1200323D.edm" localSheetId="21" hidden="1">#REF!</definedName>
    <definedName name="_bdm.C414042ABF8E420DB5A74B0C1200323D.edm" localSheetId="7" hidden="1">#REF!</definedName>
    <definedName name="_bdm.C414042ABF8E420DB5A74B0C1200323D.edm" localSheetId="1" hidden="1">#REF!</definedName>
    <definedName name="_bdm.C414042ABF8E420DB5A74B0C1200323D.edm" localSheetId="6" hidden="1">#REF!</definedName>
    <definedName name="_bdm.C43760E4CACA4D43B459D9C55A4CCE28.edm" localSheetId="8" hidden="1">#REF!</definedName>
    <definedName name="_bdm.C43760E4CACA4D43B459D9C55A4CCE28.edm" localSheetId="20" hidden="1">#REF!</definedName>
    <definedName name="_bdm.C43760E4CACA4D43B459D9C55A4CCE28.edm" localSheetId="21" hidden="1">#REF!</definedName>
    <definedName name="_bdm.C43760E4CACA4D43B459D9C55A4CCE28.edm" localSheetId="7" hidden="1">#REF!</definedName>
    <definedName name="_bdm.C43760E4CACA4D43B459D9C55A4CCE28.edm" localSheetId="1" hidden="1">#REF!</definedName>
    <definedName name="_bdm.C43760E4CACA4D43B459D9C55A4CCE28.edm" localSheetId="6" hidden="1">#REF!</definedName>
    <definedName name="_bdm.C521A012CA79450CB5B0C4B07B04B937.edm" localSheetId="8" hidden="1">#REF!</definedName>
    <definedName name="_bdm.C521A012CA79450CB5B0C4B07B04B937.edm" localSheetId="20" hidden="1">#REF!</definedName>
    <definedName name="_bdm.C521A012CA79450CB5B0C4B07B04B937.edm" localSheetId="21" hidden="1">#REF!</definedName>
    <definedName name="_bdm.C521A012CA79450CB5B0C4B07B04B937.edm" localSheetId="7" hidden="1">#REF!</definedName>
    <definedName name="_bdm.C521A012CA79450CB5B0C4B07B04B937.edm" localSheetId="1" hidden="1">#REF!</definedName>
    <definedName name="_bdm.C521A012CA79450CB5B0C4B07B04B937.edm" localSheetId="6" hidden="1">#REF!</definedName>
    <definedName name="_bdm.C523E54792244E8492E53A0160764E16.edm" localSheetId="8" hidden="1">#REF!</definedName>
    <definedName name="_bdm.C523E54792244E8492E53A0160764E16.edm" localSheetId="20" hidden="1">#REF!</definedName>
    <definedName name="_bdm.C523E54792244E8492E53A0160764E16.edm" localSheetId="21" hidden="1">#REF!</definedName>
    <definedName name="_bdm.C523E54792244E8492E53A0160764E16.edm" localSheetId="7" hidden="1">#REF!</definedName>
    <definedName name="_bdm.C523E54792244E8492E53A0160764E16.edm" localSheetId="1" hidden="1">#REF!</definedName>
    <definedName name="_bdm.C523E54792244E8492E53A0160764E16.edm" localSheetId="6" hidden="1">#REF!</definedName>
    <definedName name="_bdm.C533A5098F95484288DA2565ABE12ABF.edm" localSheetId="8" hidden="1">#REF!</definedName>
    <definedName name="_bdm.C533A5098F95484288DA2565ABE12ABF.edm" localSheetId="20" hidden="1">#REF!</definedName>
    <definedName name="_bdm.C533A5098F95484288DA2565ABE12ABF.edm" localSheetId="21" hidden="1">#REF!</definedName>
    <definedName name="_bdm.C533A5098F95484288DA2565ABE12ABF.edm" localSheetId="7" hidden="1">#REF!</definedName>
    <definedName name="_bdm.C533A5098F95484288DA2565ABE12ABF.edm" localSheetId="1" hidden="1">#REF!</definedName>
    <definedName name="_bdm.C533A5098F95484288DA2565ABE12ABF.edm" localSheetId="6" hidden="1">#REF!</definedName>
    <definedName name="_bdm.C5F888659E714D0491D8443F3CC53DFC.edm" localSheetId="8" hidden="1">#REF!</definedName>
    <definedName name="_bdm.C5F888659E714D0491D8443F3CC53DFC.edm" localSheetId="20" hidden="1">#REF!</definedName>
    <definedName name="_bdm.C5F888659E714D0491D8443F3CC53DFC.edm" localSheetId="21" hidden="1">#REF!</definedName>
    <definedName name="_bdm.C5F888659E714D0491D8443F3CC53DFC.edm" localSheetId="7" hidden="1">#REF!</definedName>
    <definedName name="_bdm.C5F888659E714D0491D8443F3CC53DFC.edm" localSheetId="1" hidden="1">#REF!</definedName>
    <definedName name="_bdm.C5F888659E714D0491D8443F3CC53DFC.edm" localSheetId="6" hidden="1">#REF!</definedName>
    <definedName name="_bdm.C63FE7A79BA649ED8E9EA84B300AF3AD.edm" localSheetId="8" hidden="1">#REF!</definedName>
    <definedName name="_bdm.C63FE7A79BA649ED8E9EA84B300AF3AD.edm" localSheetId="20" hidden="1">#REF!</definedName>
    <definedName name="_bdm.C63FE7A79BA649ED8E9EA84B300AF3AD.edm" localSheetId="21" hidden="1">#REF!</definedName>
    <definedName name="_bdm.C63FE7A79BA649ED8E9EA84B300AF3AD.edm" localSheetId="7" hidden="1">#REF!</definedName>
    <definedName name="_bdm.C63FE7A79BA649ED8E9EA84B300AF3AD.edm" localSheetId="1" hidden="1">#REF!</definedName>
    <definedName name="_bdm.C63FE7A79BA649ED8E9EA84B300AF3AD.edm" localSheetId="6" hidden="1">#REF!</definedName>
    <definedName name="_bdm.C66BB5FBBCF14C4C99B6B61A57B0B0DB.edm" localSheetId="8" hidden="1">#REF!</definedName>
    <definedName name="_bdm.C66BB5FBBCF14C4C99B6B61A57B0B0DB.edm" localSheetId="20" hidden="1">#REF!</definedName>
    <definedName name="_bdm.C66BB5FBBCF14C4C99B6B61A57B0B0DB.edm" localSheetId="21" hidden="1">#REF!</definedName>
    <definedName name="_bdm.C66BB5FBBCF14C4C99B6B61A57B0B0DB.edm" localSheetId="7" hidden="1">#REF!</definedName>
    <definedName name="_bdm.C66BB5FBBCF14C4C99B6B61A57B0B0DB.edm" localSheetId="1" hidden="1">#REF!</definedName>
    <definedName name="_bdm.C66BB5FBBCF14C4C99B6B61A57B0B0DB.edm" localSheetId="6" hidden="1">#REF!</definedName>
    <definedName name="_bdm.C6E70611CD294D18B531B9DB5A632740.edm" localSheetId="8" hidden="1">#REF!</definedName>
    <definedName name="_bdm.C6E70611CD294D18B531B9DB5A632740.edm" localSheetId="20" hidden="1">#REF!</definedName>
    <definedName name="_bdm.C6E70611CD294D18B531B9DB5A632740.edm" localSheetId="21" hidden="1">#REF!</definedName>
    <definedName name="_bdm.C6E70611CD294D18B531B9DB5A632740.edm" localSheetId="7" hidden="1">#REF!</definedName>
    <definedName name="_bdm.C6E70611CD294D18B531B9DB5A632740.edm" localSheetId="1" hidden="1">#REF!</definedName>
    <definedName name="_bdm.C6E70611CD294D18B531B9DB5A632740.edm" localSheetId="6" hidden="1">#REF!</definedName>
    <definedName name="_bdm.C72BE31A36E44257A13749DC868B7B6E.edm" localSheetId="8" hidden="1">#REF!</definedName>
    <definedName name="_bdm.C72BE31A36E44257A13749DC868B7B6E.edm" localSheetId="20" hidden="1">#REF!</definedName>
    <definedName name="_bdm.C72BE31A36E44257A13749DC868B7B6E.edm" localSheetId="21" hidden="1">#REF!</definedName>
    <definedName name="_bdm.C72BE31A36E44257A13749DC868B7B6E.edm" localSheetId="7" hidden="1">#REF!</definedName>
    <definedName name="_bdm.C72BE31A36E44257A13749DC868B7B6E.edm" localSheetId="1" hidden="1">#REF!</definedName>
    <definedName name="_bdm.C72BE31A36E44257A13749DC868B7B6E.edm" localSheetId="6" hidden="1">#REF!</definedName>
    <definedName name="_bdm.C753B336E6BC44EF9EFE2232E857F33C.edm" localSheetId="8" hidden="1">#REF!</definedName>
    <definedName name="_bdm.C753B336E6BC44EF9EFE2232E857F33C.edm" localSheetId="20" hidden="1">#REF!</definedName>
    <definedName name="_bdm.C753B336E6BC44EF9EFE2232E857F33C.edm" localSheetId="21" hidden="1">#REF!</definedName>
    <definedName name="_bdm.C753B336E6BC44EF9EFE2232E857F33C.edm" localSheetId="7" hidden="1">#REF!</definedName>
    <definedName name="_bdm.C753B336E6BC44EF9EFE2232E857F33C.edm" localSheetId="1" hidden="1">#REF!</definedName>
    <definedName name="_bdm.C753B336E6BC44EF9EFE2232E857F33C.edm" localSheetId="6" hidden="1">#REF!</definedName>
    <definedName name="_bdm.C75E70C2D0794AE783CC0DAB1356029B.edm" localSheetId="8" hidden="1">#REF!</definedName>
    <definedName name="_bdm.C75E70C2D0794AE783CC0DAB1356029B.edm" localSheetId="20" hidden="1">#REF!</definedName>
    <definedName name="_bdm.C75E70C2D0794AE783CC0DAB1356029B.edm" localSheetId="21" hidden="1">#REF!</definedName>
    <definedName name="_bdm.C75E70C2D0794AE783CC0DAB1356029B.edm" localSheetId="7" hidden="1">#REF!</definedName>
    <definedName name="_bdm.C75E70C2D0794AE783CC0DAB1356029B.edm" localSheetId="1" hidden="1">#REF!</definedName>
    <definedName name="_bdm.C75E70C2D0794AE783CC0DAB1356029B.edm" localSheetId="6" hidden="1">#REF!</definedName>
    <definedName name="_bdm.C79BCEA46F154D30B894894A3C0FB772.edm" localSheetId="8" hidden="1">#REF!</definedName>
    <definedName name="_bdm.C79BCEA46F154D30B894894A3C0FB772.edm" localSheetId="20" hidden="1">#REF!</definedName>
    <definedName name="_bdm.C79BCEA46F154D30B894894A3C0FB772.edm" localSheetId="21" hidden="1">#REF!</definedName>
    <definedName name="_bdm.C79BCEA46F154D30B894894A3C0FB772.edm" localSheetId="7" hidden="1">#REF!</definedName>
    <definedName name="_bdm.C79BCEA46F154D30B894894A3C0FB772.edm" localSheetId="1" hidden="1">#REF!</definedName>
    <definedName name="_bdm.C79BCEA46F154D30B894894A3C0FB772.edm" localSheetId="6" hidden="1">#REF!</definedName>
    <definedName name="_bdm.C83F8612EC4847B6B8B222E1E93330FA.edm" localSheetId="8" hidden="1">#REF!</definedName>
    <definedName name="_bdm.C83F8612EC4847B6B8B222E1E93330FA.edm" localSheetId="20" hidden="1">#REF!</definedName>
    <definedName name="_bdm.C83F8612EC4847B6B8B222E1E93330FA.edm" localSheetId="21" hidden="1">#REF!</definedName>
    <definedName name="_bdm.C83F8612EC4847B6B8B222E1E93330FA.edm" localSheetId="7" hidden="1">#REF!</definedName>
    <definedName name="_bdm.C83F8612EC4847B6B8B222E1E93330FA.edm" localSheetId="1" hidden="1">#REF!</definedName>
    <definedName name="_bdm.C83F8612EC4847B6B8B222E1E93330FA.edm" localSheetId="6" hidden="1">#REF!</definedName>
    <definedName name="_bdm.C89CFD9391414015962BDC5385F38FCC.edm" localSheetId="8" hidden="1">#REF!</definedName>
    <definedName name="_bdm.C89CFD9391414015962BDC5385F38FCC.edm" localSheetId="20" hidden="1">#REF!</definedName>
    <definedName name="_bdm.C89CFD9391414015962BDC5385F38FCC.edm" localSheetId="21" hidden="1">#REF!</definedName>
    <definedName name="_bdm.C89CFD9391414015962BDC5385F38FCC.edm" localSheetId="7" hidden="1">#REF!</definedName>
    <definedName name="_bdm.C89CFD9391414015962BDC5385F38FCC.edm" localSheetId="1" hidden="1">#REF!</definedName>
    <definedName name="_bdm.C89CFD9391414015962BDC5385F38FCC.edm" localSheetId="6" hidden="1">#REF!</definedName>
    <definedName name="_bdm.C8F095EB484846A996F4F11B9D689163.edm" localSheetId="8" hidden="1">#REF!</definedName>
    <definedName name="_bdm.C8F095EB484846A996F4F11B9D689163.edm" localSheetId="20" hidden="1">#REF!</definedName>
    <definedName name="_bdm.C8F095EB484846A996F4F11B9D689163.edm" localSheetId="21" hidden="1">#REF!</definedName>
    <definedName name="_bdm.C8F095EB484846A996F4F11B9D689163.edm" localSheetId="7" hidden="1">#REF!</definedName>
    <definedName name="_bdm.C8F095EB484846A996F4F11B9D689163.edm" localSheetId="1" hidden="1">#REF!</definedName>
    <definedName name="_bdm.C8F095EB484846A996F4F11B9D689163.edm" localSheetId="6" hidden="1">#REF!</definedName>
    <definedName name="_bdm.CA30566E58C542E58B461EF36DD8F6B4.edm" localSheetId="8" hidden="1">#REF!</definedName>
    <definedName name="_bdm.CA30566E58C542E58B461EF36DD8F6B4.edm" localSheetId="20" hidden="1">#REF!</definedName>
    <definedName name="_bdm.CA30566E58C542E58B461EF36DD8F6B4.edm" localSheetId="21" hidden="1">#REF!</definedName>
    <definedName name="_bdm.CA30566E58C542E58B461EF36DD8F6B4.edm" localSheetId="7" hidden="1">#REF!</definedName>
    <definedName name="_bdm.CA30566E58C542E58B461EF36DD8F6B4.edm" localSheetId="1" hidden="1">#REF!</definedName>
    <definedName name="_bdm.CA30566E58C542E58B461EF36DD8F6B4.edm" localSheetId="6" hidden="1">#REF!</definedName>
    <definedName name="_bdm.CA31375448B34733B04CBC8C81813798.edm" localSheetId="8" hidden="1">#REF!</definedName>
    <definedName name="_bdm.CA31375448B34733B04CBC8C81813798.edm" localSheetId="20" hidden="1">#REF!</definedName>
    <definedName name="_bdm.CA31375448B34733B04CBC8C81813798.edm" localSheetId="21" hidden="1">#REF!</definedName>
    <definedName name="_bdm.CA31375448B34733B04CBC8C81813798.edm" localSheetId="7" hidden="1">#REF!</definedName>
    <definedName name="_bdm.CA31375448B34733B04CBC8C81813798.edm" localSheetId="1" hidden="1">#REF!</definedName>
    <definedName name="_bdm.CA31375448B34733B04CBC8C81813798.edm" localSheetId="6" hidden="1">#REF!</definedName>
    <definedName name="_bdm.CA65409824AE4A23B674A6FD0F2189AA.edm" localSheetId="8" hidden="1">#REF!</definedName>
    <definedName name="_bdm.CA65409824AE4A23B674A6FD0F2189AA.edm" localSheetId="20" hidden="1">#REF!</definedName>
    <definedName name="_bdm.CA65409824AE4A23B674A6FD0F2189AA.edm" localSheetId="21" hidden="1">#REF!</definedName>
    <definedName name="_bdm.CA65409824AE4A23B674A6FD0F2189AA.edm" localSheetId="7" hidden="1">#REF!</definedName>
    <definedName name="_bdm.CA65409824AE4A23B674A6FD0F2189AA.edm" localSheetId="1" hidden="1">#REF!</definedName>
    <definedName name="_bdm.CA65409824AE4A23B674A6FD0F2189AA.edm" localSheetId="6" hidden="1">#REF!</definedName>
    <definedName name="_bdm.CB15FF872CC94FB69873CF61C6EE2E5D.edm" localSheetId="8" hidden="1">#REF!</definedName>
    <definedName name="_bdm.CB15FF872CC94FB69873CF61C6EE2E5D.edm" localSheetId="20" hidden="1">#REF!</definedName>
    <definedName name="_bdm.CB15FF872CC94FB69873CF61C6EE2E5D.edm" localSheetId="21" hidden="1">#REF!</definedName>
    <definedName name="_bdm.CB15FF872CC94FB69873CF61C6EE2E5D.edm" localSheetId="7" hidden="1">#REF!</definedName>
    <definedName name="_bdm.CB15FF872CC94FB69873CF61C6EE2E5D.edm" localSheetId="1" hidden="1">#REF!</definedName>
    <definedName name="_bdm.CB15FF872CC94FB69873CF61C6EE2E5D.edm" localSheetId="6" hidden="1">#REF!</definedName>
    <definedName name="_bdm.CB45369C15B64815ACBBB9988D1F37DD.edm" localSheetId="8" hidden="1">#REF!</definedName>
    <definedName name="_bdm.CB45369C15B64815ACBBB9988D1F37DD.edm" localSheetId="20" hidden="1">#REF!</definedName>
    <definedName name="_bdm.CB45369C15B64815ACBBB9988D1F37DD.edm" localSheetId="21" hidden="1">#REF!</definedName>
    <definedName name="_bdm.CB45369C15B64815ACBBB9988D1F37DD.edm" localSheetId="7" hidden="1">#REF!</definedName>
    <definedName name="_bdm.CB45369C15B64815ACBBB9988D1F37DD.edm" localSheetId="1" hidden="1">#REF!</definedName>
    <definedName name="_bdm.CB45369C15B64815ACBBB9988D1F37DD.edm" localSheetId="6" hidden="1">#REF!</definedName>
    <definedName name="_bdm.CC889B9318BF4C3AB31807E52EF10B2D.edm" localSheetId="8" hidden="1">#REF!</definedName>
    <definedName name="_bdm.CC889B9318BF4C3AB31807E52EF10B2D.edm" localSheetId="20" hidden="1">#REF!</definedName>
    <definedName name="_bdm.CC889B9318BF4C3AB31807E52EF10B2D.edm" localSheetId="21" hidden="1">#REF!</definedName>
    <definedName name="_bdm.CC889B9318BF4C3AB31807E52EF10B2D.edm" localSheetId="7" hidden="1">#REF!</definedName>
    <definedName name="_bdm.CC889B9318BF4C3AB31807E52EF10B2D.edm" localSheetId="1" hidden="1">#REF!</definedName>
    <definedName name="_bdm.CC889B9318BF4C3AB31807E52EF10B2D.edm" localSheetId="6" hidden="1">#REF!</definedName>
    <definedName name="_bdm.CCA9D32D04424A7FBA65375DEF8E814D.edm" localSheetId="8" hidden="1">#REF!</definedName>
    <definedName name="_bdm.CCA9D32D04424A7FBA65375DEF8E814D.edm" localSheetId="20" hidden="1">#REF!</definedName>
    <definedName name="_bdm.CCA9D32D04424A7FBA65375DEF8E814D.edm" localSheetId="21" hidden="1">#REF!</definedName>
    <definedName name="_bdm.CCA9D32D04424A7FBA65375DEF8E814D.edm" localSheetId="7" hidden="1">#REF!</definedName>
    <definedName name="_bdm.CCA9D32D04424A7FBA65375DEF8E814D.edm" localSheetId="1" hidden="1">#REF!</definedName>
    <definedName name="_bdm.CCA9D32D04424A7FBA65375DEF8E814D.edm" localSheetId="6" hidden="1">#REF!</definedName>
    <definedName name="_bdm.CCC0A907D94346C78A56EE8E1A7F35A7.edm" localSheetId="8" hidden="1">#REF!</definedName>
    <definedName name="_bdm.CCC0A907D94346C78A56EE8E1A7F35A7.edm" localSheetId="20" hidden="1">#REF!</definedName>
    <definedName name="_bdm.CCC0A907D94346C78A56EE8E1A7F35A7.edm" localSheetId="21" hidden="1">#REF!</definedName>
    <definedName name="_bdm.CCC0A907D94346C78A56EE8E1A7F35A7.edm" localSheetId="7" hidden="1">#REF!</definedName>
    <definedName name="_bdm.CCC0A907D94346C78A56EE8E1A7F35A7.edm" localSheetId="1" hidden="1">#REF!</definedName>
    <definedName name="_bdm.CCC0A907D94346C78A56EE8E1A7F35A7.edm" localSheetId="6" hidden="1">#REF!</definedName>
    <definedName name="_bdm.CCCF6A0F20144978A817DF35A000A745.edm" localSheetId="8" hidden="1">#REF!</definedName>
    <definedName name="_bdm.CCCF6A0F20144978A817DF35A000A745.edm" localSheetId="20" hidden="1">#REF!</definedName>
    <definedName name="_bdm.CCCF6A0F20144978A817DF35A000A745.edm" localSheetId="21" hidden="1">#REF!</definedName>
    <definedName name="_bdm.CCCF6A0F20144978A817DF35A000A745.edm" localSheetId="7" hidden="1">#REF!</definedName>
    <definedName name="_bdm.CCCF6A0F20144978A817DF35A000A745.edm" localSheetId="1" hidden="1">#REF!</definedName>
    <definedName name="_bdm.CCCF6A0F20144978A817DF35A000A745.edm" localSheetId="6" hidden="1">#REF!</definedName>
    <definedName name="_bdm.CCE3653E6D8B4CF494BC2CD2E4F35310.edm" localSheetId="8" hidden="1">#REF!</definedName>
    <definedName name="_bdm.CCE3653E6D8B4CF494BC2CD2E4F35310.edm" localSheetId="20" hidden="1">#REF!</definedName>
    <definedName name="_bdm.CCE3653E6D8B4CF494BC2CD2E4F35310.edm" localSheetId="21" hidden="1">#REF!</definedName>
    <definedName name="_bdm.CCE3653E6D8B4CF494BC2CD2E4F35310.edm" localSheetId="7" hidden="1">#REF!</definedName>
    <definedName name="_bdm.CCE3653E6D8B4CF494BC2CD2E4F35310.edm" localSheetId="1" hidden="1">#REF!</definedName>
    <definedName name="_bdm.CCE3653E6D8B4CF494BC2CD2E4F35310.edm" localSheetId="6" hidden="1">#REF!</definedName>
    <definedName name="_bdm.CCF16E7647E64E48BF298EA7E5644971.edm" localSheetId="8" hidden="1">#REF!</definedName>
    <definedName name="_bdm.CCF16E7647E64E48BF298EA7E5644971.edm" localSheetId="20" hidden="1">#REF!</definedName>
    <definedName name="_bdm.CCF16E7647E64E48BF298EA7E5644971.edm" localSheetId="21" hidden="1">#REF!</definedName>
    <definedName name="_bdm.CCF16E7647E64E48BF298EA7E5644971.edm" localSheetId="7" hidden="1">#REF!</definedName>
    <definedName name="_bdm.CCF16E7647E64E48BF298EA7E5644971.edm" localSheetId="1" hidden="1">#REF!</definedName>
    <definedName name="_bdm.CCF16E7647E64E48BF298EA7E5644971.edm" localSheetId="6" hidden="1">#REF!</definedName>
    <definedName name="_bdm.CD09B5DBF3A643DE933C54989D20DFA5.edm" localSheetId="8" hidden="1">#REF!</definedName>
    <definedName name="_bdm.CD09B5DBF3A643DE933C54989D20DFA5.edm" localSheetId="20" hidden="1">#REF!</definedName>
    <definedName name="_bdm.CD09B5DBF3A643DE933C54989D20DFA5.edm" localSheetId="21" hidden="1">#REF!</definedName>
    <definedName name="_bdm.CD09B5DBF3A643DE933C54989D20DFA5.edm" localSheetId="7" hidden="1">#REF!</definedName>
    <definedName name="_bdm.CD09B5DBF3A643DE933C54989D20DFA5.edm" localSheetId="1" hidden="1">#REF!</definedName>
    <definedName name="_bdm.CD09B5DBF3A643DE933C54989D20DFA5.edm" localSheetId="6" hidden="1">#REF!</definedName>
    <definedName name="_bdm.CD2B903D7FEF4E81A3FC65CE6BB1D88D.edm" localSheetId="8" hidden="1">#REF!</definedName>
    <definedName name="_bdm.CD2B903D7FEF4E81A3FC65CE6BB1D88D.edm" localSheetId="20" hidden="1">#REF!</definedName>
    <definedName name="_bdm.CD2B903D7FEF4E81A3FC65CE6BB1D88D.edm" localSheetId="21" hidden="1">#REF!</definedName>
    <definedName name="_bdm.CD2B903D7FEF4E81A3FC65CE6BB1D88D.edm" localSheetId="7" hidden="1">#REF!</definedName>
    <definedName name="_bdm.CD2B903D7FEF4E81A3FC65CE6BB1D88D.edm" localSheetId="1" hidden="1">#REF!</definedName>
    <definedName name="_bdm.CD2B903D7FEF4E81A3FC65CE6BB1D88D.edm" localSheetId="6" hidden="1">#REF!</definedName>
    <definedName name="_bdm.CD3BEE11BA75455FBB67CDFA54E7B8C0.edm" localSheetId="8" hidden="1">#REF!</definedName>
    <definedName name="_bdm.CD3BEE11BA75455FBB67CDFA54E7B8C0.edm" localSheetId="20" hidden="1">#REF!</definedName>
    <definedName name="_bdm.CD3BEE11BA75455FBB67CDFA54E7B8C0.edm" localSheetId="21" hidden="1">#REF!</definedName>
    <definedName name="_bdm.CD3BEE11BA75455FBB67CDFA54E7B8C0.edm" localSheetId="7" hidden="1">#REF!</definedName>
    <definedName name="_bdm.CD3BEE11BA75455FBB67CDFA54E7B8C0.edm" localSheetId="1" hidden="1">#REF!</definedName>
    <definedName name="_bdm.CD3BEE11BA75455FBB67CDFA54E7B8C0.edm" localSheetId="6" hidden="1">#REF!</definedName>
    <definedName name="_bdm.CD5D06D6E9974CF686AC38EDFEE67327.edm" localSheetId="8" hidden="1">#REF!</definedName>
    <definedName name="_bdm.CD5D06D6E9974CF686AC38EDFEE67327.edm" localSheetId="20" hidden="1">#REF!</definedName>
    <definedName name="_bdm.CD5D06D6E9974CF686AC38EDFEE67327.edm" localSheetId="21" hidden="1">#REF!</definedName>
    <definedName name="_bdm.CD5D06D6E9974CF686AC38EDFEE67327.edm" localSheetId="7" hidden="1">#REF!</definedName>
    <definedName name="_bdm.CD5D06D6E9974CF686AC38EDFEE67327.edm" localSheetId="1" hidden="1">#REF!</definedName>
    <definedName name="_bdm.CD5D06D6E9974CF686AC38EDFEE67327.edm" localSheetId="6" hidden="1">#REF!</definedName>
    <definedName name="_bdm.CE9C11951E8444008F394E7B86F0547F.edm" localSheetId="8" hidden="1">#REF!</definedName>
    <definedName name="_bdm.CE9C11951E8444008F394E7B86F0547F.edm" localSheetId="20" hidden="1">#REF!</definedName>
    <definedName name="_bdm.CE9C11951E8444008F394E7B86F0547F.edm" localSheetId="21" hidden="1">#REF!</definedName>
    <definedName name="_bdm.CE9C11951E8444008F394E7B86F0547F.edm" localSheetId="7" hidden="1">#REF!</definedName>
    <definedName name="_bdm.CE9C11951E8444008F394E7B86F0547F.edm" localSheetId="1" hidden="1">#REF!</definedName>
    <definedName name="_bdm.CE9C11951E8444008F394E7B86F0547F.edm" localSheetId="6" hidden="1">#REF!</definedName>
    <definedName name="_bdm.CF4E933176E441ACB504C6F903AA8303.edm" localSheetId="8" hidden="1">#REF!</definedName>
    <definedName name="_bdm.CF4E933176E441ACB504C6F903AA8303.edm" localSheetId="20" hidden="1">#REF!</definedName>
    <definedName name="_bdm.CF4E933176E441ACB504C6F903AA8303.edm" localSheetId="21" hidden="1">#REF!</definedName>
    <definedName name="_bdm.CF4E933176E441ACB504C6F903AA8303.edm" localSheetId="7" hidden="1">#REF!</definedName>
    <definedName name="_bdm.CF4E933176E441ACB504C6F903AA8303.edm" localSheetId="1" hidden="1">#REF!</definedName>
    <definedName name="_bdm.CF4E933176E441ACB504C6F903AA8303.edm" localSheetId="6" hidden="1">#REF!</definedName>
    <definedName name="_bdm.CF632E0FDB654785AC4147D885F20CF9.edm" localSheetId="8" hidden="1">#REF!</definedName>
    <definedName name="_bdm.CF632E0FDB654785AC4147D885F20CF9.edm" localSheetId="20" hidden="1">#REF!</definedName>
    <definedName name="_bdm.CF632E0FDB654785AC4147D885F20CF9.edm" localSheetId="21" hidden="1">#REF!</definedName>
    <definedName name="_bdm.CF632E0FDB654785AC4147D885F20CF9.edm" localSheetId="7" hidden="1">#REF!</definedName>
    <definedName name="_bdm.CF632E0FDB654785AC4147D885F20CF9.edm" localSheetId="1" hidden="1">#REF!</definedName>
    <definedName name="_bdm.CF632E0FDB654785AC4147D885F20CF9.edm" localSheetId="6" hidden="1">#REF!</definedName>
    <definedName name="_bdm.CF923DE70FB3452F858A57CB8434DC45.edm" localSheetId="8" hidden="1">#REF!</definedName>
    <definedName name="_bdm.CF923DE70FB3452F858A57CB8434DC45.edm" localSheetId="20" hidden="1">#REF!</definedName>
    <definedName name="_bdm.CF923DE70FB3452F858A57CB8434DC45.edm" localSheetId="21" hidden="1">#REF!</definedName>
    <definedName name="_bdm.CF923DE70FB3452F858A57CB8434DC45.edm" localSheetId="7" hidden="1">#REF!</definedName>
    <definedName name="_bdm.CF923DE70FB3452F858A57CB8434DC45.edm" localSheetId="1" hidden="1">#REF!</definedName>
    <definedName name="_bdm.CF923DE70FB3452F858A57CB8434DC45.edm" localSheetId="6" hidden="1">#REF!</definedName>
    <definedName name="_bdm.D05EA1A3BB644FCF9A23485B277B6411.edm" localSheetId="8" hidden="1">#REF!</definedName>
    <definedName name="_bdm.D05EA1A3BB644FCF9A23485B277B6411.edm" localSheetId="20" hidden="1">#REF!</definedName>
    <definedName name="_bdm.D05EA1A3BB644FCF9A23485B277B6411.edm" localSheetId="21" hidden="1">#REF!</definedName>
    <definedName name="_bdm.D05EA1A3BB644FCF9A23485B277B6411.edm" localSheetId="7" hidden="1">#REF!</definedName>
    <definedName name="_bdm.D05EA1A3BB644FCF9A23485B277B6411.edm" localSheetId="1" hidden="1">#REF!</definedName>
    <definedName name="_bdm.D05EA1A3BB644FCF9A23485B277B6411.edm" localSheetId="6" hidden="1">#REF!</definedName>
    <definedName name="_bdm.D0BE999A28444A1E94199E5679E9CBC4.edm" localSheetId="8" hidden="1">#REF!</definedName>
    <definedName name="_bdm.D0BE999A28444A1E94199E5679E9CBC4.edm" localSheetId="20" hidden="1">#REF!</definedName>
    <definedName name="_bdm.D0BE999A28444A1E94199E5679E9CBC4.edm" localSheetId="21" hidden="1">#REF!</definedName>
    <definedName name="_bdm.D0BE999A28444A1E94199E5679E9CBC4.edm" localSheetId="7" hidden="1">#REF!</definedName>
    <definedName name="_bdm.D0BE999A28444A1E94199E5679E9CBC4.edm" localSheetId="1" hidden="1">#REF!</definedName>
    <definedName name="_bdm.D0BE999A28444A1E94199E5679E9CBC4.edm" localSheetId="6" hidden="1">#REF!</definedName>
    <definedName name="_bdm.D0E4350DC4C3483AA98333EB6E38D659.edm" localSheetId="8" hidden="1">#REF!</definedName>
    <definedName name="_bdm.D0E4350DC4C3483AA98333EB6E38D659.edm" localSheetId="20" hidden="1">#REF!</definedName>
    <definedName name="_bdm.D0E4350DC4C3483AA98333EB6E38D659.edm" localSheetId="21" hidden="1">#REF!</definedName>
    <definedName name="_bdm.D0E4350DC4C3483AA98333EB6E38D659.edm" localSheetId="7" hidden="1">#REF!</definedName>
    <definedName name="_bdm.D0E4350DC4C3483AA98333EB6E38D659.edm" localSheetId="1" hidden="1">#REF!</definedName>
    <definedName name="_bdm.D0E4350DC4C3483AA98333EB6E38D659.edm" localSheetId="6" hidden="1">#REF!</definedName>
    <definedName name="_bdm.D14286C7E0D1479D9F10754390506974.edm" localSheetId="8" hidden="1">#REF!</definedName>
    <definedName name="_bdm.D14286C7E0D1479D9F10754390506974.edm" localSheetId="20" hidden="1">#REF!</definedName>
    <definedName name="_bdm.D14286C7E0D1479D9F10754390506974.edm" localSheetId="21" hidden="1">#REF!</definedName>
    <definedName name="_bdm.D14286C7E0D1479D9F10754390506974.edm" localSheetId="7" hidden="1">#REF!</definedName>
    <definedName name="_bdm.D14286C7E0D1479D9F10754390506974.edm" localSheetId="1" hidden="1">#REF!</definedName>
    <definedName name="_bdm.D14286C7E0D1479D9F10754390506974.edm" localSheetId="6" hidden="1">#REF!</definedName>
    <definedName name="_bdm.D185C6EC3F714167A03C4EDBF017690F.edm" localSheetId="8" hidden="1">#REF!</definedName>
    <definedName name="_bdm.D185C6EC3F714167A03C4EDBF017690F.edm" localSheetId="20" hidden="1">#REF!</definedName>
    <definedName name="_bdm.D185C6EC3F714167A03C4EDBF017690F.edm" localSheetId="21" hidden="1">#REF!</definedName>
    <definedName name="_bdm.D185C6EC3F714167A03C4EDBF017690F.edm" localSheetId="7" hidden="1">#REF!</definedName>
    <definedName name="_bdm.D185C6EC3F714167A03C4EDBF017690F.edm" localSheetId="1" hidden="1">#REF!</definedName>
    <definedName name="_bdm.D185C6EC3F714167A03C4EDBF017690F.edm" localSheetId="6" hidden="1">#REF!</definedName>
    <definedName name="_bdm.D1EFA38DA4974DD1960448804BDE6E93.edm" localSheetId="8" hidden="1">#REF!</definedName>
    <definedName name="_bdm.D1EFA38DA4974DD1960448804BDE6E93.edm" localSheetId="20" hidden="1">#REF!</definedName>
    <definedName name="_bdm.D1EFA38DA4974DD1960448804BDE6E93.edm" localSheetId="21" hidden="1">#REF!</definedName>
    <definedName name="_bdm.D1EFA38DA4974DD1960448804BDE6E93.edm" localSheetId="7" hidden="1">#REF!</definedName>
    <definedName name="_bdm.D1EFA38DA4974DD1960448804BDE6E93.edm" localSheetId="1" hidden="1">#REF!</definedName>
    <definedName name="_bdm.D1EFA38DA4974DD1960448804BDE6E93.edm" localSheetId="6" hidden="1">#REF!</definedName>
    <definedName name="_bdm.D2164745E04E41AF83E43C4E07AB4A9F.edm" localSheetId="8" hidden="1">#REF!</definedName>
    <definedName name="_bdm.D2164745E04E41AF83E43C4E07AB4A9F.edm" localSheetId="20" hidden="1">#REF!</definedName>
    <definedName name="_bdm.D2164745E04E41AF83E43C4E07AB4A9F.edm" localSheetId="21" hidden="1">#REF!</definedName>
    <definedName name="_bdm.D2164745E04E41AF83E43C4E07AB4A9F.edm" localSheetId="7" hidden="1">#REF!</definedName>
    <definedName name="_bdm.D2164745E04E41AF83E43C4E07AB4A9F.edm" localSheetId="1" hidden="1">#REF!</definedName>
    <definedName name="_bdm.D2164745E04E41AF83E43C4E07AB4A9F.edm" localSheetId="6" hidden="1">#REF!</definedName>
    <definedName name="_bdm.D245C996666F41B5990694AD9B4E7886.edm" localSheetId="8" hidden="1">#REF!</definedName>
    <definedName name="_bdm.D245C996666F41B5990694AD9B4E7886.edm" localSheetId="20" hidden="1">#REF!</definedName>
    <definedName name="_bdm.D245C996666F41B5990694AD9B4E7886.edm" localSheetId="21" hidden="1">#REF!</definedName>
    <definedName name="_bdm.D245C996666F41B5990694AD9B4E7886.edm" localSheetId="7" hidden="1">#REF!</definedName>
    <definedName name="_bdm.D245C996666F41B5990694AD9B4E7886.edm" localSheetId="1" hidden="1">#REF!</definedName>
    <definedName name="_bdm.D245C996666F41B5990694AD9B4E7886.edm" localSheetId="6" hidden="1">#REF!</definedName>
    <definedName name="_bdm.D2E0FE1BE9D84DF1931F90825F5DA971.edm" localSheetId="8" hidden="1">#REF!</definedName>
    <definedName name="_bdm.D2E0FE1BE9D84DF1931F90825F5DA971.edm" localSheetId="20" hidden="1">#REF!</definedName>
    <definedName name="_bdm.D2E0FE1BE9D84DF1931F90825F5DA971.edm" localSheetId="21" hidden="1">#REF!</definedName>
    <definedName name="_bdm.D2E0FE1BE9D84DF1931F90825F5DA971.edm" localSheetId="7" hidden="1">#REF!</definedName>
    <definedName name="_bdm.D2E0FE1BE9D84DF1931F90825F5DA971.edm" localSheetId="1" hidden="1">#REF!</definedName>
    <definedName name="_bdm.D2E0FE1BE9D84DF1931F90825F5DA971.edm" localSheetId="6" hidden="1">#REF!</definedName>
    <definedName name="_bdm.D2E44CEF5428486686E42E34705E400D.edm" localSheetId="8" hidden="1">#REF!</definedName>
    <definedName name="_bdm.D2E44CEF5428486686E42E34705E400D.edm" localSheetId="20" hidden="1">#REF!</definedName>
    <definedName name="_bdm.D2E44CEF5428486686E42E34705E400D.edm" localSheetId="21" hidden="1">#REF!</definedName>
    <definedName name="_bdm.D2E44CEF5428486686E42E34705E400D.edm" localSheetId="7" hidden="1">#REF!</definedName>
    <definedName name="_bdm.D2E44CEF5428486686E42E34705E400D.edm" localSheetId="1" hidden="1">#REF!</definedName>
    <definedName name="_bdm.D2E44CEF5428486686E42E34705E400D.edm" localSheetId="6" hidden="1">#REF!</definedName>
    <definedName name="_bdm.D2F048FAD5AC494EBD94204B17F3B6A7.edm" localSheetId="8" hidden="1">#REF!</definedName>
    <definedName name="_bdm.D2F048FAD5AC494EBD94204B17F3B6A7.edm" localSheetId="20" hidden="1">#REF!</definedName>
    <definedName name="_bdm.D2F048FAD5AC494EBD94204B17F3B6A7.edm" localSheetId="21" hidden="1">#REF!</definedName>
    <definedName name="_bdm.D2F048FAD5AC494EBD94204B17F3B6A7.edm" localSheetId="7" hidden="1">#REF!</definedName>
    <definedName name="_bdm.D2F048FAD5AC494EBD94204B17F3B6A7.edm" localSheetId="1" hidden="1">#REF!</definedName>
    <definedName name="_bdm.D2F048FAD5AC494EBD94204B17F3B6A7.edm" localSheetId="6" hidden="1">#REF!</definedName>
    <definedName name="_bdm.D32FD3A00D7E47C09FAAF543184EABCA.edm" localSheetId="8" hidden="1">#REF!</definedName>
    <definedName name="_bdm.D32FD3A00D7E47C09FAAF543184EABCA.edm" localSheetId="20" hidden="1">#REF!</definedName>
    <definedName name="_bdm.D32FD3A00D7E47C09FAAF543184EABCA.edm" localSheetId="21" hidden="1">#REF!</definedName>
    <definedName name="_bdm.D32FD3A00D7E47C09FAAF543184EABCA.edm" localSheetId="7" hidden="1">#REF!</definedName>
    <definedName name="_bdm.D32FD3A00D7E47C09FAAF543184EABCA.edm" localSheetId="1" hidden="1">#REF!</definedName>
    <definedName name="_bdm.D32FD3A00D7E47C09FAAF543184EABCA.edm" localSheetId="6" hidden="1">#REF!</definedName>
    <definedName name="_bdm.D34B037076E44552A194E0474D596EDB.edm" localSheetId="8" hidden="1">#REF!</definedName>
    <definedName name="_bdm.D34B037076E44552A194E0474D596EDB.edm" localSheetId="20" hidden="1">#REF!</definedName>
    <definedName name="_bdm.D34B037076E44552A194E0474D596EDB.edm" localSheetId="21" hidden="1">#REF!</definedName>
    <definedName name="_bdm.D34B037076E44552A194E0474D596EDB.edm" localSheetId="7" hidden="1">#REF!</definedName>
    <definedName name="_bdm.D34B037076E44552A194E0474D596EDB.edm" localSheetId="1" hidden="1">#REF!</definedName>
    <definedName name="_bdm.D34B037076E44552A194E0474D596EDB.edm" localSheetId="6" hidden="1">#REF!</definedName>
    <definedName name="_bdm.D3B2353B780F43BE8D9B114F8C311AA2.edm" localSheetId="8" hidden="1">#REF!</definedName>
    <definedName name="_bdm.D3B2353B780F43BE8D9B114F8C311AA2.edm" localSheetId="20" hidden="1">#REF!</definedName>
    <definedName name="_bdm.D3B2353B780F43BE8D9B114F8C311AA2.edm" localSheetId="21" hidden="1">#REF!</definedName>
    <definedName name="_bdm.D3B2353B780F43BE8D9B114F8C311AA2.edm" localSheetId="7" hidden="1">#REF!</definedName>
    <definedName name="_bdm.D3B2353B780F43BE8D9B114F8C311AA2.edm" localSheetId="1" hidden="1">#REF!</definedName>
    <definedName name="_bdm.D3B2353B780F43BE8D9B114F8C311AA2.edm" localSheetId="6" hidden="1">#REF!</definedName>
    <definedName name="_bdm.D3B76A09ACB548CBA9E1C3249589FBBF.edm" localSheetId="8" hidden="1">#REF!</definedName>
    <definedName name="_bdm.D3B76A09ACB548CBA9E1C3249589FBBF.edm" localSheetId="20" hidden="1">#REF!</definedName>
    <definedName name="_bdm.D3B76A09ACB548CBA9E1C3249589FBBF.edm" localSheetId="21" hidden="1">#REF!</definedName>
    <definedName name="_bdm.D3B76A09ACB548CBA9E1C3249589FBBF.edm" localSheetId="7" hidden="1">#REF!</definedName>
    <definedName name="_bdm.D3B76A09ACB548CBA9E1C3249589FBBF.edm" localSheetId="1" hidden="1">#REF!</definedName>
    <definedName name="_bdm.D3B76A09ACB548CBA9E1C3249589FBBF.edm" localSheetId="6" hidden="1">#REF!</definedName>
    <definedName name="_bdm.D49E6669A40A47FBA5EE821AE60C0BAC.edm" localSheetId="8" hidden="1">#REF!</definedName>
    <definedName name="_bdm.D49E6669A40A47FBA5EE821AE60C0BAC.edm" localSheetId="20" hidden="1">#REF!</definedName>
    <definedName name="_bdm.D49E6669A40A47FBA5EE821AE60C0BAC.edm" localSheetId="21" hidden="1">#REF!</definedName>
    <definedName name="_bdm.D49E6669A40A47FBA5EE821AE60C0BAC.edm" localSheetId="7" hidden="1">#REF!</definedName>
    <definedName name="_bdm.D49E6669A40A47FBA5EE821AE60C0BAC.edm" localSheetId="1" hidden="1">#REF!</definedName>
    <definedName name="_bdm.D49E6669A40A47FBA5EE821AE60C0BAC.edm" localSheetId="6" hidden="1">#REF!</definedName>
    <definedName name="_bdm.D4E3C4D605064C9A8E6DA6344BE20628.edm" localSheetId="8" hidden="1">#REF!</definedName>
    <definedName name="_bdm.D4E3C4D605064C9A8E6DA6344BE20628.edm" localSheetId="20" hidden="1">#REF!</definedName>
    <definedName name="_bdm.D4E3C4D605064C9A8E6DA6344BE20628.edm" localSheetId="21" hidden="1">#REF!</definedName>
    <definedName name="_bdm.D4E3C4D605064C9A8E6DA6344BE20628.edm" localSheetId="7" hidden="1">#REF!</definedName>
    <definedName name="_bdm.D4E3C4D605064C9A8E6DA6344BE20628.edm" localSheetId="1" hidden="1">#REF!</definedName>
    <definedName name="_bdm.D4E3C4D605064C9A8E6DA6344BE20628.edm" localSheetId="6" hidden="1">#REF!</definedName>
    <definedName name="_bdm.D50CF845E8804CCAA1B7C9C5F23C057C.edm" localSheetId="8" hidden="1">#REF!</definedName>
    <definedName name="_bdm.D50CF845E8804CCAA1B7C9C5F23C057C.edm" localSheetId="20" hidden="1">#REF!</definedName>
    <definedName name="_bdm.D50CF845E8804CCAA1B7C9C5F23C057C.edm" localSheetId="21" hidden="1">#REF!</definedName>
    <definedName name="_bdm.D50CF845E8804CCAA1B7C9C5F23C057C.edm" localSheetId="7" hidden="1">#REF!</definedName>
    <definedName name="_bdm.D50CF845E8804CCAA1B7C9C5F23C057C.edm" localSheetId="1" hidden="1">#REF!</definedName>
    <definedName name="_bdm.D50CF845E8804CCAA1B7C9C5F23C057C.edm" localSheetId="6" hidden="1">#REF!</definedName>
    <definedName name="_bdm.D5476423981C409BB33FEEFA5DFF596B.edm" localSheetId="8" hidden="1">#REF!</definedName>
    <definedName name="_bdm.D5476423981C409BB33FEEFA5DFF596B.edm" localSheetId="20" hidden="1">#REF!</definedName>
    <definedName name="_bdm.D5476423981C409BB33FEEFA5DFF596B.edm" localSheetId="21" hidden="1">#REF!</definedName>
    <definedName name="_bdm.D5476423981C409BB33FEEFA5DFF596B.edm" localSheetId="7" hidden="1">#REF!</definedName>
    <definedName name="_bdm.D5476423981C409BB33FEEFA5DFF596B.edm" localSheetId="1" hidden="1">#REF!</definedName>
    <definedName name="_bdm.D5476423981C409BB33FEEFA5DFF596B.edm" localSheetId="6" hidden="1">#REF!</definedName>
    <definedName name="_bdm.D5652B7E008B4D09B21D0F4A266EE837.edm" localSheetId="8" hidden="1">#REF!</definedName>
    <definedName name="_bdm.D5652B7E008B4D09B21D0F4A266EE837.edm" localSheetId="20" hidden="1">#REF!</definedName>
    <definedName name="_bdm.D5652B7E008B4D09B21D0F4A266EE837.edm" localSheetId="21" hidden="1">#REF!</definedName>
    <definedName name="_bdm.D5652B7E008B4D09B21D0F4A266EE837.edm" localSheetId="7" hidden="1">#REF!</definedName>
    <definedName name="_bdm.D5652B7E008B4D09B21D0F4A266EE837.edm" localSheetId="1" hidden="1">#REF!</definedName>
    <definedName name="_bdm.D5652B7E008B4D09B21D0F4A266EE837.edm" localSheetId="6" hidden="1">#REF!</definedName>
    <definedName name="_bdm.D5CAF2AD157E4BC6ABC19EF23EA391A7.edm" localSheetId="8" hidden="1">#REF!</definedName>
    <definedName name="_bdm.D5CAF2AD157E4BC6ABC19EF23EA391A7.edm" localSheetId="20" hidden="1">#REF!</definedName>
    <definedName name="_bdm.D5CAF2AD157E4BC6ABC19EF23EA391A7.edm" localSheetId="21" hidden="1">#REF!</definedName>
    <definedName name="_bdm.D5CAF2AD157E4BC6ABC19EF23EA391A7.edm" localSheetId="7" hidden="1">#REF!</definedName>
    <definedName name="_bdm.D5CAF2AD157E4BC6ABC19EF23EA391A7.edm" localSheetId="1" hidden="1">#REF!</definedName>
    <definedName name="_bdm.D5CAF2AD157E4BC6ABC19EF23EA391A7.edm" localSheetId="6" hidden="1">#REF!</definedName>
    <definedName name="_bdm.D65BDB0512D1466D9FA99D78184D605C.edm" localSheetId="8" hidden="1">#REF!</definedName>
    <definedName name="_bdm.D65BDB0512D1466D9FA99D78184D605C.edm" localSheetId="20" hidden="1">#REF!</definedName>
    <definedName name="_bdm.D65BDB0512D1466D9FA99D78184D605C.edm" localSheetId="21" hidden="1">#REF!</definedName>
    <definedName name="_bdm.D65BDB0512D1466D9FA99D78184D605C.edm" localSheetId="7" hidden="1">#REF!</definedName>
    <definedName name="_bdm.D65BDB0512D1466D9FA99D78184D605C.edm" localSheetId="1" hidden="1">#REF!</definedName>
    <definedName name="_bdm.D65BDB0512D1466D9FA99D78184D605C.edm" localSheetId="6" hidden="1">#REF!</definedName>
    <definedName name="_bdm.D67E58BEFC994301A646EE274D0413A7.edm" localSheetId="8" hidden="1">#REF!</definedName>
    <definedName name="_bdm.D67E58BEFC994301A646EE274D0413A7.edm" localSheetId="20" hidden="1">#REF!</definedName>
    <definedName name="_bdm.D67E58BEFC994301A646EE274D0413A7.edm" localSheetId="21" hidden="1">#REF!</definedName>
    <definedName name="_bdm.D67E58BEFC994301A646EE274D0413A7.edm" localSheetId="7" hidden="1">#REF!</definedName>
    <definedName name="_bdm.D67E58BEFC994301A646EE274D0413A7.edm" localSheetId="1" hidden="1">#REF!</definedName>
    <definedName name="_bdm.D67E58BEFC994301A646EE274D0413A7.edm" localSheetId="6" hidden="1">#REF!</definedName>
    <definedName name="_bdm.D68F1447366B46D496E709DCB5BB5C20.edm" localSheetId="8" hidden="1">#REF!</definedName>
    <definedName name="_bdm.D68F1447366B46D496E709DCB5BB5C20.edm" localSheetId="20" hidden="1">#REF!</definedName>
    <definedName name="_bdm.D68F1447366B46D496E709DCB5BB5C20.edm" localSheetId="21" hidden="1">#REF!</definedName>
    <definedName name="_bdm.D68F1447366B46D496E709DCB5BB5C20.edm" localSheetId="7" hidden="1">#REF!</definedName>
    <definedName name="_bdm.D68F1447366B46D496E709DCB5BB5C20.edm" localSheetId="1" hidden="1">#REF!</definedName>
    <definedName name="_bdm.D68F1447366B46D496E709DCB5BB5C20.edm" localSheetId="6" hidden="1">#REF!</definedName>
    <definedName name="_bdm.D6A785428DCD4E29847ACFFC6EE70E52.edm" localSheetId="8" hidden="1">#REF!</definedName>
    <definedName name="_bdm.D6A785428DCD4E29847ACFFC6EE70E52.edm" localSheetId="20" hidden="1">#REF!</definedName>
    <definedName name="_bdm.D6A785428DCD4E29847ACFFC6EE70E52.edm" localSheetId="21" hidden="1">#REF!</definedName>
    <definedName name="_bdm.D6A785428DCD4E29847ACFFC6EE70E52.edm" localSheetId="7" hidden="1">#REF!</definedName>
    <definedName name="_bdm.D6A785428DCD4E29847ACFFC6EE70E52.edm" localSheetId="1" hidden="1">#REF!</definedName>
    <definedName name="_bdm.D6A785428DCD4E29847ACFFC6EE70E52.edm" localSheetId="6" hidden="1">#REF!</definedName>
    <definedName name="_bdm.D6DD3D15ED4E420DB116D873E923E944.edm" localSheetId="8" hidden="1">#REF!</definedName>
    <definedName name="_bdm.D6DD3D15ED4E420DB116D873E923E944.edm" localSheetId="20" hidden="1">#REF!</definedName>
    <definedName name="_bdm.D6DD3D15ED4E420DB116D873E923E944.edm" localSheetId="21" hidden="1">#REF!</definedName>
    <definedName name="_bdm.D6DD3D15ED4E420DB116D873E923E944.edm" localSheetId="7" hidden="1">#REF!</definedName>
    <definedName name="_bdm.D6DD3D15ED4E420DB116D873E923E944.edm" localSheetId="1" hidden="1">#REF!</definedName>
    <definedName name="_bdm.D6DD3D15ED4E420DB116D873E923E944.edm" localSheetId="6" hidden="1">#REF!</definedName>
    <definedName name="_bdm.D704B0B749414F9BBF5A5A3BA4DDC532.edm" localSheetId="8" hidden="1">#REF!</definedName>
    <definedName name="_bdm.D704B0B749414F9BBF5A5A3BA4DDC532.edm" localSheetId="20" hidden="1">#REF!</definedName>
    <definedName name="_bdm.D704B0B749414F9BBF5A5A3BA4DDC532.edm" localSheetId="21" hidden="1">#REF!</definedName>
    <definedName name="_bdm.D704B0B749414F9BBF5A5A3BA4DDC532.edm" localSheetId="7" hidden="1">#REF!</definedName>
    <definedName name="_bdm.D704B0B749414F9BBF5A5A3BA4DDC532.edm" localSheetId="1" hidden="1">#REF!</definedName>
    <definedName name="_bdm.D704B0B749414F9BBF5A5A3BA4DDC532.edm" localSheetId="6" hidden="1">#REF!</definedName>
    <definedName name="_bdm.D7390E17207D4C3D9251D8AB6EA40E5D.edm" localSheetId="8" hidden="1">#REF!</definedName>
    <definedName name="_bdm.D7390E17207D4C3D9251D8AB6EA40E5D.edm" localSheetId="20" hidden="1">#REF!</definedName>
    <definedName name="_bdm.D7390E17207D4C3D9251D8AB6EA40E5D.edm" localSheetId="21" hidden="1">#REF!</definedName>
    <definedName name="_bdm.D7390E17207D4C3D9251D8AB6EA40E5D.edm" localSheetId="7" hidden="1">#REF!</definedName>
    <definedName name="_bdm.D7390E17207D4C3D9251D8AB6EA40E5D.edm" localSheetId="1" hidden="1">#REF!</definedName>
    <definedName name="_bdm.D7390E17207D4C3D9251D8AB6EA40E5D.edm" localSheetId="6" hidden="1">#REF!</definedName>
    <definedName name="_bdm.D86CC7EE77B741DC90FB3BFB4D0B0B4A.edm" localSheetId="8" hidden="1">#REF!</definedName>
    <definedName name="_bdm.D86CC7EE77B741DC90FB3BFB4D0B0B4A.edm" localSheetId="20" hidden="1">#REF!</definedName>
    <definedName name="_bdm.D86CC7EE77B741DC90FB3BFB4D0B0B4A.edm" localSheetId="21" hidden="1">#REF!</definedName>
    <definedName name="_bdm.D86CC7EE77B741DC90FB3BFB4D0B0B4A.edm" localSheetId="7" hidden="1">#REF!</definedName>
    <definedName name="_bdm.D86CC7EE77B741DC90FB3BFB4D0B0B4A.edm" localSheetId="1" hidden="1">#REF!</definedName>
    <definedName name="_bdm.D86CC7EE77B741DC90FB3BFB4D0B0B4A.edm" localSheetId="6" hidden="1">#REF!</definedName>
    <definedName name="_bdm.D8CAC758D2364FAC8525379669A294C6.edm" localSheetId="8" hidden="1">#REF!</definedName>
    <definedName name="_bdm.D8CAC758D2364FAC8525379669A294C6.edm" localSheetId="20" hidden="1">#REF!</definedName>
    <definedName name="_bdm.D8CAC758D2364FAC8525379669A294C6.edm" localSheetId="21" hidden="1">#REF!</definedName>
    <definedName name="_bdm.D8CAC758D2364FAC8525379669A294C6.edm" localSheetId="7" hidden="1">#REF!</definedName>
    <definedName name="_bdm.D8CAC758D2364FAC8525379669A294C6.edm" localSheetId="1" hidden="1">#REF!</definedName>
    <definedName name="_bdm.D8CAC758D2364FAC8525379669A294C6.edm" localSheetId="6" hidden="1">#REF!</definedName>
    <definedName name="_bdm.D9D152EA886F464C94DF2529D776649E.edm" localSheetId="8" hidden="1">#REF!</definedName>
    <definedName name="_bdm.D9D152EA886F464C94DF2529D776649E.edm" localSheetId="20" hidden="1">#REF!</definedName>
    <definedName name="_bdm.D9D152EA886F464C94DF2529D776649E.edm" localSheetId="21" hidden="1">#REF!</definedName>
    <definedName name="_bdm.D9D152EA886F464C94DF2529D776649E.edm" localSheetId="7" hidden="1">#REF!</definedName>
    <definedName name="_bdm.D9D152EA886F464C94DF2529D776649E.edm" localSheetId="1" hidden="1">#REF!</definedName>
    <definedName name="_bdm.D9D152EA886F464C94DF2529D776649E.edm" localSheetId="6" hidden="1">#REF!</definedName>
    <definedName name="_bdm.DA22EF620E5E46BB8F9C9F10B778ACA1.edm" localSheetId="8" hidden="1">#REF!</definedName>
    <definedName name="_bdm.DA22EF620E5E46BB8F9C9F10B778ACA1.edm" localSheetId="20" hidden="1">#REF!</definedName>
    <definedName name="_bdm.DA22EF620E5E46BB8F9C9F10B778ACA1.edm" localSheetId="21" hidden="1">#REF!</definedName>
    <definedName name="_bdm.DA22EF620E5E46BB8F9C9F10B778ACA1.edm" localSheetId="7" hidden="1">#REF!</definedName>
    <definedName name="_bdm.DA22EF620E5E46BB8F9C9F10B778ACA1.edm" localSheetId="1" hidden="1">#REF!</definedName>
    <definedName name="_bdm.DA22EF620E5E46BB8F9C9F10B778ACA1.edm" localSheetId="6" hidden="1">#REF!</definedName>
    <definedName name="_bdm.DA9EBF77889B4EDAA9173CD581F6CD4B.edm" localSheetId="8" hidden="1">#REF!</definedName>
    <definedName name="_bdm.DA9EBF77889B4EDAA9173CD581F6CD4B.edm" localSheetId="20" hidden="1">#REF!</definedName>
    <definedName name="_bdm.DA9EBF77889B4EDAA9173CD581F6CD4B.edm" localSheetId="21" hidden="1">#REF!</definedName>
    <definedName name="_bdm.DA9EBF77889B4EDAA9173CD581F6CD4B.edm" localSheetId="7" hidden="1">#REF!</definedName>
    <definedName name="_bdm.DA9EBF77889B4EDAA9173CD581F6CD4B.edm" localSheetId="1" hidden="1">#REF!</definedName>
    <definedName name="_bdm.DA9EBF77889B4EDAA9173CD581F6CD4B.edm" localSheetId="6" hidden="1">#REF!</definedName>
    <definedName name="_bdm.DB55A338796E46F49A67A27333729236.edm" localSheetId="8" hidden="1">#REF!</definedName>
    <definedName name="_bdm.DB55A338796E46F49A67A27333729236.edm" localSheetId="20" hidden="1">#REF!</definedName>
    <definedName name="_bdm.DB55A338796E46F49A67A27333729236.edm" localSheetId="21" hidden="1">#REF!</definedName>
    <definedName name="_bdm.DB55A338796E46F49A67A27333729236.edm" localSheetId="7" hidden="1">#REF!</definedName>
    <definedName name="_bdm.DB55A338796E46F49A67A27333729236.edm" localSheetId="1" hidden="1">#REF!</definedName>
    <definedName name="_bdm.DB55A338796E46F49A67A27333729236.edm" localSheetId="6" hidden="1">#REF!</definedName>
    <definedName name="_bdm.DB6BC77C6518424391B575166ECC663F.edm" localSheetId="8" hidden="1">#REF!</definedName>
    <definedName name="_bdm.DB6BC77C6518424391B575166ECC663F.edm" localSheetId="20" hidden="1">#REF!</definedName>
    <definedName name="_bdm.DB6BC77C6518424391B575166ECC663F.edm" localSheetId="21" hidden="1">#REF!</definedName>
    <definedName name="_bdm.DB6BC77C6518424391B575166ECC663F.edm" localSheetId="7" hidden="1">#REF!</definedName>
    <definedName name="_bdm.DB6BC77C6518424391B575166ECC663F.edm" localSheetId="1" hidden="1">#REF!</definedName>
    <definedName name="_bdm.DB6BC77C6518424391B575166ECC663F.edm" localSheetId="6" hidden="1">#REF!</definedName>
    <definedName name="_bdm.DB8826A9A2FC44BBA21C23832E3BFD24.edm" localSheetId="8" hidden="1">#REF!</definedName>
    <definedName name="_bdm.DB8826A9A2FC44BBA21C23832E3BFD24.edm" localSheetId="20" hidden="1">#REF!</definedName>
    <definedName name="_bdm.DB8826A9A2FC44BBA21C23832E3BFD24.edm" localSheetId="21" hidden="1">#REF!</definedName>
    <definedName name="_bdm.DB8826A9A2FC44BBA21C23832E3BFD24.edm" localSheetId="7" hidden="1">#REF!</definedName>
    <definedName name="_bdm.DB8826A9A2FC44BBA21C23832E3BFD24.edm" localSheetId="1" hidden="1">#REF!</definedName>
    <definedName name="_bdm.DB8826A9A2FC44BBA21C23832E3BFD24.edm" localSheetId="6" hidden="1">#REF!</definedName>
    <definedName name="_bdm.DBAC007660B7419AA4015B995FF8E63F.edm" localSheetId="8" hidden="1">#REF!</definedName>
    <definedName name="_bdm.DBAC007660B7419AA4015B995FF8E63F.edm" localSheetId="20" hidden="1">#REF!</definedName>
    <definedName name="_bdm.DBAC007660B7419AA4015B995FF8E63F.edm" localSheetId="21" hidden="1">#REF!</definedName>
    <definedName name="_bdm.DBAC007660B7419AA4015B995FF8E63F.edm" localSheetId="7" hidden="1">#REF!</definedName>
    <definedName name="_bdm.DBAC007660B7419AA4015B995FF8E63F.edm" localSheetId="1" hidden="1">#REF!</definedName>
    <definedName name="_bdm.DBAC007660B7419AA4015B995FF8E63F.edm" localSheetId="6" hidden="1">#REF!</definedName>
    <definedName name="_bdm.DBBCA8D864454EF28B0D5E564DFA0FB9.edm" localSheetId="8" hidden="1">#REF!</definedName>
    <definedName name="_bdm.DBBCA8D864454EF28B0D5E564DFA0FB9.edm" localSheetId="20" hidden="1">#REF!</definedName>
    <definedName name="_bdm.DBBCA8D864454EF28B0D5E564DFA0FB9.edm" localSheetId="21" hidden="1">#REF!</definedName>
    <definedName name="_bdm.DBBCA8D864454EF28B0D5E564DFA0FB9.edm" localSheetId="7" hidden="1">#REF!</definedName>
    <definedName name="_bdm.DBBCA8D864454EF28B0D5E564DFA0FB9.edm" localSheetId="1" hidden="1">#REF!</definedName>
    <definedName name="_bdm.DBBCA8D864454EF28B0D5E564DFA0FB9.edm" localSheetId="6" hidden="1">#REF!</definedName>
    <definedName name="_bdm.DBE37C4F8DAC4898A7ED1AD38D790954.edm" localSheetId="8" hidden="1">#REF!</definedName>
    <definedName name="_bdm.DBE37C4F8DAC4898A7ED1AD38D790954.edm" localSheetId="20" hidden="1">#REF!</definedName>
    <definedName name="_bdm.DBE37C4F8DAC4898A7ED1AD38D790954.edm" localSheetId="21" hidden="1">#REF!</definedName>
    <definedName name="_bdm.DBE37C4F8DAC4898A7ED1AD38D790954.edm" localSheetId="7" hidden="1">#REF!</definedName>
    <definedName name="_bdm.DBE37C4F8DAC4898A7ED1AD38D790954.edm" localSheetId="1" hidden="1">#REF!</definedName>
    <definedName name="_bdm.DBE37C4F8DAC4898A7ED1AD38D790954.edm" localSheetId="6" hidden="1">#REF!</definedName>
    <definedName name="_bdm.DBFDDFFA7E674B2CB61B975960D9F645.edm" localSheetId="8" hidden="1">#REF!</definedName>
    <definedName name="_bdm.DBFDDFFA7E674B2CB61B975960D9F645.edm" localSheetId="20" hidden="1">#REF!</definedName>
    <definedName name="_bdm.DBFDDFFA7E674B2CB61B975960D9F645.edm" localSheetId="21" hidden="1">#REF!</definedName>
    <definedName name="_bdm.DBFDDFFA7E674B2CB61B975960D9F645.edm" localSheetId="7" hidden="1">#REF!</definedName>
    <definedName name="_bdm.DBFDDFFA7E674B2CB61B975960D9F645.edm" localSheetId="1" hidden="1">#REF!</definedName>
    <definedName name="_bdm.DBFDDFFA7E674B2CB61B975960D9F645.edm" localSheetId="6" hidden="1">#REF!</definedName>
    <definedName name="_bdm.DC01AC42F31747EC9409C411001F07AF.edm" localSheetId="8" hidden="1">#REF!</definedName>
    <definedName name="_bdm.DC01AC42F31747EC9409C411001F07AF.edm" localSheetId="20" hidden="1">#REF!</definedName>
    <definedName name="_bdm.DC01AC42F31747EC9409C411001F07AF.edm" localSheetId="21" hidden="1">#REF!</definedName>
    <definedName name="_bdm.DC01AC42F31747EC9409C411001F07AF.edm" localSheetId="7" hidden="1">#REF!</definedName>
    <definedName name="_bdm.DC01AC42F31747EC9409C411001F07AF.edm" localSheetId="1" hidden="1">#REF!</definedName>
    <definedName name="_bdm.DC01AC42F31747EC9409C411001F07AF.edm" localSheetId="6" hidden="1">#REF!</definedName>
    <definedName name="_bdm.DC2063E48E2246C7B37572D7594DE19E.edm" localSheetId="8" hidden="1">#REF!</definedName>
    <definedName name="_bdm.DC2063E48E2246C7B37572D7594DE19E.edm" localSheetId="20" hidden="1">#REF!</definedName>
    <definedName name="_bdm.DC2063E48E2246C7B37572D7594DE19E.edm" localSheetId="21" hidden="1">#REF!</definedName>
    <definedName name="_bdm.DC2063E48E2246C7B37572D7594DE19E.edm" localSheetId="7" hidden="1">#REF!</definedName>
    <definedName name="_bdm.DC2063E48E2246C7B37572D7594DE19E.edm" localSheetId="1" hidden="1">#REF!</definedName>
    <definedName name="_bdm.DC2063E48E2246C7B37572D7594DE19E.edm" localSheetId="6" hidden="1">#REF!</definedName>
    <definedName name="_bdm.DCEA3CEBFDF4440FA9BFC6F39E944C9B.edm" localSheetId="8" hidden="1">#REF!</definedName>
    <definedName name="_bdm.DCEA3CEBFDF4440FA9BFC6F39E944C9B.edm" localSheetId="20" hidden="1">#REF!</definedName>
    <definedName name="_bdm.DCEA3CEBFDF4440FA9BFC6F39E944C9B.edm" localSheetId="21" hidden="1">#REF!</definedName>
    <definedName name="_bdm.DCEA3CEBFDF4440FA9BFC6F39E944C9B.edm" localSheetId="7" hidden="1">#REF!</definedName>
    <definedName name="_bdm.DCEA3CEBFDF4440FA9BFC6F39E944C9B.edm" localSheetId="1" hidden="1">#REF!</definedName>
    <definedName name="_bdm.DCEA3CEBFDF4440FA9BFC6F39E944C9B.edm" localSheetId="6" hidden="1">#REF!</definedName>
    <definedName name="_bdm.DD2610BA508D4701BAC0B8514F2E81CA.edm" localSheetId="8" hidden="1">#REF!</definedName>
    <definedName name="_bdm.DD2610BA508D4701BAC0B8514F2E81CA.edm" localSheetId="20" hidden="1">#REF!</definedName>
    <definedName name="_bdm.DD2610BA508D4701BAC0B8514F2E81CA.edm" localSheetId="21" hidden="1">#REF!</definedName>
    <definedName name="_bdm.DD2610BA508D4701BAC0B8514F2E81CA.edm" localSheetId="7" hidden="1">#REF!</definedName>
    <definedName name="_bdm.DD2610BA508D4701BAC0B8514F2E81CA.edm" localSheetId="1" hidden="1">#REF!</definedName>
    <definedName name="_bdm.DD2610BA508D4701BAC0B8514F2E81CA.edm" localSheetId="6" hidden="1">#REF!</definedName>
    <definedName name="_bdm.DD5F371B450D4BE0B335E2DCD26CDDBC.edm" localSheetId="8" hidden="1">#REF!</definedName>
    <definedName name="_bdm.DD5F371B450D4BE0B335E2DCD26CDDBC.edm" localSheetId="20" hidden="1">#REF!</definedName>
    <definedName name="_bdm.DD5F371B450D4BE0B335E2DCD26CDDBC.edm" localSheetId="21" hidden="1">#REF!</definedName>
    <definedName name="_bdm.DD5F371B450D4BE0B335E2DCD26CDDBC.edm" localSheetId="7" hidden="1">#REF!</definedName>
    <definedName name="_bdm.DD5F371B450D4BE0B335E2DCD26CDDBC.edm" localSheetId="1" hidden="1">#REF!</definedName>
    <definedName name="_bdm.DD5F371B450D4BE0B335E2DCD26CDDBC.edm" localSheetId="6" hidden="1">#REF!</definedName>
    <definedName name="_bdm.DD8A178BC9DF4F88AD5430D701A6EAD0.edm" localSheetId="8" hidden="1">#REF!</definedName>
    <definedName name="_bdm.DD8A178BC9DF4F88AD5430D701A6EAD0.edm" localSheetId="20" hidden="1">#REF!</definedName>
    <definedName name="_bdm.DD8A178BC9DF4F88AD5430D701A6EAD0.edm" localSheetId="21" hidden="1">#REF!</definedName>
    <definedName name="_bdm.DD8A178BC9DF4F88AD5430D701A6EAD0.edm" localSheetId="7" hidden="1">#REF!</definedName>
    <definedName name="_bdm.DD8A178BC9DF4F88AD5430D701A6EAD0.edm" localSheetId="1" hidden="1">#REF!</definedName>
    <definedName name="_bdm.DD8A178BC9DF4F88AD5430D701A6EAD0.edm" localSheetId="6" hidden="1">#REF!</definedName>
    <definedName name="_bdm.DDA01D60CB2F4B25913F1E1C07C973F4.edm" localSheetId="8" hidden="1">#REF!</definedName>
    <definedName name="_bdm.DDA01D60CB2F4B25913F1E1C07C973F4.edm" localSheetId="20" hidden="1">#REF!</definedName>
    <definedName name="_bdm.DDA01D60CB2F4B25913F1E1C07C973F4.edm" localSheetId="21" hidden="1">#REF!</definedName>
    <definedName name="_bdm.DDA01D60CB2F4B25913F1E1C07C973F4.edm" localSheetId="7" hidden="1">#REF!</definedName>
    <definedName name="_bdm.DDA01D60CB2F4B25913F1E1C07C973F4.edm" localSheetId="1" hidden="1">#REF!</definedName>
    <definedName name="_bdm.DDA01D60CB2F4B25913F1E1C07C973F4.edm" localSheetId="6" hidden="1">#REF!</definedName>
    <definedName name="_bdm.DE0B09581DCC43AD89B98D0FE2132BA1.edm" localSheetId="8" hidden="1">#REF!</definedName>
    <definedName name="_bdm.DE0B09581DCC43AD89B98D0FE2132BA1.edm" localSheetId="20" hidden="1">#REF!</definedName>
    <definedName name="_bdm.DE0B09581DCC43AD89B98D0FE2132BA1.edm" localSheetId="21" hidden="1">#REF!</definedName>
    <definedName name="_bdm.DE0B09581DCC43AD89B98D0FE2132BA1.edm" localSheetId="7" hidden="1">#REF!</definedName>
    <definedName name="_bdm.DE0B09581DCC43AD89B98D0FE2132BA1.edm" localSheetId="1" hidden="1">#REF!</definedName>
    <definedName name="_bdm.DE0B09581DCC43AD89B98D0FE2132BA1.edm" localSheetId="6" hidden="1">#REF!</definedName>
    <definedName name="_bdm.DE4FA04626B74C47BE235AB1375FE2CA.edm" localSheetId="8" hidden="1">#REF!</definedName>
    <definedName name="_bdm.DE4FA04626B74C47BE235AB1375FE2CA.edm" localSheetId="20" hidden="1">#REF!</definedName>
    <definedName name="_bdm.DE4FA04626B74C47BE235AB1375FE2CA.edm" localSheetId="21" hidden="1">#REF!</definedName>
    <definedName name="_bdm.DE4FA04626B74C47BE235AB1375FE2CA.edm" localSheetId="7" hidden="1">#REF!</definedName>
    <definedName name="_bdm.DE4FA04626B74C47BE235AB1375FE2CA.edm" localSheetId="1" hidden="1">#REF!</definedName>
    <definedName name="_bdm.DE4FA04626B74C47BE235AB1375FE2CA.edm" localSheetId="6" hidden="1">#REF!</definedName>
    <definedName name="_bdm.DEED74615D1F4A6AAEB71D2EFFF517C6.edm" localSheetId="8" hidden="1">#REF!</definedName>
    <definedName name="_bdm.DEED74615D1F4A6AAEB71D2EFFF517C6.edm" localSheetId="20" hidden="1">#REF!</definedName>
    <definedName name="_bdm.DEED74615D1F4A6AAEB71D2EFFF517C6.edm" localSheetId="21" hidden="1">#REF!</definedName>
    <definedName name="_bdm.DEED74615D1F4A6AAEB71D2EFFF517C6.edm" localSheetId="7" hidden="1">#REF!</definedName>
    <definedName name="_bdm.DEED74615D1F4A6AAEB71D2EFFF517C6.edm" localSheetId="1" hidden="1">#REF!</definedName>
    <definedName name="_bdm.DEED74615D1F4A6AAEB71D2EFFF517C6.edm" localSheetId="6" hidden="1">#REF!</definedName>
    <definedName name="_bdm.DF09B8414D1248709F99DC62479D3AF4.edm" localSheetId="8" hidden="1">#REF!</definedName>
    <definedName name="_bdm.DF09B8414D1248709F99DC62479D3AF4.edm" localSheetId="20" hidden="1">#REF!</definedName>
    <definedName name="_bdm.DF09B8414D1248709F99DC62479D3AF4.edm" localSheetId="21" hidden="1">#REF!</definedName>
    <definedName name="_bdm.DF09B8414D1248709F99DC62479D3AF4.edm" localSheetId="7" hidden="1">#REF!</definedName>
    <definedName name="_bdm.DF09B8414D1248709F99DC62479D3AF4.edm" localSheetId="1" hidden="1">#REF!</definedName>
    <definedName name="_bdm.DF09B8414D1248709F99DC62479D3AF4.edm" localSheetId="6" hidden="1">#REF!</definedName>
    <definedName name="_bdm.DF40DB6DFDAF40F580067C000FBF7D37.edm" localSheetId="8" hidden="1">#REF!</definedName>
    <definedName name="_bdm.DF40DB6DFDAF40F580067C000FBF7D37.edm" localSheetId="20" hidden="1">#REF!</definedName>
    <definedName name="_bdm.DF40DB6DFDAF40F580067C000FBF7D37.edm" localSheetId="21" hidden="1">#REF!</definedName>
    <definedName name="_bdm.DF40DB6DFDAF40F580067C000FBF7D37.edm" localSheetId="7" hidden="1">#REF!</definedName>
    <definedName name="_bdm.DF40DB6DFDAF40F580067C000FBF7D37.edm" localSheetId="1" hidden="1">#REF!</definedName>
    <definedName name="_bdm.DF40DB6DFDAF40F580067C000FBF7D37.edm" localSheetId="6" hidden="1">#REF!</definedName>
    <definedName name="_bdm.DF65763EC4F444E79CF11C2C8D406C67.edm" localSheetId="8" hidden="1">#REF!</definedName>
    <definedName name="_bdm.DF65763EC4F444E79CF11C2C8D406C67.edm" localSheetId="20" hidden="1">#REF!</definedName>
    <definedName name="_bdm.DF65763EC4F444E79CF11C2C8D406C67.edm" localSheetId="21" hidden="1">#REF!</definedName>
    <definedName name="_bdm.DF65763EC4F444E79CF11C2C8D406C67.edm" localSheetId="7" hidden="1">#REF!</definedName>
    <definedName name="_bdm.DF65763EC4F444E79CF11C2C8D406C67.edm" localSheetId="1" hidden="1">#REF!</definedName>
    <definedName name="_bdm.DF65763EC4F444E79CF11C2C8D406C67.edm" localSheetId="6" hidden="1">#REF!</definedName>
    <definedName name="_bdm.DFB8EF9757A84BAD9270FFE0A57E7493.edm" localSheetId="8" hidden="1">#REF!</definedName>
    <definedName name="_bdm.DFB8EF9757A84BAD9270FFE0A57E7493.edm" localSheetId="20" hidden="1">#REF!</definedName>
    <definedName name="_bdm.DFB8EF9757A84BAD9270FFE0A57E7493.edm" localSheetId="21" hidden="1">#REF!</definedName>
    <definedName name="_bdm.DFB8EF9757A84BAD9270FFE0A57E7493.edm" localSheetId="7" hidden="1">#REF!</definedName>
    <definedName name="_bdm.DFB8EF9757A84BAD9270FFE0A57E7493.edm" localSheetId="1" hidden="1">#REF!</definedName>
    <definedName name="_bdm.DFB8EF9757A84BAD9270FFE0A57E7493.edm" localSheetId="6" hidden="1">#REF!</definedName>
    <definedName name="_bdm.E056F3DC608E4AF2A56F559A01BCF9EF.edm" localSheetId="8" hidden="1">#REF!</definedName>
    <definedName name="_bdm.E056F3DC608E4AF2A56F559A01BCF9EF.edm" localSheetId="20" hidden="1">#REF!</definedName>
    <definedName name="_bdm.E056F3DC608E4AF2A56F559A01BCF9EF.edm" localSheetId="21" hidden="1">#REF!</definedName>
    <definedName name="_bdm.E056F3DC608E4AF2A56F559A01BCF9EF.edm" localSheetId="7" hidden="1">#REF!</definedName>
    <definedName name="_bdm.E056F3DC608E4AF2A56F559A01BCF9EF.edm" localSheetId="1" hidden="1">#REF!</definedName>
    <definedName name="_bdm.E056F3DC608E4AF2A56F559A01BCF9EF.edm" localSheetId="6" hidden="1">#REF!</definedName>
    <definedName name="_bdm.E077B2A1C3D344A184154CBC22F20850.edm" localSheetId="8" hidden="1">#REF!</definedName>
    <definedName name="_bdm.E077B2A1C3D344A184154CBC22F20850.edm" localSheetId="20" hidden="1">#REF!</definedName>
    <definedName name="_bdm.E077B2A1C3D344A184154CBC22F20850.edm" localSheetId="21" hidden="1">#REF!</definedName>
    <definedName name="_bdm.E077B2A1C3D344A184154CBC22F20850.edm" localSheetId="7" hidden="1">#REF!</definedName>
    <definedName name="_bdm.E077B2A1C3D344A184154CBC22F20850.edm" localSheetId="1" hidden="1">#REF!</definedName>
    <definedName name="_bdm.E077B2A1C3D344A184154CBC22F20850.edm" localSheetId="6" hidden="1">#REF!</definedName>
    <definedName name="_bdm.E07EBEF1FE874189A02DF6DEC45ACBFE.edm" localSheetId="8" hidden="1">#REF!</definedName>
    <definedName name="_bdm.E07EBEF1FE874189A02DF6DEC45ACBFE.edm" localSheetId="20" hidden="1">#REF!</definedName>
    <definedName name="_bdm.E07EBEF1FE874189A02DF6DEC45ACBFE.edm" localSheetId="21" hidden="1">#REF!</definedName>
    <definedName name="_bdm.E07EBEF1FE874189A02DF6DEC45ACBFE.edm" localSheetId="7" hidden="1">#REF!</definedName>
    <definedName name="_bdm.E07EBEF1FE874189A02DF6DEC45ACBFE.edm" localSheetId="1" hidden="1">#REF!</definedName>
    <definedName name="_bdm.E07EBEF1FE874189A02DF6DEC45ACBFE.edm" localSheetId="6" hidden="1">#REF!</definedName>
    <definedName name="_bdm.E07ED075E57144498BA567AB3F19AE84.edm" localSheetId="8" hidden="1">#REF!</definedName>
    <definedName name="_bdm.E07ED075E57144498BA567AB3F19AE84.edm" localSheetId="20" hidden="1">#REF!</definedName>
    <definedName name="_bdm.E07ED075E57144498BA567AB3F19AE84.edm" localSheetId="21" hidden="1">#REF!</definedName>
    <definedName name="_bdm.E07ED075E57144498BA567AB3F19AE84.edm" localSheetId="7" hidden="1">#REF!</definedName>
    <definedName name="_bdm.E07ED075E57144498BA567AB3F19AE84.edm" localSheetId="1" hidden="1">#REF!</definedName>
    <definedName name="_bdm.E07ED075E57144498BA567AB3F19AE84.edm" localSheetId="6" hidden="1">#REF!</definedName>
    <definedName name="_bdm.E08BD2E6C67446449FF5B6270715E1C2.edm" localSheetId="8" hidden="1">#REF!</definedName>
    <definedName name="_bdm.E08BD2E6C67446449FF5B6270715E1C2.edm" localSheetId="20" hidden="1">#REF!</definedName>
    <definedName name="_bdm.E08BD2E6C67446449FF5B6270715E1C2.edm" localSheetId="21" hidden="1">#REF!</definedName>
    <definedName name="_bdm.E08BD2E6C67446449FF5B6270715E1C2.edm" localSheetId="7" hidden="1">#REF!</definedName>
    <definedName name="_bdm.E08BD2E6C67446449FF5B6270715E1C2.edm" localSheetId="1" hidden="1">#REF!</definedName>
    <definedName name="_bdm.E08BD2E6C67446449FF5B6270715E1C2.edm" localSheetId="6" hidden="1">#REF!</definedName>
    <definedName name="_bdm.E08E5771620540168590CFE28BA49EA5.edm" localSheetId="8" hidden="1">#REF!</definedName>
    <definedName name="_bdm.E08E5771620540168590CFE28BA49EA5.edm" localSheetId="20" hidden="1">#REF!</definedName>
    <definedName name="_bdm.E08E5771620540168590CFE28BA49EA5.edm" localSheetId="21" hidden="1">#REF!</definedName>
    <definedName name="_bdm.E08E5771620540168590CFE28BA49EA5.edm" localSheetId="7" hidden="1">#REF!</definedName>
    <definedName name="_bdm.E08E5771620540168590CFE28BA49EA5.edm" localSheetId="1" hidden="1">#REF!</definedName>
    <definedName name="_bdm.E08E5771620540168590CFE28BA49EA5.edm" localSheetId="6" hidden="1">#REF!</definedName>
    <definedName name="_bdm.E09FA2A1B08B47AB82CF2751679EA1DA.edm" localSheetId="8" hidden="1">#REF!</definedName>
    <definedName name="_bdm.E09FA2A1B08B47AB82CF2751679EA1DA.edm" localSheetId="20" hidden="1">#REF!</definedName>
    <definedName name="_bdm.E09FA2A1B08B47AB82CF2751679EA1DA.edm" localSheetId="21" hidden="1">#REF!</definedName>
    <definedName name="_bdm.E09FA2A1B08B47AB82CF2751679EA1DA.edm" localSheetId="7" hidden="1">#REF!</definedName>
    <definedName name="_bdm.E09FA2A1B08B47AB82CF2751679EA1DA.edm" localSheetId="1" hidden="1">#REF!</definedName>
    <definedName name="_bdm.E09FA2A1B08B47AB82CF2751679EA1DA.edm" localSheetId="6" hidden="1">#REF!</definedName>
    <definedName name="_bdm.E1967BF7A7D34562B352AF59DC33C1CE.edm" localSheetId="8" hidden="1">#REF!</definedName>
    <definedName name="_bdm.E1967BF7A7D34562B352AF59DC33C1CE.edm" localSheetId="20" hidden="1">#REF!</definedName>
    <definedName name="_bdm.E1967BF7A7D34562B352AF59DC33C1CE.edm" localSheetId="21" hidden="1">#REF!</definedName>
    <definedName name="_bdm.E1967BF7A7D34562B352AF59DC33C1CE.edm" localSheetId="7" hidden="1">#REF!</definedName>
    <definedName name="_bdm.E1967BF7A7D34562B352AF59DC33C1CE.edm" localSheetId="1" hidden="1">#REF!</definedName>
    <definedName name="_bdm.E1967BF7A7D34562B352AF59DC33C1CE.edm" localSheetId="6" hidden="1">#REF!</definedName>
    <definedName name="_bdm.E19F7011FEE84B998C8E16BA3DFDECA7.edm" localSheetId="8" hidden="1">#REF!</definedName>
    <definedName name="_bdm.E19F7011FEE84B998C8E16BA3DFDECA7.edm" localSheetId="20" hidden="1">#REF!</definedName>
    <definedName name="_bdm.E19F7011FEE84B998C8E16BA3DFDECA7.edm" localSheetId="21" hidden="1">#REF!</definedName>
    <definedName name="_bdm.E19F7011FEE84B998C8E16BA3DFDECA7.edm" localSheetId="7" hidden="1">#REF!</definedName>
    <definedName name="_bdm.E19F7011FEE84B998C8E16BA3DFDECA7.edm" localSheetId="1" hidden="1">#REF!</definedName>
    <definedName name="_bdm.E19F7011FEE84B998C8E16BA3DFDECA7.edm" localSheetId="6" hidden="1">#REF!</definedName>
    <definedName name="_bdm.E1E061045E4542EA8CD39CCF08ACA74A.edm" localSheetId="8" hidden="1">#REF!</definedName>
    <definedName name="_bdm.E1E061045E4542EA8CD39CCF08ACA74A.edm" localSheetId="20" hidden="1">#REF!</definedName>
    <definedName name="_bdm.E1E061045E4542EA8CD39CCF08ACA74A.edm" localSheetId="21" hidden="1">#REF!</definedName>
    <definedName name="_bdm.E1E061045E4542EA8CD39CCF08ACA74A.edm" localSheetId="7" hidden="1">#REF!</definedName>
    <definedName name="_bdm.E1E061045E4542EA8CD39CCF08ACA74A.edm" localSheetId="1" hidden="1">#REF!</definedName>
    <definedName name="_bdm.E1E061045E4542EA8CD39CCF08ACA74A.edm" localSheetId="6" hidden="1">#REF!</definedName>
    <definedName name="_bdm.E1E07294702B4E899FF24052214E7143.edm" localSheetId="8" hidden="1">#REF!</definedName>
    <definedName name="_bdm.E1E07294702B4E899FF24052214E7143.edm" localSheetId="20" hidden="1">#REF!</definedName>
    <definedName name="_bdm.E1E07294702B4E899FF24052214E7143.edm" localSheetId="21" hidden="1">#REF!</definedName>
    <definedName name="_bdm.E1E07294702B4E899FF24052214E7143.edm" localSheetId="7" hidden="1">#REF!</definedName>
    <definedName name="_bdm.E1E07294702B4E899FF24052214E7143.edm" localSheetId="1" hidden="1">#REF!</definedName>
    <definedName name="_bdm.E1E07294702B4E899FF24052214E7143.edm" localSheetId="6" hidden="1">#REF!</definedName>
    <definedName name="_bdm.E29A6874C63E4EF8AB738213F3608846.edm" localSheetId="8" hidden="1">#REF!</definedName>
    <definedName name="_bdm.E29A6874C63E4EF8AB738213F3608846.edm" localSheetId="20" hidden="1">#REF!</definedName>
    <definedName name="_bdm.E29A6874C63E4EF8AB738213F3608846.edm" localSheetId="21" hidden="1">#REF!</definedName>
    <definedName name="_bdm.E29A6874C63E4EF8AB738213F3608846.edm" localSheetId="7" hidden="1">#REF!</definedName>
    <definedName name="_bdm.E29A6874C63E4EF8AB738213F3608846.edm" localSheetId="1" hidden="1">#REF!</definedName>
    <definedName name="_bdm.E29A6874C63E4EF8AB738213F3608846.edm" localSheetId="6" hidden="1">#REF!</definedName>
    <definedName name="_bdm.E2AF9F832AF54ACF89C4EBFFABE65791.edm" localSheetId="8" hidden="1">#REF!</definedName>
    <definedName name="_bdm.E2AF9F832AF54ACF89C4EBFFABE65791.edm" localSheetId="20" hidden="1">#REF!</definedName>
    <definedName name="_bdm.E2AF9F832AF54ACF89C4EBFFABE65791.edm" localSheetId="21" hidden="1">#REF!</definedName>
    <definedName name="_bdm.E2AF9F832AF54ACF89C4EBFFABE65791.edm" localSheetId="7" hidden="1">#REF!</definedName>
    <definedName name="_bdm.E2AF9F832AF54ACF89C4EBFFABE65791.edm" localSheetId="1" hidden="1">#REF!</definedName>
    <definedName name="_bdm.E2AF9F832AF54ACF89C4EBFFABE65791.edm" localSheetId="6" hidden="1">#REF!</definedName>
    <definedName name="_bdm.E34C69AE21E847B9BE72588C1F00815D.edm" localSheetId="8" hidden="1">#REF!</definedName>
    <definedName name="_bdm.E34C69AE21E847B9BE72588C1F00815D.edm" localSheetId="20" hidden="1">#REF!</definedName>
    <definedName name="_bdm.E34C69AE21E847B9BE72588C1F00815D.edm" localSheetId="21" hidden="1">#REF!</definedName>
    <definedName name="_bdm.E34C69AE21E847B9BE72588C1F00815D.edm" localSheetId="7" hidden="1">#REF!</definedName>
    <definedName name="_bdm.E34C69AE21E847B9BE72588C1F00815D.edm" localSheetId="1" hidden="1">#REF!</definedName>
    <definedName name="_bdm.E34C69AE21E847B9BE72588C1F00815D.edm" localSheetId="6" hidden="1">#REF!</definedName>
    <definedName name="_bdm.E3B243E38F8945AE82B1B432558D020E.edm" localSheetId="8" hidden="1">#REF!</definedName>
    <definedName name="_bdm.E3B243E38F8945AE82B1B432558D020E.edm" localSheetId="20" hidden="1">#REF!</definedName>
    <definedName name="_bdm.E3B243E38F8945AE82B1B432558D020E.edm" localSheetId="21" hidden="1">#REF!</definedName>
    <definedName name="_bdm.E3B243E38F8945AE82B1B432558D020E.edm" localSheetId="7" hidden="1">#REF!</definedName>
    <definedName name="_bdm.E3B243E38F8945AE82B1B432558D020E.edm" localSheetId="1" hidden="1">#REF!</definedName>
    <definedName name="_bdm.E3B243E38F8945AE82B1B432558D020E.edm" localSheetId="6" hidden="1">#REF!</definedName>
    <definedName name="_bdm.E4437B15EA8C44B88C74BF6C42036796.edm" localSheetId="8" hidden="1">#REF!</definedName>
    <definedName name="_bdm.E4437B15EA8C44B88C74BF6C42036796.edm" localSheetId="20" hidden="1">#REF!</definedName>
    <definedName name="_bdm.E4437B15EA8C44B88C74BF6C42036796.edm" localSheetId="21" hidden="1">#REF!</definedName>
    <definedName name="_bdm.E4437B15EA8C44B88C74BF6C42036796.edm" localSheetId="7" hidden="1">#REF!</definedName>
    <definedName name="_bdm.E4437B15EA8C44B88C74BF6C42036796.edm" localSheetId="1" hidden="1">#REF!</definedName>
    <definedName name="_bdm.E4437B15EA8C44B88C74BF6C42036796.edm" localSheetId="6" hidden="1">#REF!</definedName>
    <definedName name="_bdm.E50B6E45E49845F4A6DE72781F0FA50D.edm" localSheetId="8" hidden="1">#REF!</definedName>
    <definedName name="_bdm.E50B6E45E49845F4A6DE72781F0FA50D.edm" localSheetId="20" hidden="1">#REF!</definedName>
    <definedName name="_bdm.E50B6E45E49845F4A6DE72781F0FA50D.edm" localSheetId="21" hidden="1">#REF!</definedName>
    <definedName name="_bdm.E50B6E45E49845F4A6DE72781F0FA50D.edm" localSheetId="7" hidden="1">#REF!</definedName>
    <definedName name="_bdm.E50B6E45E49845F4A6DE72781F0FA50D.edm" localSheetId="1" hidden="1">#REF!</definedName>
    <definedName name="_bdm.E50B6E45E49845F4A6DE72781F0FA50D.edm" localSheetId="6" hidden="1">#REF!</definedName>
    <definedName name="_bdm.E5FB566F805A4AB992F70164230ED488.edm" localSheetId="8" hidden="1">#REF!</definedName>
    <definedName name="_bdm.E5FB566F805A4AB992F70164230ED488.edm" localSheetId="20" hidden="1">#REF!</definedName>
    <definedName name="_bdm.E5FB566F805A4AB992F70164230ED488.edm" localSheetId="21" hidden="1">#REF!</definedName>
    <definedName name="_bdm.E5FB566F805A4AB992F70164230ED488.edm" localSheetId="7" hidden="1">#REF!</definedName>
    <definedName name="_bdm.E5FB566F805A4AB992F70164230ED488.edm" localSheetId="1" hidden="1">#REF!</definedName>
    <definedName name="_bdm.E5FB566F805A4AB992F70164230ED488.edm" localSheetId="6" hidden="1">#REF!</definedName>
    <definedName name="_bdm.E620B1A6610E42DCBB0C39AB008734FB.edm" localSheetId="8" hidden="1">#REF!</definedName>
    <definedName name="_bdm.E620B1A6610E42DCBB0C39AB008734FB.edm" localSheetId="20" hidden="1">#REF!</definedName>
    <definedName name="_bdm.E620B1A6610E42DCBB0C39AB008734FB.edm" localSheetId="21" hidden="1">#REF!</definedName>
    <definedName name="_bdm.E620B1A6610E42DCBB0C39AB008734FB.edm" localSheetId="7" hidden="1">#REF!</definedName>
    <definedName name="_bdm.E620B1A6610E42DCBB0C39AB008734FB.edm" localSheetId="1" hidden="1">#REF!</definedName>
    <definedName name="_bdm.E620B1A6610E42DCBB0C39AB008734FB.edm" localSheetId="6" hidden="1">#REF!</definedName>
    <definedName name="_bdm.E65DB76FC21042168407FBBB9FEA304E.edm" localSheetId="8" hidden="1">#REF!</definedName>
    <definedName name="_bdm.E65DB76FC21042168407FBBB9FEA304E.edm" localSheetId="20" hidden="1">#REF!</definedName>
    <definedName name="_bdm.E65DB76FC21042168407FBBB9FEA304E.edm" localSheetId="21" hidden="1">#REF!</definedName>
    <definedName name="_bdm.E65DB76FC21042168407FBBB9FEA304E.edm" localSheetId="7" hidden="1">#REF!</definedName>
    <definedName name="_bdm.E65DB76FC21042168407FBBB9FEA304E.edm" localSheetId="1" hidden="1">#REF!</definedName>
    <definedName name="_bdm.E65DB76FC21042168407FBBB9FEA304E.edm" localSheetId="6" hidden="1">#REF!</definedName>
    <definedName name="_bdm.E660C6AF49AD46E5ABC8A33E538B891A.edm" localSheetId="8" hidden="1">#REF!</definedName>
    <definedName name="_bdm.E660C6AF49AD46E5ABC8A33E538B891A.edm" localSheetId="20" hidden="1">#REF!</definedName>
    <definedName name="_bdm.E660C6AF49AD46E5ABC8A33E538B891A.edm" localSheetId="21" hidden="1">#REF!</definedName>
    <definedName name="_bdm.E660C6AF49AD46E5ABC8A33E538B891A.edm" localSheetId="7" hidden="1">#REF!</definedName>
    <definedName name="_bdm.E660C6AF49AD46E5ABC8A33E538B891A.edm" localSheetId="1" hidden="1">#REF!</definedName>
    <definedName name="_bdm.E660C6AF49AD46E5ABC8A33E538B891A.edm" localSheetId="6" hidden="1">#REF!</definedName>
    <definedName name="_bdm.E6AF126FD2B648E7881DB71B143F9A3B.edm" localSheetId="8" hidden="1">#REF!</definedName>
    <definedName name="_bdm.E6AF126FD2B648E7881DB71B143F9A3B.edm" localSheetId="20" hidden="1">#REF!</definedName>
    <definedName name="_bdm.E6AF126FD2B648E7881DB71B143F9A3B.edm" localSheetId="21" hidden="1">#REF!</definedName>
    <definedName name="_bdm.E6AF126FD2B648E7881DB71B143F9A3B.edm" localSheetId="7" hidden="1">#REF!</definedName>
    <definedName name="_bdm.E6AF126FD2B648E7881DB71B143F9A3B.edm" localSheetId="1" hidden="1">#REF!</definedName>
    <definedName name="_bdm.E6AF126FD2B648E7881DB71B143F9A3B.edm" localSheetId="6" hidden="1">#REF!</definedName>
    <definedName name="_bdm.E6D9C4D8F266493D9248E2711B66E4E3.edm" localSheetId="8" hidden="1">#REF!</definedName>
    <definedName name="_bdm.E6D9C4D8F266493D9248E2711B66E4E3.edm" localSheetId="20" hidden="1">#REF!</definedName>
    <definedName name="_bdm.E6D9C4D8F266493D9248E2711B66E4E3.edm" localSheetId="21" hidden="1">#REF!</definedName>
    <definedName name="_bdm.E6D9C4D8F266493D9248E2711B66E4E3.edm" localSheetId="7" hidden="1">#REF!</definedName>
    <definedName name="_bdm.E6D9C4D8F266493D9248E2711B66E4E3.edm" localSheetId="1" hidden="1">#REF!</definedName>
    <definedName name="_bdm.E6D9C4D8F266493D9248E2711B66E4E3.edm" localSheetId="6" hidden="1">#REF!</definedName>
    <definedName name="_bdm.E720E49161E94870A5272159B88BD56C.edm" localSheetId="8" hidden="1">#REF!</definedName>
    <definedName name="_bdm.E720E49161E94870A5272159B88BD56C.edm" localSheetId="20" hidden="1">#REF!</definedName>
    <definedName name="_bdm.E720E49161E94870A5272159B88BD56C.edm" localSheetId="21" hidden="1">#REF!</definedName>
    <definedName name="_bdm.E720E49161E94870A5272159B88BD56C.edm" localSheetId="7" hidden="1">#REF!</definedName>
    <definedName name="_bdm.E720E49161E94870A5272159B88BD56C.edm" localSheetId="1" hidden="1">#REF!</definedName>
    <definedName name="_bdm.E720E49161E94870A5272159B88BD56C.edm" localSheetId="6" hidden="1">#REF!</definedName>
    <definedName name="_bdm.E7BA1064D8654FFC9E45C380C415BF36.edm" localSheetId="8" hidden="1">#REF!</definedName>
    <definedName name="_bdm.E7BA1064D8654FFC9E45C380C415BF36.edm" localSheetId="20" hidden="1">#REF!</definedName>
    <definedName name="_bdm.E7BA1064D8654FFC9E45C380C415BF36.edm" localSheetId="21" hidden="1">#REF!</definedName>
    <definedName name="_bdm.E7BA1064D8654FFC9E45C380C415BF36.edm" localSheetId="7" hidden="1">#REF!</definedName>
    <definedName name="_bdm.E7BA1064D8654FFC9E45C380C415BF36.edm" localSheetId="1" hidden="1">#REF!</definedName>
    <definedName name="_bdm.E7BA1064D8654FFC9E45C380C415BF36.edm" localSheetId="6" hidden="1">#REF!</definedName>
    <definedName name="_bdm.E7C17FA72547449FBD06AAA87C7E5DA2.edm" localSheetId="8" hidden="1">#REF!</definedName>
    <definedName name="_bdm.E7C17FA72547449FBD06AAA87C7E5DA2.edm" localSheetId="20" hidden="1">#REF!</definedName>
    <definedName name="_bdm.E7C17FA72547449FBD06AAA87C7E5DA2.edm" localSheetId="21" hidden="1">#REF!</definedName>
    <definedName name="_bdm.E7C17FA72547449FBD06AAA87C7E5DA2.edm" localSheetId="7" hidden="1">#REF!</definedName>
    <definedName name="_bdm.E7C17FA72547449FBD06AAA87C7E5DA2.edm" localSheetId="1" hidden="1">#REF!</definedName>
    <definedName name="_bdm.E7C17FA72547449FBD06AAA87C7E5DA2.edm" localSheetId="6" hidden="1">#REF!</definedName>
    <definedName name="_bdm.E7DF92DEBFBA4CF0906376EF3D923A64.edm" localSheetId="8" hidden="1">#REF!</definedName>
    <definedName name="_bdm.E7DF92DEBFBA4CF0906376EF3D923A64.edm" localSheetId="20" hidden="1">#REF!</definedName>
    <definedName name="_bdm.E7DF92DEBFBA4CF0906376EF3D923A64.edm" localSheetId="21" hidden="1">#REF!</definedName>
    <definedName name="_bdm.E7DF92DEBFBA4CF0906376EF3D923A64.edm" localSheetId="7" hidden="1">#REF!</definedName>
    <definedName name="_bdm.E7DF92DEBFBA4CF0906376EF3D923A64.edm" localSheetId="1" hidden="1">#REF!</definedName>
    <definedName name="_bdm.E7DF92DEBFBA4CF0906376EF3D923A64.edm" localSheetId="6" hidden="1">#REF!</definedName>
    <definedName name="_bdm.E887DF2904A54BBFB05FB3C6174717FA.edm" localSheetId="8" hidden="1">#REF!</definedName>
    <definedName name="_bdm.E887DF2904A54BBFB05FB3C6174717FA.edm" localSheetId="20" hidden="1">#REF!</definedName>
    <definedName name="_bdm.E887DF2904A54BBFB05FB3C6174717FA.edm" localSheetId="21" hidden="1">#REF!</definedName>
    <definedName name="_bdm.E887DF2904A54BBFB05FB3C6174717FA.edm" localSheetId="7" hidden="1">#REF!</definedName>
    <definedName name="_bdm.E887DF2904A54BBFB05FB3C6174717FA.edm" localSheetId="1" hidden="1">#REF!</definedName>
    <definedName name="_bdm.E887DF2904A54BBFB05FB3C6174717FA.edm" localSheetId="6" hidden="1">#REF!</definedName>
    <definedName name="_bdm.E95D25A27E694B55BAC9BF90319AB9C5.edm" localSheetId="8" hidden="1">#REF!</definedName>
    <definedName name="_bdm.E95D25A27E694B55BAC9BF90319AB9C5.edm" localSheetId="20" hidden="1">#REF!</definedName>
    <definedName name="_bdm.E95D25A27E694B55BAC9BF90319AB9C5.edm" localSheetId="21" hidden="1">#REF!</definedName>
    <definedName name="_bdm.E95D25A27E694B55BAC9BF90319AB9C5.edm" localSheetId="7" hidden="1">#REF!</definedName>
    <definedName name="_bdm.E95D25A27E694B55BAC9BF90319AB9C5.edm" localSheetId="1" hidden="1">#REF!</definedName>
    <definedName name="_bdm.E95D25A27E694B55BAC9BF90319AB9C5.edm" localSheetId="6" hidden="1">#REF!</definedName>
    <definedName name="_bdm.E98C627D0D8C458299DAE70D46B537B2.edm" localSheetId="8" hidden="1">#REF!</definedName>
    <definedName name="_bdm.E98C627D0D8C458299DAE70D46B537B2.edm" localSheetId="20" hidden="1">#REF!</definedName>
    <definedName name="_bdm.E98C627D0D8C458299DAE70D46B537B2.edm" localSheetId="21" hidden="1">#REF!</definedName>
    <definedName name="_bdm.E98C627D0D8C458299DAE70D46B537B2.edm" localSheetId="7" hidden="1">#REF!</definedName>
    <definedName name="_bdm.E98C627D0D8C458299DAE70D46B537B2.edm" localSheetId="1" hidden="1">#REF!</definedName>
    <definedName name="_bdm.E98C627D0D8C458299DAE70D46B537B2.edm" localSheetId="6" hidden="1">#REF!</definedName>
    <definedName name="_bdm.E99C66683C0349CAA2F1E65805710559.edm" localSheetId="8" hidden="1">#REF!</definedName>
    <definedName name="_bdm.E99C66683C0349CAA2F1E65805710559.edm" localSheetId="20" hidden="1">#REF!</definedName>
    <definedName name="_bdm.E99C66683C0349CAA2F1E65805710559.edm" localSheetId="21" hidden="1">#REF!</definedName>
    <definedName name="_bdm.E99C66683C0349CAA2F1E65805710559.edm" localSheetId="7" hidden="1">#REF!</definedName>
    <definedName name="_bdm.E99C66683C0349CAA2F1E65805710559.edm" localSheetId="1" hidden="1">#REF!</definedName>
    <definedName name="_bdm.E99C66683C0349CAA2F1E65805710559.edm" localSheetId="6" hidden="1">#REF!</definedName>
    <definedName name="_bdm.E9CA3CC06EA249678C19B7D7D462DCE6.edm" localSheetId="8" hidden="1">#REF!</definedName>
    <definedName name="_bdm.E9CA3CC06EA249678C19B7D7D462DCE6.edm" localSheetId="20" hidden="1">#REF!</definedName>
    <definedName name="_bdm.E9CA3CC06EA249678C19B7D7D462DCE6.edm" localSheetId="21" hidden="1">#REF!</definedName>
    <definedName name="_bdm.E9CA3CC06EA249678C19B7D7D462DCE6.edm" localSheetId="7" hidden="1">#REF!</definedName>
    <definedName name="_bdm.E9CA3CC06EA249678C19B7D7D462DCE6.edm" localSheetId="1" hidden="1">#REF!</definedName>
    <definedName name="_bdm.E9CA3CC06EA249678C19B7D7D462DCE6.edm" localSheetId="6" hidden="1">#REF!</definedName>
    <definedName name="_bdm.EA07C3B7F7164A6DADEC8D9ABC504989.edm" localSheetId="8" hidden="1">#REF!</definedName>
    <definedName name="_bdm.EA07C3B7F7164A6DADEC8D9ABC504989.edm" localSheetId="20" hidden="1">#REF!</definedName>
    <definedName name="_bdm.EA07C3B7F7164A6DADEC8D9ABC504989.edm" localSheetId="21" hidden="1">#REF!</definedName>
    <definedName name="_bdm.EA07C3B7F7164A6DADEC8D9ABC504989.edm" localSheetId="7" hidden="1">#REF!</definedName>
    <definedName name="_bdm.EA07C3B7F7164A6DADEC8D9ABC504989.edm" localSheetId="1" hidden="1">#REF!</definedName>
    <definedName name="_bdm.EA07C3B7F7164A6DADEC8D9ABC504989.edm" localSheetId="6" hidden="1">#REF!</definedName>
    <definedName name="_bdm.EA51859A3CD64626808F3529D59B6AA0.edm" localSheetId="8" hidden="1">#REF!</definedName>
    <definedName name="_bdm.EA51859A3CD64626808F3529D59B6AA0.edm" localSheetId="20" hidden="1">#REF!</definedName>
    <definedName name="_bdm.EA51859A3CD64626808F3529D59B6AA0.edm" localSheetId="21" hidden="1">#REF!</definedName>
    <definedName name="_bdm.EA51859A3CD64626808F3529D59B6AA0.edm" localSheetId="7" hidden="1">#REF!</definedName>
    <definedName name="_bdm.EA51859A3CD64626808F3529D59B6AA0.edm" localSheetId="1" hidden="1">#REF!</definedName>
    <definedName name="_bdm.EA51859A3CD64626808F3529D59B6AA0.edm" localSheetId="6" hidden="1">#REF!</definedName>
    <definedName name="_bdm.EA9675535A744E369F7142C448823427.edm" localSheetId="8" hidden="1">#REF!</definedName>
    <definedName name="_bdm.EA9675535A744E369F7142C448823427.edm" localSheetId="20" hidden="1">#REF!</definedName>
    <definedName name="_bdm.EA9675535A744E369F7142C448823427.edm" localSheetId="21" hidden="1">#REF!</definedName>
    <definedName name="_bdm.EA9675535A744E369F7142C448823427.edm" localSheetId="7" hidden="1">#REF!</definedName>
    <definedName name="_bdm.EA9675535A744E369F7142C448823427.edm" localSheetId="1" hidden="1">#REF!</definedName>
    <definedName name="_bdm.EA9675535A744E369F7142C448823427.edm" localSheetId="6" hidden="1">#REF!</definedName>
    <definedName name="_bdm.EB39340347CE43119B2ADA2BD196756F.edm" localSheetId="8" hidden="1">#REF!</definedName>
    <definedName name="_bdm.EB39340347CE43119B2ADA2BD196756F.edm" localSheetId="20" hidden="1">#REF!</definedName>
    <definedName name="_bdm.EB39340347CE43119B2ADA2BD196756F.edm" localSheetId="21" hidden="1">#REF!</definedName>
    <definedName name="_bdm.EB39340347CE43119B2ADA2BD196756F.edm" localSheetId="7" hidden="1">#REF!</definedName>
    <definedName name="_bdm.EB39340347CE43119B2ADA2BD196756F.edm" localSheetId="1" hidden="1">#REF!</definedName>
    <definedName name="_bdm.EB39340347CE43119B2ADA2BD196756F.edm" localSheetId="6" hidden="1">#REF!</definedName>
    <definedName name="_bdm.EBA53A0879B946CBA547AEAC810BBDC5.edm" localSheetId="8" hidden="1">#REF!</definedName>
    <definedName name="_bdm.EBA53A0879B946CBA547AEAC810BBDC5.edm" localSheetId="20" hidden="1">#REF!</definedName>
    <definedName name="_bdm.EBA53A0879B946CBA547AEAC810BBDC5.edm" localSheetId="21" hidden="1">#REF!</definedName>
    <definedName name="_bdm.EBA53A0879B946CBA547AEAC810BBDC5.edm" localSheetId="7" hidden="1">#REF!</definedName>
    <definedName name="_bdm.EBA53A0879B946CBA547AEAC810BBDC5.edm" localSheetId="1" hidden="1">#REF!</definedName>
    <definedName name="_bdm.EBA53A0879B946CBA547AEAC810BBDC5.edm" localSheetId="6" hidden="1">#REF!</definedName>
    <definedName name="_bdm.EBC4A184A4AC493988B7BBF17AA99BBF.edm" localSheetId="8" hidden="1">#REF!</definedName>
    <definedName name="_bdm.EBC4A184A4AC493988B7BBF17AA99BBF.edm" localSheetId="20" hidden="1">#REF!</definedName>
    <definedName name="_bdm.EBC4A184A4AC493988B7BBF17AA99BBF.edm" localSheetId="21" hidden="1">#REF!</definedName>
    <definedName name="_bdm.EBC4A184A4AC493988B7BBF17AA99BBF.edm" localSheetId="7" hidden="1">#REF!</definedName>
    <definedName name="_bdm.EBC4A184A4AC493988B7BBF17AA99BBF.edm" localSheetId="1" hidden="1">#REF!</definedName>
    <definedName name="_bdm.EBC4A184A4AC493988B7BBF17AA99BBF.edm" localSheetId="6" hidden="1">#REF!</definedName>
    <definedName name="_bdm.EBF6F66DB3CD4F0DBD9D643E7269BB0D.edm" localSheetId="8" hidden="1">#REF!</definedName>
    <definedName name="_bdm.EBF6F66DB3CD4F0DBD9D643E7269BB0D.edm" localSheetId="20" hidden="1">#REF!</definedName>
    <definedName name="_bdm.EBF6F66DB3CD4F0DBD9D643E7269BB0D.edm" localSheetId="21" hidden="1">#REF!</definedName>
    <definedName name="_bdm.EBF6F66DB3CD4F0DBD9D643E7269BB0D.edm" localSheetId="7" hidden="1">#REF!</definedName>
    <definedName name="_bdm.EBF6F66DB3CD4F0DBD9D643E7269BB0D.edm" localSheetId="1" hidden="1">#REF!</definedName>
    <definedName name="_bdm.EBF6F66DB3CD4F0DBD9D643E7269BB0D.edm" localSheetId="6" hidden="1">#REF!</definedName>
    <definedName name="_bdm.EC31250A6494417E9ECE0B82E42857E3.edm" localSheetId="8" hidden="1">#REF!</definedName>
    <definedName name="_bdm.EC31250A6494417E9ECE0B82E42857E3.edm" localSheetId="20" hidden="1">#REF!</definedName>
    <definedName name="_bdm.EC31250A6494417E9ECE0B82E42857E3.edm" localSheetId="21" hidden="1">#REF!</definedName>
    <definedName name="_bdm.EC31250A6494417E9ECE0B82E42857E3.edm" localSheetId="7" hidden="1">#REF!</definedName>
    <definedName name="_bdm.EC31250A6494417E9ECE0B82E42857E3.edm" localSheetId="1" hidden="1">#REF!</definedName>
    <definedName name="_bdm.EC31250A6494417E9ECE0B82E42857E3.edm" localSheetId="6" hidden="1">#REF!</definedName>
    <definedName name="_bdm.EC4D44CBE0A0450A8E744A3D59D2AC9E.edm" localSheetId="8" hidden="1">#REF!</definedName>
    <definedName name="_bdm.EC4D44CBE0A0450A8E744A3D59D2AC9E.edm" localSheetId="20" hidden="1">#REF!</definedName>
    <definedName name="_bdm.EC4D44CBE0A0450A8E744A3D59D2AC9E.edm" localSheetId="21" hidden="1">#REF!</definedName>
    <definedName name="_bdm.EC4D44CBE0A0450A8E744A3D59D2AC9E.edm" localSheetId="7" hidden="1">#REF!</definedName>
    <definedName name="_bdm.EC4D44CBE0A0450A8E744A3D59D2AC9E.edm" localSheetId="1" hidden="1">#REF!</definedName>
    <definedName name="_bdm.EC4D44CBE0A0450A8E744A3D59D2AC9E.edm" localSheetId="6" hidden="1">#REF!</definedName>
    <definedName name="_bdm.EC6AA15104E443418627A8EC14C76A05.edm" localSheetId="8" hidden="1">#REF!</definedName>
    <definedName name="_bdm.EC6AA15104E443418627A8EC14C76A05.edm" localSheetId="20" hidden="1">#REF!</definedName>
    <definedName name="_bdm.EC6AA15104E443418627A8EC14C76A05.edm" localSheetId="21" hidden="1">#REF!</definedName>
    <definedName name="_bdm.EC6AA15104E443418627A8EC14C76A05.edm" localSheetId="7" hidden="1">#REF!</definedName>
    <definedName name="_bdm.EC6AA15104E443418627A8EC14C76A05.edm" localSheetId="1" hidden="1">#REF!</definedName>
    <definedName name="_bdm.EC6AA15104E443418627A8EC14C76A05.edm" localSheetId="6" hidden="1">#REF!</definedName>
    <definedName name="_bdm.EC98E4EA06144A1DB436B5C1D17B75C9.edm" localSheetId="8" hidden="1">#REF!</definedName>
    <definedName name="_bdm.EC98E4EA06144A1DB436B5C1D17B75C9.edm" localSheetId="20" hidden="1">#REF!</definedName>
    <definedName name="_bdm.EC98E4EA06144A1DB436B5C1D17B75C9.edm" localSheetId="21" hidden="1">#REF!</definedName>
    <definedName name="_bdm.EC98E4EA06144A1DB436B5C1D17B75C9.edm" localSheetId="7" hidden="1">#REF!</definedName>
    <definedName name="_bdm.EC98E4EA06144A1DB436B5C1D17B75C9.edm" localSheetId="1" hidden="1">#REF!</definedName>
    <definedName name="_bdm.EC98E4EA06144A1DB436B5C1D17B75C9.edm" localSheetId="6" hidden="1">#REF!</definedName>
    <definedName name="_bdm.ECA1D378B73345AC8B87A96F8ABC195D.edm" localSheetId="8" hidden="1">#REF!</definedName>
    <definedName name="_bdm.ECA1D378B73345AC8B87A96F8ABC195D.edm" localSheetId="20" hidden="1">#REF!</definedName>
    <definedName name="_bdm.ECA1D378B73345AC8B87A96F8ABC195D.edm" localSheetId="21" hidden="1">#REF!</definedName>
    <definedName name="_bdm.ECA1D378B73345AC8B87A96F8ABC195D.edm" localSheetId="7" hidden="1">#REF!</definedName>
    <definedName name="_bdm.ECA1D378B73345AC8B87A96F8ABC195D.edm" localSheetId="1" hidden="1">#REF!</definedName>
    <definedName name="_bdm.ECA1D378B73345AC8B87A96F8ABC195D.edm" localSheetId="6" hidden="1">#REF!</definedName>
    <definedName name="_bdm.ED995F08A3014BA6B1541BB408A15DD4.edm" localSheetId="8" hidden="1">#REF!</definedName>
    <definedName name="_bdm.ED995F08A3014BA6B1541BB408A15DD4.edm" localSheetId="20" hidden="1">#REF!</definedName>
    <definedName name="_bdm.ED995F08A3014BA6B1541BB408A15DD4.edm" localSheetId="21" hidden="1">#REF!</definedName>
    <definedName name="_bdm.ED995F08A3014BA6B1541BB408A15DD4.edm" localSheetId="7" hidden="1">#REF!</definedName>
    <definedName name="_bdm.ED995F08A3014BA6B1541BB408A15DD4.edm" localSheetId="1" hidden="1">#REF!</definedName>
    <definedName name="_bdm.ED995F08A3014BA6B1541BB408A15DD4.edm" localSheetId="6" hidden="1">#REF!</definedName>
    <definedName name="_bdm.EDA1233745A84682A85B8DD824D597EB.edm" localSheetId="8" hidden="1">#REF!</definedName>
    <definedName name="_bdm.EDA1233745A84682A85B8DD824D597EB.edm" localSheetId="20" hidden="1">#REF!</definedName>
    <definedName name="_bdm.EDA1233745A84682A85B8DD824D597EB.edm" localSheetId="21" hidden="1">#REF!</definedName>
    <definedName name="_bdm.EDA1233745A84682A85B8DD824D597EB.edm" localSheetId="7" hidden="1">#REF!</definedName>
    <definedName name="_bdm.EDA1233745A84682A85B8DD824D597EB.edm" localSheetId="1" hidden="1">#REF!</definedName>
    <definedName name="_bdm.EDA1233745A84682A85B8DD824D597EB.edm" localSheetId="6" hidden="1">#REF!</definedName>
    <definedName name="_bdm.EE0AD1A9EFA14A75A834E176AB16A897.edm" localSheetId="8" hidden="1">#REF!</definedName>
    <definedName name="_bdm.EE0AD1A9EFA14A75A834E176AB16A897.edm" localSheetId="20" hidden="1">#REF!</definedName>
    <definedName name="_bdm.EE0AD1A9EFA14A75A834E176AB16A897.edm" localSheetId="21" hidden="1">#REF!</definedName>
    <definedName name="_bdm.EE0AD1A9EFA14A75A834E176AB16A897.edm" localSheetId="7" hidden="1">#REF!</definedName>
    <definedName name="_bdm.EE0AD1A9EFA14A75A834E176AB16A897.edm" localSheetId="1" hidden="1">#REF!</definedName>
    <definedName name="_bdm.EE0AD1A9EFA14A75A834E176AB16A897.edm" localSheetId="6" hidden="1">#REF!</definedName>
    <definedName name="_bdm.EE64AAD9E79B436BA62BE6CC70BC56D8.edm" localSheetId="8" hidden="1">#REF!</definedName>
    <definedName name="_bdm.EE64AAD9E79B436BA62BE6CC70BC56D8.edm" localSheetId="20" hidden="1">#REF!</definedName>
    <definedName name="_bdm.EE64AAD9E79B436BA62BE6CC70BC56D8.edm" localSheetId="21" hidden="1">#REF!</definedName>
    <definedName name="_bdm.EE64AAD9E79B436BA62BE6CC70BC56D8.edm" localSheetId="7" hidden="1">#REF!</definedName>
    <definedName name="_bdm.EE64AAD9E79B436BA62BE6CC70BC56D8.edm" localSheetId="1" hidden="1">#REF!</definedName>
    <definedName name="_bdm.EE64AAD9E79B436BA62BE6CC70BC56D8.edm" localSheetId="6" hidden="1">#REF!</definedName>
    <definedName name="_bdm.F0BBC2C7EBCD43EEA326C12A910826F4.edm" localSheetId="8" hidden="1">#REF!</definedName>
    <definedName name="_bdm.F0BBC2C7EBCD43EEA326C12A910826F4.edm" localSheetId="20" hidden="1">#REF!</definedName>
    <definedName name="_bdm.F0BBC2C7EBCD43EEA326C12A910826F4.edm" localSheetId="21" hidden="1">#REF!</definedName>
    <definedName name="_bdm.F0BBC2C7EBCD43EEA326C12A910826F4.edm" localSheetId="7" hidden="1">#REF!</definedName>
    <definedName name="_bdm.F0BBC2C7EBCD43EEA326C12A910826F4.edm" localSheetId="1" hidden="1">#REF!</definedName>
    <definedName name="_bdm.F0BBC2C7EBCD43EEA326C12A910826F4.edm" localSheetId="6" hidden="1">#REF!</definedName>
    <definedName name="_bdm.F1010DBF949A4CFBAD65F827378C9F56.edm" localSheetId="8" hidden="1">#REF!</definedName>
    <definedName name="_bdm.F1010DBF949A4CFBAD65F827378C9F56.edm" localSheetId="20" hidden="1">#REF!</definedName>
    <definedName name="_bdm.F1010DBF949A4CFBAD65F827378C9F56.edm" localSheetId="21" hidden="1">#REF!</definedName>
    <definedName name="_bdm.F1010DBF949A4CFBAD65F827378C9F56.edm" localSheetId="7" hidden="1">#REF!</definedName>
    <definedName name="_bdm.F1010DBF949A4CFBAD65F827378C9F56.edm" localSheetId="1" hidden="1">#REF!</definedName>
    <definedName name="_bdm.F1010DBF949A4CFBAD65F827378C9F56.edm" localSheetId="6" hidden="1">#REF!</definedName>
    <definedName name="_bdm.F1103450C471422B8F956932F209DEBE.edm" localSheetId="8" hidden="1">#REF!</definedName>
    <definedName name="_bdm.F1103450C471422B8F956932F209DEBE.edm" localSheetId="20" hidden="1">#REF!</definedName>
    <definedName name="_bdm.F1103450C471422B8F956932F209DEBE.edm" localSheetId="21" hidden="1">#REF!</definedName>
    <definedName name="_bdm.F1103450C471422B8F956932F209DEBE.edm" localSheetId="7" hidden="1">#REF!</definedName>
    <definedName name="_bdm.F1103450C471422B8F956932F209DEBE.edm" localSheetId="1" hidden="1">#REF!</definedName>
    <definedName name="_bdm.F1103450C471422B8F956932F209DEBE.edm" localSheetId="6" hidden="1">#REF!</definedName>
    <definedName name="_bdm.F18B0EBCF412446B9881B65F24FCB736.edm" localSheetId="8" hidden="1">#REF!</definedName>
    <definedName name="_bdm.F18B0EBCF412446B9881B65F24FCB736.edm" localSheetId="20" hidden="1">#REF!</definedName>
    <definedName name="_bdm.F18B0EBCF412446B9881B65F24FCB736.edm" localSheetId="21" hidden="1">#REF!</definedName>
    <definedName name="_bdm.F18B0EBCF412446B9881B65F24FCB736.edm" localSheetId="7" hidden="1">#REF!</definedName>
    <definedName name="_bdm.F18B0EBCF412446B9881B65F24FCB736.edm" localSheetId="1" hidden="1">#REF!</definedName>
    <definedName name="_bdm.F18B0EBCF412446B9881B65F24FCB736.edm" localSheetId="6" hidden="1">#REF!</definedName>
    <definedName name="_bdm.F1A7596E6C3847F5A222865B1B7B958A.edm" localSheetId="8" hidden="1">#REF!</definedName>
    <definedName name="_bdm.F1A7596E6C3847F5A222865B1B7B958A.edm" localSheetId="20" hidden="1">#REF!</definedName>
    <definedName name="_bdm.F1A7596E6C3847F5A222865B1B7B958A.edm" localSheetId="21" hidden="1">#REF!</definedName>
    <definedName name="_bdm.F1A7596E6C3847F5A222865B1B7B958A.edm" localSheetId="7" hidden="1">#REF!</definedName>
    <definedName name="_bdm.F1A7596E6C3847F5A222865B1B7B958A.edm" localSheetId="1" hidden="1">#REF!</definedName>
    <definedName name="_bdm.F1A7596E6C3847F5A222865B1B7B958A.edm" localSheetId="6" hidden="1">#REF!</definedName>
    <definedName name="_bdm.F1BFA451184B4AD39FBF50F140A84414.edm" localSheetId="8" hidden="1">#REF!</definedName>
    <definedName name="_bdm.F1BFA451184B4AD39FBF50F140A84414.edm" localSheetId="20" hidden="1">#REF!</definedName>
    <definedName name="_bdm.F1BFA451184B4AD39FBF50F140A84414.edm" localSheetId="21" hidden="1">#REF!</definedName>
    <definedName name="_bdm.F1BFA451184B4AD39FBF50F140A84414.edm" localSheetId="7" hidden="1">#REF!</definedName>
    <definedName name="_bdm.F1BFA451184B4AD39FBF50F140A84414.edm" localSheetId="1" hidden="1">#REF!</definedName>
    <definedName name="_bdm.F1BFA451184B4AD39FBF50F140A84414.edm" localSheetId="6" hidden="1">#REF!</definedName>
    <definedName name="_bdm.F1D91B9CEE5541C3B8D0E2EA2F96EC50.edm" localSheetId="8" hidden="1">#REF!</definedName>
    <definedName name="_bdm.F1D91B9CEE5541C3B8D0E2EA2F96EC50.edm" localSheetId="20" hidden="1">#REF!</definedName>
    <definedName name="_bdm.F1D91B9CEE5541C3B8D0E2EA2F96EC50.edm" localSheetId="21" hidden="1">#REF!</definedName>
    <definedName name="_bdm.F1D91B9CEE5541C3B8D0E2EA2F96EC50.edm" localSheetId="7" hidden="1">#REF!</definedName>
    <definedName name="_bdm.F1D91B9CEE5541C3B8D0E2EA2F96EC50.edm" localSheetId="1" hidden="1">#REF!</definedName>
    <definedName name="_bdm.F1D91B9CEE5541C3B8D0E2EA2F96EC50.edm" localSheetId="6" hidden="1">#REF!</definedName>
    <definedName name="_bdm.F1DABFC26A7E416A82D0FA0BB44706FD.edm" localSheetId="8" hidden="1">#REF!</definedName>
    <definedName name="_bdm.F1DABFC26A7E416A82D0FA0BB44706FD.edm" localSheetId="20" hidden="1">#REF!</definedName>
    <definedName name="_bdm.F1DABFC26A7E416A82D0FA0BB44706FD.edm" localSheetId="21" hidden="1">#REF!</definedName>
    <definedName name="_bdm.F1DABFC26A7E416A82D0FA0BB44706FD.edm" localSheetId="7" hidden="1">#REF!</definedName>
    <definedName name="_bdm.F1DABFC26A7E416A82D0FA0BB44706FD.edm" localSheetId="1" hidden="1">#REF!</definedName>
    <definedName name="_bdm.F1DABFC26A7E416A82D0FA0BB44706FD.edm" localSheetId="6" hidden="1">#REF!</definedName>
    <definedName name="_bdm.F1DE884B0AA843919209BF1CCE3C02D5.edm" localSheetId="8" hidden="1">#REF!</definedName>
    <definedName name="_bdm.F1DE884B0AA843919209BF1CCE3C02D5.edm" localSheetId="20" hidden="1">#REF!</definedName>
    <definedName name="_bdm.F1DE884B0AA843919209BF1CCE3C02D5.edm" localSheetId="21" hidden="1">#REF!</definedName>
    <definedName name="_bdm.F1DE884B0AA843919209BF1CCE3C02D5.edm" localSheetId="7" hidden="1">#REF!</definedName>
    <definedName name="_bdm.F1DE884B0AA843919209BF1CCE3C02D5.edm" localSheetId="1" hidden="1">#REF!</definedName>
    <definedName name="_bdm.F1DE884B0AA843919209BF1CCE3C02D5.edm" localSheetId="6" hidden="1">#REF!</definedName>
    <definedName name="_bdm.F1E4982438C848B19BC9B1DB936C4816.edm" localSheetId="8" hidden="1">#REF!</definedName>
    <definedName name="_bdm.F1E4982438C848B19BC9B1DB936C4816.edm" localSheetId="20" hidden="1">#REF!</definedName>
    <definedName name="_bdm.F1E4982438C848B19BC9B1DB936C4816.edm" localSheetId="21" hidden="1">#REF!</definedName>
    <definedName name="_bdm.F1E4982438C848B19BC9B1DB936C4816.edm" localSheetId="7" hidden="1">#REF!</definedName>
    <definedName name="_bdm.F1E4982438C848B19BC9B1DB936C4816.edm" localSheetId="1" hidden="1">#REF!</definedName>
    <definedName name="_bdm.F1E4982438C848B19BC9B1DB936C4816.edm" localSheetId="6" hidden="1">#REF!</definedName>
    <definedName name="_bdm.F218EDE106D44F27AF7FF04D714E0CD0.edm" localSheetId="8" hidden="1">#REF!</definedName>
    <definedName name="_bdm.F218EDE106D44F27AF7FF04D714E0CD0.edm" localSheetId="20" hidden="1">#REF!</definedName>
    <definedName name="_bdm.F218EDE106D44F27AF7FF04D714E0CD0.edm" localSheetId="21" hidden="1">#REF!</definedName>
    <definedName name="_bdm.F218EDE106D44F27AF7FF04D714E0CD0.edm" localSheetId="7" hidden="1">#REF!</definedName>
    <definedName name="_bdm.F218EDE106D44F27AF7FF04D714E0CD0.edm" localSheetId="1" hidden="1">#REF!</definedName>
    <definedName name="_bdm.F218EDE106D44F27AF7FF04D714E0CD0.edm" localSheetId="6" hidden="1">#REF!</definedName>
    <definedName name="_bdm.F29D120F910B4837945CF22BFEEFCC56.edm" localSheetId="8" hidden="1">#REF!</definedName>
    <definedName name="_bdm.F29D120F910B4837945CF22BFEEFCC56.edm" localSheetId="20" hidden="1">#REF!</definedName>
    <definedName name="_bdm.F29D120F910B4837945CF22BFEEFCC56.edm" localSheetId="21" hidden="1">#REF!</definedName>
    <definedName name="_bdm.F29D120F910B4837945CF22BFEEFCC56.edm" localSheetId="7" hidden="1">#REF!</definedName>
    <definedName name="_bdm.F29D120F910B4837945CF22BFEEFCC56.edm" localSheetId="1" hidden="1">#REF!</definedName>
    <definedName name="_bdm.F29D120F910B4837945CF22BFEEFCC56.edm" localSheetId="6" hidden="1">#REF!</definedName>
    <definedName name="_bdm.F2CCF4ECDE5D4F9291913B0D67CC9303.edm" localSheetId="8" hidden="1">#REF!</definedName>
    <definedName name="_bdm.F2CCF4ECDE5D4F9291913B0D67CC9303.edm" localSheetId="20" hidden="1">#REF!</definedName>
    <definedName name="_bdm.F2CCF4ECDE5D4F9291913B0D67CC9303.edm" localSheetId="21" hidden="1">#REF!</definedName>
    <definedName name="_bdm.F2CCF4ECDE5D4F9291913B0D67CC9303.edm" localSheetId="7" hidden="1">#REF!</definedName>
    <definedName name="_bdm.F2CCF4ECDE5D4F9291913B0D67CC9303.edm" localSheetId="1" hidden="1">#REF!</definedName>
    <definedName name="_bdm.F2CCF4ECDE5D4F9291913B0D67CC9303.edm" localSheetId="6" hidden="1">#REF!</definedName>
    <definedName name="_bdm.F2E5B7E4F15E44DE99A3DB0F2930B4E3.edm" localSheetId="8" hidden="1">#REF!</definedName>
    <definedName name="_bdm.F2E5B7E4F15E44DE99A3DB0F2930B4E3.edm" localSheetId="20" hidden="1">#REF!</definedName>
    <definedName name="_bdm.F2E5B7E4F15E44DE99A3DB0F2930B4E3.edm" localSheetId="21" hidden="1">#REF!</definedName>
    <definedName name="_bdm.F2E5B7E4F15E44DE99A3DB0F2930B4E3.edm" localSheetId="7" hidden="1">#REF!</definedName>
    <definedName name="_bdm.F2E5B7E4F15E44DE99A3DB0F2930B4E3.edm" localSheetId="1" hidden="1">#REF!</definedName>
    <definedName name="_bdm.F2E5B7E4F15E44DE99A3DB0F2930B4E3.edm" localSheetId="6" hidden="1">#REF!</definedName>
    <definedName name="_bdm.F3111C4426854000BF345517984D2A2E.edm" localSheetId="8" hidden="1">#REF!</definedName>
    <definedName name="_bdm.F3111C4426854000BF345517984D2A2E.edm" localSheetId="20" hidden="1">#REF!</definedName>
    <definedName name="_bdm.F3111C4426854000BF345517984D2A2E.edm" localSheetId="21" hidden="1">#REF!</definedName>
    <definedName name="_bdm.F3111C4426854000BF345517984D2A2E.edm" localSheetId="7" hidden="1">#REF!</definedName>
    <definedName name="_bdm.F3111C4426854000BF345517984D2A2E.edm" localSheetId="1" hidden="1">#REF!</definedName>
    <definedName name="_bdm.F3111C4426854000BF345517984D2A2E.edm" localSheetId="6" hidden="1">#REF!</definedName>
    <definedName name="_bdm.F3818217C6C5431CBAC9DE0C14CE9830.edm" localSheetId="8" hidden="1">#REF!</definedName>
    <definedName name="_bdm.F3818217C6C5431CBAC9DE0C14CE9830.edm" localSheetId="20" hidden="1">#REF!</definedName>
    <definedName name="_bdm.F3818217C6C5431CBAC9DE0C14CE9830.edm" localSheetId="21" hidden="1">#REF!</definedName>
    <definedName name="_bdm.F3818217C6C5431CBAC9DE0C14CE9830.edm" localSheetId="7" hidden="1">#REF!</definedName>
    <definedName name="_bdm.F3818217C6C5431CBAC9DE0C14CE9830.edm" localSheetId="1" hidden="1">#REF!</definedName>
    <definedName name="_bdm.F3818217C6C5431CBAC9DE0C14CE9830.edm" localSheetId="6" hidden="1">#REF!</definedName>
    <definedName name="_bdm.F3D542B9F0D34D559BB14F4FFCE4DBA2.edm" localSheetId="8" hidden="1">#REF!</definedName>
    <definedName name="_bdm.F3D542B9F0D34D559BB14F4FFCE4DBA2.edm" localSheetId="20" hidden="1">#REF!</definedName>
    <definedName name="_bdm.F3D542B9F0D34D559BB14F4FFCE4DBA2.edm" localSheetId="21" hidden="1">#REF!</definedName>
    <definedName name="_bdm.F3D542B9F0D34D559BB14F4FFCE4DBA2.edm" localSheetId="7" hidden="1">#REF!</definedName>
    <definedName name="_bdm.F3D542B9F0D34D559BB14F4FFCE4DBA2.edm" localSheetId="1" hidden="1">#REF!</definedName>
    <definedName name="_bdm.F3D542B9F0D34D559BB14F4FFCE4DBA2.edm" localSheetId="6" hidden="1">#REF!</definedName>
    <definedName name="_bdm.F43790EE9C7F456C84C6716A2E8611C8.edm" localSheetId="8" hidden="1">#REF!</definedName>
    <definedName name="_bdm.F43790EE9C7F456C84C6716A2E8611C8.edm" localSheetId="20" hidden="1">#REF!</definedName>
    <definedName name="_bdm.F43790EE9C7F456C84C6716A2E8611C8.edm" localSheetId="21" hidden="1">#REF!</definedName>
    <definedName name="_bdm.F43790EE9C7F456C84C6716A2E8611C8.edm" localSheetId="7" hidden="1">#REF!</definedName>
    <definedName name="_bdm.F43790EE9C7F456C84C6716A2E8611C8.edm" localSheetId="1" hidden="1">#REF!</definedName>
    <definedName name="_bdm.F43790EE9C7F456C84C6716A2E8611C8.edm" localSheetId="6" hidden="1">#REF!</definedName>
    <definedName name="_bdm.F471E98DC1A54EA28DEF3C0C85A97ECC.edm" localSheetId="8" hidden="1">#REF!</definedName>
    <definedName name="_bdm.F471E98DC1A54EA28DEF3C0C85A97ECC.edm" localSheetId="20" hidden="1">#REF!</definedName>
    <definedName name="_bdm.F471E98DC1A54EA28DEF3C0C85A97ECC.edm" localSheetId="21" hidden="1">#REF!</definedName>
    <definedName name="_bdm.F471E98DC1A54EA28DEF3C0C85A97ECC.edm" localSheetId="7" hidden="1">#REF!</definedName>
    <definedName name="_bdm.F471E98DC1A54EA28DEF3C0C85A97ECC.edm" localSheetId="1" hidden="1">#REF!</definedName>
    <definedName name="_bdm.F471E98DC1A54EA28DEF3C0C85A97ECC.edm" localSheetId="6" hidden="1">#REF!</definedName>
    <definedName name="_bdm.F49BB5FCA9AE47E2B3F95EE2D7E859EF.edm" localSheetId="8" hidden="1">#REF!</definedName>
    <definedName name="_bdm.F49BB5FCA9AE47E2B3F95EE2D7E859EF.edm" localSheetId="20" hidden="1">#REF!</definedName>
    <definedName name="_bdm.F49BB5FCA9AE47E2B3F95EE2D7E859EF.edm" localSheetId="21" hidden="1">#REF!</definedName>
    <definedName name="_bdm.F49BB5FCA9AE47E2B3F95EE2D7E859EF.edm" localSheetId="7" hidden="1">#REF!</definedName>
    <definedName name="_bdm.F49BB5FCA9AE47E2B3F95EE2D7E859EF.edm" localSheetId="1" hidden="1">#REF!</definedName>
    <definedName name="_bdm.F49BB5FCA9AE47E2B3F95EE2D7E859EF.edm" localSheetId="6" hidden="1">#REF!</definedName>
    <definedName name="_bdm.F4E1811C27BD421AAF8057D08C487E4F.edm" localSheetId="8" hidden="1">#REF!</definedName>
    <definedName name="_bdm.F4E1811C27BD421AAF8057D08C487E4F.edm" localSheetId="20" hidden="1">#REF!</definedName>
    <definedName name="_bdm.F4E1811C27BD421AAF8057D08C487E4F.edm" localSheetId="21" hidden="1">#REF!</definedName>
    <definedName name="_bdm.F4E1811C27BD421AAF8057D08C487E4F.edm" localSheetId="7" hidden="1">#REF!</definedName>
    <definedName name="_bdm.F4E1811C27BD421AAF8057D08C487E4F.edm" localSheetId="1" hidden="1">#REF!</definedName>
    <definedName name="_bdm.F4E1811C27BD421AAF8057D08C487E4F.edm" localSheetId="6" hidden="1">#REF!</definedName>
    <definedName name="_bdm.F4E87138480244128F825EE4F00E9801.edm" localSheetId="8" hidden="1">#REF!</definedName>
    <definedName name="_bdm.F4E87138480244128F825EE4F00E9801.edm" localSheetId="20" hidden="1">#REF!</definedName>
    <definedName name="_bdm.F4E87138480244128F825EE4F00E9801.edm" localSheetId="21" hidden="1">#REF!</definedName>
    <definedName name="_bdm.F4E87138480244128F825EE4F00E9801.edm" localSheetId="7" hidden="1">#REF!</definedName>
    <definedName name="_bdm.F4E87138480244128F825EE4F00E9801.edm" localSheetId="1" hidden="1">#REF!</definedName>
    <definedName name="_bdm.F4E87138480244128F825EE4F00E9801.edm" localSheetId="6" hidden="1">#REF!</definedName>
    <definedName name="_bdm.F50E94D6949E4AB5BD76D0B6837A5800.edm" localSheetId="8" hidden="1">#REF!</definedName>
    <definedName name="_bdm.F50E94D6949E4AB5BD76D0B6837A5800.edm" localSheetId="20" hidden="1">#REF!</definedName>
    <definedName name="_bdm.F50E94D6949E4AB5BD76D0B6837A5800.edm" localSheetId="21" hidden="1">#REF!</definedName>
    <definedName name="_bdm.F50E94D6949E4AB5BD76D0B6837A5800.edm" localSheetId="7" hidden="1">#REF!</definedName>
    <definedName name="_bdm.F50E94D6949E4AB5BD76D0B6837A5800.edm" localSheetId="1" hidden="1">#REF!</definedName>
    <definedName name="_bdm.F50E94D6949E4AB5BD76D0B6837A5800.edm" localSheetId="6" hidden="1">#REF!</definedName>
    <definedName name="_bdm.F54A65F4642E4AF19ECADCD4D48984F7.edm" localSheetId="8" hidden="1">#REF!</definedName>
    <definedName name="_bdm.F54A65F4642E4AF19ECADCD4D48984F7.edm" localSheetId="20" hidden="1">#REF!</definedName>
    <definedName name="_bdm.F54A65F4642E4AF19ECADCD4D48984F7.edm" localSheetId="21" hidden="1">#REF!</definedName>
    <definedName name="_bdm.F54A65F4642E4AF19ECADCD4D48984F7.edm" localSheetId="7" hidden="1">#REF!</definedName>
    <definedName name="_bdm.F54A65F4642E4AF19ECADCD4D48984F7.edm" localSheetId="1" hidden="1">#REF!</definedName>
    <definedName name="_bdm.F54A65F4642E4AF19ECADCD4D48984F7.edm" localSheetId="6" hidden="1">#REF!</definedName>
    <definedName name="_bdm.F55F740F440C42C3B21216ABB09004C0.edm" localSheetId="8" hidden="1">#REF!</definedName>
    <definedName name="_bdm.F55F740F440C42C3B21216ABB09004C0.edm" localSheetId="20" hidden="1">#REF!</definedName>
    <definedName name="_bdm.F55F740F440C42C3B21216ABB09004C0.edm" localSheetId="21" hidden="1">#REF!</definedName>
    <definedName name="_bdm.F55F740F440C42C3B21216ABB09004C0.edm" localSheetId="7" hidden="1">#REF!</definedName>
    <definedName name="_bdm.F55F740F440C42C3B21216ABB09004C0.edm" localSheetId="1" hidden="1">#REF!</definedName>
    <definedName name="_bdm.F55F740F440C42C3B21216ABB09004C0.edm" localSheetId="6" hidden="1">#REF!</definedName>
    <definedName name="_bdm.F605958846454D9B9F178AD28AB5E93B.edm" localSheetId="8" hidden="1">#REF!</definedName>
    <definedName name="_bdm.F605958846454D9B9F178AD28AB5E93B.edm" localSheetId="20" hidden="1">#REF!</definedName>
    <definedName name="_bdm.F605958846454D9B9F178AD28AB5E93B.edm" localSheetId="21" hidden="1">#REF!</definedName>
    <definedName name="_bdm.F605958846454D9B9F178AD28AB5E93B.edm" localSheetId="7" hidden="1">#REF!</definedName>
    <definedName name="_bdm.F605958846454D9B9F178AD28AB5E93B.edm" localSheetId="1" hidden="1">#REF!</definedName>
    <definedName name="_bdm.F605958846454D9B9F178AD28AB5E93B.edm" localSheetId="6" hidden="1">#REF!</definedName>
    <definedName name="_bdm.F66DC545562D425499360A614C233058.edm" localSheetId="8" hidden="1">#REF!</definedName>
    <definedName name="_bdm.F66DC545562D425499360A614C233058.edm" localSheetId="20" hidden="1">#REF!</definedName>
    <definedName name="_bdm.F66DC545562D425499360A614C233058.edm" localSheetId="21" hidden="1">#REF!</definedName>
    <definedName name="_bdm.F66DC545562D425499360A614C233058.edm" localSheetId="7" hidden="1">#REF!</definedName>
    <definedName name="_bdm.F66DC545562D425499360A614C233058.edm" localSheetId="1" hidden="1">#REF!</definedName>
    <definedName name="_bdm.F66DC545562D425499360A614C233058.edm" localSheetId="6" hidden="1">#REF!</definedName>
    <definedName name="_bdm.F70AB623966C4B44B33A234C3D77E2B0.edm" localSheetId="8" hidden="1">#REF!</definedName>
    <definedName name="_bdm.F70AB623966C4B44B33A234C3D77E2B0.edm" localSheetId="20" hidden="1">#REF!</definedName>
    <definedName name="_bdm.F70AB623966C4B44B33A234C3D77E2B0.edm" localSheetId="21" hidden="1">#REF!</definedName>
    <definedName name="_bdm.F70AB623966C4B44B33A234C3D77E2B0.edm" localSheetId="7" hidden="1">#REF!</definedName>
    <definedName name="_bdm.F70AB623966C4B44B33A234C3D77E2B0.edm" localSheetId="1" hidden="1">#REF!</definedName>
    <definedName name="_bdm.F70AB623966C4B44B33A234C3D77E2B0.edm" localSheetId="6" hidden="1">#REF!</definedName>
    <definedName name="_bdm.F7F5A99131B941A8A5B9775810A27285.edm" localSheetId="8" hidden="1">#REF!</definedName>
    <definedName name="_bdm.F7F5A99131B941A8A5B9775810A27285.edm" localSheetId="20" hidden="1">#REF!</definedName>
    <definedName name="_bdm.F7F5A99131B941A8A5B9775810A27285.edm" localSheetId="21" hidden="1">#REF!</definedName>
    <definedName name="_bdm.F7F5A99131B941A8A5B9775810A27285.edm" localSheetId="7" hidden="1">#REF!</definedName>
    <definedName name="_bdm.F7F5A99131B941A8A5B9775810A27285.edm" localSheetId="1" hidden="1">#REF!</definedName>
    <definedName name="_bdm.F7F5A99131B941A8A5B9775810A27285.edm" localSheetId="6" hidden="1">#REF!</definedName>
    <definedName name="_bdm.F803D81FDC474D4A8B1E0F26C2B8D0D3.edm" localSheetId="8" hidden="1">#REF!</definedName>
    <definedName name="_bdm.F803D81FDC474D4A8B1E0F26C2B8D0D3.edm" localSheetId="20" hidden="1">#REF!</definedName>
    <definedName name="_bdm.F803D81FDC474D4A8B1E0F26C2B8D0D3.edm" localSheetId="21" hidden="1">#REF!</definedName>
    <definedName name="_bdm.F803D81FDC474D4A8B1E0F26C2B8D0D3.edm" localSheetId="7" hidden="1">#REF!</definedName>
    <definedName name="_bdm.F803D81FDC474D4A8B1E0F26C2B8D0D3.edm" localSheetId="1" hidden="1">#REF!</definedName>
    <definedName name="_bdm.F803D81FDC474D4A8B1E0F26C2B8D0D3.edm" localSheetId="6" hidden="1">#REF!</definedName>
    <definedName name="_bdm.F80C913C7C27493BA186AF43E41DA24A.edm" localSheetId="8" hidden="1">#REF!</definedName>
    <definedName name="_bdm.F80C913C7C27493BA186AF43E41DA24A.edm" localSheetId="20" hidden="1">#REF!</definedName>
    <definedName name="_bdm.F80C913C7C27493BA186AF43E41DA24A.edm" localSheetId="21" hidden="1">#REF!</definedName>
    <definedName name="_bdm.F80C913C7C27493BA186AF43E41DA24A.edm" localSheetId="7" hidden="1">#REF!</definedName>
    <definedName name="_bdm.F80C913C7C27493BA186AF43E41DA24A.edm" localSheetId="1" hidden="1">#REF!</definedName>
    <definedName name="_bdm.F80C913C7C27493BA186AF43E41DA24A.edm" localSheetId="6" hidden="1">#REF!</definedName>
    <definedName name="_bdm.F8143200A125473A85DF8409991B0D15.edm" localSheetId="8" hidden="1">#REF!</definedName>
    <definedName name="_bdm.F8143200A125473A85DF8409991B0D15.edm" localSheetId="20" hidden="1">#REF!</definedName>
    <definedName name="_bdm.F8143200A125473A85DF8409991B0D15.edm" localSheetId="21" hidden="1">#REF!</definedName>
    <definedName name="_bdm.F8143200A125473A85DF8409991B0D15.edm" localSheetId="7" hidden="1">#REF!</definedName>
    <definedName name="_bdm.F8143200A125473A85DF8409991B0D15.edm" localSheetId="1" hidden="1">#REF!</definedName>
    <definedName name="_bdm.F8143200A125473A85DF8409991B0D15.edm" localSheetId="6" hidden="1">#REF!</definedName>
    <definedName name="_bdm.F8300B226DEC4A01A4F291EA44953716.edm" localSheetId="8" hidden="1">#REF!</definedName>
    <definedName name="_bdm.F8300B226DEC4A01A4F291EA44953716.edm" localSheetId="20" hidden="1">#REF!</definedName>
    <definedName name="_bdm.F8300B226DEC4A01A4F291EA44953716.edm" localSheetId="21" hidden="1">#REF!</definedName>
    <definedName name="_bdm.F8300B226DEC4A01A4F291EA44953716.edm" localSheetId="7" hidden="1">#REF!</definedName>
    <definedName name="_bdm.F8300B226DEC4A01A4F291EA44953716.edm" localSheetId="1" hidden="1">#REF!</definedName>
    <definedName name="_bdm.F8300B226DEC4A01A4F291EA44953716.edm" localSheetId="6" hidden="1">#REF!</definedName>
    <definedName name="_bdm.F85C2D5A4DCF4CBBA08FE1F3CB37ED09.edm" localSheetId="8" hidden="1">#REF!</definedName>
    <definedName name="_bdm.F85C2D5A4DCF4CBBA08FE1F3CB37ED09.edm" localSheetId="20" hidden="1">#REF!</definedName>
    <definedName name="_bdm.F85C2D5A4DCF4CBBA08FE1F3CB37ED09.edm" localSheetId="21" hidden="1">#REF!</definedName>
    <definedName name="_bdm.F85C2D5A4DCF4CBBA08FE1F3CB37ED09.edm" localSheetId="7" hidden="1">#REF!</definedName>
    <definedName name="_bdm.F85C2D5A4DCF4CBBA08FE1F3CB37ED09.edm" localSheetId="1" hidden="1">#REF!</definedName>
    <definedName name="_bdm.F85C2D5A4DCF4CBBA08FE1F3CB37ED09.edm" localSheetId="6" hidden="1">#REF!</definedName>
    <definedName name="_bdm.F8C15A09C6F340B6BEBE944B814C2378.edm" localSheetId="8" hidden="1">#REF!</definedName>
    <definedName name="_bdm.F8C15A09C6F340B6BEBE944B814C2378.edm" localSheetId="20" hidden="1">#REF!</definedName>
    <definedName name="_bdm.F8C15A09C6F340B6BEBE944B814C2378.edm" localSheetId="21" hidden="1">#REF!</definedName>
    <definedName name="_bdm.F8C15A09C6F340B6BEBE944B814C2378.edm" localSheetId="7" hidden="1">#REF!</definedName>
    <definedName name="_bdm.F8C15A09C6F340B6BEBE944B814C2378.edm" localSheetId="1" hidden="1">#REF!</definedName>
    <definedName name="_bdm.F8C15A09C6F340B6BEBE944B814C2378.edm" localSheetId="6" hidden="1">#REF!</definedName>
    <definedName name="_bdm.F8F185DD25234A9F8F8F4340D46AD348.edm" localSheetId="8" hidden="1">#REF!</definedName>
    <definedName name="_bdm.F8F185DD25234A9F8F8F4340D46AD348.edm" localSheetId="20" hidden="1">#REF!</definedName>
    <definedName name="_bdm.F8F185DD25234A9F8F8F4340D46AD348.edm" localSheetId="21" hidden="1">#REF!</definedName>
    <definedName name="_bdm.F8F185DD25234A9F8F8F4340D46AD348.edm" localSheetId="7" hidden="1">#REF!</definedName>
    <definedName name="_bdm.F8F185DD25234A9F8F8F4340D46AD348.edm" localSheetId="1" hidden="1">#REF!</definedName>
    <definedName name="_bdm.F8F185DD25234A9F8F8F4340D46AD348.edm" localSheetId="6" hidden="1">#REF!</definedName>
    <definedName name="_bdm.F908E38E063547E4AEAC90AC9B90C1FC.edm" localSheetId="8" hidden="1">#REF!</definedName>
    <definedName name="_bdm.F908E38E063547E4AEAC90AC9B90C1FC.edm" localSheetId="20" hidden="1">#REF!</definedName>
    <definedName name="_bdm.F908E38E063547E4AEAC90AC9B90C1FC.edm" localSheetId="21" hidden="1">#REF!</definedName>
    <definedName name="_bdm.F908E38E063547E4AEAC90AC9B90C1FC.edm" localSheetId="7" hidden="1">#REF!</definedName>
    <definedName name="_bdm.F908E38E063547E4AEAC90AC9B90C1FC.edm" localSheetId="1" hidden="1">#REF!</definedName>
    <definedName name="_bdm.F908E38E063547E4AEAC90AC9B90C1FC.edm" localSheetId="6" hidden="1">#REF!</definedName>
    <definedName name="_bdm.F92899043E3A4F8DAF0324B0BD787D6F.edm" localSheetId="8" hidden="1">#REF!</definedName>
    <definedName name="_bdm.F92899043E3A4F8DAF0324B0BD787D6F.edm" localSheetId="20" hidden="1">#REF!</definedName>
    <definedName name="_bdm.F92899043E3A4F8DAF0324B0BD787D6F.edm" localSheetId="21" hidden="1">#REF!</definedName>
    <definedName name="_bdm.F92899043E3A4F8DAF0324B0BD787D6F.edm" localSheetId="7" hidden="1">#REF!</definedName>
    <definedName name="_bdm.F92899043E3A4F8DAF0324B0BD787D6F.edm" localSheetId="1" hidden="1">#REF!</definedName>
    <definedName name="_bdm.F92899043E3A4F8DAF0324B0BD787D6F.edm" localSheetId="6" hidden="1">#REF!</definedName>
    <definedName name="_bdm.F98165E561684EF5A31E1FEF7DC44BA1.edm" localSheetId="8" hidden="1">#REF!</definedName>
    <definedName name="_bdm.F98165E561684EF5A31E1FEF7DC44BA1.edm" localSheetId="20" hidden="1">#REF!</definedName>
    <definedName name="_bdm.F98165E561684EF5A31E1FEF7DC44BA1.edm" localSheetId="21" hidden="1">#REF!</definedName>
    <definedName name="_bdm.F98165E561684EF5A31E1FEF7DC44BA1.edm" localSheetId="7" hidden="1">#REF!</definedName>
    <definedName name="_bdm.F98165E561684EF5A31E1FEF7DC44BA1.edm" localSheetId="1" hidden="1">#REF!</definedName>
    <definedName name="_bdm.F98165E561684EF5A31E1FEF7DC44BA1.edm" localSheetId="6" hidden="1">#REF!</definedName>
    <definedName name="_bdm.F9DE8EF0071B49B1B025314BD484C201.edm" localSheetId="8" hidden="1">#REF!</definedName>
    <definedName name="_bdm.F9DE8EF0071B49B1B025314BD484C201.edm" localSheetId="20" hidden="1">#REF!</definedName>
    <definedName name="_bdm.F9DE8EF0071B49B1B025314BD484C201.edm" localSheetId="21" hidden="1">#REF!</definedName>
    <definedName name="_bdm.F9DE8EF0071B49B1B025314BD484C201.edm" localSheetId="7" hidden="1">#REF!</definedName>
    <definedName name="_bdm.F9DE8EF0071B49B1B025314BD484C201.edm" localSheetId="1" hidden="1">#REF!</definedName>
    <definedName name="_bdm.F9DE8EF0071B49B1B025314BD484C201.edm" localSheetId="6" hidden="1">#REF!</definedName>
    <definedName name="_bdm.FA5B23674DDA4F75B658E39C8A63C219.edm" localSheetId="8" hidden="1">#REF!</definedName>
    <definedName name="_bdm.FA5B23674DDA4F75B658E39C8A63C219.edm" localSheetId="20" hidden="1">#REF!</definedName>
    <definedName name="_bdm.FA5B23674DDA4F75B658E39C8A63C219.edm" localSheetId="21" hidden="1">#REF!</definedName>
    <definedName name="_bdm.FA5B23674DDA4F75B658E39C8A63C219.edm" localSheetId="7" hidden="1">#REF!</definedName>
    <definedName name="_bdm.FA5B23674DDA4F75B658E39C8A63C219.edm" localSheetId="1" hidden="1">#REF!</definedName>
    <definedName name="_bdm.FA5B23674DDA4F75B658E39C8A63C219.edm" localSheetId="6" hidden="1">#REF!</definedName>
    <definedName name="_bdm.FAB4014B045D44DF9D6151F602E57CC8.edm" localSheetId="8" hidden="1">#REF!</definedName>
    <definedName name="_bdm.FAB4014B045D44DF9D6151F602E57CC8.edm" localSheetId="20" hidden="1">#REF!</definedName>
    <definedName name="_bdm.FAB4014B045D44DF9D6151F602E57CC8.edm" localSheetId="21" hidden="1">#REF!</definedName>
    <definedName name="_bdm.FAB4014B045D44DF9D6151F602E57CC8.edm" localSheetId="7" hidden="1">#REF!</definedName>
    <definedName name="_bdm.FAB4014B045D44DF9D6151F602E57CC8.edm" localSheetId="1" hidden="1">#REF!</definedName>
    <definedName name="_bdm.FAB4014B045D44DF9D6151F602E57CC8.edm" localSheetId="6" hidden="1">#REF!</definedName>
    <definedName name="_bdm.FAD9ACC6D32F423DA48377D1C434AB19.edm" localSheetId="8" hidden="1">#REF!</definedName>
    <definedName name="_bdm.FAD9ACC6D32F423DA48377D1C434AB19.edm" localSheetId="20" hidden="1">#REF!</definedName>
    <definedName name="_bdm.FAD9ACC6D32F423DA48377D1C434AB19.edm" localSheetId="21" hidden="1">#REF!</definedName>
    <definedName name="_bdm.FAD9ACC6D32F423DA48377D1C434AB19.edm" localSheetId="7" hidden="1">#REF!</definedName>
    <definedName name="_bdm.FAD9ACC6D32F423DA48377D1C434AB19.edm" localSheetId="1" hidden="1">#REF!</definedName>
    <definedName name="_bdm.FAD9ACC6D32F423DA48377D1C434AB19.edm" localSheetId="6" hidden="1">#REF!</definedName>
    <definedName name="_bdm.FADC80FE37A04C69A961D0B0DC253F1D.edm" localSheetId="8" hidden="1">#REF!</definedName>
    <definedName name="_bdm.FADC80FE37A04C69A961D0B0DC253F1D.edm" localSheetId="20" hidden="1">#REF!</definedName>
    <definedName name="_bdm.FADC80FE37A04C69A961D0B0DC253F1D.edm" localSheetId="21" hidden="1">#REF!</definedName>
    <definedName name="_bdm.FADC80FE37A04C69A961D0B0DC253F1D.edm" localSheetId="7" hidden="1">#REF!</definedName>
    <definedName name="_bdm.FADC80FE37A04C69A961D0B0DC253F1D.edm" localSheetId="1" hidden="1">#REF!</definedName>
    <definedName name="_bdm.FADC80FE37A04C69A961D0B0DC253F1D.edm" localSheetId="6" hidden="1">#REF!</definedName>
    <definedName name="_bdm.FB2D7E559FEE47258FF611E06BD3AA75.edm" localSheetId="8" hidden="1">#REF!</definedName>
    <definedName name="_bdm.FB2D7E559FEE47258FF611E06BD3AA75.edm" localSheetId="20" hidden="1">#REF!</definedName>
    <definedName name="_bdm.FB2D7E559FEE47258FF611E06BD3AA75.edm" localSheetId="21" hidden="1">#REF!</definedName>
    <definedName name="_bdm.FB2D7E559FEE47258FF611E06BD3AA75.edm" localSheetId="7" hidden="1">#REF!</definedName>
    <definedName name="_bdm.FB2D7E559FEE47258FF611E06BD3AA75.edm" localSheetId="1" hidden="1">#REF!</definedName>
    <definedName name="_bdm.FB2D7E559FEE47258FF611E06BD3AA75.edm" localSheetId="6" hidden="1">#REF!</definedName>
    <definedName name="_bdm.FC1375827BE444D0AEDF4B70D5FC989F.edm" localSheetId="8" hidden="1">#REF!</definedName>
    <definedName name="_bdm.FC1375827BE444D0AEDF4B70D5FC989F.edm" localSheetId="20" hidden="1">#REF!</definedName>
    <definedName name="_bdm.FC1375827BE444D0AEDF4B70D5FC989F.edm" localSheetId="21" hidden="1">#REF!</definedName>
    <definedName name="_bdm.FC1375827BE444D0AEDF4B70D5FC989F.edm" localSheetId="7" hidden="1">#REF!</definedName>
    <definedName name="_bdm.FC1375827BE444D0AEDF4B70D5FC989F.edm" localSheetId="1" hidden="1">#REF!</definedName>
    <definedName name="_bdm.FC1375827BE444D0AEDF4B70D5FC989F.edm" localSheetId="6" hidden="1">#REF!</definedName>
    <definedName name="_bdm.FC6A39301DFD4A04919BF646B9F3C2F2.edm" localSheetId="8" hidden="1">#REF!</definedName>
    <definedName name="_bdm.FC6A39301DFD4A04919BF646B9F3C2F2.edm" localSheetId="20" hidden="1">#REF!</definedName>
    <definedName name="_bdm.FC6A39301DFD4A04919BF646B9F3C2F2.edm" localSheetId="21" hidden="1">#REF!</definedName>
    <definedName name="_bdm.FC6A39301DFD4A04919BF646B9F3C2F2.edm" localSheetId="7" hidden="1">#REF!</definedName>
    <definedName name="_bdm.FC6A39301DFD4A04919BF646B9F3C2F2.edm" localSheetId="1" hidden="1">#REF!</definedName>
    <definedName name="_bdm.FC6A39301DFD4A04919BF646B9F3C2F2.edm" localSheetId="6" hidden="1">#REF!</definedName>
    <definedName name="_bdm.FC72844D13534737A02F313540FF62C6.edm" localSheetId="8" hidden="1">#REF!</definedName>
    <definedName name="_bdm.FC72844D13534737A02F313540FF62C6.edm" localSheetId="20" hidden="1">#REF!</definedName>
    <definedName name="_bdm.FC72844D13534737A02F313540FF62C6.edm" localSheetId="21" hidden="1">#REF!</definedName>
    <definedName name="_bdm.FC72844D13534737A02F313540FF62C6.edm" localSheetId="7" hidden="1">#REF!</definedName>
    <definedName name="_bdm.FC72844D13534737A02F313540FF62C6.edm" localSheetId="1" hidden="1">#REF!</definedName>
    <definedName name="_bdm.FC72844D13534737A02F313540FF62C6.edm" localSheetId="6" hidden="1">#REF!</definedName>
    <definedName name="_bdm.FCD54EFEC39B483A9DD1F31AC53D683D.edm" localSheetId="8" hidden="1">#REF!</definedName>
    <definedName name="_bdm.FCD54EFEC39B483A9DD1F31AC53D683D.edm" localSheetId="20" hidden="1">#REF!</definedName>
    <definedName name="_bdm.FCD54EFEC39B483A9DD1F31AC53D683D.edm" localSheetId="21" hidden="1">#REF!</definedName>
    <definedName name="_bdm.FCD54EFEC39B483A9DD1F31AC53D683D.edm" localSheetId="7" hidden="1">#REF!</definedName>
    <definedName name="_bdm.FCD54EFEC39B483A9DD1F31AC53D683D.edm" localSheetId="1" hidden="1">#REF!</definedName>
    <definedName name="_bdm.FCD54EFEC39B483A9DD1F31AC53D683D.edm" localSheetId="6" hidden="1">#REF!</definedName>
    <definedName name="_bdm.FD55A0D2F6DD4CCE9291F50A00431901.edm" localSheetId="8" hidden="1">#REF!</definedName>
    <definedName name="_bdm.FD55A0D2F6DD4CCE9291F50A00431901.edm" localSheetId="20" hidden="1">#REF!</definedName>
    <definedName name="_bdm.FD55A0D2F6DD4CCE9291F50A00431901.edm" localSheetId="21" hidden="1">#REF!</definedName>
    <definedName name="_bdm.FD55A0D2F6DD4CCE9291F50A00431901.edm" localSheetId="7" hidden="1">#REF!</definedName>
    <definedName name="_bdm.FD55A0D2F6DD4CCE9291F50A00431901.edm" localSheetId="1" hidden="1">#REF!</definedName>
    <definedName name="_bdm.FD55A0D2F6DD4CCE9291F50A00431901.edm" localSheetId="6" hidden="1">#REF!</definedName>
    <definedName name="_bdm.FD67073EB22F44BBA24DAECAFD4E5777.edm" localSheetId="8" hidden="1">#REF!</definedName>
    <definedName name="_bdm.FD67073EB22F44BBA24DAECAFD4E5777.edm" localSheetId="20" hidden="1">#REF!</definedName>
    <definedName name="_bdm.FD67073EB22F44BBA24DAECAFD4E5777.edm" localSheetId="21" hidden="1">#REF!</definedName>
    <definedName name="_bdm.FD67073EB22F44BBA24DAECAFD4E5777.edm" localSheetId="7" hidden="1">#REF!</definedName>
    <definedName name="_bdm.FD67073EB22F44BBA24DAECAFD4E5777.edm" localSheetId="1" hidden="1">#REF!</definedName>
    <definedName name="_bdm.FD67073EB22F44BBA24DAECAFD4E5777.edm" localSheetId="6" hidden="1">#REF!</definedName>
    <definedName name="_bdm.FD8AC032B2944B538B0704E839244875.edm" localSheetId="8" hidden="1">#REF!</definedName>
    <definedName name="_bdm.FD8AC032B2944B538B0704E839244875.edm" localSheetId="20" hidden="1">#REF!</definedName>
    <definedName name="_bdm.FD8AC032B2944B538B0704E839244875.edm" localSheetId="21" hidden="1">#REF!</definedName>
    <definedName name="_bdm.FD8AC032B2944B538B0704E839244875.edm" localSheetId="7" hidden="1">#REF!</definedName>
    <definedName name="_bdm.FD8AC032B2944B538B0704E839244875.edm" localSheetId="1" hidden="1">#REF!</definedName>
    <definedName name="_bdm.FD8AC032B2944B538B0704E839244875.edm" localSheetId="6" hidden="1">#REF!</definedName>
    <definedName name="_bdm.FDBA418564F342D3B46B489B602B654F.edm" localSheetId="8" hidden="1">#REF!</definedName>
    <definedName name="_bdm.FDBA418564F342D3B46B489B602B654F.edm" localSheetId="20" hidden="1">#REF!</definedName>
    <definedName name="_bdm.FDBA418564F342D3B46B489B602B654F.edm" localSheetId="21" hidden="1">#REF!</definedName>
    <definedName name="_bdm.FDBA418564F342D3B46B489B602B654F.edm" localSheetId="7" hidden="1">#REF!</definedName>
    <definedName name="_bdm.FDBA418564F342D3B46B489B602B654F.edm" localSheetId="1" hidden="1">#REF!</definedName>
    <definedName name="_bdm.FDBA418564F342D3B46B489B602B654F.edm" localSheetId="6" hidden="1">#REF!</definedName>
    <definedName name="_bdm.FDC15A5AA6D24D0289BB41E47EF9A321.edm" localSheetId="8" hidden="1">#REF!</definedName>
    <definedName name="_bdm.FDC15A5AA6D24D0289BB41E47EF9A321.edm" localSheetId="20" hidden="1">#REF!</definedName>
    <definedName name="_bdm.FDC15A5AA6D24D0289BB41E47EF9A321.edm" localSheetId="21" hidden="1">#REF!</definedName>
    <definedName name="_bdm.FDC15A5AA6D24D0289BB41E47EF9A321.edm" localSheetId="7" hidden="1">#REF!</definedName>
    <definedName name="_bdm.FDC15A5AA6D24D0289BB41E47EF9A321.edm" localSheetId="1" hidden="1">#REF!</definedName>
    <definedName name="_bdm.FDC15A5AA6D24D0289BB41E47EF9A321.edm" localSheetId="6" hidden="1">#REF!</definedName>
    <definedName name="_bdm.FDEC38038B2F408899BD2243A847F060.edm" localSheetId="8" hidden="1">#REF!</definedName>
    <definedName name="_bdm.FDEC38038B2F408899BD2243A847F060.edm" localSheetId="20" hidden="1">#REF!</definedName>
    <definedName name="_bdm.FDEC38038B2F408899BD2243A847F060.edm" localSheetId="21" hidden="1">#REF!</definedName>
    <definedName name="_bdm.FDEC38038B2F408899BD2243A847F060.edm" localSheetId="7" hidden="1">#REF!</definedName>
    <definedName name="_bdm.FDEC38038B2F408899BD2243A847F060.edm" localSheetId="1" hidden="1">#REF!</definedName>
    <definedName name="_bdm.FDEC38038B2F408899BD2243A847F060.edm" localSheetId="6" hidden="1">#REF!</definedName>
    <definedName name="_bdm.FE006D754D9142EC8F65CA4BA28A409B.edm" localSheetId="8" hidden="1">#REF!</definedName>
    <definedName name="_bdm.FE006D754D9142EC8F65CA4BA28A409B.edm" localSheetId="20" hidden="1">#REF!</definedName>
    <definedName name="_bdm.FE006D754D9142EC8F65CA4BA28A409B.edm" localSheetId="7" hidden="1">#REF!</definedName>
    <definedName name="_bdm.FE006D754D9142EC8F65CA4BA28A409B.edm" localSheetId="1" hidden="1">#REF!</definedName>
    <definedName name="_bdm.FE006D754D9142EC8F65CA4BA28A409B.edm" localSheetId="6" hidden="1">#REF!</definedName>
    <definedName name="_bdm.FE7BB2EE940E4B179B5955BD21516495.edm" localSheetId="8" hidden="1">#REF!</definedName>
    <definedName name="_bdm.FE7BB2EE940E4B179B5955BD21516495.edm" localSheetId="20" hidden="1">#REF!</definedName>
    <definedName name="_bdm.FE7BB2EE940E4B179B5955BD21516495.edm" localSheetId="21" hidden="1">#REF!</definedName>
    <definedName name="_bdm.FE7BB2EE940E4B179B5955BD21516495.edm" localSheetId="7" hidden="1">#REF!</definedName>
    <definedName name="_bdm.FE7BB2EE940E4B179B5955BD21516495.edm" localSheetId="1" hidden="1">#REF!</definedName>
    <definedName name="_bdm.FE7BB2EE940E4B179B5955BD21516495.edm" localSheetId="6" hidden="1">#REF!</definedName>
    <definedName name="_bdm.FEF141636F914E3CB83CC44917CCB206.edm" localSheetId="8" hidden="1">#REF!</definedName>
    <definedName name="_bdm.FEF141636F914E3CB83CC44917CCB206.edm" localSheetId="20" hidden="1">#REF!</definedName>
    <definedName name="_bdm.FEF141636F914E3CB83CC44917CCB206.edm" localSheetId="21" hidden="1">#REF!</definedName>
    <definedName name="_bdm.FEF141636F914E3CB83CC44917CCB206.edm" localSheetId="7" hidden="1">#REF!</definedName>
    <definedName name="_bdm.FEF141636F914E3CB83CC44917CCB206.edm" localSheetId="1" hidden="1">#REF!</definedName>
    <definedName name="_bdm.FEF141636F914E3CB83CC44917CCB206.edm" localSheetId="6" hidden="1">#REF!</definedName>
    <definedName name="_bdm.FF16E5E29B034EB08BB7424841533743.edm" localSheetId="8" hidden="1">#REF!</definedName>
    <definedName name="_bdm.FF16E5E29B034EB08BB7424841533743.edm" localSheetId="20" hidden="1">#REF!</definedName>
    <definedName name="_bdm.FF16E5E29B034EB08BB7424841533743.edm" localSheetId="21" hidden="1">#REF!</definedName>
    <definedName name="_bdm.FF16E5E29B034EB08BB7424841533743.edm" localSheetId="7" hidden="1">#REF!</definedName>
    <definedName name="_bdm.FF16E5E29B034EB08BB7424841533743.edm" localSheetId="1" hidden="1">#REF!</definedName>
    <definedName name="_bdm.FF16E5E29B034EB08BB7424841533743.edm" localSheetId="6" hidden="1">#REF!</definedName>
    <definedName name="_bdm.FFC75D85933A4A29BEAF4CE1F77C1E19.edm" localSheetId="8" hidden="1">#REF!</definedName>
    <definedName name="_bdm.FFC75D85933A4A29BEAF4CE1F77C1E19.edm" localSheetId="20" hidden="1">#REF!</definedName>
    <definedName name="_bdm.FFC75D85933A4A29BEAF4CE1F77C1E19.edm" localSheetId="21" hidden="1">#REF!</definedName>
    <definedName name="_bdm.FFC75D85933A4A29BEAF4CE1F77C1E19.edm" localSheetId="7" hidden="1">#REF!</definedName>
    <definedName name="_bdm.FFC75D85933A4A29BEAF4CE1F77C1E19.edm" localSheetId="1" hidden="1">#REF!</definedName>
    <definedName name="_bdm.FFC75D85933A4A29BEAF4CE1F77C1E19.edm" localSheetId="6" hidden="1">#REF!</definedName>
    <definedName name="_Fill" localSheetId="8" hidden="1">#REF!</definedName>
    <definedName name="_Fill" localSheetId="20" hidden="1">#REF!</definedName>
    <definedName name="_Fill" localSheetId="21" hidden="1">#REF!</definedName>
    <definedName name="_Fill" localSheetId="7" hidden="1">#REF!</definedName>
    <definedName name="_Fill" localSheetId="1" hidden="1">#REF!</definedName>
    <definedName name="_Fill" localSheetId="6" hidden="1">#REF!</definedName>
    <definedName name="_fillp" localSheetId="8" hidden="1">#REF!</definedName>
    <definedName name="_fillp" localSheetId="20" hidden="1">#REF!</definedName>
    <definedName name="_fillp" localSheetId="21" hidden="1">#REF!</definedName>
    <definedName name="_fillp" localSheetId="7" hidden="1">#REF!</definedName>
    <definedName name="_fillp" localSheetId="1" hidden="1">#REF!</definedName>
    <definedName name="_fillp" localSheetId="6" hidden="1">#REF!</definedName>
    <definedName name="_FillPP" localSheetId="8" hidden="1">#REF!</definedName>
    <definedName name="_FillPP" localSheetId="20" hidden="1">#REF!</definedName>
    <definedName name="_FillPP" localSheetId="7" hidden="1">#REF!</definedName>
    <definedName name="_FillPP" localSheetId="1" hidden="1">#REF!</definedName>
    <definedName name="_FillPP" localSheetId="6" hidden="1">#REF!</definedName>
    <definedName name="_xlnm._FilterDatabase" localSheetId="16" hidden="1">Codes!#REF!</definedName>
    <definedName name="_xlnm._FilterDatabase" localSheetId="2" hidden="1">'Codes (3)'!$A$210:$G$230</definedName>
    <definedName name="_xlnm._FilterDatabase" localSheetId="22" hidden="1">Misc.!#REF!</definedName>
    <definedName name="_xlnm._FilterDatabase" localSheetId="1" hidden="1">'Old Codes'!$C$1:$F$1</definedName>
    <definedName name="_xlnm._FilterDatabase" localSheetId="0" hidden="1">'Old R002 codes'!$H$215:$M$215</definedName>
    <definedName name="_xlnm._FilterDatabase" localSheetId="4" hidden="1">'Revenue and Direct Costs'!#REF!</definedName>
    <definedName name="_xlnm._FilterDatabase" localSheetId="3" hidden="1">Test!#REF!</definedName>
    <definedName name="_xlnm._FilterDatabase" localSheetId="5" hidden="1">'Working Capital'!#REF!</definedName>
    <definedName name="_Key1" localSheetId="8" hidden="1">#REF!</definedName>
    <definedName name="_Key1" localSheetId="16" hidden="1">#REF!</definedName>
    <definedName name="_Key1" localSheetId="2" hidden="1">#REF!</definedName>
    <definedName name="_Key1" localSheetId="19" hidden="1">#REF!</definedName>
    <definedName name="_Key1" localSheetId="17" hidden="1">#REF!</definedName>
    <definedName name="_Key1" localSheetId="21" hidden="1">#REF!</definedName>
    <definedName name="_Key1" localSheetId="7" hidden="1">#REF!</definedName>
    <definedName name="_Key1" localSheetId="22" hidden="1">#REF!</definedName>
    <definedName name="_Key1" localSheetId="1" hidden="1">#REF!</definedName>
    <definedName name="_Key1" localSheetId="0" hidden="1">#REF!</definedName>
    <definedName name="_Key1" localSheetId="6" hidden="1">#REF!</definedName>
    <definedName name="_Key1" localSheetId="4" hidden="1">#REF!</definedName>
    <definedName name="_Key1" localSheetId="3" hidden="1">#REF!</definedName>
    <definedName name="_Key1" localSheetId="5" hidden="1">#REF!</definedName>
    <definedName name="_Order1" hidden="1">255</definedName>
    <definedName name="_Order2" hidden="1">255</definedName>
    <definedName name="_Screening3" localSheetId="8" hidden="1">#REF!</definedName>
    <definedName name="_Screening3" localSheetId="20" hidden="1">#REF!</definedName>
    <definedName name="_Screening3" localSheetId="21" hidden="1">#REF!</definedName>
    <definedName name="_Screening3" localSheetId="7" hidden="1">#REF!</definedName>
    <definedName name="_Screening3" localSheetId="1" hidden="1">#REF!</definedName>
    <definedName name="_Screening3" localSheetId="6" hidden="1">#REF!</definedName>
    <definedName name="_Sort" localSheetId="8" hidden="1">#REF!</definedName>
    <definedName name="_Sort" localSheetId="19" hidden="1">#REF!</definedName>
    <definedName name="_Sort" localSheetId="20" hidden="1">#REF!</definedName>
    <definedName name="_Sort" localSheetId="17" hidden="1">#REF!</definedName>
    <definedName name="_Sort" localSheetId="21" hidden="1">#REF!</definedName>
    <definedName name="_Sort" localSheetId="7" hidden="1">#REF!</definedName>
    <definedName name="_Sort" localSheetId="1" hidden="1">#REF!</definedName>
    <definedName name="_Sort" localSheetId="6" hidden="1">#REF!</definedName>
    <definedName name="_Table1_In1" localSheetId="8" hidden="1">#REF!</definedName>
    <definedName name="_Table1_In1" localSheetId="20" hidden="1">#REF!</definedName>
    <definedName name="_Table1_In1" localSheetId="7" hidden="1">#REF!</definedName>
    <definedName name="_Table1_In1" localSheetId="1" hidden="1">#REF!</definedName>
    <definedName name="_Table1_In1" localSheetId="6" hidden="1">#REF!</definedName>
    <definedName name="_Table1_Out" localSheetId="8" hidden="1">#REF!</definedName>
    <definedName name="_Table1_Out" localSheetId="20" hidden="1">#REF!</definedName>
    <definedName name="_Table1_Out" localSheetId="7" hidden="1">#REF!</definedName>
    <definedName name="_Table1_Out" localSheetId="1" hidden="1">#REF!</definedName>
    <definedName name="_Table1_Out" localSheetId="6" hidden="1">#REF!</definedName>
    <definedName name="_Table2_In1" localSheetId="8" hidden="1">#REF!</definedName>
    <definedName name="_Table2_In1" localSheetId="20" hidden="1">#REF!</definedName>
    <definedName name="_Table2_In1" localSheetId="21" hidden="1">#REF!</definedName>
    <definedName name="_Table2_In1" localSheetId="7" hidden="1">#REF!</definedName>
    <definedName name="_Table2_In1" localSheetId="1" hidden="1">#REF!</definedName>
    <definedName name="_Table2_In1" localSheetId="6" hidden="1">#REF!</definedName>
    <definedName name="_Table2_In2" localSheetId="8" hidden="1">#REF!</definedName>
    <definedName name="_Table2_In2" localSheetId="20" hidden="1">#REF!</definedName>
    <definedName name="_Table2_In2" localSheetId="21" hidden="1">#REF!</definedName>
    <definedName name="_Table2_In2" localSheetId="7" hidden="1">#REF!</definedName>
    <definedName name="_Table2_In2" localSheetId="1" hidden="1">#REF!</definedName>
    <definedName name="_Table2_In2" localSheetId="6" hidden="1">#REF!</definedName>
    <definedName name="_Table2_In3" localSheetId="8" hidden="1">#REF!</definedName>
    <definedName name="_Table2_In3" localSheetId="20" hidden="1">#REF!</definedName>
    <definedName name="_Table2_In3" localSheetId="21" hidden="1">#REF!</definedName>
    <definedName name="_Table2_In3" localSheetId="7" hidden="1">#REF!</definedName>
    <definedName name="_Table2_In3" localSheetId="1" hidden="1">#REF!</definedName>
    <definedName name="_Table2_In3" localSheetId="6" hidden="1">#REF!</definedName>
    <definedName name="_Table2_In4" localSheetId="8" hidden="1">#REF!</definedName>
    <definedName name="_Table2_In4" localSheetId="20" hidden="1">#REF!</definedName>
    <definedName name="_Table2_In4" localSheetId="7" hidden="1">#REF!</definedName>
    <definedName name="_Table2_In4" localSheetId="1" hidden="1">#REF!</definedName>
    <definedName name="_Table2_In4" localSheetId="6" hidden="1">#REF!</definedName>
    <definedName name="_Table2_Out" localSheetId="8" hidden="1">#REF!</definedName>
    <definedName name="_Table2_Out" localSheetId="20" hidden="1">#REF!</definedName>
    <definedName name="_Table2_Out" localSheetId="21" hidden="1">#REF!</definedName>
    <definedName name="_Table2_Out" localSheetId="7" hidden="1">#REF!</definedName>
    <definedName name="_Table2_Out" localSheetId="1" hidden="1">#REF!</definedName>
    <definedName name="_Table2_Out" localSheetId="6" hidden="1">#REF!</definedName>
    <definedName name="_Table3_In2" localSheetId="8" hidden="1">#REF!</definedName>
    <definedName name="_Table3_In2" localSheetId="20" hidden="1">#REF!</definedName>
    <definedName name="_Table3_In2" localSheetId="21" hidden="1">#REF!</definedName>
    <definedName name="_Table3_In2" localSheetId="7" hidden="1">#REF!</definedName>
    <definedName name="_Table3_In2" localSheetId="1" hidden="1">#REF!</definedName>
    <definedName name="_Table3_In2" localSheetId="6" hidden="1">#REF!</definedName>
    <definedName name="a" localSheetId="8" hidden="1">#REF!</definedName>
    <definedName name="a" localSheetId="19" hidden="1">#REF!</definedName>
    <definedName name="a" localSheetId="20" hidden="1">#REF!</definedName>
    <definedName name="a" localSheetId="17" hidden="1">#REF!</definedName>
    <definedName name="a" localSheetId="21" hidden="1">#REF!</definedName>
    <definedName name="a" localSheetId="7" hidden="1">#REF!</definedName>
    <definedName name="a" localSheetId="1" hidden="1">#REF!</definedName>
    <definedName name="a" localSheetId="6" hidden="1">#REF!</definedName>
    <definedName name="AA" localSheetId="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20" hidden="1">{#N/A,#N/A,FALSE,"Projections";#N/A,#N/A,FALSE,"Multiples Valuation";#N/A,#N/A,FALSE,"LBO";#N/A,#N/A,FALSE,"Multiples_Sensitivity";#N/A,#N/A,FALSE,"Summary"}</definedName>
    <definedName name="AA" localSheetId="21" hidden="1">{#N/A,#N/A,FALSE,"Projections";#N/A,#N/A,FALSE,"Multiples Valuation";#N/A,#N/A,FALSE,"LBO";#N/A,#N/A,FALSE,"Multiples_Sensitivity";#N/A,#N/A,FALSE,"Summary"}</definedName>
    <definedName name="AA" localSheetId="7" hidden="1">{#N/A,#N/A,FALSE,"Projections";#N/A,#N/A,FALSE,"Multiples Valuation";#N/A,#N/A,FALSE,"LBO";#N/A,#N/A,FALSE,"Multiples_Sensitivity";#N/A,#N/A,FALSE,"Summary"}</definedName>
    <definedName name="AA" localSheetId="22"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6"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 localSheetId="5"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8" hidden="1">{#N/A,#N/A,TRUE,"Report"}</definedName>
    <definedName name="ab" localSheetId="16" hidden="1">{#N/A,#N/A,TRUE,"Report"}</definedName>
    <definedName name="ab" localSheetId="2" hidden="1">{#N/A,#N/A,TRUE,"Report"}</definedName>
    <definedName name="ab" localSheetId="20" hidden="1">{#N/A,#N/A,TRUE,"Report"}</definedName>
    <definedName name="ab" localSheetId="21" hidden="1">{#N/A,#N/A,TRUE,"Report"}</definedName>
    <definedName name="ab" localSheetId="7" hidden="1">{#N/A,#N/A,TRUE,"Report"}</definedName>
    <definedName name="ab" localSheetId="22" hidden="1">{#N/A,#N/A,TRUE,"Report"}</definedName>
    <definedName name="ab" localSheetId="1" hidden="1">{#N/A,#N/A,TRUE,"Report"}</definedName>
    <definedName name="ab" localSheetId="0" hidden="1">{#N/A,#N/A,TRUE,"Report"}</definedName>
    <definedName name="ab" localSheetId="6" hidden="1">{#N/A,#N/A,TRUE,"Report"}</definedName>
    <definedName name="ab" localSheetId="4" hidden="1">{#N/A,#N/A,TRUE,"Report"}</definedName>
    <definedName name="ab" localSheetId="3" hidden="1">{#N/A,#N/A,TRUE,"Report"}</definedName>
    <definedName name="ab" localSheetId="5" hidden="1">{#N/A,#N/A,TRUE,"Report"}</definedName>
    <definedName name="abc" localSheetId="8" hidden="1">{"histincome",#N/A,FALSE,"hyfins";"closing balance",#N/A,FALSE,"hyfins"}</definedName>
    <definedName name="abc" localSheetId="16" hidden="1">{"histincome",#N/A,FALSE,"hyfins";"closing balance",#N/A,FALSE,"hyfins"}</definedName>
    <definedName name="abc" localSheetId="2" hidden="1">{"histincome",#N/A,FALSE,"hyfins";"closing balance",#N/A,FALSE,"hyfins"}</definedName>
    <definedName name="abc" localSheetId="20" hidden="1">{"histincome",#N/A,FALSE,"hyfins";"closing balance",#N/A,FALSE,"hyfins"}</definedName>
    <definedName name="abc" localSheetId="21" hidden="1">{"histincome",#N/A,FALSE,"hyfins";"closing balance",#N/A,FALSE,"hyfins"}</definedName>
    <definedName name="abc" localSheetId="7" hidden="1">{"histincome",#N/A,FALSE,"hyfins";"closing balance",#N/A,FALSE,"hyfins"}</definedName>
    <definedName name="abc" localSheetId="22"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6" hidden="1">{"histincome",#N/A,FALSE,"hyfins";"closing balance",#N/A,FALSE,"hyfins"}</definedName>
    <definedName name="abc" localSheetId="4" hidden="1">{"histincome",#N/A,FALSE,"hyfins";"closing balance",#N/A,FALSE,"hyfins"}</definedName>
    <definedName name="abc" localSheetId="3" hidden="1">{"histincome",#N/A,FALSE,"hyfins";"closing balance",#N/A,FALSE,"hyfins"}</definedName>
    <definedName name="abc" localSheetId="5" hidden="1">{"histincome",#N/A,FALSE,"hyfins";"closing balance",#N/A,FALSE,"hyfins"}</definedName>
    <definedName name="abcd" localSheetId="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20" hidden="1">{"assumptions",#N/A,FALSE,"Assumption Summary";"proforma97",#N/A,FALSE,"97 pro forma";"sensitivity97",#N/A,FALSE,"97 sensitivity ";"proforma98",#N/A,FALSE,"98 pro forma";"sensitivity98",#N/A,FALSE,"98 sensitivity"}</definedName>
    <definedName name="abcd" localSheetId="21" hidden="1">{"assumptions",#N/A,FALSE,"Assumption Summary";"proforma97",#N/A,FALSE,"97 pro forma";"sensitivity97",#N/A,FALSE,"97 sensitivity ";"proforma98",#N/A,FALSE,"98 pro forma";"sensitivity98",#N/A,FALSE,"98 sensitivity"}</definedName>
    <definedName name="abcd" localSheetId="7" hidden="1">{"assumptions",#N/A,FALSE,"Assumption Summary";"proforma97",#N/A,FALSE,"97 pro forma";"sensitivity97",#N/A,FALSE,"97 sensitivity ";"proforma98",#N/A,FALSE,"98 pro forma";"sensitivity98",#N/A,FALSE,"98 sensitivity"}</definedName>
    <definedName name="abcd" localSheetId="22"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6"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bcd" localSheetId="5" hidden="1">{"assumptions",#N/A,FALSE,"Assumption Summary";"proforma97",#N/A,FALSE,"97 pro forma";"sensitivity97",#N/A,FALSE,"97 sensitivity ";"proforma98",#N/A,FALSE,"98 pro forma";"sensitivity98",#N/A,FALSE,"98 sensitivity"}</definedName>
    <definedName name="ac" localSheetId="8" hidden="1">{#N/A,#N/A,TRUE,"Report"}</definedName>
    <definedName name="ac" localSheetId="16" hidden="1">{#N/A,#N/A,TRUE,"Report"}</definedName>
    <definedName name="ac" localSheetId="2" hidden="1">{#N/A,#N/A,TRUE,"Report"}</definedName>
    <definedName name="ac" localSheetId="20" hidden="1">{#N/A,#N/A,TRUE,"Report"}</definedName>
    <definedName name="ac" localSheetId="21" hidden="1">{#N/A,#N/A,TRUE,"Report"}</definedName>
    <definedName name="ac" localSheetId="7" hidden="1">{#N/A,#N/A,TRUE,"Report"}</definedName>
    <definedName name="ac" localSheetId="22" hidden="1">{#N/A,#N/A,TRUE,"Report"}</definedName>
    <definedName name="ac" localSheetId="1" hidden="1">{#N/A,#N/A,TRUE,"Report"}</definedName>
    <definedName name="ac" localSheetId="0" hidden="1">{#N/A,#N/A,TRUE,"Report"}</definedName>
    <definedName name="ac" localSheetId="6" hidden="1">{#N/A,#N/A,TRUE,"Report"}</definedName>
    <definedName name="ac" localSheetId="4" hidden="1">{#N/A,#N/A,TRUE,"Report"}</definedName>
    <definedName name="ac" localSheetId="3" hidden="1">{#N/A,#N/A,TRUE,"Report"}</definedName>
    <definedName name="ac" localSheetId="5" hidden="1">{#N/A,#N/A,TRUE,"Report"}</definedName>
    <definedName name="Access_Button" hidden="1">"Grants_Summary_by_Employee_List"</definedName>
    <definedName name="AccessDatabase" hidden="1">"I:\hr\options\Grants.mdb"</definedName>
    <definedName name="ACwvu.ADM._.GEN._.MGMNT._.DETAIL." localSheetId="8" hidden="1">#REF!</definedName>
    <definedName name="ACwvu.ADM._.GEN._.MGMNT._.DETAIL." localSheetId="20" hidden="1">#REF!</definedName>
    <definedName name="ACwvu.ADM._.GEN._.MGMNT._.DETAIL." localSheetId="21" hidden="1">#REF!</definedName>
    <definedName name="ACwvu.ADM._.GEN._.MGMNT._.DETAIL." localSheetId="7" hidden="1">#REF!</definedName>
    <definedName name="ACwvu.ADM._.GEN._.MGMNT._.DETAIL." localSheetId="1" hidden="1">#REF!</definedName>
    <definedName name="ACwvu.ADM._.GEN._.MGMNT._.DETAIL." localSheetId="6" hidden="1">#REF!</definedName>
    <definedName name="ACwvu.Analysis1H95." localSheetId="8" hidden="1">#REF!</definedName>
    <definedName name="ACwvu.Analysis1H95." localSheetId="20" hidden="1">#REF!</definedName>
    <definedName name="ACwvu.Analysis1H95." localSheetId="21" hidden="1">#REF!</definedName>
    <definedName name="ACwvu.Analysis1H95." localSheetId="7" hidden="1">#REF!</definedName>
    <definedName name="ACwvu.Analysis1H95." localSheetId="1" hidden="1">#REF!</definedName>
    <definedName name="ACwvu.Analysis1H95." localSheetId="6" hidden="1">#REF!</definedName>
    <definedName name="ACwvu.Analysis1Q95." localSheetId="8" hidden="1">#REF!</definedName>
    <definedName name="ACwvu.Analysis1Q95." localSheetId="20" hidden="1">#REF!</definedName>
    <definedName name="ACwvu.Analysis1Q95." localSheetId="21" hidden="1">#REF!</definedName>
    <definedName name="ACwvu.Analysis1Q95." localSheetId="7" hidden="1">#REF!</definedName>
    <definedName name="ACwvu.Analysis1Q95." localSheetId="1" hidden="1">#REF!</definedName>
    <definedName name="ACwvu.Analysis1Q95." localSheetId="6" hidden="1">#REF!</definedName>
    <definedName name="ACwvu.Analysis2Q95." localSheetId="8" hidden="1">#REF!</definedName>
    <definedName name="ACwvu.Analysis2Q95." localSheetId="20" hidden="1">#REF!</definedName>
    <definedName name="ACwvu.Analysis2Q95." localSheetId="7" hidden="1">#REF!</definedName>
    <definedName name="ACwvu.Analysis2Q95." localSheetId="1" hidden="1">#REF!</definedName>
    <definedName name="ACwvu.Analysis2Q95." localSheetId="6" hidden="1">#REF!</definedName>
    <definedName name="ACwvu.inputs._.raw._.data." localSheetId="8" hidden="1">#REF!</definedName>
    <definedName name="ACwvu.inputs._.raw._.data." localSheetId="20" hidden="1">#REF!</definedName>
    <definedName name="ACwvu.inputs._.raw._.data." localSheetId="7" hidden="1">#REF!</definedName>
    <definedName name="ACwvu.inputs._.raw._.data." localSheetId="1" hidden="1">#REF!</definedName>
    <definedName name="ACwvu.inputs._.raw._.data." localSheetId="6" hidden="1">#REF!</definedName>
    <definedName name="ACwvu.Margin._.Summary." localSheetId="8" hidden="1">#REF!</definedName>
    <definedName name="ACwvu.Margin._.Summary." localSheetId="20" hidden="1">#REF!</definedName>
    <definedName name="ACwvu.Margin._.Summary." localSheetId="7" hidden="1">#REF!</definedName>
    <definedName name="ACwvu.Margin._.Summary." localSheetId="1" hidden="1">#REF!</definedName>
    <definedName name="ACwvu.Margin._.Summary." localSheetId="6" hidden="1">#REF!</definedName>
    <definedName name="ACwvu.STORAGE._.RENTS." localSheetId="8" hidden="1">#REF!</definedName>
    <definedName name="ACwvu.STORAGE._.RENTS." localSheetId="20" hidden="1">#REF!</definedName>
    <definedName name="ACwvu.STORAGE._.RENTS." localSheetId="7" hidden="1">#REF!</definedName>
    <definedName name="ACwvu.STORAGE._.RENTS." localSheetId="1" hidden="1">#REF!</definedName>
    <definedName name="ACwvu.STORAGE._.RENTS." localSheetId="6" hidden="1">#REF!</definedName>
    <definedName name="ACwvu.summary1." localSheetId="8" hidden="1">#REF!</definedName>
    <definedName name="ACwvu.summary1." localSheetId="20" hidden="1">#REF!</definedName>
    <definedName name="ACwvu.summary1." localSheetId="7" hidden="1">#REF!</definedName>
    <definedName name="ACwvu.summary1." localSheetId="1" hidden="1">#REF!</definedName>
    <definedName name="ACwvu.summary1." localSheetId="6" hidden="1">#REF!</definedName>
    <definedName name="ACwvu.summary2." localSheetId="8" hidden="1">#REF!</definedName>
    <definedName name="ACwvu.summary2." localSheetId="20" hidden="1">#REF!</definedName>
    <definedName name="ACwvu.summary2." localSheetId="7" hidden="1">#REF!</definedName>
    <definedName name="ACwvu.summary2." localSheetId="1" hidden="1">#REF!</definedName>
    <definedName name="ACwvu.summary2." localSheetId="6" hidden="1">#REF!</definedName>
    <definedName name="ACwvu.summary3." localSheetId="8" hidden="1">#REF!</definedName>
    <definedName name="ACwvu.summary3." localSheetId="20" hidden="1">#REF!</definedName>
    <definedName name="ACwvu.summary3." localSheetId="7" hidden="1">#REF!</definedName>
    <definedName name="ACwvu.summary3." localSheetId="1" hidden="1">#REF!</definedName>
    <definedName name="ACwvu.summary3." localSheetId="6" hidden="1">#REF!</definedName>
    <definedName name="ad" localSheetId="8" hidden="1">{#N/A,#N/A,TRUE,"Report"}</definedName>
    <definedName name="ad" localSheetId="16" hidden="1">{#N/A,#N/A,TRUE,"Report"}</definedName>
    <definedName name="ad" localSheetId="2" hidden="1">{#N/A,#N/A,TRUE,"Report"}</definedName>
    <definedName name="ad" localSheetId="20" hidden="1">{#N/A,#N/A,TRUE,"Report"}</definedName>
    <definedName name="ad" localSheetId="21" hidden="1">{#N/A,#N/A,TRUE,"Report"}</definedName>
    <definedName name="ad" localSheetId="7" hidden="1">{#N/A,#N/A,TRUE,"Report"}</definedName>
    <definedName name="ad" localSheetId="22" hidden="1">{#N/A,#N/A,TRUE,"Report"}</definedName>
    <definedName name="ad" localSheetId="1" hidden="1">{#N/A,#N/A,TRUE,"Report"}</definedName>
    <definedName name="ad" localSheetId="0" hidden="1">{#N/A,#N/A,TRUE,"Report"}</definedName>
    <definedName name="ad" localSheetId="6" hidden="1">{#N/A,#N/A,TRUE,"Report"}</definedName>
    <definedName name="ad" localSheetId="4" hidden="1">{#N/A,#N/A,TRUE,"Report"}</definedName>
    <definedName name="ad" localSheetId="3" hidden="1">{#N/A,#N/A,TRUE,"Report"}</definedName>
    <definedName name="ad" localSheetId="5" hidden="1">{#N/A,#N/A,TRUE,"Report"}</definedName>
    <definedName name="ae" localSheetId="8" hidden="1">{#N/A,#N/A,TRUE,"Report"}</definedName>
    <definedName name="ae" localSheetId="16" hidden="1">{#N/A,#N/A,TRUE,"Report"}</definedName>
    <definedName name="ae" localSheetId="2" hidden="1">{#N/A,#N/A,TRUE,"Report"}</definedName>
    <definedName name="ae" localSheetId="20" hidden="1">{#N/A,#N/A,TRUE,"Report"}</definedName>
    <definedName name="ae" localSheetId="21" hidden="1">{#N/A,#N/A,TRUE,"Report"}</definedName>
    <definedName name="ae" localSheetId="7" hidden="1">{#N/A,#N/A,TRUE,"Report"}</definedName>
    <definedName name="ae" localSheetId="22" hidden="1">{#N/A,#N/A,TRUE,"Report"}</definedName>
    <definedName name="ae" localSheetId="1" hidden="1">{#N/A,#N/A,TRUE,"Report"}</definedName>
    <definedName name="ae" localSheetId="0" hidden="1">{#N/A,#N/A,TRUE,"Report"}</definedName>
    <definedName name="ae" localSheetId="6" hidden="1">{#N/A,#N/A,TRUE,"Report"}</definedName>
    <definedName name="ae" localSheetId="4" hidden="1">{#N/A,#N/A,TRUE,"Report"}</definedName>
    <definedName name="ae" localSheetId="3" hidden="1">{#N/A,#N/A,TRUE,"Report"}</definedName>
    <definedName name="ae" localSheetId="5" hidden="1">{#N/A,#N/A,TRUE,"Report"}</definedName>
    <definedName name="ag" localSheetId="8" hidden="1">{#N/A,#N/A,TRUE,"Report"}</definedName>
    <definedName name="ag" localSheetId="16" hidden="1">{#N/A,#N/A,TRUE,"Report"}</definedName>
    <definedName name="ag" localSheetId="2" hidden="1">{#N/A,#N/A,TRUE,"Report"}</definedName>
    <definedName name="ag" localSheetId="20" hidden="1">{#N/A,#N/A,TRUE,"Report"}</definedName>
    <definedName name="ag" localSheetId="21" hidden="1">{#N/A,#N/A,TRUE,"Report"}</definedName>
    <definedName name="ag" localSheetId="7" hidden="1">{#N/A,#N/A,TRUE,"Report"}</definedName>
    <definedName name="ag" localSheetId="22" hidden="1">{#N/A,#N/A,TRUE,"Report"}</definedName>
    <definedName name="ag" localSheetId="1" hidden="1">{#N/A,#N/A,TRUE,"Report"}</definedName>
    <definedName name="ag" localSheetId="0" hidden="1">{#N/A,#N/A,TRUE,"Report"}</definedName>
    <definedName name="ag" localSheetId="6" hidden="1">{#N/A,#N/A,TRUE,"Report"}</definedName>
    <definedName name="ag" localSheetId="4" hidden="1">{#N/A,#N/A,TRUE,"Report"}</definedName>
    <definedName name="ag" localSheetId="3" hidden="1">{#N/A,#N/A,TRUE,"Report"}</definedName>
    <definedName name="ag" localSheetId="5" hidden="1">{#N/A,#N/A,TRUE,"Report"}</definedName>
    <definedName name="anscount" hidden="1">1</definedName>
    <definedName name="anything" localSheetId="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8" hidden="1">#REF!</definedName>
    <definedName name="APPRZONE" localSheetId="20" hidden="1">#REF!</definedName>
    <definedName name="APPRZONE" localSheetId="21" hidden="1">#REF!</definedName>
    <definedName name="APPRZONE" localSheetId="7" hidden="1">#REF!</definedName>
    <definedName name="APPRZONE" localSheetId="1" hidden="1">#REF!</definedName>
    <definedName name="APPRZONE" localSheetId="6" hidden="1">#REF!</definedName>
    <definedName name="as" localSheetId="8" hidden="1">{"AT","COMPANIES",TRUE}</definedName>
    <definedName name="as" localSheetId="16" hidden="1">{"AT","COMPANIES",TRUE}</definedName>
    <definedName name="as" localSheetId="2" hidden="1">{"AT","COMPANIES",TRUE}</definedName>
    <definedName name="as" localSheetId="20" hidden="1">{"AT","COMPANIES",TRUE}</definedName>
    <definedName name="as" localSheetId="21" hidden="1">{"AT","COMPANIES",TRUE}</definedName>
    <definedName name="as" localSheetId="7" hidden="1">{"AT","COMPANIES",TRUE}</definedName>
    <definedName name="as" localSheetId="22" hidden="1">{"AT","COMPANIES",TRUE}</definedName>
    <definedName name="as" localSheetId="1" hidden="1">{"AT","COMPANIES",TRUE}</definedName>
    <definedName name="as" localSheetId="0" hidden="1">{"AT","COMPANIES",TRUE}</definedName>
    <definedName name="as" localSheetId="6" hidden="1">{"AT","COMPANIES",TRUE}</definedName>
    <definedName name="as" localSheetId="4" hidden="1">{"AT","COMPANIES",TRUE}</definedName>
    <definedName name="as" localSheetId="3" hidden="1">{"AT","COMPANIES",TRUE}</definedName>
    <definedName name="as" localSheetId="5" hidden="1">{"AT","COMPANIES",TRUE}</definedName>
    <definedName name="AS2DocOpenMode" hidden="1">"AS2DocumentEdit"</definedName>
    <definedName name="asdf" localSheetId="8" hidden="1">#REF!</definedName>
    <definedName name="asdf" localSheetId="20" hidden="1">#REF!</definedName>
    <definedName name="asdf" localSheetId="21" hidden="1">#REF!</definedName>
    <definedName name="asdf" localSheetId="7" hidden="1">#REF!</definedName>
    <definedName name="asdf" localSheetId="1" hidden="1">#REF!</definedName>
    <definedName name="asdf" localSheetId="6" hidden="1">#REF!</definedName>
    <definedName name="asdfasdf" localSheetId="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20" hidden="1">{#N/A,#N/A,FALSE,"TS";#N/A,#N/A,FALSE,"Combo";#N/A,#N/A,FALSE,"FAIR";#N/A,#N/A,FALSE,"RBC";#N/A,#N/A,FALSE,"xxxx";#N/A,#N/A,FALSE,"A_D";#N/A,#N/A,FALSE,"WACC";#N/A,#N/A,FALSE,"DCF";#N/A,#N/A,FALSE,"LBO";#N/A,#N/A,FALSE,"AcqMults";#N/A,#N/A,FALSE,"CompMults"}</definedName>
    <definedName name="asdfasdf" localSheetId="21" hidden="1">{#N/A,#N/A,FALSE,"TS";#N/A,#N/A,FALSE,"Combo";#N/A,#N/A,FALSE,"FAIR";#N/A,#N/A,FALSE,"RBC";#N/A,#N/A,FALSE,"xxxx";#N/A,#N/A,FALSE,"A_D";#N/A,#N/A,FALSE,"WACC";#N/A,#N/A,FALSE,"DCF";#N/A,#N/A,FALSE,"LBO";#N/A,#N/A,FALSE,"AcqMults";#N/A,#N/A,FALSE,"CompMults"}</definedName>
    <definedName name="asdfasdf" localSheetId="7" hidden="1">{#N/A,#N/A,FALSE,"TS";#N/A,#N/A,FALSE,"Combo";#N/A,#N/A,FALSE,"FAIR";#N/A,#N/A,FALSE,"RBC";#N/A,#N/A,FALSE,"xxxx";#N/A,#N/A,FALSE,"A_D";#N/A,#N/A,FALSE,"WACC";#N/A,#N/A,FALSE,"DCF";#N/A,#N/A,FALSE,"LBO";#N/A,#N/A,FALSE,"AcqMults";#N/A,#N/A,FALSE,"CompMults"}</definedName>
    <definedName name="asdfasdf" localSheetId="22"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6"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 localSheetId="5" hidden="1">{#N/A,#N/A,FALSE,"TS";#N/A,#N/A,FALSE,"Combo";#N/A,#N/A,FALSE,"FAIR";#N/A,#N/A,FALSE,"RBC";#N/A,#N/A,FALSE,"xxxx";#N/A,#N/A,FALSE,"A_D";#N/A,#N/A,FALSE,"WACC";#N/A,#N/A,FALSE,"DCF";#N/A,#N/A,FALSE,"LBO";#N/A,#N/A,FALSE,"AcqMults";#N/A,#N/A,FALSE,"CompMults"}</definedName>
    <definedName name="asdfasdfasd" localSheetId="8" hidden="1">{"ReportTop",#N/A,FALSE,"report top"}</definedName>
    <definedName name="asdfasdfasd" localSheetId="16" hidden="1">{"ReportTop",#N/A,FALSE,"report top"}</definedName>
    <definedName name="asdfasdfasd" localSheetId="2" hidden="1">{"ReportTop",#N/A,FALSE,"report top"}</definedName>
    <definedName name="asdfasdfasd" localSheetId="20" hidden="1">{"ReportTop",#N/A,FALSE,"report top"}</definedName>
    <definedName name="asdfasdfasd" localSheetId="21" hidden="1">{"ReportTop",#N/A,FALSE,"report top"}</definedName>
    <definedName name="asdfasdfasd" localSheetId="7" hidden="1">{"ReportTop",#N/A,FALSE,"report top"}</definedName>
    <definedName name="asdfasdfasd" localSheetId="22" hidden="1">{"ReportTop",#N/A,FALSE,"report top"}</definedName>
    <definedName name="asdfasdfasd" localSheetId="1" hidden="1">{"ReportTop",#N/A,FALSE,"report top"}</definedName>
    <definedName name="asdfasdfasd" localSheetId="0" hidden="1">{"ReportTop",#N/A,FALSE,"report top"}</definedName>
    <definedName name="asdfasdfasd" localSheetId="6" hidden="1">{"ReportTop",#N/A,FALSE,"report top"}</definedName>
    <definedName name="asdfasdfasd" localSheetId="4" hidden="1">{"ReportTop",#N/A,FALSE,"report top"}</definedName>
    <definedName name="asdfasdfasd" localSheetId="3" hidden="1">{"ReportTop",#N/A,FALSE,"report top"}</definedName>
    <definedName name="asdfasdfasd" localSheetId="5" hidden="1">{"ReportTop",#N/A,FALSE,"report top"}</definedName>
    <definedName name="asdfasdfasd_1" localSheetId="8" hidden="1">{"ReportTop",#N/A,FALSE,"report top"}</definedName>
    <definedName name="asdfasdfasd_1" localSheetId="16" hidden="1">{"ReportTop",#N/A,FALSE,"report top"}</definedName>
    <definedName name="asdfasdfasd_1" localSheetId="2" hidden="1">{"ReportTop",#N/A,FALSE,"report top"}</definedName>
    <definedName name="asdfasdfasd_1" localSheetId="20" hidden="1">{"ReportTop",#N/A,FALSE,"report top"}</definedName>
    <definedName name="asdfasdfasd_1" localSheetId="21" hidden="1">{"ReportTop",#N/A,FALSE,"report top"}</definedName>
    <definedName name="asdfasdfasd_1" localSheetId="7" hidden="1">{"ReportTop",#N/A,FALSE,"report top"}</definedName>
    <definedName name="asdfasdfasd_1" localSheetId="22" hidden="1">{"ReportTop",#N/A,FALSE,"report top"}</definedName>
    <definedName name="asdfasdfasd_1" localSheetId="1" hidden="1">{"ReportTop",#N/A,FALSE,"report top"}</definedName>
    <definedName name="asdfasdfasd_1" localSheetId="0" hidden="1">{"ReportTop",#N/A,FALSE,"report top"}</definedName>
    <definedName name="asdfasdfasd_1" localSheetId="6" hidden="1">{"ReportTop",#N/A,FALSE,"report top"}</definedName>
    <definedName name="asdfasdfasd_1" localSheetId="4" hidden="1">{"ReportTop",#N/A,FALSE,"report top"}</definedName>
    <definedName name="asdfasdfasd_1" localSheetId="3" hidden="1">{"ReportTop",#N/A,FALSE,"report top"}</definedName>
    <definedName name="asdfasdfasd_1" localSheetId="5" hidden="1">{"ReportTop",#N/A,FALSE,"report top"}</definedName>
    <definedName name="asdfasdfasd_2" localSheetId="8" hidden="1">{"ReportTop",#N/A,FALSE,"report top"}</definedName>
    <definedName name="asdfasdfasd_2" localSheetId="16" hidden="1">{"ReportTop",#N/A,FALSE,"report top"}</definedName>
    <definedName name="asdfasdfasd_2" localSheetId="2" hidden="1">{"ReportTop",#N/A,FALSE,"report top"}</definedName>
    <definedName name="asdfasdfasd_2" localSheetId="20" hidden="1">{"ReportTop",#N/A,FALSE,"report top"}</definedName>
    <definedName name="asdfasdfasd_2" localSheetId="21" hidden="1">{"ReportTop",#N/A,FALSE,"report top"}</definedName>
    <definedName name="asdfasdfasd_2" localSheetId="7" hidden="1">{"ReportTop",#N/A,FALSE,"report top"}</definedName>
    <definedName name="asdfasdfasd_2" localSheetId="22" hidden="1">{"ReportTop",#N/A,FALSE,"report top"}</definedName>
    <definedName name="asdfasdfasd_2" localSheetId="1" hidden="1">{"ReportTop",#N/A,FALSE,"report top"}</definedName>
    <definedName name="asdfasdfasd_2" localSheetId="0" hidden="1">{"ReportTop",#N/A,FALSE,"report top"}</definedName>
    <definedName name="asdfasdfasd_2" localSheetId="6" hidden="1">{"ReportTop",#N/A,FALSE,"report top"}</definedName>
    <definedName name="asdfasdfasd_2" localSheetId="4" hidden="1">{"ReportTop",#N/A,FALSE,"report top"}</definedName>
    <definedName name="asdfasdfasd_2" localSheetId="3" hidden="1">{"ReportTop",#N/A,FALSE,"report top"}</definedName>
    <definedName name="asdfasdfasd_2" localSheetId="5" hidden="1">{"ReportTop",#N/A,FALSE,"report top"}</definedName>
    <definedName name="asdfasdfasd_3" localSheetId="8" hidden="1">{"ReportTop",#N/A,FALSE,"report top"}</definedName>
    <definedName name="asdfasdfasd_3" localSheetId="16" hidden="1">{"ReportTop",#N/A,FALSE,"report top"}</definedName>
    <definedName name="asdfasdfasd_3" localSheetId="2" hidden="1">{"ReportTop",#N/A,FALSE,"report top"}</definedName>
    <definedName name="asdfasdfasd_3" localSheetId="20" hidden="1">{"ReportTop",#N/A,FALSE,"report top"}</definedName>
    <definedName name="asdfasdfasd_3" localSheetId="21" hidden="1">{"ReportTop",#N/A,FALSE,"report top"}</definedName>
    <definedName name="asdfasdfasd_3" localSheetId="7" hidden="1">{"ReportTop",#N/A,FALSE,"report top"}</definedName>
    <definedName name="asdfasdfasd_3" localSheetId="22" hidden="1">{"ReportTop",#N/A,FALSE,"report top"}</definedName>
    <definedName name="asdfasdfasd_3" localSheetId="1" hidden="1">{"ReportTop",#N/A,FALSE,"report top"}</definedName>
    <definedName name="asdfasdfasd_3" localSheetId="0" hidden="1">{"ReportTop",#N/A,FALSE,"report top"}</definedName>
    <definedName name="asdfasdfasd_3" localSheetId="6" hidden="1">{"ReportTop",#N/A,FALSE,"report top"}</definedName>
    <definedName name="asdfasdfasd_3" localSheetId="4" hidden="1">{"ReportTop",#N/A,FALSE,"report top"}</definedName>
    <definedName name="asdfasdfasd_3" localSheetId="3" hidden="1">{"ReportTop",#N/A,FALSE,"report top"}</definedName>
    <definedName name="asdfasdfasd_3" localSheetId="5" hidden="1">{"ReportTop",#N/A,FALSE,"report top"}</definedName>
    <definedName name="asdfasdfasd_4" localSheetId="8" hidden="1">{"ReportTop",#N/A,FALSE,"report top"}</definedName>
    <definedName name="asdfasdfasd_4" localSheetId="16" hidden="1">{"ReportTop",#N/A,FALSE,"report top"}</definedName>
    <definedName name="asdfasdfasd_4" localSheetId="2" hidden="1">{"ReportTop",#N/A,FALSE,"report top"}</definedName>
    <definedName name="asdfasdfasd_4" localSheetId="20" hidden="1">{"ReportTop",#N/A,FALSE,"report top"}</definedName>
    <definedName name="asdfasdfasd_4" localSheetId="21" hidden="1">{"ReportTop",#N/A,FALSE,"report top"}</definedName>
    <definedName name="asdfasdfasd_4" localSheetId="7" hidden="1">{"ReportTop",#N/A,FALSE,"report top"}</definedName>
    <definedName name="asdfasdfasd_4" localSheetId="22" hidden="1">{"ReportTop",#N/A,FALSE,"report top"}</definedName>
    <definedName name="asdfasdfasd_4" localSheetId="1" hidden="1">{"ReportTop",#N/A,FALSE,"report top"}</definedName>
    <definedName name="asdfasdfasd_4" localSheetId="0" hidden="1">{"ReportTop",#N/A,FALSE,"report top"}</definedName>
    <definedName name="asdfasdfasd_4" localSheetId="6" hidden="1">{"ReportTop",#N/A,FALSE,"report top"}</definedName>
    <definedName name="asdfasdfasd_4" localSheetId="4" hidden="1">{"ReportTop",#N/A,FALSE,"report top"}</definedName>
    <definedName name="asdfasdfasd_4" localSheetId="3" hidden="1">{"ReportTop",#N/A,FALSE,"report top"}</definedName>
    <definedName name="asdfasdfasd_4" localSheetId="5" hidden="1">{"ReportTop",#N/A,FALSE,"report top"}</definedName>
    <definedName name="asdfasdfasd_5" localSheetId="8" hidden="1">{"ReportTop",#N/A,FALSE,"report top"}</definedName>
    <definedName name="asdfasdfasd_5" localSheetId="16" hidden="1">{"ReportTop",#N/A,FALSE,"report top"}</definedName>
    <definedName name="asdfasdfasd_5" localSheetId="2" hidden="1">{"ReportTop",#N/A,FALSE,"report top"}</definedName>
    <definedName name="asdfasdfasd_5" localSheetId="20" hidden="1">{"ReportTop",#N/A,FALSE,"report top"}</definedName>
    <definedName name="asdfasdfasd_5" localSheetId="21" hidden="1">{"ReportTop",#N/A,FALSE,"report top"}</definedName>
    <definedName name="asdfasdfasd_5" localSheetId="7" hidden="1">{"ReportTop",#N/A,FALSE,"report top"}</definedName>
    <definedName name="asdfasdfasd_5" localSheetId="22" hidden="1">{"ReportTop",#N/A,FALSE,"report top"}</definedName>
    <definedName name="asdfasdfasd_5" localSheetId="1" hidden="1">{"ReportTop",#N/A,FALSE,"report top"}</definedName>
    <definedName name="asdfasdfasd_5" localSheetId="0" hidden="1">{"ReportTop",#N/A,FALSE,"report top"}</definedName>
    <definedName name="asdfasdfasd_5" localSheetId="6" hidden="1">{"ReportTop",#N/A,FALSE,"report top"}</definedName>
    <definedName name="asdfasdfasd_5" localSheetId="4" hidden="1">{"ReportTop",#N/A,FALSE,"report top"}</definedName>
    <definedName name="asdfasdfasd_5" localSheetId="3" hidden="1">{"ReportTop",#N/A,FALSE,"report top"}</definedName>
    <definedName name="asdfasdfasd_5" localSheetId="5" hidden="1">{"ReportTop",#N/A,FALSE,"report top"}</definedName>
    <definedName name="asdfasdre"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8" hidden="1">{#N/A,#N/A,FALSE,"Sheet1"}</definedName>
    <definedName name="AUto1" localSheetId="16" hidden="1">{#N/A,#N/A,FALSE,"Sheet1"}</definedName>
    <definedName name="AUto1" localSheetId="2" hidden="1">{#N/A,#N/A,FALSE,"Sheet1"}</definedName>
    <definedName name="AUto1" localSheetId="20" hidden="1">{#N/A,#N/A,FALSE,"Sheet1"}</definedName>
    <definedName name="AUto1" localSheetId="21" hidden="1">{#N/A,#N/A,FALSE,"Sheet1"}</definedName>
    <definedName name="AUto1" localSheetId="7" hidden="1">{#N/A,#N/A,FALSE,"Sheet1"}</definedName>
    <definedName name="AUto1" localSheetId="22" hidden="1">{#N/A,#N/A,FALSE,"Sheet1"}</definedName>
    <definedName name="AUto1" localSheetId="1" hidden="1">{#N/A,#N/A,FALSE,"Sheet1"}</definedName>
    <definedName name="AUto1" localSheetId="0" hidden="1">{#N/A,#N/A,FALSE,"Sheet1"}</definedName>
    <definedName name="AUto1" localSheetId="6" hidden="1">{#N/A,#N/A,FALSE,"Sheet1"}</definedName>
    <definedName name="AUto1" localSheetId="4" hidden="1">{#N/A,#N/A,FALSE,"Sheet1"}</definedName>
    <definedName name="AUto1" localSheetId="3" hidden="1">{#N/A,#N/A,FALSE,"Sheet1"}</definedName>
    <definedName name="AUto1" localSheetId="5" hidden="1">{#N/A,#N/A,FALSE,"Sheet1"}</definedName>
    <definedName name="AUto2" localSheetId="8" hidden="1">{#N/A,#N/A,FALSE,"Sheet1"}</definedName>
    <definedName name="AUto2" localSheetId="16" hidden="1">{#N/A,#N/A,FALSE,"Sheet1"}</definedName>
    <definedName name="AUto2" localSheetId="2" hidden="1">{#N/A,#N/A,FALSE,"Sheet1"}</definedName>
    <definedName name="AUto2" localSheetId="20" hidden="1">{#N/A,#N/A,FALSE,"Sheet1"}</definedName>
    <definedName name="AUto2" localSheetId="21" hidden="1">{#N/A,#N/A,FALSE,"Sheet1"}</definedName>
    <definedName name="AUto2" localSheetId="7" hidden="1">{#N/A,#N/A,FALSE,"Sheet1"}</definedName>
    <definedName name="AUto2" localSheetId="22" hidden="1">{#N/A,#N/A,FALSE,"Sheet1"}</definedName>
    <definedName name="AUto2" localSheetId="1" hidden="1">{#N/A,#N/A,FALSE,"Sheet1"}</definedName>
    <definedName name="AUto2" localSheetId="0" hidden="1">{#N/A,#N/A,FALSE,"Sheet1"}</definedName>
    <definedName name="AUto2" localSheetId="6" hidden="1">{#N/A,#N/A,FALSE,"Sheet1"}</definedName>
    <definedName name="AUto2" localSheetId="4" hidden="1">{#N/A,#N/A,FALSE,"Sheet1"}</definedName>
    <definedName name="AUto2" localSheetId="3" hidden="1">{#N/A,#N/A,FALSE,"Sheet1"}</definedName>
    <definedName name="AUto2" localSheetId="5" hidden="1">{#N/A,#N/A,FALSE,"Sheet1"}</definedName>
    <definedName name="AZMatch" localSheetId="8" hidden="1">#REF!</definedName>
    <definedName name="AZMatch" localSheetId="20" hidden="1">#REF!</definedName>
    <definedName name="AZMatch" localSheetId="21" hidden="1">#REF!</definedName>
    <definedName name="AZMatch" localSheetId="7" hidden="1">#REF!</definedName>
    <definedName name="AZMatch" localSheetId="1" hidden="1">#REF!</definedName>
    <definedName name="AZMatch" localSheetId="6" hidden="1">#REF!</definedName>
    <definedName name="b" localSheetId="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20" hidden="1">{"EBITDA",#N/A,TRUE,"P&amp;L Net of Disc Ops";"output net of disc ops",#N/A,TRUE,"Revenue";"input",#N/A,TRUE,"Revenue";"output",#N/A,TRUE,"DC";"Input",#N/A,TRUE,"DC";"MTN and MCN",#N/A,TRUE,"Margin";"output detail line items",#N/A,TRUE,"SGA";"personnel by year",#N/A,TRUE,"Payroll";#N/A,#N/A,TRUE,"CapEx"}</definedName>
    <definedName name="bam" localSheetId="21" hidden="1">{"EBITDA",#N/A,TRUE,"P&amp;L Net of Disc Ops";"output net of disc ops",#N/A,TRUE,"Revenue";"input",#N/A,TRUE,"Revenue";"output",#N/A,TRUE,"DC";"Input",#N/A,TRUE,"DC";"MTN and MCN",#N/A,TRUE,"Margin";"output detail line items",#N/A,TRUE,"SGA";"personnel by year",#N/A,TRUE,"Payroll";#N/A,#N/A,TRUE,"CapEx"}</definedName>
    <definedName name="bam" localSheetId="7" hidden="1">{"EBITDA",#N/A,TRUE,"P&amp;L Net of Disc Ops";"output net of disc ops",#N/A,TRUE,"Revenue";"input",#N/A,TRUE,"Revenue";"output",#N/A,TRUE,"DC";"Input",#N/A,TRUE,"DC";"MTN and MCN",#N/A,TRUE,"Margin";"output detail line items",#N/A,TRUE,"SGA";"personnel by year",#N/A,TRUE,"Payroll";#N/A,#N/A,TRUE,"CapEx"}</definedName>
    <definedName name="bam" localSheetId="22"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6"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d" localSheetId="8" hidden="1">{#N/A,#N/A,TRUE,"Report"}</definedName>
    <definedName name="bd" localSheetId="16" hidden="1">{#N/A,#N/A,TRUE,"Report"}</definedName>
    <definedName name="bd" localSheetId="2" hidden="1">{#N/A,#N/A,TRUE,"Report"}</definedName>
    <definedName name="bd" localSheetId="20" hidden="1">{#N/A,#N/A,TRUE,"Report"}</definedName>
    <definedName name="bd" localSheetId="21" hidden="1">{#N/A,#N/A,TRUE,"Report"}</definedName>
    <definedName name="bd" localSheetId="7" hidden="1">{#N/A,#N/A,TRUE,"Report"}</definedName>
    <definedName name="bd" localSheetId="22" hidden="1">{#N/A,#N/A,TRUE,"Report"}</definedName>
    <definedName name="bd" localSheetId="1" hidden="1">{#N/A,#N/A,TRUE,"Report"}</definedName>
    <definedName name="bd" localSheetId="0" hidden="1">{#N/A,#N/A,TRUE,"Report"}</definedName>
    <definedName name="bd" localSheetId="6" hidden="1">{#N/A,#N/A,TRUE,"Report"}</definedName>
    <definedName name="bd" localSheetId="4" hidden="1">{#N/A,#N/A,TRUE,"Report"}</definedName>
    <definedName name="bd" localSheetId="3" hidden="1">{#N/A,#N/A,TRUE,"Report"}</definedName>
    <definedName name="bd" localSheetId="5" hidden="1">{#N/A,#N/A,TRUE,"Report"}</definedName>
    <definedName name="bdd" localSheetId="8" hidden="1">{#N/A,#N/A,TRUE,"Report"}</definedName>
    <definedName name="bdd" localSheetId="16" hidden="1">{#N/A,#N/A,TRUE,"Report"}</definedName>
    <definedName name="bdd" localSheetId="2" hidden="1">{#N/A,#N/A,TRUE,"Report"}</definedName>
    <definedName name="bdd" localSheetId="20" hidden="1">{#N/A,#N/A,TRUE,"Report"}</definedName>
    <definedName name="bdd" localSheetId="21" hidden="1">{#N/A,#N/A,TRUE,"Report"}</definedName>
    <definedName name="bdd" localSheetId="7" hidden="1">{#N/A,#N/A,TRUE,"Report"}</definedName>
    <definedName name="bdd" localSheetId="22" hidden="1">{#N/A,#N/A,TRUE,"Report"}</definedName>
    <definedName name="bdd" localSheetId="1" hidden="1">{#N/A,#N/A,TRUE,"Report"}</definedName>
    <definedName name="bdd" localSheetId="0" hidden="1">{#N/A,#N/A,TRUE,"Report"}</definedName>
    <definedName name="bdd" localSheetId="6" hidden="1">{#N/A,#N/A,TRUE,"Report"}</definedName>
    <definedName name="bdd" localSheetId="4" hidden="1">{#N/A,#N/A,TRUE,"Report"}</definedName>
    <definedName name="bdd" localSheetId="3" hidden="1">{#N/A,#N/A,TRUE,"Report"}</definedName>
    <definedName name="bdd" localSheetId="5" hidden="1">{#N/A,#N/A,TRUE,"Report"}</definedName>
    <definedName name="Bear" localSheetId="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20" hidden="1">{#N/A,#N/A,FALSE,"TS";#N/A,#N/A,FALSE,"Combo";#N/A,#N/A,FALSE,"FAIR";#N/A,#N/A,FALSE,"RBC";#N/A,#N/A,FALSE,"xxxx";#N/A,#N/A,FALSE,"A_D";#N/A,#N/A,FALSE,"WACC";#N/A,#N/A,FALSE,"DCF";#N/A,#N/A,FALSE,"LBO";#N/A,#N/A,FALSE,"AcqMults";#N/A,#N/A,FALSE,"CompMults"}</definedName>
    <definedName name="Bear" localSheetId="21" hidden="1">{#N/A,#N/A,FALSE,"TS";#N/A,#N/A,FALSE,"Combo";#N/A,#N/A,FALSE,"FAIR";#N/A,#N/A,FALSE,"RBC";#N/A,#N/A,FALSE,"xxxx";#N/A,#N/A,FALSE,"A_D";#N/A,#N/A,FALSE,"WACC";#N/A,#N/A,FALSE,"DCF";#N/A,#N/A,FALSE,"LBO";#N/A,#N/A,FALSE,"AcqMults";#N/A,#N/A,FALSE,"CompMults"}</definedName>
    <definedName name="Bear" localSheetId="7" hidden="1">{#N/A,#N/A,FALSE,"TS";#N/A,#N/A,FALSE,"Combo";#N/A,#N/A,FALSE,"FAIR";#N/A,#N/A,FALSE,"RBC";#N/A,#N/A,FALSE,"xxxx";#N/A,#N/A,FALSE,"A_D";#N/A,#N/A,FALSE,"WACC";#N/A,#N/A,FALSE,"DCF";#N/A,#N/A,FALSE,"LBO";#N/A,#N/A,FALSE,"AcqMults";#N/A,#N/A,FALSE,"CompMults"}</definedName>
    <definedName name="Bear" localSheetId="22"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6"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ear" localSheetId="5" hidden="1">{#N/A,#N/A,FALSE,"TS";#N/A,#N/A,FALSE,"Combo";#N/A,#N/A,FALSE,"FAIR";#N/A,#N/A,FALSE,"RBC";#N/A,#N/A,FALSE,"xxxx";#N/A,#N/A,FALSE,"A_D";#N/A,#N/A,FALSE,"WACC";#N/A,#N/A,FALSE,"DCF";#N/A,#N/A,FALSE,"LBO";#N/A,#N/A,FALSE,"AcqMults";#N/A,#N/A,FALSE,"CompMults"}</definedName>
    <definedName name="BLPH1" localSheetId="8" hidden="1">#REF!</definedName>
    <definedName name="BLPH1" localSheetId="20" hidden="1">#REF!</definedName>
    <definedName name="BLPH1" localSheetId="21" hidden="1">#REF!</definedName>
    <definedName name="BLPH1" localSheetId="7" hidden="1">#REF!</definedName>
    <definedName name="BLPH1" localSheetId="1" hidden="1">#REF!</definedName>
    <definedName name="BLPH1" localSheetId="6" hidden="1">#REF!</definedName>
    <definedName name="BLPH10" localSheetId="8" hidden="1">#REF!</definedName>
    <definedName name="BLPH10" localSheetId="20" hidden="1">#REF!</definedName>
    <definedName name="BLPH10" localSheetId="21" hidden="1">#REF!</definedName>
    <definedName name="BLPH10" localSheetId="7" hidden="1">#REF!</definedName>
    <definedName name="BLPH10" localSheetId="1" hidden="1">#REF!</definedName>
    <definedName name="BLPH10" localSheetId="6" hidden="1">#REF!</definedName>
    <definedName name="BLPH11" localSheetId="8" hidden="1">#REF!</definedName>
    <definedName name="BLPH11" localSheetId="20" hidden="1">#REF!</definedName>
    <definedName name="BLPH11" localSheetId="7" hidden="1">#REF!</definedName>
    <definedName name="BLPH11" localSheetId="1" hidden="1">#REF!</definedName>
    <definedName name="BLPH11" localSheetId="6" hidden="1">#REF!</definedName>
    <definedName name="BLPH2" localSheetId="8" hidden="1">#REF!</definedName>
    <definedName name="BLPH2" localSheetId="20" hidden="1">#REF!</definedName>
    <definedName name="BLPH2" localSheetId="7" hidden="1">#REF!</definedName>
    <definedName name="BLPH2" localSheetId="1" hidden="1">#REF!</definedName>
    <definedName name="BLPH2" localSheetId="6" hidden="1">#REF!</definedName>
    <definedName name="BLPH3" localSheetId="8" hidden="1">#REF!</definedName>
    <definedName name="BLPH3" localSheetId="20" hidden="1">#REF!</definedName>
    <definedName name="BLPH3" localSheetId="7" hidden="1">#REF!</definedName>
    <definedName name="BLPH3" localSheetId="1" hidden="1">#REF!</definedName>
    <definedName name="BLPH3" localSheetId="6" hidden="1">#REF!</definedName>
    <definedName name="BLPH4" localSheetId="8" hidden="1">#REF!</definedName>
    <definedName name="BLPH4" localSheetId="20" hidden="1">#REF!</definedName>
    <definedName name="BLPH4" localSheetId="7" hidden="1">#REF!</definedName>
    <definedName name="BLPH4" localSheetId="1" hidden="1">#REF!</definedName>
    <definedName name="BLPH4" localSheetId="6" hidden="1">#REF!</definedName>
    <definedName name="BLPH5" localSheetId="8" hidden="1">#REF!</definedName>
    <definedName name="BLPH5" localSheetId="20" hidden="1">#REF!</definedName>
    <definedName name="BLPH5" localSheetId="7" hidden="1">#REF!</definedName>
    <definedName name="BLPH5" localSheetId="1" hidden="1">#REF!</definedName>
    <definedName name="BLPH5" localSheetId="6" hidden="1">#REF!</definedName>
    <definedName name="BLPH6" localSheetId="8" hidden="1">#REF!</definedName>
    <definedName name="BLPH6" localSheetId="20" hidden="1">#REF!</definedName>
    <definedName name="BLPH6" localSheetId="7" hidden="1">#REF!</definedName>
    <definedName name="BLPH6" localSheetId="1" hidden="1">#REF!</definedName>
    <definedName name="BLPH6" localSheetId="6" hidden="1">#REF!</definedName>
    <definedName name="BLPH7" localSheetId="8" hidden="1">#REF!</definedName>
    <definedName name="BLPH7" localSheetId="20" hidden="1">#REF!</definedName>
    <definedName name="BLPH7" localSheetId="7" hidden="1">#REF!</definedName>
    <definedName name="BLPH7" localSheetId="1" hidden="1">#REF!</definedName>
    <definedName name="BLPH7" localSheetId="6" hidden="1">#REF!</definedName>
    <definedName name="BLPH8" localSheetId="8" hidden="1">#REF!</definedName>
    <definedName name="BLPH8" localSheetId="20" hidden="1">#REF!</definedName>
    <definedName name="BLPH8" localSheetId="7" hidden="1">#REF!</definedName>
    <definedName name="BLPH8" localSheetId="1" hidden="1">#REF!</definedName>
    <definedName name="BLPH8" localSheetId="6" hidden="1">#REF!</definedName>
    <definedName name="BLPH9" localSheetId="8" hidden="1">#REF!</definedName>
    <definedName name="BLPH9" localSheetId="20" hidden="1">#REF!</definedName>
    <definedName name="BLPH9" localSheetId="7" hidden="1">#REF!</definedName>
    <definedName name="BLPH9" localSheetId="1" hidden="1">#REF!</definedName>
    <definedName name="BLPH9" localSheetId="6" hidden="1">#REF!</definedName>
    <definedName name="BM" localSheetId="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20" hidden="1">{"EBITDA",#N/A,TRUE,"P&amp;L Net of Disc Ops";"output net of disc ops",#N/A,TRUE,"Revenue";"input",#N/A,TRUE,"Revenue";"output",#N/A,TRUE,"DC";"Input",#N/A,TRUE,"DC";"MTN and MCN",#N/A,TRUE,"Margin";"output detail line items",#N/A,TRUE,"SGA";"personnel by year",#N/A,TRUE,"Payroll";#N/A,#N/A,TRUE,"CapEx"}</definedName>
    <definedName name="BM" localSheetId="21" hidden="1">{"EBITDA",#N/A,TRUE,"P&amp;L Net of Disc Ops";"output net of disc ops",#N/A,TRUE,"Revenue";"input",#N/A,TRUE,"Revenue";"output",#N/A,TRUE,"DC";"Input",#N/A,TRUE,"DC";"MTN and MCN",#N/A,TRUE,"Margin";"output detail line items",#N/A,TRUE,"SGA";"personnel by year",#N/A,TRUE,"Payroll";#N/A,#N/A,TRUE,"CapEx"}</definedName>
    <definedName name="BM" localSheetId="7" hidden="1">{"EBITDA",#N/A,TRUE,"P&amp;L Net of Disc Ops";"output net of disc ops",#N/A,TRUE,"Revenue";"input",#N/A,TRUE,"Revenue";"output",#N/A,TRUE,"DC";"Input",#N/A,TRUE,"DC";"MTN and MCN",#N/A,TRUE,"Margin";"output detail line items",#N/A,TRUE,"SGA";"personnel by year",#N/A,TRUE,"Payroll";#N/A,#N/A,TRUE,"CapEx"}</definedName>
    <definedName name="BM" localSheetId="22"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6"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ORRATE" localSheetId="8" hidden="1">#REF!</definedName>
    <definedName name="BORRATE" localSheetId="20" hidden="1">#REF!</definedName>
    <definedName name="BORRATE" localSheetId="21" hidden="1">#REF!</definedName>
    <definedName name="BORRATE" localSheetId="7" hidden="1">#REF!</definedName>
    <definedName name="BORRATE" localSheetId="1" hidden="1">#REF!</definedName>
    <definedName name="BORRATE" localSheetId="6" hidden="1">#REF!</definedName>
    <definedName name="BSPRINT" localSheetId="8" hidden="1">#REF!</definedName>
    <definedName name="BSPRINT" localSheetId="20" hidden="1">#REF!</definedName>
    <definedName name="BSPRINT" localSheetId="21" hidden="1">#REF!</definedName>
    <definedName name="BSPRINT" localSheetId="7" hidden="1">#REF!</definedName>
    <definedName name="BSPRINT" localSheetId="1" hidden="1">#REF!</definedName>
    <definedName name="BSPRINT" localSheetId="6" hidden="1">#REF!</definedName>
    <definedName name="CalcdTenor" hidden="1">#N/A</definedName>
    <definedName name="CAPMULTIPLY" localSheetId="8" hidden="1">#REF!</definedName>
    <definedName name="CAPMULTIPLY" localSheetId="20" hidden="1">#REF!</definedName>
    <definedName name="CAPMULTIPLY" localSheetId="21" hidden="1">#REF!</definedName>
    <definedName name="CAPMULTIPLY" localSheetId="7" hidden="1">#REF!</definedName>
    <definedName name="CAPMULTIPLY" localSheetId="1" hidden="1">#REF!</definedName>
    <definedName name="CAPMULTIPLY" localSheetId="6" hidden="1">#REF!</definedName>
    <definedName name="CEP" localSheetId="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20" hidden="1">{"assumptions",#N/A,FALSE,"Assumption Summary";"proforma97",#N/A,FALSE,"97 pro forma";"sensitivity97",#N/A,FALSE,"97 sensitivity ";"proforma98",#N/A,FALSE,"98 pro forma";"sensitivity98",#N/A,FALSE,"98 sensitivity"}</definedName>
    <definedName name="CEP" localSheetId="21" hidden="1">{"assumptions",#N/A,FALSE,"Assumption Summary";"proforma97",#N/A,FALSE,"97 pro forma";"sensitivity97",#N/A,FALSE,"97 sensitivity ";"proforma98",#N/A,FALSE,"98 pro forma";"sensitivity98",#N/A,FALSE,"98 sensitivity"}</definedName>
    <definedName name="CEP" localSheetId="7" hidden="1">{"assumptions",#N/A,FALSE,"Assumption Summary";"proforma97",#N/A,FALSE,"97 pro forma";"sensitivity97",#N/A,FALSE,"97 sensitivity ";"proforma98",#N/A,FALSE,"98 pro forma";"sensitivity98",#N/A,FALSE,"98 sensitivity"}</definedName>
    <definedName name="CEP" localSheetId="22"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6"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EP" localSheetId="5"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8" hidden="1">#REF!</definedName>
    <definedName name="costcategory" localSheetId="20" hidden="1">#REF!</definedName>
    <definedName name="costcategory" localSheetId="21" hidden="1">#REF!</definedName>
    <definedName name="costcategory" localSheetId="7" hidden="1">#REF!</definedName>
    <definedName name="costcategory" localSheetId="1" hidden="1">#REF!</definedName>
    <definedName name="costcategory" localSheetId="6" hidden="1">#REF!</definedName>
    <definedName name="COSTINFOTBL" localSheetId="8" hidden="1">#REF!</definedName>
    <definedName name="COSTINFOTBL" localSheetId="20" hidden="1">#REF!</definedName>
    <definedName name="COSTINFOTBL" localSheetId="21" hidden="1">#REF!</definedName>
    <definedName name="COSTINFOTBL" localSheetId="7" hidden="1">#REF!</definedName>
    <definedName name="COSTINFOTBL" localSheetId="1" hidden="1">#REF!</definedName>
    <definedName name="COSTINFOTBL" localSheetId="6" hidden="1">#REF!</definedName>
    <definedName name="CREDITSCORE" localSheetId="8" hidden="1">#REF!</definedName>
    <definedName name="CREDITSCORE" localSheetId="20" hidden="1">#REF!</definedName>
    <definedName name="CREDITSCORE" localSheetId="21" hidden="1">#REF!</definedName>
    <definedName name="CREDITSCORE" localSheetId="7" hidden="1">#REF!</definedName>
    <definedName name="CREDITSCORE" localSheetId="1" hidden="1">#REF!</definedName>
    <definedName name="CREDITSCORE" localSheetId="6" hidden="1">#REF!</definedName>
    <definedName name="Cwvu.ADM._.ACCTG._.BUDGET." localSheetId="8" hidden="1">#REF!,#REF!,#REF!,#REF!,#REF!,#REF!,#REF!,#REF!</definedName>
    <definedName name="Cwvu.ADM._.ACCTG._.BUDGET." localSheetId="20" hidden="1">#REF!,#REF!,#REF!,#REF!,#REF!,#REF!,#REF!,#REF!</definedName>
    <definedName name="Cwvu.ADM._.ACCTG._.BUDGET." localSheetId="21" hidden="1">#REF!,#REF!,#REF!,#REF!,#REF!,#REF!,#REF!,#REF!</definedName>
    <definedName name="Cwvu.ADM._.ACCTG._.BUDGET." localSheetId="7" hidden="1">#REF!,#REF!,#REF!,#REF!,#REF!,#REF!,#REF!,#REF!</definedName>
    <definedName name="Cwvu.ADM._.ACCTG._.BUDGET." localSheetId="1" hidden="1">#REF!,#REF!,#REF!,#REF!,#REF!,#REF!,#REF!,#REF!</definedName>
    <definedName name="Cwvu.ADM._.ACCTG._.BUDGET." localSheetId="6" hidden="1">#REF!,#REF!,#REF!,#REF!,#REF!,#REF!,#REF!,#REF!</definedName>
    <definedName name="Cwvu.ADM._.ACCTG._.DETAIL." localSheetId="8" hidden="1">#REF!,#REF!,#REF!,#REF!,#REF!,#REF!,#REF!,#REF!</definedName>
    <definedName name="Cwvu.ADM._.ACCTG._.DETAIL." localSheetId="20" hidden="1">#REF!,#REF!,#REF!,#REF!,#REF!,#REF!,#REF!,#REF!</definedName>
    <definedName name="Cwvu.ADM._.ACCTG._.DETAIL." localSheetId="21" hidden="1">#REF!,#REF!,#REF!,#REF!,#REF!,#REF!,#REF!,#REF!</definedName>
    <definedName name="Cwvu.ADM._.ACCTG._.DETAIL." localSheetId="7" hidden="1">#REF!,#REF!,#REF!,#REF!,#REF!,#REF!,#REF!,#REF!</definedName>
    <definedName name="Cwvu.ADM._.ACCTG._.DETAIL." localSheetId="1" hidden="1">#REF!,#REF!,#REF!,#REF!,#REF!,#REF!,#REF!,#REF!</definedName>
    <definedName name="Cwvu.ADM._.ACCTG._.DETAIL." localSheetId="6" hidden="1">#REF!,#REF!,#REF!,#REF!,#REF!,#REF!,#REF!,#REF!</definedName>
    <definedName name="Cwvu.ADM._.CONST._.DETAIL." localSheetId="8" hidden="1">#REF!,#REF!,#REF!,#REF!,#REF!,#REF!,#REF!</definedName>
    <definedName name="Cwvu.ADM._.CONST._.DETAIL." localSheetId="20" hidden="1">#REF!,#REF!,#REF!,#REF!,#REF!,#REF!,#REF!</definedName>
    <definedName name="Cwvu.ADM._.CONST._.DETAIL." localSheetId="21" hidden="1">#REF!,#REF!,#REF!,#REF!,#REF!,#REF!,#REF!</definedName>
    <definedName name="Cwvu.ADM._.CONST._.DETAIL." localSheetId="7" hidden="1">#REF!,#REF!,#REF!,#REF!,#REF!,#REF!,#REF!</definedName>
    <definedName name="Cwvu.ADM._.CONST._.DETAIL." localSheetId="1" hidden="1">#REF!,#REF!,#REF!,#REF!,#REF!,#REF!,#REF!</definedName>
    <definedName name="Cwvu.ADM._.CONST._.DETAIL." localSheetId="6" hidden="1">#REF!,#REF!,#REF!,#REF!,#REF!,#REF!,#REF!</definedName>
    <definedName name="Cwvu.ADM._.GEN._.MGMNT._.DETAIL." localSheetId="8" hidden="1">#REF!,#REF!,#REF!,#REF!,#REF!,#REF!</definedName>
    <definedName name="Cwvu.ADM._.GEN._.MGMNT._.DETAIL." localSheetId="20" hidden="1">#REF!,#REF!,#REF!,#REF!,#REF!,#REF!</definedName>
    <definedName name="Cwvu.ADM._.GEN._.MGMNT._.DETAIL." localSheetId="21" hidden="1">#REF!,#REF!,#REF!,#REF!,#REF!,#REF!</definedName>
    <definedName name="Cwvu.ADM._.GEN._.MGMNT._.DETAIL." localSheetId="7" hidden="1">#REF!,#REF!,#REF!,#REF!,#REF!,#REF!</definedName>
    <definedName name="Cwvu.ADM._.GEN._.MGMNT._.DETAIL." localSheetId="1" hidden="1">#REF!,#REF!,#REF!,#REF!,#REF!,#REF!</definedName>
    <definedName name="Cwvu.ADM._.GEN._.MGMNT._.DETAIL." localSheetId="6" hidden="1">#REF!,#REF!,#REF!,#REF!,#REF!,#REF!</definedName>
    <definedName name="Cwvu.ADM._.GVMNT._.DETAIL." localSheetId="8" hidden="1">#REF!,#REF!,#REF!,#REF!,#REF!,#REF!,#REF!</definedName>
    <definedName name="Cwvu.ADM._.GVMNT._.DETAIL." localSheetId="20" hidden="1">#REF!,#REF!,#REF!,#REF!,#REF!,#REF!,#REF!</definedName>
    <definedName name="Cwvu.ADM._.GVMNT._.DETAIL." localSheetId="21" hidden="1">#REF!,#REF!,#REF!,#REF!,#REF!,#REF!,#REF!</definedName>
    <definedName name="Cwvu.ADM._.GVMNT._.DETAIL." localSheetId="7" hidden="1">#REF!,#REF!,#REF!,#REF!,#REF!,#REF!,#REF!</definedName>
    <definedName name="Cwvu.ADM._.GVMNT._.DETAIL." localSheetId="1" hidden="1">#REF!,#REF!,#REF!,#REF!,#REF!,#REF!,#REF!</definedName>
    <definedName name="Cwvu.ADM._.GVMNT._.DETAIL." localSheetId="6" hidden="1">#REF!,#REF!,#REF!,#REF!,#REF!,#REF!,#REF!</definedName>
    <definedName name="Cwvu.ADM._.GVT._.BUDGET." localSheetId="8" hidden="1">#REF!,#REF!,#REF!,#REF!,#REF!,#REF!,#REF!</definedName>
    <definedName name="Cwvu.ADM._.GVT._.BUDGET." localSheetId="20" hidden="1">#REF!,#REF!,#REF!,#REF!,#REF!,#REF!,#REF!</definedName>
    <definedName name="Cwvu.ADM._.GVT._.BUDGET." localSheetId="21" hidden="1">#REF!,#REF!,#REF!,#REF!,#REF!,#REF!,#REF!</definedName>
    <definedName name="Cwvu.ADM._.GVT._.BUDGET." localSheetId="7" hidden="1">#REF!,#REF!,#REF!,#REF!,#REF!,#REF!,#REF!</definedName>
    <definedName name="Cwvu.ADM._.GVT._.BUDGET." localSheetId="1" hidden="1">#REF!,#REF!,#REF!,#REF!,#REF!,#REF!,#REF!</definedName>
    <definedName name="Cwvu.ADM._.GVT._.BUDGET." localSheetId="6" hidden="1">#REF!,#REF!,#REF!,#REF!,#REF!,#REF!,#REF!</definedName>
    <definedName name="Cwvu.ADM._.OTHER." localSheetId="8" hidden="1">#REF!,#REF!,#REF!,#REF!,#REF!,#REF!,#REF!,#REF!,#REF!</definedName>
    <definedName name="Cwvu.ADM._.OTHER." localSheetId="20" hidden="1">#REF!,#REF!,#REF!,#REF!,#REF!,#REF!,#REF!,#REF!,#REF!</definedName>
    <definedName name="Cwvu.ADM._.OTHER." localSheetId="21" hidden="1">#REF!,#REF!,#REF!,#REF!,#REF!,#REF!,#REF!,#REF!,#REF!</definedName>
    <definedName name="Cwvu.ADM._.OTHER." localSheetId="7" hidden="1">#REF!,#REF!,#REF!,#REF!,#REF!,#REF!,#REF!,#REF!,#REF!</definedName>
    <definedName name="Cwvu.ADM._.OTHER." localSheetId="1" hidden="1">#REF!,#REF!,#REF!,#REF!,#REF!,#REF!,#REF!,#REF!,#REF!</definedName>
    <definedName name="Cwvu.ADM._.OTHER." localSheetId="6" hidden="1">#REF!,#REF!,#REF!,#REF!,#REF!,#REF!,#REF!,#REF!,#REF!</definedName>
    <definedName name="Cwvu.ADM._.OTHER._.DETAIL." localSheetId="8" hidden="1">#REF!,#REF!,#REF!,#REF!,#REF!,#REF!,#REF!,#REF!,#REF!</definedName>
    <definedName name="Cwvu.ADM._.OTHER._.DETAIL." localSheetId="20" hidden="1">#REF!,#REF!,#REF!,#REF!,#REF!,#REF!,#REF!,#REF!,#REF!</definedName>
    <definedName name="Cwvu.ADM._.OTHER._.DETAIL." localSheetId="21" hidden="1">#REF!,#REF!,#REF!,#REF!,#REF!,#REF!,#REF!,#REF!,#REF!</definedName>
    <definedName name="Cwvu.ADM._.OTHER._.DETAIL." localSheetId="7" hidden="1">#REF!,#REF!,#REF!,#REF!,#REF!,#REF!,#REF!,#REF!,#REF!</definedName>
    <definedName name="Cwvu.ADM._.OTHER._.DETAIL." localSheetId="1" hidden="1">#REF!,#REF!,#REF!,#REF!,#REF!,#REF!,#REF!,#REF!,#REF!</definedName>
    <definedName name="Cwvu.ADM._.OTHER._.DETAIL." localSheetId="6" hidden="1">#REF!,#REF!,#REF!,#REF!,#REF!,#REF!,#REF!,#REF!,#REF!</definedName>
    <definedName name="Cwvu.ADM._.SUMMARY." localSheetId="8" hidden="1">#REF!,#REF!,#REF!,#REF!</definedName>
    <definedName name="Cwvu.ADM._.SUMMARY." localSheetId="20" hidden="1">#REF!,#REF!,#REF!,#REF!</definedName>
    <definedName name="Cwvu.ADM._.SUMMARY." localSheetId="21" hidden="1">#REF!,#REF!,#REF!,#REF!</definedName>
    <definedName name="Cwvu.ADM._.SUMMARY." localSheetId="7" hidden="1">#REF!,#REF!,#REF!,#REF!</definedName>
    <definedName name="Cwvu.ADM._.SUMMARY." localSheetId="1" hidden="1">#REF!,#REF!,#REF!,#REF!</definedName>
    <definedName name="Cwvu.ADM._.SUMMARY." localSheetId="6" hidden="1">#REF!,#REF!,#REF!,#REF!</definedName>
    <definedName name="Cwvu.ADMIN._.CONST._.BUDGET." localSheetId="8" hidden="1">#REF!,#REF!,#REF!,#REF!,#REF!,#REF!,#REF!</definedName>
    <definedName name="Cwvu.ADMIN._.CONST._.BUDGET." localSheetId="20" hidden="1">#REF!,#REF!,#REF!,#REF!,#REF!,#REF!,#REF!</definedName>
    <definedName name="Cwvu.ADMIN._.CONST._.BUDGET." localSheetId="21" hidden="1">#REF!,#REF!,#REF!,#REF!,#REF!,#REF!,#REF!</definedName>
    <definedName name="Cwvu.ADMIN._.CONST._.BUDGET." localSheetId="7" hidden="1">#REF!,#REF!,#REF!,#REF!,#REF!,#REF!,#REF!</definedName>
    <definedName name="Cwvu.ADMIN._.CONST._.BUDGET." localSheetId="1" hidden="1">#REF!,#REF!,#REF!,#REF!,#REF!,#REF!,#REF!</definedName>
    <definedName name="Cwvu.ADMIN._.CONST._.BUDGET." localSheetId="6" hidden="1">#REF!,#REF!,#REF!,#REF!,#REF!,#REF!,#REF!</definedName>
    <definedName name="Cwvu.ADMIN._.GEN._.MGMNT._.BUDGET." localSheetId="8" hidden="1">#REF!,#REF!,#REF!,#REF!,#REF!,#REF!</definedName>
    <definedName name="Cwvu.ADMIN._.GEN._.MGMNT._.BUDGET." localSheetId="20" hidden="1">#REF!,#REF!,#REF!,#REF!,#REF!,#REF!</definedName>
    <definedName name="Cwvu.ADMIN._.GEN._.MGMNT._.BUDGET." localSheetId="21" hidden="1">#REF!,#REF!,#REF!,#REF!,#REF!,#REF!</definedName>
    <definedName name="Cwvu.ADMIN._.GEN._.MGMNT._.BUDGET." localSheetId="7" hidden="1">#REF!,#REF!,#REF!,#REF!,#REF!,#REF!</definedName>
    <definedName name="Cwvu.ADMIN._.GEN._.MGMNT._.BUDGET." localSheetId="1" hidden="1">#REF!,#REF!,#REF!,#REF!,#REF!,#REF!</definedName>
    <definedName name="Cwvu.ADMIN._.GEN._.MGMNT._.BUDGET." localSheetId="6" hidden="1">#REF!,#REF!,#REF!,#REF!,#REF!,#REF!</definedName>
    <definedName name="Cwvu.ADMIN._.OTHER._.MEALS." localSheetId="8" hidden="1">#REF!,#REF!,#REF!,#REF!,#REF!,#REF!,#REF!,#REF!,#REF!</definedName>
    <definedName name="Cwvu.ADMIN._.OTHER._.MEALS." localSheetId="20" hidden="1">#REF!,#REF!,#REF!,#REF!,#REF!,#REF!,#REF!,#REF!,#REF!</definedName>
    <definedName name="Cwvu.ADMIN._.OTHER._.MEALS." localSheetId="21" hidden="1">#REF!,#REF!,#REF!,#REF!,#REF!,#REF!,#REF!,#REF!,#REF!</definedName>
    <definedName name="Cwvu.ADMIN._.OTHER._.MEALS." localSheetId="7" hidden="1">#REF!,#REF!,#REF!,#REF!,#REF!,#REF!,#REF!,#REF!,#REF!</definedName>
    <definedName name="Cwvu.ADMIN._.OTHER._.MEALS." localSheetId="1" hidden="1">#REF!,#REF!,#REF!,#REF!,#REF!,#REF!,#REF!,#REF!,#REF!</definedName>
    <definedName name="Cwvu.ADMIN._.OTHER._.MEALS." localSheetId="6" hidden="1">#REF!,#REF!,#REF!,#REF!,#REF!,#REF!,#REF!,#REF!,#REF!</definedName>
    <definedName name="Cwvu.ADMIN._.OTHER._.REGISTRATIONS." localSheetId="8" hidden="1">#REF!,#REF!,#REF!,#REF!,#REF!,#REF!,#REF!,#REF!,#REF!</definedName>
    <definedName name="Cwvu.ADMIN._.OTHER._.REGISTRATIONS." localSheetId="20" hidden="1">#REF!,#REF!,#REF!,#REF!,#REF!,#REF!,#REF!,#REF!,#REF!</definedName>
    <definedName name="Cwvu.ADMIN._.OTHER._.REGISTRATIONS." localSheetId="21" hidden="1">#REF!,#REF!,#REF!,#REF!,#REF!,#REF!,#REF!,#REF!,#REF!</definedName>
    <definedName name="Cwvu.ADMIN._.OTHER._.REGISTRATIONS." localSheetId="7" hidden="1">#REF!,#REF!,#REF!,#REF!,#REF!,#REF!,#REF!,#REF!,#REF!</definedName>
    <definedName name="Cwvu.ADMIN._.OTHER._.REGISTRATIONS." localSheetId="1" hidden="1">#REF!,#REF!,#REF!,#REF!,#REF!,#REF!,#REF!,#REF!,#REF!</definedName>
    <definedName name="Cwvu.ADMIN._.OTHER._.REGISTRATIONS." localSheetId="6" hidden="1">#REF!,#REF!,#REF!,#REF!,#REF!,#REF!,#REF!,#REF!,#REF!</definedName>
    <definedName name="Cwvu.ADMIN._.OTHER._.TRAVEL." localSheetId="8" hidden="1">#REF!,#REF!,#REF!,#REF!,#REF!,#REF!,#REF!,#REF!,#REF!</definedName>
    <definedName name="Cwvu.ADMIN._.OTHER._.TRAVEL." localSheetId="20" hidden="1">#REF!,#REF!,#REF!,#REF!,#REF!,#REF!,#REF!,#REF!,#REF!</definedName>
    <definedName name="Cwvu.ADMIN._.OTHER._.TRAVEL." localSheetId="21" hidden="1">#REF!,#REF!,#REF!,#REF!,#REF!,#REF!,#REF!,#REF!,#REF!</definedName>
    <definedName name="Cwvu.ADMIN._.OTHER._.TRAVEL." localSheetId="7" hidden="1">#REF!,#REF!,#REF!,#REF!,#REF!,#REF!,#REF!,#REF!,#REF!</definedName>
    <definedName name="Cwvu.ADMIN._.OTHER._.TRAVEL." localSheetId="1" hidden="1">#REF!,#REF!,#REF!,#REF!,#REF!,#REF!,#REF!,#REF!,#REF!</definedName>
    <definedName name="Cwvu.ADMIN._.OTHER._.TRAVEL." localSheetId="6" hidden="1">#REF!,#REF!,#REF!,#REF!,#REF!,#REF!,#REF!,#REF!,#REF!</definedName>
    <definedName name="Cwvu.CAM._.DEPREC." localSheetId="8" hidden="1">#REF!,#REF!,#REF!,#REF!,#REF!,#REF!,#REF!</definedName>
    <definedName name="Cwvu.CAM._.DEPREC." localSheetId="16" hidden="1">#REF!,#REF!,#REF!,#REF!,#REF!,#REF!,#REF!</definedName>
    <definedName name="Cwvu.CAM._.DEPREC." localSheetId="2" hidden="1">#REF!,#REF!,#REF!,#REF!,#REF!,#REF!,#REF!</definedName>
    <definedName name="Cwvu.CAM._.DEPREC." localSheetId="21" hidden="1">#REF!,#REF!,#REF!,#REF!,#REF!,#REF!,#REF!</definedName>
    <definedName name="Cwvu.CAM._.DEPREC." localSheetId="7" hidden="1">#REF!,#REF!,#REF!,#REF!,#REF!,#REF!,#REF!</definedName>
    <definedName name="Cwvu.CAM._.DEPREC." localSheetId="22" hidden="1">#REF!,#REF!,#REF!,#REF!,#REF!,#REF!,#REF!</definedName>
    <definedName name="Cwvu.CAM._.DEPREC." localSheetId="1" hidden="1">#REF!,#REF!,#REF!,#REF!,#REF!,#REF!,#REF!</definedName>
    <definedName name="Cwvu.CAM._.DEPREC." localSheetId="0" hidden="1">#REF!,#REF!,#REF!,#REF!,#REF!,#REF!,#REF!</definedName>
    <definedName name="Cwvu.CAM._.DEPREC." localSheetId="6" hidden="1">#REF!,#REF!,#REF!,#REF!,#REF!,#REF!,#REF!</definedName>
    <definedName name="Cwvu.CAM._.DEPREC." localSheetId="4" hidden="1">#REF!,#REF!,#REF!,#REF!,#REF!,#REF!,#REF!</definedName>
    <definedName name="Cwvu.CAM._.DEPREC." localSheetId="3" hidden="1">#REF!,#REF!,#REF!,#REF!,#REF!,#REF!,#REF!</definedName>
    <definedName name="Cwvu.CAM._.DEPREC." localSheetId="5" hidden="1">#REF!,#REF!,#REF!,#REF!,#REF!,#REF!,#REF!</definedName>
    <definedName name="Cwvu.CAPITAL._.ADDS." localSheetId="8" hidden="1">#REF!</definedName>
    <definedName name="Cwvu.CAPITAL._.ADDS." localSheetId="16" hidden="1">#REF!</definedName>
    <definedName name="Cwvu.CAPITAL._.ADDS." localSheetId="2" hidden="1">#REF!</definedName>
    <definedName name="Cwvu.CAPITAL._.ADDS." localSheetId="21" hidden="1">#REF!</definedName>
    <definedName name="Cwvu.CAPITAL._.ADDS." localSheetId="7" hidden="1">#REF!</definedName>
    <definedName name="Cwvu.CAPITAL._.ADDS." localSheetId="22" hidden="1">#REF!</definedName>
    <definedName name="Cwvu.CAPITAL._.ADDS." localSheetId="1" hidden="1">#REF!</definedName>
    <definedName name="Cwvu.CAPITAL._.ADDS." localSheetId="0" hidden="1">#REF!</definedName>
    <definedName name="Cwvu.CAPITAL._.ADDS." localSheetId="6" hidden="1">#REF!</definedName>
    <definedName name="Cwvu.CAPITAL._.ADDS." localSheetId="4" hidden="1">#REF!</definedName>
    <definedName name="Cwvu.CAPITAL._.ADDS." localSheetId="3" hidden="1">#REF!</definedName>
    <definedName name="Cwvu.CAPITAL._.ADDS." localSheetId="5" hidden="1">#REF!</definedName>
    <definedName name="Cwvu.CAPITAL._.DEPRECIATION." localSheetId="8" hidden="1">#REF!</definedName>
    <definedName name="Cwvu.CAPITAL._.DEPRECIATION." localSheetId="20" hidden="1">#REF!</definedName>
    <definedName name="Cwvu.CAPITAL._.DEPRECIATION." localSheetId="21" hidden="1">#REF!</definedName>
    <definedName name="Cwvu.CAPITAL._.DEPRECIATION." localSheetId="7" hidden="1">#REF!</definedName>
    <definedName name="Cwvu.CAPITAL._.DEPRECIATION." localSheetId="1" hidden="1">#REF!</definedName>
    <definedName name="Cwvu.CAPITAL._.DEPRECIATION." localSheetId="6" hidden="1">#REF!</definedName>
    <definedName name="Cwvu.clean._.and._.sweep._.bud." localSheetId="8" hidden="1">#REF!,#REF!,#REF!,#REF!,#REF!,#REF!,#REF!,#REF!,#REF!</definedName>
    <definedName name="Cwvu.clean._.and._.sweep._.bud." localSheetId="16" hidden="1">#REF!,#REF!,#REF!,#REF!,#REF!,#REF!,#REF!,#REF!,#REF!</definedName>
    <definedName name="Cwvu.clean._.and._.sweep._.bud." localSheetId="2" hidden="1">#REF!,#REF!,#REF!,#REF!,#REF!,#REF!,#REF!,#REF!,#REF!</definedName>
    <definedName name="Cwvu.clean._.and._.sweep._.bud." localSheetId="21" hidden="1">#REF!,#REF!,#REF!,#REF!,#REF!,#REF!,#REF!,#REF!,#REF!</definedName>
    <definedName name="Cwvu.clean._.and._.sweep._.bud." localSheetId="7" hidden="1">#REF!,#REF!,#REF!,#REF!,#REF!,#REF!,#REF!,#REF!,#REF!</definedName>
    <definedName name="Cwvu.clean._.and._.sweep._.bud." localSheetId="22"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6" hidden="1">#REF!,#REF!,#REF!,#REF!,#REF!,#REF!,#REF!,#REF!,#REF!</definedName>
    <definedName name="Cwvu.clean._.and._.sweep._.bud." localSheetId="4" hidden="1">#REF!,#REF!,#REF!,#REF!,#REF!,#REF!,#REF!,#REF!,#REF!</definedName>
    <definedName name="Cwvu.clean._.and._.sweep._.bud." localSheetId="3" hidden="1">#REF!,#REF!,#REF!,#REF!,#REF!,#REF!,#REF!,#REF!,#REF!</definedName>
    <definedName name="Cwvu.clean._.and._.sweep._.bud." localSheetId="5" hidden="1">#REF!,#REF!,#REF!,#REF!,#REF!,#REF!,#REF!,#REF!,#REF!</definedName>
    <definedName name="Cwvu.CLEAN._.N._.SWEEP._.BUDGET." localSheetId="8" hidden="1">#REF!,#REF!,#REF!,#REF!,#REF!,#REF!,#REF!,#REF!,#REF!</definedName>
    <definedName name="Cwvu.CLEAN._.N._.SWEEP._.BUDGET." localSheetId="16" hidden="1">#REF!,#REF!,#REF!,#REF!,#REF!,#REF!,#REF!,#REF!,#REF!</definedName>
    <definedName name="Cwvu.CLEAN._.N._.SWEEP._.BUDGET." localSheetId="2" hidden="1">#REF!,#REF!,#REF!,#REF!,#REF!,#REF!,#REF!,#REF!,#REF!</definedName>
    <definedName name="Cwvu.CLEAN._.N._.SWEEP._.BUDGET." localSheetId="21" hidden="1">#REF!,#REF!,#REF!,#REF!,#REF!,#REF!,#REF!,#REF!,#REF!</definedName>
    <definedName name="Cwvu.CLEAN._.N._.SWEEP._.BUDGET." localSheetId="7" hidden="1">#REF!,#REF!,#REF!,#REF!,#REF!,#REF!,#REF!,#REF!,#REF!</definedName>
    <definedName name="Cwvu.CLEAN._.N._.SWEEP._.BUDGET." localSheetId="22"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6" hidden="1">#REF!,#REF!,#REF!,#REF!,#REF!,#REF!,#REF!,#REF!,#REF!</definedName>
    <definedName name="Cwvu.CLEAN._.N._.SWEEP._.BUDGET." localSheetId="4" hidden="1">#REF!,#REF!,#REF!,#REF!,#REF!,#REF!,#REF!,#REF!,#REF!</definedName>
    <definedName name="Cwvu.CLEAN._.N._.SWEEP._.BUDGET." localSheetId="3" hidden="1">#REF!,#REF!,#REF!,#REF!,#REF!,#REF!,#REF!,#REF!,#REF!</definedName>
    <definedName name="Cwvu.CLEAN._.N._.SWEEP._.BUDGET." localSheetId="5" hidden="1">#REF!,#REF!,#REF!,#REF!,#REF!,#REF!,#REF!,#REF!,#REF!</definedName>
    <definedName name="Cwvu.DETAIL._.BACKUP." localSheetId="8" hidden="1">#REF!,#REF!,#REF!,#REF!</definedName>
    <definedName name="Cwvu.DETAIL._.BACKUP." localSheetId="20" hidden="1">#REF!,#REF!,#REF!,#REF!</definedName>
    <definedName name="Cwvu.DETAIL._.BACKUP." localSheetId="21" hidden="1">#REF!,#REF!,#REF!,#REF!</definedName>
    <definedName name="Cwvu.DETAIL._.BACKUP." localSheetId="7" hidden="1">#REF!,#REF!,#REF!,#REF!</definedName>
    <definedName name="Cwvu.DETAIL._.BACKUP." localSheetId="1" hidden="1">#REF!,#REF!,#REF!,#REF!</definedName>
    <definedName name="Cwvu.DETAIL._.BACKUP." localSheetId="6" hidden="1">#REF!,#REF!,#REF!,#REF!</definedName>
    <definedName name="Cwvu.JENNIFERS._.BUDGET." localSheetId="8" hidden="1">#REF!,#REF!,#REF!,#REF!</definedName>
    <definedName name="Cwvu.JENNIFERS._.BUDGET." localSheetId="20" hidden="1">#REF!,#REF!,#REF!,#REF!</definedName>
    <definedName name="Cwvu.JENNIFERS._.BUDGET." localSheetId="21" hidden="1">#REF!,#REF!,#REF!,#REF!</definedName>
    <definedName name="Cwvu.JENNIFERS._.BUDGET." localSheetId="7" hidden="1">#REF!,#REF!,#REF!,#REF!</definedName>
    <definedName name="Cwvu.JENNIFERS._.BUDGET." localSheetId="1" hidden="1">#REF!,#REF!,#REF!,#REF!</definedName>
    <definedName name="Cwvu.JENNIFERS._.BUDGET." localSheetId="6" hidden="1">#REF!,#REF!,#REF!,#REF!</definedName>
    <definedName name="Cwvu.MAIN._.BUDGET." localSheetId="8" hidden="1">#REF!,#REF!,#REF!,#REF!</definedName>
    <definedName name="Cwvu.MAIN._.BUDGET." localSheetId="20" hidden="1">#REF!,#REF!,#REF!,#REF!</definedName>
    <definedName name="Cwvu.MAIN._.BUDGET." localSheetId="21" hidden="1">#REF!,#REF!,#REF!,#REF!</definedName>
    <definedName name="Cwvu.MAIN._.BUDGET." localSheetId="7" hidden="1">#REF!,#REF!,#REF!,#REF!</definedName>
    <definedName name="Cwvu.MAIN._.BUDGET." localSheetId="1" hidden="1">#REF!,#REF!,#REF!,#REF!</definedName>
    <definedName name="Cwvu.MAIN._.BUDGET." localSheetId="6" hidden="1">#REF!,#REF!,#REF!,#REF!</definedName>
    <definedName name="Cwvu.PAYROLL." localSheetId="8" hidden="1">#REF!,#REF!,#REF!,#REF!</definedName>
    <definedName name="Cwvu.PAYROLL." localSheetId="20" hidden="1">#REF!,#REF!,#REF!,#REF!</definedName>
    <definedName name="Cwvu.PAYROLL." localSheetId="21" hidden="1">#REF!,#REF!,#REF!,#REF!</definedName>
    <definedName name="Cwvu.PAYROLL." localSheetId="7" hidden="1">#REF!,#REF!,#REF!,#REF!</definedName>
    <definedName name="Cwvu.PAYROLL." localSheetId="1" hidden="1">#REF!,#REF!,#REF!,#REF!</definedName>
    <definedName name="Cwvu.PAYROLL." localSheetId="6" hidden="1">#REF!,#REF!,#REF!,#REF!</definedName>
    <definedName name="Cwvu.PERS._.PROP._.DETAIL." localSheetId="8" hidden="1">#REF!,#REF!,#REF!,#REF!</definedName>
    <definedName name="Cwvu.PERS._.PROP._.DETAIL." localSheetId="20" hidden="1">#REF!,#REF!,#REF!,#REF!</definedName>
    <definedName name="Cwvu.PERS._.PROP._.DETAIL." localSheetId="21" hidden="1">#REF!,#REF!,#REF!,#REF!</definedName>
    <definedName name="Cwvu.PERS._.PROP._.DETAIL." localSheetId="7" hidden="1">#REF!,#REF!,#REF!,#REF!</definedName>
    <definedName name="Cwvu.PERS._.PROP._.DETAIL." localSheetId="1" hidden="1">#REF!,#REF!,#REF!,#REF!</definedName>
    <definedName name="Cwvu.PERS._.PROP._.DETAIL." localSheetId="6" hidden="1">#REF!,#REF!,#REF!,#REF!</definedName>
    <definedName name="D" localSheetId="8" hidden="1">{#N/A,#N/A,FALSE,"AD_Purch";#N/A,#N/A,FALSE,"Projections";#N/A,#N/A,FALSE,"DCF";#N/A,#N/A,FALSE,"Mkt Val"}</definedName>
    <definedName name="D" localSheetId="16" hidden="1">{#N/A,#N/A,FALSE,"AD_Purch";#N/A,#N/A,FALSE,"Projections";#N/A,#N/A,FALSE,"DCF";#N/A,#N/A,FALSE,"Mkt Val"}</definedName>
    <definedName name="D" localSheetId="2" hidden="1">{#N/A,#N/A,FALSE,"AD_Purch";#N/A,#N/A,FALSE,"Projections";#N/A,#N/A,FALSE,"DCF";#N/A,#N/A,FALSE,"Mkt Val"}</definedName>
    <definedName name="D" localSheetId="20" hidden="1">{#N/A,#N/A,FALSE,"AD_Purch";#N/A,#N/A,FALSE,"Projections";#N/A,#N/A,FALSE,"DCF";#N/A,#N/A,FALSE,"Mkt Val"}</definedName>
    <definedName name="D" localSheetId="21" hidden="1">{#N/A,#N/A,FALSE,"AD_Purch";#N/A,#N/A,FALSE,"Projections";#N/A,#N/A,FALSE,"DCF";#N/A,#N/A,FALSE,"Mkt Val"}</definedName>
    <definedName name="D" localSheetId="7" hidden="1">{#N/A,#N/A,FALSE,"AD_Purch";#N/A,#N/A,FALSE,"Projections";#N/A,#N/A,FALSE,"DCF";#N/A,#N/A,FALSE,"Mkt Val"}</definedName>
    <definedName name="D" localSheetId="22"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6" hidden="1">{#N/A,#N/A,FALSE,"AD_Purch";#N/A,#N/A,FALSE,"Projections";#N/A,#N/A,FALSE,"DCF";#N/A,#N/A,FALSE,"Mkt Val"}</definedName>
    <definedName name="D" localSheetId="4" hidden="1">{#N/A,#N/A,FALSE,"AD_Purch";#N/A,#N/A,FALSE,"Projections";#N/A,#N/A,FALSE,"DCF";#N/A,#N/A,FALSE,"Mkt Val"}</definedName>
    <definedName name="D" localSheetId="3" hidden="1">{#N/A,#N/A,FALSE,"AD_Purch";#N/A,#N/A,FALSE,"Projections";#N/A,#N/A,FALSE,"DCF";#N/A,#N/A,FALSE,"Mkt Val"}</definedName>
    <definedName name="D" localSheetId="5" hidden="1">{#N/A,#N/A,FALSE,"AD_Purch";#N/A,#N/A,FALSE,"Projections";#N/A,#N/A,FALSE,"DCF";#N/A,#N/A,FALSE,"Mkt Val"}</definedName>
    <definedName name="def" localSheetId="8" hidden="1">{"histincome",#N/A,FALSE,"hyfins";"closing balance",#N/A,FALSE,"hyfins"}</definedName>
    <definedName name="def" localSheetId="16" hidden="1">{"histincome",#N/A,FALSE,"hyfins";"closing balance",#N/A,FALSE,"hyfins"}</definedName>
    <definedName name="def" localSheetId="2" hidden="1">{"histincome",#N/A,FALSE,"hyfins";"closing balance",#N/A,FALSE,"hyfins"}</definedName>
    <definedName name="def" localSheetId="20" hidden="1">{"histincome",#N/A,FALSE,"hyfins";"closing balance",#N/A,FALSE,"hyfins"}</definedName>
    <definedName name="def" localSheetId="21" hidden="1">{"histincome",#N/A,FALSE,"hyfins";"closing balance",#N/A,FALSE,"hyfins"}</definedName>
    <definedName name="def" localSheetId="7" hidden="1">{"histincome",#N/A,FALSE,"hyfins";"closing balance",#N/A,FALSE,"hyfins"}</definedName>
    <definedName name="def" localSheetId="22"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6" hidden="1">{"histincome",#N/A,FALSE,"hyfins";"closing balance",#N/A,FALSE,"hyfins"}</definedName>
    <definedName name="def" localSheetId="4" hidden="1">{"histincome",#N/A,FALSE,"hyfins";"closing balance",#N/A,FALSE,"hyfins"}</definedName>
    <definedName name="def" localSheetId="3" hidden="1">{"histincome",#N/A,FALSE,"hyfins";"closing balance",#N/A,FALSE,"hyfins"}</definedName>
    <definedName name="def" localSheetId="5" hidden="1">{"histincome",#N/A,FALSE,"hyfins";"closing balance",#N/A,FALSE,"hyfins"}</definedName>
    <definedName name="Depo11914154285" localSheetId="8" hidden="1">#REF!</definedName>
    <definedName name="Depo11914154285" localSheetId="20" hidden="1">#REF!</definedName>
    <definedName name="Depo11914154285" localSheetId="21" hidden="1">#REF!</definedName>
    <definedName name="Depo11914154285" localSheetId="7" hidden="1">#REF!</definedName>
    <definedName name="Depo11914154285" localSheetId="1" hidden="1">#REF!</definedName>
    <definedName name="Depo11914154285" localSheetId="6" hidden="1">#REF!</definedName>
    <definedName name="depositline1" localSheetId="8" hidden="1">#REF!,#REF!</definedName>
    <definedName name="depositline1" localSheetId="20" hidden="1">#REF!,#REF!</definedName>
    <definedName name="depositline1" localSheetId="21" hidden="1">#REF!,#REF!</definedName>
    <definedName name="depositline1" localSheetId="7" hidden="1">#REF!,#REF!</definedName>
    <definedName name="depositline1" localSheetId="1" hidden="1">#REF!,#REF!</definedName>
    <definedName name="depositline1" localSheetId="6" hidden="1">#REF!,#REF!</definedName>
    <definedName name="dfg" localSheetId="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20" hidden="1">{"cred comp",#N/A,FALSE,"Comparable Credit Analysis";"IS",#N/A,FALSE,"IS";"Sensitivity",#N/A,FALSE,"Sensitivity";"BS",#N/A,FALSE,"BS";"Bond Summary",#N/A,FALSE,"B Summary";"AD",#N/A,FALSE,"Accretion";"NAV",#N/A,FALSE,"NAV";"SU",#N/A,FALSE,"S&amp;U";"acq. study",#N/A,FALSE,"Acq. Study";"F Charges",#N/A,FALSE,"Fixed Charges"}</definedName>
    <definedName name="dfg" localSheetId="21" hidden="1">{"cred comp",#N/A,FALSE,"Comparable Credit Analysis";"IS",#N/A,FALSE,"IS";"Sensitivity",#N/A,FALSE,"Sensitivity";"BS",#N/A,FALSE,"BS";"Bond Summary",#N/A,FALSE,"B Summary";"AD",#N/A,FALSE,"Accretion";"NAV",#N/A,FALSE,"NAV";"SU",#N/A,FALSE,"S&amp;U";"acq. study",#N/A,FALSE,"Acq. Study";"F Charges",#N/A,FALSE,"Fixed Charges"}</definedName>
    <definedName name="dfg" localSheetId="7" hidden="1">{"cred comp",#N/A,FALSE,"Comparable Credit Analysis";"IS",#N/A,FALSE,"IS";"Sensitivity",#N/A,FALSE,"Sensitivity";"BS",#N/A,FALSE,"BS";"Bond Summary",#N/A,FALSE,"B Summary";"AD",#N/A,FALSE,"Accretion";"NAV",#N/A,FALSE,"NAV";"SU",#N/A,FALSE,"S&amp;U";"acq. study",#N/A,FALSE,"Acq. Study";"F Charges",#N/A,FALSE,"Fixed Charges"}</definedName>
    <definedName name="dfg" localSheetId="22"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6"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20" hidden="1">{"cred comp",#N/A,FALSE,"Comparable Credit Analysis";"IS",#N/A,FALSE,"IS";"Sensitivity",#N/A,FALSE,"Sensitivity";"BS",#N/A,FALSE,"BS";"Bond Summary",#N/A,FALSE,"B Summary";"AD",#N/A,FALSE,"Accretion";"NAV",#N/A,FALSE,"NAV";"SU",#N/A,FALSE,"S&amp;U";"acq. study",#N/A,FALSE,"Acq. Study";"F Charges",#N/A,FALSE,"Fixed Charges"}</definedName>
    <definedName name="dfg_1" localSheetId="21" hidden="1">{"cred comp",#N/A,FALSE,"Comparable Credit Analysis";"IS",#N/A,FALSE,"IS";"Sensitivity",#N/A,FALSE,"Sensitivity";"BS",#N/A,FALSE,"BS";"Bond Summary",#N/A,FALSE,"B Summary";"AD",#N/A,FALSE,"Accretion";"NAV",#N/A,FALSE,"NAV";"SU",#N/A,FALSE,"S&amp;U";"acq. study",#N/A,FALSE,"Acq. Study";"F Charges",#N/A,FALSE,"Fixed Charges"}</definedName>
    <definedName name="dfg_1" localSheetId="7" hidden="1">{"cred comp",#N/A,FALSE,"Comparable Credit Analysis";"IS",#N/A,FALSE,"IS";"Sensitivity",#N/A,FALSE,"Sensitivity";"BS",#N/A,FALSE,"BS";"Bond Summary",#N/A,FALSE,"B Summary";"AD",#N/A,FALSE,"Accretion";"NAV",#N/A,FALSE,"NAV";"SU",#N/A,FALSE,"S&amp;U";"acq. study",#N/A,FALSE,"Acq. Study";"F Charges",#N/A,FALSE,"Fixed Charges"}</definedName>
    <definedName name="dfg_1" localSheetId="22"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6"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20" hidden="1">{"cred comp",#N/A,FALSE,"Comparable Credit Analysis";"IS",#N/A,FALSE,"IS";"Sensitivity",#N/A,FALSE,"Sensitivity";"BS",#N/A,FALSE,"BS";"Bond Summary",#N/A,FALSE,"B Summary";"AD",#N/A,FALSE,"Accretion";"NAV",#N/A,FALSE,"NAV";"SU",#N/A,FALSE,"S&amp;U";"acq. study",#N/A,FALSE,"Acq. Study";"F Charges",#N/A,FALSE,"Fixed Charges"}</definedName>
    <definedName name="dfg_2" localSheetId="21" hidden="1">{"cred comp",#N/A,FALSE,"Comparable Credit Analysis";"IS",#N/A,FALSE,"IS";"Sensitivity",#N/A,FALSE,"Sensitivity";"BS",#N/A,FALSE,"BS";"Bond Summary",#N/A,FALSE,"B Summary";"AD",#N/A,FALSE,"Accretion";"NAV",#N/A,FALSE,"NAV";"SU",#N/A,FALSE,"S&amp;U";"acq. study",#N/A,FALSE,"Acq. Study";"F Charges",#N/A,FALSE,"Fixed Charges"}</definedName>
    <definedName name="dfg_2" localSheetId="7" hidden="1">{"cred comp",#N/A,FALSE,"Comparable Credit Analysis";"IS",#N/A,FALSE,"IS";"Sensitivity",#N/A,FALSE,"Sensitivity";"BS",#N/A,FALSE,"BS";"Bond Summary",#N/A,FALSE,"B Summary";"AD",#N/A,FALSE,"Accretion";"NAV",#N/A,FALSE,"NAV";"SU",#N/A,FALSE,"S&amp;U";"acq. study",#N/A,FALSE,"Acq. Study";"F Charges",#N/A,FALSE,"Fixed Charges"}</definedName>
    <definedName name="dfg_2" localSheetId="22"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6"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20" hidden="1">{"cred comp",#N/A,FALSE,"Comparable Credit Analysis";"IS",#N/A,FALSE,"IS";"Sensitivity",#N/A,FALSE,"Sensitivity";"BS",#N/A,FALSE,"BS";"Bond Summary",#N/A,FALSE,"B Summary";"AD",#N/A,FALSE,"Accretion";"NAV",#N/A,FALSE,"NAV";"SU",#N/A,FALSE,"S&amp;U";"acq. study",#N/A,FALSE,"Acq. Study";"F Charges",#N/A,FALSE,"Fixed Charges"}</definedName>
    <definedName name="dfg_3" localSheetId="21" hidden="1">{"cred comp",#N/A,FALSE,"Comparable Credit Analysis";"IS",#N/A,FALSE,"IS";"Sensitivity",#N/A,FALSE,"Sensitivity";"BS",#N/A,FALSE,"BS";"Bond Summary",#N/A,FALSE,"B Summary";"AD",#N/A,FALSE,"Accretion";"NAV",#N/A,FALSE,"NAV";"SU",#N/A,FALSE,"S&amp;U";"acq. study",#N/A,FALSE,"Acq. Study";"F Charges",#N/A,FALSE,"Fixed Charges"}</definedName>
    <definedName name="dfg_3" localSheetId="7" hidden="1">{"cred comp",#N/A,FALSE,"Comparable Credit Analysis";"IS",#N/A,FALSE,"IS";"Sensitivity",#N/A,FALSE,"Sensitivity";"BS",#N/A,FALSE,"BS";"Bond Summary",#N/A,FALSE,"B Summary";"AD",#N/A,FALSE,"Accretion";"NAV",#N/A,FALSE,"NAV";"SU",#N/A,FALSE,"S&amp;U";"acq. study",#N/A,FALSE,"Acq. Study";"F Charges",#N/A,FALSE,"Fixed Charges"}</definedName>
    <definedName name="dfg_3" localSheetId="22"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6"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20" hidden="1">{"cred comp",#N/A,FALSE,"Comparable Credit Analysis";"IS",#N/A,FALSE,"IS";"Sensitivity",#N/A,FALSE,"Sensitivity";"BS",#N/A,FALSE,"BS";"Bond Summary",#N/A,FALSE,"B Summary";"AD",#N/A,FALSE,"Accretion";"NAV",#N/A,FALSE,"NAV";"SU",#N/A,FALSE,"S&amp;U";"acq. study",#N/A,FALSE,"Acq. Study";"F Charges",#N/A,FALSE,"Fixed Charges"}</definedName>
    <definedName name="dfg_4" localSheetId="21" hidden="1">{"cred comp",#N/A,FALSE,"Comparable Credit Analysis";"IS",#N/A,FALSE,"IS";"Sensitivity",#N/A,FALSE,"Sensitivity";"BS",#N/A,FALSE,"BS";"Bond Summary",#N/A,FALSE,"B Summary";"AD",#N/A,FALSE,"Accretion";"NAV",#N/A,FALSE,"NAV";"SU",#N/A,FALSE,"S&amp;U";"acq. study",#N/A,FALSE,"Acq. Study";"F Charges",#N/A,FALSE,"Fixed Charges"}</definedName>
    <definedName name="dfg_4" localSheetId="7" hidden="1">{"cred comp",#N/A,FALSE,"Comparable Credit Analysis";"IS",#N/A,FALSE,"IS";"Sensitivity",#N/A,FALSE,"Sensitivity";"BS",#N/A,FALSE,"BS";"Bond Summary",#N/A,FALSE,"B Summary";"AD",#N/A,FALSE,"Accretion";"NAV",#N/A,FALSE,"NAV";"SU",#N/A,FALSE,"S&amp;U";"acq. study",#N/A,FALSE,"Acq. Study";"F Charges",#N/A,FALSE,"Fixed Charges"}</definedName>
    <definedName name="dfg_4" localSheetId="22"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6"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20" hidden="1">{"cred comp",#N/A,FALSE,"Comparable Credit Analysis";"IS",#N/A,FALSE,"IS";"Sensitivity",#N/A,FALSE,"Sensitivity";"BS",#N/A,FALSE,"BS";"Bond Summary",#N/A,FALSE,"B Summary";"AD",#N/A,FALSE,"Accretion";"NAV",#N/A,FALSE,"NAV";"SU",#N/A,FALSE,"S&amp;U";"acq. study",#N/A,FALSE,"Acq. Study";"F Charges",#N/A,FALSE,"Fixed Charges"}</definedName>
    <definedName name="dfg_5" localSheetId="21" hidden="1">{"cred comp",#N/A,FALSE,"Comparable Credit Analysis";"IS",#N/A,FALSE,"IS";"Sensitivity",#N/A,FALSE,"Sensitivity";"BS",#N/A,FALSE,"BS";"Bond Summary",#N/A,FALSE,"B Summary";"AD",#N/A,FALSE,"Accretion";"NAV",#N/A,FALSE,"NAV";"SU",#N/A,FALSE,"S&amp;U";"acq. study",#N/A,FALSE,"Acq. Study";"F Charges",#N/A,FALSE,"Fixed Charges"}</definedName>
    <definedName name="dfg_5" localSheetId="7" hidden="1">{"cred comp",#N/A,FALSE,"Comparable Credit Analysis";"IS",#N/A,FALSE,"IS";"Sensitivity",#N/A,FALSE,"Sensitivity";"BS",#N/A,FALSE,"BS";"Bond Summary",#N/A,FALSE,"B Summary";"AD",#N/A,FALSE,"Accretion";"NAV",#N/A,FALSE,"NAV";"SU",#N/A,FALSE,"S&amp;U";"acq. study",#N/A,FALSE,"Acq. Study";"F Charges",#N/A,FALSE,"Fixed Charges"}</definedName>
    <definedName name="dfg_5" localSheetId="22"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6"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8" hidden="1">#REF!</definedName>
    <definedName name="ECARATES" localSheetId="20" hidden="1">#REF!</definedName>
    <definedName name="ECARATES" localSheetId="21" hidden="1">#REF!</definedName>
    <definedName name="ECARATES" localSheetId="7" hidden="1">#REF!</definedName>
    <definedName name="ECARATES" localSheetId="1" hidden="1">#REF!</definedName>
    <definedName name="ECARATES" localSheetId="6" hidden="1">#REF!</definedName>
    <definedName name="EQRATECAPA" localSheetId="8" hidden="1">#REF!</definedName>
    <definedName name="EQRATECAPA" localSheetId="20" hidden="1">#REF!</definedName>
    <definedName name="EQRATECAPA" localSheetId="21" hidden="1">#REF!</definedName>
    <definedName name="EQRATECAPA" localSheetId="7" hidden="1">#REF!</definedName>
    <definedName name="EQRATECAPA" localSheetId="1" hidden="1">#REF!</definedName>
    <definedName name="EQRATECAPA" localSheetId="6" hidden="1">#REF!</definedName>
    <definedName name="EQRATECURRENT" localSheetId="8" hidden="1">#REF!</definedName>
    <definedName name="EQRATECURRENT" localSheetId="20" hidden="1">#REF!</definedName>
    <definedName name="EQRATECURRENT" localSheetId="21" hidden="1">#REF!</definedName>
    <definedName name="EQRATECURRENT" localSheetId="7" hidden="1">#REF!</definedName>
    <definedName name="EQRATECURRENT" localSheetId="1" hidden="1">#REF!</definedName>
    <definedName name="EQRATECURRENT" localSheetId="6" hidden="1">#REF!</definedName>
    <definedName name="EQRATETEXAS" localSheetId="8" hidden="1">#REF!</definedName>
    <definedName name="EQRATETEXAS" localSheetId="20" hidden="1">#REF!</definedName>
    <definedName name="EQRATETEXAS" localSheetId="21" hidden="1">#REF!</definedName>
    <definedName name="EQRATETEXAS" localSheetId="7" hidden="1">#REF!</definedName>
    <definedName name="EQRATETEXAS" localSheetId="1" hidden="1">#REF!</definedName>
    <definedName name="EQRATETEXAS" localSheetId="6" hidden="1">#REF!</definedName>
    <definedName name="esnrc39c1_values" localSheetId="8" hidden="1">{"AT","COMPANIES",TRUE}</definedName>
    <definedName name="esnrc39c1_values" localSheetId="16" hidden="1">{"AT","COMPANIES",TRUE}</definedName>
    <definedName name="esnrc39c1_values" localSheetId="2" hidden="1">{"AT","COMPANIES",TRUE}</definedName>
    <definedName name="esnrc39c1_values" localSheetId="20" hidden="1">{"AT","COMPANIES",TRUE}</definedName>
    <definedName name="esnrc39c1_values" localSheetId="21" hidden="1">{"AT","COMPANIES",TRUE}</definedName>
    <definedName name="esnrc39c1_values" localSheetId="7" hidden="1">{"AT","COMPANIES",TRUE}</definedName>
    <definedName name="esnrc39c1_values" localSheetId="22" hidden="1">{"AT","COMPANIES",TRUE}</definedName>
    <definedName name="esnrc39c1_values" localSheetId="1" hidden="1">{"AT","COMPANIES",TRUE}</definedName>
    <definedName name="esnrc39c1_values" localSheetId="0" hidden="1">{"AT","COMPANIES",TRUE}</definedName>
    <definedName name="esnrc39c1_values" localSheetId="6" hidden="1">{"AT","COMPANIES",TRUE}</definedName>
    <definedName name="esnrc39c1_values" localSheetId="4" hidden="1">{"AT","COMPANIES",TRUE}</definedName>
    <definedName name="esnrc39c1_values" localSheetId="3" hidden="1">{"AT","COMPANIES",TRUE}</definedName>
    <definedName name="esnrc39c1_values" localSheetId="5" hidden="1">{"AT","COMPANIES",TRUE}</definedName>
    <definedName name="ev.Calculation" hidden="1">-4105</definedName>
    <definedName name="ev.Initialized" hidden="1">FALSE</definedName>
    <definedName name="EV__LASTREFTIME__" hidden="1">39953.3372337963</definedName>
    <definedName name="FACRATE" localSheetId="8" hidden="1">#REF!</definedName>
    <definedName name="FACRATE" localSheetId="20" hidden="1">#REF!</definedName>
    <definedName name="FACRATE" localSheetId="21" hidden="1">#REF!</definedName>
    <definedName name="FACRATE" localSheetId="7" hidden="1">#REF!</definedName>
    <definedName name="FACRATE" localSheetId="1" hidden="1">#REF!</definedName>
    <definedName name="FACRATE" localSheetId="6" hidden="1">#REF!</definedName>
    <definedName name="fdfghdf" localSheetId="8" hidden="1">{"inputs raw data",#N/A,TRUE,"INPUT"}</definedName>
    <definedName name="fdfghdf" localSheetId="16" hidden="1">{"inputs raw data",#N/A,TRUE,"INPUT"}</definedName>
    <definedName name="fdfghdf" localSheetId="2" hidden="1">{"inputs raw data",#N/A,TRUE,"INPUT"}</definedName>
    <definedName name="fdfghdf" localSheetId="20" hidden="1">{"inputs raw data",#N/A,TRUE,"INPUT"}</definedName>
    <definedName name="fdfghdf" localSheetId="21" hidden="1">{"inputs raw data",#N/A,TRUE,"INPUT"}</definedName>
    <definedName name="fdfghdf" localSheetId="7" hidden="1">{"inputs raw data",#N/A,TRUE,"INPUT"}</definedName>
    <definedName name="fdfghdf" localSheetId="22" hidden="1">{"inputs raw data",#N/A,TRUE,"INPUT"}</definedName>
    <definedName name="fdfghdf" localSheetId="1" hidden="1">{"inputs raw data",#N/A,TRUE,"INPUT"}</definedName>
    <definedName name="fdfghdf" localSheetId="0" hidden="1">{"inputs raw data",#N/A,TRUE,"INPUT"}</definedName>
    <definedName name="fdfghdf" localSheetId="6" hidden="1">{"inputs raw data",#N/A,TRUE,"INPUT"}</definedName>
    <definedName name="fdfghdf" localSheetId="4" hidden="1">{"inputs raw data",#N/A,TRUE,"INPUT"}</definedName>
    <definedName name="fdfghdf" localSheetId="3" hidden="1">{"inputs raw data",#N/A,TRUE,"INPUT"}</definedName>
    <definedName name="fdfghdf" localSheetId="5" hidden="1">{"inputs raw data",#N/A,TRUE,"INPUT"}</definedName>
    <definedName name="fgh" localSheetId="8" hidden="1">#REF!</definedName>
    <definedName name="fgh" localSheetId="19" hidden="1">#REF!</definedName>
    <definedName name="fgh" localSheetId="20" hidden="1">#REF!</definedName>
    <definedName name="fgh" localSheetId="17" hidden="1">#REF!</definedName>
    <definedName name="fgh" localSheetId="21" hidden="1">#REF!</definedName>
    <definedName name="fgh" localSheetId="7" hidden="1">#REF!</definedName>
    <definedName name="fgh" localSheetId="1" hidden="1">#REF!</definedName>
    <definedName name="fgh" localSheetId="6" hidden="1">#REF!</definedName>
    <definedName name="FLOORLOCK" localSheetId="8" hidden="1">#REF!</definedName>
    <definedName name="FLOORLOCK" localSheetId="20" hidden="1">#REF!</definedName>
    <definedName name="FLOORLOCK" localSheetId="21" hidden="1">#REF!</definedName>
    <definedName name="FLOORLOCK" localSheetId="7" hidden="1">#REF!</definedName>
    <definedName name="FLOORLOCK" localSheetId="1" hidden="1">#REF!</definedName>
    <definedName name="FLOORLOCK" localSheetId="6" hidden="1">#REF!</definedName>
    <definedName name="FloorLock2" localSheetId="8" hidden="1">#REF!</definedName>
    <definedName name="FloorLock2" localSheetId="20" hidden="1">#REF!</definedName>
    <definedName name="FloorLock2" localSheetId="21" hidden="1">#REF!</definedName>
    <definedName name="FloorLock2" localSheetId="7" hidden="1">#REF!</definedName>
    <definedName name="FloorLock2" localSheetId="1" hidden="1">#REF!</definedName>
    <definedName name="FloorLock2" localSheetId="6" hidden="1">#REF!</definedName>
    <definedName name="FLOORPRIME" localSheetId="8" hidden="1">#REF!</definedName>
    <definedName name="FLOORPRIME" localSheetId="20" hidden="1">#REF!</definedName>
    <definedName name="FLOORPRIME" localSheetId="21" hidden="1">#REF!</definedName>
    <definedName name="FLOORPRIME" localSheetId="7" hidden="1">#REF!</definedName>
    <definedName name="FLOORPRIME" localSheetId="1" hidden="1">#REF!</definedName>
    <definedName name="FLOORPRIME" localSheetId="6" hidden="1">#REF!</definedName>
    <definedName name="FloorPRIME2" localSheetId="8" hidden="1">#REF!</definedName>
    <definedName name="FloorPRIME2" localSheetId="20" hidden="1">#REF!</definedName>
    <definedName name="FloorPRIME2" localSheetId="21" hidden="1">#REF!</definedName>
    <definedName name="FloorPRIME2" localSheetId="7" hidden="1">#REF!</definedName>
    <definedName name="FloorPRIME2" localSheetId="1" hidden="1">#REF!</definedName>
    <definedName name="FloorPRIME2" localSheetId="6" hidden="1">#REF!</definedName>
    <definedName name="gf" localSheetId="8" hidden="1">#REF!</definedName>
    <definedName name="gf" localSheetId="20" hidden="1">#REF!</definedName>
    <definedName name="gf" localSheetId="21" hidden="1">#REF!</definedName>
    <definedName name="gf" localSheetId="7" hidden="1">#REF!</definedName>
    <definedName name="gf" localSheetId="1" hidden="1">#REF!</definedName>
    <definedName name="gf" localSheetId="6" hidden="1">#REF!</definedName>
    <definedName name="hn.ExtDb" hidden="1">FALSE</definedName>
    <definedName name="hn.ModelType" hidden="1">"DEAL"</definedName>
    <definedName name="hn.ModelVersion" hidden="1">1</definedName>
    <definedName name="hn.NoUpload" hidden="1">0</definedName>
    <definedName name="hod" localSheetId="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20" hidden="1">{#N/A,#N/A,FALSE,"TS";#N/A,#N/A,FALSE,"Combo";#N/A,#N/A,FALSE,"FAIR";#N/A,#N/A,FALSE,"RBC";#N/A,#N/A,FALSE,"xxxx";#N/A,#N/A,FALSE,"A_D";#N/A,#N/A,FALSE,"WACC";#N/A,#N/A,FALSE,"DCF";#N/A,#N/A,FALSE,"LBO";#N/A,#N/A,FALSE,"AcqMults";#N/A,#N/A,FALSE,"CompMults"}</definedName>
    <definedName name="hod" localSheetId="21" hidden="1">{#N/A,#N/A,FALSE,"TS";#N/A,#N/A,FALSE,"Combo";#N/A,#N/A,FALSE,"FAIR";#N/A,#N/A,FALSE,"RBC";#N/A,#N/A,FALSE,"xxxx";#N/A,#N/A,FALSE,"A_D";#N/A,#N/A,FALSE,"WACC";#N/A,#N/A,FALSE,"DCF";#N/A,#N/A,FALSE,"LBO";#N/A,#N/A,FALSE,"AcqMults";#N/A,#N/A,FALSE,"CompMults"}</definedName>
    <definedName name="hod" localSheetId="7" hidden="1">{#N/A,#N/A,FALSE,"TS";#N/A,#N/A,FALSE,"Combo";#N/A,#N/A,FALSE,"FAIR";#N/A,#N/A,FALSE,"RBC";#N/A,#N/A,FALSE,"xxxx";#N/A,#N/A,FALSE,"A_D";#N/A,#N/A,FALSE,"WACC";#N/A,#N/A,FALSE,"DCF";#N/A,#N/A,FALSE,"LBO";#N/A,#N/A,FALSE,"AcqMults";#N/A,#N/A,FALSE,"CompMults"}</definedName>
    <definedName name="hod" localSheetId="22"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6"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d" localSheetId="5" hidden="1">{#N/A,#N/A,FALSE,"TS";#N/A,#N/A,FALSE,"Combo";#N/A,#N/A,FALSE,"FAIR";#N/A,#N/A,FALSE,"RBC";#N/A,#N/A,FALSE,"xxxx";#N/A,#N/A,FALSE,"A_D";#N/A,#N/A,FALSE,"WACC";#N/A,#N/A,FALSE,"DCF";#N/A,#N/A,FALSE,"LBO";#N/A,#N/A,FALSE,"AcqMults";#N/A,#N/A,FALSE,"CompMults"}</definedName>
    <definedName name="houy" localSheetId="8" hidden="1">{#N/A,#N/A,FALSE,"AD_Purchase";#N/A,#N/A,FALSE,"Credit";#N/A,#N/A,FALSE,"PF Acquisition";#N/A,#N/A,FALSE,"PF Offering"}</definedName>
    <definedName name="houy" localSheetId="16" hidden="1">{#N/A,#N/A,FALSE,"AD_Purchase";#N/A,#N/A,FALSE,"Credit";#N/A,#N/A,FALSE,"PF Acquisition";#N/A,#N/A,FALSE,"PF Offering"}</definedName>
    <definedName name="houy" localSheetId="2" hidden="1">{#N/A,#N/A,FALSE,"AD_Purchase";#N/A,#N/A,FALSE,"Credit";#N/A,#N/A,FALSE,"PF Acquisition";#N/A,#N/A,FALSE,"PF Offering"}</definedName>
    <definedName name="houy" localSheetId="20" hidden="1">{#N/A,#N/A,FALSE,"AD_Purchase";#N/A,#N/A,FALSE,"Credit";#N/A,#N/A,FALSE,"PF Acquisition";#N/A,#N/A,FALSE,"PF Offering"}</definedName>
    <definedName name="houy" localSheetId="21" hidden="1">{#N/A,#N/A,FALSE,"AD_Purchase";#N/A,#N/A,FALSE,"Credit";#N/A,#N/A,FALSE,"PF Acquisition";#N/A,#N/A,FALSE,"PF Offering"}</definedName>
    <definedName name="houy" localSheetId="7" hidden="1">{#N/A,#N/A,FALSE,"AD_Purchase";#N/A,#N/A,FALSE,"Credit";#N/A,#N/A,FALSE,"PF Acquisition";#N/A,#N/A,FALSE,"PF Offering"}</definedName>
    <definedName name="houy" localSheetId="22"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6" hidden="1">{#N/A,#N/A,FALSE,"AD_Purchase";#N/A,#N/A,FALSE,"Credit";#N/A,#N/A,FALSE,"PF Acquisition";#N/A,#N/A,FALSE,"PF Offering"}</definedName>
    <definedName name="houy" localSheetId="4" hidden="1">{#N/A,#N/A,FALSE,"AD_Purchase";#N/A,#N/A,FALSE,"Credit";#N/A,#N/A,FALSE,"PF Acquisition";#N/A,#N/A,FALSE,"PF Offering"}</definedName>
    <definedName name="houy" localSheetId="3" hidden="1">{#N/A,#N/A,FALSE,"AD_Purchase";#N/A,#N/A,FALSE,"Credit";#N/A,#N/A,FALSE,"PF Acquisition";#N/A,#N/A,FALSE,"PF Offering"}</definedName>
    <definedName name="houy" localSheetId="5"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8" hidden="1">#REF!</definedName>
    <definedName name="IQSSheet3B2" localSheetId="20" hidden="1">#REF!</definedName>
    <definedName name="IQSSheet3B2" localSheetId="21" hidden="1">#REF!</definedName>
    <definedName name="IQSSheet3B2" localSheetId="7" hidden="1">#REF!</definedName>
    <definedName name="IQSSheet3B2" localSheetId="1" hidden="1">#REF!</definedName>
    <definedName name="IQSSheet3B2" localSheetId="6" hidden="1">#REF!</definedName>
    <definedName name="IsColHidden" hidden="1">FALSE</definedName>
    <definedName name="IsLTMColHidden" hidden="1">FALSE</definedName>
    <definedName name="JEV" localSheetId="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20" hidden="1">{"assumptions",#N/A,FALSE,"Assumption Summary";"proforma97",#N/A,FALSE,"97 pro forma";"sensitivity97",#N/A,FALSE,"97 sensitivity ";"proforma98",#N/A,FALSE,"98 pro forma";"sensitivity98",#N/A,FALSE,"98 sensitivity"}</definedName>
    <definedName name="JEV" localSheetId="21" hidden="1">{"assumptions",#N/A,FALSE,"Assumption Summary";"proforma97",#N/A,FALSE,"97 pro forma";"sensitivity97",#N/A,FALSE,"97 sensitivity ";"proforma98",#N/A,FALSE,"98 pro forma";"sensitivity98",#N/A,FALSE,"98 sensitivity"}</definedName>
    <definedName name="JEV" localSheetId="7" hidden="1">{"assumptions",#N/A,FALSE,"Assumption Summary";"proforma97",#N/A,FALSE,"97 pro forma";"sensitivity97",#N/A,FALSE,"97 sensitivity ";"proforma98",#N/A,FALSE,"98 pro forma";"sensitivity98",#N/A,FALSE,"98 sensitivity"}</definedName>
    <definedName name="JEV" localSheetId="22"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6"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EV" localSheetId="5" hidden="1">{"assumptions",#N/A,FALSE,"Assumption Summary";"proforma97",#N/A,FALSE,"97 pro forma";"sensitivity97",#N/A,FALSE,"97 sensitivity ";"proforma98",#N/A,FALSE,"98 pro forma";"sensitivity98",#N/A,FALSE,"98 sensitivity"}</definedName>
    <definedName name="jf" localSheetId="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20" hidden="1">{#N/A,#N/A,FALSE,"Sum A (1)";#N/A,#N/A,FALSE,"Sum A (2)";#N/A,#N/A,FALSE,"KPI A";#N/A,#N/A,FALSE,"EN A";#N/A,#N/A,FALSE,"HU A";#N/A,#N/A,FALSE,"PO A";#N/A,#N/A,FALSE,"DE A";#N/A,#N/A,FALSE,"CR A";#N/A,#N/A,FALSE,"CZ A";#N/A,#N/A,FALSE,"FR A";#N/A,#N/A,FALSE,"RO A";#N/A,#N/A,FALSE,"CP A"}</definedName>
    <definedName name="jf" localSheetId="21" hidden="1">{#N/A,#N/A,FALSE,"Sum A (1)";#N/A,#N/A,FALSE,"Sum A (2)";#N/A,#N/A,FALSE,"KPI A";#N/A,#N/A,FALSE,"EN A";#N/A,#N/A,FALSE,"HU A";#N/A,#N/A,FALSE,"PO A";#N/A,#N/A,FALSE,"DE A";#N/A,#N/A,FALSE,"CR A";#N/A,#N/A,FALSE,"CZ A";#N/A,#N/A,FALSE,"FR A";#N/A,#N/A,FALSE,"RO A";#N/A,#N/A,FALSE,"CP A"}</definedName>
    <definedName name="jf" localSheetId="7" hidden="1">{#N/A,#N/A,FALSE,"Sum A (1)";#N/A,#N/A,FALSE,"Sum A (2)";#N/A,#N/A,FALSE,"KPI A";#N/A,#N/A,FALSE,"EN A";#N/A,#N/A,FALSE,"HU A";#N/A,#N/A,FALSE,"PO A";#N/A,#N/A,FALSE,"DE A";#N/A,#N/A,FALSE,"CR A";#N/A,#N/A,FALSE,"CZ A";#N/A,#N/A,FALSE,"FR A";#N/A,#N/A,FALSE,"RO A";#N/A,#N/A,FALSE,"CP A"}</definedName>
    <definedName name="jf" localSheetId="22"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6"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f" localSheetId="5" hidden="1">{#N/A,#N/A,FALSE,"Sum A (1)";#N/A,#N/A,FALSE,"Sum A (2)";#N/A,#N/A,FALSE,"KPI A";#N/A,#N/A,FALSE,"EN A";#N/A,#N/A,FALSE,"HU A";#N/A,#N/A,FALSE,"PO A";#N/A,#N/A,FALSE,"DE A";#N/A,#N/A,FALSE,"CR A";#N/A,#N/A,FALSE,"CZ A";#N/A,#N/A,FALSE,"FR A";#N/A,#N/A,FALSE,"RO A";#N/A,#N/A,FALSE,"CP A"}</definedName>
    <definedName name="JJG" localSheetId="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20" hidden="1">{"cred comp",#N/A,FALSE,"Comparable Credit Analysis";"IS",#N/A,FALSE,"IS";"Sensitivity",#N/A,FALSE,"Sensitivity";"BS",#N/A,FALSE,"BS";"Bond Summary",#N/A,FALSE,"B Summary";"AD",#N/A,FALSE,"Accretion";"NAV",#N/A,FALSE,"NAV";"SU",#N/A,FALSE,"S&amp;U";"acq. study",#N/A,FALSE,"Acq. Study";"F Charges",#N/A,FALSE,"Fixed Charges"}</definedName>
    <definedName name="JJG" localSheetId="21" hidden="1">{"cred comp",#N/A,FALSE,"Comparable Credit Analysis";"IS",#N/A,FALSE,"IS";"Sensitivity",#N/A,FALSE,"Sensitivity";"BS",#N/A,FALSE,"BS";"Bond Summary",#N/A,FALSE,"B Summary";"AD",#N/A,FALSE,"Accretion";"NAV",#N/A,FALSE,"NAV";"SU",#N/A,FALSE,"S&amp;U";"acq. study",#N/A,FALSE,"Acq. Study";"F Charges",#N/A,FALSE,"Fixed Charges"}</definedName>
    <definedName name="JJG" localSheetId="7" hidden="1">{"cred comp",#N/A,FALSE,"Comparable Credit Analysis";"IS",#N/A,FALSE,"IS";"Sensitivity",#N/A,FALSE,"Sensitivity";"BS",#N/A,FALSE,"BS";"Bond Summary",#N/A,FALSE,"B Summary";"AD",#N/A,FALSE,"Accretion";"NAV",#N/A,FALSE,"NAV";"SU",#N/A,FALSE,"S&amp;U";"acq. study",#N/A,FALSE,"Acq. Study";"F Charges",#N/A,FALSE,"Fixed Charges"}</definedName>
    <definedName name="JJG" localSheetId="22"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6"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20" hidden="1">{"cred comp",#N/A,FALSE,"Comparable Credit Analysis";"IS",#N/A,FALSE,"IS";"Sensitivity",#N/A,FALSE,"Sensitivity";"BS",#N/A,FALSE,"BS";"Bond Summary",#N/A,FALSE,"B Summary";"AD",#N/A,FALSE,"Accretion";"NAV",#N/A,FALSE,"NAV";"SU",#N/A,FALSE,"S&amp;U";"acq. study",#N/A,FALSE,"Acq. Study";"F Charges",#N/A,FALSE,"Fixed Charges"}</definedName>
    <definedName name="JJG_1" localSheetId="21" hidden="1">{"cred comp",#N/A,FALSE,"Comparable Credit Analysis";"IS",#N/A,FALSE,"IS";"Sensitivity",#N/A,FALSE,"Sensitivity";"BS",#N/A,FALSE,"BS";"Bond Summary",#N/A,FALSE,"B Summary";"AD",#N/A,FALSE,"Accretion";"NAV",#N/A,FALSE,"NAV";"SU",#N/A,FALSE,"S&amp;U";"acq. study",#N/A,FALSE,"Acq. Study";"F Charges",#N/A,FALSE,"Fixed Charges"}</definedName>
    <definedName name="JJG_1" localSheetId="7" hidden="1">{"cred comp",#N/A,FALSE,"Comparable Credit Analysis";"IS",#N/A,FALSE,"IS";"Sensitivity",#N/A,FALSE,"Sensitivity";"BS",#N/A,FALSE,"BS";"Bond Summary",#N/A,FALSE,"B Summary";"AD",#N/A,FALSE,"Accretion";"NAV",#N/A,FALSE,"NAV";"SU",#N/A,FALSE,"S&amp;U";"acq. study",#N/A,FALSE,"Acq. Study";"F Charges",#N/A,FALSE,"Fixed Charges"}</definedName>
    <definedName name="JJG_1" localSheetId="22"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6"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20" hidden="1">{"cred comp",#N/A,FALSE,"Comparable Credit Analysis";"IS",#N/A,FALSE,"IS";"Sensitivity",#N/A,FALSE,"Sensitivity";"BS",#N/A,FALSE,"BS";"Bond Summary",#N/A,FALSE,"B Summary";"AD",#N/A,FALSE,"Accretion";"NAV",#N/A,FALSE,"NAV";"SU",#N/A,FALSE,"S&amp;U";"acq. study",#N/A,FALSE,"Acq. Study";"F Charges",#N/A,FALSE,"Fixed Charges"}</definedName>
    <definedName name="JJG_2" localSheetId="21" hidden="1">{"cred comp",#N/A,FALSE,"Comparable Credit Analysis";"IS",#N/A,FALSE,"IS";"Sensitivity",#N/A,FALSE,"Sensitivity";"BS",#N/A,FALSE,"BS";"Bond Summary",#N/A,FALSE,"B Summary";"AD",#N/A,FALSE,"Accretion";"NAV",#N/A,FALSE,"NAV";"SU",#N/A,FALSE,"S&amp;U";"acq. study",#N/A,FALSE,"Acq. Study";"F Charges",#N/A,FALSE,"Fixed Charges"}</definedName>
    <definedName name="JJG_2" localSheetId="7" hidden="1">{"cred comp",#N/A,FALSE,"Comparable Credit Analysis";"IS",#N/A,FALSE,"IS";"Sensitivity",#N/A,FALSE,"Sensitivity";"BS",#N/A,FALSE,"BS";"Bond Summary",#N/A,FALSE,"B Summary";"AD",#N/A,FALSE,"Accretion";"NAV",#N/A,FALSE,"NAV";"SU",#N/A,FALSE,"S&amp;U";"acq. study",#N/A,FALSE,"Acq. Study";"F Charges",#N/A,FALSE,"Fixed Charges"}</definedName>
    <definedName name="JJG_2" localSheetId="22"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6"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20" hidden="1">{"cred comp",#N/A,FALSE,"Comparable Credit Analysis";"IS",#N/A,FALSE,"IS";"Sensitivity",#N/A,FALSE,"Sensitivity";"BS",#N/A,FALSE,"BS";"Bond Summary",#N/A,FALSE,"B Summary";"AD",#N/A,FALSE,"Accretion";"NAV",#N/A,FALSE,"NAV";"SU",#N/A,FALSE,"S&amp;U";"acq. study",#N/A,FALSE,"Acq. Study";"F Charges",#N/A,FALSE,"Fixed Charges"}</definedName>
    <definedName name="JJG_3" localSheetId="21" hidden="1">{"cred comp",#N/A,FALSE,"Comparable Credit Analysis";"IS",#N/A,FALSE,"IS";"Sensitivity",#N/A,FALSE,"Sensitivity";"BS",#N/A,FALSE,"BS";"Bond Summary",#N/A,FALSE,"B Summary";"AD",#N/A,FALSE,"Accretion";"NAV",#N/A,FALSE,"NAV";"SU",#N/A,FALSE,"S&amp;U";"acq. study",#N/A,FALSE,"Acq. Study";"F Charges",#N/A,FALSE,"Fixed Charges"}</definedName>
    <definedName name="JJG_3" localSheetId="7" hidden="1">{"cred comp",#N/A,FALSE,"Comparable Credit Analysis";"IS",#N/A,FALSE,"IS";"Sensitivity",#N/A,FALSE,"Sensitivity";"BS",#N/A,FALSE,"BS";"Bond Summary",#N/A,FALSE,"B Summary";"AD",#N/A,FALSE,"Accretion";"NAV",#N/A,FALSE,"NAV";"SU",#N/A,FALSE,"S&amp;U";"acq. study",#N/A,FALSE,"Acq. Study";"F Charges",#N/A,FALSE,"Fixed Charges"}</definedName>
    <definedName name="JJG_3" localSheetId="22"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6"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20" hidden="1">{"cred comp",#N/A,FALSE,"Comparable Credit Analysis";"IS",#N/A,FALSE,"IS";"Sensitivity",#N/A,FALSE,"Sensitivity";"BS",#N/A,FALSE,"BS";"Bond Summary",#N/A,FALSE,"B Summary";"AD",#N/A,FALSE,"Accretion";"NAV",#N/A,FALSE,"NAV";"SU",#N/A,FALSE,"S&amp;U";"acq. study",#N/A,FALSE,"Acq. Study";"F Charges",#N/A,FALSE,"Fixed Charges"}</definedName>
    <definedName name="JJG_4" localSheetId="21" hidden="1">{"cred comp",#N/A,FALSE,"Comparable Credit Analysis";"IS",#N/A,FALSE,"IS";"Sensitivity",#N/A,FALSE,"Sensitivity";"BS",#N/A,FALSE,"BS";"Bond Summary",#N/A,FALSE,"B Summary";"AD",#N/A,FALSE,"Accretion";"NAV",#N/A,FALSE,"NAV";"SU",#N/A,FALSE,"S&amp;U";"acq. study",#N/A,FALSE,"Acq. Study";"F Charges",#N/A,FALSE,"Fixed Charges"}</definedName>
    <definedName name="JJG_4" localSheetId="7" hidden="1">{"cred comp",#N/A,FALSE,"Comparable Credit Analysis";"IS",#N/A,FALSE,"IS";"Sensitivity",#N/A,FALSE,"Sensitivity";"BS",#N/A,FALSE,"BS";"Bond Summary",#N/A,FALSE,"B Summary";"AD",#N/A,FALSE,"Accretion";"NAV",#N/A,FALSE,"NAV";"SU",#N/A,FALSE,"S&amp;U";"acq. study",#N/A,FALSE,"Acq. Study";"F Charges",#N/A,FALSE,"Fixed Charges"}</definedName>
    <definedName name="JJG_4" localSheetId="22"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6"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20" hidden="1">{"cred comp",#N/A,FALSE,"Comparable Credit Analysis";"IS",#N/A,FALSE,"IS";"Sensitivity",#N/A,FALSE,"Sensitivity";"BS",#N/A,FALSE,"BS";"Bond Summary",#N/A,FALSE,"B Summary";"AD",#N/A,FALSE,"Accretion";"NAV",#N/A,FALSE,"NAV";"SU",#N/A,FALSE,"S&amp;U";"acq. study",#N/A,FALSE,"Acq. Study";"F Charges",#N/A,FALSE,"Fixed Charges"}</definedName>
    <definedName name="JJG_5" localSheetId="21" hidden="1">{"cred comp",#N/A,FALSE,"Comparable Credit Analysis";"IS",#N/A,FALSE,"IS";"Sensitivity",#N/A,FALSE,"Sensitivity";"BS",#N/A,FALSE,"BS";"Bond Summary",#N/A,FALSE,"B Summary";"AD",#N/A,FALSE,"Accretion";"NAV",#N/A,FALSE,"NAV";"SU",#N/A,FALSE,"S&amp;U";"acq. study",#N/A,FALSE,"Acq. Study";"F Charges",#N/A,FALSE,"Fixed Charges"}</definedName>
    <definedName name="JJG_5" localSheetId="7" hidden="1">{"cred comp",#N/A,FALSE,"Comparable Credit Analysis";"IS",#N/A,FALSE,"IS";"Sensitivity",#N/A,FALSE,"Sensitivity";"BS",#N/A,FALSE,"BS";"Bond Summary",#N/A,FALSE,"B Summary";"AD",#N/A,FALSE,"Accretion";"NAV",#N/A,FALSE,"NAV";"SU",#N/A,FALSE,"S&amp;U";"acq. study",#N/A,FALSE,"Acq. Study";"F Charges",#N/A,FALSE,"Fixed Charges"}</definedName>
    <definedName name="JJG_5" localSheetId="22"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6"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jj" localSheetId="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20" hidden="1">{"Assumptions",#N/A,FALSE,"Sheet1";"Main Report",#N/A,FALSE,"Sheet1";"Results",#N/A,FALSE,"Sheet1";"Advances",#N/A,FALSE,"Sheet1"}</definedName>
    <definedName name="jjjj" localSheetId="21" hidden="1">{"Assumptions",#N/A,FALSE,"Sheet1";"Main Report",#N/A,FALSE,"Sheet1";"Results",#N/A,FALSE,"Sheet1";"Advances",#N/A,FALSE,"Sheet1"}</definedName>
    <definedName name="jjjj" localSheetId="7" hidden="1">{"Assumptions",#N/A,FALSE,"Sheet1";"Main Report",#N/A,FALSE,"Sheet1";"Results",#N/A,FALSE,"Sheet1";"Advances",#N/A,FALSE,"Sheet1"}</definedName>
    <definedName name="jjjj" localSheetId="22"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6"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3" hidden="1">{"Assumptions",#N/A,FALSE,"Sheet1";"Main Report",#N/A,FALSE,"Sheet1";"Results",#N/A,FALSE,"Sheet1";"Advances",#N/A,FALSE,"Sheet1"}</definedName>
    <definedName name="jjjj" localSheetId="5" hidden="1">{"Assumptions",#N/A,FALSE,"Sheet1";"Main Report",#N/A,FALSE,"Sheet1";"Results",#N/A,FALSE,"Sheet1";"Advances",#N/A,FALSE,"Sheet1"}</definedName>
    <definedName name="l" localSheetId="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20" hidden="1">{"common_pl",#N/A,FALSE,"Commonized PL";"analyst",#N/A,FALSE,"Budget to Analyst";"sec",#N/A,FALSE,"SEC PL";"summary",#N/A,FALSE,"Summary";"detail",#N/A,FALSE,"Detail"}</definedName>
    <definedName name="l" localSheetId="21" hidden="1">{"common_pl",#N/A,FALSE,"Commonized PL";"analyst",#N/A,FALSE,"Budget to Analyst";"sec",#N/A,FALSE,"SEC PL";"summary",#N/A,FALSE,"Summary";"detail",#N/A,FALSE,"Detail"}</definedName>
    <definedName name="l" localSheetId="7" hidden="1">{"common_pl",#N/A,FALSE,"Commonized PL";"analyst",#N/A,FALSE,"Budget to Analyst";"sec",#N/A,FALSE,"SEC PL";"summary",#N/A,FALSE,"Summary";"detail",#N/A,FALSE,"Detail"}</definedName>
    <definedName name="l" localSheetId="22"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6"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 localSheetId="5" hidden="1">{"common_pl",#N/A,FALSE,"Commonized PL";"analyst",#N/A,FALSE,"Budget to Analyst";"sec",#N/A,FALSE,"SEC PL";"summary",#N/A,FALSE,"Summary";"detail",#N/A,FALSE,"Detail"}</definedName>
    <definedName name="LCES34109736" localSheetId="8" hidden="1">#REF!</definedName>
    <definedName name="LCES34109736" localSheetId="20" hidden="1">#REF!</definedName>
    <definedName name="LCES34109736" localSheetId="21" hidden="1">#REF!</definedName>
    <definedName name="LCES34109736" localSheetId="7" hidden="1">#REF!</definedName>
    <definedName name="LCES34109736" localSheetId="1" hidden="1">#REF!</definedName>
    <definedName name="LCES34109736" localSheetId="6" hidden="1">#REF!</definedName>
    <definedName name="LCLEQTBL" localSheetId="8" hidden="1">#REF!</definedName>
    <definedName name="LCLEQTBL" localSheetId="20" hidden="1">#REF!</definedName>
    <definedName name="LCLEQTBL" localSheetId="21" hidden="1">#REF!</definedName>
    <definedName name="LCLEQTBL" localSheetId="7" hidden="1">#REF!</definedName>
    <definedName name="LCLEQTBL" localSheetId="1" hidden="1">#REF!</definedName>
    <definedName name="LCLEQTBL" localSheetId="6" hidden="1">#REF!</definedName>
    <definedName name="lcline1" localSheetId="8" hidden="1">#REF!,#REF!,#REF!,#REF!,#REF!</definedName>
    <definedName name="lcline1" localSheetId="20" hidden="1">#REF!,#REF!,#REF!,#REF!,#REF!</definedName>
    <definedName name="lcline1" localSheetId="21" hidden="1">#REF!,#REF!,#REF!,#REF!,#REF!</definedName>
    <definedName name="lcline1" localSheetId="7" hidden="1">#REF!,#REF!,#REF!,#REF!,#REF!</definedName>
    <definedName name="lcline1" localSheetId="1" hidden="1">#REF!,#REF!,#REF!,#REF!,#REF!</definedName>
    <definedName name="lcline1" localSheetId="6" hidden="1">#REF!,#REF!,#REF!,#REF!,#REF!</definedName>
    <definedName name="LEQTBL" localSheetId="8" hidden="1">#REF!</definedName>
    <definedName name="LEQTBL" localSheetId="20" hidden="1">#REF!</definedName>
    <definedName name="LEQTBL" localSheetId="21" hidden="1">#REF!</definedName>
    <definedName name="LEQTBL" localSheetId="7" hidden="1">#REF!</definedName>
    <definedName name="LEQTBL" localSheetId="1" hidden="1">#REF!</definedName>
    <definedName name="LEQTBL" localSheetId="6" hidden="1">#REF!</definedName>
    <definedName name="LIBORLOCK" localSheetId="8" hidden="1">#REF!</definedName>
    <definedName name="LIBORLOCK" localSheetId="20" hidden="1">#REF!</definedName>
    <definedName name="LIBORLOCK" localSheetId="21" hidden="1">#REF!</definedName>
    <definedName name="LIBORLOCK" localSheetId="7" hidden="1">#REF!</definedName>
    <definedName name="LIBORLOCK" localSheetId="1" hidden="1">#REF!</definedName>
    <definedName name="LIBORLOCK" localSheetId="6" hidden="1">#REF!</definedName>
    <definedName name="LIBORLock2" localSheetId="8" hidden="1">#REF!</definedName>
    <definedName name="LIBORLock2" localSheetId="20" hidden="1">#REF!</definedName>
    <definedName name="LIBORLock2" localSheetId="21" hidden="1">#REF!</definedName>
    <definedName name="LIBORLock2" localSheetId="7" hidden="1">#REF!</definedName>
    <definedName name="LIBORLock2" localSheetId="1" hidden="1">#REF!</definedName>
    <definedName name="LIBORLock2" localSheetId="6" hidden="1">#REF!</definedName>
    <definedName name="LiquidityExp" localSheetId="8" hidden="1">#REF!</definedName>
    <definedName name="LiquidityExp" localSheetId="20" hidden="1">#REF!</definedName>
    <definedName name="LiquidityExp" localSheetId="21" hidden="1">#REF!</definedName>
    <definedName name="LiquidityExp" localSheetId="7" hidden="1">#REF!</definedName>
    <definedName name="LiquidityExp" localSheetId="1" hidden="1">#REF!</definedName>
    <definedName name="LiquidityExp" localSheetId="6" hidden="1">#REF!</definedName>
    <definedName name="ListOffset" hidden="1">1</definedName>
    <definedName name="LLRRATECAPA" localSheetId="8" hidden="1">#REF!</definedName>
    <definedName name="LLRRATECAPA" localSheetId="20" hidden="1">#REF!</definedName>
    <definedName name="LLRRATECAPA" localSheetId="21" hidden="1">#REF!</definedName>
    <definedName name="LLRRATECAPA" localSheetId="7" hidden="1">#REF!</definedName>
    <definedName name="LLRRATECAPA" localSheetId="1" hidden="1">#REF!</definedName>
    <definedName name="LLRRATECAPA" localSheetId="6" hidden="1">#REF!</definedName>
    <definedName name="LLRRATECURRENT" localSheetId="8" hidden="1">#REF!</definedName>
    <definedName name="LLRRATECURRENT" localSheetId="20" hidden="1">#REF!</definedName>
    <definedName name="LLRRATECURRENT" localSheetId="21" hidden="1">#REF!</definedName>
    <definedName name="LLRRATECURRENT" localSheetId="7" hidden="1">#REF!</definedName>
    <definedName name="LLRRATECURRENT" localSheetId="1" hidden="1">#REF!</definedName>
    <definedName name="LLRRATECURRENT" localSheetId="6" hidden="1">#REF!</definedName>
    <definedName name="LN6231554316" localSheetId="8" hidden="1">#REF!</definedName>
    <definedName name="LN6231554316" localSheetId="20" hidden="1">#REF!</definedName>
    <definedName name="LN6231554316" localSheetId="21" hidden="1">#REF!</definedName>
    <definedName name="LN6231554316" localSheetId="7" hidden="1">#REF!</definedName>
    <definedName name="LN6231554316" localSheetId="1" hidden="1">#REF!</definedName>
    <definedName name="LN6231554316" localSheetId="6" hidden="1">#REF!</definedName>
    <definedName name="LN62513154387" localSheetId="8" hidden="1">#REF!</definedName>
    <definedName name="LN62513154387" localSheetId="20" hidden="1">#REF!</definedName>
    <definedName name="LN62513154387" localSheetId="21" hidden="1">#REF!</definedName>
    <definedName name="LN62513154387" localSheetId="7" hidden="1">#REF!</definedName>
    <definedName name="LN62513154387" localSheetId="1" hidden="1">#REF!</definedName>
    <definedName name="LN62513154387" localSheetId="6" hidden="1">#REF!</definedName>
    <definedName name="LN62513155227" localSheetId="8" hidden="1">#REF!</definedName>
    <definedName name="LN62513155227" localSheetId="20" hidden="1">#REF!</definedName>
    <definedName name="LN62513155227" localSheetId="21" hidden="1">#REF!</definedName>
    <definedName name="LN62513155227" localSheetId="7" hidden="1">#REF!</definedName>
    <definedName name="LN62513155227" localSheetId="1" hidden="1">#REF!</definedName>
    <definedName name="LN62513155227" localSheetId="6" hidden="1">#REF!</definedName>
    <definedName name="LN62516321509" localSheetId="8" hidden="1">#REF!</definedName>
    <definedName name="LN62516321509" localSheetId="20" hidden="1">#REF!</definedName>
    <definedName name="LN62516321509" localSheetId="21" hidden="1">#REF!</definedName>
    <definedName name="LN62516321509" localSheetId="7" hidden="1">#REF!</definedName>
    <definedName name="LN62516321509" localSheetId="1" hidden="1">#REF!</definedName>
    <definedName name="LN62516321509" localSheetId="6" hidden="1">#REF!</definedName>
    <definedName name="LN62914241690" localSheetId="8" hidden="1">#REF!</definedName>
    <definedName name="LN62914241690" localSheetId="20" hidden="1">#REF!</definedName>
    <definedName name="LN62914241690" localSheetId="21" hidden="1">#REF!</definedName>
    <definedName name="LN62914241690" localSheetId="7" hidden="1">#REF!</definedName>
    <definedName name="LN62914241690" localSheetId="1" hidden="1">#REF!</definedName>
    <definedName name="LN62914241690" localSheetId="6" hidden="1">#REF!</definedName>
    <definedName name="LNBSL6231554316" localSheetId="8" hidden="1">#REF!</definedName>
    <definedName name="LNBSL6231554316" localSheetId="20" hidden="1">#REF!</definedName>
    <definedName name="LNBSL6231554316" localSheetId="21" hidden="1">#REF!</definedName>
    <definedName name="LNBSL6231554316" localSheetId="7" hidden="1">#REF!</definedName>
    <definedName name="LNBSL6231554316" localSheetId="1" hidden="1">#REF!</definedName>
    <definedName name="LNBSL6231554316" localSheetId="6" hidden="1">#REF!</definedName>
    <definedName name="LNBSL62513154387" localSheetId="8" hidden="1">#REF!</definedName>
    <definedName name="LNBSL62513154387" localSheetId="20" hidden="1">#REF!</definedName>
    <definedName name="LNBSL62513154387" localSheetId="21" hidden="1">#REF!</definedName>
    <definedName name="LNBSL62513154387" localSheetId="7" hidden="1">#REF!</definedName>
    <definedName name="LNBSL62513154387" localSheetId="1" hidden="1">#REF!</definedName>
    <definedName name="LNBSL62513154387" localSheetId="6" hidden="1">#REF!</definedName>
    <definedName name="LNBSL62513155227" localSheetId="8" hidden="1">#REF!</definedName>
    <definedName name="LNBSL62513155227" localSheetId="20" hidden="1">#REF!</definedName>
    <definedName name="LNBSL62513155227" localSheetId="21" hidden="1">#REF!</definedName>
    <definedName name="LNBSL62513155227" localSheetId="7" hidden="1">#REF!</definedName>
    <definedName name="LNBSL62513155227" localSheetId="1" hidden="1">#REF!</definedName>
    <definedName name="LNBSL62513155227" localSheetId="6" hidden="1">#REF!</definedName>
    <definedName name="LNBSL62516321509" localSheetId="8" hidden="1">#REF!</definedName>
    <definedName name="LNBSL62516321509" localSheetId="20" hidden="1">#REF!</definedName>
    <definedName name="LNBSL62516321509" localSheetId="21" hidden="1">#REF!</definedName>
    <definedName name="LNBSL62516321509" localSheetId="7" hidden="1">#REF!</definedName>
    <definedName name="LNBSL62516321509" localSheetId="1" hidden="1">#REF!</definedName>
    <definedName name="LNBSL62516321509" localSheetId="6" hidden="1">#REF!</definedName>
    <definedName name="LNBSL62914241690" localSheetId="8" hidden="1">#REF!</definedName>
    <definedName name="LNBSL62914241690" localSheetId="20" hidden="1">#REF!</definedName>
    <definedName name="LNBSL62914241690" localSheetId="21" hidden="1">#REF!</definedName>
    <definedName name="LNBSL62914241690" localSheetId="7" hidden="1">#REF!</definedName>
    <definedName name="LNBSL62914241690" localSheetId="1" hidden="1">#REF!</definedName>
    <definedName name="LNBSL62914241690" localSheetId="6" hidden="1">#REF!</definedName>
    <definedName name="LNBSU6231554316" localSheetId="8" hidden="1">#REF!</definedName>
    <definedName name="LNBSU6231554316" localSheetId="20" hidden="1">#REF!</definedName>
    <definedName name="LNBSU6231554316" localSheetId="21" hidden="1">#REF!</definedName>
    <definedName name="LNBSU6231554316" localSheetId="7" hidden="1">#REF!</definedName>
    <definedName name="LNBSU6231554316" localSheetId="1" hidden="1">#REF!</definedName>
    <definedName name="LNBSU6231554316" localSheetId="6" hidden="1">#REF!</definedName>
    <definedName name="LNBSU62513154387" localSheetId="8" hidden="1">#REF!</definedName>
    <definedName name="LNBSU62513154387" localSheetId="20" hidden="1">#REF!</definedName>
    <definedName name="LNBSU62513154387" localSheetId="21" hidden="1">#REF!</definedName>
    <definedName name="LNBSU62513154387" localSheetId="7" hidden="1">#REF!</definedName>
    <definedName name="LNBSU62513154387" localSheetId="1" hidden="1">#REF!</definedName>
    <definedName name="LNBSU62513154387" localSheetId="6" hidden="1">#REF!</definedName>
    <definedName name="LNBSU62513155227" localSheetId="8" hidden="1">#REF!</definedName>
    <definedName name="LNBSU62513155227" localSheetId="20" hidden="1">#REF!</definedName>
    <definedName name="LNBSU62513155227" localSheetId="21" hidden="1">#REF!</definedName>
    <definedName name="LNBSU62513155227" localSheetId="7" hidden="1">#REF!</definedName>
    <definedName name="LNBSU62513155227" localSheetId="1" hidden="1">#REF!</definedName>
    <definedName name="LNBSU62513155227" localSheetId="6" hidden="1">#REF!</definedName>
    <definedName name="LNBSU62516321509" localSheetId="8" hidden="1">#REF!</definedName>
    <definedName name="LNBSU62516321509" localSheetId="20" hidden="1">#REF!</definedName>
    <definedName name="LNBSU62516321509" localSheetId="21" hidden="1">#REF!</definedName>
    <definedName name="LNBSU62516321509" localSheetId="7" hidden="1">#REF!</definedName>
    <definedName name="LNBSU62516321509" localSheetId="1" hidden="1">#REF!</definedName>
    <definedName name="LNBSU62516321509" localSheetId="6" hidden="1">#REF!</definedName>
    <definedName name="LNBSU62914241690" localSheetId="8" hidden="1">#REF!</definedName>
    <definedName name="LNBSU62914241690" localSheetId="20" hidden="1">#REF!</definedName>
    <definedName name="LNBSU62914241690" localSheetId="21" hidden="1">#REF!</definedName>
    <definedName name="LNBSU62914241690" localSheetId="7" hidden="1">#REF!</definedName>
    <definedName name="LNBSU62914241690" localSheetId="1" hidden="1">#REF!</definedName>
    <definedName name="LNBSU62914241690" localSheetId="6" hidden="1">#REF!</definedName>
    <definedName name="LNEBSL6231554316" localSheetId="8" hidden="1">#REF!</definedName>
    <definedName name="LNEBSL6231554316" localSheetId="20" hidden="1">#REF!</definedName>
    <definedName name="LNEBSL6231554316" localSheetId="21" hidden="1">#REF!</definedName>
    <definedName name="LNEBSL6231554316" localSheetId="7" hidden="1">#REF!</definedName>
    <definedName name="LNEBSL6231554316" localSheetId="1" hidden="1">#REF!</definedName>
    <definedName name="LNEBSL6231554316" localSheetId="6" hidden="1">#REF!</definedName>
    <definedName name="LNEBSL62513154387" localSheetId="8" hidden="1">#REF!</definedName>
    <definedName name="LNEBSL62513154387" localSheetId="20" hidden="1">#REF!</definedName>
    <definedName name="LNEBSL62513154387" localSheetId="21" hidden="1">#REF!</definedName>
    <definedName name="LNEBSL62513154387" localSheetId="7" hidden="1">#REF!</definedName>
    <definedName name="LNEBSL62513154387" localSheetId="1" hidden="1">#REF!</definedName>
    <definedName name="LNEBSL62513154387" localSheetId="6" hidden="1">#REF!</definedName>
    <definedName name="LNEBSL62513155227" localSheetId="8" hidden="1">#REF!</definedName>
    <definedName name="LNEBSL62513155227" localSheetId="20" hidden="1">#REF!</definedName>
    <definedName name="LNEBSL62513155227" localSheetId="21" hidden="1">#REF!</definedName>
    <definedName name="LNEBSL62513155227" localSheetId="7" hidden="1">#REF!</definedName>
    <definedName name="LNEBSL62513155227" localSheetId="1" hidden="1">#REF!</definedName>
    <definedName name="LNEBSL62513155227" localSheetId="6" hidden="1">#REF!</definedName>
    <definedName name="LNEBSL62516321509" localSheetId="8" hidden="1">#REF!</definedName>
    <definedName name="LNEBSL62516321509" localSheetId="20" hidden="1">#REF!</definedName>
    <definedName name="LNEBSL62516321509" localSheetId="21" hidden="1">#REF!</definedName>
    <definedName name="LNEBSL62516321509" localSheetId="7" hidden="1">#REF!</definedName>
    <definedName name="LNEBSL62516321509" localSheetId="1" hidden="1">#REF!</definedName>
    <definedName name="LNEBSL62516321509" localSheetId="6" hidden="1">#REF!</definedName>
    <definedName name="LNEBSL62914241690" localSheetId="8" hidden="1">#REF!</definedName>
    <definedName name="LNEBSL62914241690" localSheetId="20" hidden="1">#REF!</definedName>
    <definedName name="LNEBSL62914241690" localSheetId="21" hidden="1">#REF!</definedName>
    <definedName name="LNEBSL62914241690" localSheetId="7" hidden="1">#REF!</definedName>
    <definedName name="LNEBSL62914241690" localSheetId="1" hidden="1">#REF!</definedName>
    <definedName name="LNEBSL62914241690" localSheetId="6" hidden="1">#REF!</definedName>
    <definedName name="LNEBSU6231554316" localSheetId="8" hidden="1">#REF!</definedName>
    <definedName name="LNEBSU6231554316" localSheetId="20" hidden="1">#REF!</definedName>
    <definedName name="LNEBSU6231554316" localSheetId="21" hidden="1">#REF!</definedName>
    <definedName name="LNEBSU6231554316" localSheetId="7" hidden="1">#REF!</definedName>
    <definedName name="LNEBSU6231554316" localSheetId="1" hidden="1">#REF!</definedName>
    <definedName name="LNEBSU6231554316" localSheetId="6" hidden="1">#REF!</definedName>
    <definedName name="LNEBSU62513154387" localSheetId="8" hidden="1">#REF!</definedName>
    <definedName name="LNEBSU62513154387" localSheetId="20" hidden="1">#REF!</definedName>
    <definedName name="LNEBSU62513154387" localSheetId="21" hidden="1">#REF!</definedName>
    <definedName name="LNEBSU62513154387" localSheetId="7" hidden="1">#REF!</definedName>
    <definedName name="LNEBSU62513154387" localSheetId="1" hidden="1">#REF!</definedName>
    <definedName name="LNEBSU62513154387" localSheetId="6" hidden="1">#REF!</definedName>
    <definedName name="LNEBSU62513155227" localSheetId="8" hidden="1">#REF!</definedName>
    <definedName name="LNEBSU62513155227" localSheetId="20" hidden="1">#REF!</definedName>
    <definedName name="LNEBSU62513155227" localSheetId="21" hidden="1">#REF!</definedName>
    <definedName name="LNEBSU62513155227" localSheetId="7" hidden="1">#REF!</definedName>
    <definedName name="LNEBSU62513155227" localSheetId="1" hidden="1">#REF!</definedName>
    <definedName name="LNEBSU62513155227" localSheetId="6" hidden="1">#REF!</definedName>
    <definedName name="LNEBSU62516321509" localSheetId="8" hidden="1">#REF!</definedName>
    <definedName name="LNEBSU62516321509" localSheetId="20" hidden="1">#REF!</definedName>
    <definedName name="LNEBSU62516321509" localSheetId="21" hidden="1">#REF!</definedName>
    <definedName name="LNEBSU62516321509" localSheetId="7" hidden="1">#REF!</definedName>
    <definedName name="LNEBSU62516321509" localSheetId="1" hidden="1">#REF!</definedName>
    <definedName name="LNEBSU62516321509" localSheetId="6" hidden="1">#REF!</definedName>
    <definedName name="LNEBSU62914241690" localSheetId="8" hidden="1">#REF!</definedName>
    <definedName name="LNEBSU62914241690" localSheetId="20" hidden="1">#REF!</definedName>
    <definedName name="LNEBSU62914241690" localSheetId="21" hidden="1">#REF!</definedName>
    <definedName name="LNEBSU62914241690" localSheetId="7" hidden="1">#REF!</definedName>
    <definedName name="LNEBSU62914241690" localSheetId="1" hidden="1">#REF!</definedName>
    <definedName name="LNEBSU62914241690" localSheetId="6" hidden="1">#REF!</definedName>
    <definedName name="LNEIS6231554316" localSheetId="8" hidden="1">#REF!</definedName>
    <definedName name="LNEIS6231554316" localSheetId="20" hidden="1">#REF!</definedName>
    <definedName name="LNEIS6231554316" localSheetId="21" hidden="1">#REF!</definedName>
    <definedName name="LNEIS6231554316" localSheetId="7" hidden="1">#REF!</definedName>
    <definedName name="LNEIS6231554316" localSheetId="1" hidden="1">#REF!</definedName>
    <definedName name="LNEIS6231554316" localSheetId="6" hidden="1">#REF!</definedName>
    <definedName name="LNEIS62513154387" localSheetId="8" hidden="1">#REF!</definedName>
    <definedName name="LNEIS62513154387" localSheetId="20" hidden="1">#REF!</definedName>
    <definedName name="LNEIS62513154387" localSheetId="21" hidden="1">#REF!</definedName>
    <definedName name="LNEIS62513154387" localSheetId="7" hidden="1">#REF!</definedName>
    <definedName name="LNEIS62513154387" localSheetId="1" hidden="1">#REF!</definedName>
    <definedName name="LNEIS62513154387" localSheetId="6" hidden="1">#REF!</definedName>
    <definedName name="LNEIS62513155227" localSheetId="8" hidden="1">#REF!</definedName>
    <definedName name="LNEIS62513155227" localSheetId="20" hidden="1">#REF!</definedName>
    <definedName name="LNEIS62513155227" localSheetId="21" hidden="1">#REF!</definedName>
    <definedName name="LNEIS62513155227" localSheetId="7" hidden="1">#REF!</definedName>
    <definedName name="LNEIS62513155227" localSheetId="1" hidden="1">#REF!</definedName>
    <definedName name="LNEIS62513155227" localSheetId="6" hidden="1">#REF!</definedName>
    <definedName name="LNEIS62516321509" localSheetId="8" hidden="1">#REF!</definedName>
    <definedName name="LNEIS62516321509" localSheetId="20" hidden="1">#REF!</definedName>
    <definedName name="LNEIS62516321509" localSheetId="21" hidden="1">#REF!</definedName>
    <definedName name="LNEIS62516321509" localSheetId="7" hidden="1">#REF!</definedName>
    <definedName name="LNEIS62516321509" localSheetId="1" hidden="1">#REF!</definedName>
    <definedName name="LNEIS62516321509" localSheetId="6" hidden="1">#REF!</definedName>
    <definedName name="LNEIS62914241690" localSheetId="8" hidden="1">#REF!</definedName>
    <definedName name="LNEIS62914241690" localSheetId="20" hidden="1">#REF!</definedName>
    <definedName name="LNEIS62914241690" localSheetId="21" hidden="1">#REF!</definedName>
    <definedName name="LNEIS62914241690" localSheetId="7" hidden="1">#REF!</definedName>
    <definedName name="LNEIS62914241690" localSheetId="1" hidden="1">#REF!</definedName>
    <definedName name="LNEIS62914241690" localSheetId="6" hidden="1">#REF!</definedName>
    <definedName name="LNES2107294445" localSheetId="8" hidden="1">#REF!</definedName>
    <definedName name="LNES2107294445" localSheetId="20" hidden="1">#REF!</definedName>
    <definedName name="LNES2107294445" localSheetId="21" hidden="1">#REF!</definedName>
    <definedName name="LNES2107294445" localSheetId="7" hidden="1">#REF!</definedName>
    <definedName name="LNES2107294445" localSheetId="1" hidden="1">#REF!</definedName>
    <definedName name="LNES2107294445" localSheetId="6" hidden="1">#REF!</definedName>
    <definedName name="LNES551064370" localSheetId="8" hidden="1">#REF!</definedName>
    <definedName name="LNES551064370" localSheetId="20" hidden="1">#REF!</definedName>
    <definedName name="LNES551064370" localSheetId="21" hidden="1">#REF!</definedName>
    <definedName name="LNES551064370" localSheetId="7" hidden="1">#REF!</definedName>
    <definedName name="LNES551064370" localSheetId="1" hidden="1">#REF!</definedName>
    <definedName name="LNES551064370" localSheetId="6" hidden="1">#REF!</definedName>
    <definedName name="LNES5910314600" localSheetId="8" hidden="1">#REF!</definedName>
    <definedName name="LNES5910314600" localSheetId="20" hidden="1">#REF!</definedName>
    <definedName name="LNES5910314600" localSheetId="7" hidden="1">#REF!</definedName>
    <definedName name="LNES5910314600" localSheetId="1" hidden="1">#REF!</definedName>
    <definedName name="LNES5910314600" localSheetId="6" hidden="1">#REF!</definedName>
    <definedName name="LNES6231554316" localSheetId="8" hidden="1">#REF!</definedName>
    <definedName name="LNES6231554316" localSheetId="20" hidden="1">#REF!</definedName>
    <definedName name="LNES6231554316" localSheetId="7" hidden="1">#REF!</definedName>
    <definedName name="LNES6231554316" localSheetId="1" hidden="1">#REF!</definedName>
    <definedName name="LNES6231554316" localSheetId="6" hidden="1">#REF!</definedName>
    <definedName name="LNES62513154387" localSheetId="8" hidden="1">#REF!</definedName>
    <definedName name="LNES62513154387" localSheetId="20" hidden="1">#REF!</definedName>
    <definedName name="LNES62513154387" localSheetId="7" hidden="1">#REF!</definedName>
    <definedName name="LNES62513154387" localSheetId="1" hidden="1">#REF!</definedName>
    <definedName name="LNES62513154387" localSheetId="6" hidden="1">#REF!</definedName>
    <definedName name="LNES62513155227" localSheetId="8" hidden="1">#REF!</definedName>
    <definedName name="LNES62513155227" localSheetId="20" hidden="1">#REF!</definedName>
    <definedName name="LNES62513155227" localSheetId="7" hidden="1">#REF!</definedName>
    <definedName name="LNES62513155227" localSheetId="1" hidden="1">#REF!</definedName>
    <definedName name="LNES62513155227" localSheetId="6" hidden="1">#REF!</definedName>
    <definedName name="LNES62516321509" localSheetId="8" hidden="1">#REF!</definedName>
    <definedName name="LNES62516321509" localSheetId="20" hidden="1">#REF!</definedName>
    <definedName name="LNES62516321509" localSheetId="7" hidden="1">#REF!</definedName>
    <definedName name="LNES62516321509" localSheetId="1" hidden="1">#REF!</definedName>
    <definedName name="LNES62516321509" localSheetId="6" hidden="1">#REF!</definedName>
    <definedName name="LNES62914241690" localSheetId="8" hidden="1">#REF!</definedName>
    <definedName name="LNES62914241690" localSheetId="20" hidden="1">#REF!</definedName>
    <definedName name="LNES62914241690" localSheetId="7" hidden="1">#REF!</definedName>
    <definedName name="LNES62914241690" localSheetId="1" hidden="1">#REF!</definedName>
    <definedName name="LNES62914241690" localSheetId="6" hidden="1">#REF!</definedName>
    <definedName name="LNES6814412133" localSheetId="8" hidden="1">#REF!</definedName>
    <definedName name="LNES6814412133" localSheetId="20" hidden="1">#REF!</definedName>
    <definedName name="LNES6814412133" localSheetId="7" hidden="1">#REF!</definedName>
    <definedName name="LNES6814412133" localSheetId="1" hidden="1">#REF!</definedName>
    <definedName name="LNES6814412133" localSheetId="6" hidden="1">#REF!</definedName>
    <definedName name="LNIS6231554316" localSheetId="8" hidden="1">#REF!</definedName>
    <definedName name="LNIS6231554316" localSheetId="20" hidden="1">#REF!</definedName>
    <definedName name="LNIS6231554316" localSheetId="21" hidden="1">#REF!</definedName>
    <definedName name="LNIS6231554316" localSheetId="7" hidden="1">#REF!</definedName>
    <definedName name="LNIS6231554316" localSheetId="1" hidden="1">#REF!</definedName>
    <definedName name="LNIS6231554316" localSheetId="6" hidden="1">#REF!</definedName>
    <definedName name="LNIS62513154387" localSheetId="8" hidden="1">#REF!</definedName>
    <definedName name="LNIS62513154387" localSheetId="20" hidden="1">#REF!</definedName>
    <definedName name="LNIS62513154387" localSheetId="21" hidden="1">#REF!</definedName>
    <definedName name="LNIS62513154387" localSheetId="7" hidden="1">#REF!</definedName>
    <definedName name="LNIS62513154387" localSheetId="1" hidden="1">#REF!</definedName>
    <definedName name="LNIS62513154387" localSheetId="6" hidden="1">#REF!</definedName>
    <definedName name="LNIS62513155227" localSheetId="8" hidden="1">#REF!</definedName>
    <definedName name="LNIS62513155227" localSheetId="20" hidden="1">#REF!</definedName>
    <definedName name="LNIS62513155227" localSheetId="21" hidden="1">#REF!</definedName>
    <definedName name="LNIS62513155227" localSheetId="7" hidden="1">#REF!</definedName>
    <definedName name="LNIS62513155227" localSheetId="1" hidden="1">#REF!</definedName>
    <definedName name="LNIS62513155227" localSheetId="6" hidden="1">#REF!</definedName>
    <definedName name="LNIS62516321509" localSheetId="8" hidden="1">#REF!</definedName>
    <definedName name="LNIS62516321509" localSheetId="20" hidden="1">#REF!</definedName>
    <definedName name="LNIS62516321509" localSheetId="21" hidden="1">#REF!</definedName>
    <definedName name="LNIS62516321509" localSheetId="7" hidden="1">#REF!</definedName>
    <definedName name="LNIS62516321509" localSheetId="1" hidden="1">#REF!</definedName>
    <definedName name="LNIS62516321509" localSheetId="6" hidden="1">#REF!</definedName>
    <definedName name="LNIS62914241690" localSheetId="8" hidden="1">#REF!</definedName>
    <definedName name="LNIS62914241690" localSheetId="20" hidden="1">#REF!</definedName>
    <definedName name="LNIS62914241690" localSheetId="21" hidden="1">#REF!</definedName>
    <definedName name="LNIS62914241690" localSheetId="7" hidden="1">#REF!</definedName>
    <definedName name="LNIS62914241690" localSheetId="1" hidden="1">#REF!</definedName>
    <definedName name="LNIS62914241690" localSheetId="6" hidden="1">#REF!</definedName>
    <definedName name="LNNBSL6231554316" localSheetId="8" hidden="1">#REF!</definedName>
    <definedName name="LNNBSL6231554316" localSheetId="20" hidden="1">#REF!</definedName>
    <definedName name="LNNBSL6231554316" localSheetId="21" hidden="1">#REF!</definedName>
    <definedName name="LNNBSL6231554316" localSheetId="7" hidden="1">#REF!</definedName>
    <definedName name="LNNBSL6231554316" localSheetId="1" hidden="1">#REF!</definedName>
    <definedName name="LNNBSL6231554316" localSheetId="6" hidden="1">#REF!</definedName>
    <definedName name="LNNBSL62513154387" localSheetId="8" hidden="1">#REF!</definedName>
    <definedName name="LNNBSL62513154387" localSheetId="20" hidden="1">#REF!</definedName>
    <definedName name="LNNBSL62513154387" localSheetId="21" hidden="1">#REF!</definedName>
    <definedName name="LNNBSL62513154387" localSheetId="7" hidden="1">#REF!</definedName>
    <definedName name="LNNBSL62513154387" localSheetId="1" hidden="1">#REF!</definedName>
    <definedName name="LNNBSL62513154387" localSheetId="6" hidden="1">#REF!</definedName>
    <definedName name="LNNBSL62513155227" localSheetId="8" hidden="1">#REF!</definedName>
    <definedName name="LNNBSL62513155227" localSheetId="20" hidden="1">#REF!</definedName>
    <definedName name="LNNBSL62513155227" localSheetId="21" hidden="1">#REF!</definedName>
    <definedName name="LNNBSL62513155227" localSheetId="7" hidden="1">#REF!</definedName>
    <definedName name="LNNBSL62513155227" localSheetId="1" hidden="1">#REF!</definedName>
    <definedName name="LNNBSL62513155227" localSheetId="6" hidden="1">#REF!</definedName>
    <definedName name="LNNBSL62516321509" localSheetId="8" hidden="1">#REF!</definedName>
    <definedName name="LNNBSL62516321509" localSheetId="20" hidden="1">#REF!</definedName>
    <definedName name="LNNBSL62516321509" localSheetId="21" hidden="1">#REF!</definedName>
    <definedName name="LNNBSL62516321509" localSheetId="7" hidden="1">#REF!</definedName>
    <definedName name="LNNBSL62516321509" localSheetId="1" hidden="1">#REF!</definedName>
    <definedName name="LNNBSL62516321509" localSheetId="6" hidden="1">#REF!</definedName>
    <definedName name="LNNBSL62914241690" localSheetId="8" hidden="1">#REF!</definedName>
    <definedName name="LNNBSL62914241690" localSheetId="20" hidden="1">#REF!</definedName>
    <definedName name="LNNBSL62914241690" localSheetId="21" hidden="1">#REF!</definedName>
    <definedName name="LNNBSL62914241690" localSheetId="7" hidden="1">#REF!</definedName>
    <definedName name="LNNBSL62914241690" localSheetId="1" hidden="1">#REF!</definedName>
    <definedName name="LNNBSL62914241690" localSheetId="6" hidden="1">#REF!</definedName>
    <definedName name="LNNBSU6231554316" localSheetId="8" hidden="1">#REF!</definedName>
    <definedName name="LNNBSU6231554316" localSheetId="20" hidden="1">#REF!</definedName>
    <definedName name="LNNBSU6231554316" localSheetId="21" hidden="1">#REF!</definedName>
    <definedName name="LNNBSU6231554316" localSheetId="7" hidden="1">#REF!</definedName>
    <definedName name="LNNBSU6231554316" localSheetId="1" hidden="1">#REF!</definedName>
    <definedName name="LNNBSU6231554316" localSheetId="6" hidden="1">#REF!</definedName>
    <definedName name="LNNBSU62513154387" localSheetId="8" hidden="1">#REF!</definedName>
    <definedName name="LNNBSU62513154387" localSheetId="20" hidden="1">#REF!</definedName>
    <definedName name="LNNBSU62513154387" localSheetId="21" hidden="1">#REF!</definedName>
    <definedName name="LNNBSU62513154387" localSheetId="7" hidden="1">#REF!</definedName>
    <definedName name="LNNBSU62513154387" localSheetId="1" hidden="1">#REF!</definedName>
    <definedName name="LNNBSU62513154387" localSheetId="6" hidden="1">#REF!</definedName>
    <definedName name="LNNBSU62513155227" localSheetId="8" hidden="1">#REF!</definedName>
    <definedName name="LNNBSU62513155227" localSheetId="20" hidden="1">#REF!</definedName>
    <definedName name="LNNBSU62513155227" localSheetId="21" hidden="1">#REF!</definedName>
    <definedName name="LNNBSU62513155227" localSheetId="7" hidden="1">#REF!</definedName>
    <definedName name="LNNBSU62513155227" localSheetId="1" hidden="1">#REF!</definedName>
    <definedName name="LNNBSU62513155227" localSheetId="6" hidden="1">#REF!</definedName>
    <definedName name="LNNBSU62516321509" localSheetId="8" hidden="1">#REF!</definedName>
    <definedName name="LNNBSU62516321509" localSheetId="20" hidden="1">#REF!</definedName>
    <definedName name="LNNBSU62516321509" localSheetId="21" hidden="1">#REF!</definedName>
    <definedName name="LNNBSU62516321509" localSheetId="7" hidden="1">#REF!</definedName>
    <definedName name="LNNBSU62516321509" localSheetId="1" hidden="1">#REF!</definedName>
    <definedName name="LNNBSU62516321509" localSheetId="6" hidden="1">#REF!</definedName>
    <definedName name="LNNBSU62914241690" localSheetId="8" hidden="1">#REF!</definedName>
    <definedName name="LNNBSU62914241690" localSheetId="20" hidden="1">#REF!</definedName>
    <definedName name="LNNBSU62914241690" localSheetId="21" hidden="1">#REF!</definedName>
    <definedName name="LNNBSU62914241690" localSheetId="7" hidden="1">#REF!</definedName>
    <definedName name="LNNBSU62914241690" localSheetId="1" hidden="1">#REF!</definedName>
    <definedName name="LNNBSU62914241690" localSheetId="6" hidden="1">#REF!</definedName>
    <definedName name="LNNIS6231554316" localSheetId="8" hidden="1">#REF!</definedName>
    <definedName name="LNNIS6231554316" localSheetId="20" hidden="1">#REF!</definedName>
    <definedName name="LNNIS6231554316" localSheetId="21" hidden="1">#REF!</definedName>
    <definedName name="LNNIS6231554316" localSheetId="7" hidden="1">#REF!</definedName>
    <definedName name="LNNIS6231554316" localSheetId="1" hidden="1">#REF!</definedName>
    <definedName name="LNNIS6231554316" localSheetId="6" hidden="1">#REF!</definedName>
    <definedName name="LNNIS62513154387" localSheetId="8" hidden="1">#REF!</definedName>
    <definedName name="LNNIS62513154387" localSheetId="20" hidden="1">#REF!</definedName>
    <definedName name="LNNIS62513154387" localSheetId="21" hidden="1">#REF!</definedName>
    <definedName name="LNNIS62513154387" localSheetId="7" hidden="1">#REF!</definedName>
    <definedName name="LNNIS62513154387" localSheetId="1" hidden="1">#REF!</definedName>
    <definedName name="LNNIS62513154387" localSheetId="6" hidden="1">#REF!</definedName>
    <definedName name="LNNIS62513155227" localSheetId="8" hidden="1">#REF!</definedName>
    <definedName name="LNNIS62513155227" localSheetId="20" hidden="1">#REF!</definedName>
    <definedName name="LNNIS62513155227" localSheetId="21" hidden="1">#REF!</definedName>
    <definedName name="LNNIS62513155227" localSheetId="7" hidden="1">#REF!</definedName>
    <definedName name="LNNIS62513155227" localSheetId="1" hidden="1">#REF!</definedName>
    <definedName name="LNNIS62513155227" localSheetId="6" hidden="1">#REF!</definedName>
    <definedName name="LNNIS62516321509" localSheetId="8" hidden="1">#REF!</definedName>
    <definedName name="LNNIS62516321509" localSheetId="20" hidden="1">#REF!</definedName>
    <definedName name="LNNIS62516321509" localSheetId="21" hidden="1">#REF!</definedName>
    <definedName name="LNNIS62516321509" localSheetId="7" hidden="1">#REF!</definedName>
    <definedName name="LNNIS62516321509" localSheetId="1" hidden="1">#REF!</definedName>
    <definedName name="LNNIS62516321509" localSheetId="6" hidden="1">#REF!</definedName>
    <definedName name="LNNIS62914241690" localSheetId="8" hidden="1">#REF!</definedName>
    <definedName name="LNNIS62914241690" localSheetId="20" hidden="1">#REF!</definedName>
    <definedName name="LNNIS62914241690" localSheetId="21" hidden="1">#REF!</definedName>
    <definedName name="LNNIS62914241690" localSheetId="7" hidden="1">#REF!</definedName>
    <definedName name="LNNIS62914241690" localSheetId="1" hidden="1">#REF!</definedName>
    <definedName name="LNNIS62914241690" localSheetId="6" hidden="1">#REF!</definedName>
    <definedName name="loanline1" localSheetId="8" hidden="1">#REF!,#REF!,#REF!,#REF!,#REF!</definedName>
    <definedName name="loanline1" localSheetId="20" hidden="1">#REF!,#REF!,#REF!,#REF!,#REF!</definedName>
    <definedName name="loanline1" localSheetId="21" hidden="1">#REF!,#REF!,#REF!,#REF!,#REF!</definedName>
    <definedName name="loanline1" localSheetId="7" hidden="1">#REF!,#REF!,#REF!,#REF!,#REF!</definedName>
    <definedName name="loanline1" localSheetId="1" hidden="1">#REF!,#REF!,#REF!,#REF!,#REF!</definedName>
    <definedName name="loanline1" localSheetId="6" hidden="1">#REF!,#REF!,#REF!,#REF!,#REF!</definedName>
    <definedName name="mmm" localSheetId="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20" hidden="1">{"Analysis1Q95",#N/A,FALSE,"Japan";"Analysis2Q95",#N/A,FALSE,"Japan";"Analysis1H95",#N/A,FALSE,"Japan";"Data",#N/A,FALSE,"Japan";"Margin Summary",#N/A,FALSE,"Japan";"Sales Summary",#N/A,FALSE,"Japan"}</definedName>
    <definedName name="mmm" localSheetId="21" hidden="1">{"Analysis1Q95",#N/A,FALSE,"Japan";"Analysis2Q95",#N/A,FALSE,"Japan";"Analysis1H95",#N/A,FALSE,"Japan";"Data",#N/A,FALSE,"Japan";"Margin Summary",#N/A,FALSE,"Japan";"Sales Summary",#N/A,FALSE,"Japan"}</definedName>
    <definedName name="mmm" localSheetId="7" hidden="1">{"Analysis1Q95",#N/A,FALSE,"Japan";"Analysis2Q95",#N/A,FALSE,"Japan";"Analysis1H95",#N/A,FALSE,"Japan";"Data",#N/A,FALSE,"Japan";"Margin Summary",#N/A,FALSE,"Japan";"Sales Summary",#N/A,FALSE,"Japan"}</definedName>
    <definedName name="mmm" localSheetId="22"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6"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mm" localSheetId="5" hidden="1">{"Analysis1Q95",#N/A,FALSE,"Japan";"Analysis2Q95",#N/A,FALSE,"Japan";"Analysis1H95",#N/A,FALSE,"Japan";"Data",#N/A,FALSE,"Japan";"Margin Summary",#N/A,FALSE,"Japan";"Sales Summary",#N/A,FALSE,"Japan"}</definedName>
    <definedName name="MTG182715124602" localSheetId="8" hidden="1">#REF!</definedName>
    <definedName name="MTG182715124602" localSheetId="20" hidden="1">#REF!</definedName>
    <definedName name="MTG182715124602" localSheetId="21" hidden="1">#REF!</definedName>
    <definedName name="MTG182715124602" localSheetId="7" hidden="1">#REF!</definedName>
    <definedName name="MTG182715124602" localSheetId="1" hidden="1">#REF!</definedName>
    <definedName name="MTG182715124602" localSheetId="6" hidden="1">#REF!</definedName>
    <definedName name="MTG282715124602" localSheetId="8" hidden="1">#REF!</definedName>
    <definedName name="MTG282715124602" localSheetId="20" hidden="1">#REF!</definedName>
    <definedName name="MTG282715124602" localSheetId="21" hidden="1">#REF!</definedName>
    <definedName name="MTG282715124602" localSheetId="7" hidden="1">#REF!</definedName>
    <definedName name="MTG282715124602" localSheetId="1" hidden="1">#REF!</definedName>
    <definedName name="MTG282715124602" localSheetId="6" hidden="1">#REF!</definedName>
    <definedName name="MTG82714404809" localSheetId="8" hidden="1">#REF!</definedName>
    <definedName name="MTG82714404809" localSheetId="20" hidden="1">#REF!</definedName>
    <definedName name="MTG82714404809" localSheetId="21" hidden="1">#REF!</definedName>
    <definedName name="MTG82714404809" localSheetId="7" hidden="1">#REF!</definedName>
    <definedName name="MTG82714404809" localSheetId="1" hidden="1">#REF!</definedName>
    <definedName name="MTG82714404809" localSheetId="6" hidden="1">#REF!</definedName>
    <definedName name="MTG82714444243" localSheetId="8" hidden="1">#REF!</definedName>
    <definedName name="MTG82714444243" localSheetId="20" hidden="1">#REF!</definedName>
    <definedName name="MTG82714444243" localSheetId="21" hidden="1">#REF!</definedName>
    <definedName name="MTG82714444243" localSheetId="7" hidden="1">#REF!</definedName>
    <definedName name="MTG82714444243" localSheetId="1" hidden="1">#REF!</definedName>
    <definedName name="MTG82714444243" localSheetId="6" hidden="1">#REF!</definedName>
    <definedName name="MTG82714452266" localSheetId="8" hidden="1">#REF!</definedName>
    <definedName name="MTG82714452266" localSheetId="20" hidden="1">#REF!</definedName>
    <definedName name="MTG82714452266" localSheetId="21" hidden="1">#REF!</definedName>
    <definedName name="MTG82714452266" localSheetId="7" hidden="1">#REF!</definedName>
    <definedName name="MTG82714452266" localSheetId="1" hidden="1">#REF!</definedName>
    <definedName name="MTG82714452266" localSheetId="6" hidden="1">#REF!</definedName>
    <definedName name="MTG82714461576" localSheetId="8" hidden="1">#REF!</definedName>
    <definedName name="MTG82714461576" localSheetId="20" hidden="1">#REF!</definedName>
    <definedName name="MTG82714461576" localSheetId="21" hidden="1">#REF!</definedName>
    <definedName name="MTG82714461576" localSheetId="7" hidden="1">#REF!</definedName>
    <definedName name="MTG82714461576" localSheetId="1" hidden="1">#REF!</definedName>
    <definedName name="MTG82714461576" localSheetId="6" hidden="1">#REF!</definedName>
    <definedName name="MTG82714575062" localSheetId="8" hidden="1">#REF!</definedName>
    <definedName name="MTG82714575062" localSheetId="20" hidden="1">#REF!</definedName>
    <definedName name="MTG82714575062" localSheetId="21" hidden="1">#REF!</definedName>
    <definedName name="MTG82714575062" localSheetId="7" hidden="1">#REF!</definedName>
    <definedName name="MTG82714575062" localSheetId="1" hidden="1">#REF!</definedName>
    <definedName name="MTG82714575062" localSheetId="6" hidden="1">#REF!</definedName>
    <definedName name="MTG82715105447" localSheetId="8" hidden="1">#REF!</definedName>
    <definedName name="MTG82715105447" localSheetId="20" hidden="1">#REF!</definedName>
    <definedName name="MTG82715105447" localSheetId="21" hidden="1">#REF!</definedName>
    <definedName name="MTG82715105447" localSheetId="7" hidden="1">#REF!</definedName>
    <definedName name="MTG82715105447" localSheetId="1" hidden="1">#REF!</definedName>
    <definedName name="MTG82715105447" localSheetId="6" hidden="1">#REF!</definedName>
    <definedName name="MTG82715124602" localSheetId="8" hidden="1">#REF!</definedName>
    <definedName name="MTG82715124602" localSheetId="20" hidden="1">#REF!</definedName>
    <definedName name="MTG82715124602" localSheetId="21" hidden="1">#REF!</definedName>
    <definedName name="MTG82715124602" localSheetId="7" hidden="1">#REF!</definedName>
    <definedName name="MTG82715124602" localSheetId="1" hidden="1">#REF!</definedName>
    <definedName name="MTG82715124602" localSheetId="6" hidden="1">#REF!</definedName>
    <definedName name="MTG8271514283" localSheetId="8" hidden="1">#REF!</definedName>
    <definedName name="MTG8271514283" localSheetId="20" hidden="1">#REF!</definedName>
    <definedName name="MTG8271514283" localSheetId="21" hidden="1">#REF!</definedName>
    <definedName name="MTG8271514283" localSheetId="7" hidden="1">#REF!</definedName>
    <definedName name="MTG8271514283" localSheetId="1" hidden="1">#REF!</definedName>
    <definedName name="MTG8271514283" localSheetId="6" hidden="1">#REF!</definedName>
    <definedName name="MTGline1" localSheetId="8" hidden="1">#REF!,#REF!</definedName>
    <definedName name="MTGline1" localSheetId="20" hidden="1">#REF!,#REF!</definedName>
    <definedName name="MTGline1" localSheetId="21" hidden="1">#REF!,#REF!</definedName>
    <definedName name="MTGline1" localSheetId="7" hidden="1">#REF!,#REF!</definedName>
    <definedName name="MTGline1" localSheetId="1" hidden="1">#REF!,#REF!</definedName>
    <definedName name="MTGline1" localSheetId="6" hidden="1">#REF!,#REF!</definedName>
    <definedName name="MTGTable" localSheetId="8" hidden="1">#REF!</definedName>
    <definedName name="MTGTable" localSheetId="20" hidden="1">#REF!</definedName>
    <definedName name="MTGTable" localSheetId="21" hidden="1">#REF!</definedName>
    <definedName name="MTGTable" localSheetId="7" hidden="1">#REF!</definedName>
    <definedName name="MTGTable" localSheetId="1" hidden="1">#REF!</definedName>
    <definedName name="MTGTable" localSheetId="6" hidden="1">#REF!</definedName>
    <definedName name="new" localSheetId="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20" hidden="1">{"assumptions",#N/A,FALSE,"Assumption Summary";"proforma97",#N/A,FALSE,"97 pro forma";"sensitivity97",#N/A,FALSE,"97 sensitivity ";"proforma98",#N/A,FALSE,"98 pro forma";"sensitivity98",#N/A,FALSE,"98 sensitivity"}</definedName>
    <definedName name="new" localSheetId="21" hidden="1">{"assumptions",#N/A,FALSE,"Assumption Summary";"proforma97",#N/A,FALSE,"97 pro forma";"sensitivity97",#N/A,FALSE,"97 sensitivity ";"proforma98",#N/A,FALSE,"98 pro forma";"sensitivity98",#N/A,FALSE,"98 sensitivity"}</definedName>
    <definedName name="new" localSheetId="7" hidden="1">{"assumptions",#N/A,FALSE,"Assumption Summary";"proforma97",#N/A,FALSE,"97 pro forma";"sensitivity97",#N/A,FALSE,"97 sensitivity ";"proforma98",#N/A,FALSE,"98 pro forma";"sensitivity98",#N/A,FALSE,"98 sensitivity"}</definedName>
    <definedName name="new" localSheetId="22"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6"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 localSheetId="5" hidden="1">{"assumptions",#N/A,FALSE,"Assumption Summary";"proforma97",#N/A,FALSE,"97 pro forma";"sensitivity97",#N/A,FALSE,"97 sensitivity ";"proforma98",#N/A,FALSE,"98 pro forma";"sensitivity98",#N/A,FALSE,"98 sensitivity"}</definedName>
    <definedName name="NEWPREM" localSheetId="8" hidden="1">#REF!</definedName>
    <definedName name="NEWPREM" localSheetId="20" hidden="1">#REF!</definedName>
    <definedName name="NEWPREM" localSheetId="21" hidden="1">#REF!</definedName>
    <definedName name="NEWPREM" localSheetId="7" hidden="1">#REF!</definedName>
    <definedName name="NEWPREM" localSheetId="1" hidden="1">#REF!</definedName>
    <definedName name="NEWPREM" localSheetId="6" hidden="1">#REF!</definedName>
    <definedName name="O611911676" localSheetId="8" hidden="1">#REF!</definedName>
    <definedName name="O611911676" localSheetId="20" hidden="1">#REF!</definedName>
    <definedName name="O611911676" localSheetId="21" hidden="1">#REF!</definedName>
    <definedName name="O611911676" localSheetId="7" hidden="1">#REF!</definedName>
    <definedName name="O611911676" localSheetId="1" hidden="1">#REF!</definedName>
    <definedName name="O611911676" localSheetId="6" hidden="1">#REF!</definedName>
    <definedName name="OEIS611911676" localSheetId="8" hidden="1">#REF!</definedName>
    <definedName name="OEIS611911676" localSheetId="20" hidden="1">#REF!</definedName>
    <definedName name="OEIS611911676" localSheetId="21" hidden="1">#REF!</definedName>
    <definedName name="OEIS611911676" localSheetId="7" hidden="1">#REF!</definedName>
    <definedName name="OEIS611911676" localSheetId="1" hidden="1">#REF!</definedName>
    <definedName name="OEIS611911676" localSheetId="6" hidden="1">#REF!</definedName>
    <definedName name="OIS611911676" localSheetId="8" hidden="1">#REF!</definedName>
    <definedName name="OIS611911676" localSheetId="20" hidden="1">#REF!</definedName>
    <definedName name="OIS611911676" localSheetId="21" hidden="1">#REF!</definedName>
    <definedName name="OIS611911676" localSheetId="7" hidden="1">#REF!</definedName>
    <definedName name="OIS611911676" localSheetId="1" hidden="1">#REF!</definedName>
    <definedName name="OIS611911676" localSheetId="6" hidden="1">#REF!</definedName>
    <definedName name="ONIS611911676" localSheetId="8" hidden="1">#REF!</definedName>
    <definedName name="ONIS611911676" localSheetId="20" hidden="1">#REF!</definedName>
    <definedName name="ONIS611911676" localSheetId="21" hidden="1">#REF!</definedName>
    <definedName name="ONIS611911676" localSheetId="7" hidden="1">#REF!</definedName>
    <definedName name="ONIS611911676" localSheetId="1" hidden="1">#REF!</definedName>
    <definedName name="ONIS611911676" localSheetId="6" hidden="1">#REF!</definedName>
    <definedName name="OTHERCOST" localSheetId="8" hidden="1">#REF!</definedName>
    <definedName name="OTHERCOST" localSheetId="20" hidden="1">#REF!</definedName>
    <definedName name="OTHERCOST" localSheetId="21" hidden="1">#REF!</definedName>
    <definedName name="OTHERCOST" localSheetId="7" hidden="1">#REF!</definedName>
    <definedName name="OTHERCOST" localSheetId="1" hidden="1">#REF!</definedName>
    <definedName name="OTHERCOST" localSheetId="6" hidden="1">#REF!</definedName>
    <definedName name="otherline1" localSheetId="8" hidden="1">#REF!,#REF!</definedName>
    <definedName name="otherline1" localSheetId="20" hidden="1">#REF!,#REF!</definedName>
    <definedName name="otherline1" localSheetId="21" hidden="1">#REF!,#REF!</definedName>
    <definedName name="otherline1" localSheetId="7" hidden="1">#REF!,#REF!</definedName>
    <definedName name="otherline1" localSheetId="1" hidden="1">#REF!,#REF!</definedName>
    <definedName name="otherline1" localSheetId="6" hidden="1">#REF!,#REF!</definedName>
    <definedName name="PRICEGRID" localSheetId="8" hidden="1">#REF!</definedName>
    <definedName name="PRICEGRID" localSheetId="20" hidden="1">#REF!</definedName>
    <definedName name="PRICEGRID" localSheetId="21" hidden="1">#REF!</definedName>
    <definedName name="PRICEGRID" localSheetId="7" hidden="1">#REF!</definedName>
    <definedName name="PRICEGRID" localSheetId="1" hidden="1">#REF!</definedName>
    <definedName name="PRICEGRID" localSheetId="6" hidden="1">#REF!</definedName>
    <definedName name="PRIMEONLY" localSheetId="8" hidden="1">#REF!</definedName>
    <definedName name="PRIMEONLY" localSheetId="20" hidden="1">#REF!</definedName>
    <definedName name="PRIMEONLY" localSheetId="21" hidden="1">#REF!</definedName>
    <definedName name="PRIMEONLY" localSheetId="7" hidden="1">#REF!</definedName>
    <definedName name="PRIMEONLY" localSheetId="1" hidden="1">#REF!</definedName>
    <definedName name="PRIMEONLY" localSheetId="6" hidden="1">#REF!</definedName>
    <definedName name="PRIMEOnly2" localSheetId="8" hidden="1">#REF!</definedName>
    <definedName name="PRIMEOnly2" localSheetId="20" hidden="1">#REF!</definedName>
    <definedName name="PRIMEOnly2" localSheetId="21" hidden="1">#REF!</definedName>
    <definedName name="PRIMEOnly2" localSheetId="7" hidden="1">#REF!</definedName>
    <definedName name="PRIMEOnly2" localSheetId="1" hidden="1">#REF!</definedName>
    <definedName name="PRIMEOnly2" localSheetId="6" hidden="1">#REF!</definedName>
    <definedName name="PRIMEOPTION" localSheetId="8" hidden="1">#REF!</definedName>
    <definedName name="PRIMEOPTION" localSheetId="20" hidden="1">#REF!</definedName>
    <definedName name="PRIMEOPTION" localSheetId="21" hidden="1">#REF!</definedName>
    <definedName name="PRIMEOPTION" localSheetId="7" hidden="1">#REF!</definedName>
    <definedName name="PRIMEOPTION" localSheetId="1" hidden="1">#REF!</definedName>
    <definedName name="PRIMEOPTION" localSheetId="6" hidden="1">#REF!</definedName>
    <definedName name="PRIMEOption2" localSheetId="8" hidden="1">#REF!</definedName>
    <definedName name="PRIMEOption2" localSheetId="20" hidden="1">#REF!</definedName>
    <definedName name="PRIMEOption2" localSheetId="21" hidden="1">#REF!</definedName>
    <definedName name="PRIMEOption2" localSheetId="7" hidden="1">#REF!</definedName>
    <definedName name="PRIMEOption2" localSheetId="1" hidden="1">#REF!</definedName>
    <definedName name="PRIMEOption2" localSheetId="6" hidden="1">#REF!</definedName>
    <definedName name="quarterlybs" localSheetId="8" hidden="1">{#N/A,#N/A,FALSE,"JKFLASH2";#N/A,#N/A,FALSE,"Page 4";#N/A,#N/A,FALSE,"page 3"}</definedName>
    <definedName name="quarterlybs" localSheetId="16" hidden="1">{#N/A,#N/A,FALSE,"JKFLASH2";#N/A,#N/A,FALSE,"Page 4";#N/A,#N/A,FALSE,"page 3"}</definedName>
    <definedName name="quarterlybs" localSheetId="2" hidden="1">{#N/A,#N/A,FALSE,"JKFLASH2";#N/A,#N/A,FALSE,"Page 4";#N/A,#N/A,FALSE,"page 3"}</definedName>
    <definedName name="quarterlybs" localSheetId="20" hidden="1">{#N/A,#N/A,FALSE,"JKFLASH2";#N/A,#N/A,FALSE,"Page 4";#N/A,#N/A,FALSE,"page 3"}</definedName>
    <definedName name="quarterlybs" localSheetId="21" hidden="1">{#N/A,#N/A,FALSE,"JKFLASH2";#N/A,#N/A,FALSE,"Page 4";#N/A,#N/A,FALSE,"page 3"}</definedName>
    <definedName name="quarterlybs" localSheetId="7" hidden="1">{#N/A,#N/A,FALSE,"JKFLASH2";#N/A,#N/A,FALSE,"Page 4";#N/A,#N/A,FALSE,"page 3"}</definedName>
    <definedName name="quarterlybs" localSheetId="22"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6" hidden="1">{#N/A,#N/A,FALSE,"JKFLASH2";#N/A,#N/A,FALSE,"Page 4";#N/A,#N/A,FALSE,"page 3"}</definedName>
    <definedName name="quarterlybs" localSheetId="4" hidden="1">{#N/A,#N/A,FALSE,"JKFLASH2";#N/A,#N/A,FALSE,"Page 4";#N/A,#N/A,FALSE,"page 3"}</definedName>
    <definedName name="quarterlybs" localSheetId="3" hidden="1">{#N/A,#N/A,FALSE,"JKFLASH2";#N/A,#N/A,FALSE,"Page 4";#N/A,#N/A,FALSE,"page 3"}</definedName>
    <definedName name="quarterlybs" localSheetId="5" hidden="1">{#N/A,#N/A,FALSE,"JKFLASH2";#N/A,#N/A,FALSE,"Page 4";#N/A,#N/A,FALSE,"page 3"}</definedName>
    <definedName name="qwq" localSheetId="8" hidden="1">{"AT","COMPANIES",TRUE}</definedName>
    <definedName name="qwq" localSheetId="16" hidden="1">{"AT","COMPANIES",TRUE}</definedName>
    <definedName name="qwq" localSheetId="2" hidden="1">{"AT","COMPANIES",TRUE}</definedName>
    <definedName name="qwq" localSheetId="20" hidden="1">{"AT","COMPANIES",TRUE}</definedName>
    <definedName name="qwq" localSheetId="21" hidden="1">{"AT","COMPANIES",TRUE}</definedName>
    <definedName name="qwq" localSheetId="7" hidden="1">{"AT","COMPANIES",TRUE}</definedName>
    <definedName name="qwq" localSheetId="22" hidden="1">{"AT","COMPANIES",TRUE}</definedName>
    <definedName name="qwq" localSheetId="1" hidden="1">{"AT","COMPANIES",TRUE}</definedName>
    <definedName name="qwq" localSheetId="0" hidden="1">{"AT","COMPANIES",TRUE}</definedName>
    <definedName name="qwq" localSheetId="6" hidden="1">{"AT","COMPANIES",TRUE}</definedName>
    <definedName name="qwq" localSheetId="4" hidden="1">{"AT","COMPANIES",TRUE}</definedName>
    <definedName name="qwq" localSheetId="3" hidden="1">{"AT","COMPANIES",TRUE}</definedName>
    <definedName name="qwq" localSheetId="5" hidden="1">{"AT","COMPANIES",TRUE}</definedName>
    <definedName name="qwqwqw" localSheetId="8" hidden="1">{"AT","COMPANIES",TRUE}</definedName>
    <definedName name="qwqwqw" localSheetId="16" hidden="1">{"AT","COMPANIES",TRUE}</definedName>
    <definedName name="qwqwqw" localSheetId="2" hidden="1">{"AT","COMPANIES",TRUE}</definedName>
    <definedName name="qwqwqw" localSheetId="20" hidden="1">{"AT","COMPANIES",TRUE}</definedName>
    <definedName name="qwqwqw" localSheetId="21" hidden="1">{"AT","COMPANIES",TRUE}</definedName>
    <definedName name="qwqwqw" localSheetId="7" hidden="1">{"AT","COMPANIES",TRUE}</definedName>
    <definedName name="qwqwqw" localSheetId="22" hidden="1">{"AT","COMPANIES",TRUE}</definedName>
    <definedName name="qwqwqw" localSheetId="1" hidden="1">{"AT","COMPANIES",TRUE}</definedName>
    <definedName name="qwqwqw" localSheetId="0" hidden="1">{"AT","COMPANIES",TRUE}</definedName>
    <definedName name="qwqwqw" localSheetId="6" hidden="1">{"AT","COMPANIES",TRUE}</definedName>
    <definedName name="qwqwqw" localSheetId="4" hidden="1">{"AT","COMPANIES",TRUE}</definedName>
    <definedName name="qwqwqw" localSheetId="3" hidden="1">{"AT","COMPANIES",TRUE}</definedName>
    <definedName name="qwqwqw" localSheetId="5"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8" hidden="1">#REF!,#REF!,#REF!</definedName>
    <definedName name="Rwvu.ADMIN._.OTHER._.MEALS." localSheetId="20" hidden="1">#REF!,#REF!,#REF!</definedName>
    <definedName name="Rwvu.ADMIN._.OTHER._.MEALS." localSheetId="21" hidden="1">#REF!,#REF!,#REF!</definedName>
    <definedName name="Rwvu.ADMIN._.OTHER._.MEALS." localSheetId="7" hidden="1">#REF!,#REF!,#REF!</definedName>
    <definedName name="Rwvu.ADMIN._.OTHER._.MEALS." localSheetId="1" hidden="1">#REF!,#REF!,#REF!</definedName>
    <definedName name="Rwvu.ADMIN._.OTHER._.MEALS." localSheetId="6" hidden="1">#REF!,#REF!,#REF!</definedName>
    <definedName name="Rwvu.ADMIN._.OTHER._.REGISTRATIONS." localSheetId="8" hidden="1">#REF!,#REF!</definedName>
    <definedName name="Rwvu.ADMIN._.OTHER._.REGISTRATIONS." localSheetId="20" hidden="1">#REF!,#REF!</definedName>
    <definedName name="Rwvu.ADMIN._.OTHER._.REGISTRATIONS." localSheetId="21" hidden="1">#REF!,#REF!</definedName>
    <definedName name="Rwvu.ADMIN._.OTHER._.REGISTRATIONS." localSheetId="7" hidden="1">#REF!,#REF!</definedName>
    <definedName name="Rwvu.ADMIN._.OTHER._.REGISTRATIONS." localSheetId="1" hidden="1">#REF!,#REF!</definedName>
    <definedName name="Rwvu.ADMIN._.OTHER._.REGISTRATIONS." localSheetId="6" hidden="1">#REF!,#REF!</definedName>
    <definedName name="Rwvu.Analysis1H95." localSheetId="8" hidden="1">#REF!,#REF!</definedName>
    <definedName name="Rwvu.Analysis1H95." localSheetId="20" hidden="1">#REF!,#REF!</definedName>
    <definedName name="Rwvu.Analysis1H95." localSheetId="21" hidden="1">#REF!,#REF!</definedName>
    <definedName name="Rwvu.Analysis1H95." localSheetId="7" hidden="1">#REF!,#REF!</definedName>
    <definedName name="Rwvu.Analysis1H95." localSheetId="1" hidden="1">#REF!,#REF!</definedName>
    <definedName name="Rwvu.Analysis1H95." localSheetId="6" hidden="1">#REF!,#REF!</definedName>
    <definedName name="Rwvu.Analysis1Q95." localSheetId="8" hidden="1">#REF!,#REF!</definedName>
    <definedName name="Rwvu.Analysis1Q95." localSheetId="20" hidden="1">#REF!,#REF!</definedName>
    <definedName name="Rwvu.Analysis1Q95." localSheetId="21" hidden="1">#REF!,#REF!</definedName>
    <definedName name="Rwvu.Analysis1Q95." localSheetId="7" hidden="1">#REF!,#REF!</definedName>
    <definedName name="Rwvu.Analysis1Q95." localSheetId="1" hidden="1">#REF!,#REF!</definedName>
    <definedName name="Rwvu.Analysis1Q95." localSheetId="6" hidden="1">#REF!,#REF!</definedName>
    <definedName name="Rwvu.Analysis2Q95." localSheetId="8" hidden="1">#REF!,#REF!</definedName>
    <definedName name="Rwvu.Analysis2Q95." localSheetId="20" hidden="1">#REF!,#REF!</definedName>
    <definedName name="Rwvu.Analysis2Q95." localSheetId="7" hidden="1">#REF!,#REF!</definedName>
    <definedName name="Rwvu.Analysis2Q95." localSheetId="1" hidden="1">#REF!,#REF!</definedName>
    <definedName name="Rwvu.Analysis2Q95." localSheetId="6" hidden="1">#REF!,#REF!</definedName>
    <definedName name="Rwvu.Margin._.Summary." localSheetId="8" hidden="1">#REF!,#REF!</definedName>
    <definedName name="Rwvu.Margin._.Summary." localSheetId="20" hidden="1">#REF!,#REF!</definedName>
    <definedName name="Rwvu.Margin._.Summary." localSheetId="7" hidden="1">#REF!,#REF!</definedName>
    <definedName name="Rwvu.Margin._.Summary." localSheetId="1" hidden="1">#REF!,#REF!</definedName>
    <definedName name="Rwvu.Margin._.Summary." localSheetId="6" hidden="1">#REF!,#REF!</definedName>
    <definedName name="s" localSheetId="8" hidden="1">{"AT","COMPANIES",TRUE}</definedName>
    <definedName name="s" localSheetId="16" hidden="1">{"AT","COMPANIES",TRUE}</definedName>
    <definedName name="s" localSheetId="2" hidden="1">{"AT","COMPANIES",TRUE}</definedName>
    <definedName name="s" localSheetId="20" hidden="1">{"AT","COMPANIES",TRUE}</definedName>
    <definedName name="s" localSheetId="21" hidden="1">{"AT","COMPANIES",TRUE}</definedName>
    <definedName name="s" localSheetId="7" hidden="1">{"AT","COMPANIES",TRUE}</definedName>
    <definedName name="s" localSheetId="22" hidden="1">{"AT","COMPANIES",TRUE}</definedName>
    <definedName name="s" localSheetId="1" hidden="1">{"AT","COMPANIES",TRUE}</definedName>
    <definedName name="s" localSheetId="0" hidden="1">{"AT","COMPANIES",TRUE}</definedName>
    <definedName name="s" localSheetId="6" hidden="1">{"AT","COMPANIES",TRUE}</definedName>
    <definedName name="s" localSheetId="4" hidden="1">{"AT","COMPANIES",TRUE}</definedName>
    <definedName name="s" localSheetId="3" hidden="1">{"AT","COMPANIES",TRUE}</definedName>
    <definedName name="s" localSheetId="5" hidden="1">{"AT","COMPANIES",TRUE}</definedName>
    <definedName name="sadf" localSheetId="8" hidden="1">{"ReportTop",#N/A,FALSE,"report top"}</definedName>
    <definedName name="sadf" localSheetId="16" hidden="1">{"ReportTop",#N/A,FALSE,"report top"}</definedName>
    <definedName name="sadf" localSheetId="2" hidden="1">{"ReportTop",#N/A,FALSE,"report top"}</definedName>
    <definedName name="sadf" localSheetId="20" hidden="1">{"ReportTop",#N/A,FALSE,"report top"}</definedName>
    <definedName name="sadf" localSheetId="21" hidden="1">{"ReportTop",#N/A,FALSE,"report top"}</definedName>
    <definedName name="sadf" localSheetId="7" hidden="1">{"ReportTop",#N/A,FALSE,"report top"}</definedName>
    <definedName name="sadf" localSheetId="22" hidden="1">{"ReportTop",#N/A,FALSE,"report top"}</definedName>
    <definedName name="sadf" localSheetId="1" hidden="1">{"ReportTop",#N/A,FALSE,"report top"}</definedName>
    <definedName name="sadf" localSheetId="0" hidden="1">{"ReportTop",#N/A,FALSE,"report top"}</definedName>
    <definedName name="sadf" localSheetId="6" hidden="1">{"ReportTop",#N/A,FALSE,"report top"}</definedName>
    <definedName name="sadf" localSheetId="4" hidden="1">{"ReportTop",#N/A,FALSE,"report top"}</definedName>
    <definedName name="sadf" localSheetId="3" hidden="1">{"ReportTop",#N/A,FALSE,"report top"}</definedName>
    <definedName name="sadf" localSheetId="5" hidden="1">{"ReportTop",#N/A,FALSE,"report top"}</definedName>
    <definedName name="sadf_1" localSheetId="8" hidden="1">{"ReportTop",#N/A,FALSE,"report top"}</definedName>
    <definedName name="sadf_1" localSheetId="16" hidden="1">{"ReportTop",#N/A,FALSE,"report top"}</definedName>
    <definedName name="sadf_1" localSheetId="2" hidden="1">{"ReportTop",#N/A,FALSE,"report top"}</definedName>
    <definedName name="sadf_1" localSheetId="20" hidden="1">{"ReportTop",#N/A,FALSE,"report top"}</definedName>
    <definedName name="sadf_1" localSheetId="21" hidden="1">{"ReportTop",#N/A,FALSE,"report top"}</definedName>
    <definedName name="sadf_1" localSheetId="7" hidden="1">{"ReportTop",#N/A,FALSE,"report top"}</definedName>
    <definedName name="sadf_1" localSheetId="22" hidden="1">{"ReportTop",#N/A,FALSE,"report top"}</definedName>
    <definedName name="sadf_1" localSheetId="1" hidden="1">{"ReportTop",#N/A,FALSE,"report top"}</definedName>
    <definedName name="sadf_1" localSheetId="0" hidden="1">{"ReportTop",#N/A,FALSE,"report top"}</definedName>
    <definedName name="sadf_1" localSheetId="6" hidden="1">{"ReportTop",#N/A,FALSE,"report top"}</definedName>
    <definedName name="sadf_1" localSheetId="4" hidden="1">{"ReportTop",#N/A,FALSE,"report top"}</definedName>
    <definedName name="sadf_1" localSheetId="3" hidden="1">{"ReportTop",#N/A,FALSE,"report top"}</definedName>
    <definedName name="sadf_1" localSheetId="5" hidden="1">{"ReportTop",#N/A,FALSE,"report top"}</definedName>
    <definedName name="sadf_2" localSheetId="8" hidden="1">{"ReportTop",#N/A,FALSE,"report top"}</definedName>
    <definedName name="sadf_2" localSheetId="16" hidden="1">{"ReportTop",#N/A,FALSE,"report top"}</definedName>
    <definedName name="sadf_2" localSheetId="2" hidden="1">{"ReportTop",#N/A,FALSE,"report top"}</definedName>
    <definedName name="sadf_2" localSheetId="20" hidden="1">{"ReportTop",#N/A,FALSE,"report top"}</definedName>
    <definedName name="sadf_2" localSheetId="21" hidden="1">{"ReportTop",#N/A,FALSE,"report top"}</definedName>
    <definedName name="sadf_2" localSheetId="7" hidden="1">{"ReportTop",#N/A,FALSE,"report top"}</definedName>
    <definedName name="sadf_2" localSheetId="22" hidden="1">{"ReportTop",#N/A,FALSE,"report top"}</definedName>
    <definedName name="sadf_2" localSheetId="1" hidden="1">{"ReportTop",#N/A,FALSE,"report top"}</definedName>
    <definedName name="sadf_2" localSheetId="0" hidden="1">{"ReportTop",#N/A,FALSE,"report top"}</definedName>
    <definedName name="sadf_2" localSheetId="6" hidden="1">{"ReportTop",#N/A,FALSE,"report top"}</definedName>
    <definedName name="sadf_2" localSheetId="4" hidden="1">{"ReportTop",#N/A,FALSE,"report top"}</definedName>
    <definedName name="sadf_2" localSheetId="3" hidden="1">{"ReportTop",#N/A,FALSE,"report top"}</definedName>
    <definedName name="sadf_2" localSheetId="5" hidden="1">{"ReportTop",#N/A,FALSE,"report top"}</definedName>
    <definedName name="sadf_3" localSheetId="8" hidden="1">{"ReportTop",#N/A,FALSE,"report top"}</definedName>
    <definedName name="sadf_3" localSheetId="16" hidden="1">{"ReportTop",#N/A,FALSE,"report top"}</definedName>
    <definedName name="sadf_3" localSheetId="2" hidden="1">{"ReportTop",#N/A,FALSE,"report top"}</definedName>
    <definedName name="sadf_3" localSheetId="20" hidden="1">{"ReportTop",#N/A,FALSE,"report top"}</definedName>
    <definedName name="sadf_3" localSheetId="21" hidden="1">{"ReportTop",#N/A,FALSE,"report top"}</definedName>
    <definedName name="sadf_3" localSheetId="7" hidden="1">{"ReportTop",#N/A,FALSE,"report top"}</definedName>
    <definedName name="sadf_3" localSheetId="22" hidden="1">{"ReportTop",#N/A,FALSE,"report top"}</definedName>
    <definedName name="sadf_3" localSheetId="1" hidden="1">{"ReportTop",#N/A,FALSE,"report top"}</definedName>
    <definedName name="sadf_3" localSheetId="0" hidden="1">{"ReportTop",#N/A,FALSE,"report top"}</definedName>
    <definedName name="sadf_3" localSheetId="6" hidden="1">{"ReportTop",#N/A,FALSE,"report top"}</definedName>
    <definedName name="sadf_3" localSheetId="4" hidden="1">{"ReportTop",#N/A,FALSE,"report top"}</definedName>
    <definedName name="sadf_3" localSheetId="3" hidden="1">{"ReportTop",#N/A,FALSE,"report top"}</definedName>
    <definedName name="sadf_3" localSheetId="5" hidden="1">{"ReportTop",#N/A,FALSE,"report top"}</definedName>
    <definedName name="sadf_4" localSheetId="8" hidden="1">{"ReportTop",#N/A,FALSE,"report top"}</definedName>
    <definedName name="sadf_4" localSheetId="16" hidden="1">{"ReportTop",#N/A,FALSE,"report top"}</definedName>
    <definedName name="sadf_4" localSheetId="2" hidden="1">{"ReportTop",#N/A,FALSE,"report top"}</definedName>
    <definedName name="sadf_4" localSheetId="20" hidden="1">{"ReportTop",#N/A,FALSE,"report top"}</definedName>
    <definedName name="sadf_4" localSheetId="21" hidden="1">{"ReportTop",#N/A,FALSE,"report top"}</definedName>
    <definedName name="sadf_4" localSheetId="7" hidden="1">{"ReportTop",#N/A,FALSE,"report top"}</definedName>
    <definedName name="sadf_4" localSheetId="22" hidden="1">{"ReportTop",#N/A,FALSE,"report top"}</definedName>
    <definedName name="sadf_4" localSheetId="1" hidden="1">{"ReportTop",#N/A,FALSE,"report top"}</definedName>
    <definedName name="sadf_4" localSheetId="0" hidden="1">{"ReportTop",#N/A,FALSE,"report top"}</definedName>
    <definedName name="sadf_4" localSheetId="6" hidden="1">{"ReportTop",#N/A,FALSE,"report top"}</definedName>
    <definedName name="sadf_4" localSheetId="4" hidden="1">{"ReportTop",#N/A,FALSE,"report top"}</definedName>
    <definedName name="sadf_4" localSheetId="3" hidden="1">{"ReportTop",#N/A,FALSE,"report top"}</definedName>
    <definedName name="sadf_4" localSheetId="5" hidden="1">{"ReportTop",#N/A,FALSE,"report top"}</definedName>
    <definedName name="sadf_5" localSheetId="8" hidden="1">{"ReportTop",#N/A,FALSE,"report top"}</definedName>
    <definedName name="sadf_5" localSheetId="16" hidden="1">{"ReportTop",#N/A,FALSE,"report top"}</definedName>
    <definedName name="sadf_5" localSheetId="2" hidden="1">{"ReportTop",#N/A,FALSE,"report top"}</definedName>
    <definedName name="sadf_5" localSheetId="20" hidden="1">{"ReportTop",#N/A,FALSE,"report top"}</definedName>
    <definedName name="sadf_5" localSheetId="21" hidden="1">{"ReportTop",#N/A,FALSE,"report top"}</definedName>
    <definedName name="sadf_5" localSheetId="7" hidden="1">{"ReportTop",#N/A,FALSE,"report top"}</definedName>
    <definedName name="sadf_5" localSheetId="22" hidden="1">{"ReportTop",#N/A,FALSE,"report top"}</definedName>
    <definedName name="sadf_5" localSheetId="1" hidden="1">{"ReportTop",#N/A,FALSE,"report top"}</definedName>
    <definedName name="sadf_5" localSheetId="0" hidden="1">{"ReportTop",#N/A,FALSE,"report top"}</definedName>
    <definedName name="sadf_5" localSheetId="6" hidden="1">{"ReportTop",#N/A,FALSE,"report top"}</definedName>
    <definedName name="sadf_5" localSheetId="4" hidden="1">{"ReportTop",#N/A,FALSE,"report top"}</definedName>
    <definedName name="sadf_5" localSheetId="3" hidden="1">{"ReportTop",#N/A,FALSE,"report top"}</definedName>
    <definedName name="sadf_5" localSheetId="5" hidden="1">{"ReportTop",#N/A,FALSE,"report top"}</definedName>
    <definedName name="sdfasdfsd"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8" hidden="1">{#N/A,#N/A,FALSE,"Sheet1"}</definedName>
    <definedName name="sdfg" localSheetId="16" hidden="1">{#N/A,#N/A,FALSE,"Sheet1"}</definedName>
    <definedName name="sdfg" localSheetId="2" hidden="1">{#N/A,#N/A,FALSE,"Sheet1"}</definedName>
    <definedName name="sdfg" localSheetId="20" hidden="1">{#N/A,#N/A,FALSE,"Sheet1"}</definedName>
    <definedName name="sdfg" localSheetId="21" hidden="1">{#N/A,#N/A,FALSE,"Sheet1"}</definedName>
    <definedName name="sdfg" localSheetId="7" hidden="1">{#N/A,#N/A,FALSE,"Sheet1"}</definedName>
    <definedName name="sdfg" localSheetId="22" hidden="1">{#N/A,#N/A,FALSE,"Sheet1"}</definedName>
    <definedName name="sdfg" localSheetId="1" hidden="1">{#N/A,#N/A,FALSE,"Sheet1"}</definedName>
    <definedName name="sdfg" localSheetId="0" hidden="1">{#N/A,#N/A,FALSE,"Sheet1"}</definedName>
    <definedName name="sdfg" localSheetId="6" hidden="1">{#N/A,#N/A,FALSE,"Sheet1"}</definedName>
    <definedName name="sdfg" localSheetId="4" hidden="1">{#N/A,#N/A,FALSE,"Sheet1"}</definedName>
    <definedName name="sdfg" localSheetId="3" hidden="1">{#N/A,#N/A,FALSE,"Sheet1"}</definedName>
    <definedName name="sdfg" localSheetId="5" hidden="1">{#N/A,#N/A,FALSE,"Sheet1"}</definedName>
    <definedName name="sdKJTHGF"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8" hidden="1">#REF!</definedName>
    <definedName name="SPREADREF" localSheetId="20" hidden="1">#REF!</definedName>
    <definedName name="SPREADREF" localSheetId="21" hidden="1">#REF!</definedName>
    <definedName name="SPREADREF" localSheetId="7" hidden="1">#REF!</definedName>
    <definedName name="SPREADREF" localSheetId="1" hidden="1">#REF!</definedName>
    <definedName name="SPREADREF" localSheetId="6" hidden="1">#REF!</definedName>
    <definedName name="SUMMARY_BOOK" localSheetId="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20" hidden="1">{"page1",#N/A,FALSE,"GIRLBO";"page2",#N/A,FALSE,"GIRLBO";"page3",#N/A,FALSE,"GIRLBO";"page4",#N/A,FALSE,"GIRLBO";"page5",#N/A,FALSE,"GIRLBO"}</definedName>
    <definedName name="SUMMARY_BOOK" localSheetId="21" hidden="1">{"page1",#N/A,FALSE,"GIRLBO";"page2",#N/A,FALSE,"GIRLBO";"page3",#N/A,FALSE,"GIRLBO";"page4",#N/A,FALSE,"GIRLBO";"page5",#N/A,FALSE,"GIRLBO"}</definedName>
    <definedName name="SUMMARY_BOOK" localSheetId="7" hidden="1">{"page1",#N/A,FALSE,"GIRLBO";"page2",#N/A,FALSE,"GIRLBO";"page3",#N/A,FALSE,"GIRLBO";"page4",#N/A,FALSE,"GIRLBO";"page5",#N/A,FALSE,"GIRLBO"}</definedName>
    <definedName name="SUMMARY_BOOK" localSheetId="22"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6"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3" hidden="1">{"page1",#N/A,FALSE,"GIRLBO";"page2",#N/A,FALSE,"GIRLBO";"page3",#N/A,FALSE,"GIRLBO";"page4",#N/A,FALSE,"GIRLBO";"page5",#N/A,FALSE,"GIRLBO"}</definedName>
    <definedName name="SUMMARY_BOOK" localSheetId="5" hidden="1">{"page1",#N/A,FALSE,"GIRLBO";"page2",#N/A,FALSE,"GIRLBO";"page3",#N/A,FALSE,"GIRLBO";"page4",#N/A,FALSE,"GIRLBO";"page5",#N/A,FALSE,"GIRLBO"}</definedName>
    <definedName name="Swvu.ADM._.GEN._.MGMNT._.DETAIL." localSheetId="8" hidden="1">#REF!</definedName>
    <definedName name="Swvu.ADM._.GEN._.MGMNT._.DETAIL." localSheetId="20" hidden="1">#REF!</definedName>
    <definedName name="Swvu.ADM._.GEN._.MGMNT._.DETAIL." localSheetId="21" hidden="1">#REF!</definedName>
    <definedName name="Swvu.ADM._.GEN._.MGMNT._.DETAIL." localSheetId="7" hidden="1">#REF!</definedName>
    <definedName name="Swvu.ADM._.GEN._.MGMNT._.DETAIL." localSheetId="1" hidden="1">#REF!</definedName>
    <definedName name="Swvu.ADM._.GEN._.MGMNT._.DETAIL." localSheetId="6" hidden="1">#REF!</definedName>
    <definedName name="Swvu.Analysis1H95." localSheetId="8" hidden="1">#REF!</definedName>
    <definedName name="Swvu.Analysis1H95." localSheetId="20" hidden="1">#REF!</definedName>
    <definedName name="Swvu.Analysis1H95." localSheetId="21" hidden="1">#REF!</definedName>
    <definedName name="Swvu.Analysis1H95." localSheetId="7" hidden="1">#REF!</definedName>
    <definedName name="Swvu.Analysis1H95." localSheetId="1" hidden="1">#REF!</definedName>
    <definedName name="Swvu.Analysis1H95." localSheetId="6" hidden="1">#REF!</definedName>
    <definedName name="Swvu.Analysis1Q95." localSheetId="8" hidden="1">#REF!</definedName>
    <definedName name="Swvu.Analysis1Q95." localSheetId="20" hidden="1">#REF!</definedName>
    <definedName name="Swvu.Analysis1Q95." localSheetId="21" hidden="1">#REF!</definedName>
    <definedName name="Swvu.Analysis1Q95." localSheetId="7" hidden="1">#REF!</definedName>
    <definedName name="Swvu.Analysis1Q95." localSheetId="1" hidden="1">#REF!</definedName>
    <definedName name="Swvu.Analysis1Q95." localSheetId="6" hidden="1">#REF!</definedName>
    <definedName name="Swvu.Analysis2Q95." localSheetId="8" hidden="1">#REF!</definedName>
    <definedName name="Swvu.Analysis2Q95." localSheetId="20" hidden="1">#REF!</definedName>
    <definedName name="Swvu.Analysis2Q95." localSheetId="7" hidden="1">#REF!</definedName>
    <definedName name="Swvu.Analysis2Q95." localSheetId="1" hidden="1">#REF!</definedName>
    <definedName name="Swvu.Analysis2Q95." localSheetId="6" hidden="1">#REF!</definedName>
    <definedName name="Swvu.inputs._.raw._.data." localSheetId="8" hidden="1">#REF!</definedName>
    <definedName name="Swvu.inputs._.raw._.data." localSheetId="20" hidden="1">#REF!</definedName>
    <definedName name="Swvu.inputs._.raw._.data." localSheetId="7" hidden="1">#REF!</definedName>
    <definedName name="Swvu.inputs._.raw._.data." localSheetId="1" hidden="1">#REF!</definedName>
    <definedName name="Swvu.inputs._.raw._.data." localSheetId="6" hidden="1">#REF!</definedName>
    <definedName name="Swvu.Margin._.Summary." localSheetId="8" hidden="1">#REF!</definedName>
    <definedName name="Swvu.Margin._.Summary." localSheetId="20" hidden="1">#REF!</definedName>
    <definedName name="Swvu.Margin._.Summary." localSheetId="7" hidden="1">#REF!</definedName>
    <definedName name="Swvu.Margin._.Summary." localSheetId="1" hidden="1">#REF!</definedName>
    <definedName name="Swvu.Margin._.Summary." localSheetId="6" hidden="1">#REF!</definedName>
    <definedName name="Swvu.STORAGE._.RENTS." localSheetId="8" hidden="1">#REF!</definedName>
    <definedName name="Swvu.STORAGE._.RENTS." localSheetId="20" hidden="1">#REF!</definedName>
    <definedName name="Swvu.STORAGE._.RENTS." localSheetId="7" hidden="1">#REF!</definedName>
    <definedName name="Swvu.STORAGE._.RENTS." localSheetId="1" hidden="1">#REF!</definedName>
    <definedName name="Swvu.STORAGE._.RENTS." localSheetId="6" hidden="1">#REF!</definedName>
    <definedName name="Swvu.summary1." localSheetId="8" hidden="1">#REF!</definedName>
    <definedName name="Swvu.summary1." localSheetId="20" hidden="1">#REF!</definedName>
    <definedName name="Swvu.summary1." localSheetId="7" hidden="1">#REF!</definedName>
    <definedName name="Swvu.summary1." localSheetId="1" hidden="1">#REF!</definedName>
    <definedName name="Swvu.summary1." localSheetId="6" hidden="1">#REF!</definedName>
    <definedName name="Swvu.summary2." localSheetId="8" hidden="1">#REF!</definedName>
    <definedName name="Swvu.summary2." localSheetId="20" hidden="1">#REF!</definedName>
    <definedName name="Swvu.summary2." localSheetId="7" hidden="1">#REF!</definedName>
    <definedName name="Swvu.summary2." localSheetId="1" hidden="1">#REF!</definedName>
    <definedName name="Swvu.summary2." localSheetId="6" hidden="1">#REF!</definedName>
    <definedName name="Swvu.summary3." localSheetId="8" hidden="1">#REF!</definedName>
    <definedName name="Swvu.summary3." localSheetId="20" hidden="1">#REF!</definedName>
    <definedName name="Swvu.summary3." localSheetId="7" hidden="1">#REF!</definedName>
    <definedName name="Swvu.summary3." localSheetId="1" hidden="1">#REF!</definedName>
    <definedName name="Swvu.summary3." localSheetId="6" hidden="1">#REF!</definedName>
    <definedName name="TargetDCF2" localSheetId="8" hidden="1">{#N/A,#N/A,FALSE,"Sheet1"}</definedName>
    <definedName name="TargetDCF2" localSheetId="16" hidden="1">{#N/A,#N/A,FALSE,"Sheet1"}</definedName>
    <definedName name="TargetDCF2" localSheetId="2" hidden="1">{#N/A,#N/A,FALSE,"Sheet1"}</definedName>
    <definedName name="TargetDCF2" localSheetId="20" hidden="1">{#N/A,#N/A,FALSE,"Sheet1"}</definedName>
    <definedName name="TargetDCF2" localSheetId="21" hidden="1">{#N/A,#N/A,FALSE,"Sheet1"}</definedName>
    <definedName name="TargetDCF2" localSheetId="7" hidden="1">{#N/A,#N/A,FALSE,"Sheet1"}</definedName>
    <definedName name="TargetDCF2" localSheetId="22" hidden="1">{#N/A,#N/A,FALSE,"Sheet1"}</definedName>
    <definedName name="TargetDCF2" localSheetId="1" hidden="1">{#N/A,#N/A,FALSE,"Sheet1"}</definedName>
    <definedName name="TargetDCF2" localSheetId="0" hidden="1">{#N/A,#N/A,FALSE,"Sheet1"}</definedName>
    <definedName name="TargetDCF2" localSheetId="6" hidden="1">{#N/A,#N/A,FALSE,"Sheet1"}</definedName>
    <definedName name="TargetDCF2" localSheetId="4" hidden="1">{#N/A,#N/A,FALSE,"Sheet1"}</definedName>
    <definedName name="TargetDCF2" localSheetId="3" hidden="1">{#N/A,#N/A,FALSE,"Sheet1"}</definedName>
    <definedName name="TargetDCF2" localSheetId="5" hidden="1">{#N/A,#N/A,FALSE,"Sheet1"}</definedName>
    <definedName name="TERMPREM" localSheetId="8" hidden="1">#REF!</definedName>
    <definedName name="TERMPREM" localSheetId="20" hidden="1">#REF!</definedName>
    <definedName name="TERMPREM" localSheetId="21" hidden="1">#REF!</definedName>
    <definedName name="TERMPREM" localSheetId="7" hidden="1">#REF!</definedName>
    <definedName name="TERMPREM" localSheetId="1" hidden="1">#REF!</definedName>
    <definedName name="TERMPREM" localSheetId="6" hidden="1">#REF!</definedName>
    <definedName name="TERMTYPE" localSheetId="8" hidden="1">#REF!</definedName>
    <definedName name="TERMTYPE" localSheetId="20" hidden="1">#REF!</definedName>
    <definedName name="TERMTYPE" localSheetId="21" hidden="1">#REF!</definedName>
    <definedName name="TERMTYPE" localSheetId="7" hidden="1">#REF!</definedName>
    <definedName name="TERMTYPE" localSheetId="1" hidden="1">#REF!</definedName>
    <definedName name="TERMTYPE" localSheetId="6" hidden="1">#REF!</definedName>
    <definedName name="test" localSheetId="8" hidden="1">{"histincome",#N/A,FALSE,"hyfins";"closing balance",#N/A,FALSE,"hyfins"}</definedName>
    <definedName name="test" localSheetId="16" hidden="1">{"histincome",#N/A,FALSE,"hyfins";"closing balance",#N/A,FALSE,"hyfins"}</definedName>
    <definedName name="test" localSheetId="2" hidden="1">{"histincome",#N/A,FALSE,"hyfins";"closing balance",#N/A,FALSE,"hyfins"}</definedName>
    <definedName name="test" localSheetId="20" hidden="1">{"histincome",#N/A,FALSE,"hyfins";"closing balance",#N/A,FALSE,"hyfins"}</definedName>
    <definedName name="test" localSheetId="21" hidden="1">{"histincome",#N/A,FALSE,"hyfins";"closing balance",#N/A,FALSE,"hyfins"}</definedName>
    <definedName name="test" localSheetId="7" hidden="1">{"histincome",#N/A,FALSE,"hyfins";"closing balance",#N/A,FALSE,"hyfins"}</definedName>
    <definedName name="test" localSheetId="22"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6" hidden="1">{"histincome",#N/A,FALSE,"hyfins";"closing balance",#N/A,FALSE,"hyfins"}</definedName>
    <definedName name="test" localSheetId="4" hidden="1">{"histincome",#N/A,FALSE,"hyfins";"closing balance",#N/A,FALSE,"hyfins"}</definedName>
    <definedName name="test" localSheetId="3" hidden="1">{"histincome",#N/A,FALSE,"hyfins";"closing balance",#N/A,FALSE,"hyfins"}</definedName>
    <definedName name="test" localSheetId="5" hidden="1">{"histincome",#N/A,FALSE,"hyfins";"closing balance",#N/A,FALSE,"hyfins"}</definedName>
    <definedName name="test3" localSheetId="8" hidden="1">{"AT","COMPANIES",TRUE}</definedName>
    <definedName name="test3" localSheetId="16" hidden="1">{"AT","COMPANIES",TRUE}</definedName>
    <definedName name="test3" localSheetId="2" hidden="1">{"AT","COMPANIES",TRUE}</definedName>
    <definedName name="test3" localSheetId="20" hidden="1">{"AT","COMPANIES",TRUE}</definedName>
    <definedName name="test3" localSheetId="21" hidden="1">{"AT","COMPANIES",TRUE}</definedName>
    <definedName name="test3" localSheetId="7" hidden="1">{"AT","COMPANIES",TRUE}</definedName>
    <definedName name="test3" localSheetId="22" hidden="1">{"AT","COMPANIES",TRUE}</definedName>
    <definedName name="test3" localSheetId="1" hidden="1">{"AT","COMPANIES",TRUE}</definedName>
    <definedName name="test3" localSheetId="0" hidden="1">{"AT","COMPANIES",TRUE}</definedName>
    <definedName name="test3" localSheetId="6" hidden="1">{"AT","COMPANIES",TRUE}</definedName>
    <definedName name="test3" localSheetId="4" hidden="1">{"AT","COMPANIES",TRUE}</definedName>
    <definedName name="test3" localSheetId="3" hidden="1">{"AT","COMPANIES",TRUE}</definedName>
    <definedName name="test3" localSheetId="5" hidden="1">{"AT","COMPANIES",TRUE}</definedName>
    <definedName name="test5" localSheetId="8" hidden="1">{"AT","COMPANIES",TRUE}</definedName>
    <definedName name="test5" localSheetId="16" hidden="1">{"AT","COMPANIES",TRUE}</definedName>
    <definedName name="test5" localSheetId="2" hidden="1">{"AT","COMPANIES",TRUE}</definedName>
    <definedName name="test5" localSheetId="20" hidden="1">{"AT","COMPANIES",TRUE}</definedName>
    <definedName name="test5" localSheetId="21" hidden="1">{"AT","COMPANIES",TRUE}</definedName>
    <definedName name="test5" localSheetId="7" hidden="1">{"AT","COMPANIES",TRUE}</definedName>
    <definedName name="test5" localSheetId="22" hidden="1">{"AT","COMPANIES",TRUE}</definedName>
    <definedName name="test5" localSheetId="1" hidden="1">{"AT","COMPANIES",TRUE}</definedName>
    <definedName name="test5" localSheetId="0" hidden="1">{"AT","COMPANIES",TRUE}</definedName>
    <definedName name="test5" localSheetId="6" hidden="1">{"AT","COMPANIES",TRUE}</definedName>
    <definedName name="test5" localSheetId="4" hidden="1">{"AT","COMPANIES",TRUE}</definedName>
    <definedName name="test5" localSheetId="3" hidden="1">{"AT","COMPANIES",TRUE}</definedName>
    <definedName name="test5" localSheetId="5" hidden="1">{"AT","COMPANIES",TRUE}</definedName>
    <definedName name="TextRefCopyRangeCount" hidden="1">38</definedName>
    <definedName name="TMline1" localSheetId="8" hidden="1">#REF!,#REF!</definedName>
    <definedName name="TMline1" localSheetId="20" hidden="1">#REF!,#REF!</definedName>
    <definedName name="TMline1" localSheetId="21" hidden="1">#REF!,#REF!</definedName>
    <definedName name="TMline1" localSheetId="7" hidden="1">#REF!,#REF!</definedName>
    <definedName name="TMline1" localSheetId="1" hidden="1">#REF!,#REF!</definedName>
    <definedName name="TMline1" localSheetId="6" hidden="1">#REF!,#REF!</definedName>
    <definedName name="to" localSheetId="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20" hidden="1">{"common_pl",#N/A,FALSE,"Commonized PL";"analyst",#N/A,FALSE,"Budget to Analyst";"sec",#N/A,FALSE,"SEC PL";"summary",#N/A,FALSE,"Summary";"detail",#N/A,FALSE,"Detail"}</definedName>
    <definedName name="to" localSheetId="21" hidden="1">{"common_pl",#N/A,FALSE,"Commonized PL";"analyst",#N/A,FALSE,"Budget to Analyst";"sec",#N/A,FALSE,"SEC PL";"summary",#N/A,FALSE,"Summary";"detail",#N/A,FALSE,"Detail"}</definedName>
    <definedName name="to" localSheetId="7" hidden="1">{"common_pl",#N/A,FALSE,"Commonized PL";"analyst",#N/A,FALSE,"Budget to Analyst";"sec",#N/A,FALSE,"SEC PL";"summary",#N/A,FALSE,"Summary";"detail",#N/A,FALSE,"Detail"}</definedName>
    <definedName name="to" localSheetId="22"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6"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o" localSheetId="5"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8" hidden="1">#REF!</definedName>
    <definedName name="UNUSEDLEQTBL" localSheetId="20" hidden="1">#REF!</definedName>
    <definedName name="UNUSEDLEQTBL" localSheetId="21" hidden="1">#REF!</definedName>
    <definedName name="UNUSEDLEQTBL" localSheetId="7" hidden="1">#REF!</definedName>
    <definedName name="UNUSEDLEQTBL" localSheetId="1" hidden="1">#REF!</definedName>
    <definedName name="UNUSEDLEQTBL" localSheetId="6" hidden="1">#REF!</definedName>
    <definedName name="WCC" localSheetId="8" hidden="1">{#N/A,#N/A,TRUE,"Report"}</definedName>
    <definedName name="WCC" localSheetId="16" hidden="1">{#N/A,#N/A,TRUE,"Report"}</definedName>
    <definedName name="WCC" localSheetId="2" hidden="1">{#N/A,#N/A,TRUE,"Report"}</definedName>
    <definedName name="WCC" localSheetId="20" hidden="1">{#N/A,#N/A,TRUE,"Report"}</definedName>
    <definedName name="WCC" localSheetId="21" hidden="1">{#N/A,#N/A,TRUE,"Report"}</definedName>
    <definedName name="WCC" localSheetId="7" hidden="1">{#N/A,#N/A,TRUE,"Report"}</definedName>
    <definedName name="WCC" localSheetId="22" hidden="1">{#N/A,#N/A,TRUE,"Report"}</definedName>
    <definedName name="WCC" localSheetId="1" hidden="1">{#N/A,#N/A,TRUE,"Report"}</definedName>
    <definedName name="WCC" localSheetId="0" hidden="1">{#N/A,#N/A,TRUE,"Report"}</definedName>
    <definedName name="WCC" localSheetId="6" hidden="1">{#N/A,#N/A,TRUE,"Report"}</definedName>
    <definedName name="WCC" localSheetId="4" hidden="1">{#N/A,#N/A,TRUE,"Report"}</definedName>
    <definedName name="WCC" localSheetId="3" hidden="1">{#N/A,#N/A,TRUE,"Report"}</definedName>
    <definedName name="WCC" localSheetId="5" hidden="1">{#N/A,#N/A,TRUE,"Report"}</definedName>
    <definedName name="WCCa" localSheetId="8" hidden="1">{#N/A,#N/A,TRUE,"Report"}</definedName>
    <definedName name="WCCa" localSheetId="16" hidden="1">{#N/A,#N/A,TRUE,"Report"}</definedName>
    <definedName name="WCCa" localSheetId="2" hidden="1">{#N/A,#N/A,TRUE,"Report"}</definedName>
    <definedName name="WCCa" localSheetId="20" hidden="1">{#N/A,#N/A,TRUE,"Report"}</definedName>
    <definedName name="WCCa" localSheetId="21" hidden="1">{#N/A,#N/A,TRUE,"Report"}</definedName>
    <definedName name="WCCa" localSheetId="7" hidden="1">{#N/A,#N/A,TRUE,"Report"}</definedName>
    <definedName name="WCCa" localSheetId="22" hidden="1">{#N/A,#N/A,TRUE,"Report"}</definedName>
    <definedName name="WCCa" localSheetId="1" hidden="1">{#N/A,#N/A,TRUE,"Report"}</definedName>
    <definedName name="WCCa" localSheetId="0" hidden="1">{#N/A,#N/A,TRUE,"Report"}</definedName>
    <definedName name="WCCa" localSheetId="6" hidden="1">{#N/A,#N/A,TRUE,"Report"}</definedName>
    <definedName name="WCCa" localSheetId="4" hidden="1">{#N/A,#N/A,TRUE,"Report"}</definedName>
    <definedName name="WCCa" localSheetId="3" hidden="1">{#N/A,#N/A,TRUE,"Report"}</definedName>
    <definedName name="WCCa" localSheetId="5" hidden="1">{#N/A,#N/A,TRUE,"Report"}</definedName>
    <definedName name="whatever" localSheetId="8" hidden="1">#REF!</definedName>
    <definedName name="whatever" localSheetId="20" hidden="1">#REF!</definedName>
    <definedName name="whatever" localSheetId="21" hidden="1">#REF!</definedName>
    <definedName name="whatever" localSheetId="7" hidden="1">#REF!</definedName>
    <definedName name="whatever" localSheetId="1" hidden="1">#REF!</definedName>
    <definedName name="whatever" localSheetId="6" hidden="1">#REF!</definedName>
    <definedName name="whoknows" localSheetId="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8" hidden="1">{#N/A,#N/A,FALSE,"Sheet1"}</definedName>
    <definedName name="wr" localSheetId="16" hidden="1">{#N/A,#N/A,FALSE,"Sheet1"}</definedName>
    <definedName name="wr" localSheetId="2" hidden="1">{#N/A,#N/A,FALSE,"Sheet1"}</definedName>
    <definedName name="wr" localSheetId="20" hidden="1">{#N/A,#N/A,FALSE,"Sheet1"}</definedName>
    <definedName name="wr" localSheetId="21" hidden="1">{#N/A,#N/A,FALSE,"Sheet1"}</definedName>
    <definedName name="wr" localSheetId="7" hidden="1">{#N/A,#N/A,FALSE,"Sheet1"}</definedName>
    <definedName name="wr" localSheetId="22" hidden="1">{#N/A,#N/A,FALSE,"Sheet1"}</definedName>
    <definedName name="wr" localSheetId="1" hidden="1">{#N/A,#N/A,FALSE,"Sheet1"}</definedName>
    <definedName name="wr" localSheetId="0" hidden="1">{#N/A,#N/A,FALSE,"Sheet1"}</definedName>
    <definedName name="wr" localSheetId="6" hidden="1">{#N/A,#N/A,FALSE,"Sheet1"}</definedName>
    <definedName name="wr" localSheetId="4" hidden="1">{#N/A,#N/A,FALSE,"Sheet1"}</definedName>
    <definedName name="wr" localSheetId="3" hidden="1">{#N/A,#N/A,FALSE,"Sheet1"}</definedName>
    <definedName name="wr" localSheetId="5" hidden="1">{#N/A,#N/A,FALSE,"Sheet1"}</definedName>
    <definedName name="wrn.1999._.budget." localSheetId="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20" hidden="1">{"common_pl",#N/A,FALSE,"Commonized PL";"analyst",#N/A,FALSE,"Budget to Analyst";"sec",#N/A,FALSE,"SEC PL";"summary",#N/A,FALSE,"Summary";"detail",#N/A,FALSE,"Detail"}</definedName>
    <definedName name="wrn.1999._.budget." localSheetId="21" hidden="1">{"common_pl",#N/A,FALSE,"Commonized PL";"analyst",#N/A,FALSE,"Budget to Analyst";"sec",#N/A,FALSE,"SEC PL";"summary",#N/A,FALSE,"Summary";"detail",#N/A,FALSE,"Detail"}</definedName>
    <definedName name="wrn.1999._.budget." localSheetId="7" hidden="1">{"common_pl",#N/A,FALSE,"Commonized PL";"analyst",#N/A,FALSE,"Budget to Analyst";"sec",#N/A,FALSE,"SEC PL";"summary",#N/A,FALSE,"Summary";"detail",#N/A,FALSE,"Detail"}</definedName>
    <definedName name="wrn.1999._.budget." localSheetId="22"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6"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1999._.budget." localSheetId="5" hidden="1">{"common_pl",#N/A,FALSE,"Commonized PL";"analyst",#N/A,FALSE,"Budget to Analyst";"sec",#N/A,FALSE,"SEC PL";"summary",#N/A,FALSE,"Summary";"detail",#N/A,FALSE,"Detail"}</definedName>
    <definedName name="wrn.A_VALUATION." localSheetId="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20" hidden="1">{#N/A,#N/A,FALSE,"A_D";#N/A,#N/A,FALSE,"WACC";#N/A,#N/A,FALSE,"DCF";#N/A,#N/A,FALSE,"A";#N/A,#N/A,FALSE,"LBO";#N/A,#N/A,FALSE,"C";#N/A,#N/A,FALSE,"impd";#N/A,#N/A,FALSE,"comps"}</definedName>
    <definedName name="wrn.A_VALUATION." localSheetId="21" hidden="1">{#N/A,#N/A,FALSE,"A_D";#N/A,#N/A,FALSE,"WACC";#N/A,#N/A,FALSE,"DCF";#N/A,#N/A,FALSE,"A";#N/A,#N/A,FALSE,"LBO";#N/A,#N/A,FALSE,"C";#N/A,#N/A,FALSE,"impd";#N/A,#N/A,FALSE,"comps"}</definedName>
    <definedName name="wrn.A_VALUATION." localSheetId="7" hidden="1">{#N/A,#N/A,FALSE,"A_D";#N/A,#N/A,FALSE,"WACC";#N/A,#N/A,FALSE,"DCF";#N/A,#N/A,FALSE,"A";#N/A,#N/A,FALSE,"LBO";#N/A,#N/A,FALSE,"C";#N/A,#N/A,FALSE,"impd";#N/A,#N/A,FALSE,"comps"}</definedName>
    <definedName name="wrn.A_VALUATION." localSheetId="22"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6"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_VALUATION." localSheetId="5" hidden="1">{#N/A,#N/A,FALSE,"A_D";#N/A,#N/A,FALSE,"WACC";#N/A,#N/A,FALSE,"DCF";#N/A,#N/A,FALSE,"A";#N/A,#N/A,FALSE,"LBO";#N/A,#N/A,FALSE,"C";#N/A,#N/A,FALSE,"impd";#N/A,#N/A,FALSE,"comps"}</definedName>
    <definedName name="wrn.abc" localSheetId="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8" hidden="1">{#N/A,#N/A,FALSE,"Debt Accr";#N/A,#N/A,FALSE,"Stock Accr";#N/A,#N/A,FALSE,"Debt Stock Accr"}</definedName>
    <definedName name="wrn.Accr_Dil." localSheetId="16" hidden="1">{#N/A,#N/A,FALSE,"Debt Accr";#N/A,#N/A,FALSE,"Stock Accr";#N/A,#N/A,FALSE,"Debt Stock Accr"}</definedName>
    <definedName name="wrn.Accr_Dil." localSheetId="2" hidden="1">{#N/A,#N/A,FALSE,"Debt Accr";#N/A,#N/A,FALSE,"Stock Accr";#N/A,#N/A,FALSE,"Debt Stock Accr"}</definedName>
    <definedName name="wrn.Accr_Dil." localSheetId="20" hidden="1">{#N/A,#N/A,FALSE,"Debt Accr";#N/A,#N/A,FALSE,"Stock Accr";#N/A,#N/A,FALSE,"Debt Stock Accr"}</definedName>
    <definedName name="wrn.Accr_Dil." localSheetId="21" hidden="1">{#N/A,#N/A,FALSE,"Debt Accr";#N/A,#N/A,FALSE,"Stock Accr";#N/A,#N/A,FALSE,"Debt Stock Accr"}</definedName>
    <definedName name="wrn.Accr_Dil." localSheetId="7" hidden="1">{#N/A,#N/A,FALSE,"Debt Accr";#N/A,#N/A,FALSE,"Stock Accr";#N/A,#N/A,FALSE,"Debt Stock Accr"}</definedName>
    <definedName name="wrn.Accr_Dil." localSheetId="22"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6" hidden="1">{#N/A,#N/A,FALSE,"Debt Accr";#N/A,#N/A,FALSE,"Stock Accr";#N/A,#N/A,FALSE,"Debt Stock Accr"}</definedName>
    <definedName name="wrn.Accr_Dil." localSheetId="4" hidden="1">{#N/A,#N/A,FALSE,"Debt Accr";#N/A,#N/A,FALSE,"Stock Accr";#N/A,#N/A,FALSE,"Debt Stock Accr"}</definedName>
    <definedName name="wrn.Accr_Dil." localSheetId="3" hidden="1">{#N/A,#N/A,FALSE,"Debt Accr";#N/A,#N/A,FALSE,"Stock Accr";#N/A,#N/A,FALSE,"Debt Stock Accr"}</definedName>
    <definedName name="wrn.Accr_Dil." localSheetId="5" hidden="1">{#N/A,#N/A,FALSE,"Debt Accr";#N/A,#N/A,FALSE,"Stock Accr";#N/A,#N/A,FALSE,"Debt Stock Accr"}</definedName>
    <definedName name="wrn.AcqState." localSheetId="8" hidden="1">{#N/A,#N/A,TRUE,"Acq-Ass";#N/A,#N/A,TRUE,"Acq-IS";#N/A,#N/A,TRUE,"Acq-BS";#N/A,#N/A,TRUE,"Acq-CF"}</definedName>
    <definedName name="wrn.AcqState." localSheetId="16" hidden="1">{#N/A,#N/A,TRUE,"Acq-Ass";#N/A,#N/A,TRUE,"Acq-IS";#N/A,#N/A,TRUE,"Acq-BS";#N/A,#N/A,TRUE,"Acq-CF"}</definedName>
    <definedName name="wrn.AcqState." localSheetId="2" hidden="1">{#N/A,#N/A,TRUE,"Acq-Ass";#N/A,#N/A,TRUE,"Acq-IS";#N/A,#N/A,TRUE,"Acq-BS";#N/A,#N/A,TRUE,"Acq-CF"}</definedName>
    <definedName name="wrn.AcqState." localSheetId="20" hidden="1">{#N/A,#N/A,TRUE,"Acq-Ass";#N/A,#N/A,TRUE,"Acq-IS";#N/A,#N/A,TRUE,"Acq-BS";#N/A,#N/A,TRUE,"Acq-CF"}</definedName>
    <definedName name="wrn.AcqState." localSheetId="21" hidden="1">{#N/A,#N/A,TRUE,"Acq-Ass";#N/A,#N/A,TRUE,"Acq-IS";#N/A,#N/A,TRUE,"Acq-BS";#N/A,#N/A,TRUE,"Acq-CF"}</definedName>
    <definedName name="wrn.AcqState." localSheetId="7" hidden="1">{#N/A,#N/A,TRUE,"Acq-Ass";#N/A,#N/A,TRUE,"Acq-IS";#N/A,#N/A,TRUE,"Acq-BS";#N/A,#N/A,TRUE,"Acq-CF"}</definedName>
    <definedName name="wrn.AcqState." localSheetId="22"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6" hidden="1">{#N/A,#N/A,TRUE,"Acq-Ass";#N/A,#N/A,TRUE,"Acq-IS";#N/A,#N/A,TRUE,"Acq-BS";#N/A,#N/A,TRUE,"Acq-CF"}</definedName>
    <definedName name="wrn.AcqState." localSheetId="4" hidden="1">{#N/A,#N/A,TRUE,"Acq-Ass";#N/A,#N/A,TRUE,"Acq-IS";#N/A,#N/A,TRUE,"Acq-BS";#N/A,#N/A,TRUE,"Acq-CF"}</definedName>
    <definedName name="wrn.AcqState." localSheetId="3" hidden="1">{#N/A,#N/A,TRUE,"Acq-Ass";#N/A,#N/A,TRUE,"Acq-IS";#N/A,#N/A,TRUE,"Acq-BS";#N/A,#N/A,TRUE,"Acq-CF"}</definedName>
    <definedName name="wrn.AcqState." localSheetId="5" hidden="1">{#N/A,#N/A,TRUE,"Acq-Ass";#N/A,#N/A,TRUE,"Acq-IS";#N/A,#N/A,TRUE,"Acq-BS";#N/A,#N/A,TRUE,"Acq-CF"}</definedName>
    <definedName name="wrn.AcqState1" localSheetId="8" hidden="1">{#N/A,#N/A,TRUE,"Acq-Ass";#N/A,#N/A,TRUE,"Acq-IS";#N/A,#N/A,TRUE,"Acq-BS";#N/A,#N/A,TRUE,"Acq-CF"}</definedName>
    <definedName name="wrn.AcqState1" localSheetId="16" hidden="1">{#N/A,#N/A,TRUE,"Acq-Ass";#N/A,#N/A,TRUE,"Acq-IS";#N/A,#N/A,TRUE,"Acq-BS";#N/A,#N/A,TRUE,"Acq-CF"}</definedName>
    <definedName name="wrn.AcqState1" localSheetId="2" hidden="1">{#N/A,#N/A,TRUE,"Acq-Ass";#N/A,#N/A,TRUE,"Acq-IS";#N/A,#N/A,TRUE,"Acq-BS";#N/A,#N/A,TRUE,"Acq-CF"}</definedName>
    <definedName name="wrn.AcqState1" localSheetId="20" hidden="1">{#N/A,#N/A,TRUE,"Acq-Ass";#N/A,#N/A,TRUE,"Acq-IS";#N/A,#N/A,TRUE,"Acq-BS";#N/A,#N/A,TRUE,"Acq-CF"}</definedName>
    <definedName name="wrn.AcqState1" localSheetId="21" hidden="1">{#N/A,#N/A,TRUE,"Acq-Ass";#N/A,#N/A,TRUE,"Acq-IS";#N/A,#N/A,TRUE,"Acq-BS";#N/A,#N/A,TRUE,"Acq-CF"}</definedName>
    <definedName name="wrn.AcqState1" localSheetId="7" hidden="1">{#N/A,#N/A,TRUE,"Acq-Ass";#N/A,#N/A,TRUE,"Acq-IS";#N/A,#N/A,TRUE,"Acq-BS";#N/A,#N/A,TRUE,"Acq-CF"}</definedName>
    <definedName name="wrn.AcqState1" localSheetId="22"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6" hidden="1">{#N/A,#N/A,TRUE,"Acq-Ass";#N/A,#N/A,TRUE,"Acq-IS";#N/A,#N/A,TRUE,"Acq-BS";#N/A,#N/A,TRUE,"Acq-CF"}</definedName>
    <definedName name="wrn.AcqState1" localSheetId="4" hidden="1">{#N/A,#N/A,TRUE,"Acq-Ass";#N/A,#N/A,TRUE,"Acq-IS";#N/A,#N/A,TRUE,"Acq-BS";#N/A,#N/A,TRUE,"Acq-CF"}</definedName>
    <definedName name="wrn.AcqState1" localSheetId="3" hidden="1">{#N/A,#N/A,TRUE,"Acq-Ass";#N/A,#N/A,TRUE,"Acq-IS";#N/A,#N/A,TRUE,"Acq-BS";#N/A,#N/A,TRUE,"Acq-CF"}</definedName>
    <definedName name="wrn.AcqState1" localSheetId="5" hidden="1">{#N/A,#N/A,TRUE,"Acq-Ass";#N/A,#N/A,TRUE,"Acq-IS";#N/A,#N/A,TRUE,"Acq-BS";#N/A,#N/A,TRUE,"Acq-CF"}</definedName>
    <definedName name="wrn.Acquiror." localSheetId="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20" hidden="1">{#N/A,#N/A,TRUE,"Acq-Ass";#N/A,#N/A,TRUE,"Acq-IS";#N/A,#N/A,TRUE,"Acq-BS";#N/A,#N/A,TRUE,"Acq-CF";#N/A,#N/A,TRUE,"Acq-Proj";#N/A,#N/A,TRUE,"Acq-CapEx";#N/A,#N/A,TRUE,"Acq-Debt";#N/A,#N/A,TRUE,"Acq-Int";#N/A,#N/A,TRUE,"Acq-BD";#N/A,#N/A,TRUE,"Acq-TD";#N/A,#N/A,TRUE,"Acq-Taxes";#N/A,#N/A,TRUE,"Acq-Credit";#N/A,#N/A,TRUE,"Acq-Val";#N/A,#N/A,TRUE,"Acq-Mult Val"}</definedName>
    <definedName name="wrn.Acquiror." localSheetId="21" hidden="1">{#N/A,#N/A,TRUE,"Acq-Ass";#N/A,#N/A,TRUE,"Acq-IS";#N/A,#N/A,TRUE,"Acq-BS";#N/A,#N/A,TRUE,"Acq-CF";#N/A,#N/A,TRUE,"Acq-Proj";#N/A,#N/A,TRUE,"Acq-CapEx";#N/A,#N/A,TRUE,"Acq-Debt";#N/A,#N/A,TRUE,"Acq-Int";#N/A,#N/A,TRUE,"Acq-BD";#N/A,#N/A,TRUE,"Acq-TD";#N/A,#N/A,TRUE,"Acq-Taxes";#N/A,#N/A,TRUE,"Acq-Credit";#N/A,#N/A,TRUE,"Acq-Val";#N/A,#N/A,TRUE,"Acq-Mult Val"}</definedName>
    <definedName name="wrn.Acquiror." localSheetId="7" hidden="1">{#N/A,#N/A,TRUE,"Acq-Ass";#N/A,#N/A,TRUE,"Acq-IS";#N/A,#N/A,TRUE,"Acq-BS";#N/A,#N/A,TRUE,"Acq-CF";#N/A,#N/A,TRUE,"Acq-Proj";#N/A,#N/A,TRUE,"Acq-CapEx";#N/A,#N/A,TRUE,"Acq-Debt";#N/A,#N/A,TRUE,"Acq-Int";#N/A,#N/A,TRUE,"Acq-BD";#N/A,#N/A,TRUE,"Acq-TD";#N/A,#N/A,TRUE,"Acq-Taxes";#N/A,#N/A,TRUE,"Acq-Credit";#N/A,#N/A,TRUE,"Acq-Val";#N/A,#N/A,TRUE,"Acq-Mult Val"}</definedName>
    <definedName name="wrn.Acquiror." localSheetId="22"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6"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Val." localSheetId="8" hidden="1">{#N/A,#N/A,FALSE,"Acq-Val";#N/A,#N/A,FALSE,"Acq-Mult Val"}</definedName>
    <definedName name="wrn.AcqVal." localSheetId="16" hidden="1">{#N/A,#N/A,FALSE,"Acq-Val";#N/A,#N/A,FALSE,"Acq-Mult Val"}</definedName>
    <definedName name="wrn.AcqVal." localSheetId="2" hidden="1">{#N/A,#N/A,FALSE,"Acq-Val";#N/A,#N/A,FALSE,"Acq-Mult Val"}</definedName>
    <definedName name="wrn.AcqVal." localSheetId="20" hidden="1">{#N/A,#N/A,FALSE,"Acq-Val";#N/A,#N/A,FALSE,"Acq-Mult Val"}</definedName>
    <definedName name="wrn.AcqVal." localSheetId="21" hidden="1">{#N/A,#N/A,FALSE,"Acq-Val";#N/A,#N/A,FALSE,"Acq-Mult Val"}</definedName>
    <definedName name="wrn.AcqVal." localSheetId="7" hidden="1">{#N/A,#N/A,FALSE,"Acq-Val";#N/A,#N/A,FALSE,"Acq-Mult Val"}</definedName>
    <definedName name="wrn.AcqVal." localSheetId="22"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6" hidden="1">{#N/A,#N/A,FALSE,"Acq-Val";#N/A,#N/A,FALSE,"Acq-Mult Val"}</definedName>
    <definedName name="wrn.AcqVal." localSheetId="4" hidden="1">{#N/A,#N/A,FALSE,"Acq-Val";#N/A,#N/A,FALSE,"Acq-Mult Val"}</definedName>
    <definedName name="wrn.AcqVal." localSheetId="3" hidden="1">{#N/A,#N/A,FALSE,"Acq-Val";#N/A,#N/A,FALSE,"Acq-Mult Val"}</definedName>
    <definedName name="wrn.AcqVal." localSheetId="5" hidden="1">{#N/A,#N/A,FALSE,"Acq-Val";#N/A,#N/A,FALSE,"Acq-Mult Val"}</definedName>
    <definedName name="wrn.Adjustments." localSheetId="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20" hidden="1">{"Page1",#N/A,FALSE,"Matrix (1)";"Page2",#N/A,FALSE,"Pay-Out";"Page3",#N/A,FALSE,"Prems_Reserves";"Page4",#N/A,FALSE,"Adj. EPS";"Page5",#N/A,FALSE,"Acc_Dil"}</definedName>
    <definedName name="wrn.Adjustments." localSheetId="21" hidden="1">{"Page1",#N/A,FALSE,"Matrix (1)";"Page2",#N/A,FALSE,"Pay-Out";"Page3",#N/A,FALSE,"Prems_Reserves";"Page4",#N/A,FALSE,"Adj. EPS";"Page5",#N/A,FALSE,"Acc_Dil"}</definedName>
    <definedName name="wrn.Adjustments." localSheetId="7" hidden="1">{"Page1",#N/A,FALSE,"Matrix (1)";"Page2",#N/A,FALSE,"Pay-Out";"Page3",#N/A,FALSE,"Prems_Reserves";"Page4",#N/A,FALSE,"Adj. EPS";"Page5",#N/A,FALSE,"Acc_Dil"}</definedName>
    <definedName name="wrn.Adjustments." localSheetId="22"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6"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djustments." localSheetId="5" hidden="1">{"Page1",#N/A,FALSE,"Matrix (1)";"Page2",#N/A,FALSE,"Pay-Out";"Page3",#N/A,FALSE,"Prems_Reserves";"Page4",#N/A,FALSE,"Adj. EPS";"Page5",#N/A,FALSE,"Acc_Dil"}</definedName>
    <definedName name="wrn.Aggressive." localSheetId="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20" hidden="1">{#N/A,#N/A,FALSE,"Sum A (1)";#N/A,#N/A,FALSE,"Sum A (2)";#N/A,#N/A,FALSE,"KPI A";#N/A,#N/A,FALSE,"EN A";#N/A,#N/A,FALSE,"HU A";#N/A,#N/A,FALSE,"PO A";#N/A,#N/A,FALSE,"DE A";#N/A,#N/A,FALSE,"CR A";#N/A,#N/A,FALSE,"CZ A";#N/A,#N/A,FALSE,"FR A";#N/A,#N/A,FALSE,"RO A";#N/A,#N/A,FALSE,"CP A"}</definedName>
    <definedName name="wrn.Aggressive." localSheetId="21" hidden="1">{#N/A,#N/A,FALSE,"Sum A (1)";#N/A,#N/A,FALSE,"Sum A (2)";#N/A,#N/A,FALSE,"KPI A";#N/A,#N/A,FALSE,"EN A";#N/A,#N/A,FALSE,"HU A";#N/A,#N/A,FALSE,"PO A";#N/A,#N/A,FALSE,"DE A";#N/A,#N/A,FALSE,"CR A";#N/A,#N/A,FALSE,"CZ A";#N/A,#N/A,FALSE,"FR A";#N/A,#N/A,FALSE,"RO A";#N/A,#N/A,FALSE,"CP A"}</definedName>
    <definedName name="wrn.Aggressive." localSheetId="7" hidden="1">{#N/A,#N/A,FALSE,"Sum A (1)";#N/A,#N/A,FALSE,"Sum A (2)";#N/A,#N/A,FALSE,"KPI A";#N/A,#N/A,FALSE,"EN A";#N/A,#N/A,FALSE,"HU A";#N/A,#N/A,FALSE,"PO A";#N/A,#N/A,FALSE,"DE A";#N/A,#N/A,FALSE,"CR A";#N/A,#N/A,FALSE,"CZ A";#N/A,#N/A,FALSE,"FR A";#N/A,#N/A,FALSE,"RO A";#N/A,#N/A,FALSE,"CP A"}</definedName>
    <definedName name="wrn.Aggressive." localSheetId="22"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6"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5" hidden="1">{#N/A,#N/A,FALSE,"Sum A (1)";#N/A,#N/A,FALSE,"Sum A (2)";#N/A,#N/A,FALSE,"KPI A";#N/A,#N/A,FALSE,"EN A";#N/A,#N/A,FALSE,"HU A";#N/A,#N/A,FALSE,"PO A";#N/A,#N/A,FALSE,"DE A";#N/A,#N/A,FALSE,"CR A";#N/A,#N/A,FALSE,"CZ A";#N/A,#N/A,FALSE,"FR A";#N/A,#N/A,FALSE,"RO A";#N/A,#N/A,FALSE,"CP A"}</definedName>
    <definedName name="wrn.Aging._.and._.Trend._.Analysis." localSheetId="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21"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22"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_1" localSheetId="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20" hidden="1">{#N/A,#N/A,FALSE,"Aging Summary";#N/A,#N/A,FALSE,"Ratio Analysis";#N/A,#N/A,FALSE,"Test 120 Day Accts";#N/A,#N/A,FALSE,"Tickmarks"}</definedName>
    <definedName name="wrn.Aging._.and._.Trend._.Analysis._1" localSheetId="21" hidden="1">{#N/A,#N/A,FALSE,"Aging Summary";#N/A,#N/A,FALSE,"Ratio Analysis";#N/A,#N/A,FALSE,"Test 120 Day Accts";#N/A,#N/A,FALSE,"Tickmarks"}</definedName>
    <definedName name="wrn.Aging._.and._.Trend._.Analysis._1" localSheetId="7" hidden="1">{#N/A,#N/A,FALSE,"Aging Summary";#N/A,#N/A,FALSE,"Ratio Analysis";#N/A,#N/A,FALSE,"Test 120 Day Accts";#N/A,#N/A,FALSE,"Tickmarks"}</definedName>
    <definedName name="wrn.Aging._.and._.Trend._.Analysis._1" localSheetId="22"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6"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2" localSheetId="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20" hidden="1">{#N/A,#N/A,FALSE,"Aging Summary";#N/A,#N/A,FALSE,"Ratio Analysis";#N/A,#N/A,FALSE,"Test 120 Day Accts";#N/A,#N/A,FALSE,"Tickmarks"}</definedName>
    <definedName name="wrn.Aging._.and._.Trend._.Analysis._2" localSheetId="21" hidden="1">{#N/A,#N/A,FALSE,"Aging Summary";#N/A,#N/A,FALSE,"Ratio Analysis";#N/A,#N/A,FALSE,"Test 120 Day Accts";#N/A,#N/A,FALSE,"Tickmarks"}</definedName>
    <definedName name="wrn.Aging._.and._.Trend._.Analysis._2" localSheetId="7" hidden="1">{#N/A,#N/A,FALSE,"Aging Summary";#N/A,#N/A,FALSE,"Ratio Analysis";#N/A,#N/A,FALSE,"Test 120 Day Accts";#N/A,#N/A,FALSE,"Tickmarks"}</definedName>
    <definedName name="wrn.Aging._.and._.Trend._.Analysis._2" localSheetId="22"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6"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3" localSheetId="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20" hidden="1">{#N/A,#N/A,FALSE,"Aging Summary";#N/A,#N/A,FALSE,"Ratio Analysis";#N/A,#N/A,FALSE,"Test 120 Day Accts";#N/A,#N/A,FALSE,"Tickmarks"}</definedName>
    <definedName name="wrn.Aging._.and._.Trend._.Analysis._3" localSheetId="21" hidden="1">{#N/A,#N/A,FALSE,"Aging Summary";#N/A,#N/A,FALSE,"Ratio Analysis";#N/A,#N/A,FALSE,"Test 120 Day Accts";#N/A,#N/A,FALSE,"Tickmarks"}</definedName>
    <definedName name="wrn.Aging._.and._.Trend._.Analysis._3" localSheetId="7" hidden="1">{#N/A,#N/A,FALSE,"Aging Summary";#N/A,#N/A,FALSE,"Ratio Analysis";#N/A,#N/A,FALSE,"Test 120 Day Accts";#N/A,#N/A,FALSE,"Tickmarks"}</definedName>
    <definedName name="wrn.Aging._.and._.Trend._.Analysis._3" localSheetId="22"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6"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4" localSheetId="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20" hidden="1">{#N/A,#N/A,FALSE,"Aging Summary";#N/A,#N/A,FALSE,"Ratio Analysis";#N/A,#N/A,FALSE,"Test 120 Day Accts";#N/A,#N/A,FALSE,"Tickmarks"}</definedName>
    <definedName name="wrn.Aging._.and._.Trend._.Analysis._4" localSheetId="21" hidden="1">{#N/A,#N/A,FALSE,"Aging Summary";#N/A,#N/A,FALSE,"Ratio Analysis";#N/A,#N/A,FALSE,"Test 120 Day Accts";#N/A,#N/A,FALSE,"Tickmarks"}</definedName>
    <definedName name="wrn.Aging._.and._.Trend._.Analysis._4" localSheetId="7" hidden="1">{#N/A,#N/A,FALSE,"Aging Summary";#N/A,#N/A,FALSE,"Ratio Analysis";#N/A,#N/A,FALSE,"Test 120 Day Accts";#N/A,#N/A,FALSE,"Tickmarks"}</definedName>
    <definedName name="wrn.Aging._.and._.Trend._.Analysis._4" localSheetId="22"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6"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5" localSheetId="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20" hidden="1">{#N/A,#N/A,FALSE,"Aging Summary";#N/A,#N/A,FALSE,"Ratio Analysis";#N/A,#N/A,FALSE,"Test 120 Day Accts";#N/A,#N/A,FALSE,"Tickmarks"}</definedName>
    <definedName name="wrn.Aging._.and._.Trend._.Analysis._5" localSheetId="21" hidden="1">{#N/A,#N/A,FALSE,"Aging Summary";#N/A,#N/A,FALSE,"Ratio Analysis";#N/A,#N/A,FALSE,"Test 120 Day Accts";#N/A,#N/A,FALSE,"Tickmarks"}</definedName>
    <definedName name="wrn.Aging._.and._.Trend._.Analysis._5" localSheetId="7" hidden="1">{#N/A,#N/A,FALSE,"Aging Summary";#N/A,#N/A,FALSE,"Ratio Analysis";#N/A,#N/A,FALSE,"Test 120 Day Accts";#N/A,#N/A,FALSE,"Tickmarks"}</definedName>
    <definedName name="wrn.Aging._.and._.Trend._.Analysis._5" localSheetId="22"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6"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ll._.gulp._.sheets." localSheetId="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8" hidden="1">{#N/A,#N/A,FALSE,"puboff";#N/A,#N/A,FALSE,"financials";#N/A,#N/A,FALSE,"valuation";#N/A,#N/A,FALSE,"split"}</definedName>
    <definedName name="wrn.ALL._.PAGES." localSheetId="16" hidden="1">{#N/A,#N/A,FALSE,"puboff";#N/A,#N/A,FALSE,"financials";#N/A,#N/A,FALSE,"valuation";#N/A,#N/A,FALSE,"split"}</definedName>
    <definedName name="wrn.ALL._.PAGES." localSheetId="2" hidden="1">{#N/A,#N/A,FALSE,"puboff";#N/A,#N/A,FALSE,"financials";#N/A,#N/A,FALSE,"valuation";#N/A,#N/A,FALSE,"split"}</definedName>
    <definedName name="wrn.ALL._.PAGES." localSheetId="20" hidden="1">{#N/A,#N/A,FALSE,"puboff";#N/A,#N/A,FALSE,"financials";#N/A,#N/A,FALSE,"valuation";#N/A,#N/A,FALSE,"split"}</definedName>
    <definedName name="wrn.ALL._.PAGES." localSheetId="21" hidden="1">{#N/A,#N/A,FALSE,"puboff";#N/A,#N/A,FALSE,"financials";#N/A,#N/A,FALSE,"valuation";#N/A,#N/A,FALSE,"split"}</definedName>
    <definedName name="wrn.ALL._.PAGES." localSheetId="7" hidden="1">{#N/A,#N/A,FALSE,"puboff";#N/A,#N/A,FALSE,"financials";#N/A,#N/A,FALSE,"valuation";#N/A,#N/A,FALSE,"split"}</definedName>
    <definedName name="wrn.ALL._.PAGES." localSheetId="22"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6" hidden="1">{#N/A,#N/A,FALSE,"puboff";#N/A,#N/A,FALSE,"financials";#N/A,#N/A,FALSE,"valuation";#N/A,#N/A,FALSE,"split"}</definedName>
    <definedName name="wrn.ALL._.PAGES." localSheetId="4" hidden="1">{#N/A,#N/A,FALSE,"puboff";#N/A,#N/A,FALSE,"financials";#N/A,#N/A,FALSE,"valuation";#N/A,#N/A,FALSE,"split"}</definedName>
    <definedName name="wrn.ALL._.PAGES." localSheetId="3" hidden="1">{#N/A,#N/A,FALSE,"puboff";#N/A,#N/A,FALSE,"financials";#N/A,#N/A,FALSE,"valuation";#N/A,#N/A,FALSE,"split"}</definedName>
    <definedName name="wrn.ALL._.PAGES." localSheetId="5" hidden="1">{#N/A,#N/A,FALSE,"puboff";#N/A,#N/A,FALSE,"financials";#N/A,#N/A,FALSE,"valuation";#N/A,#N/A,FALSE,"split"}</definedName>
    <definedName name="wrn.ALL._.SHEETS." localSheetId="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20" hidden="1">{#N/A,#N/A,FALSE,"Adj Proj";#N/A,#N/A,FALSE,"Sheet1";#N/A,#N/A,FALSE,"LBO";#N/A,#N/A,FALSE,"LBOMER";#N/A,#N/A,FALSE,"WACC";#N/A,#N/A,FALSE,"DCF";#N/A,#N/A,FALSE,"DCFMER";#N/A,#N/A,FALSE,"Pooling";#N/A,#N/A,FALSE,"income";#N/A,#N/A,FALSE,"Offer"}</definedName>
    <definedName name="wrn.ALL._.SHEETS." localSheetId="21" hidden="1">{#N/A,#N/A,FALSE,"Adj Proj";#N/A,#N/A,FALSE,"Sheet1";#N/A,#N/A,FALSE,"LBO";#N/A,#N/A,FALSE,"LBOMER";#N/A,#N/A,FALSE,"WACC";#N/A,#N/A,FALSE,"DCF";#N/A,#N/A,FALSE,"DCFMER";#N/A,#N/A,FALSE,"Pooling";#N/A,#N/A,FALSE,"income";#N/A,#N/A,FALSE,"Offer"}</definedName>
    <definedName name="wrn.ALL._.SHEETS." localSheetId="7" hidden="1">{#N/A,#N/A,FALSE,"Adj Proj";#N/A,#N/A,FALSE,"Sheet1";#N/A,#N/A,FALSE,"LBO";#N/A,#N/A,FALSE,"LBOMER";#N/A,#N/A,FALSE,"WACC";#N/A,#N/A,FALSE,"DCF";#N/A,#N/A,FALSE,"DCFMER";#N/A,#N/A,FALSE,"Pooling";#N/A,#N/A,FALSE,"income";#N/A,#N/A,FALSE,"Offer"}</definedName>
    <definedName name="wrn.ALL._.SHEETS." localSheetId="22"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6"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SHEETS." localSheetId="5" hidden="1">{#N/A,#N/A,FALSE,"Adj Proj";#N/A,#N/A,FALSE,"Sheet1";#N/A,#N/A,FALSE,"LBO";#N/A,#N/A,FALSE,"LBOMER";#N/A,#N/A,FALSE,"WACC";#N/A,#N/A,FALSE,"DCF";#N/A,#N/A,FALSE,"DCFMER";#N/A,#N/A,FALSE,"Pooling";#N/A,#N/A,FALSE,"income";#N/A,#N/A,FALSE,"Offer"}</definedName>
    <definedName name="wrn.All_Models." localSheetId="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20" hidden="1">{#N/A,#N/A,FALSE,"Summary";#N/A,#N/A,FALSE,"Projections";#N/A,#N/A,FALSE,"Mkt Mults";#N/A,#N/A,FALSE,"DCF";#N/A,#N/A,FALSE,"Accr Dil";#N/A,#N/A,FALSE,"PIC LBO";#N/A,#N/A,FALSE,"MULT10_4";#N/A,#N/A,FALSE,"CBI LBO"}</definedName>
    <definedName name="wrn.All_Models." localSheetId="21" hidden="1">{#N/A,#N/A,FALSE,"Summary";#N/A,#N/A,FALSE,"Projections";#N/A,#N/A,FALSE,"Mkt Mults";#N/A,#N/A,FALSE,"DCF";#N/A,#N/A,FALSE,"Accr Dil";#N/A,#N/A,FALSE,"PIC LBO";#N/A,#N/A,FALSE,"MULT10_4";#N/A,#N/A,FALSE,"CBI LBO"}</definedName>
    <definedName name="wrn.All_Models." localSheetId="7" hidden="1">{#N/A,#N/A,FALSE,"Summary";#N/A,#N/A,FALSE,"Projections";#N/A,#N/A,FALSE,"Mkt Mults";#N/A,#N/A,FALSE,"DCF";#N/A,#N/A,FALSE,"Accr Dil";#N/A,#N/A,FALSE,"PIC LBO";#N/A,#N/A,FALSE,"MULT10_4";#N/A,#N/A,FALSE,"CBI LBO"}</definedName>
    <definedName name="wrn.All_Models." localSheetId="22"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6"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Models." localSheetId="5" hidden="1">{#N/A,#N/A,FALSE,"Summary";#N/A,#N/A,FALSE,"Projections";#N/A,#N/A,FALSE,"Mkt Mults";#N/A,#N/A,FALSE,"DCF";#N/A,#N/A,FALSE,"Accr Dil";#N/A,#N/A,FALSE,"PIC LBO";#N/A,#N/A,FALSE,"MULT10_4";#N/A,#N/A,FALSE,"CBI LBO"}</definedName>
    <definedName name="wrn.All_Sheets." localSheetId="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20" hidden="1">{#N/A,#N/A,FALSE,"Projections";#N/A,#N/A,FALSE,"Contribution_Stock";#N/A,#N/A,FALSE,"PF_Combo_Stock";#N/A,#N/A,FALSE,"Projections";#N/A,#N/A,FALSE,"Contribution_Cash";#N/A,#N/A,FALSE,"PF_Combo_Cash";#N/A,#N/A,FALSE,"IPO_Cash"}</definedName>
    <definedName name="wrn.All_Sheets." localSheetId="21" hidden="1">{#N/A,#N/A,FALSE,"Projections";#N/A,#N/A,FALSE,"Contribution_Stock";#N/A,#N/A,FALSE,"PF_Combo_Stock";#N/A,#N/A,FALSE,"Projections";#N/A,#N/A,FALSE,"Contribution_Cash";#N/A,#N/A,FALSE,"PF_Combo_Cash";#N/A,#N/A,FALSE,"IPO_Cash"}</definedName>
    <definedName name="wrn.All_Sheets." localSheetId="7" hidden="1">{#N/A,#N/A,FALSE,"Projections";#N/A,#N/A,FALSE,"Contribution_Stock";#N/A,#N/A,FALSE,"PF_Combo_Stock";#N/A,#N/A,FALSE,"Projections";#N/A,#N/A,FALSE,"Contribution_Cash";#N/A,#N/A,FALSE,"PF_Combo_Cash";#N/A,#N/A,FALSE,"IPO_Cash"}</definedName>
    <definedName name="wrn.All_Sheets." localSheetId="22"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6"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_Sheets." localSheetId="5" hidden="1">{#N/A,#N/A,FALSE,"Projections";#N/A,#N/A,FALSE,"Contribution_Stock";#N/A,#N/A,FALSE,"PF_Combo_Stock";#N/A,#N/A,FALSE,"Projections";#N/A,#N/A,FALSE,"Contribution_Cash";#N/A,#N/A,FALSE,"PF_Combo_Cash";#N/A,#N/A,FALSE,"IPO_Cash"}</definedName>
    <definedName name="wrn.ALLbutPREMIUM." localSheetId="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2" hidden="1">{#N/A,#N/A,FALSE,"AD_Purchase";#N/A,#N/A,FALSE,"Credit";#N/A,#N/A,FALSE,"PF Acquisition";#N/A,#N/A,FALSE,"PF Offering"}</definedName>
    <definedName name="wrn.AllModels." localSheetId="20" hidden="1">{#N/A,#N/A,FALSE,"AD_Purchase";#N/A,#N/A,FALSE,"Credit";#N/A,#N/A,FALSE,"PF Acquisition";#N/A,#N/A,FALSE,"PF Offering"}</definedName>
    <definedName name="wrn.AllModels." localSheetId="21" hidden="1">{#N/A,#N/A,FALSE,"AD_Purchase";#N/A,#N/A,FALSE,"Credit";#N/A,#N/A,FALSE,"PF Acquisition";#N/A,#N/A,FALSE,"PF Offering"}</definedName>
    <definedName name="wrn.AllModels." localSheetId="7" hidden="1">{#N/A,#N/A,FALSE,"AD_Purchase";#N/A,#N/A,FALSE,"Credit";#N/A,#N/A,FALSE,"PF Acquisition";#N/A,#N/A,FALSE,"PF Offering"}</definedName>
    <definedName name="wrn.AllModels." localSheetId="22"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6" hidden="1">{#N/A,#N/A,FALSE,"AD_Purchase";#N/A,#N/A,FALSE,"Credit";#N/A,#N/A,FALSE,"PF Acquisition";#N/A,#N/A,FALSE,"PF Offering"}</definedName>
    <definedName name="wrn.AllModels." localSheetId="4" hidden="1">{#N/A,#N/A,FALSE,"AD_Purchase";#N/A,#N/A,FALSE,"Credit";#N/A,#N/A,FALSE,"PF Acquisition";#N/A,#N/A,FALSE,"PF Offering"}</definedName>
    <definedName name="wrn.AllModels." localSheetId="3" hidden="1">{#N/A,#N/A,FALSE,"AD_Purchase";#N/A,#N/A,FALSE,"Credit";#N/A,#N/A,FALSE,"PF Acquisition";#N/A,#N/A,FALSE,"PF Offering"}</definedName>
    <definedName name="wrn.AllModels." localSheetId="5" hidden="1">{#N/A,#N/A,FALSE,"AD_Purchase";#N/A,#N/A,FALSE,"Credit";#N/A,#N/A,FALSE,"PF Acquisition";#N/A,#N/A,FALSE,"PF Offering"}</definedName>
    <definedName name="wrn.allpages." localSheetId="8" hidden="1">{#N/A,#N/A,TRUE,"Historicals";#N/A,#N/A,TRUE,"Charts";#N/A,#N/A,TRUE,"Forecasts"}</definedName>
    <definedName name="wrn.allpages." localSheetId="16" hidden="1">{#N/A,#N/A,TRUE,"Historicals";#N/A,#N/A,TRUE,"Charts";#N/A,#N/A,TRUE,"Forecasts"}</definedName>
    <definedName name="wrn.allpages." localSheetId="2" hidden="1">{#N/A,#N/A,TRUE,"Historicals";#N/A,#N/A,TRUE,"Charts";#N/A,#N/A,TRUE,"Forecasts"}</definedName>
    <definedName name="wrn.allpages." localSheetId="20" hidden="1">{#N/A,#N/A,TRUE,"Historicals";#N/A,#N/A,TRUE,"Charts";#N/A,#N/A,TRUE,"Forecasts"}</definedName>
    <definedName name="wrn.allpages." localSheetId="21" hidden="1">{#N/A,#N/A,TRUE,"Historicals";#N/A,#N/A,TRUE,"Charts";#N/A,#N/A,TRUE,"Forecasts"}</definedName>
    <definedName name="wrn.allpages." localSheetId="7" hidden="1">{#N/A,#N/A,TRUE,"Historicals";#N/A,#N/A,TRUE,"Charts";#N/A,#N/A,TRUE,"Forecasts"}</definedName>
    <definedName name="wrn.allpages." localSheetId="22"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6" hidden="1">{#N/A,#N/A,TRUE,"Historicals";#N/A,#N/A,TRUE,"Charts";#N/A,#N/A,TRUE,"Forecasts"}</definedName>
    <definedName name="wrn.allpages." localSheetId="4" hidden="1">{#N/A,#N/A,TRUE,"Historicals";#N/A,#N/A,TRUE,"Charts";#N/A,#N/A,TRUE,"Forecasts"}</definedName>
    <definedName name="wrn.allpages." localSheetId="3" hidden="1">{#N/A,#N/A,TRUE,"Historicals";#N/A,#N/A,TRUE,"Charts";#N/A,#N/A,TRUE,"Forecasts"}</definedName>
    <definedName name="wrn.allpages." localSheetId="5" hidden="1">{#N/A,#N/A,TRUE,"Historicals";#N/A,#N/A,TRUE,"Charts";#N/A,#N/A,TRUE,"Forecasts"}</definedName>
    <definedName name="wrn.Amortization." localSheetId="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20" hidden="1">{"Exist Debt Amort",#N/A,TRUE,"Financials";"Intangible Amort",#N/A,TRUE,"Financials";"Proj Debt Amort",#N/A,TRUE,"Financials";"Proj Pfd Amort",#N/A,TRUE,"Financials"}</definedName>
    <definedName name="wrn.Amortization." localSheetId="21" hidden="1">{"Exist Debt Amort",#N/A,TRUE,"Financials";"Intangible Amort",#N/A,TRUE,"Financials";"Proj Debt Amort",#N/A,TRUE,"Financials";"Proj Pfd Amort",#N/A,TRUE,"Financials"}</definedName>
    <definedName name="wrn.Amortization." localSheetId="7" hidden="1">{"Exist Debt Amort",#N/A,TRUE,"Financials";"Intangible Amort",#N/A,TRUE,"Financials";"Proj Debt Amort",#N/A,TRUE,"Financials";"Proj Pfd Amort",#N/A,TRUE,"Financials"}</definedName>
    <definedName name="wrn.Amortization." localSheetId="22"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6"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mortization." localSheetId="5" hidden="1">{"Exist Debt Amort",#N/A,TRUE,"Financials";"Intangible Amort",#N/A,TRUE,"Financials";"Proj Debt Amort",#N/A,TRUE,"Financials";"Proj Pfd Amort",#N/A,TRUE,"Financials"}</definedName>
    <definedName name="wrn.Assumptions." localSheetId="8" hidden="1">{"Rev and Exp",#N/A,TRUE,"Financials";"Working Capital",#N/A,TRUE,"Financials"}</definedName>
    <definedName name="wrn.Assumptions." localSheetId="16" hidden="1">{"Rev and Exp",#N/A,TRUE,"Financials";"Working Capital",#N/A,TRUE,"Financials"}</definedName>
    <definedName name="wrn.Assumptions." localSheetId="2" hidden="1">{"Rev and Exp",#N/A,TRUE,"Financials";"Working Capital",#N/A,TRUE,"Financials"}</definedName>
    <definedName name="wrn.Assumptions." localSheetId="20" hidden="1">{"Rev and Exp",#N/A,TRUE,"Financials";"Working Capital",#N/A,TRUE,"Financials"}</definedName>
    <definedName name="wrn.Assumptions." localSheetId="21" hidden="1">{"Rev and Exp",#N/A,TRUE,"Financials";"Working Capital",#N/A,TRUE,"Financials"}</definedName>
    <definedName name="wrn.Assumptions." localSheetId="7" hidden="1">{"Rev and Exp",#N/A,TRUE,"Financials";"Working Capital",#N/A,TRUE,"Financials"}</definedName>
    <definedName name="wrn.Assumptions." localSheetId="22"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6" hidden="1">{"Rev and Exp",#N/A,TRUE,"Financials";"Working Capital",#N/A,TRUE,"Financials"}</definedName>
    <definedName name="wrn.Assumptions." localSheetId="4" hidden="1">{"Rev and Exp",#N/A,TRUE,"Financials";"Working Capital",#N/A,TRUE,"Financials"}</definedName>
    <definedName name="wrn.Assumptions." localSheetId="3" hidden="1">{"Rev and Exp",#N/A,TRUE,"Financials";"Working Capital",#N/A,TRUE,"Financials"}</definedName>
    <definedName name="wrn.Assumptions." localSheetId="5" hidden="1">{"Rev and Exp",#N/A,TRUE,"Financials";"Working Capital",#N/A,TRUE,"Financials"}</definedName>
    <definedName name="wrn.Auto._.Comp." localSheetId="8" hidden="1">{#N/A,#N/A,FALSE,"Sheet1"}</definedName>
    <definedName name="wrn.Auto._.Comp." localSheetId="16" hidden="1">{#N/A,#N/A,FALSE,"Sheet1"}</definedName>
    <definedName name="wrn.Auto._.Comp." localSheetId="2" hidden="1">{#N/A,#N/A,FALSE,"Sheet1"}</definedName>
    <definedName name="wrn.Auto._.Comp." localSheetId="20" hidden="1">{#N/A,#N/A,FALSE,"Sheet1"}</definedName>
    <definedName name="wrn.Auto._.Comp." localSheetId="21" hidden="1">{#N/A,#N/A,FALSE,"Sheet1"}</definedName>
    <definedName name="wrn.Auto._.Comp." localSheetId="7" hidden="1">{#N/A,#N/A,FALSE,"Sheet1"}</definedName>
    <definedName name="wrn.Auto._.Comp." localSheetId="22" hidden="1">{#N/A,#N/A,FALSE,"Sheet1"}</definedName>
    <definedName name="wrn.Auto._.Comp." localSheetId="1" hidden="1">{#N/A,#N/A,FALSE,"Sheet1"}</definedName>
    <definedName name="wrn.Auto._.Comp." localSheetId="0" hidden="1">{#N/A,#N/A,FALSE,"Sheet1"}</definedName>
    <definedName name="wrn.Auto._.Comp." localSheetId="6" hidden="1">{#N/A,#N/A,FALSE,"Sheet1"}</definedName>
    <definedName name="wrn.Auto._.Comp." localSheetId="4" hidden="1">{#N/A,#N/A,FALSE,"Sheet1"}</definedName>
    <definedName name="wrn.Auto._.Comp." localSheetId="3" hidden="1">{#N/A,#N/A,FALSE,"Sheet1"}</definedName>
    <definedName name="wrn.Auto._.Comp." localSheetId="5" hidden="1">{#N/A,#N/A,FALSE,"Sheet1"}</definedName>
    <definedName name="wrn.Baseline." localSheetId="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20" hidden="1">{#N/A,#N/A,FALSE,"Sum C (1)";#N/A,#N/A,FALSE,"Sum C (2)";#N/A,#N/A,FALSE,"KPI C";#N/A,#N/A,FALSE,"EN C";#N/A,#N/A,FALSE,"HU C";#N/A,#N/A,FALSE,"PO C";#N/A,#N/A,FALSE,"DE C";#N/A,#N/A,FALSE,"CR C";#N/A,#N/A,FALSE,"CZ C";#N/A,#N/A,FALSE,"FR C";#N/A,#N/A,FALSE,"RO C";#N/A,#N/A,FALSE,"CP C"}</definedName>
    <definedName name="wrn.Baseline." localSheetId="21" hidden="1">{#N/A,#N/A,FALSE,"Sum C (1)";#N/A,#N/A,FALSE,"Sum C (2)";#N/A,#N/A,FALSE,"KPI C";#N/A,#N/A,FALSE,"EN C";#N/A,#N/A,FALSE,"HU C";#N/A,#N/A,FALSE,"PO C";#N/A,#N/A,FALSE,"DE C";#N/A,#N/A,FALSE,"CR C";#N/A,#N/A,FALSE,"CZ C";#N/A,#N/A,FALSE,"FR C";#N/A,#N/A,FALSE,"RO C";#N/A,#N/A,FALSE,"CP C"}</definedName>
    <definedName name="wrn.Baseline." localSheetId="7" hidden="1">{#N/A,#N/A,FALSE,"Sum C (1)";#N/A,#N/A,FALSE,"Sum C (2)";#N/A,#N/A,FALSE,"KPI C";#N/A,#N/A,FALSE,"EN C";#N/A,#N/A,FALSE,"HU C";#N/A,#N/A,FALSE,"PO C";#N/A,#N/A,FALSE,"DE C";#N/A,#N/A,FALSE,"CR C";#N/A,#N/A,FALSE,"CZ C";#N/A,#N/A,FALSE,"FR C";#N/A,#N/A,FALSE,"RO C";#N/A,#N/A,FALSE,"CP C"}</definedName>
    <definedName name="wrn.Baseline." localSheetId="22"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6"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eline." localSheetId="5" hidden="1">{#N/A,#N/A,FALSE,"Sum C (1)";#N/A,#N/A,FALSE,"Sum C (2)";#N/A,#N/A,FALSE,"KPI C";#N/A,#N/A,FALSE,"EN C";#N/A,#N/A,FALSE,"HU C";#N/A,#N/A,FALSE,"PO C";#N/A,#N/A,FALSE,"DE C";#N/A,#N/A,FALSE,"CR C";#N/A,#N/A,FALSE,"CZ C";#N/A,#N/A,FALSE,"FR C";#N/A,#N/A,FALSE,"RO C";#N/A,#N/A,FALSE,"CP C"}</definedName>
    <definedName name="wrn.basics." localSheetId="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20" hidden="1">{#N/A,#N/A,FALSE,"TSUM";#N/A,#N/A,FALSE,"shares";#N/A,#N/A,FALSE,"earnout";#N/A,#N/A,FALSE,"Heaty";#N/A,#N/A,FALSE,"self-tend";#N/A,#N/A,FALSE,"self-sum"}</definedName>
    <definedName name="wrn.basics." localSheetId="21" hidden="1">{#N/A,#N/A,FALSE,"TSUM";#N/A,#N/A,FALSE,"shares";#N/A,#N/A,FALSE,"earnout";#N/A,#N/A,FALSE,"Heaty";#N/A,#N/A,FALSE,"self-tend";#N/A,#N/A,FALSE,"self-sum"}</definedName>
    <definedName name="wrn.basics." localSheetId="7" hidden="1">{#N/A,#N/A,FALSE,"TSUM";#N/A,#N/A,FALSE,"shares";#N/A,#N/A,FALSE,"earnout";#N/A,#N/A,FALSE,"Heaty";#N/A,#N/A,FALSE,"self-tend";#N/A,#N/A,FALSE,"self-sum"}</definedName>
    <definedName name="wrn.basics." localSheetId="22"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6"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asics." localSheetId="5" hidden="1">{#N/A,#N/A,FALSE,"TSUM";#N/A,#N/A,FALSE,"shares";#N/A,#N/A,FALSE,"earnout";#N/A,#N/A,FALSE,"Heaty";#N/A,#N/A,FALSE,"self-tend";#N/A,#N/A,FALSE,"self-sum"}</definedName>
    <definedName name="wrn.book." localSheetId="8" hidden="1">{"book",#N/A,TRUE,"BS";"book",#N/A,TRUE,"CF";"book",#N/A,TRUE,"IS%";"book",#N/A,TRUE,"IS";#N/A,#N/A,TRUE,"Warranty"}</definedName>
    <definedName name="wrn.book." localSheetId="16" hidden="1">{"book",#N/A,TRUE,"BS";"book",#N/A,TRUE,"CF";"book",#N/A,TRUE,"IS%";"book",#N/A,TRUE,"IS";#N/A,#N/A,TRUE,"Warranty"}</definedName>
    <definedName name="wrn.book." localSheetId="2" hidden="1">{"book",#N/A,TRUE,"BS";"book",#N/A,TRUE,"CF";"book",#N/A,TRUE,"IS%";"book",#N/A,TRUE,"IS";#N/A,#N/A,TRUE,"Warranty"}</definedName>
    <definedName name="wrn.book." localSheetId="20" hidden="1">{"book",#N/A,TRUE,"BS";"book",#N/A,TRUE,"CF";"book",#N/A,TRUE,"IS%";"book",#N/A,TRUE,"IS";#N/A,#N/A,TRUE,"Warranty"}</definedName>
    <definedName name="wrn.book." localSheetId="21" hidden="1">{"book",#N/A,TRUE,"BS";"book",#N/A,TRUE,"CF";"book",#N/A,TRUE,"IS%";"book",#N/A,TRUE,"IS";#N/A,#N/A,TRUE,"Warranty"}</definedName>
    <definedName name="wrn.book." localSheetId="7" hidden="1">{"book",#N/A,TRUE,"BS";"book",#N/A,TRUE,"CF";"book",#N/A,TRUE,"IS%";"book",#N/A,TRUE,"IS";#N/A,#N/A,TRUE,"Warranty"}</definedName>
    <definedName name="wrn.book." localSheetId="22"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6" hidden="1">{"book",#N/A,TRUE,"BS";"book",#N/A,TRUE,"CF";"book",#N/A,TRUE,"IS%";"book",#N/A,TRUE,"IS";#N/A,#N/A,TRUE,"Warranty"}</definedName>
    <definedName name="wrn.book." localSheetId="4" hidden="1">{"book",#N/A,TRUE,"BS";"book",#N/A,TRUE,"CF";"book",#N/A,TRUE,"IS%";"book",#N/A,TRUE,"IS";#N/A,#N/A,TRUE,"Warranty"}</definedName>
    <definedName name="wrn.book." localSheetId="3" hidden="1">{"book",#N/A,TRUE,"BS";"book",#N/A,TRUE,"CF";"book",#N/A,TRUE,"IS%";"book",#N/A,TRUE,"IS";#N/A,#N/A,TRUE,"Warranty"}</definedName>
    <definedName name="wrn.book." localSheetId="5" hidden="1">{"book",#N/A,TRUE,"BS";"book",#N/A,TRUE,"CF";"book",#N/A,TRUE,"IS%";"book",#N/A,TRUE,"IS";#N/A,#N/A,TRUE,"Warranty"}</definedName>
    <definedName name="wrn.BU." localSheetId="8" hidden="1">{#N/A,#N/A,FALSE,"Rsum";#N/A,#N/A,FALSE,"IS%";#N/A,#N/A,FALSE,"IS";#N/A,#N/A,FALSE,"COSsum";#N/A,#N/A,FALSE,"Warranty"}</definedName>
    <definedName name="wrn.BU." localSheetId="16" hidden="1">{#N/A,#N/A,FALSE,"Rsum";#N/A,#N/A,FALSE,"IS%";#N/A,#N/A,FALSE,"IS";#N/A,#N/A,FALSE,"COSsum";#N/A,#N/A,FALSE,"Warranty"}</definedName>
    <definedName name="wrn.BU." localSheetId="2" hidden="1">{#N/A,#N/A,FALSE,"Rsum";#N/A,#N/A,FALSE,"IS%";#N/A,#N/A,FALSE,"IS";#N/A,#N/A,FALSE,"COSsum";#N/A,#N/A,FALSE,"Warranty"}</definedName>
    <definedName name="wrn.BU." localSheetId="20" hidden="1">{#N/A,#N/A,FALSE,"Rsum";#N/A,#N/A,FALSE,"IS%";#N/A,#N/A,FALSE,"IS";#N/A,#N/A,FALSE,"COSsum";#N/A,#N/A,FALSE,"Warranty"}</definedName>
    <definedName name="wrn.BU." localSheetId="21" hidden="1">{#N/A,#N/A,FALSE,"Rsum";#N/A,#N/A,FALSE,"IS%";#N/A,#N/A,FALSE,"IS";#N/A,#N/A,FALSE,"COSsum";#N/A,#N/A,FALSE,"Warranty"}</definedName>
    <definedName name="wrn.BU." localSheetId="7" hidden="1">{#N/A,#N/A,FALSE,"Rsum";#N/A,#N/A,FALSE,"IS%";#N/A,#N/A,FALSE,"IS";#N/A,#N/A,FALSE,"COSsum";#N/A,#N/A,FALSE,"Warranty"}</definedName>
    <definedName name="wrn.BU." localSheetId="22"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6" hidden="1">{#N/A,#N/A,FALSE,"Rsum";#N/A,#N/A,FALSE,"IS%";#N/A,#N/A,FALSE,"IS";#N/A,#N/A,FALSE,"COSsum";#N/A,#N/A,FALSE,"Warranty"}</definedName>
    <definedName name="wrn.BU." localSheetId="4" hidden="1">{#N/A,#N/A,FALSE,"Rsum";#N/A,#N/A,FALSE,"IS%";#N/A,#N/A,FALSE,"IS";#N/A,#N/A,FALSE,"COSsum";#N/A,#N/A,FALSE,"Warranty"}</definedName>
    <definedName name="wrn.BU." localSheetId="3" hidden="1">{#N/A,#N/A,FALSE,"Rsum";#N/A,#N/A,FALSE,"IS%";#N/A,#N/A,FALSE,"IS";#N/A,#N/A,FALSE,"COSsum";#N/A,#N/A,FALSE,"Warranty"}</definedName>
    <definedName name="wrn.BU." localSheetId="5" hidden="1">{#N/A,#N/A,FALSE,"Rsum";#N/A,#N/A,FALSE,"IS%";#N/A,#N/A,FALSE,"IS";#N/A,#N/A,FALSE,"COSsum";#N/A,#N/A,FALSE,"Warranty"}</definedName>
    <definedName name="wrn.Budget." localSheetId="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20" hidden="1">{#N/A,#N/A,FALSE,"QSum";#N/A,#N/A,FALSE,"1Q";#N/A,#N/A,FALSE,"2Q";#N/A,#N/A,FALSE,"3Q";#N/A,#N/A,FALSE,"4Q";#N/A,#N/A,FALSE,"Mthly";#N/A,#N/A,FALSE,"Cur.vs.Prior"}</definedName>
    <definedName name="wrn.Budget." localSheetId="21" hidden="1">{#N/A,#N/A,FALSE,"QSum";#N/A,#N/A,FALSE,"1Q";#N/A,#N/A,FALSE,"2Q";#N/A,#N/A,FALSE,"3Q";#N/A,#N/A,FALSE,"4Q";#N/A,#N/A,FALSE,"Mthly";#N/A,#N/A,FALSE,"Cur.vs.Prior"}</definedName>
    <definedName name="wrn.Budget." localSheetId="7" hidden="1">{#N/A,#N/A,FALSE,"QSum";#N/A,#N/A,FALSE,"1Q";#N/A,#N/A,FALSE,"2Q";#N/A,#N/A,FALSE,"3Q";#N/A,#N/A,FALSE,"4Q";#N/A,#N/A,FALSE,"Mthly";#N/A,#N/A,FALSE,"Cur.vs.Prior"}</definedName>
    <definedName name="wrn.Budget." localSheetId="22"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6"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 localSheetId="5" hidden="1">{#N/A,#N/A,FALSE,"QSum";#N/A,#N/A,FALSE,"1Q";#N/A,#N/A,FALSE,"2Q";#N/A,#N/A,FALSE,"3Q";#N/A,#N/A,FALSE,"4Q";#N/A,#N/A,FALSE,"Mthly";#N/A,#N/A,FALSE,"Cur.vs.Prior"}</definedName>
    <definedName name="wrn.Budget._.Detail." localSheetId="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20" hidden="1">{#N/A,#N/A,FALSE,"Salaries";#N/A,#N/A,FALSE,"Carmen";#N/A,#N/A,FALSE,"Bonus";#N/A,#N/A,FALSE,"Benefits1";#N/A,#N/A,FALSE,"Benefits2";#N/A,#N/A,FALSE,"Benefits3";#N/A,#N/A,FALSE,"Benefits4";#N/A,#N/A,FALSE,"Other1";#N/A,#N/A,FALSE,"Other2";#N/A,#N/A,FALSE,"Other3";#N/A,#N/A,FALSE,"Other4";#N/A,#N/A,FALSE,"Other5";#N/A,#N/A,FALSE,"MIS Other"}</definedName>
    <definedName name="wrn.Budget._.Detail." localSheetId="21" hidden="1">{#N/A,#N/A,FALSE,"Salaries";#N/A,#N/A,FALSE,"Carmen";#N/A,#N/A,FALSE,"Bonus";#N/A,#N/A,FALSE,"Benefits1";#N/A,#N/A,FALSE,"Benefits2";#N/A,#N/A,FALSE,"Benefits3";#N/A,#N/A,FALSE,"Benefits4";#N/A,#N/A,FALSE,"Other1";#N/A,#N/A,FALSE,"Other2";#N/A,#N/A,FALSE,"Other3";#N/A,#N/A,FALSE,"Other4";#N/A,#N/A,FALSE,"Other5";#N/A,#N/A,FALSE,"MIS Other"}</definedName>
    <definedName name="wrn.Budget._.Detail." localSheetId="7" hidden="1">{#N/A,#N/A,FALSE,"Salaries";#N/A,#N/A,FALSE,"Carmen";#N/A,#N/A,FALSE,"Bonus";#N/A,#N/A,FALSE,"Benefits1";#N/A,#N/A,FALSE,"Benefits2";#N/A,#N/A,FALSE,"Benefits3";#N/A,#N/A,FALSE,"Benefits4";#N/A,#N/A,FALSE,"Other1";#N/A,#N/A,FALSE,"Other2";#N/A,#N/A,FALSE,"Other3";#N/A,#N/A,FALSE,"Other4";#N/A,#N/A,FALSE,"Other5";#N/A,#N/A,FALSE,"MIS Other"}</definedName>
    <definedName name="wrn.Budget._.Detail." localSheetId="22"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6"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llshit1." localSheetId="8" hidden="1">{#N/A,#N/A,FALSE,"Sheet1";#N/A,#N/A,FALSE,"Summary";#N/A,#N/A,FALSE,"proj1";#N/A,#N/A,FALSE,"proj2"}</definedName>
    <definedName name="wrn.bullshit1." localSheetId="16" hidden="1">{#N/A,#N/A,FALSE,"Sheet1";#N/A,#N/A,FALSE,"Summary";#N/A,#N/A,FALSE,"proj1";#N/A,#N/A,FALSE,"proj2"}</definedName>
    <definedName name="wrn.bullshit1." localSheetId="2" hidden="1">{#N/A,#N/A,FALSE,"Sheet1";#N/A,#N/A,FALSE,"Summary";#N/A,#N/A,FALSE,"proj1";#N/A,#N/A,FALSE,"proj2"}</definedName>
    <definedName name="wrn.bullshit1." localSheetId="20" hidden="1">{#N/A,#N/A,FALSE,"Sheet1";#N/A,#N/A,FALSE,"Summary";#N/A,#N/A,FALSE,"proj1";#N/A,#N/A,FALSE,"proj2"}</definedName>
    <definedName name="wrn.bullshit1." localSheetId="21" hidden="1">{#N/A,#N/A,FALSE,"Sheet1";#N/A,#N/A,FALSE,"Summary";#N/A,#N/A,FALSE,"proj1";#N/A,#N/A,FALSE,"proj2"}</definedName>
    <definedName name="wrn.bullshit1." localSheetId="7" hidden="1">{#N/A,#N/A,FALSE,"Sheet1";#N/A,#N/A,FALSE,"Summary";#N/A,#N/A,FALSE,"proj1";#N/A,#N/A,FALSE,"proj2"}</definedName>
    <definedName name="wrn.bullshit1." localSheetId="22"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6" hidden="1">{#N/A,#N/A,FALSE,"Sheet1";#N/A,#N/A,FALSE,"Summary";#N/A,#N/A,FALSE,"proj1";#N/A,#N/A,FALSE,"proj2"}</definedName>
    <definedName name="wrn.bullshit1." localSheetId="4" hidden="1">{#N/A,#N/A,FALSE,"Sheet1";#N/A,#N/A,FALSE,"Summary";#N/A,#N/A,FALSE,"proj1";#N/A,#N/A,FALSE,"proj2"}</definedName>
    <definedName name="wrn.bullshit1." localSheetId="3" hidden="1">{#N/A,#N/A,FALSE,"Sheet1";#N/A,#N/A,FALSE,"Summary";#N/A,#N/A,FALSE,"proj1";#N/A,#N/A,FALSE,"proj2"}</definedName>
    <definedName name="wrn.bullshit1." localSheetId="5" hidden="1">{#N/A,#N/A,FALSE,"Sheet1";#N/A,#N/A,FALSE,"Summary";#N/A,#N/A,FALSE,"proj1";#N/A,#N/A,FALSE,"proj2"}</definedName>
    <definedName name="wrn.Capacity._.Calculations._.for._.FM3." localSheetId="8" hidden="1">{#N/A,#N/A,TRUE,"Report"}</definedName>
    <definedName name="wrn.Capacity._.Calculations._.for._.FM3." localSheetId="16" hidden="1">{#N/A,#N/A,TRUE,"Report"}</definedName>
    <definedName name="wrn.Capacity._.Calculations._.for._.FM3." localSheetId="2" hidden="1">{#N/A,#N/A,TRUE,"Report"}</definedName>
    <definedName name="wrn.Capacity._.Calculations._.for._.FM3." localSheetId="20" hidden="1">{#N/A,#N/A,TRUE,"Report"}</definedName>
    <definedName name="wrn.Capacity._.Calculations._.for._.FM3." localSheetId="21" hidden="1">{#N/A,#N/A,TRUE,"Report"}</definedName>
    <definedName name="wrn.Capacity._.Calculations._.for._.FM3." localSheetId="7" hidden="1">{#N/A,#N/A,TRUE,"Report"}</definedName>
    <definedName name="wrn.Capacity._.Calculations._.for._.FM3." localSheetId="22"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6" hidden="1">{#N/A,#N/A,TRUE,"Report"}</definedName>
    <definedName name="wrn.Capacity._.Calculations._.for._.FM3." localSheetId="4" hidden="1">{#N/A,#N/A,TRUE,"Report"}</definedName>
    <definedName name="wrn.Capacity._.Calculations._.for._.FM3." localSheetId="3" hidden="1">{#N/A,#N/A,TRUE,"Report"}</definedName>
    <definedName name="wrn.Capacity._.Calculations._.for._.FM3." localSheetId="5" hidden="1">{#N/A,#N/A,TRUE,"Report"}</definedName>
    <definedName name="wrn.Combination." localSheetId="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20" hidden="1">{#N/A,#N/A,FALSE,"Combo-Ass ";#N/A,#N/A,FALSE,"Combo-AD sum";#N/A,#N/A,FALSE,"Combo-Syn Sens";#N/A,#N/A,FALSE,"Combo-Contr";#N/A,#N/A,FALSE,"Combo-Credit Sum";#N/A,#N/A,FALSE,"Combo-Credit";#N/A,#N/A,FALSE,"Combo-AD";#N/A,#N/A,FALSE,"Combo-AD CF"}</definedName>
    <definedName name="wrn.ComboResults." localSheetId="21" hidden="1">{#N/A,#N/A,FALSE,"Combo-Ass ";#N/A,#N/A,FALSE,"Combo-AD sum";#N/A,#N/A,FALSE,"Combo-Syn Sens";#N/A,#N/A,FALSE,"Combo-Contr";#N/A,#N/A,FALSE,"Combo-Credit Sum";#N/A,#N/A,FALSE,"Combo-Credit";#N/A,#N/A,FALSE,"Combo-AD";#N/A,#N/A,FALSE,"Combo-AD CF"}</definedName>
    <definedName name="wrn.ComboResults." localSheetId="7" hidden="1">{#N/A,#N/A,FALSE,"Combo-Ass ";#N/A,#N/A,FALSE,"Combo-AD sum";#N/A,#N/A,FALSE,"Combo-Syn Sens";#N/A,#N/A,FALSE,"Combo-Contr";#N/A,#N/A,FALSE,"Combo-Credit Sum";#N/A,#N/A,FALSE,"Combo-Credit";#N/A,#N/A,FALSE,"Combo-AD";#N/A,#N/A,FALSE,"Combo-AD CF"}</definedName>
    <definedName name="wrn.ComboResults." localSheetId="22"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6"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Results." localSheetId="5" hidden="1">{#N/A,#N/A,FALSE,"Combo-Ass ";#N/A,#N/A,FALSE,"Combo-AD sum";#N/A,#N/A,FALSE,"Combo-Syn Sens";#N/A,#N/A,FALSE,"Combo-Contr";#N/A,#N/A,FALSE,"Combo-Credit Sum";#N/A,#N/A,FALSE,"Combo-Credit";#N/A,#N/A,FALSE,"Combo-AD";#N/A,#N/A,FALSE,"Combo-AD CF"}</definedName>
    <definedName name="wrn.ComboState." localSheetId="8" hidden="1">{#N/A,#N/A,FALSE,"Combo-Ass ";#N/A,#N/A,FALSE,"Combo-IS";#N/A,#N/A,FALSE,"Combo-BS";#N/A,#N/A,FALSE,"Combo-CF"}</definedName>
    <definedName name="wrn.ComboState." localSheetId="16" hidden="1">{#N/A,#N/A,FALSE,"Combo-Ass ";#N/A,#N/A,FALSE,"Combo-IS";#N/A,#N/A,FALSE,"Combo-BS";#N/A,#N/A,FALSE,"Combo-CF"}</definedName>
    <definedName name="wrn.ComboState." localSheetId="2" hidden="1">{#N/A,#N/A,FALSE,"Combo-Ass ";#N/A,#N/A,FALSE,"Combo-IS";#N/A,#N/A,FALSE,"Combo-BS";#N/A,#N/A,FALSE,"Combo-CF"}</definedName>
    <definedName name="wrn.ComboState." localSheetId="20" hidden="1">{#N/A,#N/A,FALSE,"Combo-Ass ";#N/A,#N/A,FALSE,"Combo-IS";#N/A,#N/A,FALSE,"Combo-BS";#N/A,#N/A,FALSE,"Combo-CF"}</definedName>
    <definedName name="wrn.ComboState." localSheetId="21" hidden="1">{#N/A,#N/A,FALSE,"Combo-Ass ";#N/A,#N/A,FALSE,"Combo-IS";#N/A,#N/A,FALSE,"Combo-BS";#N/A,#N/A,FALSE,"Combo-CF"}</definedName>
    <definedName name="wrn.ComboState." localSheetId="7" hidden="1">{#N/A,#N/A,FALSE,"Combo-Ass ";#N/A,#N/A,FALSE,"Combo-IS";#N/A,#N/A,FALSE,"Combo-BS";#N/A,#N/A,FALSE,"Combo-CF"}</definedName>
    <definedName name="wrn.ComboState." localSheetId="22"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6" hidden="1">{#N/A,#N/A,FALSE,"Combo-Ass ";#N/A,#N/A,FALSE,"Combo-IS";#N/A,#N/A,FALSE,"Combo-BS";#N/A,#N/A,FALSE,"Combo-CF"}</definedName>
    <definedName name="wrn.ComboState." localSheetId="4" hidden="1">{#N/A,#N/A,FALSE,"Combo-Ass ";#N/A,#N/A,FALSE,"Combo-IS";#N/A,#N/A,FALSE,"Combo-BS";#N/A,#N/A,FALSE,"Combo-CF"}</definedName>
    <definedName name="wrn.ComboState." localSheetId="3" hidden="1">{#N/A,#N/A,FALSE,"Combo-Ass ";#N/A,#N/A,FALSE,"Combo-IS";#N/A,#N/A,FALSE,"Combo-BS";#N/A,#N/A,FALSE,"Combo-CF"}</definedName>
    <definedName name="wrn.ComboState." localSheetId="5" hidden="1">{#N/A,#N/A,FALSE,"Combo-Ass ";#N/A,#N/A,FALSE,"Combo-IS";#N/A,#N/A,FALSE,"Combo-BS";#N/A,#N/A,FALSE,"Combo-CF"}</definedName>
    <definedName name="wrn.compare." localSheetId="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20" hidden="1">{"page1",#N/A,FALSE,"Temp";"page2",#N/A,FALSE,"Temp";"page3",#N/A,FALSE,"Temp";"page4",#N/A,FALSE,"Temp";"page5",#N/A,FALSE,"Temp";"page6",#N/A,FALSE,"Temp"}</definedName>
    <definedName name="wrn.compare." localSheetId="21" hidden="1">{"page1",#N/A,FALSE,"Temp";"page2",#N/A,FALSE,"Temp";"page3",#N/A,FALSE,"Temp";"page4",#N/A,FALSE,"Temp";"page5",#N/A,FALSE,"Temp";"page6",#N/A,FALSE,"Temp"}</definedName>
    <definedName name="wrn.compare." localSheetId="7" hidden="1">{"page1",#N/A,FALSE,"Temp";"page2",#N/A,FALSE,"Temp";"page3",#N/A,FALSE,"Temp";"page4",#N/A,FALSE,"Temp";"page5",#N/A,FALSE,"Temp";"page6",#N/A,FALSE,"Temp"}</definedName>
    <definedName name="wrn.compare." localSheetId="22"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6"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 localSheetId="5" hidden="1">{"page1",#N/A,FALSE,"Temp";"page2",#N/A,FALSE,"Temp";"page3",#N/A,FALSE,"Temp";"page4",#N/A,FALSE,"Temp";"page5",#N/A,FALSE,"Temp";"page6",#N/A,FALSE,"Temp"}</definedName>
    <definedName name="wrn.compare.s" localSheetId="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20" hidden="1">{"page1",#N/A,FALSE,"Temp";"page2",#N/A,FALSE,"Temp";"page3",#N/A,FALSE,"Temp";"page4",#N/A,FALSE,"Temp";"page5",#N/A,FALSE,"Temp";"page6",#N/A,FALSE,"Temp"}</definedName>
    <definedName name="wrn.compare.s" localSheetId="21" hidden="1">{"page1",#N/A,FALSE,"Temp";"page2",#N/A,FALSE,"Temp";"page3",#N/A,FALSE,"Temp";"page4",#N/A,FALSE,"Temp";"page5",#N/A,FALSE,"Temp";"page6",#N/A,FALSE,"Temp"}</definedName>
    <definedName name="wrn.compare.s" localSheetId="7" hidden="1">{"page1",#N/A,FALSE,"Temp";"page2",#N/A,FALSE,"Temp";"page3",#N/A,FALSE,"Temp";"page4",#N/A,FALSE,"Temp";"page5",#N/A,FALSE,"Temp";"page6",#N/A,FALSE,"Temp"}</definedName>
    <definedName name="wrn.compare.s" localSheetId="22"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6"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nsolidated._.Statements." localSheetId="8" hidden="1">{"view1",#N/A,FALSE,"EARN (US$)";"view1",#N/A,FALSE,"DASTBS (US$)";"view1",#N/A,FALSE,"DASTCF (US$)"}</definedName>
    <definedName name="wrn.Consolidated._.Statements." localSheetId="16" hidden="1">{"view1",#N/A,FALSE,"EARN (US$)";"view1",#N/A,FALSE,"DASTBS (US$)";"view1",#N/A,FALSE,"DASTCF (US$)"}</definedName>
    <definedName name="wrn.Consolidated._.Statements." localSheetId="2" hidden="1">{"view1",#N/A,FALSE,"EARN (US$)";"view1",#N/A,FALSE,"DASTBS (US$)";"view1",#N/A,FALSE,"DASTCF (US$)"}</definedName>
    <definedName name="wrn.Consolidated._.Statements." localSheetId="20" hidden="1">{"view1",#N/A,FALSE,"EARN (US$)";"view1",#N/A,FALSE,"DASTBS (US$)";"view1",#N/A,FALSE,"DASTCF (US$)"}</definedName>
    <definedName name="wrn.Consolidated._.Statements." localSheetId="21" hidden="1">{"view1",#N/A,FALSE,"EARN (US$)";"view1",#N/A,FALSE,"DASTBS (US$)";"view1",#N/A,FALSE,"DASTCF (US$)"}</definedName>
    <definedName name="wrn.Consolidated._.Statements." localSheetId="7" hidden="1">{"view1",#N/A,FALSE,"EARN (US$)";"view1",#N/A,FALSE,"DASTBS (US$)";"view1",#N/A,FALSE,"DASTCF (US$)"}</definedName>
    <definedName name="wrn.Consolidated._.Statements." localSheetId="22"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6" hidden="1">{"view1",#N/A,FALSE,"EARN (US$)";"view1",#N/A,FALSE,"DASTBS (US$)";"view1",#N/A,FALSE,"DASTCF (US$)"}</definedName>
    <definedName name="wrn.Consolidated._.Statements." localSheetId="4" hidden="1">{"view1",#N/A,FALSE,"EARN (US$)";"view1",#N/A,FALSE,"DASTBS (US$)";"view1",#N/A,FALSE,"DASTCF (US$)"}</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RR." localSheetId="8" hidden="1">{"INCSTMT1",#N/A,FALSE,"COR";"INCSTMT2",#N/A,FALSE,"COR"}</definedName>
    <definedName name="wrn.CORR." localSheetId="16" hidden="1">{"INCSTMT1",#N/A,FALSE,"COR";"INCSTMT2",#N/A,FALSE,"COR"}</definedName>
    <definedName name="wrn.CORR." localSheetId="2" hidden="1">{"INCSTMT1",#N/A,FALSE,"COR";"INCSTMT2",#N/A,FALSE,"COR"}</definedName>
    <definedName name="wrn.CORR." localSheetId="20" hidden="1">{"INCSTMT1",#N/A,FALSE,"COR";"INCSTMT2",#N/A,FALSE,"COR"}</definedName>
    <definedName name="wrn.CORR." localSheetId="21" hidden="1">{"INCSTMT1",#N/A,FALSE,"COR";"INCSTMT2",#N/A,FALSE,"COR"}</definedName>
    <definedName name="wrn.CORR." localSheetId="7" hidden="1">{"INCSTMT1",#N/A,FALSE,"COR";"INCSTMT2",#N/A,FALSE,"COR"}</definedName>
    <definedName name="wrn.CORR." localSheetId="22" hidden="1">{"INCSTMT1",#N/A,FALSE,"COR";"INCSTMT2",#N/A,FALSE,"COR"}</definedName>
    <definedName name="wrn.CORR." localSheetId="1" hidden="1">{"INCSTMT1",#N/A,FALSE,"COR";"INCSTMT2",#N/A,FALSE,"COR"}</definedName>
    <definedName name="wrn.CORR." localSheetId="0" hidden="1">{"INCSTMT1",#N/A,FALSE,"COR";"INCSTMT2",#N/A,FALSE,"COR"}</definedName>
    <definedName name="wrn.CORR." localSheetId="6" hidden="1">{"INCSTMT1",#N/A,FALSE,"COR";"INCSTMT2",#N/A,FALSE,"COR"}</definedName>
    <definedName name="wrn.CORR." localSheetId="4" hidden="1">{"INCSTMT1",#N/A,FALSE,"COR";"INCSTMT2",#N/A,FALSE,"COR"}</definedName>
    <definedName name="wrn.CORR." localSheetId="3" hidden="1">{"INCSTMT1",#N/A,FALSE,"COR";"INCSTMT2",#N/A,FALSE,"COR"}</definedName>
    <definedName name="wrn.CORR." localSheetId="5" hidden="1">{"INCSTMT1",#N/A,FALSE,"COR";"INCSTMT2",#N/A,FALSE,"COR"}</definedName>
    <definedName name="wrn.cost." localSheetId="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20" hidden="1">{#N/A,#N/A,FALSE,"TOTAL COSTS";#N/A,#N/A,FALSE,"Building";#N/A,#N/A,FALSE,"Software";#N/A,#N/A,FALSE,"EDP EXT";#N/A,#N/A,FALSE,"EDP INT";#N/A,#N/A,FALSE,"TRAINING";#N/A,#N/A,FALSE,"SPARES";#N/A,#N/A,FALSE,"TEST EXT";#N/A,#N/A,FALSE,"TEST INT";#N/A,#N/A,FALSE,"DEMO";#N/A,#N/A,FALSE,"OFFICE EXT";#N/A,#N/A,FALSE,"OFFICE INT";#N/A,#N/A,FALSE,"OTHER EXT"}</definedName>
    <definedName name="wrn.cost." localSheetId="21" hidden="1">{#N/A,#N/A,FALSE,"TOTAL COSTS";#N/A,#N/A,FALSE,"Building";#N/A,#N/A,FALSE,"Software";#N/A,#N/A,FALSE,"EDP EXT";#N/A,#N/A,FALSE,"EDP INT";#N/A,#N/A,FALSE,"TRAINING";#N/A,#N/A,FALSE,"SPARES";#N/A,#N/A,FALSE,"TEST EXT";#N/A,#N/A,FALSE,"TEST INT";#N/A,#N/A,FALSE,"DEMO";#N/A,#N/A,FALSE,"OFFICE EXT";#N/A,#N/A,FALSE,"OFFICE INT";#N/A,#N/A,FALSE,"OTHER EXT"}</definedName>
    <definedName name="wrn.cost." localSheetId="7" hidden="1">{#N/A,#N/A,FALSE,"TOTAL COSTS";#N/A,#N/A,FALSE,"Building";#N/A,#N/A,FALSE,"Software";#N/A,#N/A,FALSE,"EDP EXT";#N/A,#N/A,FALSE,"EDP INT";#N/A,#N/A,FALSE,"TRAINING";#N/A,#N/A,FALSE,"SPARES";#N/A,#N/A,FALSE,"TEST EXT";#N/A,#N/A,FALSE,"TEST INT";#N/A,#N/A,FALSE,"DEMO";#N/A,#N/A,FALSE,"OFFICE EXT";#N/A,#N/A,FALSE,"OFFICE INT";#N/A,#N/A,FALSE,"OTHER EXT"}</definedName>
    <definedName name="wrn.cost." localSheetId="22"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6"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top." localSheetId="8" hidden="1">{"ReportTop",#N/A,FALSE,"report top"}</definedName>
    <definedName name="wrn.cotop." localSheetId="16" hidden="1">{"ReportTop",#N/A,FALSE,"report top"}</definedName>
    <definedName name="wrn.cotop." localSheetId="2" hidden="1">{"ReportTop",#N/A,FALSE,"report top"}</definedName>
    <definedName name="wrn.cotop." localSheetId="20" hidden="1">{"ReportTop",#N/A,FALSE,"report top"}</definedName>
    <definedName name="wrn.cotop." localSheetId="21" hidden="1">{"ReportTop",#N/A,FALSE,"report top"}</definedName>
    <definedName name="wrn.cotop." localSheetId="7" hidden="1">{"ReportTop",#N/A,FALSE,"report top"}</definedName>
    <definedName name="wrn.cotop." localSheetId="22" hidden="1">{"ReportTop",#N/A,FALSE,"report top"}</definedName>
    <definedName name="wrn.cotop." localSheetId="1" hidden="1">{"ReportTop",#N/A,FALSE,"report top"}</definedName>
    <definedName name="wrn.cotop." localSheetId="0" hidden="1">{"ReportTop",#N/A,FALSE,"report top"}</definedName>
    <definedName name="wrn.cotop." localSheetId="6" hidden="1">{"ReportTop",#N/A,FALSE,"report top"}</definedName>
    <definedName name="wrn.cotop." localSheetId="4" hidden="1">{"ReportTop",#N/A,FALSE,"report top"}</definedName>
    <definedName name="wrn.cotop." localSheetId="3" hidden="1">{"ReportTop",#N/A,FALSE,"report top"}</definedName>
    <definedName name="wrn.cotop." localSheetId="5" hidden="1">{"ReportTop",#N/A,FALSE,"report top"}</definedName>
    <definedName name="wrn.cotop._1" localSheetId="8" hidden="1">{"ReportTop",#N/A,FALSE,"report top"}</definedName>
    <definedName name="wrn.cotop._1" localSheetId="16" hidden="1">{"ReportTop",#N/A,FALSE,"report top"}</definedName>
    <definedName name="wrn.cotop._1" localSheetId="2" hidden="1">{"ReportTop",#N/A,FALSE,"report top"}</definedName>
    <definedName name="wrn.cotop._1" localSheetId="20" hidden="1">{"ReportTop",#N/A,FALSE,"report top"}</definedName>
    <definedName name="wrn.cotop._1" localSheetId="21" hidden="1">{"ReportTop",#N/A,FALSE,"report top"}</definedName>
    <definedName name="wrn.cotop._1" localSheetId="7" hidden="1">{"ReportTop",#N/A,FALSE,"report top"}</definedName>
    <definedName name="wrn.cotop._1" localSheetId="22" hidden="1">{"ReportTop",#N/A,FALSE,"report top"}</definedName>
    <definedName name="wrn.cotop._1" localSheetId="1" hidden="1">{"ReportTop",#N/A,FALSE,"report top"}</definedName>
    <definedName name="wrn.cotop._1" localSheetId="0" hidden="1">{"ReportTop",#N/A,FALSE,"report top"}</definedName>
    <definedName name="wrn.cotop._1" localSheetId="6" hidden="1">{"ReportTop",#N/A,FALSE,"report top"}</definedName>
    <definedName name="wrn.cotop._1" localSheetId="4" hidden="1">{"ReportTop",#N/A,FALSE,"report top"}</definedName>
    <definedName name="wrn.cotop._1" localSheetId="3" hidden="1">{"ReportTop",#N/A,FALSE,"report top"}</definedName>
    <definedName name="wrn.cotop._1" localSheetId="5" hidden="1">{"ReportTop",#N/A,FALSE,"report top"}</definedName>
    <definedName name="wrn.cotop._2" localSheetId="8" hidden="1">{"ReportTop",#N/A,FALSE,"report top"}</definedName>
    <definedName name="wrn.cotop._2" localSheetId="16" hidden="1">{"ReportTop",#N/A,FALSE,"report top"}</definedName>
    <definedName name="wrn.cotop._2" localSheetId="2" hidden="1">{"ReportTop",#N/A,FALSE,"report top"}</definedName>
    <definedName name="wrn.cotop._2" localSheetId="20" hidden="1">{"ReportTop",#N/A,FALSE,"report top"}</definedName>
    <definedName name="wrn.cotop._2" localSheetId="21" hidden="1">{"ReportTop",#N/A,FALSE,"report top"}</definedName>
    <definedName name="wrn.cotop._2" localSheetId="7" hidden="1">{"ReportTop",#N/A,FALSE,"report top"}</definedName>
    <definedName name="wrn.cotop._2" localSheetId="22" hidden="1">{"ReportTop",#N/A,FALSE,"report top"}</definedName>
    <definedName name="wrn.cotop._2" localSheetId="1" hidden="1">{"ReportTop",#N/A,FALSE,"report top"}</definedName>
    <definedName name="wrn.cotop._2" localSheetId="0" hidden="1">{"ReportTop",#N/A,FALSE,"report top"}</definedName>
    <definedName name="wrn.cotop._2" localSheetId="6" hidden="1">{"ReportTop",#N/A,FALSE,"report top"}</definedName>
    <definedName name="wrn.cotop._2" localSheetId="4" hidden="1">{"ReportTop",#N/A,FALSE,"report top"}</definedName>
    <definedName name="wrn.cotop._2" localSheetId="3" hidden="1">{"ReportTop",#N/A,FALSE,"report top"}</definedName>
    <definedName name="wrn.cotop._2" localSheetId="5" hidden="1">{"ReportTop",#N/A,FALSE,"report top"}</definedName>
    <definedName name="wrn.cotop._3" localSheetId="8" hidden="1">{"ReportTop",#N/A,FALSE,"report top"}</definedName>
    <definedName name="wrn.cotop._3" localSheetId="16" hidden="1">{"ReportTop",#N/A,FALSE,"report top"}</definedName>
    <definedName name="wrn.cotop._3" localSheetId="2" hidden="1">{"ReportTop",#N/A,FALSE,"report top"}</definedName>
    <definedName name="wrn.cotop._3" localSheetId="20" hidden="1">{"ReportTop",#N/A,FALSE,"report top"}</definedName>
    <definedName name="wrn.cotop._3" localSheetId="21" hidden="1">{"ReportTop",#N/A,FALSE,"report top"}</definedName>
    <definedName name="wrn.cotop._3" localSheetId="7" hidden="1">{"ReportTop",#N/A,FALSE,"report top"}</definedName>
    <definedName name="wrn.cotop._3" localSheetId="22" hidden="1">{"ReportTop",#N/A,FALSE,"report top"}</definedName>
    <definedName name="wrn.cotop._3" localSheetId="1" hidden="1">{"ReportTop",#N/A,FALSE,"report top"}</definedName>
    <definedName name="wrn.cotop._3" localSheetId="0" hidden="1">{"ReportTop",#N/A,FALSE,"report top"}</definedName>
    <definedName name="wrn.cotop._3" localSheetId="6" hidden="1">{"ReportTop",#N/A,FALSE,"report top"}</definedName>
    <definedName name="wrn.cotop._3" localSheetId="4" hidden="1">{"ReportTop",#N/A,FALSE,"report top"}</definedName>
    <definedName name="wrn.cotop._3" localSheetId="3" hidden="1">{"ReportTop",#N/A,FALSE,"report top"}</definedName>
    <definedName name="wrn.cotop._3" localSheetId="5" hidden="1">{"ReportTop",#N/A,FALSE,"report top"}</definedName>
    <definedName name="wrn.cotop._4" localSheetId="8" hidden="1">{"ReportTop",#N/A,FALSE,"report top"}</definedName>
    <definedName name="wrn.cotop._4" localSheetId="16" hidden="1">{"ReportTop",#N/A,FALSE,"report top"}</definedName>
    <definedName name="wrn.cotop._4" localSheetId="2" hidden="1">{"ReportTop",#N/A,FALSE,"report top"}</definedName>
    <definedName name="wrn.cotop._4" localSheetId="20" hidden="1">{"ReportTop",#N/A,FALSE,"report top"}</definedName>
    <definedName name="wrn.cotop._4" localSheetId="21" hidden="1">{"ReportTop",#N/A,FALSE,"report top"}</definedName>
    <definedName name="wrn.cotop._4" localSheetId="7" hidden="1">{"ReportTop",#N/A,FALSE,"report top"}</definedName>
    <definedName name="wrn.cotop._4" localSheetId="22" hidden="1">{"ReportTop",#N/A,FALSE,"report top"}</definedName>
    <definedName name="wrn.cotop._4" localSheetId="1" hidden="1">{"ReportTop",#N/A,FALSE,"report top"}</definedName>
    <definedName name="wrn.cotop._4" localSheetId="0" hidden="1">{"ReportTop",#N/A,FALSE,"report top"}</definedName>
    <definedName name="wrn.cotop._4" localSheetId="6" hidden="1">{"ReportTop",#N/A,FALSE,"report top"}</definedName>
    <definedName name="wrn.cotop._4" localSheetId="4" hidden="1">{"ReportTop",#N/A,FALSE,"report top"}</definedName>
    <definedName name="wrn.cotop._4" localSheetId="3" hidden="1">{"ReportTop",#N/A,FALSE,"report top"}</definedName>
    <definedName name="wrn.cotop._4" localSheetId="5" hidden="1">{"ReportTop",#N/A,FALSE,"report top"}</definedName>
    <definedName name="wrn.cotop._5" localSheetId="8" hidden="1">{"ReportTop",#N/A,FALSE,"report top"}</definedName>
    <definedName name="wrn.cotop._5" localSheetId="16" hidden="1">{"ReportTop",#N/A,FALSE,"report top"}</definedName>
    <definedName name="wrn.cotop._5" localSheetId="2" hidden="1">{"ReportTop",#N/A,FALSE,"report top"}</definedName>
    <definedName name="wrn.cotop._5" localSheetId="20" hidden="1">{"ReportTop",#N/A,FALSE,"report top"}</definedName>
    <definedName name="wrn.cotop._5" localSheetId="21" hidden="1">{"ReportTop",#N/A,FALSE,"report top"}</definedName>
    <definedName name="wrn.cotop._5" localSheetId="7" hidden="1">{"ReportTop",#N/A,FALSE,"report top"}</definedName>
    <definedName name="wrn.cotop._5" localSheetId="22" hidden="1">{"ReportTop",#N/A,FALSE,"report top"}</definedName>
    <definedName name="wrn.cotop._5" localSheetId="1" hidden="1">{"ReportTop",#N/A,FALSE,"report top"}</definedName>
    <definedName name="wrn.cotop._5" localSheetId="0" hidden="1">{"ReportTop",#N/A,FALSE,"report top"}</definedName>
    <definedName name="wrn.cotop._5" localSheetId="6" hidden="1">{"ReportTop",#N/A,FALSE,"report top"}</definedName>
    <definedName name="wrn.cotop._5" localSheetId="4" hidden="1">{"ReportTop",#N/A,FALSE,"report top"}</definedName>
    <definedName name="wrn.cotop._5" localSheetId="3" hidden="1">{"ReportTop",#N/A,FALSE,"report top"}</definedName>
    <definedName name="wrn.cotop._5" localSheetId="5" hidden="1">{"ReportTop",#N/A,FALSE,"report top"}</definedName>
    <definedName name="wrn.Covers." localSheetId="8" hidden="1">{"view1",#N/A,FALSE,"MOTEARN";"view1",#N/A,FALSE,"Bal Sht";"view1",#N/A,FALSE,"Cash Flows"}</definedName>
    <definedName name="wrn.Covers." localSheetId="16" hidden="1">{"view1",#N/A,FALSE,"MOTEARN";"view1",#N/A,FALSE,"Bal Sht";"view1",#N/A,FALSE,"Cash Flows"}</definedName>
    <definedName name="wrn.Covers." localSheetId="2" hidden="1">{"view1",#N/A,FALSE,"MOTEARN";"view1",#N/A,FALSE,"Bal Sht";"view1",#N/A,FALSE,"Cash Flows"}</definedName>
    <definedName name="wrn.Covers." localSheetId="20" hidden="1">{"view1",#N/A,FALSE,"MOTEARN";"view1",#N/A,FALSE,"Bal Sht";"view1",#N/A,FALSE,"Cash Flows"}</definedName>
    <definedName name="wrn.Covers." localSheetId="21" hidden="1">{"view1",#N/A,FALSE,"MOTEARN";"view1",#N/A,FALSE,"Bal Sht";"view1",#N/A,FALSE,"Cash Flows"}</definedName>
    <definedName name="wrn.Covers." localSheetId="7" hidden="1">{"view1",#N/A,FALSE,"MOTEARN";"view1",#N/A,FALSE,"Bal Sht";"view1",#N/A,FALSE,"Cash Flows"}</definedName>
    <definedName name="wrn.Covers." localSheetId="22"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6" hidden="1">{"view1",#N/A,FALSE,"MOTEARN";"view1",#N/A,FALSE,"Bal Sht";"view1",#N/A,FALSE,"Cash Flows"}</definedName>
    <definedName name="wrn.Covers." localSheetId="4" hidden="1">{"view1",#N/A,FALSE,"MOTEARN";"view1",#N/A,FALSE,"Bal Sht";"view1",#N/A,FALSE,"Cash Flows"}</definedName>
    <definedName name="wrn.Covers." localSheetId="3" hidden="1">{"view1",#N/A,FALSE,"MOTEARN";"view1",#N/A,FALSE,"Bal Sht";"view1",#N/A,FALSE,"Cash Flows"}</definedName>
    <definedName name="wrn.Covers." localSheetId="5" hidden="1">{"view1",#N/A,FALSE,"MOTEARN";"view1",#N/A,FALSE,"Bal Sht";"view1",#N/A,FALSE,"Cash Flows"}</definedName>
    <definedName name="wrn.cowboy." localSheetId="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20" hidden="1">{"assumptions",#N/A,FALSE,"Assumption Summary";"proforma97",#N/A,FALSE,"97 pro forma";"sensitivity97",#N/A,FALSE,"97 sensitivity ";"proforma98",#N/A,FALSE,"98 pro forma";"sensitivity98",#N/A,FALSE,"98 sensitivity"}</definedName>
    <definedName name="wrn.cowboy." localSheetId="21" hidden="1">{"assumptions",#N/A,FALSE,"Assumption Summary";"proforma97",#N/A,FALSE,"97 pro forma";"sensitivity97",#N/A,FALSE,"97 sensitivity ";"proforma98",#N/A,FALSE,"98 pro forma";"sensitivity98",#N/A,FALSE,"98 sensitivity"}</definedName>
    <definedName name="wrn.cowboy." localSheetId="7" hidden="1">{"assumptions",#N/A,FALSE,"Assumption Summary";"proforma97",#N/A,FALSE,"97 pro forma";"sensitivity97",#N/A,FALSE,"97 sensitivity ";"proforma98",#N/A,FALSE,"98 pro forma";"sensitivity98",#N/A,FALSE,"98 sensitivity"}</definedName>
    <definedName name="wrn.cowboy." localSheetId="22"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6"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 localSheetId="5" hidden="1">{"assumptions",#N/A,FALSE,"Assumption Summary";"proforma97",#N/A,FALSE,"97 pro forma";"sensitivity97",#N/A,FALSE,"97 sensitivity ";"proforma98",#N/A,FALSE,"98 pro forma";"sensitivity98",#N/A,FALSE,"98 sensitivity"}</definedName>
    <definedName name="wrn.cowboy2" localSheetId="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20" hidden="1">{"assumptions",#N/A,FALSE,"Assumption Summary";"proforma97",#N/A,FALSE,"97 pro forma";"sensitivity97",#N/A,FALSE,"97 sensitivity ";"proforma98",#N/A,FALSE,"98 pro forma";"sensitivity98",#N/A,FALSE,"98 sensitivity"}</definedName>
    <definedName name="wrn.cowboy2" localSheetId="21" hidden="1">{"assumptions",#N/A,FALSE,"Assumption Summary";"proforma97",#N/A,FALSE,"97 pro forma";"sensitivity97",#N/A,FALSE,"97 sensitivity ";"proforma98",#N/A,FALSE,"98 pro forma";"sensitivity98",#N/A,FALSE,"98 sensitivity"}</definedName>
    <definedName name="wrn.cowboy2" localSheetId="7" hidden="1">{"assumptions",#N/A,FALSE,"Assumption Summary";"proforma97",#N/A,FALSE,"97 pro forma";"sensitivity97",#N/A,FALSE,"97 sensitivity ";"proforma98",#N/A,FALSE,"98 pro forma";"sensitivity98",#N/A,FALSE,"98 sensitivity"}</definedName>
    <definedName name="wrn.cowboy2" localSheetId="22"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6"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3" localSheetId="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20" hidden="1">{"assumptions",#N/A,FALSE,"Assumption Summary";"proforma97",#N/A,FALSE,"97 pro forma";"sensitivity97",#N/A,FALSE,"97 sensitivity ";"proforma98",#N/A,FALSE,"98 pro forma";"sensitivity98",#N/A,FALSE,"98 sensitivity"}</definedName>
    <definedName name="wrn.cowboy3" localSheetId="21" hidden="1">{"assumptions",#N/A,FALSE,"Assumption Summary";"proforma97",#N/A,FALSE,"97 pro forma";"sensitivity97",#N/A,FALSE,"97 sensitivity ";"proforma98",#N/A,FALSE,"98 pro forma";"sensitivity98",#N/A,FALSE,"98 sensitivity"}</definedName>
    <definedName name="wrn.cowboy3" localSheetId="7" hidden="1">{"assumptions",#N/A,FALSE,"Assumption Summary";"proforma97",#N/A,FALSE,"97 pro forma";"sensitivity97",#N/A,FALSE,"97 sensitivity ";"proforma98",#N/A,FALSE,"98 pro forma";"sensitivity98",#N/A,FALSE,"98 sensitivity"}</definedName>
    <definedName name="wrn.cowboy3" localSheetId="22"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6"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4" localSheetId="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20" hidden="1">{"assumptions",#N/A,FALSE,"Assumption Summary";"proforma97",#N/A,FALSE,"97 pro forma";"sensitivity97",#N/A,FALSE,"97 sensitivity ";"proforma98",#N/A,FALSE,"98 pro forma";"sensitivity98",#N/A,FALSE,"98 sensitivity"}</definedName>
    <definedName name="wrn.cowboy4" localSheetId="21" hidden="1">{"assumptions",#N/A,FALSE,"Assumption Summary";"proforma97",#N/A,FALSE,"97 pro forma";"sensitivity97",#N/A,FALSE,"97 sensitivity ";"proforma98",#N/A,FALSE,"98 pro forma";"sensitivity98",#N/A,FALSE,"98 sensitivity"}</definedName>
    <definedName name="wrn.cowboy4" localSheetId="7" hidden="1">{"assumptions",#N/A,FALSE,"Assumption Summary";"proforma97",#N/A,FALSE,"97 pro forma";"sensitivity97",#N/A,FALSE,"97 sensitivity ";"proforma98",#N/A,FALSE,"98 pro forma";"sensitivity98",#N/A,FALSE,"98 sensitivity"}</definedName>
    <definedName name="wrn.cowboy4" localSheetId="22"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6"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Depreciation." localSheetId="8" hidden="1">{"GAAP Deprec",#N/A,TRUE,"Financials";"Tax Deprec",#N/A,TRUE,"Financials"}</definedName>
    <definedName name="wrn.Depreciation." localSheetId="16" hidden="1">{"GAAP Deprec",#N/A,TRUE,"Financials";"Tax Deprec",#N/A,TRUE,"Financials"}</definedName>
    <definedName name="wrn.Depreciation." localSheetId="2" hidden="1">{"GAAP Deprec",#N/A,TRUE,"Financials";"Tax Deprec",#N/A,TRUE,"Financials"}</definedName>
    <definedName name="wrn.Depreciation." localSheetId="20" hidden="1">{"GAAP Deprec",#N/A,TRUE,"Financials";"Tax Deprec",#N/A,TRUE,"Financials"}</definedName>
    <definedName name="wrn.Depreciation." localSheetId="21" hidden="1">{"GAAP Deprec",#N/A,TRUE,"Financials";"Tax Deprec",#N/A,TRUE,"Financials"}</definedName>
    <definedName name="wrn.Depreciation." localSheetId="7" hidden="1">{"GAAP Deprec",#N/A,TRUE,"Financials";"Tax Deprec",#N/A,TRUE,"Financials"}</definedName>
    <definedName name="wrn.Depreciation." localSheetId="22"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6" hidden="1">{"GAAP Deprec",#N/A,TRUE,"Financials";"Tax Deprec",#N/A,TRUE,"Financials"}</definedName>
    <definedName name="wrn.Depreciation." localSheetId="4" hidden="1">{"GAAP Deprec",#N/A,TRUE,"Financials";"Tax Deprec",#N/A,TRUE,"Financials"}</definedName>
    <definedName name="wrn.Depreciation." localSheetId="3" hidden="1">{"GAAP Deprec",#N/A,TRUE,"Financials";"Tax Deprec",#N/A,TRUE,"Financials"}</definedName>
    <definedName name="wrn.Depreciation." localSheetId="5" hidden="1">{"GAAP Deprec",#N/A,TRUE,"Financials";"Tax Deprec",#N/A,TRUE,"Financials"}</definedName>
    <definedName name="wrn.FC." localSheetId="8" hidden="1">{"fc",#N/A,FALSE,"BS";"fc",#N/A,FALSE,"IS";"fc",#N/A,FALSE,"IS%";"fc",#N/A,FALSE,"CF";"fc",#N/A,FALSE,"Sum"}</definedName>
    <definedName name="wrn.FC." localSheetId="16" hidden="1">{"fc",#N/A,FALSE,"BS";"fc",#N/A,FALSE,"IS";"fc",#N/A,FALSE,"IS%";"fc",#N/A,FALSE,"CF";"fc",#N/A,FALSE,"Sum"}</definedName>
    <definedName name="wrn.FC." localSheetId="2" hidden="1">{"fc",#N/A,FALSE,"BS";"fc",#N/A,FALSE,"IS";"fc",#N/A,FALSE,"IS%";"fc",#N/A,FALSE,"CF";"fc",#N/A,FALSE,"Sum"}</definedName>
    <definedName name="wrn.FC." localSheetId="20" hidden="1">{"fc",#N/A,FALSE,"BS";"fc",#N/A,FALSE,"IS";"fc",#N/A,FALSE,"IS%";"fc",#N/A,FALSE,"CF";"fc",#N/A,FALSE,"Sum"}</definedName>
    <definedName name="wrn.FC." localSheetId="21" hidden="1">{"fc",#N/A,FALSE,"BS";"fc",#N/A,FALSE,"IS";"fc",#N/A,FALSE,"IS%";"fc",#N/A,FALSE,"CF";"fc",#N/A,FALSE,"Sum"}</definedName>
    <definedName name="wrn.FC." localSheetId="7" hidden="1">{"fc",#N/A,FALSE,"BS";"fc",#N/A,FALSE,"IS";"fc",#N/A,FALSE,"IS%";"fc",#N/A,FALSE,"CF";"fc",#N/A,FALSE,"Sum"}</definedName>
    <definedName name="wrn.FC." localSheetId="22"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6" hidden="1">{"fc",#N/A,FALSE,"BS";"fc",#N/A,FALSE,"IS";"fc",#N/A,FALSE,"IS%";"fc",#N/A,FALSE,"CF";"fc",#N/A,FALSE,"Sum"}</definedName>
    <definedName name="wrn.FC." localSheetId="4" hidden="1">{"fc",#N/A,FALSE,"BS";"fc",#N/A,FALSE,"IS";"fc",#N/A,FALSE,"IS%";"fc",#N/A,FALSE,"CF";"fc",#N/A,FALSE,"Sum"}</definedName>
    <definedName name="wrn.FC." localSheetId="3" hidden="1">{"fc",#N/A,FALSE,"BS";"fc",#N/A,FALSE,"IS";"fc",#N/A,FALSE,"IS%";"fc",#N/A,FALSE,"CF";"fc",#N/A,FALSE,"Sum"}</definedName>
    <definedName name="wrn.FC." localSheetId="5" hidden="1">{"fc",#N/A,FALSE,"BS";"fc",#N/A,FALSE,"IS";"fc",#N/A,FALSE,"IS%";"fc",#N/A,FALSE,"CF";"fc",#N/A,FALSE,"Sum"}</definedName>
    <definedName name="wrn.Filter." localSheetId="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20" hidden="1">{#N/A,#N/A,FALSE,"Assump2";#N/A,#N/A,FALSE,"Income2";#N/A,#N/A,FALSE,"Balance2";#N/A,#N/A,FALSE,"DCF Filter";#N/A,#N/A,FALSE,"Trans Assump2";#N/A,#N/A,FALSE,"Combined Income2";#N/A,#N/A,FALSE,"Combined Balance2"}</definedName>
    <definedName name="wrn.Filter." localSheetId="21" hidden="1">{#N/A,#N/A,FALSE,"Assump2";#N/A,#N/A,FALSE,"Income2";#N/A,#N/A,FALSE,"Balance2";#N/A,#N/A,FALSE,"DCF Filter";#N/A,#N/A,FALSE,"Trans Assump2";#N/A,#N/A,FALSE,"Combined Income2";#N/A,#N/A,FALSE,"Combined Balance2"}</definedName>
    <definedName name="wrn.Filter." localSheetId="7" hidden="1">{#N/A,#N/A,FALSE,"Assump2";#N/A,#N/A,FALSE,"Income2";#N/A,#N/A,FALSE,"Balance2";#N/A,#N/A,FALSE,"DCF Filter";#N/A,#N/A,FALSE,"Trans Assump2";#N/A,#N/A,FALSE,"Combined Income2";#N/A,#N/A,FALSE,"Combined Balance2"}</definedName>
    <definedName name="wrn.Filter." localSheetId="22"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6"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lter." localSheetId="5" hidden="1">{#N/A,#N/A,FALSE,"Assump2";#N/A,#N/A,FALSE,"Income2";#N/A,#N/A,FALSE,"Balance2";#N/A,#N/A,FALSE,"DCF Filter";#N/A,#N/A,FALSE,"Trans Assump2";#N/A,#N/A,FALSE,"Combined Income2";#N/A,#N/A,FALSE,"Combined Balance2"}</definedName>
    <definedName name="wrn.Financial._.Package." localSheetId="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20" hidden="1">{#N/A,#N/A,FALSE,"ytdpl";#N/A,#N/A,FALSE,"assets";#N/A,#N/A,FALSE,"l&amp;oe";#N/A,#N/A,FALSE,"Cashflows";#N/A,#N/A,FALSE,"DebtCvnts";#N/A,#N/A,FALSE,"696pl"}</definedName>
    <definedName name="wrn.Financial._.Package." localSheetId="21" hidden="1">{#N/A,#N/A,FALSE,"ytdpl";#N/A,#N/A,FALSE,"assets";#N/A,#N/A,FALSE,"l&amp;oe";#N/A,#N/A,FALSE,"Cashflows";#N/A,#N/A,FALSE,"DebtCvnts";#N/A,#N/A,FALSE,"696pl"}</definedName>
    <definedName name="wrn.Financial._.Package." localSheetId="7" hidden="1">{#N/A,#N/A,FALSE,"ytdpl";#N/A,#N/A,FALSE,"assets";#N/A,#N/A,FALSE,"l&amp;oe";#N/A,#N/A,FALSE,"Cashflows";#N/A,#N/A,FALSE,"DebtCvnts";#N/A,#N/A,FALSE,"696pl"}</definedName>
    <definedName name="wrn.Financial._.Package." localSheetId="22"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6"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_.Package." localSheetId="5" hidden="1">{#N/A,#N/A,FALSE,"ytdpl";#N/A,#N/A,FALSE,"assets";#N/A,#N/A,FALSE,"l&amp;oe";#N/A,#N/A,FALSE,"Cashflows";#N/A,#N/A,FALSE,"DebtCvnts";#N/A,#N/A,FALSE,"696pl"}</definedName>
    <definedName name="wrn.Financials." localSheetId="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20" hidden="1">{"Inc Stmt",#N/A,TRUE,"Financials";"Common Size",#N/A,TRUE,"Financials";"BS Assets",#N/A,TRUE,"Financials";"BS Liabilities",#N/A,TRUE,"Financials";"Cash Flow Stmt",#N/A,TRUE,"Financials";"DCF",#N/A,TRUE,"Financials"}</definedName>
    <definedName name="wrn.Financials." localSheetId="21" hidden="1">{"Inc Stmt",#N/A,TRUE,"Financials";"Common Size",#N/A,TRUE,"Financials";"BS Assets",#N/A,TRUE,"Financials";"BS Liabilities",#N/A,TRUE,"Financials";"Cash Flow Stmt",#N/A,TRUE,"Financials";"DCF",#N/A,TRUE,"Financials"}</definedName>
    <definedName name="wrn.Financials." localSheetId="7" hidden="1">{"Inc Stmt",#N/A,TRUE,"Financials";"Common Size",#N/A,TRUE,"Financials";"BS Assets",#N/A,TRUE,"Financials";"BS Liabilities",#N/A,TRUE,"Financials";"Cash Flow Stmt",#N/A,TRUE,"Financials";"DCF",#N/A,TRUE,"Financials"}</definedName>
    <definedName name="wrn.Financials." localSheetId="22"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6"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nancials." localSheetId="5" hidden="1">{"Inc Stmt",#N/A,TRUE,"Financials";"Common Size",#N/A,TRUE,"Financials";"BS Assets",#N/A,TRUE,"Financials";"BS Liabilities",#N/A,TRUE,"Financials";"Cash Flow Stmt",#N/A,TRUE,"Financials";"DCF",#N/A,TRUE,"Financials"}</definedName>
    <definedName name="wrn.First._.Grap._.on._.Things." localSheetId="8" hidden="1">{#N/A,#N/A,FALSE,"Overview"}</definedName>
    <definedName name="wrn.First._.Grap._.on._.Things." localSheetId="16" hidden="1">{#N/A,#N/A,FALSE,"Overview"}</definedName>
    <definedName name="wrn.First._.Grap._.on._.Things." localSheetId="2" hidden="1">{#N/A,#N/A,FALSE,"Overview"}</definedName>
    <definedName name="wrn.First._.Grap._.on._.Things." localSheetId="20" hidden="1">{#N/A,#N/A,FALSE,"Overview"}</definedName>
    <definedName name="wrn.First._.Grap._.on._.Things." localSheetId="21" hidden="1">{#N/A,#N/A,FALSE,"Overview"}</definedName>
    <definedName name="wrn.First._.Grap._.on._.Things." localSheetId="7" hidden="1">{#N/A,#N/A,FALSE,"Overview"}</definedName>
    <definedName name="wrn.First._.Grap._.on._.Things." localSheetId="22" hidden="1">{#N/A,#N/A,FALSE,"Overview"}</definedName>
    <definedName name="wrn.First._.Grap._.on._.Things." localSheetId="1" hidden="1">{#N/A,#N/A,FALSE,"Overview"}</definedName>
    <definedName name="wrn.First._.Grap._.on._.Things." localSheetId="0" hidden="1">{#N/A,#N/A,FALSE,"Overview"}</definedName>
    <definedName name="wrn.First._.Grap._.on._.Things." localSheetId="6" hidden="1">{#N/A,#N/A,FALSE,"Overview"}</definedName>
    <definedName name="wrn.First._.Grap._.on._.Things." localSheetId="4" hidden="1">{#N/A,#N/A,FALSE,"Overview"}</definedName>
    <definedName name="wrn.First._.Grap._.on._.Things." localSheetId="3" hidden="1">{#N/A,#N/A,FALSE,"Overview"}</definedName>
    <definedName name="wrn.First._.Grap._.on._.Things." localSheetId="5" hidden="1">{#N/A,#N/A,FALSE,"Overview"}</definedName>
    <definedName name="wrn.first2." localSheetId="8" hidden="1">{#N/A,#N/A,FALSE,"sum-don";#N/A,#N/A,FALSE,"inc-don"}</definedName>
    <definedName name="wrn.first2." localSheetId="16" hidden="1">{#N/A,#N/A,FALSE,"sum-don";#N/A,#N/A,FALSE,"inc-don"}</definedName>
    <definedName name="wrn.first2." localSheetId="2" hidden="1">{#N/A,#N/A,FALSE,"sum-don";#N/A,#N/A,FALSE,"inc-don"}</definedName>
    <definedName name="wrn.first2." localSheetId="20" hidden="1">{#N/A,#N/A,FALSE,"sum-don";#N/A,#N/A,FALSE,"inc-don"}</definedName>
    <definedName name="wrn.first2." localSheetId="21" hidden="1">{#N/A,#N/A,FALSE,"sum-don";#N/A,#N/A,FALSE,"inc-don"}</definedName>
    <definedName name="wrn.first2." localSheetId="7" hidden="1">{#N/A,#N/A,FALSE,"sum-don";#N/A,#N/A,FALSE,"inc-don"}</definedName>
    <definedName name="wrn.first2." localSheetId="22" hidden="1">{#N/A,#N/A,FALSE,"sum-don";#N/A,#N/A,FALSE,"inc-don"}</definedName>
    <definedName name="wrn.first2." localSheetId="1" hidden="1">{#N/A,#N/A,FALSE,"sum-don";#N/A,#N/A,FALSE,"inc-don"}</definedName>
    <definedName name="wrn.first2." localSheetId="0" hidden="1">{#N/A,#N/A,FALSE,"sum-don";#N/A,#N/A,FALSE,"inc-don"}</definedName>
    <definedName name="wrn.first2." localSheetId="6" hidden="1">{#N/A,#N/A,FALSE,"sum-don";#N/A,#N/A,FALSE,"inc-don"}</definedName>
    <definedName name="wrn.first2." localSheetId="4" hidden="1">{#N/A,#N/A,FALSE,"sum-don";#N/A,#N/A,FALSE,"inc-don"}</definedName>
    <definedName name="wrn.first2." localSheetId="3" hidden="1">{#N/A,#N/A,FALSE,"sum-don";#N/A,#N/A,FALSE,"inc-don"}</definedName>
    <definedName name="wrn.first2." localSheetId="5" hidden="1">{#N/A,#N/A,FALSE,"sum-don";#N/A,#N/A,FALSE,"inc-don"}</definedName>
    <definedName name="wrn.first3." localSheetId="8" hidden="1">{#N/A,#N/A,FALSE,"Summary";#N/A,#N/A,FALSE,"proj1";#N/A,#N/A,FALSE,"proj2"}</definedName>
    <definedName name="wrn.first3." localSheetId="16" hidden="1">{#N/A,#N/A,FALSE,"Summary";#N/A,#N/A,FALSE,"proj1";#N/A,#N/A,FALSE,"proj2"}</definedName>
    <definedName name="wrn.first3." localSheetId="2" hidden="1">{#N/A,#N/A,FALSE,"Summary";#N/A,#N/A,FALSE,"proj1";#N/A,#N/A,FALSE,"proj2"}</definedName>
    <definedName name="wrn.first3." localSheetId="20" hidden="1">{#N/A,#N/A,FALSE,"Summary";#N/A,#N/A,FALSE,"proj1";#N/A,#N/A,FALSE,"proj2"}</definedName>
    <definedName name="wrn.first3." localSheetId="21" hidden="1">{#N/A,#N/A,FALSE,"Summary";#N/A,#N/A,FALSE,"proj1";#N/A,#N/A,FALSE,"proj2"}</definedName>
    <definedName name="wrn.first3." localSheetId="7" hidden="1">{#N/A,#N/A,FALSE,"Summary";#N/A,#N/A,FALSE,"proj1";#N/A,#N/A,FALSE,"proj2"}</definedName>
    <definedName name="wrn.first3." localSheetId="22"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6" hidden="1">{#N/A,#N/A,FALSE,"Summary";#N/A,#N/A,FALSE,"proj1";#N/A,#N/A,FALSE,"proj2"}</definedName>
    <definedName name="wrn.first3." localSheetId="4" hidden="1">{#N/A,#N/A,FALSE,"Summary";#N/A,#N/A,FALSE,"proj1";#N/A,#N/A,FALSE,"proj2"}</definedName>
    <definedName name="wrn.first3." localSheetId="3" hidden="1">{#N/A,#N/A,FALSE,"Summary";#N/A,#N/A,FALSE,"proj1";#N/A,#N/A,FALSE,"proj2"}</definedName>
    <definedName name="wrn.first3." localSheetId="5" hidden="1">{#N/A,#N/A,FALSE,"Summary";#N/A,#N/A,FALSE,"proj1";#N/A,#N/A,FALSE,"proj2"}</definedName>
    <definedName name="wrn.first4." localSheetId="8" hidden="1">{#N/A,#N/A,FALSE,"Summary";#N/A,#N/A,FALSE,"proj1";#N/A,#N/A,FALSE,"proj2";#N/A,#N/A,FALSE,"DCF"}</definedName>
    <definedName name="wrn.first4." localSheetId="16" hidden="1">{#N/A,#N/A,FALSE,"Summary";#N/A,#N/A,FALSE,"proj1";#N/A,#N/A,FALSE,"proj2";#N/A,#N/A,FALSE,"DCF"}</definedName>
    <definedName name="wrn.first4." localSheetId="2" hidden="1">{#N/A,#N/A,FALSE,"Summary";#N/A,#N/A,FALSE,"proj1";#N/A,#N/A,FALSE,"proj2";#N/A,#N/A,FALSE,"DCF"}</definedName>
    <definedName name="wrn.first4." localSheetId="20" hidden="1">{#N/A,#N/A,FALSE,"Summary";#N/A,#N/A,FALSE,"proj1";#N/A,#N/A,FALSE,"proj2";#N/A,#N/A,FALSE,"DCF"}</definedName>
    <definedName name="wrn.first4." localSheetId="21" hidden="1">{#N/A,#N/A,FALSE,"Summary";#N/A,#N/A,FALSE,"proj1";#N/A,#N/A,FALSE,"proj2";#N/A,#N/A,FALSE,"DCF"}</definedName>
    <definedName name="wrn.first4." localSheetId="7" hidden="1">{#N/A,#N/A,FALSE,"Summary";#N/A,#N/A,FALSE,"proj1";#N/A,#N/A,FALSE,"proj2";#N/A,#N/A,FALSE,"DCF"}</definedName>
    <definedName name="wrn.first4." localSheetId="22"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6" hidden="1">{#N/A,#N/A,FALSE,"Summary";#N/A,#N/A,FALSE,"proj1";#N/A,#N/A,FALSE,"proj2";#N/A,#N/A,FALSE,"DCF"}</definedName>
    <definedName name="wrn.first4." localSheetId="4" hidden="1">{#N/A,#N/A,FALSE,"Summary";#N/A,#N/A,FALSE,"proj1";#N/A,#N/A,FALSE,"proj2";#N/A,#N/A,FALSE,"DCF"}</definedName>
    <definedName name="wrn.first4." localSheetId="3" hidden="1">{#N/A,#N/A,FALSE,"Summary";#N/A,#N/A,FALSE,"proj1";#N/A,#N/A,FALSE,"proj2";#N/A,#N/A,FALSE,"DCF"}</definedName>
    <definedName name="wrn.first4." localSheetId="5" hidden="1">{#N/A,#N/A,FALSE,"Summary";#N/A,#N/A,FALSE,"proj1";#N/A,#N/A,FALSE,"proj2";#N/A,#N/A,FALSE,"DCF"}</definedName>
    <definedName name="wrn.Five._.Year._.Projections." localSheetId="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8" hidden="1">{#N/A,#N/A,FALSE,"JKFLASH2";#N/A,#N/A,FALSE,"Page 4";#N/A,#N/A,FALSE,"page 3"}</definedName>
    <definedName name="wrn.Flash." localSheetId="16" hidden="1">{#N/A,#N/A,FALSE,"JKFLASH2";#N/A,#N/A,FALSE,"Page 4";#N/A,#N/A,FALSE,"page 3"}</definedName>
    <definedName name="wrn.Flash." localSheetId="2" hidden="1">{#N/A,#N/A,FALSE,"JKFLASH2";#N/A,#N/A,FALSE,"Page 4";#N/A,#N/A,FALSE,"page 3"}</definedName>
    <definedName name="wrn.Flash." localSheetId="20" hidden="1">{#N/A,#N/A,FALSE,"JKFLASH2";#N/A,#N/A,FALSE,"Page 4";#N/A,#N/A,FALSE,"page 3"}</definedName>
    <definedName name="wrn.Flash." localSheetId="21" hidden="1">{#N/A,#N/A,FALSE,"JKFLASH2";#N/A,#N/A,FALSE,"Page 4";#N/A,#N/A,FALSE,"page 3"}</definedName>
    <definedName name="wrn.Flash." localSheetId="7" hidden="1">{#N/A,#N/A,FALSE,"JKFLASH2";#N/A,#N/A,FALSE,"Page 4";#N/A,#N/A,FALSE,"page 3"}</definedName>
    <definedName name="wrn.Flash." localSheetId="22"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6" hidden="1">{#N/A,#N/A,FALSE,"JKFLASH2";#N/A,#N/A,FALSE,"Page 4";#N/A,#N/A,FALSE,"page 3"}</definedName>
    <definedName name="wrn.Flash." localSheetId="4" hidden="1">{#N/A,#N/A,FALSE,"JKFLASH2";#N/A,#N/A,FALSE,"Page 4";#N/A,#N/A,FALSE,"page 3"}</definedName>
    <definedName name="wrn.Flash." localSheetId="3" hidden="1">{#N/A,#N/A,FALSE,"JKFLASH2";#N/A,#N/A,FALSE,"Page 4";#N/A,#N/A,FALSE,"page 3"}</definedName>
    <definedName name="wrn.Flash." localSheetId="5" hidden="1">{#N/A,#N/A,FALSE,"JKFLASH2";#N/A,#N/A,FALSE,"Page 4";#N/A,#N/A,FALSE,"page 3"}</definedName>
    <definedName name="wrn.Full._.Report." localSheetId="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20" hidden="1">{"Assumptions",#N/A,FALSE,"Sheet1";"Main Report",#N/A,FALSE,"Sheet1";"Results",#N/A,FALSE,"Sheet1";"Advances",#N/A,FALSE,"Sheet1"}</definedName>
    <definedName name="wrn.Full._.Report." localSheetId="21" hidden="1">{"Assumptions",#N/A,FALSE,"Sheet1";"Main Report",#N/A,FALSE,"Sheet1";"Results",#N/A,FALSE,"Sheet1";"Advances",#N/A,FALSE,"Sheet1"}</definedName>
    <definedName name="wrn.Full._.Report." localSheetId="7" hidden="1">{"Assumptions",#N/A,FALSE,"Sheet1";"Main Report",#N/A,FALSE,"Sheet1";"Results",#N/A,FALSE,"Sheet1";"Advances",#N/A,FALSE,"Sheet1"}</definedName>
    <definedName name="wrn.Full._.Report." localSheetId="22"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6"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ull._.Report." localSheetId="5" hidden="1">{"Assumptions",#N/A,FALSE,"Sheet1";"Main Report",#N/A,FALSE,"Sheet1";"Results",#N/A,FALSE,"Sheet1";"Advances",#N/A,FALSE,"Sheet1"}</definedName>
    <definedName name="wrn.FY97SBP." localSheetId="8" hidden="1">{#N/A,#N/A,FALSE,"FY97";#N/A,#N/A,FALSE,"FY98";#N/A,#N/A,FALSE,"FY99";#N/A,#N/A,FALSE,"FY00";#N/A,#N/A,FALSE,"FY01"}</definedName>
    <definedName name="wrn.FY97SBP." localSheetId="16" hidden="1">{#N/A,#N/A,FALSE,"FY97";#N/A,#N/A,FALSE,"FY98";#N/A,#N/A,FALSE,"FY99";#N/A,#N/A,FALSE,"FY00";#N/A,#N/A,FALSE,"FY01"}</definedName>
    <definedName name="wrn.FY97SBP." localSheetId="2" hidden="1">{#N/A,#N/A,FALSE,"FY97";#N/A,#N/A,FALSE,"FY98";#N/A,#N/A,FALSE,"FY99";#N/A,#N/A,FALSE,"FY00";#N/A,#N/A,FALSE,"FY01"}</definedName>
    <definedName name="wrn.FY97SBP." localSheetId="20" hidden="1">{#N/A,#N/A,FALSE,"FY97";#N/A,#N/A,FALSE,"FY98";#N/A,#N/A,FALSE,"FY99";#N/A,#N/A,FALSE,"FY00";#N/A,#N/A,FALSE,"FY01"}</definedName>
    <definedName name="wrn.FY97SBP." localSheetId="21" hidden="1">{#N/A,#N/A,FALSE,"FY97";#N/A,#N/A,FALSE,"FY98";#N/A,#N/A,FALSE,"FY99";#N/A,#N/A,FALSE,"FY00";#N/A,#N/A,FALSE,"FY01"}</definedName>
    <definedName name="wrn.FY97SBP." localSheetId="7" hidden="1">{#N/A,#N/A,FALSE,"FY97";#N/A,#N/A,FALSE,"FY98";#N/A,#N/A,FALSE,"FY99";#N/A,#N/A,FALSE,"FY00";#N/A,#N/A,FALSE,"FY01"}</definedName>
    <definedName name="wrn.FY97SBP." localSheetId="22"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6" hidden="1">{#N/A,#N/A,FALSE,"FY97";#N/A,#N/A,FALSE,"FY98";#N/A,#N/A,FALSE,"FY99";#N/A,#N/A,FALSE,"FY00";#N/A,#N/A,FALSE,"FY01"}</definedName>
    <definedName name="wrn.FY97SBP." localSheetId="4" hidden="1">{#N/A,#N/A,FALSE,"FY97";#N/A,#N/A,FALSE,"FY98";#N/A,#N/A,FALSE,"FY99";#N/A,#N/A,FALSE,"FY00";#N/A,#N/A,FALSE,"FY01"}</definedName>
    <definedName name="wrn.FY97SBP." localSheetId="3" hidden="1">{#N/A,#N/A,FALSE,"FY97";#N/A,#N/A,FALSE,"FY98";#N/A,#N/A,FALSE,"FY99";#N/A,#N/A,FALSE,"FY00";#N/A,#N/A,FALSE,"FY01"}</definedName>
    <definedName name="wrn.FY97SBP." localSheetId="5" hidden="1">{#N/A,#N/A,FALSE,"FY97";#N/A,#N/A,FALSE,"FY98";#N/A,#N/A,FALSE,"FY99";#N/A,#N/A,FALSE,"FY00";#N/A,#N/A,FALSE,"FY01"}</definedName>
    <definedName name="wrn.graphs." localSheetId="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20" hidden="1">{"mkt cap",#N/A,FALSE,"Graph-market-cap";"price",#N/A,FALSE,"Graph-Price";"ebit",#N/A,FALSE,"Graph-EBIT-DA";"ebitda",#N/A,FALSE,"Graph-EBIT-DA"}</definedName>
    <definedName name="wrn.graphs." localSheetId="21" hidden="1">{"mkt cap",#N/A,FALSE,"Graph-market-cap";"price",#N/A,FALSE,"Graph-Price";"ebit",#N/A,FALSE,"Graph-EBIT-DA";"ebitda",#N/A,FALSE,"Graph-EBIT-DA"}</definedName>
    <definedName name="wrn.graphs." localSheetId="7" hidden="1">{"mkt cap",#N/A,FALSE,"Graph-market-cap";"price",#N/A,FALSE,"Graph-Price";"ebit",#N/A,FALSE,"Graph-EBIT-DA";"ebitda",#N/A,FALSE,"Graph-EBIT-DA"}</definedName>
    <definedName name="wrn.graphs." localSheetId="22"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6"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graphs." localSheetId="5" hidden="1">{"mkt cap",#N/A,FALSE,"Graph-market-cap";"price",#N/A,FALSE,"Graph-Price";"ebit",#N/A,FALSE,"Graph-EBIT-DA";"ebitda",#N/A,FALSE,"Graph-EBIT-DA"}</definedName>
    <definedName name="wrn.HEAT." localSheetId="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20" hidden="1">{#N/A,#N/A,FALSE,"Heat";#N/A,#N/A,FALSE,"DCF";#N/A,#N/A,FALSE,"LBO";#N/A,#N/A,FALSE,"A";#N/A,#N/A,FALSE,"C";#N/A,#N/A,FALSE,"impd";#N/A,#N/A,FALSE,"Accr-Dilu"}</definedName>
    <definedName name="wrn.HEAT." localSheetId="21" hidden="1">{#N/A,#N/A,FALSE,"Heat";#N/A,#N/A,FALSE,"DCF";#N/A,#N/A,FALSE,"LBO";#N/A,#N/A,FALSE,"A";#N/A,#N/A,FALSE,"C";#N/A,#N/A,FALSE,"impd";#N/A,#N/A,FALSE,"Accr-Dilu"}</definedName>
    <definedName name="wrn.HEAT." localSheetId="7" hidden="1">{#N/A,#N/A,FALSE,"Heat";#N/A,#N/A,FALSE,"DCF";#N/A,#N/A,FALSE,"LBO";#N/A,#N/A,FALSE,"A";#N/A,#N/A,FALSE,"C";#N/A,#N/A,FALSE,"impd";#N/A,#N/A,FALSE,"Accr-Dilu"}</definedName>
    <definedName name="wrn.HEAT." localSheetId="22"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6"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3" hidden="1">{#N/A,#N/A,FALSE,"Heat";#N/A,#N/A,FALSE,"DCF";#N/A,#N/A,FALSE,"LBO";#N/A,#N/A,FALSE,"A";#N/A,#N/A,FALSE,"C";#N/A,#N/A,FALSE,"impd";#N/A,#N/A,FALSE,"Accr-Dilu"}</definedName>
    <definedName name="wrn.HEAT." localSheetId="5" hidden="1">{#N/A,#N/A,FALSE,"Heat";#N/A,#N/A,FALSE,"DCF";#N/A,#N/A,FALSE,"LBO";#N/A,#N/A,FALSE,"A";#N/A,#N/A,FALSE,"C";#N/A,#N/A,FALSE,"impd";#N/A,#N/A,FALSE,"Accr-Dilu"}</definedName>
    <definedName name="wrn.Hydraulic." localSheetId="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20" hidden="1">{#N/A,#N/A,FALSE,"HuscoCombined-Summ";#N/A,#N/A,FALSE,"HuscoCombined-Income";#N/A,#N/A,FALSE,"HuscoCombined-Offering";#N/A,#N/A,FALSE,"Husco-Income";#N/A,#N/A,FALSE,"TargetEngineer";#N/A,#N/A,FALSE,"TargetAcqCalc";#N/A,#N/A,FALSE,"Husco-Acq"}</definedName>
    <definedName name="wrn.Hydraulic2." localSheetId="21" hidden="1">{#N/A,#N/A,FALSE,"HuscoCombined-Summ";#N/A,#N/A,FALSE,"HuscoCombined-Income";#N/A,#N/A,FALSE,"HuscoCombined-Offering";#N/A,#N/A,FALSE,"Husco-Income";#N/A,#N/A,FALSE,"TargetEngineer";#N/A,#N/A,FALSE,"TargetAcqCalc";#N/A,#N/A,FALSE,"Husco-Acq"}</definedName>
    <definedName name="wrn.Hydraulic2." localSheetId="7" hidden="1">{#N/A,#N/A,FALSE,"HuscoCombined-Summ";#N/A,#N/A,FALSE,"HuscoCombined-Income";#N/A,#N/A,FALSE,"HuscoCombined-Offering";#N/A,#N/A,FALSE,"Husco-Income";#N/A,#N/A,FALSE,"TargetEngineer";#N/A,#N/A,FALSE,"TargetAcqCalc";#N/A,#N/A,FALSE,"Husco-Acq"}</definedName>
    <definedName name="wrn.Hydraulic2." localSheetId="22"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6"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5" hidden="1">{#N/A,#N/A,FALSE,"HuscoCombined-Summ";#N/A,#N/A,FALSE,"HuscoCombined-Income";#N/A,#N/A,FALSE,"HuscoCombined-Offering";#N/A,#N/A,FALSE,"Husco-Income";#N/A,#N/A,FALSE,"TargetEngineer";#N/A,#N/A,FALSE,"TargetAcqCalc";#N/A,#N/A,FALSE,"Husco-Acq"}</definedName>
    <definedName name="wrn.input._.and._.output." localSheetId="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s." localSheetId="8" hidden="1">{"Input1",#N/A,FALSE,"PF";"Input2",#N/A,FALSE,"PF";"Input3",#N/A,FALSE,"PF"}</definedName>
    <definedName name="wrn.Inputs." localSheetId="16" hidden="1">{"Input1",#N/A,FALSE,"PF";"Input2",#N/A,FALSE,"PF";"Input3",#N/A,FALSE,"PF"}</definedName>
    <definedName name="wrn.Inputs." localSheetId="2" hidden="1">{"Input1",#N/A,FALSE,"PF";"Input2",#N/A,FALSE,"PF";"Input3",#N/A,FALSE,"PF"}</definedName>
    <definedName name="wrn.Inputs." localSheetId="20" hidden="1">{"Input1",#N/A,FALSE,"PF";"Input2",#N/A,FALSE,"PF";"Input3",#N/A,FALSE,"PF"}</definedName>
    <definedName name="wrn.Inputs." localSheetId="21" hidden="1">{"Input1",#N/A,FALSE,"PF";"Input2",#N/A,FALSE,"PF";"Input3",#N/A,FALSE,"PF"}</definedName>
    <definedName name="wrn.Inputs." localSheetId="7" hidden="1">{"Input1",#N/A,FALSE,"PF";"Input2",#N/A,FALSE,"PF";"Input3",#N/A,FALSE,"PF"}</definedName>
    <definedName name="wrn.Inputs." localSheetId="22"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6" hidden="1">{"Input1",#N/A,FALSE,"PF";"Input2",#N/A,FALSE,"PF";"Input3",#N/A,FALSE,"PF"}</definedName>
    <definedName name="wrn.Inputs." localSheetId="4" hidden="1">{"Input1",#N/A,FALSE,"PF";"Input2",#N/A,FALSE,"PF";"Input3",#N/A,FALSE,"PF"}</definedName>
    <definedName name="wrn.Inputs." localSheetId="3" hidden="1">{"Input1",#N/A,FALSE,"PF";"Input2",#N/A,FALSE,"PF";"Input3",#N/A,FALSE,"PF"}</definedName>
    <definedName name="wrn.Inputs." localSheetId="5" hidden="1">{"Input1",#N/A,FALSE,"PF";"Input2",#N/A,FALSE,"PF";"Input3",#N/A,FALSE,"PF"}</definedName>
    <definedName name="wrn.IPO._.Valuation." localSheetId="8" hidden="1">{"assumptions",#N/A,FALSE,"Scenario 1";"valuation",#N/A,FALSE,"Scenario 1"}</definedName>
    <definedName name="wrn.IPO._.Valuation." localSheetId="16" hidden="1">{"assumptions",#N/A,FALSE,"Scenario 1";"valuation",#N/A,FALSE,"Scenario 1"}</definedName>
    <definedName name="wrn.IPO._.Valuation." localSheetId="2" hidden="1">{"assumptions",#N/A,FALSE,"Scenario 1";"valuation",#N/A,FALSE,"Scenario 1"}</definedName>
    <definedName name="wrn.IPO._.Valuation." localSheetId="20" hidden="1">{"assumptions",#N/A,FALSE,"Scenario 1";"valuation",#N/A,FALSE,"Scenario 1"}</definedName>
    <definedName name="wrn.IPO._.Valuation." localSheetId="21" hidden="1">{"assumptions",#N/A,FALSE,"Scenario 1";"valuation",#N/A,FALSE,"Scenario 1"}</definedName>
    <definedName name="wrn.IPO._.Valuation." localSheetId="7" hidden="1">{"assumptions",#N/A,FALSE,"Scenario 1";"valuation",#N/A,FALSE,"Scenario 1"}</definedName>
    <definedName name="wrn.IPO._.Valuation." localSheetId="22"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6" hidden="1">{"assumptions",#N/A,FALSE,"Scenario 1";"valuation",#N/A,FALSE,"Scenario 1"}</definedName>
    <definedName name="wrn.IPO._.Valuation." localSheetId="4" hidden="1">{"assumptions",#N/A,FALSE,"Scenario 1";"valuation",#N/A,FALSE,"Scenario 1"}</definedName>
    <definedName name="wrn.IPO._.Valuation." localSheetId="3" hidden="1">{"assumptions",#N/A,FALSE,"Scenario 1";"valuation",#N/A,FALSE,"Scenario 1"}</definedName>
    <definedName name="wrn.IPO._.Valuation." localSheetId="5" hidden="1">{"assumptions",#N/A,FALSE,"Scenario 1";"valuation",#N/A,FALSE,"Scenario 1"}</definedName>
    <definedName name="wrn.ipovalue." localSheetId="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20" hidden="1">{#N/A,#N/A,FALSE,"puboff";#N/A,#N/A,FALSE,"valuation";#N/A,#N/A,FALSE,"finanalsis";#N/A,#N/A,FALSE,"split";#N/A,#N/A,FALSE,"ownership"}</definedName>
    <definedName name="wrn.ipovalue." localSheetId="21" hidden="1">{#N/A,#N/A,FALSE,"puboff";#N/A,#N/A,FALSE,"valuation";#N/A,#N/A,FALSE,"finanalsis";#N/A,#N/A,FALSE,"split";#N/A,#N/A,FALSE,"ownership"}</definedName>
    <definedName name="wrn.ipovalue." localSheetId="7" hidden="1">{#N/A,#N/A,FALSE,"puboff";#N/A,#N/A,FALSE,"valuation";#N/A,#N/A,FALSE,"finanalsis";#N/A,#N/A,FALSE,"split";#N/A,#N/A,FALSE,"ownership"}</definedName>
    <definedName name="wrn.ipovalue." localSheetId="22"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6"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3" hidden="1">{#N/A,#N/A,FALSE,"puboff";#N/A,#N/A,FALSE,"valuation";#N/A,#N/A,FALSE,"finanalsis";#N/A,#N/A,FALSE,"split";#N/A,#N/A,FALSE,"ownership"}</definedName>
    <definedName name="wrn.ipovalue." localSheetId="5" hidden="1">{#N/A,#N/A,FALSE,"puboff";#N/A,#N/A,FALSE,"valuation";#N/A,#N/A,FALSE,"finanalsis";#N/A,#N/A,FALSE,"split";#N/A,#N/A,FALSE,"ownership"}</definedName>
    <definedName name="wrn.ISCG._.model." localSheetId="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20" hidden="1">{#N/A,#N/A,FALSE,"Second";#N/A,#N/A,FALSE,"ownership";#N/A,#N/A,FALSE,"Valuation";#N/A,#N/A,FALSE,"Eqiv";#N/A,#N/A,FALSE,"Mults";#N/A,#N/A,FALSE,"ISCG Graphics"}</definedName>
    <definedName name="wrn.ISCG._.model." localSheetId="21" hidden="1">{#N/A,#N/A,FALSE,"Second";#N/A,#N/A,FALSE,"ownership";#N/A,#N/A,FALSE,"Valuation";#N/A,#N/A,FALSE,"Eqiv";#N/A,#N/A,FALSE,"Mults";#N/A,#N/A,FALSE,"ISCG Graphics"}</definedName>
    <definedName name="wrn.ISCG._.model." localSheetId="7" hidden="1">{#N/A,#N/A,FALSE,"Second";#N/A,#N/A,FALSE,"ownership";#N/A,#N/A,FALSE,"Valuation";#N/A,#N/A,FALSE,"Eqiv";#N/A,#N/A,FALSE,"Mults";#N/A,#N/A,FALSE,"ISCG Graphics"}</definedName>
    <definedName name="wrn.ISCG._.model." localSheetId="22"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6"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ISCG._.model." localSheetId="5" hidden="1">{#N/A,#N/A,FALSE,"Second";#N/A,#N/A,FALSE,"ownership";#N/A,#N/A,FALSE,"Valuation";#N/A,#N/A,FALSE,"Eqiv";#N/A,#N/A,FALSE,"Mults";#N/A,#N/A,FALSE,"ISCG Graphics"}</definedName>
    <definedName name="wrn.Japan._.Data." localSheetId="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20" hidden="1">{"Analysis1Q95",#N/A,FALSE,"Japan";"Analysis2Q95",#N/A,FALSE,"Japan";"Analysis1H95",#N/A,FALSE,"Japan";"Data",#N/A,FALSE,"Japan";"Margin Summary",#N/A,FALSE,"Japan";"Sales Summary",#N/A,FALSE,"Japan"}</definedName>
    <definedName name="wrn.Japan._.Data." localSheetId="21" hidden="1">{"Analysis1Q95",#N/A,FALSE,"Japan";"Analysis2Q95",#N/A,FALSE,"Japan";"Analysis1H95",#N/A,FALSE,"Japan";"Data",#N/A,FALSE,"Japan";"Margin Summary",#N/A,FALSE,"Japan";"Sales Summary",#N/A,FALSE,"Japan"}</definedName>
    <definedName name="wrn.Japan._.Data." localSheetId="7" hidden="1">{"Analysis1Q95",#N/A,FALSE,"Japan";"Analysis2Q95",#N/A,FALSE,"Japan";"Analysis1H95",#N/A,FALSE,"Japan";"Data",#N/A,FALSE,"Japan";"Margin Summary",#N/A,FALSE,"Japan";"Sales Summary",#N/A,FALSE,"Japan"}</definedName>
    <definedName name="wrn.Japan._.Data." localSheetId="22"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6"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apan._.Data." localSheetId="5" hidden="1">{"Analysis1Q95",#N/A,FALSE,"Japan";"Analysis2Q95",#N/A,FALSE,"Japan";"Analysis1H95",#N/A,FALSE,"Japan";"Data",#N/A,FALSE,"Japan";"Margin Summary",#N/A,FALSE,"Japan";"Sales Summary",#N/A,FALSE,"Japan"}</definedName>
    <definedName name="wrn.JODM._.Graphs." localSheetId="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20" hidden="1">{"graph",#N/A,FALSE,"WWJU";"graph",#N/A,FALSE,"WWSEM";"graph",#N/A,FALSE,"GOMJU";"graph",#N/A,FALSE,"GOMSEM";"graph",#N/A,FALSE,"NSJU";"graph",#N/A,FALSE,"NSSEM";"graph",#N/A,FALSE,"WAJU";"graph",#N/A,FALSE,"STOCKPRI";"graph",#N/A,FALSE,"CFTEV";"graph",#N/A,FALSE,"NAV-RCV";"graph",#N/A,FALSE,"CRUDEWW"}</definedName>
    <definedName name="wrn.JODM._.Graphs." localSheetId="21" hidden="1">{"graph",#N/A,FALSE,"WWJU";"graph",#N/A,FALSE,"WWSEM";"graph",#N/A,FALSE,"GOMJU";"graph",#N/A,FALSE,"GOMSEM";"graph",#N/A,FALSE,"NSJU";"graph",#N/A,FALSE,"NSSEM";"graph",#N/A,FALSE,"WAJU";"graph",#N/A,FALSE,"STOCKPRI";"graph",#N/A,FALSE,"CFTEV";"graph",#N/A,FALSE,"NAV-RCV";"graph",#N/A,FALSE,"CRUDEWW"}</definedName>
    <definedName name="wrn.JODM._.Graphs." localSheetId="7" hidden="1">{"graph",#N/A,FALSE,"WWJU";"graph",#N/A,FALSE,"WWSEM";"graph",#N/A,FALSE,"GOMJU";"graph",#N/A,FALSE,"GOMSEM";"graph",#N/A,FALSE,"NSJU";"graph",#N/A,FALSE,"NSSEM";"graph",#N/A,FALSE,"WAJU";"graph",#N/A,FALSE,"STOCKPRI";"graph",#N/A,FALSE,"CFTEV";"graph",#N/A,FALSE,"NAV-RCV";"graph",#N/A,FALSE,"CRUDEWW"}</definedName>
    <definedName name="wrn.JODM._.Graphs." localSheetId="22"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6"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_1" localSheetId="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20" hidden="1">{"graph",#N/A,FALSE,"WWJU";"graph",#N/A,FALSE,"WWSEM";"graph",#N/A,FALSE,"GOMJU";"graph",#N/A,FALSE,"GOMSEM";"graph",#N/A,FALSE,"NSJU";"graph",#N/A,FALSE,"NSSEM";"graph",#N/A,FALSE,"WAJU";"graph",#N/A,FALSE,"STOCKPRI";"graph",#N/A,FALSE,"CFTEV";"graph",#N/A,FALSE,"NAV-RCV";"graph",#N/A,FALSE,"CRUDEWW"}</definedName>
    <definedName name="wrn.JODM._.Graphs._1" localSheetId="21" hidden="1">{"graph",#N/A,FALSE,"WWJU";"graph",#N/A,FALSE,"WWSEM";"graph",#N/A,FALSE,"GOMJU";"graph",#N/A,FALSE,"GOMSEM";"graph",#N/A,FALSE,"NSJU";"graph",#N/A,FALSE,"NSSEM";"graph",#N/A,FALSE,"WAJU";"graph",#N/A,FALSE,"STOCKPRI";"graph",#N/A,FALSE,"CFTEV";"graph",#N/A,FALSE,"NAV-RCV";"graph",#N/A,FALSE,"CRUDEWW"}</definedName>
    <definedName name="wrn.JODM._.Graphs._1" localSheetId="7" hidden="1">{"graph",#N/A,FALSE,"WWJU";"graph",#N/A,FALSE,"WWSEM";"graph",#N/A,FALSE,"GOMJU";"graph",#N/A,FALSE,"GOMSEM";"graph",#N/A,FALSE,"NSJU";"graph",#N/A,FALSE,"NSSEM";"graph",#N/A,FALSE,"WAJU";"graph",#N/A,FALSE,"STOCKPRI";"graph",#N/A,FALSE,"CFTEV";"graph",#N/A,FALSE,"NAV-RCV";"graph",#N/A,FALSE,"CRUDEWW"}</definedName>
    <definedName name="wrn.JODM._.Graphs._1" localSheetId="22"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6"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2" localSheetId="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20" hidden="1">{"graph",#N/A,FALSE,"WWJU";"graph",#N/A,FALSE,"WWSEM";"graph",#N/A,FALSE,"GOMJU";"graph",#N/A,FALSE,"GOMSEM";"graph",#N/A,FALSE,"NSJU";"graph",#N/A,FALSE,"NSSEM";"graph",#N/A,FALSE,"WAJU";"graph",#N/A,FALSE,"STOCKPRI";"graph",#N/A,FALSE,"CFTEV";"graph",#N/A,FALSE,"NAV-RCV";"graph",#N/A,FALSE,"CRUDEWW"}</definedName>
    <definedName name="wrn.JODM._.Graphs._2" localSheetId="21" hidden="1">{"graph",#N/A,FALSE,"WWJU";"graph",#N/A,FALSE,"WWSEM";"graph",#N/A,FALSE,"GOMJU";"graph",#N/A,FALSE,"GOMSEM";"graph",#N/A,FALSE,"NSJU";"graph",#N/A,FALSE,"NSSEM";"graph",#N/A,FALSE,"WAJU";"graph",#N/A,FALSE,"STOCKPRI";"graph",#N/A,FALSE,"CFTEV";"graph",#N/A,FALSE,"NAV-RCV";"graph",#N/A,FALSE,"CRUDEWW"}</definedName>
    <definedName name="wrn.JODM._.Graphs._2" localSheetId="7" hidden="1">{"graph",#N/A,FALSE,"WWJU";"graph",#N/A,FALSE,"WWSEM";"graph",#N/A,FALSE,"GOMJU";"graph",#N/A,FALSE,"GOMSEM";"graph",#N/A,FALSE,"NSJU";"graph",#N/A,FALSE,"NSSEM";"graph",#N/A,FALSE,"WAJU";"graph",#N/A,FALSE,"STOCKPRI";"graph",#N/A,FALSE,"CFTEV";"graph",#N/A,FALSE,"NAV-RCV";"graph",#N/A,FALSE,"CRUDEWW"}</definedName>
    <definedName name="wrn.JODM._.Graphs._2" localSheetId="22"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6"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3" localSheetId="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20" hidden="1">{"graph",#N/A,FALSE,"WWJU";"graph",#N/A,FALSE,"WWSEM";"graph",#N/A,FALSE,"GOMJU";"graph",#N/A,FALSE,"GOMSEM";"graph",#N/A,FALSE,"NSJU";"graph",#N/A,FALSE,"NSSEM";"graph",#N/A,FALSE,"WAJU";"graph",#N/A,FALSE,"STOCKPRI";"graph",#N/A,FALSE,"CFTEV";"graph",#N/A,FALSE,"NAV-RCV";"graph",#N/A,FALSE,"CRUDEWW"}</definedName>
    <definedName name="wrn.JODM._.Graphs._3" localSheetId="21" hidden="1">{"graph",#N/A,FALSE,"WWJU";"graph",#N/A,FALSE,"WWSEM";"graph",#N/A,FALSE,"GOMJU";"graph",#N/A,FALSE,"GOMSEM";"graph",#N/A,FALSE,"NSJU";"graph",#N/A,FALSE,"NSSEM";"graph",#N/A,FALSE,"WAJU";"graph",#N/A,FALSE,"STOCKPRI";"graph",#N/A,FALSE,"CFTEV";"graph",#N/A,FALSE,"NAV-RCV";"graph",#N/A,FALSE,"CRUDEWW"}</definedName>
    <definedName name="wrn.JODM._.Graphs._3" localSheetId="7" hidden="1">{"graph",#N/A,FALSE,"WWJU";"graph",#N/A,FALSE,"WWSEM";"graph",#N/A,FALSE,"GOMJU";"graph",#N/A,FALSE,"GOMSEM";"graph",#N/A,FALSE,"NSJU";"graph",#N/A,FALSE,"NSSEM";"graph",#N/A,FALSE,"WAJU";"graph",#N/A,FALSE,"STOCKPRI";"graph",#N/A,FALSE,"CFTEV";"graph",#N/A,FALSE,"NAV-RCV";"graph",#N/A,FALSE,"CRUDEWW"}</definedName>
    <definedName name="wrn.JODM._.Graphs._3" localSheetId="22"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6"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4" localSheetId="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20" hidden="1">{"graph",#N/A,FALSE,"WWJU";"graph",#N/A,FALSE,"WWSEM";"graph",#N/A,FALSE,"GOMJU";"graph",#N/A,FALSE,"GOMSEM";"graph",#N/A,FALSE,"NSJU";"graph",#N/A,FALSE,"NSSEM";"graph",#N/A,FALSE,"WAJU";"graph",#N/A,FALSE,"STOCKPRI";"graph",#N/A,FALSE,"CFTEV";"graph",#N/A,FALSE,"NAV-RCV";"graph",#N/A,FALSE,"CRUDEWW"}</definedName>
    <definedName name="wrn.JODM._.Graphs._4" localSheetId="21" hidden="1">{"graph",#N/A,FALSE,"WWJU";"graph",#N/A,FALSE,"WWSEM";"graph",#N/A,FALSE,"GOMJU";"graph",#N/A,FALSE,"GOMSEM";"graph",#N/A,FALSE,"NSJU";"graph",#N/A,FALSE,"NSSEM";"graph",#N/A,FALSE,"WAJU";"graph",#N/A,FALSE,"STOCKPRI";"graph",#N/A,FALSE,"CFTEV";"graph",#N/A,FALSE,"NAV-RCV";"graph",#N/A,FALSE,"CRUDEWW"}</definedName>
    <definedName name="wrn.JODM._.Graphs._4" localSheetId="7" hidden="1">{"graph",#N/A,FALSE,"WWJU";"graph",#N/A,FALSE,"WWSEM";"graph",#N/A,FALSE,"GOMJU";"graph",#N/A,FALSE,"GOMSEM";"graph",#N/A,FALSE,"NSJU";"graph",#N/A,FALSE,"NSSEM";"graph",#N/A,FALSE,"WAJU";"graph",#N/A,FALSE,"STOCKPRI";"graph",#N/A,FALSE,"CFTEV";"graph",#N/A,FALSE,"NAV-RCV";"graph",#N/A,FALSE,"CRUDEWW"}</definedName>
    <definedName name="wrn.JODM._.Graphs._4" localSheetId="22"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6"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5" localSheetId="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20" hidden="1">{"graph",#N/A,FALSE,"WWJU";"graph",#N/A,FALSE,"WWSEM";"graph",#N/A,FALSE,"GOMJU";"graph",#N/A,FALSE,"GOMSEM";"graph",#N/A,FALSE,"NSJU";"graph",#N/A,FALSE,"NSSEM";"graph",#N/A,FALSE,"WAJU";"graph",#N/A,FALSE,"STOCKPRI";"graph",#N/A,FALSE,"CFTEV";"graph",#N/A,FALSE,"NAV-RCV";"graph",#N/A,FALSE,"CRUDEWW"}</definedName>
    <definedName name="wrn.JODM._.Graphs._5" localSheetId="21" hidden="1">{"graph",#N/A,FALSE,"WWJU";"graph",#N/A,FALSE,"WWSEM";"graph",#N/A,FALSE,"GOMJU";"graph",#N/A,FALSE,"GOMSEM";"graph",#N/A,FALSE,"NSJU";"graph",#N/A,FALSE,"NSSEM";"graph",#N/A,FALSE,"WAJU";"graph",#N/A,FALSE,"STOCKPRI";"graph",#N/A,FALSE,"CFTEV";"graph",#N/A,FALSE,"NAV-RCV";"graph",#N/A,FALSE,"CRUDEWW"}</definedName>
    <definedName name="wrn.JODM._.Graphs._5" localSheetId="7" hidden="1">{"graph",#N/A,FALSE,"WWJU";"graph",#N/A,FALSE,"WWSEM";"graph",#N/A,FALSE,"GOMJU";"graph",#N/A,FALSE,"GOMSEM";"graph",#N/A,FALSE,"NSJU";"graph",#N/A,FALSE,"NSSEM";"graph",#N/A,FALSE,"WAJU";"graph",#N/A,FALSE,"STOCKPRI";"graph",#N/A,FALSE,"CFTEV";"graph",#N/A,FALSE,"NAV-RCV";"graph",#N/A,FALSE,"CRUDEWW"}</definedName>
    <definedName name="wrn.JODM._.Graphs._5" localSheetId="22"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6"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urnal._.Entry." localSheetId="8" hidden="1">{#N/A,#N/A,TRUE,"Header Data";#N/A,#N/A,TRUE,"Line Items"}</definedName>
    <definedName name="wrn.Journal._.Entry." localSheetId="16" hidden="1">{#N/A,#N/A,TRUE,"Header Data";#N/A,#N/A,TRUE,"Line Items"}</definedName>
    <definedName name="wrn.Journal._.Entry." localSheetId="2" hidden="1">{#N/A,#N/A,TRUE,"Header Data";#N/A,#N/A,TRUE,"Line Items"}</definedName>
    <definedName name="wrn.Journal._.Entry." localSheetId="20" hidden="1">{#N/A,#N/A,TRUE,"Header Data";#N/A,#N/A,TRUE,"Line Items"}</definedName>
    <definedName name="wrn.Journal._.Entry." localSheetId="21" hidden="1">{#N/A,#N/A,TRUE,"Header Data";#N/A,#N/A,TRUE,"Line Items"}</definedName>
    <definedName name="wrn.Journal._.Entry." localSheetId="7" hidden="1">{#N/A,#N/A,TRUE,"Header Data";#N/A,#N/A,TRUE,"Line Items"}</definedName>
    <definedName name="wrn.Journal._.Entry." localSheetId="22"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6" hidden="1">{#N/A,#N/A,TRUE,"Header Data";#N/A,#N/A,TRUE,"Line Items"}</definedName>
    <definedName name="wrn.Journal._.Entry." localSheetId="4" hidden="1">{#N/A,#N/A,TRUE,"Header Data";#N/A,#N/A,TRUE,"Line Items"}</definedName>
    <definedName name="wrn.Journal._.Entry." localSheetId="3" hidden="1">{#N/A,#N/A,TRUE,"Header Data";#N/A,#N/A,TRUE,"Line Items"}</definedName>
    <definedName name="wrn.Journal._.Entry." localSheetId="5" hidden="1">{#N/A,#N/A,TRUE,"Header Data";#N/A,#N/A,TRUE,"Line Items"}</definedName>
    <definedName name="wrn.LBO._.Summary." localSheetId="8" hidden="1">{"LBO Summary",#N/A,FALSE,"Summary"}</definedName>
    <definedName name="wrn.LBO._.Summary." localSheetId="16" hidden="1">{"LBO Summary",#N/A,FALSE,"Summary"}</definedName>
    <definedName name="wrn.LBO._.Summary." localSheetId="2" hidden="1">{"LBO Summary",#N/A,FALSE,"Summary"}</definedName>
    <definedName name="wrn.LBO._.Summary." localSheetId="20" hidden="1">{"LBO Summary",#N/A,FALSE,"Summary"}</definedName>
    <definedName name="wrn.LBO._.Summary." localSheetId="21" hidden="1">{"LBO Summary",#N/A,FALSE,"Summary"}</definedName>
    <definedName name="wrn.LBO._.Summary." localSheetId="7" hidden="1">{"LBO Summary",#N/A,FALSE,"Summary"}</definedName>
    <definedName name="wrn.LBO._.Summary." localSheetId="22" hidden="1">{"LBO Summary",#N/A,FALSE,"Summary"}</definedName>
    <definedName name="wrn.LBO._.Summary." localSheetId="1" hidden="1">{"LBO Summary",#N/A,FALSE,"Summary"}</definedName>
    <definedName name="wrn.LBO._.Summary." localSheetId="0" hidden="1">{"LBO Summary",#N/A,FALSE,"Summary"}</definedName>
    <definedName name="wrn.LBO._.Summary." localSheetId="6" hidden="1">{"LBO Summary",#N/A,FALSE,"Summary"}</definedName>
    <definedName name="wrn.LBO._.Summary." localSheetId="4" hidden="1">{"LBO Summary",#N/A,FALSE,"Summary"}</definedName>
    <definedName name="wrn.LBO._.Summary." localSheetId="3" hidden="1">{"LBO Summary",#N/A,FALSE,"Summary"}</definedName>
    <definedName name="wrn.LBO._.Summary." localSheetId="5" hidden="1">{"LBO Summary",#N/A,FALSE,"Summary"}</definedName>
    <definedName name="wrn.legal." localSheetId="8" hidden="1">{"long",#N/A,FALSE,"ESC"}</definedName>
    <definedName name="wrn.legal." localSheetId="16" hidden="1">{"long",#N/A,FALSE,"ESC"}</definedName>
    <definedName name="wrn.legal." localSheetId="2" hidden="1">{"long",#N/A,FALSE,"ESC"}</definedName>
    <definedName name="wrn.legal." localSheetId="20" hidden="1">{"long",#N/A,FALSE,"ESC"}</definedName>
    <definedName name="wrn.legal." localSheetId="21" hidden="1">{"long",#N/A,FALSE,"ESC"}</definedName>
    <definedName name="wrn.legal." localSheetId="7" hidden="1">{"long",#N/A,FALSE,"ESC"}</definedName>
    <definedName name="wrn.legal." localSheetId="22" hidden="1">{"long",#N/A,FALSE,"ESC"}</definedName>
    <definedName name="wrn.legal." localSheetId="1" hidden="1">{"long",#N/A,FALSE,"ESC"}</definedName>
    <definedName name="wrn.legal." localSheetId="0" hidden="1">{"long",#N/A,FALSE,"ESC"}</definedName>
    <definedName name="wrn.legal." localSheetId="6" hidden="1">{"long",#N/A,FALSE,"ESC"}</definedName>
    <definedName name="wrn.legal." localSheetId="4" hidden="1">{"long",#N/A,FALSE,"ESC"}</definedName>
    <definedName name="wrn.legal." localSheetId="3" hidden="1">{"long",#N/A,FALSE,"ESC"}</definedName>
    <definedName name="wrn.legal." localSheetId="5" hidden="1">{"long",#N/A,FALSE,"ESC"}</definedName>
    <definedName name="wrn.LOB." localSheetId="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8" hidden="1">{"Assumptions",#N/A,TRUE,"Assumptions";"Income",#N/A,TRUE,"Income";"Balance",#N/A,TRUE,"Balance"}</definedName>
    <definedName name="wrn.Maine." localSheetId="16" hidden="1">{"Assumptions",#N/A,TRUE,"Assumptions";"Income",#N/A,TRUE,"Income";"Balance",#N/A,TRUE,"Balance"}</definedName>
    <definedName name="wrn.Maine." localSheetId="2" hidden="1">{"Assumptions",#N/A,TRUE,"Assumptions";"Income",#N/A,TRUE,"Income";"Balance",#N/A,TRUE,"Balance"}</definedName>
    <definedName name="wrn.Maine." localSheetId="20" hidden="1">{"Assumptions",#N/A,TRUE,"Assumptions";"Income",#N/A,TRUE,"Income";"Balance",#N/A,TRUE,"Balance"}</definedName>
    <definedName name="wrn.Maine." localSheetId="21" hidden="1">{"Assumptions",#N/A,TRUE,"Assumptions";"Income",#N/A,TRUE,"Income";"Balance",#N/A,TRUE,"Balance"}</definedName>
    <definedName name="wrn.Maine." localSheetId="7" hidden="1">{"Assumptions",#N/A,TRUE,"Assumptions";"Income",#N/A,TRUE,"Income";"Balance",#N/A,TRUE,"Balance"}</definedName>
    <definedName name="wrn.Maine." localSheetId="22"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6" hidden="1">{"Assumptions",#N/A,TRUE,"Assumptions";"Income",#N/A,TRUE,"Income";"Balance",#N/A,TRUE,"Balance"}</definedName>
    <definedName name="wrn.Maine." localSheetId="4" hidden="1">{"Assumptions",#N/A,TRUE,"Assumptions";"Income",#N/A,TRUE,"Income";"Balance",#N/A,TRUE,"Balance"}</definedName>
    <definedName name="wrn.Maine." localSheetId="3" hidden="1">{"Assumptions",#N/A,TRUE,"Assumptions";"Income",#N/A,TRUE,"Income";"Balance",#N/A,TRUE,"Balance"}</definedName>
    <definedName name="wrn.Maine." localSheetId="5" hidden="1">{"Assumptions",#N/A,TRUE,"Assumptions";"Income",#N/A,TRUE,"Income";"Balance",#N/A,TRUE,"Balance"}</definedName>
    <definedName name="wrn.Maine2." localSheetId="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20" hidden="1">{#N/A,#N/A,FALSE,"IPO";#N/A,#N/A,FALSE,"DCF";#N/A,#N/A,FALSE,"LBO";#N/A,#N/A,FALSE,"MULT_VAL";#N/A,#N/A,FALSE,"Status Quo";#N/A,#N/A,FALSE,"Recap"}</definedName>
    <definedName name="wrn.merge." localSheetId="21" hidden="1">{#N/A,#N/A,FALSE,"IPO";#N/A,#N/A,FALSE,"DCF";#N/A,#N/A,FALSE,"LBO";#N/A,#N/A,FALSE,"MULT_VAL";#N/A,#N/A,FALSE,"Status Quo";#N/A,#N/A,FALSE,"Recap"}</definedName>
    <definedName name="wrn.merge." localSheetId="7" hidden="1">{#N/A,#N/A,FALSE,"IPO";#N/A,#N/A,FALSE,"DCF";#N/A,#N/A,FALSE,"LBO";#N/A,#N/A,FALSE,"MULT_VAL";#N/A,#N/A,FALSE,"Status Quo";#N/A,#N/A,FALSE,"Recap"}</definedName>
    <definedName name="wrn.merge." localSheetId="22"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6"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3" hidden="1">{#N/A,#N/A,FALSE,"IPO";#N/A,#N/A,FALSE,"DCF";#N/A,#N/A,FALSE,"LBO";#N/A,#N/A,FALSE,"MULT_VAL";#N/A,#N/A,FALSE,"Status Quo";#N/A,#N/A,FALSE,"Recap"}</definedName>
    <definedName name="wrn.merge." localSheetId="5" hidden="1">{#N/A,#N/A,FALSE,"IPO";#N/A,#N/A,FALSE,"DCF";#N/A,#N/A,FALSE,"LBO";#N/A,#N/A,FALSE,"MULT_VAL";#N/A,#N/A,FALSE,"Status Quo";#N/A,#N/A,FALSE,"Recap"}</definedName>
    <definedName name="wrn.MIE._.Summary." localSheetId="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20" hidden="1">{#N/A,#N/A,FALSE,"MIE Total";#N/A,#N/A,FALSE,"Japan";#N/A,#N/A,FALSE,"North America";#N/A,#N/A,FALSE,"Asia";#N/A,#N/A,FALSE,"Europe"}</definedName>
    <definedName name="wrn.MIE._.Summary." localSheetId="21" hidden="1">{#N/A,#N/A,FALSE,"MIE Total";#N/A,#N/A,FALSE,"Japan";#N/A,#N/A,FALSE,"North America";#N/A,#N/A,FALSE,"Asia";#N/A,#N/A,FALSE,"Europe"}</definedName>
    <definedName name="wrn.MIE._.Summary." localSheetId="7" hidden="1">{#N/A,#N/A,FALSE,"MIE Total";#N/A,#N/A,FALSE,"Japan";#N/A,#N/A,FALSE,"North America";#N/A,#N/A,FALSE,"Asia";#N/A,#N/A,FALSE,"Europe"}</definedName>
    <definedName name="wrn.MIE._.Summary." localSheetId="22"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6"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3" hidden="1">{#N/A,#N/A,FALSE,"MIE Total";#N/A,#N/A,FALSE,"Japan";#N/A,#N/A,FALSE,"North America";#N/A,#N/A,FALSE,"Asia";#N/A,#N/A,FALSE,"Europe"}</definedName>
    <definedName name="wrn.MIE._.Summary." localSheetId="5" hidden="1">{#N/A,#N/A,FALSE,"MIE Total";#N/A,#N/A,FALSE,"Japan";#N/A,#N/A,FALSE,"North America";#N/A,#N/A,FALSE,"Asia";#N/A,#N/A,FALSE,"Europe"}</definedName>
    <definedName name="wrn.model." localSheetId="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20" hidden="1">{"page1",#N/A,FALSE,"GIRLBO";"page2",#N/A,FALSE,"GIRLBO";"page3",#N/A,FALSE,"GIRLBO";"page4",#N/A,FALSE,"GIRLBO";"page5",#N/A,FALSE,"GIRLBO"}</definedName>
    <definedName name="wrn.model." localSheetId="21" hidden="1">{"page1",#N/A,FALSE,"GIRLBO";"page2",#N/A,FALSE,"GIRLBO";"page3",#N/A,FALSE,"GIRLBO";"page4",#N/A,FALSE,"GIRLBO";"page5",#N/A,FALSE,"GIRLBO"}</definedName>
    <definedName name="wrn.model." localSheetId="7" hidden="1">{"page1",#N/A,FALSE,"GIRLBO";"page2",#N/A,FALSE,"GIRLBO";"page3",#N/A,FALSE,"GIRLBO";"page4",#N/A,FALSE,"GIRLBO";"page5",#N/A,FALSE,"GIRLBO"}</definedName>
    <definedName name="wrn.model." localSheetId="22"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6"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 localSheetId="5" hidden="1">{"page1",#N/A,FALSE,"GIRLBO";"page2",#N/A,FALSE,"GIRLBO";"page3",#N/A,FALSE,"GIRLBO";"page4",#N/A,FALSE,"GIRLBO";"page5",#N/A,FALSE,"GIRLBO"}</definedName>
    <definedName name="wrn.Model._.Output." localSheetId="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20" hidden="1">{#N/A,#N/A,FALSE,"Purchase_50_Stock";#N/A,#N/A,FALSE,"Purchase_All_Stock";"Summary",#N/A,FALSE,"PF";"Income Statement",#N/A,FALSE,"PF";"Earnings",#N/A,FALSE,"PF";"Balance Sheet",#N/A,FALSE,"PF"}</definedName>
    <definedName name="wrn.Model._.Output." localSheetId="21" hidden="1">{#N/A,#N/A,FALSE,"Purchase_50_Stock";#N/A,#N/A,FALSE,"Purchase_All_Stock";"Summary",#N/A,FALSE,"PF";"Income Statement",#N/A,FALSE,"PF";"Earnings",#N/A,FALSE,"PF";"Balance Sheet",#N/A,FALSE,"PF"}</definedName>
    <definedName name="wrn.Model._.Output." localSheetId="7" hidden="1">{#N/A,#N/A,FALSE,"Purchase_50_Stock";#N/A,#N/A,FALSE,"Purchase_All_Stock";"Summary",#N/A,FALSE,"PF";"Income Statement",#N/A,FALSE,"PF";"Earnings",#N/A,FALSE,"PF";"Balance Sheet",#N/A,FALSE,"PF"}</definedName>
    <definedName name="wrn.Model._.Output." localSheetId="22"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6"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odel._.Output." localSheetId="5" hidden="1">{#N/A,#N/A,FALSE,"Purchase_50_Stock";#N/A,#N/A,FALSE,"Purchase_All_Stock";"Summary",#N/A,FALSE,"PF";"Income Statement",#N/A,FALSE,"PF";"Earnings",#N/A,FALSE,"PF";"Balance Sheet",#N/A,FALSE,"PF"}</definedName>
    <definedName name="wrn.Munsell." localSheetId="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8" hidden="1">{#N/A,#N/A,TRUE,"TS";#N/A,#N/A,TRUE,"Combo";#N/A,#N/A,TRUE,"FAIR";#N/A,#N/A,TRUE,"RBC";#N/A,#N/A,TRUE,"xxxx"}</definedName>
    <definedName name="wrn.newest." localSheetId="16" hidden="1">{#N/A,#N/A,TRUE,"TS";#N/A,#N/A,TRUE,"Combo";#N/A,#N/A,TRUE,"FAIR";#N/A,#N/A,TRUE,"RBC";#N/A,#N/A,TRUE,"xxxx"}</definedName>
    <definedName name="wrn.newest." localSheetId="2" hidden="1">{#N/A,#N/A,TRUE,"TS";#N/A,#N/A,TRUE,"Combo";#N/A,#N/A,TRUE,"FAIR";#N/A,#N/A,TRUE,"RBC";#N/A,#N/A,TRUE,"xxxx"}</definedName>
    <definedName name="wrn.newest." localSheetId="20" hidden="1">{#N/A,#N/A,TRUE,"TS";#N/A,#N/A,TRUE,"Combo";#N/A,#N/A,TRUE,"FAIR";#N/A,#N/A,TRUE,"RBC";#N/A,#N/A,TRUE,"xxxx"}</definedName>
    <definedName name="wrn.newest." localSheetId="21" hidden="1">{#N/A,#N/A,TRUE,"TS";#N/A,#N/A,TRUE,"Combo";#N/A,#N/A,TRUE,"FAIR";#N/A,#N/A,TRUE,"RBC";#N/A,#N/A,TRUE,"xxxx"}</definedName>
    <definedName name="wrn.newest." localSheetId="7" hidden="1">{#N/A,#N/A,TRUE,"TS";#N/A,#N/A,TRUE,"Combo";#N/A,#N/A,TRUE,"FAIR";#N/A,#N/A,TRUE,"RBC";#N/A,#N/A,TRUE,"xxxx"}</definedName>
    <definedName name="wrn.newest." localSheetId="22"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6" hidden="1">{#N/A,#N/A,TRUE,"TS";#N/A,#N/A,TRUE,"Combo";#N/A,#N/A,TRUE,"FAIR";#N/A,#N/A,TRUE,"RBC";#N/A,#N/A,TRUE,"xxxx"}</definedName>
    <definedName name="wrn.newest." localSheetId="4" hidden="1">{#N/A,#N/A,TRUE,"TS";#N/A,#N/A,TRUE,"Combo";#N/A,#N/A,TRUE,"FAIR";#N/A,#N/A,TRUE,"RBC";#N/A,#N/A,TRUE,"xxxx"}</definedName>
    <definedName name="wrn.newest." localSheetId="3" hidden="1">{#N/A,#N/A,TRUE,"TS";#N/A,#N/A,TRUE,"Combo";#N/A,#N/A,TRUE,"FAIR";#N/A,#N/A,TRUE,"RBC";#N/A,#N/A,TRUE,"xxxx"}</definedName>
    <definedName name="wrn.newest." localSheetId="5" hidden="1">{#N/A,#N/A,TRUE,"TS";#N/A,#N/A,TRUE,"Combo";#N/A,#N/A,TRUE,"FAIR";#N/A,#N/A,TRUE,"RBC";#N/A,#N/A,TRUE,"xxxx"}</definedName>
    <definedName name="wrn.No.._.America._.Data." localSheetId="8" hidden="1">{"Data",#N/A,FALSE,"North America";"Sales Summary",#N/A,FALSE,"North America"}</definedName>
    <definedName name="wrn.No.._.America._.Data." localSheetId="16" hidden="1">{"Data",#N/A,FALSE,"North America";"Sales Summary",#N/A,FALSE,"North America"}</definedName>
    <definedName name="wrn.No.._.America._.Data." localSheetId="2" hidden="1">{"Data",#N/A,FALSE,"North America";"Sales Summary",#N/A,FALSE,"North America"}</definedName>
    <definedName name="wrn.No.._.America._.Data." localSheetId="20" hidden="1">{"Data",#N/A,FALSE,"North America";"Sales Summary",#N/A,FALSE,"North America"}</definedName>
    <definedName name="wrn.No.._.America._.Data." localSheetId="21" hidden="1">{"Data",#N/A,FALSE,"North America";"Sales Summary",#N/A,FALSE,"North America"}</definedName>
    <definedName name="wrn.No.._.America._.Data." localSheetId="7" hidden="1">{"Data",#N/A,FALSE,"North America";"Sales Summary",#N/A,FALSE,"North America"}</definedName>
    <definedName name="wrn.No.._.America._.Data." localSheetId="22"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6" hidden="1">{"Data",#N/A,FALSE,"North America";"Sales Summary",#N/A,FALSE,"North America"}</definedName>
    <definedName name="wrn.No.._.America._.Data." localSheetId="4" hidden="1">{"Data",#N/A,FALSE,"North America";"Sales Summary",#N/A,FALSE,"North America"}</definedName>
    <definedName name="wrn.No.._.America._.Data." localSheetId="3" hidden="1">{"Data",#N/A,FALSE,"North America";"Sales Summary",#N/A,FALSE,"North America"}</definedName>
    <definedName name="wrn.No.._.America._.Data." localSheetId="5" hidden="1">{"Data",#N/A,FALSE,"North America";"Sales Summary",#N/A,FALSE,"North America"}</definedName>
    <definedName name="wrn.Operating._.Models." localSheetId="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20" hidden="1">{#N/A,#N/A,TRUE,"Eastern Market";#N/A,#N/A,TRUE,"Western Market";#N/A,#N/A,TRUE,"Sulphur Services";#N/A,#N/A,TRUE,"Global Business";#N/A,#N/A,TRUE,"Incremental Overhead";#N/A,#N/A,TRUE,"Acquired Business"}</definedName>
    <definedName name="wrn.Operating._.Models." localSheetId="21" hidden="1">{#N/A,#N/A,TRUE,"Eastern Market";#N/A,#N/A,TRUE,"Western Market";#N/A,#N/A,TRUE,"Sulphur Services";#N/A,#N/A,TRUE,"Global Business";#N/A,#N/A,TRUE,"Incremental Overhead";#N/A,#N/A,TRUE,"Acquired Business"}</definedName>
    <definedName name="wrn.Operating._.Models." localSheetId="7" hidden="1">{#N/A,#N/A,TRUE,"Eastern Market";#N/A,#N/A,TRUE,"Western Market";#N/A,#N/A,TRUE,"Sulphur Services";#N/A,#N/A,TRUE,"Global Business";#N/A,#N/A,TRUE,"Incremental Overhead";#N/A,#N/A,TRUE,"Acquired Business"}</definedName>
    <definedName name="wrn.Operating._.Models." localSheetId="22"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6"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 localSheetId="5" hidden="1">{#N/A,#N/A,TRUE,"Eastern Market";#N/A,#N/A,TRUE,"Western Market";#N/A,#N/A,TRUE,"Sulphur Services";#N/A,#N/A,TRUE,"Global Business";#N/A,#N/A,TRUE,"Incremental Overhead";#N/A,#N/A,TRUE,"Acquired Business"}</definedName>
    <definedName name="wrn.Operating._.Models._1" localSheetId="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20" hidden="1">{#N/A,#N/A,TRUE,"Eastern Market";#N/A,#N/A,TRUE,"Western Market";#N/A,#N/A,TRUE,"Sulphur Services";#N/A,#N/A,TRUE,"Global Business";#N/A,#N/A,TRUE,"Incremental Overhead";#N/A,#N/A,TRUE,"Acquired Business"}</definedName>
    <definedName name="wrn.Operating._.Models._1" localSheetId="21" hidden="1">{#N/A,#N/A,TRUE,"Eastern Market";#N/A,#N/A,TRUE,"Western Market";#N/A,#N/A,TRUE,"Sulphur Services";#N/A,#N/A,TRUE,"Global Business";#N/A,#N/A,TRUE,"Incremental Overhead";#N/A,#N/A,TRUE,"Acquired Business"}</definedName>
    <definedName name="wrn.Operating._.Models._1" localSheetId="7" hidden="1">{#N/A,#N/A,TRUE,"Eastern Market";#N/A,#N/A,TRUE,"Western Market";#N/A,#N/A,TRUE,"Sulphur Services";#N/A,#N/A,TRUE,"Global Business";#N/A,#N/A,TRUE,"Incremental Overhead";#N/A,#N/A,TRUE,"Acquired Business"}</definedName>
    <definedName name="wrn.Operating._.Models._1" localSheetId="22"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6"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2" localSheetId="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20" hidden="1">{#N/A,#N/A,TRUE,"Eastern Market";#N/A,#N/A,TRUE,"Western Market";#N/A,#N/A,TRUE,"Sulphur Services";#N/A,#N/A,TRUE,"Global Business";#N/A,#N/A,TRUE,"Incremental Overhead";#N/A,#N/A,TRUE,"Acquired Business"}</definedName>
    <definedName name="wrn.Operating._.Models._2" localSheetId="21" hidden="1">{#N/A,#N/A,TRUE,"Eastern Market";#N/A,#N/A,TRUE,"Western Market";#N/A,#N/A,TRUE,"Sulphur Services";#N/A,#N/A,TRUE,"Global Business";#N/A,#N/A,TRUE,"Incremental Overhead";#N/A,#N/A,TRUE,"Acquired Business"}</definedName>
    <definedName name="wrn.Operating._.Models._2" localSheetId="7" hidden="1">{#N/A,#N/A,TRUE,"Eastern Market";#N/A,#N/A,TRUE,"Western Market";#N/A,#N/A,TRUE,"Sulphur Services";#N/A,#N/A,TRUE,"Global Business";#N/A,#N/A,TRUE,"Incremental Overhead";#N/A,#N/A,TRUE,"Acquired Business"}</definedName>
    <definedName name="wrn.Operating._.Models._2" localSheetId="22"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6"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3" localSheetId="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20" hidden="1">{#N/A,#N/A,TRUE,"Eastern Market";#N/A,#N/A,TRUE,"Western Market";#N/A,#N/A,TRUE,"Sulphur Services";#N/A,#N/A,TRUE,"Global Business";#N/A,#N/A,TRUE,"Incremental Overhead";#N/A,#N/A,TRUE,"Acquired Business"}</definedName>
    <definedName name="wrn.Operating._.Models._3" localSheetId="21" hidden="1">{#N/A,#N/A,TRUE,"Eastern Market";#N/A,#N/A,TRUE,"Western Market";#N/A,#N/A,TRUE,"Sulphur Services";#N/A,#N/A,TRUE,"Global Business";#N/A,#N/A,TRUE,"Incremental Overhead";#N/A,#N/A,TRUE,"Acquired Business"}</definedName>
    <definedName name="wrn.Operating._.Models._3" localSheetId="7" hidden="1">{#N/A,#N/A,TRUE,"Eastern Market";#N/A,#N/A,TRUE,"Western Market";#N/A,#N/A,TRUE,"Sulphur Services";#N/A,#N/A,TRUE,"Global Business";#N/A,#N/A,TRUE,"Incremental Overhead";#N/A,#N/A,TRUE,"Acquired Business"}</definedName>
    <definedName name="wrn.Operating._.Models._3" localSheetId="22"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6"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4" localSheetId="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20" hidden="1">{#N/A,#N/A,TRUE,"Eastern Market";#N/A,#N/A,TRUE,"Western Market";#N/A,#N/A,TRUE,"Sulphur Services";#N/A,#N/A,TRUE,"Global Business";#N/A,#N/A,TRUE,"Incremental Overhead";#N/A,#N/A,TRUE,"Acquired Business"}</definedName>
    <definedName name="wrn.Operating._.Models._4" localSheetId="21" hidden="1">{#N/A,#N/A,TRUE,"Eastern Market";#N/A,#N/A,TRUE,"Western Market";#N/A,#N/A,TRUE,"Sulphur Services";#N/A,#N/A,TRUE,"Global Business";#N/A,#N/A,TRUE,"Incremental Overhead";#N/A,#N/A,TRUE,"Acquired Business"}</definedName>
    <definedName name="wrn.Operating._.Models._4" localSheetId="7" hidden="1">{#N/A,#N/A,TRUE,"Eastern Market";#N/A,#N/A,TRUE,"Western Market";#N/A,#N/A,TRUE,"Sulphur Services";#N/A,#N/A,TRUE,"Global Business";#N/A,#N/A,TRUE,"Incremental Overhead";#N/A,#N/A,TRUE,"Acquired Business"}</definedName>
    <definedName name="wrn.Operating._.Models._4" localSheetId="22"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6"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5" localSheetId="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20" hidden="1">{#N/A,#N/A,TRUE,"Eastern Market";#N/A,#N/A,TRUE,"Western Market";#N/A,#N/A,TRUE,"Sulphur Services";#N/A,#N/A,TRUE,"Global Business";#N/A,#N/A,TRUE,"Incremental Overhead";#N/A,#N/A,TRUE,"Acquired Business"}</definedName>
    <definedName name="wrn.Operating._.Models._5" localSheetId="21" hidden="1">{#N/A,#N/A,TRUE,"Eastern Market";#N/A,#N/A,TRUE,"Western Market";#N/A,#N/A,TRUE,"Sulphur Services";#N/A,#N/A,TRUE,"Global Business";#N/A,#N/A,TRUE,"Incremental Overhead";#N/A,#N/A,TRUE,"Acquired Business"}</definedName>
    <definedName name="wrn.Operating._.Models._5" localSheetId="7" hidden="1">{#N/A,#N/A,TRUE,"Eastern Market";#N/A,#N/A,TRUE,"Western Market";#N/A,#N/A,TRUE,"Sulphur Services";#N/A,#N/A,TRUE,"Global Business";#N/A,#N/A,TRUE,"Incremental Overhead";#N/A,#N/A,TRUE,"Acquired Business"}</definedName>
    <definedName name="wrn.Operating._.Models._5" localSheetId="22"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6"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packer._.1." localSheetId="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20" hidden="1">{"cred comp",#N/A,FALSE,"Comparable Credit Analysis";"IS",#N/A,FALSE,"IS";"Sensitivity",#N/A,FALSE,"Sensitivity";"BS",#N/A,FALSE,"BS";"Bond Summary",#N/A,FALSE,"B Summary";"AD",#N/A,FALSE,"Accretion";"NAV",#N/A,FALSE,"NAV";"SU",#N/A,FALSE,"S&amp;U";"acq. study",#N/A,FALSE,"Acq. Study";"F Charges",#N/A,FALSE,"Fixed Charges"}</definedName>
    <definedName name="wrn.PLX." localSheetId="21" hidden="1">{"cred comp",#N/A,FALSE,"Comparable Credit Analysis";"IS",#N/A,FALSE,"IS";"Sensitivity",#N/A,FALSE,"Sensitivity";"BS",#N/A,FALSE,"BS";"Bond Summary",#N/A,FALSE,"B Summary";"AD",#N/A,FALSE,"Accretion";"NAV",#N/A,FALSE,"NAV";"SU",#N/A,FALSE,"S&amp;U";"acq. study",#N/A,FALSE,"Acq. Study";"F Charges",#N/A,FALSE,"Fixed Charges"}</definedName>
    <definedName name="wrn.PLX." localSheetId="7" hidden="1">{"cred comp",#N/A,FALSE,"Comparable Credit Analysis";"IS",#N/A,FALSE,"IS";"Sensitivity",#N/A,FALSE,"Sensitivity";"BS",#N/A,FALSE,"BS";"Bond Summary",#N/A,FALSE,"B Summary";"AD",#N/A,FALSE,"Accretion";"NAV",#N/A,FALSE,"NAV";"SU",#N/A,FALSE,"S&amp;U";"acq. study",#N/A,FALSE,"Acq. Study";"F Charges",#N/A,FALSE,"Fixed Charges"}</definedName>
    <definedName name="wrn.PLX." localSheetId="22"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6"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20" hidden="1">{"cred comp",#N/A,FALSE,"Comparable Credit Analysis";"IS",#N/A,FALSE,"IS";"Sensitivity",#N/A,FALSE,"Sensitivity";"BS",#N/A,FALSE,"BS";"Bond Summary",#N/A,FALSE,"B Summary";"AD",#N/A,FALSE,"Accretion";"NAV",#N/A,FALSE,"NAV";"SU",#N/A,FALSE,"S&amp;U";"acq. study",#N/A,FALSE,"Acq. Study";"F Charges",#N/A,FALSE,"Fixed Charges"}</definedName>
    <definedName name="wrn.PLX._1" localSheetId="21" hidden="1">{"cred comp",#N/A,FALSE,"Comparable Credit Analysis";"IS",#N/A,FALSE,"IS";"Sensitivity",#N/A,FALSE,"Sensitivity";"BS",#N/A,FALSE,"BS";"Bond Summary",#N/A,FALSE,"B Summary";"AD",#N/A,FALSE,"Accretion";"NAV",#N/A,FALSE,"NAV";"SU",#N/A,FALSE,"S&amp;U";"acq. study",#N/A,FALSE,"Acq. Study";"F Charges",#N/A,FALSE,"Fixed Charges"}</definedName>
    <definedName name="wrn.PLX._1" localSheetId="7" hidden="1">{"cred comp",#N/A,FALSE,"Comparable Credit Analysis";"IS",#N/A,FALSE,"IS";"Sensitivity",#N/A,FALSE,"Sensitivity";"BS",#N/A,FALSE,"BS";"Bond Summary",#N/A,FALSE,"B Summary";"AD",#N/A,FALSE,"Accretion";"NAV",#N/A,FALSE,"NAV";"SU",#N/A,FALSE,"S&amp;U";"acq. study",#N/A,FALSE,"Acq. Study";"F Charges",#N/A,FALSE,"Fixed Charges"}</definedName>
    <definedName name="wrn.PLX._1" localSheetId="22"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6"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20" hidden="1">{"cred comp",#N/A,FALSE,"Comparable Credit Analysis";"IS",#N/A,FALSE,"IS";"Sensitivity",#N/A,FALSE,"Sensitivity";"BS",#N/A,FALSE,"BS";"Bond Summary",#N/A,FALSE,"B Summary";"AD",#N/A,FALSE,"Accretion";"NAV",#N/A,FALSE,"NAV";"SU",#N/A,FALSE,"S&amp;U";"acq. study",#N/A,FALSE,"Acq. Study";"F Charges",#N/A,FALSE,"Fixed Charges"}</definedName>
    <definedName name="wrn.PLX._2" localSheetId="21" hidden="1">{"cred comp",#N/A,FALSE,"Comparable Credit Analysis";"IS",#N/A,FALSE,"IS";"Sensitivity",#N/A,FALSE,"Sensitivity";"BS",#N/A,FALSE,"BS";"Bond Summary",#N/A,FALSE,"B Summary";"AD",#N/A,FALSE,"Accretion";"NAV",#N/A,FALSE,"NAV";"SU",#N/A,FALSE,"S&amp;U";"acq. study",#N/A,FALSE,"Acq. Study";"F Charges",#N/A,FALSE,"Fixed Charges"}</definedName>
    <definedName name="wrn.PLX._2" localSheetId="7" hidden="1">{"cred comp",#N/A,FALSE,"Comparable Credit Analysis";"IS",#N/A,FALSE,"IS";"Sensitivity",#N/A,FALSE,"Sensitivity";"BS",#N/A,FALSE,"BS";"Bond Summary",#N/A,FALSE,"B Summary";"AD",#N/A,FALSE,"Accretion";"NAV",#N/A,FALSE,"NAV";"SU",#N/A,FALSE,"S&amp;U";"acq. study",#N/A,FALSE,"Acq. Study";"F Charges",#N/A,FALSE,"Fixed Charges"}</definedName>
    <definedName name="wrn.PLX._2" localSheetId="22"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6"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20" hidden="1">{"cred comp",#N/A,FALSE,"Comparable Credit Analysis";"IS",#N/A,FALSE,"IS";"Sensitivity",#N/A,FALSE,"Sensitivity";"BS",#N/A,FALSE,"BS";"Bond Summary",#N/A,FALSE,"B Summary";"AD",#N/A,FALSE,"Accretion";"NAV",#N/A,FALSE,"NAV";"SU",#N/A,FALSE,"S&amp;U";"acq. study",#N/A,FALSE,"Acq. Study";"F Charges",#N/A,FALSE,"Fixed Charges"}</definedName>
    <definedName name="wrn.PLX._3" localSheetId="21" hidden="1">{"cred comp",#N/A,FALSE,"Comparable Credit Analysis";"IS",#N/A,FALSE,"IS";"Sensitivity",#N/A,FALSE,"Sensitivity";"BS",#N/A,FALSE,"BS";"Bond Summary",#N/A,FALSE,"B Summary";"AD",#N/A,FALSE,"Accretion";"NAV",#N/A,FALSE,"NAV";"SU",#N/A,FALSE,"S&amp;U";"acq. study",#N/A,FALSE,"Acq. Study";"F Charges",#N/A,FALSE,"Fixed Charges"}</definedName>
    <definedName name="wrn.PLX._3" localSheetId="7" hidden="1">{"cred comp",#N/A,FALSE,"Comparable Credit Analysis";"IS",#N/A,FALSE,"IS";"Sensitivity",#N/A,FALSE,"Sensitivity";"BS",#N/A,FALSE,"BS";"Bond Summary",#N/A,FALSE,"B Summary";"AD",#N/A,FALSE,"Accretion";"NAV",#N/A,FALSE,"NAV";"SU",#N/A,FALSE,"S&amp;U";"acq. study",#N/A,FALSE,"Acq. Study";"F Charges",#N/A,FALSE,"Fixed Charges"}</definedName>
    <definedName name="wrn.PLX._3" localSheetId="22"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6"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20" hidden="1">{"cred comp",#N/A,FALSE,"Comparable Credit Analysis";"IS",#N/A,FALSE,"IS";"Sensitivity",#N/A,FALSE,"Sensitivity";"BS",#N/A,FALSE,"BS";"Bond Summary",#N/A,FALSE,"B Summary";"AD",#N/A,FALSE,"Accretion";"NAV",#N/A,FALSE,"NAV";"SU",#N/A,FALSE,"S&amp;U";"acq. study",#N/A,FALSE,"Acq. Study";"F Charges",#N/A,FALSE,"Fixed Charges"}</definedName>
    <definedName name="wrn.PLX._4" localSheetId="21" hidden="1">{"cred comp",#N/A,FALSE,"Comparable Credit Analysis";"IS",#N/A,FALSE,"IS";"Sensitivity",#N/A,FALSE,"Sensitivity";"BS",#N/A,FALSE,"BS";"Bond Summary",#N/A,FALSE,"B Summary";"AD",#N/A,FALSE,"Accretion";"NAV",#N/A,FALSE,"NAV";"SU",#N/A,FALSE,"S&amp;U";"acq. study",#N/A,FALSE,"Acq. Study";"F Charges",#N/A,FALSE,"Fixed Charges"}</definedName>
    <definedName name="wrn.PLX._4" localSheetId="7" hidden="1">{"cred comp",#N/A,FALSE,"Comparable Credit Analysis";"IS",#N/A,FALSE,"IS";"Sensitivity",#N/A,FALSE,"Sensitivity";"BS",#N/A,FALSE,"BS";"Bond Summary",#N/A,FALSE,"B Summary";"AD",#N/A,FALSE,"Accretion";"NAV",#N/A,FALSE,"NAV";"SU",#N/A,FALSE,"S&amp;U";"acq. study",#N/A,FALSE,"Acq. Study";"F Charges",#N/A,FALSE,"Fixed Charges"}</definedName>
    <definedName name="wrn.PLX._4" localSheetId="22"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6"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20" hidden="1">{"cred comp",#N/A,FALSE,"Comparable Credit Analysis";"IS",#N/A,FALSE,"IS";"Sensitivity",#N/A,FALSE,"Sensitivity";"BS",#N/A,FALSE,"BS";"Bond Summary",#N/A,FALSE,"B Summary";"AD",#N/A,FALSE,"Accretion";"NAV",#N/A,FALSE,"NAV";"SU",#N/A,FALSE,"S&amp;U";"acq. study",#N/A,FALSE,"Acq. Study";"F Charges",#N/A,FALSE,"Fixed Charges"}</definedName>
    <definedName name="wrn.PLX._5" localSheetId="21" hidden="1">{"cred comp",#N/A,FALSE,"Comparable Credit Analysis";"IS",#N/A,FALSE,"IS";"Sensitivity",#N/A,FALSE,"Sensitivity";"BS",#N/A,FALSE,"BS";"Bond Summary",#N/A,FALSE,"B Summary";"AD",#N/A,FALSE,"Accretion";"NAV",#N/A,FALSE,"NAV";"SU",#N/A,FALSE,"S&amp;U";"acq. study",#N/A,FALSE,"Acq. Study";"F Charges",#N/A,FALSE,"Fixed Charges"}</definedName>
    <definedName name="wrn.PLX._5" localSheetId="7" hidden="1">{"cred comp",#N/A,FALSE,"Comparable Credit Analysis";"IS",#N/A,FALSE,"IS";"Sensitivity",#N/A,FALSE,"Sensitivity";"BS",#N/A,FALSE,"BS";"Bond Summary",#N/A,FALSE,"B Summary";"AD",#N/A,FALSE,"Accretion";"NAV",#N/A,FALSE,"NAV";"SU",#N/A,FALSE,"S&amp;U";"acq. study",#N/A,FALSE,"Acq. Study";"F Charges",#N/A,FALSE,"Fixed Charges"}</definedName>
    <definedName name="wrn.PLX._5" localSheetId="22"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6"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rint." localSheetId="8" hidden="1">{"page1",#N/A,FALSE,"PF";"page2",#N/A,FALSE,"PF";"page3",#N/A,FALSE,"PF";"page4",#N/A,FALSE,"Bal_Sht"}</definedName>
    <definedName name="wrn.print." localSheetId="16" hidden="1">{"page1",#N/A,FALSE,"PF";"page2",#N/A,FALSE,"PF";"page3",#N/A,FALSE,"PF";"page4",#N/A,FALSE,"Bal_Sht"}</definedName>
    <definedName name="wrn.print." localSheetId="2" hidden="1">{"page1",#N/A,FALSE,"PF";"page2",#N/A,FALSE,"PF";"page3",#N/A,FALSE,"PF";"page4",#N/A,FALSE,"Bal_Sht"}</definedName>
    <definedName name="wrn.print." localSheetId="20" hidden="1">{"page1",#N/A,FALSE,"PF";"page2",#N/A,FALSE,"PF";"page3",#N/A,FALSE,"PF";"page4",#N/A,FALSE,"Bal_Sht"}</definedName>
    <definedName name="wrn.print." localSheetId="21" hidden="1">{"page1",#N/A,FALSE,"PF";"page2",#N/A,FALSE,"PF";"page3",#N/A,FALSE,"PF";"page4",#N/A,FALSE,"Bal_Sht"}</definedName>
    <definedName name="wrn.print." localSheetId="7" hidden="1">{"page1",#N/A,FALSE,"PF";"page2",#N/A,FALSE,"PF";"page3",#N/A,FALSE,"PF";"page4",#N/A,FALSE,"Bal_Sht"}</definedName>
    <definedName name="wrn.print." localSheetId="22"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6" hidden="1">{"page1",#N/A,FALSE,"PF";"page2",#N/A,FALSE,"PF";"page3",#N/A,FALSE,"PF";"page4",#N/A,FALSE,"Bal_Sht"}</definedName>
    <definedName name="wrn.print." localSheetId="4" hidden="1">{"page1",#N/A,FALSE,"PF";"page2",#N/A,FALSE,"PF";"page3",#N/A,FALSE,"PF";"page4",#N/A,FALSE,"Bal_Sht"}</definedName>
    <definedName name="wrn.print." localSheetId="3" hidden="1">{"page1",#N/A,FALSE,"PF";"page2",#N/A,FALSE,"PF";"page3",#N/A,FALSE,"PF";"page4",#N/A,FALSE,"Bal_Sht"}</definedName>
    <definedName name="wrn.print." localSheetId="5" hidden="1">{"page1",#N/A,FALSE,"PF";"page2",#N/A,FALSE,"PF";"page3",#N/A,FALSE,"PF";"page4",#N/A,FALSE,"Bal_Sht"}</definedName>
    <definedName name="wrn.Print._.All._.Pages." localSheetId="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0" hidden="1">{"LBO Summary",#N/A,FALSE,"Summary";"Income Statement",#N/A,FALSE,"Model";"Cash Flow",#N/A,FALSE,"Model";"Balance Sheet",#N/A,FALSE,"Model";"Working Capital",#N/A,FALSE,"Model";"Pro Forma Balance Sheets",#N/A,FALSE,"PFBS";"Debt Balances",#N/A,FALSE,"Model";"Fee Schedules",#N/A,FALSE,"Model"}</definedName>
    <definedName name="wrn.Print._.All._.Pages." localSheetId="21" hidden="1">{"LBO Summary",#N/A,FALSE,"Summary";"Income Statement",#N/A,FALSE,"Model";"Cash Flow",#N/A,FALSE,"Model";"Balance Sheet",#N/A,FALSE,"Model";"Working Capital",#N/A,FALSE,"Model";"Pro Forma Balance Sheets",#N/A,FALSE,"PFBS";"Debt Balances",#N/A,FALSE,"Model";"Fee Schedules",#N/A,FALSE,"Model"}</definedName>
    <definedName name="wrn.Print._.All._.Pages." localSheetId="7" hidden="1">{"LBO Summary",#N/A,FALSE,"Summary";"Income Statement",#N/A,FALSE,"Model";"Cash Flow",#N/A,FALSE,"Model";"Balance Sheet",#N/A,FALSE,"Model";"Working Capital",#N/A,FALSE,"Model";"Pro Forma Balance Sheets",#N/A,FALSE,"PFBS";"Debt Balances",#N/A,FALSE,"Model";"Fee Schedules",#N/A,FALSE,"Model"}</definedName>
    <definedName name="wrn.Print._.All._.Pages." localSheetId="2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6"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graphs." localSheetId="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20" hidden="1">{"cap_structure",#N/A,FALSE,"Graph-Mkt Cap";"price",#N/A,FALSE,"Graph-Price";"ebit",#N/A,FALSE,"Graph-EBITDA";"ebitda",#N/A,FALSE,"Graph-EBITDA"}</definedName>
    <definedName name="wrn.print._.graphs." localSheetId="21" hidden="1">{"cap_structure",#N/A,FALSE,"Graph-Mkt Cap";"price",#N/A,FALSE,"Graph-Price";"ebit",#N/A,FALSE,"Graph-EBITDA";"ebitda",#N/A,FALSE,"Graph-EBITDA"}</definedName>
    <definedName name="wrn.print._.graphs." localSheetId="7" hidden="1">{"cap_structure",#N/A,FALSE,"Graph-Mkt Cap";"price",#N/A,FALSE,"Graph-Price";"ebit",#N/A,FALSE,"Graph-EBITDA";"ebitda",#N/A,FALSE,"Graph-EBITDA"}</definedName>
    <definedName name="wrn.print._.graphs." localSheetId="22"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6"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 localSheetId="5" hidden="1">{"cap_structure",#N/A,FALSE,"Graph-Mkt Cap";"price",#N/A,FALSE,"Graph-Price";"ebit",#N/A,FALSE,"Graph-EBITDA";"ebitda",#N/A,FALSE,"Graph-EBITDA"}</definedName>
    <definedName name="wrn.print._.graphs._1" localSheetId="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20" hidden="1">{"cap_structure",#N/A,FALSE,"Graph-Mkt Cap";"price",#N/A,FALSE,"Graph-Price";"ebit",#N/A,FALSE,"Graph-EBITDA";"ebitda",#N/A,FALSE,"Graph-EBITDA"}</definedName>
    <definedName name="wrn.print._.graphs._1" localSheetId="21" hidden="1">{"cap_structure",#N/A,FALSE,"Graph-Mkt Cap";"price",#N/A,FALSE,"Graph-Price";"ebit",#N/A,FALSE,"Graph-EBITDA";"ebitda",#N/A,FALSE,"Graph-EBITDA"}</definedName>
    <definedName name="wrn.print._.graphs._1" localSheetId="7" hidden="1">{"cap_structure",#N/A,FALSE,"Graph-Mkt Cap";"price",#N/A,FALSE,"Graph-Price";"ebit",#N/A,FALSE,"Graph-EBITDA";"ebitda",#N/A,FALSE,"Graph-EBITDA"}</definedName>
    <definedName name="wrn.print._.graphs._1" localSheetId="22"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6"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2" localSheetId="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20" hidden="1">{"cap_structure",#N/A,FALSE,"Graph-Mkt Cap";"price",#N/A,FALSE,"Graph-Price";"ebit",#N/A,FALSE,"Graph-EBITDA";"ebitda",#N/A,FALSE,"Graph-EBITDA"}</definedName>
    <definedName name="wrn.print._.graphs._2" localSheetId="21" hidden="1">{"cap_structure",#N/A,FALSE,"Graph-Mkt Cap";"price",#N/A,FALSE,"Graph-Price";"ebit",#N/A,FALSE,"Graph-EBITDA";"ebitda",#N/A,FALSE,"Graph-EBITDA"}</definedName>
    <definedName name="wrn.print._.graphs._2" localSheetId="7" hidden="1">{"cap_structure",#N/A,FALSE,"Graph-Mkt Cap";"price",#N/A,FALSE,"Graph-Price";"ebit",#N/A,FALSE,"Graph-EBITDA";"ebitda",#N/A,FALSE,"Graph-EBITDA"}</definedName>
    <definedName name="wrn.print._.graphs._2" localSheetId="22"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6"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3" localSheetId="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20" hidden="1">{"cap_structure",#N/A,FALSE,"Graph-Mkt Cap";"price",#N/A,FALSE,"Graph-Price";"ebit",#N/A,FALSE,"Graph-EBITDA";"ebitda",#N/A,FALSE,"Graph-EBITDA"}</definedName>
    <definedName name="wrn.print._.graphs._3" localSheetId="21" hidden="1">{"cap_structure",#N/A,FALSE,"Graph-Mkt Cap";"price",#N/A,FALSE,"Graph-Price";"ebit",#N/A,FALSE,"Graph-EBITDA";"ebitda",#N/A,FALSE,"Graph-EBITDA"}</definedName>
    <definedName name="wrn.print._.graphs._3" localSheetId="7" hidden="1">{"cap_structure",#N/A,FALSE,"Graph-Mkt Cap";"price",#N/A,FALSE,"Graph-Price";"ebit",#N/A,FALSE,"Graph-EBITDA";"ebitda",#N/A,FALSE,"Graph-EBITDA"}</definedName>
    <definedName name="wrn.print._.graphs._3" localSheetId="22"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6"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4" localSheetId="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20" hidden="1">{"cap_structure",#N/A,FALSE,"Graph-Mkt Cap";"price",#N/A,FALSE,"Graph-Price";"ebit",#N/A,FALSE,"Graph-EBITDA";"ebitda",#N/A,FALSE,"Graph-EBITDA"}</definedName>
    <definedName name="wrn.print._.graphs._4" localSheetId="21" hidden="1">{"cap_structure",#N/A,FALSE,"Graph-Mkt Cap";"price",#N/A,FALSE,"Graph-Price";"ebit",#N/A,FALSE,"Graph-EBITDA";"ebitda",#N/A,FALSE,"Graph-EBITDA"}</definedName>
    <definedName name="wrn.print._.graphs._4" localSheetId="7" hidden="1">{"cap_structure",#N/A,FALSE,"Graph-Mkt Cap";"price",#N/A,FALSE,"Graph-Price";"ebit",#N/A,FALSE,"Graph-EBITDA";"ebitda",#N/A,FALSE,"Graph-EBITDA"}</definedName>
    <definedName name="wrn.print._.graphs._4" localSheetId="22"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6"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5" localSheetId="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20" hidden="1">{"cap_structure",#N/A,FALSE,"Graph-Mkt Cap";"price",#N/A,FALSE,"Graph-Price";"ebit",#N/A,FALSE,"Graph-EBITDA";"ebitda",#N/A,FALSE,"Graph-EBITDA"}</definedName>
    <definedName name="wrn.print._.graphs._5" localSheetId="21" hidden="1">{"cap_structure",#N/A,FALSE,"Graph-Mkt Cap";"price",#N/A,FALSE,"Graph-Price";"ebit",#N/A,FALSE,"Graph-EBITDA";"ebitda",#N/A,FALSE,"Graph-EBITDA"}</definedName>
    <definedName name="wrn.print._.graphs._5" localSheetId="7" hidden="1">{"cap_structure",#N/A,FALSE,"Graph-Mkt Cap";"price",#N/A,FALSE,"Graph-Price";"ebit",#N/A,FALSE,"Graph-EBITDA";"ebitda",#N/A,FALSE,"Graph-EBITDA"}</definedName>
    <definedName name="wrn.print._.graphs._5" localSheetId="22"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6"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LBO._.Model."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20" hidden="1">{"Summary",#N/A,TRUE,"Model";"Returns I",#N/A,TRUE,"Model";"BS - Open",#N/A,TRUE,"Model";"Assumptions",#N/A,TRUE,"Model";"IS",#N/A,TRUE,"Model";"BS",#N/A,TRUE,"Model";"CF",#N/A,TRUE,"Model";"Debt",#N/A,TRUE,"Model";"Debt / Tax",#N/A,TRUE,"Model";"Returns II",#N/A,TRUE,"Model"}</definedName>
    <definedName name="wrn.Print._.Model." localSheetId="21" hidden="1">{"Summary",#N/A,TRUE,"Model";"Returns I",#N/A,TRUE,"Model";"BS - Open",#N/A,TRUE,"Model";"Assumptions",#N/A,TRUE,"Model";"IS",#N/A,TRUE,"Model";"BS",#N/A,TRUE,"Model";"CF",#N/A,TRUE,"Model";"Debt",#N/A,TRUE,"Model";"Debt / Tax",#N/A,TRUE,"Model";"Returns II",#N/A,TRUE,"Model"}</definedName>
    <definedName name="wrn.Print._.Model." localSheetId="7" hidden="1">{"Summary",#N/A,TRUE,"Model";"Returns I",#N/A,TRUE,"Model";"BS - Open",#N/A,TRUE,"Model";"Assumptions",#N/A,TRUE,"Model";"IS",#N/A,TRUE,"Model";"BS",#N/A,TRUE,"Model";"CF",#N/A,TRUE,"Model";"Debt",#N/A,TRUE,"Model";"Debt / Tax",#N/A,TRUE,"Model";"Returns II",#N/A,TRUE,"Model"}</definedName>
    <definedName name="wrn.Print._.Model." localSheetId="22"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6"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_1" localSheetId="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20" hidden="1">{"Summary",#N/A,TRUE,"Model";"Returns I",#N/A,TRUE,"Model";"BS - Open",#N/A,TRUE,"Model";"Assumptions",#N/A,TRUE,"Model";"IS",#N/A,TRUE,"Model";"BS",#N/A,TRUE,"Model";"CF",#N/A,TRUE,"Model";"Debt",#N/A,TRUE,"Model";"Debt / Tax",#N/A,TRUE,"Model";"Returns II",#N/A,TRUE,"Model"}</definedName>
    <definedName name="wrn.Print._.Model._1" localSheetId="21" hidden="1">{"Summary",#N/A,TRUE,"Model";"Returns I",#N/A,TRUE,"Model";"BS - Open",#N/A,TRUE,"Model";"Assumptions",#N/A,TRUE,"Model";"IS",#N/A,TRUE,"Model";"BS",#N/A,TRUE,"Model";"CF",#N/A,TRUE,"Model";"Debt",#N/A,TRUE,"Model";"Debt / Tax",#N/A,TRUE,"Model";"Returns II",#N/A,TRUE,"Model"}</definedName>
    <definedName name="wrn.Print._.Model._1" localSheetId="7" hidden="1">{"Summary",#N/A,TRUE,"Model";"Returns I",#N/A,TRUE,"Model";"BS - Open",#N/A,TRUE,"Model";"Assumptions",#N/A,TRUE,"Model";"IS",#N/A,TRUE,"Model";"BS",#N/A,TRUE,"Model";"CF",#N/A,TRUE,"Model";"Debt",#N/A,TRUE,"Model";"Debt / Tax",#N/A,TRUE,"Model";"Returns II",#N/A,TRUE,"Model"}</definedName>
    <definedName name="wrn.Print._.Model._1" localSheetId="22"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6"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2" localSheetId="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20" hidden="1">{"Summary",#N/A,TRUE,"Model";"Returns I",#N/A,TRUE,"Model";"BS - Open",#N/A,TRUE,"Model";"Assumptions",#N/A,TRUE,"Model";"IS",#N/A,TRUE,"Model";"BS",#N/A,TRUE,"Model";"CF",#N/A,TRUE,"Model";"Debt",#N/A,TRUE,"Model";"Debt / Tax",#N/A,TRUE,"Model";"Returns II",#N/A,TRUE,"Model"}</definedName>
    <definedName name="wrn.Print._.Model._2" localSheetId="21" hidden="1">{"Summary",#N/A,TRUE,"Model";"Returns I",#N/A,TRUE,"Model";"BS - Open",#N/A,TRUE,"Model";"Assumptions",#N/A,TRUE,"Model";"IS",#N/A,TRUE,"Model";"BS",#N/A,TRUE,"Model";"CF",#N/A,TRUE,"Model";"Debt",#N/A,TRUE,"Model";"Debt / Tax",#N/A,TRUE,"Model";"Returns II",#N/A,TRUE,"Model"}</definedName>
    <definedName name="wrn.Print._.Model._2" localSheetId="7" hidden="1">{"Summary",#N/A,TRUE,"Model";"Returns I",#N/A,TRUE,"Model";"BS - Open",#N/A,TRUE,"Model";"Assumptions",#N/A,TRUE,"Model";"IS",#N/A,TRUE,"Model";"BS",#N/A,TRUE,"Model";"CF",#N/A,TRUE,"Model";"Debt",#N/A,TRUE,"Model";"Debt / Tax",#N/A,TRUE,"Model";"Returns II",#N/A,TRUE,"Model"}</definedName>
    <definedName name="wrn.Print._.Model._2" localSheetId="22"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6"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3" localSheetId="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20" hidden="1">{"Summary",#N/A,TRUE,"Model";"Returns I",#N/A,TRUE,"Model";"BS - Open",#N/A,TRUE,"Model";"Assumptions",#N/A,TRUE,"Model";"IS",#N/A,TRUE,"Model";"BS",#N/A,TRUE,"Model";"CF",#N/A,TRUE,"Model";"Debt",#N/A,TRUE,"Model";"Debt / Tax",#N/A,TRUE,"Model";"Returns II",#N/A,TRUE,"Model"}</definedName>
    <definedName name="wrn.Print._.Model._3" localSheetId="21" hidden="1">{"Summary",#N/A,TRUE,"Model";"Returns I",#N/A,TRUE,"Model";"BS - Open",#N/A,TRUE,"Model";"Assumptions",#N/A,TRUE,"Model";"IS",#N/A,TRUE,"Model";"BS",#N/A,TRUE,"Model";"CF",#N/A,TRUE,"Model";"Debt",#N/A,TRUE,"Model";"Debt / Tax",#N/A,TRUE,"Model";"Returns II",#N/A,TRUE,"Model"}</definedName>
    <definedName name="wrn.Print._.Model._3" localSheetId="7" hidden="1">{"Summary",#N/A,TRUE,"Model";"Returns I",#N/A,TRUE,"Model";"BS - Open",#N/A,TRUE,"Model";"Assumptions",#N/A,TRUE,"Model";"IS",#N/A,TRUE,"Model";"BS",#N/A,TRUE,"Model";"CF",#N/A,TRUE,"Model";"Debt",#N/A,TRUE,"Model";"Debt / Tax",#N/A,TRUE,"Model";"Returns II",#N/A,TRUE,"Model"}</definedName>
    <definedName name="wrn.Print._.Model._3" localSheetId="22"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6"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4" localSheetId="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20" hidden="1">{"Summary",#N/A,TRUE,"Model";"Returns I",#N/A,TRUE,"Model";"BS - Open",#N/A,TRUE,"Model";"Assumptions",#N/A,TRUE,"Model";"IS",#N/A,TRUE,"Model";"BS",#N/A,TRUE,"Model";"CF",#N/A,TRUE,"Model";"Debt",#N/A,TRUE,"Model";"Debt / Tax",#N/A,TRUE,"Model";"Returns II",#N/A,TRUE,"Model"}</definedName>
    <definedName name="wrn.Print._.Model._4" localSheetId="21" hidden="1">{"Summary",#N/A,TRUE,"Model";"Returns I",#N/A,TRUE,"Model";"BS - Open",#N/A,TRUE,"Model";"Assumptions",#N/A,TRUE,"Model";"IS",#N/A,TRUE,"Model";"BS",#N/A,TRUE,"Model";"CF",#N/A,TRUE,"Model";"Debt",#N/A,TRUE,"Model";"Debt / Tax",#N/A,TRUE,"Model";"Returns II",#N/A,TRUE,"Model"}</definedName>
    <definedName name="wrn.Print._.Model._4" localSheetId="7" hidden="1">{"Summary",#N/A,TRUE,"Model";"Returns I",#N/A,TRUE,"Model";"BS - Open",#N/A,TRUE,"Model";"Assumptions",#N/A,TRUE,"Model";"IS",#N/A,TRUE,"Model";"BS",#N/A,TRUE,"Model";"CF",#N/A,TRUE,"Model";"Debt",#N/A,TRUE,"Model";"Debt / Tax",#N/A,TRUE,"Model";"Returns II",#N/A,TRUE,"Model"}</definedName>
    <definedName name="wrn.Print._.Model._4" localSheetId="22"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6"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5" localSheetId="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20" hidden="1">{"Summary",#N/A,TRUE,"Model";"Returns I",#N/A,TRUE,"Model";"BS - Open",#N/A,TRUE,"Model";"Assumptions",#N/A,TRUE,"Model";"IS",#N/A,TRUE,"Model";"BS",#N/A,TRUE,"Model";"CF",#N/A,TRUE,"Model";"Debt",#N/A,TRUE,"Model";"Debt / Tax",#N/A,TRUE,"Model";"Returns II",#N/A,TRUE,"Model"}</definedName>
    <definedName name="wrn.Print._.Model._5" localSheetId="21" hidden="1">{"Summary",#N/A,TRUE,"Model";"Returns I",#N/A,TRUE,"Model";"BS - Open",#N/A,TRUE,"Model";"Assumptions",#N/A,TRUE,"Model";"IS",#N/A,TRUE,"Model";"BS",#N/A,TRUE,"Model";"CF",#N/A,TRUE,"Model";"Debt",#N/A,TRUE,"Model";"Debt / Tax",#N/A,TRUE,"Model";"Returns II",#N/A,TRUE,"Model"}</definedName>
    <definedName name="wrn.Print._.Model._5" localSheetId="7" hidden="1">{"Summary",#N/A,TRUE,"Model";"Returns I",#N/A,TRUE,"Model";"BS - Open",#N/A,TRUE,"Model";"Assumptions",#N/A,TRUE,"Model";"IS",#N/A,TRUE,"Model";"BS",#N/A,TRUE,"Model";"CF",#N/A,TRUE,"Model";"Debt",#N/A,TRUE,"Model";"Debt / Tax",#N/A,TRUE,"Model";"Returns II",#N/A,TRUE,"Model"}</definedName>
    <definedName name="wrn.Print._.Model._5" localSheetId="22"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6"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raw._.data._.entry." localSheetId="8" hidden="1">{"inputs raw data",#N/A,TRUE,"INPUT"}</definedName>
    <definedName name="wrn.print._.raw._.data._.entry." localSheetId="16" hidden="1">{"inputs raw data",#N/A,TRUE,"INPUT"}</definedName>
    <definedName name="wrn.print._.raw._.data._.entry." localSheetId="2" hidden="1">{"inputs raw data",#N/A,TRUE,"INPUT"}</definedName>
    <definedName name="wrn.print._.raw._.data._.entry." localSheetId="20" hidden="1">{"inputs raw data",#N/A,TRUE,"INPUT"}</definedName>
    <definedName name="wrn.print._.raw._.data._.entry." localSheetId="21" hidden="1">{"inputs raw data",#N/A,TRUE,"INPUT"}</definedName>
    <definedName name="wrn.print._.raw._.data._.entry." localSheetId="7" hidden="1">{"inputs raw data",#N/A,TRUE,"INPUT"}</definedName>
    <definedName name="wrn.print._.raw._.data._.entry." localSheetId="22"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6" hidden="1">{"inputs raw data",#N/A,TRUE,"INPUT"}</definedName>
    <definedName name="wrn.print._.raw._.data._.entry." localSheetId="4" hidden="1">{"inputs raw data",#N/A,TRUE,"INPUT"}</definedName>
    <definedName name="wrn.print._.raw._.data._.entry." localSheetId="3" hidden="1">{"inputs raw data",#N/A,TRUE,"INPUT"}</definedName>
    <definedName name="wrn.print._.raw._.data._.entry." localSheetId="5" hidden="1">{"inputs raw data",#N/A,TRUE,"INPUT"}</definedName>
    <definedName name="wrn.print._.raw._.data._.entry._1" localSheetId="8" hidden="1">{"inputs raw data",#N/A,TRUE,"INPUT"}</definedName>
    <definedName name="wrn.print._.raw._.data._.entry._1" localSheetId="16" hidden="1">{"inputs raw data",#N/A,TRUE,"INPUT"}</definedName>
    <definedName name="wrn.print._.raw._.data._.entry._1" localSheetId="2" hidden="1">{"inputs raw data",#N/A,TRUE,"INPUT"}</definedName>
    <definedName name="wrn.print._.raw._.data._.entry._1" localSheetId="20" hidden="1">{"inputs raw data",#N/A,TRUE,"INPUT"}</definedName>
    <definedName name="wrn.print._.raw._.data._.entry._1" localSheetId="21" hidden="1">{"inputs raw data",#N/A,TRUE,"INPUT"}</definedName>
    <definedName name="wrn.print._.raw._.data._.entry._1" localSheetId="7" hidden="1">{"inputs raw data",#N/A,TRUE,"INPUT"}</definedName>
    <definedName name="wrn.print._.raw._.data._.entry._1" localSheetId="22"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6" hidden="1">{"inputs raw data",#N/A,TRUE,"INPUT"}</definedName>
    <definedName name="wrn.print._.raw._.data._.entry._1" localSheetId="4" hidden="1">{"inputs raw data",#N/A,TRUE,"INPUT"}</definedName>
    <definedName name="wrn.print._.raw._.data._.entry._1" localSheetId="3" hidden="1">{"inputs raw data",#N/A,TRUE,"INPUT"}</definedName>
    <definedName name="wrn.print._.raw._.data._.entry._1" localSheetId="5" hidden="1">{"inputs raw data",#N/A,TRUE,"INPUT"}</definedName>
    <definedName name="wrn.print._.raw._.data._.entry._2" localSheetId="8" hidden="1">{"inputs raw data",#N/A,TRUE,"INPUT"}</definedName>
    <definedName name="wrn.print._.raw._.data._.entry._2" localSheetId="16" hidden="1">{"inputs raw data",#N/A,TRUE,"INPUT"}</definedName>
    <definedName name="wrn.print._.raw._.data._.entry._2" localSheetId="2" hidden="1">{"inputs raw data",#N/A,TRUE,"INPUT"}</definedName>
    <definedName name="wrn.print._.raw._.data._.entry._2" localSheetId="20" hidden="1">{"inputs raw data",#N/A,TRUE,"INPUT"}</definedName>
    <definedName name="wrn.print._.raw._.data._.entry._2" localSheetId="21" hidden="1">{"inputs raw data",#N/A,TRUE,"INPUT"}</definedName>
    <definedName name="wrn.print._.raw._.data._.entry._2" localSheetId="7" hidden="1">{"inputs raw data",#N/A,TRUE,"INPUT"}</definedName>
    <definedName name="wrn.print._.raw._.data._.entry._2" localSheetId="22"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6" hidden="1">{"inputs raw data",#N/A,TRUE,"INPUT"}</definedName>
    <definedName name="wrn.print._.raw._.data._.entry._2" localSheetId="4" hidden="1">{"inputs raw data",#N/A,TRUE,"INPUT"}</definedName>
    <definedName name="wrn.print._.raw._.data._.entry._2" localSheetId="3" hidden="1">{"inputs raw data",#N/A,TRUE,"INPUT"}</definedName>
    <definedName name="wrn.print._.raw._.data._.entry._2" localSheetId="5" hidden="1">{"inputs raw data",#N/A,TRUE,"INPUT"}</definedName>
    <definedName name="wrn.print._.raw._.data._.entry._3" localSheetId="8" hidden="1">{"inputs raw data",#N/A,TRUE,"INPUT"}</definedName>
    <definedName name="wrn.print._.raw._.data._.entry._3" localSheetId="16" hidden="1">{"inputs raw data",#N/A,TRUE,"INPUT"}</definedName>
    <definedName name="wrn.print._.raw._.data._.entry._3" localSheetId="2" hidden="1">{"inputs raw data",#N/A,TRUE,"INPUT"}</definedName>
    <definedName name="wrn.print._.raw._.data._.entry._3" localSheetId="20" hidden="1">{"inputs raw data",#N/A,TRUE,"INPUT"}</definedName>
    <definedName name="wrn.print._.raw._.data._.entry._3" localSheetId="21" hidden="1">{"inputs raw data",#N/A,TRUE,"INPUT"}</definedName>
    <definedName name="wrn.print._.raw._.data._.entry._3" localSheetId="7" hidden="1">{"inputs raw data",#N/A,TRUE,"INPUT"}</definedName>
    <definedName name="wrn.print._.raw._.data._.entry._3" localSheetId="22"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6" hidden="1">{"inputs raw data",#N/A,TRUE,"INPUT"}</definedName>
    <definedName name="wrn.print._.raw._.data._.entry._3" localSheetId="4" hidden="1">{"inputs raw data",#N/A,TRUE,"INPUT"}</definedName>
    <definedName name="wrn.print._.raw._.data._.entry._3" localSheetId="3" hidden="1">{"inputs raw data",#N/A,TRUE,"INPUT"}</definedName>
    <definedName name="wrn.print._.raw._.data._.entry._3" localSheetId="5" hidden="1">{"inputs raw data",#N/A,TRUE,"INPUT"}</definedName>
    <definedName name="wrn.print._.raw._.data._.entry._4" localSheetId="8" hidden="1">{"inputs raw data",#N/A,TRUE,"INPUT"}</definedName>
    <definedName name="wrn.print._.raw._.data._.entry._4" localSheetId="16" hidden="1">{"inputs raw data",#N/A,TRUE,"INPUT"}</definedName>
    <definedName name="wrn.print._.raw._.data._.entry._4" localSheetId="2" hidden="1">{"inputs raw data",#N/A,TRUE,"INPUT"}</definedName>
    <definedName name="wrn.print._.raw._.data._.entry._4" localSheetId="20" hidden="1">{"inputs raw data",#N/A,TRUE,"INPUT"}</definedName>
    <definedName name="wrn.print._.raw._.data._.entry._4" localSheetId="21" hidden="1">{"inputs raw data",#N/A,TRUE,"INPUT"}</definedName>
    <definedName name="wrn.print._.raw._.data._.entry._4" localSheetId="7" hidden="1">{"inputs raw data",#N/A,TRUE,"INPUT"}</definedName>
    <definedName name="wrn.print._.raw._.data._.entry._4" localSheetId="22"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6" hidden="1">{"inputs raw data",#N/A,TRUE,"INPUT"}</definedName>
    <definedName name="wrn.print._.raw._.data._.entry._4" localSheetId="4" hidden="1">{"inputs raw data",#N/A,TRUE,"INPUT"}</definedName>
    <definedName name="wrn.print._.raw._.data._.entry._4" localSheetId="3" hidden="1">{"inputs raw data",#N/A,TRUE,"INPUT"}</definedName>
    <definedName name="wrn.print._.raw._.data._.entry._4" localSheetId="5" hidden="1">{"inputs raw data",#N/A,TRUE,"INPUT"}</definedName>
    <definedName name="wrn.print._.raw._.data._.entry._5" localSheetId="8" hidden="1">{"inputs raw data",#N/A,TRUE,"INPUT"}</definedName>
    <definedName name="wrn.print._.raw._.data._.entry._5" localSheetId="16" hidden="1">{"inputs raw data",#N/A,TRUE,"INPUT"}</definedName>
    <definedName name="wrn.print._.raw._.data._.entry._5" localSheetId="2" hidden="1">{"inputs raw data",#N/A,TRUE,"INPUT"}</definedName>
    <definedName name="wrn.print._.raw._.data._.entry._5" localSheetId="20" hidden="1">{"inputs raw data",#N/A,TRUE,"INPUT"}</definedName>
    <definedName name="wrn.print._.raw._.data._.entry._5" localSheetId="21" hidden="1">{"inputs raw data",#N/A,TRUE,"INPUT"}</definedName>
    <definedName name="wrn.print._.raw._.data._.entry._5" localSheetId="7" hidden="1">{"inputs raw data",#N/A,TRUE,"INPUT"}</definedName>
    <definedName name="wrn.print._.raw._.data._.entry._5" localSheetId="22"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6" hidden="1">{"inputs raw data",#N/A,TRUE,"INPUT"}</definedName>
    <definedName name="wrn.print._.raw._.data._.entry._5" localSheetId="4" hidden="1">{"inputs raw data",#N/A,TRUE,"INPUT"}</definedName>
    <definedName name="wrn.print._.raw._.data._.entry._5" localSheetId="3" hidden="1">{"inputs raw data",#N/A,TRUE,"INPUT"}</definedName>
    <definedName name="wrn.print._.raw._.data._.entry._5" localSheetId="5" hidden="1">{"inputs raw data",#N/A,TRUE,"INPUT"}</definedName>
    <definedName name="wrn.print._.summary._.sheets." localSheetId="8" hidden="1">{"summary1",#N/A,TRUE,"Comps";"summary2",#N/A,TRUE,"Comps";"summary3",#N/A,TRUE,"Comps"}</definedName>
    <definedName name="wrn.print._.summary._.sheets." localSheetId="16" hidden="1">{"summary1",#N/A,TRUE,"Comps";"summary2",#N/A,TRUE,"Comps";"summary3",#N/A,TRUE,"Comps"}</definedName>
    <definedName name="wrn.print._.summary._.sheets." localSheetId="2" hidden="1">{"summary1",#N/A,TRUE,"Comps";"summary2",#N/A,TRUE,"Comps";"summary3",#N/A,TRUE,"Comps"}</definedName>
    <definedName name="wrn.print._.summary._.sheets." localSheetId="20" hidden="1">{"summary1",#N/A,TRUE,"Comps";"summary2",#N/A,TRUE,"Comps";"summary3",#N/A,TRUE,"Comps"}</definedName>
    <definedName name="wrn.print._.summary._.sheets." localSheetId="21" hidden="1">{"summary1",#N/A,TRUE,"Comps";"summary2",#N/A,TRUE,"Comps";"summary3",#N/A,TRUE,"Comps"}</definedName>
    <definedName name="wrn.print._.summary._.sheets." localSheetId="7" hidden="1">{"summary1",#N/A,TRUE,"Comps";"summary2",#N/A,TRUE,"Comps";"summary3",#N/A,TRUE,"Comps"}</definedName>
    <definedName name="wrn.print._.summary._.sheets." localSheetId="22"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6" hidden="1">{"summary1",#N/A,TRUE,"Comps";"summary2",#N/A,TRUE,"Comps";"summary3",#N/A,TRUE,"Comps"}</definedName>
    <definedName name="wrn.print._.summary._.sheets." localSheetId="4" hidden="1">{"summary1",#N/A,TRUE,"Comps";"summary2",#N/A,TRUE,"Comps";"summary3",#N/A,TRUE,"Comps"}</definedName>
    <definedName name="wrn.print._.summary._.sheets." localSheetId="3" hidden="1">{"summary1",#N/A,TRUE,"Comps";"summary2",#N/A,TRUE,"Comps";"summary3",#N/A,TRUE,"Comps"}</definedName>
    <definedName name="wrn.print._.summary._.sheets." localSheetId="5" hidden="1">{"summary1",#N/A,TRUE,"Comps";"summary2",#N/A,TRUE,"Comps";"summary3",#N/A,TRUE,"Comps"}</definedName>
    <definedName name="wrn.print._.summary._.sheets._1" localSheetId="8" hidden="1">{"summary1",#N/A,TRUE,"Comps";"summary2",#N/A,TRUE,"Comps";"summary3",#N/A,TRUE,"Comps"}</definedName>
    <definedName name="wrn.print._.summary._.sheets._1" localSheetId="16" hidden="1">{"summary1",#N/A,TRUE,"Comps";"summary2",#N/A,TRUE,"Comps";"summary3",#N/A,TRUE,"Comps"}</definedName>
    <definedName name="wrn.print._.summary._.sheets._1" localSheetId="2" hidden="1">{"summary1",#N/A,TRUE,"Comps";"summary2",#N/A,TRUE,"Comps";"summary3",#N/A,TRUE,"Comps"}</definedName>
    <definedName name="wrn.print._.summary._.sheets._1" localSheetId="20" hidden="1">{"summary1",#N/A,TRUE,"Comps";"summary2",#N/A,TRUE,"Comps";"summary3",#N/A,TRUE,"Comps"}</definedName>
    <definedName name="wrn.print._.summary._.sheets._1" localSheetId="21" hidden="1">{"summary1",#N/A,TRUE,"Comps";"summary2",#N/A,TRUE,"Comps";"summary3",#N/A,TRUE,"Comps"}</definedName>
    <definedName name="wrn.print._.summary._.sheets._1" localSheetId="7" hidden="1">{"summary1",#N/A,TRUE,"Comps";"summary2",#N/A,TRUE,"Comps";"summary3",#N/A,TRUE,"Comps"}</definedName>
    <definedName name="wrn.print._.summary._.sheets._1" localSheetId="22"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6" hidden="1">{"summary1",#N/A,TRUE,"Comps";"summary2",#N/A,TRUE,"Comps";"summary3",#N/A,TRUE,"Comps"}</definedName>
    <definedName name="wrn.print._.summary._.sheets._1" localSheetId="4" hidden="1">{"summary1",#N/A,TRUE,"Comps";"summary2",#N/A,TRUE,"Comps";"summary3",#N/A,TRUE,"Comps"}</definedName>
    <definedName name="wrn.print._.summary._.sheets._1" localSheetId="3" hidden="1">{"summary1",#N/A,TRUE,"Comps";"summary2",#N/A,TRUE,"Comps";"summary3",#N/A,TRUE,"Comps"}</definedName>
    <definedName name="wrn.print._.summary._.sheets._1" localSheetId="5" hidden="1">{"summary1",#N/A,TRUE,"Comps";"summary2",#N/A,TRUE,"Comps";"summary3",#N/A,TRUE,"Comps"}</definedName>
    <definedName name="wrn.print._.summary._.sheets._2" localSheetId="8" hidden="1">{"summary1",#N/A,TRUE,"Comps";"summary2",#N/A,TRUE,"Comps";"summary3",#N/A,TRUE,"Comps"}</definedName>
    <definedName name="wrn.print._.summary._.sheets._2" localSheetId="16" hidden="1">{"summary1",#N/A,TRUE,"Comps";"summary2",#N/A,TRUE,"Comps";"summary3",#N/A,TRUE,"Comps"}</definedName>
    <definedName name="wrn.print._.summary._.sheets._2" localSheetId="2" hidden="1">{"summary1",#N/A,TRUE,"Comps";"summary2",#N/A,TRUE,"Comps";"summary3",#N/A,TRUE,"Comps"}</definedName>
    <definedName name="wrn.print._.summary._.sheets._2" localSheetId="20" hidden="1">{"summary1",#N/A,TRUE,"Comps";"summary2",#N/A,TRUE,"Comps";"summary3",#N/A,TRUE,"Comps"}</definedName>
    <definedName name="wrn.print._.summary._.sheets._2" localSheetId="21" hidden="1">{"summary1",#N/A,TRUE,"Comps";"summary2",#N/A,TRUE,"Comps";"summary3",#N/A,TRUE,"Comps"}</definedName>
    <definedName name="wrn.print._.summary._.sheets._2" localSheetId="7" hidden="1">{"summary1",#N/A,TRUE,"Comps";"summary2",#N/A,TRUE,"Comps";"summary3",#N/A,TRUE,"Comps"}</definedName>
    <definedName name="wrn.print._.summary._.sheets._2" localSheetId="22"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6" hidden="1">{"summary1",#N/A,TRUE,"Comps";"summary2",#N/A,TRUE,"Comps";"summary3",#N/A,TRUE,"Comps"}</definedName>
    <definedName name="wrn.print._.summary._.sheets._2" localSheetId="4" hidden="1">{"summary1",#N/A,TRUE,"Comps";"summary2",#N/A,TRUE,"Comps";"summary3",#N/A,TRUE,"Comps"}</definedName>
    <definedName name="wrn.print._.summary._.sheets._2" localSheetId="3" hidden="1">{"summary1",#N/A,TRUE,"Comps";"summary2",#N/A,TRUE,"Comps";"summary3",#N/A,TRUE,"Comps"}</definedName>
    <definedName name="wrn.print._.summary._.sheets._2" localSheetId="5" hidden="1">{"summary1",#N/A,TRUE,"Comps";"summary2",#N/A,TRUE,"Comps";"summary3",#N/A,TRUE,"Comps"}</definedName>
    <definedName name="wrn.print._.summary._.sheets._3" localSheetId="8" hidden="1">{"summary1",#N/A,TRUE,"Comps";"summary2",#N/A,TRUE,"Comps";"summary3",#N/A,TRUE,"Comps"}</definedName>
    <definedName name="wrn.print._.summary._.sheets._3" localSheetId="16" hidden="1">{"summary1",#N/A,TRUE,"Comps";"summary2",#N/A,TRUE,"Comps";"summary3",#N/A,TRUE,"Comps"}</definedName>
    <definedName name="wrn.print._.summary._.sheets._3" localSheetId="2" hidden="1">{"summary1",#N/A,TRUE,"Comps";"summary2",#N/A,TRUE,"Comps";"summary3",#N/A,TRUE,"Comps"}</definedName>
    <definedName name="wrn.print._.summary._.sheets._3" localSheetId="20" hidden="1">{"summary1",#N/A,TRUE,"Comps";"summary2",#N/A,TRUE,"Comps";"summary3",#N/A,TRUE,"Comps"}</definedName>
    <definedName name="wrn.print._.summary._.sheets._3" localSheetId="21" hidden="1">{"summary1",#N/A,TRUE,"Comps";"summary2",#N/A,TRUE,"Comps";"summary3",#N/A,TRUE,"Comps"}</definedName>
    <definedName name="wrn.print._.summary._.sheets._3" localSheetId="7" hidden="1">{"summary1",#N/A,TRUE,"Comps";"summary2",#N/A,TRUE,"Comps";"summary3",#N/A,TRUE,"Comps"}</definedName>
    <definedName name="wrn.print._.summary._.sheets._3" localSheetId="22"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6" hidden="1">{"summary1",#N/A,TRUE,"Comps";"summary2",#N/A,TRUE,"Comps";"summary3",#N/A,TRUE,"Comps"}</definedName>
    <definedName name="wrn.print._.summary._.sheets._3" localSheetId="4" hidden="1">{"summary1",#N/A,TRUE,"Comps";"summary2",#N/A,TRUE,"Comps";"summary3",#N/A,TRUE,"Comps"}</definedName>
    <definedName name="wrn.print._.summary._.sheets._3" localSheetId="3" hidden="1">{"summary1",#N/A,TRUE,"Comps";"summary2",#N/A,TRUE,"Comps";"summary3",#N/A,TRUE,"Comps"}</definedName>
    <definedName name="wrn.print._.summary._.sheets._3" localSheetId="5" hidden="1">{"summary1",#N/A,TRUE,"Comps";"summary2",#N/A,TRUE,"Comps";"summary3",#N/A,TRUE,"Comps"}</definedName>
    <definedName name="wrn.print._.summary._.sheets._4" localSheetId="8" hidden="1">{"summary1",#N/A,TRUE,"Comps";"summary2",#N/A,TRUE,"Comps";"summary3",#N/A,TRUE,"Comps"}</definedName>
    <definedName name="wrn.print._.summary._.sheets._4" localSheetId="16" hidden="1">{"summary1",#N/A,TRUE,"Comps";"summary2",#N/A,TRUE,"Comps";"summary3",#N/A,TRUE,"Comps"}</definedName>
    <definedName name="wrn.print._.summary._.sheets._4" localSheetId="2" hidden="1">{"summary1",#N/A,TRUE,"Comps";"summary2",#N/A,TRUE,"Comps";"summary3",#N/A,TRUE,"Comps"}</definedName>
    <definedName name="wrn.print._.summary._.sheets._4" localSheetId="20" hidden="1">{"summary1",#N/A,TRUE,"Comps";"summary2",#N/A,TRUE,"Comps";"summary3",#N/A,TRUE,"Comps"}</definedName>
    <definedName name="wrn.print._.summary._.sheets._4" localSheetId="21" hidden="1">{"summary1",#N/A,TRUE,"Comps";"summary2",#N/A,TRUE,"Comps";"summary3",#N/A,TRUE,"Comps"}</definedName>
    <definedName name="wrn.print._.summary._.sheets._4" localSheetId="7" hidden="1">{"summary1",#N/A,TRUE,"Comps";"summary2",#N/A,TRUE,"Comps";"summary3",#N/A,TRUE,"Comps"}</definedName>
    <definedName name="wrn.print._.summary._.sheets._4" localSheetId="22"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6" hidden="1">{"summary1",#N/A,TRUE,"Comps";"summary2",#N/A,TRUE,"Comps";"summary3",#N/A,TRUE,"Comps"}</definedName>
    <definedName name="wrn.print._.summary._.sheets._4" localSheetId="4" hidden="1">{"summary1",#N/A,TRUE,"Comps";"summary2",#N/A,TRUE,"Comps";"summary3",#N/A,TRUE,"Comps"}</definedName>
    <definedName name="wrn.print._.summary._.sheets._4" localSheetId="3" hidden="1">{"summary1",#N/A,TRUE,"Comps";"summary2",#N/A,TRUE,"Comps";"summary3",#N/A,TRUE,"Comps"}</definedName>
    <definedName name="wrn.print._.summary._.sheets._4" localSheetId="5" hidden="1">{"summary1",#N/A,TRUE,"Comps";"summary2",#N/A,TRUE,"Comps";"summary3",#N/A,TRUE,"Comps"}</definedName>
    <definedName name="wrn.print._.summary._.sheets._5" localSheetId="8" hidden="1">{"summary1",#N/A,TRUE,"Comps";"summary2",#N/A,TRUE,"Comps";"summary3",#N/A,TRUE,"Comps"}</definedName>
    <definedName name="wrn.print._.summary._.sheets._5" localSheetId="16" hidden="1">{"summary1",#N/A,TRUE,"Comps";"summary2",#N/A,TRUE,"Comps";"summary3",#N/A,TRUE,"Comps"}</definedName>
    <definedName name="wrn.print._.summary._.sheets._5" localSheetId="2" hidden="1">{"summary1",#N/A,TRUE,"Comps";"summary2",#N/A,TRUE,"Comps";"summary3",#N/A,TRUE,"Comps"}</definedName>
    <definedName name="wrn.print._.summary._.sheets._5" localSheetId="20" hidden="1">{"summary1",#N/A,TRUE,"Comps";"summary2",#N/A,TRUE,"Comps";"summary3",#N/A,TRUE,"Comps"}</definedName>
    <definedName name="wrn.print._.summary._.sheets._5" localSheetId="21" hidden="1">{"summary1",#N/A,TRUE,"Comps";"summary2",#N/A,TRUE,"Comps";"summary3",#N/A,TRUE,"Comps"}</definedName>
    <definedName name="wrn.print._.summary._.sheets._5" localSheetId="7" hidden="1">{"summary1",#N/A,TRUE,"Comps";"summary2",#N/A,TRUE,"Comps";"summary3",#N/A,TRUE,"Comps"}</definedName>
    <definedName name="wrn.print._.summary._.sheets._5" localSheetId="22"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6" hidden="1">{"summary1",#N/A,TRUE,"Comps";"summary2",#N/A,TRUE,"Comps";"summary3",#N/A,TRUE,"Comps"}</definedName>
    <definedName name="wrn.print._.summary._.sheets._5" localSheetId="4" hidden="1">{"summary1",#N/A,TRUE,"Comps";"summary2",#N/A,TRUE,"Comps";"summary3",#N/A,TRUE,"Comps"}</definedName>
    <definedName name="wrn.print._.summary._.sheets._5" localSheetId="3" hidden="1">{"summary1",#N/A,TRUE,"Comps";"summary2",#N/A,TRUE,"Comps";"summary3",#N/A,TRUE,"Comps"}</definedName>
    <definedName name="wrn.print._.summary._.sheets._5" localSheetId="5" hidden="1">{"summary1",#N/A,TRUE,"Comps";"summary2",#N/A,TRUE,"Comps";"summary3",#N/A,TRUE,"Comps"}</definedName>
    <definedName name="wrn.PRINT1." localSheetId="8" hidden="1">{"page1",#N/A,FALSE,"PF";"page2",#N/A,FALSE,"PF";"page3",#N/A,FALSE,"PF";"page4",#N/A,FALSE,"Bal_Sht"}</definedName>
    <definedName name="wrn.PRINT1." localSheetId="16" hidden="1">{"page1",#N/A,FALSE,"PF";"page2",#N/A,FALSE,"PF";"page3",#N/A,FALSE,"PF";"page4",#N/A,FALSE,"Bal_Sht"}</definedName>
    <definedName name="wrn.PRINT1." localSheetId="2" hidden="1">{"page1",#N/A,FALSE,"PF";"page2",#N/A,FALSE,"PF";"page3",#N/A,FALSE,"PF";"page4",#N/A,FALSE,"Bal_Sht"}</definedName>
    <definedName name="wrn.PRINT1." localSheetId="20" hidden="1">{"page1",#N/A,FALSE,"PF";"page2",#N/A,FALSE,"PF";"page3",#N/A,FALSE,"PF";"page4",#N/A,FALSE,"Bal_Sht"}</definedName>
    <definedName name="wrn.PRINT1." localSheetId="21" hidden="1">{"page1",#N/A,FALSE,"PF";"page2",#N/A,FALSE,"PF";"page3",#N/A,FALSE,"PF";"page4",#N/A,FALSE,"Bal_Sht"}</definedName>
    <definedName name="wrn.PRINT1." localSheetId="7" hidden="1">{"page1",#N/A,FALSE,"PF";"page2",#N/A,FALSE,"PF";"page3",#N/A,FALSE,"PF";"page4",#N/A,FALSE,"Bal_Sht"}</definedName>
    <definedName name="wrn.PRINT1." localSheetId="22"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6" hidden="1">{"page1",#N/A,FALSE,"PF";"page2",#N/A,FALSE,"PF";"page3",#N/A,FALSE,"PF";"page4",#N/A,FALSE,"Bal_Sht"}</definedName>
    <definedName name="wrn.PRINT1." localSheetId="4" hidden="1">{"page1",#N/A,FALSE,"PF";"page2",#N/A,FALSE,"PF";"page3",#N/A,FALSE,"PF";"page4",#N/A,FALSE,"Bal_Sht"}</definedName>
    <definedName name="wrn.PRINT1." localSheetId="3" hidden="1">{"page1",#N/A,FALSE,"PF";"page2",#N/A,FALSE,"PF";"page3",#N/A,FALSE,"PF";"page4",#N/A,FALSE,"Bal_Sht"}</definedName>
    <definedName name="wrn.PRINT1." localSheetId="5" hidden="1">{"page1",#N/A,FALSE,"PF";"page2",#N/A,FALSE,"PF";"page3",#N/A,FALSE,"PF";"page4",#N/A,FALSE,"Bal_Sht"}</definedName>
    <definedName name="wrn.print2." localSheetId="8" hidden="1">{"page1",#N/A,FALSE,"PF";"page2",#N/A,FALSE,"PF";"page3",#N/A,FALSE,"PF";"page4",#N/A,FALSE,"Bal_Sht"}</definedName>
    <definedName name="wrn.print2." localSheetId="16" hidden="1">{"page1",#N/A,FALSE,"PF";"page2",#N/A,FALSE,"PF";"page3",#N/A,FALSE,"PF";"page4",#N/A,FALSE,"Bal_Sht"}</definedName>
    <definedName name="wrn.print2." localSheetId="2" hidden="1">{"page1",#N/A,FALSE,"PF";"page2",#N/A,FALSE,"PF";"page3",#N/A,FALSE,"PF";"page4",#N/A,FALSE,"Bal_Sht"}</definedName>
    <definedName name="wrn.print2." localSheetId="20" hidden="1">{"page1",#N/A,FALSE,"PF";"page2",#N/A,FALSE,"PF";"page3",#N/A,FALSE,"PF";"page4",#N/A,FALSE,"Bal_Sht"}</definedName>
    <definedName name="wrn.print2." localSheetId="21" hidden="1">{"page1",#N/A,FALSE,"PF";"page2",#N/A,FALSE,"PF";"page3",#N/A,FALSE,"PF";"page4",#N/A,FALSE,"Bal_Sht"}</definedName>
    <definedName name="wrn.print2." localSheetId="7" hidden="1">{"page1",#N/A,FALSE,"PF";"page2",#N/A,FALSE,"PF";"page3",#N/A,FALSE,"PF";"page4",#N/A,FALSE,"Bal_Sht"}</definedName>
    <definedName name="wrn.print2." localSheetId="22"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6" hidden="1">{"page1",#N/A,FALSE,"PF";"page2",#N/A,FALSE,"PF";"page3",#N/A,FALSE,"PF";"page4",#N/A,FALSE,"Bal_Sht"}</definedName>
    <definedName name="wrn.print2." localSheetId="4" hidden="1">{"page1",#N/A,FALSE,"PF";"page2",#N/A,FALSE,"PF";"page3",#N/A,FALSE,"PF";"page4",#N/A,FALSE,"Bal_Sht"}</definedName>
    <definedName name="wrn.print2." localSheetId="3" hidden="1">{"page1",#N/A,FALSE,"PF";"page2",#N/A,FALSE,"PF";"page3",#N/A,FALSE,"PF";"page4",#N/A,FALSE,"Bal_Sht"}</definedName>
    <definedName name="wrn.print2." localSheetId="5" hidden="1">{"page1",#N/A,FALSE,"PF";"page2",#N/A,FALSE,"PF";"page3",#N/A,FALSE,"PF";"page4",#N/A,FALSE,"Bal_Sht"}</definedName>
    <definedName name="wrn.print3." localSheetId="8" hidden="1">{"page1",#N/A,FALSE,"PF";"page2",#N/A,FALSE,"PF";"page3",#N/A,FALSE,"PF";"page4",#N/A,FALSE,"Bal_Sht"}</definedName>
    <definedName name="wrn.print3." localSheetId="16" hidden="1">{"page1",#N/A,FALSE,"PF";"page2",#N/A,FALSE,"PF";"page3",#N/A,FALSE,"PF";"page4",#N/A,FALSE,"Bal_Sht"}</definedName>
    <definedName name="wrn.print3." localSheetId="2" hidden="1">{"page1",#N/A,FALSE,"PF";"page2",#N/A,FALSE,"PF";"page3",#N/A,FALSE,"PF";"page4",#N/A,FALSE,"Bal_Sht"}</definedName>
    <definedName name="wrn.print3." localSheetId="20" hidden="1">{"page1",#N/A,FALSE,"PF";"page2",#N/A,FALSE,"PF";"page3",#N/A,FALSE,"PF";"page4",#N/A,FALSE,"Bal_Sht"}</definedName>
    <definedName name="wrn.print3." localSheetId="21" hidden="1">{"page1",#N/A,FALSE,"PF";"page2",#N/A,FALSE,"PF";"page3",#N/A,FALSE,"PF";"page4",#N/A,FALSE,"Bal_Sht"}</definedName>
    <definedName name="wrn.print3." localSheetId="7" hidden="1">{"page1",#N/A,FALSE,"PF";"page2",#N/A,FALSE,"PF";"page3",#N/A,FALSE,"PF";"page4",#N/A,FALSE,"Bal_Sht"}</definedName>
    <definedName name="wrn.print3." localSheetId="22"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6" hidden="1">{"page1",#N/A,FALSE,"PF";"page2",#N/A,FALSE,"PF";"page3",#N/A,FALSE,"PF";"page4",#N/A,FALSE,"Bal_Sht"}</definedName>
    <definedName name="wrn.print3." localSheetId="4" hidden="1">{"page1",#N/A,FALSE,"PF";"page2",#N/A,FALSE,"PF";"page3",#N/A,FALSE,"PF";"page4",#N/A,FALSE,"Bal_Sht"}</definedName>
    <definedName name="wrn.print3." localSheetId="3" hidden="1">{"page1",#N/A,FALSE,"PF";"page2",#N/A,FALSE,"PF";"page3",#N/A,FALSE,"PF";"page4",#N/A,FALSE,"Bal_Sht"}</definedName>
    <definedName name="wrn.print3." localSheetId="5" hidden="1">{"page1",#N/A,FALSE,"PF";"page2",#N/A,FALSE,"PF";"page3",#N/A,FALSE,"PF";"page4",#N/A,FALSE,"Bal_Sht"}</definedName>
    <definedName name="wrn.Pump." localSheetId="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20" hidden="1">{#N/A,#N/A,FALSE,"Assump";#N/A,#N/A,FALSE,"Income";#N/A,#N/A,FALSE,"Balance";#N/A,#N/A,FALSE,"DCF Pump";#N/A,#N/A,FALSE,"Trans Assump";#N/A,#N/A,FALSE,"Combined Income";#N/A,#N/A,FALSE,"Combined Balance"}</definedName>
    <definedName name="wrn.Pump." localSheetId="21" hidden="1">{#N/A,#N/A,FALSE,"Assump";#N/A,#N/A,FALSE,"Income";#N/A,#N/A,FALSE,"Balance";#N/A,#N/A,FALSE,"DCF Pump";#N/A,#N/A,FALSE,"Trans Assump";#N/A,#N/A,FALSE,"Combined Income";#N/A,#N/A,FALSE,"Combined Balance"}</definedName>
    <definedName name="wrn.Pump." localSheetId="7" hidden="1">{#N/A,#N/A,FALSE,"Assump";#N/A,#N/A,FALSE,"Income";#N/A,#N/A,FALSE,"Balance";#N/A,#N/A,FALSE,"DCF Pump";#N/A,#N/A,FALSE,"Trans Assump";#N/A,#N/A,FALSE,"Combined Income";#N/A,#N/A,FALSE,"Combined Balance"}</definedName>
    <definedName name="wrn.Pump." localSheetId="22"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6"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Pump." localSheetId="5" hidden="1">{#N/A,#N/A,FALSE,"Assump";#N/A,#N/A,FALSE,"Income";#N/A,#N/A,FALSE,"Balance";#N/A,#N/A,FALSE,"DCF Pump";#N/A,#N/A,FALSE,"Trans Assump";#N/A,#N/A,FALSE,"Combined Income";#N/A,#N/A,FALSE,"Combined Balance"}</definedName>
    <definedName name="wrn.Q3._.Prof._.Serv._.Summary." localSheetId="8" hidden="1">{"Professional Service Summary",#N/A,FALSE,"Q3 Prof Serv"}</definedName>
    <definedName name="wrn.Q3._.Prof._.Serv._.Summary." localSheetId="16" hidden="1">{"Professional Service Summary",#N/A,FALSE,"Q3 Prof Serv"}</definedName>
    <definedName name="wrn.Q3._.Prof._.Serv._.Summary." localSheetId="2" hidden="1">{"Professional Service Summary",#N/A,FALSE,"Q3 Prof Serv"}</definedName>
    <definedName name="wrn.Q3._.Prof._.Serv._.Summary." localSheetId="20" hidden="1">{"Professional Service Summary",#N/A,FALSE,"Q3 Prof Serv"}</definedName>
    <definedName name="wrn.Q3._.Prof._.Serv._.Summary." localSheetId="21" hidden="1">{"Professional Service Summary",#N/A,FALSE,"Q3 Prof Serv"}</definedName>
    <definedName name="wrn.Q3._.Prof._.Serv._.Summary." localSheetId="7" hidden="1">{"Professional Service Summary",#N/A,FALSE,"Q3 Prof Serv"}</definedName>
    <definedName name="wrn.Q3._.Prof._.Serv._.Summary." localSheetId="22"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6" hidden="1">{"Professional Service Summary",#N/A,FALSE,"Q3 Prof Serv"}</definedName>
    <definedName name="wrn.Q3._.Prof._.Serv._.Summary." localSheetId="4" hidden="1">{"Professional Service Summary",#N/A,FALSE,"Q3 Prof Serv"}</definedName>
    <definedName name="wrn.Q3._.Prof._.Serv._.Summary." localSheetId="3" hidden="1">{"Professional Service Summary",#N/A,FALSE,"Q3 Prof Serv"}</definedName>
    <definedName name="wrn.Q3._.Prof._.Serv._.Summary." localSheetId="5" hidden="1">{"Professional Service Summary",#N/A,FALSE,"Q3 Prof Serv"}</definedName>
    <definedName name="wrn.Q3._.Professional._.service._.detail." localSheetId="8" hidden="1">{"Professional Service Detail",#N/A,FALSE,"Q3 Prof Serv"}</definedName>
    <definedName name="wrn.Q3._.Professional._.service._.detail." localSheetId="16" hidden="1">{"Professional Service Detail",#N/A,FALSE,"Q3 Prof Serv"}</definedName>
    <definedName name="wrn.Q3._.Professional._.service._.detail." localSheetId="2" hidden="1">{"Professional Service Detail",#N/A,FALSE,"Q3 Prof Serv"}</definedName>
    <definedName name="wrn.Q3._.Professional._.service._.detail." localSheetId="20" hidden="1">{"Professional Service Detail",#N/A,FALSE,"Q3 Prof Serv"}</definedName>
    <definedName name="wrn.Q3._.Professional._.service._.detail." localSheetId="21" hidden="1">{"Professional Service Detail",#N/A,FALSE,"Q3 Prof Serv"}</definedName>
    <definedName name="wrn.Q3._.Professional._.service._.detail." localSheetId="7" hidden="1">{"Professional Service Detail",#N/A,FALSE,"Q3 Prof Serv"}</definedName>
    <definedName name="wrn.Q3._.Professional._.service._.detail." localSheetId="22"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6" hidden="1">{"Professional Service Detail",#N/A,FALSE,"Q3 Prof Serv"}</definedName>
    <definedName name="wrn.Q3._.Professional._.service._.detail." localSheetId="4" hidden="1">{"Professional Service Detail",#N/A,FALSE,"Q3 Prof Serv"}</definedName>
    <definedName name="wrn.Q3._.Professional._.service._.detail." localSheetId="3" hidden="1">{"Professional Service Detail",#N/A,FALSE,"Q3 Prof Serv"}</definedName>
    <definedName name="wrn.Q3._.Professional._.service._.detail." localSheetId="5" hidden="1">{"Professional Service Detail",#N/A,FALSE,"Q3 Prof Serv"}</definedName>
    <definedName name="wrn.RELEVANTSHEETS." localSheetId="8" hidden="1">{#N/A,#N/A,FALSE,"AD_Purch";#N/A,#N/A,FALSE,"Projections";#N/A,#N/A,FALSE,"DCF";#N/A,#N/A,FALSE,"Mkt Val"}</definedName>
    <definedName name="wrn.RELEVANTSHEETS." localSheetId="16" hidden="1">{#N/A,#N/A,FALSE,"AD_Purch";#N/A,#N/A,FALSE,"Projections";#N/A,#N/A,FALSE,"DCF";#N/A,#N/A,FALSE,"Mkt Val"}</definedName>
    <definedName name="wrn.RELEVANTSHEETS." localSheetId="2" hidden="1">{#N/A,#N/A,FALSE,"AD_Purch";#N/A,#N/A,FALSE,"Projections";#N/A,#N/A,FALSE,"DCF";#N/A,#N/A,FALSE,"Mkt Val"}</definedName>
    <definedName name="wrn.RELEVANTSHEETS." localSheetId="20" hidden="1">{#N/A,#N/A,FALSE,"AD_Purch";#N/A,#N/A,FALSE,"Projections";#N/A,#N/A,FALSE,"DCF";#N/A,#N/A,FALSE,"Mkt Val"}</definedName>
    <definedName name="wrn.RELEVANTSHEETS." localSheetId="21" hidden="1">{#N/A,#N/A,FALSE,"AD_Purch";#N/A,#N/A,FALSE,"Projections";#N/A,#N/A,FALSE,"DCF";#N/A,#N/A,FALSE,"Mkt Val"}</definedName>
    <definedName name="wrn.RELEVANTSHEETS." localSheetId="7" hidden="1">{#N/A,#N/A,FALSE,"AD_Purch";#N/A,#N/A,FALSE,"Projections";#N/A,#N/A,FALSE,"DCF";#N/A,#N/A,FALSE,"Mkt Val"}</definedName>
    <definedName name="wrn.RELEVANTSHEETS." localSheetId="22"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6" hidden="1">{#N/A,#N/A,FALSE,"AD_Purch";#N/A,#N/A,FALSE,"Projections";#N/A,#N/A,FALSE,"DCF";#N/A,#N/A,FALSE,"Mkt Val"}</definedName>
    <definedName name="wrn.RELEVANTSHEETS." localSheetId="4" hidden="1">{#N/A,#N/A,FALSE,"AD_Purch";#N/A,#N/A,FALSE,"Projections";#N/A,#N/A,FALSE,"DCF";#N/A,#N/A,FALSE,"Mkt Val"}</definedName>
    <definedName name="wrn.RELEVANTSHEETS." localSheetId="3" hidden="1">{#N/A,#N/A,FALSE,"AD_Purch";#N/A,#N/A,FALSE,"Projections";#N/A,#N/A,FALSE,"DCF";#N/A,#N/A,FALSE,"Mkt Val"}</definedName>
    <definedName name="wrn.RELEVANTSHEETS." localSheetId="5" hidden="1">{#N/A,#N/A,FALSE,"AD_Purch";#N/A,#N/A,FALSE,"Projections";#N/A,#N/A,FALSE,"DCF";#N/A,#N/A,FALSE,"Mkt Val"}</definedName>
    <definedName name="wrn.report" localSheetId="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8" hidden="1">{"RptRY",#N/A,FALSE,"CDGy";"RptRQ",#N/A,FALSE,"CDGq";"RptRM",#N/A,FALSE,"CDGm"}</definedName>
    <definedName name="wrn.Restricted._.Rpts." localSheetId="16" hidden="1">{"RptRY",#N/A,FALSE,"CDGy";"RptRQ",#N/A,FALSE,"CDGq";"RptRM",#N/A,FALSE,"CDGm"}</definedName>
    <definedName name="wrn.Restricted._.Rpts." localSheetId="2" hidden="1">{"RptRY",#N/A,FALSE,"CDGy";"RptRQ",#N/A,FALSE,"CDGq";"RptRM",#N/A,FALSE,"CDGm"}</definedName>
    <definedName name="wrn.Restricted._.Rpts." localSheetId="20" hidden="1">{"RptRY",#N/A,FALSE,"CDGy";"RptRQ",#N/A,FALSE,"CDGq";"RptRM",#N/A,FALSE,"CDGm"}</definedName>
    <definedName name="wrn.Restricted._.Rpts." localSheetId="21" hidden="1">{"RptRY",#N/A,FALSE,"CDGy";"RptRQ",#N/A,FALSE,"CDGq";"RptRM",#N/A,FALSE,"CDGm"}</definedName>
    <definedName name="wrn.Restricted._.Rpts." localSheetId="7" hidden="1">{"RptRY",#N/A,FALSE,"CDGy";"RptRQ",#N/A,FALSE,"CDGq";"RptRM",#N/A,FALSE,"CDGm"}</definedName>
    <definedName name="wrn.Restricted._.Rpts." localSheetId="22"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6" hidden="1">{"RptRY",#N/A,FALSE,"CDGy";"RptRQ",#N/A,FALSE,"CDGq";"RptRM",#N/A,FALSE,"CDGm"}</definedName>
    <definedName name="wrn.Restricted._.Rpts." localSheetId="4" hidden="1">{"RptRY",#N/A,FALSE,"CDGy";"RptRQ",#N/A,FALSE,"CDGq";"RptRM",#N/A,FALSE,"CDGm"}</definedName>
    <definedName name="wrn.Restricted._.Rpts." localSheetId="3" hidden="1">{"RptRY",#N/A,FALSE,"CDGy";"RptRQ",#N/A,FALSE,"CDGq";"RptRM",#N/A,FALSE,"CDGm"}</definedName>
    <definedName name="wrn.Restricted._.Rpts." localSheetId="5" hidden="1">{"RptRY",#N/A,FALSE,"CDGy";"RptRQ",#N/A,FALSE,"CDGq";"RptRM",#N/A,FALSE,"CDGm"}</definedName>
    <definedName name="wrn.Restricted._.Rpts._1" localSheetId="8" hidden="1">{"RptRY",#N/A,FALSE,"CDGy";"RptRQ",#N/A,FALSE,"CDGq";"RptRM",#N/A,FALSE,"CDGm"}</definedName>
    <definedName name="wrn.Restricted._.Rpts._1" localSheetId="16" hidden="1">{"RptRY",#N/A,FALSE,"CDGy";"RptRQ",#N/A,FALSE,"CDGq";"RptRM",#N/A,FALSE,"CDGm"}</definedName>
    <definedName name="wrn.Restricted._.Rpts._1" localSheetId="2" hidden="1">{"RptRY",#N/A,FALSE,"CDGy";"RptRQ",#N/A,FALSE,"CDGq";"RptRM",#N/A,FALSE,"CDGm"}</definedName>
    <definedName name="wrn.Restricted._.Rpts._1" localSheetId="20" hidden="1">{"RptRY",#N/A,FALSE,"CDGy";"RptRQ",#N/A,FALSE,"CDGq";"RptRM",#N/A,FALSE,"CDGm"}</definedName>
    <definedName name="wrn.Restricted._.Rpts._1" localSheetId="21" hidden="1">{"RptRY",#N/A,FALSE,"CDGy";"RptRQ",#N/A,FALSE,"CDGq";"RptRM",#N/A,FALSE,"CDGm"}</definedName>
    <definedName name="wrn.Restricted._.Rpts._1" localSheetId="7" hidden="1">{"RptRY",#N/A,FALSE,"CDGy";"RptRQ",#N/A,FALSE,"CDGq";"RptRM",#N/A,FALSE,"CDGm"}</definedName>
    <definedName name="wrn.Restricted._.Rpts._1" localSheetId="22"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6" hidden="1">{"RptRY",#N/A,FALSE,"CDGy";"RptRQ",#N/A,FALSE,"CDGq";"RptRM",#N/A,FALSE,"CDGm"}</definedName>
    <definedName name="wrn.Restricted._.Rpts._1" localSheetId="4" hidden="1">{"RptRY",#N/A,FALSE,"CDGy";"RptRQ",#N/A,FALSE,"CDGq";"RptRM",#N/A,FALSE,"CDGm"}</definedName>
    <definedName name="wrn.Restricted._.Rpts._1" localSheetId="3" hidden="1">{"RptRY",#N/A,FALSE,"CDGy";"RptRQ",#N/A,FALSE,"CDGq";"RptRM",#N/A,FALSE,"CDGm"}</definedName>
    <definedName name="wrn.Restricted._.Rpts._1" localSheetId="5" hidden="1">{"RptRY",#N/A,FALSE,"CDGy";"RptRQ",#N/A,FALSE,"CDGq";"RptRM",#N/A,FALSE,"CDGm"}</definedName>
    <definedName name="wrn.Restricted._.Rpts._2" localSheetId="8" hidden="1">{"RptRY",#N/A,FALSE,"CDGy";"RptRQ",#N/A,FALSE,"CDGq";"RptRM",#N/A,FALSE,"CDGm"}</definedName>
    <definedName name="wrn.Restricted._.Rpts._2" localSheetId="16" hidden="1">{"RptRY",#N/A,FALSE,"CDGy";"RptRQ",#N/A,FALSE,"CDGq";"RptRM",#N/A,FALSE,"CDGm"}</definedName>
    <definedName name="wrn.Restricted._.Rpts._2" localSheetId="2" hidden="1">{"RptRY",#N/A,FALSE,"CDGy";"RptRQ",#N/A,FALSE,"CDGq";"RptRM",#N/A,FALSE,"CDGm"}</definedName>
    <definedName name="wrn.Restricted._.Rpts._2" localSheetId="20" hidden="1">{"RptRY",#N/A,FALSE,"CDGy";"RptRQ",#N/A,FALSE,"CDGq";"RptRM",#N/A,FALSE,"CDGm"}</definedName>
    <definedName name="wrn.Restricted._.Rpts._2" localSheetId="21" hidden="1">{"RptRY",#N/A,FALSE,"CDGy";"RptRQ",#N/A,FALSE,"CDGq";"RptRM",#N/A,FALSE,"CDGm"}</definedName>
    <definedName name="wrn.Restricted._.Rpts._2" localSheetId="7" hidden="1">{"RptRY",#N/A,FALSE,"CDGy";"RptRQ",#N/A,FALSE,"CDGq";"RptRM",#N/A,FALSE,"CDGm"}</definedName>
    <definedName name="wrn.Restricted._.Rpts._2" localSheetId="22"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6" hidden="1">{"RptRY",#N/A,FALSE,"CDGy";"RptRQ",#N/A,FALSE,"CDGq";"RptRM",#N/A,FALSE,"CDGm"}</definedName>
    <definedName name="wrn.Restricted._.Rpts._2" localSheetId="4" hidden="1">{"RptRY",#N/A,FALSE,"CDGy";"RptRQ",#N/A,FALSE,"CDGq";"RptRM",#N/A,FALSE,"CDGm"}</definedName>
    <definedName name="wrn.Restricted._.Rpts._2" localSheetId="3" hidden="1">{"RptRY",#N/A,FALSE,"CDGy";"RptRQ",#N/A,FALSE,"CDGq";"RptRM",#N/A,FALSE,"CDGm"}</definedName>
    <definedName name="wrn.Restricted._.Rpts._2" localSheetId="5" hidden="1">{"RptRY",#N/A,FALSE,"CDGy";"RptRQ",#N/A,FALSE,"CDGq";"RptRM",#N/A,FALSE,"CDGm"}</definedName>
    <definedName name="wrn.Restricted._.Rpts._3" localSheetId="8" hidden="1">{"RptRY",#N/A,FALSE,"CDGy";"RptRQ",#N/A,FALSE,"CDGq";"RptRM",#N/A,FALSE,"CDGm"}</definedName>
    <definedName name="wrn.Restricted._.Rpts._3" localSheetId="16" hidden="1">{"RptRY",#N/A,FALSE,"CDGy";"RptRQ",#N/A,FALSE,"CDGq";"RptRM",#N/A,FALSE,"CDGm"}</definedName>
    <definedName name="wrn.Restricted._.Rpts._3" localSheetId="2" hidden="1">{"RptRY",#N/A,FALSE,"CDGy";"RptRQ",#N/A,FALSE,"CDGq";"RptRM",#N/A,FALSE,"CDGm"}</definedName>
    <definedName name="wrn.Restricted._.Rpts._3" localSheetId="20" hidden="1">{"RptRY",#N/A,FALSE,"CDGy";"RptRQ",#N/A,FALSE,"CDGq";"RptRM",#N/A,FALSE,"CDGm"}</definedName>
    <definedName name="wrn.Restricted._.Rpts._3" localSheetId="21" hidden="1">{"RptRY",#N/A,FALSE,"CDGy";"RptRQ",#N/A,FALSE,"CDGq";"RptRM",#N/A,FALSE,"CDGm"}</definedName>
    <definedName name="wrn.Restricted._.Rpts._3" localSheetId="7" hidden="1">{"RptRY",#N/A,FALSE,"CDGy";"RptRQ",#N/A,FALSE,"CDGq";"RptRM",#N/A,FALSE,"CDGm"}</definedName>
    <definedName name="wrn.Restricted._.Rpts._3" localSheetId="22"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6" hidden="1">{"RptRY",#N/A,FALSE,"CDGy";"RptRQ",#N/A,FALSE,"CDGq";"RptRM",#N/A,FALSE,"CDGm"}</definedName>
    <definedName name="wrn.Restricted._.Rpts._3" localSheetId="4" hidden="1">{"RptRY",#N/A,FALSE,"CDGy";"RptRQ",#N/A,FALSE,"CDGq";"RptRM",#N/A,FALSE,"CDGm"}</definedName>
    <definedName name="wrn.Restricted._.Rpts._3" localSheetId="3" hidden="1">{"RptRY",#N/A,FALSE,"CDGy";"RptRQ",#N/A,FALSE,"CDGq";"RptRM",#N/A,FALSE,"CDGm"}</definedName>
    <definedName name="wrn.Restricted._.Rpts._3" localSheetId="5" hidden="1">{"RptRY",#N/A,FALSE,"CDGy";"RptRQ",#N/A,FALSE,"CDGq";"RptRM",#N/A,FALSE,"CDGm"}</definedName>
    <definedName name="wrn.Restricted._.Rpts._4" localSheetId="8" hidden="1">{"RptRY",#N/A,FALSE,"CDGy";"RptRQ",#N/A,FALSE,"CDGq";"RptRM",#N/A,FALSE,"CDGm"}</definedName>
    <definedName name="wrn.Restricted._.Rpts._4" localSheetId="16" hidden="1">{"RptRY",#N/A,FALSE,"CDGy";"RptRQ",#N/A,FALSE,"CDGq";"RptRM",#N/A,FALSE,"CDGm"}</definedName>
    <definedName name="wrn.Restricted._.Rpts._4" localSheetId="2" hidden="1">{"RptRY",#N/A,FALSE,"CDGy";"RptRQ",#N/A,FALSE,"CDGq";"RptRM",#N/A,FALSE,"CDGm"}</definedName>
    <definedName name="wrn.Restricted._.Rpts._4" localSheetId="20" hidden="1">{"RptRY",#N/A,FALSE,"CDGy";"RptRQ",#N/A,FALSE,"CDGq";"RptRM",#N/A,FALSE,"CDGm"}</definedName>
    <definedName name="wrn.Restricted._.Rpts._4" localSheetId="21" hidden="1">{"RptRY",#N/A,FALSE,"CDGy";"RptRQ",#N/A,FALSE,"CDGq";"RptRM",#N/A,FALSE,"CDGm"}</definedName>
    <definedName name="wrn.Restricted._.Rpts._4" localSheetId="7" hidden="1">{"RptRY",#N/A,FALSE,"CDGy";"RptRQ",#N/A,FALSE,"CDGq";"RptRM",#N/A,FALSE,"CDGm"}</definedName>
    <definedName name="wrn.Restricted._.Rpts._4" localSheetId="22"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6" hidden="1">{"RptRY",#N/A,FALSE,"CDGy";"RptRQ",#N/A,FALSE,"CDGq";"RptRM",#N/A,FALSE,"CDGm"}</definedName>
    <definedName name="wrn.Restricted._.Rpts._4" localSheetId="4" hidden="1">{"RptRY",#N/A,FALSE,"CDGy";"RptRQ",#N/A,FALSE,"CDGq";"RptRM",#N/A,FALSE,"CDGm"}</definedName>
    <definedName name="wrn.Restricted._.Rpts._4" localSheetId="3" hidden="1">{"RptRY",#N/A,FALSE,"CDGy";"RptRQ",#N/A,FALSE,"CDGq";"RptRM",#N/A,FALSE,"CDGm"}</definedName>
    <definedName name="wrn.Restricted._.Rpts._4" localSheetId="5" hidden="1">{"RptRY",#N/A,FALSE,"CDGy";"RptRQ",#N/A,FALSE,"CDGq";"RptRM",#N/A,FALSE,"CDGm"}</definedName>
    <definedName name="wrn.Restricted._.Rpts._5" localSheetId="8" hidden="1">{"RptRY",#N/A,FALSE,"CDGy";"RptRQ",#N/A,FALSE,"CDGq";"RptRM",#N/A,FALSE,"CDGm"}</definedName>
    <definedName name="wrn.Restricted._.Rpts._5" localSheetId="16" hidden="1">{"RptRY",#N/A,FALSE,"CDGy";"RptRQ",#N/A,FALSE,"CDGq";"RptRM",#N/A,FALSE,"CDGm"}</definedName>
    <definedName name="wrn.Restricted._.Rpts._5" localSheetId="2" hidden="1">{"RptRY",#N/A,FALSE,"CDGy";"RptRQ",#N/A,FALSE,"CDGq";"RptRM",#N/A,FALSE,"CDGm"}</definedName>
    <definedName name="wrn.Restricted._.Rpts._5" localSheetId="20" hidden="1">{"RptRY",#N/A,FALSE,"CDGy";"RptRQ",#N/A,FALSE,"CDGq";"RptRM",#N/A,FALSE,"CDGm"}</definedName>
    <definedName name="wrn.Restricted._.Rpts._5" localSheetId="21" hidden="1">{"RptRY",#N/A,FALSE,"CDGy";"RptRQ",#N/A,FALSE,"CDGq";"RptRM",#N/A,FALSE,"CDGm"}</definedName>
    <definedName name="wrn.Restricted._.Rpts._5" localSheetId="7" hidden="1">{"RptRY",#N/A,FALSE,"CDGy";"RptRQ",#N/A,FALSE,"CDGq";"RptRM",#N/A,FALSE,"CDGm"}</definedName>
    <definedName name="wrn.Restricted._.Rpts._5" localSheetId="22"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6" hidden="1">{"RptRY",#N/A,FALSE,"CDGy";"RptRQ",#N/A,FALSE,"CDGq";"RptRM",#N/A,FALSE,"CDGm"}</definedName>
    <definedName name="wrn.Restricted._.Rpts._5" localSheetId="4" hidden="1">{"RptRY",#N/A,FALSE,"CDGy";"RptRQ",#N/A,FALSE,"CDGq";"RptRM",#N/A,FALSE,"CDGm"}</definedName>
    <definedName name="wrn.Restricted._.Rpts._5" localSheetId="3" hidden="1">{"RptRY",#N/A,FALSE,"CDGy";"RptRQ",#N/A,FALSE,"CDGq";"RptRM",#N/A,FALSE,"CDGm"}</definedName>
    <definedName name="wrn.Restricted._.Rpts._5" localSheetId="5" hidden="1">{"RptRY",#N/A,FALSE,"CDGy";"RptRQ",#N/A,FALSE,"CDGq";"RptRM",#N/A,FALSE,"CDGm"}</definedName>
    <definedName name="wrn.Segments." localSheetId="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20" hidden="1">{"view1",#N/A,FALSE,"Consolidated";"view2",#N/A,FALSE,"Consolidated (sum)";"view1",#N/A,FALSE,"Gen Sys";"view1",#N/A,FALSE,"Semicon";"view1",#N/A,FALSE,"Mess|Med";"view1",#N/A,FALSE,"Land Mob";"view1",#N/A,FALSE,"Other Prod";"view1",#N/A,FALSE,"Adj|Elim"}</definedName>
    <definedName name="wrn.Segments." localSheetId="21" hidden="1">{"view1",#N/A,FALSE,"Consolidated";"view2",#N/A,FALSE,"Consolidated (sum)";"view1",#N/A,FALSE,"Gen Sys";"view1",#N/A,FALSE,"Semicon";"view1",#N/A,FALSE,"Mess|Med";"view1",#N/A,FALSE,"Land Mob";"view1",#N/A,FALSE,"Other Prod";"view1",#N/A,FALSE,"Adj|Elim"}</definedName>
    <definedName name="wrn.Segments." localSheetId="7" hidden="1">{"view1",#N/A,FALSE,"Consolidated";"view2",#N/A,FALSE,"Consolidated (sum)";"view1",#N/A,FALSE,"Gen Sys";"view1",#N/A,FALSE,"Semicon";"view1",#N/A,FALSE,"Mess|Med";"view1",#N/A,FALSE,"Land Mob";"view1",#N/A,FALSE,"Other Prod";"view1",#N/A,FALSE,"Adj|Elim"}</definedName>
    <definedName name="wrn.Segments." localSheetId="22"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6"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ns." localSheetId="8" hidden="1">{"sens1\",#N/A,FALSE,"PF";"sens2",#N/A,FALSE,"PF";"sens3",#N/A,FALSE,"PF";"sens4",#N/A,FALSE,"PF"}</definedName>
    <definedName name="wrn.sens." localSheetId="16" hidden="1">{"sens1\",#N/A,FALSE,"PF";"sens2",#N/A,FALSE,"PF";"sens3",#N/A,FALSE,"PF";"sens4",#N/A,FALSE,"PF"}</definedName>
    <definedName name="wrn.sens." localSheetId="2" hidden="1">{"sens1\",#N/A,FALSE,"PF";"sens2",#N/A,FALSE,"PF";"sens3",#N/A,FALSE,"PF";"sens4",#N/A,FALSE,"PF"}</definedName>
    <definedName name="wrn.sens." localSheetId="20" hidden="1">{"sens1\",#N/A,FALSE,"PF";"sens2",#N/A,FALSE,"PF";"sens3",#N/A,FALSE,"PF";"sens4",#N/A,FALSE,"PF"}</definedName>
    <definedName name="wrn.sens." localSheetId="21" hidden="1">{"sens1\",#N/A,FALSE,"PF";"sens2",#N/A,FALSE,"PF";"sens3",#N/A,FALSE,"PF";"sens4",#N/A,FALSE,"PF"}</definedName>
    <definedName name="wrn.sens." localSheetId="7" hidden="1">{"sens1\",#N/A,FALSE,"PF";"sens2",#N/A,FALSE,"PF";"sens3",#N/A,FALSE,"PF";"sens4",#N/A,FALSE,"PF"}</definedName>
    <definedName name="wrn.sens." localSheetId="22"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6" hidden="1">{"sens1\",#N/A,FALSE,"PF";"sens2",#N/A,FALSE,"PF";"sens3",#N/A,FALSE,"PF";"sens4",#N/A,FALSE,"PF"}</definedName>
    <definedName name="wrn.sens." localSheetId="4" hidden="1">{"sens1\",#N/A,FALSE,"PF";"sens2",#N/A,FALSE,"PF";"sens3",#N/A,FALSE,"PF";"sens4",#N/A,FALSE,"PF"}</definedName>
    <definedName name="wrn.sens." localSheetId="3" hidden="1">{"sens1\",#N/A,FALSE,"PF";"sens2",#N/A,FALSE,"PF";"sens3",#N/A,FALSE,"PF";"sens4",#N/A,FALSE,"PF"}</definedName>
    <definedName name="wrn.sens." localSheetId="5" hidden="1">{"sens1\",#N/A,FALSE,"PF";"sens2",#N/A,FALSE,"PF";"sens3",#N/A,FALSE,"PF";"sens4",#N/A,FALSE,"PF"}</definedName>
    <definedName name="wrn.sens3." localSheetId="8" hidden="1">{"sens1\",#N/A,FALSE,"PF";"sens2",#N/A,FALSE,"PF";"sens3",#N/A,FALSE,"PF";"sens4",#N/A,FALSE,"PF"}</definedName>
    <definedName name="wrn.sens3." localSheetId="16" hidden="1">{"sens1\",#N/A,FALSE,"PF";"sens2",#N/A,FALSE,"PF";"sens3",#N/A,FALSE,"PF";"sens4",#N/A,FALSE,"PF"}</definedName>
    <definedName name="wrn.sens3." localSheetId="2" hidden="1">{"sens1\",#N/A,FALSE,"PF";"sens2",#N/A,FALSE,"PF";"sens3",#N/A,FALSE,"PF";"sens4",#N/A,FALSE,"PF"}</definedName>
    <definedName name="wrn.sens3." localSheetId="20" hidden="1">{"sens1\",#N/A,FALSE,"PF";"sens2",#N/A,FALSE,"PF";"sens3",#N/A,FALSE,"PF";"sens4",#N/A,FALSE,"PF"}</definedName>
    <definedName name="wrn.sens3." localSheetId="21" hidden="1">{"sens1\",#N/A,FALSE,"PF";"sens2",#N/A,FALSE,"PF";"sens3",#N/A,FALSE,"PF";"sens4",#N/A,FALSE,"PF"}</definedName>
    <definedName name="wrn.sens3." localSheetId="7" hidden="1">{"sens1\",#N/A,FALSE,"PF";"sens2",#N/A,FALSE,"PF";"sens3",#N/A,FALSE,"PF";"sens4",#N/A,FALSE,"PF"}</definedName>
    <definedName name="wrn.sens3." localSheetId="22"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6" hidden="1">{"sens1\",#N/A,FALSE,"PF";"sens2",#N/A,FALSE,"PF";"sens3",#N/A,FALSE,"PF";"sens4",#N/A,FALSE,"PF"}</definedName>
    <definedName name="wrn.sens3." localSheetId="4" hidden="1">{"sens1\",#N/A,FALSE,"PF";"sens2",#N/A,FALSE,"PF";"sens3",#N/A,FALSE,"PF";"sens4",#N/A,FALSE,"PF"}</definedName>
    <definedName name="wrn.sens3." localSheetId="3" hidden="1">{"sens1\",#N/A,FALSE,"PF";"sens2",#N/A,FALSE,"PF";"sens3",#N/A,FALSE,"PF";"sens4",#N/A,FALSE,"PF"}</definedName>
    <definedName name="wrn.sens3." localSheetId="5" hidden="1">{"sens1\",#N/A,FALSE,"PF";"sens2",#N/A,FALSE,"PF";"sens3",#N/A,FALSE,"PF";"sens4",#N/A,FALSE,"PF"}</definedName>
    <definedName name="wrn.Tables." localSheetId="8" hidden="1">{"view1",#N/A,FALSE,"Tables";"view2",#N/A,FALSE,"Tables";"view3",#N/A,FALSE,"Tables"}</definedName>
    <definedName name="wrn.Tables." localSheetId="16" hidden="1">{"view1",#N/A,FALSE,"Tables";"view2",#N/A,FALSE,"Tables";"view3",#N/A,FALSE,"Tables"}</definedName>
    <definedName name="wrn.Tables." localSheetId="2" hidden="1">{"view1",#N/A,FALSE,"Tables";"view2",#N/A,FALSE,"Tables";"view3",#N/A,FALSE,"Tables"}</definedName>
    <definedName name="wrn.Tables." localSheetId="20" hidden="1">{"view1",#N/A,FALSE,"Tables";"view2",#N/A,FALSE,"Tables";"view3",#N/A,FALSE,"Tables"}</definedName>
    <definedName name="wrn.Tables." localSheetId="21" hidden="1">{"view1",#N/A,FALSE,"Tables";"view2",#N/A,FALSE,"Tables";"view3",#N/A,FALSE,"Tables"}</definedName>
    <definedName name="wrn.Tables." localSheetId="7" hidden="1">{"view1",#N/A,FALSE,"Tables";"view2",#N/A,FALSE,"Tables";"view3",#N/A,FALSE,"Tables"}</definedName>
    <definedName name="wrn.Tables." localSheetId="22"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6" hidden="1">{"view1",#N/A,FALSE,"Tables";"view2",#N/A,FALSE,"Tables";"view3",#N/A,FALSE,"Tables"}</definedName>
    <definedName name="wrn.Tables." localSheetId="4" hidden="1">{"view1",#N/A,FALSE,"Tables";"view2",#N/A,FALSE,"Tables";"view3",#N/A,FALSE,"Tables"}</definedName>
    <definedName name="wrn.Tables." localSheetId="3" hidden="1">{"view1",#N/A,FALSE,"Tables";"view2",#N/A,FALSE,"Tables";"view3",#N/A,FALSE,"Tables"}</definedName>
    <definedName name="wrn.Tables." localSheetId="5" hidden="1">{"view1",#N/A,FALSE,"Tables";"view2",#N/A,FALSE,"Tables";"view3",#N/A,FALSE,"Tables"}</definedName>
    <definedName name="wrn.Target." localSheetId="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20" hidden="1">{#N/A,#N/A,TRUE,"Tar-Ass";#N/A,#N/A,TRUE,"Tar-Ass LBO";#N/A,#N/A,TRUE,"LBO Ret";#N/A,#N/A,TRUE,"Tar-BS LBO";#N/A,#N/A,TRUE,"Tar-IS LBO";#N/A,#N/A,TRUE,"Tar-CF LBO";#N/A,#N/A,TRUE,"Tar-Debt LBO";#N/A,#N/A,TRUE,"Tar-Int LBO";#N/A,#N/A,TRUE,"Tar-Taxes LBO";#N/A,#N/A,TRUE,"Tar-Val LBO"}</definedName>
    <definedName name="wrn.TargetLBO." localSheetId="21" hidden="1">{#N/A,#N/A,TRUE,"Tar-Ass";#N/A,#N/A,TRUE,"Tar-Ass LBO";#N/A,#N/A,TRUE,"LBO Ret";#N/A,#N/A,TRUE,"Tar-BS LBO";#N/A,#N/A,TRUE,"Tar-IS LBO";#N/A,#N/A,TRUE,"Tar-CF LBO";#N/A,#N/A,TRUE,"Tar-Debt LBO";#N/A,#N/A,TRUE,"Tar-Int LBO";#N/A,#N/A,TRUE,"Tar-Taxes LBO";#N/A,#N/A,TRUE,"Tar-Val LBO"}</definedName>
    <definedName name="wrn.TargetLBO." localSheetId="7" hidden="1">{#N/A,#N/A,TRUE,"Tar-Ass";#N/A,#N/A,TRUE,"Tar-Ass LBO";#N/A,#N/A,TRUE,"LBO Ret";#N/A,#N/A,TRUE,"Tar-BS LBO";#N/A,#N/A,TRUE,"Tar-IS LBO";#N/A,#N/A,TRUE,"Tar-CF LBO";#N/A,#N/A,TRUE,"Tar-Debt LBO";#N/A,#N/A,TRUE,"Tar-Int LBO";#N/A,#N/A,TRUE,"Tar-Taxes LBO";#N/A,#N/A,TRUE,"Tar-Val LBO"}</definedName>
    <definedName name="wrn.TargetLBO." localSheetId="22"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6"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5" hidden="1">{#N/A,#N/A,TRUE,"Tar-Ass";#N/A,#N/A,TRUE,"Tar-Ass LBO";#N/A,#N/A,TRUE,"LBO Ret";#N/A,#N/A,TRUE,"Tar-BS LBO";#N/A,#N/A,TRUE,"Tar-IS LBO";#N/A,#N/A,TRUE,"Tar-CF LBO";#N/A,#N/A,TRUE,"Tar-Debt LBO";#N/A,#N/A,TRUE,"Tar-Int LBO";#N/A,#N/A,TRUE,"Tar-Taxes LBO";#N/A,#N/A,TRUE,"Tar-Val LBO"}</definedName>
    <definedName name="wrn.TargetState." localSheetId="8" hidden="1">{#N/A,#N/A,FALSE,"Tar-Ass";#N/A,#N/A,FALSE,"Tar-IS";#N/A,#N/A,FALSE,"Tar-BS";#N/A,#N/A,FALSE,"Tar-Adg BS";#N/A,#N/A,FALSE,"Tar-CF"}</definedName>
    <definedName name="wrn.TargetState." localSheetId="16" hidden="1">{#N/A,#N/A,FALSE,"Tar-Ass";#N/A,#N/A,FALSE,"Tar-IS";#N/A,#N/A,FALSE,"Tar-BS";#N/A,#N/A,FALSE,"Tar-Adg BS";#N/A,#N/A,FALSE,"Tar-CF"}</definedName>
    <definedName name="wrn.TargetState." localSheetId="2" hidden="1">{#N/A,#N/A,FALSE,"Tar-Ass";#N/A,#N/A,FALSE,"Tar-IS";#N/A,#N/A,FALSE,"Tar-BS";#N/A,#N/A,FALSE,"Tar-Adg BS";#N/A,#N/A,FALSE,"Tar-CF"}</definedName>
    <definedName name="wrn.TargetState." localSheetId="20" hidden="1">{#N/A,#N/A,FALSE,"Tar-Ass";#N/A,#N/A,FALSE,"Tar-IS";#N/A,#N/A,FALSE,"Tar-BS";#N/A,#N/A,FALSE,"Tar-Adg BS";#N/A,#N/A,FALSE,"Tar-CF"}</definedName>
    <definedName name="wrn.TargetState." localSheetId="21" hidden="1">{#N/A,#N/A,FALSE,"Tar-Ass";#N/A,#N/A,FALSE,"Tar-IS";#N/A,#N/A,FALSE,"Tar-BS";#N/A,#N/A,FALSE,"Tar-Adg BS";#N/A,#N/A,FALSE,"Tar-CF"}</definedName>
    <definedName name="wrn.TargetState." localSheetId="7" hidden="1">{#N/A,#N/A,FALSE,"Tar-Ass";#N/A,#N/A,FALSE,"Tar-IS";#N/A,#N/A,FALSE,"Tar-BS";#N/A,#N/A,FALSE,"Tar-Adg BS";#N/A,#N/A,FALSE,"Tar-CF"}</definedName>
    <definedName name="wrn.TargetState." localSheetId="22"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6" hidden="1">{#N/A,#N/A,FALSE,"Tar-Ass";#N/A,#N/A,FALSE,"Tar-IS";#N/A,#N/A,FALSE,"Tar-BS";#N/A,#N/A,FALSE,"Tar-Adg BS";#N/A,#N/A,FALSE,"Tar-CF"}</definedName>
    <definedName name="wrn.TargetState." localSheetId="4" hidden="1">{#N/A,#N/A,FALSE,"Tar-Ass";#N/A,#N/A,FALSE,"Tar-IS";#N/A,#N/A,FALSE,"Tar-BS";#N/A,#N/A,FALSE,"Tar-Adg BS";#N/A,#N/A,FALSE,"Tar-CF"}</definedName>
    <definedName name="wrn.TargetState." localSheetId="3" hidden="1">{#N/A,#N/A,FALSE,"Tar-Ass";#N/A,#N/A,FALSE,"Tar-IS";#N/A,#N/A,FALSE,"Tar-BS";#N/A,#N/A,FALSE,"Tar-Adg BS";#N/A,#N/A,FALSE,"Tar-CF"}</definedName>
    <definedName name="wrn.TargetState." localSheetId="5" hidden="1">{#N/A,#N/A,FALSE,"Tar-Ass";#N/A,#N/A,FALSE,"Tar-IS";#N/A,#N/A,FALSE,"Tar-BS";#N/A,#N/A,FALSE,"Tar-Adg BS";#N/A,#N/A,FALSE,"Tar-CF"}</definedName>
    <definedName name="wrn.TargetVal." localSheetId="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20" hidden="1">{#N/A,#N/A,TRUE,"Val - sum";#N/A,#N/A,TRUE,"Val - Sum1";#N/A,#N/A,TRUE,"Val - sum2";#N/A,#N/A,TRUE,"Val - Sum3";#N/A,#N/A,TRUE,"Tar-DCF";#N/A,#N/A,TRUE,"Tar-Val LBO";#N/A,#N/A,TRUE,"Tar-Mult Val"}</definedName>
    <definedName name="wrn.TargetVal." localSheetId="21" hidden="1">{#N/A,#N/A,TRUE,"Val - sum";#N/A,#N/A,TRUE,"Val - Sum1";#N/A,#N/A,TRUE,"Val - sum2";#N/A,#N/A,TRUE,"Val - Sum3";#N/A,#N/A,TRUE,"Tar-DCF";#N/A,#N/A,TRUE,"Tar-Val LBO";#N/A,#N/A,TRUE,"Tar-Mult Val"}</definedName>
    <definedName name="wrn.TargetVal." localSheetId="7" hidden="1">{#N/A,#N/A,TRUE,"Val - sum";#N/A,#N/A,TRUE,"Val - Sum1";#N/A,#N/A,TRUE,"Val - sum2";#N/A,#N/A,TRUE,"Val - Sum3";#N/A,#N/A,TRUE,"Tar-DCF";#N/A,#N/A,TRUE,"Tar-Val LBO";#N/A,#N/A,TRUE,"Tar-Mult Val"}</definedName>
    <definedName name="wrn.TargetVal." localSheetId="22"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6"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rgetVal." localSheetId="5" hidden="1">{#N/A,#N/A,TRUE,"Val - sum";#N/A,#N/A,TRUE,"Val - Sum1";#N/A,#N/A,TRUE,"Val - sum2";#N/A,#N/A,TRUE,"Val - Sum3";#N/A,#N/A,TRUE,"Tar-DCF";#N/A,#N/A,TRUE,"Tar-Val LBO";#N/A,#N/A,TRUE,"Tar-Mult Val"}</definedName>
    <definedName name="wrn.Taxes." localSheetId="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20" hidden="1">{"Def Tax Long",#N/A,TRUE,"Financials";"Def Tax Short",#N/A,TRUE,"Financials";"Cons Tax Sched",#N/A,TRUE,"Financials"}</definedName>
    <definedName name="wrn.Taxes." localSheetId="21" hidden="1">{"Def Tax Long",#N/A,TRUE,"Financials";"Def Tax Short",#N/A,TRUE,"Financials";"Cons Tax Sched",#N/A,TRUE,"Financials"}</definedName>
    <definedName name="wrn.Taxes." localSheetId="7" hidden="1">{"Def Tax Long",#N/A,TRUE,"Financials";"Def Tax Short",#N/A,TRUE,"Financials";"Cons Tax Sched",#N/A,TRUE,"Financials"}</definedName>
    <definedName name="wrn.Taxes." localSheetId="22"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6"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3" hidden="1">{"Def Tax Long",#N/A,TRUE,"Financials";"Def Tax Short",#N/A,TRUE,"Financials";"Cons Tax Sched",#N/A,TRUE,"Financials"}</definedName>
    <definedName name="wrn.Taxes." localSheetId="5" hidden="1">{"Def Tax Long",#N/A,TRUE,"Financials";"Def Tax Short",#N/A,TRUE,"Financials";"Cons Tax Sched",#N/A,TRUE,"Financials"}</definedName>
    <definedName name="wrn.TOOL." localSheetId="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20" hidden="1">{#N/A,#N/A,FALSE,"Trans-Sum";#N/A,#N/A,FALSE,"Accr-Dilu2";#N/A,#N/A,FALSE,"Contribution";#N/A,#N/A,FALSE,"Combined";#N/A,#N/A,FALSE,"ASTF";#N/A,#N/A,FALSE,"BRA";#N/A,#N/A,FALSE,"Bra_C";#N/A,#N/A,FALSE,"AcqMults";#N/A,#N/A,FALSE,"CompMults";#N/A,#N/A,FALSE,"DCF";#N/A,#N/A,FALSE,"WACC";#N/A,#N/A,FALSE,"LBO";#N/A,#N/A,FALSE,"Summary";#N/A,#N/A,FALSE,"StructSum"}</definedName>
    <definedName name="wrn.Total." localSheetId="21" hidden="1">{#N/A,#N/A,FALSE,"Trans-Sum";#N/A,#N/A,FALSE,"Accr-Dilu2";#N/A,#N/A,FALSE,"Contribution";#N/A,#N/A,FALSE,"Combined";#N/A,#N/A,FALSE,"ASTF";#N/A,#N/A,FALSE,"BRA";#N/A,#N/A,FALSE,"Bra_C";#N/A,#N/A,FALSE,"AcqMults";#N/A,#N/A,FALSE,"CompMults";#N/A,#N/A,FALSE,"DCF";#N/A,#N/A,FALSE,"WACC";#N/A,#N/A,FALSE,"LBO";#N/A,#N/A,FALSE,"Summary";#N/A,#N/A,FALSE,"StructSum"}</definedName>
    <definedName name="wrn.Total." localSheetId="7" hidden="1">{#N/A,#N/A,FALSE,"Trans-Sum";#N/A,#N/A,FALSE,"Accr-Dilu2";#N/A,#N/A,FALSE,"Contribution";#N/A,#N/A,FALSE,"Combined";#N/A,#N/A,FALSE,"ASTF";#N/A,#N/A,FALSE,"BRA";#N/A,#N/A,FALSE,"Bra_C";#N/A,#N/A,FALSE,"AcqMults";#N/A,#N/A,FALSE,"CompMults";#N/A,#N/A,FALSE,"DCF";#N/A,#N/A,FALSE,"WACC";#N/A,#N/A,FALSE,"LBO";#N/A,#N/A,FALSE,"Summary";#N/A,#N/A,FALSE,"StructSum"}</definedName>
    <definedName name="wrn.Total." localSheetId="22"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6"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8" hidden="1">{#N/A,#N/A,TRUE,"TransPrcd 1";#N/A,#N/A,TRUE,"TransPrcd 2";#N/A,#N/A,TRUE,"TransPrcd 3"}</definedName>
    <definedName name="wrn.TransPrcd_123." localSheetId="16" hidden="1">{#N/A,#N/A,TRUE,"TransPrcd 1";#N/A,#N/A,TRUE,"TransPrcd 2";#N/A,#N/A,TRUE,"TransPrcd 3"}</definedName>
    <definedName name="wrn.TransPrcd_123." localSheetId="2" hidden="1">{#N/A,#N/A,TRUE,"TransPrcd 1";#N/A,#N/A,TRUE,"TransPrcd 2";#N/A,#N/A,TRUE,"TransPrcd 3"}</definedName>
    <definedName name="wrn.TransPrcd_123." localSheetId="20" hidden="1">{#N/A,#N/A,TRUE,"TransPrcd 1";#N/A,#N/A,TRUE,"TransPrcd 2";#N/A,#N/A,TRUE,"TransPrcd 3"}</definedName>
    <definedName name="wrn.TransPrcd_123." localSheetId="21" hidden="1">{#N/A,#N/A,TRUE,"TransPrcd 1";#N/A,#N/A,TRUE,"TransPrcd 2";#N/A,#N/A,TRUE,"TransPrcd 3"}</definedName>
    <definedName name="wrn.TransPrcd_123." localSheetId="7" hidden="1">{#N/A,#N/A,TRUE,"TransPrcd 1";#N/A,#N/A,TRUE,"TransPrcd 2";#N/A,#N/A,TRUE,"TransPrcd 3"}</definedName>
    <definedName name="wrn.TransPrcd_123." localSheetId="22"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6" hidden="1">{#N/A,#N/A,TRUE,"TransPrcd 1";#N/A,#N/A,TRUE,"TransPrcd 2";#N/A,#N/A,TRUE,"TransPrcd 3"}</definedName>
    <definedName name="wrn.TransPrcd_123." localSheetId="4" hidden="1">{#N/A,#N/A,TRUE,"TransPrcd 1";#N/A,#N/A,TRUE,"TransPrcd 2";#N/A,#N/A,TRUE,"TransPrcd 3"}</definedName>
    <definedName name="wrn.TransPrcd_123." localSheetId="3" hidden="1">{#N/A,#N/A,TRUE,"TransPrcd 1";#N/A,#N/A,TRUE,"TransPrcd 2";#N/A,#N/A,TRUE,"TransPrcd 3"}</definedName>
    <definedName name="wrn.TransPrcd_123." localSheetId="5" hidden="1">{#N/A,#N/A,TRUE,"TransPrcd 1";#N/A,#N/A,TRUE,"TransPrcd 2";#N/A,#N/A,TRUE,"TransPrcd 3"}</definedName>
    <definedName name="wrn.TRIALS." localSheetId="8" hidden="1">{#N/A,#N/A,FALSE,"exp-tr";#N/A,#N/A,FALSE,"696PL-TR";#N/A,#N/A,FALSE,"696bs-tr"}</definedName>
    <definedName name="wrn.TRIALS." localSheetId="16" hidden="1">{#N/A,#N/A,FALSE,"exp-tr";#N/A,#N/A,FALSE,"696PL-TR";#N/A,#N/A,FALSE,"696bs-tr"}</definedName>
    <definedName name="wrn.TRIALS." localSheetId="2" hidden="1">{#N/A,#N/A,FALSE,"exp-tr";#N/A,#N/A,FALSE,"696PL-TR";#N/A,#N/A,FALSE,"696bs-tr"}</definedName>
    <definedName name="wrn.TRIALS." localSheetId="20" hidden="1">{#N/A,#N/A,FALSE,"exp-tr";#N/A,#N/A,FALSE,"696PL-TR";#N/A,#N/A,FALSE,"696bs-tr"}</definedName>
    <definedName name="wrn.TRIALS." localSheetId="21" hidden="1">{#N/A,#N/A,FALSE,"exp-tr";#N/A,#N/A,FALSE,"696PL-TR";#N/A,#N/A,FALSE,"696bs-tr"}</definedName>
    <definedName name="wrn.TRIALS." localSheetId="7" hidden="1">{#N/A,#N/A,FALSE,"exp-tr";#N/A,#N/A,FALSE,"696PL-TR";#N/A,#N/A,FALSE,"696bs-tr"}</definedName>
    <definedName name="wrn.TRIALS." localSheetId="22"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6" hidden="1">{#N/A,#N/A,FALSE,"exp-tr";#N/A,#N/A,FALSE,"696PL-TR";#N/A,#N/A,FALSE,"696bs-tr"}</definedName>
    <definedName name="wrn.TRIALS." localSheetId="4" hidden="1">{#N/A,#N/A,FALSE,"exp-tr";#N/A,#N/A,FALSE,"696PL-TR";#N/A,#N/A,FALSE,"696bs-tr"}</definedName>
    <definedName name="wrn.TRIALS." localSheetId="3" hidden="1">{#N/A,#N/A,FALSE,"exp-tr";#N/A,#N/A,FALSE,"696PL-TR";#N/A,#N/A,FALSE,"696bs-tr"}</definedName>
    <definedName name="wrn.TRIALS." localSheetId="5" hidden="1">{#N/A,#N/A,FALSE,"exp-tr";#N/A,#N/A,FALSE,"696PL-TR";#N/A,#N/A,FALSE,"696bs-tr"}</definedName>
    <definedName name="wrn.Universe." localSheetId="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20" hidden="1">{"View_6",#N/A,FALSE,"Mix-Int-R&amp;D";"View_4",#N/A,FALSE,"Margins";"View_5",#N/A,FALSE,"Ratios";"View_3",#N/A,FALSE,"Mix";"View_2",#N/A,FALSE,"FV-EBITDA";"View_1",#N/A,FALSE,"EPS"}</definedName>
    <definedName name="wrn.Universe." localSheetId="21" hidden="1">{"View_6",#N/A,FALSE,"Mix-Int-R&amp;D";"View_4",#N/A,FALSE,"Margins";"View_5",#N/A,FALSE,"Ratios";"View_3",#N/A,FALSE,"Mix";"View_2",#N/A,FALSE,"FV-EBITDA";"View_1",#N/A,FALSE,"EPS"}</definedName>
    <definedName name="wrn.Universe." localSheetId="7" hidden="1">{"View_6",#N/A,FALSE,"Mix-Int-R&amp;D";"View_4",#N/A,FALSE,"Margins";"View_5",#N/A,FALSE,"Ratios";"View_3",#N/A,FALSE,"Mix";"View_2",#N/A,FALSE,"FV-EBITDA";"View_1",#N/A,FALSE,"EPS"}</definedName>
    <definedName name="wrn.Universe." localSheetId="22"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6"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niverse." localSheetId="5" hidden="1">{"View_6",#N/A,FALSE,"Mix-Int-R&amp;D";"View_4",#N/A,FALSE,"Margins";"View_5",#N/A,FALSE,"Ratios";"View_3",#N/A,FALSE,"Mix";"View_2",#N/A,FALSE,"FV-EBITDA";"View_1",#N/A,FALSE,"EPS"}</definedName>
    <definedName name="wrn.upstairs." localSheetId="8" hidden="1">{"histincome",#N/A,FALSE,"hyfins";"closing balance",#N/A,FALSE,"hyfins"}</definedName>
    <definedName name="wrn.upstairs." localSheetId="16" hidden="1">{"histincome",#N/A,FALSE,"hyfins";"closing balance",#N/A,FALSE,"hyfins"}</definedName>
    <definedName name="wrn.upstairs." localSheetId="2" hidden="1">{"histincome",#N/A,FALSE,"hyfins";"closing balance",#N/A,FALSE,"hyfins"}</definedName>
    <definedName name="wrn.upstairs." localSheetId="20" hidden="1">{"histincome",#N/A,FALSE,"hyfins";"closing balance",#N/A,FALSE,"hyfins"}</definedName>
    <definedName name="wrn.upstairs." localSheetId="21" hidden="1">{"histincome",#N/A,FALSE,"hyfins";"closing balance",#N/A,FALSE,"hyfins"}</definedName>
    <definedName name="wrn.upstairs." localSheetId="7" hidden="1">{"histincome",#N/A,FALSE,"hyfins";"closing balance",#N/A,FALSE,"hyfins"}</definedName>
    <definedName name="wrn.upstairs." localSheetId="22"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6" hidden="1">{"histincome",#N/A,FALSE,"hyfins";"closing balance",#N/A,FALSE,"hyfins"}</definedName>
    <definedName name="wrn.upstairs." localSheetId="4" hidden="1">{"histincome",#N/A,FALSE,"hyfins";"closing balance",#N/A,FALSE,"hyfins"}</definedName>
    <definedName name="wrn.upstairs." localSheetId="3" hidden="1">{"histincome",#N/A,FALSE,"hyfins";"closing balance",#N/A,FALSE,"hyfins"}</definedName>
    <definedName name="wrn.upstairs." localSheetId="5" hidden="1">{"histincome",#N/A,FALSE,"hyfins";"closing balance",#N/A,FALSE,"hyfins"}</definedName>
    <definedName name="wrn.VALUATION." localSheetId="8" hidden="1">{#N/A,#N/A,FALSE,"Pooling";#N/A,#N/A,FALSE,"income";#N/A,#N/A,FALSE,"valuation"}</definedName>
    <definedName name="wrn.VALUATION." localSheetId="16" hidden="1">{#N/A,#N/A,FALSE,"Pooling";#N/A,#N/A,FALSE,"income";#N/A,#N/A,FALSE,"valuation"}</definedName>
    <definedName name="wrn.VALUATION." localSheetId="2" hidden="1">{#N/A,#N/A,FALSE,"Pooling";#N/A,#N/A,FALSE,"income";#N/A,#N/A,FALSE,"valuation"}</definedName>
    <definedName name="wrn.VALUATION." localSheetId="20" hidden="1">{#N/A,#N/A,FALSE,"Pooling";#N/A,#N/A,FALSE,"income";#N/A,#N/A,FALSE,"valuation"}</definedName>
    <definedName name="wrn.VALUATION." localSheetId="21" hidden="1">{#N/A,#N/A,FALSE,"Pooling";#N/A,#N/A,FALSE,"income";#N/A,#N/A,FALSE,"valuation"}</definedName>
    <definedName name="wrn.VALUATION." localSheetId="7" hidden="1">{#N/A,#N/A,FALSE,"Pooling";#N/A,#N/A,FALSE,"income";#N/A,#N/A,FALSE,"valuation"}</definedName>
    <definedName name="wrn.VALUATION." localSheetId="22"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6" hidden="1">{#N/A,#N/A,FALSE,"Pooling";#N/A,#N/A,FALSE,"income";#N/A,#N/A,FALSE,"valuation"}</definedName>
    <definedName name="wrn.VALUATION." localSheetId="4" hidden="1">{#N/A,#N/A,FALSE,"Pooling";#N/A,#N/A,FALSE,"income";#N/A,#N/A,FALSE,"valuation"}</definedName>
    <definedName name="wrn.VALUATION." localSheetId="3" hidden="1">{#N/A,#N/A,FALSE,"Pooling";#N/A,#N/A,FALSE,"income";#N/A,#N/A,FALSE,"valuation"}</definedName>
    <definedName name="wrn.VALUATION." localSheetId="5" hidden="1">{#N/A,#N/A,FALSE,"Pooling";#N/A,#N/A,FALSE,"income";#N/A,#N/A,FALSE,"valuation"}</definedName>
    <definedName name="wrn.wicor." localSheetId="8" hidden="1">{#N/A,#N/A,FALSE,"FACTSHEETS";#N/A,#N/A,FALSE,"pump";#N/A,#N/A,FALSE,"filter"}</definedName>
    <definedName name="wrn.wicor." localSheetId="16" hidden="1">{#N/A,#N/A,FALSE,"FACTSHEETS";#N/A,#N/A,FALSE,"pump";#N/A,#N/A,FALSE,"filter"}</definedName>
    <definedName name="wrn.wicor." localSheetId="2" hidden="1">{#N/A,#N/A,FALSE,"FACTSHEETS";#N/A,#N/A,FALSE,"pump";#N/A,#N/A,FALSE,"filter"}</definedName>
    <definedName name="wrn.wicor." localSheetId="20" hidden="1">{#N/A,#N/A,FALSE,"FACTSHEETS";#N/A,#N/A,FALSE,"pump";#N/A,#N/A,FALSE,"filter"}</definedName>
    <definedName name="wrn.wicor." localSheetId="21" hidden="1">{#N/A,#N/A,FALSE,"FACTSHEETS";#N/A,#N/A,FALSE,"pump";#N/A,#N/A,FALSE,"filter"}</definedName>
    <definedName name="wrn.wicor." localSheetId="7" hidden="1">{#N/A,#N/A,FALSE,"FACTSHEETS";#N/A,#N/A,FALSE,"pump";#N/A,#N/A,FALSE,"filter"}</definedName>
    <definedName name="wrn.wicor." localSheetId="22"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6" hidden="1">{#N/A,#N/A,FALSE,"FACTSHEETS";#N/A,#N/A,FALSE,"pump";#N/A,#N/A,FALSE,"filter"}</definedName>
    <definedName name="wrn.wicor." localSheetId="4" hidden="1">{#N/A,#N/A,FALSE,"FACTSHEETS";#N/A,#N/A,FALSE,"pump";#N/A,#N/A,FALSE,"filter"}</definedName>
    <definedName name="wrn.wicor." localSheetId="3" hidden="1">{#N/A,#N/A,FALSE,"FACTSHEETS";#N/A,#N/A,FALSE,"pump";#N/A,#N/A,FALSE,"filter"}</definedName>
    <definedName name="wrn.wicor." localSheetId="5" hidden="1">{#N/A,#N/A,FALSE,"FACTSHEETS";#N/A,#N/A,FALSE,"pump";#N/A,#N/A,FALSE,"filter"}</definedName>
    <definedName name="wvu.ADM._.ACCTG._.BUDGET." localSheetId="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8" hidden="1">{#N/A,#N/A,FALSE,"FY97";#N/A,#N/A,FALSE,"FY98";#N/A,#N/A,FALSE,"FY99";#N/A,#N/A,FALSE,"FY00";#N/A,#N/A,FALSE,"FY01"}</definedName>
    <definedName name="x" localSheetId="16" hidden="1">{#N/A,#N/A,FALSE,"FY97";#N/A,#N/A,FALSE,"FY98";#N/A,#N/A,FALSE,"FY99";#N/A,#N/A,FALSE,"FY00";#N/A,#N/A,FALSE,"FY01"}</definedName>
    <definedName name="x" localSheetId="2" hidden="1">{#N/A,#N/A,FALSE,"FY97";#N/A,#N/A,FALSE,"FY98";#N/A,#N/A,FALSE,"FY99";#N/A,#N/A,FALSE,"FY00";#N/A,#N/A,FALSE,"FY01"}</definedName>
    <definedName name="x" localSheetId="20" hidden="1">{#N/A,#N/A,FALSE,"FY97";#N/A,#N/A,FALSE,"FY98";#N/A,#N/A,FALSE,"FY99";#N/A,#N/A,FALSE,"FY00";#N/A,#N/A,FALSE,"FY01"}</definedName>
    <definedName name="x" localSheetId="21" hidden="1">{#N/A,#N/A,FALSE,"FY97";#N/A,#N/A,FALSE,"FY98";#N/A,#N/A,FALSE,"FY99";#N/A,#N/A,FALSE,"FY00";#N/A,#N/A,FALSE,"FY01"}</definedName>
    <definedName name="x" localSheetId="7" hidden="1">{#N/A,#N/A,FALSE,"FY97";#N/A,#N/A,FALSE,"FY98";#N/A,#N/A,FALSE,"FY99";#N/A,#N/A,FALSE,"FY00";#N/A,#N/A,FALSE,"FY01"}</definedName>
    <definedName name="x" localSheetId="22"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6" hidden="1">{#N/A,#N/A,FALSE,"FY97";#N/A,#N/A,FALSE,"FY98";#N/A,#N/A,FALSE,"FY99";#N/A,#N/A,FALSE,"FY00";#N/A,#N/A,FALSE,"FY01"}</definedName>
    <definedName name="x" localSheetId="4" hidden="1">{#N/A,#N/A,FALSE,"FY97";#N/A,#N/A,FALSE,"FY98";#N/A,#N/A,FALSE,"FY99";#N/A,#N/A,FALSE,"FY00";#N/A,#N/A,FALSE,"FY01"}</definedName>
    <definedName name="x" localSheetId="3" hidden="1">{#N/A,#N/A,FALSE,"FY97";#N/A,#N/A,FALSE,"FY98";#N/A,#N/A,FALSE,"FY99";#N/A,#N/A,FALSE,"FY00";#N/A,#N/A,FALSE,"FY01"}</definedName>
    <definedName name="x" localSheetId="5" hidden="1">{#N/A,#N/A,FALSE,"FY97";#N/A,#N/A,FALSE,"FY98";#N/A,#N/A,FALSE,"FY99";#N/A,#N/A,FALSE,"FY00";#N/A,#N/A,FALSE,"FY01"}</definedName>
    <definedName name="xyz" localSheetId="8" hidden="1">{"histincome",#N/A,FALSE,"hyfins";"closing balance",#N/A,FALSE,"hyfins"}</definedName>
    <definedName name="xyz" localSheetId="16" hidden="1">{"histincome",#N/A,FALSE,"hyfins";"closing balance",#N/A,FALSE,"hyfins"}</definedName>
    <definedName name="xyz" localSheetId="2" hidden="1">{"histincome",#N/A,FALSE,"hyfins";"closing balance",#N/A,FALSE,"hyfins"}</definedName>
    <definedName name="xyz" localSheetId="20" hidden="1">{"histincome",#N/A,FALSE,"hyfins";"closing balance",#N/A,FALSE,"hyfins"}</definedName>
    <definedName name="xyz" localSheetId="21" hidden="1">{"histincome",#N/A,FALSE,"hyfins";"closing balance",#N/A,FALSE,"hyfins"}</definedName>
    <definedName name="xyz" localSheetId="7" hidden="1">{"histincome",#N/A,FALSE,"hyfins";"closing balance",#N/A,FALSE,"hyfins"}</definedName>
    <definedName name="xyz" localSheetId="22"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6" hidden="1">{"histincome",#N/A,FALSE,"hyfins";"closing balance",#N/A,FALSE,"hyfins"}</definedName>
    <definedName name="xyz" localSheetId="4" hidden="1">{"histincome",#N/A,FALSE,"hyfins";"closing balance",#N/A,FALSE,"hyfins"}</definedName>
    <definedName name="xyz" localSheetId="3" hidden="1">{"histincome",#N/A,FALSE,"hyfins";"closing balance",#N/A,FALSE,"hyfins"}</definedName>
    <definedName name="xyz" localSheetId="5" hidden="1">{"histincome",#N/A,FALSE,"hyfins";"closing balance",#N/A,FALSE,"hyfins"}</definedName>
    <definedName name="Z_0ED1E0EB_DE2C_11D2_B938_00C04F5826AB_.wvu.PrintArea" localSheetId="8" hidden="1">#REF!</definedName>
    <definedName name="Z_0ED1E0EB_DE2C_11D2_B938_00C04F5826AB_.wvu.PrintArea" localSheetId="20" hidden="1">#REF!</definedName>
    <definedName name="Z_0ED1E0EB_DE2C_11D2_B938_00C04F5826AB_.wvu.PrintArea" localSheetId="21" hidden="1">#REF!</definedName>
    <definedName name="Z_0ED1E0EB_DE2C_11D2_B938_00C04F5826AB_.wvu.PrintArea" localSheetId="7" hidden="1">#REF!</definedName>
    <definedName name="Z_0ED1E0EB_DE2C_11D2_B938_00C04F5826AB_.wvu.PrintArea" localSheetId="1" hidden="1">#REF!</definedName>
    <definedName name="Z_0ED1E0EB_DE2C_11D2_B938_00C04F5826AB_.wvu.PrintArea" localSheetId="6" hidden="1">#REF!</definedName>
    <definedName name="Z_0EDF2572_F2C1_11D2_926B_00C04F5F225D_.wvu.PrintArea" localSheetId="8" hidden="1">#REF!</definedName>
    <definedName name="Z_0EDF2572_F2C1_11D2_926B_00C04F5F225D_.wvu.PrintArea" localSheetId="20" hidden="1">#REF!</definedName>
    <definedName name="Z_0EDF2572_F2C1_11D2_926B_00C04F5F225D_.wvu.PrintArea" localSheetId="21" hidden="1">#REF!</definedName>
    <definedName name="Z_0EDF2572_F2C1_11D2_926B_00C04F5F225D_.wvu.PrintArea" localSheetId="7" hidden="1">#REF!</definedName>
    <definedName name="Z_0EDF2572_F2C1_11D2_926B_00C04F5F225D_.wvu.PrintArea" localSheetId="1" hidden="1">#REF!</definedName>
    <definedName name="Z_0EDF2572_F2C1_11D2_926B_00C04F5F225D_.wvu.PrintArea" localSheetId="6" hidden="1">#REF!</definedName>
    <definedName name="Z_11F9FE5D_DD66_11D2_925D_00C04F5F225D_.wvu.PrintArea" localSheetId="8" hidden="1">#REF!</definedName>
    <definedName name="Z_11F9FE5D_DD66_11D2_925D_00C04F5F225D_.wvu.PrintArea" localSheetId="20" hidden="1">#REF!</definedName>
    <definedName name="Z_11F9FE5D_DD66_11D2_925D_00C04F5F225D_.wvu.PrintArea" localSheetId="7" hidden="1">#REF!</definedName>
    <definedName name="Z_11F9FE5D_DD66_11D2_925D_00C04F5F225D_.wvu.PrintArea" localSheetId="1" hidden="1">#REF!</definedName>
    <definedName name="Z_11F9FE5D_DD66_11D2_925D_00C04F5F225D_.wvu.PrintArea" localSheetId="6" hidden="1">#REF!</definedName>
    <definedName name="Z_16754C5B_0808_11D3_B965_00C04F5826AB_.wvu.PrintArea" localSheetId="8" hidden="1">#REF!</definedName>
    <definedName name="Z_16754C5B_0808_11D3_B965_00C04F5826AB_.wvu.PrintArea" localSheetId="20" hidden="1">#REF!</definedName>
    <definedName name="Z_16754C5B_0808_11D3_B965_00C04F5826AB_.wvu.PrintArea" localSheetId="7" hidden="1">#REF!</definedName>
    <definedName name="Z_16754C5B_0808_11D3_B965_00C04F5826AB_.wvu.PrintArea" localSheetId="1" hidden="1">#REF!</definedName>
    <definedName name="Z_16754C5B_0808_11D3_B965_00C04F5826AB_.wvu.PrintArea" localSheetId="6" hidden="1">#REF!</definedName>
    <definedName name="Z_19A07FCD_0D47_11D3_B969_00C04F582879_.wvu.PrintArea" localSheetId="8" hidden="1">#REF!</definedName>
    <definedName name="Z_19A07FCD_0D47_11D3_B969_00C04F582879_.wvu.PrintArea" localSheetId="20" hidden="1">#REF!</definedName>
    <definedName name="Z_19A07FCD_0D47_11D3_B969_00C04F582879_.wvu.PrintArea" localSheetId="7" hidden="1">#REF!</definedName>
    <definedName name="Z_19A07FCD_0D47_11D3_B969_00C04F582879_.wvu.PrintArea" localSheetId="1" hidden="1">#REF!</definedName>
    <definedName name="Z_19A07FCD_0D47_11D3_B969_00C04F582879_.wvu.PrintArea" localSheetId="6" hidden="1">#REF!</definedName>
    <definedName name="Z_1D7323BC_F695_11D2_9270_00C04F5F225D_.wvu.PrintArea" localSheetId="8" hidden="1">#REF!</definedName>
    <definedName name="Z_1D7323BC_F695_11D2_9270_00C04F5F225D_.wvu.PrintArea" localSheetId="20" hidden="1">#REF!</definedName>
    <definedName name="Z_1D7323BC_F695_11D2_9270_00C04F5F225D_.wvu.PrintArea" localSheetId="7" hidden="1">#REF!</definedName>
    <definedName name="Z_1D7323BC_F695_11D2_9270_00C04F5F225D_.wvu.PrintArea" localSheetId="1" hidden="1">#REF!</definedName>
    <definedName name="Z_1D7323BC_F695_11D2_9270_00C04F5F225D_.wvu.PrintArea" localSheetId="6" hidden="1">#REF!</definedName>
    <definedName name="Z_2369292A_F429_11D2_B94E_00C04F5826AB_.wvu.PrintArea" localSheetId="8" hidden="1">#REF!</definedName>
    <definedName name="Z_2369292A_F429_11D2_B94E_00C04F5826AB_.wvu.PrintArea" localSheetId="20" hidden="1">#REF!</definedName>
    <definedName name="Z_2369292A_F429_11D2_B94E_00C04F5826AB_.wvu.PrintArea" localSheetId="7" hidden="1">#REF!</definedName>
    <definedName name="Z_2369292A_F429_11D2_B94E_00C04F5826AB_.wvu.PrintArea" localSheetId="1" hidden="1">#REF!</definedName>
    <definedName name="Z_2369292A_F429_11D2_B94E_00C04F5826AB_.wvu.PrintArea" localSheetId="6" hidden="1">#REF!</definedName>
    <definedName name="Z_2D4BBD51_E78F_11D2_B93F_00C04F5826AB_.wvu.PrintArea" localSheetId="8" hidden="1">#REF!</definedName>
    <definedName name="Z_2D4BBD51_E78F_11D2_B93F_00C04F5826AB_.wvu.PrintArea" localSheetId="20" hidden="1">#REF!</definedName>
    <definedName name="Z_2D4BBD51_E78F_11D2_B93F_00C04F5826AB_.wvu.PrintArea" localSheetId="7" hidden="1">#REF!</definedName>
    <definedName name="Z_2D4BBD51_E78F_11D2_B93F_00C04F5826AB_.wvu.PrintArea" localSheetId="1" hidden="1">#REF!</definedName>
    <definedName name="Z_2D4BBD51_E78F_11D2_B93F_00C04F5826AB_.wvu.PrintArea" localSheetId="6" hidden="1">#REF!</definedName>
    <definedName name="Z_2E8248AF_0C95_11D3_B968_00C04F5826AB_.wvu.PrintArea" localSheetId="8" hidden="1">#REF!</definedName>
    <definedName name="Z_2E8248AF_0C95_11D3_B968_00C04F5826AB_.wvu.PrintArea" localSheetId="20" hidden="1">#REF!</definedName>
    <definedName name="Z_2E8248AF_0C95_11D3_B968_00C04F5826AB_.wvu.PrintArea" localSheetId="7" hidden="1">#REF!</definedName>
    <definedName name="Z_2E8248AF_0C95_11D3_B968_00C04F5826AB_.wvu.PrintArea" localSheetId="1" hidden="1">#REF!</definedName>
    <definedName name="Z_2E8248AF_0C95_11D3_B968_00C04F5826AB_.wvu.PrintArea" localSheetId="6" hidden="1">#REF!</definedName>
    <definedName name="Z_338AB5B2_F1BA_11D2_B949_00C04F5826AB_.wvu.PrintArea" localSheetId="8" hidden="1">#REF!</definedName>
    <definedName name="Z_338AB5B2_F1BA_11D2_B949_00C04F5826AB_.wvu.PrintArea" localSheetId="20" hidden="1">#REF!</definedName>
    <definedName name="Z_338AB5B2_F1BA_11D2_B949_00C04F5826AB_.wvu.PrintArea" localSheetId="7" hidden="1">#REF!</definedName>
    <definedName name="Z_338AB5B2_F1BA_11D2_B949_00C04F5826AB_.wvu.PrintArea" localSheetId="1" hidden="1">#REF!</definedName>
    <definedName name="Z_338AB5B2_F1BA_11D2_B949_00C04F5826AB_.wvu.PrintArea" localSheetId="6" hidden="1">#REF!</definedName>
    <definedName name="Z_34B767E5_0728_11D3_B964_00C04F5826AB_.wvu.PrintArea" localSheetId="8" hidden="1">#REF!</definedName>
    <definedName name="Z_34B767E5_0728_11D3_B964_00C04F5826AB_.wvu.PrintArea" localSheetId="20" hidden="1">#REF!</definedName>
    <definedName name="Z_34B767E5_0728_11D3_B964_00C04F5826AB_.wvu.PrintArea" localSheetId="7" hidden="1">#REF!</definedName>
    <definedName name="Z_34B767E5_0728_11D3_B964_00C04F5826AB_.wvu.PrintArea" localSheetId="1" hidden="1">#REF!</definedName>
    <definedName name="Z_34B767E5_0728_11D3_B964_00C04F5826AB_.wvu.PrintArea" localSheetId="6" hidden="1">#REF!</definedName>
    <definedName name="Z_374751BD_0A3F_11D3_B967_00C04F5826AB_.wvu.PrintArea" localSheetId="8" hidden="1">#REF!</definedName>
    <definedName name="Z_374751BD_0A3F_11D3_B967_00C04F5826AB_.wvu.PrintArea" localSheetId="20" hidden="1">#REF!</definedName>
    <definedName name="Z_374751BD_0A3F_11D3_B967_00C04F5826AB_.wvu.PrintArea" localSheetId="7" hidden="1">#REF!</definedName>
    <definedName name="Z_374751BD_0A3F_11D3_B967_00C04F5826AB_.wvu.PrintArea" localSheetId="1" hidden="1">#REF!</definedName>
    <definedName name="Z_374751BD_0A3F_11D3_B967_00C04F5826AB_.wvu.PrintArea" localSheetId="6" hidden="1">#REF!</definedName>
    <definedName name="Z_4770041C_F430_11D2_B94E_00C04F5826AB_.wvu.PrintArea" localSheetId="8" hidden="1">#REF!</definedName>
    <definedName name="Z_4770041C_F430_11D2_B94E_00C04F5826AB_.wvu.PrintArea" localSheetId="20" hidden="1">#REF!</definedName>
    <definedName name="Z_4770041C_F430_11D2_B94E_00C04F5826AB_.wvu.PrintArea" localSheetId="7" hidden="1">#REF!</definedName>
    <definedName name="Z_4770041C_F430_11D2_B94E_00C04F5826AB_.wvu.PrintArea" localSheetId="1" hidden="1">#REF!</definedName>
    <definedName name="Z_4770041C_F430_11D2_B94E_00C04F5826AB_.wvu.PrintArea" localSheetId="6" hidden="1">#REF!</definedName>
    <definedName name="Z_4E54E25B_F83D_11D2_B951_00C04F582879_.wvu.PrintArea" localSheetId="8" hidden="1">#REF!</definedName>
    <definedName name="Z_4E54E25B_F83D_11D2_B951_00C04F582879_.wvu.PrintArea" localSheetId="20" hidden="1">#REF!</definedName>
    <definedName name="Z_4E54E25B_F83D_11D2_B951_00C04F582879_.wvu.PrintArea" localSheetId="7" hidden="1">#REF!</definedName>
    <definedName name="Z_4E54E25B_F83D_11D2_B951_00C04F582879_.wvu.PrintArea" localSheetId="1" hidden="1">#REF!</definedName>
    <definedName name="Z_4E54E25B_F83D_11D2_B951_00C04F582879_.wvu.PrintArea" localSheetId="6" hidden="1">#REF!</definedName>
    <definedName name="Z_515AEF27_F40F_11D2_B94D_00C04F5826AB_.wvu.PrintArea" localSheetId="8" hidden="1">#REF!</definedName>
    <definedName name="Z_515AEF27_F40F_11D2_B94D_00C04F5826AB_.wvu.PrintArea" localSheetId="20" hidden="1">#REF!</definedName>
    <definedName name="Z_515AEF27_F40F_11D2_B94D_00C04F5826AB_.wvu.PrintArea" localSheetId="7" hidden="1">#REF!</definedName>
    <definedName name="Z_515AEF27_F40F_11D2_B94D_00C04F5826AB_.wvu.PrintArea" localSheetId="1" hidden="1">#REF!</definedName>
    <definedName name="Z_515AEF27_F40F_11D2_B94D_00C04F5826AB_.wvu.PrintArea" localSheetId="6" hidden="1">#REF!</definedName>
    <definedName name="Z_55834EDC_F6B0_11D2_9270_00C04F5F225D_.wvu.PrintArea" localSheetId="8" hidden="1">#REF!</definedName>
    <definedName name="Z_55834EDC_F6B0_11D2_9270_00C04F5F225D_.wvu.PrintArea" localSheetId="20" hidden="1">#REF!</definedName>
    <definedName name="Z_55834EDC_F6B0_11D2_9270_00C04F5F225D_.wvu.PrintArea" localSheetId="7" hidden="1">#REF!</definedName>
    <definedName name="Z_55834EDC_F6B0_11D2_9270_00C04F5F225D_.wvu.PrintArea" localSheetId="1" hidden="1">#REF!</definedName>
    <definedName name="Z_55834EDC_F6B0_11D2_9270_00C04F5F225D_.wvu.PrintArea" localSheetId="6" hidden="1">#REF!</definedName>
    <definedName name="Z_5ADE4FB4_DB2F_11D2_B934_00C04F5826AB_.wvu.PrintArea" localSheetId="8" hidden="1">#REF!</definedName>
    <definedName name="Z_5ADE4FB4_DB2F_11D2_B934_00C04F5826AB_.wvu.PrintArea" localSheetId="20" hidden="1">#REF!</definedName>
    <definedName name="Z_5ADE4FB4_DB2F_11D2_B934_00C04F5826AB_.wvu.PrintArea" localSheetId="7" hidden="1">#REF!</definedName>
    <definedName name="Z_5ADE4FB4_DB2F_11D2_B934_00C04F5826AB_.wvu.PrintArea" localSheetId="1" hidden="1">#REF!</definedName>
    <definedName name="Z_5ADE4FB4_DB2F_11D2_B934_00C04F5826AB_.wvu.PrintArea" localSheetId="6" hidden="1">#REF!</definedName>
    <definedName name="Z_5D4EE358_F74B_11D2_B950_00C04F582879_.wvu.PrintArea" localSheetId="8" hidden="1">#REF!</definedName>
    <definedName name="Z_5D4EE358_F74B_11D2_B950_00C04F582879_.wvu.PrintArea" localSheetId="20" hidden="1">#REF!</definedName>
    <definedName name="Z_5D4EE358_F74B_11D2_B950_00C04F582879_.wvu.PrintArea" localSheetId="7" hidden="1">#REF!</definedName>
    <definedName name="Z_5D4EE358_F74B_11D2_B950_00C04F582879_.wvu.PrintArea" localSheetId="1" hidden="1">#REF!</definedName>
    <definedName name="Z_5D4EE358_F74B_11D2_B950_00C04F582879_.wvu.PrintArea" localSheetId="6" hidden="1">#REF!</definedName>
    <definedName name="Z_5E8B326E_DD59_11D2_B937_00C04F5826AB_.wvu.PrintArea" localSheetId="8" hidden="1">#REF!</definedName>
    <definedName name="Z_5E8B326E_DD59_11D2_B937_00C04F5826AB_.wvu.PrintArea" localSheetId="20" hidden="1">#REF!</definedName>
    <definedName name="Z_5E8B326E_DD59_11D2_B937_00C04F5826AB_.wvu.PrintArea" localSheetId="7" hidden="1">#REF!</definedName>
    <definedName name="Z_5E8B326E_DD59_11D2_B937_00C04F5826AB_.wvu.PrintArea" localSheetId="1" hidden="1">#REF!</definedName>
    <definedName name="Z_5E8B326E_DD59_11D2_B937_00C04F5826AB_.wvu.PrintArea" localSheetId="6" hidden="1">#REF!</definedName>
    <definedName name="Z_5E8B32AD_DD59_11D2_B937_00C04F5826AB_.wvu.PrintArea" localSheetId="8" hidden="1">#REF!</definedName>
    <definedName name="Z_5E8B32AD_DD59_11D2_B937_00C04F5826AB_.wvu.PrintArea" localSheetId="20" hidden="1">#REF!</definedName>
    <definedName name="Z_5E8B32AD_DD59_11D2_B937_00C04F5826AB_.wvu.PrintArea" localSheetId="7" hidden="1">#REF!</definedName>
    <definedName name="Z_5E8B32AD_DD59_11D2_B937_00C04F5826AB_.wvu.PrintArea" localSheetId="1" hidden="1">#REF!</definedName>
    <definedName name="Z_5E8B32AD_DD59_11D2_B937_00C04F5826AB_.wvu.PrintArea" localSheetId="6" hidden="1">#REF!</definedName>
    <definedName name="Z_6042F49B_080C_11D3_B965_00C04F5826AB_.wvu.PrintArea" localSheetId="8" hidden="1">#REF!</definedName>
    <definedName name="Z_6042F49B_080C_11D3_B965_00C04F5826AB_.wvu.PrintArea" localSheetId="20" hidden="1">#REF!</definedName>
    <definedName name="Z_6042F49B_080C_11D3_B965_00C04F5826AB_.wvu.PrintArea" localSheetId="7" hidden="1">#REF!</definedName>
    <definedName name="Z_6042F49B_080C_11D3_B965_00C04F5826AB_.wvu.PrintArea" localSheetId="1" hidden="1">#REF!</definedName>
    <definedName name="Z_6042F49B_080C_11D3_B965_00C04F5826AB_.wvu.PrintArea" localSheetId="6" hidden="1">#REF!</definedName>
    <definedName name="Z_65C45D10_F349_11D2_926C_00C04F5F225D_.wvu.PrintArea" localSheetId="8" hidden="1">#REF!</definedName>
    <definedName name="Z_65C45D10_F349_11D2_926C_00C04F5F225D_.wvu.PrintArea" localSheetId="20" hidden="1">#REF!</definedName>
    <definedName name="Z_65C45D10_F349_11D2_926C_00C04F5F225D_.wvu.PrintArea" localSheetId="7" hidden="1">#REF!</definedName>
    <definedName name="Z_65C45D10_F349_11D2_926C_00C04F5F225D_.wvu.PrintArea" localSheetId="1" hidden="1">#REF!</definedName>
    <definedName name="Z_65C45D10_F349_11D2_926C_00C04F5F225D_.wvu.PrintArea" localSheetId="6" hidden="1">#REF!</definedName>
    <definedName name="Z_65C45D53_F349_11D2_926C_00C04F5F225D_.wvu.PrintArea" localSheetId="8" hidden="1">#REF!</definedName>
    <definedName name="Z_65C45D53_F349_11D2_926C_00C04F5F225D_.wvu.PrintArea" localSheetId="20" hidden="1">#REF!</definedName>
    <definedName name="Z_65C45D53_F349_11D2_926C_00C04F5F225D_.wvu.PrintArea" localSheetId="7" hidden="1">#REF!</definedName>
    <definedName name="Z_65C45D53_F349_11D2_926C_00C04F5F225D_.wvu.PrintArea" localSheetId="1" hidden="1">#REF!</definedName>
    <definedName name="Z_65C45D53_F349_11D2_926C_00C04F5F225D_.wvu.PrintArea" localSheetId="6" hidden="1">#REF!</definedName>
    <definedName name="Z_6C9C16C8_DC99_11D2_B936_00C04F5826AB_.wvu.PrintArea" localSheetId="8" hidden="1">#REF!</definedName>
    <definedName name="Z_6C9C16C8_DC99_11D2_B936_00C04F5826AB_.wvu.PrintArea" localSheetId="20" hidden="1">#REF!</definedName>
    <definedName name="Z_6C9C16C8_DC99_11D2_B936_00C04F5826AB_.wvu.PrintArea" localSheetId="7" hidden="1">#REF!</definedName>
    <definedName name="Z_6C9C16C8_DC99_11D2_B936_00C04F5826AB_.wvu.PrintArea" localSheetId="1" hidden="1">#REF!</definedName>
    <definedName name="Z_6C9C16C8_DC99_11D2_B936_00C04F5826AB_.wvu.PrintArea" localSheetId="6" hidden="1">#REF!</definedName>
    <definedName name="Z_6CB243F4_ED2D_11D2_B946_00C04F5826AB_.wvu.PrintArea" localSheetId="8" hidden="1">#REF!</definedName>
    <definedName name="Z_6CB243F4_ED2D_11D2_B946_00C04F5826AB_.wvu.PrintArea" localSheetId="20" hidden="1">#REF!</definedName>
    <definedName name="Z_6CB243F4_ED2D_11D2_B946_00C04F5826AB_.wvu.PrintArea" localSheetId="7" hidden="1">#REF!</definedName>
    <definedName name="Z_6CB243F4_ED2D_11D2_B946_00C04F5826AB_.wvu.PrintArea" localSheetId="1" hidden="1">#REF!</definedName>
    <definedName name="Z_6CB243F4_ED2D_11D2_B946_00C04F5826AB_.wvu.PrintArea" localSheetId="6" hidden="1">#REF!</definedName>
    <definedName name="Z_70A4360D_D1BF_11D2_B92A_00C04F5826AB_.wvu.PrintArea" localSheetId="8" hidden="1">#REF!</definedName>
    <definedName name="Z_70A4360D_D1BF_11D2_B92A_00C04F5826AB_.wvu.PrintArea" localSheetId="20" hidden="1">#REF!</definedName>
    <definedName name="Z_70A4360D_D1BF_11D2_B92A_00C04F5826AB_.wvu.PrintArea" localSheetId="7" hidden="1">#REF!</definedName>
    <definedName name="Z_70A4360D_D1BF_11D2_B92A_00C04F5826AB_.wvu.PrintArea" localSheetId="1" hidden="1">#REF!</definedName>
    <definedName name="Z_70A4360D_D1BF_11D2_B92A_00C04F5826AB_.wvu.PrintArea" localSheetId="6" hidden="1">#REF!</definedName>
    <definedName name="Z_78D9A7EE_F34E_11D2_B94B_00C04F5826AB_.wvu.PrintArea" localSheetId="8" hidden="1">#REF!</definedName>
    <definedName name="Z_78D9A7EE_F34E_11D2_B94B_00C04F5826AB_.wvu.PrintArea" localSheetId="20" hidden="1">#REF!</definedName>
    <definedName name="Z_78D9A7EE_F34E_11D2_B94B_00C04F5826AB_.wvu.PrintArea" localSheetId="7" hidden="1">#REF!</definedName>
    <definedName name="Z_78D9A7EE_F34E_11D2_B94B_00C04F5826AB_.wvu.PrintArea" localSheetId="1" hidden="1">#REF!</definedName>
    <definedName name="Z_78D9A7EE_F34E_11D2_B94B_00C04F5826AB_.wvu.PrintArea" localSheetId="6" hidden="1">#REF!</definedName>
    <definedName name="Z_85241E64_F1D6_11D2_B949_00C04F5826AB_.wvu.PrintArea" localSheetId="8" hidden="1">#REF!</definedName>
    <definedName name="Z_85241E64_F1D6_11D2_B949_00C04F5826AB_.wvu.PrintArea" localSheetId="20" hidden="1">#REF!</definedName>
    <definedName name="Z_85241E64_F1D6_11D2_B949_00C04F5826AB_.wvu.PrintArea" localSheetId="7" hidden="1">#REF!</definedName>
    <definedName name="Z_85241E64_F1D6_11D2_B949_00C04F5826AB_.wvu.PrintArea" localSheetId="1" hidden="1">#REF!</definedName>
    <definedName name="Z_85241E64_F1D6_11D2_B949_00C04F5826AB_.wvu.PrintArea" localSheetId="6" hidden="1">#REF!</definedName>
    <definedName name="Z_8E2C2973_08AE_11D3_B966_00C04F5826AB_.wvu.PrintArea" localSheetId="8" hidden="1">#REF!</definedName>
    <definedName name="Z_8E2C2973_08AE_11D3_B966_00C04F5826AB_.wvu.PrintArea" localSheetId="20" hidden="1">#REF!</definedName>
    <definedName name="Z_8E2C2973_08AE_11D3_B966_00C04F5826AB_.wvu.PrintArea" localSheetId="7" hidden="1">#REF!</definedName>
    <definedName name="Z_8E2C2973_08AE_11D3_B966_00C04F5826AB_.wvu.PrintArea" localSheetId="1" hidden="1">#REF!</definedName>
    <definedName name="Z_8E2C2973_08AE_11D3_B966_00C04F5826AB_.wvu.PrintArea" localSheetId="6" hidden="1">#REF!</definedName>
    <definedName name="Z_8F7CF4F4_DC05_11D2_B935_00C04F5826AB_.wvu.PrintArea" localSheetId="8" hidden="1">#REF!</definedName>
    <definedName name="Z_8F7CF4F4_DC05_11D2_B935_00C04F5826AB_.wvu.PrintArea" localSheetId="20" hidden="1">#REF!</definedName>
    <definedName name="Z_8F7CF4F4_DC05_11D2_B935_00C04F5826AB_.wvu.PrintArea" localSheetId="7" hidden="1">#REF!</definedName>
    <definedName name="Z_8F7CF4F4_DC05_11D2_B935_00C04F5826AB_.wvu.PrintArea" localSheetId="1" hidden="1">#REF!</definedName>
    <definedName name="Z_8F7CF4F4_DC05_11D2_B935_00C04F5826AB_.wvu.PrintArea" localSheetId="6" hidden="1">#REF!</definedName>
    <definedName name="Z_8F7CF50A_DC05_11D2_B935_00C04F5826AB_.wvu.PrintArea" localSheetId="8" hidden="1">#REF!</definedName>
    <definedName name="Z_8F7CF50A_DC05_11D2_B935_00C04F5826AB_.wvu.PrintArea" localSheetId="20" hidden="1">#REF!</definedName>
    <definedName name="Z_8F7CF50A_DC05_11D2_B935_00C04F5826AB_.wvu.PrintArea" localSheetId="7" hidden="1">#REF!</definedName>
    <definedName name="Z_8F7CF50A_DC05_11D2_B935_00C04F5826AB_.wvu.PrintArea" localSheetId="1" hidden="1">#REF!</definedName>
    <definedName name="Z_8F7CF50A_DC05_11D2_B935_00C04F5826AB_.wvu.PrintArea" localSheetId="6" hidden="1">#REF!</definedName>
    <definedName name="Z_A73F022C_DBF0_11D2_B935_00C04F5826AB_.wvu.PrintArea" localSheetId="8" hidden="1">#REF!</definedName>
    <definedName name="Z_A73F022C_DBF0_11D2_B935_00C04F5826AB_.wvu.PrintArea" localSheetId="20" hidden="1">#REF!</definedName>
    <definedName name="Z_A73F022C_DBF0_11D2_B935_00C04F5826AB_.wvu.PrintArea" localSheetId="7" hidden="1">#REF!</definedName>
    <definedName name="Z_A73F022C_DBF0_11D2_B935_00C04F5826AB_.wvu.PrintArea" localSheetId="1" hidden="1">#REF!</definedName>
    <definedName name="Z_A73F022C_DBF0_11D2_B935_00C04F5826AB_.wvu.PrintArea" localSheetId="6" hidden="1">#REF!</definedName>
    <definedName name="Z_A73F0257_DBF0_11D2_B935_00C04F5826AB_.wvu.PrintArea" localSheetId="8" hidden="1">#REF!</definedName>
    <definedName name="Z_A73F0257_DBF0_11D2_B935_00C04F5826AB_.wvu.PrintArea" localSheetId="20" hidden="1">#REF!</definedName>
    <definedName name="Z_A73F0257_DBF0_11D2_B935_00C04F5826AB_.wvu.PrintArea" localSheetId="7" hidden="1">#REF!</definedName>
    <definedName name="Z_A73F0257_DBF0_11D2_B935_00C04F5826AB_.wvu.PrintArea" localSheetId="1" hidden="1">#REF!</definedName>
    <definedName name="Z_A73F0257_DBF0_11D2_B935_00C04F5826AB_.wvu.PrintArea" localSheetId="6" hidden="1">#REF!</definedName>
    <definedName name="Z_ABB84380_5919_11D2_BBB7_00104B2ACF13_.wvu.Rows" localSheetId="8" hidden="1">#REF!,#REF!,#REF!,#REF!</definedName>
    <definedName name="Z_ABB84380_5919_11D2_BBB7_00104B2ACF13_.wvu.Rows" localSheetId="20" hidden="1">#REF!,#REF!,#REF!,#REF!</definedName>
    <definedName name="Z_ABB84380_5919_11D2_BBB7_00104B2ACF13_.wvu.Rows" localSheetId="21" hidden="1">#REF!,#REF!,#REF!,#REF!</definedName>
    <definedName name="Z_ABB84380_5919_11D2_BBB7_00104B2ACF13_.wvu.Rows" localSheetId="7" hidden="1">#REF!,#REF!,#REF!,#REF!</definedName>
    <definedName name="Z_ABB84380_5919_11D2_BBB7_00104B2ACF13_.wvu.Rows" localSheetId="1" hidden="1">#REF!,#REF!,#REF!,#REF!</definedName>
    <definedName name="Z_ABB84380_5919_11D2_BBB7_00104B2ACF13_.wvu.Rows" localSheetId="6" hidden="1">#REF!,#REF!,#REF!,#REF!</definedName>
    <definedName name="Z_C1E23D69_F2CE_11D2_B94A_00C04F5826AB_.wvu.PrintArea" localSheetId="8" hidden="1">#REF!</definedName>
    <definedName name="Z_C1E23D69_F2CE_11D2_B94A_00C04F5826AB_.wvu.PrintArea" localSheetId="20" hidden="1">#REF!</definedName>
    <definedName name="Z_C1E23D69_F2CE_11D2_B94A_00C04F5826AB_.wvu.PrintArea" localSheetId="21" hidden="1">#REF!</definedName>
    <definedName name="Z_C1E23D69_F2CE_11D2_B94A_00C04F5826AB_.wvu.PrintArea" localSheetId="7" hidden="1">#REF!</definedName>
    <definedName name="Z_C1E23D69_F2CE_11D2_B94A_00C04F5826AB_.wvu.PrintArea" localSheetId="1" hidden="1">#REF!</definedName>
    <definedName name="Z_C1E23D69_F2CE_11D2_B94A_00C04F5826AB_.wvu.PrintArea" localSheetId="6" hidden="1">#REF!</definedName>
    <definedName name="Z_C5573F9A_F360_11D2_B94B_00C04F5826AB_.wvu.PrintArea" localSheetId="8" hidden="1">#REF!</definedName>
    <definedName name="Z_C5573F9A_F360_11D2_B94B_00C04F5826AB_.wvu.PrintArea" localSheetId="20" hidden="1">#REF!</definedName>
    <definedName name="Z_C5573F9A_F360_11D2_B94B_00C04F5826AB_.wvu.PrintArea" localSheetId="21" hidden="1">#REF!</definedName>
    <definedName name="Z_C5573F9A_F360_11D2_B94B_00C04F5826AB_.wvu.PrintArea" localSheetId="7" hidden="1">#REF!</definedName>
    <definedName name="Z_C5573F9A_F360_11D2_B94B_00C04F5826AB_.wvu.PrintArea" localSheetId="1" hidden="1">#REF!</definedName>
    <definedName name="Z_C5573F9A_F360_11D2_B94B_00C04F5826AB_.wvu.PrintArea" localSheetId="6" hidden="1">#REF!</definedName>
    <definedName name="Z_C5574037_F360_11D2_B94B_00C04F5826AB_.wvu.PrintArea" localSheetId="8" hidden="1">#REF!</definedName>
    <definedName name="Z_C5574037_F360_11D2_B94B_00C04F5826AB_.wvu.PrintArea" localSheetId="20" hidden="1">#REF!</definedName>
    <definedName name="Z_C5574037_F360_11D2_B94B_00C04F5826AB_.wvu.PrintArea" localSheetId="7" hidden="1">#REF!</definedName>
    <definedName name="Z_C5574037_F360_11D2_B94B_00C04F5826AB_.wvu.PrintArea" localSheetId="1" hidden="1">#REF!</definedName>
    <definedName name="Z_C5574037_F360_11D2_B94B_00C04F5826AB_.wvu.PrintArea" localSheetId="6" hidden="1">#REF!</definedName>
    <definedName name="Z_CD1F122B_F37D_11D2_B94B_00C04F5826AB_.wvu.PrintArea" localSheetId="8" hidden="1">#REF!</definedName>
    <definedName name="Z_CD1F122B_F37D_11D2_B94B_00C04F5826AB_.wvu.PrintArea" localSheetId="20" hidden="1">#REF!</definedName>
    <definedName name="Z_CD1F122B_F37D_11D2_B94B_00C04F5826AB_.wvu.PrintArea" localSheetId="7" hidden="1">#REF!</definedName>
    <definedName name="Z_CD1F122B_F37D_11D2_B94B_00C04F5826AB_.wvu.PrintArea" localSheetId="1" hidden="1">#REF!</definedName>
    <definedName name="Z_CD1F122B_F37D_11D2_B94B_00C04F5826AB_.wvu.PrintArea" localSheetId="6" hidden="1">#REF!</definedName>
    <definedName name="Z_CFDC8565_F290_11D2_B94A_00C04F5826AB_.wvu.PrintArea" localSheetId="8" hidden="1">#REF!</definedName>
    <definedName name="Z_CFDC8565_F290_11D2_B94A_00C04F5826AB_.wvu.PrintArea" localSheetId="20" hidden="1">#REF!</definedName>
    <definedName name="Z_CFDC8565_F290_11D2_B94A_00C04F5826AB_.wvu.PrintArea" localSheetId="7" hidden="1">#REF!</definedName>
    <definedName name="Z_CFDC8565_F290_11D2_B94A_00C04F5826AB_.wvu.PrintArea" localSheetId="1" hidden="1">#REF!</definedName>
    <definedName name="Z_CFDC8565_F290_11D2_B94A_00C04F5826AB_.wvu.PrintArea" localSheetId="6" hidden="1">#REF!</definedName>
    <definedName name="Z_CFE2687B_F433_11D2_926E_00C04F5F225D_.wvu.PrintArea" localSheetId="8" hidden="1">#REF!</definedName>
    <definedName name="Z_CFE2687B_F433_11D2_926E_00C04F5F225D_.wvu.PrintArea" localSheetId="20" hidden="1">#REF!</definedName>
    <definedName name="Z_CFE2687B_F433_11D2_926E_00C04F5F225D_.wvu.PrintArea" localSheetId="7" hidden="1">#REF!</definedName>
    <definedName name="Z_CFE2687B_F433_11D2_926E_00C04F5F225D_.wvu.PrintArea" localSheetId="1" hidden="1">#REF!</definedName>
    <definedName name="Z_CFE2687B_F433_11D2_926E_00C04F5F225D_.wvu.PrintArea" localSheetId="6" hidden="1">#REF!</definedName>
    <definedName name="Z_D24F4BCD_0D76_11D3_B969_00C04F5826AB_.wvu.PrintArea" localSheetId="8" hidden="1">#REF!</definedName>
    <definedName name="Z_D24F4BCD_0D76_11D3_B969_00C04F5826AB_.wvu.PrintArea" localSheetId="20" hidden="1">#REF!</definedName>
    <definedName name="Z_D24F4BCD_0D76_11D3_B969_00C04F5826AB_.wvu.PrintArea" localSheetId="7" hidden="1">#REF!</definedName>
    <definedName name="Z_D24F4BCD_0D76_11D3_B969_00C04F5826AB_.wvu.PrintArea" localSheetId="1" hidden="1">#REF!</definedName>
    <definedName name="Z_D24F4BCD_0D76_11D3_B969_00C04F5826AB_.wvu.PrintArea" localSheetId="6" hidden="1">#REF!</definedName>
    <definedName name="Z_D250B94D_123F_11D1_9C77_B72C6A03E447_.wvu.Rows" localSheetId="8" hidden="1">#REF!,#REF!,#REF!,#REF!,#REF!,#REF!,#REF!,#REF!</definedName>
    <definedName name="Z_D250B94D_123F_11D1_9C77_B72C6A03E447_.wvu.Rows" localSheetId="20" hidden="1">#REF!,#REF!,#REF!,#REF!,#REF!,#REF!,#REF!,#REF!</definedName>
    <definedName name="Z_D250B94D_123F_11D1_9C77_B72C6A03E447_.wvu.Rows" localSheetId="21" hidden="1">#REF!,#REF!,#REF!,#REF!,#REF!,#REF!,#REF!,#REF!</definedName>
    <definedName name="Z_D250B94D_123F_11D1_9C77_B72C6A03E447_.wvu.Rows" localSheetId="7" hidden="1">#REF!,#REF!,#REF!,#REF!,#REF!,#REF!,#REF!,#REF!</definedName>
    <definedName name="Z_D250B94D_123F_11D1_9C77_B72C6A03E447_.wvu.Rows" localSheetId="1" hidden="1">#REF!,#REF!,#REF!,#REF!,#REF!,#REF!,#REF!,#REF!</definedName>
    <definedName name="Z_D250B94D_123F_11D1_9C77_B72C6A03E447_.wvu.Rows" localSheetId="6" hidden="1">#REF!,#REF!,#REF!,#REF!,#REF!,#REF!,#REF!,#REF!</definedName>
    <definedName name="Z_D250B94E_123F_11D1_9C77_B72C6A03E447_.wvu.Rows" localSheetId="8" hidden="1">#REF!,#REF!,#REF!,#REF!,#REF!,#REF!,#REF!</definedName>
    <definedName name="Z_D250B94E_123F_11D1_9C77_B72C6A03E447_.wvu.Rows" localSheetId="20" hidden="1">#REF!,#REF!,#REF!,#REF!,#REF!,#REF!,#REF!</definedName>
    <definedName name="Z_D250B94E_123F_11D1_9C77_B72C6A03E447_.wvu.Rows" localSheetId="21" hidden="1">#REF!,#REF!,#REF!,#REF!,#REF!,#REF!,#REF!</definedName>
    <definedName name="Z_D250B94E_123F_11D1_9C77_B72C6A03E447_.wvu.Rows" localSheetId="7" hidden="1">#REF!,#REF!,#REF!,#REF!,#REF!,#REF!,#REF!</definedName>
    <definedName name="Z_D250B94E_123F_11D1_9C77_B72C6A03E447_.wvu.Rows" localSheetId="1" hidden="1">#REF!,#REF!,#REF!,#REF!,#REF!,#REF!,#REF!</definedName>
    <definedName name="Z_D250B94E_123F_11D1_9C77_B72C6A03E447_.wvu.Rows" localSheetId="6" hidden="1">#REF!,#REF!,#REF!,#REF!,#REF!,#REF!,#REF!</definedName>
    <definedName name="Z_D250B951_123F_11D1_9C77_B72C6A03E447_.wvu.Rows" localSheetId="8" hidden="1">#REF!,#REF!,#REF!,#REF!,#REF!</definedName>
    <definedName name="Z_D250B951_123F_11D1_9C77_B72C6A03E447_.wvu.Rows" localSheetId="20" hidden="1">#REF!,#REF!,#REF!,#REF!,#REF!</definedName>
    <definedName name="Z_D250B951_123F_11D1_9C77_B72C6A03E447_.wvu.Rows" localSheetId="21" hidden="1">#REF!,#REF!,#REF!,#REF!,#REF!</definedName>
    <definedName name="Z_D250B951_123F_11D1_9C77_B72C6A03E447_.wvu.Rows" localSheetId="7" hidden="1">#REF!,#REF!,#REF!,#REF!,#REF!</definedName>
    <definedName name="Z_D250B951_123F_11D1_9C77_B72C6A03E447_.wvu.Rows" localSheetId="1" hidden="1">#REF!,#REF!,#REF!,#REF!,#REF!</definedName>
    <definedName name="Z_D250B951_123F_11D1_9C77_B72C6A03E447_.wvu.Rows" localSheetId="6" hidden="1">#REF!,#REF!,#REF!,#REF!,#REF!</definedName>
    <definedName name="Z_D250B955_123F_11D1_9C77_B72C6A03E447_.wvu.Rows" localSheetId="8" hidden="1">#REF!,#REF!,#REF!,#REF!,#REF!</definedName>
    <definedName name="Z_D250B955_123F_11D1_9C77_B72C6A03E447_.wvu.Rows" localSheetId="20" hidden="1">#REF!,#REF!,#REF!,#REF!,#REF!</definedName>
    <definedName name="Z_D250B955_123F_11D1_9C77_B72C6A03E447_.wvu.Rows" localSheetId="21" hidden="1">#REF!,#REF!,#REF!,#REF!,#REF!</definedName>
    <definedName name="Z_D250B955_123F_11D1_9C77_B72C6A03E447_.wvu.Rows" localSheetId="7" hidden="1">#REF!,#REF!,#REF!,#REF!,#REF!</definedName>
    <definedName name="Z_D250B955_123F_11D1_9C77_B72C6A03E447_.wvu.Rows" localSheetId="1" hidden="1">#REF!,#REF!,#REF!,#REF!,#REF!</definedName>
    <definedName name="Z_D250B955_123F_11D1_9C77_B72C6A03E447_.wvu.Rows" localSheetId="6" hidden="1">#REF!,#REF!,#REF!,#REF!,#REF!</definedName>
    <definedName name="Z_D250B966_123F_11D1_9C77_B72C6A03E447_.wvu.Rows" localSheetId="8" hidden="1">#REF!,#REF!,#REF!,#REF!,#REF!</definedName>
    <definedName name="Z_D250B966_123F_11D1_9C77_B72C6A03E447_.wvu.Rows" localSheetId="20" hidden="1">#REF!,#REF!,#REF!,#REF!,#REF!</definedName>
    <definedName name="Z_D250B966_123F_11D1_9C77_B72C6A03E447_.wvu.Rows" localSheetId="21" hidden="1">#REF!,#REF!,#REF!,#REF!,#REF!</definedName>
    <definedName name="Z_D250B966_123F_11D1_9C77_B72C6A03E447_.wvu.Rows" localSheetId="7" hidden="1">#REF!,#REF!,#REF!,#REF!,#REF!</definedName>
    <definedName name="Z_D250B966_123F_11D1_9C77_B72C6A03E447_.wvu.Rows" localSheetId="1" hidden="1">#REF!,#REF!,#REF!,#REF!,#REF!</definedName>
    <definedName name="Z_D250B966_123F_11D1_9C77_B72C6A03E447_.wvu.Rows" localSheetId="6" hidden="1">#REF!,#REF!,#REF!,#REF!,#REF!</definedName>
    <definedName name="Z_D4CC0A83_DCC3_11D2_B936_00C04F5826AB_.wvu.PrintArea" localSheetId="8" hidden="1">#REF!</definedName>
    <definedName name="Z_D4CC0A83_DCC3_11D2_B936_00C04F5826AB_.wvu.PrintArea" localSheetId="20" hidden="1">#REF!</definedName>
    <definedName name="Z_D4CC0A83_DCC3_11D2_B936_00C04F5826AB_.wvu.PrintArea" localSheetId="21" hidden="1">#REF!</definedName>
    <definedName name="Z_D4CC0A83_DCC3_11D2_B936_00C04F5826AB_.wvu.PrintArea" localSheetId="7" hidden="1">#REF!</definedName>
    <definedName name="Z_D4CC0A83_DCC3_11D2_B936_00C04F5826AB_.wvu.PrintArea" localSheetId="1" hidden="1">#REF!</definedName>
    <definedName name="Z_D4CC0A83_DCC3_11D2_B936_00C04F5826AB_.wvu.PrintArea" localSheetId="6" hidden="1">#REF!</definedName>
    <definedName name="Z_D4CC0AB0_DCC3_11D2_B936_00C04F5826AB_.wvu.PrintArea" localSheetId="8" hidden="1">#REF!</definedName>
    <definedName name="Z_D4CC0AB0_DCC3_11D2_B936_00C04F5826AB_.wvu.PrintArea" localSheetId="20" hidden="1">#REF!</definedName>
    <definedName name="Z_D4CC0AB0_DCC3_11D2_B936_00C04F5826AB_.wvu.PrintArea" localSheetId="21" hidden="1">#REF!</definedName>
    <definedName name="Z_D4CC0AB0_DCC3_11D2_B936_00C04F5826AB_.wvu.PrintArea" localSheetId="7" hidden="1">#REF!</definedName>
    <definedName name="Z_D4CC0AB0_DCC3_11D2_B936_00C04F5826AB_.wvu.PrintArea" localSheetId="1" hidden="1">#REF!</definedName>
    <definedName name="Z_D4CC0AB0_DCC3_11D2_B936_00C04F5826AB_.wvu.PrintArea" localSheetId="6" hidden="1">#REF!</definedName>
    <definedName name="Z_D4CC0AE0_DCC3_11D2_B936_00C04F5826AB_.wvu.PrintArea" localSheetId="8" hidden="1">#REF!</definedName>
    <definedName name="Z_D4CC0AE0_DCC3_11D2_B936_00C04F5826AB_.wvu.PrintArea" localSheetId="20" hidden="1">#REF!</definedName>
    <definedName name="Z_D4CC0AE0_DCC3_11D2_B936_00C04F5826AB_.wvu.PrintArea" localSheetId="7" hidden="1">#REF!</definedName>
    <definedName name="Z_D4CC0AE0_DCC3_11D2_B936_00C04F5826AB_.wvu.PrintArea" localSheetId="1" hidden="1">#REF!</definedName>
    <definedName name="Z_D4CC0AE0_DCC3_11D2_B936_00C04F5826AB_.wvu.PrintArea" localSheetId="6" hidden="1">#REF!</definedName>
    <definedName name="Z_D4F64ACB_0A26_11D3_B967_00C04F5826AB_.wvu.PrintArea" localSheetId="8" hidden="1">#REF!</definedName>
    <definedName name="Z_D4F64ACB_0A26_11D3_B967_00C04F5826AB_.wvu.PrintArea" localSheetId="20" hidden="1">#REF!</definedName>
    <definedName name="Z_D4F64ACB_0A26_11D3_B967_00C04F5826AB_.wvu.PrintArea" localSheetId="7" hidden="1">#REF!</definedName>
    <definedName name="Z_D4F64ACB_0A26_11D3_B967_00C04F5826AB_.wvu.PrintArea" localSheetId="1" hidden="1">#REF!</definedName>
    <definedName name="Z_D4F64ACB_0A26_11D3_B967_00C04F5826AB_.wvu.PrintArea" localSheetId="6" hidden="1">#REF!</definedName>
    <definedName name="Z_DA5C128B_DD9F_11D2_B937_00C04F5826AB_.wvu.PrintArea" localSheetId="8" hidden="1">#REF!</definedName>
    <definedName name="Z_DA5C128B_DD9F_11D2_B937_00C04F5826AB_.wvu.PrintArea" localSheetId="20" hidden="1">#REF!</definedName>
    <definedName name="Z_DA5C128B_DD9F_11D2_B937_00C04F5826AB_.wvu.PrintArea" localSheetId="7" hidden="1">#REF!</definedName>
    <definedName name="Z_DA5C128B_DD9F_11D2_B937_00C04F5826AB_.wvu.PrintArea" localSheetId="1" hidden="1">#REF!</definedName>
    <definedName name="Z_DA5C128B_DD9F_11D2_B937_00C04F5826AB_.wvu.PrintArea" localSheetId="6" hidden="1">#REF!</definedName>
    <definedName name="Z_DED5673B_071B_11D3_B964_00C04F5826AB_.wvu.PrintArea" localSheetId="8" hidden="1">#REF!</definedName>
    <definedName name="Z_DED5673B_071B_11D3_B964_00C04F5826AB_.wvu.PrintArea" localSheetId="20" hidden="1">#REF!</definedName>
    <definedName name="Z_DED5673B_071B_11D3_B964_00C04F5826AB_.wvu.PrintArea" localSheetId="7" hidden="1">#REF!</definedName>
    <definedName name="Z_DED5673B_071B_11D3_B964_00C04F5826AB_.wvu.PrintArea" localSheetId="1" hidden="1">#REF!</definedName>
    <definedName name="Z_DED5673B_071B_11D3_B964_00C04F5826AB_.wvu.PrintArea" localSheetId="6" hidden="1">#REF!</definedName>
    <definedName name="Z_DED56759_071B_11D3_B964_00C04F5826AB_.wvu.PrintArea" localSheetId="8" hidden="1">#REF!</definedName>
    <definedName name="Z_DED56759_071B_11D3_B964_00C04F5826AB_.wvu.PrintArea" localSheetId="20" hidden="1">#REF!</definedName>
    <definedName name="Z_DED56759_071B_11D3_B964_00C04F5826AB_.wvu.PrintArea" localSheetId="7" hidden="1">#REF!</definedName>
    <definedName name="Z_DED56759_071B_11D3_B964_00C04F5826AB_.wvu.PrintArea" localSheetId="1" hidden="1">#REF!</definedName>
    <definedName name="Z_DED56759_071B_11D3_B964_00C04F5826AB_.wvu.PrintArea" localSheetId="6" hidden="1">#REF!</definedName>
    <definedName name="Z_DFA3EC7E_F2A1_11D2_B94A_00C04F5826AB_.wvu.PrintArea" localSheetId="8" hidden="1">#REF!</definedName>
    <definedName name="Z_DFA3EC7E_F2A1_11D2_B94A_00C04F5826AB_.wvu.PrintArea" localSheetId="20" hidden="1">#REF!</definedName>
    <definedName name="Z_DFA3EC7E_F2A1_11D2_B94A_00C04F5826AB_.wvu.PrintArea" localSheetId="7" hidden="1">#REF!</definedName>
    <definedName name="Z_DFA3EC7E_F2A1_11D2_B94A_00C04F5826AB_.wvu.PrintArea" localSheetId="1" hidden="1">#REF!</definedName>
    <definedName name="Z_DFA3EC7E_F2A1_11D2_B94A_00C04F5826AB_.wvu.PrintArea" localSheetId="6" hidden="1">#REF!</definedName>
    <definedName name="Z_E4F4E82B_E17E_11D2_B93A_00C04F5826AB_.wvu.PrintArea" localSheetId="8" hidden="1">#REF!</definedName>
    <definedName name="Z_E4F4E82B_E17E_11D2_B93A_00C04F5826AB_.wvu.PrintArea" localSheetId="20" hidden="1">#REF!</definedName>
    <definedName name="Z_E4F4E82B_E17E_11D2_B93A_00C04F5826AB_.wvu.PrintArea" localSheetId="7" hidden="1">#REF!</definedName>
    <definedName name="Z_E4F4E82B_E17E_11D2_B93A_00C04F5826AB_.wvu.PrintArea" localSheetId="1" hidden="1">#REF!</definedName>
    <definedName name="Z_E4F4E82B_E17E_11D2_B93A_00C04F5826AB_.wvu.PrintArea" localSheetId="6" hidden="1">#REF!</definedName>
    <definedName name="Z_E6414D44_F200_11D2_B949_00C04F5826AB_.wvu.PrintArea" localSheetId="8" hidden="1">#REF!</definedName>
    <definedName name="Z_E6414D44_F200_11D2_B949_00C04F5826AB_.wvu.PrintArea" localSheetId="20" hidden="1">#REF!</definedName>
    <definedName name="Z_E6414D44_F200_11D2_B949_00C04F5826AB_.wvu.PrintArea" localSheetId="7" hidden="1">#REF!</definedName>
    <definedName name="Z_E6414D44_F200_11D2_B949_00C04F5826AB_.wvu.PrintArea" localSheetId="1" hidden="1">#REF!</definedName>
    <definedName name="Z_E6414D44_F200_11D2_B949_00C04F5826AB_.wvu.PrintArea" localSheetId="6"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861" l="1"/>
  <c r="Q19" i="861"/>
  <c r="J19" i="861"/>
  <c r="I19" i="861"/>
  <c r="H19" i="861"/>
  <c r="G19" i="861"/>
  <c r="F19" i="861"/>
  <c r="E19" i="861"/>
  <c r="D19" i="861"/>
  <c r="C19" i="861"/>
  <c r="B19" i="861"/>
  <c r="B14" i="861"/>
  <c r="C14" i="861"/>
  <c r="D14" i="861"/>
  <c r="E14" i="861"/>
  <c r="F14" i="861"/>
  <c r="G14" i="861"/>
  <c r="H14" i="861"/>
  <c r="I14" i="861"/>
  <c r="J14" i="861"/>
  <c r="K14" i="861"/>
  <c r="L14" i="861"/>
  <c r="M14" i="861"/>
  <c r="N14" i="861"/>
  <c r="O14" i="861"/>
  <c r="P14" i="861"/>
  <c r="Q14" i="861"/>
  <c r="R14" i="861"/>
  <c r="S5" i="1393"/>
  <c r="T5" i="1393"/>
  <c r="U5" i="1393"/>
  <c r="V5" i="1393"/>
  <c r="W5" i="1393"/>
  <c r="X5" i="1393"/>
  <c r="Y5" i="1393"/>
  <c r="Z5" i="1393"/>
  <c r="AA5" i="1393"/>
  <c r="AB5" i="1393"/>
  <c r="AC5" i="1393"/>
  <c r="AD5" i="1393"/>
  <c r="E9" i="1393"/>
  <c r="E10" i="1393"/>
  <c r="G10" i="1393" s="1"/>
  <c r="E11" i="1393"/>
  <c r="E12" i="1393"/>
  <c r="E13" i="1393"/>
  <c r="S13" i="1393"/>
  <c r="E14" i="1393"/>
  <c r="E15" i="1393"/>
  <c r="G15" i="1393" s="1"/>
  <c r="E16" i="1393"/>
  <c r="E17" i="1393"/>
  <c r="E18" i="1393"/>
  <c r="E19" i="1393"/>
  <c r="E20" i="1393"/>
  <c r="E21" i="1393"/>
  <c r="G21" i="1393" s="1"/>
  <c r="E22" i="1393"/>
  <c r="E23" i="1393"/>
  <c r="R18" i="861"/>
  <c r="Q18" i="861"/>
  <c r="J18" i="861"/>
  <c r="I18" i="861"/>
  <c r="H18" i="861"/>
  <c r="G18" i="861"/>
  <c r="F18" i="861"/>
  <c r="E18" i="861"/>
  <c r="D18" i="861"/>
  <c r="C18" i="861"/>
  <c r="B18" i="861"/>
  <c r="B13" i="861"/>
  <c r="C13" i="861"/>
  <c r="D13" i="861"/>
  <c r="E13" i="861"/>
  <c r="F13" i="861"/>
  <c r="G13" i="861"/>
  <c r="H13" i="861"/>
  <c r="I13" i="861"/>
  <c r="J13" i="861"/>
  <c r="K13" i="861"/>
  <c r="L13" i="861"/>
  <c r="M13" i="861"/>
  <c r="N13" i="861"/>
  <c r="O13" i="861"/>
  <c r="P13" i="861"/>
  <c r="Q13" i="861"/>
  <c r="R13" i="861"/>
  <c r="S5" i="1391"/>
  <c r="T5" i="1391"/>
  <c r="U5" i="1391"/>
  <c r="V5" i="1391"/>
  <c r="W5" i="1391"/>
  <c r="X5" i="1391"/>
  <c r="Y5" i="1391"/>
  <c r="Z5" i="1391"/>
  <c r="AA5" i="1391"/>
  <c r="AB5" i="1391"/>
  <c r="AC5" i="1391"/>
  <c r="AD5" i="1391"/>
  <c r="E9" i="1391"/>
  <c r="E10" i="1391"/>
  <c r="G10" i="1391" s="1"/>
  <c r="E11" i="1391"/>
  <c r="E12" i="1391"/>
  <c r="E13" i="1391"/>
  <c r="S13" i="1391"/>
  <c r="E14" i="1391"/>
  <c r="E15" i="1391"/>
  <c r="G15" i="1391" s="1"/>
  <c r="E16" i="1391"/>
  <c r="E17" i="1391"/>
  <c r="E18" i="1391"/>
  <c r="E19" i="1391"/>
  <c r="E20" i="1391"/>
  <c r="E21" i="1391"/>
  <c r="G21" i="1391" s="1"/>
  <c r="E22" i="1391"/>
  <c r="E23" i="1391"/>
  <c r="B91" i="861"/>
  <c r="C91" i="861"/>
  <c r="D91" i="861"/>
  <c r="E91" i="861"/>
  <c r="F91" i="861"/>
  <c r="G91" i="861"/>
  <c r="H91" i="861"/>
  <c r="I91" i="861"/>
  <c r="J91" i="861"/>
  <c r="Q91" i="861"/>
  <c r="R91" i="861"/>
  <c r="B90" i="861"/>
  <c r="C90" i="861"/>
  <c r="D90" i="861"/>
  <c r="E90" i="861"/>
  <c r="F90" i="861"/>
  <c r="G90" i="861"/>
  <c r="H90" i="861"/>
  <c r="I90" i="861"/>
  <c r="J90" i="861"/>
  <c r="Q90" i="861"/>
  <c r="R90" i="861"/>
  <c r="B69" i="861"/>
  <c r="C69" i="861"/>
  <c r="D69" i="861"/>
  <c r="E69" i="861"/>
  <c r="F69" i="861"/>
  <c r="G69" i="861"/>
  <c r="H69" i="861"/>
  <c r="I69" i="861"/>
  <c r="J69" i="861"/>
  <c r="Q69" i="861"/>
  <c r="R69" i="861"/>
  <c r="B60" i="861"/>
  <c r="C60" i="861"/>
  <c r="D60" i="861"/>
  <c r="E60" i="861"/>
  <c r="F60" i="861"/>
  <c r="G60" i="861"/>
  <c r="H60" i="861"/>
  <c r="I60" i="861"/>
  <c r="J60" i="861"/>
  <c r="Q60" i="861"/>
  <c r="R60" i="861"/>
  <c r="S5" i="1389"/>
  <c r="T5" i="1389"/>
  <c r="U5" i="1389"/>
  <c r="V5" i="1389"/>
  <c r="W5" i="1389"/>
  <c r="X5" i="1389"/>
  <c r="Y5" i="1389"/>
  <c r="Z5" i="1389"/>
  <c r="AA5" i="1389"/>
  <c r="AB5" i="1389"/>
  <c r="AC5" i="1389"/>
  <c r="AD5" i="1389"/>
  <c r="E9" i="1389"/>
  <c r="E10" i="1389"/>
  <c r="G10" i="1389" s="1"/>
  <c r="R10" i="1389"/>
  <c r="E11" i="1389"/>
  <c r="G11" i="1389" s="1"/>
  <c r="E12" i="1389"/>
  <c r="G12" i="1389" s="1"/>
  <c r="E13" i="1389"/>
  <c r="G13" i="1389" s="1"/>
  <c r="E14" i="1389"/>
  <c r="G14" i="1389" s="1"/>
  <c r="E15" i="1389"/>
  <c r="G15" i="1389" s="1"/>
  <c r="E16" i="1389"/>
  <c r="G16" i="1389" s="1"/>
  <c r="E17" i="1389"/>
  <c r="G17" i="1389" s="1"/>
  <c r="E18" i="1389"/>
  <c r="E19" i="1389"/>
  <c r="G19" i="1389" s="1"/>
  <c r="R19" i="1389"/>
  <c r="E20" i="1389"/>
  <c r="G20" i="1389" s="1"/>
  <c r="E21" i="1389"/>
  <c r="G21" i="1389" s="1"/>
  <c r="E22" i="1389"/>
  <c r="G22" i="1389" s="1"/>
  <c r="E23" i="1389"/>
  <c r="G23" i="1389" s="1"/>
  <c r="E24" i="1389"/>
  <c r="G24" i="1389" s="1"/>
  <c r="E25" i="1389"/>
  <c r="G25" i="1389" s="1"/>
  <c r="E26" i="1389"/>
  <c r="G26" i="1389" s="1"/>
  <c r="E1425" i="64"/>
  <c r="B1425" i="64"/>
  <c r="E1435" i="64"/>
  <c r="B1435" i="64"/>
  <c r="CL1434" i="64"/>
  <c r="CK1434" i="64"/>
  <c r="CJ1434" i="64"/>
  <c r="CI1434" i="64"/>
  <c r="CH1434" i="64"/>
  <c r="CG1434" i="64"/>
  <c r="CF1434" i="64"/>
  <c r="CE1434" i="64"/>
  <c r="CD1434" i="64"/>
  <c r="CC1434" i="64"/>
  <c r="CB1434" i="64"/>
  <c r="CA1434" i="64"/>
  <c r="BZ1434" i="64"/>
  <c r="BY1434" i="64"/>
  <c r="BX1434" i="64"/>
  <c r="BW1434" i="64"/>
  <c r="BV1434" i="64"/>
  <c r="BU1434" i="64"/>
  <c r="BT1434" i="64"/>
  <c r="BS1434" i="64"/>
  <c r="BR1434" i="64"/>
  <c r="BQ1434" i="64"/>
  <c r="BP1434" i="64"/>
  <c r="BO1434" i="64"/>
  <c r="BN1434" i="64"/>
  <c r="BM1434" i="64"/>
  <c r="BL1434" i="64"/>
  <c r="BK1434" i="64"/>
  <c r="BJ1434" i="64"/>
  <c r="BI1434" i="64"/>
  <c r="BH1434" i="64"/>
  <c r="BG1434" i="64"/>
  <c r="BF1434" i="64"/>
  <c r="BE1434" i="64"/>
  <c r="BD1434" i="64"/>
  <c r="BC1434" i="64"/>
  <c r="BB1434" i="64"/>
  <c r="BA1434" i="64"/>
  <c r="AZ1434" i="64"/>
  <c r="AY1434" i="64"/>
  <c r="AX1434" i="64"/>
  <c r="AW1434" i="64"/>
  <c r="AV1434" i="64"/>
  <c r="AU1434" i="64"/>
  <c r="AT1434" i="64"/>
  <c r="AS1434" i="64"/>
  <c r="AR1434" i="64"/>
  <c r="AQ1434" i="64"/>
  <c r="AP1434" i="64"/>
  <c r="AO1434" i="64"/>
  <c r="AN1434" i="64"/>
  <c r="AM1434" i="64"/>
  <c r="AL1434" i="64"/>
  <c r="AK1434" i="64"/>
  <c r="AJ1434" i="64"/>
  <c r="AI1434" i="64"/>
  <c r="AH1434" i="64"/>
  <c r="AG1434" i="64"/>
  <c r="AF1434" i="64"/>
  <c r="AE1434" i="64"/>
  <c r="AD1434" i="64"/>
  <c r="AC1434" i="64"/>
  <c r="AB1434" i="64"/>
  <c r="AA1434" i="64"/>
  <c r="Z1434" i="64"/>
  <c r="Y1434" i="64"/>
  <c r="X1434" i="64"/>
  <c r="W1434" i="64"/>
  <c r="V1434" i="64"/>
  <c r="U1434" i="64"/>
  <c r="T1434" i="64"/>
  <c r="S1434" i="64"/>
  <c r="E1434" i="64"/>
  <c r="B1434" i="64"/>
  <c r="E1433" i="64"/>
  <c r="B1433" i="64"/>
  <c r="CL1432" i="64"/>
  <c r="CK1432" i="64"/>
  <c r="CJ1432" i="64"/>
  <c r="CI1432" i="64"/>
  <c r="CH1432" i="64"/>
  <c r="CG1432" i="64"/>
  <c r="CF1432" i="64"/>
  <c r="CE1432" i="64"/>
  <c r="CD1432" i="64"/>
  <c r="CC1432" i="64"/>
  <c r="CB1432" i="64"/>
  <c r="CA1432" i="64"/>
  <c r="BZ1432" i="64"/>
  <c r="BY1432" i="64"/>
  <c r="BX1432" i="64"/>
  <c r="BW1432" i="64"/>
  <c r="BV1432" i="64"/>
  <c r="BU1432" i="64"/>
  <c r="BT1432" i="64"/>
  <c r="BS1432" i="64"/>
  <c r="BR1432" i="64"/>
  <c r="BQ1432" i="64"/>
  <c r="BP1432" i="64"/>
  <c r="BO1432" i="64"/>
  <c r="BN1432" i="64"/>
  <c r="BM1432" i="64"/>
  <c r="BL1432" i="64"/>
  <c r="BK1432" i="64"/>
  <c r="BJ1432" i="64"/>
  <c r="BI1432" i="64"/>
  <c r="BH1432" i="64"/>
  <c r="BG1432" i="64"/>
  <c r="BF1432" i="64"/>
  <c r="BE1432" i="64"/>
  <c r="BD1432" i="64"/>
  <c r="BC1432" i="64"/>
  <c r="BB1432" i="64"/>
  <c r="BA1432" i="64"/>
  <c r="AZ1432" i="64"/>
  <c r="AY1432" i="64"/>
  <c r="AX1432" i="64"/>
  <c r="AW1432" i="64"/>
  <c r="AV1432" i="64"/>
  <c r="AU1432" i="64"/>
  <c r="AT1432" i="64"/>
  <c r="AS1432" i="64"/>
  <c r="AR1432" i="64"/>
  <c r="AQ1432" i="64"/>
  <c r="AP1432" i="64"/>
  <c r="AO1432" i="64"/>
  <c r="AN1432" i="64"/>
  <c r="AM1432" i="64"/>
  <c r="AL1432" i="64"/>
  <c r="AK1432" i="64"/>
  <c r="AJ1432" i="64"/>
  <c r="AI1432" i="64"/>
  <c r="AH1432" i="64"/>
  <c r="AG1432" i="64"/>
  <c r="AF1432" i="64"/>
  <c r="AE1432" i="64"/>
  <c r="AD1432" i="64"/>
  <c r="AC1432" i="64"/>
  <c r="AB1432" i="64"/>
  <c r="AA1432" i="64"/>
  <c r="Z1432" i="64"/>
  <c r="Y1432" i="64"/>
  <c r="X1432" i="64"/>
  <c r="W1432" i="64"/>
  <c r="V1432" i="64"/>
  <c r="U1432" i="64"/>
  <c r="T1432" i="64"/>
  <c r="S1432" i="64"/>
  <c r="E1432" i="64"/>
  <c r="B1432" i="64"/>
  <c r="E1431" i="64"/>
  <c r="B1431" i="64"/>
  <c r="E1430" i="64"/>
  <c r="B1430" i="64"/>
  <c r="E1429" i="64"/>
  <c r="B1429" i="64"/>
  <c r="B1424" i="64" s="1"/>
  <c r="E1428" i="64"/>
  <c r="B1428" i="64"/>
  <c r="B1426" i="64" s="1"/>
  <c r="B1423" i="64" s="1"/>
  <c r="E1427" i="64"/>
  <c r="E1426" i="64"/>
  <c r="E1424" i="64"/>
  <c r="G1424" i="64" s="1"/>
  <c r="E1423" i="64"/>
  <c r="E1422" i="64"/>
  <c r="I8" i="206"/>
  <c r="I7" i="206"/>
  <c r="I6" i="206"/>
  <c r="E1514" i="64"/>
  <c r="B1514" i="64"/>
  <c r="E1524" i="64"/>
  <c r="B1524" i="64"/>
  <c r="CL1523" i="64"/>
  <c r="CK1523" i="64"/>
  <c r="CJ1523" i="64"/>
  <c r="CI1523" i="64"/>
  <c r="CH1523" i="64"/>
  <c r="CG1523" i="64"/>
  <c r="CF1523" i="64"/>
  <c r="CE1523" i="64"/>
  <c r="CD1523" i="64"/>
  <c r="CC1523" i="64"/>
  <c r="CB1523" i="64"/>
  <c r="CA1523" i="64"/>
  <c r="BZ1523" i="64"/>
  <c r="BY1523" i="64"/>
  <c r="BX1523" i="64"/>
  <c r="BW1523" i="64"/>
  <c r="BV1523" i="64"/>
  <c r="BU1523" i="64"/>
  <c r="BT1523" i="64"/>
  <c r="BS1523" i="64"/>
  <c r="BR1523" i="64"/>
  <c r="BQ1523" i="64"/>
  <c r="BP1523" i="64"/>
  <c r="BO1523" i="64"/>
  <c r="BN1523" i="64"/>
  <c r="BM1523" i="64"/>
  <c r="BL1523" i="64"/>
  <c r="BK1523" i="64"/>
  <c r="BJ1523" i="64"/>
  <c r="BI1523" i="64"/>
  <c r="BH1523" i="64"/>
  <c r="BG1523" i="64"/>
  <c r="BF1523" i="64"/>
  <c r="BE1523" i="64"/>
  <c r="BD1523" i="64"/>
  <c r="BC1523" i="64"/>
  <c r="BB1523" i="64"/>
  <c r="BA1523" i="64"/>
  <c r="AZ1523" i="64"/>
  <c r="AY1523" i="64"/>
  <c r="AX1523" i="64"/>
  <c r="AW1523" i="64"/>
  <c r="AV1523" i="64"/>
  <c r="AU1523" i="64"/>
  <c r="AT1523" i="64"/>
  <c r="AS1523" i="64"/>
  <c r="AR1523" i="64"/>
  <c r="AQ1523" i="64"/>
  <c r="AP1523" i="64"/>
  <c r="AO1523" i="64"/>
  <c r="AN1523" i="64"/>
  <c r="AM1523" i="64"/>
  <c r="AL1523" i="64"/>
  <c r="AK1523" i="64"/>
  <c r="AJ1523" i="64"/>
  <c r="AI1523" i="64"/>
  <c r="AH1523" i="64"/>
  <c r="AG1523" i="64"/>
  <c r="AF1523" i="64"/>
  <c r="AE1523" i="64"/>
  <c r="AD1523" i="64"/>
  <c r="AC1523" i="64"/>
  <c r="AB1523" i="64"/>
  <c r="AA1523" i="64"/>
  <c r="Z1523" i="64"/>
  <c r="Y1523" i="64"/>
  <c r="X1523" i="64"/>
  <c r="W1523" i="64"/>
  <c r="V1523" i="64"/>
  <c r="U1523" i="64"/>
  <c r="T1523" i="64"/>
  <c r="S1523" i="64"/>
  <c r="E1523" i="64"/>
  <c r="B1523" i="64"/>
  <c r="E1522" i="64"/>
  <c r="B1522" i="64"/>
  <c r="CL1521" i="64"/>
  <c r="CK1521" i="64"/>
  <c r="CJ1521" i="64"/>
  <c r="CI1521" i="64"/>
  <c r="CH1521" i="64"/>
  <c r="CG1521" i="64"/>
  <c r="CF1521" i="64"/>
  <c r="CE1521" i="64"/>
  <c r="CD1521" i="64"/>
  <c r="CC1521" i="64"/>
  <c r="CB1521" i="64"/>
  <c r="CA1521" i="64"/>
  <c r="BZ1521" i="64"/>
  <c r="BY1521" i="64"/>
  <c r="BX1521" i="64"/>
  <c r="BW1521" i="64"/>
  <c r="BV1521" i="64"/>
  <c r="BU1521" i="64"/>
  <c r="BT1521" i="64"/>
  <c r="BS1521" i="64"/>
  <c r="BR1521" i="64"/>
  <c r="BQ1521" i="64"/>
  <c r="BP1521" i="64"/>
  <c r="BO1521" i="64"/>
  <c r="BN1521" i="64"/>
  <c r="BM1521" i="64"/>
  <c r="BL1521" i="64"/>
  <c r="BK1521" i="64"/>
  <c r="BJ1521" i="64"/>
  <c r="BI1521" i="64"/>
  <c r="BH1521" i="64"/>
  <c r="BG1521" i="64"/>
  <c r="BF1521" i="64"/>
  <c r="BE1521" i="64"/>
  <c r="BD1521" i="64"/>
  <c r="BC1521" i="64"/>
  <c r="BB1521" i="64"/>
  <c r="BA1521" i="64"/>
  <c r="AZ1521" i="64"/>
  <c r="AY1521" i="64"/>
  <c r="AX1521" i="64"/>
  <c r="AW1521" i="64"/>
  <c r="AV1521" i="64"/>
  <c r="AU1521" i="64"/>
  <c r="AT1521" i="64"/>
  <c r="AS1521" i="64"/>
  <c r="AR1521" i="64"/>
  <c r="AQ1521" i="64"/>
  <c r="AP1521" i="64"/>
  <c r="AO1521" i="64"/>
  <c r="AN1521" i="64"/>
  <c r="AM1521" i="64"/>
  <c r="AL1521" i="64"/>
  <c r="AK1521" i="64"/>
  <c r="AJ1521" i="64"/>
  <c r="AI1521" i="64"/>
  <c r="AH1521" i="64"/>
  <c r="AG1521" i="64"/>
  <c r="AF1521" i="64"/>
  <c r="AE1521" i="64"/>
  <c r="AD1521" i="64"/>
  <c r="AC1521" i="64"/>
  <c r="AB1521" i="64"/>
  <c r="AA1521" i="64"/>
  <c r="Z1521" i="64"/>
  <c r="Y1521" i="64"/>
  <c r="X1521" i="64"/>
  <c r="W1521" i="64"/>
  <c r="V1521" i="64"/>
  <c r="U1521" i="64"/>
  <c r="T1521" i="64"/>
  <c r="S1521" i="64"/>
  <c r="E1521" i="64"/>
  <c r="B1521" i="64"/>
  <c r="E1520" i="64"/>
  <c r="B1520" i="64"/>
  <c r="E1519" i="64"/>
  <c r="B1519" i="64"/>
  <c r="E1518" i="64"/>
  <c r="B1518" i="64"/>
  <c r="B1513" i="64" s="1"/>
  <c r="E1517" i="64"/>
  <c r="B1517" i="64"/>
  <c r="B1515" i="64" s="1"/>
  <c r="B1512" i="64" s="1"/>
  <c r="E1516" i="64"/>
  <c r="E1515" i="64"/>
  <c r="E1513" i="64"/>
  <c r="G1513" i="64" s="1"/>
  <c r="E1512" i="64"/>
  <c r="E1511" i="64"/>
  <c r="E1501" i="64"/>
  <c r="B1501" i="64"/>
  <c r="CL1500" i="64"/>
  <c r="CK1500" i="64"/>
  <c r="CJ1500" i="64"/>
  <c r="CI1500" i="64"/>
  <c r="CH1500" i="64"/>
  <c r="CG1500" i="64"/>
  <c r="CF1500" i="64"/>
  <c r="CE1500" i="64"/>
  <c r="CD1500" i="64"/>
  <c r="CC1500" i="64"/>
  <c r="CB1500" i="64"/>
  <c r="CA1500" i="64"/>
  <c r="BZ1500" i="64"/>
  <c r="BY1500" i="64"/>
  <c r="BX1500" i="64"/>
  <c r="BW1500" i="64"/>
  <c r="BV1500" i="64"/>
  <c r="BU1500" i="64"/>
  <c r="BT1500" i="64"/>
  <c r="BS1500" i="64"/>
  <c r="BR1500" i="64"/>
  <c r="BQ1500" i="64"/>
  <c r="BP1500" i="64"/>
  <c r="BO1500" i="64"/>
  <c r="BN1500" i="64"/>
  <c r="BM1500" i="64"/>
  <c r="BL1500" i="64"/>
  <c r="BK1500" i="64"/>
  <c r="BJ1500" i="64"/>
  <c r="BI1500" i="64"/>
  <c r="BH1500" i="64"/>
  <c r="BG1500" i="64"/>
  <c r="BF1500" i="64"/>
  <c r="BE1500" i="64"/>
  <c r="BD1500" i="64"/>
  <c r="BC1500" i="64"/>
  <c r="BB1500" i="64"/>
  <c r="BA1500" i="64"/>
  <c r="AZ1500" i="64"/>
  <c r="AY1500" i="64"/>
  <c r="AX1500" i="64"/>
  <c r="AW1500" i="64"/>
  <c r="AV1500" i="64"/>
  <c r="AU1500" i="64"/>
  <c r="AT1500" i="64"/>
  <c r="AS1500" i="64"/>
  <c r="AR1500" i="64"/>
  <c r="AQ1500" i="64"/>
  <c r="AP1500" i="64"/>
  <c r="AO1500" i="64"/>
  <c r="AN1500" i="64"/>
  <c r="AM1500" i="64"/>
  <c r="AL1500" i="64"/>
  <c r="AK1500" i="64"/>
  <c r="AJ1500" i="64"/>
  <c r="AI1500" i="64"/>
  <c r="AH1500" i="64"/>
  <c r="AG1500" i="64"/>
  <c r="AF1500" i="64"/>
  <c r="AE1500" i="64"/>
  <c r="AD1500" i="64"/>
  <c r="AC1500" i="64"/>
  <c r="AB1500" i="64"/>
  <c r="AA1500" i="64"/>
  <c r="Z1500" i="64"/>
  <c r="Y1500" i="64"/>
  <c r="X1500" i="64"/>
  <c r="W1500" i="64"/>
  <c r="V1500" i="64"/>
  <c r="U1500" i="64"/>
  <c r="T1500" i="64"/>
  <c r="S1500" i="64"/>
  <c r="E1500" i="64"/>
  <c r="B1500" i="64"/>
  <c r="E1499" i="64"/>
  <c r="B1499" i="64"/>
  <c r="CL1498" i="64"/>
  <c r="CK1498" i="64"/>
  <c r="CJ1498" i="64"/>
  <c r="CI1498" i="64"/>
  <c r="CH1498" i="64"/>
  <c r="CG1498" i="64"/>
  <c r="CF1498" i="64"/>
  <c r="CE1498" i="64"/>
  <c r="CD1498" i="64"/>
  <c r="CC1498" i="64"/>
  <c r="CB1498" i="64"/>
  <c r="CA1498" i="64"/>
  <c r="BZ1498" i="64"/>
  <c r="BY1498" i="64"/>
  <c r="BX1498" i="64"/>
  <c r="BW1498" i="64"/>
  <c r="BV1498" i="64"/>
  <c r="BU1498" i="64"/>
  <c r="BT1498" i="64"/>
  <c r="BS1498" i="64"/>
  <c r="BR1498" i="64"/>
  <c r="BQ1498" i="64"/>
  <c r="BP1498" i="64"/>
  <c r="BO1498" i="64"/>
  <c r="BN1498" i="64"/>
  <c r="BM1498" i="64"/>
  <c r="BL1498" i="64"/>
  <c r="BK1498" i="64"/>
  <c r="BJ1498" i="64"/>
  <c r="BI1498" i="64"/>
  <c r="BH1498" i="64"/>
  <c r="BG1498" i="64"/>
  <c r="BF1498" i="64"/>
  <c r="BE1498" i="64"/>
  <c r="BD1498" i="64"/>
  <c r="BC1498" i="64"/>
  <c r="BB1498" i="64"/>
  <c r="BA1498" i="64"/>
  <c r="AZ1498" i="64"/>
  <c r="AY1498" i="64"/>
  <c r="AX1498" i="64"/>
  <c r="AW1498" i="64"/>
  <c r="AV1498" i="64"/>
  <c r="AU1498" i="64"/>
  <c r="AT1498" i="64"/>
  <c r="AS1498" i="64"/>
  <c r="AR1498" i="64"/>
  <c r="AQ1498" i="64"/>
  <c r="AP1498" i="64"/>
  <c r="AO1498" i="64"/>
  <c r="AN1498" i="64"/>
  <c r="AM1498" i="64"/>
  <c r="AL1498" i="64"/>
  <c r="AK1498" i="64"/>
  <c r="AJ1498" i="64"/>
  <c r="AI1498" i="64"/>
  <c r="AH1498" i="64"/>
  <c r="AG1498" i="64"/>
  <c r="AF1498" i="64"/>
  <c r="AE1498" i="64"/>
  <c r="AD1498" i="64"/>
  <c r="AC1498" i="64"/>
  <c r="AB1498" i="64"/>
  <c r="AA1498" i="64"/>
  <c r="Z1498" i="64"/>
  <c r="Y1498" i="64"/>
  <c r="X1498" i="64"/>
  <c r="W1498" i="64"/>
  <c r="V1498" i="64"/>
  <c r="U1498" i="64"/>
  <c r="T1498" i="64"/>
  <c r="S1498" i="64"/>
  <c r="E1498" i="64"/>
  <c r="B1498" i="64"/>
  <c r="E1497" i="64"/>
  <c r="B1497" i="64"/>
  <c r="E1496" i="64"/>
  <c r="B1496" i="64"/>
  <c r="E1495" i="64"/>
  <c r="B1495" i="64"/>
  <c r="B1491" i="64" s="1"/>
  <c r="E1494" i="64"/>
  <c r="B1494" i="64"/>
  <c r="B1492" i="64" s="1"/>
  <c r="B1490" i="64" s="1"/>
  <c r="E1493" i="64"/>
  <c r="E1492" i="64"/>
  <c r="E1491" i="64"/>
  <c r="G1491" i="64" s="1"/>
  <c r="E1490" i="64"/>
  <c r="E1489" i="64"/>
  <c r="E1479" i="64"/>
  <c r="B1479" i="64"/>
  <c r="CL1478" i="64"/>
  <c r="CK1478" i="64"/>
  <c r="CJ1478" i="64"/>
  <c r="CI1478" i="64"/>
  <c r="CH1478" i="64"/>
  <c r="CG1478" i="64"/>
  <c r="CF1478" i="64"/>
  <c r="CE1478" i="64"/>
  <c r="CD1478" i="64"/>
  <c r="CC1478" i="64"/>
  <c r="CB1478" i="64"/>
  <c r="CA1478" i="64"/>
  <c r="BZ1478" i="64"/>
  <c r="BY1478" i="64"/>
  <c r="BX1478" i="64"/>
  <c r="BW1478" i="64"/>
  <c r="BV1478" i="64"/>
  <c r="BU1478" i="64"/>
  <c r="BT1478" i="64"/>
  <c r="BS1478" i="64"/>
  <c r="BR1478" i="64"/>
  <c r="BQ1478" i="64"/>
  <c r="BP1478" i="64"/>
  <c r="BO1478" i="64"/>
  <c r="BN1478" i="64"/>
  <c r="BM1478" i="64"/>
  <c r="BL1478" i="64"/>
  <c r="BK1478" i="64"/>
  <c r="BJ1478" i="64"/>
  <c r="BI1478" i="64"/>
  <c r="BH1478" i="64"/>
  <c r="BG1478" i="64"/>
  <c r="BF1478" i="64"/>
  <c r="BE1478" i="64"/>
  <c r="BD1478" i="64"/>
  <c r="BC1478" i="64"/>
  <c r="BB1478" i="64"/>
  <c r="BA1478" i="64"/>
  <c r="AZ1478" i="64"/>
  <c r="AY1478" i="64"/>
  <c r="AX1478" i="64"/>
  <c r="AW1478" i="64"/>
  <c r="AV1478" i="64"/>
  <c r="AU1478" i="64"/>
  <c r="AT1478" i="64"/>
  <c r="AS1478" i="64"/>
  <c r="AR1478" i="64"/>
  <c r="AQ1478" i="64"/>
  <c r="AP1478" i="64"/>
  <c r="AO1478" i="64"/>
  <c r="AN1478" i="64"/>
  <c r="AM1478" i="64"/>
  <c r="AL1478" i="64"/>
  <c r="AK1478" i="64"/>
  <c r="AJ1478" i="64"/>
  <c r="AI1478" i="64"/>
  <c r="AH1478" i="64"/>
  <c r="AG1478" i="64"/>
  <c r="AF1478" i="64"/>
  <c r="AE1478" i="64"/>
  <c r="AD1478" i="64"/>
  <c r="AC1478" i="64"/>
  <c r="AB1478" i="64"/>
  <c r="AA1478" i="64"/>
  <c r="Z1478" i="64"/>
  <c r="Y1478" i="64"/>
  <c r="X1478" i="64"/>
  <c r="W1478" i="64"/>
  <c r="V1478" i="64"/>
  <c r="U1478" i="64"/>
  <c r="T1478" i="64"/>
  <c r="S1478" i="64"/>
  <c r="E1478" i="64"/>
  <c r="B1478" i="64"/>
  <c r="E1477" i="64"/>
  <c r="B1477" i="64"/>
  <c r="CL1476" i="64"/>
  <c r="CK1476" i="64"/>
  <c r="CJ1476" i="64"/>
  <c r="CI1476" i="64"/>
  <c r="CH1476" i="64"/>
  <c r="CG1476" i="64"/>
  <c r="CF1476" i="64"/>
  <c r="CE1476" i="64"/>
  <c r="CD1476" i="64"/>
  <c r="CC1476" i="64"/>
  <c r="CB1476" i="64"/>
  <c r="CA1476" i="64"/>
  <c r="BZ1476" i="64"/>
  <c r="BY1476" i="64"/>
  <c r="BX1476" i="64"/>
  <c r="BW1476" i="64"/>
  <c r="BV1476" i="64"/>
  <c r="BU1476" i="64"/>
  <c r="BT1476" i="64"/>
  <c r="BS1476" i="64"/>
  <c r="BR1476" i="64"/>
  <c r="BQ1476" i="64"/>
  <c r="BP1476" i="64"/>
  <c r="BO1476" i="64"/>
  <c r="BN1476" i="64"/>
  <c r="BM1476" i="64"/>
  <c r="BL1476" i="64"/>
  <c r="BK1476" i="64"/>
  <c r="BJ1476" i="64"/>
  <c r="BI1476" i="64"/>
  <c r="BH1476" i="64"/>
  <c r="BG1476" i="64"/>
  <c r="BF1476" i="64"/>
  <c r="BE1476" i="64"/>
  <c r="BD1476" i="64"/>
  <c r="BC1476" i="64"/>
  <c r="BB1476" i="64"/>
  <c r="BA1476" i="64"/>
  <c r="AZ1476" i="64"/>
  <c r="AY1476" i="64"/>
  <c r="AX1476" i="64"/>
  <c r="AW1476" i="64"/>
  <c r="AV1476" i="64"/>
  <c r="AU1476" i="64"/>
  <c r="AT1476" i="64"/>
  <c r="AS1476" i="64"/>
  <c r="AR1476" i="64"/>
  <c r="AQ1476" i="64"/>
  <c r="AP1476" i="64"/>
  <c r="AO1476" i="64"/>
  <c r="AN1476" i="64"/>
  <c r="AM1476" i="64"/>
  <c r="AL1476" i="64"/>
  <c r="AK1476" i="64"/>
  <c r="AJ1476" i="64"/>
  <c r="AI1476" i="64"/>
  <c r="AH1476" i="64"/>
  <c r="AG1476" i="64"/>
  <c r="AF1476" i="64"/>
  <c r="AE1476" i="64"/>
  <c r="AD1476" i="64"/>
  <c r="AC1476" i="64"/>
  <c r="AB1476" i="64"/>
  <c r="AA1476" i="64"/>
  <c r="Z1476" i="64"/>
  <c r="Y1476" i="64"/>
  <c r="X1476" i="64"/>
  <c r="W1476" i="64"/>
  <c r="V1476" i="64"/>
  <c r="U1476" i="64"/>
  <c r="T1476" i="64"/>
  <c r="S1476" i="64"/>
  <c r="E1476" i="64"/>
  <c r="B1476" i="64"/>
  <c r="E1475" i="64"/>
  <c r="B1475" i="64"/>
  <c r="E1474" i="64"/>
  <c r="B1474" i="64"/>
  <c r="E1473" i="64"/>
  <c r="B1473" i="64"/>
  <c r="B1469" i="64" s="1"/>
  <c r="E1472" i="64"/>
  <c r="B1472" i="64"/>
  <c r="B1470" i="64" s="1"/>
  <c r="B1468" i="64" s="1"/>
  <c r="E1471" i="64"/>
  <c r="E1470" i="64"/>
  <c r="E1469" i="64"/>
  <c r="G1469" i="64" s="1"/>
  <c r="E1468" i="64"/>
  <c r="E1467" i="64"/>
  <c r="E1457" i="64"/>
  <c r="B1457" i="64"/>
  <c r="CL1456" i="64"/>
  <c r="CK1456" i="64"/>
  <c r="CJ1456" i="64"/>
  <c r="CI1456" i="64"/>
  <c r="CH1456" i="64"/>
  <c r="CG1456" i="64"/>
  <c r="CF1456" i="64"/>
  <c r="CE1456" i="64"/>
  <c r="CD1456" i="64"/>
  <c r="CC1456" i="64"/>
  <c r="CB1456" i="64"/>
  <c r="CA1456" i="64"/>
  <c r="BZ1456" i="64"/>
  <c r="BY1456" i="64"/>
  <c r="BX1456" i="64"/>
  <c r="BW1456" i="64"/>
  <c r="BV1456" i="64"/>
  <c r="BU1456" i="64"/>
  <c r="BT1456" i="64"/>
  <c r="BS1456" i="64"/>
  <c r="BR1456" i="64"/>
  <c r="BQ1456" i="64"/>
  <c r="BP1456" i="64"/>
  <c r="BO1456" i="64"/>
  <c r="BN1456" i="64"/>
  <c r="BM1456" i="64"/>
  <c r="BL1456" i="64"/>
  <c r="BK1456" i="64"/>
  <c r="BJ1456" i="64"/>
  <c r="BI1456" i="64"/>
  <c r="BH1456" i="64"/>
  <c r="BG1456" i="64"/>
  <c r="BF1456" i="64"/>
  <c r="BE1456" i="64"/>
  <c r="BD1456" i="64"/>
  <c r="BC1456" i="64"/>
  <c r="BB1456" i="64"/>
  <c r="BA1456" i="64"/>
  <c r="AZ1456" i="64"/>
  <c r="AY1456" i="64"/>
  <c r="AX1456" i="64"/>
  <c r="AW1456" i="64"/>
  <c r="AV1456" i="64"/>
  <c r="AU1456" i="64"/>
  <c r="AT1456" i="64"/>
  <c r="AS1456" i="64"/>
  <c r="AR1456" i="64"/>
  <c r="AQ1456" i="64"/>
  <c r="AP1456" i="64"/>
  <c r="AO1456" i="64"/>
  <c r="AN1456" i="64"/>
  <c r="AM1456" i="64"/>
  <c r="AL1456" i="64"/>
  <c r="AK1456" i="64"/>
  <c r="AJ1456" i="64"/>
  <c r="AI1456" i="64"/>
  <c r="AH1456" i="64"/>
  <c r="AG1456" i="64"/>
  <c r="AF1456" i="64"/>
  <c r="AE1456" i="64"/>
  <c r="AD1456" i="64"/>
  <c r="AC1456" i="64"/>
  <c r="AB1456" i="64"/>
  <c r="AA1456" i="64"/>
  <c r="Z1456" i="64"/>
  <c r="Y1456" i="64"/>
  <c r="X1456" i="64"/>
  <c r="W1456" i="64"/>
  <c r="V1456" i="64"/>
  <c r="U1456" i="64"/>
  <c r="T1456" i="64"/>
  <c r="S1456" i="64"/>
  <c r="E1456" i="64"/>
  <c r="B1456" i="64"/>
  <c r="E1455" i="64"/>
  <c r="B1455" i="64"/>
  <c r="CL1454" i="64"/>
  <c r="CK1454" i="64"/>
  <c r="CJ1454" i="64"/>
  <c r="CI1454" i="64"/>
  <c r="CH1454" i="64"/>
  <c r="CG1454" i="64"/>
  <c r="CF1454" i="64"/>
  <c r="CE1454" i="64"/>
  <c r="CD1454" i="64"/>
  <c r="CC1454" i="64"/>
  <c r="CB1454" i="64"/>
  <c r="CA1454" i="64"/>
  <c r="BZ1454" i="64"/>
  <c r="BY1454" i="64"/>
  <c r="BX1454" i="64"/>
  <c r="BW1454" i="64"/>
  <c r="BV1454" i="64"/>
  <c r="BU1454" i="64"/>
  <c r="BT1454" i="64"/>
  <c r="BS1454" i="64"/>
  <c r="BR1454" i="64"/>
  <c r="BQ1454" i="64"/>
  <c r="BP1454" i="64"/>
  <c r="BO1454" i="64"/>
  <c r="BN1454" i="64"/>
  <c r="BM1454" i="64"/>
  <c r="BL1454" i="64"/>
  <c r="BK1454" i="64"/>
  <c r="BJ1454" i="64"/>
  <c r="BI1454" i="64"/>
  <c r="BH1454" i="64"/>
  <c r="BG1454" i="64"/>
  <c r="BF1454" i="64"/>
  <c r="BE1454" i="64"/>
  <c r="BD1454" i="64"/>
  <c r="BC1454" i="64"/>
  <c r="BB1454" i="64"/>
  <c r="BA1454" i="64"/>
  <c r="AZ1454" i="64"/>
  <c r="AY1454" i="64"/>
  <c r="AX1454" i="64"/>
  <c r="AW1454" i="64"/>
  <c r="AV1454" i="64"/>
  <c r="AU1454" i="64"/>
  <c r="AT1454" i="64"/>
  <c r="AS1454" i="64"/>
  <c r="AR1454" i="64"/>
  <c r="AQ1454" i="64"/>
  <c r="AP1454" i="64"/>
  <c r="AO1454" i="64"/>
  <c r="AN1454" i="64"/>
  <c r="AM1454" i="64"/>
  <c r="AL1454" i="64"/>
  <c r="AK1454" i="64"/>
  <c r="AJ1454" i="64"/>
  <c r="AI1454" i="64"/>
  <c r="AH1454" i="64"/>
  <c r="AG1454" i="64"/>
  <c r="AF1454" i="64"/>
  <c r="AE1454" i="64"/>
  <c r="AD1454" i="64"/>
  <c r="AC1454" i="64"/>
  <c r="AB1454" i="64"/>
  <c r="AA1454" i="64"/>
  <c r="Z1454" i="64"/>
  <c r="Y1454" i="64"/>
  <c r="X1454" i="64"/>
  <c r="W1454" i="64"/>
  <c r="V1454" i="64"/>
  <c r="U1454" i="64"/>
  <c r="T1454" i="64"/>
  <c r="S1454" i="64"/>
  <c r="E1454" i="64"/>
  <c r="B1454" i="64"/>
  <c r="E1453" i="64"/>
  <c r="B1453" i="64"/>
  <c r="E1452" i="64"/>
  <c r="B1452" i="64"/>
  <c r="E1451" i="64"/>
  <c r="B1451" i="64"/>
  <c r="B1447" i="64" s="1"/>
  <c r="E1450" i="64"/>
  <c r="B1450" i="64"/>
  <c r="B1448" i="64" s="1"/>
  <c r="B1446" i="64" s="1"/>
  <c r="E1449" i="64"/>
  <c r="E1448" i="64"/>
  <c r="E1447" i="64"/>
  <c r="G1447" i="64" s="1"/>
  <c r="E1446" i="64"/>
  <c r="E1445" i="64"/>
  <c r="E1412" i="64"/>
  <c r="B1412" i="64"/>
  <c r="CL1411" i="64"/>
  <c r="CK1411" i="64"/>
  <c r="CJ1411" i="64"/>
  <c r="CI1411" i="64"/>
  <c r="CH1411" i="64"/>
  <c r="CG1411" i="64"/>
  <c r="CF1411" i="64"/>
  <c r="CE1411" i="64"/>
  <c r="CD1411" i="64"/>
  <c r="CC1411" i="64"/>
  <c r="CB1411" i="64"/>
  <c r="CA1411" i="64"/>
  <c r="BZ1411" i="64"/>
  <c r="BY1411" i="64"/>
  <c r="BX1411" i="64"/>
  <c r="BW1411" i="64"/>
  <c r="BV1411" i="64"/>
  <c r="BU1411" i="64"/>
  <c r="BT1411" i="64"/>
  <c r="BS1411" i="64"/>
  <c r="BR1411" i="64"/>
  <c r="BQ1411" i="64"/>
  <c r="BP1411" i="64"/>
  <c r="BO1411" i="64"/>
  <c r="BN1411" i="64"/>
  <c r="BM1411" i="64"/>
  <c r="BL1411" i="64"/>
  <c r="BK1411" i="64"/>
  <c r="BJ1411" i="64"/>
  <c r="BI1411" i="64"/>
  <c r="BH1411" i="64"/>
  <c r="BG1411" i="64"/>
  <c r="BF1411" i="64"/>
  <c r="BE1411" i="64"/>
  <c r="BD1411" i="64"/>
  <c r="BC1411" i="64"/>
  <c r="BB1411" i="64"/>
  <c r="BA1411" i="64"/>
  <c r="AZ1411" i="64"/>
  <c r="AY1411" i="64"/>
  <c r="AX1411" i="64"/>
  <c r="AW1411" i="64"/>
  <c r="AV1411" i="64"/>
  <c r="AU1411" i="64"/>
  <c r="AT1411" i="64"/>
  <c r="AS1411" i="64"/>
  <c r="AR1411" i="64"/>
  <c r="AQ1411" i="64"/>
  <c r="AP1411" i="64"/>
  <c r="AO1411" i="64"/>
  <c r="AN1411" i="64"/>
  <c r="AM1411" i="64"/>
  <c r="AL1411" i="64"/>
  <c r="AK1411" i="64"/>
  <c r="AJ1411" i="64"/>
  <c r="AI1411" i="64"/>
  <c r="AH1411" i="64"/>
  <c r="AG1411" i="64"/>
  <c r="AF1411" i="64"/>
  <c r="AE1411" i="64"/>
  <c r="AD1411" i="64"/>
  <c r="AC1411" i="64"/>
  <c r="AB1411" i="64"/>
  <c r="AA1411" i="64"/>
  <c r="Z1411" i="64"/>
  <c r="Y1411" i="64"/>
  <c r="X1411" i="64"/>
  <c r="W1411" i="64"/>
  <c r="V1411" i="64"/>
  <c r="U1411" i="64"/>
  <c r="T1411" i="64"/>
  <c r="S1411" i="64"/>
  <c r="E1411" i="64"/>
  <c r="B1411" i="64"/>
  <c r="E1410" i="64"/>
  <c r="B1410" i="64"/>
  <c r="CL1409" i="64"/>
  <c r="CK1409" i="64"/>
  <c r="CJ1409" i="64"/>
  <c r="CI1409" i="64"/>
  <c r="CH1409" i="64"/>
  <c r="CG1409" i="64"/>
  <c r="CF1409" i="64"/>
  <c r="CE1409" i="64"/>
  <c r="CD1409" i="64"/>
  <c r="CC1409" i="64"/>
  <c r="CB1409" i="64"/>
  <c r="CA1409" i="64"/>
  <c r="BZ1409" i="64"/>
  <c r="BY1409" i="64"/>
  <c r="BX1409" i="64"/>
  <c r="BW1409" i="64"/>
  <c r="BV1409" i="64"/>
  <c r="BU1409" i="64"/>
  <c r="BT1409" i="64"/>
  <c r="BS1409" i="64"/>
  <c r="BR1409" i="64"/>
  <c r="BQ1409" i="64"/>
  <c r="BP1409" i="64"/>
  <c r="BO1409" i="64"/>
  <c r="BN1409" i="64"/>
  <c r="BM1409" i="64"/>
  <c r="BL1409" i="64"/>
  <c r="BK1409" i="64"/>
  <c r="BJ1409" i="64"/>
  <c r="BI1409" i="64"/>
  <c r="BH1409" i="64"/>
  <c r="BG1409" i="64"/>
  <c r="BF1409" i="64"/>
  <c r="BE1409" i="64"/>
  <c r="BD1409" i="64"/>
  <c r="BC1409" i="64"/>
  <c r="BB1409" i="64"/>
  <c r="BA1409" i="64"/>
  <c r="AZ1409" i="64"/>
  <c r="AY1409" i="64"/>
  <c r="AX1409" i="64"/>
  <c r="AW1409" i="64"/>
  <c r="AV1409" i="64"/>
  <c r="AU1409" i="64"/>
  <c r="AT1409" i="64"/>
  <c r="AS1409" i="64"/>
  <c r="AR1409" i="64"/>
  <c r="AQ1409" i="64"/>
  <c r="AP1409" i="64"/>
  <c r="AO1409" i="64"/>
  <c r="AN1409" i="64"/>
  <c r="AM1409" i="64"/>
  <c r="AL1409" i="64"/>
  <c r="AK1409" i="64"/>
  <c r="AJ1409" i="64"/>
  <c r="AI1409" i="64"/>
  <c r="AH1409" i="64"/>
  <c r="AG1409" i="64"/>
  <c r="AF1409" i="64"/>
  <c r="AE1409" i="64"/>
  <c r="AD1409" i="64"/>
  <c r="AC1409" i="64"/>
  <c r="AB1409" i="64"/>
  <c r="AA1409" i="64"/>
  <c r="Z1409" i="64"/>
  <c r="Y1409" i="64"/>
  <c r="X1409" i="64"/>
  <c r="W1409" i="64"/>
  <c r="V1409" i="64"/>
  <c r="U1409" i="64"/>
  <c r="T1409" i="64"/>
  <c r="S1409" i="64"/>
  <c r="E1409" i="64"/>
  <c r="B1409" i="64"/>
  <c r="E1408" i="64"/>
  <c r="B1408" i="64"/>
  <c r="E1407" i="64"/>
  <c r="B1407" i="64"/>
  <c r="E1406" i="64"/>
  <c r="B1406" i="64"/>
  <c r="B1402" i="64" s="1"/>
  <c r="E1405" i="64"/>
  <c r="B1405" i="64"/>
  <c r="B1403" i="64" s="1"/>
  <c r="B1401" i="64" s="1"/>
  <c r="E1404" i="64"/>
  <c r="E1403" i="64"/>
  <c r="E1402" i="64"/>
  <c r="G1402" i="64" s="1"/>
  <c r="E1401" i="64"/>
  <c r="E1400" i="64"/>
  <c r="CL666" i="64"/>
  <c r="CK666" i="64"/>
  <c r="CJ666" i="64"/>
  <c r="CI666" i="64"/>
  <c r="CH666" i="64"/>
  <c r="CG666" i="64"/>
  <c r="CF666" i="64"/>
  <c r="CE666" i="64"/>
  <c r="CD666" i="64"/>
  <c r="CC666" i="64"/>
  <c r="CB666" i="64"/>
  <c r="CA666" i="64"/>
  <c r="BZ666" i="64"/>
  <c r="BY666" i="64"/>
  <c r="BX666" i="64"/>
  <c r="BW666" i="64"/>
  <c r="BV666" i="64"/>
  <c r="BU666" i="64"/>
  <c r="BT666" i="64"/>
  <c r="BS666" i="64"/>
  <c r="BR666" i="64"/>
  <c r="BQ666" i="64"/>
  <c r="BP666" i="64"/>
  <c r="BO666" i="64"/>
  <c r="BN666" i="64"/>
  <c r="BM666" i="64"/>
  <c r="BL666" i="64"/>
  <c r="BK666" i="64"/>
  <c r="BJ666" i="64"/>
  <c r="BI666" i="64"/>
  <c r="BH666" i="64"/>
  <c r="BG666" i="64"/>
  <c r="BF666" i="64"/>
  <c r="BE666" i="64"/>
  <c r="BD666" i="64"/>
  <c r="BC666" i="64"/>
  <c r="BB666" i="64"/>
  <c r="BA666" i="64"/>
  <c r="AZ666" i="64"/>
  <c r="AY666" i="64"/>
  <c r="AX666" i="64"/>
  <c r="AW666" i="64"/>
  <c r="AV666" i="64"/>
  <c r="AU666" i="64"/>
  <c r="AT666" i="64"/>
  <c r="AS666" i="64"/>
  <c r="AR666" i="64"/>
  <c r="AQ666" i="64"/>
  <c r="AP666" i="64"/>
  <c r="AO666" i="64"/>
  <c r="AN666" i="64"/>
  <c r="AM666" i="64"/>
  <c r="AL666" i="64"/>
  <c r="AK666" i="64"/>
  <c r="AJ666" i="64"/>
  <c r="AI666" i="64"/>
  <c r="AH666" i="64"/>
  <c r="AG666" i="64"/>
  <c r="AF666" i="64"/>
  <c r="AE666" i="64"/>
  <c r="AD666" i="64"/>
  <c r="AC666" i="64"/>
  <c r="AB666" i="64"/>
  <c r="AA666" i="64"/>
  <c r="Z666" i="64"/>
  <c r="Y666" i="64"/>
  <c r="X666" i="64"/>
  <c r="W666" i="64"/>
  <c r="V666" i="64"/>
  <c r="U666" i="64"/>
  <c r="T666" i="64"/>
  <c r="S666" i="64"/>
  <c r="E666" i="64"/>
  <c r="B666" i="64"/>
  <c r="E665" i="64"/>
  <c r="B665" i="64"/>
  <c r="E664" i="64"/>
  <c r="B664" i="64"/>
  <c r="E663" i="64"/>
  <c r="B663" i="64"/>
  <c r="E662" i="64"/>
  <c r="B662" i="64"/>
  <c r="CL661" i="64"/>
  <c r="CK661" i="64"/>
  <c r="CJ661" i="64"/>
  <c r="CI661" i="64"/>
  <c r="CH661" i="64"/>
  <c r="CG661" i="64"/>
  <c r="CF661" i="64"/>
  <c r="CE661" i="64"/>
  <c r="CD661" i="64"/>
  <c r="CC661" i="64"/>
  <c r="CB661" i="64"/>
  <c r="CA661" i="64"/>
  <c r="BZ661" i="64"/>
  <c r="BY661" i="64"/>
  <c r="BX661" i="64"/>
  <c r="BW661" i="64"/>
  <c r="BV661" i="64"/>
  <c r="BU661" i="64"/>
  <c r="BT661" i="64"/>
  <c r="BS661" i="64"/>
  <c r="BR661" i="64"/>
  <c r="BQ661" i="64"/>
  <c r="BP661" i="64"/>
  <c r="BO661" i="64"/>
  <c r="BN661" i="64"/>
  <c r="BM661" i="64"/>
  <c r="BL661" i="64"/>
  <c r="BK661" i="64"/>
  <c r="BJ661" i="64"/>
  <c r="BI661" i="64"/>
  <c r="BH661" i="64"/>
  <c r="BG661" i="64"/>
  <c r="BF661" i="64"/>
  <c r="BE661" i="64"/>
  <c r="BD661" i="64"/>
  <c r="BC661" i="64"/>
  <c r="BB661" i="64"/>
  <c r="BA661" i="64"/>
  <c r="AZ661" i="64"/>
  <c r="AY661" i="64"/>
  <c r="AX661" i="64"/>
  <c r="AW661" i="64"/>
  <c r="AV661" i="64"/>
  <c r="AU661" i="64"/>
  <c r="AT661" i="64"/>
  <c r="AS661" i="64"/>
  <c r="AR661" i="64"/>
  <c r="AQ661" i="64"/>
  <c r="AP661" i="64"/>
  <c r="AO661" i="64"/>
  <c r="AN661" i="64"/>
  <c r="AM661" i="64"/>
  <c r="AL661" i="64"/>
  <c r="AK661" i="64"/>
  <c r="AJ661" i="64"/>
  <c r="AI661" i="64"/>
  <c r="AH661" i="64"/>
  <c r="AG661" i="64"/>
  <c r="AF661" i="64"/>
  <c r="AE661" i="64"/>
  <c r="AD661" i="64"/>
  <c r="AC661" i="64"/>
  <c r="AB661" i="64"/>
  <c r="AA661" i="64"/>
  <c r="Z661" i="64"/>
  <c r="Y661" i="64"/>
  <c r="X661" i="64"/>
  <c r="W661" i="64"/>
  <c r="V661" i="64"/>
  <c r="U661" i="64"/>
  <c r="T661" i="64"/>
  <c r="S661" i="64"/>
  <c r="E661" i="64"/>
  <c r="B661" i="64"/>
  <c r="E660" i="64"/>
  <c r="B660" i="64"/>
  <c r="B641" i="64" s="1"/>
  <c r="E659" i="64"/>
  <c r="B659" i="64"/>
  <c r="B657" i="64" s="1"/>
  <c r="B655" i="64" s="1"/>
  <c r="E658" i="64"/>
  <c r="E657" i="64"/>
  <c r="E656" i="64"/>
  <c r="G656" i="64" s="1"/>
  <c r="E655" i="64"/>
  <c r="E654" i="64"/>
  <c r="E653" i="64"/>
  <c r="E652" i="64"/>
  <c r="E651" i="64"/>
  <c r="E650" i="64"/>
  <c r="E649" i="64"/>
  <c r="E648" i="64"/>
  <c r="E647" i="64"/>
  <c r="E646" i="64"/>
  <c r="G646" i="64" s="1"/>
  <c r="E645" i="64"/>
  <c r="S644" i="64"/>
  <c r="E644" i="64"/>
  <c r="E643" i="64"/>
  <c r="E642" i="64"/>
  <c r="E641" i="64"/>
  <c r="E640" i="64"/>
  <c r="B648" i="64" l="1"/>
  <c r="B643" i="64" s="1"/>
  <c r="B652" i="64"/>
  <c r="CL16" i="64"/>
  <c r="CL17" i="64"/>
  <c r="CL1417" i="64" s="1"/>
  <c r="CL1431" i="64" s="1"/>
  <c r="CL18" i="64"/>
  <c r="CL19" i="64"/>
  <c r="CL40" i="64"/>
  <c r="CL61" i="64"/>
  <c r="CL66" i="64"/>
  <c r="CL75" i="64"/>
  <c r="CL93" i="64"/>
  <c r="CL145" i="64"/>
  <c r="CL146" i="64"/>
  <c r="CL177" i="64"/>
  <c r="CL192" i="64"/>
  <c r="CL212" i="64"/>
  <c r="CL244" i="64"/>
  <c r="CL263" i="64"/>
  <c r="CL280" i="64"/>
  <c r="CL299" i="64"/>
  <c r="CL313" i="64"/>
  <c r="CL331" i="64"/>
  <c r="CL346" i="64"/>
  <c r="CL363" i="64"/>
  <c r="CL418" i="64"/>
  <c r="CL420" i="64"/>
  <c r="CL467" i="64"/>
  <c r="CL518" i="64"/>
  <c r="CL542" i="64"/>
  <c r="CL543" i="64"/>
  <c r="CL566" i="64"/>
  <c r="CL589" i="64"/>
  <c r="CL625" i="64"/>
  <c r="CL630" i="64"/>
  <c r="CL787" i="64"/>
  <c r="CL788" i="64"/>
  <c r="CL848" i="64"/>
  <c r="CL871" i="64"/>
  <c r="CL891" i="64"/>
  <c r="CL919" i="64"/>
  <c r="CL935" i="64"/>
  <c r="CL941" i="64"/>
  <c r="CL943" i="64"/>
  <c r="CL951" i="64"/>
  <c r="CL979" i="64"/>
  <c r="CL981" i="64"/>
  <c r="CL1011" i="64"/>
  <c r="CL1013" i="64"/>
  <c r="CL1029" i="64"/>
  <c r="CL1030" i="64" s="1"/>
  <c r="CL1045" i="64"/>
  <c r="CL1054" i="64"/>
  <c r="CL1114" i="64"/>
  <c r="CL1149" i="64"/>
  <c r="CL1158" i="64"/>
  <c r="CL1160" i="64"/>
  <c r="CL1195" i="64"/>
  <c r="CL1263" i="64"/>
  <c r="CL1267" i="64"/>
  <c r="CL1289" i="64"/>
  <c r="CL1291" i="64"/>
  <c r="CL1317" i="64"/>
  <c r="CL1319" i="64"/>
  <c r="CL1339" i="64"/>
  <c r="CL1341" i="64"/>
  <c r="CL1365" i="64"/>
  <c r="CL1367" i="64"/>
  <c r="CL1387" i="64"/>
  <c r="CL1389" i="64"/>
  <c r="CL1554" i="64"/>
  <c r="CL1556" i="64"/>
  <c r="CL1583" i="64"/>
  <c r="CL1596" i="64"/>
  <c r="CL1724" i="64" s="1"/>
  <c r="CL1598" i="64"/>
  <c r="CL1726" i="64" s="1"/>
  <c r="CL1618" i="64"/>
  <c r="CL1645" i="64"/>
  <c r="CL1647" i="64"/>
  <c r="CL1748" i="64"/>
  <c r="CL1751" i="64"/>
  <c r="CL1770" i="64"/>
  <c r="CL1772" i="64"/>
  <c r="CL1796" i="64"/>
  <c r="CL1799" i="64"/>
  <c r="CL1865" i="64"/>
  <c r="CL1867" i="64"/>
  <c r="CL1868" i="64"/>
  <c r="CL1901" i="64"/>
  <c r="CL1903" i="64"/>
  <c r="CL1936" i="64"/>
  <c r="CL1938" i="64"/>
  <c r="CL1973" i="64"/>
  <c r="CL1975" i="64"/>
  <c r="CL2008" i="64"/>
  <c r="CL2010" i="64"/>
  <c r="CL2044" i="64"/>
  <c r="CL2046" i="64"/>
  <c r="CL2077" i="64"/>
  <c r="CL2088" i="64"/>
  <c r="CL2090" i="64"/>
  <c r="CL2121" i="64"/>
  <c r="CL2132" i="64"/>
  <c r="CL2134" i="64"/>
  <c r="CL2155" i="64"/>
  <c r="CL2157" i="64"/>
  <c r="CL2187" i="64"/>
  <c r="CL2189" i="64"/>
  <c r="CL2190" i="64"/>
  <c r="CL2213" i="64"/>
  <c r="CL2215" i="64"/>
  <c r="CL2244" i="64"/>
  <c r="CL2246" i="64"/>
  <c r="CL2247" i="64"/>
  <c r="CL2268" i="64"/>
  <c r="CL2270" i="64"/>
  <c r="CL2294" i="64"/>
  <c r="CL2295" i="64"/>
  <c r="CL2339" i="64"/>
  <c r="CL2343" i="64"/>
  <c r="CL2377" i="64"/>
  <c r="CL2379" i="64"/>
  <c r="CL2400" i="64"/>
  <c r="CL2402" i="64"/>
  <c r="CL2422" i="64"/>
  <c r="CL2424" i="64"/>
  <c r="CL2443" i="64"/>
  <c r="CL2445" i="64"/>
  <c r="CL2465" i="64"/>
  <c r="CL2467" i="64"/>
  <c r="CL2501" i="64"/>
  <c r="CL2503" i="64"/>
  <c r="CL2533" i="64"/>
  <c r="CL2535" i="64"/>
  <c r="CL2567" i="64"/>
  <c r="CL2571" i="64"/>
  <c r="CL2601" i="64"/>
  <c r="CL2603" i="64"/>
  <c r="CL2635" i="64"/>
  <c r="CL2637" i="64"/>
  <c r="CL2669" i="64"/>
  <c r="CL2671" i="64"/>
  <c r="CL2785" i="64"/>
  <c r="CL2787" i="64"/>
  <c r="CL2788" i="64"/>
  <c r="CL2805" i="64"/>
  <c r="CL2826" i="64"/>
  <c r="CL2861" i="64"/>
  <c r="CL2894" i="64"/>
  <c r="CL2931" i="64"/>
  <c r="CL2970" i="64"/>
  <c r="CL3040" i="64"/>
  <c r="CL3042" i="64"/>
  <c r="CL3066" i="64"/>
  <c r="CL3067" i="64"/>
  <c r="CL3068" i="64"/>
  <c r="CL3091" i="64"/>
  <c r="CL3093" i="64"/>
  <c r="CL3094" i="64"/>
  <c r="CL3117" i="64"/>
  <c r="CL3119" i="64"/>
  <c r="CL3120" i="64"/>
  <c r="CL3143" i="64"/>
  <c r="CL3145" i="64"/>
  <c r="CL3146" i="64"/>
  <c r="CL3166" i="64"/>
  <c r="CL3168" i="64"/>
  <c r="CL3228" i="64"/>
  <c r="CL3230" i="64"/>
  <c r="CL3231" i="64"/>
  <c r="T73" i="861"/>
  <c r="U73" i="861"/>
  <c r="V73" i="861"/>
  <c r="W73" i="861"/>
  <c r="X73" i="861"/>
  <c r="Y73" i="861"/>
  <c r="Z73" i="861"/>
  <c r="AA73" i="861"/>
  <c r="AB73" i="861"/>
  <c r="AC73" i="861"/>
  <c r="AD73" i="861"/>
  <c r="AE73" i="861"/>
  <c r="AF73" i="861"/>
  <c r="AG73" i="861"/>
  <c r="AH73" i="861"/>
  <c r="AI73" i="861"/>
  <c r="AJ73" i="861"/>
  <c r="AK73" i="861"/>
  <c r="AL73" i="861"/>
  <c r="AM73" i="861"/>
  <c r="AN73" i="861"/>
  <c r="AO73" i="861"/>
  <c r="AP73" i="861"/>
  <c r="AQ73" i="861"/>
  <c r="AR73" i="861"/>
  <c r="AS73" i="861"/>
  <c r="AT73" i="861"/>
  <c r="AU73" i="861"/>
  <c r="AV73" i="861"/>
  <c r="AW73" i="861"/>
  <c r="AX73" i="861"/>
  <c r="AY73" i="861"/>
  <c r="AZ73" i="861"/>
  <c r="BA73" i="861"/>
  <c r="BB73" i="861"/>
  <c r="BC73" i="861"/>
  <c r="BD73" i="861"/>
  <c r="BE73" i="861"/>
  <c r="BF73" i="861"/>
  <c r="BG73" i="861"/>
  <c r="BH73" i="861"/>
  <c r="BI73" i="861"/>
  <c r="BJ73" i="861"/>
  <c r="BK73" i="861"/>
  <c r="BL73" i="861"/>
  <c r="BM73" i="861"/>
  <c r="BN73" i="861"/>
  <c r="BO73" i="861"/>
  <c r="BP73" i="861"/>
  <c r="BQ73" i="861"/>
  <c r="BR73" i="861"/>
  <c r="BS73" i="861"/>
  <c r="BT73" i="861"/>
  <c r="BU73" i="861"/>
  <c r="BV73" i="861"/>
  <c r="BW73" i="861"/>
  <c r="BX73" i="861"/>
  <c r="BY73" i="861"/>
  <c r="BZ73" i="861"/>
  <c r="CA73" i="861"/>
  <c r="CB73" i="861"/>
  <c r="CC73" i="861"/>
  <c r="CD73" i="861"/>
  <c r="CE73" i="861"/>
  <c r="CF73" i="861"/>
  <c r="CG73" i="861"/>
  <c r="CH73" i="861"/>
  <c r="CI73" i="861"/>
  <c r="CJ73" i="861"/>
  <c r="CK73" i="861"/>
  <c r="CL73" i="861"/>
  <c r="T97" i="861"/>
  <c r="U97" i="861"/>
  <c r="V97" i="861"/>
  <c r="W97" i="861"/>
  <c r="X97" i="861"/>
  <c r="Y97" i="861"/>
  <c r="Z97" i="861"/>
  <c r="AA97" i="861"/>
  <c r="AB97" i="861"/>
  <c r="AC97" i="861"/>
  <c r="AD97" i="861"/>
  <c r="AE97" i="861"/>
  <c r="AF97" i="861"/>
  <c r="AG97" i="861"/>
  <c r="AH97" i="861"/>
  <c r="AI97" i="861"/>
  <c r="AJ97" i="861"/>
  <c r="AK97" i="861"/>
  <c r="AL97" i="861"/>
  <c r="AM97" i="861"/>
  <c r="AN97" i="861"/>
  <c r="AO97" i="861"/>
  <c r="AP97" i="861"/>
  <c r="AQ97" i="861"/>
  <c r="AR97" i="861"/>
  <c r="AS97" i="861"/>
  <c r="AT97" i="861"/>
  <c r="AU97" i="861"/>
  <c r="AV97" i="861"/>
  <c r="AW97" i="861"/>
  <c r="AX97" i="861"/>
  <c r="AY97" i="861"/>
  <c r="AZ97" i="861"/>
  <c r="BA97" i="861"/>
  <c r="BB97" i="861"/>
  <c r="BC97" i="861"/>
  <c r="BD97" i="861"/>
  <c r="BE97" i="861"/>
  <c r="BF97" i="861"/>
  <c r="BG97" i="861"/>
  <c r="BH97" i="861"/>
  <c r="BI97" i="861"/>
  <c r="BJ97" i="861"/>
  <c r="BK97" i="861"/>
  <c r="BL97" i="861"/>
  <c r="BM97" i="861"/>
  <c r="BN97" i="861"/>
  <c r="BO97" i="861"/>
  <c r="BP97" i="861"/>
  <c r="BQ97" i="861"/>
  <c r="BR97" i="861"/>
  <c r="BS97" i="861"/>
  <c r="BT97" i="861"/>
  <c r="BU97" i="861"/>
  <c r="BV97" i="861"/>
  <c r="BW97" i="861"/>
  <c r="BX97" i="861"/>
  <c r="BY97" i="861"/>
  <c r="BZ97" i="861"/>
  <c r="CA97" i="861"/>
  <c r="CB97" i="861"/>
  <c r="CC97" i="861"/>
  <c r="CD97" i="861"/>
  <c r="CE97" i="861"/>
  <c r="CF97" i="861"/>
  <c r="CG97" i="861"/>
  <c r="CH97" i="861"/>
  <c r="CI97" i="861"/>
  <c r="CJ97" i="861"/>
  <c r="CK97" i="861"/>
  <c r="CL97" i="861"/>
  <c r="R186" i="64"/>
  <c r="R203" i="64"/>
  <c r="S61" i="64"/>
  <c r="S66" i="64"/>
  <c r="S75" i="64"/>
  <c r="S93" i="64"/>
  <c r="S145" i="64"/>
  <c r="S146" i="64"/>
  <c r="S177" i="64"/>
  <c r="S192" i="64"/>
  <c r="S212" i="64"/>
  <c r="S244" i="64"/>
  <c r="S263" i="64"/>
  <c r="S280" i="64"/>
  <c r="S299" i="64"/>
  <c r="S313" i="64"/>
  <c r="S331" i="64"/>
  <c r="S343" i="64"/>
  <c r="S346" i="64"/>
  <c r="S363" i="64"/>
  <c r="S418" i="64"/>
  <c r="S420" i="64"/>
  <c r="S437" i="64"/>
  <c r="S438" i="64"/>
  <c r="S439" i="64"/>
  <c r="S440" i="64"/>
  <c r="S441" i="64"/>
  <c r="S442" i="64"/>
  <c r="S443" i="64"/>
  <c r="S444" i="64"/>
  <c r="S445" i="64"/>
  <c r="S446" i="64"/>
  <c r="S447" i="64"/>
  <c r="S448" i="64"/>
  <c r="S449" i="64"/>
  <c r="S450" i="64"/>
  <c r="S451" i="64"/>
  <c r="S452" i="64"/>
  <c r="S453" i="64"/>
  <c r="S454" i="64"/>
  <c r="S455" i="64"/>
  <c r="S456" i="64"/>
  <c r="S457" i="64"/>
  <c r="S458" i="64"/>
  <c r="S459" i="64"/>
  <c r="S460" i="64"/>
  <c r="S467" i="64"/>
  <c r="S488" i="64"/>
  <c r="S489" i="64"/>
  <c r="S490" i="64"/>
  <c r="S491" i="64"/>
  <c r="S492" i="64"/>
  <c r="S493" i="64"/>
  <c r="S494" i="64"/>
  <c r="S495" i="64"/>
  <c r="S496" i="64"/>
  <c r="S497" i="64"/>
  <c r="S498" i="64"/>
  <c r="S499" i="64"/>
  <c r="S500" i="64"/>
  <c r="S501" i="64"/>
  <c r="S502" i="64"/>
  <c r="S503" i="64"/>
  <c r="S504" i="64"/>
  <c r="S505" i="64"/>
  <c r="S506" i="64"/>
  <c r="S507" i="64"/>
  <c r="S508" i="64"/>
  <c r="S509" i="64"/>
  <c r="S510" i="64"/>
  <c r="S511" i="64"/>
  <c r="S518" i="64"/>
  <c r="S542" i="64"/>
  <c r="S543" i="64"/>
  <c r="S566" i="64"/>
  <c r="S589" i="64"/>
  <c r="S612" i="64"/>
  <c r="S625" i="64"/>
  <c r="S630" i="64"/>
  <c r="S763" i="64"/>
  <c r="S774" i="64"/>
  <c r="S787" i="64"/>
  <c r="S788" i="64"/>
  <c r="S838" i="64"/>
  <c r="S848" i="64"/>
  <c r="S871" i="64"/>
  <c r="S891" i="64"/>
  <c r="S919" i="64"/>
  <c r="S935" i="64"/>
  <c r="S941" i="64"/>
  <c r="S943" i="64"/>
  <c r="S951" i="64"/>
  <c r="S980" i="64" s="1"/>
  <c r="S963" i="64"/>
  <c r="S979" i="64"/>
  <c r="S981" i="64"/>
  <c r="S1011" i="64"/>
  <c r="S1013" i="64"/>
  <c r="S1029" i="64"/>
  <c r="S1030" i="64" s="1"/>
  <c r="S1045" i="64"/>
  <c r="S1054" i="64"/>
  <c r="S1114" i="64"/>
  <c r="S1149" i="64"/>
  <c r="S1158" i="64"/>
  <c r="S1160" i="64"/>
  <c r="S1195" i="64"/>
  <c r="S1263" i="64"/>
  <c r="S1267" i="64"/>
  <c r="S1289" i="64"/>
  <c r="S1291" i="64"/>
  <c r="S1317" i="64"/>
  <c r="S1319" i="64"/>
  <c r="S1339" i="64"/>
  <c r="S1341" i="64"/>
  <c r="S1365" i="64"/>
  <c r="S1367" i="64"/>
  <c r="S1387" i="64"/>
  <c r="S1389" i="64"/>
  <c r="S1554" i="64"/>
  <c r="S1556" i="64"/>
  <c r="S1583" i="64"/>
  <c r="S1596" i="64"/>
  <c r="S1724" i="64" s="1"/>
  <c r="S1598" i="64"/>
  <c r="S1726" i="64" s="1"/>
  <c r="S1618" i="64"/>
  <c r="S1645" i="64"/>
  <c r="S1647" i="64"/>
  <c r="S1748" i="64"/>
  <c r="S1751" i="64"/>
  <c r="S1770" i="64"/>
  <c r="S1772" i="64"/>
  <c r="S1796" i="64"/>
  <c r="S1799" i="64"/>
  <c r="S1865" i="64"/>
  <c r="S1867" i="64"/>
  <c r="S1868" i="64"/>
  <c r="S1901" i="64"/>
  <c r="S1903" i="64"/>
  <c r="S1936" i="64"/>
  <c r="S1938" i="64"/>
  <c r="S1973" i="64"/>
  <c r="S1975" i="64"/>
  <c r="S2008" i="64"/>
  <c r="S2010" i="64"/>
  <c r="S2044" i="64"/>
  <c r="S2046" i="64"/>
  <c r="S2077" i="64"/>
  <c r="S2088" i="64"/>
  <c r="S2090" i="64"/>
  <c r="S2121" i="64"/>
  <c r="S2132" i="64"/>
  <c r="S2134" i="64"/>
  <c r="S2155" i="64"/>
  <c r="S2157" i="64"/>
  <c r="S2172" i="64"/>
  <c r="S2187" i="64"/>
  <c r="S2189" i="64"/>
  <c r="S2190" i="64"/>
  <c r="S2213" i="64"/>
  <c r="S2215" i="64"/>
  <c r="S2228" i="64"/>
  <c r="S2244" i="64"/>
  <c r="S2246" i="64"/>
  <c r="S2247" i="64"/>
  <c r="S2268" i="64"/>
  <c r="S2270" i="64"/>
  <c r="S2294" i="64"/>
  <c r="S2295" i="64"/>
  <c r="S2339" i="64"/>
  <c r="S2343" i="64"/>
  <c r="S2377" i="64"/>
  <c r="S2379" i="64"/>
  <c r="S2400" i="64"/>
  <c r="S2402" i="64"/>
  <c r="S2422" i="64"/>
  <c r="S2424" i="64"/>
  <c r="S2443" i="64"/>
  <c r="S2445" i="64"/>
  <c r="S2465" i="64"/>
  <c r="S2467" i="64"/>
  <c r="S2501" i="64"/>
  <c r="S2503" i="64"/>
  <c r="S2533" i="64"/>
  <c r="S2535" i="64"/>
  <c r="S2567" i="64"/>
  <c r="S2571" i="64"/>
  <c r="S2601" i="64"/>
  <c r="S2603" i="64"/>
  <c r="S2635" i="64"/>
  <c r="S2637" i="64"/>
  <c r="S2669" i="64"/>
  <c r="S2671" i="64"/>
  <c r="S2785" i="64"/>
  <c r="S2787" i="64"/>
  <c r="S2788" i="64"/>
  <c r="S2805" i="64"/>
  <c r="S2826" i="64"/>
  <c r="S2861" i="64"/>
  <c r="S2894" i="64"/>
  <c r="S2970" i="64"/>
  <c r="S3040" i="64"/>
  <c r="S3042" i="64"/>
  <c r="S3066" i="64"/>
  <c r="S3067" i="64"/>
  <c r="S3068" i="64"/>
  <c r="S3091" i="64"/>
  <c r="S3093" i="64"/>
  <c r="S3094" i="64"/>
  <c r="S3117" i="64"/>
  <c r="S3119" i="64"/>
  <c r="S3120" i="64"/>
  <c r="S3143" i="64"/>
  <c r="S3145" i="64"/>
  <c r="S3146" i="64"/>
  <c r="S3166" i="64"/>
  <c r="S3168" i="64"/>
  <c r="S3190" i="64"/>
  <c r="S3187" i="64" s="1"/>
  <c r="S3220" i="64" s="1"/>
  <c r="S3198" i="64"/>
  <c r="K3198" i="64" s="1"/>
  <c r="S3228" i="64"/>
  <c r="S3230" i="64"/>
  <c r="S3231"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73" i="861"/>
  <c r="R70" i="861"/>
  <c r="R61" i="861"/>
  <c r="T43" i="861"/>
  <c r="U43" i="861"/>
  <c r="V43" i="861"/>
  <c r="W43" i="861"/>
  <c r="X43" i="861"/>
  <c r="Y43" i="861"/>
  <c r="Z43" i="861"/>
  <c r="AA43" i="861"/>
  <c r="AB43" i="861"/>
  <c r="AC43" i="861"/>
  <c r="AD4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43" i="861"/>
  <c r="T27" i="861"/>
  <c r="U27" i="861"/>
  <c r="V27" i="861"/>
  <c r="W27" i="861"/>
  <c r="X27" i="861"/>
  <c r="Y27" i="861"/>
  <c r="Z27" i="861"/>
  <c r="AA27" i="861"/>
  <c r="AB27" i="861"/>
  <c r="AC27" i="861"/>
  <c r="AD27" i="861"/>
  <c r="AE27" i="861"/>
  <c r="AF27" i="861"/>
  <c r="AG27" i="861"/>
  <c r="AH27" i="861"/>
  <c r="AI27" i="861"/>
  <c r="AJ27" i="861"/>
  <c r="AK27" i="861"/>
  <c r="AL27" i="861"/>
  <c r="AM27" i="861"/>
  <c r="AN27" i="861"/>
  <c r="AO27" i="861"/>
  <c r="AP27" i="861"/>
  <c r="AQ27" i="861"/>
  <c r="AR27" i="861"/>
  <c r="AS27" i="861"/>
  <c r="AT27" i="861"/>
  <c r="AU27" i="861"/>
  <c r="AV27" i="861"/>
  <c r="AW27" i="861"/>
  <c r="AX27" i="861"/>
  <c r="AY27" i="861"/>
  <c r="AZ27" i="861"/>
  <c r="BA27" i="861"/>
  <c r="BB27" i="861"/>
  <c r="BC27" i="861"/>
  <c r="BD27" i="861"/>
  <c r="BE27" i="861"/>
  <c r="BF27" i="861"/>
  <c r="BG27" i="861"/>
  <c r="BH27" i="861"/>
  <c r="BI27" i="861"/>
  <c r="BJ27" i="861"/>
  <c r="BK27" i="861"/>
  <c r="BL27" i="861"/>
  <c r="BM27" i="861"/>
  <c r="BN27" i="861"/>
  <c r="BO27" i="861"/>
  <c r="BP27" i="861"/>
  <c r="BQ27" i="861"/>
  <c r="BR27" i="861"/>
  <c r="BS27" i="861"/>
  <c r="BT27" i="861"/>
  <c r="BU27" i="861"/>
  <c r="BV27" i="861"/>
  <c r="BW27" i="861"/>
  <c r="BX27" i="861"/>
  <c r="BY27" i="861"/>
  <c r="BZ27" i="861"/>
  <c r="CA27" i="861"/>
  <c r="CB27" i="861"/>
  <c r="CC27" i="861"/>
  <c r="CD27" i="861"/>
  <c r="CE27" i="861"/>
  <c r="CF27" i="861"/>
  <c r="CG27" i="861"/>
  <c r="CH27" i="861"/>
  <c r="CI27" i="861"/>
  <c r="CJ27" i="861"/>
  <c r="CK27" i="861"/>
  <c r="CL27" i="861"/>
  <c r="T49" i="861"/>
  <c r="U49" i="861"/>
  <c r="V49" i="861"/>
  <c r="W49" i="861"/>
  <c r="X49" i="861"/>
  <c r="Y49" i="861"/>
  <c r="Z49" i="861"/>
  <c r="AA49" i="861"/>
  <c r="AB49" i="861"/>
  <c r="AC49" i="861"/>
  <c r="AD49" i="861"/>
  <c r="AE49" i="861"/>
  <c r="AF49" i="861"/>
  <c r="AG49" i="861"/>
  <c r="AH49" i="861"/>
  <c r="AI49" i="861"/>
  <c r="AJ49" i="861"/>
  <c r="AK49" i="861"/>
  <c r="AL49" i="861"/>
  <c r="AM49" i="861"/>
  <c r="AN49" i="861"/>
  <c r="AO49" i="861"/>
  <c r="AP49" i="861"/>
  <c r="AQ49" i="861"/>
  <c r="AR49" i="861"/>
  <c r="AS49" i="861"/>
  <c r="AT49" i="861"/>
  <c r="AU49" i="861"/>
  <c r="AV49" i="861"/>
  <c r="AW49" i="861"/>
  <c r="AX49" i="861"/>
  <c r="AY49" i="861"/>
  <c r="AZ49" i="861"/>
  <c r="BA49" i="861"/>
  <c r="BB49" i="861"/>
  <c r="BC49" i="861"/>
  <c r="BD49" i="861"/>
  <c r="BE49" i="861"/>
  <c r="BF49" i="861"/>
  <c r="BG49" i="861"/>
  <c r="BH49" i="861"/>
  <c r="BI49" i="861"/>
  <c r="BJ49" i="861"/>
  <c r="BK49" i="861"/>
  <c r="BL49" i="861"/>
  <c r="BM49" i="861"/>
  <c r="BN49" i="861"/>
  <c r="BO49" i="861"/>
  <c r="BP49" i="861"/>
  <c r="BQ49" i="861"/>
  <c r="BR49" i="861"/>
  <c r="BS49" i="861"/>
  <c r="BT49" i="861"/>
  <c r="BU49" i="861"/>
  <c r="BV49" i="861"/>
  <c r="BW49" i="861"/>
  <c r="BX49" i="861"/>
  <c r="BY49" i="861"/>
  <c r="BZ49" i="861"/>
  <c r="CA49" i="861"/>
  <c r="CB49" i="861"/>
  <c r="CC49" i="861"/>
  <c r="CD49" i="861"/>
  <c r="CE49" i="861"/>
  <c r="CF49" i="861"/>
  <c r="CG49" i="861"/>
  <c r="CH49" i="861"/>
  <c r="CI49" i="861"/>
  <c r="CJ49" i="861"/>
  <c r="CK49" i="861"/>
  <c r="CL49" i="861"/>
  <c r="S73" i="861"/>
  <c r="S49" i="861"/>
  <c r="S27" i="861"/>
  <c r="R64" i="861"/>
  <c r="Q1949" i="64"/>
  <c r="R1949" i="64"/>
  <c r="E1949" i="64"/>
  <c r="E1950" i="64"/>
  <c r="E1951" i="64"/>
  <c r="G1951" i="64" s="1"/>
  <c r="E1952" i="64"/>
  <c r="G1952" i="64" s="1"/>
  <c r="E1953" i="64"/>
  <c r="E1954" i="64"/>
  <c r="E1955" i="64"/>
  <c r="E1956" i="64"/>
  <c r="E1957" i="64"/>
  <c r="E1958" i="64"/>
  <c r="E1959" i="64"/>
  <c r="E1960" i="64"/>
  <c r="E1961" i="64"/>
  <c r="E1962" i="64"/>
  <c r="E1963" i="64"/>
  <c r="E1964" i="64"/>
  <c r="B1976" i="64"/>
  <c r="E1976" i="64"/>
  <c r="CK1975" i="64"/>
  <c r="CJ1975" i="64"/>
  <c r="CI1975" i="64"/>
  <c r="CH1975" i="64"/>
  <c r="CG1975" i="64"/>
  <c r="CF1975" i="64"/>
  <c r="CE1975" i="64"/>
  <c r="CD1975" i="64"/>
  <c r="CC1975" i="64"/>
  <c r="CB1975" i="64"/>
  <c r="CA1975" i="64"/>
  <c r="BZ1975" i="64"/>
  <c r="BY1975" i="64"/>
  <c r="BX1975" i="64"/>
  <c r="BW1975" i="64"/>
  <c r="BV1975" i="64"/>
  <c r="BU1975" i="64"/>
  <c r="BT1975" i="64"/>
  <c r="BS1975" i="64"/>
  <c r="BR1975" i="64"/>
  <c r="BQ1975" i="64"/>
  <c r="BP1975" i="64"/>
  <c r="BO1975" i="64"/>
  <c r="BN1975" i="64"/>
  <c r="BM1975" i="64"/>
  <c r="BL1975" i="64"/>
  <c r="BK1975" i="64"/>
  <c r="BJ1975" i="64"/>
  <c r="BI1975" i="64"/>
  <c r="BH1975" i="64"/>
  <c r="BG1975" i="64"/>
  <c r="BF1975" i="64"/>
  <c r="BE1975" i="64"/>
  <c r="BD1975" i="64"/>
  <c r="BC1975" i="64"/>
  <c r="BB1975" i="64"/>
  <c r="BA1975" i="64"/>
  <c r="AZ1975" i="64"/>
  <c r="AY1975" i="64"/>
  <c r="AX1975" i="64"/>
  <c r="AW1975" i="64"/>
  <c r="AV1975" i="64"/>
  <c r="AU1975" i="64"/>
  <c r="AT1975" i="64"/>
  <c r="AS1975" i="64"/>
  <c r="AR1975" i="64"/>
  <c r="AQ1975" i="64"/>
  <c r="AP1975" i="64"/>
  <c r="AO1975" i="64"/>
  <c r="AN1975" i="64"/>
  <c r="AM1975" i="64"/>
  <c r="AL1975" i="64"/>
  <c r="AK1975" i="64"/>
  <c r="AJ1975" i="64"/>
  <c r="AI1975" i="64"/>
  <c r="AH1975" i="64"/>
  <c r="AG1975" i="64"/>
  <c r="AF1975" i="64"/>
  <c r="AE1975" i="64"/>
  <c r="AD1975" i="64"/>
  <c r="AC1975" i="64"/>
  <c r="AB1975" i="64"/>
  <c r="AA1975" i="64"/>
  <c r="Z1975" i="64"/>
  <c r="Y1975" i="64"/>
  <c r="X1975" i="64"/>
  <c r="W1975" i="64"/>
  <c r="V1975" i="64"/>
  <c r="U1975" i="64"/>
  <c r="T1975" i="64"/>
  <c r="B1975" i="64"/>
  <c r="E1975" i="64"/>
  <c r="B1974" i="64"/>
  <c r="B1956" i="64" s="1"/>
  <c r="E1974" i="64"/>
  <c r="CK1973" i="64"/>
  <c r="CJ1973" i="64"/>
  <c r="CI1973" i="64"/>
  <c r="CH1973" i="64"/>
  <c r="CG1973" i="64"/>
  <c r="CF1973" i="64"/>
  <c r="CE1973" i="64"/>
  <c r="CD1973" i="64"/>
  <c r="CC1973" i="64"/>
  <c r="CB1973" i="64"/>
  <c r="CA1973" i="64"/>
  <c r="BZ1973" i="64"/>
  <c r="BY1973" i="64"/>
  <c r="BX1973" i="64"/>
  <c r="BW1973" i="64"/>
  <c r="BV1973" i="64"/>
  <c r="BU1973" i="64"/>
  <c r="BT1973" i="64"/>
  <c r="BS1973" i="64"/>
  <c r="BR1973" i="64"/>
  <c r="BQ1973" i="64"/>
  <c r="BP1973" i="64"/>
  <c r="BO1973" i="64"/>
  <c r="BN1973" i="64"/>
  <c r="BM1973" i="64"/>
  <c r="BL1973" i="64"/>
  <c r="BK1973" i="64"/>
  <c r="BJ1973" i="64"/>
  <c r="BI1973" i="64"/>
  <c r="BH1973" i="64"/>
  <c r="BG1973" i="64"/>
  <c r="BF1973" i="64"/>
  <c r="BE1973" i="64"/>
  <c r="BD1973" i="64"/>
  <c r="BC1973" i="64"/>
  <c r="BB1973" i="64"/>
  <c r="BA1973" i="64"/>
  <c r="AZ1973" i="64"/>
  <c r="AY1973" i="64"/>
  <c r="AX1973" i="64"/>
  <c r="AW1973" i="64"/>
  <c r="AV1973" i="64"/>
  <c r="AU1973" i="64"/>
  <c r="AT1973" i="64"/>
  <c r="AS1973" i="64"/>
  <c r="AR1973" i="64"/>
  <c r="AQ1973" i="64"/>
  <c r="AP1973" i="64"/>
  <c r="AO1973" i="64"/>
  <c r="AN1973" i="64"/>
  <c r="AM1973" i="64"/>
  <c r="AL1973" i="64"/>
  <c r="AK1973" i="64"/>
  <c r="AJ1973" i="64"/>
  <c r="AI1973" i="64"/>
  <c r="AH1973" i="64"/>
  <c r="AG1973" i="64"/>
  <c r="AF1973" i="64"/>
  <c r="AE1973" i="64"/>
  <c r="AD1973" i="64"/>
  <c r="AC1973" i="64"/>
  <c r="AB1973" i="64"/>
  <c r="AA1973" i="64"/>
  <c r="Z1973" i="64"/>
  <c r="Y1973" i="64"/>
  <c r="X1973" i="64"/>
  <c r="W1973" i="64"/>
  <c r="V1973" i="64"/>
  <c r="U1973" i="64"/>
  <c r="T1973" i="64"/>
  <c r="B1973" i="64"/>
  <c r="E1973" i="64"/>
  <c r="B1972" i="64"/>
  <c r="E1972" i="64"/>
  <c r="B1971" i="64"/>
  <c r="E1971" i="64"/>
  <c r="B1970" i="64"/>
  <c r="E1970" i="64"/>
  <c r="B1969" i="64"/>
  <c r="E1969" i="64"/>
  <c r="E1968" i="64"/>
  <c r="B1967" i="64"/>
  <c r="E1967" i="64"/>
  <c r="B1966" i="64"/>
  <c r="E1966" i="64"/>
  <c r="I1965" i="64"/>
  <c r="B1965" i="64"/>
  <c r="E1965" i="64"/>
  <c r="B1961" i="64"/>
  <c r="B1958" i="64"/>
  <c r="B1955" i="64" s="1"/>
  <c r="B1951" i="64"/>
  <c r="E1948" i="64"/>
  <c r="CK1799" i="64"/>
  <c r="CJ1799" i="64"/>
  <c r="CI1799" i="64"/>
  <c r="CH1799" i="64"/>
  <c r="CG1799" i="64"/>
  <c r="CF1799" i="64"/>
  <c r="CE1799" i="64"/>
  <c r="CD1799" i="64"/>
  <c r="CC1799" i="64"/>
  <c r="CB1799" i="64"/>
  <c r="CA1799" i="64"/>
  <c r="BZ1799" i="64"/>
  <c r="BY1799" i="64"/>
  <c r="BX1799" i="64"/>
  <c r="BW1799" i="64"/>
  <c r="BV1799" i="64"/>
  <c r="BU1799" i="64"/>
  <c r="BT1799" i="64"/>
  <c r="BS1799" i="64"/>
  <c r="BR1799" i="64"/>
  <c r="BQ1799" i="64"/>
  <c r="BP1799" i="64"/>
  <c r="BO1799" i="64"/>
  <c r="BN1799" i="64"/>
  <c r="BM1799" i="64"/>
  <c r="BL1799" i="64"/>
  <c r="BK1799" i="64"/>
  <c r="BJ1799" i="64"/>
  <c r="BI1799" i="64"/>
  <c r="BH1799" i="64"/>
  <c r="BG1799" i="64"/>
  <c r="BF1799" i="64"/>
  <c r="BE1799" i="64"/>
  <c r="BD1799" i="64"/>
  <c r="BC1799" i="64"/>
  <c r="BB1799" i="64"/>
  <c r="BA1799" i="64"/>
  <c r="AZ1799" i="64"/>
  <c r="AY1799" i="64"/>
  <c r="AX1799" i="64"/>
  <c r="AW1799" i="64"/>
  <c r="AV1799" i="64"/>
  <c r="AU1799" i="64"/>
  <c r="AT1799" i="64"/>
  <c r="AS1799" i="64"/>
  <c r="AR1799" i="64"/>
  <c r="AQ1799" i="64"/>
  <c r="AP1799" i="64"/>
  <c r="AO1799" i="64"/>
  <c r="AN1799" i="64"/>
  <c r="AM1799" i="64"/>
  <c r="AL1799" i="64"/>
  <c r="AK1799" i="64"/>
  <c r="AJ1799" i="64"/>
  <c r="AI1799" i="64"/>
  <c r="AH1799" i="64"/>
  <c r="AG1799" i="64"/>
  <c r="AF1799" i="64"/>
  <c r="AE1799" i="64"/>
  <c r="AD1799" i="64"/>
  <c r="AC1799" i="64"/>
  <c r="AB1799" i="64"/>
  <c r="AA1799" i="64"/>
  <c r="Z1799" i="64"/>
  <c r="Y1799" i="64"/>
  <c r="X1799" i="64"/>
  <c r="W1799" i="64"/>
  <c r="V1799" i="64"/>
  <c r="U1799" i="64"/>
  <c r="T1799" i="64"/>
  <c r="B1799" i="64"/>
  <c r="E1799" i="64"/>
  <c r="B1798" i="64"/>
  <c r="E1798" i="64"/>
  <c r="B1797" i="64"/>
  <c r="E1797"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B1796" i="64"/>
  <c r="E1796" i="64"/>
  <c r="B1795" i="64"/>
  <c r="E1795" i="64"/>
  <c r="B1794" i="64"/>
  <c r="E1794" i="64"/>
  <c r="B1793" i="64"/>
  <c r="B1787" i="64" s="1"/>
  <c r="E1793" i="64"/>
  <c r="B1792" i="64"/>
  <c r="E1792" i="64"/>
  <c r="E1791" i="64"/>
  <c r="B1790" i="64"/>
  <c r="B1786" i="64" s="1"/>
  <c r="E1790" i="64"/>
  <c r="E1789" i="64"/>
  <c r="G1789" i="64" s="1"/>
  <c r="E1788" i="64"/>
  <c r="E1787" i="64"/>
  <c r="G1787" i="64" s="1"/>
  <c r="E1786" i="64"/>
  <c r="G1786" i="64" s="1"/>
  <c r="E1785" i="64"/>
  <c r="Q3180" i="64"/>
  <c r="R3180" i="64"/>
  <c r="E3182" i="64"/>
  <c r="G3182" i="64" s="1"/>
  <c r="E3183" i="64"/>
  <c r="G3183" i="64" s="1"/>
  <c r="E3184" i="64"/>
  <c r="G3184" i="64" s="1"/>
  <c r="E3185" i="64"/>
  <c r="G3185" i="64" s="1"/>
  <c r="E3186" i="64"/>
  <c r="G3186" i="64" s="1"/>
  <c r="E3187" i="64"/>
  <c r="G3187" i="64" s="1"/>
  <c r="E3188" i="64"/>
  <c r="G3188" i="64" s="1"/>
  <c r="E3189" i="64"/>
  <c r="G3189" i="64" s="1"/>
  <c r="E3190" i="64"/>
  <c r="G3190" i="64" s="1"/>
  <c r="E3191" i="64"/>
  <c r="G3191" i="64" s="1"/>
  <c r="E3192" i="64"/>
  <c r="G3192" i="64" s="1"/>
  <c r="E3193" i="64"/>
  <c r="G3193" i="64" s="1"/>
  <c r="E3194" i="64"/>
  <c r="G3194" i="64" s="1"/>
  <c r="E3195" i="64"/>
  <c r="G3195" i="64" s="1"/>
  <c r="E3196" i="64"/>
  <c r="G3196" i="64" s="1"/>
  <c r="E3197" i="64"/>
  <c r="G3197" i="64" s="1"/>
  <c r="E3198" i="64"/>
  <c r="G3198" i="64" s="1"/>
  <c r="E3199" i="64"/>
  <c r="G3199" i="64" s="1"/>
  <c r="E3200" i="64"/>
  <c r="G3200" i="64" s="1"/>
  <c r="E3201" i="64"/>
  <c r="G3201" i="64" s="1"/>
  <c r="E3202" i="64"/>
  <c r="G3202" i="64" s="1"/>
  <c r="E3203" i="64"/>
  <c r="G3203" i="64" s="1"/>
  <c r="E3204" i="64"/>
  <c r="G3204" i="64" s="1"/>
  <c r="E3205" i="64"/>
  <c r="G3205" i="64" s="1"/>
  <c r="E3206" i="64"/>
  <c r="G3206" i="64" s="1"/>
  <c r="E3207" i="64"/>
  <c r="G3207" i="64" s="1"/>
  <c r="E3208" i="64"/>
  <c r="G3208" i="64" s="1"/>
  <c r="E3209" i="64"/>
  <c r="G3209" i="64" s="1"/>
  <c r="E3210" i="64"/>
  <c r="G3210" i="64" s="1"/>
  <c r="E3211" i="64"/>
  <c r="G3211" i="64" s="1"/>
  <c r="E3212" i="64"/>
  <c r="G3212" i="64" s="1"/>
  <c r="E3213" i="64"/>
  <c r="G3213" i="64" s="1"/>
  <c r="E3214" i="64"/>
  <c r="G3214" i="64" s="1"/>
  <c r="E3215" i="64"/>
  <c r="G3215" i="64" s="1"/>
  <c r="E3216" i="64"/>
  <c r="G3216" i="64" s="1"/>
  <c r="E3217" i="64"/>
  <c r="G3217" i="64" s="1"/>
  <c r="E3218" i="64"/>
  <c r="G3218" i="64" s="1"/>
  <c r="E3219" i="64"/>
  <c r="G3219" i="64" s="1"/>
  <c r="E3220" i="64"/>
  <c r="G3220" i="64" s="1"/>
  <c r="E3221" i="64"/>
  <c r="G3221" i="64" s="1"/>
  <c r="E3222" i="64"/>
  <c r="G3222" i="64" s="1"/>
  <c r="E3179" i="64"/>
  <c r="E3180" i="64"/>
  <c r="G3180" i="64" s="1"/>
  <c r="E3181" i="64"/>
  <c r="G3181" i="64" s="1"/>
  <c r="K3190" i="64"/>
  <c r="E3223" i="64"/>
  <c r="E3224" i="64"/>
  <c r="E3225" i="64"/>
  <c r="E3226" i="64"/>
  <c r="E3227" i="64"/>
  <c r="T3228" i="64"/>
  <c r="U3228" i="64"/>
  <c r="V3228" i="64"/>
  <c r="W3228" i="64"/>
  <c r="X3228" i="64"/>
  <c r="Y3228" i="64"/>
  <c r="Z3228" i="64"/>
  <c r="AA3228" i="64"/>
  <c r="AB3228" i="64"/>
  <c r="AC3228" i="64"/>
  <c r="AD3228" i="64"/>
  <c r="AE3228" i="64"/>
  <c r="AF3228" i="64"/>
  <c r="AG3228" i="64"/>
  <c r="AH3228" i="64"/>
  <c r="AI3228" i="64"/>
  <c r="AJ3228" i="64"/>
  <c r="AK3228" i="64"/>
  <c r="AL3228" i="64"/>
  <c r="AM3228" i="64"/>
  <c r="AN3228" i="64"/>
  <c r="AO3228" i="64"/>
  <c r="AP3228" i="64"/>
  <c r="AQ3228" i="64"/>
  <c r="AR3228" i="64"/>
  <c r="AS3228" i="64"/>
  <c r="AT3228" i="64"/>
  <c r="AU3228" i="64"/>
  <c r="AV3228" i="64"/>
  <c r="AW3228" i="64"/>
  <c r="AX3228" i="64"/>
  <c r="AY3228" i="64"/>
  <c r="AZ3228" i="64"/>
  <c r="BA3228" i="64"/>
  <c r="BB3228" i="64"/>
  <c r="BC3228" i="64"/>
  <c r="BD3228" i="64"/>
  <c r="BE3228" i="64"/>
  <c r="BF3228" i="64"/>
  <c r="BG3228" i="64"/>
  <c r="BH3228" i="64"/>
  <c r="BI3228" i="64"/>
  <c r="BJ3228" i="64"/>
  <c r="BK3228" i="64"/>
  <c r="BL3228" i="64"/>
  <c r="BM3228" i="64"/>
  <c r="BN3228" i="64"/>
  <c r="BO3228" i="64"/>
  <c r="BP3228" i="64"/>
  <c r="BQ3228" i="64"/>
  <c r="BR3228" i="64"/>
  <c r="BS3228" i="64"/>
  <c r="BT3228" i="64"/>
  <c r="BU3228" i="64"/>
  <c r="BV3228" i="64"/>
  <c r="BW3228" i="64"/>
  <c r="BX3228" i="64"/>
  <c r="BY3228" i="64"/>
  <c r="BZ3228" i="64"/>
  <c r="CA3228" i="64"/>
  <c r="CB3228" i="64"/>
  <c r="CC3228" i="64"/>
  <c r="CD3228" i="64"/>
  <c r="CE3228" i="64"/>
  <c r="CF3228" i="64"/>
  <c r="CG3228" i="64"/>
  <c r="CH3228" i="64"/>
  <c r="CI3228" i="64"/>
  <c r="CJ3228" i="64"/>
  <c r="CK3228" i="64"/>
  <c r="E3228" i="64"/>
  <c r="B3228" i="64"/>
  <c r="E3229" i="64"/>
  <c r="T3230" i="64"/>
  <c r="U3230" i="64"/>
  <c r="V3230" i="64"/>
  <c r="W3230" i="64"/>
  <c r="X3230" i="64"/>
  <c r="Y3230" i="64"/>
  <c r="Z3230" i="64"/>
  <c r="AA3230" i="64"/>
  <c r="AB3230" i="64"/>
  <c r="AC3230" i="64"/>
  <c r="AD3230" i="64"/>
  <c r="AE3230" i="64"/>
  <c r="AF3230" i="64"/>
  <c r="AG3230" i="64"/>
  <c r="AH3230" i="64"/>
  <c r="AI3230" i="64"/>
  <c r="AJ3230" i="64"/>
  <c r="AK3230" i="64"/>
  <c r="AL3230" i="64"/>
  <c r="AM3230" i="64"/>
  <c r="AN3230" i="64"/>
  <c r="AO3230" i="64"/>
  <c r="AP3230" i="64"/>
  <c r="AQ3230" i="64"/>
  <c r="AR3230" i="64"/>
  <c r="AS3230" i="64"/>
  <c r="AT3230" i="64"/>
  <c r="AU3230" i="64"/>
  <c r="AV3230" i="64"/>
  <c r="AW3230" i="64"/>
  <c r="AX3230" i="64"/>
  <c r="AY3230" i="64"/>
  <c r="AZ3230" i="64"/>
  <c r="BA3230" i="64"/>
  <c r="BB3230" i="64"/>
  <c r="BC3230" i="64"/>
  <c r="BD3230" i="64"/>
  <c r="BE3230" i="64"/>
  <c r="BF3230" i="64"/>
  <c r="BG3230" i="64"/>
  <c r="BH3230" i="64"/>
  <c r="BI3230" i="64"/>
  <c r="BJ3230" i="64"/>
  <c r="BK3230" i="64"/>
  <c r="BL3230" i="64"/>
  <c r="BM3230" i="64"/>
  <c r="BN3230" i="64"/>
  <c r="BO3230" i="64"/>
  <c r="BP3230" i="64"/>
  <c r="BQ3230" i="64"/>
  <c r="BR3230" i="64"/>
  <c r="BS3230" i="64"/>
  <c r="BT3230" i="64"/>
  <c r="BU3230" i="64"/>
  <c r="BV3230" i="64"/>
  <c r="BW3230" i="64"/>
  <c r="BX3230" i="64"/>
  <c r="BY3230" i="64"/>
  <c r="BZ3230" i="64"/>
  <c r="CA3230" i="64"/>
  <c r="CB3230" i="64"/>
  <c r="CC3230" i="64"/>
  <c r="CD3230" i="64"/>
  <c r="CE3230" i="64"/>
  <c r="CF3230" i="64"/>
  <c r="CG3230" i="64"/>
  <c r="CH3230" i="64"/>
  <c r="CI3230" i="64"/>
  <c r="CJ3230" i="64"/>
  <c r="CK3230" i="64"/>
  <c r="E3230" i="64"/>
  <c r="T3231" i="64"/>
  <c r="U3231" i="64"/>
  <c r="V3231" i="64"/>
  <c r="W3231" i="64"/>
  <c r="X3231" i="64"/>
  <c r="Y3231" i="64"/>
  <c r="Z3231" i="64"/>
  <c r="AA3231" i="64"/>
  <c r="AB3231" i="64"/>
  <c r="AC3231" i="64"/>
  <c r="AD3231" i="64"/>
  <c r="AE3231" i="64"/>
  <c r="AF3231" i="64"/>
  <c r="AG3231" i="64"/>
  <c r="AH3231" i="64"/>
  <c r="AI3231" i="64"/>
  <c r="AJ3231" i="64"/>
  <c r="AK3231" i="64"/>
  <c r="AL3231" i="64"/>
  <c r="AM3231" i="64"/>
  <c r="AN3231" i="64"/>
  <c r="AO3231" i="64"/>
  <c r="AP3231" i="64"/>
  <c r="AQ3231" i="64"/>
  <c r="AR3231" i="64"/>
  <c r="AS3231" i="64"/>
  <c r="AT3231" i="64"/>
  <c r="AU3231" i="64"/>
  <c r="AV3231" i="64"/>
  <c r="AW3231" i="64"/>
  <c r="AX3231" i="64"/>
  <c r="AY3231" i="64"/>
  <c r="AZ3231" i="64"/>
  <c r="BA3231" i="64"/>
  <c r="BB3231" i="64"/>
  <c r="BC3231" i="64"/>
  <c r="BD3231" i="64"/>
  <c r="BE3231" i="64"/>
  <c r="BF3231" i="64"/>
  <c r="BG3231" i="64"/>
  <c r="BH3231" i="64"/>
  <c r="BI3231" i="64"/>
  <c r="BJ3231" i="64"/>
  <c r="BK3231" i="64"/>
  <c r="BL3231" i="64"/>
  <c r="BM3231" i="64"/>
  <c r="BN3231" i="64"/>
  <c r="BO3231" i="64"/>
  <c r="BP3231" i="64"/>
  <c r="BQ3231" i="64"/>
  <c r="BR3231" i="64"/>
  <c r="BS3231" i="64"/>
  <c r="BT3231" i="64"/>
  <c r="BU3231" i="64"/>
  <c r="BV3231" i="64"/>
  <c r="BW3231" i="64"/>
  <c r="BX3231" i="64"/>
  <c r="BY3231" i="64"/>
  <c r="BZ3231" i="64"/>
  <c r="CA3231" i="64"/>
  <c r="CB3231" i="64"/>
  <c r="CC3231" i="64"/>
  <c r="CD3231" i="64"/>
  <c r="CE3231" i="64"/>
  <c r="CF3231" i="64"/>
  <c r="CG3231" i="64"/>
  <c r="CH3231" i="64"/>
  <c r="CI3231" i="64"/>
  <c r="CJ3231" i="64"/>
  <c r="CK3231" i="64"/>
  <c r="E356" i="64"/>
  <c r="G356" i="64" s="1"/>
  <c r="E357" i="64"/>
  <c r="G357" i="64" s="1"/>
  <c r="E358" i="64"/>
  <c r="G358" i="64" s="1"/>
  <c r="E359" i="64"/>
  <c r="G359" i="64" s="1"/>
  <c r="E360" i="64"/>
  <c r="G360" i="64" s="1"/>
  <c r="B361" i="64"/>
  <c r="B359" i="64" s="1"/>
  <c r="S958" i="64" a="1"/>
  <c r="CL1510" i="64" l="1"/>
  <c r="CL1524" i="64" s="1"/>
  <c r="CL1421" i="64"/>
  <c r="CL1435" i="64" s="1"/>
  <c r="CL1946" i="64"/>
  <c r="CL1420" i="64"/>
  <c r="CL2140" i="64"/>
  <c r="CL2153" i="64" s="1"/>
  <c r="CL1416" i="64"/>
  <c r="CL1430" i="64" s="1"/>
  <c r="CL2099" i="64"/>
  <c r="CL1328" i="64"/>
  <c r="CL2198" i="64"/>
  <c r="CL2580" i="64"/>
  <c r="CL3102" i="64"/>
  <c r="CL2390" i="64"/>
  <c r="CL2403" i="64" s="1"/>
  <c r="CL2934" i="64"/>
  <c r="CL2351" i="64"/>
  <c r="CL3124" i="64"/>
  <c r="CL3141" i="64" s="1"/>
  <c r="CL1487" i="64"/>
  <c r="CL1509" i="64"/>
  <c r="CL1873" i="64"/>
  <c r="CL1900" i="64" s="1"/>
  <c r="CL1506" i="64"/>
  <c r="CL1520" i="64" s="1"/>
  <c r="CL1483" i="64"/>
  <c r="CL1496" i="64" s="1"/>
  <c r="CL1505" i="64"/>
  <c r="CL1519" i="64" s="1"/>
  <c r="CL1656" i="64"/>
  <c r="CL2775" i="64"/>
  <c r="CL2454" i="64"/>
  <c r="CL2255" i="64"/>
  <c r="CL3025" i="64"/>
  <c r="CL2411" i="64"/>
  <c r="CL1466" i="64"/>
  <c r="CL1479" i="64" s="1"/>
  <c r="CL1488" i="64"/>
  <c r="CL1501" i="64" s="1"/>
  <c r="CL1462" i="64"/>
  <c r="CL1475" i="64" s="1"/>
  <c r="CL1484" i="64"/>
  <c r="CL1497" i="64" s="1"/>
  <c r="CL2019" i="64"/>
  <c r="CL2838" i="64"/>
  <c r="CL2864" i="64" s="1"/>
  <c r="CL2166" i="64"/>
  <c r="CL1983" i="64"/>
  <c r="CL2818" i="64"/>
  <c r="CL2793" i="64"/>
  <c r="CL1853" i="64"/>
  <c r="CL3048" i="64"/>
  <c r="CL3065" i="64" s="1"/>
  <c r="CL1849" i="64"/>
  <c r="CL1864" i="64" s="1"/>
  <c r="CL2163" i="64"/>
  <c r="CL2186" i="64" s="1"/>
  <c r="CL905" i="64"/>
  <c r="CL911" i="64" s="1"/>
  <c r="CL3026" i="64"/>
  <c r="CL3043" i="64" s="1"/>
  <c r="CL1760" i="64"/>
  <c r="CL1773" i="64" s="1"/>
  <c r="CL1911" i="64"/>
  <c r="CL1465" i="64"/>
  <c r="CL1347" i="64"/>
  <c r="CL1363" i="64" s="1"/>
  <c r="CL1461" i="64"/>
  <c r="CL1474" i="64" s="1"/>
  <c r="CL2904" i="64"/>
  <c r="CL2613" i="64"/>
  <c r="CL2638" i="64" s="1"/>
  <c r="CL1907" i="64"/>
  <c r="CL1934" i="64" s="1"/>
  <c r="CL1657" i="64"/>
  <c r="CL3099" i="64"/>
  <c r="CL3116" i="64" s="1"/>
  <c r="CL2096" i="64"/>
  <c r="CL2131" i="64" s="1"/>
  <c r="CL990" i="64"/>
  <c r="CL606" i="64"/>
  <c r="CL3128" i="64"/>
  <c r="CL2796" i="64"/>
  <c r="CL2429" i="64"/>
  <c r="CL2441" i="64" s="1"/>
  <c r="CL3021" i="64"/>
  <c r="CL3038" i="64" s="1"/>
  <c r="CL2251" i="64"/>
  <c r="CL2266" i="64" s="1"/>
  <c r="CL1979" i="64"/>
  <c r="CL2006" i="64" s="1"/>
  <c r="CL2957" i="64"/>
  <c r="CL2969" i="64" s="1"/>
  <c r="CL2540" i="64"/>
  <c r="CL2568" i="64" s="1"/>
  <c r="CL1783" i="64"/>
  <c r="CL1798" i="64" s="1"/>
  <c r="CL2724" i="64"/>
  <c r="CL2224" i="64"/>
  <c r="CL2680" i="64"/>
  <c r="CL2715" i="64" s="1"/>
  <c r="CL2512" i="64"/>
  <c r="CL3177" i="64"/>
  <c r="CL2903" i="64"/>
  <c r="CL2508" i="64"/>
  <c r="CL2531" i="64" s="1"/>
  <c r="CL1399" i="64"/>
  <c r="CL1412" i="64" s="1"/>
  <c r="CL1444" i="64"/>
  <c r="CL1457" i="64" s="1"/>
  <c r="CL1398" i="64"/>
  <c r="CL1443" i="64"/>
  <c r="CL2646" i="64"/>
  <c r="CL2055" i="64"/>
  <c r="CL1395" i="64"/>
  <c r="CL1408" i="64" s="1"/>
  <c r="CL1440" i="64"/>
  <c r="CL1453" i="64" s="1"/>
  <c r="CL1394" i="64"/>
  <c r="CL1407" i="64" s="1"/>
  <c r="CL1439" i="64"/>
  <c r="CL1452" i="64" s="1"/>
  <c r="CL3150" i="64"/>
  <c r="CL3164" i="64" s="1"/>
  <c r="CL1324" i="64"/>
  <c r="CL1337" i="64" s="1"/>
  <c r="CL2817" i="64"/>
  <c r="CL2612" i="64"/>
  <c r="CL2279" i="64"/>
  <c r="CL2015" i="64"/>
  <c r="CL2042" i="64" s="1"/>
  <c r="CL3154" i="64"/>
  <c r="CL3076" i="64"/>
  <c r="CL2907" i="64"/>
  <c r="CL2450" i="64"/>
  <c r="CL2463" i="64" s="1"/>
  <c r="CL2347" i="64"/>
  <c r="CL2375" i="64" s="1"/>
  <c r="CL1584" i="64"/>
  <c r="CL1599" i="64" s="1"/>
  <c r="CL1727" i="64" s="1"/>
  <c r="CL904" i="64"/>
  <c r="CL883" i="64"/>
  <c r="CL476" i="64"/>
  <c r="CL519" i="64" s="1"/>
  <c r="CL2772" i="64"/>
  <c r="CL2784" i="64" s="1"/>
  <c r="CL2433" i="64"/>
  <c r="CL2303" i="64"/>
  <c r="CL2195" i="64"/>
  <c r="CL2212" i="64" s="1"/>
  <c r="CL3051" i="64"/>
  <c r="CL2872" i="64"/>
  <c r="CL2898" i="64" s="1"/>
  <c r="CL2725" i="64"/>
  <c r="CL2544" i="64"/>
  <c r="CL2572" i="64" s="1"/>
  <c r="CL2430" i="64"/>
  <c r="CL2442" i="64" s="1"/>
  <c r="CL1529" i="64"/>
  <c r="CL1553" i="64" s="1"/>
  <c r="CL994" i="64"/>
  <c r="CL1015" i="64" s="1"/>
  <c r="CL859" i="64"/>
  <c r="CL1759" i="64"/>
  <c r="CL1240" i="64"/>
  <c r="CL831" i="64"/>
  <c r="CL2835" i="64"/>
  <c r="CL2677" i="64"/>
  <c r="CL2712" i="64" s="1"/>
  <c r="CL2276" i="64"/>
  <c r="CL2291" i="64" s="1"/>
  <c r="CL2167" i="64"/>
  <c r="CL1376" i="64"/>
  <c r="CL1239" i="64"/>
  <c r="CL1268" i="64" s="1"/>
  <c r="CL3174" i="64"/>
  <c r="CL3227" i="64" s="1"/>
  <c r="CL3098" i="64"/>
  <c r="CL3115" i="64" s="1"/>
  <c r="CL2961" i="64"/>
  <c r="CL2797" i="64"/>
  <c r="CL2476" i="64"/>
  <c r="CL2389" i="64"/>
  <c r="CL2144" i="64"/>
  <c r="CL1127" i="64"/>
  <c r="CL932" i="64"/>
  <c r="CL945" i="64" s="1"/>
  <c r="CL603" i="64"/>
  <c r="CL626" i="64" s="1"/>
  <c r="CL1980" i="64"/>
  <c r="CL2007" i="64" s="1"/>
  <c r="CL1852" i="64"/>
  <c r="CL1325" i="64"/>
  <c r="CL1338" i="64" s="1"/>
  <c r="CL1058" i="64"/>
  <c r="CL908" i="64"/>
  <c r="CL3151" i="64"/>
  <c r="CL3165" i="64" s="1"/>
  <c r="CL3022" i="64"/>
  <c r="CL3039" i="64" s="1"/>
  <c r="CL2676" i="64"/>
  <c r="CL2711" i="64" s="1"/>
  <c r="CL2581" i="64"/>
  <c r="CL2604" i="64" s="1"/>
  <c r="CL2348" i="64"/>
  <c r="CL2376" i="64" s="1"/>
  <c r="CL2095" i="64"/>
  <c r="CL1652" i="64"/>
  <c r="CL1128" i="64"/>
  <c r="CL1163" i="64" s="1"/>
  <c r="CL832" i="64"/>
  <c r="CL2869" i="64"/>
  <c r="CL2895" i="64" s="1"/>
  <c r="CL2792" i="64"/>
  <c r="CL2804" i="64" s="1"/>
  <c r="CL2577" i="64"/>
  <c r="CL2600" i="64" s="1"/>
  <c r="CL2473" i="64"/>
  <c r="CL2500" i="64" s="1"/>
  <c r="CL2412" i="64"/>
  <c r="CL2425" i="64" s="1"/>
  <c r="CL2162" i="64"/>
  <c r="CL2185" i="64" s="1"/>
  <c r="CL1848" i="64"/>
  <c r="CL1863" i="64" s="1"/>
  <c r="CL1377" i="64"/>
  <c r="CL1390" i="64" s="1"/>
  <c r="CL1301" i="64"/>
  <c r="CL1124" i="64"/>
  <c r="CL1159" i="64" s="1"/>
  <c r="CL828" i="64"/>
  <c r="CL3073" i="64"/>
  <c r="CL3090" i="64" s="1"/>
  <c r="CL2868" i="64"/>
  <c r="CL2576" i="64"/>
  <c r="CL2599" i="64" s="1"/>
  <c r="CL2472" i="64"/>
  <c r="CL2499" i="64" s="1"/>
  <c r="CL1942" i="64"/>
  <c r="CL1971" i="64" s="1"/>
  <c r="CL1296" i="64"/>
  <c r="CL1123" i="64"/>
  <c r="CL827" i="64"/>
  <c r="CL847" i="64" s="1"/>
  <c r="CL3072" i="64"/>
  <c r="CL3089" i="64" s="1"/>
  <c r="CL2962" i="64"/>
  <c r="CL2408" i="64"/>
  <c r="CL2421" i="64" s="1"/>
  <c r="CL2220" i="64"/>
  <c r="CL2242" i="64" s="1"/>
  <c r="CL1615" i="64"/>
  <c r="CL1373" i="64"/>
  <c r="CL1386" i="64" s="1"/>
  <c r="CL2839" i="64"/>
  <c r="CL2865" i="64" s="1"/>
  <c r="CL2643" i="64"/>
  <c r="CL2668" i="64" s="1"/>
  <c r="CL2407" i="64"/>
  <c r="CL2420" i="64" s="1"/>
  <c r="CL2299" i="64"/>
  <c r="CL2051" i="64"/>
  <c r="CL2086" i="64" s="1"/>
  <c r="CL1614" i="64"/>
  <c r="CL1372" i="64"/>
  <c r="CL1385" i="64" s="1"/>
  <c r="CL3125" i="64"/>
  <c r="CL3142" i="64" s="1"/>
  <c r="CL2958" i="64"/>
  <c r="CL2642" i="64"/>
  <c r="CL2667" i="64" s="1"/>
  <c r="CL2545" i="64"/>
  <c r="CL2455" i="64"/>
  <c r="CL2468" i="64" s="1"/>
  <c r="CL2145" i="64"/>
  <c r="CL2158" i="64" s="1"/>
  <c r="CL1604" i="64"/>
  <c r="CL1644" i="64" s="1"/>
  <c r="CL1272" i="64"/>
  <c r="CL1287" i="64" s="1"/>
  <c r="CL928" i="64"/>
  <c r="CL3178" i="64"/>
  <c r="CL3052" i="64"/>
  <c r="CL2935" i="64"/>
  <c r="CL2834" i="64"/>
  <c r="CL2860" i="64" s="1"/>
  <c r="CL2771" i="64"/>
  <c r="CL2783" i="64" s="1"/>
  <c r="CL2541" i="64"/>
  <c r="CL2569" i="64" s="1"/>
  <c r="CL2451" i="64"/>
  <c r="CL2464" i="64" s="1"/>
  <c r="CL2280" i="64"/>
  <c r="CL2199" i="64"/>
  <c r="CL2216" i="64" s="1"/>
  <c r="CL2141" i="64"/>
  <c r="CL2154" i="64" s="1"/>
  <c r="CL2020" i="64"/>
  <c r="CL2047" i="64" s="1"/>
  <c r="CL1352" i="64"/>
  <c r="CL1368" i="64" s="1"/>
  <c r="CL3173" i="64"/>
  <c r="CL3226" i="64" s="1"/>
  <c r="CL3047" i="64"/>
  <c r="CL3064" i="64" s="1"/>
  <c r="CL2930" i="64"/>
  <c r="CL2721" i="64"/>
  <c r="CL2386" i="64"/>
  <c r="CL2399" i="64" s="1"/>
  <c r="CL2275" i="64"/>
  <c r="CL2290" i="64" s="1"/>
  <c r="CL2194" i="64"/>
  <c r="CL2211" i="64" s="1"/>
  <c r="CL1872" i="64"/>
  <c r="CL1899" i="64" s="1"/>
  <c r="CL1755" i="64"/>
  <c r="CL1768" i="64" s="1"/>
  <c r="CL1580" i="64"/>
  <c r="CL1595" i="64" s="1"/>
  <c r="CL1723" i="64" s="1"/>
  <c r="CL995" i="64"/>
  <c r="CL1016" i="64" s="1"/>
  <c r="CL579" i="64"/>
  <c r="CL2908" i="64"/>
  <c r="CL2814" i="64"/>
  <c r="CL2720" i="64"/>
  <c r="CL2609" i="64"/>
  <c r="CL2634" i="64" s="1"/>
  <c r="CL2434" i="64"/>
  <c r="CL2446" i="64" s="1"/>
  <c r="CL2385" i="64"/>
  <c r="CL2398" i="64" s="1"/>
  <c r="CL1579" i="64"/>
  <c r="CL1594" i="64" s="1"/>
  <c r="CL1722" i="64" s="1"/>
  <c r="CL1167" i="64"/>
  <c r="CL2813" i="64"/>
  <c r="CL2825" i="64" s="1"/>
  <c r="CL2681" i="64"/>
  <c r="CL2716" i="64" s="1"/>
  <c r="CL2608" i="64"/>
  <c r="CL2633" i="64" s="1"/>
  <c r="CL2509" i="64"/>
  <c r="CL2532" i="64" s="1"/>
  <c r="CL2100" i="64"/>
  <c r="CL2135" i="64" s="1"/>
  <c r="CL991" i="64"/>
  <c r="CL1012" i="64" s="1"/>
  <c r="CL553" i="64"/>
  <c r="CL397" i="64"/>
  <c r="CL421" i="64" s="1"/>
  <c r="CL639" i="64"/>
  <c r="CL396" i="64"/>
  <c r="CL638" i="64"/>
  <c r="CL393" i="64"/>
  <c r="CL417" i="64" s="1"/>
  <c r="CL635" i="64"/>
  <c r="CL475" i="64"/>
  <c r="CL634" i="64"/>
  <c r="CL2873" i="64"/>
  <c r="CL2899" i="64" s="1"/>
  <c r="CL2513" i="64"/>
  <c r="CL2536" i="64" s="1"/>
  <c r="CL2300" i="64"/>
  <c r="CL2340" i="64" s="1"/>
  <c r="CL1943" i="64"/>
  <c r="CL1972" i="64" s="1"/>
  <c r="CL1732" i="64"/>
  <c r="CL1747" i="64" s="1"/>
  <c r="CL1059" i="64"/>
  <c r="CL557" i="64"/>
  <c r="CL567" i="64" s="1"/>
  <c r="CL2225" i="64"/>
  <c r="CL2016" i="64"/>
  <c r="CL2043" i="64" s="1"/>
  <c r="CL1912" i="64"/>
  <c r="CL1939" i="64" s="1"/>
  <c r="CL1236" i="64"/>
  <c r="CL1265" i="64" s="1"/>
  <c r="CL929" i="64"/>
  <c r="CL942" i="64" s="1"/>
  <c r="CL3155" i="64"/>
  <c r="CL3169" i="64" s="1"/>
  <c r="CL3103" i="64"/>
  <c r="CL2776" i="64"/>
  <c r="CL2647" i="64"/>
  <c r="CL2672" i="64" s="1"/>
  <c r="CL2221" i="64"/>
  <c r="CL2243" i="64" s="1"/>
  <c r="CL1908" i="64"/>
  <c r="CL1935" i="64" s="1"/>
  <c r="CL1172" i="64"/>
  <c r="CL2477" i="64"/>
  <c r="CL2504" i="64" s="1"/>
  <c r="CL1619" i="64"/>
  <c r="CL909" i="64"/>
  <c r="CL758" i="64"/>
  <c r="CL2352" i="64"/>
  <c r="CL2380" i="64" s="1"/>
  <c r="CL1984" i="64"/>
  <c r="CL2011" i="64" s="1"/>
  <c r="CL2256" i="64"/>
  <c r="CL2271" i="64" s="1"/>
  <c r="CL2056" i="64"/>
  <c r="CL2091" i="64" s="1"/>
  <c r="CL1756" i="64"/>
  <c r="CL1769" i="64" s="1"/>
  <c r="CL1277" i="64"/>
  <c r="CL3129" i="64"/>
  <c r="CL3077" i="64"/>
  <c r="CL2304" i="64"/>
  <c r="CL2252" i="64"/>
  <c r="CL2267" i="64" s="1"/>
  <c r="CL2052" i="64"/>
  <c r="CL2087" i="64" s="1"/>
  <c r="CL1273" i="64"/>
  <c r="CL1288" i="64" s="1"/>
  <c r="CL860" i="64"/>
  <c r="CL576" i="64"/>
  <c r="CL590" i="64" s="1"/>
  <c r="CL1736" i="64"/>
  <c r="CL1608" i="64"/>
  <c r="CL1648" i="64" s="1"/>
  <c r="CL1533" i="64"/>
  <c r="CL1557" i="64" s="1"/>
  <c r="CL1351" i="64"/>
  <c r="CL1300" i="64"/>
  <c r="CL1320" i="64" s="1"/>
  <c r="CL1235" i="64"/>
  <c r="CL1264" i="64" s="1"/>
  <c r="CL955" i="64"/>
  <c r="CL984" i="64" s="1"/>
  <c r="CL757" i="64"/>
  <c r="CL534" i="64"/>
  <c r="CL1784" i="64"/>
  <c r="CL1735" i="64"/>
  <c r="CL1750" i="64" s="1"/>
  <c r="CL1607" i="64"/>
  <c r="CL1532" i="64"/>
  <c r="CL1348" i="64"/>
  <c r="CL1364" i="64" s="1"/>
  <c r="CL1297" i="64"/>
  <c r="CL1316" i="64" s="1"/>
  <c r="CL954" i="64"/>
  <c r="CL983" i="64" s="1"/>
  <c r="CL884" i="64"/>
  <c r="CL754" i="64"/>
  <c r="CL533" i="64"/>
  <c r="CL1947" i="64"/>
  <c r="CL1976" i="64" s="1"/>
  <c r="CL1877" i="64"/>
  <c r="CL1904" i="64" s="1"/>
  <c r="CL1780" i="64"/>
  <c r="CL1795" i="64" s="1"/>
  <c r="CL1731" i="64"/>
  <c r="CL1746" i="64" s="1"/>
  <c r="CL1603" i="64"/>
  <c r="CL1643" i="64" s="1"/>
  <c r="CL1528" i="64"/>
  <c r="CL1552" i="64" s="1"/>
  <c r="CL1171" i="64"/>
  <c r="CL1034" i="64"/>
  <c r="CL880" i="64"/>
  <c r="CL480" i="64"/>
  <c r="CL1876" i="64"/>
  <c r="CL1779" i="64"/>
  <c r="CL1794" i="64" s="1"/>
  <c r="CL1168" i="64"/>
  <c r="CL1196" i="64" s="1"/>
  <c r="CL1033" i="64"/>
  <c r="CL607" i="64"/>
  <c r="CL479" i="64"/>
  <c r="CL1653" i="64"/>
  <c r="CL1329" i="64"/>
  <c r="CL1342" i="64" s="1"/>
  <c r="CL1276" i="64"/>
  <c r="CL933" i="64"/>
  <c r="CL946" i="64" s="1"/>
  <c r="CL856" i="64"/>
  <c r="CL580" i="64"/>
  <c r="CL950" i="64"/>
  <c r="CL556" i="64"/>
  <c r="CL429" i="64"/>
  <c r="CL428" i="64"/>
  <c r="CL879" i="64"/>
  <c r="CL753" i="64"/>
  <c r="CL552" i="64"/>
  <c r="CL425" i="64"/>
  <c r="CL424" i="64"/>
  <c r="CL855" i="64"/>
  <c r="CL870" i="64" s="1"/>
  <c r="CL530" i="64"/>
  <c r="CL602" i="64"/>
  <c r="CL529" i="64"/>
  <c r="CL392" i="64"/>
  <c r="CL416" i="64" s="1"/>
  <c r="CL575" i="64"/>
  <c r="CL1046" i="64"/>
  <c r="CL980" i="64"/>
  <c r="S3199" i="64"/>
  <c r="S958" i="64"/>
  <c r="S1046" i="64"/>
  <c r="B1957" i="64"/>
  <c r="I1966" i="64"/>
  <c r="B360" i="64"/>
  <c r="CL2966" i="64" a="1"/>
  <c r="CL436" i="64" a="1"/>
  <c r="CL487" i="64" a="1"/>
  <c r="CL764" i="64" a="1"/>
  <c r="CL997" i="64" a="1"/>
  <c r="CL1303" i="64" a="1"/>
  <c r="CL2112" i="64" a="1"/>
  <c r="CL958" i="64" a="1"/>
  <c r="CL613" i="64" a="1"/>
  <c r="CL920" i="64" l="1"/>
  <c r="CL613" i="64"/>
  <c r="CL2966" i="64"/>
  <c r="CL1303" i="64"/>
  <c r="CL997" i="64"/>
  <c r="CL2112" i="64"/>
  <c r="CL2120" i="64" s="1"/>
  <c r="CL1315" i="64"/>
  <c r="CL1055" i="64"/>
  <c r="CL2130" i="64"/>
  <c r="CL662" i="64"/>
  <c r="CL764" i="64"/>
  <c r="CL436" i="64"/>
  <c r="CL468" i="64"/>
  <c r="CL487" i="64"/>
  <c r="CL958" i="64"/>
  <c r="I1967" i="64"/>
  <c r="CL1077" i="64" a="1"/>
  <c r="CL645" i="64" a="1"/>
  <c r="CL2125" i="64" l="1"/>
  <c r="CL1077" i="64"/>
  <c r="CL1115" i="64"/>
  <c r="CL645" i="64"/>
  <c r="E367" i="64"/>
  <c r="E366" i="64"/>
  <c r="E365" i="64"/>
  <c r="E364" i="64"/>
  <c r="CK363" i="64"/>
  <c r="CJ363" i="64"/>
  <c r="CI363" i="64"/>
  <c r="CH363" i="64"/>
  <c r="CG363" i="64"/>
  <c r="CF363" i="64"/>
  <c r="CE363" i="64"/>
  <c r="CD363" i="64"/>
  <c r="CC363" i="64"/>
  <c r="CB363" i="64"/>
  <c r="CA363" i="64"/>
  <c r="BZ363" i="64"/>
  <c r="BY363" i="64"/>
  <c r="BX363" i="64"/>
  <c r="BW363" i="64"/>
  <c r="BV363" i="64"/>
  <c r="BU363" i="64"/>
  <c r="BT363" i="64"/>
  <c r="BS363" i="64"/>
  <c r="BR363" i="64"/>
  <c r="BQ363" i="64"/>
  <c r="BP363" i="64"/>
  <c r="BO363" i="64"/>
  <c r="BN363" i="64"/>
  <c r="BM363" i="64"/>
  <c r="BL363" i="64"/>
  <c r="BK363" i="64"/>
  <c r="BJ363" i="64"/>
  <c r="BI363" i="64"/>
  <c r="BH363" i="64"/>
  <c r="BG363" i="64"/>
  <c r="BF363" i="64"/>
  <c r="BE363" i="64"/>
  <c r="BD363" i="64"/>
  <c r="BC363" i="64"/>
  <c r="BB363" i="64"/>
  <c r="BA363" i="64"/>
  <c r="AZ363" i="64"/>
  <c r="AY363" i="64"/>
  <c r="AX363" i="64"/>
  <c r="AW363" i="64"/>
  <c r="AV363" i="64"/>
  <c r="AU363" i="64"/>
  <c r="AT363" i="64"/>
  <c r="AS363" i="64"/>
  <c r="AR363" i="64"/>
  <c r="AQ363" i="64"/>
  <c r="AP363" i="64"/>
  <c r="AO363" i="64"/>
  <c r="AN363" i="64"/>
  <c r="AM363" i="64"/>
  <c r="AL363" i="64"/>
  <c r="AK363" i="64"/>
  <c r="AJ363" i="64"/>
  <c r="AI363" i="64"/>
  <c r="AH363" i="64"/>
  <c r="AG363" i="64"/>
  <c r="AF363" i="64"/>
  <c r="AE363" i="64"/>
  <c r="AD363" i="64"/>
  <c r="AC363" i="64"/>
  <c r="AB363" i="64"/>
  <c r="AA363" i="64"/>
  <c r="Z363" i="64"/>
  <c r="Y363" i="64"/>
  <c r="X363" i="64"/>
  <c r="W363" i="64"/>
  <c r="V363" i="64"/>
  <c r="U363" i="64"/>
  <c r="T363" i="64"/>
  <c r="E363" i="64"/>
  <c r="E362" i="64"/>
  <c r="E361" i="64"/>
  <c r="E355" i="64"/>
  <c r="G355" i="64" s="1"/>
  <c r="E354" i="64"/>
  <c r="B344" i="64"/>
  <c r="B259"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39" i="64"/>
  <c r="U440" i="64" s="1"/>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T441" i="64"/>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T442" i="64"/>
  <c r="U443" i="64" s="1"/>
  <c r="V444" i="64" s="1"/>
  <c r="W445" i="64" s="1"/>
  <c r="X446" i="64" s="1"/>
  <c r="Y447" i="64" s="1"/>
  <c r="Z448" i="64" s="1"/>
  <c r="AA449" i="64" s="1"/>
  <c r="AB450" i="64" s="1"/>
  <c r="AC451" i="64" s="1"/>
  <c r="AD452" i="64" s="1"/>
  <c r="AE453" i="64" s="1"/>
  <c r="AF454" i="64" s="1"/>
  <c r="AG455" i="64" s="1"/>
  <c r="AH456" i="64" s="1"/>
  <c r="AI457" i="64" s="1"/>
  <c r="AJ458" i="64" s="1"/>
  <c r="AK459" i="64" s="1"/>
  <c r="T443" i="64"/>
  <c r="U444" i="64" s="1"/>
  <c r="V445" i="64" s="1"/>
  <c r="W446" i="64" s="1"/>
  <c r="X447" i="64" s="1"/>
  <c r="Y448" i="64" s="1"/>
  <c r="Z449" i="64" s="1"/>
  <c r="AA450" i="64" s="1"/>
  <c r="AB451" i="64" s="1"/>
  <c r="AC452" i="64" s="1"/>
  <c r="AD453" i="64" s="1"/>
  <c r="AE454" i="64" s="1"/>
  <c r="AF455" i="64" s="1"/>
  <c r="AG456" i="64" s="1"/>
  <c r="AH457" i="64" s="1"/>
  <c r="AI458" i="64" s="1"/>
  <c r="AJ459" i="64" s="1"/>
  <c r="T444" i="64"/>
  <c r="U445" i="64" s="1"/>
  <c r="V446" i="64" s="1"/>
  <c r="W447" i="64" s="1"/>
  <c r="X448" i="64" s="1"/>
  <c r="Y449" i="64" s="1"/>
  <c r="Z450" i="64" s="1"/>
  <c r="AA451" i="64" s="1"/>
  <c r="AB452" i="64" s="1"/>
  <c r="AC453" i="64" s="1"/>
  <c r="AD454" i="64" s="1"/>
  <c r="AE455" i="64" s="1"/>
  <c r="AF456" i="64" s="1"/>
  <c r="AG457" i="64" s="1"/>
  <c r="AH458" i="64" s="1"/>
  <c r="AI459" i="64" s="1"/>
  <c r="T445" i="64"/>
  <c r="U446" i="64" s="1"/>
  <c r="V447" i="64" s="1"/>
  <c r="W448" i="64" s="1"/>
  <c r="X449" i="64" s="1"/>
  <c r="Y450" i="64" s="1"/>
  <c r="Z451" i="64" s="1"/>
  <c r="AA452" i="64" s="1"/>
  <c r="AB453" i="64" s="1"/>
  <c r="AC454" i="64" s="1"/>
  <c r="AD455" i="64" s="1"/>
  <c r="AE456" i="64" s="1"/>
  <c r="AF457" i="64" s="1"/>
  <c r="AG458" i="64" s="1"/>
  <c r="AH459" i="64" s="1"/>
  <c r="T446" i="64"/>
  <c r="U447" i="64" s="1"/>
  <c r="V448" i="64" s="1"/>
  <c r="W449" i="64" s="1"/>
  <c r="X450" i="64" s="1"/>
  <c r="Y451" i="64" s="1"/>
  <c r="Z452" i="64" s="1"/>
  <c r="AA453" i="64" s="1"/>
  <c r="AB454" i="64" s="1"/>
  <c r="AC455" i="64" s="1"/>
  <c r="AD456" i="64" s="1"/>
  <c r="AE457" i="64" s="1"/>
  <c r="AF458" i="64" s="1"/>
  <c r="AG459" i="64" s="1"/>
  <c r="T447" i="64"/>
  <c r="U448" i="64" s="1"/>
  <c r="V449" i="64" s="1"/>
  <c r="W450" i="64" s="1"/>
  <c r="X451" i="64" s="1"/>
  <c r="Y452" i="64" s="1"/>
  <c r="Z453" i="64" s="1"/>
  <c r="AA454" i="64" s="1"/>
  <c r="AB455" i="64" s="1"/>
  <c r="AC456" i="64" s="1"/>
  <c r="AD457" i="64" s="1"/>
  <c r="AE458" i="64" s="1"/>
  <c r="AF459" i="64" s="1"/>
  <c r="T448" i="64"/>
  <c r="U449" i="64" s="1"/>
  <c r="V450" i="64" s="1"/>
  <c r="W451" i="64" s="1"/>
  <c r="X452" i="64" s="1"/>
  <c r="Y453" i="64" s="1"/>
  <c r="Z454" i="64" s="1"/>
  <c r="AA455" i="64" s="1"/>
  <c r="AB456" i="64" s="1"/>
  <c r="AC457" i="64" s="1"/>
  <c r="AD458" i="64" s="1"/>
  <c r="AE459" i="64" s="1"/>
  <c r="T449" i="64"/>
  <c r="U450" i="64" s="1"/>
  <c r="V451" i="64" s="1"/>
  <c r="W452" i="64" s="1"/>
  <c r="X453" i="64" s="1"/>
  <c r="Y454" i="64" s="1"/>
  <c r="Z455" i="64" s="1"/>
  <c r="AA456" i="64" s="1"/>
  <c r="AB457" i="64" s="1"/>
  <c r="AC458" i="64" s="1"/>
  <c r="AD459" i="64" s="1"/>
  <c r="T450" i="64"/>
  <c r="U451" i="64" s="1"/>
  <c r="V452" i="64" s="1"/>
  <c r="W453" i="64" s="1"/>
  <c r="X454" i="64" s="1"/>
  <c r="Y455" i="64" s="1"/>
  <c r="Z456" i="64" s="1"/>
  <c r="AA457" i="64" s="1"/>
  <c r="AB458" i="64" s="1"/>
  <c r="AC459" i="64" s="1"/>
  <c r="T451" i="64"/>
  <c r="U452" i="64" s="1"/>
  <c r="V453" i="64" s="1"/>
  <c r="W454" i="64" s="1"/>
  <c r="X455" i="64" s="1"/>
  <c r="Y456" i="64" s="1"/>
  <c r="Z457" i="64" s="1"/>
  <c r="AA458" i="64" s="1"/>
  <c r="AB459" i="64" s="1"/>
  <c r="T452" i="64"/>
  <c r="U453" i="64" s="1"/>
  <c r="V454" i="64" s="1"/>
  <c r="W455" i="64" s="1"/>
  <c r="X456" i="64" s="1"/>
  <c r="Y457" i="64" s="1"/>
  <c r="Z458" i="64" s="1"/>
  <c r="AA459" i="64" s="1"/>
  <c r="T453" i="64"/>
  <c r="U454" i="64" s="1"/>
  <c r="V455" i="64" s="1"/>
  <c r="W456" i="64" s="1"/>
  <c r="X457" i="64" s="1"/>
  <c r="Y458" i="64" s="1"/>
  <c r="Z459" i="64" s="1"/>
  <c r="T454" i="64"/>
  <c r="U455" i="64" s="1"/>
  <c r="V456" i="64" s="1"/>
  <c r="W457" i="64" s="1"/>
  <c r="X458" i="64" s="1"/>
  <c r="Y459" i="64" s="1"/>
  <c r="T455" i="64"/>
  <c r="U456" i="64" s="1"/>
  <c r="V457" i="64" s="1"/>
  <c r="W458" i="64" s="1"/>
  <c r="X459" i="64" s="1"/>
  <c r="T456" i="64"/>
  <c r="U457" i="64" s="1"/>
  <c r="V458" i="64" s="1"/>
  <c r="W459" i="64" s="1"/>
  <c r="T457" i="64"/>
  <c r="U458" i="64" s="1"/>
  <c r="V459" i="64" s="1"/>
  <c r="T458" i="64"/>
  <c r="U459" i="64" s="1"/>
  <c r="T459" i="64"/>
  <c r="T438" i="64"/>
  <c r="U439" i="64" s="1"/>
  <c r="V440" i="64" s="1"/>
  <c r="W441" i="64" s="1"/>
  <c r="X442" i="64" s="1"/>
  <c r="Y443" i="64" s="1"/>
  <c r="Z444" i="64" s="1"/>
  <c r="AA445" i="64" s="1"/>
  <c r="AB446" i="64" s="1"/>
  <c r="AC447" i="64" s="1"/>
  <c r="AD448" i="64" s="1"/>
  <c r="AE449" i="64" s="1"/>
  <c r="AF450" i="64" s="1"/>
  <c r="AG451" i="64" s="1"/>
  <c r="AH452" i="64" s="1"/>
  <c r="AI453" i="64" s="1"/>
  <c r="AJ454" i="64" s="1"/>
  <c r="AK455" i="64" s="1"/>
  <c r="AL456" i="64" s="1"/>
  <c r="AM457" i="64" s="1"/>
  <c r="AN458" i="64" s="1"/>
  <c r="AO459" i="64" s="1"/>
  <c r="E472" i="64"/>
  <c r="E471" i="64"/>
  <c r="E470" i="64"/>
  <c r="B469" i="64"/>
  <c r="E469" i="64"/>
  <c r="E468" i="64"/>
  <c r="CK467" i="64"/>
  <c r="CJ467" i="64"/>
  <c r="CI467" i="64"/>
  <c r="CH467" i="64"/>
  <c r="CG467" i="64"/>
  <c r="CF467" i="64"/>
  <c r="CE467" i="64"/>
  <c r="CD467" i="64"/>
  <c r="CC467" i="64"/>
  <c r="CB467" i="64"/>
  <c r="CA467" i="64"/>
  <c r="BZ467" i="64"/>
  <c r="BY467" i="64"/>
  <c r="BX467" i="64"/>
  <c r="BW467" i="64"/>
  <c r="BV467" i="64"/>
  <c r="BU467" i="64"/>
  <c r="BT467" i="64"/>
  <c r="BS467" i="64"/>
  <c r="BR467" i="64"/>
  <c r="BQ467" i="64"/>
  <c r="BP467" i="64"/>
  <c r="BO467" i="64"/>
  <c r="BN467" i="64"/>
  <c r="BM467" i="64"/>
  <c r="BL467" i="64"/>
  <c r="BK467" i="64"/>
  <c r="BJ467" i="64"/>
  <c r="BI467" i="64"/>
  <c r="BH467" i="64"/>
  <c r="BG467" i="64"/>
  <c r="BF467" i="64"/>
  <c r="BE467" i="64"/>
  <c r="BD467" i="64"/>
  <c r="BC467" i="64"/>
  <c r="BB467" i="64"/>
  <c r="BA467" i="64"/>
  <c r="AZ467" i="64"/>
  <c r="AY467" i="64"/>
  <c r="AX467" i="64"/>
  <c r="AW467" i="64"/>
  <c r="AV467" i="64"/>
  <c r="AU467" i="64"/>
  <c r="AT467" i="64"/>
  <c r="AS467" i="64"/>
  <c r="AR467" i="64"/>
  <c r="AQ467" i="64"/>
  <c r="AP467" i="64"/>
  <c r="AO467" i="64"/>
  <c r="AN467" i="64"/>
  <c r="AM467" i="64"/>
  <c r="AL467" i="64"/>
  <c r="AK467" i="64"/>
  <c r="AJ467" i="64"/>
  <c r="AI467" i="64"/>
  <c r="AH467" i="64"/>
  <c r="AG467" i="64"/>
  <c r="AF467" i="64"/>
  <c r="AE467" i="64"/>
  <c r="AD467" i="64"/>
  <c r="AC467" i="64"/>
  <c r="AB467" i="64"/>
  <c r="AA467" i="64"/>
  <c r="Z467" i="64"/>
  <c r="Y467" i="64"/>
  <c r="X467" i="64"/>
  <c r="W467" i="64"/>
  <c r="V467" i="64"/>
  <c r="U467" i="64"/>
  <c r="T467" i="64"/>
  <c r="E467" i="64"/>
  <c r="B466" i="64"/>
  <c r="E466" i="64"/>
  <c r="B465" i="64"/>
  <c r="E465" i="64"/>
  <c r="E464" i="64"/>
  <c r="B463" i="64"/>
  <c r="E463" i="64"/>
  <c r="E462" i="64"/>
  <c r="B461" i="64"/>
  <c r="E461" i="64"/>
  <c r="E460" i="64"/>
  <c r="E459" i="64"/>
  <c r="E458" i="64"/>
  <c r="E457" i="64"/>
  <c r="E456" i="64"/>
  <c r="E455" i="64"/>
  <c r="E454" i="64"/>
  <c r="E453" i="64"/>
  <c r="E452" i="64"/>
  <c r="E451" i="64"/>
  <c r="E450" i="64"/>
  <c r="E449" i="64"/>
  <c r="E448" i="64"/>
  <c r="E447" i="64"/>
  <c r="E446" i="64"/>
  <c r="E445" i="64"/>
  <c r="E444" i="64"/>
  <c r="E443" i="64"/>
  <c r="E442" i="64"/>
  <c r="E441" i="64"/>
  <c r="E440" i="64"/>
  <c r="E439" i="64"/>
  <c r="E438" i="64"/>
  <c r="H437" i="64"/>
  <c r="H438" i="64" s="1"/>
  <c r="H439" i="64" s="1"/>
  <c r="H440" i="64" s="1"/>
  <c r="H441" i="64" s="1"/>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B437" i="64"/>
  <c r="B438" i="64" s="1"/>
  <c r="B439" i="64" s="1"/>
  <c r="B440" i="64" s="1"/>
  <c r="B441" i="64" s="1"/>
  <c r="B442" i="64" s="1"/>
  <c r="B443" i="64" s="1"/>
  <c r="B444" i="64" s="1"/>
  <c r="B445" i="64" s="1"/>
  <c r="B446" i="64" s="1"/>
  <c r="B447" i="64" s="1"/>
  <c r="B448" i="64" s="1"/>
  <c r="B449" i="64" s="1"/>
  <c r="B450" i="64" s="1"/>
  <c r="B451" i="64" s="1"/>
  <c r="B452" i="64" s="1"/>
  <c r="B453" i="64" s="1"/>
  <c r="B454" i="64" s="1"/>
  <c r="B455" i="64" s="1"/>
  <c r="B456" i="64" s="1"/>
  <c r="B457" i="64" s="1"/>
  <c r="B458" i="64" s="1"/>
  <c r="B459" i="64" s="1"/>
  <c r="E437" i="64"/>
  <c r="E436" i="64"/>
  <c r="B435" i="64"/>
  <c r="E435" i="64"/>
  <c r="E434" i="64"/>
  <c r="E433" i="64"/>
  <c r="B432" i="64"/>
  <c r="E432" i="64"/>
  <c r="E431" i="64"/>
  <c r="G431" i="64" s="1"/>
  <c r="E430" i="64"/>
  <c r="E484" i="64"/>
  <c r="T460" i="64" l="1"/>
  <c r="U460" i="64" s="1"/>
  <c r="V460" i="64" s="1"/>
  <c r="W460" i="64" s="1"/>
  <c r="X460" i="64" s="1"/>
  <c r="Y460" i="64" s="1"/>
  <c r="Z460" i="64" s="1"/>
  <c r="AA460" i="64" s="1"/>
  <c r="AB460" i="64" s="1"/>
  <c r="AC460" i="64" s="1"/>
  <c r="AD460" i="64" s="1"/>
  <c r="AE460" i="64" s="1"/>
  <c r="AF460" i="64" s="1"/>
  <c r="AG460" i="64" s="1"/>
  <c r="AH460" i="64" s="1"/>
  <c r="AI460" i="64" s="1"/>
  <c r="AJ460" i="64" s="1"/>
  <c r="AK460" i="64" s="1"/>
  <c r="AL460" i="64" s="1"/>
  <c r="AM460" i="64" s="1"/>
  <c r="AN460" i="64" s="1"/>
  <c r="AO460" i="64" s="1"/>
  <c r="AP460" i="64" s="1"/>
  <c r="E482" i="64" l="1"/>
  <c r="G482" i="64" s="1"/>
  <c r="E483" i="64"/>
  <c r="B483" i="64"/>
  <c r="E485" i="64"/>
  <c r="E486" i="64"/>
  <c r="B486" i="64"/>
  <c r="E487" i="64"/>
  <c r="E488" i="64" l="1"/>
  <c r="B488" i="64"/>
  <c r="B489" i="64" s="1"/>
  <c r="B490" i="64" s="1"/>
  <c r="B491" i="64" s="1"/>
  <c r="B492" i="64" s="1"/>
  <c r="B493" i="64" s="1"/>
  <c r="B494" i="64" s="1"/>
  <c r="B495" i="64" s="1"/>
  <c r="B496" i="64" s="1"/>
  <c r="B497" i="64" s="1"/>
  <c r="B498" i="64" s="1"/>
  <c r="B499" i="64" s="1"/>
  <c r="B500" i="64" s="1"/>
  <c r="B501" i="64" s="1"/>
  <c r="B502" i="64" s="1"/>
  <c r="B503" i="64" s="1"/>
  <c r="B504" i="64" s="1"/>
  <c r="B505" i="64" s="1"/>
  <c r="B506" i="64" s="1"/>
  <c r="B507" i="64" s="1"/>
  <c r="B508" i="64" s="1"/>
  <c r="B509" i="64" s="1"/>
  <c r="B510" i="64" s="1"/>
  <c r="H488" i="64"/>
  <c r="H489" i="64" s="1"/>
  <c r="H490" i="64" s="1"/>
  <c r="H491" i="64" s="1"/>
  <c r="H492" i="64" s="1"/>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T489" i="64"/>
  <c r="U490" i="64" s="1"/>
  <c r="V491" i="64" s="1"/>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E489" i="64"/>
  <c r="T490" i="64"/>
  <c r="U491" i="64" s="1"/>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E490" i="64"/>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E491" i="64"/>
  <c r="T492" i="64"/>
  <c r="U493" i="64" s="1"/>
  <c r="V494" i="64" s="1"/>
  <c r="W495" i="64" s="1"/>
  <c r="X496" i="64" s="1"/>
  <c r="Y497" i="64" s="1"/>
  <c r="Z498" i="64" s="1"/>
  <c r="AA499" i="64" s="1"/>
  <c r="AB500" i="64" s="1"/>
  <c r="AC501" i="64" s="1"/>
  <c r="AD502" i="64" s="1"/>
  <c r="AE503" i="64" s="1"/>
  <c r="AF504" i="64" s="1"/>
  <c r="AG505" i="64" s="1"/>
  <c r="AH506" i="64" s="1"/>
  <c r="AI507" i="64" s="1"/>
  <c r="AJ508" i="64" s="1"/>
  <c r="AK509" i="64" s="1"/>
  <c r="AL510" i="64" s="1"/>
  <c r="E492" i="64"/>
  <c r="T493" i="64"/>
  <c r="U494" i="64" s="1"/>
  <c r="V495" i="64" s="1"/>
  <c r="W496" i="64" s="1"/>
  <c r="X497" i="64" s="1"/>
  <c r="Y498" i="64" s="1"/>
  <c r="Z499" i="64" s="1"/>
  <c r="AA500" i="64" s="1"/>
  <c r="AB501" i="64" s="1"/>
  <c r="AC502" i="64" s="1"/>
  <c r="AD503" i="64" s="1"/>
  <c r="AE504" i="64" s="1"/>
  <c r="AF505" i="64" s="1"/>
  <c r="AG506" i="64" s="1"/>
  <c r="AH507" i="64" s="1"/>
  <c r="AI508" i="64" s="1"/>
  <c r="AJ509" i="64" s="1"/>
  <c r="AK510" i="64" s="1"/>
  <c r="E493" i="64"/>
  <c r="T494" i="64"/>
  <c r="U495" i="64" s="1"/>
  <c r="V496" i="64" s="1"/>
  <c r="W497" i="64" s="1"/>
  <c r="X498" i="64" s="1"/>
  <c r="Y499" i="64" s="1"/>
  <c r="Z500" i="64" s="1"/>
  <c r="AA501" i="64" s="1"/>
  <c r="AB502" i="64" s="1"/>
  <c r="AC503" i="64" s="1"/>
  <c r="AD504" i="64" s="1"/>
  <c r="AE505" i="64" s="1"/>
  <c r="AF506" i="64" s="1"/>
  <c r="AG507" i="64" s="1"/>
  <c r="AH508" i="64" s="1"/>
  <c r="AI509" i="64" s="1"/>
  <c r="AJ510" i="64" s="1"/>
  <c r="E494" i="64"/>
  <c r="T495" i="64"/>
  <c r="U496" i="64" s="1"/>
  <c r="V497" i="64" s="1"/>
  <c r="W498" i="64" s="1"/>
  <c r="X499" i="64" s="1"/>
  <c r="Y500" i="64" s="1"/>
  <c r="Z501" i="64" s="1"/>
  <c r="AA502" i="64" s="1"/>
  <c r="AB503" i="64" s="1"/>
  <c r="AC504" i="64" s="1"/>
  <c r="AD505" i="64" s="1"/>
  <c r="AE506" i="64" s="1"/>
  <c r="AF507" i="64" s="1"/>
  <c r="AG508" i="64" s="1"/>
  <c r="AH509" i="64" s="1"/>
  <c r="AI510" i="64" s="1"/>
  <c r="E495" i="64"/>
  <c r="T496" i="64"/>
  <c r="U497" i="64" s="1"/>
  <c r="V498" i="64" s="1"/>
  <c r="W499" i="64" s="1"/>
  <c r="X500" i="64" s="1"/>
  <c r="Y501" i="64" s="1"/>
  <c r="Z502" i="64" s="1"/>
  <c r="AA503" i="64" s="1"/>
  <c r="AB504" i="64" s="1"/>
  <c r="AC505" i="64" s="1"/>
  <c r="AD506" i="64" s="1"/>
  <c r="AE507" i="64" s="1"/>
  <c r="AF508" i="64" s="1"/>
  <c r="AG509" i="64" s="1"/>
  <c r="AH510" i="64" s="1"/>
  <c r="E496" i="64"/>
  <c r="T497" i="64"/>
  <c r="U498" i="64" s="1"/>
  <c r="V499" i="64" s="1"/>
  <c r="W500" i="64" s="1"/>
  <c r="X501" i="64" s="1"/>
  <c r="Y502" i="64" s="1"/>
  <c r="Z503" i="64" s="1"/>
  <c r="AA504" i="64" s="1"/>
  <c r="AB505" i="64" s="1"/>
  <c r="AC506" i="64" s="1"/>
  <c r="AD507" i="64" s="1"/>
  <c r="AE508" i="64" s="1"/>
  <c r="AF509" i="64" s="1"/>
  <c r="AG510" i="64" s="1"/>
  <c r="E497" i="64"/>
  <c r="T498" i="64"/>
  <c r="U499" i="64" s="1"/>
  <c r="V500" i="64" s="1"/>
  <c r="W501" i="64" s="1"/>
  <c r="X502" i="64" s="1"/>
  <c r="Y503" i="64" s="1"/>
  <c r="Z504" i="64" s="1"/>
  <c r="AA505" i="64" s="1"/>
  <c r="AB506" i="64" s="1"/>
  <c r="AC507" i="64" s="1"/>
  <c r="AD508" i="64" s="1"/>
  <c r="AE509" i="64" s="1"/>
  <c r="AF510" i="64" s="1"/>
  <c r="E498" i="64"/>
  <c r="T499" i="64"/>
  <c r="U500" i="64" s="1"/>
  <c r="V501" i="64" s="1"/>
  <c r="W502" i="64" s="1"/>
  <c r="X503" i="64" s="1"/>
  <c r="Y504" i="64" s="1"/>
  <c r="Z505" i="64" s="1"/>
  <c r="AA506" i="64" s="1"/>
  <c r="AB507" i="64" s="1"/>
  <c r="AC508" i="64" s="1"/>
  <c r="AD509" i="64" s="1"/>
  <c r="AE510" i="64" s="1"/>
  <c r="E499" i="64"/>
  <c r="T500" i="64"/>
  <c r="U501" i="64" s="1"/>
  <c r="V502" i="64" s="1"/>
  <c r="W503" i="64" s="1"/>
  <c r="X504" i="64" s="1"/>
  <c r="Y505" i="64" s="1"/>
  <c r="Z506" i="64" s="1"/>
  <c r="AA507" i="64" s="1"/>
  <c r="AB508" i="64" s="1"/>
  <c r="AC509" i="64" s="1"/>
  <c r="AD510" i="64" s="1"/>
  <c r="E500" i="64"/>
  <c r="T501" i="64"/>
  <c r="U502" i="64" s="1"/>
  <c r="V503" i="64" s="1"/>
  <c r="W504" i="64" s="1"/>
  <c r="X505" i="64" s="1"/>
  <c r="Y506" i="64" s="1"/>
  <c r="Z507" i="64" s="1"/>
  <c r="AA508" i="64" s="1"/>
  <c r="AB509" i="64" s="1"/>
  <c r="AC510" i="64" s="1"/>
  <c r="E501" i="64"/>
  <c r="T502" i="64"/>
  <c r="U503" i="64" s="1"/>
  <c r="V504" i="64" s="1"/>
  <c r="W505" i="64" s="1"/>
  <c r="X506" i="64" s="1"/>
  <c r="Y507" i="64" s="1"/>
  <c r="Z508" i="64" s="1"/>
  <c r="AA509" i="64" s="1"/>
  <c r="AB510" i="64" s="1"/>
  <c r="E502" i="64"/>
  <c r="T503" i="64"/>
  <c r="U504" i="64" s="1"/>
  <c r="V505" i="64" s="1"/>
  <c r="W506" i="64" s="1"/>
  <c r="X507" i="64" s="1"/>
  <c r="Y508" i="64" s="1"/>
  <c r="Z509" i="64" s="1"/>
  <c r="AA510" i="64" s="1"/>
  <c r="E503" i="64"/>
  <c r="T504" i="64"/>
  <c r="U505" i="64" s="1"/>
  <c r="V506" i="64" s="1"/>
  <c r="W507" i="64" s="1"/>
  <c r="X508" i="64" s="1"/>
  <c r="Y509" i="64" s="1"/>
  <c r="Z510" i="64" s="1"/>
  <c r="E504" i="64"/>
  <c r="T505" i="64"/>
  <c r="U506" i="64" s="1"/>
  <c r="V507" i="64" s="1"/>
  <c r="W508" i="64" s="1"/>
  <c r="X509" i="64" s="1"/>
  <c r="Y510" i="64" s="1"/>
  <c r="E505" i="64"/>
  <c r="T506" i="64"/>
  <c r="U507" i="64" s="1"/>
  <c r="V508" i="64" s="1"/>
  <c r="W509" i="64" s="1"/>
  <c r="X510" i="64" s="1"/>
  <c r="E506" i="64"/>
  <c r="T507" i="64"/>
  <c r="U508" i="64" s="1"/>
  <c r="V509" i="64" s="1"/>
  <c r="W510" i="64" s="1"/>
  <c r="E507" i="64"/>
  <c r="T508" i="64"/>
  <c r="U509" i="64" s="1"/>
  <c r="V510" i="64" s="1"/>
  <c r="E508" i="64"/>
  <c r="T509" i="64"/>
  <c r="U510" i="64" s="1"/>
  <c r="E509" i="64"/>
  <c r="T510" i="64"/>
  <c r="E510" i="64"/>
  <c r="T511" i="64"/>
  <c r="E511" i="64"/>
  <c r="E512" i="64"/>
  <c r="B512" i="64"/>
  <c r="E513" i="64"/>
  <c r="E514" i="64"/>
  <c r="B514" i="64"/>
  <c r="E515" i="64"/>
  <c r="E516" i="64"/>
  <c r="T518" i="64"/>
  <c r="U518" i="64"/>
  <c r="V518" i="64"/>
  <c r="W518" i="64"/>
  <c r="X518" i="64"/>
  <c r="Y518" i="64"/>
  <c r="Z518" i="64"/>
  <c r="AA518" i="64"/>
  <c r="AB518" i="64"/>
  <c r="AC518" i="64"/>
  <c r="AD518" i="64"/>
  <c r="AE518" i="64"/>
  <c r="AF518" i="64"/>
  <c r="AG518" i="64"/>
  <c r="AH518" i="64"/>
  <c r="AI518" i="64"/>
  <c r="AJ518" i="64"/>
  <c r="AK518" i="64"/>
  <c r="AL518" i="64"/>
  <c r="AM518" i="64"/>
  <c r="AN518" i="64"/>
  <c r="AO518" i="64"/>
  <c r="AP518" i="64"/>
  <c r="AQ518" i="64"/>
  <c r="AR518" i="64"/>
  <c r="AS518" i="64"/>
  <c r="AT518" i="64"/>
  <c r="AU518" i="64"/>
  <c r="AV518" i="64"/>
  <c r="AW518" i="64"/>
  <c r="AX518" i="64"/>
  <c r="AY518" i="64"/>
  <c r="AZ518" i="64"/>
  <c r="BA518" i="64"/>
  <c r="BB518" i="64"/>
  <c r="BC518" i="64"/>
  <c r="BD518" i="64"/>
  <c r="BE518" i="64"/>
  <c r="BF518" i="64"/>
  <c r="BG518" i="64"/>
  <c r="BH518" i="64"/>
  <c r="BI518" i="64"/>
  <c r="BJ518" i="64"/>
  <c r="BK518" i="64"/>
  <c r="BL518" i="64"/>
  <c r="BM518" i="64"/>
  <c r="BN518" i="64"/>
  <c r="BO518" i="64"/>
  <c r="BP518" i="64"/>
  <c r="BQ518" i="64"/>
  <c r="BR518" i="64"/>
  <c r="BS518" i="64"/>
  <c r="BT518" i="64"/>
  <c r="BU518" i="64"/>
  <c r="BV518" i="64"/>
  <c r="BW518" i="64"/>
  <c r="BX518" i="64"/>
  <c r="BY518" i="64"/>
  <c r="BZ518" i="64"/>
  <c r="CA518" i="64"/>
  <c r="CB518" i="64"/>
  <c r="CC518" i="64"/>
  <c r="CD518" i="64"/>
  <c r="CE518" i="64"/>
  <c r="CF518" i="64"/>
  <c r="CG518" i="64"/>
  <c r="CH518" i="64"/>
  <c r="CI518" i="64"/>
  <c r="CJ518" i="64"/>
  <c r="CK518" i="64"/>
  <c r="E523" i="64"/>
  <c r="E522" i="64"/>
  <c r="E521" i="64"/>
  <c r="B520" i="64"/>
  <c r="E520" i="64"/>
  <c r="E519" i="64"/>
  <c r="E518" i="64"/>
  <c r="B517" i="64"/>
  <c r="E517" i="64"/>
  <c r="B516" i="64"/>
  <c r="E481" i="64"/>
  <c r="U511" i="64" l="1"/>
  <c r="V511" i="64" s="1"/>
  <c r="W511" i="64" s="1"/>
  <c r="X511" i="64" s="1"/>
  <c r="Y511" i="64" s="1"/>
  <c r="Z511" i="64" s="1"/>
  <c r="AA511" i="64" s="1"/>
  <c r="AB511" i="64" s="1"/>
  <c r="AC511" i="64" s="1"/>
  <c r="AD511" i="64" s="1"/>
  <c r="AE511" i="64" s="1"/>
  <c r="AF511" i="64" s="1"/>
  <c r="AG511" i="64" s="1"/>
  <c r="AH511" i="64" s="1"/>
  <c r="AI511" i="64" s="1"/>
  <c r="AJ511" i="64" s="1"/>
  <c r="AK511" i="64" s="1"/>
  <c r="AL511" i="64" s="1"/>
  <c r="AM511" i="64" s="1"/>
  <c r="AN511" i="64" s="1"/>
  <c r="AO511" i="64" s="1"/>
  <c r="AP511"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57" i="64" l="1"/>
  <c r="E1557"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B1556" i="64"/>
  <c r="E1556" i="64"/>
  <c r="B1555" i="64"/>
  <c r="E1555" i="64"/>
  <c r="CK1554" i="64"/>
  <c r="CJ1554" i="64"/>
  <c r="CI1554" i="64"/>
  <c r="CH1554" i="64"/>
  <c r="CG1554" i="64"/>
  <c r="CF1554" i="64"/>
  <c r="CE1554" i="64"/>
  <c r="CD1554" i="64"/>
  <c r="CC1554" i="64"/>
  <c r="CB1554" i="64"/>
  <c r="CA1554" i="64"/>
  <c r="BZ1554" i="64"/>
  <c r="BY1554" i="64"/>
  <c r="BX1554" i="64"/>
  <c r="BW1554" i="64"/>
  <c r="BV1554" i="64"/>
  <c r="BU1554" i="64"/>
  <c r="BT1554" i="64"/>
  <c r="BS1554" i="64"/>
  <c r="BR1554" i="64"/>
  <c r="BQ1554" i="64"/>
  <c r="BP1554" i="64"/>
  <c r="BO1554" i="64"/>
  <c r="BN1554" i="64"/>
  <c r="BM1554" i="64"/>
  <c r="BL1554" i="64"/>
  <c r="BK1554" i="64"/>
  <c r="BJ1554" i="64"/>
  <c r="BI1554" i="64"/>
  <c r="BH1554" i="64"/>
  <c r="BG1554" i="64"/>
  <c r="BF1554" i="64"/>
  <c r="BE1554" i="64"/>
  <c r="BD1554" i="64"/>
  <c r="BC1554" i="64"/>
  <c r="BB1554" i="64"/>
  <c r="BA1554" i="64"/>
  <c r="AZ1554" i="64"/>
  <c r="AY1554" i="64"/>
  <c r="AX1554" i="64"/>
  <c r="AW1554" i="64"/>
  <c r="AV1554" i="64"/>
  <c r="AU1554" i="64"/>
  <c r="AT1554" i="64"/>
  <c r="AS1554" i="64"/>
  <c r="AR1554" i="64"/>
  <c r="AQ1554" i="64"/>
  <c r="AP1554" i="64"/>
  <c r="AO1554" i="64"/>
  <c r="AN1554" i="64"/>
  <c r="AM1554" i="64"/>
  <c r="AL1554" i="64"/>
  <c r="AK1554" i="64"/>
  <c r="AJ1554" i="64"/>
  <c r="AI1554" i="64"/>
  <c r="AH1554" i="64"/>
  <c r="AG1554" i="64"/>
  <c r="AF1554" i="64"/>
  <c r="AE1554" i="64"/>
  <c r="AD1554" i="64"/>
  <c r="AC1554" i="64"/>
  <c r="AB1554" i="64"/>
  <c r="AA1554" i="64"/>
  <c r="Z1554" i="64"/>
  <c r="Y1554" i="64"/>
  <c r="X1554" i="64"/>
  <c r="W1554" i="64"/>
  <c r="V1554" i="64"/>
  <c r="U1554" i="64"/>
  <c r="T1554" i="64"/>
  <c r="B1554" i="64"/>
  <c r="E1554" i="64"/>
  <c r="B1553" i="64"/>
  <c r="E1553" i="64"/>
  <c r="B1552" i="64"/>
  <c r="E1552" i="64"/>
  <c r="B1551" i="64"/>
  <c r="E1551" i="64"/>
  <c r="B1550" i="64"/>
  <c r="E1550" i="64"/>
  <c r="E1549" i="64"/>
  <c r="B1548" i="64"/>
  <c r="E1548" i="64"/>
  <c r="E1547" i="64"/>
  <c r="B1546" i="64"/>
  <c r="E1546" i="64"/>
  <c r="B1545" i="64"/>
  <c r="E1545" i="64"/>
  <c r="R1544" i="64"/>
  <c r="R1546" i="64" s="1"/>
  <c r="S1542" i="64" s="1"/>
  <c r="B1544" i="64"/>
  <c r="E1544" i="64"/>
  <c r="G1544" i="64" s="1"/>
  <c r="B1543" i="64"/>
  <c r="E1543" i="64"/>
  <c r="K1542" i="64"/>
  <c r="E1542" i="64"/>
  <c r="E1541" i="64"/>
  <c r="E1540" i="64"/>
  <c r="E1539" i="64"/>
  <c r="G1539" i="64" s="1"/>
  <c r="E1538" i="64"/>
  <c r="G1538" i="64" s="1"/>
  <c r="E1537" i="64"/>
  <c r="G1537" i="64" s="1"/>
  <c r="E1536" i="64"/>
  <c r="G1536" i="64" s="1"/>
  <c r="B1535" i="64"/>
  <c r="E1535" i="64"/>
  <c r="G1535" i="64" s="1"/>
  <c r="E1534" i="64"/>
  <c r="E407" i="64"/>
  <c r="B407" i="64"/>
  <c r="B421" i="64"/>
  <c r="E421" i="64"/>
  <c r="CK420" i="64"/>
  <c r="CJ420" i="64"/>
  <c r="CI420" i="64"/>
  <c r="CH420" i="64"/>
  <c r="CG420" i="64"/>
  <c r="CF420" i="64"/>
  <c r="CE420" i="64"/>
  <c r="CD420" i="64"/>
  <c r="CC420" i="64"/>
  <c r="CB420" i="64"/>
  <c r="CA420" i="64"/>
  <c r="BZ420" i="64"/>
  <c r="BY420" i="64"/>
  <c r="BX420" i="64"/>
  <c r="BW420" i="64"/>
  <c r="BV420" i="64"/>
  <c r="BU420" i="64"/>
  <c r="BT420" i="64"/>
  <c r="BS420" i="64"/>
  <c r="BR420" i="64"/>
  <c r="BQ420" i="64"/>
  <c r="BP420" i="64"/>
  <c r="BO420" i="64"/>
  <c r="BN420" i="64"/>
  <c r="BM420" i="64"/>
  <c r="BL420" i="64"/>
  <c r="BK420" i="64"/>
  <c r="BJ420" i="64"/>
  <c r="BI420" i="64"/>
  <c r="BH420" i="64"/>
  <c r="BG420" i="64"/>
  <c r="BF420" i="64"/>
  <c r="BE420" i="64"/>
  <c r="BD420" i="64"/>
  <c r="BC420" i="64"/>
  <c r="BB420" i="64"/>
  <c r="BA420" i="64"/>
  <c r="AZ420" i="64"/>
  <c r="AY420" i="64"/>
  <c r="AX420" i="64"/>
  <c r="AW420" i="64"/>
  <c r="AV420" i="64"/>
  <c r="AU420" i="64"/>
  <c r="AT420" i="64"/>
  <c r="AS420" i="64"/>
  <c r="AR420" i="64"/>
  <c r="AQ420" i="64"/>
  <c r="AP420" i="64"/>
  <c r="AO420" i="64"/>
  <c r="AN420" i="64"/>
  <c r="AM420" i="64"/>
  <c r="AL420" i="64"/>
  <c r="AK420" i="64"/>
  <c r="AJ420" i="64"/>
  <c r="AI420" i="64"/>
  <c r="AH420" i="64"/>
  <c r="AG420" i="64"/>
  <c r="AF420" i="64"/>
  <c r="AE420" i="64"/>
  <c r="AD420" i="64"/>
  <c r="AC420" i="64"/>
  <c r="AB420" i="64"/>
  <c r="AA420" i="64"/>
  <c r="Z420" i="64"/>
  <c r="Y420" i="64"/>
  <c r="X420" i="64"/>
  <c r="W420" i="64"/>
  <c r="V420" i="64"/>
  <c r="U420" i="64"/>
  <c r="T420" i="64"/>
  <c r="B420" i="64"/>
  <c r="E420" i="64"/>
  <c r="B419" i="64"/>
  <c r="E419" i="64"/>
  <c r="CK418" i="64"/>
  <c r="CJ418" i="64"/>
  <c r="CI418" i="64"/>
  <c r="CH418" i="64"/>
  <c r="CG418" i="64"/>
  <c r="CF418" i="64"/>
  <c r="CE418" i="64"/>
  <c r="CD418" i="64"/>
  <c r="CC418" i="64"/>
  <c r="CB418" i="64"/>
  <c r="CA418" i="64"/>
  <c r="BZ418" i="64"/>
  <c r="BY418" i="64"/>
  <c r="BX418" i="64"/>
  <c r="BW418" i="64"/>
  <c r="BV418" i="64"/>
  <c r="BU418" i="64"/>
  <c r="BT418" i="64"/>
  <c r="BS418" i="64"/>
  <c r="BR418" i="64"/>
  <c r="BQ418" i="64"/>
  <c r="BP418" i="64"/>
  <c r="BO418" i="64"/>
  <c r="BN418" i="64"/>
  <c r="BM418" i="64"/>
  <c r="BL418" i="64"/>
  <c r="BK418" i="64"/>
  <c r="BJ418" i="64"/>
  <c r="BI418" i="64"/>
  <c r="BH418" i="64"/>
  <c r="BG418" i="64"/>
  <c r="BF418" i="64"/>
  <c r="BE418" i="64"/>
  <c r="BD418" i="64"/>
  <c r="BC418" i="64"/>
  <c r="BB418" i="64"/>
  <c r="BA418" i="64"/>
  <c r="AZ418" i="64"/>
  <c r="AY418" i="64"/>
  <c r="AX418" i="64"/>
  <c r="AW418" i="64"/>
  <c r="AV418" i="64"/>
  <c r="AU418" i="64"/>
  <c r="AT418" i="64"/>
  <c r="AS418" i="64"/>
  <c r="AR418" i="64"/>
  <c r="AQ418" i="64"/>
  <c r="AP418" i="64"/>
  <c r="AO418" i="64"/>
  <c r="AN418" i="64"/>
  <c r="AM418" i="64"/>
  <c r="AL418" i="64"/>
  <c r="AK418" i="64"/>
  <c r="AJ418" i="64"/>
  <c r="AI418" i="64"/>
  <c r="AH418" i="64"/>
  <c r="AG418" i="64"/>
  <c r="AF418" i="64"/>
  <c r="AE418" i="64"/>
  <c r="AD418" i="64"/>
  <c r="AC418" i="64"/>
  <c r="AB418" i="64"/>
  <c r="AA418" i="64"/>
  <c r="Z418" i="64"/>
  <c r="Y418" i="64"/>
  <c r="X418" i="64"/>
  <c r="W418" i="64"/>
  <c r="V418" i="64"/>
  <c r="U418" i="64"/>
  <c r="T418" i="64"/>
  <c r="B418" i="64"/>
  <c r="E418" i="64"/>
  <c r="B417" i="64"/>
  <c r="E417" i="64"/>
  <c r="B416" i="64"/>
  <c r="E416" i="64"/>
  <c r="B415" i="64"/>
  <c r="E415" i="64"/>
  <c r="B414" i="64"/>
  <c r="E414" i="64"/>
  <c r="E413" i="64"/>
  <c r="B412" i="64"/>
  <c r="E412" i="64"/>
  <c r="E411" i="64"/>
  <c r="B410" i="64"/>
  <c r="E410" i="64"/>
  <c r="B409" i="64"/>
  <c r="E409" i="64"/>
  <c r="R408" i="64"/>
  <c r="R410" i="64" s="1"/>
  <c r="S406" i="64" s="1"/>
  <c r="B408" i="64"/>
  <c r="E408" i="64"/>
  <c r="G408" i="64" s="1"/>
  <c r="K406" i="64"/>
  <c r="E406" i="64"/>
  <c r="E405" i="64"/>
  <c r="E404" i="64"/>
  <c r="E403" i="64"/>
  <c r="G403" i="64" s="1"/>
  <c r="E402" i="64"/>
  <c r="G402" i="64" s="1"/>
  <c r="E401" i="64"/>
  <c r="G401" i="64" s="1"/>
  <c r="E400" i="64"/>
  <c r="G400" i="64" s="1"/>
  <c r="B399" i="64"/>
  <c r="E399" i="64"/>
  <c r="G399" i="64" s="1"/>
  <c r="E398" i="64"/>
  <c r="T1195" i="64"/>
  <c r="U1195" i="64"/>
  <c r="V1195" i="64"/>
  <c r="W1195" i="64"/>
  <c r="X1195" i="64"/>
  <c r="Y1195" i="64"/>
  <c r="Z1195" i="64"/>
  <c r="AA1195" i="64"/>
  <c r="AB1195" i="64"/>
  <c r="AC1195" i="64"/>
  <c r="AD1195" i="64"/>
  <c r="AE1195" i="64"/>
  <c r="AF1195" i="64"/>
  <c r="AG1195" i="64"/>
  <c r="AH1195" i="64"/>
  <c r="AI1195" i="64"/>
  <c r="AJ1195" i="64"/>
  <c r="AK1195" i="64"/>
  <c r="AL1195" i="64"/>
  <c r="AM1195" i="64"/>
  <c r="AN1195" i="64"/>
  <c r="AO1195" i="64"/>
  <c r="AP1195" i="64"/>
  <c r="AQ1195" i="64"/>
  <c r="AR1195" i="64"/>
  <c r="AS1195" i="64"/>
  <c r="AT1195" i="64"/>
  <c r="AU1195" i="64"/>
  <c r="AV1195" i="64"/>
  <c r="AW1195" i="64"/>
  <c r="AX1195" i="64"/>
  <c r="AY1195" i="64"/>
  <c r="AZ1195" i="64"/>
  <c r="BA1195" i="64"/>
  <c r="BB1195" i="64"/>
  <c r="BC1195" i="64"/>
  <c r="BD1195" i="64"/>
  <c r="BE1195" i="64"/>
  <c r="BF1195" i="64"/>
  <c r="BG1195" i="64"/>
  <c r="BH1195" i="64"/>
  <c r="BI1195" i="64"/>
  <c r="BJ1195" i="64"/>
  <c r="BK1195" i="64"/>
  <c r="BL1195" i="64"/>
  <c r="BM1195" i="64"/>
  <c r="BN1195" i="64"/>
  <c r="BO1195" i="64"/>
  <c r="BP1195" i="64"/>
  <c r="BQ1195" i="64"/>
  <c r="BR1195" i="64"/>
  <c r="BS1195" i="64"/>
  <c r="BT1195" i="64"/>
  <c r="BU1195" i="64"/>
  <c r="BV1195" i="64"/>
  <c r="BW1195" i="64"/>
  <c r="BX1195" i="64"/>
  <c r="BY1195" i="64"/>
  <c r="BZ1195" i="64"/>
  <c r="CA1195" i="64"/>
  <c r="CB1195" i="64"/>
  <c r="CC1195" i="64"/>
  <c r="CD1195" i="64"/>
  <c r="CE1195" i="64"/>
  <c r="CF1195" i="64"/>
  <c r="CG1195" i="64"/>
  <c r="CH1195" i="64"/>
  <c r="CI1195" i="64"/>
  <c r="CJ1195" i="64"/>
  <c r="CK1195" i="64"/>
  <c r="B1268" i="64"/>
  <c r="E1268" i="64"/>
  <c r="CK1267" i="64"/>
  <c r="CJ1267" i="64"/>
  <c r="CI1267" i="64"/>
  <c r="CH1267" i="64"/>
  <c r="CG1267" i="64"/>
  <c r="CF1267" i="64"/>
  <c r="CE1267" i="64"/>
  <c r="CD1267" i="64"/>
  <c r="CC1267" i="64"/>
  <c r="CB1267" i="64"/>
  <c r="CA1267" i="64"/>
  <c r="BZ1267" i="64"/>
  <c r="BY1267" i="64"/>
  <c r="BX1267" i="64"/>
  <c r="BW1267" i="64"/>
  <c r="BV1267" i="64"/>
  <c r="BU1267" i="64"/>
  <c r="BT1267" i="64"/>
  <c r="BS1267" i="64"/>
  <c r="BR1267" i="64"/>
  <c r="BQ1267" i="64"/>
  <c r="BP1267" i="64"/>
  <c r="BO1267" i="64"/>
  <c r="BN1267" i="64"/>
  <c r="BM1267" i="64"/>
  <c r="BL1267" i="64"/>
  <c r="BK1267" i="64"/>
  <c r="BJ1267" i="64"/>
  <c r="BI1267" i="64"/>
  <c r="BH1267" i="64"/>
  <c r="BG1267" i="64"/>
  <c r="BF1267" i="64"/>
  <c r="BE1267" i="64"/>
  <c r="BD1267" i="64"/>
  <c r="BC1267" i="64"/>
  <c r="BB1267" i="64"/>
  <c r="BA1267" i="64"/>
  <c r="AZ1267" i="64"/>
  <c r="AY1267" i="64"/>
  <c r="AX1267" i="64"/>
  <c r="AW1267" i="64"/>
  <c r="AV1267" i="64"/>
  <c r="AU1267" i="64"/>
  <c r="AT1267" i="64"/>
  <c r="AS1267" i="64"/>
  <c r="AR1267" i="64"/>
  <c r="AQ1267" i="64"/>
  <c r="AP1267" i="64"/>
  <c r="AO1267" i="64"/>
  <c r="AN1267" i="64"/>
  <c r="AM1267" i="64"/>
  <c r="AL1267" i="64"/>
  <c r="AK1267" i="64"/>
  <c r="AJ1267" i="64"/>
  <c r="AI1267" i="64"/>
  <c r="AH1267" i="64"/>
  <c r="AG1267" i="64"/>
  <c r="AF1267" i="64"/>
  <c r="AE1267" i="64"/>
  <c r="AD1267" i="64"/>
  <c r="AC1267" i="64"/>
  <c r="AB1267" i="64"/>
  <c r="AA1267" i="64"/>
  <c r="Z1267" i="64"/>
  <c r="Y1267" i="64"/>
  <c r="X1267" i="64"/>
  <c r="W1267" i="64"/>
  <c r="V1267" i="64"/>
  <c r="U1267" i="64"/>
  <c r="T1267" i="64"/>
  <c r="B1267" i="64"/>
  <c r="E1267" i="64"/>
  <c r="B1266" i="64"/>
  <c r="E1266" i="64"/>
  <c r="B1265" i="64"/>
  <c r="E1265" i="64"/>
  <c r="B1264" i="64"/>
  <c r="E1264" i="64"/>
  <c r="CK1263" i="64"/>
  <c r="CJ1263" i="64"/>
  <c r="CI1263" i="64"/>
  <c r="CH1263" i="64"/>
  <c r="CG1263" i="64"/>
  <c r="CF1263" i="64"/>
  <c r="CE1263" i="64"/>
  <c r="CD1263" i="64"/>
  <c r="CC1263" i="64"/>
  <c r="CB1263" i="64"/>
  <c r="CA1263" i="64"/>
  <c r="BZ1263" i="64"/>
  <c r="BY1263" i="64"/>
  <c r="BX1263" i="64"/>
  <c r="BW1263" i="64"/>
  <c r="BV1263" i="64"/>
  <c r="BU1263" i="64"/>
  <c r="BT1263" i="64"/>
  <c r="BS1263" i="64"/>
  <c r="BR1263" i="64"/>
  <c r="BQ1263" i="64"/>
  <c r="BP1263" i="64"/>
  <c r="BO1263" i="64"/>
  <c r="BN1263" i="64"/>
  <c r="BM1263" i="64"/>
  <c r="BL1263" i="64"/>
  <c r="BK1263" i="64"/>
  <c r="BJ1263" i="64"/>
  <c r="BI1263" i="64"/>
  <c r="BH1263" i="64"/>
  <c r="BG1263" i="64"/>
  <c r="BF1263" i="64"/>
  <c r="BE1263" i="64"/>
  <c r="BD1263" i="64"/>
  <c r="BC1263" i="64"/>
  <c r="BB1263" i="64"/>
  <c r="BA1263" i="64"/>
  <c r="AZ1263" i="64"/>
  <c r="AY1263" i="64"/>
  <c r="AX1263" i="64"/>
  <c r="AW1263" i="64"/>
  <c r="AV1263" i="64"/>
  <c r="AU1263" i="64"/>
  <c r="AT1263" i="64"/>
  <c r="AS1263" i="64"/>
  <c r="AR1263" i="64"/>
  <c r="AQ1263" i="64"/>
  <c r="AP1263" i="64"/>
  <c r="AO1263" i="64"/>
  <c r="AN1263" i="64"/>
  <c r="AM1263" i="64"/>
  <c r="AL1263" i="64"/>
  <c r="AK1263" i="64"/>
  <c r="AJ1263" i="64"/>
  <c r="AI1263" i="64"/>
  <c r="AH1263" i="64"/>
  <c r="AG1263" i="64"/>
  <c r="AF1263" i="64"/>
  <c r="AE1263" i="64"/>
  <c r="AD1263" i="64"/>
  <c r="AC1263" i="64"/>
  <c r="AB1263" i="64"/>
  <c r="AA1263" i="64"/>
  <c r="Z1263" i="64"/>
  <c r="Y1263" i="64"/>
  <c r="X1263" i="64"/>
  <c r="W1263" i="64"/>
  <c r="V1263" i="64"/>
  <c r="U1263" i="64"/>
  <c r="T1263" i="64"/>
  <c r="B1263" i="64"/>
  <c r="E1263" i="64"/>
  <c r="B1262" i="64"/>
  <c r="E1262" i="64"/>
  <c r="B1261" i="64"/>
  <c r="E1261" i="64"/>
  <c r="E1260" i="64"/>
  <c r="G1260" i="64" s="1"/>
  <c r="R1259" i="64"/>
  <c r="B1259" i="64"/>
  <c r="E1259" i="64"/>
  <c r="G1259" i="64" s="1"/>
  <c r="B1258" i="64"/>
  <c r="E1258" i="64"/>
  <c r="G1258" i="64" s="1"/>
  <c r="E1257" i="64"/>
  <c r="G1257" i="64" s="1"/>
  <c r="E1256" i="64"/>
  <c r="G1256" i="64" s="1"/>
  <c r="B1255" i="64"/>
  <c r="E1255" i="64"/>
  <c r="G1255" i="64" s="1"/>
  <c r="E1254" i="64"/>
  <c r="G1254" i="64" s="1"/>
  <c r="B1253" i="64"/>
  <c r="E1253" i="64"/>
  <c r="G1253" i="64" s="1"/>
  <c r="B1252" i="64"/>
  <c r="E1252" i="64"/>
  <c r="G1252" i="64" s="1"/>
  <c r="R1251" i="64"/>
  <c r="R1258" i="64" s="1"/>
  <c r="B1251" i="64"/>
  <c r="E1251" i="64"/>
  <c r="G1251" i="64" s="1"/>
  <c r="E1250" i="64"/>
  <c r="G1250" i="64" s="1"/>
  <c r="K1249" i="64"/>
  <c r="E1249" i="64"/>
  <c r="G1249" i="64" s="1"/>
  <c r="E1248" i="64"/>
  <c r="G1248" i="64" s="1"/>
  <c r="E1247" i="64"/>
  <c r="G1247" i="64" s="1"/>
  <c r="E1246" i="64"/>
  <c r="G1246" i="64" s="1"/>
  <c r="E1245" i="64"/>
  <c r="G1245" i="64" s="1"/>
  <c r="E1244" i="64"/>
  <c r="G1244" i="64" s="1"/>
  <c r="E1243" i="64"/>
  <c r="G1243" i="64" s="1"/>
  <c r="B1242" i="64"/>
  <c r="E1242" i="64"/>
  <c r="G1242" i="64" s="1"/>
  <c r="E1241" i="64"/>
  <c r="E1182" i="64"/>
  <c r="G1182" i="64" s="1"/>
  <c r="R1183" i="64"/>
  <c r="R1190" i="64" s="1"/>
  <c r="B1200" i="64"/>
  <c r="E1200" i="64"/>
  <c r="B1199" i="64"/>
  <c r="E1199" i="64"/>
  <c r="B1198" i="64"/>
  <c r="E1198" i="64"/>
  <c r="B1197" i="64"/>
  <c r="E1197" i="64"/>
  <c r="B1196" i="64"/>
  <c r="E1196" i="64"/>
  <c r="B1195" i="64"/>
  <c r="E1195" i="64"/>
  <c r="B1194" i="64"/>
  <c r="E1194" i="64"/>
  <c r="B1193" i="64"/>
  <c r="E1193" i="64"/>
  <c r="E1192" i="64"/>
  <c r="G1192" i="64" s="1"/>
  <c r="R1191" i="64"/>
  <c r="B1191" i="64"/>
  <c r="E1191" i="64"/>
  <c r="G1191" i="64" s="1"/>
  <c r="B1190" i="64"/>
  <c r="E1190" i="64"/>
  <c r="G1190" i="64" s="1"/>
  <c r="E1189" i="64"/>
  <c r="G1189" i="64" s="1"/>
  <c r="E1188" i="64"/>
  <c r="G1188" i="64" s="1"/>
  <c r="B1187" i="64"/>
  <c r="E1187" i="64"/>
  <c r="G1187" i="64" s="1"/>
  <c r="E1186" i="64"/>
  <c r="G1186" i="64" s="1"/>
  <c r="B1185" i="64"/>
  <c r="E1185" i="64"/>
  <c r="G1185" i="64" s="1"/>
  <c r="B1184" i="64"/>
  <c r="E1184" i="64"/>
  <c r="G1184" i="64" s="1"/>
  <c r="B1183" i="64"/>
  <c r="E1183" i="64"/>
  <c r="G1183" i="64" s="1"/>
  <c r="K1181" i="64"/>
  <c r="E1181" i="64"/>
  <c r="G1181" i="64" s="1"/>
  <c r="E1180" i="64"/>
  <c r="G1180" i="64" s="1"/>
  <c r="E1179" i="64"/>
  <c r="G1179" i="64" s="1"/>
  <c r="E1178" i="64"/>
  <c r="G1178" i="64" s="1"/>
  <c r="E1177" i="64"/>
  <c r="G1177" i="64" s="1"/>
  <c r="E1176" i="64"/>
  <c r="G1176" i="64" s="1"/>
  <c r="E1175" i="64"/>
  <c r="G1175" i="64" s="1"/>
  <c r="B1174" i="64"/>
  <c r="E1174" i="64"/>
  <c r="G1174" i="64" s="1"/>
  <c r="E1173" i="64"/>
  <c r="R2563" i="64"/>
  <c r="K2562" i="64"/>
  <c r="E2564" i="64"/>
  <c r="G2564" i="64" s="1"/>
  <c r="B2563" i="64"/>
  <c r="B2562" i="64"/>
  <c r="E2561" i="64"/>
  <c r="G2561" i="64" s="1"/>
  <c r="E2562" i="64"/>
  <c r="G2562" i="64" s="1"/>
  <c r="E2563" i="64"/>
  <c r="G2563" i="64" s="1"/>
  <c r="B2559" i="64"/>
  <c r="B2557" i="64"/>
  <c r="B2572" i="64"/>
  <c r="E2572" i="64"/>
  <c r="CK2571" i="64"/>
  <c r="CJ2571" i="64"/>
  <c r="CI2571" i="64"/>
  <c r="CH2571" i="64"/>
  <c r="CG2571" i="64"/>
  <c r="CF2571" i="64"/>
  <c r="CE2571" i="64"/>
  <c r="CD2571" i="64"/>
  <c r="CC2571" i="64"/>
  <c r="CB2571" i="64"/>
  <c r="CA2571" i="64"/>
  <c r="BZ2571" i="64"/>
  <c r="BY2571" i="64"/>
  <c r="BX2571" i="64"/>
  <c r="BW2571" i="64"/>
  <c r="BV2571" i="64"/>
  <c r="BU2571" i="64"/>
  <c r="BT2571" i="64"/>
  <c r="BS2571" i="64"/>
  <c r="BR2571" i="64"/>
  <c r="BQ2571" i="64"/>
  <c r="BP2571" i="64"/>
  <c r="BO2571" i="64"/>
  <c r="BN2571" i="64"/>
  <c r="BM2571" i="64"/>
  <c r="BL2571" i="64"/>
  <c r="BK2571" i="64"/>
  <c r="BJ2571" i="64"/>
  <c r="BI2571" i="64"/>
  <c r="BH2571" i="64"/>
  <c r="BG2571" i="64"/>
  <c r="BF2571" i="64"/>
  <c r="BE2571" i="64"/>
  <c r="BD2571" i="64"/>
  <c r="BC2571" i="64"/>
  <c r="BB2571" i="64"/>
  <c r="BA2571" i="64"/>
  <c r="AZ2571" i="64"/>
  <c r="AY2571" i="64"/>
  <c r="AX2571" i="64"/>
  <c r="AW2571" i="64"/>
  <c r="AV2571" i="64"/>
  <c r="AU2571" i="64"/>
  <c r="AT2571" i="64"/>
  <c r="AS2571" i="64"/>
  <c r="AR2571" i="64"/>
  <c r="AQ2571" i="64"/>
  <c r="AP2571" i="64"/>
  <c r="AO2571" i="64"/>
  <c r="AN2571" i="64"/>
  <c r="AM2571" i="64"/>
  <c r="AL2571" i="64"/>
  <c r="AK2571" i="64"/>
  <c r="AJ2571" i="64"/>
  <c r="AI2571" i="64"/>
  <c r="AH2571" i="64"/>
  <c r="AG2571" i="64"/>
  <c r="AF2571" i="64"/>
  <c r="AE2571" i="64"/>
  <c r="AD2571" i="64"/>
  <c r="AC2571" i="64"/>
  <c r="AB2571" i="64"/>
  <c r="AA2571" i="64"/>
  <c r="Z2571" i="64"/>
  <c r="Y2571" i="64"/>
  <c r="X2571" i="64"/>
  <c r="W2571" i="64"/>
  <c r="V2571" i="64"/>
  <c r="U2571" i="64"/>
  <c r="T2571" i="64"/>
  <c r="B2571" i="64"/>
  <c r="E2571" i="64"/>
  <c r="B2570" i="64"/>
  <c r="E2570" i="64"/>
  <c r="B2569" i="64"/>
  <c r="E2569" i="64"/>
  <c r="B2568" i="64"/>
  <c r="E2568" i="64"/>
  <c r="B2567" i="64"/>
  <c r="E2567" i="64"/>
  <c r="B2566" i="64"/>
  <c r="E2566" i="64"/>
  <c r="B2565" i="64"/>
  <c r="E2565" i="64"/>
  <c r="E2560" i="64"/>
  <c r="G2560" i="64" s="1"/>
  <c r="E2559" i="64"/>
  <c r="G2559" i="64" s="1"/>
  <c r="E2558" i="64"/>
  <c r="G2558" i="64" s="1"/>
  <c r="E2557" i="64"/>
  <c r="G2557" i="64" s="1"/>
  <c r="B2556" i="64"/>
  <c r="E2556" i="64"/>
  <c r="G2556" i="64" s="1"/>
  <c r="R2555" i="64"/>
  <c r="R2562" i="64" s="1"/>
  <c r="B2555" i="64"/>
  <c r="E2555" i="64"/>
  <c r="G2555" i="64" s="1"/>
  <c r="K2554" i="64"/>
  <c r="E2554" i="64"/>
  <c r="G2554" i="64" s="1"/>
  <c r="E2553" i="64"/>
  <c r="G2553" i="64" s="1"/>
  <c r="E2552" i="64"/>
  <c r="G2552" i="64" s="1"/>
  <c r="E2551" i="64"/>
  <c r="G2551" i="64" s="1"/>
  <c r="E2550" i="64"/>
  <c r="G2550" i="64" s="1"/>
  <c r="E2549" i="64"/>
  <c r="G2549" i="64" s="1"/>
  <c r="E2548" i="64"/>
  <c r="G2548" i="64" s="1"/>
  <c r="B2547" i="64"/>
  <c r="E2547" i="64"/>
  <c r="G2547" i="64" s="1"/>
  <c r="E2546" i="64"/>
  <c r="T1158" i="64"/>
  <c r="U1158" i="64"/>
  <c r="V1158" i="64"/>
  <c r="W1158" i="64"/>
  <c r="X1158" i="64"/>
  <c r="Y1158" i="64"/>
  <c r="Z1158" i="64"/>
  <c r="AA1158" i="64"/>
  <c r="AB1158" i="64"/>
  <c r="AC1158" i="64"/>
  <c r="AD1158" i="64"/>
  <c r="AE1158" i="64"/>
  <c r="AF1158" i="64"/>
  <c r="AG1158" i="64"/>
  <c r="AH1158" i="64"/>
  <c r="AI1158" i="64"/>
  <c r="AJ1158" i="64"/>
  <c r="AK1158" i="64"/>
  <c r="AL1158" i="64"/>
  <c r="AM1158" i="64"/>
  <c r="AN1158" i="64"/>
  <c r="AO1158" i="64"/>
  <c r="AP1158" i="64"/>
  <c r="AQ1158" i="64"/>
  <c r="AR1158" i="64"/>
  <c r="AS1158" i="64"/>
  <c r="AT1158" i="64"/>
  <c r="AU1158" i="64"/>
  <c r="AV1158" i="64"/>
  <c r="AW1158" i="64"/>
  <c r="AX1158" i="64"/>
  <c r="AY1158" i="64"/>
  <c r="AZ1158" i="64"/>
  <c r="BA1158" i="64"/>
  <c r="BB1158" i="64"/>
  <c r="BC1158" i="64"/>
  <c r="BD1158" i="64"/>
  <c r="BE1158" i="64"/>
  <c r="BF1158" i="64"/>
  <c r="BG1158" i="64"/>
  <c r="BH1158" i="64"/>
  <c r="BI1158" i="64"/>
  <c r="BJ1158" i="64"/>
  <c r="BK1158" i="64"/>
  <c r="BL1158" i="64"/>
  <c r="BM1158" i="64"/>
  <c r="BN1158" i="64"/>
  <c r="BO1158" i="64"/>
  <c r="BP1158" i="64"/>
  <c r="BQ1158" i="64"/>
  <c r="BR1158" i="64"/>
  <c r="BS1158" i="64"/>
  <c r="BT1158" i="64"/>
  <c r="BU1158" i="64"/>
  <c r="BV1158" i="64"/>
  <c r="BW1158" i="64"/>
  <c r="BX1158" i="64"/>
  <c r="BY1158" i="64"/>
  <c r="BZ1158" i="64"/>
  <c r="CA1158" i="64"/>
  <c r="CB1158" i="64"/>
  <c r="CC1158" i="64"/>
  <c r="CD1158" i="64"/>
  <c r="CE1158" i="64"/>
  <c r="CF1158" i="64"/>
  <c r="CG1158" i="64"/>
  <c r="CH1158" i="64"/>
  <c r="CI1158" i="64"/>
  <c r="CJ1158" i="64"/>
  <c r="CK1158" i="64"/>
  <c r="B2362" i="64"/>
  <c r="B2380" i="64"/>
  <c r="E2380" i="64"/>
  <c r="CK2379" i="64"/>
  <c r="CJ2379" i="64"/>
  <c r="CI2379" i="64"/>
  <c r="CH2379" i="64"/>
  <c r="CG2379" i="64"/>
  <c r="CF2379" i="64"/>
  <c r="CE2379" i="64"/>
  <c r="CD2379" i="64"/>
  <c r="CC2379" i="64"/>
  <c r="CB2379" i="64"/>
  <c r="CA2379" i="64"/>
  <c r="BZ2379" i="64"/>
  <c r="BY2379" i="64"/>
  <c r="BX2379" i="64"/>
  <c r="BW2379" i="64"/>
  <c r="BV2379" i="64"/>
  <c r="BU2379" i="64"/>
  <c r="BT2379" i="64"/>
  <c r="BS2379" i="64"/>
  <c r="BR2379" i="64"/>
  <c r="BQ2379" i="64"/>
  <c r="BP2379" i="64"/>
  <c r="BO2379" i="64"/>
  <c r="BN2379" i="64"/>
  <c r="BM2379" i="64"/>
  <c r="BL2379" i="64"/>
  <c r="BK2379" i="64"/>
  <c r="BJ2379" i="64"/>
  <c r="BI2379" i="64"/>
  <c r="BH2379" i="64"/>
  <c r="BG2379" i="64"/>
  <c r="BF2379" i="64"/>
  <c r="BE2379" i="64"/>
  <c r="BD2379" i="64"/>
  <c r="BC2379" i="64"/>
  <c r="BB2379" i="64"/>
  <c r="BA2379" i="64"/>
  <c r="AZ2379" i="64"/>
  <c r="AY2379" i="64"/>
  <c r="AX2379" i="64"/>
  <c r="AW2379" i="64"/>
  <c r="AV2379" i="64"/>
  <c r="AU2379" i="64"/>
  <c r="AT2379" i="64"/>
  <c r="AS2379" i="64"/>
  <c r="AR2379" i="64"/>
  <c r="AQ2379" i="64"/>
  <c r="AP2379" i="64"/>
  <c r="AO2379" i="64"/>
  <c r="AN2379" i="64"/>
  <c r="AM2379" i="64"/>
  <c r="AL2379" i="64"/>
  <c r="AK2379" i="64"/>
  <c r="AJ2379" i="64"/>
  <c r="AI2379" i="64"/>
  <c r="AH2379" i="64"/>
  <c r="AG2379" i="64"/>
  <c r="AF2379" i="64"/>
  <c r="AE2379" i="64"/>
  <c r="AD2379" i="64"/>
  <c r="AC2379" i="64"/>
  <c r="AB2379" i="64"/>
  <c r="AA2379" i="64"/>
  <c r="Z2379" i="64"/>
  <c r="Y2379" i="64"/>
  <c r="X2379" i="64"/>
  <c r="W2379" i="64"/>
  <c r="V2379" i="64"/>
  <c r="U2379" i="64"/>
  <c r="T2379" i="64"/>
  <c r="B2379" i="64"/>
  <c r="E2379" i="64"/>
  <c r="B2378" i="64"/>
  <c r="E2378" i="64"/>
  <c r="CK2377" i="64"/>
  <c r="CJ2377" i="64"/>
  <c r="CI2377" i="64"/>
  <c r="CH2377" i="64"/>
  <c r="CG2377" i="64"/>
  <c r="CF2377" i="64"/>
  <c r="CE2377" i="64"/>
  <c r="CD2377" i="64"/>
  <c r="CC2377" i="64"/>
  <c r="CB2377" i="64"/>
  <c r="CA2377" i="64"/>
  <c r="BZ2377" i="64"/>
  <c r="BY2377" i="64"/>
  <c r="BX2377" i="64"/>
  <c r="BW2377" i="64"/>
  <c r="BV2377" i="64"/>
  <c r="BU2377" i="64"/>
  <c r="BT2377" i="64"/>
  <c r="BS2377" i="64"/>
  <c r="BR2377" i="64"/>
  <c r="BQ2377" i="64"/>
  <c r="BP2377" i="64"/>
  <c r="BO2377" i="64"/>
  <c r="BN2377" i="64"/>
  <c r="BM2377" i="64"/>
  <c r="BL2377" i="64"/>
  <c r="BK2377" i="64"/>
  <c r="BJ2377" i="64"/>
  <c r="BI2377" i="64"/>
  <c r="BH2377" i="64"/>
  <c r="BG2377" i="64"/>
  <c r="BF2377" i="64"/>
  <c r="BE2377" i="64"/>
  <c r="BD2377" i="64"/>
  <c r="BC2377" i="64"/>
  <c r="BB2377" i="64"/>
  <c r="BA2377" i="64"/>
  <c r="AZ2377" i="64"/>
  <c r="AY2377" i="64"/>
  <c r="AX2377" i="64"/>
  <c r="AW2377" i="64"/>
  <c r="AV2377" i="64"/>
  <c r="AU2377" i="64"/>
  <c r="AT2377" i="64"/>
  <c r="AS2377" i="64"/>
  <c r="AR2377" i="64"/>
  <c r="AQ2377" i="64"/>
  <c r="AP2377" i="64"/>
  <c r="AO2377" i="64"/>
  <c r="AN2377" i="64"/>
  <c r="AM2377" i="64"/>
  <c r="AL2377" i="64"/>
  <c r="AK2377" i="64"/>
  <c r="AJ2377" i="64"/>
  <c r="AI2377" i="64"/>
  <c r="AH2377" i="64"/>
  <c r="AG2377" i="64"/>
  <c r="AF2377" i="64"/>
  <c r="AE2377" i="64"/>
  <c r="AD2377" i="64"/>
  <c r="AC2377" i="64"/>
  <c r="AB2377" i="64"/>
  <c r="AA2377" i="64"/>
  <c r="Z2377" i="64"/>
  <c r="Y2377" i="64"/>
  <c r="X2377" i="64"/>
  <c r="W2377" i="64"/>
  <c r="V2377" i="64"/>
  <c r="U2377" i="64"/>
  <c r="T2377" i="64"/>
  <c r="B2377" i="64"/>
  <c r="E2377" i="64"/>
  <c r="B2376" i="64"/>
  <c r="E2376" i="64"/>
  <c r="B2375" i="64"/>
  <c r="E2375" i="64"/>
  <c r="B2374" i="64"/>
  <c r="E2374" i="64"/>
  <c r="B2373" i="64"/>
  <c r="E2373" i="64"/>
  <c r="E2372" i="64"/>
  <c r="E2371" i="64"/>
  <c r="E2370" i="64"/>
  <c r="E2369" i="64"/>
  <c r="E2368" i="64"/>
  <c r="B2367" i="64"/>
  <c r="E2367" i="64"/>
  <c r="E2366" i="64"/>
  <c r="B2365" i="64"/>
  <c r="E2365" i="64"/>
  <c r="B2364" i="64"/>
  <c r="E2364" i="64"/>
  <c r="B2363" i="64"/>
  <c r="E2363" i="64"/>
  <c r="G2363" i="64" s="1"/>
  <c r="B2361" i="64"/>
  <c r="E2361" i="64"/>
  <c r="G2361" i="64" s="1"/>
  <c r="K2360" i="64"/>
  <c r="E2360" i="64"/>
  <c r="E2359" i="64"/>
  <c r="E2358" i="64"/>
  <c r="E2357" i="64"/>
  <c r="G2357" i="64" s="1"/>
  <c r="E2356" i="64"/>
  <c r="G2356" i="64" s="1"/>
  <c r="E2355" i="64"/>
  <c r="G2355" i="64" s="1"/>
  <c r="B2354" i="64"/>
  <c r="E2354" i="64"/>
  <c r="G2354" i="64" s="1"/>
  <c r="E2353" i="64"/>
  <c r="E2391" i="64"/>
  <c r="E2392" i="64"/>
  <c r="G2392" i="64" s="1"/>
  <c r="B2392" i="64"/>
  <c r="B2394" i="64" s="1"/>
  <c r="R2392" i="64"/>
  <c r="S2392" i="64" s="1"/>
  <c r="S2394" i="64" s="1"/>
  <c r="E2393" i="64"/>
  <c r="E2394" i="64"/>
  <c r="E2395" i="64"/>
  <c r="E2396" i="64"/>
  <c r="B2396" i="64"/>
  <c r="E2397" i="64"/>
  <c r="B2397" i="64"/>
  <c r="E2398" i="64"/>
  <c r="B2398" i="64"/>
  <c r="E2399" i="64"/>
  <c r="B2399" i="64"/>
  <c r="E2400" i="64"/>
  <c r="B2400" i="64"/>
  <c r="T2400" i="64"/>
  <c r="U2400" i="64"/>
  <c r="V2400" i="64"/>
  <c r="W2400" i="64"/>
  <c r="X2400" i="64"/>
  <c r="Y2400" i="64"/>
  <c r="Z2400" i="64"/>
  <c r="AA2400" i="64"/>
  <c r="AB2400" i="64"/>
  <c r="AC2400" i="64"/>
  <c r="AD2400" i="64"/>
  <c r="AE2400" i="64"/>
  <c r="AF2400" i="64"/>
  <c r="AG2400" i="64"/>
  <c r="AH2400" i="64"/>
  <c r="AI2400" i="64"/>
  <c r="AJ2400" i="64"/>
  <c r="AK2400" i="64"/>
  <c r="AL2400" i="64"/>
  <c r="AM2400" i="64"/>
  <c r="AN2400" i="64"/>
  <c r="AO2400" i="64"/>
  <c r="AP2400" i="64"/>
  <c r="AQ2400" i="64"/>
  <c r="AR2400" i="64"/>
  <c r="AS2400" i="64"/>
  <c r="AT2400" i="64"/>
  <c r="AU2400" i="64"/>
  <c r="AV2400" i="64"/>
  <c r="AW2400" i="64"/>
  <c r="AX2400" i="64"/>
  <c r="AY2400" i="64"/>
  <c r="AZ2400" i="64"/>
  <c r="BA2400" i="64"/>
  <c r="BB2400" i="64"/>
  <c r="BC2400" i="64"/>
  <c r="BD2400" i="64"/>
  <c r="BE2400" i="64"/>
  <c r="BF2400" i="64"/>
  <c r="BG2400" i="64"/>
  <c r="BH2400" i="64"/>
  <c r="BI2400" i="64"/>
  <c r="BJ2400" i="64"/>
  <c r="BK2400" i="64"/>
  <c r="BL2400" i="64"/>
  <c r="BM2400" i="64"/>
  <c r="BN2400" i="64"/>
  <c r="BO2400" i="64"/>
  <c r="BP2400" i="64"/>
  <c r="BQ2400" i="64"/>
  <c r="BR2400" i="64"/>
  <c r="BS2400" i="64"/>
  <c r="BT2400" i="64"/>
  <c r="BU2400" i="64"/>
  <c r="BV2400" i="64"/>
  <c r="BW2400" i="64"/>
  <c r="BX2400" i="64"/>
  <c r="BY2400" i="64"/>
  <c r="BZ2400" i="64"/>
  <c r="CA2400" i="64"/>
  <c r="CB2400" i="64"/>
  <c r="CC2400" i="64"/>
  <c r="CD2400" i="64"/>
  <c r="CE2400" i="64"/>
  <c r="CF2400" i="64"/>
  <c r="CG2400" i="64"/>
  <c r="CH2400" i="64"/>
  <c r="CI2400" i="64"/>
  <c r="CJ2400" i="64"/>
  <c r="CK2400" i="64"/>
  <c r="E2401" i="64"/>
  <c r="B2401" i="64"/>
  <c r="E2402" i="64"/>
  <c r="B2402" i="64"/>
  <c r="T2402" i="64"/>
  <c r="U2402" i="64"/>
  <c r="V2402" i="64"/>
  <c r="W2402" i="64"/>
  <c r="X2402" i="64"/>
  <c r="Y2402" i="64"/>
  <c r="Z2402" i="64"/>
  <c r="AA2402" i="64"/>
  <c r="AB2402" i="64"/>
  <c r="AC2402" i="64"/>
  <c r="AD2402" i="64"/>
  <c r="AE2402" i="64"/>
  <c r="AF2402" i="64"/>
  <c r="AG2402" i="64"/>
  <c r="AH2402" i="64"/>
  <c r="AI2402" i="64"/>
  <c r="AJ2402" i="64"/>
  <c r="AK2402" i="64"/>
  <c r="AL2402" i="64"/>
  <c r="AM2402" i="64"/>
  <c r="AN2402" i="64"/>
  <c r="AO2402" i="64"/>
  <c r="AP2402" i="64"/>
  <c r="AQ2402" i="64"/>
  <c r="AR2402" i="64"/>
  <c r="AS2402" i="64"/>
  <c r="AT2402" i="64"/>
  <c r="AU2402" i="64"/>
  <c r="AV2402" i="64"/>
  <c r="AW2402" i="64"/>
  <c r="AX2402" i="64"/>
  <c r="AY2402" i="64"/>
  <c r="AZ2402" i="64"/>
  <c r="BA2402" i="64"/>
  <c r="BB2402" i="64"/>
  <c r="BC2402" i="64"/>
  <c r="BD2402" i="64"/>
  <c r="BE2402" i="64"/>
  <c r="BF2402" i="64"/>
  <c r="BG2402" i="64"/>
  <c r="BH2402" i="64"/>
  <c r="BI2402" i="64"/>
  <c r="BJ2402" i="64"/>
  <c r="BK2402" i="64"/>
  <c r="BL2402" i="64"/>
  <c r="BM2402" i="64"/>
  <c r="BN2402" i="64"/>
  <c r="BO2402" i="64"/>
  <c r="BP2402" i="64"/>
  <c r="BQ2402" i="64"/>
  <c r="BR2402" i="64"/>
  <c r="BS2402" i="64"/>
  <c r="BT2402" i="64"/>
  <c r="BU2402" i="64"/>
  <c r="BV2402" i="64"/>
  <c r="BW2402" i="64"/>
  <c r="BX2402" i="64"/>
  <c r="BY2402" i="64"/>
  <c r="BZ2402" i="64"/>
  <c r="CA2402" i="64"/>
  <c r="CB2402" i="64"/>
  <c r="CC2402" i="64"/>
  <c r="CD2402" i="64"/>
  <c r="CE2402" i="64"/>
  <c r="CF2402" i="64"/>
  <c r="CG2402" i="64"/>
  <c r="CH2402" i="64"/>
  <c r="CI2402" i="64"/>
  <c r="CJ2402" i="64"/>
  <c r="CK2402" i="64"/>
  <c r="E2403" i="64"/>
  <c r="B2403" i="64"/>
  <c r="E2413" i="64"/>
  <c r="E2414" i="64"/>
  <c r="G2414" i="64" s="1"/>
  <c r="B2414" i="64"/>
  <c r="R2414" i="64"/>
  <c r="E2415" i="64"/>
  <c r="B1163" i="64"/>
  <c r="E1163" i="64"/>
  <c r="B1162" i="64"/>
  <c r="E1162" i="64"/>
  <c r="B1161" i="64"/>
  <c r="E1161" i="64"/>
  <c r="CK1160" i="64"/>
  <c r="CJ1160" i="64"/>
  <c r="CI1160" i="64"/>
  <c r="CH1160" i="64"/>
  <c r="CG1160" i="64"/>
  <c r="CF1160" i="64"/>
  <c r="CE1160" i="64"/>
  <c r="CD1160" i="64"/>
  <c r="CC1160" i="64"/>
  <c r="CB1160" i="64"/>
  <c r="CA1160" i="64"/>
  <c r="BZ1160" i="64"/>
  <c r="BY1160" i="64"/>
  <c r="BX1160" i="64"/>
  <c r="BW1160" i="64"/>
  <c r="BV1160" i="64"/>
  <c r="BU1160" i="64"/>
  <c r="BT1160" i="64"/>
  <c r="BS1160" i="64"/>
  <c r="BR1160" i="64"/>
  <c r="BQ1160" i="64"/>
  <c r="BP1160" i="64"/>
  <c r="BO1160" i="64"/>
  <c r="BN1160" i="64"/>
  <c r="BM1160" i="64"/>
  <c r="BL1160" i="64"/>
  <c r="BK1160" i="64"/>
  <c r="BJ1160" i="64"/>
  <c r="BI1160" i="64"/>
  <c r="BH1160" i="64"/>
  <c r="BG1160" i="64"/>
  <c r="BF1160" i="64"/>
  <c r="BE1160" i="64"/>
  <c r="BD1160" i="64"/>
  <c r="BC1160" i="64"/>
  <c r="BB1160" i="64"/>
  <c r="BA1160" i="64"/>
  <c r="AZ1160" i="64"/>
  <c r="AY1160" i="64"/>
  <c r="AX1160" i="64"/>
  <c r="AW1160" i="64"/>
  <c r="AV1160" i="64"/>
  <c r="AU1160" i="64"/>
  <c r="AT1160" i="64"/>
  <c r="AS1160" i="64"/>
  <c r="AR1160" i="64"/>
  <c r="AQ1160" i="64"/>
  <c r="AP1160" i="64"/>
  <c r="AO1160" i="64"/>
  <c r="AN1160" i="64"/>
  <c r="AM1160" i="64"/>
  <c r="AL1160" i="64"/>
  <c r="AK1160" i="64"/>
  <c r="AJ1160" i="64"/>
  <c r="AI1160" i="64"/>
  <c r="AH1160" i="64"/>
  <c r="AG1160" i="64"/>
  <c r="AF1160" i="64"/>
  <c r="AE1160" i="64"/>
  <c r="AD1160" i="64"/>
  <c r="AC1160" i="64"/>
  <c r="AB1160" i="64"/>
  <c r="AA1160" i="64"/>
  <c r="Z1160" i="64"/>
  <c r="Y1160" i="64"/>
  <c r="X1160" i="64"/>
  <c r="W1160" i="64"/>
  <c r="V1160" i="64"/>
  <c r="U1160" i="64"/>
  <c r="T1160" i="64"/>
  <c r="B1160" i="64"/>
  <c r="E1160" i="64"/>
  <c r="B1159" i="64"/>
  <c r="E1159" i="64"/>
  <c r="B1158" i="64"/>
  <c r="E1158" i="64"/>
  <c r="B1157" i="64"/>
  <c r="E1157" i="64"/>
  <c r="B1156" i="64"/>
  <c r="E1156" i="64"/>
  <c r="E1155" i="64"/>
  <c r="E1154" i="64"/>
  <c r="E1153" i="64"/>
  <c r="E1152" i="64"/>
  <c r="E1151" i="64"/>
  <c r="E1150" i="64"/>
  <c r="CK1149" i="64"/>
  <c r="CJ1149" i="64"/>
  <c r="CI1149" i="64"/>
  <c r="CH1149" i="64"/>
  <c r="CG1149" i="64"/>
  <c r="CF1149" i="64"/>
  <c r="CE1149" i="64"/>
  <c r="CD1149" i="64"/>
  <c r="CC1149" i="64"/>
  <c r="CB1149" i="64"/>
  <c r="CA1149" i="64"/>
  <c r="BZ1149" i="64"/>
  <c r="BY1149" i="64"/>
  <c r="BX1149" i="64"/>
  <c r="BW1149" i="64"/>
  <c r="BV1149" i="64"/>
  <c r="BU1149" i="64"/>
  <c r="BT1149" i="64"/>
  <c r="BS1149" i="64"/>
  <c r="BR1149" i="64"/>
  <c r="BQ1149" i="64"/>
  <c r="BP1149" i="64"/>
  <c r="BO1149" i="64"/>
  <c r="BN1149" i="64"/>
  <c r="BM1149" i="64"/>
  <c r="BL1149" i="64"/>
  <c r="BK1149" i="64"/>
  <c r="BJ1149" i="64"/>
  <c r="BI1149" i="64"/>
  <c r="BH1149" i="64"/>
  <c r="BG1149" i="64"/>
  <c r="BF1149" i="64"/>
  <c r="BE1149" i="64"/>
  <c r="BD1149" i="64"/>
  <c r="BC1149" i="64"/>
  <c r="BB1149" i="64"/>
  <c r="BA1149" i="64"/>
  <c r="AZ1149" i="64"/>
  <c r="AY1149" i="64"/>
  <c r="AX1149" i="64"/>
  <c r="AW1149" i="64"/>
  <c r="AV1149" i="64"/>
  <c r="AU1149" i="64"/>
  <c r="AT1149" i="64"/>
  <c r="AS1149" i="64"/>
  <c r="AR1149" i="64"/>
  <c r="AQ1149" i="64"/>
  <c r="AP1149" i="64"/>
  <c r="AO1149" i="64"/>
  <c r="AN1149" i="64"/>
  <c r="AM1149" i="64"/>
  <c r="AL1149" i="64"/>
  <c r="AK1149" i="64"/>
  <c r="AJ1149" i="64"/>
  <c r="AI1149" i="64"/>
  <c r="AH1149" i="64"/>
  <c r="AG1149" i="64"/>
  <c r="AF1149" i="64"/>
  <c r="AE1149" i="64"/>
  <c r="AD1149" i="64"/>
  <c r="AC1149" i="64"/>
  <c r="AB1149" i="64"/>
  <c r="AA1149" i="64"/>
  <c r="Z1149" i="64"/>
  <c r="Y1149" i="64"/>
  <c r="X1149" i="64"/>
  <c r="W1149" i="64"/>
  <c r="V1149" i="64"/>
  <c r="U1149" i="64"/>
  <c r="T1149" i="64"/>
  <c r="E1149" i="64"/>
  <c r="E1148" i="64"/>
  <c r="E1147" i="64"/>
  <c r="E1146" i="64"/>
  <c r="B1145" i="64"/>
  <c r="E1145" i="64"/>
  <c r="E1144" i="64"/>
  <c r="B1143" i="64"/>
  <c r="E1143" i="64"/>
  <c r="B1142" i="64"/>
  <c r="B1150" i="64" s="1"/>
  <c r="E1142" i="64"/>
  <c r="B1141" i="64"/>
  <c r="B1149" i="64" s="1"/>
  <c r="E1141" i="64"/>
  <c r="E1140" i="64"/>
  <c r="G1140" i="64" s="1"/>
  <c r="B1139" i="64"/>
  <c r="B1148" i="64" s="1"/>
  <c r="E1139" i="64"/>
  <c r="E1138" i="64"/>
  <c r="E1137" i="64"/>
  <c r="E1136" i="64"/>
  <c r="E1135" i="64"/>
  <c r="E1134" i="64"/>
  <c r="E1133" i="64"/>
  <c r="G1133" i="64" s="1"/>
  <c r="E1132" i="64"/>
  <c r="G1132" i="64" s="1"/>
  <c r="E1131" i="64"/>
  <c r="G1131" i="64" s="1"/>
  <c r="B1130" i="64"/>
  <c r="E1130" i="64"/>
  <c r="G1130" i="64" s="1"/>
  <c r="E1129" i="64"/>
  <c r="B93" i="861"/>
  <c r="E2202" i="64"/>
  <c r="G2202" i="64" s="1"/>
  <c r="E2203" i="64"/>
  <c r="G2203" i="64" s="1"/>
  <c r="B2202" i="64"/>
  <c r="T630" i="64"/>
  <c r="U630" i="64"/>
  <c r="V630" i="64"/>
  <c r="W630" i="64"/>
  <c r="X630" i="64"/>
  <c r="Y630" i="64"/>
  <c r="Z630" i="64"/>
  <c r="AA630" i="64"/>
  <c r="AB630" i="64"/>
  <c r="AC630" i="64"/>
  <c r="AD630" i="64"/>
  <c r="AE630" i="64"/>
  <c r="AF630" i="64"/>
  <c r="AG630" i="64"/>
  <c r="AH630" i="64"/>
  <c r="AI630" i="64"/>
  <c r="AJ630" i="64"/>
  <c r="AK630" i="64"/>
  <c r="AL630" i="64"/>
  <c r="AM630" i="64"/>
  <c r="AN630" i="64"/>
  <c r="AO630" i="64"/>
  <c r="AP630" i="64"/>
  <c r="AQ630" i="64"/>
  <c r="AR630" i="64"/>
  <c r="AS630" i="64"/>
  <c r="AT630" i="64"/>
  <c r="AU630" i="64"/>
  <c r="AV630" i="64"/>
  <c r="AW630" i="64"/>
  <c r="AX630" i="64"/>
  <c r="AY630" i="64"/>
  <c r="AZ630" i="64"/>
  <c r="BA630" i="64"/>
  <c r="BB630" i="64"/>
  <c r="BC630" i="64"/>
  <c r="BD630" i="64"/>
  <c r="BE630" i="64"/>
  <c r="BF630" i="64"/>
  <c r="BG630" i="64"/>
  <c r="BH630" i="64"/>
  <c r="BI630" i="64"/>
  <c r="BJ630" i="64"/>
  <c r="BK630" i="64"/>
  <c r="BL630" i="64"/>
  <c r="BM630" i="64"/>
  <c r="BN630" i="64"/>
  <c r="BO630" i="64"/>
  <c r="BP630" i="64"/>
  <c r="BQ630" i="64"/>
  <c r="BR630" i="64"/>
  <c r="BS630" i="64"/>
  <c r="BT630" i="64"/>
  <c r="BU630" i="64"/>
  <c r="BV630" i="64"/>
  <c r="BW630" i="64"/>
  <c r="BX630" i="64"/>
  <c r="BY630" i="64"/>
  <c r="BZ630" i="64"/>
  <c r="CA630" i="64"/>
  <c r="CB630" i="64"/>
  <c r="CC630" i="64"/>
  <c r="CD630" i="64"/>
  <c r="CE630" i="64"/>
  <c r="CF630" i="64"/>
  <c r="CG630" i="64"/>
  <c r="CH630" i="64"/>
  <c r="CI630" i="64"/>
  <c r="CJ630" i="64"/>
  <c r="CK630" i="64"/>
  <c r="E2204" i="64"/>
  <c r="G2204" i="64" s="1"/>
  <c r="B2204" i="64"/>
  <c r="E1302" i="64"/>
  <c r="E1303" i="64"/>
  <c r="G1303" i="64" s="1"/>
  <c r="E1304" i="64"/>
  <c r="G1304" i="64" s="1"/>
  <c r="E1305" i="64"/>
  <c r="G1305" i="64" s="1"/>
  <c r="E1306" i="64"/>
  <c r="G1306" i="64" s="1"/>
  <c r="E1307" i="64"/>
  <c r="G1307" i="64" s="1"/>
  <c r="E1308" i="64"/>
  <c r="G1308" i="64" s="1"/>
  <c r="E1309" i="64"/>
  <c r="G1309" i="64" s="1"/>
  <c r="E1310" i="64"/>
  <c r="G1310" i="64" s="1"/>
  <c r="L1308" i="64"/>
  <c r="M1308" i="64"/>
  <c r="N1308" i="64"/>
  <c r="O1308" i="64"/>
  <c r="P1308" i="64"/>
  <c r="K1308" i="64"/>
  <c r="B1320" i="64"/>
  <c r="E1320" i="64"/>
  <c r="CK1319" i="64"/>
  <c r="CJ1319" i="64"/>
  <c r="CI1319" i="64"/>
  <c r="CH1319" i="64"/>
  <c r="CG1319" i="64"/>
  <c r="CF1319" i="64"/>
  <c r="CE1319" i="64"/>
  <c r="CD1319" i="64"/>
  <c r="CC1319" i="64"/>
  <c r="CB1319" i="64"/>
  <c r="CA1319" i="64"/>
  <c r="BZ1319" i="64"/>
  <c r="BY1319" i="64"/>
  <c r="BX1319" i="64"/>
  <c r="BW1319" i="64"/>
  <c r="BV1319" i="64"/>
  <c r="BU1319" i="64"/>
  <c r="BT1319" i="64"/>
  <c r="BS1319" i="64"/>
  <c r="BR1319" i="64"/>
  <c r="BQ1319" i="64"/>
  <c r="BP1319" i="64"/>
  <c r="BO1319" i="64"/>
  <c r="BN1319" i="64"/>
  <c r="BM1319" i="64"/>
  <c r="BL1319" i="64"/>
  <c r="BK1319" i="64"/>
  <c r="BJ1319" i="64"/>
  <c r="BI1319" i="64"/>
  <c r="BH1319" i="64"/>
  <c r="BG1319" i="64"/>
  <c r="BF1319" i="64"/>
  <c r="BE1319" i="64"/>
  <c r="BD1319" i="64"/>
  <c r="BC1319" i="64"/>
  <c r="BB1319" i="64"/>
  <c r="BA1319" i="64"/>
  <c r="AZ1319" i="64"/>
  <c r="AY1319" i="64"/>
  <c r="AX1319" i="64"/>
  <c r="AW1319" i="64"/>
  <c r="AV1319" i="64"/>
  <c r="AU1319" i="64"/>
  <c r="AT1319" i="64"/>
  <c r="AS1319" i="64"/>
  <c r="AR1319" i="64"/>
  <c r="AQ1319" i="64"/>
  <c r="AP1319" i="64"/>
  <c r="AO1319" i="64"/>
  <c r="AN1319" i="64"/>
  <c r="AM1319" i="64"/>
  <c r="AL1319" i="64"/>
  <c r="AK1319" i="64"/>
  <c r="AJ1319" i="64"/>
  <c r="AI1319" i="64"/>
  <c r="AH1319" i="64"/>
  <c r="AG1319" i="64"/>
  <c r="AF1319" i="64"/>
  <c r="AE1319" i="64"/>
  <c r="AD1319" i="64"/>
  <c r="AC1319" i="64"/>
  <c r="AB1319" i="64"/>
  <c r="AA1319" i="64"/>
  <c r="Z1319" i="64"/>
  <c r="Y1319" i="64"/>
  <c r="X1319" i="64"/>
  <c r="W1319" i="64"/>
  <c r="V1319" i="64"/>
  <c r="U1319" i="64"/>
  <c r="T1319" i="64"/>
  <c r="B1319" i="64"/>
  <c r="E1319" i="64"/>
  <c r="B1318" i="64"/>
  <c r="E1318" i="64"/>
  <c r="CK1317" i="64"/>
  <c r="CJ1317" i="64"/>
  <c r="CI1317" i="64"/>
  <c r="CH1317" i="64"/>
  <c r="CG1317" i="64"/>
  <c r="CF1317" i="64"/>
  <c r="CE1317" i="64"/>
  <c r="CD1317" i="64"/>
  <c r="CC1317" i="64"/>
  <c r="CB1317" i="64"/>
  <c r="CA1317" i="64"/>
  <c r="BZ1317" i="64"/>
  <c r="BY1317" i="64"/>
  <c r="BX1317" i="64"/>
  <c r="BW1317" i="64"/>
  <c r="BV1317" i="64"/>
  <c r="BU1317" i="64"/>
  <c r="BT1317" i="64"/>
  <c r="BS1317" i="64"/>
  <c r="BR1317" i="64"/>
  <c r="BQ1317" i="64"/>
  <c r="BP1317" i="64"/>
  <c r="BO1317" i="64"/>
  <c r="BN1317" i="64"/>
  <c r="BM1317" i="64"/>
  <c r="BL1317" i="64"/>
  <c r="BK1317" i="64"/>
  <c r="BJ1317" i="64"/>
  <c r="BI1317" i="64"/>
  <c r="BH1317" i="64"/>
  <c r="BG1317" i="64"/>
  <c r="BF1317" i="64"/>
  <c r="BE1317" i="64"/>
  <c r="BD1317" i="64"/>
  <c r="BC1317" i="64"/>
  <c r="BB1317" i="64"/>
  <c r="BA1317" i="64"/>
  <c r="AZ1317" i="64"/>
  <c r="AY1317" i="64"/>
  <c r="AX1317" i="64"/>
  <c r="AW1317" i="64"/>
  <c r="AV1317" i="64"/>
  <c r="AU1317" i="64"/>
  <c r="AT1317" i="64"/>
  <c r="AS1317" i="64"/>
  <c r="AR1317" i="64"/>
  <c r="AQ1317" i="64"/>
  <c r="AP1317" i="64"/>
  <c r="AO1317" i="64"/>
  <c r="AN1317" i="64"/>
  <c r="AM1317" i="64"/>
  <c r="AL1317" i="64"/>
  <c r="AK1317" i="64"/>
  <c r="AJ1317" i="64"/>
  <c r="AI1317" i="64"/>
  <c r="AH1317" i="64"/>
  <c r="AG1317" i="64"/>
  <c r="AF1317" i="64"/>
  <c r="AE1317" i="64"/>
  <c r="AD1317" i="64"/>
  <c r="AC1317" i="64"/>
  <c r="AB1317" i="64"/>
  <c r="AA1317" i="64"/>
  <c r="Z1317" i="64"/>
  <c r="Y1317" i="64"/>
  <c r="X1317" i="64"/>
  <c r="W1317" i="64"/>
  <c r="V1317" i="64"/>
  <c r="U1317" i="64"/>
  <c r="T1317" i="64"/>
  <c r="B1317" i="64"/>
  <c r="E1317" i="64"/>
  <c r="B1316" i="64"/>
  <c r="E1316" i="64"/>
  <c r="B1315" i="64"/>
  <c r="E1315" i="64"/>
  <c r="B1314" i="64"/>
  <c r="E1314" i="64"/>
  <c r="B1313" i="64"/>
  <c r="B1311" i="64" s="1"/>
  <c r="B1305" i="64" s="1"/>
  <c r="E1313" i="64"/>
  <c r="E1312" i="64"/>
  <c r="G1312" i="64" s="1"/>
  <c r="E1311" i="64"/>
  <c r="G1311" i="64" s="1"/>
  <c r="S2414" i="64" l="1"/>
  <c r="S2416" i="64" s="1"/>
  <c r="T2392" i="64"/>
  <c r="T2394" i="64" s="1"/>
  <c r="T2414" i="64" l="1"/>
  <c r="U2414" i="64" s="1"/>
  <c r="V2414" i="64" s="1"/>
  <c r="W2414" i="64" s="1"/>
  <c r="X2414" i="64" s="1"/>
  <c r="Y2414" i="64" s="1"/>
  <c r="Z2414" i="64" s="1"/>
  <c r="AA2414" i="64" s="1"/>
  <c r="AB2414" i="64" s="1"/>
  <c r="AC2414" i="64" s="1"/>
  <c r="AD2414" i="64" s="1"/>
  <c r="AE2414" i="64" s="1"/>
  <c r="AF2414" i="64" s="1"/>
  <c r="AG2414" i="64" s="1"/>
  <c r="AH2414" i="64" s="1"/>
  <c r="AI2414" i="64" s="1"/>
  <c r="AJ2414" i="64" s="1"/>
  <c r="AK2414" i="64" s="1"/>
  <c r="AL2414" i="64" s="1"/>
  <c r="AM2414" i="64" s="1"/>
  <c r="AN2414" i="64" s="1"/>
  <c r="AO2414" i="64" s="1"/>
  <c r="AP2414" i="64" s="1"/>
  <c r="AQ2414" i="64" s="1"/>
  <c r="AR2414" i="64" s="1"/>
  <c r="AS2414" i="64" s="1"/>
  <c r="AT2414" i="64" s="1"/>
  <c r="AU2414" i="64" s="1"/>
  <c r="AV2414" i="64" s="1"/>
  <c r="AW2414" i="64" s="1"/>
  <c r="AX2414" i="64" s="1"/>
  <c r="AY2414" i="64" s="1"/>
  <c r="AZ2414" i="64" s="1"/>
  <c r="BA2414" i="64" s="1"/>
  <c r="BB2414" i="64" s="1"/>
  <c r="U2392" i="64"/>
  <c r="U2394" i="64" s="1"/>
  <c r="S2" i="861"/>
  <c r="S2" i="1393" s="1"/>
  <c r="E759" i="64"/>
  <c r="E760" i="64"/>
  <c r="E761" i="64"/>
  <c r="E762" i="64"/>
  <c r="E763" i="64"/>
  <c r="E764" i="64"/>
  <c r="E766" i="64"/>
  <c r="E767" i="64"/>
  <c r="E768" i="64"/>
  <c r="G768" i="64" s="1"/>
  <c r="E769" i="64"/>
  <c r="E770" i="64"/>
  <c r="E771" i="64"/>
  <c r="E772" i="64"/>
  <c r="E773" i="64"/>
  <c r="E774" i="64"/>
  <c r="E775" i="64"/>
  <c r="E776" i="64"/>
  <c r="G776" i="64" s="1"/>
  <c r="E777" i="64"/>
  <c r="E778" i="64"/>
  <c r="E779" i="64"/>
  <c r="E780" i="64"/>
  <c r="E781" i="64"/>
  <c r="E782" i="64"/>
  <c r="G782" i="64" s="1"/>
  <c r="E783" i="64"/>
  <c r="E784" i="64"/>
  <c r="E785" i="64"/>
  <c r="E786" i="64"/>
  <c r="E787" i="64"/>
  <c r="E788" i="64"/>
  <c r="E789" i="64"/>
  <c r="E790" i="64"/>
  <c r="E791" i="64"/>
  <c r="E792" i="64"/>
  <c r="E765" i="64"/>
  <c r="G765" i="64" s="1"/>
  <c r="B792" i="64"/>
  <c r="B791" i="64"/>
  <c r="B790" i="64"/>
  <c r="B789" i="64"/>
  <c r="CK788" i="64"/>
  <c r="CJ788" i="64"/>
  <c r="CI788" i="64"/>
  <c r="CH788" i="64"/>
  <c r="CG788" i="64"/>
  <c r="CF788" i="64"/>
  <c r="CE788" i="64"/>
  <c r="CD788" i="64"/>
  <c r="CC788" i="64"/>
  <c r="CB788" i="64"/>
  <c r="CA788" i="64"/>
  <c r="BZ788" i="64"/>
  <c r="BY788" i="64"/>
  <c r="BX788" i="64"/>
  <c r="BW788" i="64"/>
  <c r="BV788" i="64"/>
  <c r="BU788" i="64"/>
  <c r="BT788" i="64"/>
  <c r="BS788" i="64"/>
  <c r="BR788" i="64"/>
  <c r="BQ788" i="64"/>
  <c r="BP788" i="64"/>
  <c r="BO788" i="64"/>
  <c r="BN788" i="64"/>
  <c r="BM788" i="64"/>
  <c r="BL788" i="64"/>
  <c r="BK788" i="64"/>
  <c r="BJ788" i="64"/>
  <c r="BI788" i="64"/>
  <c r="BH788" i="64"/>
  <c r="BG788" i="64"/>
  <c r="BF788" i="64"/>
  <c r="BE788" i="64"/>
  <c r="BD788" i="64"/>
  <c r="BC788" i="64"/>
  <c r="BB788" i="64"/>
  <c r="BA788" i="64"/>
  <c r="AZ788" i="64"/>
  <c r="AY788" i="64"/>
  <c r="AX788" i="64"/>
  <c r="AW788" i="64"/>
  <c r="AV788" i="64"/>
  <c r="AU788" i="64"/>
  <c r="AT788" i="64"/>
  <c r="AS788" i="64"/>
  <c r="AR788" i="64"/>
  <c r="AQ788" i="64"/>
  <c r="AP788" i="64"/>
  <c r="AO788" i="64"/>
  <c r="AN788" i="64"/>
  <c r="AM788" i="64"/>
  <c r="AL788" i="64"/>
  <c r="AK788" i="64"/>
  <c r="AJ788" i="64"/>
  <c r="AI788" i="64"/>
  <c r="AH788" i="64"/>
  <c r="AG788" i="64"/>
  <c r="AF788" i="64"/>
  <c r="AE788" i="64"/>
  <c r="AD788" i="64"/>
  <c r="AC788" i="64"/>
  <c r="AB788" i="64"/>
  <c r="AA788" i="64"/>
  <c r="Z788" i="64"/>
  <c r="Y788" i="64"/>
  <c r="X788" i="64"/>
  <c r="W788" i="64"/>
  <c r="V788" i="64"/>
  <c r="U788" i="64"/>
  <c r="T788" i="64"/>
  <c r="B788"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B787" i="64"/>
  <c r="B786" i="64"/>
  <c r="B760" i="64" s="1"/>
  <c r="B785" i="64"/>
  <c r="B783" i="64" s="1"/>
  <c r="B781" i="64" s="1"/>
  <c r="B1648" i="64"/>
  <c r="E1648" i="64"/>
  <c r="CK1647" i="64"/>
  <c r="CJ1647" i="64"/>
  <c r="CI1647" i="64"/>
  <c r="CH1647" i="64"/>
  <c r="CG1647" i="64"/>
  <c r="CF1647" i="64"/>
  <c r="CE1647" i="64"/>
  <c r="CD1647" i="64"/>
  <c r="CC1647" i="64"/>
  <c r="CB1647" i="64"/>
  <c r="CA1647" i="64"/>
  <c r="BZ1647" i="64"/>
  <c r="BY1647" i="64"/>
  <c r="BX1647" i="64"/>
  <c r="BW1647" i="64"/>
  <c r="BV1647" i="64"/>
  <c r="BU1647" i="64"/>
  <c r="BT1647" i="64"/>
  <c r="BS1647" i="64"/>
  <c r="BR1647" i="64"/>
  <c r="BQ1647" i="64"/>
  <c r="BP1647" i="64"/>
  <c r="BO1647" i="64"/>
  <c r="BN1647" i="64"/>
  <c r="BM1647" i="64"/>
  <c r="BL1647" i="64"/>
  <c r="BK1647" i="64"/>
  <c r="BJ1647" i="64"/>
  <c r="BI1647" i="64"/>
  <c r="BH1647" i="64"/>
  <c r="BG1647" i="64"/>
  <c r="BF1647" i="64"/>
  <c r="BE1647" i="64"/>
  <c r="BD1647" i="64"/>
  <c r="BC1647" i="64"/>
  <c r="BB1647" i="64"/>
  <c r="BA1647" i="64"/>
  <c r="AZ1647" i="64"/>
  <c r="AY1647" i="64"/>
  <c r="AX1647" i="64"/>
  <c r="AW1647" i="64"/>
  <c r="AV1647" i="64"/>
  <c r="AU1647" i="64"/>
  <c r="AT1647" i="64"/>
  <c r="AS1647" i="64"/>
  <c r="AR1647" i="64"/>
  <c r="AQ1647" i="64"/>
  <c r="AP1647" i="64"/>
  <c r="AO1647" i="64"/>
  <c r="AN1647" i="64"/>
  <c r="AM1647" i="64"/>
  <c r="AL1647" i="64"/>
  <c r="AK1647" i="64"/>
  <c r="AJ1647" i="64"/>
  <c r="AI1647" i="64"/>
  <c r="AH1647" i="64"/>
  <c r="AG1647" i="64"/>
  <c r="AF1647" i="64"/>
  <c r="AE1647" i="64"/>
  <c r="AD1647" i="64"/>
  <c r="AC1647" i="64"/>
  <c r="AB1647" i="64"/>
  <c r="AA1647" i="64"/>
  <c r="Z1647" i="64"/>
  <c r="Y1647" i="64"/>
  <c r="X1647" i="64"/>
  <c r="W1647" i="64"/>
  <c r="V1647" i="64"/>
  <c r="U1647" i="64"/>
  <c r="T1647" i="64"/>
  <c r="B1647" i="64"/>
  <c r="E1647" i="64"/>
  <c r="B1646" i="64"/>
  <c r="E1646" i="64"/>
  <c r="B1645" i="64"/>
  <c r="E1645" i="64"/>
  <c r="B1644" i="64"/>
  <c r="E1644" i="64"/>
  <c r="B1643" i="64"/>
  <c r="E1643" i="64"/>
  <c r="B1642" i="64"/>
  <c r="E1642" i="64"/>
  <c r="B1641" i="64"/>
  <c r="E1641" i="64"/>
  <c r="E1640" i="64"/>
  <c r="E1639" i="64"/>
  <c r="E1638" i="64"/>
  <c r="B1637" i="64"/>
  <c r="B1639" i="64" s="1"/>
  <c r="E1637" i="64"/>
  <c r="E1622" i="64"/>
  <c r="G1622" i="64" s="1"/>
  <c r="E1621" i="64"/>
  <c r="G1621" i="64" s="1"/>
  <c r="E1620" i="64"/>
  <c r="CK1618" i="64"/>
  <c r="CJ1618" i="64"/>
  <c r="CI1618" i="64"/>
  <c r="CH1618" i="64"/>
  <c r="CG1618" i="64"/>
  <c r="CF1618" i="64"/>
  <c r="CE1618" i="64"/>
  <c r="CD1618" i="64"/>
  <c r="CC1618" i="64"/>
  <c r="CB1618" i="64"/>
  <c r="CA1618" i="64"/>
  <c r="BZ1618" i="64"/>
  <c r="BY1618" i="64"/>
  <c r="BX1618" i="64"/>
  <c r="BW1618" i="64"/>
  <c r="BV1618" i="64"/>
  <c r="BU1618" i="64"/>
  <c r="BT1618" i="64"/>
  <c r="BS1618" i="64"/>
  <c r="BR1618" i="64"/>
  <c r="BQ1618" i="64"/>
  <c r="BP1618" i="64"/>
  <c r="BO1618" i="64"/>
  <c r="BN1618" i="64"/>
  <c r="BM1618" i="64"/>
  <c r="BL1618" i="64"/>
  <c r="BK1618" i="64"/>
  <c r="BJ1618" i="64"/>
  <c r="BI1618" i="64"/>
  <c r="BH1618" i="64"/>
  <c r="BG1618" i="64"/>
  <c r="BF1618" i="64"/>
  <c r="BE1618" i="64"/>
  <c r="BD1618" i="64"/>
  <c r="BC1618" i="64"/>
  <c r="BB1618" i="64"/>
  <c r="BA1618" i="64"/>
  <c r="AZ1618" i="64"/>
  <c r="AY1618" i="64"/>
  <c r="AX1618" i="64"/>
  <c r="AW1618" i="64"/>
  <c r="AV1618" i="64"/>
  <c r="AU1618" i="64"/>
  <c r="AT1618" i="64"/>
  <c r="AS1618" i="64"/>
  <c r="AR1618" i="64"/>
  <c r="AQ1618" i="64"/>
  <c r="AP1618" i="64"/>
  <c r="AO1618" i="64"/>
  <c r="AN1618" i="64"/>
  <c r="AM1618" i="64"/>
  <c r="AL1618" i="64"/>
  <c r="AK1618" i="64"/>
  <c r="AJ1618" i="64"/>
  <c r="AI1618" i="64"/>
  <c r="AH1618" i="64"/>
  <c r="AG1618" i="64"/>
  <c r="AF1618" i="64"/>
  <c r="AE1618" i="64"/>
  <c r="AD1618" i="64"/>
  <c r="AC1618" i="64"/>
  <c r="AB1618" i="64"/>
  <c r="AA1618" i="64"/>
  <c r="Z1618" i="64"/>
  <c r="Y1618" i="64"/>
  <c r="X1618" i="64"/>
  <c r="W1618" i="64"/>
  <c r="V1618" i="64"/>
  <c r="U1618" i="64"/>
  <c r="T1618" i="64"/>
  <c r="T145" i="64"/>
  <c r="U145" i="64"/>
  <c r="V145" i="64"/>
  <c r="W145" i="64"/>
  <c r="X145" i="64"/>
  <c r="Y145" i="64"/>
  <c r="Z145" i="64"/>
  <c r="AA145" i="64"/>
  <c r="AB145" i="64"/>
  <c r="AC145" i="64"/>
  <c r="AD145" i="64"/>
  <c r="AE145" i="64"/>
  <c r="AF145" i="64"/>
  <c r="AG145" i="64"/>
  <c r="AH145" i="64"/>
  <c r="AI145" i="64"/>
  <c r="AJ145" i="64"/>
  <c r="AK145" i="64"/>
  <c r="AL145" i="64"/>
  <c r="AM145" i="64"/>
  <c r="AN145" i="64"/>
  <c r="AO145" i="64"/>
  <c r="AP145" i="64"/>
  <c r="AQ145" i="64"/>
  <c r="AR145" i="64"/>
  <c r="AS145" i="64"/>
  <c r="AT145" i="64"/>
  <c r="AU145" i="64"/>
  <c r="AV145" i="64"/>
  <c r="AW145" i="64"/>
  <c r="AX145" i="64"/>
  <c r="AY145" i="64"/>
  <c r="AZ145" i="64"/>
  <c r="BA145" i="64"/>
  <c r="BB145" i="64"/>
  <c r="BC145" i="64"/>
  <c r="BD145" i="64"/>
  <c r="BE145" i="64"/>
  <c r="BF145" i="64"/>
  <c r="BG145" i="64"/>
  <c r="BH145" i="64"/>
  <c r="BI145" i="64"/>
  <c r="BJ145" i="64"/>
  <c r="BK145" i="64"/>
  <c r="BL145" i="64"/>
  <c r="BM145" i="64"/>
  <c r="BN145" i="64"/>
  <c r="BO145" i="64"/>
  <c r="BP145" i="64"/>
  <c r="BQ145" i="64"/>
  <c r="BR145" i="64"/>
  <c r="BS145" i="64"/>
  <c r="BT145" i="64"/>
  <c r="BU145" i="64"/>
  <c r="BV145" i="64"/>
  <c r="BW145" i="64"/>
  <c r="BX145" i="64"/>
  <c r="BY145" i="64"/>
  <c r="BZ145" i="64"/>
  <c r="CA145" i="64"/>
  <c r="CB145" i="64"/>
  <c r="CC145" i="64"/>
  <c r="CD145" i="64"/>
  <c r="CE145" i="64"/>
  <c r="CF145" i="64"/>
  <c r="CG145" i="64"/>
  <c r="CH145" i="64"/>
  <c r="CI145" i="64"/>
  <c r="CJ145" i="64"/>
  <c r="CK145" i="64"/>
  <c r="E150" i="64"/>
  <c r="E151" i="64"/>
  <c r="K118" i="64"/>
  <c r="B134" i="64"/>
  <c r="B135" i="64"/>
  <c r="B136" i="64"/>
  <c r="B137" i="64"/>
  <c r="B133" i="64"/>
  <c r="B127" i="64"/>
  <c r="B128" i="64"/>
  <c r="B129" i="64"/>
  <c r="B130" i="64"/>
  <c r="B126" i="64"/>
  <c r="B119" i="64"/>
  <c r="B120" i="64"/>
  <c r="B121" i="64"/>
  <c r="B122" i="64"/>
  <c r="B118" i="64"/>
  <c r="B112" i="64"/>
  <c r="B113" i="64"/>
  <c r="B114" i="64"/>
  <c r="B115" i="64"/>
  <c r="B111" i="64"/>
  <c r="E107" i="64"/>
  <c r="G107" i="64" s="1"/>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13" i="64"/>
  <c r="E112" i="64"/>
  <c r="E111" i="64"/>
  <c r="E110" i="64"/>
  <c r="E143" i="64"/>
  <c r="B143" i="64"/>
  <c r="E144" i="64"/>
  <c r="B144" i="64"/>
  <c r="E145" i="64"/>
  <c r="E146" i="64"/>
  <c r="T146" i="64"/>
  <c r="U146" i="64"/>
  <c r="V146" i="64"/>
  <c r="W146" i="64"/>
  <c r="X146" i="64"/>
  <c r="Y146" i="64"/>
  <c r="Z146" i="64"/>
  <c r="AA146" i="64"/>
  <c r="AB146" i="64"/>
  <c r="AC146" i="64"/>
  <c r="AD146" i="64"/>
  <c r="AE146" i="64"/>
  <c r="AF146" i="64"/>
  <c r="AG146" i="64"/>
  <c r="AH146" i="64"/>
  <c r="AI146" i="64"/>
  <c r="AJ146" i="64"/>
  <c r="AK146" i="64"/>
  <c r="AL146" i="64"/>
  <c r="AM146" i="64"/>
  <c r="AN146" i="64"/>
  <c r="AO146" i="64"/>
  <c r="AP146" i="64"/>
  <c r="AQ146" i="64"/>
  <c r="AR146" i="64"/>
  <c r="AS146" i="64"/>
  <c r="AT146" i="64"/>
  <c r="AU146" i="64"/>
  <c r="AV146" i="64"/>
  <c r="AW146" i="64"/>
  <c r="AX146" i="64"/>
  <c r="AY146" i="64"/>
  <c r="AZ146" i="64"/>
  <c r="BA146" i="64"/>
  <c r="BB146" i="64"/>
  <c r="BC146" i="64"/>
  <c r="BD146" i="64"/>
  <c r="BE146" i="64"/>
  <c r="BF146" i="64"/>
  <c r="BG146" i="64"/>
  <c r="BH146" i="64"/>
  <c r="BI146" i="64"/>
  <c r="BJ146" i="64"/>
  <c r="BK146" i="64"/>
  <c r="BL146" i="64"/>
  <c r="BM146" i="64"/>
  <c r="BN146" i="64"/>
  <c r="BO146" i="64"/>
  <c r="BP146" i="64"/>
  <c r="BQ146" i="64"/>
  <c r="BR146" i="64"/>
  <c r="BS146" i="64"/>
  <c r="BT146" i="64"/>
  <c r="BU146" i="64"/>
  <c r="BV146" i="64"/>
  <c r="BW146" i="64"/>
  <c r="BX146" i="64"/>
  <c r="BY146" i="64"/>
  <c r="BZ146" i="64"/>
  <c r="CA146" i="64"/>
  <c r="CB146" i="64"/>
  <c r="CC146" i="64"/>
  <c r="CD146" i="64"/>
  <c r="CE146" i="64"/>
  <c r="CF146" i="64"/>
  <c r="CG146" i="64"/>
  <c r="CH146" i="64"/>
  <c r="CI146" i="64"/>
  <c r="CJ146" i="64"/>
  <c r="CK146" i="64"/>
  <c r="E147" i="64"/>
  <c r="B147" i="64"/>
  <c r="E149" i="64"/>
  <c r="E148" i="64"/>
  <c r="E108" i="64"/>
  <c r="G108" i="64" s="1"/>
  <c r="E106" i="64"/>
  <c r="G106" i="64" s="1"/>
  <c r="E105" i="64"/>
  <c r="G105" i="64" s="1"/>
  <c r="E104" i="64"/>
  <c r="G104" i="64" s="1"/>
  <c r="E103" i="64"/>
  <c r="G103" i="64" s="1"/>
  <c r="E102" i="64"/>
  <c r="G102" i="64" s="1"/>
  <c r="E101" i="64"/>
  <c r="T343" i="64"/>
  <c r="E340" i="64"/>
  <c r="G340" i="64" s="1"/>
  <c r="E341" i="64"/>
  <c r="G341" i="64" s="1"/>
  <c r="E342" i="64"/>
  <c r="G342" i="64" s="1"/>
  <c r="E343" i="64"/>
  <c r="G343" i="64" s="1"/>
  <c r="E344" i="64"/>
  <c r="E345" i="64"/>
  <c r="E346" i="64"/>
  <c r="E347" i="64"/>
  <c r="E348" i="64"/>
  <c r="E349" i="64"/>
  <c r="E350" i="64"/>
  <c r="B343" i="64"/>
  <c r="B342" i="64" s="1"/>
  <c r="CK346" i="64"/>
  <c r="CJ346" i="64"/>
  <c r="CI346" i="64"/>
  <c r="CH346" i="64"/>
  <c r="CG346" i="64"/>
  <c r="CF346" i="64"/>
  <c r="CE346" i="64"/>
  <c r="CD346" i="64"/>
  <c r="CC346" i="64"/>
  <c r="CB346" i="64"/>
  <c r="CA346" i="64"/>
  <c r="BZ346" i="64"/>
  <c r="BY346" i="64"/>
  <c r="BX346" i="64"/>
  <c r="BW346" i="64"/>
  <c r="BV346" i="64"/>
  <c r="BU346" i="64"/>
  <c r="BT346" i="64"/>
  <c r="BS346" i="64"/>
  <c r="BR346" i="64"/>
  <c r="BQ346" i="64"/>
  <c r="BP346" i="64"/>
  <c r="BO346" i="64"/>
  <c r="BN346" i="64"/>
  <c r="BM346" i="64"/>
  <c r="BL346" i="64"/>
  <c r="BK346" i="64"/>
  <c r="BJ346" i="64"/>
  <c r="BI346" i="64"/>
  <c r="BH346" i="64"/>
  <c r="BG346" i="64"/>
  <c r="BF346" i="64"/>
  <c r="BE346" i="64"/>
  <c r="BD346" i="64"/>
  <c r="BC346" i="64"/>
  <c r="BB346" i="64"/>
  <c r="BA346" i="64"/>
  <c r="AZ346" i="64"/>
  <c r="AY346" i="64"/>
  <c r="AX346" i="64"/>
  <c r="AW346" i="64"/>
  <c r="AV346" i="64"/>
  <c r="AU346" i="64"/>
  <c r="AT346" i="64"/>
  <c r="AS346" i="64"/>
  <c r="AR346" i="64"/>
  <c r="AQ346" i="64"/>
  <c r="AP346" i="64"/>
  <c r="AO346" i="64"/>
  <c r="AN346" i="64"/>
  <c r="AM346" i="64"/>
  <c r="AL346" i="64"/>
  <c r="AK346" i="64"/>
  <c r="AJ346" i="64"/>
  <c r="AI346" i="64"/>
  <c r="AH346" i="64"/>
  <c r="AG346" i="64"/>
  <c r="AF346" i="64"/>
  <c r="AE346" i="64"/>
  <c r="AD346" i="64"/>
  <c r="AC346" i="64"/>
  <c r="AB346" i="64"/>
  <c r="AA346" i="64"/>
  <c r="Z346" i="64"/>
  <c r="Y346" i="64"/>
  <c r="X346" i="64"/>
  <c r="W346" i="64"/>
  <c r="V346" i="64"/>
  <c r="U346" i="64"/>
  <c r="T346" i="64"/>
  <c r="E339" i="64"/>
  <c r="B1390" i="64"/>
  <c r="E1390" i="64"/>
  <c r="CK1389" i="64"/>
  <c r="CJ1389" i="64"/>
  <c r="CI1389" i="64"/>
  <c r="CH1389" i="64"/>
  <c r="CG1389" i="64"/>
  <c r="CF1389" i="64"/>
  <c r="CE1389" i="64"/>
  <c r="CD1389" i="64"/>
  <c r="CC1389" i="64"/>
  <c r="CB1389" i="64"/>
  <c r="CA1389" i="64"/>
  <c r="BZ1389" i="64"/>
  <c r="BY1389" i="64"/>
  <c r="BX1389" i="64"/>
  <c r="BW1389" i="64"/>
  <c r="BV1389" i="64"/>
  <c r="BU1389" i="64"/>
  <c r="BT1389" i="64"/>
  <c r="BS1389" i="64"/>
  <c r="BR1389" i="64"/>
  <c r="BQ1389" i="64"/>
  <c r="BP1389" i="64"/>
  <c r="BO1389" i="64"/>
  <c r="BN1389" i="64"/>
  <c r="BM1389" i="64"/>
  <c r="BL1389" i="64"/>
  <c r="BK1389" i="64"/>
  <c r="BJ1389" i="64"/>
  <c r="BI1389" i="64"/>
  <c r="BH1389" i="64"/>
  <c r="BG1389" i="64"/>
  <c r="BF1389" i="64"/>
  <c r="BE1389" i="64"/>
  <c r="BD1389" i="64"/>
  <c r="BC1389" i="64"/>
  <c r="BB1389" i="64"/>
  <c r="BA1389" i="64"/>
  <c r="AZ1389" i="64"/>
  <c r="AY1389" i="64"/>
  <c r="AX1389" i="64"/>
  <c r="AW1389" i="64"/>
  <c r="AV1389" i="64"/>
  <c r="AU1389" i="64"/>
  <c r="AT1389" i="64"/>
  <c r="AS1389" i="64"/>
  <c r="AR1389" i="64"/>
  <c r="AQ1389" i="64"/>
  <c r="AP1389" i="64"/>
  <c r="AO1389" i="64"/>
  <c r="AN1389" i="64"/>
  <c r="AM1389" i="64"/>
  <c r="AL1389" i="64"/>
  <c r="AK1389" i="64"/>
  <c r="AJ1389" i="64"/>
  <c r="AI1389" i="64"/>
  <c r="AH1389" i="64"/>
  <c r="AG1389" i="64"/>
  <c r="AF1389" i="64"/>
  <c r="AE1389" i="64"/>
  <c r="AD1389" i="64"/>
  <c r="AC1389" i="64"/>
  <c r="AB1389" i="64"/>
  <c r="AA1389" i="64"/>
  <c r="Z1389" i="64"/>
  <c r="Y1389" i="64"/>
  <c r="X1389" i="64"/>
  <c r="W1389" i="64"/>
  <c r="V1389" i="64"/>
  <c r="U1389" i="64"/>
  <c r="T1389" i="64"/>
  <c r="B1389" i="64"/>
  <c r="E1389" i="64"/>
  <c r="B1388" i="64"/>
  <c r="E1388" i="64"/>
  <c r="CK1387" i="64"/>
  <c r="CJ1387" i="64"/>
  <c r="CI1387" i="64"/>
  <c r="CH1387" i="64"/>
  <c r="CG1387" i="64"/>
  <c r="CF1387" i="64"/>
  <c r="CE1387" i="64"/>
  <c r="CD1387" i="64"/>
  <c r="CC1387" i="64"/>
  <c r="CB1387" i="64"/>
  <c r="CA1387" i="64"/>
  <c r="BZ1387" i="64"/>
  <c r="BY1387" i="64"/>
  <c r="BX1387" i="64"/>
  <c r="BW1387" i="64"/>
  <c r="BV1387" i="64"/>
  <c r="BU1387" i="64"/>
  <c r="BT1387" i="64"/>
  <c r="BS1387" i="64"/>
  <c r="BR1387" i="64"/>
  <c r="BQ1387" i="64"/>
  <c r="BP1387" i="64"/>
  <c r="BO1387" i="64"/>
  <c r="BN1387" i="64"/>
  <c r="BM1387" i="64"/>
  <c r="BL1387" i="64"/>
  <c r="BK1387" i="64"/>
  <c r="BJ1387" i="64"/>
  <c r="BI1387" i="64"/>
  <c r="BH1387" i="64"/>
  <c r="BG1387" i="64"/>
  <c r="BF1387" i="64"/>
  <c r="BE1387" i="64"/>
  <c r="BD1387" i="64"/>
  <c r="BC1387" i="64"/>
  <c r="BB1387" i="64"/>
  <c r="BA1387" i="64"/>
  <c r="AZ1387" i="64"/>
  <c r="AY1387" i="64"/>
  <c r="AX1387" i="64"/>
  <c r="AW1387" i="64"/>
  <c r="AV1387" i="64"/>
  <c r="AU1387" i="64"/>
  <c r="AT1387" i="64"/>
  <c r="AS1387" i="64"/>
  <c r="AR1387" i="64"/>
  <c r="AQ1387" i="64"/>
  <c r="AP1387" i="64"/>
  <c r="AO1387" i="64"/>
  <c r="AN1387" i="64"/>
  <c r="AM1387" i="64"/>
  <c r="AL1387" i="64"/>
  <c r="AK1387" i="64"/>
  <c r="AJ1387" i="64"/>
  <c r="AI1387" i="64"/>
  <c r="AH1387" i="64"/>
  <c r="AG1387" i="64"/>
  <c r="AF1387" i="64"/>
  <c r="AE1387" i="64"/>
  <c r="AD1387" i="64"/>
  <c r="AC1387" i="64"/>
  <c r="AB1387" i="64"/>
  <c r="AA1387" i="64"/>
  <c r="Z1387" i="64"/>
  <c r="Y1387" i="64"/>
  <c r="X1387" i="64"/>
  <c r="W1387" i="64"/>
  <c r="V1387" i="64"/>
  <c r="U1387" i="64"/>
  <c r="T1387" i="64"/>
  <c r="B1387" i="64"/>
  <c r="E1387" i="64"/>
  <c r="B1386" i="64"/>
  <c r="E1386" i="64"/>
  <c r="B1385" i="64"/>
  <c r="E1385" i="64"/>
  <c r="B1384" i="64"/>
  <c r="B1380" i="64" s="1"/>
  <c r="E1384" i="64"/>
  <c r="B1383" i="64"/>
  <c r="B1381" i="64" s="1"/>
  <c r="B1379" i="64" s="1"/>
  <c r="E1383" i="64"/>
  <c r="E1382" i="64"/>
  <c r="E1381" i="64"/>
  <c r="E1380" i="64"/>
  <c r="G1380" i="64" s="1"/>
  <c r="E1379" i="64"/>
  <c r="E1378" i="64"/>
  <c r="K1115" i="64"/>
  <c r="L1115" i="64"/>
  <c r="M1115" i="64"/>
  <c r="N1115" i="64"/>
  <c r="O1115" i="64"/>
  <c r="P1115" i="64"/>
  <c r="R1115" i="64"/>
  <c r="E1773" i="64"/>
  <c r="E1774" i="64"/>
  <c r="E1775" i="64"/>
  <c r="E1109" i="64"/>
  <c r="E1110" i="64"/>
  <c r="E1111" i="64"/>
  <c r="E1108" i="64"/>
  <c r="E1107" i="64"/>
  <c r="E1106" i="64"/>
  <c r="E1105" i="64"/>
  <c r="E1104" i="64"/>
  <c r="E1103" i="64"/>
  <c r="E1102" i="64"/>
  <c r="E1101" i="64"/>
  <c r="E1100" i="64"/>
  <c r="E1099" i="64"/>
  <c r="E1098" i="64"/>
  <c r="E1097" i="64"/>
  <c r="E1096" i="64"/>
  <c r="E1095" i="64"/>
  <c r="E1094" i="64"/>
  <c r="E1118" i="64"/>
  <c r="E1119" i="64"/>
  <c r="E1063" i="64"/>
  <c r="E1064" i="64"/>
  <c r="E1065" i="64"/>
  <c r="E1066" i="64"/>
  <c r="E1067" i="64"/>
  <c r="E1068" i="64"/>
  <c r="E1069" i="64"/>
  <c r="E1070" i="64"/>
  <c r="E1071" i="64"/>
  <c r="E1072" i="64"/>
  <c r="E1073" i="64"/>
  <c r="E1074" i="64"/>
  <c r="E1075" i="64"/>
  <c r="E1076" i="64"/>
  <c r="E1077" i="64"/>
  <c r="E1078" i="64"/>
  <c r="E1079" i="64"/>
  <c r="E1080" i="64"/>
  <c r="E1081" i="64"/>
  <c r="E1082" i="64"/>
  <c r="E1083" i="64"/>
  <c r="E1084" i="64"/>
  <c r="E1085" i="64"/>
  <c r="E1086" i="64"/>
  <c r="E1087" i="64"/>
  <c r="E1088" i="64"/>
  <c r="E1089" i="64"/>
  <c r="E1090" i="64"/>
  <c r="E1091" i="64"/>
  <c r="E1092" i="64"/>
  <c r="E1093" i="64"/>
  <c r="E1112" i="64"/>
  <c r="E1113" i="64"/>
  <c r="E1114" i="64"/>
  <c r="E1115" i="64"/>
  <c r="E1116" i="64"/>
  <c r="E1117" i="64"/>
  <c r="E1061" i="64"/>
  <c r="E1062" i="64"/>
  <c r="B1119" i="64"/>
  <c r="B1118" i="64"/>
  <c r="B1117" i="64"/>
  <c r="B1116" i="64"/>
  <c r="B1115" i="64"/>
  <c r="CK1114" i="64"/>
  <c r="CJ1114" i="64"/>
  <c r="CI1114" i="64"/>
  <c r="CH1114" i="64"/>
  <c r="CG1114" i="64"/>
  <c r="CF1114" i="64"/>
  <c r="CE1114" i="64"/>
  <c r="CD1114" i="64"/>
  <c r="CC1114" i="64"/>
  <c r="CB1114" i="64"/>
  <c r="CA1114" i="64"/>
  <c r="BZ1114" i="64"/>
  <c r="BY1114" i="64"/>
  <c r="BX1114" i="64"/>
  <c r="BW1114" i="64"/>
  <c r="BV1114" i="64"/>
  <c r="BU1114" i="64"/>
  <c r="BT1114" i="64"/>
  <c r="BS1114" i="64"/>
  <c r="BR1114" i="64"/>
  <c r="BQ1114" i="64"/>
  <c r="BP1114" i="64"/>
  <c r="BO1114" i="64"/>
  <c r="BN1114" i="64"/>
  <c r="BM1114" i="64"/>
  <c r="BL1114" i="64"/>
  <c r="BK1114" i="64"/>
  <c r="BJ1114" i="64"/>
  <c r="BI1114" i="64"/>
  <c r="BH1114" i="64"/>
  <c r="BG1114" i="64"/>
  <c r="BF1114" i="64"/>
  <c r="BE1114" i="64"/>
  <c r="BD1114" i="64"/>
  <c r="BC1114" i="64"/>
  <c r="BB1114" i="64"/>
  <c r="BA1114" i="64"/>
  <c r="AZ1114" i="64"/>
  <c r="AY1114" i="64"/>
  <c r="AX1114" i="64"/>
  <c r="AW1114" i="64"/>
  <c r="AV1114" i="64"/>
  <c r="AU1114" i="64"/>
  <c r="AT1114" i="64"/>
  <c r="AS1114" i="64"/>
  <c r="AR1114" i="64"/>
  <c r="AQ1114" i="64"/>
  <c r="AP1114" i="64"/>
  <c r="AO1114" i="64"/>
  <c r="AN1114" i="64"/>
  <c r="AM1114" i="64"/>
  <c r="AL1114" i="64"/>
  <c r="AK1114" i="64"/>
  <c r="AJ1114" i="64"/>
  <c r="AI1114" i="64"/>
  <c r="AH1114" i="64"/>
  <c r="AG1114" i="64"/>
  <c r="AF1114" i="64"/>
  <c r="AE1114" i="64"/>
  <c r="AD1114" i="64"/>
  <c r="AC1114" i="64"/>
  <c r="AB1114" i="64"/>
  <c r="AA1114" i="64"/>
  <c r="Z1114" i="64"/>
  <c r="Y1114" i="64"/>
  <c r="X1114" i="64"/>
  <c r="W1114" i="64"/>
  <c r="V1114" i="64"/>
  <c r="U1114" i="64"/>
  <c r="T1114" i="64"/>
  <c r="B1114" i="64"/>
  <c r="B1113" i="64"/>
  <c r="B1077" i="64" s="1"/>
  <c r="B1112" i="64"/>
  <c r="E1060"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E207" i="64"/>
  <c r="G207" i="64" s="1"/>
  <c r="E208" i="64"/>
  <c r="G208" i="64" s="1"/>
  <c r="U212" i="64"/>
  <c r="V212" i="64"/>
  <c r="W212" i="64"/>
  <c r="X212" i="64"/>
  <c r="Y212" i="64"/>
  <c r="Z212" i="64"/>
  <c r="AA212" i="64"/>
  <c r="AB212" i="64"/>
  <c r="AC212" i="64"/>
  <c r="AD212" i="64"/>
  <c r="AE212" i="64"/>
  <c r="AF212" i="64"/>
  <c r="AG212" i="64"/>
  <c r="AH212" i="64"/>
  <c r="AI212" i="64"/>
  <c r="AJ212" i="64"/>
  <c r="AK212" i="64"/>
  <c r="AL212" i="64"/>
  <c r="AM212" i="64"/>
  <c r="AN212" i="64"/>
  <c r="AO212" i="64"/>
  <c r="AP212" i="64"/>
  <c r="AQ212" i="64"/>
  <c r="AR212" i="64"/>
  <c r="AS212" i="64"/>
  <c r="AT212" i="64"/>
  <c r="AU212" i="64"/>
  <c r="AV212" i="64"/>
  <c r="AW212" i="64"/>
  <c r="AX212" i="64"/>
  <c r="AY212" i="64"/>
  <c r="AZ212" i="64"/>
  <c r="BA212" i="64"/>
  <c r="BB212" i="64"/>
  <c r="BC212" i="64"/>
  <c r="BD212" i="64"/>
  <c r="BE212" i="64"/>
  <c r="BF212" i="64"/>
  <c r="BG212" i="64"/>
  <c r="BH212" i="64"/>
  <c r="BI212" i="64"/>
  <c r="BJ212" i="64"/>
  <c r="BK212" i="64"/>
  <c r="BL212" i="64"/>
  <c r="BM212" i="64"/>
  <c r="BN212" i="64"/>
  <c r="BO212" i="64"/>
  <c r="BP212" i="64"/>
  <c r="BQ212" i="64"/>
  <c r="BR212" i="64"/>
  <c r="BS212" i="64"/>
  <c r="BT212" i="64"/>
  <c r="BU212" i="64"/>
  <c r="BV212" i="64"/>
  <c r="BW212" i="64"/>
  <c r="BX212" i="64"/>
  <c r="BY212" i="64"/>
  <c r="BZ212" i="64"/>
  <c r="CA212" i="64"/>
  <c r="CB212" i="64"/>
  <c r="CC212" i="64"/>
  <c r="CD212" i="64"/>
  <c r="CE212" i="64"/>
  <c r="CF212" i="64"/>
  <c r="CG212" i="64"/>
  <c r="CH212" i="64"/>
  <c r="CI212" i="64"/>
  <c r="CJ212" i="64"/>
  <c r="CK212" i="64"/>
  <c r="T212" i="64"/>
  <c r="E216" i="64"/>
  <c r="E215" i="64"/>
  <c r="E214" i="64"/>
  <c r="E213" i="64"/>
  <c r="E212" i="64"/>
  <c r="E211" i="64"/>
  <c r="B210" i="64"/>
  <c r="E210" i="64"/>
  <c r="B209" i="64"/>
  <c r="E209" i="64"/>
  <c r="B206" i="64"/>
  <c r="E206" i="64"/>
  <c r="G206" i="64" s="1"/>
  <c r="E205" i="64"/>
  <c r="G205" i="64" s="1"/>
  <c r="E204" i="64"/>
  <c r="G204" i="64" s="1"/>
  <c r="E203" i="64"/>
  <c r="G203" i="64" s="1"/>
  <c r="E202" i="64"/>
  <c r="B1368" i="64"/>
  <c r="E1368" i="64"/>
  <c r="CK1367" i="64"/>
  <c r="CJ1367" i="64"/>
  <c r="CI1367" i="64"/>
  <c r="CH1367" i="64"/>
  <c r="CG1367" i="64"/>
  <c r="CF1367" i="64"/>
  <c r="CE1367" i="64"/>
  <c r="CD1367" i="64"/>
  <c r="CC1367" i="64"/>
  <c r="CB1367" i="64"/>
  <c r="CA1367" i="64"/>
  <c r="BZ1367" i="64"/>
  <c r="BY1367" i="64"/>
  <c r="BX1367" i="64"/>
  <c r="BW1367" i="64"/>
  <c r="BV1367" i="64"/>
  <c r="BU1367" i="64"/>
  <c r="BT1367" i="64"/>
  <c r="BS1367" i="64"/>
  <c r="BR1367" i="64"/>
  <c r="BQ1367" i="64"/>
  <c r="BP1367" i="64"/>
  <c r="BO1367" i="64"/>
  <c r="BN1367" i="64"/>
  <c r="BM1367" i="64"/>
  <c r="BL1367" i="64"/>
  <c r="BK1367" i="64"/>
  <c r="BJ1367" i="64"/>
  <c r="BI1367" i="64"/>
  <c r="BH1367" i="64"/>
  <c r="BG1367" i="64"/>
  <c r="BF1367" i="64"/>
  <c r="BE1367" i="64"/>
  <c r="BD1367" i="64"/>
  <c r="BC1367" i="64"/>
  <c r="BB1367" i="64"/>
  <c r="BA1367" i="64"/>
  <c r="AZ1367" i="64"/>
  <c r="AY1367" i="64"/>
  <c r="AX1367" i="64"/>
  <c r="AW1367" i="64"/>
  <c r="AV1367" i="64"/>
  <c r="AU1367" i="64"/>
  <c r="AT1367" i="64"/>
  <c r="AS1367" i="64"/>
  <c r="AR1367" i="64"/>
  <c r="AQ1367" i="64"/>
  <c r="AP1367" i="64"/>
  <c r="AO1367" i="64"/>
  <c r="AN1367" i="64"/>
  <c r="AM1367" i="64"/>
  <c r="AL1367" i="64"/>
  <c r="AK1367" i="64"/>
  <c r="AJ1367" i="64"/>
  <c r="AI1367" i="64"/>
  <c r="AH1367" i="64"/>
  <c r="AG1367" i="64"/>
  <c r="AF1367" i="64"/>
  <c r="AE1367" i="64"/>
  <c r="AD1367" i="64"/>
  <c r="AC1367" i="64"/>
  <c r="AB1367" i="64"/>
  <c r="AA1367" i="64"/>
  <c r="Z1367" i="64"/>
  <c r="Y1367" i="64"/>
  <c r="X1367" i="64"/>
  <c r="W1367" i="64"/>
  <c r="V1367" i="64"/>
  <c r="U1367" i="64"/>
  <c r="T1367" i="64"/>
  <c r="B1367" i="64"/>
  <c r="E1367" i="64"/>
  <c r="B1366" i="64"/>
  <c r="E1366" i="64"/>
  <c r="CK1365" i="64"/>
  <c r="CJ1365" i="64"/>
  <c r="CI1365" i="64"/>
  <c r="CH1365" i="64"/>
  <c r="CG1365" i="64"/>
  <c r="CF1365" i="64"/>
  <c r="CE1365" i="64"/>
  <c r="CD1365" i="64"/>
  <c r="CC1365" i="64"/>
  <c r="CB1365" i="64"/>
  <c r="CA1365" i="64"/>
  <c r="BZ1365" i="64"/>
  <c r="BY1365" i="64"/>
  <c r="BX1365" i="64"/>
  <c r="BW1365" i="64"/>
  <c r="BV1365" i="64"/>
  <c r="BU1365" i="64"/>
  <c r="BT1365" i="64"/>
  <c r="BS1365" i="64"/>
  <c r="BR1365" i="64"/>
  <c r="BQ1365" i="64"/>
  <c r="BP1365" i="64"/>
  <c r="BO1365" i="64"/>
  <c r="BN1365" i="64"/>
  <c r="BM1365" i="64"/>
  <c r="BL1365" i="64"/>
  <c r="BK1365" i="64"/>
  <c r="BJ1365" i="64"/>
  <c r="BI1365" i="64"/>
  <c r="BH1365" i="64"/>
  <c r="BG1365" i="64"/>
  <c r="BF1365" i="64"/>
  <c r="BE1365" i="64"/>
  <c r="BD1365" i="64"/>
  <c r="BC1365" i="64"/>
  <c r="BB1365" i="64"/>
  <c r="BA1365" i="64"/>
  <c r="AZ1365" i="64"/>
  <c r="AY1365" i="64"/>
  <c r="AX1365" i="64"/>
  <c r="AW1365" i="64"/>
  <c r="AV1365" i="64"/>
  <c r="AU1365" i="64"/>
  <c r="AT1365" i="64"/>
  <c r="AS1365" i="64"/>
  <c r="AR1365" i="64"/>
  <c r="AQ1365" i="64"/>
  <c r="AP1365" i="64"/>
  <c r="AO1365" i="64"/>
  <c r="AN1365" i="64"/>
  <c r="AM1365" i="64"/>
  <c r="AL1365" i="64"/>
  <c r="AK1365" i="64"/>
  <c r="AJ1365" i="64"/>
  <c r="AI1365" i="64"/>
  <c r="AH1365" i="64"/>
  <c r="AG1365" i="64"/>
  <c r="AF1365" i="64"/>
  <c r="AE1365" i="64"/>
  <c r="AD1365" i="64"/>
  <c r="AC1365" i="64"/>
  <c r="AB1365" i="64"/>
  <c r="AA1365" i="64"/>
  <c r="Z1365" i="64"/>
  <c r="Y1365" i="64"/>
  <c r="X1365" i="64"/>
  <c r="W1365" i="64"/>
  <c r="V1365" i="64"/>
  <c r="U1365" i="64"/>
  <c r="T1365" i="64"/>
  <c r="B1365" i="64"/>
  <c r="E1365" i="64"/>
  <c r="B1364" i="64"/>
  <c r="E1364" i="64"/>
  <c r="B1363" i="64"/>
  <c r="E1363" i="64"/>
  <c r="B1362" i="64"/>
  <c r="B1355" i="64" s="1"/>
  <c r="E1362" i="64"/>
  <c r="B1361" i="64"/>
  <c r="B1356" i="64" s="1"/>
  <c r="B1354" i="64" s="1"/>
  <c r="E1361" i="64"/>
  <c r="E1360" i="64"/>
  <c r="E1359" i="64"/>
  <c r="E1358" i="64"/>
  <c r="E1357" i="64"/>
  <c r="E1356" i="64"/>
  <c r="E1355" i="64"/>
  <c r="G1355" i="64" s="1"/>
  <c r="E1354" i="64"/>
  <c r="E1353" i="64"/>
  <c r="B189" i="64"/>
  <c r="E834" i="64"/>
  <c r="E852" i="64"/>
  <c r="E1050" i="64"/>
  <c r="T1045" i="64"/>
  <c r="U1045" i="64"/>
  <c r="V1045" i="64"/>
  <c r="W1045" i="64"/>
  <c r="X1045" i="64"/>
  <c r="Y1045" i="64"/>
  <c r="Z1045" i="64"/>
  <c r="AA1045" i="64"/>
  <c r="AB1045" i="64"/>
  <c r="AC1045" i="64"/>
  <c r="AD1045" i="64"/>
  <c r="AE1045" i="64"/>
  <c r="AF1045" i="64"/>
  <c r="AG1045" i="64"/>
  <c r="AH1045" i="64"/>
  <c r="AI1045" i="64"/>
  <c r="AJ1045" i="64"/>
  <c r="AK1045" i="64"/>
  <c r="AL1045" i="64"/>
  <c r="AM1045" i="64"/>
  <c r="AN1045" i="64"/>
  <c r="AO1045" i="64"/>
  <c r="AP1045" i="64"/>
  <c r="AQ1045" i="64"/>
  <c r="AR1045" i="64"/>
  <c r="AS1045" i="64"/>
  <c r="AT1045" i="64"/>
  <c r="AU1045" i="64"/>
  <c r="AV1045" i="64"/>
  <c r="AW1045" i="64"/>
  <c r="AX1045" i="64"/>
  <c r="AY1045" i="64"/>
  <c r="AZ1045" i="64"/>
  <c r="BA1045" i="64"/>
  <c r="BB1045" i="64"/>
  <c r="BC1045" i="64"/>
  <c r="BD1045" i="64"/>
  <c r="BE1045" i="64"/>
  <c r="BF1045" i="64"/>
  <c r="BG1045" i="64"/>
  <c r="BH1045" i="64"/>
  <c r="BI1045" i="64"/>
  <c r="BJ1045" i="64"/>
  <c r="BK1045" i="64"/>
  <c r="BL1045" i="64"/>
  <c r="BM1045" i="64"/>
  <c r="BN1045" i="64"/>
  <c r="BO1045" i="64"/>
  <c r="BP1045" i="64"/>
  <c r="BQ1045" i="64"/>
  <c r="BR1045" i="64"/>
  <c r="BS1045" i="64"/>
  <c r="BT1045" i="64"/>
  <c r="BU1045" i="64"/>
  <c r="BV1045" i="64"/>
  <c r="BW1045" i="64"/>
  <c r="BX1045" i="64"/>
  <c r="BY1045" i="64"/>
  <c r="BZ1045" i="64"/>
  <c r="CA1045" i="64"/>
  <c r="CB1045" i="64"/>
  <c r="CC1045" i="64"/>
  <c r="CD1045" i="64"/>
  <c r="CE1045" i="64"/>
  <c r="CF1045" i="64"/>
  <c r="CG1045" i="64"/>
  <c r="CH1045" i="64"/>
  <c r="CI1045" i="64"/>
  <c r="CJ1045" i="64"/>
  <c r="CK1045" i="64"/>
  <c r="B1046" i="64"/>
  <c r="B1047" i="64"/>
  <c r="B1048" i="64"/>
  <c r="B1049" i="64"/>
  <c r="B1050" i="64"/>
  <c r="B1045" i="64"/>
  <c r="B1043" i="64"/>
  <c r="B1041" i="64" s="1"/>
  <c r="U1029" i="64"/>
  <c r="U1030" i="64" s="1"/>
  <c r="U1046" i="64" s="1"/>
  <c r="V1029" i="64"/>
  <c r="V1030" i="64" s="1"/>
  <c r="V1046" i="64" s="1"/>
  <c r="W1029" i="64"/>
  <c r="W1030" i="64" s="1"/>
  <c r="W1046" i="64" s="1"/>
  <c r="X1029" i="64"/>
  <c r="X1030" i="64" s="1"/>
  <c r="X1046" i="64" s="1"/>
  <c r="Y1029" i="64"/>
  <c r="Y1030" i="64" s="1"/>
  <c r="Y1046" i="64" s="1"/>
  <c r="Z1029" i="64"/>
  <c r="Z1030" i="64" s="1"/>
  <c r="Z1046" i="64" s="1"/>
  <c r="AA1029" i="64"/>
  <c r="AA1030" i="64" s="1"/>
  <c r="AA1046" i="64" s="1"/>
  <c r="AB1029" i="64"/>
  <c r="AB1030" i="64" s="1"/>
  <c r="AB1046" i="64" s="1"/>
  <c r="AC1029" i="64"/>
  <c r="AC1030" i="64" s="1"/>
  <c r="AC1046" i="64" s="1"/>
  <c r="AD1029" i="64"/>
  <c r="AD1030" i="64" s="1"/>
  <c r="AD1046" i="64" s="1"/>
  <c r="AE1029" i="64"/>
  <c r="AE1030" i="64" s="1"/>
  <c r="AE1046" i="64" s="1"/>
  <c r="AF1029" i="64"/>
  <c r="AF1030" i="64" s="1"/>
  <c r="AF1046" i="64" s="1"/>
  <c r="AG1029" i="64"/>
  <c r="AG1030" i="64" s="1"/>
  <c r="AG1046" i="64" s="1"/>
  <c r="AH1029" i="64"/>
  <c r="AH1030" i="64" s="1"/>
  <c r="AH1046" i="64" s="1"/>
  <c r="AI1029" i="64"/>
  <c r="AI1030" i="64" s="1"/>
  <c r="AI1046" i="64" s="1"/>
  <c r="AJ1029" i="64"/>
  <c r="AJ1030" i="64" s="1"/>
  <c r="AJ1046" i="64" s="1"/>
  <c r="AK1029" i="64"/>
  <c r="AK1030" i="64" s="1"/>
  <c r="AK1046" i="64" s="1"/>
  <c r="AL1029" i="64"/>
  <c r="AL1030" i="64" s="1"/>
  <c r="AL1046" i="64" s="1"/>
  <c r="AM1029" i="64"/>
  <c r="AM1030" i="64" s="1"/>
  <c r="AM1046" i="64" s="1"/>
  <c r="AN1029" i="64"/>
  <c r="AN1030" i="64" s="1"/>
  <c r="AN1046" i="64" s="1"/>
  <c r="AO1029" i="64"/>
  <c r="AO1030" i="64" s="1"/>
  <c r="AO1046" i="64" s="1"/>
  <c r="AP1029" i="64"/>
  <c r="AP1030" i="64" s="1"/>
  <c r="AP1046" i="64" s="1"/>
  <c r="AQ1029" i="64"/>
  <c r="AQ1030" i="64" s="1"/>
  <c r="AQ1046" i="64" s="1"/>
  <c r="AR1029" i="64"/>
  <c r="AR1030" i="64" s="1"/>
  <c r="AR1046" i="64" s="1"/>
  <c r="AS1029" i="64"/>
  <c r="AS1030" i="64" s="1"/>
  <c r="AS1046" i="64" s="1"/>
  <c r="AT1029" i="64"/>
  <c r="AT1030" i="64" s="1"/>
  <c r="AT1046" i="64" s="1"/>
  <c r="AU1029" i="64"/>
  <c r="AU1030" i="64" s="1"/>
  <c r="AU1046" i="64" s="1"/>
  <c r="AV1029" i="64"/>
  <c r="AV1030" i="64" s="1"/>
  <c r="AV1046" i="64" s="1"/>
  <c r="AW1029" i="64"/>
  <c r="AW1030" i="64" s="1"/>
  <c r="AW1046" i="64" s="1"/>
  <c r="AX1029" i="64"/>
  <c r="AX1030" i="64" s="1"/>
  <c r="AX1046" i="64" s="1"/>
  <c r="AY1029" i="64"/>
  <c r="AY1030" i="64" s="1"/>
  <c r="AY1046" i="64" s="1"/>
  <c r="AZ1029" i="64"/>
  <c r="AZ1030" i="64" s="1"/>
  <c r="AZ1046" i="64" s="1"/>
  <c r="BA1029" i="64"/>
  <c r="BA1030" i="64" s="1"/>
  <c r="BA1046" i="64" s="1"/>
  <c r="BB1029" i="64"/>
  <c r="BB1030" i="64" s="1"/>
  <c r="BB1046" i="64" s="1"/>
  <c r="BC1029" i="64"/>
  <c r="BC1030" i="64" s="1"/>
  <c r="BC1046" i="64" s="1"/>
  <c r="BD1029" i="64"/>
  <c r="BD1030" i="64" s="1"/>
  <c r="BD1046" i="64" s="1"/>
  <c r="BE1029" i="64"/>
  <c r="BE1030" i="64" s="1"/>
  <c r="BE1046" i="64" s="1"/>
  <c r="BF1029" i="64"/>
  <c r="BF1030" i="64" s="1"/>
  <c r="BF1046" i="64" s="1"/>
  <c r="BG1029" i="64"/>
  <c r="BG1030" i="64" s="1"/>
  <c r="BG1046" i="64" s="1"/>
  <c r="BH1029" i="64"/>
  <c r="BH1030" i="64" s="1"/>
  <c r="BH1046" i="64" s="1"/>
  <c r="BI1029" i="64"/>
  <c r="BI1030" i="64" s="1"/>
  <c r="BI1046" i="64" s="1"/>
  <c r="BJ1029" i="64"/>
  <c r="BJ1030" i="64" s="1"/>
  <c r="BJ1046" i="64" s="1"/>
  <c r="BK1029" i="64"/>
  <c r="BK1030" i="64" s="1"/>
  <c r="BK1046" i="64" s="1"/>
  <c r="BL1029" i="64"/>
  <c r="BL1030" i="64" s="1"/>
  <c r="BL1046" i="64" s="1"/>
  <c r="BM1029" i="64"/>
  <c r="BM1030" i="64" s="1"/>
  <c r="BM1046" i="64" s="1"/>
  <c r="BN1029" i="64"/>
  <c r="BN1030" i="64" s="1"/>
  <c r="BN1046" i="64" s="1"/>
  <c r="BO1029" i="64"/>
  <c r="BO1030" i="64" s="1"/>
  <c r="BO1046" i="64" s="1"/>
  <c r="BP1029" i="64"/>
  <c r="BP1030" i="64" s="1"/>
  <c r="BP1046" i="64" s="1"/>
  <c r="BQ1029" i="64"/>
  <c r="BQ1030" i="64" s="1"/>
  <c r="BQ1046" i="64" s="1"/>
  <c r="BR1029" i="64"/>
  <c r="BR1030" i="64" s="1"/>
  <c r="BR1046" i="64" s="1"/>
  <c r="BS1029" i="64"/>
  <c r="BS1030" i="64" s="1"/>
  <c r="BS1046" i="64" s="1"/>
  <c r="BT1029" i="64"/>
  <c r="BT1030" i="64" s="1"/>
  <c r="BT1046" i="64" s="1"/>
  <c r="BU1029" i="64"/>
  <c r="BU1030" i="64" s="1"/>
  <c r="BU1046" i="64" s="1"/>
  <c r="BV1029" i="64"/>
  <c r="BV1030" i="64" s="1"/>
  <c r="BV1046" i="64" s="1"/>
  <c r="BW1029" i="64"/>
  <c r="BW1030" i="64" s="1"/>
  <c r="BW1046" i="64" s="1"/>
  <c r="BX1029" i="64"/>
  <c r="BX1030" i="64" s="1"/>
  <c r="BX1046" i="64" s="1"/>
  <c r="BY1029" i="64"/>
  <c r="BY1030" i="64" s="1"/>
  <c r="BY1046" i="64" s="1"/>
  <c r="BZ1029" i="64"/>
  <c r="BZ1030" i="64" s="1"/>
  <c r="BZ1046" i="64" s="1"/>
  <c r="CA1029" i="64"/>
  <c r="CA1030" i="64" s="1"/>
  <c r="CA1046" i="64" s="1"/>
  <c r="CB1029" i="64"/>
  <c r="CB1030" i="64" s="1"/>
  <c r="CB1046" i="64" s="1"/>
  <c r="CC1029" i="64"/>
  <c r="CC1030" i="64" s="1"/>
  <c r="CC1046" i="64" s="1"/>
  <c r="CD1029" i="64"/>
  <c r="CD1030" i="64" s="1"/>
  <c r="CD1046" i="64" s="1"/>
  <c r="CE1029" i="64"/>
  <c r="CE1030" i="64" s="1"/>
  <c r="CE1046" i="64" s="1"/>
  <c r="CF1029" i="64"/>
  <c r="CF1030" i="64" s="1"/>
  <c r="CF1046" i="64" s="1"/>
  <c r="CG1029" i="64"/>
  <c r="CG1030" i="64" s="1"/>
  <c r="CG1046" i="64" s="1"/>
  <c r="CH1029" i="64"/>
  <c r="CH1030" i="64" s="1"/>
  <c r="CH1046" i="64" s="1"/>
  <c r="CI1029" i="64"/>
  <c r="CI1030" i="64" s="1"/>
  <c r="CI1046" i="64" s="1"/>
  <c r="CJ1029" i="64"/>
  <c r="CJ1030" i="64" s="1"/>
  <c r="CJ1046" i="64" s="1"/>
  <c r="CK1029" i="64"/>
  <c r="CK1030" i="64" s="1"/>
  <c r="CK1046" i="64" s="1"/>
  <c r="T1029" i="64"/>
  <c r="T1030" i="64" s="1"/>
  <c r="T1046" i="64" s="1"/>
  <c r="E1039" i="64"/>
  <c r="E1049" i="64"/>
  <c r="E1048" i="64"/>
  <c r="E1047" i="64"/>
  <c r="E1046" i="64"/>
  <c r="E1045" i="64"/>
  <c r="B1044" i="64"/>
  <c r="E1044" i="64"/>
  <c r="E1043" i="64"/>
  <c r="E1042" i="64"/>
  <c r="E1041" i="64"/>
  <c r="E1040" i="64"/>
  <c r="E1038" i="64"/>
  <c r="E1037" i="64"/>
  <c r="E1036" i="64"/>
  <c r="E1035" i="64"/>
  <c r="E335" i="64"/>
  <c r="E334" i="64"/>
  <c r="E333" i="64"/>
  <c r="E332" i="64"/>
  <c r="CK331" i="64"/>
  <c r="CJ331" i="64"/>
  <c r="CI331" i="64"/>
  <c r="CH331" i="64"/>
  <c r="CG331" i="64"/>
  <c r="CF331" i="64"/>
  <c r="CE331" i="64"/>
  <c r="CD331" i="64"/>
  <c r="CC331" i="64"/>
  <c r="CB331" i="64"/>
  <c r="CA331" i="64"/>
  <c r="BZ331" i="64"/>
  <c r="BY331" i="64"/>
  <c r="BX331" i="64"/>
  <c r="BW331" i="64"/>
  <c r="BV331" i="64"/>
  <c r="BU331" i="64"/>
  <c r="BT331" i="64"/>
  <c r="BS331" i="64"/>
  <c r="BR331" i="64"/>
  <c r="BQ331" i="64"/>
  <c r="BP331" i="64"/>
  <c r="BO331" i="64"/>
  <c r="BN331" i="64"/>
  <c r="BM331" i="64"/>
  <c r="BL331" i="64"/>
  <c r="BK331" i="64"/>
  <c r="BJ331" i="64"/>
  <c r="BI331" i="64"/>
  <c r="BH331" i="64"/>
  <c r="BG331" i="64"/>
  <c r="BF331" i="64"/>
  <c r="BE331" i="64"/>
  <c r="BD331" i="64"/>
  <c r="BC331" i="64"/>
  <c r="BB331" i="64"/>
  <c r="BA331" i="64"/>
  <c r="AZ331" i="64"/>
  <c r="AY331" i="64"/>
  <c r="AX331" i="64"/>
  <c r="AW331" i="64"/>
  <c r="AV331" i="64"/>
  <c r="AU331" i="64"/>
  <c r="AT331" i="64"/>
  <c r="AS331" i="64"/>
  <c r="AR331" i="64"/>
  <c r="AQ331" i="64"/>
  <c r="AP331" i="64"/>
  <c r="AO331" i="64"/>
  <c r="AN331" i="64"/>
  <c r="AM331" i="64"/>
  <c r="AL331" i="64"/>
  <c r="AK331" i="64"/>
  <c r="AJ331" i="64"/>
  <c r="AI331" i="64"/>
  <c r="AH331" i="64"/>
  <c r="AG331" i="64"/>
  <c r="AF331" i="64"/>
  <c r="AE331" i="64"/>
  <c r="AD331" i="64"/>
  <c r="AC331" i="64"/>
  <c r="AB331" i="64"/>
  <c r="AA331" i="64"/>
  <c r="Z331" i="64"/>
  <c r="Y331" i="64"/>
  <c r="X331" i="64"/>
  <c r="W331" i="64"/>
  <c r="V331" i="64"/>
  <c r="U331" i="64"/>
  <c r="T331" i="64"/>
  <c r="E331" i="64"/>
  <c r="E330" i="64"/>
  <c r="B329" i="64"/>
  <c r="E329" i="64"/>
  <c r="B328" i="64"/>
  <c r="E328" i="64"/>
  <c r="B327" i="64"/>
  <c r="E327" i="64"/>
  <c r="G327" i="64" s="1"/>
  <c r="E326" i="64"/>
  <c r="G326" i="64" s="1"/>
  <c r="E325" i="64"/>
  <c r="G325" i="64" s="1"/>
  <c r="B324" i="64"/>
  <c r="E324" i="64"/>
  <c r="G324" i="64" s="1"/>
  <c r="E323" i="64"/>
  <c r="G323" i="64" s="1"/>
  <c r="E322" i="64"/>
  <c r="G322" i="64" s="1"/>
  <c r="E321" i="64"/>
  <c r="E309" i="64"/>
  <c r="G309" i="64" s="1"/>
  <c r="L308" i="64"/>
  <c r="M308" i="64" s="1"/>
  <c r="N308" i="64" s="1"/>
  <c r="O308" i="64" s="1"/>
  <c r="P308" i="64" s="1"/>
  <c r="E317" i="64"/>
  <c r="E316" i="64"/>
  <c r="E315" i="64"/>
  <c r="E314" i="64"/>
  <c r="CK313" i="64"/>
  <c r="CJ313" i="64"/>
  <c r="CI313" i="64"/>
  <c r="CH313" i="64"/>
  <c r="CG313" i="64"/>
  <c r="CF313" i="64"/>
  <c r="CE313" i="64"/>
  <c r="CD313" i="64"/>
  <c r="CC313" i="64"/>
  <c r="CB313" i="64"/>
  <c r="CA313" i="64"/>
  <c r="BZ313" i="64"/>
  <c r="BY313" i="64"/>
  <c r="BX313" i="64"/>
  <c r="BW313" i="64"/>
  <c r="BV313" i="64"/>
  <c r="BU313" i="64"/>
  <c r="BT313" i="64"/>
  <c r="BS313" i="64"/>
  <c r="BR313" i="64"/>
  <c r="BQ313" i="64"/>
  <c r="BP313" i="64"/>
  <c r="BO313" i="64"/>
  <c r="BN313" i="64"/>
  <c r="BM313" i="64"/>
  <c r="BL313" i="64"/>
  <c r="BK313" i="64"/>
  <c r="BJ313" i="64"/>
  <c r="BI313" i="64"/>
  <c r="BH313" i="64"/>
  <c r="BG313" i="64"/>
  <c r="BF313" i="64"/>
  <c r="BE313" i="64"/>
  <c r="BD313" i="64"/>
  <c r="BC313" i="64"/>
  <c r="BB313" i="64"/>
  <c r="BA313" i="64"/>
  <c r="AZ313" i="64"/>
  <c r="AY313" i="64"/>
  <c r="AX313" i="64"/>
  <c r="AW313" i="64"/>
  <c r="AV313" i="64"/>
  <c r="AU313" i="64"/>
  <c r="AT313" i="64"/>
  <c r="AS313" i="64"/>
  <c r="AR313" i="64"/>
  <c r="AQ313" i="64"/>
  <c r="AP313" i="64"/>
  <c r="AO313" i="64"/>
  <c r="AN313" i="64"/>
  <c r="AM313" i="64"/>
  <c r="AL313" i="64"/>
  <c r="AK313" i="64"/>
  <c r="AJ313" i="64"/>
  <c r="AI313" i="64"/>
  <c r="AH313" i="64"/>
  <c r="AG313" i="64"/>
  <c r="AF313" i="64"/>
  <c r="AE313" i="64"/>
  <c r="AD313" i="64"/>
  <c r="AC313" i="64"/>
  <c r="AB313" i="64"/>
  <c r="AA313" i="64"/>
  <c r="Z313" i="64"/>
  <c r="Y313" i="64"/>
  <c r="X313" i="64"/>
  <c r="W313" i="64"/>
  <c r="V313" i="64"/>
  <c r="U313" i="64"/>
  <c r="T313" i="64"/>
  <c r="E313" i="64"/>
  <c r="E312" i="64"/>
  <c r="B311" i="64"/>
  <c r="E311" i="64"/>
  <c r="B310" i="64"/>
  <c r="E310" i="64"/>
  <c r="B308" i="64"/>
  <c r="E308" i="64"/>
  <c r="G308" i="64" s="1"/>
  <c r="E307" i="64"/>
  <c r="E290" i="64"/>
  <c r="G290" i="64" s="1"/>
  <c r="E291" i="64"/>
  <c r="G291" i="64" s="1"/>
  <c r="E292" i="64"/>
  <c r="G292" i="64" s="1"/>
  <c r="E293" i="64"/>
  <c r="G293" i="64" s="1"/>
  <c r="E294" i="64"/>
  <c r="G294" i="64" s="1"/>
  <c r="B295" i="64"/>
  <c r="B292" i="64"/>
  <c r="E303" i="64"/>
  <c r="E302" i="64"/>
  <c r="E301" i="64"/>
  <c r="E300" i="64"/>
  <c r="CK299" i="64"/>
  <c r="CJ299" i="64"/>
  <c r="CI299" i="64"/>
  <c r="CH299" i="64"/>
  <c r="CG299" i="64"/>
  <c r="CF299" i="64"/>
  <c r="CE299" i="64"/>
  <c r="CD299" i="64"/>
  <c r="CC299" i="64"/>
  <c r="CB299" i="64"/>
  <c r="CA299" i="64"/>
  <c r="BZ299" i="64"/>
  <c r="BY299" i="64"/>
  <c r="BX299" i="64"/>
  <c r="BW299" i="64"/>
  <c r="BV299" i="64"/>
  <c r="BU299" i="64"/>
  <c r="BT299" i="64"/>
  <c r="BS299" i="64"/>
  <c r="BR299" i="64"/>
  <c r="BQ299" i="64"/>
  <c r="BP299" i="64"/>
  <c r="BO299" i="64"/>
  <c r="BN299" i="64"/>
  <c r="BM299" i="64"/>
  <c r="BL299" i="64"/>
  <c r="BK299" i="64"/>
  <c r="BJ299" i="64"/>
  <c r="BI299" i="64"/>
  <c r="BH299" i="64"/>
  <c r="BG299" i="64"/>
  <c r="BF299" i="64"/>
  <c r="BE299" i="64"/>
  <c r="BD299" i="64"/>
  <c r="BC299" i="64"/>
  <c r="BB299" i="64"/>
  <c r="BA299" i="64"/>
  <c r="AZ299" i="64"/>
  <c r="AY299" i="64"/>
  <c r="AX299" i="64"/>
  <c r="AW299" i="64"/>
  <c r="AV299" i="64"/>
  <c r="AU299" i="64"/>
  <c r="AT299" i="64"/>
  <c r="AS299" i="64"/>
  <c r="AR299" i="64"/>
  <c r="AQ299" i="64"/>
  <c r="AP299" i="64"/>
  <c r="AO299" i="64"/>
  <c r="AN299" i="64"/>
  <c r="AM299" i="64"/>
  <c r="AL299" i="64"/>
  <c r="AK299" i="64"/>
  <c r="AJ299" i="64"/>
  <c r="AI299" i="64"/>
  <c r="AH299" i="64"/>
  <c r="AG299" i="64"/>
  <c r="AF299" i="64"/>
  <c r="AE299" i="64"/>
  <c r="AD299" i="64"/>
  <c r="AC299" i="64"/>
  <c r="AB299" i="64"/>
  <c r="AA299" i="64"/>
  <c r="Z299" i="64"/>
  <c r="Y299" i="64"/>
  <c r="X299" i="64"/>
  <c r="W299" i="64"/>
  <c r="V299" i="64"/>
  <c r="U299" i="64"/>
  <c r="T299" i="64"/>
  <c r="E299" i="64"/>
  <c r="E298" i="64"/>
  <c r="B297" i="64"/>
  <c r="E297" i="64"/>
  <c r="B296" i="64"/>
  <c r="E296" i="64"/>
  <c r="E295" i="64"/>
  <c r="G295" i="64" s="1"/>
  <c r="E289" i="64"/>
  <c r="E999" i="64"/>
  <c r="E1000" i="64"/>
  <c r="E1001" i="64"/>
  <c r="E1002" i="64"/>
  <c r="E1005" i="64"/>
  <c r="E1006" i="64"/>
  <c r="E1008" i="64"/>
  <c r="E1007" i="64"/>
  <c r="B1016" i="64"/>
  <c r="E1016" i="64"/>
  <c r="B1015" i="64"/>
  <c r="E1015" i="64"/>
  <c r="B1014" i="64"/>
  <c r="E1014" i="64"/>
  <c r="CK1013" i="64"/>
  <c r="CJ1013" i="64"/>
  <c r="CI1013" i="64"/>
  <c r="CH1013" i="64"/>
  <c r="CG1013" i="64"/>
  <c r="CF1013" i="64"/>
  <c r="CE1013" i="64"/>
  <c r="CD1013" i="64"/>
  <c r="CC1013" i="64"/>
  <c r="CB1013" i="64"/>
  <c r="CA1013" i="64"/>
  <c r="BZ1013" i="64"/>
  <c r="BY1013" i="64"/>
  <c r="BX1013" i="64"/>
  <c r="BW1013" i="64"/>
  <c r="BV1013" i="64"/>
  <c r="BU1013" i="64"/>
  <c r="BT1013" i="64"/>
  <c r="BS1013" i="64"/>
  <c r="BR1013" i="64"/>
  <c r="BQ1013" i="64"/>
  <c r="BP1013" i="64"/>
  <c r="BO1013" i="64"/>
  <c r="BN1013" i="64"/>
  <c r="BM1013" i="64"/>
  <c r="BL1013" i="64"/>
  <c r="BK1013" i="64"/>
  <c r="BJ1013" i="64"/>
  <c r="BI1013" i="64"/>
  <c r="BH1013" i="64"/>
  <c r="BG1013" i="64"/>
  <c r="BF1013" i="64"/>
  <c r="BE1013" i="64"/>
  <c r="BD1013" i="64"/>
  <c r="BC1013" i="64"/>
  <c r="BB1013" i="64"/>
  <c r="BA1013" i="64"/>
  <c r="AZ1013" i="64"/>
  <c r="AY1013" i="64"/>
  <c r="AX1013" i="64"/>
  <c r="AW1013" i="64"/>
  <c r="AV1013" i="64"/>
  <c r="AU1013" i="64"/>
  <c r="AT1013" i="64"/>
  <c r="AS1013" i="64"/>
  <c r="AR1013" i="64"/>
  <c r="AQ1013" i="64"/>
  <c r="AP1013" i="64"/>
  <c r="AO1013" i="64"/>
  <c r="AN1013" i="64"/>
  <c r="AM1013" i="64"/>
  <c r="AL1013" i="64"/>
  <c r="AK1013" i="64"/>
  <c r="AJ1013" i="64"/>
  <c r="AI1013" i="64"/>
  <c r="AH1013" i="64"/>
  <c r="AG1013" i="64"/>
  <c r="AF1013" i="64"/>
  <c r="AE1013" i="64"/>
  <c r="AD1013" i="64"/>
  <c r="AC1013" i="64"/>
  <c r="AB1013" i="64"/>
  <c r="AA1013" i="64"/>
  <c r="Z1013" i="64"/>
  <c r="Y1013" i="64"/>
  <c r="X1013" i="64"/>
  <c r="W1013" i="64"/>
  <c r="V1013" i="64"/>
  <c r="U1013" i="64"/>
  <c r="T1013" i="64"/>
  <c r="B1013" i="64"/>
  <c r="B1005" i="64" s="1"/>
  <c r="E1013" i="64"/>
  <c r="E1012" i="64"/>
  <c r="CK1011" i="64"/>
  <c r="CJ1011" i="64"/>
  <c r="CI1011" i="64"/>
  <c r="CH1011" i="64"/>
  <c r="CG1011" i="64"/>
  <c r="CF1011" i="64"/>
  <c r="CE1011" i="64"/>
  <c r="CD1011" i="64"/>
  <c r="CC1011" i="64"/>
  <c r="CB1011" i="64"/>
  <c r="CA1011" i="64"/>
  <c r="BZ1011" i="64"/>
  <c r="BY1011" i="64"/>
  <c r="BX1011" i="64"/>
  <c r="BW1011" i="64"/>
  <c r="BV1011" i="64"/>
  <c r="BU1011" i="64"/>
  <c r="BT1011" i="64"/>
  <c r="BS1011" i="64"/>
  <c r="BR1011" i="64"/>
  <c r="BQ1011" i="64"/>
  <c r="BP1011" i="64"/>
  <c r="BO1011" i="64"/>
  <c r="BN1011" i="64"/>
  <c r="BM1011" i="64"/>
  <c r="BL1011" i="64"/>
  <c r="BK1011" i="64"/>
  <c r="BJ1011" i="64"/>
  <c r="BI1011" i="64"/>
  <c r="BH1011" i="64"/>
  <c r="BG1011" i="64"/>
  <c r="BF1011" i="64"/>
  <c r="BE1011" i="64"/>
  <c r="BD1011" i="64"/>
  <c r="BC1011" i="64"/>
  <c r="BB1011" i="64"/>
  <c r="BA1011" i="64"/>
  <c r="AZ1011" i="64"/>
  <c r="AY1011" i="64"/>
  <c r="AX1011" i="64"/>
  <c r="AW1011" i="64"/>
  <c r="AV1011" i="64"/>
  <c r="AU1011" i="64"/>
  <c r="AT1011" i="64"/>
  <c r="AS1011" i="64"/>
  <c r="AR1011" i="64"/>
  <c r="AQ1011" i="64"/>
  <c r="AP1011" i="64"/>
  <c r="AO1011" i="64"/>
  <c r="AN1011" i="64"/>
  <c r="AM1011" i="64"/>
  <c r="AL1011" i="64"/>
  <c r="AK1011" i="64"/>
  <c r="AJ1011" i="64"/>
  <c r="AI1011" i="64"/>
  <c r="AH1011" i="64"/>
  <c r="AG1011" i="64"/>
  <c r="AF1011" i="64"/>
  <c r="AE1011" i="64"/>
  <c r="AD1011" i="64"/>
  <c r="AC1011" i="64"/>
  <c r="AB1011" i="64"/>
  <c r="AA1011" i="64"/>
  <c r="Z1011" i="64"/>
  <c r="Y1011" i="64"/>
  <c r="X1011" i="64"/>
  <c r="W1011" i="64"/>
  <c r="V1011" i="64"/>
  <c r="U1011" i="64"/>
  <c r="T1011" i="64"/>
  <c r="E1011" i="64"/>
  <c r="B1010" i="64"/>
  <c r="B997" i="64" s="1"/>
  <c r="E1010" i="64"/>
  <c r="B1009" i="64"/>
  <c r="B1003" i="64" s="1"/>
  <c r="E1009" i="64"/>
  <c r="E1004" i="64"/>
  <c r="E1003" i="64"/>
  <c r="E998" i="64"/>
  <c r="G998" i="64" s="1"/>
  <c r="E997" i="64"/>
  <c r="E996" i="64"/>
  <c r="B869" i="64"/>
  <c r="B891" i="64"/>
  <c r="B918" i="64"/>
  <c r="B940" i="64"/>
  <c r="B978" i="64"/>
  <c r="B846" i="64"/>
  <c r="B624" i="64"/>
  <c r="B565" i="64"/>
  <c r="B561" i="64" s="1"/>
  <c r="B588" i="64"/>
  <c r="B584" i="64" s="1"/>
  <c r="B541" i="64"/>
  <c r="S2" i="1389" l="1"/>
  <c r="S2" i="1391"/>
  <c r="K2" i="861"/>
  <c r="K2" i="1393" s="1"/>
  <c r="S2" i="64"/>
  <c r="S2" i="863"/>
  <c r="S2" i="864"/>
  <c r="S3" i="861"/>
  <c r="S3" i="1393" s="1"/>
  <c r="V2392" i="64"/>
  <c r="V2394" i="64" s="1"/>
  <c r="BC2414" i="64"/>
  <c r="BD2414" i="64" s="1"/>
  <c r="BE2414" i="64" s="1"/>
  <c r="BF2414" i="64" s="1"/>
  <c r="BG2414" i="64" s="1"/>
  <c r="BH2414" i="64" s="1"/>
  <c r="BI2414" i="64" s="1"/>
  <c r="BJ2414" i="64" s="1"/>
  <c r="BK2414" i="64" s="1"/>
  <c r="BL2414" i="64" s="1"/>
  <c r="BM2414" i="64" s="1"/>
  <c r="BN2414" i="64" s="1"/>
  <c r="B770" i="64"/>
  <c r="B762" i="64" s="1"/>
  <c r="B778" i="64"/>
  <c r="B773" i="64" s="1"/>
  <c r="B1621" i="64"/>
  <c r="B102" i="64"/>
  <c r="B1069" i="64"/>
  <c r="B1094" i="64"/>
  <c r="B1079" i="64"/>
  <c r="B1039" i="64"/>
  <c r="B1040" i="64"/>
  <c r="B1036" i="64"/>
  <c r="B1007" i="64"/>
  <c r="B998" i="64"/>
  <c r="B1001" i="64"/>
  <c r="Q36" i="861"/>
  <c r="B36" i="861"/>
  <c r="CL20" i="863"/>
  <c r="CL36" i="861" s="1"/>
  <c r="CK20" i="863"/>
  <c r="CK36" i="861" s="1"/>
  <c r="CJ20" i="863"/>
  <c r="CJ36" i="861" s="1"/>
  <c r="CI20" i="863"/>
  <c r="CI36" i="861" s="1"/>
  <c r="CH20" i="863"/>
  <c r="CH36" i="861" s="1"/>
  <c r="CG20" i="863"/>
  <c r="CG36" i="861" s="1"/>
  <c r="CF20" i="863"/>
  <c r="CF36" i="861" s="1"/>
  <c r="CE20" i="863"/>
  <c r="CE36" i="861" s="1"/>
  <c r="CD20" i="863"/>
  <c r="CD36" i="861" s="1"/>
  <c r="CC20" i="863"/>
  <c r="CC36" i="861" s="1"/>
  <c r="CB20" i="863"/>
  <c r="CB36" i="861" s="1"/>
  <c r="CA20" i="863"/>
  <c r="CA36" i="861" s="1"/>
  <c r="BZ20" i="863"/>
  <c r="BZ36" i="861" s="1"/>
  <c r="BY20" i="863"/>
  <c r="BY36" i="861" s="1"/>
  <c r="BX20" i="863"/>
  <c r="BX36" i="861" s="1"/>
  <c r="BW20" i="863"/>
  <c r="BW36" i="861" s="1"/>
  <c r="BV20" i="863"/>
  <c r="BV36" i="861" s="1"/>
  <c r="BU20" i="863"/>
  <c r="BU36" i="861" s="1"/>
  <c r="BT20" i="863"/>
  <c r="BT36" i="861" s="1"/>
  <c r="BS20" i="863"/>
  <c r="BS36" i="861" s="1"/>
  <c r="BR20" i="863"/>
  <c r="BR36" i="861" s="1"/>
  <c r="BQ20" i="863"/>
  <c r="BQ36" i="861" s="1"/>
  <c r="BP20" i="863"/>
  <c r="BP36" i="861" s="1"/>
  <c r="BO20" i="863"/>
  <c r="BO36" i="861" s="1"/>
  <c r="BN20" i="863"/>
  <c r="BN36" i="861" s="1"/>
  <c r="BM20" i="863"/>
  <c r="BM36" i="861" s="1"/>
  <c r="BL20" i="863"/>
  <c r="BL36" i="861" s="1"/>
  <c r="BK20" i="863"/>
  <c r="BK36" i="861" s="1"/>
  <c r="BJ20" i="863"/>
  <c r="BJ36" i="861" s="1"/>
  <c r="BI20" i="863"/>
  <c r="BI36" i="861" s="1"/>
  <c r="BH20" i="863"/>
  <c r="BH36" i="861" s="1"/>
  <c r="BG20" i="863"/>
  <c r="BG36" i="861" s="1"/>
  <c r="BF20" i="863"/>
  <c r="BF36" i="861" s="1"/>
  <c r="BE20" i="863"/>
  <c r="BE36" i="861" s="1"/>
  <c r="BD20" i="863"/>
  <c r="BD36" i="861" s="1"/>
  <c r="BC20" i="863"/>
  <c r="BC36" i="861" s="1"/>
  <c r="BB20" i="863"/>
  <c r="BB36" i="861" s="1"/>
  <c r="BA20" i="863"/>
  <c r="BA36" i="861" s="1"/>
  <c r="AZ20" i="863"/>
  <c r="AZ36" i="861" s="1"/>
  <c r="AY20" i="863"/>
  <c r="AY36" i="861" s="1"/>
  <c r="AX20" i="863"/>
  <c r="AX36" i="861" s="1"/>
  <c r="AW20" i="863"/>
  <c r="AW36" i="861" s="1"/>
  <c r="AV20" i="863"/>
  <c r="AV36" i="861" s="1"/>
  <c r="AU20" i="863"/>
  <c r="AU36" i="861" s="1"/>
  <c r="AT20" i="863"/>
  <c r="AT36" i="861" s="1"/>
  <c r="AS20" i="863"/>
  <c r="AS36" i="861" s="1"/>
  <c r="AR20" i="863"/>
  <c r="AR36" i="861" s="1"/>
  <c r="AQ20" i="863"/>
  <c r="AQ36" i="861" s="1"/>
  <c r="AP20" i="863"/>
  <c r="AP36" i="861" s="1"/>
  <c r="AO20" i="863"/>
  <c r="AO36" i="861" s="1"/>
  <c r="AN20" i="863"/>
  <c r="AN36" i="861" s="1"/>
  <c r="AM20" i="863"/>
  <c r="AM36" i="861" s="1"/>
  <c r="AL20" i="863"/>
  <c r="AL36" i="861" s="1"/>
  <c r="AK20" i="863"/>
  <c r="AK36" i="861" s="1"/>
  <c r="AJ20" i="863"/>
  <c r="AJ36" i="861" s="1"/>
  <c r="AI20" i="863"/>
  <c r="AI36" i="861" s="1"/>
  <c r="AH20" i="863"/>
  <c r="AH36" i="861" s="1"/>
  <c r="AG20" i="863"/>
  <c r="AG36" i="861" s="1"/>
  <c r="AF20" i="863"/>
  <c r="AF36" i="861" s="1"/>
  <c r="AE20" i="863"/>
  <c r="AE36" i="861" s="1"/>
  <c r="AD20" i="863"/>
  <c r="AD36" i="861" s="1"/>
  <c r="AC20" i="863"/>
  <c r="AC36" i="861" s="1"/>
  <c r="AB20" i="863"/>
  <c r="AB36" i="861" s="1"/>
  <c r="AA20" i="863"/>
  <c r="AA36" i="861" s="1"/>
  <c r="Z20" i="863"/>
  <c r="Z36" i="861" s="1"/>
  <c r="Y20" i="863"/>
  <c r="Y36" i="861" s="1"/>
  <c r="X20" i="863"/>
  <c r="X36" i="861" s="1"/>
  <c r="W20" i="863"/>
  <c r="W36" i="861" s="1"/>
  <c r="V20" i="863"/>
  <c r="V36" i="861" s="1"/>
  <c r="U20" i="863"/>
  <c r="U36" i="861" s="1"/>
  <c r="T20" i="863"/>
  <c r="T36" i="861" s="1"/>
  <c r="S20" i="863"/>
  <c r="S36" i="861" s="1"/>
  <c r="E957" i="64"/>
  <c r="B2102" i="64"/>
  <c r="B2058" i="64"/>
  <c r="B1914" i="64"/>
  <c r="B1879" i="64"/>
  <c r="E2708" i="64"/>
  <c r="E2664" i="64"/>
  <c r="E2630" i="64"/>
  <c r="E2596" i="64"/>
  <c r="E2528" i="64"/>
  <c r="E2496" i="64"/>
  <c r="E2460" i="64"/>
  <c r="E2417" i="64"/>
  <c r="E2127" i="64"/>
  <c r="E938" i="64"/>
  <c r="E916" i="64"/>
  <c r="E889" i="64"/>
  <c r="E867" i="64"/>
  <c r="E844" i="64"/>
  <c r="E622" i="64"/>
  <c r="E586" i="64"/>
  <c r="E563" i="64"/>
  <c r="E539" i="64"/>
  <c r="B2457" i="64"/>
  <c r="B2459" i="64" s="1"/>
  <c r="B2436" i="64"/>
  <c r="B2438" i="64" s="1"/>
  <c r="B2416" i="64"/>
  <c r="B3160" i="64"/>
  <c r="B2286" i="64"/>
  <c r="B1859" i="64"/>
  <c r="B1764" i="64"/>
  <c r="B1742" i="64"/>
  <c r="B2149" i="64"/>
  <c r="B2238" i="64"/>
  <c r="B2181" i="64"/>
  <c r="E2649" i="64"/>
  <c r="G2649" i="64" s="1"/>
  <c r="E2615" i="64"/>
  <c r="G2615" i="64" s="1"/>
  <c r="E2039" i="64"/>
  <c r="E2003" i="64"/>
  <c r="E1931" i="64"/>
  <c r="E1896" i="64"/>
  <c r="E1591" i="64"/>
  <c r="E1284" i="64"/>
  <c r="G1284" i="64" s="1"/>
  <c r="E1719" i="64"/>
  <c r="E1743" i="64"/>
  <c r="E2583" i="64"/>
  <c r="G2583" i="64" s="1"/>
  <c r="E2683" i="64"/>
  <c r="G2683" i="64" s="1"/>
  <c r="E2515" i="64"/>
  <c r="G2515" i="64" s="1"/>
  <c r="E2479" i="64"/>
  <c r="G2479" i="64" s="1"/>
  <c r="B1995" i="64"/>
  <c r="B2000" i="64"/>
  <c r="B2001" i="64"/>
  <c r="B2002" i="64"/>
  <c r="B1992" i="64"/>
  <c r="B1920" i="64"/>
  <c r="B1893" i="64"/>
  <c r="B1895" i="64"/>
  <c r="B1894" i="64"/>
  <c r="B1888" i="64"/>
  <c r="B1885" i="64"/>
  <c r="B2707" i="64"/>
  <c r="B2706" i="64"/>
  <c r="B2705" i="64"/>
  <c r="B2700" i="64"/>
  <c r="B2697" i="64"/>
  <c r="B2663" i="64"/>
  <c r="B2661" i="64"/>
  <c r="B2629" i="64"/>
  <c r="B2627" i="64"/>
  <c r="B2595" i="64"/>
  <c r="B2593" i="64"/>
  <c r="B2527" i="64"/>
  <c r="B2525" i="64"/>
  <c r="B2491" i="64"/>
  <c r="B2486" i="64"/>
  <c r="B2487" i="64"/>
  <c r="B2488" i="64"/>
  <c r="B2489" i="64"/>
  <c r="B2117" i="64"/>
  <c r="B2112" i="64"/>
  <c r="B2113" i="64"/>
  <c r="B2114" i="64"/>
  <c r="B2115" i="64"/>
  <c r="B2073" i="64"/>
  <c r="B2071" i="64"/>
  <c r="B2070" i="64"/>
  <c r="B2067" i="64"/>
  <c r="B2028" i="64"/>
  <c r="B2038" i="64"/>
  <c r="B2037" i="64"/>
  <c r="B2036" i="64"/>
  <c r="B2031" i="64"/>
  <c r="B1930" i="64"/>
  <c r="B1928" i="64"/>
  <c r="B1929" i="64"/>
  <c r="B1923" i="64"/>
  <c r="B2069" i="64"/>
  <c r="S21" i="1393" l="1"/>
  <c r="S15" i="1393"/>
  <c r="S10" i="1393"/>
  <c r="S14" i="861" s="1"/>
  <c r="S3" i="1389"/>
  <c r="S3" i="1391"/>
  <c r="K2" i="1389"/>
  <c r="S13" i="1389" s="1"/>
  <c r="K2" i="1391"/>
  <c r="S273" i="64"/>
  <c r="S2591" i="64"/>
  <c r="S255" i="64"/>
  <c r="L2" i="861"/>
  <c r="L2" i="1393" s="1"/>
  <c r="S3" i="64"/>
  <c r="S3" i="863"/>
  <c r="S3" i="864"/>
  <c r="S4" i="861"/>
  <c r="S4" i="1393" s="1"/>
  <c r="W2392" i="64"/>
  <c r="X2392" i="64" s="1"/>
  <c r="X2394" i="64" s="1"/>
  <c r="BO2414" i="64"/>
  <c r="BP2414" i="64" s="1"/>
  <c r="BQ2414" i="64" s="1"/>
  <c r="BR2414" i="64" s="1"/>
  <c r="BS2414" i="64" s="1"/>
  <c r="BT2414" i="64" s="1"/>
  <c r="BU2414" i="64" s="1"/>
  <c r="BV2414" i="64" s="1"/>
  <c r="BW2414" i="64" s="1"/>
  <c r="BX2414" i="64" s="1"/>
  <c r="BY2414" i="64" s="1"/>
  <c r="BZ2414" i="64" s="1"/>
  <c r="CO19" i="864"/>
  <c r="P1" i="206"/>
  <c r="R13" i="864"/>
  <c r="E2022" i="64"/>
  <c r="G2022" i="64" s="1"/>
  <c r="E1913" i="64"/>
  <c r="E1879" i="64"/>
  <c r="G1879" i="64" s="1"/>
  <c r="E1986" i="64"/>
  <c r="G1986" i="64" s="1"/>
  <c r="B241" i="64"/>
  <c r="B31" i="206"/>
  <c r="B32" i="206"/>
  <c r="B33" i="206"/>
  <c r="B34" i="206"/>
  <c r="B35" i="206"/>
  <c r="B36" i="206"/>
  <c r="B37" i="206"/>
  <c r="B1986" i="64"/>
  <c r="B2022" i="64"/>
  <c r="B2338" i="64"/>
  <c r="B2313" i="64" s="1"/>
  <c r="B2479" i="64"/>
  <c r="B2515" i="64"/>
  <c r="B2583" i="64"/>
  <c r="B2683" i="64"/>
  <c r="B2649" i="64"/>
  <c r="B2615" i="64"/>
  <c r="E2239" i="64"/>
  <c r="E2201" i="64"/>
  <c r="G2201" i="64" s="1"/>
  <c r="E2102" i="64"/>
  <c r="G2102" i="64" s="1"/>
  <c r="E2058" i="64"/>
  <c r="G2058" i="64" s="1"/>
  <c r="B56" i="206"/>
  <c r="B277" i="64"/>
  <c r="B279" i="64"/>
  <c r="B278" i="64"/>
  <c r="B282" i="64"/>
  <c r="R244"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5" i="861"/>
  <c r="B35" i="861"/>
  <c r="Q34" i="861"/>
  <c r="B34" i="861"/>
  <c r="Q33" i="861"/>
  <c r="AC6" i="861"/>
  <c r="AC6" i="1393" s="1"/>
  <c r="AB6" i="861"/>
  <c r="AB6" i="1393" s="1"/>
  <c r="AA6" i="861"/>
  <c r="AA6" i="1393" s="1"/>
  <c r="Z6" i="861"/>
  <c r="Z6" i="1393" s="1"/>
  <c r="Y6" i="861"/>
  <c r="Y6" i="1393" s="1"/>
  <c r="X6" i="861"/>
  <c r="X6" i="1393" s="1"/>
  <c r="W6" i="861"/>
  <c r="W6" i="1393" s="1"/>
  <c r="V6" i="861"/>
  <c r="V6" i="1393" s="1"/>
  <c r="U6" i="861"/>
  <c r="U6" i="1393" s="1"/>
  <c r="T6" i="861"/>
  <c r="T6" i="1393" s="1"/>
  <c r="S6" i="861"/>
  <c r="S6" i="1393" s="1"/>
  <c r="AP5" i="861"/>
  <c r="AP5" i="1393" s="1"/>
  <c r="AO5" i="861"/>
  <c r="AO5" i="1393" s="1"/>
  <c r="AN5" i="861"/>
  <c r="AN5" i="1393" s="1"/>
  <c r="AM5" i="861"/>
  <c r="AM5" i="1393" s="1"/>
  <c r="AL5" i="861"/>
  <c r="AL5" i="1393" s="1"/>
  <c r="AK5" i="861"/>
  <c r="AK5" i="1393" s="1"/>
  <c r="AJ5" i="861"/>
  <c r="AJ5" i="1393" s="1"/>
  <c r="AI5" i="861"/>
  <c r="AI5" i="1393" s="1"/>
  <c r="AH5" i="861"/>
  <c r="AH5" i="1393" s="1"/>
  <c r="AG5" i="861"/>
  <c r="AG5" i="1393" s="1"/>
  <c r="AF5" i="861"/>
  <c r="AF5" i="1393" s="1"/>
  <c r="AE5" i="861"/>
  <c r="AE5" i="1393" s="1"/>
  <c r="B37" i="64"/>
  <c r="E285" i="64"/>
  <c r="E284" i="64"/>
  <c r="E283" i="64"/>
  <c r="E282" i="64"/>
  <c r="E281" i="64"/>
  <c r="CK280" i="64"/>
  <c r="CJ280" i="64"/>
  <c r="CI280" i="64"/>
  <c r="CH280" i="64"/>
  <c r="CG280" i="64"/>
  <c r="CF280" i="64"/>
  <c r="CE280" i="64"/>
  <c r="CD280" i="64"/>
  <c r="CC280" i="64"/>
  <c r="CB280" i="64"/>
  <c r="CA280" i="64"/>
  <c r="BZ280" i="64"/>
  <c r="BY280" i="64"/>
  <c r="BX280" i="64"/>
  <c r="BW280" i="64"/>
  <c r="BV280" i="64"/>
  <c r="BU280" i="64"/>
  <c r="BT280" i="64"/>
  <c r="BS280" i="64"/>
  <c r="BR280" i="64"/>
  <c r="BQ280" i="64"/>
  <c r="BP280" i="64"/>
  <c r="BO280" i="64"/>
  <c r="BN280" i="64"/>
  <c r="BM280" i="64"/>
  <c r="BL280" i="64"/>
  <c r="BK280" i="64"/>
  <c r="BJ280" i="64"/>
  <c r="BI280" i="64"/>
  <c r="BH280" i="64"/>
  <c r="BG280" i="64"/>
  <c r="BF280" i="64"/>
  <c r="BE280" i="64"/>
  <c r="BD280" i="64"/>
  <c r="BC280" i="64"/>
  <c r="BB280" i="64"/>
  <c r="BA280" i="64"/>
  <c r="AZ280" i="64"/>
  <c r="AY280" i="64"/>
  <c r="AX280" i="64"/>
  <c r="AW280" i="64"/>
  <c r="AV280" i="64"/>
  <c r="AU280" i="64"/>
  <c r="AT280" i="64"/>
  <c r="AS280" i="64"/>
  <c r="AR280" i="64"/>
  <c r="AQ280" i="64"/>
  <c r="AP280" i="64"/>
  <c r="AO280" i="64"/>
  <c r="AN280" i="64"/>
  <c r="AM280" i="64"/>
  <c r="AL280" i="64"/>
  <c r="AK280" i="64"/>
  <c r="AJ280" i="64"/>
  <c r="AI280" i="64"/>
  <c r="AH280" i="64"/>
  <c r="AG280" i="64"/>
  <c r="AF280" i="64"/>
  <c r="AE280" i="64"/>
  <c r="AD280" i="64"/>
  <c r="AC280" i="64"/>
  <c r="AB280" i="64"/>
  <c r="AA280" i="64"/>
  <c r="Z280" i="64"/>
  <c r="Y280" i="64"/>
  <c r="X280" i="64"/>
  <c r="W280" i="64"/>
  <c r="V280" i="64"/>
  <c r="U280" i="64"/>
  <c r="T280" i="64"/>
  <c r="E280" i="64"/>
  <c r="E279" i="64"/>
  <c r="E278" i="64"/>
  <c r="E277" i="64"/>
  <c r="G277" i="64" s="1"/>
  <c r="E276" i="64"/>
  <c r="G276" i="64" s="1"/>
  <c r="E275" i="64"/>
  <c r="G275" i="64" s="1"/>
  <c r="I274" i="64"/>
  <c r="S274" i="64" s="1"/>
  <c r="E274" i="64"/>
  <c r="G274" i="64" s="1"/>
  <c r="E273" i="64"/>
  <c r="G273" i="64" s="1"/>
  <c r="E272" i="64"/>
  <c r="G272" i="64" s="1"/>
  <c r="E271" i="64"/>
  <c r="E267" i="64"/>
  <c r="E266" i="64"/>
  <c r="E265" i="64"/>
  <c r="B264" i="64"/>
  <c r="E264" i="64"/>
  <c r="CK263" i="64"/>
  <c r="CJ263" i="64"/>
  <c r="CI263" i="64"/>
  <c r="CH263" i="64"/>
  <c r="CG263" i="64"/>
  <c r="CF263" i="64"/>
  <c r="CE263" i="64"/>
  <c r="CD263" i="64"/>
  <c r="CC263" i="64"/>
  <c r="CB263" i="64"/>
  <c r="CA263" i="64"/>
  <c r="BZ263" i="64"/>
  <c r="BY263" i="64"/>
  <c r="BX263" i="64"/>
  <c r="BW263" i="64"/>
  <c r="BV263" i="64"/>
  <c r="BU263" i="64"/>
  <c r="BT263" i="64"/>
  <c r="BS263" i="64"/>
  <c r="BR263" i="64"/>
  <c r="BQ263" i="64"/>
  <c r="BP263" i="64"/>
  <c r="BO263" i="64"/>
  <c r="BN263" i="64"/>
  <c r="BM263" i="64"/>
  <c r="BL263" i="64"/>
  <c r="BK263" i="64"/>
  <c r="BJ263" i="64"/>
  <c r="BI263" i="64"/>
  <c r="BH263" i="64"/>
  <c r="BG263" i="64"/>
  <c r="BF263" i="64"/>
  <c r="BE263" i="64"/>
  <c r="BD263" i="64"/>
  <c r="BC263" i="64"/>
  <c r="BB263" i="64"/>
  <c r="BA263" i="64"/>
  <c r="AZ263" i="64"/>
  <c r="AY263" i="64"/>
  <c r="AX263" i="64"/>
  <c r="AW263" i="64"/>
  <c r="AV263" i="64"/>
  <c r="AU263" i="64"/>
  <c r="AT263" i="64"/>
  <c r="AS263" i="64"/>
  <c r="AR263" i="64"/>
  <c r="AQ263" i="64"/>
  <c r="AP263" i="64"/>
  <c r="AO263" i="64"/>
  <c r="AN263" i="64"/>
  <c r="AM263" i="64"/>
  <c r="AL263" i="64"/>
  <c r="AK263" i="64"/>
  <c r="AJ263" i="64"/>
  <c r="AI263" i="64"/>
  <c r="AH263" i="64"/>
  <c r="AG263" i="64"/>
  <c r="AF263" i="64"/>
  <c r="AE263" i="64"/>
  <c r="AD263" i="64"/>
  <c r="AC263" i="64"/>
  <c r="AB263" i="64"/>
  <c r="AA263" i="64"/>
  <c r="Z263" i="64"/>
  <c r="Y263" i="64"/>
  <c r="X263" i="64"/>
  <c r="W263" i="64"/>
  <c r="V263" i="64"/>
  <c r="U263" i="64"/>
  <c r="T263" i="64"/>
  <c r="E263" i="64"/>
  <c r="E262" i="64"/>
  <c r="B261" i="64"/>
  <c r="E261" i="64"/>
  <c r="B260" i="64"/>
  <c r="E260" i="64"/>
  <c r="E259" i="64"/>
  <c r="G259" i="64" s="1"/>
  <c r="E258" i="64"/>
  <c r="G258" i="64" s="1"/>
  <c r="E257" i="64"/>
  <c r="G257" i="64" s="1"/>
  <c r="I256" i="64"/>
  <c r="S256" i="64" s="1"/>
  <c r="E256" i="64"/>
  <c r="G256" i="64" s="1"/>
  <c r="E255" i="64"/>
  <c r="G255" i="64" s="1"/>
  <c r="E254" i="64"/>
  <c r="G254" i="64" s="1"/>
  <c r="E253" i="64"/>
  <c r="S22" i="1389" l="1"/>
  <c r="S14" i="1393"/>
  <c r="AP5" i="1389"/>
  <c r="AP5" i="1391"/>
  <c r="U6" i="1389"/>
  <c r="U6" i="1391"/>
  <c r="V6" i="1389"/>
  <c r="V6" i="1391"/>
  <c r="AE5" i="1389"/>
  <c r="AE5" i="1391"/>
  <c r="L2" i="1389"/>
  <c r="L2" i="1391"/>
  <c r="AF5" i="1389"/>
  <c r="AF5" i="1391"/>
  <c r="X6" i="1389"/>
  <c r="X6" i="1391"/>
  <c r="AG5" i="1389"/>
  <c r="AG5" i="1391"/>
  <c r="Y6" i="1389"/>
  <c r="Y6" i="1391"/>
  <c r="AH5" i="1389"/>
  <c r="AH5" i="1391"/>
  <c r="Z6" i="1389"/>
  <c r="Z6" i="1391"/>
  <c r="AI5" i="1389"/>
  <c r="AI5" i="1391"/>
  <c r="AA6" i="1389"/>
  <c r="AA6" i="1391"/>
  <c r="S6" i="1389"/>
  <c r="S6" i="1391"/>
  <c r="T6" i="1389"/>
  <c r="T6" i="1391"/>
  <c r="W6" i="1389"/>
  <c r="W6" i="1391"/>
  <c r="AJ5" i="1389"/>
  <c r="AJ5" i="1391"/>
  <c r="AB6" i="1389"/>
  <c r="AB6" i="1391"/>
  <c r="AK5" i="1389"/>
  <c r="AK5" i="1391"/>
  <c r="AC6" i="1389"/>
  <c r="AC6" i="1391"/>
  <c r="AM5" i="1389"/>
  <c r="AM5" i="1391"/>
  <c r="AN5" i="1389"/>
  <c r="AN5" i="1391"/>
  <c r="S10" i="1391"/>
  <c r="S13" i="861" s="1"/>
  <c r="S21" i="1391"/>
  <c r="S15" i="1391"/>
  <c r="S4" i="1389"/>
  <c r="S4" i="1391"/>
  <c r="AL5" i="1389"/>
  <c r="AL5" i="1391"/>
  <c r="AO5" i="1389"/>
  <c r="AO5" i="1391"/>
  <c r="Y6" i="64"/>
  <c r="AI5" i="64"/>
  <c r="AA6" i="64"/>
  <c r="Z6" i="64"/>
  <c r="AJ5" i="64"/>
  <c r="T6" i="64"/>
  <c r="AB6" i="64"/>
  <c r="AG5" i="64"/>
  <c r="AH5" i="64"/>
  <c r="AK5" i="64"/>
  <c r="U6" i="64"/>
  <c r="AC6" i="64"/>
  <c r="AP5" i="64"/>
  <c r="AL5" i="64"/>
  <c r="V6" i="64"/>
  <c r="AE5" i="64"/>
  <c r="AM5" i="64"/>
  <c r="W6" i="64"/>
  <c r="AO5" i="64"/>
  <c r="AF5" i="64"/>
  <c r="AN5" i="64"/>
  <c r="X6" i="64"/>
  <c r="M2" i="861"/>
  <c r="M2" i="1393"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1425" i="64" s="1" a="1"/>
  <c r="S1425" i="64" s="1"/>
  <c r="K1" i="861"/>
  <c r="K1" i="1393" s="1"/>
  <c r="AL5" i="863"/>
  <c r="AL5" i="864"/>
  <c r="V6" i="864"/>
  <c r="V6" i="863"/>
  <c r="AE5" i="863"/>
  <c r="AE5" i="864"/>
  <c r="AM5" i="864"/>
  <c r="AM5" i="863"/>
  <c r="W6" i="864"/>
  <c r="W6" i="863"/>
  <c r="AV5" i="861"/>
  <c r="AV5" i="1393" s="1"/>
  <c r="AW5" i="861"/>
  <c r="AW5" i="1393" s="1"/>
  <c r="AX5" i="861"/>
  <c r="AX5" i="1393" s="1"/>
  <c r="AR5" i="861"/>
  <c r="AR5" i="1393" s="1"/>
  <c r="S4" i="64"/>
  <c r="W2394" i="64"/>
  <c r="CA2414" i="64"/>
  <c r="CB2414" i="64" s="1"/>
  <c r="CC2414" i="64" s="1"/>
  <c r="CD2414" i="64" s="1"/>
  <c r="CE2414" i="64" s="1"/>
  <c r="CF2414" i="64" s="1"/>
  <c r="CG2414" i="64" s="1"/>
  <c r="CH2414" i="64" s="1"/>
  <c r="CI2414" i="64" s="1"/>
  <c r="CJ2414" i="64" s="1"/>
  <c r="CK2414" i="64" s="1"/>
  <c r="CL2414" i="64" s="1"/>
  <c r="CL2416" i="64" s="1"/>
  <c r="Y2392" i="64"/>
  <c r="Y2394" i="64" s="1"/>
  <c r="CP19" i="864"/>
  <c r="CN19" i="864"/>
  <c r="T2" i="861"/>
  <c r="T2" i="1393" s="1"/>
  <c r="J2" i="861"/>
  <c r="J2" i="1393" s="1"/>
  <c r="AH6" i="861"/>
  <c r="AH6" i="1393" s="1"/>
  <c r="CO1" i="864"/>
  <c r="CP3" i="864"/>
  <c r="CP4" i="864" s="1"/>
  <c r="CO20" i="864"/>
  <c r="AE6" i="861"/>
  <c r="AE6" i="1393" s="1"/>
  <c r="AM6" i="861"/>
  <c r="AM6" i="1393" s="1"/>
  <c r="AI6" i="861"/>
  <c r="AI6" i="1393" s="1"/>
  <c r="AY5" i="861"/>
  <c r="AY5" i="1393" s="1"/>
  <c r="AG6" i="861"/>
  <c r="AG6" i="1393" s="1"/>
  <c r="AO6" i="861"/>
  <c r="AO6" i="1393" s="1"/>
  <c r="AS5" i="861"/>
  <c r="AS5" i="1393" s="1"/>
  <c r="S1" i="861"/>
  <c r="S1" i="1393" s="1"/>
  <c r="AT5" i="861"/>
  <c r="AT5" i="1393" s="1"/>
  <c r="R2" i="861"/>
  <c r="R2" i="1393" s="1"/>
  <c r="AF6" i="861"/>
  <c r="AF6" i="1393" s="1"/>
  <c r="AN6" i="861"/>
  <c r="AN6" i="1393" s="1"/>
  <c r="AZ5" i="861"/>
  <c r="AZ5" i="1393" s="1"/>
  <c r="CO4" i="864"/>
  <c r="CN18" i="864"/>
  <c r="BA5" i="861"/>
  <c r="BA5" i="1393" s="1"/>
  <c r="BB5" i="861"/>
  <c r="BB5" i="1393" s="1"/>
  <c r="AQ5" i="861"/>
  <c r="AQ5" i="1393" s="1"/>
  <c r="S19" i="864"/>
  <c r="S31" i="863"/>
  <c r="AJ6" i="861"/>
  <c r="AJ6" i="1393" s="1"/>
  <c r="AK6" i="861"/>
  <c r="AK6" i="1393" s="1"/>
  <c r="K2" i="863"/>
  <c r="S53" i="863" s="1" a="1"/>
  <c r="S53" i="863" s="1"/>
  <c r="AD6" i="861"/>
  <c r="AD6" i="1393" s="1"/>
  <c r="AL6" i="861"/>
  <c r="AL6" i="1393" s="1"/>
  <c r="AU5" i="861"/>
  <c r="AU5" i="1393" s="1"/>
  <c r="S7" i="861"/>
  <c r="S7" i="1393" s="1"/>
  <c r="CP18" i="864"/>
  <c r="CP17" i="864"/>
  <c r="CP16" i="864"/>
  <c r="CN3" i="864"/>
  <c r="CN16" i="864"/>
  <c r="CN17" i="864"/>
  <c r="CQ2" i="864"/>
  <c r="CQ19" i="864" s="1"/>
  <c r="CP7" i="864"/>
  <c r="I257" i="64"/>
  <c r="S257" i="64" s="1"/>
  <c r="I275" i="64"/>
  <c r="S275" i="64" s="1"/>
  <c r="S16" i="1393" l="1"/>
  <c r="S1" i="1389"/>
  <c r="S1" i="1391"/>
  <c r="K1" i="1389"/>
  <c r="K1" i="1391"/>
  <c r="AD6" i="1389"/>
  <c r="AD6" i="1391"/>
  <c r="AG6" i="1389"/>
  <c r="AG6" i="1391"/>
  <c r="AQ5" i="1389"/>
  <c r="AQ5" i="1391"/>
  <c r="AW5" i="1389"/>
  <c r="AW5" i="1391"/>
  <c r="AS5" i="1389"/>
  <c r="AS5" i="1391"/>
  <c r="AR5" i="1389"/>
  <c r="AR5" i="1391"/>
  <c r="AI6" i="1389"/>
  <c r="AI6" i="1391"/>
  <c r="BB5" i="1389"/>
  <c r="BB5" i="1391"/>
  <c r="AE6" i="1389"/>
  <c r="AE6" i="1391"/>
  <c r="AV5" i="1389"/>
  <c r="AV5" i="1391"/>
  <c r="AX5" i="1389"/>
  <c r="AX5" i="1391"/>
  <c r="AM6" i="1389"/>
  <c r="AM6" i="1391"/>
  <c r="BA5" i="1389"/>
  <c r="BA5" i="1391"/>
  <c r="AK6" i="1389"/>
  <c r="AK6" i="1391"/>
  <c r="AZ5" i="1389"/>
  <c r="AZ5" i="1391"/>
  <c r="AH6" i="1389"/>
  <c r="AH6" i="1391"/>
  <c r="AO6" i="1389"/>
  <c r="AO6" i="1391"/>
  <c r="AY5" i="1389"/>
  <c r="AY5" i="1391"/>
  <c r="AN6" i="1389"/>
  <c r="AN6" i="1391"/>
  <c r="M2" i="1389"/>
  <c r="M2" i="1391"/>
  <c r="S7" i="1389"/>
  <c r="S7" i="1391"/>
  <c r="AF6" i="1389"/>
  <c r="AF6" i="1391"/>
  <c r="T2" i="1389"/>
  <c r="T2" i="1391"/>
  <c r="AJ6" i="1389"/>
  <c r="AJ6" i="1391"/>
  <c r="J2" i="1389"/>
  <c r="J2" i="1391"/>
  <c r="AU5" i="1389"/>
  <c r="AU5" i="1391"/>
  <c r="R2" i="1389"/>
  <c r="R2" i="1391"/>
  <c r="AL6" i="1389"/>
  <c r="AL6" i="1391"/>
  <c r="AT5" i="1389"/>
  <c r="AT5" i="1391"/>
  <c r="S14" i="1391"/>
  <c r="S1514" i="64" a="1"/>
  <c r="S1514" i="64" s="1"/>
  <c r="S1424" i="64" a="1"/>
  <c r="S1424" i="64" s="1"/>
  <c r="S1513" i="64" a="1"/>
  <c r="S1513" i="64" s="1"/>
  <c r="S1491" i="64" a="1"/>
  <c r="S1491" i="64" s="1"/>
  <c r="S1469" i="64" a="1"/>
  <c r="S1469" i="64" s="1"/>
  <c r="S1402" i="64" a="1"/>
  <c r="S1402" i="64" s="1"/>
  <c r="S1447" i="64" a="1"/>
  <c r="S1447" i="64" s="1"/>
  <c r="S88" i="64" a="1"/>
  <c r="S88" i="64" s="1"/>
  <c r="S646" i="64" a="1"/>
  <c r="S646" i="64" s="1"/>
  <c r="S652" i="64" a="1"/>
  <c r="S652" i="64" s="1"/>
  <c r="S656" i="64" a="1"/>
  <c r="S656" i="64" s="1"/>
  <c r="S36" i="64" a="1"/>
  <c r="S36" i="64" s="1"/>
  <c r="S3108" i="64" a="1"/>
  <c r="S3108" i="64" s="1"/>
  <c r="S840" i="64" a="1"/>
  <c r="S840" i="64" s="1"/>
  <c r="S2653" i="64" a="1"/>
  <c r="S2653" i="64" s="1"/>
  <c r="S2309" i="64" a="1"/>
  <c r="S2309" i="64" s="1"/>
  <c r="S1956" i="64" a="1"/>
  <c r="S1956" i="64" s="1"/>
  <c r="S1919" i="64" a="1"/>
  <c r="S1919" i="64" s="1"/>
  <c r="S1306" i="64" a="1"/>
  <c r="S1306" i="64" s="1"/>
  <c r="S561" i="64" a="1"/>
  <c r="S561" i="64" s="1"/>
  <c r="S2362" i="64" a="1"/>
  <c r="S2362" i="64" s="1"/>
  <c r="S2169" i="64" a="1"/>
  <c r="S2169" i="64" s="1"/>
  <c r="S103" i="64" a="1"/>
  <c r="S103" i="64" s="1"/>
  <c r="S2689" i="64" a="1"/>
  <c r="S2689" i="64" s="1"/>
  <c r="S2690" i="64" a="1"/>
  <c r="S2690" i="64" s="1"/>
  <c r="S1991" i="64" a="1"/>
  <c r="S1991" i="64" s="1"/>
  <c r="S964" i="64" a="1"/>
  <c r="S964" i="64" s="1"/>
  <c r="S936" i="64" a="1"/>
  <c r="S936" i="64" s="1"/>
  <c r="S2692" i="64" a="1"/>
  <c r="S2692" i="64" s="1"/>
  <c r="S2688" i="64" a="1"/>
  <c r="S2688" i="64" s="1"/>
  <c r="S483" i="64" a="1"/>
  <c r="S483" i="64" s="1"/>
  <c r="S1081" i="64" a="1"/>
  <c r="S1081" i="64" s="1"/>
  <c r="R2" i="64"/>
  <c r="R3" i="861"/>
  <c r="R3" i="1393" s="1"/>
  <c r="S2229" i="64" a="1"/>
  <c r="S2229" i="64" s="1"/>
  <c r="S583" i="64" a="1"/>
  <c r="S583" i="64" s="1"/>
  <c r="S1082" i="64" a="1"/>
  <c r="S1082" i="64" s="1"/>
  <c r="S126" i="64" a="1"/>
  <c r="S126" i="64" s="1"/>
  <c r="S115" i="64" a="1"/>
  <c r="S115" i="64" s="1"/>
  <c r="S1067" i="64" a="1"/>
  <c r="S1067" i="64" s="1"/>
  <c r="S1084" i="64" a="1"/>
  <c r="S1084" i="64" s="1"/>
  <c r="S1098" i="64" a="1"/>
  <c r="S1098" i="64" s="1"/>
  <c r="S56" i="64" a="1"/>
  <c r="S56" i="64" s="1"/>
  <c r="S2027" i="64" a="1"/>
  <c r="S2027" i="64" s="1"/>
  <c r="S1884" i="64" a="1"/>
  <c r="S1884" i="64" s="1"/>
  <c r="S835" i="64" a="1"/>
  <c r="S835" i="64" s="1"/>
  <c r="S49" i="64" a="1"/>
  <c r="S49" i="64" s="1"/>
  <c r="S71" i="64" a="1"/>
  <c r="S71" i="64" s="1"/>
  <c r="S356" i="64" a="1"/>
  <c r="S356" i="64" s="1"/>
  <c r="S1957" i="64" a="1"/>
  <c r="S1957" i="64" s="1"/>
  <c r="S2231" i="64" a="1"/>
  <c r="S2231" i="64" s="1"/>
  <c r="S2327" i="64" a="1"/>
  <c r="S2327" i="64" s="1"/>
  <c r="S50" i="64" a="1"/>
  <c r="S50" i="64" s="1"/>
  <c r="S3031" i="64" a="1"/>
  <c r="S3031" i="64" s="1"/>
  <c r="S2259" i="64" a="1"/>
  <c r="S2259" i="64" s="1"/>
  <c r="S2237" i="64" a="1"/>
  <c r="S2237" i="64" s="1"/>
  <c r="S2068" i="64" a="1"/>
  <c r="S2068" i="64" s="1"/>
  <c r="S55" i="64" a="1"/>
  <c r="S55" i="64" s="1"/>
  <c r="S782" i="64" a="1"/>
  <c r="S782" i="64" s="1"/>
  <c r="S2206" i="64" a="1"/>
  <c r="S2206" i="64" s="1"/>
  <c r="S1068" i="64" a="1"/>
  <c r="S1068" i="64" s="1"/>
  <c r="S614" i="64" a="1"/>
  <c r="S614" i="64" s="1"/>
  <c r="AF6" i="64"/>
  <c r="AI6" i="64"/>
  <c r="T2" i="64"/>
  <c r="AX5" i="64"/>
  <c r="S86" i="64" a="1"/>
  <c r="S86" i="64" s="1"/>
  <c r="S129" i="64" a="1"/>
  <c r="S129" i="64" s="1"/>
  <c r="S1064" i="64" a="1"/>
  <c r="S1064" i="64" s="1"/>
  <c r="S2319" i="64" a="1"/>
  <c r="S2319" i="64" s="1"/>
  <c r="S1065" i="64" a="1"/>
  <c r="S1065" i="64" s="1"/>
  <c r="S2318" i="64" a="1"/>
  <c r="S2318" i="64" s="1"/>
  <c r="S969" i="64" a="1"/>
  <c r="S969" i="64" s="1"/>
  <c r="S2695" i="64" a="1"/>
  <c r="S2695" i="64" s="1"/>
  <c r="S1099" i="64" a="1"/>
  <c r="S1099" i="64" s="1"/>
  <c r="S105" i="64" a="1"/>
  <c r="S105" i="64" s="1"/>
  <c r="S2283" i="64" a="1"/>
  <c r="S2283" i="64" s="1"/>
  <c r="S1080" i="64" a="1"/>
  <c r="S1080" i="64" s="1"/>
  <c r="S104" i="64" a="1"/>
  <c r="S104" i="64" s="1"/>
  <c r="S2204" i="64" a="1"/>
  <c r="S2204" i="64" s="1"/>
  <c r="S765" i="64" a="1"/>
  <c r="S765" i="64" s="1"/>
  <c r="S2780" i="64" a="1"/>
  <c r="S2780" i="64" s="1"/>
  <c r="S620" i="64" a="1"/>
  <c r="S620" i="64" s="1"/>
  <c r="S2180" i="64" a="1"/>
  <c r="S2180" i="64" s="1"/>
  <c r="S584" i="64" a="1"/>
  <c r="S584" i="64" s="1"/>
  <c r="AQ5" i="64"/>
  <c r="AW5" i="64"/>
  <c r="S912" i="64" a="1"/>
  <c r="S912" i="64" s="1"/>
  <c r="S3158" i="64" a="1"/>
  <c r="S3158" i="64" s="1"/>
  <c r="S1789" i="64" a="1"/>
  <c r="S1789" i="64" s="1"/>
  <c r="S407" i="64" a="1"/>
  <c r="S407" i="64" s="1"/>
  <c r="S2202" i="64" a="1"/>
  <c r="S2202" i="64" s="1"/>
  <c r="S1763" i="64" a="1"/>
  <c r="S1763" i="64" s="1"/>
  <c r="S537" i="64" a="1"/>
  <c r="S537" i="64" s="1"/>
  <c r="AN6" i="64"/>
  <c r="AR5" i="64"/>
  <c r="AU5" i="64"/>
  <c r="AL6" i="64"/>
  <c r="S1" i="64"/>
  <c r="S1741" i="64" a="1"/>
  <c r="S1741" i="64" s="1"/>
  <c r="S128" i="64" a="1"/>
  <c r="S128" i="64" s="1"/>
  <c r="S1002" i="64" a="1"/>
  <c r="S1002" i="64" s="1"/>
  <c r="S1083" i="64" a="1"/>
  <c r="S1083" i="64" s="1"/>
  <c r="S560" i="64" a="1"/>
  <c r="S560" i="64" s="1"/>
  <c r="S1739" i="64" a="1"/>
  <c r="S1739" i="64" s="1"/>
  <c r="S776" i="64" a="1"/>
  <c r="S776" i="64" s="1"/>
  <c r="S2285" i="64" a="1"/>
  <c r="S2285" i="64" s="1"/>
  <c r="S914" i="64" a="1"/>
  <c r="S914" i="64" s="1"/>
  <c r="S2800" i="64" a="1"/>
  <c r="S2800" i="64" s="1"/>
  <c r="S1856" i="64" a="1"/>
  <c r="S1856" i="64" s="1"/>
  <c r="S768" i="64" a="1"/>
  <c r="S768" i="64" s="1"/>
  <c r="S2821" i="64" a="1"/>
  <c r="S2821" i="64" s="1"/>
  <c r="S1622" i="64" a="1"/>
  <c r="S1622" i="64" s="1"/>
  <c r="S357" i="64" a="1"/>
  <c r="S357" i="64" s="1"/>
  <c r="S1787" i="64" a="1"/>
  <c r="S1787" i="64" s="1"/>
  <c r="S113" i="64" a="1"/>
  <c r="S113" i="64" s="1"/>
  <c r="S1095" i="64" a="1"/>
  <c r="S1095" i="64" s="1"/>
  <c r="AY5" i="64"/>
  <c r="AM6" i="64"/>
  <c r="BB5" i="64"/>
  <c r="AV5" i="64"/>
  <c r="AD6" i="64"/>
  <c r="BA5" i="64"/>
  <c r="AS5" i="64"/>
  <c r="S1310" i="64" a="1"/>
  <c r="S1310" i="64" s="1"/>
  <c r="S3082" i="64" a="1"/>
  <c r="S3082" i="64" s="1"/>
  <c r="S998" i="64" a="1"/>
  <c r="S998" i="64" s="1"/>
  <c r="S87" i="64" a="1"/>
  <c r="S87" i="64" s="1"/>
  <c r="S1717" i="64" a="1"/>
  <c r="S1717" i="64" s="1"/>
  <c r="S127" i="64" a="1"/>
  <c r="S127" i="64" s="1"/>
  <c r="S2148" i="64" a="1"/>
  <c r="S2148" i="64" s="1"/>
  <c r="S2149" i="64" s="1"/>
  <c r="S2694" i="64" a="1"/>
  <c r="S2694" i="64" s="1"/>
  <c r="S1543" i="64" a="1"/>
  <c r="S1543" i="64" s="1"/>
  <c r="S432" i="64" a="1"/>
  <c r="S432" i="64" s="1"/>
  <c r="S2693" i="64" a="1"/>
  <c r="S2693" i="64" s="1"/>
  <c r="S1250" i="64" a="1"/>
  <c r="S1250" i="64" s="1"/>
  <c r="S308" i="64" a="1"/>
  <c r="S308" i="64" s="1"/>
  <c r="S1380" i="64" a="1"/>
  <c r="S1380" i="64" s="1"/>
  <c r="S3134" i="64" a="1"/>
  <c r="S3134" i="64" s="1"/>
  <c r="S1066" i="64" a="1"/>
  <c r="S1066" i="64" s="1"/>
  <c r="S130" i="64" a="1"/>
  <c r="S130" i="64" s="1"/>
  <c r="AT5" i="64"/>
  <c r="AO6" i="64"/>
  <c r="S342" i="64" a="1"/>
  <c r="S342" i="64" s="1"/>
  <c r="S2174" i="64" a="1"/>
  <c r="S2174" i="64" s="1"/>
  <c r="S107" i="64" a="1"/>
  <c r="S107" i="64" s="1"/>
  <c r="S3057" i="64" a="1"/>
  <c r="S3057" i="64" s="1"/>
  <c r="S1587" i="64" a="1"/>
  <c r="S1587" i="64" s="1"/>
  <c r="S106" i="64" a="1"/>
  <c r="S106" i="64" s="1"/>
  <c r="S1858" i="64" a="1"/>
  <c r="S1858" i="64" s="1"/>
  <c r="S241" i="64" a="1"/>
  <c r="S241" i="64" s="1"/>
  <c r="S2619" i="64" a="1"/>
  <c r="S2619" i="64" s="1"/>
  <c r="S1280" i="64" a="1"/>
  <c r="S1280" i="64" s="1"/>
  <c r="S359" i="64" a="1"/>
  <c r="S359" i="64" s="1"/>
  <c r="S2523" i="64" a="1"/>
  <c r="S2523" i="64" s="1"/>
  <c r="S1140" i="64" a="1"/>
  <c r="S1140" i="64" s="1"/>
  <c r="S1355" i="64" a="1"/>
  <c r="S1355" i="64" s="1"/>
  <c r="S2691" i="64" a="1"/>
  <c r="S2691" i="64" s="1"/>
  <c r="S1040" i="64" a="1"/>
  <c r="S1040" i="64" s="1"/>
  <c r="S112" i="64" a="1"/>
  <c r="S112" i="64" s="1"/>
  <c r="AE6" i="64"/>
  <c r="AK6" i="64"/>
  <c r="AJ6" i="64"/>
  <c r="AZ5" i="64"/>
  <c r="AG6" i="64"/>
  <c r="AH6" i="64"/>
  <c r="S1332" i="64" a="1"/>
  <c r="S1332" i="64" s="1"/>
  <c r="S111" i="64" a="1"/>
  <c r="S111" i="64" s="1"/>
  <c r="S51" i="64" a="1"/>
  <c r="S51" i="64" s="1"/>
  <c r="S865" i="64" a="1"/>
  <c r="S865" i="64" s="1"/>
  <c r="S2696" i="64" a="1"/>
  <c r="S2696" i="64" s="1"/>
  <c r="S1307" i="64" a="1"/>
  <c r="S1307" i="64" s="1"/>
  <c r="S85" i="64" a="1"/>
  <c r="S85" i="64" s="1"/>
  <c r="S1715" i="64" a="1"/>
  <c r="S1715" i="64" s="1"/>
  <c r="S172" i="64" a="1"/>
  <c r="S172" i="64" s="1"/>
  <c r="S2555" i="64" a="1"/>
  <c r="S2555" i="64" s="1"/>
  <c r="S1182" i="64" a="1"/>
  <c r="S1182" i="64" s="1"/>
  <c r="S171" i="64" a="1"/>
  <c r="S171" i="64" s="1"/>
  <c r="S2486" i="64" a="1"/>
  <c r="S2486" i="64" s="1"/>
  <c r="S2494" i="64" s="1"/>
  <c r="S2495" i="64" s="1" a="1"/>
  <c r="S2495" i="64" s="1"/>
  <c r="S1097" i="64" a="1"/>
  <c r="S1097" i="64" s="1"/>
  <c r="S114" i="64" a="1"/>
  <c r="S114" i="64" s="1"/>
  <c r="S1096" i="64" a="1"/>
  <c r="S1096" i="64" s="1"/>
  <c r="S2328" i="64" a="1"/>
  <c r="S2328" i="64" s="1"/>
  <c r="S1006" i="64" a="1"/>
  <c r="S1006" i="64" s="1"/>
  <c r="N2" i="861"/>
  <c r="N2" i="1393" s="1"/>
  <c r="BH5" i="861"/>
  <c r="BH5" i="1393" s="1"/>
  <c r="C2" i="1246"/>
  <c r="BJ5" i="861"/>
  <c r="BJ5" i="1393" s="1"/>
  <c r="AV6" i="861"/>
  <c r="AV6" i="1393" s="1"/>
  <c r="AW6" i="861"/>
  <c r="AW6" i="1393" s="1"/>
  <c r="BI5" i="861"/>
  <c r="BI5" i="1393" s="1"/>
  <c r="AZ5" i="864"/>
  <c r="AZ5" i="863"/>
  <c r="AG6" i="864"/>
  <c r="AG6" i="863"/>
  <c r="AH6" i="864"/>
  <c r="AH6" i="863"/>
  <c r="AV5" i="864"/>
  <c r="AV5" i="863"/>
  <c r="AK6" i="864"/>
  <c r="AK6" i="863"/>
  <c r="AN6" i="864"/>
  <c r="AN6" i="863"/>
  <c r="AY5" i="863"/>
  <c r="AY5" i="864"/>
  <c r="AO6" i="864"/>
  <c r="AO6" i="863"/>
  <c r="AR5" i="864"/>
  <c r="AR5" i="863"/>
  <c r="AQ5" i="864"/>
  <c r="AQ5" i="863"/>
  <c r="R1" i="861"/>
  <c r="R1" i="1393" s="1"/>
  <c r="R2" i="864"/>
  <c r="R19" i="864" s="1"/>
  <c r="AM6" i="864"/>
  <c r="AM6" i="863"/>
  <c r="AL6" i="864"/>
  <c r="AL6" i="863"/>
  <c r="L2" i="864"/>
  <c r="L2" i="64"/>
  <c r="L1" i="861"/>
  <c r="L1" i="1393" s="1"/>
  <c r="L1" i="863"/>
  <c r="K1" i="864"/>
  <c r="K1" i="64"/>
  <c r="K295" i="64" s="1"/>
  <c r="S295" i="64" s="1" a="1"/>
  <c r="S295" i="64" s="1"/>
  <c r="AJ6" i="864"/>
  <c r="AJ6" i="863"/>
  <c r="AF6" i="864"/>
  <c r="AF6" i="863"/>
  <c r="AI6" i="864"/>
  <c r="AI6" i="863"/>
  <c r="S7" i="64"/>
  <c r="S7" i="864"/>
  <c r="S7" i="863"/>
  <c r="AU5" i="863"/>
  <c r="AU5" i="864"/>
  <c r="BB5" i="863"/>
  <c r="BB5" i="864"/>
  <c r="AT5" i="863"/>
  <c r="AT5" i="864"/>
  <c r="AE6" i="864"/>
  <c r="AE6" i="863"/>
  <c r="J1" i="861"/>
  <c r="J1" i="1393" s="1"/>
  <c r="J2" i="64"/>
  <c r="AX5" i="864"/>
  <c r="AX5" i="863"/>
  <c r="S1" i="863"/>
  <c r="S1" i="864"/>
  <c r="T2" i="864"/>
  <c r="T19" i="864" s="1"/>
  <c r="BA5" i="864"/>
  <c r="BA5" i="863"/>
  <c r="AD6" i="864"/>
  <c r="AD6" i="863"/>
  <c r="AS5" i="864"/>
  <c r="AS5" i="863"/>
  <c r="AW5" i="863"/>
  <c r="AW5" i="864"/>
  <c r="BD5" i="861"/>
  <c r="BD5" i="1393" s="1"/>
  <c r="BF5" i="861"/>
  <c r="BF5" i="1393" s="1"/>
  <c r="BM5" i="861"/>
  <c r="BM5" i="1393" s="1"/>
  <c r="BE5" i="861"/>
  <c r="BE5" i="1393" s="1"/>
  <c r="BL5" i="861"/>
  <c r="BL5" i="1393" s="1"/>
  <c r="BN5" i="861"/>
  <c r="BN5" i="1393" s="1"/>
  <c r="AX6" i="861"/>
  <c r="AX6" i="1393" s="1"/>
  <c r="BC5" i="861"/>
  <c r="BC5" i="1393" s="1"/>
  <c r="T7" i="861"/>
  <c r="T7" i="1393" s="1"/>
  <c r="T3" i="861"/>
  <c r="T3" i="1393" s="1"/>
  <c r="Z2392" i="64"/>
  <c r="Z2394" i="64" s="1"/>
  <c r="R75" i="861"/>
  <c r="R3028" i="64"/>
  <c r="R3105" i="64"/>
  <c r="R3079" i="64"/>
  <c r="R3131" i="64"/>
  <c r="R3054" i="64"/>
  <c r="U2" i="861"/>
  <c r="U2" i="1393" s="1"/>
  <c r="T1" i="861"/>
  <c r="T1" i="1393" s="1"/>
  <c r="BK5" i="861"/>
  <c r="BK5" i="1393" s="1"/>
  <c r="CP1" i="864"/>
  <c r="BA6" i="861"/>
  <c r="BA6" i="1393" s="1"/>
  <c r="AQ6" i="861"/>
  <c r="AQ6" i="1393" s="1"/>
  <c r="AP6" i="861"/>
  <c r="AP6" i="1393" s="1"/>
  <c r="CP20" i="864"/>
  <c r="AS6" i="861"/>
  <c r="AS6" i="1393" s="1"/>
  <c r="AR6" i="861"/>
  <c r="AR6" i="1393" s="1"/>
  <c r="AY6" i="861"/>
  <c r="AY6" i="1393" s="1"/>
  <c r="AZ6" i="861"/>
  <c r="AZ6" i="1393" s="1"/>
  <c r="BG5" i="861"/>
  <c r="BG5" i="1393" s="1"/>
  <c r="AU6" i="861"/>
  <c r="AU6" i="1393" s="1"/>
  <c r="AT6" i="861"/>
  <c r="AT6" i="1393"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58" i="64"/>
  <c r="S258" i="64" s="1"/>
  <c r="S259" i="64" s="1"/>
  <c r="I276" i="64"/>
  <c r="S276" i="64" s="1"/>
  <c r="S277" i="64" s="1"/>
  <c r="S1039" i="64" a="1"/>
  <c r="S1637" i="64" a="1"/>
  <c r="S1588" i="64" a="1"/>
  <c r="S965" i="64" a="1"/>
  <c r="T21" i="1393" l="1"/>
  <c r="T10" i="1393"/>
  <c r="T14" i="861" s="1"/>
  <c r="T15" i="1393"/>
  <c r="S17" i="1393"/>
  <c r="AP6" i="1389"/>
  <c r="AP6" i="1391"/>
  <c r="BC5" i="1389"/>
  <c r="BC5" i="1391"/>
  <c r="T3" i="1389"/>
  <c r="T3" i="1391"/>
  <c r="AQ6" i="1389"/>
  <c r="AQ6" i="1391"/>
  <c r="AX6" i="1389"/>
  <c r="AX6" i="1391"/>
  <c r="AY6" i="1389"/>
  <c r="AY6" i="1391"/>
  <c r="R1" i="1389"/>
  <c r="R1" i="1391"/>
  <c r="AR6" i="1389"/>
  <c r="AR6" i="1391"/>
  <c r="N2" i="1389"/>
  <c r="N2" i="1391"/>
  <c r="T1" i="1389"/>
  <c r="T1" i="1391"/>
  <c r="BM5" i="1389"/>
  <c r="BM5" i="1391"/>
  <c r="R3" i="1389"/>
  <c r="R3" i="1391"/>
  <c r="BH5" i="1389"/>
  <c r="BH5" i="1391"/>
  <c r="BL5" i="1389"/>
  <c r="BL5" i="1391"/>
  <c r="BK5" i="1389"/>
  <c r="BK5" i="1391"/>
  <c r="BE5" i="1389"/>
  <c r="BE5" i="1391"/>
  <c r="U2" i="1389"/>
  <c r="U2" i="1391"/>
  <c r="BF5" i="1389"/>
  <c r="BF5" i="1391"/>
  <c r="J1" i="1389"/>
  <c r="J1" i="1391"/>
  <c r="BA6" i="1389"/>
  <c r="BA6" i="1391"/>
  <c r="BD5" i="1389"/>
  <c r="BD5" i="1391"/>
  <c r="T7" i="1389"/>
  <c r="T7" i="1391"/>
  <c r="BI5" i="1389"/>
  <c r="BI5" i="1391"/>
  <c r="AT6" i="1389"/>
  <c r="AT6" i="1391"/>
  <c r="AU6" i="1389"/>
  <c r="AU6" i="1391"/>
  <c r="AW6" i="1389"/>
  <c r="AW6" i="1391"/>
  <c r="S16" i="1391"/>
  <c r="AS6" i="1389"/>
  <c r="AS6" i="1391"/>
  <c r="BG5" i="1389"/>
  <c r="BG5" i="1391"/>
  <c r="AV6" i="1389"/>
  <c r="AV6" i="1391"/>
  <c r="BN5" i="1389"/>
  <c r="BN5" i="1391"/>
  <c r="AZ6" i="1389"/>
  <c r="AZ6" i="1391"/>
  <c r="L1" i="1389"/>
  <c r="L1" i="1391"/>
  <c r="BJ5" i="1389"/>
  <c r="BJ5" i="1391"/>
  <c r="T22" i="1389"/>
  <c r="T13" i="1389"/>
  <c r="BJ5" i="864"/>
  <c r="S20" i="864"/>
  <c r="BJ5" i="863"/>
  <c r="S21" i="863"/>
  <c r="S1637" i="64"/>
  <c r="S1639" i="64" s="1"/>
  <c r="S1588" i="64"/>
  <c r="S1590" i="64" s="1"/>
  <c r="S118" i="64"/>
  <c r="S33" i="863"/>
  <c r="S17" i="863" s="1"/>
  <c r="S44" i="863"/>
  <c r="BV5" i="861"/>
  <c r="BV5" i="1393" s="1"/>
  <c r="S133" i="64"/>
  <c r="S52" i="64"/>
  <c r="S58" i="64" s="1"/>
  <c r="R1" i="64"/>
  <c r="BT5" i="861"/>
  <c r="BT5" i="1393" s="1"/>
  <c r="S173" i="64"/>
  <c r="S1308" i="64"/>
  <c r="S358" i="64"/>
  <c r="S360" i="64" s="1"/>
  <c r="S965" i="64"/>
  <c r="S975" i="64" s="1"/>
  <c r="R3" i="64"/>
  <c r="R4" i="861"/>
  <c r="R4" i="1393" s="1"/>
  <c r="R3" i="864"/>
  <c r="S2697" i="64"/>
  <c r="S1039" i="64"/>
  <c r="BL5" i="64"/>
  <c r="BK5" i="64"/>
  <c r="S89" i="64"/>
  <c r="T1" i="64"/>
  <c r="BM5" i="64"/>
  <c r="BJ5" i="64"/>
  <c r="AT6" i="64"/>
  <c r="AS6" i="64"/>
  <c r="U2" i="64"/>
  <c r="T3" i="64"/>
  <c r="BF5" i="64"/>
  <c r="S122" i="64"/>
  <c r="S137" i="64"/>
  <c r="S134" i="64"/>
  <c r="S119" i="64"/>
  <c r="S121" i="64"/>
  <c r="S136" i="64"/>
  <c r="AY6" i="64"/>
  <c r="AU6" i="64"/>
  <c r="T7" i="64"/>
  <c r="BD5" i="64"/>
  <c r="S205" i="64" a="1"/>
  <c r="S205" i="64" s="1"/>
  <c r="S187" i="64" a="1"/>
  <c r="S187" i="64" s="1"/>
  <c r="S887" i="64" a="1"/>
  <c r="S887" i="64" s="1"/>
  <c r="S188" i="64" a="1"/>
  <c r="S188" i="64" s="1"/>
  <c r="S204" i="64" a="1"/>
  <c r="S204" i="64" s="1"/>
  <c r="BH5" i="64"/>
  <c r="BE5" i="64"/>
  <c r="AV6" i="64"/>
  <c r="AP6" i="64"/>
  <c r="BC5" i="64"/>
  <c r="S108" i="64"/>
  <c r="AZ6" i="64"/>
  <c r="AW6" i="64"/>
  <c r="AR6" i="64"/>
  <c r="BG5" i="64"/>
  <c r="AQ6" i="64"/>
  <c r="AX6" i="64"/>
  <c r="S2562" i="64"/>
  <c r="S2556" i="64"/>
  <c r="S2563" i="64" s="1"/>
  <c r="S120" i="64"/>
  <c r="S135" i="64"/>
  <c r="BA6" i="64"/>
  <c r="BN5" i="64"/>
  <c r="BI5" i="64"/>
  <c r="BU5" i="861"/>
  <c r="BU5" i="1393" s="1"/>
  <c r="BH5" i="863"/>
  <c r="BH5" i="864"/>
  <c r="O2" i="861"/>
  <c r="O2" i="1393" s="1"/>
  <c r="AV6" i="863"/>
  <c r="AV6" i="864"/>
  <c r="D2" i="1246"/>
  <c r="AW6" i="864"/>
  <c r="BX5" i="861"/>
  <c r="BX5" i="1393" s="1"/>
  <c r="BI6" i="861"/>
  <c r="BI6" i="1393" s="1"/>
  <c r="BH6" i="861"/>
  <c r="BH6" i="1393" s="1"/>
  <c r="BI5" i="863"/>
  <c r="BI5" i="864"/>
  <c r="K327" i="64"/>
  <c r="S327" i="64" s="1" a="1"/>
  <c r="S327" i="64" s="1"/>
  <c r="AW6" i="863"/>
  <c r="BM6" i="861"/>
  <c r="BM6" i="1393" s="1"/>
  <c r="BL6" i="861"/>
  <c r="BL6" i="1393" s="1"/>
  <c r="BC6" i="861"/>
  <c r="BC6" i="1393" s="1"/>
  <c r="BY5" i="861"/>
  <c r="BY5" i="1393" s="1"/>
  <c r="BG5" i="864"/>
  <c r="BG5" i="863"/>
  <c r="AR6" i="863"/>
  <c r="AR6" i="864"/>
  <c r="BK5" i="864"/>
  <c r="BK5" i="863"/>
  <c r="AX6" i="864"/>
  <c r="AX6" i="863"/>
  <c r="BM5" i="864"/>
  <c r="BM5" i="863"/>
  <c r="L1" i="864"/>
  <c r="L1" i="64"/>
  <c r="M1" i="863"/>
  <c r="T1" i="864"/>
  <c r="T1" i="863"/>
  <c r="M2" i="864"/>
  <c r="M2" i="64"/>
  <c r="M1" i="861"/>
  <c r="M1" i="1393" s="1"/>
  <c r="AS6" i="864"/>
  <c r="AS6" i="863"/>
  <c r="U2" i="864"/>
  <c r="U19" i="864" s="1"/>
  <c r="BN5" i="864"/>
  <c r="BN5" i="863"/>
  <c r="BF5" i="864"/>
  <c r="BF5" i="863"/>
  <c r="BE5" i="863"/>
  <c r="BE5" i="864"/>
  <c r="BD6" i="861"/>
  <c r="BD6" i="1393"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393" s="1"/>
  <c r="BQ5" i="861"/>
  <c r="BQ5" i="1393" s="1"/>
  <c r="BW5" i="861"/>
  <c r="BW5" i="1393" s="1"/>
  <c r="T4" i="861"/>
  <c r="T4" i="1393" s="1"/>
  <c r="BZ5" i="861"/>
  <c r="BZ5" i="1393" s="1"/>
  <c r="BR5" i="861"/>
  <c r="BR5" i="1393" s="1"/>
  <c r="BO5" i="861"/>
  <c r="BO5" i="1393" s="1"/>
  <c r="BP5" i="861"/>
  <c r="BP5" i="1393" s="1"/>
  <c r="BE6" i="861"/>
  <c r="BE6" i="1393" s="1"/>
  <c r="U1" i="861"/>
  <c r="U1" i="1393" s="1"/>
  <c r="U3" i="861"/>
  <c r="U3" i="1393" s="1"/>
  <c r="AA2392" i="64"/>
  <c r="AA2394" i="64" s="1"/>
  <c r="R66" i="861"/>
  <c r="R80" i="861" s="1"/>
  <c r="V2" i="861"/>
  <c r="V2" i="1393" s="1"/>
  <c r="U7" i="861"/>
  <c r="U7" i="1393" s="1"/>
  <c r="BJ6" i="861"/>
  <c r="BJ6" i="1393" s="1"/>
  <c r="BK6" i="861"/>
  <c r="BK6" i="1393"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393" s="1"/>
  <c r="BG6" i="861"/>
  <c r="BG6" i="1393" s="1"/>
  <c r="BF6" i="861"/>
  <c r="BF6" i="1393" s="1"/>
  <c r="S34" i="863"/>
  <c r="R18" i="864"/>
  <c r="R17" i="864"/>
  <c r="R16" i="864"/>
  <c r="R1" i="864"/>
  <c r="CQ1" i="864"/>
  <c r="CR18" i="864"/>
  <c r="CR17" i="864"/>
  <c r="CR16" i="864"/>
  <c r="CS2" i="864"/>
  <c r="CS19" i="864" s="1"/>
  <c r="CR7" i="864"/>
  <c r="CR3" i="864"/>
  <c r="CR4" i="864" s="1"/>
  <c r="U21" i="1393" l="1"/>
  <c r="U10" i="1393"/>
  <c r="U14" i="861" s="1"/>
  <c r="U15" i="1393"/>
  <c r="T13" i="1393"/>
  <c r="S18" i="1393"/>
  <c r="S22" i="1393"/>
  <c r="S19" i="861" s="1"/>
  <c r="T14" i="1393"/>
  <c r="BC6" i="1389"/>
  <c r="BC6" i="1391"/>
  <c r="BP5" i="1389"/>
  <c r="BP5" i="1391"/>
  <c r="BL6" i="1389"/>
  <c r="BL6" i="1391"/>
  <c r="BU5" i="1389"/>
  <c r="BU5" i="1391"/>
  <c r="BM6" i="1389"/>
  <c r="BM6" i="1391"/>
  <c r="R4" i="1389"/>
  <c r="R4" i="1391"/>
  <c r="BR5" i="1389"/>
  <c r="BR5" i="1391"/>
  <c r="BD6" i="1389"/>
  <c r="BD6" i="1391"/>
  <c r="BZ5" i="1389"/>
  <c r="BZ5" i="1391"/>
  <c r="U1" i="1389"/>
  <c r="U1" i="1391"/>
  <c r="T4" i="1389"/>
  <c r="T4" i="1391"/>
  <c r="M1" i="1389"/>
  <c r="M1" i="1391"/>
  <c r="BY5" i="1389"/>
  <c r="BY5" i="1391"/>
  <c r="BO5" i="1389"/>
  <c r="BO5" i="1391"/>
  <c r="BW5" i="1389"/>
  <c r="BW5" i="1391"/>
  <c r="BF6" i="1389"/>
  <c r="BF6" i="1391"/>
  <c r="BH6" i="1389"/>
  <c r="BH6" i="1391"/>
  <c r="BG6" i="1389"/>
  <c r="BG6" i="1391"/>
  <c r="BK6" i="1389"/>
  <c r="BK6" i="1391"/>
  <c r="BB6" i="1389"/>
  <c r="BB6" i="1391"/>
  <c r="BI6" i="1389"/>
  <c r="BI6" i="1391"/>
  <c r="BT5" i="1389"/>
  <c r="BT5" i="1391"/>
  <c r="BQ5" i="1389"/>
  <c r="BQ5" i="1391"/>
  <c r="BS5" i="1389"/>
  <c r="BS5" i="1391"/>
  <c r="BJ6" i="1389"/>
  <c r="BJ6" i="1391"/>
  <c r="BX5" i="1389"/>
  <c r="BX5" i="1391"/>
  <c r="S17" i="1391"/>
  <c r="V2" i="1389"/>
  <c r="V2" i="1391"/>
  <c r="T15" i="1391"/>
  <c r="T10" i="1391"/>
  <c r="T13" i="861" s="1"/>
  <c r="T21" i="1391"/>
  <c r="BE6" i="1389"/>
  <c r="BE6" i="1391"/>
  <c r="U7" i="1389"/>
  <c r="U7" i="1391"/>
  <c r="BV5" i="1389"/>
  <c r="BV5" i="1391"/>
  <c r="U3" i="1389"/>
  <c r="U13" i="1389" s="1"/>
  <c r="U3" i="1391"/>
  <c r="O2" i="1389"/>
  <c r="O2" i="1391"/>
  <c r="S1949" i="64"/>
  <c r="S1958" i="64" s="1"/>
  <c r="S1965" i="64" s="1"/>
  <c r="T1424" i="64" a="1"/>
  <c r="T1424" i="64" s="1"/>
  <c r="T1425" i="64" a="1"/>
  <c r="T1425" i="64" s="1"/>
  <c r="T1513" i="64" a="1"/>
  <c r="T1513" i="64" s="1"/>
  <c r="T1514" i="64" a="1"/>
  <c r="T1514" i="64" s="1"/>
  <c r="T1469" i="64" a="1"/>
  <c r="T1469" i="64" s="1"/>
  <c r="T1491" i="64" a="1"/>
  <c r="T1491" i="64" s="1"/>
  <c r="T1402" i="64" a="1"/>
  <c r="T1402" i="64" s="1"/>
  <c r="T1447" i="64" a="1"/>
  <c r="T1447" i="64" s="1"/>
  <c r="BV5" i="864"/>
  <c r="BV5" i="863"/>
  <c r="CF5" i="861"/>
  <c r="CF5" i="1393" s="1"/>
  <c r="CH5" i="861"/>
  <c r="CH5" i="1393" s="1"/>
  <c r="BU6" i="861"/>
  <c r="BU6" i="1393" s="1"/>
  <c r="BT6" i="861"/>
  <c r="BT6" i="1393" s="1"/>
  <c r="CG5" i="861"/>
  <c r="CG5" i="1393" s="1"/>
  <c r="BV5" i="64"/>
  <c r="T656" i="64" a="1"/>
  <c r="T656" i="64" s="1"/>
  <c r="T652" i="64" a="1"/>
  <c r="T652" i="64" s="1"/>
  <c r="T646" i="64" a="1"/>
  <c r="T646" i="64" s="1"/>
  <c r="T20" i="864"/>
  <c r="T100" i="861" s="1"/>
  <c r="T101" i="861" s="1"/>
  <c r="T21" i="863"/>
  <c r="BU5" i="864"/>
  <c r="T44" i="863"/>
  <c r="T33" i="863"/>
  <c r="T17" i="863" s="1"/>
  <c r="T33" i="861" s="1"/>
  <c r="S1041" i="64"/>
  <c r="K1039" i="64"/>
  <c r="BT5" i="64"/>
  <c r="BT5" i="863"/>
  <c r="BT5" i="864"/>
  <c r="BU5" i="863"/>
  <c r="S123" i="64"/>
  <c r="S138"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U1425" i="64" s="1" a="1"/>
  <c r="U1425" i="64" s="1"/>
  <c r="BW5" i="64"/>
  <c r="BC6" i="64"/>
  <c r="BI6" i="64"/>
  <c r="BX5" i="864"/>
  <c r="P2" i="861"/>
  <c r="P2" i="1393" s="1"/>
  <c r="BX5" i="863"/>
  <c r="CK5" i="861"/>
  <c r="CK5" i="1393" s="1"/>
  <c r="BX6" i="861"/>
  <c r="BX6" i="1393" s="1"/>
  <c r="CJ5" i="861"/>
  <c r="CJ5" i="1393" s="1"/>
  <c r="BH6" i="863"/>
  <c r="BH6" i="864"/>
  <c r="E2" i="1246"/>
  <c r="BY5" i="863"/>
  <c r="BM6" i="864"/>
  <c r="BY5" i="864"/>
  <c r="BI6" i="863"/>
  <c r="BI6" i="864"/>
  <c r="BM6" i="863"/>
  <c r="BY6" i="861"/>
  <c r="BY6" i="1393" s="1"/>
  <c r="BL6" i="864"/>
  <c r="BL6" i="863"/>
  <c r="BC6" i="863"/>
  <c r="BC6" i="864"/>
  <c r="U1" i="863"/>
  <c r="U1" i="864"/>
  <c r="BW5" i="863"/>
  <c r="BW5" i="864"/>
  <c r="BE6" i="864"/>
  <c r="BE6" i="863"/>
  <c r="BR5" i="864"/>
  <c r="BR5" i="863"/>
  <c r="U3" i="864"/>
  <c r="U3" i="863"/>
  <c r="BW6" i="861"/>
  <c r="BW6" i="1393" s="1"/>
  <c r="BK6" i="864"/>
  <c r="BK6" i="863"/>
  <c r="BP5" i="864"/>
  <c r="BP5" i="863"/>
  <c r="BF6" i="864"/>
  <c r="BF6" i="863"/>
  <c r="BG6" i="864"/>
  <c r="BG6" i="863"/>
  <c r="CI5" i="861"/>
  <c r="CI5" i="1393" s="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1" i="1393" s="1"/>
  <c r="N2" i="864"/>
  <c r="N2" i="64"/>
  <c r="BV6" i="861"/>
  <c r="BV6" i="1393" s="1"/>
  <c r="CD5" i="861"/>
  <c r="CD5" i="1393" s="1"/>
  <c r="CB5" i="861"/>
  <c r="CB5" i="1393" s="1"/>
  <c r="BP6" i="861"/>
  <c r="BP6" i="1393" s="1"/>
  <c r="CL5" i="861"/>
  <c r="CL5" i="1393" s="1"/>
  <c r="U4" i="861"/>
  <c r="U4" i="1393" s="1"/>
  <c r="CC5" i="861"/>
  <c r="CC5" i="1393" s="1"/>
  <c r="BQ6" i="861"/>
  <c r="BQ6" i="1393" s="1"/>
  <c r="BO6" i="861"/>
  <c r="BO6" i="1393" s="1"/>
  <c r="BN6" i="861"/>
  <c r="BN6" i="1393" s="1"/>
  <c r="CA5" i="861"/>
  <c r="CA5" i="1393" s="1"/>
  <c r="W2" i="861"/>
  <c r="W2" i="1393" s="1"/>
  <c r="V3" i="861"/>
  <c r="V3" i="1393" s="1"/>
  <c r="AB2392" i="64"/>
  <c r="AB2394" i="64" s="1"/>
  <c r="L295" i="64"/>
  <c r="L327" i="64"/>
  <c r="S100" i="861"/>
  <c r="S101" i="861" s="1"/>
  <c r="R3157" i="64"/>
  <c r="V7" i="861"/>
  <c r="V7" i="1393" s="1"/>
  <c r="V1" i="861"/>
  <c r="V1" i="1393"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3" i="861"/>
  <c r="BS6" i="861"/>
  <c r="BS6" i="1393" s="1"/>
  <c r="CE5" i="861"/>
  <c r="CE5" i="1393" s="1"/>
  <c r="BR6" i="861"/>
  <c r="BR6" i="1393" s="1"/>
  <c r="T34" i="863"/>
  <c r="U18" i="864"/>
  <c r="U17" i="864"/>
  <c r="U16" i="864"/>
  <c r="N2" i="863"/>
  <c r="CR1" i="864"/>
  <c r="T16" i="1393" l="1"/>
  <c r="U14" i="1393"/>
  <c r="V10" i="1393"/>
  <c r="V14" i="861" s="1"/>
  <c r="V15" i="1393"/>
  <c r="V21" i="1393"/>
  <c r="U22" i="1389"/>
  <c r="CG5" i="1389"/>
  <c r="CG5" i="1391"/>
  <c r="BT6" i="1389"/>
  <c r="BT6" i="1391"/>
  <c r="T14" i="1391"/>
  <c r="CA5" i="1389"/>
  <c r="CA5" i="1391"/>
  <c r="BN6" i="1389"/>
  <c r="BN6" i="1391"/>
  <c r="U10" i="1391"/>
  <c r="U13" i="861" s="1"/>
  <c r="U21" i="1391"/>
  <c r="U15" i="1391"/>
  <c r="T13" i="1391"/>
  <c r="S18" i="1391"/>
  <c r="S22" i="1391"/>
  <c r="S18" i="861" s="1"/>
  <c r="CD5" i="1389"/>
  <c r="CD5" i="1391"/>
  <c r="BV6" i="1389"/>
  <c r="BV6" i="1391"/>
  <c r="BY6" i="1389"/>
  <c r="BY6" i="1391"/>
  <c r="BW6" i="1389"/>
  <c r="BW6" i="1391"/>
  <c r="CF5" i="1389"/>
  <c r="CF5" i="1391"/>
  <c r="W2" i="1389"/>
  <c r="W2" i="1391"/>
  <c r="BO6" i="1389"/>
  <c r="BO6" i="1391"/>
  <c r="N1" i="1389"/>
  <c r="N1" i="1391"/>
  <c r="BR6" i="1389"/>
  <c r="BR6" i="1391"/>
  <c r="BQ6" i="1389"/>
  <c r="BQ6" i="1391"/>
  <c r="U4" i="1389"/>
  <c r="U4" i="1391"/>
  <c r="CH5" i="1389"/>
  <c r="CH5" i="1391"/>
  <c r="V3" i="1389"/>
  <c r="V13" i="1389" s="1"/>
  <c r="V3" i="1391"/>
  <c r="CE5" i="1389"/>
  <c r="CE5" i="1391"/>
  <c r="CI5" i="1389"/>
  <c r="CI5" i="1391"/>
  <c r="BS6" i="1389"/>
  <c r="BS6" i="1391"/>
  <c r="CL5" i="1389"/>
  <c r="CL5" i="1391"/>
  <c r="CJ5" i="1389"/>
  <c r="CJ5" i="1391"/>
  <c r="CC5" i="1389"/>
  <c r="CC5" i="1391"/>
  <c r="BP6" i="1389"/>
  <c r="BP6" i="1391"/>
  <c r="BX6" i="1389"/>
  <c r="BX6" i="1391"/>
  <c r="P2" i="1389"/>
  <c r="P2" i="1391"/>
  <c r="BU6" i="1389"/>
  <c r="BU6" i="1391"/>
  <c r="V1" i="1389"/>
  <c r="V1" i="1391"/>
  <c r="V7" i="1389"/>
  <c r="V7" i="1391"/>
  <c r="CB5" i="1389"/>
  <c r="CB5" i="1391"/>
  <c r="CK5" i="1389"/>
  <c r="CK5" i="1391"/>
  <c r="S1961" i="64"/>
  <c r="S1966" i="64" s="1"/>
  <c r="S1967" i="64" s="1"/>
  <c r="U1514" i="64" a="1"/>
  <c r="U1514" i="64" s="1"/>
  <c r="U1424" i="64" a="1"/>
  <c r="U1424" i="64" s="1"/>
  <c r="BT6" i="864"/>
  <c r="U1491" i="64" a="1"/>
  <c r="U1491" i="64" s="1"/>
  <c r="U1513" i="64" a="1"/>
  <c r="U1513" i="64" s="1"/>
  <c r="U1447" i="64" a="1"/>
  <c r="U1447" i="64" s="1"/>
  <c r="U1469" i="64" a="1"/>
  <c r="U1469" i="64" s="1"/>
  <c r="CH5" i="863"/>
  <c r="U1402" i="64" a="1"/>
  <c r="U1402" i="64" s="1"/>
  <c r="CG5" i="864"/>
  <c r="CG5" i="863"/>
  <c r="CF5" i="863"/>
  <c r="CF5" i="864"/>
  <c r="CG6" i="861"/>
  <c r="CG6" i="1393" s="1"/>
  <c r="CF6" i="861"/>
  <c r="CF6" i="1393" s="1"/>
  <c r="CF5" i="64"/>
  <c r="BU6" i="863"/>
  <c r="CH5" i="864"/>
  <c r="CH5" i="64"/>
  <c r="BT6" i="863"/>
  <c r="BT6" i="64"/>
  <c r="CG5" i="64"/>
  <c r="BU6" i="64"/>
  <c r="BU6" i="864"/>
  <c r="U20" i="864"/>
  <c r="U100" i="861" s="1"/>
  <c r="U101" i="861" s="1"/>
  <c r="CL5" i="64"/>
  <c r="U652" i="64" a="1"/>
  <c r="U652" i="64" s="1"/>
  <c r="U646" i="64" a="1"/>
  <c r="U646" i="64" s="1"/>
  <c r="U656" i="64" a="1"/>
  <c r="U656" i="64" s="1"/>
  <c r="U21" i="863"/>
  <c r="U44" i="863"/>
  <c r="U33" i="863"/>
  <c r="U17" i="863" s="1"/>
  <c r="U33" i="861" s="1"/>
  <c r="S140" i="64"/>
  <c r="S141" i="64" s="1"/>
  <c r="BX6" i="64"/>
  <c r="CB5" i="64"/>
  <c r="CE5" i="64"/>
  <c r="BN6" i="64"/>
  <c r="CD5" i="64"/>
  <c r="BR6" i="64"/>
  <c r="CA5" i="64"/>
  <c r="CJ5" i="64"/>
  <c r="BS6" i="64"/>
  <c r="BV6" i="64"/>
  <c r="CK5" i="64"/>
  <c r="BQ6" i="64"/>
  <c r="CC5" i="64"/>
  <c r="U4" i="64"/>
  <c r="CI5" i="64"/>
  <c r="V1" i="64"/>
  <c r="V3" i="64"/>
  <c r="V1425" i="64" s="1" a="1"/>
  <c r="V1425" i="64" s="1"/>
  <c r="BY6" i="64"/>
  <c r="BO6" i="64"/>
  <c r="V7" i="64"/>
  <c r="W2" i="64"/>
  <c r="BP6" i="64"/>
  <c r="BW6" i="64"/>
  <c r="BX6" i="863"/>
  <c r="BX6" i="864"/>
  <c r="CJ6" i="861"/>
  <c r="CJ6" i="1393" s="1"/>
  <c r="CJ5" i="864"/>
  <c r="CK5" i="863"/>
  <c r="CK5" i="864"/>
  <c r="CJ5" i="863"/>
  <c r="BY6" i="864"/>
  <c r="BY6" i="863"/>
  <c r="W7" i="861"/>
  <c r="W7" i="1393" s="1"/>
  <c r="CI6" i="861"/>
  <c r="CI6" i="1393" s="1"/>
  <c r="F2" i="1246"/>
  <c r="CH6" i="861"/>
  <c r="CH6" i="1393" s="1"/>
  <c r="W2" i="864"/>
  <c r="W19" i="864" s="1"/>
  <c r="CK6" i="861"/>
  <c r="CK6" i="1393" s="1"/>
  <c r="X2" i="861"/>
  <c r="X2" i="1393" s="1"/>
  <c r="W1" i="861"/>
  <c r="W1" i="1393" s="1"/>
  <c r="BR6" i="864"/>
  <c r="BR6" i="863"/>
  <c r="CD5" i="864"/>
  <c r="CD5" i="863"/>
  <c r="CE5" i="864"/>
  <c r="CE5" i="863"/>
  <c r="BQ6" i="864"/>
  <c r="BQ6" i="863"/>
  <c r="BV6" i="864"/>
  <c r="BV6" i="863"/>
  <c r="CI5" i="864"/>
  <c r="CI5" i="863"/>
  <c r="CC5" i="864"/>
  <c r="CC5" i="863"/>
  <c r="BP6" i="863"/>
  <c r="BP6" i="864"/>
  <c r="N1" i="864"/>
  <c r="N1" i="64"/>
  <c r="O1" i="863"/>
  <c r="O2" i="864"/>
  <c r="O1" i="861"/>
  <c r="O1" i="1393" s="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CA6" i="1393" s="1"/>
  <c r="BZ6" i="861"/>
  <c r="BZ6" i="1393" s="1"/>
  <c r="CL6" i="861"/>
  <c r="CL6" i="1393" s="1"/>
  <c r="V4" i="861"/>
  <c r="V4" i="1393" s="1"/>
  <c r="CC6" i="861"/>
  <c r="CC6" i="1393" s="1"/>
  <c r="W3" i="861"/>
  <c r="W3" i="1393" s="1"/>
  <c r="CB6" i="861"/>
  <c r="CB6" i="1393" s="1"/>
  <c r="S97" i="861"/>
  <c r="T1949" i="64"/>
  <c r="AC2392" i="64"/>
  <c r="AC2394" i="64" s="1"/>
  <c r="M295" i="64"/>
  <c r="M327" i="64"/>
  <c r="CS1" i="864"/>
  <c r="V18" i="864"/>
  <c r="V17" i="864"/>
  <c r="V16" i="864"/>
  <c r="CS20" i="864"/>
  <c r="CE6" i="861"/>
  <c r="CE6" i="1393" s="1"/>
  <c r="CD6" i="861"/>
  <c r="CD6" i="1393"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56" i="64"/>
  <c r="B2662" i="64"/>
  <c r="B2619" i="64"/>
  <c r="B2622" i="64"/>
  <c r="B2628" i="64"/>
  <c r="B1918" i="64"/>
  <c r="B2026" i="64"/>
  <c r="E2026" i="64"/>
  <c r="B1990" i="64"/>
  <c r="E1990" i="64"/>
  <c r="B1883" i="64"/>
  <c r="E1883" i="64"/>
  <c r="G1883" i="64" s="1"/>
  <c r="E2702" i="64"/>
  <c r="G2702" i="64" s="1"/>
  <c r="R2702" i="64"/>
  <c r="E2703" i="64"/>
  <c r="E2661" i="64"/>
  <c r="E2662" i="64"/>
  <c r="E2663" i="64"/>
  <c r="E1927" i="64"/>
  <c r="E1928" i="64"/>
  <c r="E1929" i="64"/>
  <c r="E1930" i="64"/>
  <c r="E1918" i="64"/>
  <c r="V14" i="1393" l="1"/>
  <c r="W10" i="1393"/>
  <c r="W14" i="861" s="1"/>
  <c r="W21" i="1393"/>
  <c r="W15" i="1393"/>
  <c r="T17" i="1393"/>
  <c r="V22" i="1389"/>
  <c r="CJ6" i="1389"/>
  <c r="CJ6" i="1391"/>
  <c r="CK6" i="1389"/>
  <c r="CK6" i="1391"/>
  <c r="CA6" i="1389"/>
  <c r="CA6" i="1391"/>
  <c r="CH6" i="1389"/>
  <c r="CH6" i="1391"/>
  <c r="X2" i="1389"/>
  <c r="X2" i="1391"/>
  <c r="CE6" i="1389"/>
  <c r="CE6" i="1391"/>
  <c r="CC6" i="1389"/>
  <c r="CC6" i="1391"/>
  <c r="CL6" i="1389"/>
  <c r="CL6" i="1391"/>
  <c r="CI6" i="1389"/>
  <c r="CI6" i="1391"/>
  <c r="CD6" i="1389"/>
  <c r="CD6" i="1391"/>
  <c r="BZ6" i="1389"/>
  <c r="BZ6" i="1391"/>
  <c r="W1" i="1389"/>
  <c r="W1" i="1391"/>
  <c r="V4" i="1389"/>
  <c r="V4" i="1391"/>
  <c r="CF6" i="1389"/>
  <c r="CF6" i="1391"/>
  <c r="T16" i="1391"/>
  <c r="W3" i="1389"/>
  <c r="W13" i="1389" s="1"/>
  <c r="W3" i="1391"/>
  <c r="CG6" i="1389"/>
  <c r="CG6" i="1391"/>
  <c r="V15" i="1391"/>
  <c r="V10" i="1391"/>
  <c r="V13" i="861" s="1"/>
  <c r="V21" i="1391"/>
  <c r="W7" i="1389"/>
  <c r="W7" i="1391"/>
  <c r="O1" i="1389"/>
  <c r="O1" i="1391"/>
  <c r="CB6" i="1389"/>
  <c r="CB6" i="1391"/>
  <c r="U14" i="1391"/>
  <c r="S24" i="861"/>
  <c r="V1424" i="64" a="1"/>
  <c r="V1424" i="64" s="1"/>
  <c r="V1513" i="64" a="1"/>
  <c r="V1513" i="64" s="1"/>
  <c r="V1514" i="64" a="1"/>
  <c r="V1514" i="64" s="1"/>
  <c r="V1469" i="64" a="1"/>
  <c r="V1469" i="64" s="1"/>
  <c r="V1491" i="64" a="1"/>
  <c r="V1491" i="64" s="1"/>
  <c r="V1402" i="64" a="1"/>
  <c r="V1402" i="64" s="1"/>
  <c r="V1447" i="64" a="1"/>
  <c r="V1447" i="64" s="1"/>
  <c r="CF6" i="64"/>
  <c r="CG6" i="863"/>
  <c r="CF6" i="864"/>
  <c r="CG6" i="864"/>
  <c r="CF6" i="863"/>
  <c r="CG6" i="64"/>
  <c r="CL6" i="64"/>
  <c r="V656" i="64" a="1"/>
  <c r="V656" i="64" s="1"/>
  <c r="V652" i="64" a="1"/>
  <c r="V652" i="64" s="1"/>
  <c r="V646" i="64" a="1"/>
  <c r="V646" i="64" s="1"/>
  <c r="V21" i="863"/>
  <c r="CJ6" i="863"/>
  <c r="V20" i="864"/>
  <c r="V100" i="861" s="1"/>
  <c r="V101" i="861" s="1"/>
  <c r="V33" i="863"/>
  <c r="V17" i="863" s="1"/>
  <c r="V33" i="861" s="1"/>
  <c r="V44" i="863"/>
  <c r="CJ6" i="864"/>
  <c r="W7" i="64"/>
  <c r="CE6" i="64"/>
  <c r="CA6" i="64"/>
  <c r="CH6" i="64"/>
  <c r="BZ6" i="64"/>
  <c r="CB6" i="64"/>
  <c r="CI6" i="64"/>
  <c r="CJ6" i="64"/>
  <c r="CK6" i="64"/>
  <c r="CD6" i="64"/>
  <c r="W3" i="64"/>
  <c r="CI6" i="863"/>
  <c r="CC6" i="64"/>
  <c r="W1" i="64"/>
  <c r="V4" i="64"/>
  <c r="X2" i="64"/>
  <c r="W7" i="863"/>
  <c r="X7" i="861"/>
  <c r="X7" i="1393" s="1"/>
  <c r="X1" i="861"/>
  <c r="X1" i="1393" s="1"/>
  <c r="G2" i="1246"/>
  <c r="CI6" i="864"/>
  <c r="W7" i="864"/>
  <c r="CH6" i="863"/>
  <c r="CH6" i="864"/>
  <c r="Y2" i="861"/>
  <c r="Y2" i="1393" s="1"/>
  <c r="X3" i="861"/>
  <c r="X3" i="1393" s="1"/>
  <c r="W1" i="864"/>
  <c r="W1" i="863"/>
  <c r="CK6" i="863"/>
  <c r="CK6" i="864"/>
  <c r="J2370" i="64"/>
  <c r="X2" i="864"/>
  <c r="X19" i="864" s="1"/>
  <c r="CE6" i="864"/>
  <c r="CE6" i="863"/>
  <c r="J2371" i="64"/>
  <c r="W3" i="863"/>
  <c r="W3" i="864"/>
  <c r="CD6" i="864"/>
  <c r="CD6" i="863"/>
  <c r="CC6" i="864"/>
  <c r="CC6" i="863"/>
  <c r="CL6" i="864"/>
  <c r="CL6" i="863"/>
  <c r="BZ6" i="864"/>
  <c r="BZ6" i="863"/>
  <c r="O1" i="864"/>
  <c r="O1" i="64"/>
  <c r="P1" i="863"/>
  <c r="P1" i="861"/>
  <c r="P1" i="1393" s="1"/>
  <c r="P2" i="864"/>
  <c r="P2" i="64"/>
  <c r="CA6" i="864"/>
  <c r="CA6" i="863"/>
  <c r="V4" i="864"/>
  <c r="V4" i="863"/>
  <c r="CB6" i="864"/>
  <c r="CB6" i="863"/>
  <c r="W4" i="861"/>
  <c r="W4" i="1393" s="1"/>
  <c r="I1961" i="64"/>
  <c r="S46" i="861"/>
  <c r="U1949" i="64"/>
  <c r="AD2392" i="64"/>
  <c r="CN1" i="860"/>
  <c r="CM1" i="860" s="1"/>
  <c r="N295" i="64"/>
  <c r="N327"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10" i="64"/>
  <c r="B2711" i="64"/>
  <c r="B2712" i="64"/>
  <c r="B2713" i="64"/>
  <c r="B2714" i="64"/>
  <c r="B2715" i="64"/>
  <c r="B2716" i="64"/>
  <c r="B2709" i="64"/>
  <c r="B2964" i="64"/>
  <c r="B2966" i="64" s="1"/>
  <c r="R95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E959" i="64"/>
  <c r="E960" i="64"/>
  <c r="E961" i="64"/>
  <c r="E962" i="64"/>
  <c r="E963" i="64"/>
  <c r="E964" i="64"/>
  <c r="E965" i="64"/>
  <c r="E966" i="64"/>
  <c r="E967" i="64"/>
  <c r="E968" i="64"/>
  <c r="E969" i="64"/>
  <c r="G969" i="64" s="1"/>
  <c r="B984" i="64"/>
  <c r="E984" i="64"/>
  <c r="B983" i="64"/>
  <c r="E983" i="64"/>
  <c r="B982" i="64"/>
  <c r="E982" i="64"/>
  <c r="CK981" i="64"/>
  <c r="CJ981" i="64"/>
  <c r="CI981" i="64"/>
  <c r="CH981" i="64"/>
  <c r="CG981" i="64"/>
  <c r="CF981" i="64"/>
  <c r="CE981" i="64"/>
  <c r="CD981" i="64"/>
  <c r="CC981" i="64"/>
  <c r="CB981" i="64"/>
  <c r="CA981" i="64"/>
  <c r="BZ981" i="64"/>
  <c r="BY981" i="64"/>
  <c r="BX981" i="64"/>
  <c r="BW981" i="64"/>
  <c r="BV981" i="64"/>
  <c r="BU981" i="64"/>
  <c r="BT981" i="64"/>
  <c r="BS981" i="64"/>
  <c r="BR981" i="64"/>
  <c r="BQ981" i="64"/>
  <c r="BP981" i="64"/>
  <c r="BO981" i="64"/>
  <c r="BN981" i="64"/>
  <c r="BM981" i="64"/>
  <c r="BL981" i="64"/>
  <c r="BK981" i="64"/>
  <c r="BJ981" i="64"/>
  <c r="BI981" i="64"/>
  <c r="BH981" i="64"/>
  <c r="BG981" i="64"/>
  <c r="BF981" i="64"/>
  <c r="BE981" i="64"/>
  <c r="BD981" i="64"/>
  <c r="BC981" i="64"/>
  <c r="BB981" i="64"/>
  <c r="BA981" i="64"/>
  <c r="AZ981" i="64"/>
  <c r="AY981" i="64"/>
  <c r="AX981" i="64"/>
  <c r="AW981" i="64"/>
  <c r="AV981" i="64"/>
  <c r="AU981" i="64"/>
  <c r="AT981" i="64"/>
  <c r="AS981" i="64"/>
  <c r="AR981" i="64"/>
  <c r="AQ981" i="64"/>
  <c r="AP981" i="64"/>
  <c r="AO981" i="64"/>
  <c r="AN981" i="64"/>
  <c r="AM981" i="64"/>
  <c r="AL981" i="64"/>
  <c r="AK981" i="64"/>
  <c r="AJ981" i="64"/>
  <c r="AI981" i="64"/>
  <c r="AH981" i="64"/>
  <c r="AG981" i="64"/>
  <c r="AF981" i="64"/>
  <c r="AE981" i="64"/>
  <c r="AD981" i="64"/>
  <c r="AC981" i="64"/>
  <c r="AB981" i="64"/>
  <c r="AA981" i="64"/>
  <c r="Z981" i="64"/>
  <c r="Y981" i="64"/>
  <c r="X981" i="64"/>
  <c r="W981" i="64"/>
  <c r="V981" i="64"/>
  <c r="U981" i="64"/>
  <c r="T981" i="64"/>
  <c r="B981" i="64"/>
  <c r="E981" i="64"/>
  <c r="E980" i="64"/>
  <c r="CK979" i="64"/>
  <c r="CJ979" i="64"/>
  <c r="CI979" i="64"/>
  <c r="CH979" i="64"/>
  <c r="CG979" i="64"/>
  <c r="CF979" i="64"/>
  <c r="CE979" i="64"/>
  <c r="CD979" i="64"/>
  <c r="CC979" i="64"/>
  <c r="CB979" i="64"/>
  <c r="CA979" i="64"/>
  <c r="BZ979" i="64"/>
  <c r="BY979" i="64"/>
  <c r="BX979" i="64"/>
  <c r="BW979" i="64"/>
  <c r="BV979" i="64"/>
  <c r="BU979" i="64"/>
  <c r="BT979" i="64"/>
  <c r="BS979" i="64"/>
  <c r="BR979" i="64"/>
  <c r="BQ979" i="64"/>
  <c r="BP979" i="64"/>
  <c r="BO979" i="64"/>
  <c r="BN979" i="64"/>
  <c r="BM979" i="64"/>
  <c r="BL979" i="64"/>
  <c r="BK979" i="64"/>
  <c r="BJ979" i="64"/>
  <c r="BI979" i="64"/>
  <c r="BH979" i="64"/>
  <c r="BG979" i="64"/>
  <c r="BF979" i="64"/>
  <c r="BE979" i="64"/>
  <c r="BD979" i="64"/>
  <c r="BC979" i="64"/>
  <c r="BB979" i="64"/>
  <c r="BA979" i="64"/>
  <c r="AZ979" i="64"/>
  <c r="AY979" i="64"/>
  <c r="AX979" i="64"/>
  <c r="AW979" i="64"/>
  <c r="AV979" i="64"/>
  <c r="AU979" i="64"/>
  <c r="AT979" i="64"/>
  <c r="AS979" i="64"/>
  <c r="AR979" i="64"/>
  <c r="AQ979" i="64"/>
  <c r="AP979" i="64"/>
  <c r="AO979" i="64"/>
  <c r="AN979" i="64"/>
  <c r="AM979" i="64"/>
  <c r="AL979" i="64"/>
  <c r="AK979" i="64"/>
  <c r="AJ979" i="64"/>
  <c r="AI979" i="64"/>
  <c r="AH979" i="64"/>
  <c r="AG979" i="64"/>
  <c r="AF979" i="64"/>
  <c r="AE979" i="64"/>
  <c r="AD979" i="64"/>
  <c r="AC979" i="64"/>
  <c r="AB979" i="64"/>
  <c r="AA979" i="64"/>
  <c r="Z979" i="64"/>
  <c r="Y979" i="64"/>
  <c r="X979" i="64"/>
  <c r="W979" i="64"/>
  <c r="V979" i="64"/>
  <c r="U979" i="64"/>
  <c r="T979" i="64"/>
  <c r="E979" i="64"/>
  <c r="E978" i="64"/>
  <c r="B977" i="64"/>
  <c r="E977" i="64"/>
  <c r="E970" i="64"/>
  <c r="E958" i="64"/>
  <c r="E956" i="64"/>
  <c r="E1914" i="64"/>
  <c r="G1914" i="64" s="1"/>
  <c r="E2687" i="64"/>
  <c r="E2688" i="64"/>
  <c r="E2689" i="64"/>
  <c r="E2690" i="64"/>
  <c r="E2691" i="64"/>
  <c r="E2692" i="64"/>
  <c r="E2693" i="64"/>
  <c r="E2694" i="64"/>
  <c r="E2695" i="64"/>
  <c r="E2696" i="64"/>
  <c r="B2687" i="64"/>
  <c r="E2716" i="64"/>
  <c r="E2715" i="64"/>
  <c r="E2714" i="64"/>
  <c r="E2713" i="64"/>
  <c r="E2712" i="64"/>
  <c r="E2711" i="64"/>
  <c r="E2710" i="64"/>
  <c r="E2709" i="64"/>
  <c r="E2707" i="64"/>
  <c r="E2706" i="64"/>
  <c r="J2705" i="64"/>
  <c r="E2705" i="64"/>
  <c r="E2704" i="64"/>
  <c r="E2701" i="64"/>
  <c r="E2700" i="64"/>
  <c r="E2699" i="64"/>
  <c r="E2698" i="64"/>
  <c r="E2697" i="64"/>
  <c r="G2697" i="64" s="1"/>
  <c r="E2686" i="64"/>
  <c r="E2685" i="64"/>
  <c r="G2685" i="64" s="1"/>
  <c r="E2684" i="64"/>
  <c r="G2684" i="64" s="1"/>
  <c r="E2682" i="64"/>
  <c r="B2974" i="64"/>
  <c r="E2974" i="64"/>
  <c r="B2973" i="64"/>
  <c r="E2973" i="64"/>
  <c r="B2972" i="64"/>
  <c r="E2972" i="64"/>
  <c r="B2971" i="64"/>
  <c r="E2971" i="64"/>
  <c r="CK2970" i="64"/>
  <c r="CJ2970" i="64"/>
  <c r="CI2970" i="64"/>
  <c r="CH2970" i="64"/>
  <c r="CG2970" i="64"/>
  <c r="CF2970" i="64"/>
  <c r="CE2970" i="64"/>
  <c r="CD2970" i="64"/>
  <c r="CC2970" i="64"/>
  <c r="CB2970" i="64"/>
  <c r="CA2970" i="64"/>
  <c r="BZ2970" i="64"/>
  <c r="BY2970" i="64"/>
  <c r="BX2970" i="64"/>
  <c r="BW2970" i="64"/>
  <c r="BV2970" i="64"/>
  <c r="BU2970" i="64"/>
  <c r="BT2970" i="64"/>
  <c r="BS2970" i="64"/>
  <c r="BR2970" i="64"/>
  <c r="BQ2970" i="64"/>
  <c r="BP2970" i="64"/>
  <c r="BO2970" i="64"/>
  <c r="BN2970" i="64"/>
  <c r="BM2970" i="64"/>
  <c r="BL2970" i="64"/>
  <c r="BK2970" i="64"/>
  <c r="BJ2970" i="64"/>
  <c r="BI2970" i="64"/>
  <c r="BH2970" i="64"/>
  <c r="BG2970" i="64"/>
  <c r="BF2970" i="64"/>
  <c r="BE2970" i="64"/>
  <c r="BD2970" i="64"/>
  <c r="BC2970" i="64"/>
  <c r="BB2970" i="64"/>
  <c r="BA2970" i="64"/>
  <c r="AZ2970" i="64"/>
  <c r="AY2970" i="64"/>
  <c r="AX2970" i="64"/>
  <c r="AW2970" i="64"/>
  <c r="AV2970" i="64"/>
  <c r="AU2970" i="64"/>
  <c r="AT2970" i="64"/>
  <c r="AS2970" i="64"/>
  <c r="AR2970" i="64"/>
  <c r="AQ2970" i="64"/>
  <c r="AP2970" i="64"/>
  <c r="AO2970" i="64"/>
  <c r="AN2970" i="64"/>
  <c r="AM2970" i="64"/>
  <c r="AL2970" i="64"/>
  <c r="AK2970" i="64"/>
  <c r="AJ2970" i="64"/>
  <c r="AI2970" i="64"/>
  <c r="AH2970" i="64"/>
  <c r="AG2970" i="64"/>
  <c r="AF2970" i="64"/>
  <c r="AE2970" i="64"/>
  <c r="AD2970" i="64"/>
  <c r="AC2970" i="64"/>
  <c r="AB2970" i="64"/>
  <c r="AA2970" i="64"/>
  <c r="Z2970" i="64"/>
  <c r="Y2970" i="64"/>
  <c r="X2970" i="64"/>
  <c r="W2970" i="64"/>
  <c r="V2970" i="64"/>
  <c r="U2970" i="64"/>
  <c r="T2970" i="64"/>
  <c r="E2970" i="64"/>
  <c r="E2969" i="64"/>
  <c r="B2968" i="64"/>
  <c r="E2968" i="64"/>
  <c r="B2967" i="64"/>
  <c r="E2967" i="64"/>
  <c r="E2966" i="64"/>
  <c r="E2965" i="64"/>
  <c r="E2964" i="64"/>
  <c r="E2963" i="64"/>
  <c r="E594" i="64"/>
  <c r="B593" i="64"/>
  <c r="E593" i="64"/>
  <c r="B592" i="64"/>
  <c r="E592" i="64"/>
  <c r="B591" i="64"/>
  <c r="E591" i="64"/>
  <c r="B590" i="64"/>
  <c r="E590" i="64"/>
  <c r="CK589" i="64"/>
  <c r="CJ589" i="64"/>
  <c r="CI589" i="64"/>
  <c r="CH589" i="64"/>
  <c r="CG589" i="64"/>
  <c r="CF589" i="64"/>
  <c r="CE589" i="64"/>
  <c r="CD589" i="64"/>
  <c r="CC589" i="64"/>
  <c r="CB589" i="64"/>
  <c r="CA589" i="64"/>
  <c r="BZ589" i="64"/>
  <c r="BX589" i="64"/>
  <c r="BW589" i="64"/>
  <c r="BV589" i="64"/>
  <c r="BU589" i="64"/>
  <c r="BT589" i="64"/>
  <c r="BS589" i="64"/>
  <c r="BR589" i="64"/>
  <c r="BQ589" i="64"/>
  <c r="BP589" i="64"/>
  <c r="BO589" i="64"/>
  <c r="BN589" i="64"/>
  <c r="BM589" i="64"/>
  <c r="BL589" i="64"/>
  <c r="BK589" i="64"/>
  <c r="BJ589" i="64"/>
  <c r="BI589" i="64"/>
  <c r="BH589" i="64"/>
  <c r="BG589" i="64"/>
  <c r="BF589" i="64"/>
  <c r="BE589" i="64"/>
  <c r="BD589" i="64"/>
  <c r="BC589" i="64"/>
  <c r="BB589" i="64"/>
  <c r="BA589" i="64"/>
  <c r="AZ589" i="64"/>
  <c r="AY589" i="64"/>
  <c r="AX589" i="64"/>
  <c r="AW589" i="64"/>
  <c r="AV589" i="64"/>
  <c r="AU589" i="64"/>
  <c r="AT589" i="64"/>
  <c r="AS589" i="64"/>
  <c r="AR589" i="64"/>
  <c r="AQ589" i="64"/>
  <c r="AP589" i="64"/>
  <c r="AO589" i="64"/>
  <c r="AN589" i="64"/>
  <c r="AM589" i="64"/>
  <c r="AL589" i="64"/>
  <c r="AK589" i="64"/>
  <c r="AJ589" i="64"/>
  <c r="AI589" i="64"/>
  <c r="AH589" i="64"/>
  <c r="AG589" i="64"/>
  <c r="AF589" i="64"/>
  <c r="AE589" i="64"/>
  <c r="AD589" i="64"/>
  <c r="AC589" i="64"/>
  <c r="AB589" i="64"/>
  <c r="AA589" i="64"/>
  <c r="Z589" i="64"/>
  <c r="Y589" i="64"/>
  <c r="X589" i="64"/>
  <c r="W589" i="64"/>
  <c r="V589" i="64"/>
  <c r="U589" i="64"/>
  <c r="T589" i="64"/>
  <c r="B589" i="64"/>
  <c r="E589" i="64"/>
  <c r="E588" i="64"/>
  <c r="B587" i="64"/>
  <c r="B585" i="64" s="1"/>
  <c r="E587" i="64"/>
  <c r="E585" i="64"/>
  <c r="E584" i="64"/>
  <c r="E583" i="64"/>
  <c r="E582" i="64"/>
  <c r="E581" i="64"/>
  <c r="E2937" i="64"/>
  <c r="E2938" i="64"/>
  <c r="E2939" i="64"/>
  <c r="E2940" i="64"/>
  <c r="E2941" i="64"/>
  <c r="E2942" i="64"/>
  <c r="E2943" i="64"/>
  <c r="E2944" i="64"/>
  <c r="E2945" i="64"/>
  <c r="B2938" i="64"/>
  <c r="B2953" i="64"/>
  <c r="E2953" i="64"/>
  <c r="B2952" i="64"/>
  <c r="E2952" i="64"/>
  <c r="B2951" i="64"/>
  <c r="E2951" i="64"/>
  <c r="B2950" i="64"/>
  <c r="E2950" i="64"/>
  <c r="B2949" i="64"/>
  <c r="E2949" i="64"/>
  <c r="B2948" i="64"/>
  <c r="E2948" i="64"/>
  <c r="B2947" i="64"/>
  <c r="E2947" i="64"/>
  <c r="B2946" i="64"/>
  <c r="E2946" i="64"/>
  <c r="H2945" i="64"/>
  <c r="I2942" i="64"/>
  <c r="I2943" i="64" s="1"/>
  <c r="I2944" i="64" s="1"/>
  <c r="B2937" i="64"/>
  <c r="E2936" i="64"/>
  <c r="T2894" i="64"/>
  <c r="U2894" i="64"/>
  <c r="V2894" i="64"/>
  <c r="W2894" i="64"/>
  <c r="X2894" i="64"/>
  <c r="Y2894" i="64"/>
  <c r="Z2894" i="64"/>
  <c r="AA2894" i="64"/>
  <c r="AB2894" i="64"/>
  <c r="AC2894" i="64"/>
  <c r="AD2894" i="64"/>
  <c r="AE2894" i="64"/>
  <c r="AF2894" i="64"/>
  <c r="AG2894" i="64"/>
  <c r="AH2894" i="64"/>
  <c r="AI2894" i="64"/>
  <c r="AJ2894" i="64"/>
  <c r="AK2894" i="64"/>
  <c r="AL2894" i="64"/>
  <c r="AM2894" i="64"/>
  <c r="AN2894" i="64"/>
  <c r="AO2894" i="64"/>
  <c r="AP2894" i="64"/>
  <c r="AQ2894" i="64"/>
  <c r="AR2894" i="64"/>
  <c r="AS2894" i="64"/>
  <c r="AT2894" i="64"/>
  <c r="AU2894" i="64"/>
  <c r="AV2894" i="64"/>
  <c r="AW2894" i="64"/>
  <c r="AX2894" i="64"/>
  <c r="AY2894" i="64"/>
  <c r="AZ2894" i="64"/>
  <c r="BA2894" i="64"/>
  <c r="BB2894" i="64"/>
  <c r="BC2894" i="64"/>
  <c r="BD2894" i="64"/>
  <c r="BE2894" i="64"/>
  <c r="BF2894" i="64"/>
  <c r="BG2894" i="64"/>
  <c r="BH2894" i="64"/>
  <c r="BI2894" i="64"/>
  <c r="BJ2894" i="64"/>
  <c r="BK2894" i="64"/>
  <c r="BL2894" i="64"/>
  <c r="BM2894" i="64"/>
  <c r="BN2894" i="64"/>
  <c r="BO2894" i="64"/>
  <c r="BP2894" i="64"/>
  <c r="BQ2894" i="64"/>
  <c r="BR2894" i="64"/>
  <c r="BS2894" i="64"/>
  <c r="BT2894" i="64"/>
  <c r="BU2894" i="64"/>
  <c r="BV2894" i="64"/>
  <c r="BW2894" i="64"/>
  <c r="BX2894" i="64"/>
  <c r="BY2894" i="64"/>
  <c r="BZ2894" i="64"/>
  <c r="CA2894" i="64"/>
  <c r="CB2894" i="64"/>
  <c r="CC2894" i="64"/>
  <c r="CD2894" i="64"/>
  <c r="CE2894" i="64"/>
  <c r="CF2894" i="64"/>
  <c r="CG2894" i="64"/>
  <c r="CH2894" i="64"/>
  <c r="CI2894" i="64"/>
  <c r="CJ2894" i="64"/>
  <c r="CK2894" i="64"/>
  <c r="T2861" i="64"/>
  <c r="U2861" i="64"/>
  <c r="V2861" i="64"/>
  <c r="W2861" i="64"/>
  <c r="X2861" i="64"/>
  <c r="Y2861" i="64"/>
  <c r="Z2861" i="64"/>
  <c r="AA2861" i="64"/>
  <c r="AB2861" i="64"/>
  <c r="AC2861" i="64"/>
  <c r="AD2861" i="64"/>
  <c r="AE2861" i="64"/>
  <c r="AF2861" i="64"/>
  <c r="AG2861" i="64"/>
  <c r="AH2861" i="64"/>
  <c r="AI2861" i="64"/>
  <c r="AJ2861" i="64"/>
  <c r="AK2861" i="64"/>
  <c r="AL2861" i="64"/>
  <c r="AM2861" i="64"/>
  <c r="AN2861" i="64"/>
  <c r="AO2861" i="64"/>
  <c r="AP2861" i="64"/>
  <c r="AQ2861" i="64"/>
  <c r="AR2861" i="64"/>
  <c r="AS2861" i="64"/>
  <c r="AT2861" i="64"/>
  <c r="AU2861" i="64"/>
  <c r="AV2861" i="64"/>
  <c r="AW2861" i="64"/>
  <c r="AX2861" i="64"/>
  <c r="AY2861" i="64"/>
  <c r="AZ2861" i="64"/>
  <c r="BA2861" i="64"/>
  <c r="BB2861" i="64"/>
  <c r="BC2861" i="64"/>
  <c r="BD2861" i="64"/>
  <c r="BE2861" i="64"/>
  <c r="BF2861" i="64"/>
  <c r="BG2861" i="64"/>
  <c r="BH2861" i="64"/>
  <c r="BI2861" i="64"/>
  <c r="BJ2861" i="64"/>
  <c r="BK2861" i="64"/>
  <c r="BL2861" i="64"/>
  <c r="BM2861" i="64"/>
  <c r="BN2861" i="64"/>
  <c r="BO2861" i="64"/>
  <c r="BP2861" i="64"/>
  <c r="BQ2861" i="64"/>
  <c r="BR2861" i="64"/>
  <c r="BS2861" i="64"/>
  <c r="BT2861" i="64"/>
  <c r="BU2861" i="64"/>
  <c r="BV2861" i="64"/>
  <c r="BW2861" i="64"/>
  <c r="BX2861" i="64"/>
  <c r="BY2861" i="64"/>
  <c r="BZ2861" i="64"/>
  <c r="CA2861" i="64"/>
  <c r="CB2861" i="64"/>
  <c r="CC2861" i="64"/>
  <c r="CD2861" i="64"/>
  <c r="CE2861" i="64"/>
  <c r="CF2861" i="64"/>
  <c r="CG2861" i="64"/>
  <c r="CH2861" i="64"/>
  <c r="CI2861" i="64"/>
  <c r="CJ2861" i="64"/>
  <c r="CK2861" i="64"/>
  <c r="B2926" i="64"/>
  <c r="E2926" i="64"/>
  <c r="B2925" i="64"/>
  <c r="E2925" i="64"/>
  <c r="B2924" i="64"/>
  <c r="E2924" i="64"/>
  <c r="B2923" i="64"/>
  <c r="E2923" i="64"/>
  <c r="B2922" i="64"/>
  <c r="E2922" i="64"/>
  <c r="B2921" i="64"/>
  <c r="E2921" i="64"/>
  <c r="B2920" i="64"/>
  <c r="E2920" i="64"/>
  <c r="B2919" i="64"/>
  <c r="E2919" i="64"/>
  <c r="H2918" i="64"/>
  <c r="I2915" i="64"/>
  <c r="I2916" i="64" s="1"/>
  <c r="I2917" i="64" s="1"/>
  <c r="B2911" i="64"/>
  <c r="B2910" i="64"/>
  <c r="E2910" i="64"/>
  <c r="E2909" i="64"/>
  <c r="B2876" i="64"/>
  <c r="B2899" i="64"/>
  <c r="E2899" i="64"/>
  <c r="B2898" i="64"/>
  <c r="E2898" i="64"/>
  <c r="B2897" i="64"/>
  <c r="E2897" i="64"/>
  <c r="B2896" i="64"/>
  <c r="E2896" i="64"/>
  <c r="B2895" i="64"/>
  <c r="E2895" i="64"/>
  <c r="B2894" i="64"/>
  <c r="E2894" i="64"/>
  <c r="B2893" i="64"/>
  <c r="E2893" i="64"/>
  <c r="B2892" i="64"/>
  <c r="E2892" i="64"/>
  <c r="H2891" i="64"/>
  <c r="I2880" i="64"/>
  <c r="I2881" i="64" s="1"/>
  <c r="I2882" i="64" s="1"/>
  <c r="I2883" i="64" s="1"/>
  <c r="I2884" i="64" s="1"/>
  <c r="I2885" i="64" s="1"/>
  <c r="I2886" i="64" s="1"/>
  <c r="I2887" i="64" s="1"/>
  <c r="I2888" i="64" s="1"/>
  <c r="I2889" i="64" s="1"/>
  <c r="I2890" i="64" s="1"/>
  <c r="B2880" i="64"/>
  <c r="B2881" i="64" s="1"/>
  <c r="B2882" i="64" s="1"/>
  <c r="B2883" i="64" s="1"/>
  <c r="B2884" i="64" s="1"/>
  <c r="B2885" i="64" s="1"/>
  <c r="B2886" i="64" s="1"/>
  <c r="B2887" i="64" s="1"/>
  <c r="B2888" i="64" s="1"/>
  <c r="B2889" i="64" s="1"/>
  <c r="B2890" i="64" s="1"/>
  <c r="B2875" i="64"/>
  <c r="E2875" i="64"/>
  <c r="E2874" i="64"/>
  <c r="B2859" i="64"/>
  <c r="B2860" i="64"/>
  <c r="B2861" i="64"/>
  <c r="B2862" i="64"/>
  <c r="B2863" i="64"/>
  <c r="B2864" i="64"/>
  <c r="B2865" i="64"/>
  <c r="B2842" i="64"/>
  <c r="I2846" i="64"/>
  <c r="I2847" i="64" s="1"/>
  <c r="I2848" i="64" s="1"/>
  <c r="I2849" i="64" s="1"/>
  <c r="I2850" i="64" s="1"/>
  <c r="I2851" i="64" s="1"/>
  <c r="I2852" i="64" s="1"/>
  <c r="I2853" i="64" s="1"/>
  <c r="I2854" i="64" s="1"/>
  <c r="I2855" i="64" s="1"/>
  <c r="I2856" i="64" s="1"/>
  <c r="B2846" i="64"/>
  <c r="B2847" i="64" s="1"/>
  <c r="B2848" i="64" s="1"/>
  <c r="B2849" i="64" s="1"/>
  <c r="B2850" i="64" s="1"/>
  <c r="B2851" i="64" s="1"/>
  <c r="B2852" i="64" s="1"/>
  <c r="B2853" i="64" s="1"/>
  <c r="B2854" i="64" s="1"/>
  <c r="B2855" i="64" s="1"/>
  <c r="B2856" i="64" s="1"/>
  <c r="E2865" i="64"/>
  <c r="E2864" i="64"/>
  <c r="E2863" i="64"/>
  <c r="E2862" i="64"/>
  <c r="E2861" i="64"/>
  <c r="E2860" i="64"/>
  <c r="E2859" i="64"/>
  <c r="B2858" i="64"/>
  <c r="E2858" i="64"/>
  <c r="B2841" i="64"/>
  <c r="E2841" i="64"/>
  <c r="E2840" i="64"/>
  <c r="AM958" i="64" a="1"/>
  <c r="CD958" i="64" a="1"/>
  <c r="AQ958" i="64" a="1"/>
  <c r="AY958" i="64" a="1"/>
  <c r="CE958" i="64" a="1"/>
  <c r="BW958" i="64" a="1"/>
  <c r="AT958" i="64" a="1"/>
  <c r="AF958" i="64" a="1"/>
  <c r="AL958" i="64" a="1"/>
  <c r="BS958" i="64" a="1"/>
  <c r="BT958" i="64" a="1"/>
  <c r="BR958" i="64" a="1"/>
  <c r="AU958" i="64" a="1"/>
  <c r="CA958" i="64" a="1"/>
  <c r="AP958" i="64" a="1"/>
  <c r="AS958" i="64" a="1"/>
  <c r="BI958" i="64" a="1"/>
  <c r="AC958" i="64" a="1"/>
  <c r="CH958" i="64" a="1"/>
  <c r="BE958" i="64" a="1"/>
  <c r="BG958" i="64" a="1"/>
  <c r="BZ958" i="64" a="1"/>
  <c r="BM958" i="64" a="1"/>
  <c r="AI958" i="64" a="1"/>
  <c r="CJ958" i="64" a="1"/>
  <c r="BO958" i="64" a="1"/>
  <c r="Z958" i="64" a="1"/>
  <c r="AR958" i="64" a="1"/>
  <c r="CF958" i="64" a="1"/>
  <c r="AW958" i="64" a="1"/>
  <c r="AV958" i="64" a="1"/>
  <c r="BC958" i="64" a="1"/>
  <c r="BA958" i="64" a="1"/>
  <c r="BQ958" i="64" a="1"/>
  <c r="CC958" i="64" a="1"/>
  <c r="BH958" i="64" a="1"/>
  <c r="AX958" i="64" a="1"/>
  <c r="AB958" i="64" a="1"/>
  <c r="W958" i="64" a="1"/>
  <c r="BU958" i="64" a="1"/>
  <c r="Y958" i="64" a="1"/>
  <c r="CG958" i="64" a="1"/>
  <c r="AE958" i="64" a="1"/>
  <c r="AK958" i="64" a="1"/>
  <c r="AG958" i="64" a="1"/>
  <c r="BP958" i="64" a="1"/>
  <c r="CB958" i="64" a="1"/>
  <c r="CI958" i="64" a="1"/>
  <c r="BB958" i="64" a="1"/>
  <c r="BX958" i="64" a="1"/>
  <c r="AO958" i="64" a="1"/>
  <c r="BV958" i="64" a="1"/>
  <c r="BN958" i="64" a="1"/>
  <c r="BL958" i="64" a="1"/>
  <c r="BJ958" i="64" a="1"/>
  <c r="AA958" i="64" a="1"/>
  <c r="T958" i="64" a="1"/>
  <c r="AH958" i="64" a="1"/>
  <c r="X958" i="64" a="1"/>
  <c r="CK958" i="64" a="1"/>
  <c r="AZ958" i="64" a="1"/>
  <c r="AD958" i="64" a="1"/>
  <c r="BD958" i="64" a="1"/>
  <c r="AJ958" i="64" a="1"/>
  <c r="BK958" i="64" a="1"/>
  <c r="AN958" i="64" a="1"/>
  <c r="BY958" i="64" a="1"/>
  <c r="V958" i="64" a="1"/>
  <c r="U958" i="64" a="1"/>
  <c r="BF958" i="64" a="1"/>
  <c r="X21" i="1393" l="1"/>
  <c r="X10" i="1393"/>
  <c r="X14" i="861" s="1"/>
  <c r="X15" i="1393"/>
  <c r="W22" i="1389"/>
  <c r="T18" i="1393"/>
  <c r="U13" i="1393"/>
  <c r="T22" i="1393"/>
  <c r="T19" i="861" s="1"/>
  <c r="W14" i="1393"/>
  <c r="Y2" i="1389"/>
  <c r="Y2" i="1391"/>
  <c r="V14" i="1391"/>
  <c r="X1" i="1389"/>
  <c r="X1" i="1391"/>
  <c r="W10" i="1391"/>
  <c r="W13" i="861" s="1"/>
  <c r="W21" i="1391"/>
  <c r="W15" i="1391"/>
  <c r="X3" i="1389"/>
  <c r="X13" i="1389" s="1"/>
  <c r="X3" i="1391"/>
  <c r="X7" i="1389"/>
  <c r="X7" i="1391"/>
  <c r="W4" i="1389"/>
  <c r="W4" i="1391"/>
  <c r="P1" i="1389"/>
  <c r="P1" i="1391"/>
  <c r="T17" i="1391"/>
  <c r="S3054" i="64"/>
  <c r="S3058" i="64" s="1"/>
  <c r="S3060" i="64" s="1"/>
  <c r="W1424" i="64" a="1"/>
  <c r="W1424" i="64" s="1"/>
  <c r="W1425" i="64" a="1"/>
  <c r="W1425" i="64" s="1"/>
  <c r="W1513" i="64" a="1"/>
  <c r="W1513" i="64" s="1"/>
  <c r="W1514" i="64" a="1"/>
  <c r="W1514" i="64" s="1"/>
  <c r="W1469" i="64" a="1"/>
  <c r="W1469" i="64" s="1"/>
  <c r="W1491" i="64" a="1"/>
  <c r="W1491" i="64" s="1"/>
  <c r="W1402" i="64" a="1"/>
  <c r="W1402" i="64" s="1"/>
  <c r="W1447" i="64" a="1"/>
  <c r="W1447" i="64" s="1"/>
  <c r="W21" i="863"/>
  <c r="W656" i="64" a="1"/>
  <c r="W656" i="64" s="1"/>
  <c r="W646" i="64" a="1"/>
  <c r="W646" i="64" s="1"/>
  <c r="W652" i="64" a="1"/>
  <c r="W652" i="64" s="1"/>
  <c r="W20" i="864"/>
  <c r="W100" i="861" s="1"/>
  <c r="W101" i="861" s="1"/>
  <c r="W33" i="863"/>
  <c r="W17" i="863" s="1"/>
  <c r="W33" i="861" s="1"/>
  <c r="W44" i="863"/>
  <c r="W4" i="64"/>
  <c r="X3" i="64"/>
  <c r="X7" i="64"/>
  <c r="Y2" i="64"/>
  <c r="X1" i="64"/>
  <c r="X7" i="863"/>
  <c r="X7" i="864"/>
  <c r="X1" i="863"/>
  <c r="X1" i="864"/>
  <c r="X4" i="861"/>
  <c r="X4" i="1393" s="1"/>
  <c r="Y7" i="861"/>
  <c r="Y7" i="1393" s="1"/>
  <c r="Y3" i="861"/>
  <c r="Y3" i="1393" s="1"/>
  <c r="Y1" i="861"/>
  <c r="Y1" i="1393" s="1"/>
  <c r="Z2" i="861"/>
  <c r="Z2" i="1393" s="1"/>
  <c r="Y2" i="864"/>
  <c r="Y19" i="864" s="1"/>
  <c r="X3" i="864"/>
  <c r="X3" i="863"/>
  <c r="P1" i="864"/>
  <c r="P1" i="64"/>
  <c r="H2" i="1246"/>
  <c r="W4" i="864"/>
  <c r="W4" i="863"/>
  <c r="V1949" i="64"/>
  <c r="T46" i="861"/>
  <c r="S64" i="861"/>
  <c r="AE2392" i="64"/>
  <c r="AD2394" i="64"/>
  <c r="O295" i="64"/>
  <c r="O327" i="64"/>
  <c r="B967" i="64"/>
  <c r="B957"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58" i="64"/>
  <c r="V958" i="64"/>
  <c r="Y958" i="64"/>
  <c r="U958" i="64"/>
  <c r="X958" i="64"/>
  <c r="T958" i="64"/>
  <c r="W958" i="64"/>
  <c r="AA958" i="64"/>
  <c r="CI958" i="64"/>
  <c r="CE958" i="64"/>
  <c r="CA958" i="64"/>
  <c r="BW958" i="64"/>
  <c r="BS958" i="64"/>
  <c r="BO958" i="64"/>
  <c r="BK958" i="64"/>
  <c r="BG958" i="64"/>
  <c r="BC958" i="64"/>
  <c r="AY958" i="64"/>
  <c r="AU958" i="64"/>
  <c r="AQ958" i="64"/>
  <c r="AM958" i="64"/>
  <c r="AI958" i="64"/>
  <c r="AE958" i="64"/>
  <c r="CH958" i="64"/>
  <c r="CD958" i="64"/>
  <c r="BZ958" i="64"/>
  <c r="BV958" i="64"/>
  <c r="BR958" i="64"/>
  <c r="BN958" i="64"/>
  <c r="BJ958" i="64"/>
  <c r="BF958" i="64"/>
  <c r="BB958" i="64"/>
  <c r="AX958" i="64"/>
  <c r="AT958" i="64"/>
  <c r="AP958" i="64"/>
  <c r="AL958" i="64"/>
  <c r="AH958" i="64"/>
  <c r="AD958" i="64"/>
  <c r="CK958" i="64"/>
  <c r="CG958" i="64"/>
  <c r="CC958" i="64"/>
  <c r="BY958" i="64"/>
  <c r="BU958" i="64"/>
  <c r="BQ958" i="64"/>
  <c r="BM958" i="64"/>
  <c r="BI958" i="64"/>
  <c r="BE958" i="64"/>
  <c r="BA958" i="64"/>
  <c r="AW958" i="64"/>
  <c r="AS958" i="64"/>
  <c r="AO958" i="64"/>
  <c r="AK958" i="64"/>
  <c r="AG958" i="64"/>
  <c r="AC958" i="64"/>
  <c r="CJ958" i="64"/>
  <c r="CF958" i="64"/>
  <c r="CB958" i="64"/>
  <c r="BX958" i="64"/>
  <c r="BT958" i="64"/>
  <c r="BP958" i="64"/>
  <c r="BL958" i="64"/>
  <c r="BH958" i="64"/>
  <c r="BD958" i="64"/>
  <c r="AZ958" i="64"/>
  <c r="AV958" i="64"/>
  <c r="AR958" i="64"/>
  <c r="AN958" i="64"/>
  <c r="AJ958" i="64"/>
  <c r="AF958" i="64"/>
  <c r="AB958" i="64"/>
  <c r="R2705" i="64"/>
  <c r="S2705" i="64" s="1"/>
  <c r="J2706" i="64"/>
  <c r="R2706" i="64" s="1"/>
  <c r="H2857" i="64"/>
  <c r="U16" i="1393" l="1"/>
  <c r="U17" i="1393"/>
  <c r="X14" i="1393"/>
  <c r="Y10" i="1393"/>
  <c r="Y14" i="861" s="1"/>
  <c r="Y21" i="1393"/>
  <c r="Y15" i="1393"/>
  <c r="X22" i="1389"/>
  <c r="Z2" i="1389"/>
  <c r="Z2" i="1391"/>
  <c r="Y1" i="1389"/>
  <c r="Y1" i="1391"/>
  <c r="Y3" i="1389"/>
  <c r="Y22" i="1389" s="1"/>
  <c r="Y3" i="1391"/>
  <c r="Y7" i="1389"/>
  <c r="Y7" i="1391"/>
  <c r="W14" i="1391"/>
  <c r="X4" i="1389"/>
  <c r="X4" i="1391"/>
  <c r="T22" i="1391"/>
  <c r="T18" i="861" s="1"/>
  <c r="U13" i="1391"/>
  <c r="T18" i="1391"/>
  <c r="X10" i="1391"/>
  <c r="X13" i="861" s="1"/>
  <c r="X15" i="1391"/>
  <c r="X21" i="1391"/>
  <c r="T24" i="861"/>
  <c r="X1424" i="64" a="1"/>
  <c r="X1424" i="64" s="1"/>
  <c r="X1425" i="64" a="1"/>
  <c r="X1425" i="64" s="1"/>
  <c r="X1513" i="64" a="1"/>
  <c r="X1513" i="64" s="1"/>
  <c r="X1514" i="64" a="1"/>
  <c r="X1514" i="64" s="1"/>
  <c r="X1469" i="64" a="1"/>
  <c r="X1469" i="64" s="1"/>
  <c r="X1491" i="64" a="1"/>
  <c r="X1491" i="64" s="1"/>
  <c r="X1402" i="64" a="1"/>
  <c r="X1402" i="64" s="1"/>
  <c r="X1447" i="64" a="1"/>
  <c r="X1447" i="64" s="1"/>
  <c r="X20" i="864"/>
  <c r="X100" i="861" s="1"/>
  <c r="X101" i="861" s="1"/>
  <c r="X652" i="64" a="1"/>
  <c r="X652" i="64" s="1"/>
  <c r="X656" i="64" a="1"/>
  <c r="X656" i="64" s="1"/>
  <c r="X646" i="64" a="1"/>
  <c r="X646" i="64" s="1"/>
  <c r="X21" i="863"/>
  <c r="X33" i="863"/>
  <c r="X17" i="863" s="1"/>
  <c r="X33" i="861" s="1"/>
  <c r="X44" i="863"/>
  <c r="X4" i="64"/>
  <c r="Y7" i="64"/>
  <c r="Z2" i="64"/>
  <c r="Y1" i="64"/>
  <c r="Y3" i="64"/>
  <c r="Y1425" i="64" s="1" a="1"/>
  <c r="Y1425" i="64" s="1"/>
  <c r="Z7" i="861"/>
  <c r="Z7" i="1393" s="1"/>
  <c r="AA2" i="861"/>
  <c r="AA2" i="1393" s="1"/>
  <c r="X4" i="864"/>
  <c r="Z1" i="861"/>
  <c r="Z1" i="1393" s="1"/>
  <c r="Z3" i="861"/>
  <c r="Z3" i="1393" s="1"/>
  <c r="Y4" i="861"/>
  <c r="Y4" i="1393" s="1"/>
  <c r="X4" i="863"/>
  <c r="Y3" i="863"/>
  <c r="Y3" i="864"/>
  <c r="Y7" i="864"/>
  <c r="Z2" i="864"/>
  <c r="Z19" i="864" s="1"/>
  <c r="Y1" i="864"/>
  <c r="Y7" i="863"/>
  <c r="Y1" i="863"/>
  <c r="T93" i="861"/>
  <c r="U46" i="861"/>
  <c r="T64" i="861"/>
  <c r="W1949" i="64"/>
  <c r="AF2392" i="64"/>
  <c r="AF2394" i="64" s="1"/>
  <c r="AE2394" i="64"/>
  <c r="P295" i="64"/>
  <c r="P327"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07" i="64"/>
  <c r="R2707" i="64" s="1"/>
  <c r="E2628" i="64"/>
  <c r="E2627" i="64"/>
  <c r="E2037" i="64"/>
  <c r="E2036" i="64"/>
  <c r="E2038" i="64"/>
  <c r="E2002" i="64"/>
  <c r="E2001" i="64"/>
  <c r="E2000" i="64"/>
  <c r="E1999" i="64"/>
  <c r="I1928" i="64"/>
  <c r="R1928" i="64" s="1"/>
  <c r="Y14" i="1393" l="1"/>
  <c r="Z15" i="1393"/>
  <c r="Z21" i="1393"/>
  <c r="Z10" i="1393"/>
  <c r="Z14" i="861" s="1"/>
  <c r="V13" i="1393"/>
  <c r="U18" i="1393"/>
  <c r="U22" i="1393"/>
  <c r="U19" i="861" s="1"/>
  <c r="Y13" i="1389"/>
  <c r="Z3" i="1389"/>
  <c r="Z13" i="1389" s="1"/>
  <c r="Z3" i="1391"/>
  <c r="AA2" i="1389"/>
  <c r="AA2" i="1391"/>
  <c r="X14" i="1391"/>
  <c r="Y4" i="1389"/>
  <c r="Y4" i="1391"/>
  <c r="Z7" i="1389"/>
  <c r="Z7" i="1391"/>
  <c r="Z1" i="1389"/>
  <c r="Z1" i="1391"/>
  <c r="Y21" i="1391"/>
  <c r="Y15" i="1391"/>
  <c r="Y10" i="1391"/>
  <c r="Y13" i="861" s="1"/>
  <c r="U16" i="1391"/>
  <c r="Y1514" i="64" a="1"/>
  <c r="Y1514" i="64" s="1"/>
  <c r="Y1424" i="64" a="1"/>
  <c r="Y1424" i="64" s="1"/>
  <c r="Y1491" i="64" a="1"/>
  <c r="Y1491" i="64" s="1"/>
  <c r="Y1513" i="64" a="1"/>
  <c r="Y1513" i="64" s="1"/>
  <c r="Y1447" i="64" a="1"/>
  <c r="Y1447" i="64" s="1"/>
  <c r="Y1469" i="64" a="1"/>
  <c r="Y1469" i="64" s="1"/>
  <c r="Y1402" i="64" a="1"/>
  <c r="Y1402" i="64" s="1"/>
  <c r="Y652" i="64" a="1"/>
  <c r="Y652" i="64" s="1"/>
  <c r="Y646" i="64" a="1"/>
  <c r="Y646" i="64" s="1"/>
  <c r="Y656" i="64" a="1"/>
  <c r="Y656" i="64" s="1"/>
  <c r="Y20" i="864"/>
  <c r="Y33" i="863"/>
  <c r="Y21" i="863"/>
  <c r="Y44" i="863"/>
  <c r="AA2" i="864"/>
  <c r="Z7" i="864"/>
  <c r="AB2" i="861"/>
  <c r="AB2" i="1393" s="1"/>
  <c r="Z7" i="863"/>
  <c r="AA1" i="861"/>
  <c r="AA1" i="1393" s="1"/>
  <c r="AA7" i="861"/>
  <c r="AA7" i="1393" s="1"/>
  <c r="Y4" i="64"/>
  <c r="Z3" i="64"/>
  <c r="Z1" i="64"/>
  <c r="AA2" i="64"/>
  <c r="AA3" i="861"/>
  <c r="AA3" i="1393" s="1"/>
  <c r="Z7" i="64"/>
  <c r="Z1" i="864"/>
  <c r="Z4" i="861"/>
  <c r="Z4" i="1393" s="1"/>
  <c r="Z1" i="863"/>
  <c r="Z3" i="863"/>
  <c r="Y4" i="864"/>
  <c r="Y4" i="863"/>
  <c r="Z3" i="864"/>
  <c r="U93" i="861"/>
  <c r="V46" i="861"/>
  <c r="X1949" i="64"/>
  <c r="U64" i="861"/>
  <c r="AG2392" i="64"/>
  <c r="V16" i="1393" l="1"/>
  <c r="Z14" i="1393"/>
  <c r="AA21" i="1393"/>
  <c r="AA15" i="1393"/>
  <c r="AA10" i="1393"/>
  <c r="AA14" i="861" s="1"/>
  <c r="Z22" i="1389"/>
  <c r="U17" i="1391"/>
  <c r="AA3" i="1389"/>
  <c r="AA13" i="1389" s="1"/>
  <c r="AA3" i="1391"/>
  <c r="Z4" i="1389"/>
  <c r="Z4" i="1391"/>
  <c r="Y14" i="1391"/>
  <c r="AA7" i="1389"/>
  <c r="AA7" i="1391"/>
  <c r="Z15" i="1391"/>
  <c r="Z21" i="1391"/>
  <c r="Z10" i="1391"/>
  <c r="Z13" i="861" s="1"/>
  <c r="AA1" i="1389"/>
  <c r="AA1" i="1391"/>
  <c r="AB2" i="1389"/>
  <c r="AB2" i="1391"/>
  <c r="U24" i="861"/>
  <c r="Z1424" i="64" a="1"/>
  <c r="Z1424" i="64" s="1"/>
  <c r="Z1425" i="64" a="1"/>
  <c r="Z1425" i="64" s="1"/>
  <c r="Z1513" i="64" a="1"/>
  <c r="Z1513" i="64" s="1"/>
  <c r="Z1514" i="64" a="1"/>
  <c r="Z1514" i="64" s="1"/>
  <c r="Z1469" i="64" a="1"/>
  <c r="Z1469" i="64" s="1"/>
  <c r="Z1491" i="64" a="1"/>
  <c r="Z1491" i="64" s="1"/>
  <c r="Z1402" i="64" a="1"/>
  <c r="Z1402" i="64" s="1"/>
  <c r="Z1447" i="64" a="1"/>
  <c r="Z1447" i="64" s="1"/>
  <c r="Z656" i="64" a="1"/>
  <c r="Z656" i="64" s="1"/>
  <c r="Z652" i="64" a="1"/>
  <c r="Z652" i="64" s="1"/>
  <c r="Z646" i="64" a="1"/>
  <c r="Z646" i="64" s="1"/>
  <c r="AB3" i="861"/>
  <c r="AB3" i="1393" s="1"/>
  <c r="AB2" i="64"/>
  <c r="AB2" i="864"/>
  <c r="AA7" i="863"/>
  <c r="AA7" i="864"/>
  <c r="AA7" i="64"/>
  <c r="AA3" i="863"/>
  <c r="AA1" i="64"/>
  <c r="AA1" i="863"/>
  <c r="AA1" i="864"/>
  <c r="Z4" i="863"/>
  <c r="Z4" i="64"/>
  <c r="AA3" i="64"/>
  <c r="AA4" i="861"/>
  <c r="AA4" i="1393" s="1"/>
  <c r="AA3" i="864"/>
  <c r="Z4" i="864"/>
  <c r="V93" i="861"/>
  <c r="W46" i="861"/>
  <c r="AH2392" i="64"/>
  <c r="AH2394" i="64" s="1"/>
  <c r="AG2394" i="64"/>
  <c r="CW1" i="864"/>
  <c r="CX18" i="864"/>
  <c r="CX17" i="864"/>
  <c r="CX16" i="864"/>
  <c r="CY2" i="864"/>
  <c r="CY19" i="864" s="1"/>
  <c r="CX7" i="864"/>
  <c r="CX3" i="864"/>
  <c r="CX4" i="864" s="1"/>
  <c r="CW20" i="864"/>
  <c r="AB7" i="861"/>
  <c r="AB7" i="1393" s="1"/>
  <c r="AC2" i="861"/>
  <c r="AC2" i="1393" s="1"/>
  <c r="AB1" i="861"/>
  <c r="AB1" i="1393"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00" i="861"/>
  <c r="Y101" i="861" s="1"/>
  <c r="Y34" i="863"/>
  <c r="Y17" i="863"/>
  <c r="Y33" i="861" s="1"/>
  <c r="CQ1" i="860"/>
  <c r="CR9" i="860"/>
  <c r="CR8" i="860"/>
  <c r="CR3" i="860"/>
  <c r="CS2" i="860"/>
  <c r="CQ4" i="860"/>
  <c r="I1929" i="64"/>
  <c r="I1930" i="64" s="1"/>
  <c r="R1930" i="64" s="1"/>
  <c r="E2777" i="64"/>
  <c r="E2778" i="64"/>
  <c r="G2778" i="64" s="1"/>
  <c r="E2779" i="64"/>
  <c r="G2779" i="64" s="1"/>
  <c r="E2780" i="64"/>
  <c r="G2780" i="64" s="1"/>
  <c r="E2781" i="64"/>
  <c r="B2781" i="64"/>
  <c r="E2782" i="64"/>
  <c r="B2782" i="64"/>
  <c r="E2783" i="64"/>
  <c r="B2783" i="64"/>
  <c r="E2784" i="64"/>
  <c r="B2784" i="64"/>
  <c r="E2785" i="64"/>
  <c r="B2785" i="64"/>
  <c r="T2785" i="64"/>
  <c r="U2785" i="64"/>
  <c r="V2785" i="64"/>
  <c r="W2785" i="64"/>
  <c r="X2785" i="64"/>
  <c r="Y2785" i="64"/>
  <c r="Z2785" i="64"/>
  <c r="AA2785" i="64"/>
  <c r="AB2785" i="64"/>
  <c r="AC2785" i="64"/>
  <c r="AD2785" i="64"/>
  <c r="AE2785" i="64"/>
  <c r="AF2785" i="64"/>
  <c r="AG2785" i="64"/>
  <c r="AH2785" i="64"/>
  <c r="AI2785" i="64"/>
  <c r="AJ2785" i="64"/>
  <c r="AK2785" i="64"/>
  <c r="AL2785" i="64"/>
  <c r="AM2785" i="64"/>
  <c r="AN2785" i="64"/>
  <c r="AO2785" i="64"/>
  <c r="AP2785" i="64"/>
  <c r="AQ2785" i="64"/>
  <c r="AR2785" i="64"/>
  <c r="AS2785" i="64"/>
  <c r="AT2785" i="64"/>
  <c r="AU2785" i="64"/>
  <c r="AV2785" i="64"/>
  <c r="AW2785" i="64"/>
  <c r="AX2785" i="64"/>
  <c r="AY2785" i="64"/>
  <c r="AZ2785" i="64"/>
  <c r="BA2785" i="64"/>
  <c r="BB2785" i="64"/>
  <c r="BC2785" i="64"/>
  <c r="BD2785" i="64"/>
  <c r="BE2785" i="64"/>
  <c r="BF2785" i="64"/>
  <c r="BG2785" i="64"/>
  <c r="BH2785" i="64"/>
  <c r="BI2785" i="64"/>
  <c r="BJ2785" i="64"/>
  <c r="BK2785" i="64"/>
  <c r="BL2785" i="64"/>
  <c r="BM2785" i="64"/>
  <c r="BN2785" i="64"/>
  <c r="BO2785" i="64"/>
  <c r="BP2785" i="64"/>
  <c r="BQ2785" i="64"/>
  <c r="BR2785" i="64"/>
  <c r="BS2785" i="64"/>
  <c r="BT2785" i="64"/>
  <c r="BU2785" i="64"/>
  <c r="BV2785" i="64"/>
  <c r="BW2785" i="64"/>
  <c r="BX2785" i="64"/>
  <c r="BY2785" i="64"/>
  <c r="BZ2785" i="64"/>
  <c r="CA2785" i="64"/>
  <c r="CB2785" i="64"/>
  <c r="CC2785" i="64"/>
  <c r="CD2785" i="64"/>
  <c r="CE2785" i="64"/>
  <c r="CF2785" i="64"/>
  <c r="CG2785" i="64"/>
  <c r="CH2785" i="64"/>
  <c r="CI2785" i="64"/>
  <c r="CJ2785" i="64"/>
  <c r="CK2785" i="64"/>
  <c r="E2786" i="64"/>
  <c r="B2786" i="64"/>
  <c r="E2787" i="64"/>
  <c r="B2787"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E2788" i="64"/>
  <c r="B2788" i="64"/>
  <c r="T2788" i="64"/>
  <c r="U2788" i="64"/>
  <c r="V2788" i="64"/>
  <c r="W2788" i="64"/>
  <c r="X2788" i="64"/>
  <c r="Y2788" i="64"/>
  <c r="Z2788" i="64"/>
  <c r="AA2788" i="64"/>
  <c r="AB2788" i="64"/>
  <c r="AC2788" i="64"/>
  <c r="AD2788" i="64"/>
  <c r="AE2788" i="64"/>
  <c r="AF2788" i="64"/>
  <c r="AG2788" i="64"/>
  <c r="AH2788" i="64"/>
  <c r="AI2788" i="64"/>
  <c r="AJ2788" i="64"/>
  <c r="AK2788" i="64"/>
  <c r="AL2788" i="64"/>
  <c r="AM2788" i="64"/>
  <c r="AN2788" i="64"/>
  <c r="AO2788" i="64"/>
  <c r="AP2788" i="64"/>
  <c r="AQ2788" i="64"/>
  <c r="AR2788" i="64"/>
  <c r="AS2788" i="64"/>
  <c r="AT2788" i="64"/>
  <c r="AU2788" i="64"/>
  <c r="AV2788" i="64"/>
  <c r="AW2788" i="64"/>
  <c r="AX2788" i="64"/>
  <c r="AY2788" i="64"/>
  <c r="AZ2788" i="64"/>
  <c r="BA2788" i="64"/>
  <c r="BB2788" i="64"/>
  <c r="BC2788" i="64"/>
  <c r="BD2788" i="64"/>
  <c r="BE2788" i="64"/>
  <c r="BF2788" i="64"/>
  <c r="BG2788" i="64"/>
  <c r="BH2788" i="64"/>
  <c r="BI2788" i="64"/>
  <c r="BJ2788" i="64"/>
  <c r="BK2788" i="64"/>
  <c r="BL2788" i="64"/>
  <c r="BM2788" i="64"/>
  <c r="BN2788" i="64"/>
  <c r="BO2788" i="64"/>
  <c r="BP2788" i="64"/>
  <c r="BQ2788" i="64"/>
  <c r="BR2788" i="64"/>
  <c r="BS2788" i="64"/>
  <c r="BT2788" i="64"/>
  <c r="BU2788" i="64"/>
  <c r="BV2788" i="64"/>
  <c r="BW2788" i="64"/>
  <c r="BX2788" i="64"/>
  <c r="BY2788" i="64"/>
  <c r="BZ2788" i="64"/>
  <c r="CA2788" i="64"/>
  <c r="CB2788" i="64"/>
  <c r="CC2788" i="64"/>
  <c r="CD2788" i="64"/>
  <c r="CE2788" i="64"/>
  <c r="CF2788" i="64"/>
  <c r="CG2788" i="64"/>
  <c r="CH2788" i="64"/>
  <c r="CI2788" i="64"/>
  <c r="CJ2788" i="64"/>
  <c r="CK2788" i="64"/>
  <c r="E2798" i="64"/>
  <c r="E2799" i="64"/>
  <c r="B2799" i="64"/>
  <c r="E2800" i="64"/>
  <c r="E2801" i="64"/>
  <c r="E2802" i="64"/>
  <c r="B2802" i="64"/>
  <c r="E2803" i="64"/>
  <c r="B2803" i="64"/>
  <c r="E2804" i="64"/>
  <c r="E2805" i="64"/>
  <c r="T2805" i="64"/>
  <c r="U2805" i="64"/>
  <c r="V2805" i="64"/>
  <c r="W2805" i="64"/>
  <c r="X2805" i="64"/>
  <c r="Y2805" i="64"/>
  <c r="Z2805" i="64"/>
  <c r="AA2805" i="64"/>
  <c r="AB2805" i="64"/>
  <c r="AC2805" i="64"/>
  <c r="AD2805" i="64"/>
  <c r="AE2805" i="64"/>
  <c r="AF2805" i="64"/>
  <c r="AG2805" i="64"/>
  <c r="AH2805" i="64"/>
  <c r="AI2805" i="64"/>
  <c r="AJ2805" i="64"/>
  <c r="AK2805" i="64"/>
  <c r="AL2805" i="64"/>
  <c r="AM2805" i="64"/>
  <c r="AN2805" i="64"/>
  <c r="AO2805" i="64"/>
  <c r="AP2805" i="64"/>
  <c r="AQ2805" i="64"/>
  <c r="AR2805" i="64"/>
  <c r="AS2805" i="64"/>
  <c r="AT2805" i="64"/>
  <c r="AU2805" i="64"/>
  <c r="AV2805" i="64"/>
  <c r="AW2805" i="64"/>
  <c r="AX2805" i="64"/>
  <c r="AY2805" i="64"/>
  <c r="AZ2805" i="64"/>
  <c r="BA2805" i="64"/>
  <c r="BB2805" i="64"/>
  <c r="BC2805" i="64"/>
  <c r="BD2805" i="64"/>
  <c r="BE2805" i="64"/>
  <c r="BF2805" i="64"/>
  <c r="BG2805" i="64"/>
  <c r="BH2805" i="64"/>
  <c r="BI2805" i="64"/>
  <c r="BJ2805" i="64"/>
  <c r="BK2805" i="64"/>
  <c r="BL2805" i="64"/>
  <c r="BM2805" i="64"/>
  <c r="BN2805" i="64"/>
  <c r="BO2805" i="64"/>
  <c r="BP2805" i="64"/>
  <c r="BQ2805" i="64"/>
  <c r="BR2805" i="64"/>
  <c r="BS2805" i="64"/>
  <c r="BT2805" i="64"/>
  <c r="BU2805" i="64"/>
  <c r="BV2805" i="64"/>
  <c r="BW2805" i="64"/>
  <c r="BX2805" i="64"/>
  <c r="BY2805" i="64"/>
  <c r="BZ2805" i="64"/>
  <c r="CA2805" i="64"/>
  <c r="CB2805" i="64"/>
  <c r="CC2805" i="64"/>
  <c r="CD2805" i="64"/>
  <c r="CE2805" i="64"/>
  <c r="CF2805" i="64"/>
  <c r="CG2805" i="64"/>
  <c r="CH2805" i="64"/>
  <c r="CI2805" i="64"/>
  <c r="CJ2805" i="64"/>
  <c r="CK2805" i="64"/>
  <c r="E2806" i="64"/>
  <c r="B2806" i="64"/>
  <c r="E2807" i="64"/>
  <c r="B2807" i="64"/>
  <c r="E2808" i="64"/>
  <c r="B2808" i="64"/>
  <c r="E2809" i="64"/>
  <c r="B2809" i="64"/>
  <c r="B2468" i="64"/>
  <c r="E2468" i="64"/>
  <c r="CK2467" i="64"/>
  <c r="CJ2467" i="64"/>
  <c r="CI2467" i="64"/>
  <c r="CH2467" i="64"/>
  <c r="CG2467" i="64"/>
  <c r="CF2467" i="64"/>
  <c r="CE2467" i="64"/>
  <c r="CD2467" i="64"/>
  <c r="CC2467" i="64"/>
  <c r="CB2467" i="64"/>
  <c r="CA2467" i="64"/>
  <c r="BZ2467" i="64"/>
  <c r="BY2467" i="64"/>
  <c r="BX2467" i="64"/>
  <c r="BW2467" i="64"/>
  <c r="BV2467" i="64"/>
  <c r="BU2467" i="64"/>
  <c r="BT2467" i="64"/>
  <c r="BS2467" i="64"/>
  <c r="BR2467" i="64"/>
  <c r="BQ2467" i="64"/>
  <c r="BP2467" i="64"/>
  <c r="BO2467" i="64"/>
  <c r="BN2467" i="64"/>
  <c r="BM2467" i="64"/>
  <c r="BL2467" i="64"/>
  <c r="BK2467" i="64"/>
  <c r="BJ2467" i="64"/>
  <c r="BI2467" i="64"/>
  <c r="BH2467" i="64"/>
  <c r="BG2467" i="64"/>
  <c r="BF2467" i="64"/>
  <c r="BE2467" i="64"/>
  <c r="BD2467" i="64"/>
  <c r="BC2467" i="64"/>
  <c r="BB2467" i="64"/>
  <c r="BA2467" i="64"/>
  <c r="AZ2467" i="64"/>
  <c r="AY2467" i="64"/>
  <c r="AX2467" i="64"/>
  <c r="AW2467" i="64"/>
  <c r="AV2467" i="64"/>
  <c r="AU2467" i="64"/>
  <c r="AT2467" i="64"/>
  <c r="AS2467" i="64"/>
  <c r="AR2467" i="64"/>
  <c r="AQ2467" i="64"/>
  <c r="AP2467" i="64"/>
  <c r="AO2467" i="64"/>
  <c r="AN2467" i="64"/>
  <c r="AM2467" i="64"/>
  <c r="AL2467" i="64"/>
  <c r="AK2467" i="64"/>
  <c r="AJ2467" i="64"/>
  <c r="AI2467" i="64"/>
  <c r="AH2467" i="64"/>
  <c r="AG2467" i="64"/>
  <c r="AF2467" i="64"/>
  <c r="AE2467" i="64"/>
  <c r="AD2467" i="64"/>
  <c r="AC2467" i="64"/>
  <c r="AB2467" i="64"/>
  <c r="AA2467" i="64"/>
  <c r="Z2467" i="64"/>
  <c r="Y2467" i="64"/>
  <c r="X2467" i="64"/>
  <c r="W2467" i="64"/>
  <c r="V2467" i="64"/>
  <c r="U2467" i="64"/>
  <c r="T2467" i="64"/>
  <c r="B2467" i="64"/>
  <c r="E2467" i="64"/>
  <c r="B2466" i="64"/>
  <c r="E2466" i="64"/>
  <c r="CK2465" i="64"/>
  <c r="CJ2465" i="64"/>
  <c r="CI2465" i="64"/>
  <c r="CH2465" i="64"/>
  <c r="CG2465" i="64"/>
  <c r="CF2465" i="64"/>
  <c r="CE2465" i="64"/>
  <c r="CD2465" i="64"/>
  <c r="CC2465" i="64"/>
  <c r="CB2465" i="64"/>
  <c r="CA2465" i="64"/>
  <c r="BZ2465" i="64"/>
  <c r="BY2465" i="64"/>
  <c r="BX2465" i="64"/>
  <c r="BW2465" i="64"/>
  <c r="BV2465" i="64"/>
  <c r="BU2465" i="64"/>
  <c r="BT2465" i="64"/>
  <c r="BS2465" i="64"/>
  <c r="BR2465" i="64"/>
  <c r="BQ2465" i="64"/>
  <c r="BP2465" i="64"/>
  <c r="BO2465" i="64"/>
  <c r="BN2465" i="64"/>
  <c r="BM2465" i="64"/>
  <c r="BL2465" i="64"/>
  <c r="BK2465" i="64"/>
  <c r="BJ2465" i="64"/>
  <c r="BI2465" i="64"/>
  <c r="BH2465" i="64"/>
  <c r="BG2465" i="64"/>
  <c r="BF2465" i="64"/>
  <c r="BE2465" i="64"/>
  <c r="BD2465" i="64"/>
  <c r="BC2465" i="64"/>
  <c r="BB2465" i="64"/>
  <c r="BA2465" i="64"/>
  <c r="AZ2465" i="64"/>
  <c r="AY2465" i="64"/>
  <c r="AX2465" i="64"/>
  <c r="AW2465" i="64"/>
  <c r="AV2465" i="64"/>
  <c r="AU2465" i="64"/>
  <c r="AT2465" i="64"/>
  <c r="AS2465" i="64"/>
  <c r="AR2465" i="64"/>
  <c r="AQ2465" i="64"/>
  <c r="AP2465" i="64"/>
  <c r="AO2465" i="64"/>
  <c r="AN2465" i="64"/>
  <c r="AM2465" i="64"/>
  <c r="AL2465" i="64"/>
  <c r="AK2465" i="64"/>
  <c r="AJ2465" i="64"/>
  <c r="AI2465" i="64"/>
  <c r="AH2465" i="64"/>
  <c r="AG2465" i="64"/>
  <c r="AF2465" i="64"/>
  <c r="AE2465" i="64"/>
  <c r="AD2465" i="64"/>
  <c r="AC2465" i="64"/>
  <c r="AB2465" i="64"/>
  <c r="AA2465" i="64"/>
  <c r="Z2465" i="64"/>
  <c r="Y2465" i="64"/>
  <c r="X2465" i="64"/>
  <c r="W2465" i="64"/>
  <c r="V2465" i="64"/>
  <c r="U2465" i="64"/>
  <c r="T2465" i="64"/>
  <c r="B2465" i="64"/>
  <c r="E2465" i="64"/>
  <c r="B2464" i="64"/>
  <c r="E2464" i="64"/>
  <c r="B2463" i="64"/>
  <c r="E2463" i="64"/>
  <c r="B2462" i="64"/>
  <c r="E2462" i="64"/>
  <c r="B2461" i="64"/>
  <c r="E2461" i="64"/>
  <c r="E2459" i="64"/>
  <c r="E2458" i="64"/>
  <c r="R2457" i="64"/>
  <c r="S2457" i="64" s="1"/>
  <c r="S2459" i="64" s="1"/>
  <c r="E2457" i="64"/>
  <c r="G2457" i="64" s="1"/>
  <c r="E2456" i="64"/>
  <c r="B2446" i="64"/>
  <c r="E2446" i="64"/>
  <c r="CK2445" i="64"/>
  <c r="CJ2445" i="64"/>
  <c r="CI2445" i="64"/>
  <c r="CH2445" i="64"/>
  <c r="CG2445" i="64"/>
  <c r="CF2445" i="64"/>
  <c r="CE2445" i="64"/>
  <c r="CD2445" i="64"/>
  <c r="CC2445" i="64"/>
  <c r="CB2445" i="64"/>
  <c r="CA2445" i="64"/>
  <c r="BZ2445" i="64"/>
  <c r="BY2445" i="64"/>
  <c r="BX2445" i="64"/>
  <c r="BW2445" i="64"/>
  <c r="BV2445" i="64"/>
  <c r="BU2445" i="64"/>
  <c r="BT2445" i="64"/>
  <c r="BS2445" i="64"/>
  <c r="BR2445" i="64"/>
  <c r="BQ2445" i="64"/>
  <c r="BP2445" i="64"/>
  <c r="BO2445" i="64"/>
  <c r="BN2445" i="64"/>
  <c r="BM2445" i="64"/>
  <c r="BL2445" i="64"/>
  <c r="BK2445" i="64"/>
  <c r="BJ2445" i="64"/>
  <c r="BI2445" i="64"/>
  <c r="BH2445" i="64"/>
  <c r="BG2445" i="64"/>
  <c r="BF2445" i="64"/>
  <c r="BE2445" i="64"/>
  <c r="BD2445" i="64"/>
  <c r="BC2445" i="64"/>
  <c r="BB2445" i="64"/>
  <c r="BA2445" i="64"/>
  <c r="AZ2445" i="64"/>
  <c r="AY2445" i="64"/>
  <c r="AX2445" i="64"/>
  <c r="AW2445" i="64"/>
  <c r="AV2445" i="64"/>
  <c r="AU2445" i="64"/>
  <c r="AT2445" i="64"/>
  <c r="AS2445" i="64"/>
  <c r="AR2445" i="64"/>
  <c r="AQ2445" i="64"/>
  <c r="AP2445" i="64"/>
  <c r="AO2445" i="64"/>
  <c r="AN2445" i="64"/>
  <c r="AM2445" i="64"/>
  <c r="AL2445" i="64"/>
  <c r="AK2445" i="64"/>
  <c r="AJ2445" i="64"/>
  <c r="AI2445" i="64"/>
  <c r="AH2445" i="64"/>
  <c r="AG2445" i="64"/>
  <c r="AF2445" i="64"/>
  <c r="AE2445" i="64"/>
  <c r="AD2445" i="64"/>
  <c r="AC2445" i="64"/>
  <c r="AB2445" i="64"/>
  <c r="AA2445" i="64"/>
  <c r="Z2445" i="64"/>
  <c r="Y2445" i="64"/>
  <c r="X2445" i="64"/>
  <c r="W2445" i="64"/>
  <c r="V2445" i="64"/>
  <c r="U2445" i="64"/>
  <c r="T2445" i="64"/>
  <c r="B2445" i="64"/>
  <c r="E2445" i="64"/>
  <c r="B2444" i="64"/>
  <c r="E2444" i="64"/>
  <c r="CK2443" i="64"/>
  <c r="CJ2443" i="64"/>
  <c r="CI2443" i="64"/>
  <c r="CH2443" i="64"/>
  <c r="CG2443" i="64"/>
  <c r="CF2443" i="64"/>
  <c r="CE2443" i="64"/>
  <c r="CD2443" i="64"/>
  <c r="CC2443" i="64"/>
  <c r="CB2443" i="64"/>
  <c r="CA2443" i="64"/>
  <c r="BZ2443" i="64"/>
  <c r="BY2443" i="64"/>
  <c r="BX2443" i="64"/>
  <c r="BW2443" i="64"/>
  <c r="BV2443" i="64"/>
  <c r="BU2443" i="64"/>
  <c r="BT2443" i="64"/>
  <c r="BS2443" i="64"/>
  <c r="BR2443" i="64"/>
  <c r="BQ2443" i="64"/>
  <c r="BP2443" i="64"/>
  <c r="BO2443" i="64"/>
  <c r="BN2443" i="64"/>
  <c r="BM2443" i="64"/>
  <c r="BL2443" i="64"/>
  <c r="BK2443" i="64"/>
  <c r="BJ2443" i="64"/>
  <c r="BI2443" i="64"/>
  <c r="BH2443" i="64"/>
  <c r="BG2443" i="64"/>
  <c r="BF2443" i="64"/>
  <c r="BE2443" i="64"/>
  <c r="BD2443" i="64"/>
  <c r="BC2443" i="64"/>
  <c r="BB2443" i="64"/>
  <c r="BA2443" i="64"/>
  <c r="AZ2443" i="64"/>
  <c r="AY2443" i="64"/>
  <c r="AX2443" i="64"/>
  <c r="AW2443" i="64"/>
  <c r="AV2443" i="64"/>
  <c r="AU2443" i="64"/>
  <c r="AT2443" i="64"/>
  <c r="AS2443" i="64"/>
  <c r="AR2443" i="64"/>
  <c r="AQ2443" i="64"/>
  <c r="AP2443" i="64"/>
  <c r="AO2443" i="64"/>
  <c r="AN2443" i="64"/>
  <c r="AM2443" i="64"/>
  <c r="AL2443" i="64"/>
  <c r="AK2443" i="64"/>
  <c r="AJ2443" i="64"/>
  <c r="AI2443" i="64"/>
  <c r="AH2443" i="64"/>
  <c r="AG2443" i="64"/>
  <c r="AF2443" i="64"/>
  <c r="AE2443" i="64"/>
  <c r="AD2443" i="64"/>
  <c r="AC2443" i="64"/>
  <c r="AB2443" i="64"/>
  <c r="AA2443" i="64"/>
  <c r="Z2443" i="64"/>
  <c r="Y2443" i="64"/>
  <c r="X2443" i="64"/>
  <c r="W2443" i="64"/>
  <c r="V2443" i="64"/>
  <c r="U2443" i="64"/>
  <c r="T2443" i="64"/>
  <c r="B2443" i="64"/>
  <c r="E2443" i="64"/>
  <c r="B2442" i="64"/>
  <c r="E2442" i="64"/>
  <c r="B2441" i="64"/>
  <c r="E2441" i="64"/>
  <c r="B2440" i="64"/>
  <c r="E2440" i="64"/>
  <c r="B2439" i="64"/>
  <c r="E2439" i="64"/>
  <c r="E2438" i="64"/>
  <c r="E2437" i="64"/>
  <c r="R2436" i="64"/>
  <c r="E2436" i="64"/>
  <c r="G2436" i="64" s="1"/>
  <c r="E2435" i="64"/>
  <c r="B2425" i="64"/>
  <c r="E2425" i="64"/>
  <c r="CK2424" i="64"/>
  <c r="CJ2424" i="64"/>
  <c r="CI2424" i="64"/>
  <c r="CH2424" i="64"/>
  <c r="CG2424" i="64"/>
  <c r="CF2424" i="64"/>
  <c r="CE2424" i="64"/>
  <c r="CD2424" i="64"/>
  <c r="CC2424" i="64"/>
  <c r="CB2424" i="64"/>
  <c r="CA2424" i="64"/>
  <c r="BZ2424" i="64"/>
  <c r="BY2424" i="64"/>
  <c r="BX2424" i="64"/>
  <c r="BW2424" i="64"/>
  <c r="BV2424" i="64"/>
  <c r="BU2424" i="64"/>
  <c r="BT2424" i="64"/>
  <c r="BS2424" i="64"/>
  <c r="BR2424" i="64"/>
  <c r="BQ2424" i="64"/>
  <c r="BP2424" i="64"/>
  <c r="BO2424" i="64"/>
  <c r="BN2424" i="64"/>
  <c r="BM2424" i="64"/>
  <c r="BL2424" i="64"/>
  <c r="BK2424" i="64"/>
  <c r="BJ2424" i="64"/>
  <c r="BI2424" i="64"/>
  <c r="BH2424" i="64"/>
  <c r="BG2424" i="64"/>
  <c r="BF2424" i="64"/>
  <c r="BE2424" i="64"/>
  <c r="BD2424" i="64"/>
  <c r="BC2424" i="64"/>
  <c r="BB2424" i="64"/>
  <c r="BA2424" i="64"/>
  <c r="AZ2424" i="64"/>
  <c r="AY2424" i="64"/>
  <c r="AX2424" i="64"/>
  <c r="AW2424" i="64"/>
  <c r="AV2424" i="64"/>
  <c r="AU2424" i="64"/>
  <c r="AT2424" i="64"/>
  <c r="AS2424" i="64"/>
  <c r="AR2424" i="64"/>
  <c r="AQ2424" i="64"/>
  <c r="AP2424" i="64"/>
  <c r="AO2424" i="64"/>
  <c r="AN2424" i="64"/>
  <c r="AM2424" i="64"/>
  <c r="AL2424" i="64"/>
  <c r="AK2424" i="64"/>
  <c r="AJ2424" i="64"/>
  <c r="AI2424" i="64"/>
  <c r="AH2424" i="64"/>
  <c r="AG2424" i="64"/>
  <c r="AF2424" i="64"/>
  <c r="AE2424" i="64"/>
  <c r="AD2424" i="64"/>
  <c r="AC2424" i="64"/>
  <c r="AB2424" i="64"/>
  <c r="AA2424" i="64"/>
  <c r="Z2424" i="64"/>
  <c r="Y2424" i="64"/>
  <c r="X2424" i="64"/>
  <c r="W2424" i="64"/>
  <c r="V2424" i="64"/>
  <c r="U2424" i="64"/>
  <c r="T2424" i="64"/>
  <c r="B2424" i="64"/>
  <c r="E2424" i="64"/>
  <c r="B2423" i="64"/>
  <c r="E2423" i="64"/>
  <c r="CK2422" i="64"/>
  <c r="CJ2422" i="64"/>
  <c r="CI2422" i="64"/>
  <c r="CH2422" i="64"/>
  <c r="CG2422" i="64"/>
  <c r="CF2422" i="64"/>
  <c r="CE2422" i="64"/>
  <c r="CD2422" i="64"/>
  <c r="CC2422" i="64"/>
  <c r="CB2422" i="64"/>
  <c r="CA2422" i="64"/>
  <c r="BZ2422" i="64"/>
  <c r="BY2422" i="64"/>
  <c r="BX2422" i="64"/>
  <c r="BW2422" i="64"/>
  <c r="BV2422" i="64"/>
  <c r="BU2422" i="64"/>
  <c r="BT2422" i="64"/>
  <c r="BS2422" i="64"/>
  <c r="BR2422" i="64"/>
  <c r="BQ2422" i="64"/>
  <c r="BP2422" i="64"/>
  <c r="BO2422" i="64"/>
  <c r="BN2422" i="64"/>
  <c r="BM2422" i="64"/>
  <c r="BL2422" i="64"/>
  <c r="BK2422" i="64"/>
  <c r="BJ2422" i="64"/>
  <c r="BI2422" i="64"/>
  <c r="BH2422" i="64"/>
  <c r="BG2422" i="64"/>
  <c r="BF2422" i="64"/>
  <c r="BE2422" i="64"/>
  <c r="BD2422" i="64"/>
  <c r="BC2422" i="64"/>
  <c r="BB2422" i="64"/>
  <c r="BA2422" i="64"/>
  <c r="AZ2422" i="64"/>
  <c r="AY2422" i="64"/>
  <c r="AX2422" i="64"/>
  <c r="AW2422" i="64"/>
  <c r="AV2422" i="64"/>
  <c r="AU2422" i="64"/>
  <c r="AT2422" i="64"/>
  <c r="AS2422" i="64"/>
  <c r="AR2422" i="64"/>
  <c r="AQ2422" i="64"/>
  <c r="AP2422" i="64"/>
  <c r="AO2422" i="64"/>
  <c r="AN2422" i="64"/>
  <c r="AM2422" i="64"/>
  <c r="AL2422" i="64"/>
  <c r="AK2422" i="64"/>
  <c r="AJ2422" i="64"/>
  <c r="AI2422" i="64"/>
  <c r="AH2422" i="64"/>
  <c r="AG2422" i="64"/>
  <c r="AF2422" i="64"/>
  <c r="AE2422" i="64"/>
  <c r="AD2422" i="64"/>
  <c r="AC2422" i="64"/>
  <c r="AB2422" i="64"/>
  <c r="AA2422" i="64"/>
  <c r="Z2422" i="64"/>
  <c r="Y2422" i="64"/>
  <c r="X2422" i="64"/>
  <c r="W2422" i="64"/>
  <c r="V2422" i="64"/>
  <c r="U2422" i="64"/>
  <c r="T2422" i="64"/>
  <c r="B2422" i="64"/>
  <c r="E2422" i="64"/>
  <c r="B2421" i="64"/>
  <c r="E2421" i="64"/>
  <c r="B2420" i="64"/>
  <c r="E2420" i="64"/>
  <c r="B2419" i="64"/>
  <c r="E2419" i="64"/>
  <c r="B2418" i="64"/>
  <c r="E2418" i="64"/>
  <c r="E2416" i="64"/>
  <c r="CK3146" i="64"/>
  <c r="CJ3146" i="64"/>
  <c r="CI3146" i="64"/>
  <c r="CH3146" i="64"/>
  <c r="CG3146" i="64"/>
  <c r="CF3146" i="64"/>
  <c r="CE3146" i="64"/>
  <c r="CD3146" i="64"/>
  <c r="CC3146" i="64"/>
  <c r="CB3146" i="64"/>
  <c r="CA3146" i="64"/>
  <c r="BZ3146" i="64"/>
  <c r="BY3146" i="64"/>
  <c r="BX3146" i="64"/>
  <c r="BW3146" i="64"/>
  <c r="BV3146" i="64"/>
  <c r="BU3146" i="64"/>
  <c r="BT3146" i="64"/>
  <c r="BS3146" i="64"/>
  <c r="BR3146" i="64"/>
  <c r="BQ3146" i="64"/>
  <c r="BP3146" i="64"/>
  <c r="BO3146" i="64"/>
  <c r="BN3146" i="64"/>
  <c r="BM3146" i="64"/>
  <c r="BL3146" i="64"/>
  <c r="BK3146" i="64"/>
  <c r="BJ3146" i="64"/>
  <c r="BI3146" i="64"/>
  <c r="BH3146" i="64"/>
  <c r="BG3146" i="64"/>
  <c r="BF3146" i="64"/>
  <c r="BE3146" i="64"/>
  <c r="BD3146" i="64"/>
  <c r="BC3146" i="64"/>
  <c r="BB3146" i="64"/>
  <c r="BA3146" i="64"/>
  <c r="AZ3146" i="64"/>
  <c r="AY3146" i="64"/>
  <c r="AX3146" i="64"/>
  <c r="AW3146" i="64"/>
  <c r="AV3146" i="64"/>
  <c r="AU3146" i="64"/>
  <c r="AT3146" i="64"/>
  <c r="AS3146" i="64"/>
  <c r="AR3146" i="64"/>
  <c r="AQ3146" i="64"/>
  <c r="AP3146" i="64"/>
  <c r="AO3146" i="64"/>
  <c r="AN3146" i="64"/>
  <c r="AM3146" i="64"/>
  <c r="AL3146" i="64"/>
  <c r="AK3146" i="64"/>
  <c r="AJ3146" i="64"/>
  <c r="AI3146" i="64"/>
  <c r="AH3146" i="64"/>
  <c r="AG3146" i="64"/>
  <c r="AF3146" i="64"/>
  <c r="AE3146" i="64"/>
  <c r="AD3146" i="64"/>
  <c r="AC3146" i="64"/>
  <c r="AB3146" i="64"/>
  <c r="AA3146" i="64"/>
  <c r="Z3146" i="64"/>
  <c r="Y3146" i="64"/>
  <c r="X3146" i="64"/>
  <c r="W3146" i="64"/>
  <c r="V3146" i="64"/>
  <c r="U3146" i="64"/>
  <c r="T3146" i="64"/>
  <c r="E3146" i="64"/>
  <c r="CK3145" i="64"/>
  <c r="CJ3145" i="64"/>
  <c r="CI3145" i="64"/>
  <c r="CH3145" i="64"/>
  <c r="CG3145" i="64"/>
  <c r="CF3145" i="64"/>
  <c r="CE3145" i="64"/>
  <c r="CD3145" i="64"/>
  <c r="CC3145" i="64"/>
  <c r="CB3145" i="64"/>
  <c r="CA3145" i="64"/>
  <c r="BZ3145" i="64"/>
  <c r="BY3145" i="64"/>
  <c r="BX3145" i="64"/>
  <c r="BW3145" i="64"/>
  <c r="BV3145" i="64"/>
  <c r="BU3145" i="64"/>
  <c r="BT3145" i="64"/>
  <c r="BS3145" i="64"/>
  <c r="BR3145" i="64"/>
  <c r="BQ3145" i="64"/>
  <c r="BP3145" i="64"/>
  <c r="BO3145" i="64"/>
  <c r="BN3145" i="64"/>
  <c r="BM3145" i="64"/>
  <c r="BL3145" i="64"/>
  <c r="BK3145" i="64"/>
  <c r="BJ3145" i="64"/>
  <c r="BI3145" i="64"/>
  <c r="BH3145" i="64"/>
  <c r="BG3145" i="64"/>
  <c r="BF3145" i="64"/>
  <c r="BE3145" i="64"/>
  <c r="BD3145" i="64"/>
  <c r="BC3145" i="64"/>
  <c r="BB3145" i="64"/>
  <c r="BA3145" i="64"/>
  <c r="AZ3145" i="64"/>
  <c r="AY3145" i="64"/>
  <c r="AX3145" i="64"/>
  <c r="AW3145" i="64"/>
  <c r="AV3145" i="64"/>
  <c r="AU3145" i="64"/>
  <c r="AT3145" i="64"/>
  <c r="AS3145" i="64"/>
  <c r="AR3145" i="64"/>
  <c r="AQ3145" i="64"/>
  <c r="AP3145" i="64"/>
  <c r="AO3145" i="64"/>
  <c r="AN3145" i="64"/>
  <c r="AM3145" i="64"/>
  <c r="AL3145" i="64"/>
  <c r="AK3145" i="64"/>
  <c r="AJ3145" i="64"/>
  <c r="AI3145" i="64"/>
  <c r="AH3145" i="64"/>
  <c r="AG3145" i="64"/>
  <c r="AF3145" i="64"/>
  <c r="AE3145" i="64"/>
  <c r="AD3145" i="64"/>
  <c r="AC3145" i="64"/>
  <c r="AB3145" i="64"/>
  <c r="AA3145" i="64"/>
  <c r="Z3145" i="64"/>
  <c r="Y3145" i="64"/>
  <c r="X3145" i="64"/>
  <c r="W3145" i="64"/>
  <c r="V3145" i="64"/>
  <c r="U3145" i="64"/>
  <c r="T3145" i="64"/>
  <c r="E3145" i="64"/>
  <c r="B3144" i="64"/>
  <c r="E3144" i="64"/>
  <c r="CK3143" i="64"/>
  <c r="CJ3143" i="64"/>
  <c r="CI3143" i="64"/>
  <c r="CH3143" i="64"/>
  <c r="CG3143" i="64"/>
  <c r="CF3143" i="64"/>
  <c r="CE3143" i="64"/>
  <c r="CD3143" i="64"/>
  <c r="CC3143" i="64"/>
  <c r="CB3143" i="64"/>
  <c r="CA3143" i="64"/>
  <c r="BZ3143" i="64"/>
  <c r="BY3143" i="64"/>
  <c r="BX3143" i="64"/>
  <c r="BW3143" i="64"/>
  <c r="BV3143" i="64"/>
  <c r="BU3143" i="64"/>
  <c r="BT3143" i="64"/>
  <c r="BS3143" i="64"/>
  <c r="BR3143" i="64"/>
  <c r="BQ3143" i="64"/>
  <c r="BP3143" i="64"/>
  <c r="BO3143" i="64"/>
  <c r="BN3143" i="64"/>
  <c r="BM3143" i="64"/>
  <c r="BL3143" i="64"/>
  <c r="BK3143" i="64"/>
  <c r="BJ3143" i="64"/>
  <c r="BI3143" i="64"/>
  <c r="BH3143" i="64"/>
  <c r="BG3143" i="64"/>
  <c r="BF3143" i="64"/>
  <c r="BE3143" i="64"/>
  <c r="BD3143" i="64"/>
  <c r="BC3143" i="64"/>
  <c r="BB3143" i="64"/>
  <c r="BA3143" i="64"/>
  <c r="AZ3143" i="64"/>
  <c r="AY3143" i="64"/>
  <c r="AX3143" i="64"/>
  <c r="AW3143" i="64"/>
  <c r="AV3143" i="64"/>
  <c r="AU3143" i="64"/>
  <c r="AT3143" i="64"/>
  <c r="AS3143" i="64"/>
  <c r="AR3143" i="64"/>
  <c r="AQ3143" i="64"/>
  <c r="AP3143" i="64"/>
  <c r="AO3143" i="64"/>
  <c r="AN3143" i="64"/>
  <c r="AM3143" i="64"/>
  <c r="AL3143" i="64"/>
  <c r="AK3143" i="64"/>
  <c r="AJ3143" i="64"/>
  <c r="AI3143" i="64"/>
  <c r="AH3143" i="64"/>
  <c r="AG3143" i="64"/>
  <c r="AF3143" i="64"/>
  <c r="AE3143" i="64"/>
  <c r="AD3143" i="64"/>
  <c r="AC3143" i="64"/>
  <c r="AB3143" i="64"/>
  <c r="AA3143" i="64"/>
  <c r="Z3143" i="64"/>
  <c r="Y3143" i="64"/>
  <c r="X3143" i="64"/>
  <c r="W3143" i="64"/>
  <c r="V3143" i="64"/>
  <c r="U3143" i="64"/>
  <c r="T3143" i="64"/>
  <c r="E3143" i="64"/>
  <c r="E3142" i="64"/>
  <c r="E3141" i="64"/>
  <c r="E3140" i="64"/>
  <c r="E3139" i="64"/>
  <c r="E3138" i="64"/>
  <c r="G3138" i="64" s="1"/>
  <c r="B3137" i="64"/>
  <c r="E3137" i="64"/>
  <c r="G3137" i="64" s="1"/>
  <c r="E3136" i="64"/>
  <c r="G3136" i="64" s="1"/>
  <c r="E3135" i="64"/>
  <c r="G3135" i="64" s="1"/>
  <c r="E3134" i="64"/>
  <c r="G3134" i="64" s="1"/>
  <c r="B3133" i="64"/>
  <c r="E3133" i="64"/>
  <c r="G3133" i="64" s="1"/>
  <c r="E3132" i="64"/>
  <c r="G3132" i="64" s="1"/>
  <c r="E3131" i="64"/>
  <c r="G3131" i="64" s="1"/>
  <c r="E3130" i="64"/>
  <c r="AB15" i="1393" l="1"/>
  <c r="AB21" i="1393"/>
  <c r="AB10" i="1393"/>
  <c r="AB14" i="861" s="1"/>
  <c r="AA14" i="1393"/>
  <c r="V17" i="1393"/>
  <c r="Z14" i="1391"/>
  <c r="AA22" i="1389"/>
  <c r="AB3" i="1389"/>
  <c r="AB13" i="1389" s="1"/>
  <c r="AB3" i="1391"/>
  <c r="AB1" i="1389"/>
  <c r="AB1" i="1391"/>
  <c r="AC2" i="1389"/>
  <c r="AC2" i="1391"/>
  <c r="AA4" i="1389"/>
  <c r="AA4" i="1391"/>
  <c r="AB7" i="1389"/>
  <c r="AB7" i="1391"/>
  <c r="AA15" i="1391"/>
  <c r="AA10" i="1391"/>
  <c r="AA13" i="861" s="1"/>
  <c r="AA21" i="1391"/>
  <c r="U18" i="1391"/>
  <c r="V13" i="1391"/>
  <c r="U22" i="1391"/>
  <c r="U18" i="861" s="1"/>
  <c r="AB22" i="1389"/>
  <c r="AA1424" i="64" a="1"/>
  <c r="AA1424" i="64" s="1"/>
  <c r="AA1425" i="64" a="1"/>
  <c r="AA1425" i="64" s="1"/>
  <c r="AA1513" i="64" a="1"/>
  <c r="AA1513" i="64" s="1"/>
  <c r="AA1514" i="64" a="1"/>
  <c r="AA1514" i="64" s="1"/>
  <c r="AA1469" i="64" a="1"/>
  <c r="AA1469" i="64" s="1"/>
  <c r="AA1491" i="64" a="1"/>
  <c r="AA1491" i="64" s="1"/>
  <c r="AA1402" i="64" a="1"/>
  <c r="AA1402" i="64" s="1"/>
  <c r="AA1447" i="64" a="1"/>
  <c r="AA1447" i="64" s="1"/>
  <c r="AB3" i="864"/>
  <c r="AB3" i="863"/>
  <c r="AB3" i="64"/>
  <c r="AB1425" i="64" s="1" a="1"/>
  <c r="AB1425" i="64" s="1"/>
  <c r="AA656" i="64" a="1"/>
  <c r="AA656" i="64" s="1"/>
  <c r="AA652" i="64" a="1"/>
  <c r="AA652" i="64" s="1"/>
  <c r="AA646" i="64" a="1"/>
  <c r="AA646" i="64" s="1"/>
  <c r="Z20" i="864"/>
  <c r="AB4" i="861"/>
  <c r="AB4" i="1393" s="1"/>
  <c r="Z21" i="863"/>
  <c r="Z33" i="863"/>
  <c r="Z44" i="863"/>
  <c r="S2436" i="64"/>
  <c r="S2438" i="64" s="1"/>
  <c r="AA4" i="864"/>
  <c r="AA4" i="863"/>
  <c r="AA4" i="64"/>
  <c r="AB1" i="64"/>
  <c r="AC2" i="64"/>
  <c r="AB7" i="64"/>
  <c r="AC2" i="864"/>
  <c r="AB1" i="864"/>
  <c r="AB1" i="863"/>
  <c r="AB7" i="864"/>
  <c r="AB7" i="863"/>
  <c r="AC3" i="861"/>
  <c r="AC3" i="1393" s="1"/>
  <c r="W93" i="861"/>
  <c r="X46" i="861"/>
  <c r="W64" i="861"/>
  <c r="V64" i="861"/>
  <c r="Y1949" i="64"/>
  <c r="AI2392" i="64"/>
  <c r="W13" i="1393" l="1"/>
  <c r="V18" i="1393"/>
  <c r="V22" i="1393"/>
  <c r="V19" i="861" s="1"/>
  <c r="AB14" i="1393"/>
  <c r="AC10" i="1393"/>
  <c r="AC14" i="861" s="1"/>
  <c r="AC15" i="1393"/>
  <c r="AC21" i="1393"/>
  <c r="AA14" i="1391"/>
  <c r="AC3" i="1389"/>
  <c r="AC13" i="1389" s="1"/>
  <c r="AC3" i="1391"/>
  <c r="AB4" i="1389"/>
  <c r="AB4" i="1391"/>
  <c r="AB21" i="1391"/>
  <c r="AB15" i="1391"/>
  <c r="AB10" i="1391"/>
  <c r="AB13" i="861" s="1"/>
  <c r="V16" i="1391"/>
  <c r="V24" i="861"/>
  <c r="AB1514" i="64" a="1"/>
  <c r="AB1514" i="64" s="1"/>
  <c r="AB1424" i="64" a="1"/>
  <c r="AB1424" i="64" s="1"/>
  <c r="AB1491" i="64" a="1"/>
  <c r="AB1491" i="64" s="1"/>
  <c r="AB1513" i="64" a="1"/>
  <c r="AB1513" i="64" s="1"/>
  <c r="AB1447" i="64" a="1"/>
  <c r="AB1447" i="64" s="1"/>
  <c r="AB1469" i="64" a="1"/>
  <c r="AB1469" i="64" s="1"/>
  <c r="AB646" i="64" a="1"/>
  <c r="AB646" i="64" s="1"/>
  <c r="AB1402" i="64" a="1"/>
  <c r="AB1402" i="64" s="1"/>
  <c r="AB652" i="64" a="1"/>
  <c r="AB652" i="64" s="1"/>
  <c r="AB656" i="64" a="1"/>
  <c r="AB656" i="64" s="1"/>
  <c r="AB4" i="863"/>
  <c r="AB4" i="864"/>
  <c r="AB4" i="64"/>
  <c r="AC3" i="64"/>
  <c r="AC3" i="864"/>
  <c r="AC3" i="863"/>
  <c r="AC4" i="861"/>
  <c r="AC4" i="1393" s="1"/>
  <c r="X93" i="861"/>
  <c r="Y46" i="861"/>
  <c r="X64" i="861"/>
  <c r="AJ2392" i="64"/>
  <c r="AJ2394" i="64" s="1"/>
  <c r="AI2394" i="64"/>
  <c r="Z53" i="863" a="1"/>
  <c r="Z53" i="863" s="1"/>
  <c r="Z51" i="863" a="1"/>
  <c r="Z51" i="863" s="1"/>
  <c r="Z49" i="863" a="1"/>
  <c r="Z49" i="863" s="1"/>
  <c r="CX20" i="864"/>
  <c r="AA18" i="864"/>
  <c r="AA17" i="864"/>
  <c r="AB19" i="864"/>
  <c r="AA16" i="864"/>
  <c r="Z34" i="863"/>
  <c r="Z17" i="863"/>
  <c r="Z33" i="861" s="1"/>
  <c r="AD2" i="861"/>
  <c r="AD2" i="1393" s="1"/>
  <c r="AC1" i="861"/>
  <c r="AC1" i="1393" s="1"/>
  <c r="AC7" i="861"/>
  <c r="AC7" i="1393" s="1"/>
  <c r="Z100" i="861"/>
  <c r="Z101"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29" i="64"/>
  <c r="B2800" i="64"/>
  <c r="B2801" i="64"/>
  <c r="T2457" i="64"/>
  <c r="T2436" i="64"/>
  <c r="T2438" i="64" s="1"/>
  <c r="T2416" i="64"/>
  <c r="B2333" i="64"/>
  <c r="B242" i="64"/>
  <c r="B190" i="64"/>
  <c r="B174" i="64"/>
  <c r="B90" i="64"/>
  <c r="B72" i="64"/>
  <c r="B59" i="64"/>
  <c r="E2325" i="64"/>
  <c r="E2334" i="64"/>
  <c r="E2335" i="64"/>
  <c r="E2336" i="64"/>
  <c r="T2343" i="64"/>
  <c r="U2343" i="64"/>
  <c r="V2343" i="64"/>
  <c r="W2343" i="64"/>
  <c r="X2343" i="64"/>
  <c r="Y2343" i="64"/>
  <c r="Z2343" i="64"/>
  <c r="AA2343" i="64"/>
  <c r="AB2343" i="64"/>
  <c r="AC2343" i="64"/>
  <c r="AD2343" i="64"/>
  <c r="AE2343" i="64"/>
  <c r="AF2343" i="64"/>
  <c r="AG2343" i="64"/>
  <c r="AH2343" i="64"/>
  <c r="AI2343" i="64"/>
  <c r="AJ2343" i="64"/>
  <c r="AK2343" i="64"/>
  <c r="AL2343" i="64"/>
  <c r="AM2343" i="64"/>
  <c r="AN2343" i="64"/>
  <c r="AO2343" i="64"/>
  <c r="AP2343" i="64"/>
  <c r="AQ2343" i="64"/>
  <c r="AR2343" i="64"/>
  <c r="AS2343" i="64"/>
  <c r="AT2343" i="64"/>
  <c r="AU2343" i="64"/>
  <c r="AV2343" i="64"/>
  <c r="AW2343" i="64"/>
  <c r="AX2343" i="64"/>
  <c r="AY2343" i="64"/>
  <c r="AZ2343" i="64"/>
  <c r="BA2343" i="64"/>
  <c r="BB2343" i="64"/>
  <c r="BC2343" i="64"/>
  <c r="BD2343" i="64"/>
  <c r="BE2343" i="64"/>
  <c r="BF2343" i="64"/>
  <c r="BG2343" i="64"/>
  <c r="BH2343" i="64"/>
  <c r="BI2343" i="64"/>
  <c r="BJ2343" i="64"/>
  <c r="BK2343" i="64"/>
  <c r="BL2343" i="64"/>
  <c r="BM2343" i="64"/>
  <c r="BN2343" i="64"/>
  <c r="BO2343" i="64"/>
  <c r="BP2343" i="64"/>
  <c r="BQ2343" i="64"/>
  <c r="BR2343" i="64"/>
  <c r="BS2343" i="64"/>
  <c r="BT2343" i="64"/>
  <c r="BU2343" i="64"/>
  <c r="BV2343" i="64"/>
  <c r="BW2343" i="64"/>
  <c r="BX2343" i="64"/>
  <c r="BY2343" i="64"/>
  <c r="BZ2343" i="64"/>
  <c r="CA2343" i="64"/>
  <c r="CB2343" i="64"/>
  <c r="CC2343" i="64"/>
  <c r="CD2343" i="64"/>
  <c r="CE2343" i="64"/>
  <c r="CF2343" i="64"/>
  <c r="CG2343" i="64"/>
  <c r="CH2343" i="64"/>
  <c r="CI2343" i="64"/>
  <c r="CJ2343" i="64"/>
  <c r="CK2343" i="64"/>
  <c r="B2317" i="64"/>
  <c r="E2333" i="64"/>
  <c r="E2332" i="64"/>
  <c r="E2331" i="64"/>
  <c r="E2330" i="64"/>
  <c r="E2329" i="64"/>
  <c r="E2328" i="64"/>
  <c r="E2327" i="64"/>
  <c r="E2326" i="64"/>
  <c r="E2307" i="64"/>
  <c r="E2308" i="64"/>
  <c r="E2309" i="64"/>
  <c r="E2310" i="64"/>
  <c r="E2311" i="64"/>
  <c r="E2312" i="64"/>
  <c r="E2313" i="64"/>
  <c r="E2314" i="64"/>
  <c r="E2315" i="64"/>
  <c r="E2316" i="64"/>
  <c r="E2317" i="64"/>
  <c r="E2318" i="64"/>
  <c r="E2319" i="64"/>
  <c r="E2320" i="64"/>
  <c r="E2321" i="64"/>
  <c r="E2322" i="64"/>
  <c r="E2323" i="64"/>
  <c r="T2339" i="64"/>
  <c r="U2339" i="64"/>
  <c r="V2339" i="64"/>
  <c r="W2339" i="64"/>
  <c r="X2339" i="64"/>
  <c r="Y2339" i="64"/>
  <c r="Z2339" i="64"/>
  <c r="AA2339" i="64"/>
  <c r="AB2339" i="64"/>
  <c r="AC2339" i="64"/>
  <c r="AD2339" i="64"/>
  <c r="AE2339" i="64"/>
  <c r="AF2339" i="64"/>
  <c r="AG2339" i="64"/>
  <c r="AH2339" i="64"/>
  <c r="AI2339" i="64"/>
  <c r="AJ2339" i="64"/>
  <c r="AK2339" i="64"/>
  <c r="AL2339" i="64"/>
  <c r="AM2339" i="64"/>
  <c r="AN2339" i="64"/>
  <c r="AO2339" i="64"/>
  <c r="AP2339" i="64"/>
  <c r="AQ2339" i="64"/>
  <c r="AR2339" i="64"/>
  <c r="AS2339" i="64"/>
  <c r="AT2339" i="64"/>
  <c r="AU2339" i="64"/>
  <c r="AV2339" i="64"/>
  <c r="AW2339" i="64"/>
  <c r="AX2339" i="64"/>
  <c r="AY2339" i="64"/>
  <c r="AZ2339" i="64"/>
  <c r="BA2339" i="64"/>
  <c r="BB2339" i="64"/>
  <c r="BC2339" i="64"/>
  <c r="BD2339" i="64"/>
  <c r="BE2339" i="64"/>
  <c r="BF2339" i="64"/>
  <c r="BG2339" i="64"/>
  <c r="BH2339" i="64"/>
  <c r="BI2339" i="64"/>
  <c r="BJ2339" i="64"/>
  <c r="BK2339" i="64"/>
  <c r="BL2339" i="64"/>
  <c r="BM2339" i="64"/>
  <c r="BN2339" i="64"/>
  <c r="BO2339" i="64"/>
  <c r="BP2339" i="64"/>
  <c r="BQ2339" i="64"/>
  <c r="BR2339" i="64"/>
  <c r="BS2339" i="64"/>
  <c r="BT2339" i="64"/>
  <c r="BU2339" i="64"/>
  <c r="BV2339" i="64"/>
  <c r="BW2339" i="64"/>
  <c r="BX2339" i="64"/>
  <c r="BY2339" i="64"/>
  <c r="BZ2339" i="64"/>
  <c r="CA2339" i="64"/>
  <c r="CB2339" i="64"/>
  <c r="CC2339" i="64"/>
  <c r="CD2339" i="64"/>
  <c r="CE2339" i="64"/>
  <c r="CF2339" i="64"/>
  <c r="CG2339" i="64"/>
  <c r="CH2339" i="64"/>
  <c r="CI2339" i="64"/>
  <c r="CJ2339" i="64"/>
  <c r="CK2339" i="64"/>
  <c r="B2324" i="64"/>
  <c r="B2319" i="64"/>
  <c r="B2323" i="64" s="1"/>
  <c r="B2318" i="64"/>
  <c r="B2322" i="64" s="1"/>
  <c r="B2315" i="64"/>
  <c r="B2314" i="64"/>
  <c r="L2310" i="64"/>
  <c r="L2311" i="64" s="1"/>
  <c r="M2310" i="64"/>
  <c r="N2310" i="64"/>
  <c r="N2311" i="64" s="1"/>
  <c r="O2310" i="64"/>
  <c r="O2311" i="64" s="1"/>
  <c r="P2310" i="64"/>
  <c r="P2311" i="64" s="1"/>
  <c r="K2310" i="64"/>
  <c r="B2344" i="64"/>
  <c r="E2344" i="64"/>
  <c r="B2343" i="64"/>
  <c r="E2343" i="64"/>
  <c r="B2342" i="64"/>
  <c r="E2342" i="64"/>
  <c r="E2341" i="64"/>
  <c r="E2340" i="64"/>
  <c r="E2339" i="64"/>
  <c r="E2338" i="64"/>
  <c r="B2337" i="64"/>
  <c r="E2337" i="64"/>
  <c r="E2324" i="64"/>
  <c r="B2306" i="64"/>
  <c r="B2308" i="64" s="1"/>
  <c r="E2306" i="64"/>
  <c r="E2305" i="64"/>
  <c r="B243" i="64"/>
  <c r="B191" i="64"/>
  <c r="B175" i="64"/>
  <c r="B91" i="64"/>
  <c r="B73" i="64"/>
  <c r="B60" i="64"/>
  <c r="B38" i="64"/>
  <c r="B2820" i="64"/>
  <c r="B2830" i="64"/>
  <c r="E2830" i="64"/>
  <c r="B2829" i="64"/>
  <c r="E2829" i="64"/>
  <c r="B2828" i="64"/>
  <c r="E2828" i="64"/>
  <c r="B2827" i="64"/>
  <c r="E2827" i="64"/>
  <c r="CK2826" i="64"/>
  <c r="CJ2826" i="64"/>
  <c r="CI2826" i="64"/>
  <c r="CH2826" i="64"/>
  <c r="CG2826" i="64"/>
  <c r="CF2826" i="64"/>
  <c r="CE2826" i="64"/>
  <c r="CD2826" i="64"/>
  <c r="CC2826" i="64"/>
  <c r="CB2826" i="64"/>
  <c r="CA2826" i="64"/>
  <c r="BZ2826" i="64"/>
  <c r="BY2826" i="64"/>
  <c r="BX2826" i="64"/>
  <c r="BW2826" i="64"/>
  <c r="BV2826" i="64"/>
  <c r="BU2826" i="64"/>
  <c r="BT2826" i="64"/>
  <c r="BS2826" i="64"/>
  <c r="BR2826" i="64"/>
  <c r="BQ2826" i="64"/>
  <c r="BP2826" i="64"/>
  <c r="BO2826" i="64"/>
  <c r="BN2826" i="64"/>
  <c r="BM2826" i="64"/>
  <c r="BL2826" i="64"/>
  <c r="BK2826" i="64"/>
  <c r="BJ2826" i="64"/>
  <c r="BI2826" i="64"/>
  <c r="BH2826" i="64"/>
  <c r="BG2826" i="64"/>
  <c r="BF2826" i="64"/>
  <c r="BE2826" i="64"/>
  <c r="BD2826" i="64"/>
  <c r="BC2826" i="64"/>
  <c r="BB2826" i="64"/>
  <c r="BA2826" i="64"/>
  <c r="AZ2826" i="64"/>
  <c r="AY2826" i="64"/>
  <c r="AX2826" i="64"/>
  <c r="AW2826" i="64"/>
  <c r="AV2826" i="64"/>
  <c r="AU2826" i="64"/>
  <c r="AT2826" i="64"/>
  <c r="AS2826" i="64"/>
  <c r="AR2826" i="64"/>
  <c r="AQ2826" i="64"/>
  <c r="AP2826" i="64"/>
  <c r="AO2826" i="64"/>
  <c r="AN2826" i="64"/>
  <c r="AM2826" i="64"/>
  <c r="AL2826" i="64"/>
  <c r="AK2826" i="64"/>
  <c r="AJ2826" i="64"/>
  <c r="AI2826" i="64"/>
  <c r="AH2826" i="64"/>
  <c r="AG2826" i="64"/>
  <c r="AF2826" i="64"/>
  <c r="AE2826" i="64"/>
  <c r="AD2826" i="64"/>
  <c r="AC2826" i="64"/>
  <c r="AB2826" i="64"/>
  <c r="AA2826" i="64"/>
  <c r="Z2826" i="64"/>
  <c r="Y2826" i="64"/>
  <c r="X2826" i="64"/>
  <c r="W2826" i="64"/>
  <c r="V2826" i="64"/>
  <c r="U2826" i="64"/>
  <c r="T2826" i="64"/>
  <c r="E2826" i="64"/>
  <c r="E2825" i="64"/>
  <c r="B2824" i="64"/>
  <c r="B2822" i="64" s="1"/>
  <c r="E2824" i="64"/>
  <c r="B2823" i="64"/>
  <c r="E2823" i="64"/>
  <c r="E2822" i="64"/>
  <c r="E2821" i="64"/>
  <c r="E2820" i="64"/>
  <c r="E2819" i="64"/>
  <c r="AC14" i="1393" l="1"/>
  <c r="W16" i="1393"/>
  <c r="AC22" i="1389"/>
  <c r="AB14" i="1391"/>
  <c r="AC7" i="1389"/>
  <c r="AC7" i="1391"/>
  <c r="AD2" i="1389"/>
  <c r="AD2" i="1391"/>
  <c r="AC4" i="1389"/>
  <c r="AC4" i="1391"/>
  <c r="AC21" i="1391"/>
  <c r="AC15" i="1391"/>
  <c r="AC10" i="1391"/>
  <c r="AC13" i="861" s="1"/>
  <c r="AC1" i="1389"/>
  <c r="AC1" i="1391"/>
  <c r="V17" i="1391"/>
  <c r="AC1424" i="64" a="1"/>
  <c r="AC1424" i="64" s="1"/>
  <c r="AC1425" i="64" a="1"/>
  <c r="AC1425" i="64" s="1"/>
  <c r="AC1513" i="64" a="1"/>
  <c r="AC1513" i="64" s="1"/>
  <c r="AC1514" i="64" a="1"/>
  <c r="AC1514" i="64" s="1"/>
  <c r="AC1469" i="64" a="1"/>
  <c r="AC1469" i="64" s="1"/>
  <c r="AC1491" i="64" a="1"/>
  <c r="AC1491" i="64" s="1"/>
  <c r="AC1402" i="64" a="1"/>
  <c r="AC1402" i="64" s="1"/>
  <c r="AC1447" i="64" a="1"/>
  <c r="AC1447" i="64" s="1"/>
  <c r="AC652" i="64" a="1"/>
  <c r="AC652" i="64" s="1"/>
  <c r="AC646" i="64" a="1"/>
  <c r="AC646" i="64" s="1"/>
  <c r="AC656" i="64" a="1"/>
  <c r="AC656" i="64" s="1"/>
  <c r="AA20" i="864"/>
  <c r="AA100" i="861" s="1"/>
  <c r="AA101" i="861" s="1"/>
  <c r="AA21" i="863"/>
  <c r="AA33" i="863"/>
  <c r="AA17" i="863" s="1"/>
  <c r="AA33" i="861" s="1"/>
  <c r="AA44" i="863"/>
  <c r="K2311" i="64"/>
  <c r="S2310" i="64" a="1"/>
  <c r="S2310" i="64" s="1"/>
  <c r="AC4" i="64"/>
  <c r="AC1" i="64"/>
  <c r="AD2" i="64"/>
  <c r="AC7" i="64"/>
  <c r="AD2" i="864"/>
  <c r="AC7" i="864"/>
  <c r="AC7" i="863"/>
  <c r="AC1" i="864"/>
  <c r="AC1" i="863"/>
  <c r="AC4" i="863"/>
  <c r="AC4" i="864"/>
  <c r="AD3" i="861"/>
  <c r="AD3" i="1393" s="1"/>
  <c r="Y93" i="861"/>
  <c r="Y64" i="861"/>
  <c r="Z1949" i="64"/>
  <c r="AK2392" i="64"/>
  <c r="CY20" i="864"/>
  <c r="CY1" i="864"/>
  <c r="AE2" i="861"/>
  <c r="AE2" i="1393" s="1"/>
  <c r="AD1" i="861"/>
  <c r="AD1" i="1393" s="1"/>
  <c r="AD7" i="861"/>
  <c r="AD7" i="1393"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59" i="64"/>
  <c r="U2457" i="64"/>
  <c r="U2436" i="64"/>
  <c r="U2416" i="64"/>
  <c r="B2327" i="64"/>
  <c r="B2331" i="64" s="1"/>
  <c r="B2328" i="64"/>
  <c r="B2332" i="64" s="1"/>
  <c r="B2326" i="64"/>
  <c r="B2341" i="64"/>
  <c r="M2311" i="64"/>
  <c r="E836" i="64"/>
  <c r="E863" i="64"/>
  <c r="E864" i="64"/>
  <c r="B3118" i="64"/>
  <c r="B3092" i="64"/>
  <c r="B3067" i="64"/>
  <c r="B3041" i="64"/>
  <c r="B2292" i="64"/>
  <c r="B2269" i="64"/>
  <c r="B2245" i="64"/>
  <c r="B2214" i="64"/>
  <c r="B2188" i="64"/>
  <c r="B2156" i="64"/>
  <c r="B3167" i="64"/>
  <c r="B2133" i="64"/>
  <c r="B2089" i="64"/>
  <c r="B2602" i="64"/>
  <c r="B2534" i="64"/>
  <c r="B2502" i="64"/>
  <c r="B2045" i="64"/>
  <c r="B2009" i="64"/>
  <c r="B1937" i="64"/>
  <c r="B1902" i="64"/>
  <c r="B1884" i="64" s="1"/>
  <c r="B2636" i="64"/>
  <c r="B2670" i="64"/>
  <c r="B1866" i="64"/>
  <c r="B1771" i="64"/>
  <c r="B1725" i="64"/>
  <c r="B1597" i="64"/>
  <c r="B1340" i="64"/>
  <c r="B1290" i="64"/>
  <c r="B866" i="64"/>
  <c r="B842" i="64"/>
  <c r="B1749" i="64"/>
  <c r="B3037" i="64"/>
  <c r="W17" i="1393" l="1"/>
  <c r="AD15" i="1393"/>
  <c r="AD21" i="1393"/>
  <c r="AD10" i="1393"/>
  <c r="AD14" i="861" s="1"/>
  <c r="AC14" i="1391"/>
  <c r="AD7" i="1389"/>
  <c r="AD7" i="1391"/>
  <c r="AD1" i="1389"/>
  <c r="AD1" i="1391"/>
  <c r="AE2" i="1389"/>
  <c r="AE2" i="1391"/>
  <c r="AD3" i="1389"/>
  <c r="AD22" i="1389" s="1"/>
  <c r="AD3" i="1391"/>
  <c r="W13" i="1391"/>
  <c r="V18" i="1391"/>
  <c r="V22" i="1391"/>
  <c r="V18" i="861" s="1"/>
  <c r="W24" i="861"/>
  <c r="AB20" i="864"/>
  <c r="AB100" i="861" s="1"/>
  <c r="AB101" i="861" s="1"/>
  <c r="AB21" i="863"/>
  <c r="AB44" i="863"/>
  <c r="AB33" i="863"/>
  <c r="AB17" i="863" s="1"/>
  <c r="AB33" i="861" s="1"/>
  <c r="AD1" i="64"/>
  <c r="AD7" i="64"/>
  <c r="AE2" i="64"/>
  <c r="AD3" i="64"/>
  <c r="AE2" i="864"/>
  <c r="AD7" i="864"/>
  <c r="AD7" i="863"/>
  <c r="AD1" i="864"/>
  <c r="AD1" i="863"/>
  <c r="AD3" i="864"/>
  <c r="AD3" i="863"/>
  <c r="AE3" i="861"/>
  <c r="AE3" i="1393" s="1"/>
  <c r="AD4" i="861"/>
  <c r="AD4" i="1393" s="1"/>
  <c r="Z46" i="861"/>
  <c r="AA1949" i="64"/>
  <c r="AL2392" i="64"/>
  <c r="AL2394" i="64" s="1"/>
  <c r="AK2394" i="64"/>
  <c r="B616" i="64"/>
  <c r="B609" i="64"/>
  <c r="CZ1" i="864"/>
  <c r="AB34" i="863"/>
  <c r="AF2" i="861"/>
  <c r="AF2" i="1393" s="1"/>
  <c r="AE1" i="861"/>
  <c r="AE1" i="1393" s="1"/>
  <c r="AE7" i="861"/>
  <c r="AE7" i="1393"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59" i="64"/>
  <c r="V2457" i="64"/>
  <c r="V2436" i="64"/>
  <c r="U2438" i="64"/>
  <c r="V2416" i="64"/>
  <c r="C189" i="64"/>
  <c r="C52" i="64"/>
  <c r="T941" i="64"/>
  <c r="U941" i="64"/>
  <c r="V941" i="64"/>
  <c r="W941" i="64"/>
  <c r="X941" i="64"/>
  <c r="Y941" i="64"/>
  <c r="Z941" i="64"/>
  <c r="AA941" i="64"/>
  <c r="AB941" i="64"/>
  <c r="AC941" i="64"/>
  <c r="AD941" i="64"/>
  <c r="AE941" i="64"/>
  <c r="AF941" i="64"/>
  <c r="AG941" i="64"/>
  <c r="AH941" i="64"/>
  <c r="AI941" i="64"/>
  <c r="AJ941" i="64"/>
  <c r="AK941" i="64"/>
  <c r="AL941" i="64"/>
  <c r="AM941" i="64"/>
  <c r="AN941" i="64"/>
  <c r="AO941" i="64"/>
  <c r="AP941" i="64"/>
  <c r="AQ941" i="64"/>
  <c r="AR941" i="64"/>
  <c r="AS941" i="64"/>
  <c r="AT941" i="64"/>
  <c r="AU941" i="64"/>
  <c r="AV941" i="64"/>
  <c r="AW941" i="64"/>
  <c r="AX941" i="64"/>
  <c r="AY941" i="64"/>
  <c r="AZ941" i="64"/>
  <c r="BA941" i="64"/>
  <c r="BB941" i="64"/>
  <c r="BC941" i="64"/>
  <c r="BD941" i="64"/>
  <c r="BE941" i="64"/>
  <c r="BF941" i="64"/>
  <c r="BG941" i="64"/>
  <c r="BH941" i="64"/>
  <c r="BI941" i="64"/>
  <c r="BJ941" i="64"/>
  <c r="BK941" i="64"/>
  <c r="BL941" i="64"/>
  <c r="BM941" i="64"/>
  <c r="BN941" i="64"/>
  <c r="BO941" i="64"/>
  <c r="BP941" i="64"/>
  <c r="BQ941" i="64"/>
  <c r="BR941" i="64"/>
  <c r="BS941" i="64"/>
  <c r="BT941" i="64"/>
  <c r="BU941" i="64"/>
  <c r="BV941" i="64"/>
  <c r="BW941" i="64"/>
  <c r="BX941" i="64"/>
  <c r="BY941" i="64"/>
  <c r="BZ941" i="64"/>
  <c r="CA941" i="64"/>
  <c r="CB941" i="64"/>
  <c r="CC941" i="64"/>
  <c r="CD941" i="64"/>
  <c r="CE941" i="64"/>
  <c r="CF941" i="64"/>
  <c r="CG941" i="64"/>
  <c r="CH941" i="64"/>
  <c r="CI941" i="64"/>
  <c r="CJ941" i="64"/>
  <c r="CK941" i="64"/>
  <c r="T2601" i="64"/>
  <c r="U2601" i="64"/>
  <c r="V2601" i="64"/>
  <c r="W2601" i="64"/>
  <c r="X2601" i="64"/>
  <c r="Y2601" i="64"/>
  <c r="Z2601" i="64"/>
  <c r="AA2601" i="64"/>
  <c r="AB2601" i="64"/>
  <c r="AC2601" i="64"/>
  <c r="AD2601" i="64"/>
  <c r="AE2601" i="64"/>
  <c r="AF2601" i="64"/>
  <c r="AG2601" i="64"/>
  <c r="AH2601" i="64"/>
  <c r="AI2601" i="64"/>
  <c r="AJ2601" i="64"/>
  <c r="AK2601" i="64"/>
  <c r="AL2601" i="64"/>
  <c r="AM2601" i="64"/>
  <c r="AN2601" i="64"/>
  <c r="AO2601" i="64"/>
  <c r="AP2601" i="64"/>
  <c r="AQ2601" i="64"/>
  <c r="AR2601" i="64"/>
  <c r="AS2601" i="64"/>
  <c r="AT2601" i="64"/>
  <c r="AU2601" i="64"/>
  <c r="AV2601" i="64"/>
  <c r="AW2601" i="64"/>
  <c r="AX2601" i="64"/>
  <c r="AY2601" i="64"/>
  <c r="AZ2601" i="64"/>
  <c r="BA2601" i="64"/>
  <c r="BB2601" i="64"/>
  <c r="BC2601" i="64"/>
  <c r="BD2601" i="64"/>
  <c r="BE2601" i="64"/>
  <c r="BF2601" i="64"/>
  <c r="BG2601" i="64"/>
  <c r="BH2601" i="64"/>
  <c r="BI2601" i="64"/>
  <c r="BJ2601" i="64"/>
  <c r="BK2601" i="64"/>
  <c r="BL2601" i="64"/>
  <c r="BM2601" i="64"/>
  <c r="BN2601" i="64"/>
  <c r="BO2601" i="64"/>
  <c r="BP2601" i="64"/>
  <c r="BQ2601" i="64"/>
  <c r="BR2601" i="64"/>
  <c r="BS2601" i="64"/>
  <c r="BT2601" i="64"/>
  <c r="BU2601" i="64"/>
  <c r="BV2601" i="64"/>
  <c r="BW2601" i="64"/>
  <c r="BX2601" i="64"/>
  <c r="BY2601" i="64"/>
  <c r="BZ2601" i="64"/>
  <c r="CA2601" i="64"/>
  <c r="CB2601" i="64"/>
  <c r="CC2601" i="64"/>
  <c r="CD2601" i="64"/>
  <c r="CE2601" i="64"/>
  <c r="CF2601" i="64"/>
  <c r="CG2601" i="64"/>
  <c r="CH2601" i="64"/>
  <c r="CI2601" i="64"/>
  <c r="CJ2601" i="64"/>
  <c r="CK2601" i="64"/>
  <c r="T2603" i="64"/>
  <c r="U2603" i="64"/>
  <c r="V2603" i="64"/>
  <c r="W2603" i="64"/>
  <c r="X2603" i="64"/>
  <c r="Y2603" i="64"/>
  <c r="Z2603" i="64"/>
  <c r="AA2603" i="64"/>
  <c r="AB2603" i="64"/>
  <c r="AC2603" i="64"/>
  <c r="AD2603" i="64"/>
  <c r="AE2603" i="64"/>
  <c r="AF2603" i="64"/>
  <c r="AG2603" i="64"/>
  <c r="AH2603" i="64"/>
  <c r="AI2603" i="64"/>
  <c r="AJ2603" i="64"/>
  <c r="AK2603" i="64"/>
  <c r="AL2603" i="64"/>
  <c r="AM2603" i="64"/>
  <c r="AN2603" i="64"/>
  <c r="AO2603" i="64"/>
  <c r="AP2603" i="64"/>
  <c r="AQ2603" i="64"/>
  <c r="AR2603" i="64"/>
  <c r="AS2603" i="64"/>
  <c r="AT2603" i="64"/>
  <c r="AU2603" i="64"/>
  <c r="AV2603" i="64"/>
  <c r="AW2603" i="64"/>
  <c r="AX2603" i="64"/>
  <c r="AY2603" i="64"/>
  <c r="AZ2603" i="64"/>
  <c r="BA2603" i="64"/>
  <c r="BB2603" i="64"/>
  <c r="BC2603" i="64"/>
  <c r="BD2603" i="64"/>
  <c r="BE2603" i="64"/>
  <c r="BF2603" i="64"/>
  <c r="BG2603" i="64"/>
  <c r="BH2603" i="64"/>
  <c r="BI2603" i="64"/>
  <c r="BJ2603" i="64"/>
  <c r="BK2603" i="64"/>
  <c r="BL2603" i="64"/>
  <c r="BM2603" i="64"/>
  <c r="BN2603" i="64"/>
  <c r="BO2603" i="64"/>
  <c r="BP2603" i="64"/>
  <c r="BQ2603" i="64"/>
  <c r="BR2603" i="64"/>
  <c r="BS2603" i="64"/>
  <c r="BT2603" i="64"/>
  <c r="BU2603" i="64"/>
  <c r="BV2603" i="64"/>
  <c r="BW2603" i="64"/>
  <c r="BX2603" i="64"/>
  <c r="BY2603" i="64"/>
  <c r="BZ2603" i="64"/>
  <c r="CA2603" i="64"/>
  <c r="CB2603" i="64"/>
  <c r="CC2603" i="64"/>
  <c r="CD2603" i="64"/>
  <c r="CE2603" i="64"/>
  <c r="CF2603" i="64"/>
  <c r="CG2603" i="64"/>
  <c r="CH2603" i="64"/>
  <c r="CI2603" i="64"/>
  <c r="CJ2603" i="64"/>
  <c r="CK2603" i="64"/>
  <c r="E40" i="64"/>
  <c r="E41" i="64"/>
  <c r="E42" i="64"/>
  <c r="E43" i="64"/>
  <c r="E44" i="64"/>
  <c r="B89" i="64"/>
  <c r="CK3120" i="64"/>
  <c r="CJ3120" i="64"/>
  <c r="CI3120" i="64"/>
  <c r="CH3120" i="64"/>
  <c r="CG3120" i="64"/>
  <c r="CF3120" i="64"/>
  <c r="CE3120" i="64"/>
  <c r="CD3120" i="64"/>
  <c r="CC3120" i="64"/>
  <c r="CB3120" i="64"/>
  <c r="CA3120" i="64"/>
  <c r="BZ3120" i="64"/>
  <c r="BY3120" i="64"/>
  <c r="BX3120" i="64"/>
  <c r="BW3120" i="64"/>
  <c r="BV3120" i="64"/>
  <c r="BU3120" i="64"/>
  <c r="BT3120" i="64"/>
  <c r="BS3120" i="64"/>
  <c r="BR3120" i="64"/>
  <c r="BQ3120" i="64"/>
  <c r="BP3120" i="64"/>
  <c r="BO3120" i="64"/>
  <c r="BN3120" i="64"/>
  <c r="BM3120" i="64"/>
  <c r="BL3120" i="64"/>
  <c r="BK3120" i="64"/>
  <c r="BJ3120" i="64"/>
  <c r="BI3120" i="64"/>
  <c r="BH3120" i="64"/>
  <c r="BG3120" i="64"/>
  <c r="BF3120" i="64"/>
  <c r="BE3120" i="64"/>
  <c r="BD3120" i="64"/>
  <c r="BC3120" i="64"/>
  <c r="BB3120" i="64"/>
  <c r="BA3120" i="64"/>
  <c r="AZ3120" i="64"/>
  <c r="AY3120" i="64"/>
  <c r="AX3120" i="64"/>
  <c r="AW3120" i="64"/>
  <c r="AV3120" i="64"/>
  <c r="AU3120" i="64"/>
  <c r="AT3120" i="64"/>
  <c r="AS3120" i="64"/>
  <c r="AR3120" i="64"/>
  <c r="AQ3120" i="64"/>
  <c r="AP3120" i="64"/>
  <c r="AO3120" i="64"/>
  <c r="AN3120" i="64"/>
  <c r="AM3120" i="64"/>
  <c r="AL3120" i="64"/>
  <c r="AK3120" i="64"/>
  <c r="AJ3120" i="64"/>
  <c r="AI3120" i="64"/>
  <c r="AH3120" i="64"/>
  <c r="AG3120" i="64"/>
  <c r="AF3120" i="64"/>
  <c r="AE3120" i="64"/>
  <c r="AD3120" i="64"/>
  <c r="AC3120" i="64"/>
  <c r="AB3120" i="64"/>
  <c r="AA3120" i="64"/>
  <c r="Z3120" i="64"/>
  <c r="Y3120" i="64"/>
  <c r="X3120" i="64"/>
  <c r="W3120" i="64"/>
  <c r="V3120" i="64"/>
  <c r="U3120" i="64"/>
  <c r="T3120" i="64"/>
  <c r="CK3119" i="64"/>
  <c r="CJ3119" i="64"/>
  <c r="CI3119" i="64"/>
  <c r="CH3119" i="64"/>
  <c r="CG3119" i="64"/>
  <c r="CF3119" i="64"/>
  <c r="CE3119" i="64"/>
  <c r="CD3119" i="64"/>
  <c r="CC3119" i="64"/>
  <c r="CB3119" i="64"/>
  <c r="CA3119" i="64"/>
  <c r="BZ3119" i="64"/>
  <c r="BY3119" i="64"/>
  <c r="BX3119" i="64"/>
  <c r="BW3119" i="64"/>
  <c r="BV3119" i="64"/>
  <c r="BU3119" i="64"/>
  <c r="BT3119" i="64"/>
  <c r="BS3119" i="64"/>
  <c r="BR3119" i="64"/>
  <c r="BQ3119" i="64"/>
  <c r="BP3119" i="64"/>
  <c r="BO3119" i="64"/>
  <c r="BN3119" i="64"/>
  <c r="BM3119" i="64"/>
  <c r="BL3119" i="64"/>
  <c r="BK3119" i="64"/>
  <c r="BJ3119" i="64"/>
  <c r="BI3119" i="64"/>
  <c r="BH3119" i="64"/>
  <c r="BG3119" i="64"/>
  <c r="BF3119" i="64"/>
  <c r="BE3119" i="64"/>
  <c r="BD3119" i="64"/>
  <c r="BC3119" i="64"/>
  <c r="BB3119" i="64"/>
  <c r="BA3119" i="64"/>
  <c r="AZ3119" i="64"/>
  <c r="AY3119" i="64"/>
  <c r="AX3119" i="64"/>
  <c r="AW3119" i="64"/>
  <c r="AV3119" i="64"/>
  <c r="AU3119" i="64"/>
  <c r="AT3119" i="64"/>
  <c r="AS3119" i="64"/>
  <c r="AR3119" i="64"/>
  <c r="AQ3119" i="64"/>
  <c r="AP3119" i="64"/>
  <c r="AO3119" i="64"/>
  <c r="AN3119" i="64"/>
  <c r="AM3119" i="64"/>
  <c r="AL3119" i="64"/>
  <c r="AK3119" i="64"/>
  <c r="AJ3119" i="64"/>
  <c r="AI3119" i="64"/>
  <c r="AH3119" i="64"/>
  <c r="AG3119" i="64"/>
  <c r="AF3119" i="64"/>
  <c r="AE3119" i="64"/>
  <c r="AD3119" i="64"/>
  <c r="AC3119" i="64"/>
  <c r="AB3119" i="64"/>
  <c r="AA3119" i="64"/>
  <c r="Z3119" i="64"/>
  <c r="Y3119" i="64"/>
  <c r="X3119" i="64"/>
  <c r="W3119" i="64"/>
  <c r="V3119" i="64"/>
  <c r="U3119" i="64"/>
  <c r="T3119" i="64"/>
  <c r="T3093" i="64"/>
  <c r="U3093" i="64"/>
  <c r="V3093" i="64"/>
  <c r="W3093" i="64"/>
  <c r="X3093" i="64"/>
  <c r="Y3093" i="64"/>
  <c r="Z3093" i="64"/>
  <c r="AA3093" i="64"/>
  <c r="AB3093" i="64"/>
  <c r="AC3093" i="64"/>
  <c r="AD3093" i="64"/>
  <c r="AE3093" i="64"/>
  <c r="AF3093" i="64"/>
  <c r="AG3093" i="64"/>
  <c r="AH3093" i="64"/>
  <c r="AI3093" i="64"/>
  <c r="AJ3093" i="64"/>
  <c r="AK3093" i="64"/>
  <c r="AL3093" i="64"/>
  <c r="AM3093" i="64"/>
  <c r="AN3093" i="64"/>
  <c r="AO3093" i="64"/>
  <c r="AP3093" i="64"/>
  <c r="AQ3093" i="64"/>
  <c r="AR3093" i="64"/>
  <c r="AS3093" i="64"/>
  <c r="AT3093" i="64"/>
  <c r="AU3093" i="64"/>
  <c r="AV3093" i="64"/>
  <c r="AW3093" i="64"/>
  <c r="AX3093" i="64"/>
  <c r="AY3093" i="64"/>
  <c r="AZ3093" i="64"/>
  <c r="BA3093" i="64"/>
  <c r="BB3093" i="64"/>
  <c r="BC3093" i="64"/>
  <c r="BD3093" i="64"/>
  <c r="BE3093" i="64"/>
  <c r="BF3093" i="64"/>
  <c r="BG3093" i="64"/>
  <c r="BH3093" i="64"/>
  <c r="BI3093" i="64"/>
  <c r="BJ3093" i="64"/>
  <c r="BK3093" i="64"/>
  <c r="BL3093" i="64"/>
  <c r="BM3093" i="64"/>
  <c r="BN3093" i="64"/>
  <c r="BO3093" i="64"/>
  <c r="BP3093" i="64"/>
  <c r="BQ3093" i="64"/>
  <c r="BR3093" i="64"/>
  <c r="BS3093" i="64"/>
  <c r="BT3093" i="64"/>
  <c r="BU3093" i="64"/>
  <c r="BV3093" i="64"/>
  <c r="BW3093" i="64"/>
  <c r="BX3093" i="64"/>
  <c r="BY3093" i="64"/>
  <c r="BZ3093" i="64"/>
  <c r="CA3093" i="64"/>
  <c r="CB3093" i="64"/>
  <c r="CC3093" i="64"/>
  <c r="CD3093" i="64"/>
  <c r="CE3093" i="64"/>
  <c r="CF3093" i="64"/>
  <c r="CG3093" i="64"/>
  <c r="CH3093" i="64"/>
  <c r="CI3093" i="64"/>
  <c r="CJ3093" i="64"/>
  <c r="CK3093" i="64"/>
  <c r="T3094" i="64"/>
  <c r="U3094" i="64"/>
  <c r="V3094" i="64"/>
  <c r="W3094" i="64"/>
  <c r="X3094" i="64"/>
  <c r="Y3094" i="64"/>
  <c r="Z3094" i="64"/>
  <c r="AA3094" i="64"/>
  <c r="AB3094" i="64"/>
  <c r="AC3094" i="64"/>
  <c r="AD3094" i="64"/>
  <c r="AE3094" i="64"/>
  <c r="AF3094" i="64"/>
  <c r="AG3094" i="64"/>
  <c r="AH3094" i="64"/>
  <c r="AI3094" i="64"/>
  <c r="AJ3094" i="64"/>
  <c r="AK3094" i="64"/>
  <c r="AL3094" i="64"/>
  <c r="AM3094" i="64"/>
  <c r="AN3094" i="64"/>
  <c r="AO3094" i="64"/>
  <c r="AP3094" i="64"/>
  <c r="AQ3094" i="64"/>
  <c r="AR3094" i="64"/>
  <c r="AS3094" i="64"/>
  <c r="AT3094" i="64"/>
  <c r="AU3094" i="64"/>
  <c r="AV3094" i="64"/>
  <c r="AW3094" i="64"/>
  <c r="AX3094" i="64"/>
  <c r="AY3094" i="64"/>
  <c r="AZ3094" i="64"/>
  <c r="BA3094" i="64"/>
  <c r="BB3094" i="64"/>
  <c r="BC3094" i="64"/>
  <c r="BD3094" i="64"/>
  <c r="BE3094" i="64"/>
  <c r="BF3094" i="64"/>
  <c r="BG3094" i="64"/>
  <c r="BH3094" i="64"/>
  <c r="BI3094" i="64"/>
  <c r="BJ3094" i="64"/>
  <c r="BK3094" i="64"/>
  <c r="BL3094" i="64"/>
  <c r="BM3094" i="64"/>
  <c r="BN3094" i="64"/>
  <c r="BO3094" i="64"/>
  <c r="BP3094" i="64"/>
  <c r="BQ3094" i="64"/>
  <c r="BR3094" i="64"/>
  <c r="BS3094" i="64"/>
  <c r="BT3094" i="64"/>
  <c r="BU3094" i="64"/>
  <c r="BV3094" i="64"/>
  <c r="BW3094" i="64"/>
  <c r="BX3094" i="64"/>
  <c r="BY3094" i="64"/>
  <c r="BZ3094" i="64"/>
  <c r="CA3094" i="64"/>
  <c r="CB3094" i="64"/>
  <c r="CC3094" i="64"/>
  <c r="CD3094" i="64"/>
  <c r="CE3094" i="64"/>
  <c r="CF3094" i="64"/>
  <c r="CG3094" i="64"/>
  <c r="CH3094" i="64"/>
  <c r="CI3094" i="64"/>
  <c r="CJ3094" i="64"/>
  <c r="CK3094" i="64"/>
  <c r="B3094" i="64"/>
  <c r="B3120" i="64" s="1"/>
  <c r="B3146" i="64" s="1"/>
  <c r="B3091" i="64"/>
  <c r="B3117" i="64" s="1"/>
  <c r="B3143" i="64" s="1"/>
  <c r="B3088" i="64"/>
  <c r="B3114" i="64" s="1"/>
  <c r="B3140" i="64" s="1"/>
  <c r="B3089" i="64"/>
  <c r="B3115" i="64" s="1"/>
  <c r="B3141" i="64" s="1"/>
  <c r="B3090" i="64"/>
  <c r="B3116" i="64" s="1"/>
  <c r="B3142" i="64" s="1"/>
  <c r="B3093" i="64"/>
  <c r="B3119" i="64" s="1"/>
  <c r="B3145" i="64" s="1"/>
  <c r="B3087" i="64"/>
  <c r="B3113" i="64" s="1"/>
  <c r="B3139" i="64" s="1"/>
  <c r="T3068" i="64"/>
  <c r="U3068" i="64"/>
  <c r="V3068" i="64"/>
  <c r="W3068" i="64"/>
  <c r="X3068" i="64"/>
  <c r="Y3068" i="64"/>
  <c r="Z3068" i="64"/>
  <c r="AA3068" i="64"/>
  <c r="AB3068" i="64"/>
  <c r="AC3068" i="64"/>
  <c r="AD3068" i="64"/>
  <c r="AE3068" i="64"/>
  <c r="AF3068" i="64"/>
  <c r="AG3068" i="64"/>
  <c r="AH3068" i="64"/>
  <c r="AI3068" i="64"/>
  <c r="AJ3068" i="64"/>
  <c r="AK3068" i="64"/>
  <c r="AL3068" i="64"/>
  <c r="AM3068" i="64"/>
  <c r="AN3068" i="64"/>
  <c r="AO3068" i="64"/>
  <c r="AP3068" i="64"/>
  <c r="AQ3068" i="64"/>
  <c r="AR3068" i="64"/>
  <c r="AS3068" i="64"/>
  <c r="AT3068" i="64"/>
  <c r="AU3068" i="64"/>
  <c r="AV3068" i="64"/>
  <c r="AW3068" i="64"/>
  <c r="AX3068" i="64"/>
  <c r="AY3068" i="64"/>
  <c r="AZ3068" i="64"/>
  <c r="BA3068" i="64"/>
  <c r="BB3068" i="64"/>
  <c r="BC3068" i="64"/>
  <c r="BD3068" i="64"/>
  <c r="BE3068" i="64"/>
  <c r="BF3068" i="64"/>
  <c r="BG3068" i="64"/>
  <c r="BH3068" i="64"/>
  <c r="BI3068" i="64"/>
  <c r="BJ3068" i="64"/>
  <c r="BK3068" i="64"/>
  <c r="BL3068" i="64"/>
  <c r="BM3068" i="64"/>
  <c r="BN3068" i="64"/>
  <c r="BO3068" i="64"/>
  <c r="BP3068" i="64"/>
  <c r="BQ3068" i="64"/>
  <c r="BR3068" i="64"/>
  <c r="BS3068" i="64"/>
  <c r="BT3068" i="64"/>
  <c r="BU3068" i="64"/>
  <c r="BV3068" i="64"/>
  <c r="BW3068" i="64"/>
  <c r="BX3068" i="64"/>
  <c r="BY3068" i="64"/>
  <c r="BZ3068" i="64"/>
  <c r="CA3068" i="64"/>
  <c r="CB3068" i="64"/>
  <c r="CC3068" i="64"/>
  <c r="CD3068" i="64"/>
  <c r="CE3068" i="64"/>
  <c r="CF3068" i="64"/>
  <c r="CG3068" i="64"/>
  <c r="CH3068" i="64"/>
  <c r="CI3068" i="64"/>
  <c r="CJ3068" i="64"/>
  <c r="CK3068" i="64"/>
  <c r="T3067" i="64"/>
  <c r="U3067" i="64"/>
  <c r="V3067" i="64"/>
  <c r="W3067" i="64"/>
  <c r="X3067" i="64"/>
  <c r="Y3067" i="64"/>
  <c r="Z3067" i="64"/>
  <c r="AA3067" i="64"/>
  <c r="AB3067" i="64"/>
  <c r="AC3067" i="64"/>
  <c r="AD3067" i="64"/>
  <c r="AE3067" i="64"/>
  <c r="AF3067" i="64"/>
  <c r="AG3067" i="64"/>
  <c r="AH3067" i="64"/>
  <c r="AI3067" i="64"/>
  <c r="AJ3067" i="64"/>
  <c r="AK3067" i="64"/>
  <c r="AL3067" i="64"/>
  <c r="AM3067" i="64"/>
  <c r="AN3067" i="64"/>
  <c r="AO3067" i="64"/>
  <c r="AP3067" i="64"/>
  <c r="AQ3067" i="64"/>
  <c r="AR3067" i="64"/>
  <c r="AS3067" i="64"/>
  <c r="AT3067" i="64"/>
  <c r="AU3067" i="64"/>
  <c r="AV3067" i="64"/>
  <c r="AW3067" i="64"/>
  <c r="AX3067" i="64"/>
  <c r="AY3067" i="64"/>
  <c r="AZ3067" i="64"/>
  <c r="BA3067" i="64"/>
  <c r="BB3067" i="64"/>
  <c r="BC3067" i="64"/>
  <c r="BD3067" i="64"/>
  <c r="BE3067" i="64"/>
  <c r="BF3067" i="64"/>
  <c r="BG3067" i="64"/>
  <c r="BH3067" i="64"/>
  <c r="BI3067" i="64"/>
  <c r="BJ3067" i="64"/>
  <c r="BK3067" i="64"/>
  <c r="BL3067" i="64"/>
  <c r="BM3067" i="64"/>
  <c r="BN3067" i="64"/>
  <c r="BO3067" i="64"/>
  <c r="BP3067" i="64"/>
  <c r="BQ3067" i="64"/>
  <c r="BR3067" i="64"/>
  <c r="BS3067" i="64"/>
  <c r="BT3067" i="64"/>
  <c r="BU3067" i="64"/>
  <c r="BV3067" i="64"/>
  <c r="BW3067" i="64"/>
  <c r="BX3067" i="64"/>
  <c r="BY3067" i="64"/>
  <c r="BZ3067" i="64"/>
  <c r="CA3067" i="64"/>
  <c r="CB3067" i="64"/>
  <c r="CC3067" i="64"/>
  <c r="CD3067" i="64"/>
  <c r="CE3067" i="64"/>
  <c r="CF3067" i="64"/>
  <c r="CG3067" i="64"/>
  <c r="CH3067" i="64"/>
  <c r="CI3067" i="64"/>
  <c r="CJ3067" i="64"/>
  <c r="CK3067" i="64"/>
  <c r="B3066" i="64"/>
  <c r="B3063" i="64"/>
  <c r="B3064" i="64"/>
  <c r="B3065" i="64"/>
  <c r="B3068" i="64"/>
  <c r="B3062" i="64"/>
  <c r="T3042" i="64"/>
  <c r="U3042" i="64"/>
  <c r="V3042" i="64"/>
  <c r="W3042" i="64"/>
  <c r="X3042" i="64"/>
  <c r="Y3042" i="64"/>
  <c r="Z3042" i="64"/>
  <c r="AA3042" i="64"/>
  <c r="AB3042" i="64"/>
  <c r="AC3042" i="64"/>
  <c r="AD3042" i="64"/>
  <c r="AE3042" i="64"/>
  <c r="AF3042" i="64"/>
  <c r="AG3042" i="64"/>
  <c r="AH3042" i="64"/>
  <c r="AI3042" i="64"/>
  <c r="AJ3042" i="64"/>
  <c r="AK3042" i="64"/>
  <c r="AL3042" i="64"/>
  <c r="AM3042" i="64"/>
  <c r="AN3042" i="64"/>
  <c r="AO3042" i="64"/>
  <c r="AP3042" i="64"/>
  <c r="AQ3042" i="64"/>
  <c r="AR3042" i="64"/>
  <c r="AS3042" i="64"/>
  <c r="AT3042" i="64"/>
  <c r="AU3042" i="64"/>
  <c r="AV3042" i="64"/>
  <c r="AW3042" i="64"/>
  <c r="AX3042" i="64"/>
  <c r="AY3042" i="64"/>
  <c r="AZ3042" i="64"/>
  <c r="BA3042" i="64"/>
  <c r="BB3042" i="64"/>
  <c r="BC3042" i="64"/>
  <c r="BD3042" i="64"/>
  <c r="BE3042" i="64"/>
  <c r="BF3042" i="64"/>
  <c r="BG3042" i="64"/>
  <c r="BH3042" i="64"/>
  <c r="BI3042" i="64"/>
  <c r="BJ3042" i="64"/>
  <c r="BK3042" i="64"/>
  <c r="BL3042" i="64"/>
  <c r="BM3042" i="64"/>
  <c r="BN3042" i="64"/>
  <c r="BO3042" i="64"/>
  <c r="BP3042" i="64"/>
  <c r="BQ3042" i="64"/>
  <c r="BR3042" i="64"/>
  <c r="BS3042" i="64"/>
  <c r="BT3042" i="64"/>
  <c r="BU3042" i="64"/>
  <c r="BV3042" i="64"/>
  <c r="BW3042" i="64"/>
  <c r="BX3042" i="64"/>
  <c r="BY3042" i="64"/>
  <c r="BZ3042" i="64"/>
  <c r="CA3042" i="64"/>
  <c r="CB3042" i="64"/>
  <c r="CC3042" i="64"/>
  <c r="CD3042" i="64"/>
  <c r="CE3042" i="64"/>
  <c r="CF3042" i="64"/>
  <c r="CG3042" i="64"/>
  <c r="CH3042" i="64"/>
  <c r="CI3042" i="64"/>
  <c r="CJ3042" i="64"/>
  <c r="CK3042" i="64"/>
  <c r="B3043" i="64"/>
  <c r="B3040" i="64"/>
  <c r="B3038" i="64"/>
  <c r="B3039" i="64"/>
  <c r="B3042" i="64"/>
  <c r="B3036" i="64"/>
  <c r="B2291" i="64"/>
  <c r="B2289" i="64"/>
  <c r="B2290" i="64"/>
  <c r="B2293" i="64"/>
  <c r="B2294" i="64"/>
  <c r="B2295" i="64"/>
  <c r="B2288" i="64"/>
  <c r="CK2270" i="64"/>
  <c r="CJ2270" i="64"/>
  <c r="CI2270" i="64"/>
  <c r="CH2270" i="64"/>
  <c r="CG2270" i="64"/>
  <c r="CF2270" i="64"/>
  <c r="CE2270" i="64"/>
  <c r="CD2270" i="64"/>
  <c r="CC2270" i="64"/>
  <c r="CB2270" i="64"/>
  <c r="CA2270" i="64"/>
  <c r="BZ2270" i="64"/>
  <c r="BY2270" i="64"/>
  <c r="BX2270" i="64"/>
  <c r="BW2270" i="64"/>
  <c r="BV2270" i="64"/>
  <c r="BU2270" i="64"/>
  <c r="BT2270" i="64"/>
  <c r="BS2270" i="64"/>
  <c r="BR2270" i="64"/>
  <c r="BQ2270" i="64"/>
  <c r="BP2270" i="64"/>
  <c r="BO2270" i="64"/>
  <c r="BN2270" i="64"/>
  <c r="BM2270" i="64"/>
  <c r="BL2270" i="64"/>
  <c r="BK2270" i="64"/>
  <c r="BJ2270" i="64"/>
  <c r="BI2270" i="64"/>
  <c r="BH2270" i="64"/>
  <c r="BG2270" i="64"/>
  <c r="BF2270" i="64"/>
  <c r="BE2270" i="64"/>
  <c r="BD2270" i="64"/>
  <c r="BC2270" i="64"/>
  <c r="BB2270" i="64"/>
  <c r="BA2270" i="64"/>
  <c r="AZ2270" i="64"/>
  <c r="AY2270" i="64"/>
  <c r="AX2270" i="64"/>
  <c r="AW2270" i="64"/>
  <c r="AV2270" i="64"/>
  <c r="AU2270" i="64"/>
  <c r="AT2270" i="64"/>
  <c r="AS2270" i="64"/>
  <c r="AR2270" i="64"/>
  <c r="AQ2270" i="64"/>
  <c r="AP2270" i="64"/>
  <c r="AO2270" i="64"/>
  <c r="AN2270" i="64"/>
  <c r="AM2270" i="64"/>
  <c r="AL2270" i="64"/>
  <c r="AK2270" i="64"/>
  <c r="AJ2270" i="64"/>
  <c r="AI2270" i="64"/>
  <c r="AH2270" i="64"/>
  <c r="AG2270" i="64"/>
  <c r="AF2270" i="64"/>
  <c r="AE2270" i="64"/>
  <c r="AD2270" i="64"/>
  <c r="AC2270" i="64"/>
  <c r="AB2270" i="64"/>
  <c r="AA2270" i="64"/>
  <c r="Z2270" i="64"/>
  <c r="Y2270" i="64"/>
  <c r="X2270" i="64"/>
  <c r="W2270" i="64"/>
  <c r="V2270" i="64"/>
  <c r="U2270" i="64"/>
  <c r="T2270" i="64"/>
  <c r="B2268" i="64"/>
  <c r="B2265" i="64"/>
  <c r="B2266" i="64"/>
  <c r="B2267" i="64"/>
  <c r="B2270" i="64"/>
  <c r="B2271" i="64"/>
  <c r="B2264" i="64"/>
  <c r="B2260" i="64" s="1"/>
  <c r="T2246" i="64"/>
  <c r="U2246" i="64"/>
  <c r="V2246" i="64"/>
  <c r="W2246" i="64"/>
  <c r="X2246" i="64"/>
  <c r="Y2246" i="64"/>
  <c r="Z2246" i="64"/>
  <c r="AA2246" i="64"/>
  <c r="AB2246" i="64"/>
  <c r="AC2246" i="64"/>
  <c r="AD2246" i="64"/>
  <c r="AE2246" i="64"/>
  <c r="AF2246" i="64"/>
  <c r="AG2246" i="64"/>
  <c r="AH2246" i="64"/>
  <c r="AI2246" i="64"/>
  <c r="AJ2246" i="64"/>
  <c r="AK2246" i="64"/>
  <c r="AL2246" i="64"/>
  <c r="AM2246" i="64"/>
  <c r="AN2246" i="64"/>
  <c r="AO2246" i="64"/>
  <c r="AP2246" i="64"/>
  <c r="AQ2246" i="64"/>
  <c r="AR2246" i="64"/>
  <c r="AS2246" i="64"/>
  <c r="AT2246" i="64"/>
  <c r="AU2246" i="64"/>
  <c r="AV2246" i="64"/>
  <c r="AW2246" i="64"/>
  <c r="AX2246" i="64"/>
  <c r="AY2246" i="64"/>
  <c r="AZ2246" i="64"/>
  <c r="BA2246" i="64"/>
  <c r="BB2246" i="64"/>
  <c r="BC2246" i="64"/>
  <c r="BD2246" i="64"/>
  <c r="BE2246" i="64"/>
  <c r="BF2246" i="64"/>
  <c r="BG2246" i="64"/>
  <c r="BH2246" i="64"/>
  <c r="BI2246" i="64"/>
  <c r="BJ2246" i="64"/>
  <c r="BK2246" i="64"/>
  <c r="BL2246" i="64"/>
  <c r="BM2246" i="64"/>
  <c r="BN2246" i="64"/>
  <c r="BO2246" i="64"/>
  <c r="BP2246" i="64"/>
  <c r="BQ2246" i="64"/>
  <c r="BR2246" i="64"/>
  <c r="BS2246" i="64"/>
  <c r="BT2246" i="64"/>
  <c r="BU2246" i="64"/>
  <c r="BV2246" i="64"/>
  <c r="BW2246" i="64"/>
  <c r="BX2246" i="64"/>
  <c r="BY2246" i="64"/>
  <c r="BZ2246" i="64"/>
  <c r="CA2246" i="64"/>
  <c r="CB2246" i="64"/>
  <c r="CC2246" i="64"/>
  <c r="CD2246" i="64"/>
  <c r="CE2246" i="64"/>
  <c r="CF2246" i="64"/>
  <c r="CG2246" i="64"/>
  <c r="CH2246" i="64"/>
  <c r="CI2246" i="64"/>
  <c r="CJ2246" i="64"/>
  <c r="CK2246" i="64"/>
  <c r="T2247" i="64"/>
  <c r="U2247" i="64"/>
  <c r="V2247" i="64"/>
  <c r="W2247" i="64"/>
  <c r="X2247" i="64"/>
  <c r="Y2247" i="64"/>
  <c r="Z2247" i="64"/>
  <c r="AA2247" i="64"/>
  <c r="AB2247" i="64"/>
  <c r="AC2247" i="64"/>
  <c r="AD2247" i="64"/>
  <c r="AE2247" i="64"/>
  <c r="AF2247" i="64"/>
  <c r="AG2247" i="64"/>
  <c r="AH2247" i="64"/>
  <c r="AI2247" i="64"/>
  <c r="AJ2247" i="64"/>
  <c r="AK2247" i="64"/>
  <c r="AL2247" i="64"/>
  <c r="AM2247" i="64"/>
  <c r="AN2247" i="64"/>
  <c r="AO2247" i="64"/>
  <c r="AP2247" i="64"/>
  <c r="AQ2247" i="64"/>
  <c r="AR2247" i="64"/>
  <c r="AS2247" i="64"/>
  <c r="AT2247" i="64"/>
  <c r="AU2247" i="64"/>
  <c r="AV2247" i="64"/>
  <c r="AW2247" i="64"/>
  <c r="AX2247" i="64"/>
  <c r="AY2247" i="64"/>
  <c r="AZ2247" i="64"/>
  <c r="BA2247" i="64"/>
  <c r="BB2247" i="64"/>
  <c r="BC2247" i="64"/>
  <c r="BD2247" i="64"/>
  <c r="BE2247" i="64"/>
  <c r="BF2247" i="64"/>
  <c r="BG2247" i="64"/>
  <c r="BH2247" i="64"/>
  <c r="BI2247" i="64"/>
  <c r="BJ2247" i="64"/>
  <c r="BK2247" i="64"/>
  <c r="BL2247" i="64"/>
  <c r="BM2247" i="64"/>
  <c r="BN2247" i="64"/>
  <c r="BO2247" i="64"/>
  <c r="BP2247" i="64"/>
  <c r="BQ2247" i="64"/>
  <c r="BR2247" i="64"/>
  <c r="BS2247" i="64"/>
  <c r="BT2247" i="64"/>
  <c r="BU2247" i="64"/>
  <c r="BV2247" i="64"/>
  <c r="BW2247" i="64"/>
  <c r="BX2247" i="64"/>
  <c r="BY2247" i="64"/>
  <c r="BZ2247" i="64"/>
  <c r="CA2247" i="64"/>
  <c r="CB2247" i="64"/>
  <c r="CC2247" i="64"/>
  <c r="CD2247" i="64"/>
  <c r="CE2247" i="64"/>
  <c r="CF2247" i="64"/>
  <c r="CG2247" i="64"/>
  <c r="CH2247" i="64"/>
  <c r="CI2247" i="64"/>
  <c r="CJ2247" i="64"/>
  <c r="CK2247" i="64"/>
  <c r="B2244" i="64"/>
  <c r="B2241" i="64"/>
  <c r="B2242" i="64"/>
  <c r="B2243" i="64"/>
  <c r="B2246" i="64"/>
  <c r="B2247" i="64"/>
  <c r="B2240" i="64"/>
  <c r="B2213" i="64"/>
  <c r="CK2215" i="64"/>
  <c r="CJ2215" i="64"/>
  <c r="CI2215" i="64"/>
  <c r="CH2215" i="64"/>
  <c r="CG2215" i="64"/>
  <c r="CF2215" i="64"/>
  <c r="CE2215" i="64"/>
  <c r="CD2215" i="64"/>
  <c r="CC2215" i="64"/>
  <c r="CB2215" i="64"/>
  <c r="CA2215" i="64"/>
  <c r="BZ2215" i="64"/>
  <c r="BY2215" i="64"/>
  <c r="BX2215" i="64"/>
  <c r="BW2215" i="64"/>
  <c r="BV2215" i="64"/>
  <c r="BU2215" i="64"/>
  <c r="BT2215" i="64"/>
  <c r="BS2215" i="64"/>
  <c r="BR2215" i="64"/>
  <c r="BQ2215" i="64"/>
  <c r="BP2215" i="64"/>
  <c r="BO2215" i="64"/>
  <c r="BN2215" i="64"/>
  <c r="BM2215" i="64"/>
  <c r="BL2215" i="64"/>
  <c r="BK2215" i="64"/>
  <c r="BJ2215" i="64"/>
  <c r="BI2215" i="64"/>
  <c r="BH2215" i="64"/>
  <c r="BG2215" i="64"/>
  <c r="BF2215" i="64"/>
  <c r="BE2215" i="64"/>
  <c r="BD2215" i="64"/>
  <c r="BC2215" i="64"/>
  <c r="BB2215" i="64"/>
  <c r="BA2215" i="64"/>
  <c r="AZ2215" i="64"/>
  <c r="AY2215" i="64"/>
  <c r="AX2215" i="64"/>
  <c r="AW2215" i="64"/>
  <c r="AV2215" i="64"/>
  <c r="AU2215" i="64"/>
  <c r="AT2215" i="64"/>
  <c r="AS2215" i="64"/>
  <c r="AR2215" i="64"/>
  <c r="AQ2215" i="64"/>
  <c r="AP2215" i="64"/>
  <c r="AO2215" i="64"/>
  <c r="AN2215" i="64"/>
  <c r="AM2215" i="64"/>
  <c r="AL2215" i="64"/>
  <c r="AK2215" i="64"/>
  <c r="AJ2215" i="64"/>
  <c r="AI2215" i="64"/>
  <c r="AH2215" i="64"/>
  <c r="AG2215" i="64"/>
  <c r="AF2215" i="64"/>
  <c r="AE2215" i="64"/>
  <c r="AD2215" i="64"/>
  <c r="AC2215" i="64"/>
  <c r="AB2215" i="64"/>
  <c r="AA2215" i="64"/>
  <c r="Z2215" i="64"/>
  <c r="Y2215" i="64"/>
  <c r="X2215" i="64"/>
  <c r="W2215" i="64"/>
  <c r="V2215" i="64"/>
  <c r="U2215" i="64"/>
  <c r="T2215" i="64"/>
  <c r="B2210" i="64"/>
  <c r="B2211" i="64"/>
  <c r="B2212" i="64"/>
  <c r="B2215" i="64"/>
  <c r="B2216" i="64"/>
  <c r="B2209" i="64"/>
  <c r="B2187" i="64"/>
  <c r="T2190" i="64"/>
  <c r="U2190" i="64"/>
  <c r="V2190" i="64"/>
  <c r="W2190" i="64"/>
  <c r="X2190" i="64"/>
  <c r="Y2190" i="64"/>
  <c r="Z2190" i="64"/>
  <c r="AA2190" i="64"/>
  <c r="AB2190" i="64"/>
  <c r="AC2190" i="64"/>
  <c r="AD2190" i="64"/>
  <c r="AE2190" i="64"/>
  <c r="AF2190" i="64"/>
  <c r="AG2190" i="64"/>
  <c r="AH2190" i="64"/>
  <c r="AI2190" i="64"/>
  <c r="AJ2190" i="64"/>
  <c r="AK2190" i="64"/>
  <c r="AL2190" i="64"/>
  <c r="AM2190" i="64"/>
  <c r="AN2190" i="64"/>
  <c r="AO2190" i="64"/>
  <c r="AP2190" i="64"/>
  <c r="AQ2190" i="64"/>
  <c r="AR2190" i="64"/>
  <c r="AS2190" i="64"/>
  <c r="AT2190" i="64"/>
  <c r="AU2190" i="64"/>
  <c r="AV2190" i="64"/>
  <c r="AW2190" i="64"/>
  <c r="AX2190" i="64"/>
  <c r="AY2190" i="64"/>
  <c r="AZ2190" i="64"/>
  <c r="BA2190" i="64"/>
  <c r="BB2190" i="64"/>
  <c r="BC2190" i="64"/>
  <c r="BD2190" i="64"/>
  <c r="BE2190" i="64"/>
  <c r="BF2190" i="64"/>
  <c r="BG2190" i="64"/>
  <c r="BH2190" i="64"/>
  <c r="BI2190" i="64"/>
  <c r="BJ2190" i="64"/>
  <c r="BK2190" i="64"/>
  <c r="BL2190" i="64"/>
  <c r="BM2190" i="64"/>
  <c r="BN2190" i="64"/>
  <c r="BO2190" i="64"/>
  <c r="BP2190" i="64"/>
  <c r="BQ2190" i="64"/>
  <c r="BR2190" i="64"/>
  <c r="BS2190" i="64"/>
  <c r="BT2190" i="64"/>
  <c r="BU2190" i="64"/>
  <c r="BV2190" i="64"/>
  <c r="BW2190" i="64"/>
  <c r="BX2190" i="64"/>
  <c r="BY2190" i="64"/>
  <c r="BZ2190" i="64"/>
  <c r="CA2190" i="64"/>
  <c r="CB2190" i="64"/>
  <c r="CC2190" i="64"/>
  <c r="CD2190" i="64"/>
  <c r="CE2190" i="64"/>
  <c r="CF2190" i="64"/>
  <c r="CG2190" i="64"/>
  <c r="CH2190" i="64"/>
  <c r="CI2190" i="64"/>
  <c r="CJ2190" i="64"/>
  <c r="CK2190" i="64"/>
  <c r="T2189" i="64"/>
  <c r="U2189" i="64"/>
  <c r="V2189" i="64"/>
  <c r="W2189" i="64"/>
  <c r="X2189" i="64"/>
  <c r="Y2189" i="64"/>
  <c r="Z2189" i="64"/>
  <c r="AA2189" i="64"/>
  <c r="AB2189" i="64"/>
  <c r="AC2189" i="64"/>
  <c r="AD2189" i="64"/>
  <c r="AE2189" i="64"/>
  <c r="AF2189" i="64"/>
  <c r="AG2189" i="64"/>
  <c r="AH2189" i="64"/>
  <c r="AI2189" i="64"/>
  <c r="AJ2189" i="64"/>
  <c r="AK2189" i="64"/>
  <c r="AL2189" i="64"/>
  <c r="AM2189" i="64"/>
  <c r="AN2189" i="64"/>
  <c r="AO2189" i="64"/>
  <c r="AP2189" i="64"/>
  <c r="AQ2189" i="64"/>
  <c r="AR2189" i="64"/>
  <c r="AS2189" i="64"/>
  <c r="AT2189" i="64"/>
  <c r="AU2189" i="64"/>
  <c r="AV2189" i="64"/>
  <c r="AW2189" i="64"/>
  <c r="AX2189" i="64"/>
  <c r="AY2189" i="64"/>
  <c r="AZ2189" i="64"/>
  <c r="BA2189" i="64"/>
  <c r="BB2189" i="64"/>
  <c r="BC2189" i="64"/>
  <c r="BD2189" i="64"/>
  <c r="BE2189" i="64"/>
  <c r="BF2189" i="64"/>
  <c r="BG2189" i="64"/>
  <c r="BH2189" i="64"/>
  <c r="BI2189" i="64"/>
  <c r="BJ2189" i="64"/>
  <c r="BK2189" i="64"/>
  <c r="BL2189" i="64"/>
  <c r="BM2189" i="64"/>
  <c r="BN2189" i="64"/>
  <c r="BO2189" i="64"/>
  <c r="BP2189" i="64"/>
  <c r="BQ2189" i="64"/>
  <c r="BR2189" i="64"/>
  <c r="BS2189" i="64"/>
  <c r="BT2189" i="64"/>
  <c r="BU2189" i="64"/>
  <c r="BV2189" i="64"/>
  <c r="BW2189" i="64"/>
  <c r="BX2189" i="64"/>
  <c r="BY2189" i="64"/>
  <c r="BZ2189" i="64"/>
  <c r="CA2189" i="64"/>
  <c r="CB2189" i="64"/>
  <c r="CC2189" i="64"/>
  <c r="CD2189" i="64"/>
  <c r="CE2189" i="64"/>
  <c r="CF2189" i="64"/>
  <c r="CG2189" i="64"/>
  <c r="CH2189" i="64"/>
  <c r="CI2189" i="64"/>
  <c r="CJ2189" i="64"/>
  <c r="CK2189" i="64"/>
  <c r="B2184" i="64"/>
  <c r="B2169" i="64" s="1"/>
  <c r="B2185" i="64"/>
  <c r="B2186" i="64"/>
  <c r="B2189" i="64"/>
  <c r="B2190" i="64"/>
  <c r="B2183" i="64"/>
  <c r="B2155"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B2152" i="64"/>
  <c r="B2153" i="64"/>
  <c r="B2154" i="64"/>
  <c r="B2157" i="64"/>
  <c r="B2158" i="64"/>
  <c r="B2151" i="64"/>
  <c r="B1588" i="64"/>
  <c r="CK3168" i="64"/>
  <c r="CJ3168" i="64"/>
  <c r="CI3168" i="64"/>
  <c r="CH3168" i="64"/>
  <c r="CG3168" i="64"/>
  <c r="CF3168" i="64"/>
  <c r="CE3168" i="64"/>
  <c r="CD3168" i="64"/>
  <c r="CC3168" i="64"/>
  <c r="CB3168" i="64"/>
  <c r="CA3168" i="64"/>
  <c r="BZ3168" i="64"/>
  <c r="BY3168" i="64"/>
  <c r="BX3168" i="64"/>
  <c r="BW3168" i="64"/>
  <c r="BV3168" i="64"/>
  <c r="BU3168" i="64"/>
  <c r="BT3168" i="64"/>
  <c r="BS3168" i="64"/>
  <c r="BR3168" i="64"/>
  <c r="BQ3168" i="64"/>
  <c r="BP3168" i="64"/>
  <c r="BO3168" i="64"/>
  <c r="BN3168" i="64"/>
  <c r="BM3168" i="64"/>
  <c r="BL3168" i="64"/>
  <c r="BK3168" i="64"/>
  <c r="BJ3168" i="64"/>
  <c r="BI3168" i="64"/>
  <c r="BH3168" i="64"/>
  <c r="BG3168" i="64"/>
  <c r="BF3168" i="64"/>
  <c r="BE3168" i="64"/>
  <c r="BD3168" i="64"/>
  <c r="BC3168" i="64"/>
  <c r="BB3168" i="64"/>
  <c r="BA3168" i="64"/>
  <c r="AZ3168" i="64"/>
  <c r="AY3168" i="64"/>
  <c r="AX3168" i="64"/>
  <c r="AW3168" i="64"/>
  <c r="AV3168" i="64"/>
  <c r="AU3168" i="64"/>
  <c r="AT3168" i="64"/>
  <c r="AS3168" i="64"/>
  <c r="AR3168" i="64"/>
  <c r="AQ3168" i="64"/>
  <c r="AP3168" i="64"/>
  <c r="AO3168" i="64"/>
  <c r="AN3168" i="64"/>
  <c r="AM3168" i="64"/>
  <c r="AL3168" i="64"/>
  <c r="AK3168" i="64"/>
  <c r="AJ3168" i="64"/>
  <c r="AI3168" i="64"/>
  <c r="AH3168" i="64"/>
  <c r="AG3168" i="64"/>
  <c r="AF3168" i="64"/>
  <c r="AE3168" i="64"/>
  <c r="AD3168" i="64"/>
  <c r="AC3168" i="64"/>
  <c r="AB3168" i="64"/>
  <c r="AA3168" i="64"/>
  <c r="Z3168" i="64"/>
  <c r="Y3168" i="64"/>
  <c r="X3168" i="64"/>
  <c r="W3168" i="64"/>
  <c r="V3168" i="64"/>
  <c r="U3168" i="64"/>
  <c r="T3168" i="64"/>
  <c r="B3166" i="64"/>
  <c r="B3227" i="64" s="1"/>
  <c r="B3163" i="64"/>
  <c r="B3224" i="64" s="1"/>
  <c r="B3164" i="64"/>
  <c r="B3225" i="64" s="1"/>
  <c r="B3165" i="64"/>
  <c r="B3226" i="64" s="1"/>
  <c r="B3168" i="64"/>
  <c r="B3229" i="64" s="1"/>
  <c r="B3169" i="64"/>
  <c r="B3230" i="64" s="1"/>
  <c r="B3162" i="64"/>
  <c r="B3223" i="64" s="1"/>
  <c r="B2132" i="64"/>
  <c r="CK2134" i="64"/>
  <c r="CJ2134" i="64"/>
  <c r="CI2134" i="64"/>
  <c r="CH2134" i="64"/>
  <c r="CG2134" i="64"/>
  <c r="CF2134" i="64"/>
  <c r="CE2134" i="64"/>
  <c r="CD2134" i="64"/>
  <c r="CC2134" i="64"/>
  <c r="CB2134" i="64"/>
  <c r="CA2134" i="64"/>
  <c r="BZ2134" i="64"/>
  <c r="BY2134" i="64"/>
  <c r="BX2134" i="64"/>
  <c r="BW2134" i="64"/>
  <c r="BV2134" i="64"/>
  <c r="BU2134" i="64"/>
  <c r="BT2134" i="64"/>
  <c r="BS2134" i="64"/>
  <c r="BR2134" i="64"/>
  <c r="BQ2134" i="64"/>
  <c r="BP2134" i="64"/>
  <c r="BO2134" i="64"/>
  <c r="BN2134" i="64"/>
  <c r="BM2134" i="64"/>
  <c r="BL2134" i="64"/>
  <c r="BK2134" i="64"/>
  <c r="BJ2134" i="64"/>
  <c r="BI2134" i="64"/>
  <c r="BH2134" i="64"/>
  <c r="BG2134" i="64"/>
  <c r="BF2134" i="64"/>
  <c r="BE2134" i="64"/>
  <c r="BD2134" i="64"/>
  <c r="BC2134" i="64"/>
  <c r="BB2134" i="64"/>
  <c r="BA2134" i="64"/>
  <c r="AZ2134" i="64"/>
  <c r="AY2134" i="64"/>
  <c r="AX2134" i="64"/>
  <c r="AW2134" i="64"/>
  <c r="AV2134" i="64"/>
  <c r="AU2134" i="64"/>
  <c r="AT2134" i="64"/>
  <c r="AS2134" i="64"/>
  <c r="AR2134" i="64"/>
  <c r="AQ2134" i="64"/>
  <c r="AP2134" i="64"/>
  <c r="AO2134" i="64"/>
  <c r="AN2134" i="64"/>
  <c r="AM2134" i="64"/>
  <c r="AL2134" i="64"/>
  <c r="AK2134" i="64"/>
  <c r="AJ2134" i="64"/>
  <c r="AI2134" i="64"/>
  <c r="AH2134" i="64"/>
  <c r="AG2134" i="64"/>
  <c r="AF2134" i="64"/>
  <c r="AE2134" i="64"/>
  <c r="AD2134" i="64"/>
  <c r="AC2134" i="64"/>
  <c r="AB2134" i="64"/>
  <c r="AA2134" i="64"/>
  <c r="Z2134" i="64"/>
  <c r="Y2134" i="64"/>
  <c r="X2134" i="64"/>
  <c r="W2134" i="64"/>
  <c r="V2134" i="64"/>
  <c r="U2134" i="64"/>
  <c r="T2134" i="64"/>
  <c r="B2090" i="64"/>
  <c r="B2129" i="64"/>
  <c r="B2130" i="64"/>
  <c r="B2131" i="64"/>
  <c r="B2134" i="64"/>
  <c r="B2135" i="64"/>
  <c r="B2128" i="64"/>
  <c r="T2090" i="64"/>
  <c r="U2090" i="64"/>
  <c r="V2090" i="64"/>
  <c r="W2090" i="64"/>
  <c r="X2090" i="64"/>
  <c r="Y2090" i="64"/>
  <c r="Z2090" i="64"/>
  <c r="AA2090" i="64"/>
  <c r="AB2090" i="64"/>
  <c r="AC2090" i="64"/>
  <c r="AD2090" i="64"/>
  <c r="AE2090" i="64"/>
  <c r="AF2090" i="64"/>
  <c r="AG2090" i="64"/>
  <c r="AH2090" i="64"/>
  <c r="AI2090" i="64"/>
  <c r="AJ2090" i="64"/>
  <c r="AK2090" i="64"/>
  <c r="AL2090" i="64"/>
  <c r="AM2090" i="64"/>
  <c r="AN2090" i="64"/>
  <c r="AO2090" i="64"/>
  <c r="AP2090" i="64"/>
  <c r="AQ2090" i="64"/>
  <c r="AR2090" i="64"/>
  <c r="AS2090" i="64"/>
  <c r="AT2090" i="64"/>
  <c r="AU2090" i="64"/>
  <c r="AV2090" i="64"/>
  <c r="AW2090" i="64"/>
  <c r="AX2090" i="64"/>
  <c r="AY2090" i="64"/>
  <c r="AZ2090" i="64"/>
  <c r="BA2090" i="64"/>
  <c r="BB2090" i="64"/>
  <c r="BC2090" i="64"/>
  <c r="BD2090" i="64"/>
  <c r="BE2090" i="64"/>
  <c r="BF2090" i="64"/>
  <c r="BG2090" i="64"/>
  <c r="BH2090" i="64"/>
  <c r="BI2090" i="64"/>
  <c r="BJ2090" i="64"/>
  <c r="BK2090" i="64"/>
  <c r="BL2090" i="64"/>
  <c r="BM2090" i="64"/>
  <c r="BN2090" i="64"/>
  <c r="BO2090" i="64"/>
  <c r="BP2090" i="64"/>
  <c r="BQ2090" i="64"/>
  <c r="BR2090" i="64"/>
  <c r="BS2090" i="64"/>
  <c r="BT2090" i="64"/>
  <c r="BU2090" i="64"/>
  <c r="BV2090" i="64"/>
  <c r="BW2090" i="64"/>
  <c r="BX2090" i="64"/>
  <c r="BY2090" i="64"/>
  <c r="BZ2090" i="64"/>
  <c r="CA2090" i="64"/>
  <c r="CB2090" i="64"/>
  <c r="CC2090" i="64"/>
  <c r="CD2090" i="64"/>
  <c r="CE2090" i="64"/>
  <c r="CF2090" i="64"/>
  <c r="CG2090" i="64"/>
  <c r="CH2090" i="64"/>
  <c r="CI2090" i="64"/>
  <c r="CJ2090" i="64"/>
  <c r="CK2090" i="64"/>
  <c r="B2088" i="64"/>
  <c r="B2085" i="64"/>
  <c r="B2086" i="64"/>
  <c r="B2087" i="64"/>
  <c r="B2091" i="64"/>
  <c r="B2084" i="64"/>
  <c r="B2601" i="64"/>
  <c r="B2598" i="64"/>
  <c r="B2599" i="64"/>
  <c r="B2600" i="64"/>
  <c r="B2603" i="64"/>
  <c r="B2604" i="64"/>
  <c r="B2597" i="64"/>
  <c r="T2535" i="64"/>
  <c r="U2535" i="64"/>
  <c r="V2535" i="64"/>
  <c r="W2535" i="64"/>
  <c r="X2535" i="64"/>
  <c r="Y2535" i="64"/>
  <c r="Z2535" i="64"/>
  <c r="AA2535" i="64"/>
  <c r="AB2535" i="64"/>
  <c r="AC2535" i="64"/>
  <c r="AD2535" i="64"/>
  <c r="AE2535" i="64"/>
  <c r="AF2535" i="64"/>
  <c r="AG2535" i="64"/>
  <c r="AH2535" i="64"/>
  <c r="AI2535" i="64"/>
  <c r="AJ2535" i="64"/>
  <c r="AK2535" i="64"/>
  <c r="AL2535" i="64"/>
  <c r="AM2535" i="64"/>
  <c r="AN2535" i="64"/>
  <c r="AO2535" i="64"/>
  <c r="AP2535" i="64"/>
  <c r="AQ2535" i="64"/>
  <c r="AR2535" i="64"/>
  <c r="AS2535" i="64"/>
  <c r="AT2535" i="64"/>
  <c r="AU2535" i="64"/>
  <c r="AV2535" i="64"/>
  <c r="AW2535" i="64"/>
  <c r="AX2535" i="64"/>
  <c r="AY2535" i="64"/>
  <c r="AZ2535" i="64"/>
  <c r="BA2535" i="64"/>
  <c r="BB2535" i="64"/>
  <c r="BC2535" i="64"/>
  <c r="BD2535" i="64"/>
  <c r="BE2535" i="64"/>
  <c r="BF2535" i="64"/>
  <c r="BG2535" i="64"/>
  <c r="BH2535" i="64"/>
  <c r="BI2535" i="64"/>
  <c r="BJ2535" i="64"/>
  <c r="BK2535" i="64"/>
  <c r="BL2535" i="64"/>
  <c r="BM2535" i="64"/>
  <c r="BN2535" i="64"/>
  <c r="BO2535" i="64"/>
  <c r="BP2535" i="64"/>
  <c r="BQ2535" i="64"/>
  <c r="BR2535" i="64"/>
  <c r="BS2535" i="64"/>
  <c r="BT2535" i="64"/>
  <c r="BU2535" i="64"/>
  <c r="BV2535" i="64"/>
  <c r="BW2535" i="64"/>
  <c r="BX2535" i="64"/>
  <c r="BY2535" i="64"/>
  <c r="BZ2535" i="64"/>
  <c r="CA2535" i="64"/>
  <c r="CB2535" i="64"/>
  <c r="CC2535" i="64"/>
  <c r="CD2535" i="64"/>
  <c r="CE2535" i="64"/>
  <c r="CF2535" i="64"/>
  <c r="CG2535" i="64"/>
  <c r="CH2535" i="64"/>
  <c r="CI2535" i="64"/>
  <c r="CJ2535" i="64"/>
  <c r="CK2535" i="64"/>
  <c r="B2533" i="64"/>
  <c r="B2530" i="64"/>
  <c r="B2531" i="64"/>
  <c r="B2532" i="64"/>
  <c r="B2535" i="64"/>
  <c r="B2536" i="64"/>
  <c r="B2529" i="64"/>
  <c r="T2503" i="64"/>
  <c r="U2503" i="64"/>
  <c r="V2503" i="64"/>
  <c r="W2503" i="64"/>
  <c r="X2503" i="64"/>
  <c r="Y2503" i="64"/>
  <c r="Z2503" i="64"/>
  <c r="AA2503" i="64"/>
  <c r="AB2503" i="64"/>
  <c r="AC2503" i="64"/>
  <c r="AD2503" i="64"/>
  <c r="AE2503" i="64"/>
  <c r="AF2503" i="64"/>
  <c r="AG2503" i="64"/>
  <c r="AH2503" i="64"/>
  <c r="AI2503" i="64"/>
  <c r="AJ2503" i="64"/>
  <c r="AK2503" i="64"/>
  <c r="AL2503" i="64"/>
  <c r="AM2503" i="64"/>
  <c r="AN2503" i="64"/>
  <c r="AO2503" i="64"/>
  <c r="AP2503" i="64"/>
  <c r="AQ2503" i="64"/>
  <c r="AR2503" i="64"/>
  <c r="AS2503" i="64"/>
  <c r="AT2503" i="64"/>
  <c r="AU2503" i="64"/>
  <c r="AV2503" i="64"/>
  <c r="AW2503" i="64"/>
  <c r="AX2503" i="64"/>
  <c r="AY2503" i="64"/>
  <c r="AZ2503" i="64"/>
  <c r="BA2503" i="64"/>
  <c r="BB2503" i="64"/>
  <c r="BC2503" i="64"/>
  <c r="BD2503" i="64"/>
  <c r="BE2503" i="64"/>
  <c r="BF2503" i="64"/>
  <c r="BG2503" i="64"/>
  <c r="BH2503" i="64"/>
  <c r="BI2503" i="64"/>
  <c r="BJ2503" i="64"/>
  <c r="BK2503" i="64"/>
  <c r="BL2503" i="64"/>
  <c r="BM2503" i="64"/>
  <c r="BN2503" i="64"/>
  <c r="BO2503" i="64"/>
  <c r="BP2503" i="64"/>
  <c r="BQ2503" i="64"/>
  <c r="BR2503" i="64"/>
  <c r="BS2503" i="64"/>
  <c r="BT2503" i="64"/>
  <c r="BU2503" i="64"/>
  <c r="BV2503" i="64"/>
  <c r="BW2503" i="64"/>
  <c r="BX2503" i="64"/>
  <c r="BY2503" i="64"/>
  <c r="BZ2503" i="64"/>
  <c r="CA2503" i="64"/>
  <c r="CB2503" i="64"/>
  <c r="CC2503" i="64"/>
  <c r="CD2503" i="64"/>
  <c r="CE2503" i="64"/>
  <c r="CF2503" i="64"/>
  <c r="CG2503" i="64"/>
  <c r="CH2503" i="64"/>
  <c r="CI2503" i="64"/>
  <c r="CJ2503" i="64"/>
  <c r="CK2503" i="64"/>
  <c r="B2501" i="64"/>
  <c r="B2498" i="64"/>
  <c r="B2499" i="64"/>
  <c r="B2500" i="64"/>
  <c r="B2503" i="64"/>
  <c r="B2504" i="64"/>
  <c r="B2497" i="64"/>
  <c r="B2044" i="64"/>
  <c r="T2046" i="64"/>
  <c r="U2046" i="64"/>
  <c r="V2046" i="64"/>
  <c r="W2046" i="64"/>
  <c r="X2046" i="64"/>
  <c r="Y2046" i="64"/>
  <c r="Z2046" i="64"/>
  <c r="AA2046" i="64"/>
  <c r="AB2046" i="64"/>
  <c r="AC2046" i="64"/>
  <c r="AD2046" i="64"/>
  <c r="AE2046" i="64"/>
  <c r="AF2046" i="64"/>
  <c r="AG2046" i="64"/>
  <c r="AH2046" i="64"/>
  <c r="AI2046" i="64"/>
  <c r="AJ2046" i="64"/>
  <c r="AK2046" i="64"/>
  <c r="AL2046" i="64"/>
  <c r="AM2046" i="64"/>
  <c r="AN2046" i="64"/>
  <c r="AO2046" i="64"/>
  <c r="AP2046" i="64"/>
  <c r="AQ2046" i="64"/>
  <c r="AR2046" i="64"/>
  <c r="AS2046" i="64"/>
  <c r="AT2046" i="64"/>
  <c r="AU2046" i="64"/>
  <c r="AV2046" i="64"/>
  <c r="AW2046" i="64"/>
  <c r="AX2046" i="64"/>
  <c r="AY2046" i="64"/>
  <c r="AZ2046" i="64"/>
  <c r="BA2046" i="64"/>
  <c r="BB2046" i="64"/>
  <c r="BC2046" i="64"/>
  <c r="BD2046" i="64"/>
  <c r="BE2046" i="64"/>
  <c r="BF2046" i="64"/>
  <c r="BG2046" i="64"/>
  <c r="BH2046" i="64"/>
  <c r="BI2046" i="64"/>
  <c r="BJ2046" i="64"/>
  <c r="BK2046" i="64"/>
  <c r="BL2046" i="64"/>
  <c r="BM2046" i="64"/>
  <c r="BN2046" i="64"/>
  <c r="BO2046" i="64"/>
  <c r="BP2046" i="64"/>
  <c r="BQ2046" i="64"/>
  <c r="BR2046" i="64"/>
  <c r="BS2046" i="64"/>
  <c r="BT2046" i="64"/>
  <c r="BU2046" i="64"/>
  <c r="BV2046" i="64"/>
  <c r="BW2046" i="64"/>
  <c r="BX2046" i="64"/>
  <c r="BY2046" i="64"/>
  <c r="BZ2046" i="64"/>
  <c r="CA2046" i="64"/>
  <c r="CB2046" i="64"/>
  <c r="CC2046" i="64"/>
  <c r="CD2046" i="64"/>
  <c r="CE2046" i="64"/>
  <c r="CF2046" i="64"/>
  <c r="CG2046" i="64"/>
  <c r="CH2046" i="64"/>
  <c r="CI2046" i="64"/>
  <c r="CJ2046" i="64"/>
  <c r="CK2046" i="64"/>
  <c r="B2041" i="64"/>
  <c r="B2042" i="64"/>
  <c r="B2043" i="64"/>
  <c r="B2046" i="64"/>
  <c r="B2047" i="64"/>
  <c r="B2040" i="64"/>
  <c r="T2010" i="64"/>
  <c r="U2010" i="64"/>
  <c r="V2010" i="64"/>
  <c r="W2010" i="64"/>
  <c r="X2010" i="64"/>
  <c r="Y2010" i="64"/>
  <c r="Z2010" i="64"/>
  <c r="AA2010" i="64"/>
  <c r="AB2010" i="64"/>
  <c r="AC2010" i="64"/>
  <c r="AD2010" i="64"/>
  <c r="AE2010" i="64"/>
  <c r="AF2010" i="64"/>
  <c r="AG2010" i="64"/>
  <c r="AH2010" i="64"/>
  <c r="AI2010" i="64"/>
  <c r="AJ2010" i="64"/>
  <c r="AK2010" i="64"/>
  <c r="AL2010" i="64"/>
  <c r="AM2010" i="64"/>
  <c r="AN2010" i="64"/>
  <c r="AO2010" i="64"/>
  <c r="AP2010" i="64"/>
  <c r="AQ2010" i="64"/>
  <c r="AR2010" i="64"/>
  <c r="AS2010" i="64"/>
  <c r="AT2010" i="64"/>
  <c r="AU2010" i="64"/>
  <c r="AV2010" i="64"/>
  <c r="AW2010" i="64"/>
  <c r="AX2010" i="64"/>
  <c r="AY2010" i="64"/>
  <c r="AZ2010" i="64"/>
  <c r="BA2010" i="64"/>
  <c r="BB2010" i="64"/>
  <c r="BC2010" i="64"/>
  <c r="BD2010" i="64"/>
  <c r="BE2010" i="64"/>
  <c r="BF2010" i="64"/>
  <c r="BG2010" i="64"/>
  <c r="BH2010" i="64"/>
  <c r="BI2010" i="64"/>
  <c r="BJ2010" i="64"/>
  <c r="BK2010" i="64"/>
  <c r="BL2010" i="64"/>
  <c r="BM2010" i="64"/>
  <c r="BN2010" i="64"/>
  <c r="BO2010" i="64"/>
  <c r="BP2010" i="64"/>
  <c r="BQ2010" i="64"/>
  <c r="BR2010" i="64"/>
  <c r="BS2010" i="64"/>
  <c r="BT2010" i="64"/>
  <c r="BU2010" i="64"/>
  <c r="BV2010" i="64"/>
  <c r="BW2010" i="64"/>
  <c r="BX2010" i="64"/>
  <c r="BY2010" i="64"/>
  <c r="BZ2010" i="64"/>
  <c r="CA2010" i="64"/>
  <c r="CB2010" i="64"/>
  <c r="CC2010" i="64"/>
  <c r="CD2010" i="64"/>
  <c r="CE2010" i="64"/>
  <c r="CF2010" i="64"/>
  <c r="CG2010" i="64"/>
  <c r="CH2010" i="64"/>
  <c r="CI2010" i="64"/>
  <c r="CJ2010" i="64"/>
  <c r="CK2010" i="64"/>
  <c r="B2008" i="64"/>
  <c r="B2005" i="64"/>
  <c r="B2006" i="64"/>
  <c r="B2007" i="64"/>
  <c r="B2010" i="64"/>
  <c r="B2011" i="64"/>
  <c r="B200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B1936" i="64"/>
  <c r="B1933" i="64"/>
  <c r="B1934" i="64"/>
  <c r="B1935" i="64"/>
  <c r="B1938" i="64"/>
  <c r="B1939" i="64"/>
  <c r="B1932" i="64"/>
  <c r="T1903" i="64"/>
  <c r="U1903" i="64"/>
  <c r="V1903" i="64"/>
  <c r="W1903" i="64"/>
  <c r="X1903" i="64"/>
  <c r="Y1903" i="64"/>
  <c r="Z1903" i="64"/>
  <c r="AA1903" i="64"/>
  <c r="AB1903" i="64"/>
  <c r="AC1903" i="64"/>
  <c r="AD1903" i="64"/>
  <c r="AE1903" i="64"/>
  <c r="AF1903" i="64"/>
  <c r="AG1903" i="64"/>
  <c r="AH1903" i="64"/>
  <c r="AI1903" i="64"/>
  <c r="AJ1903" i="64"/>
  <c r="AK1903" i="64"/>
  <c r="AL1903" i="64"/>
  <c r="AM1903" i="64"/>
  <c r="AN1903" i="64"/>
  <c r="AO1903" i="64"/>
  <c r="AP1903" i="64"/>
  <c r="AQ1903" i="64"/>
  <c r="AR1903" i="64"/>
  <c r="AS1903" i="64"/>
  <c r="AT1903" i="64"/>
  <c r="AU1903" i="64"/>
  <c r="AV1903" i="64"/>
  <c r="AW1903" i="64"/>
  <c r="AX1903" i="64"/>
  <c r="AY1903" i="64"/>
  <c r="AZ1903" i="64"/>
  <c r="BA1903" i="64"/>
  <c r="BB1903" i="64"/>
  <c r="BC1903" i="64"/>
  <c r="BD1903" i="64"/>
  <c r="BE1903" i="64"/>
  <c r="BF1903" i="64"/>
  <c r="BG1903" i="64"/>
  <c r="BH1903" i="64"/>
  <c r="BI1903" i="64"/>
  <c r="BJ1903" i="64"/>
  <c r="BK1903" i="64"/>
  <c r="BL1903" i="64"/>
  <c r="BM1903" i="64"/>
  <c r="BN1903" i="64"/>
  <c r="BO1903" i="64"/>
  <c r="BP1903" i="64"/>
  <c r="BQ1903" i="64"/>
  <c r="BR1903" i="64"/>
  <c r="BS1903" i="64"/>
  <c r="BT1903" i="64"/>
  <c r="BU1903" i="64"/>
  <c r="BV1903" i="64"/>
  <c r="BW1903" i="64"/>
  <c r="BX1903" i="64"/>
  <c r="BY1903" i="64"/>
  <c r="BZ1903" i="64"/>
  <c r="CA1903" i="64"/>
  <c r="CB1903" i="64"/>
  <c r="CC1903" i="64"/>
  <c r="CD1903" i="64"/>
  <c r="CE1903" i="64"/>
  <c r="CF1903" i="64"/>
  <c r="CG1903" i="64"/>
  <c r="CH1903" i="64"/>
  <c r="CI1903" i="64"/>
  <c r="CJ1903" i="64"/>
  <c r="CK1903" i="64"/>
  <c r="B1901" i="64"/>
  <c r="B1898" i="64"/>
  <c r="B1919" i="64" s="1"/>
  <c r="B1899" i="64"/>
  <c r="B1900" i="64"/>
  <c r="B1903" i="64"/>
  <c r="B1904" i="64"/>
  <c r="B1897" i="64"/>
  <c r="B2635" i="64"/>
  <c r="T2637" i="64"/>
  <c r="U2637" i="64"/>
  <c r="V2637" i="64"/>
  <c r="W2637" i="64"/>
  <c r="X2637" i="64"/>
  <c r="Y2637" i="64"/>
  <c r="Z2637" i="64"/>
  <c r="AA2637" i="64"/>
  <c r="AB2637" i="64"/>
  <c r="AC2637" i="64"/>
  <c r="AD2637" i="64"/>
  <c r="AE2637" i="64"/>
  <c r="AF2637" i="64"/>
  <c r="AG2637" i="64"/>
  <c r="AH2637" i="64"/>
  <c r="AI2637" i="64"/>
  <c r="AJ2637" i="64"/>
  <c r="AK2637" i="64"/>
  <c r="AL2637" i="64"/>
  <c r="AM2637" i="64"/>
  <c r="AN2637" i="64"/>
  <c r="AO2637" i="64"/>
  <c r="AP2637" i="64"/>
  <c r="AQ2637" i="64"/>
  <c r="AR2637" i="64"/>
  <c r="AS2637" i="64"/>
  <c r="AT2637" i="64"/>
  <c r="AU2637" i="64"/>
  <c r="AV2637" i="64"/>
  <c r="AW2637" i="64"/>
  <c r="AX2637" i="64"/>
  <c r="AY2637" i="64"/>
  <c r="AZ2637" i="64"/>
  <c r="BA2637" i="64"/>
  <c r="BB2637" i="64"/>
  <c r="BC2637" i="64"/>
  <c r="BD2637" i="64"/>
  <c r="BE2637" i="64"/>
  <c r="BF2637" i="64"/>
  <c r="BG2637" i="64"/>
  <c r="BH2637" i="64"/>
  <c r="BI2637" i="64"/>
  <c r="BJ2637" i="64"/>
  <c r="BK2637" i="64"/>
  <c r="BL2637" i="64"/>
  <c r="BM2637" i="64"/>
  <c r="BN2637" i="64"/>
  <c r="BO2637" i="64"/>
  <c r="BP2637" i="64"/>
  <c r="BQ2637" i="64"/>
  <c r="BR2637" i="64"/>
  <c r="BS2637" i="64"/>
  <c r="BT2637" i="64"/>
  <c r="BU2637" i="64"/>
  <c r="BV2637" i="64"/>
  <c r="BW2637" i="64"/>
  <c r="BX2637" i="64"/>
  <c r="BY2637" i="64"/>
  <c r="BZ2637" i="64"/>
  <c r="CA2637" i="64"/>
  <c r="CB2637" i="64"/>
  <c r="CC2637" i="64"/>
  <c r="CD2637" i="64"/>
  <c r="CE2637" i="64"/>
  <c r="CF2637" i="64"/>
  <c r="CG2637" i="64"/>
  <c r="CH2637" i="64"/>
  <c r="CI2637" i="64"/>
  <c r="CJ2637" i="64"/>
  <c r="CK2637" i="64"/>
  <c r="B2632" i="64"/>
  <c r="B2633" i="64"/>
  <c r="B2634" i="64"/>
  <c r="B2637" i="64"/>
  <c r="B2638" i="64"/>
  <c r="B2631" i="64"/>
  <c r="T2671" i="64"/>
  <c r="U2671" i="64"/>
  <c r="V2671" i="64"/>
  <c r="W2671" i="64"/>
  <c r="X2671" i="64"/>
  <c r="Y2671" i="64"/>
  <c r="Z2671" i="64"/>
  <c r="AA2671" i="64"/>
  <c r="AB2671" i="64"/>
  <c r="AC2671" i="64"/>
  <c r="AD2671" i="64"/>
  <c r="AE2671" i="64"/>
  <c r="AF2671" i="64"/>
  <c r="AG2671" i="64"/>
  <c r="AH2671" i="64"/>
  <c r="AI2671" i="64"/>
  <c r="AJ2671" i="64"/>
  <c r="AK2671" i="64"/>
  <c r="AL2671" i="64"/>
  <c r="AM2671" i="64"/>
  <c r="AN2671" i="64"/>
  <c r="AO2671" i="64"/>
  <c r="AP2671" i="64"/>
  <c r="AQ2671" i="64"/>
  <c r="AR2671" i="64"/>
  <c r="AS2671" i="64"/>
  <c r="AT2671" i="64"/>
  <c r="AU2671" i="64"/>
  <c r="AV2671" i="64"/>
  <c r="AW2671" i="64"/>
  <c r="AX2671" i="64"/>
  <c r="AY2671" i="64"/>
  <c r="AZ2671" i="64"/>
  <c r="BA2671" i="64"/>
  <c r="BB2671" i="64"/>
  <c r="BC2671" i="64"/>
  <c r="BD2671" i="64"/>
  <c r="BE2671" i="64"/>
  <c r="BF2671" i="64"/>
  <c r="BG2671" i="64"/>
  <c r="BH2671" i="64"/>
  <c r="BI2671" i="64"/>
  <c r="BJ2671" i="64"/>
  <c r="BK2671" i="64"/>
  <c r="BL2671" i="64"/>
  <c r="BM2671" i="64"/>
  <c r="BN2671" i="64"/>
  <c r="BO2671" i="64"/>
  <c r="BP2671" i="64"/>
  <c r="BQ2671" i="64"/>
  <c r="BR2671" i="64"/>
  <c r="BS2671" i="64"/>
  <c r="BT2671" i="64"/>
  <c r="BU2671" i="64"/>
  <c r="BV2671" i="64"/>
  <c r="BW2671" i="64"/>
  <c r="BX2671" i="64"/>
  <c r="BY2671" i="64"/>
  <c r="BZ2671" i="64"/>
  <c r="CA2671" i="64"/>
  <c r="CB2671" i="64"/>
  <c r="CC2671" i="64"/>
  <c r="CD2671" i="64"/>
  <c r="CE2671" i="64"/>
  <c r="CF2671" i="64"/>
  <c r="CG2671" i="64"/>
  <c r="CH2671" i="64"/>
  <c r="CI2671" i="64"/>
  <c r="CJ2671" i="64"/>
  <c r="CK2671" i="64"/>
  <c r="B2669" i="64"/>
  <c r="B2666" i="64"/>
  <c r="B2667" i="64"/>
  <c r="B2668" i="64"/>
  <c r="B2671" i="64"/>
  <c r="B2672" i="64"/>
  <c r="B2665" i="64"/>
  <c r="T1865" i="64"/>
  <c r="U1865" i="64"/>
  <c r="V1865" i="64"/>
  <c r="W1865" i="64"/>
  <c r="X1865" i="64"/>
  <c r="Y1865" i="64"/>
  <c r="Z1865" i="64"/>
  <c r="AA1865" i="64"/>
  <c r="AB1865" i="64"/>
  <c r="AC1865" i="64"/>
  <c r="AD1865" i="64"/>
  <c r="AE1865" i="64"/>
  <c r="AF1865" i="64"/>
  <c r="AG1865" i="64"/>
  <c r="AH1865" i="64"/>
  <c r="AI1865" i="64"/>
  <c r="AJ1865" i="64"/>
  <c r="AK1865" i="64"/>
  <c r="AL1865" i="64"/>
  <c r="AM1865" i="64"/>
  <c r="AN1865" i="64"/>
  <c r="AO1865" i="64"/>
  <c r="AP1865" i="64"/>
  <c r="AQ1865" i="64"/>
  <c r="AR1865" i="64"/>
  <c r="AS1865" i="64"/>
  <c r="AT1865" i="64"/>
  <c r="AU1865" i="64"/>
  <c r="AV1865" i="64"/>
  <c r="AW1865" i="64"/>
  <c r="AX1865" i="64"/>
  <c r="AY1865" i="64"/>
  <c r="AZ1865" i="64"/>
  <c r="BA1865" i="64"/>
  <c r="BB1865" i="64"/>
  <c r="BC1865" i="64"/>
  <c r="BD1865" i="64"/>
  <c r="BE1865" i="64"/>
  <c r="BF1865" i="64"/>
  <c r="BG1865" i="64"/>
  <c r="BH1865" i="64"/>
  <c r="BI1865" i="64"/>
  <c r="BJ1865" i="64"/>
  <c r="BK1865" i="64"/>
  <c r="BL1865" i="64"/>
  <c r="BM1865" i="64"/>
  <c r="BN1865" i="64"/>
  <c r="BO1865" i="64"/>
  <c r="BP1865" i="64"/>
  <c r="BQ1865" i="64"/>
  <c r="BR1865" i="64"/>
  <c r="BS1865" i="64"/>
  <c r="BT1865" i="64"/>
  <c r="BU1865" i="64"/>
  <c r="BV1865" i="64"/>
  <c r="BW1865" i="64"/>
  <c r="BX1865" i="64"/>
  <c r="BY1865" i="64"/>
  <c r="BZ1865" i="64"/>
  <c r="CA1865" i="64"/>
  <c r="CB1865" i="64"/>
  <c r="CC1865" i="64"/>
  <c r="CD1865" i="64"/>
  <c r="CE1865" i="64"/>
  <c r="CF1865" i="64"/>
  <c r="CG1865" i="64"/>
  <c r="CH1865" i="64"/>
  <c r="CI1865" i="64"/>
  <c r="CJ1865" i="64"/>
  <c r="CK1865" i="64"/>
  <c r="T1867" i="64"/>
  <c r="U1867" i="64"/>
  <c r="V1867" i="64"/>
  <c r="W1867" i="64"/>
  <c r="X1867" i="64"/>
  <c r="Y1867" i="64"/>
  <c r="Z1867" i="64"/>
  <c r="AA1867" i="64"/>
  <c r="AB1867" i="64"/>
  <c r="AC1867" i="64"/>
  <c r="AD1867" i="64"/>
  <c r="AE1867" i="64"/>
  <c r="AF1867" i="64"/>
  <c r="AG1867" i="64"/>
  <c r="AH1867" i="64"/>
  <c r="AI1867" i="64"/>
  <c r="AJ1867" i="64"/>
  <c r="AK1867" i="64"/>
  <c r="AL1867" i="64"/>
  <c r="AM1867" i="64"/>
  <c r="AN1867" i="64"/>
  <c r="AO1867" i="64"/>
  <c r="AP1867" i="64"/>
  <c r="AQ1867" i="64"/>
  <c r="AR1867" i="64"/>
  <c r="AS1867" i="64"/>
  <c r="AT1867" i="64"/>
  <c r="AU1867" i="64"/>
  <c r="AV1867" i="64"/>
  <c r="AW1867" i="64"/>
  <c r="AX1867" i="64"/>
  <c r="AY1867" i="64"/>
  <c r="AZ1867" i="64"/>
  <c r="BA1867" i="64"/>
  <c r="BB1867" i="64"/>
  <c r="BC1867" i="64"/>
  <c r="BD1867" i="64"/>
  <c r="BE1867" i="64"/>
  <c r="BF1867" i="64"/>
  <c r="BG1867" i="64"/>
  <c r="BH1867" i="64"/>
  <c r="BI1867" i="64"/>
  <c r="BJ1867" i="64"/>
  <c r="BK1867" i="64"/>
  <c r="BL1867" i="64"/>
  <c r="BM1867" i="64"/>
  <c r="BN1867" i="64"/>
  <c r="BO1867" i="64"/>
  <c r="BP1867" i="64"/>
  <c r="BQ1867" i="64"/>
  <c r="BR1867" i="64"/>
  <c r="BS1867" i="64"/>
  <c r="BT1867" i="64"/>
  <c r="BU1867" i="64"/>
  <c r="BV1867" i="64"/>
  <c r="BW1867" i="64"/>
  <c r="BX1867" i="64"/>
  <c r="BY1867" i="64"/>
  <c r="BZ1867" i="64"/>
  <c r="CA1867" i="64"/>
  <c r="CB1867" i="64"/>
  <c r="CC1867" i="64"/>
  <c r="CD1867" i="64"/>
  <c r="CE1867" i="64"/>
  <c r="CF1867" i="64"/>
  <c r="CG1867" i="64"/>
  <c r="CH1867" i="64"/>
  <c r="CI1867" i="64"/>
  <c r="CJ1867" i="64"/>
  <c r="CK1867" i="64"/>
  <c r="T1868" i="64"/>
  <c r="U1868" i="64"/>
  <c r="V1868" i="64"/>
  <c r="W1868" i="64"/>
  <c r="X1868" i="64"/>
  <c r="Y1868" i="64"/>
  <c r="Z1868" i="64"/>
  <c r="AA1868" i="64"/>
  <c r="AB1868" i="64"/>
  <c r="AC1868" i="64"/>
  <c r="AD1868" i="64"/>
  <c r="AE1868" i="64"/>
  <c r="AF1868" i="64"/>
  <c r="AG1868" i="64"/>
  <c r="AH1868" i="64"/>
  <c r="AI1868" i="64"/>
  <c r="AJ1868" i="64"/>
  <c r="AK1868" i="64"/>
  <c r="AL1868" i="64"/>
  <c r="AM1868" i="64"/>
  <c r="AN1868" i="64"/>
  <c r="AO1868" i="64"/>
  <c r="AP1868" i="64"/>
  <c r="AQ1868" i="64"/>
  <c r="AR1868" i="64"/>
  <c r="AS1868" i="64"/>
  <c r="AT1868" i="64"/>
  <c r="AU1868" i="64"/>
  <c r="AV1868" i="64"/>
  <c r="AW1868" i="64"/>
  <c r="AX1868" i="64"/>
  <c r="AY1868" i="64"/>
  <c r="AZ1868" i="64"/>
  <c r="BA1868" i="64"/>
  <c r="BB1868" i="64"/>
  <c r="BC1868" i="64"/>
  <c r="BD1868" i="64"/>
  <c r="BE1868" i="64"/>
  <c r="BF1868" i="64"/>
  <c r="BG1868" i="64"/>
  <c r="BH1868" i="64"/>
  <c r="BI1868" i="64"/>
  <c r="BJ1868" i="64"/>
  <c r="BK1868" i="64"/>
  <c r="BL1868" i="64"/>
  <c r="BM1868" i="64"/>
  <c r="BN1868" i="64"/>
  <c r="BO1868" i="64"/>
  <c r="BP1868" i="64"/>
  <c r="BQ1868" i="64"/>
  <c r="BR1868" i="64"/>
  <c r="BS1868" i="64"/>
  <c r="BT1868" i="64"/>
  <c r="BU1868" i="64"/>
  <c r="BV1868" i="64"/>
  <c r="BW1868" i="64"/>
  <c r="BX1868" i="64"/>
  <c r="BY1868" i="64"/>
  <c r="BZ1868" i="64"/>
  <c r="CA1868" i="64"/>
  <c r="CB1868" i="64"/>
  <c r="CC1868" i="64"/>
  <c r="CD1868" i="64"/>
  <c r="CE1868" i="64"/>
  <c r="CF1868" i="64"/>
  <c r="CG1868" i="64"/>
  <c r="CH1868" i="64"/>
  <c r="CI1868" i="64"/>
  <c r="CJ1868" i="64"/>
  <c r="CK1868" i="64"/>
  <c r="B1865" i="64"/>
  <c r="B1862" i="64"/>
  <c r="B1856" i="64" s="1"/>
  <c r="B1863" i="64"/>
  <c r="B1864" i="64"/>
  <c r="B1867" i="64"/>
  <c r="B1868" i="64"/>
  <c r="B1861" i="64"/>
  <c r="T1772" i="64"/>
  <c r="U1772" i="64"/>
  <c r="V1772" i="64"/>
  <c r="W1772" i="64"/>
  <c r="X1772" i="64"/>
  <c r="Y1772" i="64"/>
  <c r="Z1772" i="64"/>
  <c r="AA1772" i="64"/>
  <c r="AB1772" i="64"/>
  <c r="AC1772" i="64"/>
  <c r="AD1772" i="64"/>
  <c r="AE1772" i="64"/>
  <c r="AF1772" i="64"/>
  <c r="AG1772" i="64"/>
  <c r="AH1772" i="64"/>
  <c r="AI1772" i="64"/>
  <c r="AJ1772" i="64"/>
  <c r="AK1772" i="64"/>
  <c r="AL1772" i="64"/>
  <c r="AM1772" i="64"/>
  <c r="AN1772" i="64"/>
  <c r="AO1772" i="64"/>
  <c r="AP1772" i="64"/>
  <c r="AQ1772" i="64"/>
  <c r="AR1772" i="64"/>
  <c r="AS1772" i="64"/>
  <c r="AT1772" i="64"/>
  <c r="AU1772" i="64"/>
  <c r="AV1772" i="64"/>
  <c r="AW1772" i="64"/>
  <c r="AX1772" i="64"/>
  <c r="AY1772" i="64"/>
  <c r="AZ1772" i="64"/>
  <c r="BA1772" i="64"/>
  <c r="BB1772" i="64"/>
  <c r="BC1772" i="64"/>
  <c r="BD1772" i="64"/>
  <c r="BE1772" i="64"/>
  <c r="BF1772" i="64"/>
  <c r="BG1772" i="64"/>
  <c r="BH1772" i="64"/>
  <c r="BI1772" i="64"/>
  <c r="BJ1772" i="64"/>
  <c r="BK1772" i="64"/>
  <c r="BL1772" i="64"/>
  <c r="BM1772" i="64"/>
  <c r="BN1772" i="64"/>
  <c r="BO1772" i="64"/>
  <c r="BP1772" i="64"/>
  <c r="BQ1772" i="64"/>
  <c r="BR1772" i="64"/>
  <c r="BS1772" i="64"/>
  <c r="BT1772" i="64"/>
  <c r="BU1772" i="64"/>
  <c r="BV1772" i="64"/>
  <c r="BW1772" i="64"/>
  <c r="BX1772" i="64"/>
  <c r="BY1772" i="64"/>
  <c r="BZ1772" i="64"/>
  <c r="CA1772" i="64"/>
  <c r="CB1772" i="64"/>
  <c r="CC1772" i="64"/>
  <c r="CD1772" i="64"/>
  <c r="CE1772" i="64"/>
  <c r="CF1772" i="64"/>
  <c r="CG1772" i="64"/>
  <c r="CH1772" i="64"/>
  <c r="CI1772" i="64"/>
  <c r="CJ1772" i="64"/>
  <c r="CK1772" i="64"/>
  <c r="B1770" i="64"/>
  <c r="B1767" i="64"/>
  <c r="B1768" i="64"/>
  <c r="B1769" i="64"/>
  <c r="B1772" i="64"/>
  <c r="B1773" i="64"/>
  <c r="B1766"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B1748" i="64"/>
  <c r="B1745" i="64"/>
  <c r="B1746" i="64"/>
  <c r="B1747" i="64"/>
  <c r="B1750" i="64"/>
  <c r="B1751" i="64"/>
  <c r="B1744" i="64"/>
  <c r="B1724"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B1596" i="64"/>
  <c r="B1721" i="64"/>
  <c r="B1722" i="64"/>
  <c r="B1723" i="64"/>
  <c r="B1726" i="64"/>
  <c r="B1727" i="64"/>
  <c r="B1720" i="64"/>
  <c r="B1718" i="64" s="1"/>
  <c r="B1593" i="64"/>
  <c r="B1594" i="64"/>
  <c r="B1595" i="64"/>
  <c r="B1598" i="64"/>
  <c r="B1599" i="64"/>
  <c r="B1592" i="64"/>
  <c r="T1583" i="64"/>
  <c r="U1583" i="64"/>
  <c r="V1583" i="64"/>
  <c r="W1583" i="64"/>
  <c r="X1583" i="64"/>
  <c r="Y1583" i="64"/>
  <c r="Z1583" i="64"/>
  <c r="AA1583" i="64"/>
  <c r="AB1583" i="64"/>
  <c r="AC1583" i="64"/>
  <c r="AD1583" i="64"/>
  <c r="AE1583" i="64"/>
  <c r="AF1583" i="64"/>
  <c r="AG1583" i="64"/>
  <c r="AH1583" i="64"/>
  <c r="AI1583" i="64"/>
  <c r="AJ1583" i="64"/>
  <c r="AK1583" i="64"/>
  <c r="AL1583" i="64"/>
  <c r="AM1583" i="64"/>
  <c r="AN1583" i="64"/>
  <c r="AO1583" i="64"/>
  <c r="AP1583" i="64"/>
  <c r="AQ1583" i="64"/>
  <c r="AR1583" i="64"/>
  <c r="AS1583" i="64"/>
  <c r="AT1583" i="64"/>
  <c r="AU1583" i="64"/>
  <c r="AV1583" i="64"/>
  <c r="AW1583" i="64"/>
  <c r="AX1583" i="64"/>
  <c r="AY1583" i="64"/>
  <c r="AZ1583" i="64"/>
  <c r="BA1583" i="64"/>
  <c r="BB1583" i="64"/>
  <c r="BC1583" i="64"/>
  <c r="BD1583" i="64"/>
  <c r="BE1583" i="64"/>
  <c r="BF1583" i="64"/>
  <c r="BG1583" i="64"/>
  <c r="BH1583" i="64"/>
  <c r="BI1583" i="64"/>
  <c r="BJ1583" i="64"/>
  <c r="BK1583" i="64"/>
  <c r="BL1583" i="64"/>
  <c r="BM1583" i="64"/>
  <c r="BN1583" i="64"/>
  <c r="BO1583" i="64"/>
  <c r="BP1583" i="64"/>
  <c r="BQ1583" i="64"/>
  <c r="BR1583" i="64"/>
  <c r="BS1583" i="64"/>
  <c r="BT1583" i="64"/>
  <c r="BU1583" i="64"/>
  <c r="BV1583" i="64"/>
  <c r="BW1583" i="64"/>
  <c r="BX1583" i="64"/>
  <c r="BY1583" i="64"/>
  <c r="BZ1583" i="64"/>
  <c r="CA1583" i="64"/>
  <c r="CB1583" i="64"/>
  <c r="CC1583" i="64"/>
  <c r="CD1583" i="64"/>
  <c r="CE1583" i="64"/>
  <c r="CF1583" i="64"/>
  <c r="CG1583" i="64"/>
  <c r="CH1583" i="64"/>
  <c r="CI1583" i="64"/>
  <c r="CJ1583" i="64"/>
  <c r="CK1583" i="64"/>
  <c r="B1339" i="64"/>
  <c r="B1336" i="64"/>
  <c r="B1332" i="64" s="1"/>
  <c r="B1337" i="64"/>
  <c r="B1338" i="64"/>
  <c r="B1341" i="64"/>
  <c r="B1342" i="64"/>
  <c r="B1335" i="64"/>
  <c r="B1333" i="64" s="1"/>
  <c r="B1286" i="64"/>
  <c r="B1287" i="64"/>
  <c r="B1288" i="64"/>
  <c r="B1289" i="64"/>
  <c r="B1291" i="64"/>
  <c r="B1292" i="64"/>
  <c r="B1285" i="64"/>
  <c r="B944" i="64"/>
  <c r="B945" i="64"/>
  <c r="B946" i="64"/>
  <c r="B943" i="64"/>
  <c r="B939" i="64"/>
  <c r="B936" i="64"/>
  <c r="B935" i="64"/>
  <c r="B922" i="64"/>
  <c r="B921" i="64"/>
  <c r="B917" i="64"/>
  <c r="B912" i="64"/>
  <c r="B911" i="64"/>
  <c r="B892" i="64"/>
  <c r="B893" i="64"/>
  <c r="B894" i="64"/>
  <c r="B895" i="64"/>
  <c r="B896" i="64"/>
  <c r="B890" i="64"/>
  <c r="B888" i="64" s="1"/>
  <c r="B870" i="64"/>
  <c r="B871" i="64"/>
  <c r="B873" i="64"/>
  <c r="B874" i="64"/>
  <c r="B875" i="64"/>
  <c r="B872" i="64"/>
  <c r="B868" i="64"/>
  <c r="B847" i="64"/>
  <c r="B848" i="64"/>
  <c r="B850" i="64"/>
  <c r="B851" i="64"/>
  <c r="B845" i="64"/>
  <c r="B834" i="64" s="1"/>
  <c r="B849" i="64" s="1"/>
  <c r="B629" i="64"/>
  <c r="B630" i="64"/>
  <c r="B625" i="64"/>
  <c r="B626" i="64"/>
  <c r="B627" i="64"/>
  <c r="B628" i="64"/>
  <c r="E624" i="64"/>
  <c r="B623" i="64"/>
  <c r="B564" i="64"/>
  <c r="B562" i="64" s="1"/>
  <c r="B540" i="64"/>
  <c r="B538" i="64" s="1"/>
  <c r="E2245" i="64"/>
  <c r="E2211" i="64"/>
  <c r="E944" i="64"/>
  <c r="E845" i="64"/>
  <c r="E846" i="64"/>
  <c r="E847" i="64"/>
  <c r="E848" i="64"/>
  <c r="E849" i="64"/>
  <c r="E850" i="64"/>
  <c r="E623" i="64"/>
  <c r="E625" i="64"/>
  <c r="E626" i="64"/>
  <c r="E627" i="64"/>
  <c r="E628" i="64"/>
  <c r="E629" i="64"/>
  <c r="E565" i="64"/>
  <c r="E566" i="64"/>
  <c r="B566" i="64"/>
  <c r="E567" i="64"/>
  <c r="B567" i="64"/>
  <c r="E568" i="64"/>
  <c r="B568" i="64"/>
  <c r="E569" i="64"/>
  <c r="B569" i="64"/>
  <c r="E570" i="64"/>
  <c r="B570" i="64"/>
  <c r="E541" i="64"/>
  <c r="E542" i="64"/>
  <c r="E543" i="64"/>
  <c r="E544" i="64"/>
  <c r="E545" i="64"/>
  <c r="E546" i="64"/>
  <c r="E547" i="64"/>
  <c r="E243" i="64"/>
  <c r="E244" i="64"/>
  <c r="E245" i="64"/>
  <c r="E246" i="64"/>
  <c r="E247" i="64"/>
  <c r="E191" i="64"/>
  <c r="E192" i="64"/>
  <c r="E193" i="64"/>
  <c r="E194" i="64"/>
  <c r="E195" i="64"/>
  <c r="E175" i="64"/>
  <c r="E173" i="64"/>
  <c r="G173" i="64" s="1"/>
  <c r="E91" i="64"/>
  <c r="E92" i="64"/>
  <c r="E93" i="64"/>
  <c r="E94" i="64"/>
  <c r="E95" i="64"/>
  <c r="E73" i="64"/>
  <c r="E74" i="64"/>
  <c r="E75" i="64"/>
  <c r="E76" i="64"/>
  <c r="E77" i="64"/>
  <c r="E78" i="64"/>
  <c r="E60"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T1291" i="64"/>
  <c r="U1291" i="64"/>
  <c r="V1291" i="64"/>
  <c r="W1291" i="64"/>
  <c r="X1291" i="64"/>
  <c r="Y1291" i="64"/>
  <c r="Z1291" i="64"/>
  <c r="AA1291" i="64"/>
  <c r="AB1291" i="64"/>
  <c r="AC1291" i="64"/>
  <c r="AD1291" i="64"/>
  <c r="AE1291" i="64"/>
  <c r="AF1291" i="64"/>
  <c r="AG1291" i="64"/>
  <c r="AH1291" i="64"/>
  <c r="AI1291" i="64"/>
  <c r="AJ1291" i="64"/>
  <c r="AK1291" i="64"/>
  <c r="AL1291" i="64"/>
  <c r="AM1291" i="64"/>
  <c r="AN1291" i="64"/>
  <c r="AO1291" i="64"/>
  <c r="AP1291" i="64"/>
  <c r="AQ1291" i="64"/>
  <c r="AR1291" i="64"/>
  <c r="AS1291" i="64"/>
  <c r="AT1291" i="64"/>
  <c r="AU1291" i="64"/>
  <c r="AV1291" i="64"/>
  <c r="AW1291" i="64"/>
  <c r="AX1291" i="64"/>
  <c r="AY1291" i="64"/>
  <c r="AZ1291" i="64"/>
  <c r="BA1291" i="64"/>
  <c r="BB1291" i="64"/>
  <c r="BC1291" i="64"/>
  <c r="BD1291" i="64"/>
  <c r="BE1291" i="64"/>
  <c r="BF1291" i="64"/>
  <c r="BG1291" i="64"/>
  <c r="BH1291" i="64"/>
  <c r="BI1291" i="64"/>
  <c r="BJ1291" i="64"/>
  <c r="BK1291" i="64"/>
  <c r="BL1291" i="64"/>
  <c r="BM1291" i="64"/>
  <c r="BN1291" i="64"/>
  <c r="BO1291" i="64"/>
  <c r="BP1291" i="64"/>
  <c r="BQ1291" i="64"/>
  <c r="BR1291" i="64"/>
  <c r="BS1291" i="64"/>
  <c r="BT1291" i="64"/>
  <c r="BU1291" i="64"/>
  <c r="BV1291" i="64"/>
  <c r="BW1291" i="64"/>
  <c r="BX1291" i="64"/>
  <c r="BY1291" i="64"/>
  <c r="BZ1291" i="64"/>
  <c r="CA1291" i="64"/>
  <c r="CB1291" i="64"/>
  <c r="CC1291" i="64"/>
  <c r="CD1291" i="64"/>
  <c r="CE1291" i="64"/>
  <c r="CF1291" i="64"/>
  <c r="CG1291" i="64"/>
  <c r="CH1291" i="64"/>
  <c r="CI1291" i="64"/>
  <c r="CJ1291" i="64"/>
  <c r="CK1291" i="64"/>
  <c r="E922" i="64"/>
  <c r="T919" i="64"/>
  <c r="U919" i="64"/>
  <c r="V919" i="64"/>
  <c r="W919" i="64"/>
  <c r="X919" i="64"/>
  <c r="Y919" i="64"/>
  <c r="Z919" i="64"/>
  <c r="AA919" i="64"/>
  <c r="AB919" i="64"/>
  <c r="AC919" i="64"/>
  <c r="AD919" i="64"/>
  <c r="AE919" i="64"/>
  <c r="AF919" i="64"/>
  <c r="AG919" i="64"/>
  <c r="AH919" i="64"/>
  <c r="AI919" i="64"/>
  <c r="AJ919" i="64"/>
  <c r="AK919" i="64"/>
  <c r="AL919" i="64"/>
  <c r="AM919" i="64"/>
  <c r="AN919" i="64"/>
  <c r="AO919" i="64"/>
  <c r="AP919" i="64"/>
  <c r="AQ919" i="64"/>
  <c r="AR919" i="64"/>
  <c r="AS919" i="64"/>
  <c r="AT919" i="64"/>
  <c r="AU919" i="64"/>
  <c r="AV919" i="64"/>
  <c r="AW919" i="64"/>
  <c r="AX919" i="64"/>
  <c r="AY919" i="64"/>
  <c r="AZ919" i="64"/>
  <c r="BA919" i="64"/>
  <c r="BB919" i="64"/>
  <c r="BC919" i="64"/>
  <c r="BD919" i="64"/>
  <c r="BE919" i="64"/>
  <c r="BF919" i="64"/>
  <c r="BG919" i="64"/>
  <c r="BH919" i="64"/>
  <c r="BI919" i="64"/>
  <c r="BJ919" i="64"/>
  <c r="BK919" i="64"/>
  <c r="BL919" i="64"/>
  <c r="BM919" i="64"/>
  <c r="BN919" i="64"/>
  <c r="BO919" i="64"/>
  <c r="BP919" i="64"/>
  <c r="BQ919" i="64"/>
  <c r="BR919" i="64"/>
  <c r="BS919" i="64"/>
  <c r="BT919" i="64"/>
  <c r="BU919" i="64"/>
  <c r="BV919" i="64"/>
  <c r="BW919" i="64"/>
  <c r="BX919" i="64"/>
  <c r="BY919" i="64"/>
  <c r="BZ919" i="64"/>
  <c r="CA919" i="64"/>
  <c r="CB919" i="64"/>
  <c r="CC919" i="64"/>
  <c r="CD919" i="64"/>
  <c r="CE919" i="64"/>
  <c r="CF919" i="64"/>
  <c r="CG919" i="64"/>
  <c r="CH919" i="64"/>
  <c r="CI919" i="64"/>
  <c r="CJ919" i="64"/>
  <c r="CK919" i="64"/>
  <c r="T891" i="64"/>
  <c r="U891" i="64"/>
  <c r="V891" i="64"/>
  <c r="W891" i="64"/>
  <c r="X891" i="64"/>
  <c r="Y891" i="64"/>
  <c r="Z891" i="64"/>
  <c r="AA891" i="64"/>
  <c r="AB891" i="64"/>
  <c r="AC891" i="64"/>
  <c r="AD891" i="64"/>
  <c r="AE891" i="64"/>
  <c r="AF891" i="64"/>
  <c r="AG891" i="64"/>
  <c r="AH891" i="64"/>
  <c r="AI891" i="64"/>
  <c r="AJ891" i="64"/>
  <c r="AK891" i="64"/>
  <c r="AL891" i="64"/>
  <c r="AM891" i="64"/>
  <c r="AN891" i="64"/>
  <c r="AO891" i="64"/>
  <c r="AP891" i="64"/>
  <c r="AQ891" i="64"/>
  <c r="AR891" i="64"/>
  <c r="AS891" i="64"/>
  <c r="AT891" i="64"/>
  <c r="AU891" i="64"/>
  <c r="AV891" i="64"/>
  <c r="AW891" i="64"/>
  <c r="AX891" i="64"/>
  <c r="AY891" i="64"/>
  <c r="AZ891" i="64"/>
  <c r="BA891" i="64"/>
  <c r="BB891" i="64"/>
  <c r="BC891" i="64"/>
  <c r="BD891" i="64"/>
  <c r="BE891" i="64"/>
  <c r="BF891" i="64"/>
  <c r="BG891" i="64"/>
  <c r="BH891" i="64"/>
  <c r="BI891" i="64"/>
  <c r="BJ891" i="64"/>
  <c r="BK891" i="64"/>
  <c r="BL891" i="64"/>
  <c r="BM891" i="64"/>
  <c r="BN891" i="64"/>
  <c r="BO891" i="64"/>
  <c r="BP891" i="64"/>
  <c r="BQ891" i="64"/>
  <c r="BR891" i="64"/>
  <c r="BS891" i="64"/>
  <c r="BT891" i="64"/>
  <c r="BU891" i="64"/>
  <c r="BV891" i="64"/>
  <c r="BW891" i="64"/>
  <c r="BX891" i="64"/>
  <c r="BY891" i="64"/>
  <c r="BZ891" i="64"/>
  <c r="CA891" i="64"/>
  <c r="CB891" i="64"/>
  <c r="CC891" i="64"/>
  <c r="CD891" i="64"/>
  <c r="CE891" i="64"/>
  <c r="CF891" i="64"/>
  <c r="CG891" i="64"/>
  <c r="CH891" i="64"/>
  <c r="CI891" i="64"/>
  <c r="CJ891" i="64"/>
  <c r="CK891" i="64"/>
  <c r="T871" i="64"/>
  <c r="U871" i="64"/>
  <c r="V871" i="64"/>
  <c r="W871" i="64"/>
  <c r="X871" i="64"/>
  <c r="Y871" i="64"/>
  <c r="Z871" i="64"/>
  <c r="AA871" i="64"/>
  <c r="AB871" i="64"/>
  <c r="AC871" i="64"/>
  <c r="AD871" i="64"/>
  <c r="AE871" i="64"/>
  <c r="AF871" i="64"/>
  <c r="AG871" i="64"/>
  <c r="AH871" i="64"/>
  <c r="AI871" i="64"/>
  <c r="AJ871" i="64"/>
  <c r="AK871" i="64"/>
  <c r="AL871" i="64"/>
  <c r="AM871" i="64"/>
  <c r="AN871" i="64"/>
  <c r="AO871" i="64"/>
  <c r="AP871" i="64"/>
  <c r="AQ871" i="64"/>
  <c r="AR871" i="64"/>
  <c r="AS871" i="64"/>
  <c r="AT871" i="64"/>
  <c r="AU871" i="64"/>
  <c r="AV871" i="64"/>
  <c r="AW871" i="64"/>
  <c r="AX871" i="64"/>
  <c r="AY871" i="64"/>
  <c r="AZ871" i="64"/>
  <c r="BA871" i="64"/>
  <c r="BB871" i="64"/>
  <c r="BC871" i="64"/>
  <c r="BD871" i="64"/>
  <c r="BE871" i="64"/>
  <c r="BF871" i="64"/>
  <c r="BG871" i="64"/>
  <c r="BH871" i="64"/>
  <c r="BI871" i="64"/>
  <c r="BJ871" i="64"/>
  <c r="BK871" i="64"/>
  <c r="BL871" i="64"/>
  <c r="BM871" i="64"/>
  <c r="BN871" i="64"/>
  <c r="BO871" i="64"/>
  <c r="BP871" i="64"/>
  <c r="BQ871" i="64"/>
  <c r="BR871" i="64"/>
  <c r="BS871" i="64"/>
  <c r="BT871" i="64"/>
  <c r="BU871" i="64"/>
  <c r="BV871" i="64"/>
  <c r="BW871" i="64"/>
  <c r="BX871" i="64"/>
  <c r="BY871" i="64"/>
  <c r="BZ871" i="64"/>
  <c r="CA871" i="64"/>
  <c r="CB871" i="64"/>
  <c r="CC871" i="64"/>
  <c r="CD871" i="64"/>
  <c r="CE871" i="64"/>
  <c r="CF871" i="64"/>
  <c r="CG871" i="64"/>
  <c r="CH871" i="64"/>
  <c r="CI871" i="64"/>
  <c r="CJ871" i="64"/>
  <c r="CK871" i="64"/>
  <c r="T848" i="64"/>
  <c r="U848" i="64"/>
  <c r="V848" i="64"/>
  <c r="W848" i="64"/>
  <c r="X848" i="64"/>
  <c r="Y848" i="64"/>
  <c r="Z848" i="64"/>
  <c r="AA848" i="64"/>
  <c r="AB848" i="64"/>
  <c r="AC848" i="64"/>
  <c r="AD848" i="64"/>
  <c r="AE848" i="64"/>
  <c r="AF848" i="64"/>
  <c r="AG848" i="64"/>
  <c r="AH848" i="64"/>
  <c r="AI848" i="64"/>
  <c r="AJ848" i="64"/>
  <c r="AK848" i="64"/>
  <c r="AL848" i="64"/>
  <c r="AM848" i="64"/>
  <c r="AN848" i="64"/>
  <c r="AO848" i="64"/>
  <c r="AP848" i="64"/>
  <c r="AQ848" i="64"/>
  <c r="AR848" i="64"/>
  <c r="AS848" i="64"/>
  <c r="AT848" i="64"/>
  <c r="AU848" i="64"/>
  <c r="AV848" i="64"/>
  <c r="AW848" i="64"/>
  <c r="AX848" i="64"/>
  <c r="AY848" i="64"/>
  <c r="AZ848" i="64"/>
  <c r="BA848" i="64"/>
  <c r="BB848" i="64"/>
  <c r="BC848" i="64"/>
  <c r="BD848" i="64"/>
  <c r="BE848" i="64"/>
  <c r="BF848" i="64"/>
  <c r="BG848" i="64"/>
  <c r="BH848" i="64"/>
  <c r="BI848" i="64"/>
  <c r="BJ848" i="64"/>
  <c r="BK848" i="64"/>
  <c r="BL848" i="64"/>
  <c r="BM848" i="64"/>
  <c r="BN848" i="64"/>
  <c r="BO848" i="64"/>
  <c r="BP848" i="64"/>
  <c r="BQ848" i="64"/>
  <c r="BR848" i="64"/>
  <c r="BS848" i="64"/>
  <c r="BT848" i="64"/>
  <c r="BU848" i="64"/>
  <c r="BV848" i="64"/>
  <c r="BW848" i="64"/>
  <c r="BX848" i="64"/>
  <c r="BY848" i="64"/>
  <c r="BZ848" i="64"/>
  <c r="CA848" i="64"/>
  <c r="CB848" i="64"/>
  <c r="CC848" i="64"/>
  <c r="CD848" i="64"/>
  <c r="CE848" i="64"/>
  <c r="CF848" i="64"/>
  <c r="CG848" i="64"/>
  <c r="CH848" i="64"/>
  <c r="CI848" i="64"/>
  <c r="CJ848" i="64"/>
  <c r="CK848" i="64"/>
  <c r="T2244" i="64"/>
  <c r="U2244" i="64"/>
  <c r="V2244" i="64"/>
  <c r="W2244" i="64"/>
  <c r="X2244" i="64"/>
  <c r="Y2244" i="64"/>
  <c r="Z2244" i="64"/>
  <c r="AA2244" i="64"/>
  <c r="AB2244" i="64"/>
  <c r="AC2244" i="64"/>
  <c r="AD2244" i="64"/>
  <c r="AE2244" i="64"/>
  <c r="AF2244" i="64"/>
  <c r="AG2244" i="64"/>
  <c r="AH2244" i="64"/>
  <c r="AI2244" i="64"/>
  <c r="AJ2244" i="64"/>
  <c r="AK2244" i="64"/>
  <c r="AL2244" i="64"/>
  <c r="AM2244" i="64"/>
  <c r="AN2244" i="64"/>
  <c r="AO2244" i="64"/>
  <c r="AP2244" i="64"/>
  <c r="AQ2244" i="64"/>
  <c r="AR2244" i="64"/>
  <c r="AS2244" i="64"/>
  <c r="AT2244" i="64"/>
  <c r="AU2244" i="64"/>
  <c r="AV2244" i="64"/>
  <c r="AW2244" i="64"/>
  <c r="AX2244" i="64"/>
  <c r="AY2244" i="64"/>
  <c r="AZ2244" i="64"/>
  <c r="BA2244" i="64"/>
  <c r="BB2244" i="64"/>
  <c r="BC2244" i="64"/>
  <c r="BD2244" i="64"/>
  <c r="BE2244" i="64"/>
  <c r="BF2244" i="64"/>
  <c r="BG2244" i="64"/>
  <c r="BH2244" i="64"/>
  <c r="BI2244" i="64"/>
  <c r="BJ2244" i="64"/>
  <c r="BK2244" i="64"/>
  <c r="BL2244" i="64"/>
  <c r="BM2244" i="64"/>
  <c r="BN2244" i="64"/>
  <c r="BO2244" i="64"/>
  <c r="BP2244" i="64"/>
  <c r="BQ2244" i="64"/>
  <c r="BR2244" i="64"/>
  <c r="BS2244" i="64"/>
  <c r="BT2244" i="64"/>
  <c r="BU2244" i="64"/>
  <c r="BV2244" i="64"/>
  <c r="BW2244" i="64"/>
  <c r="BX2244" i="64"/>
  <c r="BY2244" i="64"/>
  <c r="BZ2244" i="64"/>
  <c r="CA2244" i="64"/>
  <c r="CB2244" i="64"/>
  <c r="CC2244" i="64"/>
  <c r="CD2244" i="64"/>
  <c r="CE2244" i="64"/>
  <c r="CF2244" i="64"/>
  <c r="CG2244" i="64"/>
  <c r="CH2244" i="64"/>
  <c r="CI2244" i="64"/>
  <c r="CJ2244" i="64"/>
  <c r="CK2244" i="64"/>
  <c r="T3117" i="64"/>
  <c r="U3117" i="64"/>
  <c r="V3117" i="64"/>
  <c r="W3117" i="64"/>
  <c r="X3117" i="64"/>
  <c r="Y3117" i="64"/>
  <c r="Z3117" i="64"/>
  <c r="AA3117" i="64"/>
  <c r="AB3117" i="64"/>
  <c r="AC3117" i="64"/>
  <c r="AD3117" i="64"/>
  <c r="AE3117" i="64"/>
  <c r="AF3117" i="64"/>
  <c r="AG3117" i="64"/>
  <c r="AH3117" i="64"/>
  <c r="AI3117" i="64"/>
  <c r="AJ3117" i="64"/>
  <c r="AK3117" i="64"/>
  <c r="AL3117" i="64"/>
  <c r="AM3117" i="64"/>
  <c r="AN3117" i="64"/>
  <c r="AO3117" i="64"/>
  <c r="AP3117" i="64"/>
  <c r="AQ3117" i="64"/>
  <c r="AR3117" i="64"/>
  <c r="AS3117" i="64"/>
  <c r="AT3117" i="64"/>
  <c r="AU3117" i="64"/>
  <c r="AV3117" i="64"/>
  <c r="AW3117" i="64"/>
  <c r="AX3117" i="64"/>
  <c r="AY3117" i="64"/>
  <c r="AZ3117" i="64"/>
  <c r="BA3117" i="64"/>
  <c r="BB3117" i="64"/>
  <c r="BC3117" i="64"/>
  <c r="BD3117" i="64"/>
  <c r="BE3117" i="64"/>
  <c r="BF3117" i="64"/>
  <c r="BG3117" i="64"/>
  <c r="BH3117" i="64"/>
  <c r="BI3117" i="64"/>
  <c r="BJ3117" i="64"/>
  <c r="BK3117" i="64"/>
  <c r="BL3117" i="64"/>
  <c r="BM3117" i="64"/>
  <c r="BN3117" i="64"/>
  <c r="BO3117" i="64"/>
  <c r="BP3117" i="64"/>
  <c r="BQ3117" i="64"/>
  <c r="BR3117" i="64"/>
  <c r="BS3117" i="64"/>
  <c r="BT3117" i="64"/>
  <c r="BU3117" i="64"/>
  <c r="BV3117" i="64"/>
  <c r="BW3117" i="64"/>
  <c r="BX3117" i="64"/>
  <c r="BY3117" i="64"/>
  <c r="BZ3117" i="64"/>
  <c r="CA3117" i="64"/>
  <c r="CB3117" i="64"/>
  <c r="CC3117" i="64"/>
  <c r="CD3117" i="64"/>
  <c r="CE3117" i="64"/>
  <c r="CF3117" i="64"/>
  <c r="CG3117" i="64"/>
  <c r="CH3117" i="64"/>
  <c r="CI3117" i="64"/>
  <c r="CJ3117" i="64"/>
  <c r="CK3117" i="64"/>
  <c r="T3091" i="64"/>
  <c r="U3091" i="64"/>
  <c r="V3091" i="64"/>
  <c r="W3091" i="64"/>
  <c r="X3091" i="64"/>
  <c r="Y3091" i="64"/>
  <c r="Z3091" i="64"/>
  <c r="AA3091" i="64"/>
  <c r="AB3091" i="64"/>
  <c r="AC3091" i="64"/>
  <c r="AD3091" i="64"/>
  <c r="AE3091" i="64"/>
  <c r="AF3091" i="64"/>
  <c r="AG3091" i="64"/>
  <c r="AH3091" i="64"/>
  <c r="AI3091" i="64"/>
  <c r="AJ3091" i="64"/>
  <c r="AK3091" i="64"/>
  <c r="AL3091" i="64"/>
  <c r="AM3091" i="64"/>
  <c r="AN3091" i="64"/>
  <c r="AO3091" i="64"/>
  <c r="AP3091" i="64"/>
  <c r="AQ3091" i="64"/>
  <c r="AR3091" i="64"/>
  <c r="AS3091" i="64"/>
  <c r="AT3091" i="64"/>
  <c r="AU3091" i="64"/>
  <c r="AV3091" i="64"/>
  <c r="AW3091" i="64"/>
  <c r="AX3091" i="64"/>
  <c r="AY3091" i="64"/>
  <c r="AZ3091" i="64"/>
  <c r="BA3091" i="64"/>
  <c r="BB3091" i="64"/>
  <c r="BC3091" i="64"/>
  <c r="BD3091" i="64"/>
  <c r="BE3091" i="64"/>
  <c r="BF3091" i="64"/>
  <c r="BG3091" i="64"/>
  <c r="BH3091" i="64"/>
  <c r="BI3091" i="64"/>
  <c r="BJ3091" i="64"/>
  <c r="BK3091" i="64"/>
  <c r="BL3091" i="64"/>
  <c r="BM3091" i="64"/>
  <c r="BN3091" i="64"/>
  <c r="BO3091" i="64"/>
  <c r="BP3091" i="64"/>
  <c r="BQ3091" i="64"/>
  <c r="BR3091" i="64"/>
  <c r="BS3091" i="64"/>
  <c r="BT3091" i="64"/>
  <c r="BU3091" i="64"/>
  <c r="BV3091" i="64"/>
  <c r="BW3091" i="64"/>
  <c r="BX3091" i="64"/>
  <c r="BY3091" i="64"/>
  <c r="BZ3091" i="64"/>
  <c r="CA3091" i="64"/>
  <c r="CB3091" i="64"/>
  <c r="CC3091" i="64"/>
  <c r="CD3091" i="64"/>
  <c r="CE3091" i="64"/>
  <c r="CF3091" i="64"/>
  <c r="CG3091" i="64"/>
  <c r="CH3091" i="64"/>
  <c r="CI3091" i="64"/>
  <c r="CJ3091" i="64"/>
  <c r="CK3091" i="64"/>
  <c r="T3066" i="64"/>
  <c r="U3066" i="64"/>
  <c r="V3066" i="64"/>
  <c r="W3066" i="64"/>
  <c r="X3066" i="64"/>
  <c r="Y3066" i="64"/>
  <c r="Z3066" i="64"/>
  <c r="AA3066" i="64"/>
  <c r="AB3066" i="64"/>
  <c r="AC3066" i="64"/>
  <c r="AD3066" i="64"/>
  <c r="AE3066" i="64"/>
  <c r="AF3066" i="64"/>
  <c r="AG3066" i="64"/>
  <c r="AH3066" i="64"/>
  <c r="AI3066" i="64"/>
  <c r="AJ3066" i="64"/>
  <c r="AK3066" i="64"/>
  <c r="AL3066" i="64"/>
  <c r="AM3066" i="64"/>
  <c r="AN3066" i="64"/>
  <c r="AO3066" i="64"/>
  <c r="AP3066" i="64"/>
  <c r="AQ3066" i="64"/>
  <c r="AR3066" i="64"/>
  <c r="AS3066" i="64"/>
  <c r="AT3066" i="64"/>
  <c r="AU3066" i="64"/>
  <c r="AV3066" i="64"/>
  <c r="AW3066" i="64"/>
  <c r="AX3066" i="64"/>
  <c r="AY3066" i="64"/>
  <c r="AZ3066" i="64"/>
  <c r="BA3066" i="64"/>
  <c r="BB3066" i="64"/>
  <c r="BC3066" i="64"/>
  <c r="BD3066" i="64"/>
  <c r="BE3066" i="64"/>
  <c r="BF3066" i="64"/>
  <c r="BG3066" i="64"/>
  <c r="BH3066" i="64"/>
  <c r="BI3066" i="64"/>
  <c r="BJ3066" i="64"/>
  <c r="BK3066" i="64"/>
  <c r="BL3066" i="64"/>
  <c r="BM3066" i="64"/>
  <c r="BN3066" i="64"/>
  <c r="BO3066" i="64"/>
  <c r="BP3066" i="64"/>
  <c r="BQ3066" i="64"/>
  <c r="BR3066" i="64"/>
  <c r="BS3066" i="64"/>
  <c r="BT3066" i="64"/>
  <c r="BU3066" i="64"/>
  <c r="BV3066" i="64"/>
  <c r="BW3066" i="64"/>
  <c r="BX3066" i="64"/>
  <c r="BY3066" i="64"/>
  <c r="BZ3066" i="64"/>
  <c r="CA3066" i="64"/>
  <c r="CB3066" i="64"/>
  <c r="CC3066" i="64"/>
  <c r="CD3066" i="64"/>
  <c r="CE3066" i="64"/>
  <c r="CF3066" i="64"/>
  <c r="CG3066" i="64"/>
  <c r="CH3066" i="64"/>
  <c r="CI3066" i="64"/>
  <c r="CJ3066" i="64"/>
  <c r="CK3066" i="64"/>
  <c r="T3040" i="64"/>
  <c r="U3040" i="64"/>
  <c r="V3040" i="64"/>
  <c r="W3040" i="64"/>
  <c r="X3040" i="64"/>
  <c r="Y3040" i="64"/>
  <c r="Z3040" i="64"/>
  <c r="AA3040" i="64"/>
  <c r="AB3040" i="64"/>
  <c r="AC3040" i="64"/>
  <c r="AD3040" i="64"/>
  <c r="AE3040" i="64"/>
  <c r="AF3040" i="64"/>
  <c r="AG3040" i="64"/>
  <c r="AH3040" i="64"/>
  <c r="AI3040" i="64"/>
  <c r="AJ3040" i="64"/>
  <c r="AK3040" i="64"/>
  <c r="AL3040" i="64"/>
  <c r="AM3040" i="64"/>
  <c r="AN3040" i="64"/>
  <c r="AO3040" i="64"/>
  <c r="AP3040" i="64"/>
  <c r="AQ3040" i="64"/>
  <c r="AR3040" i="64"/>
  <c r="AS3040" i="64"/>
  <c r="AT3040" i="64"/>
  <c r="AU3040" i="64"/>
  <c r="AV3040" i="64"/>
  <c r="AW3040" i="64"/>
  <c r="AX3040" i="64"/>
  <c r="AY3040" i="64"/>
  <c r="AZ3040" i="64"/>
  <c r="BA3040" i="64"/>
  <c r="BB3040" i="64"/>
  <c r="BC3040" i="64"/>
  <c r="BD3040" i="64"/>
  <c r="BE3040" i="64"/>
  <c r="BF3040" i="64"/>
  <c r="BG3040" i="64"/>
  <c r="BH3040" i="64"/>
  <c r="BI3040" i="64"/>
  <c r="BJ3040" i="64"/>
  <c r="BK3040" i="64"/>
  <c r="BL3040" i="64"/>
  <c r="BM3040" i="64"/>
  <c r="BN3040" i="64"/>
  <c r="BO3040" i="64"/>
  <c r="BP3040" i="64"/>
  <c r="BQ3040" i="64"/>
  <c r="BR3040" i="64"/>
  <c r="BS3040" i="64"/>
  <c r="BT3040" i="64"/>
  <c r="BU3040" i="64"/>
  <c r="BV3040" i="64"/>
  <c r="BW3040" i="64"/>
  <c r="BX3040" i="64"/>
  <c r="BY3040" i="64"/>
  <c r="BZ3040" i="64"/>
  <c r="CA3040" i="64"/>
  <c r="CB3040" i="64"/>
  <c r="CC3040" i="64"/>
  <c r="CD3040" i="64"/>
  <c r="CE3040" i="64"/>
  <c r="CF3040" i="64"/>
  <c r="CG3040" i="64"/>
  <c r="CH3040" i="64"/>
  <c r="CI3040" i="64"/>
  <c r="CJ3040" i="64"/>
  <c r="CK3040" i="64"/>
  <c r="T2213" i="64"/>
  <c r="U2213" i="64"/>
  <c r="V2213" i="64"/>
  <c r="W2213" i="64"/>
  <c r="X2213" i="64"/>
  <c r="Y2213" i="64"/>
  <c r="Z2213" i="64"/>
  <c r="AA2213" i="64"/>
  <c r="AB2213" i="64"/>
  <c r="AC2213" i="64"/>
  <c r="AD2213" i="64"/>
  <c r="AE2213" i="64"/>
  <c r="AF2213" i="64"/>
  <c r="AG2213" i="64"/>
  <c r="AH2213" i="64"/>
  <c r="AI2213" i="64"/>
  <c r="AJ2213" i="64"/>
  <c r="AK2213" i="64"/>
  <c r="AL2213" i="64"/>
  <c r="AM2213" i="64"/>
  <c r="AN2213" i="64"/>
  <c r="AO2213" i="64"/>
  <c r="AP2213" i="64"/>
  <c r="AQ2213" i="64"/>
  <c r="AR2213" i="64"/>
  <c r="AS2213" i="64"/>
  <c r="AT2213" i="64"/>
  <c r="AU2213" i="64"/>
  <c r="AV2213" i="64"/>
  <c r="AW2213" i="64"/>
  <c r="AX2213" i="64"/>
  <c r="AY2213" i="64"/>
  <c r="AZ2213" i="64"/>
  <c r="BA2213" i="64"/>
  <c r="BB2213" i="64"/>
  <c r="BC2213" i="64"/>
  <c r="BD2213" i="64"/>
  <c r="BE2213" i="64"/>
  <c r="BF2213" i="64"/>
  <c r="BG2213" i="64"/>
  <c r="BH2213" i="64"/>
  <c r="BI2213" i="64"/>
  <c r="BJ2213" i="64"/>
  <c r="BK2213" i="64"/>
  <c r="BL2213" i="64"/>
  <c r="BM2213" i="64"/>
  <c r="BN2213" i="64"/>
  <c r="BO2213" i="64"/>
  <c r="BP2213" i="64"/>
  <c r="BQ2213" i="64"/>
  <c r="BR2213" i="64"/>
  <c r="BS2213" i="64"/>
  <c r="BT2213" i="64"/>
  <c r="BU2213" i="64"/>
  <c r="BV2213" i="64"/>
  <c r="BW2213" i="64"/>
  <c r="BX2213" i="64"/>
  <c r="BY2213" i="64"/>
  <c r="BZ2213" i="64"/>
  <c r="CA2213" i="64"/>
  <c r="CB2213" i="64"/>
  <c r="CC2213" i="64"/>
  <c r="CD2213" i="64"/>
  <c r="CE2213" i="64"/>
  <c r="CF2213" i="64"/>
  <c r="CG2213" i="64"/>
  <c r="CH2213" i="64"/>
  <c r="CI2213" i="64"/>
  <c r="CJ2213" i="64"/>
  <c r="CK2213" i="64"/>
  <c r="T2187" i="64"/>
  <c r="U2187" i="64"/>
  <c r="V2187" i="64"/>
  <c r="W2187" i="64"/>
  <c r="X2187" i="64"/>
  <c r="Y2187" i="64"/>
  <c r="Z2187" i="64"/>
  <c r="AA2187" i="64"/>
  <c r="AB2187" i="64"/>
  <c r="AC2187" i="64"/>
  <c r="AD2187" i="64"/>
  <c r="AE2187" i="64"/>
  <c r="AF2187" i="64"/>
  <c r="AG2187" i="64"/>
  <c r="AH2187" i="64"/>
  <c r="AI2187" i="64"/>
  <c r="AJ2187" i="64"/>
  <c r="AK2187" i="64"/>
  <c r="AL2187" i="64"/>
  <c r="AM2187" i="64"/>
  <c r="AN2187" i="64"/>
  <c r="AO2187" i="64"/>
  <c r="AP2187" i="64"/>
  <c r="AQ2187" i="64"/>
  <c r="AR2187" i="64"/>
  <c r="AS2187" i="64"/>
  <c r="AT2187" i="64"/>
  <c r="AU2187" i="64"/>
  <c r="AV2187" i="64"/>
  <c r="AW2187" i="64"/>
  <c r="AX2187" i="64"/>
  <c r="AY2187" i="64"/>
  <c r="AZ2187" i="64"/>
  <c r="BA2187" i="64"/>
  <c r="BB2187" i="64"/>
  <c r="BC2187" i="64"/>
  <c r="BD2187" i="64"/>
  <c r="BE2187" i="64"/>
  <c r="BF2187" i="64"/>
  <c r="BG2187" i="64"/>
  <c r="BH2187" i="64"/>
  <c r="BI2187" i="64"/>
  <c r="BJ2187" i="64"/>
  <c r="BK2187" i="64"/>
  <c r="BL2187" i="64"/>
  <c r="BM2187" i="64"/>
  <c r="BN2187" i="64"/>
  <c r="BO2187" i="64"/>
  <c r="BP2187" i="64"/>
  <c r="BQ2187" i="64"/>
  <c r="BR2187" i="64"/>
  <c r="BS2187" i="64"/>
  <c r="BT2187" i="64"/>
  <c r="BU2187" i="64"/>
  <c r="BV2187" i="64"/>
  <c r="BW2187" i="64"/>
  <c r="BX2187" i="64"/>
  <c r="BY2187" i="64"/>
  <c r="BZ2187" i="64"/>
  <c r="CA2187" i="64"/>
  <c r="CB2187" i="64"/>
  <c r="CC2187" i="64"/>
  <c r="CD2187" i="64"/>
  <c r="CE2187" i="64"/>
  <c r="CF2187" i="64"/>
  <c r="CG2187" i="64"/>
  <c r="CH2187" i="64"/>
  <c r="CI2187" i="64"/>
  <c r="CJ2187" i="64"/>
  <c r="CK2187"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T3166" i="64"/>
  <c r="U3166" i="64"/>
  <c r="V3166" i="64"/>
  <c r="W3166" i="64"/>
  <c r="X3166" i="64"/>
  <c r="Y3166" i="64"/>
  <c r="Z3166" i="64"/>
  <c r="AA3166" i="64"/>
  <c r="AB3166" i="64"/>
  <c r="AC3166" i="64"/>
  <c r="AD3166" i="64"/>
  <c r="AE3166" i="64"/>
  <c r="AF3166" i="64"/>
  <c r="AG3166" i="64"/>
  <c r="AH3166" i="64"/>
  <c r="AI3166" i="64"/>
  <c r="AJ3166" i="64"/>
  <c r="AK3166" i="64"/>
  <c r="AL3166" i="64"/>
  <c r="AM3166" i="64"/>
  <c r="AN3166" i="64"/>
  <c r="AO3166" i="64"/>
  <c r="AP3166" i="64"/>
  <c r="AQ3166" i="64"/>
  <c r="AR3166" i="64"/>
  <c r="AS3166" i="64"/>
  <c r="AT3166" i="64"/>
  <c r="AU3166" i="64"/>
  <c r="AV3166" i="64"/>
  <c r="AW3166" i="64"/>
  <c r="AX3166" i="64"/>
  <c r="AY3166" i="64"/>
  <c r="AZ3166" i="64"/>
  <c r="BA3166" i="64"/>
  <c r="BB3166" i="64"/>
  <c r="BC3166" i="64"/>
  <c r="BD3166" i="64"/>
  <c r="BE3166" i="64"/>
  <c r="BF3166" i="64"/>
  <c r="BG3166" i="64"/>
  <c r="BH3166" i="64"/>
  <c r="BI3166" i="64"/>
  <c r="BJ3166" i="64"/>
  <c r="BK3166" i="64"/>
  <c r="BL3166" i="64"/>
  <c r="BM3166" i="64"/>
  <c r="BN3166" i="64"/>
  <c r="BO3166" i="64"/>
  <c r="BP3166" i="64"/>
  <c r="BQ3166" i="64"/>
  <c r="BR3166" i="64"/>
  <c r="BS3166" i="64"/>
  <c r="BT3166" i="64"/>
  <c r="BU3166" i="64"/>
  <c r="BV3166" i="64"/>
  <c r="BW3166" i="64"/>
  <c r="BX3166" i="64"/>
  <c r="BY3166" i="64"/>
  <c r="BZ3166" i="64"/>
  <c r="CA3166" i="64"/>
  <c r="CB3166" i="64"/>
  <c r="CC3166" i="64"/>
  <c r="CD3166" i="64"/>
  <c r="CE3166" i="64"/>
  <c r="CF3166" i="64"/>
  <c r="CG3166" i="64"/>
  <c r="CH3166" i="64"/>
  <c r="CI3166" i="64"/>
  <c r="CJ3166" i="64"/>
  <c r="CK3166" i="64"/>
  <c r="T2132" i="64"/>
  <c r="U2132" i="64"/>
  <c r="V2132" i="64"/>
  <c r="W2132" i="64"/>
  <c r="X2132" i="64"/>
  <c r="Y2132" i="64"/>
  <c r="Z2132" i="64"/>
  <c r="AA2132" i="64"/>
  <c r="AB2132" i="64"/>
  <c r="AC2132" i="64"/>
  <c r="AD2132" i="64"/>
  <c r="AE2132" i="64"/>
  <c r="AF2132" i="64"/>
  <c r="AG2132" i="64"/>
  <c r="AH2132" i="64"/>
  <c r="AI2132" i="64"/>
  <c r="AJ2132" i="64"/>
  <c r="AK2132" i="64"/>
  <c r="AL2132" i="64"/>
  <c r="AM2132" i="64"/>
  <c r="AN2132" i="64"/>
  <c r="AO2132" i="64"/>
  <c r="AP2132" i="64"/>
  <c r="AQ2132" i="64"/>
  <c r="AR2132" i="64"/>
  <c r="AS2132" i="64"/>
  <c r="AT2132" i="64"/>
  <c r="AU2132" i="64"/>
  <c r="AV2132" i="64"/>
  <c r="AW2132" i="64"/>
  <c r="AX2132" i="64"/>
  <c r="AY2132" i="64"/>
  <c r="AZ2132" i="64"/>
  <c r="BA2132" i="64"/>
  <c r="BB2132" i="64"/>
  <c r="BC2132" i="64"/>
  <c r="BD2132" i="64"/>
  <c r="BE2132" i="64"/>
  <c r="BF2132" i="64"/>
  <c r="BG2132" i="64"/>
  <c r="BH2132" i="64"/>
  <c r="BI2132" i="64"/>
  <c r="BJ2132" i="64"/>
  <c r="BK2132" i="64"/>
  <c r="BL2132" i="64"/>
  <c r="BM2132" i="64"/>
  <c r="BN2132" i="64"/>
  <c r="BO2132" i="64"/>
  <c r="BP2132" i="64"/>
  <c r="BQ2132" i="64"/>
  <c r="BR2132" i="64"/>
  <c r="BS2132" i="64"/>
  <c r="BT2132" i="64"/>
  <c r="BU2132" i="64"/>
  <c r="BV2132" i="64"/>
  <c r="BW2132" i="64"/>
  <c r="BX2132" i="64"/>
  <c r="BY2132" i="64"/>
  <c r="BZ2132" i="64"/>
  <c r="CA2132" i="64"/>
  <c r="CB2132" i="64"/>
  <c r="CC2132" i="64"/>
  <c r="CD2132" i="64"/>
  <c r="CE2132" i="64"/>
  <c r="CF2132" i="64"/>
  <c r="CG2132" i="64"/>
  <c r="CH2132" i="64"/>
  <c r="CI2132" i="64"/>
  <c r="CJ2132" i="64"/>
  <c r="CK2132" i="64"/>
  <c r="T2088" i="64"/>
  <c r="U2088" i="64"/>
  <c r="V2088" i="64"/>
  <c r="W2088" i="64"/>
  <c r="X2088" i="64"/>
  <c r="Y2088" i="64"/>
  <c r="Z2088" i="64"/>
  <c r="AA2088" i="64"/>
  <c r="AB2088" i="64"/>
  <c r="AC2088" i="64"/>
  <c r="AD2088" i="64"/>
  <c r="AE2088" i="64"/>
  <c r="AF2088" i="64"/>
  <c r="AG2088" i="64"/>
  <c r="AH2088" i="64"/>
  <c r="AI2088" i="64"/>
  <c r="AJ2088" i="64"/>
  <c r="AK2088" i="64"/>
  <c r="AL2088" i="64"/>
  <c r="AM2088" i="64"/>
  <c r="AN2088" i="64"/>
  <c r="AO2088" i="64"/>
  <c r="AP2088" i="64"/>
  <c r="AQ2088" i="64"/>
  <c r="AR2088" i="64"/>
  <c r="AS2088" i="64"/>
  <c r="AT2088" i="64"/>
  <c r="AU2088" i="64"/>
  <c r="AV2088" i="64"/>
  <c r="AW2088" i="64"/>
  <c r="AX2088" i="64"/>
  <c r="AY2088" i="64"/>
  <c r="AZ2088" i="64"/>
  <c r="BA2088" i="64"/>
  <c r="BB2088" i="64"/>
  <c r="BC2088" i="64"/>
  <c r="BD2088" i="64"/>
  <c r="BE2088" i="64"/>
  <c r="BF2088" i="64"/>
  <c r="BG2088" i="64"/>
  <c r="BH2088" i="64"/>
  <c r="BI2088" i="64"/>
  <c r="BJ2088" i="64"/>
  <c r="BK2088" i="64"/>
  <c r="BL2088" i="64"/>
  <c r="BM2088" i="64"/>
  <c r="BN2088" i="64"/>
  <c r="BO2088" i="64"/>
  <c r="BP2088" i="64"/>
  <c r="BQ2088" i="64"/>
  <c r="BR2088" i="64"/>
  <c r="BS2088" i="64"/>
  <c r="BT2088" i="64"/>
  <c r="BU2088" i="64"/>
  <c r="BV2088" i="64"/>
  <c r="BW2088" i="64"/>
  <c r="BX2088" i="64"/>
  <c r="BY2088" i="64"/>
  <c r="BZ2088" i="64"/>
  <c r="CA2088" i="64"/>
  <c r="CB2088" i="64"/>
  <c r="CC2088" i="64"/>
  <c r="CD2088" i="64"/>
  <c r="CE2088" i="64"/>
  <c r="CF2088" i="64"/>
  <c r="CG2088" i="64"/>
  <c r="CH2088" i="64"/>
  <c r="CI2088" i="64"/>
  <c r="CJ2088" i="64"/>
  <c r="CK2088"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T2501" i="64"/>
  <c r="U2501" i="64"/>
  <c r="V2501" i="64"/>
  <c r="W2501" i="64"/>
  <c r="X2501" i="64"/>
  <c r="Y2501" i="64"/>
  <c r="Z2501" i="64"/>
  <c r="AA2501" i="64"/>
  <c r="AB2501" i="64"/>
  <c r="AC2501" i="64"/>
  <c r="AD2501" i="64"/>
  <c r="AE2501" i="64"/>
  <c r="AF2501" i="64"/>
  <c r="AG2501" i="64"/>
  <c r="AH2501" i="64"/>
  <c r="AI2501" i="64"/>
  <c r="AJ2501" i="64"/>
  <c r="AK2501" i="64"/>
  <c r="AL2501" i="64"/>
  <c r="AM2501" i="64"/>
  <c r="AN2501" i="64"/>
  <c r="AO2501" i="64"/>
  <c r="AP2501" i="64"/>
  <c r="AQ2501" i="64"/>
  <c r="AR2501" i="64"/>
  <c r="AS2501" i="64"/>
  <c r="AT2501" i="64"/>
  <c r="AU2501" i="64"/>
  <c r="AV2501" i="64"/>
  <c r="AW2501" i="64"/>
  <c r="AX2501" i="64"/>
  <c r="AY2501" i="64"/>
  <c r="AZ2501" i="64"/>
  <c r="BA2501" i="64"/>
  <c r="BB2501" i="64"/>
  <c r="BC2501" i="64"/>
  <c r="BD2501" i="64"/>
  <c r="BE2501" i="64"/>
  <c r="BF2501" i="64"/>
  <c r="BG2501" i="64"/>
  <c r="BH2501" i="64"/>
  <c r="BI2501" i="64"/>
  <c r="BJ2501" i="64"/>
  <c r="BK2501" i="64"/>
  <c r="BL2501" i="64"/>
  <c r="BM2501" i="64"/>
  <c r="BN2501" i="64"/>
  <c r="BO2501" i="64"/>
  <c r="BP2501" i="64"/>
  <c r="BQ2501" i="64"/>
  <c r="BR2501" i="64"/>
  <c r="BS2501" i="64"/>
  <c r="BT2501" i="64"/>
  <c r="BU2501" i="64"/>
  <c r="BV2501" i="64"/>
  <c r="BW2501" i="64"/>
  <c r="BX2501" i="64"/>
  <c r="BY2501" i="64"/>
  <c r="BZ2501" i="64"/>
  <c r="CA2501" i="64"/>
  <c r="CB2501" i="64"/>
  <c r="CC2501" i="64"/>
  <c r="CD2501" i="64"/>
  <c r="CE2501" i="64"/>
  <c r="CF2501" i="64"/>
  <c r="CG2501" i="64"/>
  <c r="CH2501" i="64"/>
  <c r="CI2501" i="64"/>
  <c r="CJ2501" i="64"/>
  <c r="CK2501" i="64"/>
  <c r="T2044" i="64"/>
  <c r="U2044" i="64"/>
  <c r="V2044" i="64"/>
  <c r="W2044" i="64"/>
  <c r="X2044" i="64"/>
  <c r="Y2044" i="64"/>
  <c r="Z2044" i="64"/>
  <c r="AA2044" i="64"/>
  <c r="AB2044" i="64"/>
  <c r="AC2044" i="64"/>
  <c r="AD2044" i="64"/>
  <c r="AE2044" i="64"/>
  <c r="AF2044" i="64"/>
  <c r="AG2044" i="64"/>
  <c r="AH2044" i="64"/>
  <c r="AI2044" i="64"/>
  <c r="AJ2044" i="64"/>
  <c r="AK2044" i="64"/>
  <c r="AL2044" i="64"/>
  <c r="AM2044" i="64"/>
  <c r="AN2044" i="64"/>
  <c r="AO2044" i="64"/>
  <c r="AP2044" i="64"/>
  <c r="AQ2044" i="64"/>
  <c r="AR2044" i="64"/>
  <c r="AS2044" i="64"/>
  <c r="AT2044" i="64"/>
  <c r="AU2044" i="64"/>
  <c r="AV2044" i="64"/>
  <c r="AW2044" i="64"/>
  <c r="AX2044" i="64"/>
  <c r="AY2044" i="64"/>
  <c r="AZ2044" i="64"/>
  <c r="BA2044" i="64"/>
  <c r="BB2044" i="64"/>
  <c r="BC2044" i="64"/>
  <c r="BD2044" i="64"/>
  <c r="BE2044" i="64"/>
  <c r="BF2044" i="64"/>
  <c r="BG2044" i="64"/>
  <c r="BH2044" i="64"/>
  <c r="BI2044" i="64"/>
  <c r="BJ2044" i="64"/>
  <c r="BK2044" i="64"/>
  <c r="BL2044" i="64"/>
  <c r="BM2044" i="64"/>
  <c r="BN2044" i="64"/>
  <c r="BO2044" i="64"/>
  <c r="BP2044" i="64"/>
  <c r="BQ2044" i="64"/>
  <c r="BR2044" i="64"/>
  <c r="BS2044" i="64"/>
  <c r="BT2044" i="64"/>
  <c r="BU2044" i="64"/>
  <c r="BV2044" i="64"/>
  <c r="BW2044" i="64"/>
  <c r="BX2044" i="64"/>
  <c r="BY2044" i="64"/>
  <c r="BZ2044" i="64"/>
  <c r="CA2044" i="64"/>
  <c r="CB2044" i="64"/>
  <c r="CC2044" i="64"/>
  <c r="CD2044" i="64"/>
  <c r="CE2044" i="64"/>
  <c r="CF2044" i="64"/>
  <c r="CG2044" i="64"/>
  <c r="CH2044" i="64"/>
  <c r="CI2044" i="64"/>
  <c r="CJ2044" i="64"/>
  <c r="CK2044" i="64"/>
  <c r="T2008" i="64"/>
  <c r="U2008" i="64"/>
  <c r="V2008" i="64"/>
  <c r="W2008" i="64"/>
  <c r="X2008" i="64"/>
  <c r="Y2008" i="64"/>
  <c r="Z2008" i="64"/>
  <c r="AA2008" i="64"/>
  <c r="AB2008" i="64"/>
  <c r="AC2008" i="64"/>
  <c r="AD2008" i="64"/>
  <c r="AE2008" i="64"/>
  <c r="AF2008" i="64"/>
  <c r="AG2008" i="64"/>
  <c r="AH2008" i="64"/>
  <c r="AI2008" i="64"/>
  <c r="AJ2008" i="64"/>
  <c r="AK2008" i="64"/>
  <c r="AL2008" i="64"/>
  <c r="AM2008" i="64"/>
  <c r="AN2008" i="64"/>
  <c r="AO2008" i="64"/>
  <c r="AP2008" i="64"/>
  <c r="AQ2008" i="64"/>
  <c r="AR2008" i="64"/>
  <c r="AS2008" i="64"/>
  <c r="AT2008" i="64"/>
  <c r="AU2008" i="64"/>
  <c r="AV2008" i="64"/>
  <c r="AW2008" i="64"/>
  <c r="AX2008" i="64"/>
  <c r="AY2008" i="64"/>
  <c r="AZ2008" i="64"/>
  <c r="BA2008" i="64"/>
  <c r="BB2008" i="64"/>
  <c r="BC2008" i="64"/>
  <c r="BD2008" i="64"/>
  <c r="BE2008" i="64"/>
  <c r="BF2008" i="64"/>
  <c r="BG2008" i="64"/>
  <c r="BH2008" i="64"/>
  <c r="BI2008" i="64"/>
  <c r="BJ2008" i="64"/>
  <c r="BK2008" i="64"/>
  <c r="BL2008" i="64"/>
  <c r="BM2008" i="64"/>
  <c r="BN2008" i="64"/>
  <c r="BO2008" i="64"/>
  <c r="BP2008" i="64"/>
  <c r="BQ2008" i="64"/>
  <c r="BR2008" i="64"/>
  <c r="BS2008" i="64"/>
  <c r="BT2008" i="64"/>
  <c r="BU2008" i="64"/>
  <c r="BV2008" i="64"/>
  <c r="BW2008" i="64"/>
  <c r="BX2008" i="64"/>
  <c r="BY2008" i="64"/>
  <c r="BZ2008" i="64"/>
  <c r="CA2008" i="64"/>
  <c r="CB2008" i="64"/>
  <c r="CC2008" i="64"/>
  <c r="CD2008" i="64"/>
  <c r="CE2008" i="64"/>
  <c r="CF2008" i="64"/>
  <c r="CG2008" i="64"/>
  <c r="CH2008" i="64"/>
  <c r="CI2008" i="64"/>
  <c r="CJ2008" i="64"/>
  <c r="CK2008"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T1901" i="64"/>
  <c r="U1901" i="64"/>
  <c r="V1901" i="64"/>
  <c r="W1901" i="64"/>
  <c r="X1901" i="64"/>
  <c r="Y1901" i="64"/>
  <c r="Z1901" i="64"/>
  <c r="AA1901" i="64"/>
  <c r="AB1901" i="64"/>
  <c r="AC1901" i="64"/>
  <c r="AD1901" i="64"/>
  <c r="AE1901" i="64"/>
  <c r="AF1901" i="64"/>
  <c r="AG1901" i="64"/>
  <c r="AH1901" i="64"/>
  <c r="AI1901" i="64"/>
  <c r="AJ1901" i="64"/>
  <c r="AK1901" i="64"/>
  <c r="AL1901" i="64"/>
  <c r="AM1901" i="64"/>
  <c r="AN1901" i="64"/>
  <c r="AO1901" i="64"/>
  <c r="AP1901" i="64"/>
  <c r="AQ1901" i="64"/>
  <c r="AR1901" i="64"/>
  <c r="AS1901" i="64"/>
  <c r="AT1901" i="64"/>
  <c r="AU1901" i="64"/>
  <c r="AV1901" i="64"/>
  <c r="AW1901" i="64"/>
  <c r="AX1901" i="64"/>
  <c r="AY1901" i="64"/>
  <c r="AZ1901" i="64"/>
  <c r="BA1901" i="64"/>
  <c r="BB1901" i="64"/>
  <c r="BC1901" i="64"/>
  <c r="BD1901" i="64"/>
  <c r="BE1901" i="64"/>
  <c r="BF1901" i="64"/>
  <c r="BG1901" i="64"/>
  <c r="BH1901" i="64"/>
  <c r="BI1901" i="64"/>
  <c r="BJ1901" i="64"/>
  <c r="BK1901" i="64"/>
  <c r="BL1901" i="64"/>
  <c r="BM1901" i="64"/>
  <c r="BN1901" i="64"/>
  <c r="BO1901" i="64"/>
  <c r="BP1901" i="64"/>
  <c r="BQ1901" i="64"/>
  <c r="BR1901" i="64"/>
  <c r="BS1901" i="64"/>
  <c r="BT1901" i="64"/>
  <c r="BU1901" i="64"/>
  <c r="BV1901" i="64"/>
  <c r="BW1901" i="64"/>
  <c r="BX1901" i="64"/>
  <c r="BY1901" i="64"/>
  <c r="BZ1901" i="64"/>
  <c r="CA1901" i="64"/>
  <c r="CB1901" i="64"/>
  <c r="CC1901" i="64"/>
  <c r="CD1901" i="64"/>
  <c r="CE1901" i="64"/>
  <c r="CF1901" i="64"/>
  <c r="CG1901" i="64"/>
  <c r="CH1901" i="64"/>
  <c r="CI1901" i="64"/>
  <c r="CJ1901" i="64"/>
  <c r="CK1901" i="64"/>
  <c r="T2635" i="64"/>
  <c r="U2635" i="64"/>
  <c r="V2635" i="64"/>
  <c r="W2635" i="64"/>
  <c r="X2635" i="64"/>
  <c r="Y2635" i="64"/>
  <c r="Z2635" i="64"/>
  <c r="AA2635" i="64"/>
  <c r="AB2635" i="64"/>
  <c r="AC2635" i="64"/>
  <c r="AD2635" i="64"/>
  <c r="AE2635" i="64"/>
  <c r="AF2635" i="64"/>
  <c r="AG2635" i="64"/>
  <c r="AH2635" i="64"/>
  <c r="AI2635" i="64"/>
  <c r="AJ2635" i="64"/>
  <c r="AK2635" i="64"/>
  <c r="AL2635" i="64"/>
  <c r="AM2635" i="64"/>
  <c r="AN2635" i="64"/>
  <c r="AO2635" i="64"/>
  <c r="AP2635" i="64"/>
  <c r="AQ2635" i="64"/>
  <c r="AR2635" i="64"/>
  <c r="AS2635" i="64"/>
  <c r="AT2635" i="64"/>
  <c r="AU2635" i="64"/>
  <c r="AV2635" i="64"/>
  <c r="AW2635" i="64"/>
  <c r="AX2635" i="64"/>
  <c r="AY2635" i="64"/>
  <c r="AZ2635" i="64"/>
  <c r="BA2635" i="64"/>
  <c r="BB2635" i="64"/>
  <c r="BC2635" i="64"/>
  <c r="BD2635" i="64"/>
  <c r="BE2635" i="64"/>
  <c r="BF2635" i="64"/>
  <c r="BG2635" i="64"/>
  <c r="BH2635" i="64"/>
  <c r="BI2635" i="64"/>
  <c r="BJ2635" i="64"/>
  <c r="BK2635" i="64"/>
  <c r="BL2635" i="64"/>
  <c r="BM2635" i="64"/>
  <c r="BN2635" i="64"/>
  <c r="BO2635" i="64"/>
  <c r="BP2635" i="64"/>
  <c r="BQ2635" i="64"/>
  <c r="BR2635" i="64"/>
  <c r="BS2635" i="64"/>
  <c r="BT2635" i="64"/>
  <c r="BU2635" i="64"/>
  <c r="BV2635" i="64"/>
  <c r="BW2635" i="64"/>
  <c r="BX2635" i="64"/>
  <c r="BY2635" i="64"/>
  <c r="BZ2635" i="64"/>
  <c r="CA2635" i="64"/>
  <c r="CB2635" i="64"/>
  <c r="CC2635" i="64"/>
  <c r="CD2635" i="64"/>
  <c r="CE2635" i="64"/>
  <c r="CF2635" i="64"/>
  <c r="CG2635" i="64"/>
  <c r="CH2635" i="64"/>
  <c r="CI2635" i="64"/>
  <c r="CJ2635" i="64"/>
  <c r="CK2635" i="64"/>
  <c r="T2669" i="64"/>
  <c r="U2669" i="64"/>
  <c r="V2669" i="64"/>
  <c r="W2669" i="64"/>
  <c r="X2669" i="64"/>
  <c r="Y2669" i="64"/>
  <c r="Z2669" i="64"/>
  <c r="AA2669" i="64"/>
  <c r="AB2669" i="64"/>
  <c r="AC2669" i="64"/>
  <c r="AD2669" i="64"/>
  <c r="AE2669" i="64"/>
  <c r="AF2669" i="64"/>
  <c r="AG2669" i="64"/>
  <c r="AH2669" i="64"/>
  <c r="AI2669" i="64"/>
  <c r="AJ2669" i="64"/>
  <c r="AK2669" i="64"/>
  <c r="AL2669" i="64"/>
  <c r="AM2669" i="64"/>
  <c r="AN2669" i="64"/>
  <c r="AO2669" i="64"/>
  <c r="AP2669" i="64"/>
  <c r="AQ2669" i="64"/>
  <c r="AR2669" i="64"/>
  <c r="AS2669" i="64"/>
  <c r="AT2669" i="64"/>
  <c r="AU2669" i="64"/>
  <c r="AV2669" i="64"/>
  <c r="AW2669" i="64"/>
  <c r="AX2669" i="64"/>
  <c r="AY2669" i="64"/>
  <c r="AZ2669" i="64"/>
  <c r="BA2669" i="64"/>
  <c r="BB2669" i="64"/>
  <c r="BC2669" i="64"/>
  <c r="BD2669" i="64"/>
  <c r="BE2669" i="64"/>
  <c r="BF2669" i="64"/>
  <c r="BG2669" i="64"/>
  <c r="BH2669" i="64"/>
  <c r="BI2669" i="64"/>
  <c r="BJ2669" i="64"/>
  <c r="BK2669" i="64"/>
  <c r="BL2669" i="64"/>
  <c r="BM2669" i="64"/>
  <c r="BN2669" i="64"/>
  <c r="BO2669" i="64"/>
  <c r="BP2669" i="64"/>
  <c r="BQ2669" i="64"/>
  <c r="BR2669" i="64"/>
  <c r="BS2669" i="64"/>
  <c r="BT2669" i="64"/>
  <c r="BU2669" i="64"/>
  <c r="BV2669" i="64"/>
  <c r="BW2669" i="64"/>
  <c r="BX2669" i="64"/>
  <c r="BY2669" i="64"/>
  <c r="BZ2669" i="64"/>
  <c r="CA2669" i="64"/>
  <c r="CB2669" i="64"/>
  <c r="CC2669" i="64"/>
  <c r="CD2669" i="64"/>
  <c r="CE2669" i="64"/>
  <c r="CF2669" i="64"/>
  <c r="CG2669" i="64"/>
  <c r="CH2669" i="64"/>
  <c r="CI2669" i="64"/>
  <c r="CJ2669" i="64"/>
  <c r="CK2669" i="64"/>
  <c r="T1770" i="64"/>
  <c r="U1770" i="64"/>
  <c r="V1770" i="64"/>
  <c r="W1770" i="64"/>
  <c r="X1770" i="64"/>
  <c r="Y1770" i="64"/>
  <c r="Z1770" i="64"/>
  <c r="AA1770" i="64"/>
  <c r="AB1770" i="64"/>
  <c r="AC1770" i="64"/>
  <c r="AD1770" i="64"/>
  <c r="AE1770" i="64"/>
  <c r="AF1770" i="64"/>
  <c r="AG1770" i="64"/>
  <c r="AH1770" i="64"/>
  <c r="AI1770" i="64"/>
  <c r="AJ1770" i="64"/>
  <c r="AK1770" i="64"/>
  <c r="AL1770" i="64"/>
  <c r="AM1770" i="64"/>
  <c r="AN1770" i="64"/>
  <c r="AO1770" i="64"/>
  <c r="AP1770" i="64"/>
  <c r="AQ1770" i="64"/>
  <c r="AR1770" i="64"/>
  <c r="AS1770" i="64"/>
  <c r="AT1770" i="64"/>
  <c r="AU1770" i="64"/>
  <c r="AV1770" i="64"/>
  <c r="AW1770" i="64"/>
  <c r="AX1770" i="64"/>
  <c r="AY1770" i="64"/>
  <c r="AZ1770" i="64"/>
  <c r="BA1770" i="64"/>
  <c r="BB1770" i="64"/>
  <c r="BC1770" i="64"/>
  <c r="BD1770" i="64"/>
  <c r="BE1770" i="64"/>
  <c r="BF1770" i="64"/>
  <c r="BG1770" i="64"/>
  <c r="BH1770" i="64"/>
  <c r="BI1770" i="64"/>
  <c r="BJ1770" i="64"/>
  <c r="BK1770" i="64"/>
  <c r="BL1770" i="64"/>
  <c r="BM1770" i="64"/>
  <c r="BN1770" i="64"/>
  <c r="BO1770" i="64"/>
  <c r="BP1770" i="64"/>
  <c r="BQ1770" i="64"/>
  <c r="BR1770" i="64"/>
  <c r="BS1770" i="64"/>
  <c r="BT1770" i="64"/>
  <c r="BU1770" i="64"/>
  <c r="BV1770" i="64"/>
  <c r="BW1770" i="64"/>
  <c r="BX1770" i="64"/>
  <c r="BY1770" i="64"/>
  <c r="BZ1770" i="64"/>
  <c r="CA1770" i="64"/>
  <c r="CB1770" i="64"/>
  <c r="CC1770" i="64"/>
  <c r="CD1770" i="64"/>
  <c r="CE1770" i="64"/>
  <c r="CF1770" i="64"/>
  <c r="CG1770" i="64"/>
  <c r="CH1770" i="64"/>
  <c r="CI1770" i="64"/>
  <c r="CJ1770" i="64"/>
  <c r="CK1770" i="64"/>
  <c r="T1748" i="64"/>
  <c r="U1748" i="64"/>
  <c r="V1748" i="64"/>
  <c r="W1748" i="64"/>
  <c r="X1748" i="64"/>
  <c r="Y1748" i="64"/>
  <c r="Z1748" i="64"/>
  <c r="AA1748" i="64"/>
  <c r="AB1748" i="64"/>
  <c r="AC1748" i="64"/>
  <c r="AD1748" i="64"/>
  <c r="AE1748" i="64"/>
  <c r="AF1748" i="64"/>
  <c r="AG1748" i="64"/>
  <c r="AH1748" i="64"/>
  <c r="AI1748" i="64"/>
  <c r="AJ1748" i="64"/>
  <c r="AK1748" i="64"/>
  <c r="AL1748" i="64"/>
  <c r="AM1748" i="64"/>
  <c r="AN1748" i="64"/>
  <c r="AO1748" i="64"/>
  <c r="AP1748" i="64"/>
  <c r="AQ1748" i="64"/>
  <c r="AR1748" i="64"/>
  <c r="AS1748" i="64"/>
  <c r="AT1748" i="64"/>
  <c r="AU1748" i="64"/>
  <c r="AV1748" i="64"/>
  <c r="AW1748" i="64"/>
  <c r="AX1748" i="64"/>
  <c r="AY1748" i="64"/>
  <c r="AZ1748" i="64"/>
  <c r="BA1748" i="64"/>
  <c r="BB1748" i="64"/>
  <c r="BC1748" i="64"/>
  <c r="BD1748" i="64"/>
  <c r="BE1748" i="64"/>
  <c r="BF1748" i="64"/>
  <c r="BG1748" i="64"/>
  <c r="BH1748" i="64"/>
  <c r="BI1748" i="64"/>
  <c r="BJ1748" i="64"/>
  <c r="BK1748" i="64"/>
  <c r="BL1748" i="64"/>
  <c r="BM1748" i="64"/>
  <c r="BN1748" i="64"/>
  <c r="BO1748" i="64"/>
  <c r="BP1748" i="64"/>
  <c r="BQ1748" i="64"/>
  <c r="BR1748" i="64"/>
  <c r="BS1748" i="64"/>
  <c r="BT1748" i="64"/>
  <c r="BU1748" i="64"/>
  <c r="BV1748" i="64"/>
  <c r="BW1748" i="64"/>
  <c r="BX1748" i="64"/>
  <c r="BY1748" i="64"/>
  <c r="BZ1748" i="64"/>
  <c r="CA1748" i="64"/>
  <c r="CB1748" i="64"/>
  <c r="CC1748" i="64"/>
  <c r="CD1748" i="64"/>
  <c r="CE1748" i="64"/>
  <c r="CF1748" i="64"/>
  <c r="CG1748" i="64"/>
  <c r="CH1748" i="64"/>
  <c r="CI1748" i="64"/>
  <c r="CJ1748" i="64"/>
  <c r="CK1748"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T943" i="64"/>
  <c r="U943" i="64"/>
  <c r="V943" i="64"/>
  <c r="W943" i="64"/>
  <c r="X943" i="64"/>
  <c r="Y943" i="64"/>
  <c r="Z943" i="64"/>
  <c r="AA943" i="64"/>
  <c r="AB943" i="64"/>
  <c r="AC943" i="64"/>
  <c r="AD943" i="64"/>
  <c r="AE943" i="64"/>
  <c r="AF943" i="64"/>
  <c r="AG943" i="64"/>
  <c r="AH943" i="64"/>
  <c r="AI943" i="64"/>
  <c r="AJ943" i="64"/>
  <c r="AK943" i="64"/>
  <c r="AL943" i="64"/>
  <c r="AM943" i="64"/>
  <c r="AN943" i="64"/>
  <c r="AO943" i="64"/>
  <c r="AP943" i="64"/>
  <c r="AQ943" i="64"/>
  <c r="AR943" i="64"/>
  <c r="AS943" i="64"/>
  <c r="AT943" i="64"/>
  <c r="AU943" i="64"/>
  <c r="AV943" i="64"/>
  <c r="AW943" i="64"/>
  <c r="AX943" i="64"/>
  <c r="AY943" i="64"/>
  <c r="AZ943" i="64"/>
  <c r="BA943" i="64"/>
  <c r="BB943" i="64"/>
  <c r="BC943" i="64"/>
  <c r="BD943" i="64"/>
  <c r="BE943" i="64"/>
  <c r="BF943" i="64"/>
  <c r="BG943" i="64"/>
  <c r="BH943" i="64"/>
  <c r="BI943" i="64"/>
  <c r="BJ943" i="64"/>
  <c r="BK943" i="64"/>
  <c r="BL943" i="64"/>
  <c r="BM943" i="64"/>
  <c r="BN943" i="64"/>
  <c r="BO943" i="64"/>
  <c r="BP943" i="64"/>
  <c r="BQ943" i="64"/>
  <c r="BR943" i="64"/>
  <c r="BS943" i="64"/>
  <c r="BT943" i="64"/>
  <c r="BU943" i="64"/>
  <c r="BV943" i="64"/>
  <c r="BW943" i="64"/>
  <c r="BX943" i="64"/>
  <c r="BY943" i="64"/>
  <c r="BZ943" i="64"/>
  <c r="CA943" i="64"/>
  <c r="CB943" i="64"/>
  <c r="CC943" i="64"/>
  <c r="CD943" i="64"/>
  <c r="CE943" i="64"/>
  <c r="CF943" i="64"/>
  <c r="CG943" i="64"/>
  <c r="CH943" i="64"/>
  <c r="CI943" i="64"/>
  <c r="CJ943" i="64"/>
  <c r="CK943" i="64"/>
  <c r="T1339" i="64"/>
  <c r="U1339" i="64"/>
  <c r="V1339" i="64"/>
  <c r="W1339" i="64"/>
  <c r="X1339" i="64"/>
  <c r="Y1339" i="64"/>
  <c r="Z1339" i="64"/>
  <c r="AA1339" i="64"/>
  <c r="AB1339" i="64"/>
  <c r="AC1339" i="64"/>
  <c r="AD1339" i="64"/>
  <c r="AE1339" i="64"/>
  <c r="AF1339" i="64"/>
  <c r="AG1339" i="64"/>
  <c r="AH1339" i="64"/>
  <c r="AI1339" i="64"/>
  <c r="AJ1339" i="64"/>
  <c r="AK1339" i="64"/>
  <c r="AL1339" i="64"/>
  <c r="AM1339" i="64"/>
  <c r="AN1339" i="64"/>
  <c r="AO1339" i="64"/>
  <c r="AP1339" i="64"/>
  <c r="AQ1339" i="64"/>
  <c r="AR1339" i="64"/>
  <c r="AS1339" i="64"/>
  <c r="AT1339" i="64"/>
  <c r="AU1339" i="64"/>
  <c r="AV1339" i="64"/>
  <c r="AW1339" i="64"/>
  <c r="AX1339" i="64"/>
  <c r="AY1339" i="64"/>
  <c r="AZ1339" i="64"/>
  <c r="BA1339" i="64"/>
  <c r="BB1339" i="64"/>
  <c r="BC1339" i="64"/>
  <c r="BD1339" i="64"/>
  <c r="BE1339" i="64"/>
  <c r="BF1339" i="64"/>
  <c r="BG1339" i="64"/>
  <c r="BH1339" i="64"/>
  <c r="BI1339" i="64"/>
  <c r="BJ1339" i="64"/>
  <c r="BK1339" i="64"/>
  <c r="BL1339" i="64"/>
  <c r="BM1339" i="64"/>
  <c r="BN1339" i="64"/>
  <c r="BO1339" i="64"/>
  <c r="BP1339" i="64"/>
  <c r="BQ1339" i="64"/>
  <c r="BR1339" i="64"/>
  <c r="BS1339" i="64"/>
  <c r="BT1339" i="64"/>
  <c r="BU1339" i="64"/>
  <c r="BV1339" i="64"/>
  <c r="BW1339" i="64"/>
  <c r="BX1339" i="64"/>
  <c r="BY1339" i="64"/>
  <c r="BZ1339" i="64"/>
  <c r="CA1339" i="64"/>
  <c r="CB1339" i="64"/>
  <c r="CC1339" i="64"/>
  <c r="CD1339" i="64"/>
  <c r="CE1339" i="64"/>
  <c r="CF1339" i="64"/>
  <c r="CG1339" i="64"/>
  <c r="CH1339" i="64"/>
  <c r="CI1339" i="64"/>
  <c r="CJ1339" i="64"/>
  <c r="CK1339" i="64"/>
  <c r="T1289" i="64"/>
  <c r="U1289" i="64"/>
  <c r="V1289" i="64"/>
  <c r="W1289" i="64"/>
  <c r="X1289" i="64"/>
  <c r="Y1289" i="64"/>
  <c r="Z1289" i="64"/>
  <c r="AA1289" i="64"/>
  <c r="AB1289" i="64"/>
  <c r="AC1289" i="64"/>
  <c r="AD1289" i="64"/>
  <c r="AE1289" i="64"/>
  <c r="AF1289" i="64"/>
  <c r="AG1289" i="64"/>
  <c r="AH1289" i="64"/>
  <c r="AI1289" i="64"/>
  <c r="AJ1289" i="64"/>
  <c r="AK1289" i="64"/>
  <c r="AL1289" i="64"/>
  <c r="AM1289" i="64"/>
  <c r="AN1289" i="64"/>
  <c r="AO1289" i="64"/>
  <c r="AP1289" i="64"/>
  <c r="AQ1289" i="64"/>
  <c r="AR1289" i="64"/>
  <c r="AS1289" i="64"/>
  <c r="AT1289" i="64"/>
  <c r="AU1289" i="64"/>
  <c r="AV1289" i="64"/>
  <c r="AW1289" i="64"/>
  <c r="AX1289" i="64"/>
  <c r="AY1289" i="64"/>
  <c r="AZ1289" i="64"/>
  <c r="BA1289" i="64"/>
  <c r="BB1289" i="64"/>
  <c r="BC1289" i="64"/>
  <c r="BD1289" i="64"/>
  <c r="BE1289" i="64"/>
  <c r="BF1289" i="64"/>
  <c r="BG1289" i="64"/>
  <c r="BH1289" i="64"/>
  <c r="BI1289" i="64"/>
  <c r="BJ1289" i="64"/>
  <c r="BK1289" i="64"/>
  <c r="BL1289" i="64"/>
  <c r="BM1289" i="64"/>
  <c r="BN1289" i="64"/>
  <c r="BO1289" i="64"/>
  <c r="BP1289" i="64"/>
  <c r="BQ1289" i="64"/>
  <c r="BR1289" i="64"/>
  <c r="BS1289" i="64"/>
  <c r="BT1289" i="64"/>
  <c r="BU1289" i="64"/>
  <c r="BV1289" i="64"/>
  <c r="BW1289" i="64"/>
  <c r="BX1289" i="64"/>
  <c r="BY1289" i="64"/>
  <c r="BZ1289" i="64"/>
  <c r="CA1289" i="64"/>
  <c r="CB1289" i="64"/>
  <c r="CC1289" i="64"/>
  <c r="CD1289" i="64"/>
  <c r="CE1289" i="64"/>
  <c r="CF1289" i="64"/>
  <c r="CG1289" i="64"/>
  <c r="CH1289" i="64"/>
  <c r="CI1289" i="64"/>
  <c r="CJ1289" i="64"/>
  <c r="CK1289" i="64"/>
  <c r="T2268" i="64"/>
  <c r="U2268" i="64"/>
  <c r="V2268" i="64"/>
  <c r="W2268" i="64"/>
  <c r="X2268" i="64"/>
  <c r="Y2268" i="64"/>
  <c r="Z2268" i="64"/>
  <c r="AA2268" i="64"/>
  <c r="AB2268" i="64"/>
  <c r="AC2268" i="64"/>
  <c r="AD2268" i="64"/>
  <c r="AE2268" i="64"/>
  <c r="AF2268" i="64"/>
  <c r="AG2268" i="64"/>
  <c r="AH2268" i="64"/>
  <c r="AI2268" i="64"/>
  <c r="AJ2268" i="64"/>
  <c r="AK2268" i="64"/>
  <c r="AL2268" i="64"/>
  <c r="AM2268" i="64"/>
  <c r="AN2268" i="64"/>
  <c r="AO2268" i="64"/>
  <c r="AP2268" i="64"/>
  <c r="AQ2268" i="64"/>
  <c r="AR2268" i="64"/>
  <c r="AS2268" i="64"/>
  <c r="AT2268" i="64"/>
  <c r="AU2268" i="64"/>
  <c r="AV2268" i="64"/>
  <c r="AW2268" i="64"/>
  <c r="AX2268" i="64"/>
  <c r="AY2268" i="64"/>
  <c r="AZ2268" i="64"/>
  <c r="BA2268" i="64"/>
  <c r="BB2268" i="64"/>
  <c r="BC2268" i="64"/>
  <c r="BD2268" i="64"/>
  <c r="BE2268" i="64"/>
  <c r="BF2268" i="64"/>
  <c r="BG2268" i="64"/>
  <c r="BH2268" i="64"/>
  <c r="BI2268" i="64"/>
  <c r="BJ2268" i="64"/>
  <c r="BK2268" i="64"/>
  <c r="BL2268" i="64"/>
  <c r="BM2268" i="64"/>
  <c r="BN2268" i="64"/>
  <c r="BO2268" i="64"/>
  <c r="BP2268" i="64"/>
  <c r="BQ2268" i="64"/>
  <c r="BR2268" i="64"/>
  <c r="BS2268" i="64"/>
  <c r="BT2268" i="64"/>
  <c r="BU2268" i="64"/>
  <c r="BV2268" i="64"/>
  <c r="BW2268" i="64"/>
  <c r="BX2268" i="64"/>
  <c r="BY2268" i="64"/>
  <c r="BZ2268" i="64"/>
  <c r="CA2268" i="64"/>
  <c r="CB2268" i="64"/>
  <c r="CC2268" i="64"/>
  <c r="CD2268" i="64"/>
  <c r="CE2268" i="64"/>
  <c r="CF2268" i="64"/>
  <c r="CG2268" i="64"/>
  <c r="CH2268" i="64"/>
  <c r="CI2268" i="64"/>
  <c r="CJ2268" i="64"/>
  <c r="CK2268" i="64"/>
  <c r="T2295" i="64"/>
  <c r="U2295" i="64"/>
  <c r="V2295" i="64"/>
  <c r="W2295" i="64"/>
  <c r="X2295" i="64"/>
  <c r="Y2295" i="64"/>
  <c r="Z2295" i="64"/>
  <c r="AA2295" i="64"/>
  <c r="AB2295" i="64"/>
  <c r="AC2295" i="64"/>
  <c r="AD2295" i="64"/>
  <c r="AE2295" i="64"/>
  <c r="AF2295" i="64"/>
  <c r="AG2295" i="64"/>
  <c r="AH2295" i="64"/>
  <c r="AI2295" i="64"/>
  <c r="AJ2295" i="64"/>
  <c r="AK2295" i="64"/>
  <c r="AL2295" i="64"/>
  <c r="AM2295" i="64"/>
  <c r="AN2295" i="64"/>
  <c r="AO2295" i="64"/>
  <c r="AP2295" i="64"/>
  <c r="AQ2295" i="64"/>
  <c r="AR2295" i="64"/>
  <c r="AS2295" i="64"/>
  <c r="AT2295" i="64"/>
  <c r="AU2295" i="64"/>
  <c r="AV2295" i="64"/>
  <c r="AW2295" i="64"/>
  <c r="AX2295" i="64"/>
  <c r="AY2295" i="64"/>
  <c r="AZ2295" i="64"/>
  <c r="BA2295" i="64"/>
  <c r="BB2295" i="64"/>
  <c r="BC2295" i="64"/>
  <c r="BD2295" i="64"/>
  <c r="BE2295" i="64"/>
  <c r="BF2295" i="64"/>
  <c r="BG2295" i="64"/>
  <c r="BH2295" i="64"/>
  <c r="BI2295" i="64"/>
  <c r="BJ2295" i="64"/>
  <c r="BK2295" i="64"/>
  <c r="BL2295" i="64"/>
  <c r="BM2295" i="64"/>
  <c r="BN2295" i="64"/>
  <c r="BO2295" i="64"/>
  <c r="BP2295" i="64"/>
  <c r="BQ2295" i="64"/>
  <c r="BR2295" i="64"/>
  <c r="BS2295" i="64"/>
  <c r="BT2295" i="64"/>
  <c r="BU2295" i="64"/>
  <c r="BV2295" i="64"/>
  <c r="BW2295" i="64"/>
  <c r="BX2295" i="64"/>
  <c r="BY2295" i="64"/>
  <c r="BZ2295" i="64"/>
  <c r="CA2295" i="64"/>
  <c r="CB2295" i="64"/>
  <c r="CC2295" i="64"/>
  <c r="CD2295" i="64"/>
  <c r="CE2295" i="64"/>
  <c r="CF2295" i="64"/>
  <c r="CG2295" i="64"/>
  <c r="CH2295" i="64"/>
  <c r="CI2295" i="64"/>
  <c r="CJ2295" i="64"/>
  <c r="CK2295" i="64"/>
  <c r="CK2294" i="64"/>
  <c r="CJ2294" i="64"/>
  <c r="CI2294" i="64"/>
  <c r="CH2294" i="64"/>
  <c r="CG2294" i="64"/>
  <c r="CF2294" i="64"/>
  <c r="CE2294" i="64"/>
  <c r="CD2294" i="64"/>
  <c r="CC2294" i="64"/>
  <c r="CB2294" i="64"/>
  <c r="CA2294" i="64"/>
  <c r="BZ2294" i="64"/>
  <c r="BY2294" i="64"/>
  <c r="BX2294" i="64"/>
  <c r="BW2294" i="64"/>
  <c r="BV2294" i="64"/>
  <c r="BU2294" i="64"/>
  <c r="BT2294" i="64"/>
  <c r="BS2294" i="64"/>
  <c r="BR2294" i="64"/>
  <c r="BQ2294" i="64"/>
  <c r="BP2294" i="64"/>
  <c r="BO2294" i="64"/>
  <c r="BN2294" i="64"/>
  <c r="BM2294" i="64"/>
  <c r="BL2294" i="64"/>
  <c r="BK2294" i="64"/>
  <c r="BJ2294" i="64"/>
  <c r="BI2294" i="64"/>
  <c r="BH2294" i="64"/>
  <c r="BG2294" i="64"/>
  <c r="BF2294" i="64"/>
  <c r="BE2294" i="64"/>
  <c r="BD2294" i="64"/>
  <c r="BC2294" i="64"/>
  <c r="BB2294" i="64"/>
  <c r="BA2294" i="64"/>
  <c r="AZ2294" i="64"/>
  <c r="AY2294" i="64"/>
  <c r="AX2294" i="64"/>
  <c r="AW2294" i="64"/>
  <c r="AV2294" i="64"/>
  <c r="AU2294" i="64"/>
  <c r="AT2294" i="64"/>
  <c r="AS2294" i="64"/>
  <c r="AR2294" i="64"/>
  <c r="AQ2294" i="64"/>
  <c r="AP2294" i="64"/>
  <c r="AO2294" i="64"/>
  <c r="AN2294" i="64"/>
  <c r="AM2294" i="64"/>
  <c r="AL2294" i="64"/>
  <c r="AK2294" i="64"/>
  <c r="AJ2294" i="64"/>
  <c r="AI2294" i="64"/>
  <c r="AH2294" i="64"/>
  <c r="AG2294" i="64"/>
  <c r="AF2294" i="64"/>
  <c r="AE2294" i="64"/>
  <c r="AD2294" i="64"/>
  <c r="AC2294" i="64"/>
  <c r="AB2294" i="64"/>
  <c r="AA2294" i="64"/>
  <c r="Z2294" i="64"/>
  <c r="Y2294" i="64"/>
  <c r="X2294" i="64"/>
  <c r="W2294" i="64"/>
  <c r="V2294" i="64"/>
  <c r="U2294" i="64"/>
  <c r="T2294" i="64"/>
  <c r="E2101" i="64"/>
  <c r="B544" i="64"/>
  <c r="E3053" i="64"/>
  <c r="E934" i="64"/>
  <c r="E1585" i="64"/>
  <c r="T542" i="64"/>
  <c r="U542" i="64"/>
  <c r="V542" i="64"/>
  <c r="W542" i="64"/>
  <c r="X542" i="64"/>
  <c r="Y542" i="64"/>
  <c r="Z542" i="64"/>
  <c r="AA542" i="64"/>
  <c r="AB542" i="64"/>
  <c r="AC542" i="64"/>
  <c r="AD542" i="64"/>
  <c r="AE542" i="64"/>
  <c r="AF542" i="64"/>
  <c r="AG542" i="64"/>
  <c r="AH542" i="64"/>
  <c r="AI542" i="64"/>
  <c r="AJ542" i="64"/>
  <c r="AK542" i="64"/>
  <c r="AL542" i="64"/>
  <c r="AM542" i="64"/>
  <c r="AN542" i="64"/>
  <c r="AO542" i="64"/>
  <c r="AP542" i="64"/>
  <c r="AQ542" i="64"/>
  <c r="AR542" i="64"/>
  <c r="AS542" i="64"/>
  <c r="AT542" i="64"/>
  <c r="AU542" i="64"/>
  <c r="AV542" i="64"/>
  <c r="AW542" i="64"/>
  <c r="AX542" i="64"/>
  <c r="AY542" i="64"/>
  <c r="AZ542" i="64"/>
  <c r="BA542" i="64"/>
  <c r="BB542" i="64"/>
  <c r="BC542" i="64"/>
  <c r="BD542" i="64"/>
  <c r="BE542" i="64"/>
  <c r="BF542" i="64"/>
  <c r="BG542" i="64"/>
  <c r="BH542" i="64"/>
  <c r="BI542" i="64"/>
  <c r="BJ542" i="64"/>
  <c r="BK542" i="64"/>
  <c r="BL542" i="64"/>
  <c r="BM542" i="64"/>
  <c r="BN542" i="64"/>
  <c r="BO542" i="64"/>
  <c r="BP542" i="64"/>
  <c r="BQ542" i="64"/>
  <c r="BR542" i="64"/>
  <c r="BS542" i="64"/>
  <c r="BT542" i="64"/>
  <c r="BU542" i="64"/>
  <c r="BV542" i="64"/>
  <c r="BW542" i="64"/>
  <c r="BX542" i="64"/>
  <c r="BY542" i="64"/>
  <c r="BZ542" i="64"/>
  <c r="CA542" i="64"/>
  <c r="CB542" i="64"/>
  <c r="CC542" i="64"/>
  <c r="CD542" i="64"/>
  <c r="CE542" i="64"/>
  <c r="CF542" i="64"/>
  <c r="CG542" i="64"/>
  <c r="CH542" i="64"/>
  <c r="CI542" i="64"/>
  <c r="CJ542" i="64"/>
  <c r="CK542" i="64"/>
  <c r="T93" i="64"/>
  <c r="U93" i="64"/>
  <c r="V93" i="64"/>
  <c r="W93" i="64"/>
  <c r="X93" i="64"/>
  <c r="Y93" i="64"/>
  <c r="Z93" i="64"/>
  <c r="AA93" i="64"/>
  <c r="AB93" i="64"/>
  <c r="AC93" i="64"/>
  <c r="AD93" i="64"/>
  <c r="AE93" i="64"/>
  <c r="AF93" i="64"/>
  <c r="AG93" i="64"/>
  <c r="AH93" i="64"/>
  <c r="AI93" i="64"/>
  <c r="AJ93" i="64"/>
  <c r="AK93" i="64"/>
  <c r="AL93" i="64"/>
  <c r="AM93" i="64"/>
  <c r="AN93" i="64"/>
  <c r="AO93" i="64"/>
  <c r="AP93" i="64"/>
  <c r="AQ93" i="64"/>
  <c r="AR93" i="64"/>
  <c r="AS93" i="64"/>
  <c r="AT93" i="64"/>
  <c r="AU93" i="64"/>
  <c r="AV93" i="64"/>
  <c r="AW93" i="64"/>
  <c r="AX93" i="64"/>
  <c r="AY93" i="64"/>
  <c r="AZ93" i="64"/>
  <c r="BA93" i="64"/>
  <c r="BB93" i="64"/>
  <c r="BC93" i="64"/>
  <c r="BD93" i="64"/>
  <c r="BE93" i="64"/>
  <c r="BF93" i="64"/>
  <c r="BG93" i="64"/>
  <c r="BH93" i="64"/>
  <c r="BI93" i="64"/>
  <c r="BJ93" i="64"/>
  <c r="BK93" i="64"/>
  <c r="BL93" i="64"/>
  <c r="BM93" i="64"/>
  <c r="BN93" i="64"/>
  <c r="BO93" i="64"/>
  <c r="BP93" i="64"/>
  <c r="BQ93" i="64"/>
  <c r="BR93" i="64"/>
  <c r="BS93" i="64"/>
  <c r="BT93" i="64"/>
  <c r="BU93" i="64"/>
  <c r="BV93" i="64"/>
  <c r="BW93" i="64"/>
  <c r="BX93" i="64"/>
  <c r="BY93" i="64"/>
  <c r="BZ93" i="64"/>
  <c r="CA93" i="64"/>
  <c r="CB93" i="64"/>
  <c r="CC93" i="64"/>
  <c r="CD93" i="64"/>
  <c r="CE93" i="64"/>
  <c r="CF93" i="64"/>
  <c r="CG93" i="64"/>
  <c r="CH93" i="64"/>
  <c r="CI93" i="64"/>
  <c r="CJ93" i="64"/>
  <c r="CK93" i="64"/>
  <c r="T244" i="64"/>
  <c r="U244" i="64"/>
  <c r="V244" i="64"/>
  <c r="W244" i="64"/>
  <c r="X244" i="64"/>
  <c r="Y244" i="64"/>
  <c r="Z244" i="64"/>
  <c r="AA244" i="64"/>
  <c r="AB244" i="64"/>
  <c r="AC244" i="64"/>
  <c r="AD244" i="64"/>
  <c r="AE244" i="64"/>
  <c r="AF244" i="64"/>
  <c r="AG244" i="64"/>
  <c r="AH244" i="64"/>
  <c r="AI244" i="64"/>
  <c r="AJ244" i="64"/>
  <c r="AK244" i="64"/>
  <c r="AL244" i="64"/>
  <c r="AM244" i="64"/>
  <c r="AN244" i="64"/>
  <c r="AO244" i="64"/>
  <c r="AP244" i="64"/>
  <c r="AQ244" i="64"/>
  <c r="AR244" i="64"/>
  <c r="AS244" i="64"/>
  <c r="AT244" i="64"/>
  <c r="AU244" i="64"/>
  <c r="AV244" i="64"/>
  <c r="AW244" i="64"/>
  <c r="AX244" i="64"/>
  <c r="AY244" i="64"/>
  <c r="AZ244" i="64"/>
  <c r="BA244" i="64"/>
  <c r="BB244" i="64"/>
  <c r="BC244" i="64"/>
  <c r="BD244" i="64"/>
  <c r="BE244" i="64"/>
  <c r="BF244" i="64"/>
  <c r="BG244" i="64"/>
  <c r="BH244" i="64"/>
  <c r="BI244" i="64"/>
  <c r="BJ244" i="64"/>
  <c r="BK244" i="64"/>
  <c r="BL244" i="64"/>
  <c r="BM244" i="64"/>
  <c r="BN244" i="64"/>
  <c r="BO244" i="64"/>
  <c r="BP244" i="64"/>
  <c r="BQ244" i="64"/>
  <c r="BR244" i="64"/>
  <c r="BS244" i="64"/>
  <c r="BT244" i="64"/>
  <c r="BU244" i="64"/>
  <c r="BV244" i="64"/>
  <c r="BW244" i="64"/>
  <c r="BX244" i="64"/>
  <c r="BY244" i="64"/>
  <c r="BZ244" i="64"/>
  <c r="CA244" i="64"/>
  <c r="CB244" i="64"/>
  <c r="CC244" i="64"/>
  <c r="CD244" i="64"/>
  <c r="CE244" i="64"/>
  <c r="CF244" i="64"/>
  <c r="CG244" i="64"/>
  <c r="CH244" i="64"/>
  <c r="CI244" i="64"/>
  <c r="CJ244" i="64"/>
  <c r="CK244" i="64"/>
  <c r="T192" i="64"/>
  <c r="U192" i="64"/>
  <c r="V192" i="64"/>
  <c r="W192" i="64"/>
  <c r="X192" i="64"/>
  <c r="Y192" i="64"/>
  <c r="Z192" i="64"/>
  <c r="AA192" i="64"/>
  <c r="AB192" i="64"/>
  <c r="AC192" i="64"/>
  <c r="AD192" i="64"/>
  <c r="AE192" i="64"/>
  <c r="AF192" i="64"/>
  <c r="AG192" i="64"/>
  <c r="AH192" i="64"/>
  <c r="AI192" i="64"/>
  <c r="AJ192" i="64"/>
  <c r="AK192" i="64"/>
  <c r="AL192" i="64"/>
  <c r="AM192" i="64"/>
  <c r="AN192" i="64"/>
  <c r="AO192" i="64"/>
  <c r="AP192" i="64"/>
  <c r="AQ192" i="64"/>
  <c r="AR192" i="64"/>
  <c r="AS192" i="64"/>
  <c r="AT192" i="64"/>
  <c r="AU192" i="64"/>
  <c r="AV192" i="64"/>
  <c r="AW192" i="64"/>
  <c r="AX192" i="64"/>
  <c r="AY192" i="64"/>
  <c r="AZ192" i="64"/>
  <c r="BA192" i="64"/>
  <c r="BB192" i="64"/>
  <c r="BC192" i="64"/>
  <c r="BD192" i="64"/>
  <c r="BE192" i="64"/>
  <c r="BF192" i="64"/>
  <c r="BG192" i="64"/>
  <c r="BH192" i="64"/>
  <c r="BI192" i="64"/>
  <c r="BJ192" i="64"/>
  <c r="BK192" i="64"/>
  <c r="BL192" i="64"/>
  <c r="BM192" i="64"/>
  <c r="BN192" i="64"/>
  <c r="BO192" i="64"/>
  <c r="BP192" i="64"/>
  <c r="BQ192" i="64"/>
  <c r="BR192" i="64"/>
  <c r="BS192" i="64"/>
  <c r="BT192" i="64"/>
  <c r="BU192" i="64"/>
  <c r="BV192" i="64"/>
  <c r="BW192" i="64"/>
  <c r="BX192" i="64"/>
  <c r="BY192" i="64"/>
  <c r="BZ192" i="64"/>
  <c r="CA192" i="64"/>
  <c r="CB192" i="64"/>
  <c r="CC192" i="64"/>
  <c r="CD192" i="64"/>
  <c r="CE192" i="64"/>
  <c r="CF192" i="64"/>
  <c r="CG192" i="64"/>
  <c r="CH192" i="64"/>
  <c r="CI192" i="64"/>
  <c r="CJ192" i="64"/>
  <c r="CK192" i="64"/>
  <c r="T177" i="64"/>
  <c r="U177" i="64"/>
  <c r="V177" i="64"/>
  <c r="W177" i="64"/>
  <c r="X177" i="64"/>
  <c r="Y177" i="64"/>
  <c r="Z177" i="64"/>
  <c r="AA177" i="64"/>
  <c r="AB177" i="64"/>
  <c r="AC177" i="64"/>
  <c r="AD177" i="64"/>
  <c r="AE177" i="64"/>
  <c r="AF177" i="64"/>
  <c r="AG177" i="64"/>
  <c r="AH177" i="64"/>
  <c r="AI177" i="64"/>
  <c r="AJ177" i="64"/>
  <c r="AK177" i="64"/>
  <c r="AL177" i="64"/>
  <c r="AM177" i="64"/>
  <c r="AN177" i="64"/>
  <c r="AO177" i="64"/>
  <c r="AP177" i="64"/>
  <c r="AQ177" i="64"/>
  <c r="AR177" i="64"/>
  <c r="AS177" i="64"/>
  <c r="AT177" i="64"/>
  <c r="AU177" i="64"/>
  <c r="AV177" i="64"/>
  <c r="AW177" i="64"/>
  <c r="AX177" i="64"/>
  <c r="AY177" i="64"/>
  <c r="AZ177" i="64"/>
  <c r="BA177" i="64"/>
  <c r="BB177" i="64"/>
  <c r="BC177" i="64"/>
  <c r="BD177" i="64"/>
  <c r="BE177" i="64"/>
  <c r="BF177" i="64"/>
  <c r="BG177" i="64"/>
  <c r="BH177" i="64"/>
  <c r="BI177" i="64"/>
  <c r="BJ177" i="64"/>
  <c r="BK177" i="64"/>
  <c r="BL177" i="64"/>
  <c r="BM177" i="64"/>
  <c r="BN177" i="64"/>
  <c r="BO177" i="64"/>
  <c r="BP177" i="64"/>
  <c r="BQ177" i="64"/>
  <c r="BR177" i="64"/>
  <c r="BS177" i="64"/>
  <c r="BT177" i="64"/>
  <c r="BU177" i="64"/>
  <c r="BV177" i="64"/>
  <c r="BW177" i="64"/>
  <c r="BX177" i="64"/>
  <c r="BY177" i="64"/>
  <c r="BZ177" i="64"/>
  <c r="CA177" i="64"/>
  <c r="CB177" i="64"/>
  <c r="CC177" i="64"/>
  <c r="CD177" i="64"/>
  <c r="CE177" i="64"/>
  <c r="CF177" i="64"/>
  <c r="CG177" i="64"/>
  <c r="CH177" i="64"/>
  <c r="CI177" i="64"/>
  <c r="CJ177" i="64"/>
  <c r="CK177" i="64"/>
  <c r="B173" i="64"/>
  <c r="B52" i="64"/>
  <c r="R17" i="64"/>
  <c r="S17" i="64"/>
  <c r="S1417" i="64" s="1"/>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S1420" i="64" s="1"/>
  <c r="T18" i="64"/>
  <c r="U18" i="64"/>
  <c r="V18" i="64"/>
  <c r="W18" i="64"/>
  <c r="X18" i="64"/>
  <c r="Y18" i="64"/>
  <c r="Z18" i="64"/>
  <c r="AA18" i="64"/>
  <c r="AB18" i="64"/>
  <c r="AC18" i="64"/>
  <c r="AD18" i="64"/>
  <c r="AE18" i="64"/>
  <c r="AF18" i="64"/>
  <c r="AG18" i="64"/>
  <c r="AH18" i="64"/>
  <c r="AI18" i="64"/>
  <c r="AJ18" i="64"/>
  <c r="AK18" i="64"/>
  <c r="AL18" i="64"/>
  <c r="AM18" i="64"/>
  <c r="AN18" i="64"/>
  <c r="AO18" i="64"/>
  <c r="AP18" i="64"/>
  <c r="AQ18" i="64"/>
  <c r="AR18" i="64"/>
  <c r="AS18" i="64"/>
  <c r="AT18" i="64"/>
  <c r="AU18" i="64"/>
  <c r="AV18" i="64"/>
  <c r="AW18" i="64"/>
  <c r="AX18" i="64"/>
  <c r="AY18" i="64"/>
  <c r="AZ18" i="64"/>
  <c r="BA18" i="64"/>
  <c r="BB18" i="64"/>
  <c r="BC18" i="64"/>
  <c r="BD18" i="64"/>
  <c r="BE18" i="64"/>
  <c r="BF18" i="64"/>
  <c r="BG18" i="64"/>
  <c r="BH18" i="64"/>
  <c r="BI18" i="64"/>
  <c r="BJ18" i="64"/>
  <c r="BK18" i="64"/>
  <c r="BL18" i="64"/>
  <c r="BM18" i="64"/>
  <c r="BN18" i="64"/>
  <c r="BO18" i="64"/>
  <c r="BP18" i="64"/>
  <c r="BQ18" i="64"/>
  <c r="BR18" i="64"/>
  <c r="BS18" i="64"/>
  <c r="BT18" i="64"/>
  <c r="BU18" i="64"/>
  <c r="BV18" i="64"/>
  <c r="BW18" i="64"/>
  <c r="BX18" i="64"/>
  <c r="BY18" i="64"/>
  <c r="BZ18" i="64"/>
  <c r="CA18" i="64"/>
  <c r="CB18" i="64"/>
  <c r="CC18" i="64"/>
  <c r="CD18" i="64"/>
  <c r="CE18" i="64"/>
  <c r="CF18" i="64"/>
  <c r="CG18" i="64"/>
  <c r="CH18" i="64"/>
  <c r="CI18" i="64"/>
  <c r="CJ18" i="64"/>
  <c r="CK18" i="64"/>
  <c r="R19" i="64"/>
  <c r="S19" i="64"/>
  <c r="S1421" i="64" s="1"/>
  <c r="S1435" i="64" s="1"/>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S1416" i="64" s="1"/>
  <c r="S1430" i="64" s="1"/>
  <c r="T16" i="64"/>
  <c r="U16" i="64"/>
  <c r="V16" i="64"/>
  <c r="W16" i="64"/>
  <c r="X16" i="64"/>
  <c r="Y16" i="64"/>
  <c r="Z16" i="64"/>
  <c r="AA16" i="64"/>
  <c r="AB16" i="64"/>
  <c r="AC16" i="64"/>
  <c r="AD16" i="64"/>
  <c r="AE16" i="64"/>
  <c r="AF16" i="64"/>
  <c r="AG16" i="64"/>
  <c r="AH16" i="64"/>
  <c r="AI16" i="64"/>
  <c r="AJ16" i="64"/>
  <c r="AK16" i="64"/>
  <c r="AL16" i="64"/>
  <c r="AM16" i="64"/>
  <c r="AN16" i="64"/>
  <c r="AO16" i="64"/>
  <c r="AP16" i="64"/>
  <c r="AQ16" i="64"/>
  <c r="AR16" i="64"/>
  <c r="AS16" i="64"/>
  <c r="AT16" i="64"/>
  <c r="AU16" i="64"/>
  <c r="AV16" i="64"/>
  <c r="AW16" i="64"/>
  <c r="AX16" i="64"/>
  <c r="AY16" i="64"/>
  <c r="AZ16" i="64"/>
  <c r="BA16" i="64"/>
  <c r="BB16" i="64"/>
  <c r="BC16" i="64"/>
  <c r="BD16" i="64"/>
  <c r="BE16" i="64"/>
  <c r="BF16" i="64"/>
  <c r="BG16" i="64"/>
  <c r="BH16" i="64"/>
  <c r="BI16" i="64"/>
  <c r="BJ16" i="64"/>
  <c r="BK16" i="64"/>
  <c r="BL16" i="64"/>
  <c r="BM16" i="64"/>
  <c r="BN16" i="64"/>
  <c r="BO16" i="64"/>
  <c r="BP16" i="64"/>
  <c r="BQ16" i="64"/>
  <c r="BR16" i="64"/>
  <c r="BS16" i="64"/>
  <c r="BT16" i="64"/>
  <c r="BU16" i="64"/>
  <c r="BV16" i="64"/>
  <c r="BW16" i="64"/>
  <c r="BX16" i="64"/>
  <c r="BY16" i="64"/>
  <c r="BZ16" i="64"/>
  <c r="CA16" i="64"/>
  <c r="CB16" i="64"/>
  <c r="CC16" i="64"/>
  <c r="CD16" i="64"/>
  <c r="CE16" i="64"/>
  <c r="CF16" i="64"/>
  <c r="CG16" i="64"/>
  <c r="CH16" i="64"/>
  <c r="CI16" i="64"/>
  <c r="CJ16" i="64"/>
  <c r="CK16" i="64"/>
  <c r="R16" i="64"/>
  <c r="B17" i="64"/>
  <c r="B18" i="64"/>
  <c r="B19" i="64"/>
  <c r="B16" i="64"/>
  <c r="E2478" i="64"/>
  <c r="E2021" i="64"/>
  <c r="E608" i="64"/>
  <c r="E2281" i="64"/>
  <c r="B36" i="64"/>
  <c r="E3041" i="64"/>
  <c r="E2214" i="64"/>
  <c r="E2501" i="64"/>
  <c r="E1597" i="64"/>
  <c r="E946" i="64"/>
  <c r="E178" i="64"/>
  <c r="B94"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B63" i="64"/>
  <c r="E63" i="64"/>
  <c r="B71" i="64"/>
  <c r="E835" i="64"/>
  <c r="G835" i="64" s="1"/>
  <c r="E843" i="64"/>
  <c r="E842" i="64"/>
  <c r="E841" i="64"/>
  <c r="E840" i="64"/>
  <c r="G840" i="64" s="1"/>
  <c r="E839" i="64"/>
  <c r="E838" i="64"/>
  <c r="E837" i="64"/>
  <c r="E833" i="64"/>
  <c r="T75" i="64"/>
  <c r="U75" i="64"/>
  <c r="V75" i="64"/>
  <c r="W75" i="64"/>
  <c r="X75" i="64"/>
  <c r="Y75" i="64"/>
  <c r="Z75" i="64"/>
  <c r="AA75" i="64"/>
  <c r="AB75" i="64"/>
  <c r="AC75" i="64"/>
  <c r="AD75" i="64"/>
  <c r="AE75" i="64"/>
  <c r="AF75" i="64"/>
  <c r="AG75" i="64"/>
  <c r="AH75" i="64"/>
  <c r="AI75" i="64"/>
  <c r="AJ75" i="64"/>
  <c r="AK75" i="64"/>
  <c r="AL75" i="64"/>
  <c r="AM75" i="64"/>
  <c r="AN75" i="64"/>
  <c r="AO75" i="64"/>
  <c r="AP75" i="64"/>
  <c r="AQ75" i="64"/>
  <c r="AR75" i="64"/>
  <c r="AS75" i="64"/>
  <c r="AT75" i="64"/>
  <c r="AU75" i="64"/>
  <c r="AV75" i="64"/>
  <c r="AW75" i="64"/>
  <c r="AX75" i="64"/>
  <c r="AY75" i="64"/>
  <c r="AZ75" i="64"/>
  <c r="BA75" i="64"/>
  <c r="BB75" i="64"/>
  <c r="BC75" i="64"/>
  <c r="BD75" i="64"/>
  <c r="BE75" i="64"/>
  <c r="BF75" i="64"/>
  <c r="BG75" i="64"/>
  <c r="BH75" i="64"/>
  <c r="BI75" i="64"/>
  <c r="BJ75" i="64"/>
  <c r="BK75" i="64"/>
  <c r="BL75" i="64"/>
  <c r="BM75" i="64"/>
  <c r="BN75" i="64"/>
  <c r="BO75" i="64"/>
  <c r="BP75" i="64"/>
  <c r="BQ75" i="64"/>
  <c r="BR75" i="64"/>
  <c r="BS75" i="64"/>
  <c r="BT75" i="64"/>
  <c r="BU75" i="64"/>
  <c r="BV75" i="64"/>
  <c r="BW75" i="64"/>
  <c r="BX75" i="64"/>
  <c r="BY75" i="64"/>
  <c r="BZ75" i="64"/>
  <c r="CA75" i="64"/>
  <c r="CB75" i="64"/>
  <c r="CC75" i="64"/>
  <c r="CD75" i="64"/>
  <c r="CE75" i="64"/>
  <c r="CF75" i="64"/>
  <c r="CG75" i="64"/>
  <c r="CH75" i="64"/>
  <c r="CI75" i="64"/>
  <c r="CJ75" i="64"/>
  <c r="CK75" i="64"/>
  <c r="T566" i="64"/>
  <c r="U566" i="64"/>
  <c r="V566" i="64"/>
  <c r="W566" i="64"/>
  <c r="X566" i="64"/>
  <c r="Y566" i="64"/>
  <c r="Z566" i="64"/>
  <c r="AA566" i="64"/>
  <c r="AB566" i="64"/>
  <c r="AC566" i="64"/>
  <c r="AD566" i="64"/>
  <c r="AE566" i="64"/>
  <c r="AF566" i="64"/>
  <c r="AG566" i="64"/>
  <c r="AH566" i="64"/>
  <c r="AI566" i="64"/>
  <c r="AJ566" i="64"/>
  <c r="AK566" i="64"/>
  <c r="AL566" i="64"/>
  <c r="AM566" i="64"/>
  <c r="AN566" i="64"/>
  <c r="AO566" i="64"/>
  <c r="AP566" i="64"/>
  <c r="AQ566" i="64"/>
  <c r="AR566" i="64"/>
  <c r="AS566" i="64"/>
  <c r="AT566" i="64"/>
  <c r="AU566" i="64"/>
  <c r="AV566" i="64"/>
  <c r="AW566" i="64"/>
  <c r="AX566" i="64"/>
  <c r="AY566" i="64"/>
  <c r="AZ566" i="64"/>
  <c r="BA566" i="64"/>
  <c r="BB566" i="64"/>
  <c r="BC566" i="64"/>
  <c r="BD566" i="64"/>
  <c r="BE566" i="64"/>
  <c r="BF566" i="64"/>
  <c r="BG566" i="64"/>
  <c r="BH566" i="64"/>
  <c r="BI566" i="64"/>
  <c r="BJ566" i="64"/>
  <c r="BK566" i="64"/>
  <c r="BL566" i="64"/>
  <c r="BM566" i="64"/>
  <c r="BN566" i="64"/>
  <c r="BO566" i="64"/>
  <c r="BP566" i="64"/>
  <c r="BQ566" i="64"/>
  <c r="BR566" i="64"/>
  <c r="BS566" i="64"/>
  <c r="BT566" i="64"/>
  <c r="BU566" i="64"/>
  <c r="BV566" i="64"/>
  <c r="BW566" i="64"/>
  <c r="BX566" i="64"/>
  <c r="BZ566" i="64"/>
  <c r="CA566" i="64"/>
  <c r="CB566" i="64"/>
  <c r="CC566" i="64"/>
  <c r="CD566" i="64"/>
  <c r="CE566" i="64"/>
  <c r="CF566" i="64"/>
  <c r="CG566" i="64"/>
  <c r="CH566" i="64"/>
  <c r="CI566" i="64"/>
  <c r="CJ566" i="64"/>
  <c r="CK566" i="64"/>
  <c r="E564" i="64"/>
  <c r="E562" i="64"/>
  <c r="E561" i="64"/>
  <c r="E560" i="64"/>
  <c r="E559" i="64"/>
  <c r="E558" i="64"/>
  <c r="E72" i="64"/>
  <c r="E71" i="64"/>
  <c r="G71" i="64" s="1"/>
  <c r="E70" i="64"/>
  <c r="B58" i="64"/>
  <c r="E54" i="64"/>
  <c r="G54" i="64" s="1"/>
  <c r="E55" i="64"/>
  <c r="G55" i="64" s="1"/>
  <c r="E56" i="64"/>
  <c r="G56" i="64" s="1"/>
  <c r="E57" i="64"/>
  <c r="G57" i="64" s="1"/>
  <c r="E58" i="64"/>
  <c r="G58" i="64" s="1"/>
  <c r="E59" i="64"/>
  <c r="E61" i="64"/>
  <c r="E62" i="64"/>
  <c r="E52" i="64"/>
  <c r="G52" i="64" s="1"/>
  <c r="T61" i="64"/>
  <c r="U61" i="64"/>
  <c r="V61" i="64"/>
  <c r="W61" i="64"/>
  <c r="X61" i="64"/>
  <c r="Y61" i="64"/>
  <c r="Z61" i="64"/>
  <c r="AA61" i="64"/>
  <c r="AB61" i="64"/>
  <c r="AC61" i="64"/>
  <c r="AD61" i="64"/>
  <c r="AE61" i="64"/>
  <c r="AF61" i="64"/>
  <c r="AG61" i="64"/>
  <c r="AH61" i="64"/>
  <c r="AI61" i="64"/>
  <c r="AJ61" i="64"/>
  <c r="AK61" i="64"/>
  <c r="AL61" i="64"/>
  <c r="AM61" i="64"/>
  <c r="AN61" i="64"/>
  <c r="AO61" i="64"/>
  <c r="AP61" i="64"/>
  <c r="AQ61" i="64"/>
  <c r="AR61" i="64"/>
  <c r="AS61" i="64"/>
  <c r="AT61" i="64"/>
  <c r="AU61" i="64"/>
  <c r="AV61" i="64"/>
  <c r="AW61" i="64"/>
  <c r="AX61" i="64"/>
  <c r="AY61" i="64"/>
  <c r="AZ61" i="64"/>
  <c r="BA61" i="64"/>
  <c r="BB61" i="64"/>
  <c r="BC61" i="64"/>
  <c r="BD61" i="64"/>
  <c r="BE61" i="64"/>
  <c r="BF61" i="64"/>
  <c r="BG61" i="64"/>
  <c r="BH61" i="64"/>
  <c r="BI61" i="64"/>
  <c r="BJ61" i="64"/>
  <c r="BK61" i="64"/>
  <c r="BL61" i="64"/>
  <c r="BM61" i="64"/>
  <c r="BN61" i="64"/>
  <c r="BO61" i="64"/>
  <c r="BP61" i="64"/>
  <c r="BQ61" i="64"/>
  <c r="BR61" i="64"/>
  <c r="BS61" i="64"/>
  <c r="BT61" i="64"/>
  <c r="BU61" i="64"/>
  <c r="BV61" i="64"/>
  <c r="BW61" i="64"/>
  <c r="BX61" i="64"/>
  <c r="BY61" i="64"/>
  <c r="BZ61" i="64"/>
  <c r="CA61" i="64"/>
  <c r="CB61" i="64"/>
  <c r="CC61" i="64"/>
  <c r="CD61" i="64"/>
  <c r="CE61" i="64"/>
  <c r="CF61" i="64"/>
  <c r="CG61" i="64"/>
  <c r="CH61" i="64"/>
  <c r="CI61" i="64"/>
  <c r="CJ61" i="64"/>
  <c r="CK61" i="64"/>
  <c r="B2233" i="64"/>
  <c r="B2176" i="64"/>
  <c r="E53" i="64"/>
  <c r="G53" i="64" s="1"/>
  <c r="E51" i="64"/>
  <c r="G51" i="64" s="1"/>
  <c r="E50" i="64"/>
  <c r="G50" i="64" s="1"/>
  <c r="E49" i="64"/>
  <c r="G49" i="64" s="1"/>
  <c r="E48" i="64"/>
  <c r="B886" i="64"/>
  <c r="E885" i="64"/>
  <c r="B2207" i="64"/>
  <c r="B2201" i="64" s="1"/>
  <c r="S1426" i="64"/>
  <c r="AD14" i="1393" l="1"/>
  <c r="AE21" i="1393"/>
  <c r="AE10" i="1393"/>
  <c r="AE14" i="861" s="1"/>
  <c r="AE15" i="1393"/>
  <c r="W18" i="1393"/>
  <c r="X13" i="1393"/>
  <c r="W22" i="1393"/>
  <c r="W19" i="861" s="1"/>
  <c r="AF2" i="1389"/>
  <c r="AF2" i="1391"/>
  <c r="W16" i="1391"/>
  <c r="AD10" i="1391"/>
  <c r="AD13" i="861" s="1"/>
  <c r="AD21" i="1391"/>
  <c r="AD15" i="1391"/>
  <c r="AD4" i="1389"/>
  <c r="AD4" i="1391"/>
  <c r="AE3" i="1389"/>
  <c r="AE22" i="1389" s="1"/>
  <c r="AE3" i="1391"/>
  <c r="AD13" i="1389"/>
  <c r="AE7" i="1389"/>
  <c r="AE7" i="1391"/>
  <c r="AE1" i="1389"/>
  <c r="AE1" i="1391"/>
  <c r="AD1424" i="64" a="1"/>
  <c r="AD1424" i="64" s="1"/>
  <c r="AD1425" i="64" a="1"/>
  <c r="AD1425" i="64" s="1"/>
  <c r="CF1506" i="64"/>
  <c r="CF1520" i="64" s="1"/>
  <c r="CF1417" i="64"/>
  <c r="CF1431" i="64" s="1"/>
  <c r="BW1505" i="64"/>
  <c r="BW1519" i="64" s="1"/>
  <c r="BW1416" i="64"/>
  <c r="BW1430" i="64" s="1"/>
  <c r="BG1505" i="64"/>
  <c r="BG1519" i="64" s="1"/>
  <c r="BG1416" i="64"/>
  <c r="BG1430" i="64" s="1"/>
  <c r="AQ1505" i="64"/>
  <c r="AQ1519" i="64" s="1"/>
  <c r="AQ1416" i="64"/>
  <c r="AQ1430" i="64" s="1"/>
  <c r="AA1505" i="64"/>
  <c r="AA1519" i="64" s="1"/>
  <c r="AA1416" i="64"/>
  <c r="AA1430" i="64" s="1"/>
  <c r="CD1510" i="64"/>
  <c r="CD1524" i="64" s="1"/>
  <c r="CD1421" i="64"/>
  <c r="CD1435" i="64" s="1"/>
  <c r="BN1510" i="64"/>
  <c r="BN1524" i="64" s="1"/>
  <c r="BN1421" i="64"/>
  <c r="BN1435" i="64" s="1"/>
  <c r="AX1510" i="64"/>
  <c r="AX1524" i="64" s="1"/>
  <c r="AX1421" i="64"/>
  <c r="AX1435" i="64" s="1"/>
  <c r="AH1510" i="64"/>
  <c r="AH1524" i="64" s="1"/>
  <c r="AH1421" i="64"/>
  <c r="AH1435" i="64" s="1"/>
  <c r="BV1509" i="64"/>
  <c r="BV1420" i="64"/>
  <c r="BF1509" i="64"/>
  <c r="BF1420" i="64"/>
  <c r="AP1509" i="64"/>
  <c r="AP1420" i="64"/>
  <c r="Z1509" i="64"/>
  <c r="Z1420" i="64"/>
  <c r="CD1506" i="64"/>
  <c r="CD1520" i="64" s="1"/>
  <c r="CD1417" i="64"/>
  <c r="CD1431" i="64" s="1"/>
  <c r="BN1506" i="64"/>
  <c r="BN1520" i="64" s="1"/>
  <c r="BN1417" i="64"/>
  <c r="BN1431" i="64" s="1"/>
  <c r="AX1506" i="64"/>
  <c r="AX1520" i="64" s="1"/>
  <c r="AX1417" i="64"/>
  <c r="AX1431" i="64" s="1"/>
  <c r="AH1506" i="64"/>
  <c r="AH1520" i="64" s="1"/>
  <c r="AH1417" i="64"/>
  <c r="AH1431" i="64" s="1"/>
  <c r="CF1510" i="64"/>
  <c r="CF1524" i="64" s="1"/>
  <c r="CF1421" i="64"/>
  <c r="CF1435" i="64" s="1"/>
  <c r="AY1510" i="64"/>
  <c r="AY1524" i="64" s="1"/>
  <c r="AY1421" i="64"/>
  <c r="AY1435" i="64" s="1"/>
  <c r="BV1505" i="64"/>
  <c r="BV1519" i="64" s="1"/>
  <c r="BV1416" i="64"/>
  <c r="BV1430" i="64" s="1"/>
  <c r="BF1505" i="64"/>
  <c r="BF1519" i="64" s="1"/>
  <c r="BF1416" i="64"/>
  <c r="BF1430" i="64" s="1"/>
  <c r="AP1505" i="64"/>
  <c r="AP1519" i="64" s="1"/>
  <c r="AP1416" i="64"/>
  <c r="AP1430" i="64" s="1"/>
  <c r="Z1505" i="64"/>
  <c r="Z1519" i="64" s="1"/>
  <c r="Z1416" i="64"/>
  <c r="Z1430" i="64" s="1"/>
  <c r="CC1510" i="64"/>
  <c r="CC1524" i="64" s="1"/>
  <c r="CC1421" i="64"/>
  <c r="CC1435" i="64" s="1"/>
  <c r="BM1510" i="64"/>
  <c r="BM1524" i="64" s="1"/>
  <c r="BM1421" i="64"/>
  <c r="BM1435" i="64" s="1"/>
  <c r="AW1510" i="64"/>
  <c r="AW1524" i="64" s="1"/>
  <c r="AW1421" i="64"/>
  <c r="AW1435" i="64" s="1"/>
  <c r="AG1510" i="64"/>
  <c r="AG1524" i="64" s="1"/>
  <c r="AG1421" i="64"/>
  <c r="AG1435" i="64" s="1"/>
  <c r="CK1509" i="64"/>
  <c r="CK1420" i="64"/>
  <c r="BU1509" i="64"/>
  <c r="BU1420" i="64"/>
  <c r="BE1509" i="64"/>
  <c r="BE1420" i="64"/>
  <c r="AO1509" i="64"/>
  <c r="AO1420" i="64"/>
  <c r="Y1509" i="64"/>
  <c r="Y1420" i="64"/>
  <c r="CC1506" i="64"/>
  <c r="CC1520" i="64" s="1"/>
  <c r="CC1417" i="64"/>
  <c r="CC1431" i="64" s="1"/>
  <c r="BM1506" i="64"/>
  <c r="BM1520" i="64" s="1"/>
  <c r="BM1417" i="64"/>
  <c r="BM1431" i="64" s="1"/>
  <c r="AW1506" i="64"/>
  <c r="AW1520" i="64" s="1"/>
  <c r="AW1417" i="64"/>
  <c r="AW1431" i="64" s="1"/>
  <c r="AG1506" i="64"/>
  <c r="AG1520" i="64" s="1"/>
  <c r="AG1417" i="64"/>
  <c r="AG1431" i="64" s="1"/>
  <c r="AJ1510" i="64"/>
  <c r="AJ1524" i="64" s="1"/>
  <c r="AJ1421" i="64"/>
  <c r="AJ1435" i="64" s="1"/>
  <c r="CE1510" i="64"/>
  <c r="CE1524" i="64" s="1"/>
  <c r="CE1421" i="64"/>
  <c r="CE1435" i="64" s="1"/>
  <c r="CK1505" i="64"/>
  <c r="CK1519" i="64" s="1"/>
  <c r="CK1416" i="64"/>
  <c r="CK1430" i="64" s="1"/>
  <c r="BU1505" i="64"/>
  <c r="BU1519" i="64" s="1"/>
  <c r="BU1416" i="64"/>
  <c r="BU1430" i="64" s="1"/>
  <c r="BE1505" i="64"/>
  <c r="BE1519" i="64" s="1"/>
  <c r="BE1416" i="64"/>
  <c r="BE1430" i="64" s="1"/>
  <c r="AO1505" i="64"/>
  <c r="AO1519" i="64" s="1"/>
  <c r="AO1416" i="64"/>
  <c r="AO1430" i="64" s="1"/>
  <c r="Y1505" i="64"/>
  <c r="Y1519" i="64" s="1"/>
  <c r="Y1416" i="64"/>
  <c r="Y1430" i="64" s="1"/>
  <c r="CB1510" i="64"/>
  <c r="CB1524" i="64" s="1"/>
  <c r="CB1421" i="64"/>
  <c r="CB1435" i="64" s="1"/>
  <c r="BL1510" i="64"/>
  <c r="BL1524" i="64" s="1"/>
  <c r="BL1421" i="64"/>
  <c r="BL1435" i="64" s="1"/>
  <c r="AV1510" i="64"/>
  <c r="AV1524" i="64" s="1"/>
  <c r="AV1421" i="64"/>
  <c r="AV1435" i="64" s="1"/>
  <c r="AF1510" i="64"/>
  <c r="AF1524" i="64" s="1"/>
  <c r="AF1421" i="64"/>
  <c r="AF1435" i="64" s="1"/>
  <c r="CJ1509" i="64"/>
  <c r="CJ1420" i="64"/>
  <c r="BT1509" i="64"/>
  <c r="BT1420" i="64"/>
  <c r="BD1509" i="64"/>
  <c r="BD1420" i="64"/>
  <c r="AN1509" i="64"/>
  <c r="AN1420" i="64"/>
  <c r="X1509" i="64"/>
  <c r="X1420" i="64"/>
  <c r="CB1506" i="64"/>
  <c r="CB1520" i="64" s="1"/>
  <c r="CB1417" i="64"/>
  <c r="CB1431" i="64" s="1"/>
  <c r="BL1506" i="64"/>
  <c r="BL1520" i="64" s="1"/>
  <c r="BL1417" i="64"/>
  <c r="BL1431" i="64" s="1"/>
  <c r="AV1506" i="64"/>
  <c r="AV1520" i="64" s="1"/>
  <c r="AV1417" i="64"/>
  <c r="AV1431" i="64" s="1"/>
  <c r="AF1506" i="64"/>
  <c r="AF1520" i="64" s="1"/>
  <c r="AF1417" i="64"/>
  <c r="AF1431" i="64" s="1"/>
  <c r="AR1509" i="64"/>
  <c r="AR1420" i="64"/>
  <c r="BX1505" i="64"/>
  <c r="BX1519" i="64" s="1"/>
  <c r="BX1416" i="64"/>
  <c r="BX1430" i="64" s="1"/>
  <c r="AI1506" i="64"/>
  <c r="AI1520" i="64" s="1"/>
  <c r="AI1417" i="64"/>
  <c r="AI1431" i="64" s="1"/>
  <c r="CJ1505" i="64"/>
  <c r="CJ1519" i="64" s="1"/>
  <c r="CJ1416" i="64"/>
  <c r="CJ1430" i="64" s="1"/>
  <c r="BT1505" i="64"/>
  <c r="BT1519" i="64" s="1"/>
  <c r="BT1416" i="64"/>
  <c r="BT1430" i="64" s="1"/>
  <c r="BD1505" i="64"/>
  <c r="BD1519" i="64" s="1"/>
  <c r="BD1416" i="64"/>
  <c r="BD1430" i="64" s="1"/>
  <c r="AN1505" i="64"/>
  <c r="AN1519" i="64" s="1"/>
  <c r="AN1416" i="64"/>
  <c r="AN1430" i="64" s="1"/>
  <c r="X1505" i="64"/>
  <c r="X1519" i="64" s="1"/>
  <c r="X1416" i="64"/>
  <c r="X1430" i="64" s="1"/>
  <c r="CA1510" i="64"/>
  <c r="CA1524" i="64" s="1"/>
  <c r="CA1421" i="64"/>
  <c r="CA1435" i="64" s="1"/>
  <c r="BK1510" i="64"/>
  <c r="BK1524" i="64" s="1"/>
  <c r="BK1421" i="64"/>
  <c r="BK1435" i="64" s="1"/>
  <c r="AU1510" i="64"/>
  <c r="AU1524" i="64" s="1"/>
  <c r="AU1421" i="64"/>
  <c r="AU1435" i="64" s="1"/>
  <c r="AE1510" i="64"/>
  <c r="AE1524" i="64" s="1"/>
  <c r="AE1421" i="64"/>
  <c r="AE1435" i="64" s="1"/>
  <c r="CI1509" i="64"/>
  <c r="CI1420" i="64"/>
  <c r="BS1509" i="64"/>
  <c r="BS1420" i="64"/>
  <c r="BC1509" i="64"/>
  <c r="BC1420" i="64"/>
  <c r="AM1509" i="64"/>
  <c r="AM1420" i="64"/>
  <c r="W1509" i="64"/>
  <c r="W1420" i="64"/>
  <c r="CA1506" i="64"/>
  <c r="CA1520" i="64" s="1"/>
  <c r="CA1417" i="64"/>
  <c r="CA1431" i="64" s="1"/>
  <c r="BK1506" i="64"/>
  <c r="BK1520" i="64" s="1"/>
  <c r="BK1417" i="64"/>
  <c r="BK1431" i="64" s="1"/>
  <c r="AU1506" i="64"/>
  <c r="AU1520" i="64" s="1"/>
  <c r="AU1417" i="64"/>
  <c r="AU1431" i="64" s="1"/>
  <c r="AE1506" i="64"/>
  <c r="AE1520" i="64" s="1"/>
  <c r="AE1417" i="64"/>
  <c r="AE1431" i="64" s="1"/>
  <c r="AZ1510" i="64"/>
  <c r="AZ1524" i="64" s="1"/>
  <c r="AZ1421" i="64"/>
  <c r="AZ1435" i="64" s="1"/>
  <c r="T1506" i="64"/>
  <c r="T1520" i="64" s="1"/>
  <c r="T1417" i="64"/>
  <c r="AB1505" i="64"/>
  <c r="AB1519" i="64" s="1"/>
  <c r="AB1416" i="64"/>
  <c r="AB1430" i="64" s="1"/>
  <c r="AA1509" i="64"/>
  <c r="AA1420" i="64"/>
  <c r="CI1505" i="64"/>
  <c r="CI1519" i="64" s="1"/>
  <c r="CI1416" i="64"/>
  <c r="CI1430" i="64" s="1"/>
  <c r="BS1505" i="64"/>
  <c r="BS1519" i="64" s="1"/>
  <c r="BS1416" i="64"/>
  <c r="BS1430" i="64" s="1"/>
  <c r="BC1505" i="64"/>
  <c r="BC1519" i="64" s="1"/>
  <c r="BC1416" i="64"/>
  <c r="BC1430" i="64" s="1"/>
  <c r="AM1505" i="64"/>
  <c r="AM1519" i="64" s="1"/>
  <c r="AM1416" i="64"/>
  <c r="AM1430" i="64" s="1"/>
  <c r="W1505" i="64"/>
  <c r="W1519" i="64" s="1"/>
  <c r="W1416" i="64"/>
  <c r="W1430" i="64" s="1"/>
  <c r="BZ1510" i="64"/>
  <c r="BZ1524" i="64" s="1"/>
  <c r="BZ1421" i="64"/>
  <c r="BZ1435" i="64" s="1"/>
  <c r="BJ1510" i="64"/>
  <c r="BJ1524" i="64" s="1"/>
  <c r="BJ1421" i="64"/>
  <c r="BJ1435" i="64" s="1"/>
  <c r="AT1510" i="64"/>
  <c r="AT1524" i="64" s="1"/>
  <c r="AT1421" i="64"/>
  <c r="AT1435" i="64" s="1"/>
  <c r="AD1510" i="64"/>
  <c r="AD1524" i="64" s="1"/>
  <c r="AD1421" i="64"/>
  <c r="AD1435" i="64" s="1"/>
  <c r="CH1509" i="64"/>
  <c r="CH1420" i="64"/>
  <c r="BR1509" i="64"/>
  <c r="BR1420" i="64"/>
  <c r="BB1509" i="64"/>
  <c r="BB1420" i="64"/>
  <c r="AL1509" i="64"/>
  <c r="AL1420" i="64"/>
  <c r="V1509" i="64"/>
  <c r="V1420" i="64"/>
  <c r="BZ1506" i="64"/>
  <c r="BZ1520" i="64" s="1"/>
  <c r="BZ1417" i="64"/>
  <c r="BZ1431" i="64" s="1"/>
  <c r="BJ1506" i="64"/>
  <c r="BJ1520" i="64" s="1"/>
  <c r="BJ1417" i="64"/>
  <c r="BJ1431" i="64" s="1"/>
  <c r="AT1506" i="64"/>
  <c r="AT1520" i="64" s="1"/>
  <c r="AT1417" i="64"/>
  <c r="AT1431" i="64" s="1"/>
  <c r="AD1506" i="64"/>
  <c r="AD1520" i="64" s="1"/>
  <c r="AD1417" i="64"/>
  <c r="AD1431" i="64" s="1"/>
  <c r="BP1510" i="64"/>
  <c r="BP1524" i="64" s="1"/>
  <c r="BP1421" i="64"/>
  <c r="BP1435" i="64" s="1"/>
  <c r="CE1506" i="64"/>
  <c r="CE1520" i="64" s="1"/>
  <c r="CE1417" i="64"/>
  <c r="CE1431" i="64" s="1"/>
  <c r="CH1505" i="64"/>
  <c r="CH1519" i="64" s="1"/>
  <c r="CH1416" i="64"/>
  <c r="CH1430" i="64" s="1"/>
  <c r="BR1505" i="64"/>
  <c r="BR1519" i="64" s="1"/>
  <c r="BR1416" i="64"/>
  <c r="BR1430" i="64" s="1"/>
  <c r="BB1505" i="64"/>
  <c r="BB1519" i="64" s="1"/>
  <c r="BB1416" i="64"/>
  <c r="BB1430" i="64" s="1"/>
  <c r="AL1505" i="64"/>
  <c r="AL1519" i="64" s="1"/>
  <c r="AL1416" i="64"/>
  <c r="AL1430" i="64" s="1"/>
  <c r="V1505" i="64"/>
  <c r="V1519" i="64" s="1"/>
  <c r="V1416" i="64"/>
  <c r="V1430" i="64" s="1"/>
  <c r="BY1510" i="64"/>
  <c r="BY1524" i="64" s="1"/>
  <c r="BY1421" i="64"/>
  <c r="BY1435" i="64" s="1"/>
  <c r="BI1510" i="64"/>
  <c r="BI1524" i="64" s="1"/>
  <c r="BI1421" i="64"/>
  <c r="BI1435" i="64" s="1"/>
  <c r="AS1510" i="64"/>
  <c r="AS1524" i="64" s="1"/>
  <c r="AS1421" i="64"/>
  <c r="AS1435" i="64" s="1"/>
  <c r="AC1510" i="64"/>
  <c r="AC1421" i="64"/>
  <c r="AC1435" i="64" s="1"/>
  <c r="CG1509" i="64"/>
  <c r="CG1420" i="64"/>
  <c r="BQ1509" i="64"/>
  <c r="BQ1420" i="64"/>
  <c r="BA1509" i="64"/>
  <c r="BA1420" i="64"/>
  <c r="AK1509" i="64"/>
  <c r="AK1420" i="64"/>
  <c r="U1509" i="64"/>
  <c r="U1420" i="64"/>
  <c r="BY1506" i="64"/>
  <c r="BY1520" i="64" s="1"/>
  <c r="BY1417" i="64"/>
  <c r="BY1431" i="64" s="1"/>
  <c r="BI1506" i="64"/>
  <c r="BI1520" i="64" s="1"/>
  <c r="BI1417" i="64"/>
  <c r="BI1431" i="64" s="1"/>
  <c r="AS1506" i="64"/>
  <c r="AS1520" i="64" s="1"/>
  <c r="AS1417" i="64"/>
  <c r="AS1431" i="64" s="1"/>
  <c r="AC1506" i="64"/>
  <c r="AC1520" i="64" s="1"/>
  <c r="AC1417" i="64"/>
  <c r="BI1505" i="64"/>
  <c r="BI1519" i="64" s="1"/>
  <c r="BI1416" i="64"/>
  <c r="BI1430" i="64" s="1"/>
  <c r="AJ1506" i="64"/>
  <c r="AJ1520" i="64" s="1"/>
  <c r="AJ1417" i="64"/>
  <c r="AJ1431" i="64" s="1"/>
  <c r="AY1506" i="64"/>
  <c r="AY1520" i="64" s="1"/>
  <c r="AY1417" i="64"/>
  <c r="AY1431" i="64" s="1"/>
  <c r="CG1505" i="64"/>
  <c r="CG1519" i="64" s="1"/>
  <c r="CG1416" i="64"/>
  <c r="CG1430" i="64" s="1"/>
  <c r="BQ1505" i="64"/>
  <c r="BQ1519" i="64" s="1"/>
  <c r="BQ1416" i="64"/>
  <c r="BQ1430" i="64" s="1"/>
  <c r="BA1505" i="64"/>
  <c r="BA1519" i="64" s="1"/>
  <c r="BA1416" i="64"/>
  <c r="BA1430" i="64" s="1"/>
  <c r="AK1505" i="64"/>
  <c r="AK1519" i="64" s="1"/>
  <c r="AK1416" i="64"/>
  <c r="AK1430" i="64" s="1"/>
  <c r="U1505" i="64"/>
  <c r="U1519" i="64" s="1"/>
  <c r="U1416" i="64"/>
  <c r="U1430" i="64" s="1"/>
  <c r="BX1510" i="64"/>
  <c r="BX1524" i="64" s="1"/>
  <c r="BX1421" i="64"/>
  <c r="BX1435" i="64" s="1"/>
  <c r="BH1510" i="64"/>
  <c r="BH1524" i="64" s="1"/>
  <c r="BH1421" i="64"/>
  <c r="BH1435" i="64" s="1"/>
  <c r="AR1510" i="64"/>
  <c r="AR1524" i="64" s="1"/>
  <c r="AR1421" i="64"/>
  <c r="AR1435" i="64" s="1"/>
  <c r="AB1510" i="64"/>
  <c r="AB1421" i="64"/>
  <c r="AB1435" i="64" s="1"/>
  <c r="CF1509" i="64"/>
  <c r="CF1420" i="64"/>
  <c r="BP1509" i="64"/>
  <c r="BP1420" i="64"/>
  <c r="AZ1509" i="64"/>
  <c r="AZ1420" i="64"/>
  <c r="AJ1509" i="64"/>
  <c r="AJ1420" i="64"/>
  <c r="T1509" i="64"/>
  <c r="T1420" i="64"/>
  <c r="BX1506" i="64"/>
  <c r="BX1520" i="64" s="1"/>
  <c r="BX1417" i="64"/>
  <c r="BX1431" i="64" s="1"/>
  <c r="BH1506" i="64"/>
  <c r="BH1520" i="64" s="1"/>
  <c r="BH1417" i="64"/>
  <c r="BH1431" i="64" s="1"/>
  <c r="AR1506" i="64"/>
  <c r="AR1520" i="64" s="1"/>
  <c r="AR1417" i="64"/>
  <c r="AR1431" i="64" s="1"/>
  <c r="AB1506" i="64"/>
  <c r="AB1520" i="64" s="1"/>
  <c r="AB1417" i="64"/>
  <c r="AB1509" i="64"/>
  <c r="AB1420" i="64"/>
  <c r="BH1505" i="64"/>
  <c r="BH1519" i="64" s="1"/>
  <c r="BH1416" i="64"/>
  <c r="BH1430" i="64" s="1"/>
  <c r="BO1506" i="64"/>
  <c r="BO1520" i="64" s="1"/>
  <c r="BO1417" i="64"/>
  <c r="BO1431" i="64" s="1"/>
  <c r="CF1505" i="64"/>
  <c r="CF1519" i="64" s="1"/>
  <c r="CF1416" i="64"/>
  <c r="CF1430" i="64" s="1"/>
  <c r="BP1505" i="64"/>
  <c r="BP1519" i="64" s="1"/>
  <c r="BP1416" i="64"/>
  <c r="BP1430" i="64" s="1"/>
  <c r="AZ1505" i="64"/>
  <c r="AZ1519" i="64" s="1"/>
  <c r="AZ1416" i="64"/>
  <c r="AZ1430" i="64" s="1"/>
  <c r="AJ1505" i="64"/>
  <c r="AJ1519" i="64" s="1"/>
  <c r="AJ1416" i="64"/>
  <c r="AJ1430" i="64" s="1"/>
  <c r="T1505" i="64"/>
  <c r="T1519" i="64" s="1"/>
  <c r="T1416" i="64"/>
  <c r="T1430" i="64" s="1"/>
  <c r="BW1510" i="64"/>
  <c r="BW1524" i="64" s="1"/>
  <c r="BW1421" i="64"/>
  <c r="BW1435" i="64" s="1"/>
  <c r="BG1510" i="64"/>
  <c r="BG1524" i="64" s="1"/>
  <c r="BG1421" i="64"/>
  <c r="BG1435" i="64" s="1"/>
  <c r="AQ1510" i="64"/>
  <c r="AQ1524" i="64" s="1"/>
  <c r="AQ1421" i="64"/>
  <c r="AQ1435" i="64" s="1"/>
  <c r="AA1510" i="64"/>
  <c r="AA1421" i="64"/>
  <c r="AA1435" i="64" s="1"/>
  <c r="CE1509" i="64"/>
  <c r="CE1420" i="64"/>
  <c r="BO1509" i="64"/>
  <c r="BO1420" i="64"/>
  <c r="AY1509" i="64"/>
  <c r="AY1420" i="64"/>
  <c r="AI1509" i="64"/>
  <c r="AI1420" i="64"/>
  <c r="BW1506" i="64"/>
  <c r="BW1520" i="64" s="1"/>
  <c r="BW1417" i="64"/>
  <c r="BW1431" i="64" s="1"/>
  <c r="BG1506" i="64"/>
  <c r="BG1520" i="64" s="1"/>
  <c r="BG1417" i="64"/>
  <c r="BG1431" i="64" s="1"/>
  <c r="AQ1506" i="64"/>
  <c r="AQ1520" i="64" s="1"/>
  <c r="AQ1417" i="64"/>
  <c r="AQ1431" i="64" s="1"/>
  <c r="AA1506" i="64"/>
  <c r="AA1520" i="64" s="1"/>
  <c r="AA1417" i="64"/>
  <c r="BY1505" i="64"/>
  <c r="BY1519" i="64" s="1"/>
  <c r="BY1416" i="64"/>
  <c r="BY1430" i="64" s="1"/>
  <c r="BP1506" i="64"/>
  <c r="BP1520" i="64" s="1"/>
  <c r="BP1417" i="64"/>
  <c r="BP1431" i="64" s="1"/>
  <c r="AQ1509" i="64"/>
  <c r="AQ1420" i="64"/>
  <c r="CE1505" i="64"/>
  <c r="CE1519" i="64" s="1"/>
  <c r="CE1416" i="64"/>
  <c r="CE1430" i="64" s="1"/>
  <c r="BO1505" i="64"/>
  <c r="BO1519" i="64" s="1"/>
  <c r="BO1416" i="64"/>
  <c r="BO1430" i="64" s="1"/>
  <c r="AY1505" i="64"/>
  <c r="AY1519" i="64" s="1"/>
  <c r="AY1416" i="64"/>
  <c r="AY1430" i="64" s="1"/>
  <c r="AI1505" i="64"/>
  <c r="AI1519" i="64" s="1"/>
  <c r="AI1416" i="64"/>
  <c r="AI1430" i="64" s="1"/>
  <c r="BV1510" i="64"/>
  <c r="BV1524" i="64" s="1"/>
  <c r="BV1421" i="64"/>
  <c r="BV1435" i="64" s="1"/>
  <c r="BF1510" i="64"/>
  <c r="BF1524" i="64" s="1"/>
  <c r="BF1421" i="64"/>
  <c r="BF1435" i="64" s="1"/>
  <c r="AP1510" i="64"/>
  <c r="AP1524" i="64" s="1"/>
  <c r="AP1421" i="64"/>
  <c r="AP1435" i="64" s="1"/>
  <c r="Z1510" i="64"/>
  <c r="Z1421" i="64"/>
  <c r="Z1435" i="64" s="1"/>
  <c r="CD1509" i="64"/>
  <c r="CD1420" i="64"/>
  <c r="BN1509" i="64"/>
  <c r="BN1420" i="64"/>
  <c r="AX1509" i="64"/>
  <c r="AX1420" i="64"/>
  <c r="AH1509" i="64"/>
  <c r="AH1420" i="64"/>
  <c r="BV1506" i="64"/>
  <c r="BV1520" i="64" s="1"/>
  <c r="BV1417" i="64"/>
  <c r="BV1431" i="64" s="1"/>
  <c r="BF1506" i="64"/>
  <c r="BF1520" i="64" s="1"/>
  <c r="BF1417" i="64"/>
  <c r="BF1431" i="64" s="1"/>
  <c r="AP1506" i="64"/>
  <c r="AP1520" i="64" s="1"/>
  <c r="AP1417" i="64"/>
  <c r="AP1431" i="64" s="1"/>
  <c r="Z1506" i="64"/>
  <c r="Z1520" i="64" s="1"/>
  <c r="Z1417" i="64"/>
  <c r="AC1505" i="64"/>
  <c r="AC1519" i="64" s="1"/>
  <c r="AC1416" i="64"/>
  <c r="AC1430" i="64" s="1"/>
  <c r="AI1510" i="64"/>
  <c r="AI1524" i="64" s="1"/>
  <c r="AI1421" i="64"/>
  <c r="AI1435" i="64" s="1"/>
  <c r="CD1505" i="64"/>
  <c r="CD1519" i="64" s="1"/>
  <c r="CD1416" i="64"/>
  <c r="CD1430" i="64" s="1"/>
  <c r="BN1505" i="64"/>
  <c r="BN1519" i="64" s="1"/>
  <c r="BN1416" i="64"/>
  <c r="BN1430" i="64" s="1"/>
  <c r="AX1505" i="64"/>
  <c r="AX1519" i="64" s="1"/>
  <c r="AX1416" i="64"/>
  <c r="AX1430" i="64" s="1"/>
  <c r="AH1505" i="64"/>
  <c r="AH1519" i="64" s="1"/>
  <c r="AH1416" i="64"/>
  <c r="AH1430" i="64" s="1"/>
  <c r="CK1510" i="64"/>
  <c r="CK1524" i="64" s="1"/>
  <c r="CK1421" i="64"/>
  <c r="CK1435" i="64" s="1"/>
  <c r="BU1510" i="64"/>
  <c r="BU1524" i="64" s="1"/>
  <c r="BU1421" i="64"/>
  <c r="BU1435" i="64" s="1"/>
  <c r="BE1510" i="64"/>
  <c r="BE1524" i="64" s="1"/>
  <c r="BE1421" i="64"/>
  <c r="BE1435" i="64" s="1"/>
  <c r="AO1510" i="64"/>
  <c r="AO1524" i="64" s="1"/>
  <c r="AO1421" i="64"/>
  <c r="AO1435" i="64" s="1"/>
  <c r="Y1510" i="64"/>
  <c r="Y1421" i="64"/>
  <c r="Y1435" i="64" s="1"/>
  <c r="CC1509" i="64"/>
  <c r="CC1420" i="64"/>
  <c r="BM1509" i="64"/>
  <c r="BM1420" i="64"/>
  <c r="AW1509" i="64"/>
  <c r="AW1420" i="64"/>
  <c r="AG1509" i="64"/>
  <c r="AG1420" i="64"/>
  <c r="CK1506" i="64"/>
  <c r="CK1520" i="64" s="1"/>
  <c r="CK1417" i="64"/>
  <c r="CK1431" i="64" s="1"/>
  <c r="BU1506" i="64"/>
  <c r="BU1520" i="64" s="1"/>
  <c r="BU1417" i="64"/>
  <c r="BU1431" i="64" s="1"/>
  <c r="BE1506" i="64"/>
  <c r="BE1520" i="64" s="1"/>
  <c r="BE1417" i="64"/>
  <c r="BE1431" i="64" s="1"/>
  <c r="AO1506" i="64"/>
  <c r="AO1520" i="64" s="1"/>
  <c r="AO1417" i="64"/>
  <c r="AO1431" i="64" s="1"/>
  <c r="Y1506" i="64"/>
  <c r="Y1520" i="64" s="1"/>
  <c r="Y1417" i="64"/>
  <c r="T1510" i="64"/>
  <c r="T1421" i="64"/>
  <c r="T1435" i="64" s="1"/>
  <c r="BO1510" i="64"/>
  <c r="BO1524" i="64" s="1"/>
  <c r="BO1421" i="64"/>
  <c r="BO1435" i="64" s="1"/>
  <c r="CC1505" i="64"/>
  <c r="CC1519" i="64" s="1"/>
  <c r="CC1416" i="64"/>
  <c r="CC1430" i="64" s="1"/>
  <c r="BM1505" i="64"/>
  <c r="BM1519" i="64" s="1"/>
  <c r="BM1416" i="64"/>
  <c r="BM1430" i="64" s="1"/>
  <c r="AW1505" i="64"/>
  <c r="AW1519" i="64" s="1"/>
  <c r="AW1416" i="64"/>
  <c r="AW1430" i="64" s="1"/>
  <c r="AG1505" i="64"/>
  <c r="AG1519" i="64" s="1"/>
  <c r="AG1416" i="64"/>
  <c r="AG1430" i="64" s="1"/>
  <c r="CJ1510" i="64"/>
  <c r="CJ1524" i="64" s="1"/>
  <c r="CJ1421" i="64"/>
  <c r="CJ1435" i="64" s="1"/>
  <c r="BT1510" i="64"/>
  <c r="BT1524" i="64" s="1"/>
  <c r="BT1421" i="64"/>
  <c r="BT1435" i="64" s="1"/>
  <c r="BD1510" i="64"/>
  <c r="BD1524" i="64" s="1"/>
  <c r="BD1421" i="64"/>
  <c r="BD1435" i="64" s="1"/>
  <c r="AN1510" i="64"/>
  <c r="AN1524" i="64" s="1"/>
  <c r="AN1421" i="64"/>
  <c r="AN1435" i="64" s="1"/>
  <c r="X1510" i="64"/>
  <c r="X1421" i="64"/>
  <c r="X1435" i="64" s="1"/>
  <c r="CB1509" i="64"/>
  <c r="CB1420" i="64"/>
  <c r="BL1509" i="64"/>
  <c r="BL1420" i="64"/>
  <c r="AV1509" i="64"/>
  <c r="AV1420" i="64"/>
  <c r="AF1509" i="64"/>
  <c r="AF1420" i="64"/>
  <c r="CJ1506" i="64"/>
  <c r="CJ1520" i="64" s="1"/>
  <c r="CJ1417" i="64"/>
  <c r="CJ1431" i="64" s="1"/>
  <c r="BT1506" i="64"/>
  <c r="BT1520" i="64" s="1"/>
  <c r="BT1417" i="64"/>
  <c r="BT1431" i="64" s="1"/>
  <c r="BD1506" i="64"/>
  <c r="BD1520" i="64" s="1"/>
  <c r="BD1417" i="64"/>
  <c r="BD1431" i="64" s="1"/>
  <c r="AN1506" i="64"/>
  <c r="AN1520" i="64" s="1"/>
  <c r="AN1417" i="64"/>
  <c r="AN1431" i="64" s="1"/>
  <c r="X1506" i="64"/>
  <c r="X1520" i="64" s="1"/>
  <c r="X1417" i="64"/>
  <c r="BX1509" i="64"/>
  <c r="BX1420" i="64"/>
  <c r="AR1505" i="64"/>
  <c r="AR1519" i="64" s="1"/>
  <c r="AR1416" i="64"/>
  <c r="AR1430" i="64" s="1"/>
  <c r="BG1509" i="64"/>
  <c r="BG1420" i="64"/>
  <c r="CB1505" i="64"/>
  <c r="CB1519" i="64" s="1"/>
  <c r="CB1416" i="64"/>
  <c r="CB1430" i="64" s="1"/>
  <c r="BL1505" i="64"/>
  <c r="BL1519" i="64" s="1"/>
  <c r="BL1416" i="64"/>
  <c r="BL1430" i="64" s="1"/>
  <c r="AV1505" i="64"/>
  <c r="AV1519" i="64" s="1"/>
  <c r="AV1416" i="64"/>
  <c r="AV1430" i="64" s="1"/>
  <c r="AF1505" i="64"/>
  <c r="AF1519" i="64" s="1"/>
  <c r="AF1416" i="64"/>
  <c r="AF1430" i="64" s="1"/>
  <c r="CI1510" i="64"/>
  <c r="CI1524" i="64" s="1"/>
  <c r="CI1421" i="64"/>
  <c r="CI1435" i="64" s="1"/>
  <c r="BS1510" i="64"/>
  <c r="BS1524" i="64" s="1"/>
  <c r="BS1421" i="64"/>
  <c r="BS1435" i="64" s="1"/>
  <c r="BC1510" i="64"/>
  <c r="BC1524" i="64" s="1"/>
  <c r="BC1421" i="64"/>
  <c r="BC1435" i="64" s="1"/>
  <c r="AM1510" i="64"/>
  <c r="AM1524" i="64" s="1"/>
  <c r="AM1421" i="64"/>
  <c r="AM1435" i="64" s="1"/>
  <c r="W1510" i="64"/>
  <c r="W1421" i="64"/>
  <c r="W1435" i="64" s="1"/>
  <c r="CA1509" i="64"/>
  <c r="CA1420" i="64"/>
  <c r="BK1509" i="64"/>
  <c r="BK1420" i="64"/>
  <c r="AU1509" i="64"/>
  <c r="AU1420" i="64"/>
  <c r="AE1509" i="64"/>
  <c r="AE1420" i="64"/>
  <c r="CI1506" i="64"/>
  <c r="CI1520" i="64" s="1"/>
  <c r="CI1417" i="64"/>
  <c r="CI1431" i="64" s="1"/>
  <c r="BS1506" i="64"/>
  <c r="BS1520" i="64" s="1"/>
  <c r="BS1417" i="64"/>
  <c r="BS1431" i="64" s="1"/>
  <c r="BC1506" i="64"/>
  <c r="BC1520" i="64" s="1"/>
  <c r="BC1417" i="64"/>
  <c r="BC1431" i="64" s="1"/>
  <c r="AM1506" i="64"/>
  <c r="AM1520" i="64" s="1"/>
  <c r="AM1417" i="64"/>
  <c r="AM1431" i="64" s="1"/>
  <c r="W1506" i="64"/>
  <c r="W1520" i="64" s="1"/>
  <c r="W1417" i="64"/>
  <c r="AS1505" i="64"/>
  <c r="AS1519" i="64" s="1"/>
  <c r="AS1416" i="64"/>
  <c r="AS1430" i="64" s="1"/>
  <c r="AZ1506" i="64"/>
  <c r="AZ1520" i="64" s="1"/>
  <c r="AZ1417" i="64"/>
  <c r="AZ1431" i="64" s="1"/>
  <c r="BW1509" i="64"/>
  <c r="BW1420" i="64"/>
  <c r="CA1505" i="64"/>
  <c r="CA1519" i="64" s="1"/>
  <c r="CA1416" i="64"/>
  <c r="CA1430" i="64" s="1"/>
  <c r="BK1505" i="64"/>
  <c r="BK1519" i="64" s="1"/>
  <c r="BK1416" i="64"/>
  <c r="BK1430" i="64" s="1"/>
  <c r="AU1505" i="64"/>
  <c r="AU1519" i="64" s="1"/>
  <c r="AU1416" i="64"/>
  <c r="AU1430" i="64" s="1"/>
  <c r="AE1505" i="64"/>
  <c r="AE1519" i="64" s="1"/>
  <c r="AE1416" i="64"/>
  <c r="AE1430" i="64" s="1"/>
  <c r="CH1510" i="64"/>
  <c r="CH1524" i="64" s="1"/>
  <c r="CH1421" i="64"/>
  <c r="CH1435" i="64" s="1"/>
  <c r="BR1510" i="64"/>
  <c r="BR1524" i="64" s="1"/>
  <c r="BR1421" i="64"/>
  <c r="BR1435" i="64" s="1"/>
  <c r="BB1510" i="64"/>
  <c r="BB1524" i="64" s="1"/>
  <c r="BB1421" i="64"/>
  <c r="BB1435" i="64" s="1"/>
  <c r="AL1510" i="64"/>
  <c r="AL1524" i="64" s="1"/>
  <c r="AL1421" i="64"/>
  <c r="AL1435" i="64" s="1"/>
  <c r="V1510" i="64"/>
  <c r="V1524" i="64" s="1"/>
  <c r="V1421" i="64"/>
  <c r="V1435" i="64" s="1"/>
  <c r="BZ1509" i="64"/>
  <c r="BZ1420" i="64"/>
  <c r="BJ1509" i="64"/>
  <c r="BJ1420" i="64"/>
  <c r="AT1509" i="64"/>
  <c r="AT1420" i="64"/>
  <c r="AD1509" i="64"/>
  <c r="AD1420" i="64"/>
  <c r="CH1506" i="64"/>
  <c r="CH1520" i="64" s="1"/>
  <c r="CH1417" i="64"/>
  <c r="CH1431" i="64" s="1"/>
  <c r="BR1506" i="64"/>
  <c r="BR1520" i="64" s="1"/>
  <c r="BR1417" i="64"/>
  <c r="BR1431" i="64" s="1"/>
  <c r="BB1506" i="64"/>
  <c r="BB1520" i="64" s="1"/>
  <c r="BB1417" i="64"/>
  <c r="BB1431" i="64" s="1"/>
  <c r="AL1506" i="64"/>
  <c r="AL1520" i="64" s="1"/>
  <c r="AL1417" i="64"/>
  <c r="AL1431" i="64" s="1"/>
  <c r="V1506" i="64"/>
  <c r="V1520" i="64" s="1"/>
  <c r="V1417" i="64"/>
  <c r="BH1509" i="64"/>
  <c r="BH1420" i="64"/>
  <c r="S1431" i="64"/>
  <c r="BZ1505" i="64"/>
  <c r="BZ1519" i="64" s="1"/>
  <c r="BZ1416" i="64"/>
  <c r="BZ1430" i="64" s="1"/>
  <c r="BJ1505" i="64"/>
  <c r="BJ1519" i="64" s="1"/>
  <c r="BJ1416" i="64"/>
  <c r="BJ1430" i="64" s="1"/>
  <c r="AT1505" i="64"/>
  <c r="AT1519" i="64" s="1"/>
  <c r="AT1416" i="64"/>
  <c r="AT1430" i="64" s="1"/>
  <c r="AD1505" i="64"/>
  <c r="AD1519" i="64" s="1"/>
  <c r="AD1416" i="64"/>
  <c r="AD1430" i="64" s="1"/>
  <c r="CG1510" i="64"/>
  <c r="CG1524" i="64" s="1"/>
  <c r="CG1421" i="64"/>
  <c r="CG1435" i="64" s="1"/>
  <c r="BQ1510" i="64"/>
  <c r="BQ1524" i="64" s="1"/>
  <c r="BQ1421" i="64"/>
  <c r="BQ1435" i="64" s="1"/>
  <c r="BA1510" i="64"/>
  <c r="BA1524" i="64" s="1"/>
  <c r="BA1421" i="64"/>
  <c r="BA1435" i="64" s="1"/>
  <c r="AK1510" i="64"/>
  <c r="AK1524" i="64" s="1"/>
  <c r="AK1421" i="64"/>
  <c r="AK1435" i="64" s="1"/>
  <c r="U1510" i="64"/>
  <c r="U1421" i="64"/>
  <c r="U1435" i="64" s="1"/>
  <c r="BY1509" i="64"/>
  <c r="BY1420" i="64"/>
  <c r="BI1509" i="64"/>
  <c r="BI1420" i="64"/>
  <c r="AS1509" i="64"/>
  <c r="AS1420" i="64"/>
  <c r="AC1509" i="64"/>
  <c r="AC1420" i="64"/>
  <c r="CG1506" i="64"/>
  <c r="CG1520" i="64" s="1"/>
  <c r="CG1417" i="64"/>
  <c r="CG1431" i="64" s="1"/>
  <c r="BQ1506" i="64"/>
  <c r="BQ1520" i="64" s="1"/>
  <c r="BQ1417" i="64"/>
  <c r="BQ1431" i="64" s="1"/>
  <c r="BA1506" i="64"/>
  <c r="BA1520" i="64" s="1"/>
  <c r="BA1417" i="64"/>
  <c r="BA1431" i="64" s="1"/>
  <c r="AK1506" i="64"/>
  <c r="AK1520" i="64" s="1"/>
  <c r="AK1417" i="64"/>
  <c r="AK1431" i="64" s="1"/>
  <c r="U1506" i="64"/>
  <c r="U1520" i="64" s="1"/>
  <c r="U1417" i="64"/>
  <c r="AD1513" i="64" a="1"/>
  <c r="AD1513" i="64" s="1"/>
  <c r="AD1514" i="64" a="1"/>
  <c r="AD1514" i="64" s="1"/>
  <c r="S1488" i="64"/>
  <c r="S1510" i="64"/>
  <c r="S1484" i="64"/>
  <c r="S1497" i="64" s="1"/>
  <c r="S1506" i="64"/>
  <c r="S1520" i="64" s="1"/>
  <c r="W1524" i="64"/>
  <c r="AC1524" i="64"/>
  <c r="AB1524" i="64"/>
  <c r="AA1524" i="64"/>
  <c r="S1487" i="64"/>
  <c r="S1509" i="64"/>
  <c r="S1483" i="64"/>
  <c r="S1496" i="64" s="1"/>
  <c r="S1505" i="64"/>
  <c r="S1519" i="64" s="1"/>
  <c r="Z1524" i="64"/>
  <c r="Y1524" i="64"/>
  <c r="X1524" i="64"/>
  <c r="AU1461" i="64"/>
  <c r="AU1474" i="64" s="1"/>
  <c r="AU1483" i="64"/>
  <c r="AU1496" i="64" s="1"/>
  <c r="AL1462" i="64"/>
  <c r="AL1475" i="64" s="1"/>
  <c r="AL1484" i="64"/>
  <c r="AL1497" i="64" s="1"/>
  <c r="BZ1461" i="64"/>
  <c r="BZ1474" i="64" s="1"/>
  <c r="BZ1483" i="64"/>
  <c r="BZ1496" i="64" s="1"/>
  <c r="BJ1461" i="64"/>
  <c r="BJ1474" i="64" s="1"/>
  <c r="BJ1483" i="64"/>
  <c r="BJ1496" i="64" s="1"/>
  <c r="AT1461" i="64"/>
  <c r="AT1474" i="64" s="1"/>
  <c r="AT1483" i="64"/>
  <c r="AT1496" i="64" s="1"/>
  <c r="AD1461" i="64"/>
  <c r="AD1474" i="64" s="1"/>
  <c r="AD1483" i="64"/>
  <c r="AD1496" i="64" s="1"/>
  <c r="CG1466" i="64"/>
  <c r="CG1479" i="64" s="1"/>
  <c r="CG1488" i="64"/>
  <c r="CG1501" i="64" s="1"/>
  <c r="BQ1466" i="64"/>
  <c r="BQ1479" i="64" s="1"/>
  <c r="BQ1488" i="64"/>
  <c r="BQ1501" i="64" s="1"/>
  <c r="BA1466" i="64"/>
  <c r="BA1479" i="64" s="1"/>
  <c r="BA1488" i="64"/>
  <c r="BA1501" i="64" s="1"/>
  <c r="AK1466" i="64"/>
  <c r="AK1479" i="64" s="1"/>
  <c r="AK1488" i="64"/>
  <c r="AK1501" i="64" s="1"/>
  <c r="U1466" i="64"/>
  <c r="U1488" i="64"/>
  <c r="BY1465" i="64"/>
  <c r="BY1487" i="64"/>
  <c r="BI1465" i="64"/>
  <c r="BI1487" i="64"/>
  <c r="AS1465" i="64"/>
  <c r="AS1487" i="64"/>
  <c r="AC1465" i="64"/>
  <c r="AC1487" i="64"/>
  <c r="CG1462" i="64"/>
  <c r="CG1475" i="64" s="1"/>
  <c r="CG1484" i="64"/>
  <c r="CG1497" i="64" s="1"/>
  <c r="BQ1462" i="64"/>
  <c r="BQ1475" i="64" s="1"/>
  <c r="BQ1484" i="64"/>
  <c r="BQ1497" i="64" s="1"/>
  <c r="BA1462" i="64"/>
  <c r="BA1475" i="64" s="1"/>
  <c r="BA1484" i="64"/>
  <c r="BA1497" i="64" s="1"/>
  <c r="AK1462" i="64"/>
  <c r="AK1475" i="64" s="1"/>
  <c r="AK1484" i="64"/>
  <c r="AK1497" i="64" s="1"/>
  <c r="U1462" i="64"/>
  <c r="U1484" i="64"/>
  <c r="CH1462" i="64"/>
  <c r="CH1475" i="64" s="1"/>
  <c r="CH1484" i="64"/>
  <c r="CH1497" i="64" s="1"/>
  <c r="BY1461" i="64"/>
  <c r="BY1474" i="64" s="1"/>
  <c r="BY1483" i="64"/>
  <c r="BY1496" i="64" s="1"/>
  <c r="BI1461" i="64"/>
  <c r="BI1474" i="64" s="1"/>
  <c r="BI1483" i="64"/>
  <c r="BI1496" i="64" s="1"/>
  <c r="AS1461" i="64"/>
  <c r="AS1474" i="64" s="1"/>
  <c r="AS1483" i="64"/>
  <c r="AS1496" i="64" s="1"/>
  <c r="AC1461" i="64"/>
  <c r="AC1474" i="64" s="1"/>
  <c r="AC1483" i="64"/>
  <c r="AC1496" i="64" s="1"/>
  <c r="CF1466" i="64"/>
  <c r="CF1479" i="64" s="1"/>
  <c r="CF1488" i="64"/>
  <c r="CF1501" i="64" s="1"/>
  <c r="BP1466" i="64"/>
  <c r="BP1479" i="64" s="1"/>
  <c r="BP1488" i="64"/>
  <c r="BP1501" i="64" s="1"/>
  <c r="AZ1466" i="64"/>
  <c r="AZ1479" i="64" s="1"/>
  <c r="AZ1488" i="64"/>
  <c r="AZ1501" i="64" s="1"/>
  <c r="AJ1466" i="64"/>
  <c r="AJ1479" i="64" s="1"/>
  <c r="AJ1488" i="64"/>
  <c r="AJ1501" i="64" s="1"/>
  <c r="T1466" i="64"/>
  <c r="T1479" i="64" s="1"/>
  <c r="T1488" i="64"/>
  <c r="BX1465" i="64"/>
  <c r="BX1487" i="64"/>
  <c r="BH1465" i="64"/>
  <c r="BH1487" i="64"/>
  <c r="AR1465" i="64"/>
  <c r="AR1487" i="64"/>
  <c r="AB1465" i="64"/>
  <c r="AB1487" i="64"/>
  <c r="CF1462" i="64"/>
  <c r="CF1475" i="64" s="1"/>
  <c r="CF1484" i="64"/>
  <c r="CF1497" i="64" s="1"/>
  <c r="BP1462" i="64"/>
  <c r="BP1475" i="64" s="1"/>
  <c r="BP1484" i="64"/>
  <c r="BP1497" i="64" s="1"/>
  <c r="AZ1462" i="64"/>
  <c r="AZ1475" i="64" s="1"/>
  <c r="AZ1484" i="64"/>
  <c r="AZ1497" i="64" s="1"/>
  <c r="AJ1462" i="64"/>
  <c r="AJ1475" i="64" s="1"/>
  <c r="AJ1484" i="64"/>
  <c r="AJ1497" i="64" s="1"/>
  <c r="T1462" i="64"/>
  <c r="T1484" i="64"/>
  <c r="BZ1465" i="64"/>
  <c r="BZ1487" i="64"/>
  <c r="BX1461" i="64"/>
  <c r="BX1474" i="64" s="1"/>
  <c r="BX1483" i="64"/>
  <c r="BX1496" i="64" s="1"/>
  <c r="BH1461" i="64"/>
  <c r="BH1474" i="64" s="1"/>
  <c r="BH1483" i="64"/>
  <c r="BH1496" i="64" s="1"/>
  <c r="AR1461" i="64"/>
  <c r="AR1474" i="64" s="1"/>
  <c r="AR1483" i="64"/>
  <c r="AR1496" i="64" s="1"/>
  <c r="AB1461" i="64"/>
  <c r="AB1474" i="64" s="1"/>
  <c r="AB1483" i="64"/>
  <c r="AB1496" i="64" s="1"/>
  <c r="CE1466" i="64"/>
  <c r="CE1479" i="64" s="1"/>
  <c r="CE1488" i="64"/>
  <c r="CE1501" i="64" s="1"/>
  <c r="BO1466" i="64"/>
  <c r="BO1479" i="64" s="1"/>
  <c r="BO1488" i="64"/>
  <c r="BO1501" i="64" s="1"/>
  <c r="AY1466" i="64"/>
  <c r="AY1479" i="64" s="1"/>
  <c r="AY1488" i="64"/>
  <c r="AY1501" i="64" s="1"/>
  <c r="AI1466" i="64"/>
  <c r="AI1479" i="64" s="1"/>
  <c r="AI1488" i="64"/>
  <c r="AI1501" i="64" s="1"/>
  <c r="BW1465" i="64"/>
  <c r="BW1487" i="64"/>
  <c r="BG1465" i="64"/>
  <c r="BG1487" i="64"/>
  <c r="AQ1465" i="64"/>
  <c r="AQ1487" i="64"/>
  <c r="AA1465" i="64"/>
  <c r="AA1487" i="64"/>
  <c r="CE1462" i="64"/>
  <c r="CE1475" i="64" s="1"/>
  <c r="CE1484" i="64"/>
  <c r="CE1497" i="64" s="1"/>
  <c r="BO1462" i="64"/>
  <c r="BO1475" i="64" s="1"/>
  <c r="BO1484" i="64"/>
  <c r="BO1497" i="64" s="1"/>
  <c r="AY1462" i="64"/>
  <c r="AY1475" i="64" s="1"/>
  <c r="AY1484" i="64"/>
  <c r="AY1497" i="64" s="1"/>
  <c r="AI1462" i="64"/>
  <c r="AI1475" i="64" s="1"/>
  <c r="AI1484" i="64"/>
  <c r="AI1497" i="64" s="1"/>
  <c r="BR1466" i="64"/>
  <c r="BR1479" i="64" s="1"/>
  <c r="BR1488" i="64"/>
  <c r="BR1501" i="64" s="1"/>
  <c r="BW1461" i="64"/>
  <c r="BW1474" i="64" s="1"/>
  <c r="BW1483" i="64"/>
  <c r="BW1496" i="64" s="1"/>
  <c r="BG1461" i="64"/>
  <c r="BG1474" i="64" s="1"/>
  <c r="BG1483" i="64"/>
  <c r="BG1496" i="64" s="1"/>
  <c r="AQ1461" i="64"/>
  <c r="AQ1474" i="64" s="1"/>
  <c r="AQ1483" i="64"/>
  <c r="AQ1496" i="64" s="1"/>
  <c r="AA1461" i="64"/>
  <c r="AA1474" i="64" s="1"/>
  <c r="AA1483" i="64"/>
  <c r="AA1496" i="64" s="1"/>
  <c r="CD1466" i="64"/>
  <c r="CD1479" i="64" s="1"/>
  <c r="CD1488" i="64"/>
  <c r="CD1501" i="64" s="1"/>
  <c r="BN1466" i="64"/>
  <c r="BN1479" i="64" s="1"/>
  <c r="BN1488" i="64"/>
  <c r="BN1501" i="64" s="1"/>
  <c r="AX1466" i="64"/>
  <c r="AX1479" i="64" s="1"/>
  <c r="AX1488" i="64"/>
  <c r="AX1501" i="64" s="1"/>
  <c r="AH1466" i="64"/>
  <c r="AH1479" i="64" s="1"/>
  <c r="AH1488" i="64"/>
  <c r="AH1501" i="64" s="1"/>
  <c r="BV1465" i="64"/>
  <c r="BV1487" i="64"/>
  <c r="BF1465" i="64"/>
  <c r="BF1487" i="64"/>
  <c r="AP1465" i="64"/>
  <c r="AP1487" i="64"/>
  <c r="Z1465" i="64"/>
  <c r="Z1487" i="64"/>
  <c r="CD1462" i="64"/>
  <c r="CD1475" i="64" s="1"/>
  <c r="CD1484" i="64"/>
  <c r="CD1497" i="64" s="1"/>
  <c r="BN1462" i="64"/>
  <c r="BN1475" i="64" s="1"/>
  <c r="BN1484" i="64"/>
  <c r="BN1497" i="64" s="1"/>
  <c r="AX1462" i="64"/>
  <c r="AX1475" i="64" s="1"/>
  <c r="AX1484" i="64"/>
  <c r="AX1497" i="64" s="1"/>
  <c r="AH1462" i="64"/>
  <c r="AH1475" i="64" s="1"/>
  <c r="AH1484" i="64"/>
  <c r="AH1497" i="64" s="1"/>
  <c r="CH1466" i="64"/>
  <c r="CH1479" i="64" s="1"/>
  <c r="CH1488" i="64"/>
  <c r="CH1501" i="64" s="1"/>
  <c r="BV1461" i="64"/>
  <c r="BV1474" i="64" s="1"/>
  <c r="BV1483" i="64"/>
  <c r="BV1496" i="64" s="1"/>
  <c r="BF1461" i="64"/>
  <c r="BF1474" i="64" s="1"/>
  <c r="BF1483" i="64"/>
  <c r="BF1496" i="64" s="1"/>
  <c r="AP1461" i="64"/>
  <c r="AP1474" i="64" s="1"/>
  <c r="AP1483" i="64"/>
  <c r="AP1496" i="64" s="1"/>
  <c r="Z1461" i="64"/>
  <c r="Z1474" i="64" s="1"/>
  <c r="Z1483" i="64"/>
  <c r="Z1496" i="64" s="1"/>
  <c r="CC1466" i="64"/>
  <c r="CC1479" i="64" s="1"/>
  <c r="CC1488" i="64"/>
  <c r="CC1501" i="64" s="1"/>
  <c r="BM1466" i="64"/>
  <c r="BM1479" i="64" s="1"/>
  <c r="BM1488" i="64"/>
  <c r="BM1501" i="64" s="1"/>
  <c r="AW1466" i="64"/>
  <c r="AW1479" i="64" s="1"/>
  <c r="AW1488" i="64"/>
  <c r="AW1501" i="64" s="1"/>
  <c r="AG1466" i="64"/>
  <c r="AG1479" i="64" s="1"/>
  <c r="AG1488" i="64"/>
  <c r="AG1501" i="64" s="1"/>
  <c r="CK1465" i="64"/>
  <c r="CK1487" i="64"/>
  <c r="BU1465" i="64"/>
  <c r="BU1487" i="64"/>
  <c r="BE1465" i="64"/>
  <c r="BE1487" i="64"/>
  <c r="AO1465" i="64"/>
  <c r="AO1487" i="64"/>
  <c r="Y1465" i="64"/>
  <c r="Y1487" i="64"/>
  <c r="CC1462" i="64"/>
  <c r="CC1475" i="64" s="1"/>
  <c r="CC1484" i="64"/>
  <c r="CC1497" i="64" s="1"/>
  <c r="BM1462" i="64"/>
  <c r="BM1475" i="64" s="1"/>
  <c r="BM1484" i="64"/>
  <c r="BM1497" i="64" s="1"/>
  <c r="AW1462" i="64"/>
  <c r="AW1475" i="64" s="1"/>
  <c r="AW1484" i="64"/>
  <c r="AW1497" i="64" s="1"/>
  <c r="AG1462" i="64"/>
  <c r="AG1475" i="64" s="1"/>
  <c r="AG1484" i="64"/>
  <c r="AG1497" i="64" s="1"/>
  <c r="AD1465" i="64"/>
  <c r="AD1487" i="64"/>
  <c r="CK1461" i="64"/>
  <c r="CK1474" i="64" s="1"/>
  <c r="CK1483" i="64"/>
  <c r="CK1496" i="64" s="1"/>
  <c r="BU1461" i="64"/>
  <c r="BU1474" i="64" s="1"/>
  <c r="BU1483" i="64"/>
  <c r="BU1496" i="64" s="1"/>
  <c r="BE1461" i="64"/>
  <c r="BE1474" i="64" s="1"/>
  <c r="BE1483" i="64"/>
  <c r="BE1496" i="64" s="1"/>
  <c r="AO1461" i="64"/>
  <c r="AO1474" i="64" s="1"/>
  <c r="AO1483" i="64"/>
  <c r="AO1496" i="64" s="1"/>
  <c r="Y1461" i="64"/>
  <c r="Y1474" i="64" s="1"/>
  <c r="Y1483" i="64"/>
  <c r="Y1496" i="64" s="1"/>
  <c r="CB1466" i="64"/>
  <c r="CB1479" i="64" s="1"/>
  <c r="CB1488" i="64"/>
  <c r="CB1501" i="64" s="1"/>
  <c r="BL1466" i="64"/>
  <c r="BL1479" i="64" s="1"/>
  <c r="BL1488" i="64"/>
  <c r="BL1501" i="64" s="1"/>
  <c r="AV1466" i="64"/>
  <c r="AV1479" i="64" s="1"/>
  <c r="AV1488" i="64"/>
  <c r="AV1501" i="64" s="1"/>
  <c r="AF1466" i="64"/>
  <c r="AF1479" i="64" s="1"/>
  <c r="AF1488" i="64"/>
  <c r="AF1501" i="64" s="1"/>
  <c r="CJ1465" i="64"/>
  <c r="CJ1487" i="64"/>
  <c r="BT1465" i="64"/>
  <c r="BT1487" i="64"/>
  <c r="BD1465" i="64"/>
  <c r="BD1487" i="64"/>
  <c r="AN1465" i="64"/>
  <c r="AN1487" i="64"/>
  <c r="X1465" i="64"/>
  <c r="X1487" i="64"/>
  <c r="CB1462" i="64"/>
  <c r="CB1475" i="64" s="1"/>
  <c r="CB1484" i="64"/>
  <c r="CB1497" i="64" s="1"/>
  <c r="BL1462" i="64"/>
  <c r="BL1475" i="64" s="1"/>
  <c r="BL1484" i="64"/>
  <c r="BL1497" i="64" s="1"/>
  <c r="AV1462" i="64"/>
  <c r="AV1475" i="64" s="1"/>
  <c r="AV1484" i="64"/>
  <c r="AV1497" i="64" s="1"/>
  <c r="AF1462" i="64"/>
  <c r="AF1475" i="64" s="1"/>
  <c r="AF1484" i="64"/>
  <c r="AF1497" i="64" s="1"/>
  <c r="CJ1461" i="64"/>
  <c r="CJ1474" i="64" s="1"/>
  <c r="CJ1483" i="64"/>
  <c r="CJ1496" i="64" s="1"/>
  <c r="BT1461" i="64"/>
  <c r="BT1474" i="64" s="1"/>
  <c r="BT1483" i="64"/>
  <c r="BT1496" i="64" s="1"/>
  <c r="BD1461" i="64"/>
  <c r="BD1474" i="64" s="1"/>
  <c r="BD1483" i="64"/>
  <c r="BD1496" i="64" s="1"/>
  <c r="AN1461" i="64"/>
  <c r="AN1474" i="64" s="1"/>
  <c r="AN1483" i="64"/>
  <c r="AN1496" i="64" s="1"/>
  <c r="X1461" i="64"/>
  <c r="X1474" i="64" s="1"/>
  <c r="X1483" i="64"/>
  <c r="X1496" i="64" s="1"/>
  <c r="CA1466" i="64"/>
  <c r="CA1479" i="64" s="1"/>
  <c r="CA1488" i="64"/>
  <c r="CA1501" i="64" s="1"/>
  <c r="BK1466" i="64"/>
  <c r="BK1479" i="64" s="1"/>
  <c r="BK1488" i="64"/>
  <c r="BK1501" i="64" s="1"/>
  <c r="AU1466" i="64"/>
  <c r="AU1479" i="64" s="1"/>
  <c r="AU1488" i="64"/>
  <c r="AU1501" i="64" s="1"/>
  <c r="AE1466" i="64"/>
  <c r="AE1479" i="64" s="1"/>
  <c r="AE1488" i="64"/>
  <c r="AE1501" i="64" s="1"/>
  <c r="CI1465" i="64"/>
  <c r="CI1487" i="64"/>
  <c r="BS1465" i="64"/>
  <c r="BS1487" i="64"/>
  <c r="BC1465" i="64"/>
  <c r="BC1487" i="64"/>
  <c r="AM1465" i="64"/>
  <c r="AM1487" i="64"/>
  <c r="W1465" i="64"/>
  <c r="W1487" i="64"/>
  <c r="CA1462" i="64"/>
  <c r="CA1475" i="64" s="1"/>
  <c r="CA1484" i="64"/>
  <c r="CA1497" i="64" s="1"/>
  <c r="BK1462" i="64"/>
  <c r="BK1475" i="64" s="1"/>
  <c r="BK1484" i="64"/>
  <c r="BK1497" i="64" s="1"/>
  <c r="AU1462" i="64"/>
  <c r="AU1475" i="64" s="1"/>
  <c r="AU1484" i="64"/>
  <c r="AU1497" i="64" s="1"/>
  <c r="AE1462" i="64"/>
  <c r="AE1475" i="64" s="1"/>
  <c r="AE1484" i="64"/>
  <c r="AE1497" i="64" s="1"/>
  <c r="BB1466" i="64"/>
  <c r="BB1479" i="64" s="1"/>
  <c r="BB1488" i="64"/>
  <c r="BB1501" i="64" s="1"/>
  <c r="CI1461" i="64"/>
  <c r="CI1474" i="64" s="1"/>
  <c r="CI1483" i="64"/>
  <c r="CI1496" i="64" s="1"/>
  <c r="BS1461" i="64"/>
  <c r="BS1474" i="64" s="1"/>
  <c r="BS1483" i="64"/>
  <c r="BS1496" i="64" s="1"/>
  <c r="BC1461" i="64"/>
  <c r="BC1474" i="64" s="1"/>
  <c r="BC1483" i="64"/>
  <c r="BC1496" i="64" s="1"/>
  <c r="AM1461" i="64"/>
  <c r="AM1474" i="64" s="1"/>
  <c r="AM1483" i="64"/>
  <c r="AM1496" i="64" s="1"/>
  <c r="W1461" i="64"/>
  <c r="W1474" i="64" s="1"/>
  <c r="W1483" i="64"/>
  <c r="W1496" i="64" s="1"/>
  <c r="BZ1466" i="64"/>
  <c r="BZ1479" i="64" s="1"/>
  <c r="BZ1488" i="64"/>
  <c r="BZ1501" i="64" s="1"/>
  <c r="BJ1466" i="64"/>
  <c r="BJ1479" i="64" s="1"/>
  <c r="BJ1488" i="64"/>
  <c r="BJ1501" i="64" s="1"/>
  <c r="AT1466" i="64"/>
  <c r="AT1479" i="64" s="1"/>
  <c r="AT1488" i="64"/>
  <c r="AT1501" i="64" s="1"/>
  <c r="AD1466" i="64"/>
  <c r="AD1479" i="64" s="1"/>
  <c r="AD1488" i="64"/>
  <c r="AD1501" i="64" s="1"/>
  <c r="CH1465" i="64"/>
  <c r="CH1487" i="64"/>
  <c r="BR1465" i="64"/>
  <c r="BR1487" i="64"/>
  <c r="BB1465" i="64"/>
  <c r="BB1487" i="64"/>
  <c r="AL1465" i="64"/>
  <c r="AL1487" i="64"/>
  <c r="V1465" i="64"/>
  <c r="V1487" i="64"/>
  <c r="BZ1462" i="64"/>
  <c r="BZ1475" i="64" s="1"/>
  <c r="BZ1484" i="64"/>
  <c r="BZ1497" i="64" s="1"/>
  <c r="BJ1462" i="64"/>
  <c r="BJ1475" i="64" s="1"/>
  <c r="BJ1484" i="64"/>
  <c r="BJ1497" i="64" s="1"/>
  <c r="AT1462" i="64"/>
  <c r="AT1475" i="64" s="1"/>
  <c r="AT1484" i="64"/>
  <c r="AT1497" i="64" s="1"/>
  <c r="AD1462" i="64"/>
  <c r="AD1475" i="64" s="1"/>
  <c r="AD1484" i="64"/>
  <c r="AD1497" i="64" s="1"/>
  <c r="AE1461" i="64"/>
  <c r="AE1474" i="64" s="1"/>
  <c r="AE1483" i="64"/>
  <c r="AE1496" i="64" s="1"/>
  <c r="BB1462" i="64"/>
  <c r="BB1475" i="64" s="1"/>
  <c r="BB1484" i="64"/>
  <c r="BB1497" i="64" s="1"/>
  <c r="CH1461" i="64"/>
  <c r="CH1474" i="64" s="1"/>
  <c r="CH1483" i="64"/>
  <c r="CH1496" i="64" s="1"/>
  <c r="BR1461" i="64"/>
  <c r="BR1474" i="64" s="1"/>
  <c r="BR1483" i="64"/>
  <c r="BR1496" i="64" s="1"/>
  <c r="BB1461" i="64"/>
  <c r="BB1474" i="64" s="1"/>
  <c r="BB1483" i="64"/>
  <c r="BB1496" i="64" s="1"/>
  <c r="AL1461" i="64"/>
  <c r="AL1474" i="64" s="1"/>
  <c r="AL1483" i="64"/>
  <c r="AL1496" i="64" s="1"/>
  <c r="V1461" i="64"/>
  <c r="V1474" i="64" s="1"/>
  <c r="V1483" i="64"/>
  <c r="V1496" i="64" s="1"/>
  <c r="BY1466" i="64"/>
  <c r="BY1479" i="64" s="1"/>
  <c r="BY1488" i="64"/>
  <c r="BY1501" i="64" s="1"/>
  <c r="BI1466" i="64"/>
  <c r="BI1479" i="64" s="1"/>
  <c r="BI1488" i="64"/>
  <c r="BI1501" i="64" s="1"/>
  <c r="AS1466" i="64"/>
  <c r="AS1479" i="64" s="1"/>
  <c r="AS1488" i="64"/>
  <c r="AS1501" i="64" s="1"/>
  <c r="AC1466" i="64"/>
  <c r="AC1488" i="64"/>
  <c r="CG1465" i="64"/>
  <c r="CG1487" i="64"/>
  <c r="BQ1465" i="64"/>
  <c r="BQ1487" i="64"/>
  <c r="BA1465" i="64"/>
  <c r="BA1487" i="64"/>
  <c r="AK1465" i="64"/>
  <c r="AK1487" i="64"/>
  <c r="U1465" i="64"/>
  <c r="U1487" i="64"/>
  <c r="BY1462" i="64"/>
  <c r="BY1475" i="64" s="1"/>
  <c r="BY1484" i="64"/>
  <c r="BY1497" i="64" s="1"/>
  <c r="BI1462" i="64"/>
  <c r="BI1475" i="64" s="1"/>
  <c r="BI1484" i="64"/>
  <c r="BI1497" i="64" s="1"/>
  <c r="AS1462" i="64"/>
  <c r="AS1475" i="64" s="1"/>
  <c r="AS1484" i="64"/>
  <c r="AS1497" i="64" s="1"/>
  <c r="AC1462" i="64"/>
  <c r="AC1484" i="64"/>
  <c r="V1466" i="64"/>
  <c r="V1479" i="64" s="1"/>
  <c r="V1488" i="64"/>
  <c r="CG1461" i="64"/>
  <c r="CG1474" i="64" s="1"/>
  <c r="CG1483" i="64"/>
  <c r="CG1496" i="64" s="1"/>
  <c r="BQ1461" i="64"/>
  <c r="BQ1474" i="64" s="1"/>
  <c r="BQ1483" i="64"/>
  <c r="BQ1496" i="64" s="1"/>
  <c r="BA1461" i="64"/>
  <c r="BA1474" i="64" s="1"/>
  <c r="BA1483" i="64"/>
  <c r="BA1496" i="64" s="1"/>
  <c r="AK1461" i="64"/>
  <c r="AK1474" i="64" s="1"/>
  <c r="AK1483" i="64"/>
  <c r="AK1496" i="64" s="1"/>
  <c r="U1461" i="64"/>
  <c r="U1474" i="64" s="1"/>
  <c r="U1483" i="64"/>
  <c r="U1496" i="64" s="1"/>
  <c r="BX1466" i="64"/>
  <c r="BX1479" i="64" s="1"/>
  <c r="BX1488" i="64"/>
  <c r="BX1501" i="64" s="1"/>
  <c r="BH1466" i="64"/>
  <c r="BH1479" i="64" s="1"/>
  <c r="BH1488" i="64"/>
  <c r="BH1501" i="64" s="1"/>
  <c r="AR1466" i="64"/>
  <c r="AR1479" i="64" s="1"/>
  <c r="AR1488" i="64"/>
  <c r="AR1501" i="64" s="1"/>
  <c r="AB1466" i="64"/>
  <c r="AB1488" i="64"/>
  <c r="CF1465" i="64"/>
  <c r="CF1487" i="64"/>
  <c r="BP1465" i="64"/>
  <c r="BP1487" i="64"/>
  <c r="AZ1465" i="64"/>
  <c r="AZ1487" i="64"/>
  <c r="AJ1465" i="64"/>
  <c r="AJ1487" i="64"/>
  <c r="T1465" i="64"/>
  <c r="T1487" i="64"/>
  <c r="BX1462" i="64"/>
  <c r="BX1475" i="64" s="1"/>
  <c r="BX1484" i="64"/>
  <c r="BX1497" i="64" s="1"/>
  <c r="BH1462" i="64"/>
  <c r="BH1475" i="64" s="1"/>
  <c r="BH1484" i="64"/>
  <c r="BH1497" i="64" s="1"/>
  <c r="AR1462" i="64"/>
  <c r="AR1475" i="64" s="1"/>
  <c r="AR1484" i="64"/>
  <c r="AR1497" i="64" s="1"/>
  <c r="AB1462" i="64"/>
  <c r="AB1484" i="64"/>
  <c r="BJ1465" i="64"/>
  <c r="BJ1487" i="64"/>
  <c r="CF1461" i="64"/>
  <c r="CF1474" i="64" s="1"/>
  <c r="CF1483" i="64"/>
  <c r="CF1496" i="64" s="1"/>
  <c r="BP1461" i="64"/>
  <c r="BP1474" i="64" s="1"/>
  <c r="BP1483" i="64"/>
  <c r="BP1496" i="64" s="1"/>
  <c r="AZ1461" i="64"/>
  <c r="AZ1474" i="64" s="1"/>
  <c r="AZ1483" i="64"/>
  <c r="AZ1496" i="64" s="1"/>
  <c r="AJ1461" i="64"/>
  <c r="AJ1474" i="64" s="1"/>
  <c r="AJ1483" i="64"/>
  <c r="AJ1496" i="64" s="1"/>
  <c r="T1461" i="64"/>
  <c r="T1474" i="64" s="1"/>
  <c r="T1483" i="64"/>
  <c r="T1496" i="64" s="1"/>
  <c r="BW1466" i="64"/>
  <c r="BW1479" i="64" s="1"/>
  <c r="BW1488" i="64"/>
  <c r="BW1501" i="64" s="1"/>
  <c r="BG1466" i="64"/>
  <c r="BG1479" i="64" s="1"/>
  <c r="BG1488" i="64"/>
  <c r="BG1501" i="64" s="1"/>
  <c r="AQ1466" i="64"/>
  <c r="AQ1479" i="64" s="1"/>
  <c r="AQ1488" i="64"/>
  <c r="AQ1501" i="64" s="1"/>
  <c r="AA1466" i="64"/>
  <c r="AA1488" i="64"/>
  <c r="CE1465" i="64"/>
  <c r="CE1487" i="64"/>
  <c r="BO1465" i="64"/>
  <c r="BO1487" i="64"/>
  <c r="AY1465" i="64"/>
  <c r="AY1487" i="64"/>
  <c r="AI1465" i="64"/>
  <c r="AI1487" i="64"/>
  <c r="BW1462" i="64"/>
  <c r="BW1475" i="64" s="1"/>
  <c r="BW1484" i="64"/>
  <c r="BW1497" i="64" s="1"/>
  <c r="BG1462" i="64"/>
  <c r="BG1475" i="64" s="1"/>
  <c r="BG1484" i="64"/>
  <c r="BG1497" i="64" s="1"/>
  <c r="AQ1462" i="64"/>
  <c r="AQ1475" i="64" s="1"/>
  <c r="AQ1484" i="64"/>
  <c r="AQ1497" i="64" s="1"/>
  <c r="AA1462" i="64"/>
  <c r="AA1484" i="64"/>
  <c r="AL1466" i="64"/>
  <c r="AL1479" i="64" s="1"/>
  <c r="AL1488" i="64"/>
  <c r="AL1501" i="64" s="1"/>
  <c r="CE1461" i="64"/>
  <c r="CE1474" i="64" s="1"/>
  <c r="CE1483" i="64"/>
  <c r="CE1496" i="64" s="1"/>
  <c r="BO1461" i="64"/>
  <c r="BO1474" i="64" s="1"/>
  <c r="BO1483" i="64"/>
  <c r="BO1496" i="64" s="1"/>
  <c r="AY1461" i="64"/>
  <c r="AY1474" i="64" s="1"/>
  <c r="AY1483" i="64"/>
  <c r="AY1496" i="64" s="1"/>
  <c r="AI1461" i="64"/>
  <c r="AI1474" i="64" s="1"/>
  <c r="AI1483" i="64"/>
  <c r="AI1496" i="64" s="1"/>
  <c r="BV1466" i="64"/>
  <c r="BV1479" i="64" s="1"/>
  <c r="BV1488" i="64"/>
  <c r="BV1501" i="64" s="1"/>
  <c r="BF1466" i="64"/>
  <c r="BF1479" i="64" s="1"/>
  <c r="BF1488" i="64"/>
  <c r="BF1501" i="64" s="1"/>
  <c r="AP1466" i="64"/>
  <c r="AP1479" i="64" s="1"/>
  <c r="AP1488" i="64"/>
  <c r="AP1501" i="64" s="1"/>
  <c r="Z1466" i="64"/>
  <c r="Z1479" i="64" s="1"/>
  <c r="Z1488" i="64"/>
  <c r="CD1465" i="64"/>
  <c r="CD1487" i="64"/>
  <c r="BN1465" i="64"/>
  <c r="BN1487" i="64"/>
  <c r="AX1465" i="64"/>
  <c r="AX1487" i="64"/>
  <c r="AH1465" i="64"/>
  <c r="AH1487" i="64"/>
  <c r="BV1462" i="64"/>
  <c r="BV1475" i="64" s="1"/>
  <c r="BV1484" i="64"/>
  <c r="BV1497" i="64" s="1"/>
  <c r="BF1462" i="64"/>
  <c r="BF1475" i="64" s="1"/>
  <c r="BF1484" i="64"/>
  <c r="BF1497" i="64" s="1"/>
  <c r="AP1462" i="64"/>
  <c r="AP1475" i="64" s="1"/>
  <c r="AP1484" i="64"/>
  <c r="AP1497" i="64" s="1"/>
  <c r="Z1462" i="64"/>
  <c r="Z1484" i="64"/>
  <c r="CA1461" i="64"/>
  <c r="CA1474" i="64" s="1"/>
  <c r="CA1483" i="64"/>
  <c r="CA1496" i="64" s="1"/>
  <c r="V1462" i="64"/>
  <c r="V1484" i="64"/>
  <c r="CD1461" i="64"/>
  <c r="CD1474" i="64" s="1"/>
  <c r="CD1483" i="64"/>
  <c r="CD1496" i="64" s="1"/>
  <c r="BN1461" i="64"/>
  <c r="BN1474" i="64" s="1"/>
  <c r="BN1483" i="64"/>
  <c r="BN1496" i="64" s="1"/>
  <c r="AX1461" i="64"/>
  <c r="AX1474" i="64" s="1"/>
  <c r="AX1483" i="64"/>
  <c r="AX1496" i="64" s="1"/>
  <c r="AH1461" i="64"/>
  <c r="AH1474" i="64" s="1"/>
  <c r="AH1483" i="64"/>
  <c r="AH1496" i="64" s="1"/>
  <c r="CK1466" i="64"/>
  <c r="CK1479" i="64" s="1"/>
  <c r="CK1488" i="64"/>
  <c r="CK1501" i="64" s="1"/>
  <c r="BU1466" i="64"/>
  <c r="BU1479" i="64" s="1"/>
  <c r="BU1488" i="64"/>
  <c r="BU1501" i="64" s="1"/>
  <c r="BE1466" i="64"/>
  <c r="BE1479" i="64" s="1"/>
  <c r="BE1488" i="64"/>
  <c r="BE1501" i="64" s="1"/>
  <c r="AO1466" i="64"/>
  <c r="AO1479" i="64" s="1"/>
  <c r="AO1488" i="64"/>
  <c r="AO1501" i="64" s="1"/>
  <c r="Y1466" i="64"/>
  <c r="Y1479" i="64" s="1"/>
  <c r="Y1488" i="64"/>
  <c r="CC1465" i="64"/>
  <c r="CC1487" i="64"/>
  <c r="BM1465" i="64"/>
  <c r="BM1487" i="64"/>
  <c r="AW1465" i="64"/>
  <c r="AW1487" i="64"/>
  <c r="AG1465" i="64"/>
  <c r="AG1487" i="64"/>
  <c r="CK1462" i="64"/>
  <c r="CK1475" i="64" s="1"/>
  <c r="CK1484" i="64"/>
  <c r="CK1497" i="64" s="1"/>
  <c r="BU1462" i="64"/>
  <c r="BU1475" i="64" s="1"/>
  <c r="BU1484" i="64"/>
  <c r="BU1497" i="64" s="1"/>
  <c r="BE1462" i="64"/>
  <c r="BE1475" i="64" s="1"/>
  <c r="BE1484" i="64"/>
  <c r="BE1497" i="64" s="1"/>
  <c r="AO1462" i="64"/>
  <c r="AO1475" i="64" s="1"/>
  <c r="AO1484" i="64"/>
  <c r="AO1497" i="64" s="1"/>
  <c r="Y1462" i="64"/>
  <c r="Y1484" i="64"/>
  <c r="AD1469" i="64" a="1"/>
  <c r="AD1469" i="64" s="1"/>
  <c r="AD1491" i="64" a="1"/>
  <c r="AD1491" i="64" s="1"/>
  <c r="BK1461" i="64"/>
  <c r="BK1474" i="64" s="1"/>
  <c r="BK1483" i="64"/>
  <c r="BK1496" i="64" s="1"/>
  <c r="BR1462" i="64"/>
  <c r="BR1475" i="64" s="1"/>
  <c r="BR1484" i="64"/>
  <c r="BR1497" i="64" s="1"/>
  <c r="CC1461" i="64"/>
  <c r="CC1474" i="64" s="1"/>
  <c r="CC1483" i="64"/>
  <c r="CC1496" i="64" s="1"/>
  <c r="BM1461" i="64"/>
  <c r="BM1474" i="64" s="1"/>
  <c r="BM1483" i="64"/>
  <c r="BM1496" i="64" s="1"/>
  <c r="AW1461" i="64"/>
  <c r="AW1474" i="64" s="1"/>
  <c r="AW1483" i="64"/>
  <c r="AW1496" i="64" s="1"/>
  <c r="AG1461" i="64"/>
  <c r="AG1474" i="64" s="1"/>
  <c r="AG1483" i="64"/>
  <c r="AG1496" i="64" s="1"/>
  <c r="CJ1466" i="64"/>
  <c r="CJ1479" i="64" s="1"/>
  <c r="CJ1488" i="64"/>
  <c r="CJ1501" i="64" s="1"/>
  <c r="BT1466" i="64"/>
  <c r="BT1479" i="64" s="1"/>
  <c r="BT1488" i="64"/>
  <c r="BT1501" i="64" s="1"/>
  <c r="BD1466" i="64"/>
  <c r="BD1479" i="64" s="1"/>
  <c r="BD1488" i="64"/>
  <c r="BD1501" i="64" s="1"/>
  <c r="AN1466" i="64"/>
  <c r="AN1479" i="64" s="1"/>
  <c r="AN1488" i="64"/>
  <c r="AN1501" i="64" s="1"/>
  <c r="X1466" i="64"/>
  <c r="X1479" i="64" s="1"/>
  <c r="X1488" i="64"/>
  <c r="CB1465" i="64"/>
  <c r="CB1487" i="64"/>
  <c r="BL1465" i="64"/>
  <c r="BL1487" i="64"/>
  <c r="AV1465" i="64"/>
  <c r="AV1487" i="64"/>
  <c r="AF1465" i="64"/>
  <c r="AF1487" i="64"/>
  <c r="CJ1462" i="64"/>
  <c r="CJ1475" i="64" s="1"/>
  <c r="CJ1484" i="64"/>
  <c r="CJ1497" i="64" s="1"/>
  <c r="BT1462" i="64"/>
  <c r="BT1475" i="64" s="1"/>
  <c r="BT1484" i="64"/>
  <c r="BT1497" i="64" s="1"/>
  <c r="BD1462" i="64"/>
  <c r="BD1475" i="64" s="1"/>
  <c r="BD1484" i="64"/>
  <c r="BD1497" i="64" s="1"/>
  <c r="AN1462" i="64"/>
  <c r="AN1475" i="64" s="1"/>
  <c r="AN1484" i="64"/>
  <c r="AN1497" i="64" s="1"/>
  <c r="X1462" i="64"/>
  <c r="X1484" i="64"/>
  <c r="AT1465" i="64"/>
  <c r="AT1487" i="64"/>
  <c r="CB1461" i="64"/>
  <c r="CB1474" i="64" s="1"/>
  <c r="CB1483" i="64"/>
  <c r="CB1496" i="64" s="1"/>
  <c r="BL1461" i="64"/>
  <c r="BL1474" i="64" s="1"/>
  <c r="BL1483" i="64"/>
  <c r="BL1496" i="64" s="1"/>
  <c r="AV1461" i="64"/>
  <c r="AV1474" i="64" s="1"/>
  <c r="AV1483" i="64"/>
  <c r="AV1496" i="64" s="1"/>
  <c r="AF1461" i="64"/>
  <c r="AF1474" i="64" s="1"/>
  <c r="AF1483" i="64"/>
  <c r="AF1496" i="64" s="1"/>
  <c r="CI1466" i="64"/>
  <c r="CI1479" i="64" s="1"/>
  <c r="CI1488" i="64"/>
  <c r="CI1501" i="64" s="1"/>
  <c r="BS1466" i="64"/>
  <c r="BS1479" i="64" s="1"/>
  <c r="BS1488" i="64"/>
  <c r="BS1501" i="64" s="1"/>
  <c r="BC1466" i="64"/>
  <c r="BC1479" i="64" s="1"/>
  <c r="BC1488" i="64"/>
  <c r="BC1501" i="64" s="1"/>
  <c r="AM1466" i="64"/>
  <c r="AM1479" i="64" s="1"/>
  <c r="AM1488" i="64"/>
  <c r="AM1501" i="64" s="1"/>
  <c r="W1466" i="64"/>
  <c r="W1479" i="64" s="1"/>
  <c r="W1488" i="64"/>
  <c r="CA1465" i="64"/>
  <c r="CA1487" i="64"/>
  <c r="BK1465" i="64"/>
  <c r="BK1487" i="64"/>
  <c r="AU1465" i="64"/>
  <c r="AU1487" i="64"/>
  <c r="AE1465" i="64"/>
  <c r="AE1487" i="64"/>
  <c r="CI1462" i="64"/>
  <c r="CI1475" i="64" s="1"/>
  <c r="CI1484" i="64"/>
  <c r="CI1497" i="64" s="1"/>
  <c r="BS1462" i="64"/>
  <c r="BS1475" i="64" s="1"/>
  <c r="BS1484" i="64"/>
  <c r="BS1497" i="64" s="1"/>
  <c r="BC1462" i="64"/>
  <c r="BC1475" i="64" s="1"/>
  <c r="BC1484" i="64"/>
  <c r="BC1497" i="64" s="1"/>
  <c r="AM1462" i="64"/>
  <c r="AM1475" i="64" s="1"/>
  <c r="AM1484" i="64"/>
  <c r="AM1497" i="64" s="1"/>
  <c r="W1462" i="64"/>
  <c r="W1484" i="64"/>
  <c r="U1479" i="64"/>
  <c r="S1444" i="64"/>
  <c r="S1466" i="64"/>
  <c r="S1440" i="64"/>
  <c r="S1453" i="64" s="1"/>
  <c r="S1462" i="64"/>
  <c r="AC1479" i="64"/>
  <c r="AB1479" i="64"/>
  <c r="AA1479" i="64"/>
  <c r="S1443" i="64"/>
  <c r="S1465" i="64"/>
  <c r="S1439" i="64"/>
  <c r="S1452" i="64" s="1"/>
  <c r="S1461" i="64"/>
  <c r="S1474" i="64" s="1"/>
  <c r="CA1394" i="64"/>
  <c r="CA1407" i="64" s="1"/>
  <c r="CA1439" i="64"/>
  <c r="CA1452" i="64" s="1"/>
  <c r="BK1394" i="64"/>
  <c r="BK1407" i="64" s="1"/>
  <c r="BK1439" i="64"/>
  <c r="BK1452" i="64" s="1"/>
  <c r="AU1394" i="64"/>
  <c r="AU1407" i="64" s="1"/>
  <c r="AU1439" i="64"/>
  <c r="AU1452" i="64" s="1"/>
  <c r="AE1394" i="64"/>
  <c r="AE1407" i="64" s="1"/>
  <c r="AE1439" i="64"/>
  <c r="AE1452" i="64" s="1"/>
  <c r="CH1399" i="64"/>
  <c r="CH1412" i="64" s="1"/>
  <c r="CH1444" i="64"/>
  <c r="CH1457" i="64" s="1"/>
  <c r="BR1399" i="64"/>
  <c r="BR1412" i="64" s="1"/>
  <c r="BR1444" i="64"/>
  <c r="BR1457" i="64" s="1"/>
  <c r="BB1399" i="64"/>
  <c r="BB1412" i="64" s="1"/>
  <c r="BB1444" i="64"/>
  <c r="BB1457" i="64" s="1"/>
  <c r="AL1399" i="64"/>
  <c r="AL1412" i="64" s="1"/>
  <c r="AL1444" i="64"/>
  <c r="AL1457" i="64" s="1"/>
  <c r="V1399" i="64"/>
  <c r="V1444" i="64"/>
  <c r="BZ1398" i="64"/>
  <c r="BZ1443" i="64"/>
  <c r="BJ1398" i="64"/>
  <c r="BJ1443" i="64"/>
  <c r="AT1398" i="64"/>
  <c r="AT1443" i="64"/>
  <c r="AD1398" i="64"/>
  <c r="AD1443" i="64"/>
  <c r="CH1395" i="64"/>
  <c r="CH1408" i="64" s="1"/>
  <c r="CH1440" i="64"/>
  <c r="CH1453" i="64" s="1"/>
  <c r="BR1395" i="64"/>
  <c r="BR1408" i="64" s="1"/>
  <c r="BR1440" i="64"/>
  <c r="BR1453" i="64" s="1"/>
  <c r="BB1395" i="64"/>
  <c r="BB1408" i="64" s="1"/>
  <c r="BB1440" i="64"/>
  <c r="BB1453" i="64" s="1"/>
  <c r="AL1395" i="64"/>
  <c r="AL1408" i="64" s="1"/>
  <c r="AL1440" i="64"/>
  <c r="AL1453" i="64" s="1"/>
  <c r="V1395" i="64"/>
  <c r="V1408" i="64" s="1"/>
  <c r="V1440" i="64"/>
  <c r="BZ1394" i="64"/>
  <c r="BZ1407" i="64" s="1"/>
  <c r="BZ1439" i="64"/>
  <c r="BZ1452" i="64" s="1"/>
  <c r="BJ1394" i="64"/>
  <c r="BJ1407" i="64" s="1"/>
  <c r="BJ1439" i="64"/>
  <c r="BJ1452" i="64" s="1"/>
  <c r="AT1394" i="64"/>
  <c r="AT1407" i="64" s="1"/>
  <c r="AT1439" i="64"/>
  <c r="AT1452" i="64" s="1"/>
  <c r="AD1394" i="64"/>
  <c r="AD1407" i="64" s="1"/>
  <c r="AD1439" i="64"/>
  <c r="AD1452" i="64" s="1"/>
  <c r="CG1399" i="64"/>
  <c r="CG1412" i="64" s="1"/>
  <c r="CG1444" i="64"/>
  <c r="CG1457" i="64" s="1"/>
  <c r="BQ1399" i="64"/>
  <c r="BQ1412" i="64" s="1"/>
  <c r="BQ1444" i="64"/>
  <c r="BQ1457" i="64" s="1"/>
  <c r="BA1399" i="64"/>
  <c r="BA1412" i="64" s="1"/>
  <c r="BA1444" i="64"/>
  <c r="BA1457" i="64" s="1"/>
  <c r="AK1399" i="64"/>
  <c r="AK1412" i="64" s="1"/>
  <c r="AK1444" i="64"/>
  <c r="AK1457" i="64" s="1"/>
  <c r="U1399" i="64"/>
  <c r="U1444" i="64"/>
  <c r="BY1398" i="64"/>
  <c r="BY1443" i="64"/>
  <c r="BI1398" i="64"/>
  <c r="BI1443" i="64"/>
  <c r="AS1398" i="64"/>
  <c r="AS1443" i="64"/>
  <c r="AC1398" i="64"/>
  <c r="AC1443" i="64"/>
  <c r="CG1395" i="64"/>
  <c r="CG1408" i="64" s="1"/>
  <c r="CG1440" i="64"/>
  <c r="CG1453" i="64" s="1"/>
  <c r="BQ1395" i="64"/>
  <c r="BQ1408" i="64" s="1"/>
  <c r="BQ1440" i="64"/>
  <c r="BQ1453" i="64" s="1"/>
  <c r="BA1395" i="64"/>
  <c r="BA1408" i="64" s="1"/>
  <c r="BA1440" i="64"/>
  <c r="BA1453" i="64" s="1"/>
  <c r="AK1395" i="64"/>
  <c r="AK1408" i="64" s="1"/>
  <c r="AK1440" i="64"/>
  <c r="AK1453" i="64" s="1"/>
  <c r="U1395" i="64"/>
  <c r="U1408" i="64" s="1"/>
  <c r="U1440" i="64"/>
  <c r="BY1394" i="64"/>
  <c r="BY1407" i="64" s="1"/>
  <c r="BY1439" i="64"/>
  <c r="BY1452" i="64" s="1"/>
  <c r="BI1394" i="64"/>
  <c r="BI1407" i="64" s="1"/>
  <c r="BI1439" i="64"/>
  <c r="BI1452" i="64" s="1"/>
  <c r="AS1394" i="64"/>
  <c r="AS1407" i="64" s="1"/>
  <c r="AS1439" i="64"/>
  <c r="AS1452" i="64" s="1"/>
  <c r="AC1394" i="64"/>
  <c r="AC1407" i="64" s="1"/>
  <c r="AC1439" i="64"/>
  <c r="AC1452" i="64" s="1"/>
  <c r="CF1399" i="64"/>
  <c r="CF1412" i="64" s="1"/>
  <c r="CF1444" i="64"/>
  <c r="CF1457" i="64" s="1"/>
  <c r="BP1399" i="64"/>
  <c r="BP1412" i="64" s="1"/>
  <c r="BP1444" i="64"/>
  <c r="BP1457" i="64" s="1"/>
  <c r="AZ1399" i="64"/>
  <c r="AZ1412" i="64" s="1"/>
  <c r="AZ1444" i="64"/>
  <c r="AZ1457" i="64" s="1"/>
  <c r="AJ1399" i="64"/>
  <c r="AJ1412" i="64" s="1"/>
  <c r="AJ1444" i="64"/>
  <c r="AJ1457" i="64" s="1"/>
  <c r="T1399" i="64"/>
  <c r="T1412" i="64" s="1"/>
  <c r="T1444" i="64"/>
  <c r="BX1398" i="64"/>
  <c r="BX1443" i="64"/>
  <c r="BH1398" i="64"/>
  <c r="BH1443" i="64"/>
  <c r="AR1398" i="64"/>
  <c r="AR1443" i="64"/>
  <c r="AB1398" i="64"/>
  <c r="AB1443" i="64"/>
  <c r="CF1395" i="64"/>
  <c r="CF1408" i="64" s="1"/>
  <c r="CF1440" i="64"/>
  <c r="CF1453" i="64" s="1"/>
  <c r="BP1395" i="64"/>
  <c r="BP1408" i="64" s="1"/>
  <c r="BP1440" i="64"/>
  <c r="BP1453" i="64" s="1"/>
  <c r="AZ1395" i="64"/>
  <c r="AZ1408" i="64" s="1"/>
  <c r="AZ1440" i="64"/>
  <c r="AZ1453" i="64" s="1"/>
  <c r="AJ1395" i="64"/>
  <c r="AJ1408" i="64" s="1"/>
  <c r="AJ1440" i="64"/>
  <c r="AJ1453" i="64" s="1"/>
  <c r="T1395" i="64"/>
  <c r="T1440" i="64"/>
  <c r="BX1394" i="64"/>
  <c r="BX1407" i="64" s="1"/>
  <c r="BX1439" i="64"/>
  <c r="BX1452" i="64" s="1"/>
  <c r="BH1394" i="64"/>
  <c r="BH1407" i="64" s="1"/>
  <c r="BH1439" i="64"/>
  <c r="BH1452" i="64" s="1"/>
  <c r="AR1394" i="64"/>
  <c r="AR1407" i="64" s="1"/>
  <c r="AR1439" i="64"/>
  <c r="AR1452" i="64" s="1"/>
  <c r="AB1394" i="64"/>
  <c r="AB1407" i="64" s="1"/>
  <c r="AB1439" i="64"/>
  <c r="AB1452" i="64" s="1"/>
  <c r="CE1399" i="64"/>
  <c r="CE1412" i="64" s="1"/>
  <c r="CE1444" i="64"/>
  <c r="CE1457" i="64" s="1"/>
  <c r="BO1399" i="64"/>
  <c r="BO1412" i="64" s="1"/>
  <c r="BO1444" i="64"/>
  <c r="BO1457" i="64" s="1"/>
  <c r="AY1399" i="64"/>
  <c r="AY1412" i="64" s="1"/>
  <c r="AY1444" i="64"/>
  <c r="AY1457" i="64" s="1"/>
  <c r="AI1399" i="64"/>
  <c r="AI1412" i="64" s="1"/>
  <c r="AI1444" i="64"/>
  <c r="AI1457" i="64" s="1"/>
  <c r="BW1398" i="64"/>
  <c r="BW1443" i="64"/>
  <c r="BG1398" i="64"/>
  <c r="BG1443" i="64"/>
  <c r="AQ1398" i="64"/>
  <c r="AQ1443" i="64"/>
  <c r="AA1398" i="64"/>
  <c r="AA1443" i="64"/>
  <c r="CE1395" i="64"/>
  <c r="CE1408" i="64" s="1"/>
  <c r="CE1440" i="64"/>
  <c r="CE1453" i="64" s="1"/>
  <c r="BO1395" i="64"/>
  <c r="BO1408" i="64" s="1"/>
  <c r="BO1440" i="64"/>
  <c r="BO1453" i="64" s="1"/>
  <c r="AY1395" i="64"/>
  <c r="AY1408" i="64" s="1"/>
  <c r="AY1440" i="64"/>
  <c r="AY1453" i="64" s="1"/>
  <c r="AI1395" i="64"/>
  <c r="AI1408" i="64" s="1"/>
  <c r="AI1440" i="64"/>
  <c r="AI1453" i="64" s="1"/>
  <c r="BW1394" i="64"/>
  <c r="BW1407" i="64" s="1"/>
  <c r="BW1439" i="64"/>
  <c r="BW1452" i="64" s="1"/>
  <c r="BG1394" i="64"/>
  <c r="BG1407" i="64" s="1"/>
  <c r="BG1439" i="64"/>
  <c r="BG1452" i="64" s="1"/>
  <c r="AQ1394" i="64"/>
  <c r="AQ1407" i="64" s="1"/>
  <c r="AQ1439" i="64"/>
  <c r="AQ1452" i="64" s="1"/>
  <c r="AA1394" i="64"/>
  <c r="AA1407" i="64" s="1"/>
  <c r="AA1439" i="64"/>
  <c r="AA1452" i="64" s="1"/>
  <c r="CD1399" i="64"/>
  <c r="CD1412" i="64" s="1"/>
  <c r="CD1444" i="64"/>
  <c r="CD1457" i="64" s="1"/>
  <c r="BN1399" i="64"/>
  <c r="BN1412" i="64" s="1"/>
  <c r="BN1444" i="64"/>
  <c r="BN1457" i="64" s="1"/>
  <c r="AX1399" i="64"/>
  <c r="AX1412" i="64" s="1"/>
  <c r="AX1444" i="64"/>
  <c r="AX1457" i="64" s="1"/>
  <c r="AH1399" i="64"/>
  <c r="AH1412" i="64" s="1"/>
  <c r="AH1444" i="64"/>
  <c r="AH1457" i="64" s="1"/>
  <c r="BV1398" i="64"/>
  <c r="BV1443" i="64"/>
  <c r="BF1398" i="64"/>
  <c r="BF1443" i="64"/>
  <c r="AP1398" i="64"/>
  <c r="AP1443" i="64"/>
  <c r="Z1398" i="64"/>
  <c r="Z1443" i="64"/>
  <c r="CD1395" i="64"/>
  <c r="CD1408" i="64" s="1"/>
  <c r="CD1440" i="64"/>
  <c r="CD1453" i="64" s="1"/>
  <c r="BN1395" i="64"/>
  <c r="BN1408" i="64" s="1"/>
  <c r="BN1440" i="64"/>
  <c r="BN1453" i="64" s="1"/>
  <c r="AX1395" i="64"/>
  <c r="AX1408" i="64" s="1"/>
  <c r="AX1440" i="64"/>
  <c r="AX1453" i="64" s="1"/>
  <c r="AH1395" i="64"/>
  <c r="AH1408" i="64" s="1"/>
  <c r="AH1440" i="64"/>
  <c r="AH1453" i="64" s="1"/>
  <c r="BV1394" i="64"/>
  <c r="BV1407" i="64" s="1"/>
  <c r="BV1439" i="64"/>
  <c r="BV1452" i="64" s="1"/>
  <c r="BF1394" i="64"/>
  <c r="BF1407" i="64" s="1"/>
  <c r="BF1439" i="64"/>
  <c r="BF1452" i="64" s="1"/>
  <c r="AP1394" i="64"/>
  <c r="AP1407" i="64" s="1"/>
  <c r="AP1439" i="64"/>
  <c r="AP1452" i="64" s="1"/>
  <c r="Z1394" i="64"/>
  <c r="Z1407" i="64" s="1"/>
  <c r="Z1439" i="64"/>
  <c r="Z1452" i="64" s="1"/>
  <c r="CC1399" i="64"/>
  <c r="CC1412" i="64" s="1"/>
  <c r="CC1444" i="64"/>
  <c r="CC1457" i="64" s="1"/>
  <c r="BM1399" i="64"/>
  <c r="BM1412" i="64" s="1"/>
  <c r="BM1444" i="64"/>
  <c r="BM1457" i="64" s="1"/>
  <c r="AW1399" i="64"/>
  <c r="AW1412" i="64" s="1"/>
  <c r="AW1444" i="64"/>
  <c r="AW1457" i="64" s="1"/>
  <c r="AG1399" i="64"/>
  <c r="AG1412" i="64" s="1"/>
  <c r="AG1444" i="64"/>
  <c r="AG1457" i="64" s="1"/>
  <c r="CK1398" i="64"/>
  <c r="CK1443" i="64"/>
  <c r="BU1398" i="64"/>
  <c r="BU1443" i="64"/>
  <c r="BE1398" i="64"/>
  <c r="BE1443" i="64"/>
  <c r="AO1398" i="64"/>
  <c r="AO1443" i="64"/>
  <c r="Y1398" i="64"/>
  <c r="Y1443" i="64"/>
  <c r="CC1395" i="64"/>
  <c r="CC1408" i="64" s="1"/>
  <c r="CC1440" i="64"/>
  <c r="CC1453" i="64" s="1"/>
  <c r="BM1395" i="64"/>
  <c r="BM1408" i="64" s="1"/>
  <c r="BM1440" i="64"/>
  <c r="BM1453" i="64" s="1"/>
  <c r="AW1395" i="64"/>
  <c r="AW1408" i="64" s="1"/>
  <c r="AW1440" i="64"/>
  <c r="AW1453" i="64" s="1"/>
  <c r="AG1395" i="64"/>
  <c r="AG1408" i="64" s="1"/>
  <c r="AG1440" i="64"/>
  <c r="AG1453" i="64" s="1"/>
  <c r="CK1394" i="64"/>
  <c r="CK1407" i="64" s="1"/>
  <c r="CK1439" i="64"/>
  <c r="CK1452" i="64" s="1"/>
  <c r="BU1394" i="64"/>
  <c r="BU1407" i="64" s="1"/>
  <c r="BU1439" i="64"/>
  <c r="BU1452" i="64" s="1"/>
  <c r="BE1394" i="64"/>
  <c r="BE1407" i="64" s="1"/>
  <c r="BE1439" i="64"/>
  <c r="BE1452" i="64" s="1"/>
  <c r="AO1394" i="64"/>
  <c r="AO1407" i="64" s="1"/>
  <c r="AO1439" i="64"/>
  <c r="AO1452" i="64" s="1"/>
  <c r="Y1394" i="64"/>
  <c r="Y1407" i="64" s="1"/>
  <c r="Y1439" i="64"/>
  <c r="Y1452" i="64" s="1"/>
  <c r="CB1399" i="64"/>
  <c r="CB1412" i="64" s="1"/>
  <c r="CB1444" i="64"/>
  <c r="CB1457" i="64" s="1"/>
  <c r="BL1399" i="64"/>
  <c r="BL1412" i="64" s="1"/>
  <c r="BL1444" i="64"/>
  <c r="BL1457" i="64" s="1"/>
  <c r="AV1399" i="64"/>
  <c r="AV1412" i="64" s="1"/>
  <c r="AV1444" i="64"/>
  <c r="AV1457" i="64" s="1"/>
  <c r="AF1399" i="64"/>
  <c r="AF1412" i="64" s="1"/>
  <c r="AF1444" i="64"/>
  <c r="AF1457" i="64" s="1"/>
  <c r="CJ1398" i="64"/>
  <c r="CJ1443" i="64"/>
  <c r="BT1398" i="64"/>
  <c r="BT1443" i="64"/>
  <c r="BD1398" i="64"/>
  <c r="BD1443" i="64"/>
  <c r="AN1398" i="64"/>
  <c r="AN1443" i="64"/>
  <c r="X1398" i="64"/>
  <c r="X1443" i="64"/>
  <c r="CB1395" i="64"/>
  <c r="CB1408" i="64" s="1"/>
  <c r="CB1440" i="64"/>
  <c r="CB1453" i="64" s="1"/>
  <c r="BL1395" i="64"/>
  <c r="BL1408" i="64" s="1"/>
  <c r="BL1440" i="64"/>
  <c r="BL1453" i="64" s="1"/>
  <c r="AV1395" i="64"/>
  <c r="AV1408" i="64" s="1"/>
  <c r="AV1440" i="64"/>
  <c r="AV1453" i="64" s="1"/>
  <c r="AF1395" i="64"/>
  <c r="AF1408" i="64" s="1"/>
  <c r="AF1440" i="64"/>
  <c r="AF1453" i="64" s="1"/>
  <c r="CJ1394" i="64"/>
  <c r="CJ1407" i="64" s="1"/>
  <c r="CJ1439" i="64"/>
  <c r="CJ1452" i="64" s="1"/>
  <c r="BT1394" i="64"/>
  <c r="BT1407" i="64" s="1"/>
  <c r="BT1439" i="64"/>
  <c r="BT1452" i="64" s="1"/>
  <c r="BD1394" i="64"/>
  <c r="BD1407" i="64" s="1"/>
  <c r="BD1439" i="64"/>
  <c r="BD1452" i="64" s="1"/>
  <c r="AN1394" i="64"/>
  <c r="AN1407" i="64" s="1"/>
  <c r="AN1439" i="64"/>
  <c r="AN1452" i="64" s="1"/>
  <c r="X1394" i="64"/>
  <c r="X1407" i="64" s="1"/>
  <c r="X1439" i="64"/>
  <c r="X1452" i="64" s="1"/>
  <c r="CA1399" i="64"/>
  <c r="CA1412" i="64" s="1"/>
  <c r="CA1444" i="64"/>
  <c r="CA1457" i="64" s="1"/>
  <c r="BK1399" i="64"/>
  <c r="BK1412" i="64" s="1"/>
  <c r="BK1444" i="64"/>
  <c r="BK1457" i="64" s="1"/>
  <c r="AU1399" i="64"/>
  <c r="AU1412" i="64" s="1"/>
  <c r="AU1444" i="64"/>
  <c r="AU1457" i="64" s="1"/>
  <c r="AE1399" i="64"/>
  <c r="AE1412" i="64" s="1"/>
  <c r="AE1444" i="64"/>
  <c r="AE1457" i="64" s="1"/>
  <c r="CI1398" i="64"/>
  <c r="CI1443" i="64"/>
  <c r="BS1398" i="64"/>
  <c r="BS1443" i="64"/>
  <c r="BC1398" i="64"/>
  <c r="BC1443" i="64"/>
  <c r="AM1398" i="64"/>
  <c r="AM1443" i="64"/>
  <c r="W1398" i="64"/>
  <c r="W1443" i="64"/>
  <c r="CA1395" i="64"/>
  <c r="CA1408" i="64" s="1"/>
  <c r="CA1440" i="64"/>
  <c r="CA1453" i="64" s="1"/>
  <c r="BK1395" i="64"/>
  <c r="BK1408" i="64" s="1"/>
  <c r="BK1440" i="64"/>
  <c r="BK1453" i="64" s="1"/>
  <c r="AU1395" i="64"/>
  <c r="AU1408" i="64" s="1"/>
  <c r="AU1440" i="64"/>
  <c r="AU1453" i="64" s="1"/>
  <c r="AE1395" i="64"/>
  <c r="AE1408" i="64" s="1"/>
  <c r="AE1440" i="64"/>
  <c r="AE1453" i="64" s="1"/>
  <c r="CI1394" i="64"/>
  <c r="CI1407" i="64" s="1"/>
  <c r="CI1439" i="64"/>
  <c r="CI1452" i="64" s="1"/>
  <c r="BS1394" i="64"/>
  <c r="BS1407" i="64" s="1"/>
  <c r="BS1439" i="64"/>
  <c r="BS1452" i="64" s="1"/>
  <c r="BC1394" i="64"/>
  <c r="BC1407" i="64" s="1"/>
  <c r="BC1439" i="64"/>
  <c r="BC1452" i="64" s="1"/>
  <c r="AM1394" i="64"/>
  <c r="AM1407" i="64" s="1"/>
  <c r="AM1439" i="64"/>
  <c r="AM1452" i="64" s="1"/>
  <c r="W1394" i="64"/>
  <c r="W1407" i="64" s="1"/>
  <c r="W1439" i="64"/>
  <c r="W1452" i="64" s="1"/>
  <c r="BZ1399" i="64"/>
  <c r="BZ1412" i="64" s="1"/>
  <c r="BZ1444" i="64"/>
  <c r="BZ1457" i="64" s="1"/>
  <c r="BJ1399" i="64"/>
  <c r="BJ1412" i="64" s="1"/>
  <c r="BJ1444" i="64"/>
  <c r="BJ1457" i="64" s="1"/>
  <c r="AT1399" i="64"/>
  <c r="AT1412" i="64" s="1"/>
  <c r="AT1444" i="64"/>
  <c r="AT1457" i="64" s="1"/>
  <c r="AD1399" i="64"/>
  <c r="AD1412" i="64" s="1"/>
  <c r="AD1444" i="64"/>
  <c r="AD1457" i="64" s="1"/>
  <c r="CH1398" i="64"/>
  <c r="CH1443" i="64"/>
  <c r="BR1398" i="64"/>
  <c r="BR1443" i="64"/>
  <c r="BB1398" i="64"/>
  <c r="BB1443" i="64"/>
  <c r="AL1398" i="64"/>
  <c r="AL1443" i="64"/>
  <c r="V1398" i="64"/>
  <c r="V1443" i="64"/>
  <c r="BZ1395" i="64"/>
  <c r="BZ1408" i="64" s="1"/>
  <c r="BZ1440" i="64"/>
  <c r="BZ1453" i="64" s="1"/>
  <c r="BJ1395" i="64"/>
  <c r="BJ1408" i="64" s="1"/>
  <c r="BJ1440" i="64"/>
  <c r="BJ1453" i="64" s="1"/>
  <c r="AT1395" i="64"/>
  <c r="AT1408" i="64" s="1"/>
  <c r="AT1440" i="64"/>
  <c r="AT1453" i="64" s="1"/>
  <c r="AD1395" i="64"/>
  <c r="AD1408" i="64" s="1"/>
  <c r="AD1440" i="64"/>
  <c r="AD1453" i="64" s="1"/>
  <c r="CH1394" i="64"/>
  <c r="CH1407" i="64" s="1"/>
  <c r="CH1439" i="64"/>
  <c r="CH1452" i="64" s="1"/>
  <c r="BR1394" i="64"/>
  <c r="BR1407" i="64" s="1"/>
  <c r="BR1439" i="64"/>
  <c r="BR1452" i="64" s="1"/>
  <c r="BB1394" i="64"/>
  <c r="BB1407" i="64" s="1"/>
  <c r="BB1439" i="64"/>
  <c r="BB1452" i="64" s="1"/>
  <c r="AL1394" i="64"/>
  <c r="AL1407" i="64" s="1"/>
  <c r="AL1439" i="64"/>
  <c r="AL1452" i="64" s="1"/>
  <c r="V1394" i="64"/>
  <c r="V1407" i="64" s="1"/>
  <c r="V1439" i="64"/>
  <c r="V1452" i="64" s="1"/>
  <c r="BY1399" i="64"/>
  <c r="BY1412" i="64" s="1"/>
  <c r="BY1444" i="64"/>
  <c r="BY1457" i="64" s="1"/>
  <c r="BI1399" i="64"/>
  <c r="BI1412" i="64" s="1"/>
  <c r="BI1444" i="64"/>
  <c r="BI1457" i="64" s="1"/>
  <c r="AS1399" i="64"/>
  <c r="AS1412" i="64" s="1"/>
  <c r="AS1444" i="64"/>
  <c r="AS1457" i="64" s="1"/>
  <c r="AC1399" i="64"/>
  <c r="AC1444" i="64"/>
  <c r="CG1398" i="64"/>
  <c r="CG1443" i="64"/>
  <c r="BQ1398" i="64"/>
  <c r="BQ1443" i="64"/>
  <c r="BA1398" i="64"/>
  <c r="BA1443" i="64"/>
  <c r="AK1398" i="64"/>
  <c r="AK1443" i="64"/>
  <c r="U1398" i="64"/>
  <c r="U1443" i="64"/>
  <c r="BY1395" i="64"/>
  <c r="BY1408" i="64" s="1"/>
  <c r="BY1440" i="64"/>
  <c r="BY1453" i="64" s="1"/>
  <c r="BI1395" i="64"/>
  <c r="BI1408" i="64" s="1"/>
  <c r="BI1440" i="64"/>
  <c r="BI1453" i="64" s="1"/>
  <c r="AS1395" i="64"/>
  <c r="AS1408" i="64" s="1"/>
  <c r="AS1440" i="64"/>
  <c r="AS1453" i="64" s="1"/>
  <c r="AC1395" i="64"/>
  <c r="AC1408" i="64" s="1"/>
  <c r="AC1440" i="64"/>
  <c r="CG1394" i="64"/>
  <c r="CG1407" i="64" s="1"/>
  <c r="CG1439" i="64"/>
  <c r="CG1452" i="64" s="1"/>
  <c r="BQ1394" i="64"/>
  <c r="BQ1407" i="64" s="1"/>
  <c r="BQ1439" i="64"/>
  <c r="BQ1452" i="64" s="1"/>
  <c r="BA1394" i="64"/>
  <c r="BA1407" i="64" s="1"/>
  <c r="BA1439" i="64"/>
  <c r="BA1452" i="64" s="1"/>
  <c r="AK1394" i="64"/>
  <c r="AK1407" i="64" s="1"/>
  <c r="AK1439" i="64"/>
  <c r="AK1452" i="64" s="1"/>
  <c r="U1394" i="64"/>
  <c r="U1407" i="64" s="1"/>
  <c r="U1439" i="64"/>
  <c r="U1452" i="64" s="1"/>
  <c r="BX1399" i="64"/>
  <c r="BX1412" i="64" s="1"/>
  <c r="BX1444" i="64"/>
  <c r="BX1457" i="64" s="1"/>
  <c r="BH1399" i="64"/>
  <c r="BH1412" i="64" s="1"/>
  <c r="BH1444" i="64"/>
  <c r="BH1457" i="64" s="1"/>
  <c r="AR1399" i="64"/>
  <c r="AR1412" i="64" s="1"/>
  <c r="AR1444" i="64"/>
  <c r="AR1457" i="64" s="1"/>
  <c r="AB1399" i="64"/>
  <c r="AB1412" i="64" s="1"/>
  <c r="AB1444" i="64"/>
  <c r="CF1398" i="64"/>
  <c r="CF1443" i="64"/>
  <c r="BP1398" i="64"/>
  <c r="BP1443" i="64"/>
  <c r="AZ1398" i="64"/>
  <c r="AZ1443" i="64"/>
  <c r="AJ1398" i="64"/>
  <c r="AJ1443" i="64"/>
  <c r="T1398" i="64"/>
  <c r="T1443" i="64"/>
  <c r="BX1395" i="64"/>
  <c r="BX1408" i="64" s="1"/>
  <c r="BX1440" i="64"/>
  <c r="BX1453" i="64" s="1"/>
  <c r="BH1395" i="64"/>
  <c r="BH1408" i="64" s="1"/>
  <c r="BH1440" i="64"/>
  <c r="BH1453" i="64" s="1"/>
  <c r="AR1395" i="64"/>
  <c r="AR1408" i="64" s="1"/>
  <c r="AR1440" i="64"/>
  <c r="AR1453" i="64" s="1"/>
  <c r="AB1395" i="64"/>
  <c r="AB1440" i="64"/>
  <c r="CF1394" i="64"/>
  <c r="CF1407" i="64" s="1"/>
  <c r="CF1439" i="64"/>
  <c r="CF1452" i="64" s="1"/>
  <c r="BP1394" i="64"/>
  <c r="BP1407" i="64" s="1"/>
  <c r="BP1439" i="64"/>
  <c r="BP1452" i="64" s="1"/>
  <c r="AZ1394" i="64"/>
  <c r="AZ1407" i="64" s="1"/>
  <c r="AZ1439" i="64"/>
  <c r="AZ1452" i="64" s="1"/>
  <c r="AJ1394" i="64"/>
  <c r="AJ1407" i="64" s="1"/>
  <c r="AJ1439" i="64"/>
  <c r="AJ1452" i="64" s="1"/>
  <c r="T1394" i="64"/>
  <c r="T1407" i="64" s="1"/>
  <c r="T1439" i="64"/>
  <c r="T1452" i="64" s="1"/>
  <c r="BW1399" i="64"/>
  <c r="BW1412" i="64" s="1"/>
  <c r="BW1444" i="64"/>
  <c r="BW1457" i="64" s="1"/>
  <c r="BG1399" i="64"/>
  <c r="BG1412" i="64" s="1"/>
  <c r="BG1444" i="64"/>
  <c r="BG1457" i="64" s="1"/>
  <c r="AQ1399" i="64"/>
  <c r="AQ1412" i="64" s="1"/>
  <c r="AQ1444" i="64"/>
  <c r="AQ1457" i="64" s="1"/>
  <c r="AA1399" i="64"/>
  <c r="AA1412" i="64" s="1"/>
  <c r="AA1444" i="64"/>
  <c r="CE1398" i="64"/>
  <c r="CE1443" i="64"/>
  <c r="BO1398" i="64"/>
  <c r="BO1443" i="64"/>
  <c r="AY1398" i="64"/>
  <c r="AY1443" i="64"/>
  <c r="AI1398" i="64"/>
  <c r="AI1443" i="64"/>
  <c r="BW1395" i="64"/>
  <c r="BW1408" i="64" s="1"/>
  <c r="BW1440" i="64"/>
  <c r="BW1453" i="64" s="1"/>
  <c r="BG1395" i="64"/>
  <c r="BG1408" i="64" s="1"/>
  <c r="BG1440" i="64"/>
  <c r="BG1453" i="64" s="1"/>
  <c r="AQ1395" i="64"/>
  <c r="AQ1408" i="64" s="1"/>
  <c r="AQ1440" i="64"/>
  <c r="AQ1453" i="64" s="1"/>
  <c r="AA1395" i="64"/>
  <c r="AA1408" i="64" s="1"/>
  <c r="AA1440" i="64"/>
  <c r="CE1394" i="64"/>
  <c r="CE1407" i="64" s="1"/>
  <c r="CE1439" i="64"/>
  <c r="CE1452" i="64" s="1"/>
  <c r="BO1394" i="64"/>
  <c r="BO1407" i="64" s="1"/>
  <c r="BO1439" i="64"/>
  <c r="BO1452" i="64" s="1"/>
  <c r="AY1394" i="64"/>
  <c r="AY1407" i="64" s="1"/>
  <c r="AY1439" i="64"/>
  <c r="AY1452" i="64" s="1"/>
  <c r="AI1394" i="64"/>
  <c r="AI1407" i="64" s="1"/>
  <c r="AI1439" i="64"/>
  <c r="AI1452" i="64" s="1"/>
  <c r="BV1399" i="64"/>
  <c r="BV1412" i="64" s="1"/>
  <c r="BV1444" i="64"/>
  <c r="BV1457" i="64" s="1"/>
  <c r="BF1399" i="64"/>
  <c r="BF1412" i="64" s="1"/>
  <c r="BF1444" i="64"/>
  <c r="BF1457" i="64" s="1"/>
  <c r="AP1399" i="64"/>
  <c r="AP1412" i="64" s="1"/>
  <c r="AP1444" i="64"/>
  <c r="AP1457" i="64" s="1"/>
  <c r="Z1399" i="64"/>
  <c r="Z1412" i="64" s="1"/>
  <c r="Z1444" i="64"/>
  <c r="CD1398" i="64"/>
  <c r="CD1443" i="64"/>
  <c r="BN1398" i="64"/>
  <c r="BN1443" i="64"/>
  <c r="AX1398" i="64"/>
  <c r="AX1443" i="64"/>
  <c r="AH1398" i="64"/>
  <c r="AH1443" i="64"/>
  <c r="BV1395" i="64"/>
  <c r="BV1408" i="64" s="1"/>
  <c r="BV1440" i="64"/>
  <c r="BV1453" i="64" s="1"/>
  <c r="BF1395" i="64"/>
  <c r="BF1408" i="64" s="1"/>
  <c r="BF1440" i="64"/>
  <c r="BF1453" i="64" s="1"/>
  <c r="AP1395" i="64"/>
  <c r="AP1408" i="64" s="1"/>
  <c r="AP1440" i="64"/>
  <c r="AP1453" i="64" s="1"/>
  <c r="Z1395" i="64"/>
  <c r="Z1408" i="64" s="1"/>
  <c r="Z1440" i="64"/>
  <c r="CD1394" i="64"/>
  <c r="CD1407" i="64" s="1"/>
  <c r="CD1439" i="64"/>
  <c r="CD1452" i="64" s="1"/>
  <c r="BN1394" i="64"/>
  <c r="BN1407" i="64" s="1"/>
  <c r="BN1439" i="64"/>
  <c r="BN1452" i="64" s="1"/>
  <c r="AX1394" i="64"/>
  <c r="AX1407" i="64" s="1"/>
  <c r="AX1439" i="64"/>
  <c r="AX1452" i="64" s="1"/>
  <c r="AH1394" i="64"/>
  <c r="AH1407" i="64" s="1"/>
  <c r="AH1439" i="64"/>
  <c r="AH1452" i="64" s="1"/>
  <c r="CK1399" i="64"/>
  <c r="CK1412" i="64" s="1"/>
  <c r="CK1444" i="64"/>
  <c r="CK1457" i="64" s="1"/>
  <c r="BU1399" i="64"/>
  <c r="BU1412" i="64" s="1"/>
  <c r="BU1444" i="64"/>
  <c r="BU1457" i="64" s="1"/>
  <c r="BE1399" i="64"/>
  <c r="BE1412" i="64" s="1"/>
  <c r="BE1444" i="64"/>
  <c r="BE1457" i="64" s="1"/>
  <c r="AO1399" i="64"/>
  <c r="AO1412" i="64" s="1"/>
  <c r="AO1444" i="64"/>
  <c r="AO1457" i="64" s="1"/>
  <c r="Y1399" i="64"/>
  <c r="Y1412" i="64" s="1"/>
  <c r="Y1444" i="64"/>
  <c r="CC1398" i="64"/>
  <c r="CC1443" i="64"/>
  <c r="BM1398" i="64"/>
  <c r="BM1443" i="64"/>
  <c r="AW1398" i="64"/>
  <c r="AW1443" i="64"/>
  <c r="AG1398" i="64"/>
  <c r="AG1443" i="64"/>
  <c r="CK1395" i="64"/>
  <c r="CK1408" i="64" s="1"/>
  <c r="CK1440" i="64"/>
  <c r="CK1453" i="64" s="1"/>
  <c r="BU1395" i="64"/>
  <c r="BU1408" i="64" s="1"/>
  <c r="BU1440" i="64"/>
  <c r="BU1453" i="64" s="1"/>
  <c r="BE1395" i="64"/>
  <c r="BE1408" i="64" s="1"/>
  <c r="BE1440" i="64"/>
  <c r="BE1453" i="64" s="1"/>
  <c r="AO1395" i="64"/>
  <c r="AO1408" i="64" s="1"/>
  <c r="AO1440" i="64"/>
  <c r="AO1453" i="64" s="1"/>
  <c r="Y1395" i="64"/>
  <c r="Y1408" i="64" s="1"/>
  <c r="Y1440" i="64"/>
  <c r="AD1402" i="64" a="1"/>
  <c r="AD1402" i="64" s="1"/>
  <c r="AD1447" i="64" a="1"/>
  <c r="AD1447" i="64" s="1"/>
  <c r="CC1394" i="64"/>
  <c r="CC1407" i="64" s="1"/>
  <c r="CC1439" i="64"/>
  <c r="CC1452" i="64" s="1"/>
  <c r="BM1394" i="64"/>
  <c r="BM1407" i="64" s="1"/>
  <c r="BM1439" i="64"/>
  <c r="BM1452" i="64" s="1"/>
  <c r="AW1394" i="64"/>
  <c r="AW1407" i="64" s="1"/>
  <c r="AW1439" i="64"/>
  <c r="AW1452" i="64" s="1"/>
  <c r="AG1394" i="64"/>
  <c r="AG1407" i="64" s="1"/>
  <c r="AG1439" i="64"/>
  <c r="AG1452" i="64" s="1"/>
  <c r="CJ1399" i="64"/>
  <c r="CJ1412" i="64" s="1"/>
  <c r="CJ1444" i="64"/>
  <c r="CJ1457" i="64" s="1"/>
  <c r="BT1399" i="64"/>
  <c r="BT1412" i="64" s="1"/>
  <c r="BT1444" i="64"/>
  <c r="BT1457" i="64" s="1"/>
  <c r="BD1399" i="64"/>
  <c r="BD1412" i="64" s="1"/>
  <c r="BD1444" i="64"/>
  <c r="BD1457" i="64" s="1"/>
  <c r="AN1399" i="64"/>
  <c r="AN1412" i="64" s="1"/>
  <c r="AN1444" i="64"/>
  <c r="AN1457" i="64" s="1"/>
  <c r="X1399" i="64"/>
  <c r="X1412" i="64" s="1"/>
  <c r="X1444" i="64"/>
  <c r="CB1398" i="64"/>
  <c r="CB1443" i="64"/>
  <c r="BL1398" i="64"/>
  <c r="BL1443" i="64"/>
  <c r="AV1398" i="64"/>
  <c r="AV1443" i="64"/>
  <c r="AF1398" i="64"/>
  <c r="AF1443" i="64"/>
  <c r="CJ1395" i="64"/>
  <c r="CJ1408" i="64" s="1"/>
  <c r="CJ1440" i="64"/>
  <c r="CJ1453" i="64" s="1"/>
  <c r="BT1395" i="64"/>
  <c r="BT1408" i="64" s="1"/>
  <c r="BT1440" i="64"/>
  <c r="BT1453" i="64" s="1"/>
  <c r="BD1395" i="64"/>
  <c r="BD1408" i="64" s="1"/>
  <c r="BD1440" i="64"/>
  <c r="BD1453" i="64" s="1"/>
  <c r="AN1395" i="64"/>
  <c r="AN1408" i="64" s="1"/>
  <c r="AN1440" i="64"/>
  <c r="AN1453" i="64" s="1"/>
  <c r="X1395" i="64"/>
  <c r="X1408" i="64" s="1"/>
  <c r="X1440" i="64"/>
  <c r="CB1394" i="64"/>
  <c r="CB1407" i="64" s="1"/>
  <c r="CB1439" i="64"/>
  <c r="CB1452" i="64" s="1"/>
  <c r="BL1394" i="64"/>
  <c r="BL1407" i="64" s="1"/>
  <c r="BL1439" i="64"/>
  <c r="BL1452" i="64" s="1"/>
  <c r="AV1394" i="64"/>
  <c r="AV1407" i="64" s="1"/>
  <c r="AV1439" i="64"/>
  <c r="AV1452" i="64" s="1"/>
  <c r="AF1394" i="64"/>
  <c r="AF1407" i="64" s="1"/>
  <c r="AF1439" i="64"/>
  <c r="AF1452" i="64" s="1"/>
  <c r="CI1399" i="64"/>
  <c r="CI1412" i="64" s="1"/>
  <c r="CI1444" i="64"/>
  <c r="CI1457" i="64" s="1"/>
  <c r="BS1399" i="64"/>
  <c r="BS1412" i="64" s="1"/>
  <c r="BS1444" i="64"/>
  <c r="BS1457" i="64" s="1"/>
  <c r="BC1399" i="64"/>
  <c r="BC1412" i="64" s="1"/>
  <c r="BC1444" i="64"/>
  <c r="BC1457" i="64" s="1"/>
  <c r="AM1399" i="64"/>
  <c r="AM1412" i="64" s="1"/>
  <c r="AM1444" i="64"/>
  <c r="AM1457" i="64" s="1"/>
  <c r="W1399" i="64"/>
  <c r="W1412" i="64" s="1"/>
  <c r="W1444" i="64"/>
  <c r="CA1398" i="64"/>
  <c r="CA1443" i="64"/>
  <c r="BK1398" i="64"/>
  <c r="BK1443" i="64"/>
  <c r="AU1398" i="64"/>
  <c r="AU1443" i="64"/>
  <c r="AE1398" i="64"/>
  <c r="AE1443" i="64"/>
  <c r="CI1395" i="64"/>
  <c r="CI1408" i="64" s="1"/>
  <c r="CI1440" i="64"/>
  <c r="CI1453" i="64" s="1"/>
  <c r="BS1395" i="64"/>
  <c r="BS1408" i="64" s="1"/>
  <c r="BS1440" i="64"/>
  <c r="BS1453" i="64" s="1"/>
  <c r="BC1395" i="64"/>
  <c r="BC1408" i="64" s="1"/>
  <c r="BC1440" i="64"/>
  <c r="BC1453" i="64" s="1"/>
  <c r="AM1395" i="64"/>
  <c r="AM1408" i="64" s="1"/>
  <c r="AM1440" i="64"/>
  <c r="AM1453" i="64" s="1"/>
  <c r="W1395" i="64"/>
  <c r="W1408" i="64" s="1"/>
  <c r="W1440" i="64"/>
  <c r="T1408" i="64"/>
  <c r="AB1408" i="64"/>
  <c r="S634" i="64"/>
  <c r="S1394" i="64"/>
  <c r="S1407" i="64" s="1"/>
  <c r="V1412" i="64"/>
  <c r="U1412" i="64"/>
  <c r="S639" i="64"/>
  <c r="S1399" i="64"/>
  <c r="S635" i="64"/>
  <c r="S662" i="64" s="1"/>
  <c r="S1395" i="64"/>
  <c r="AC1412" i="64"/>
  <c r="S638" i="64"/>
  <c r="S1398" i="64"/>
  <c r="CE1942" i="64"/>
  <c r="CE1971" i="64" s="1"/>
  <c r="CE634" i="64"/>
  <c r="BO1942" i="64"/>
  <c r="BO1971" i="64" s="1"/>
  <c r="BO634" i="64"/>
  <c r="AY1942" i="64"/>
  <c r="AY1971" i="64" s="1"/>
  <c r="AY634" i="64"/>
  <c r="AI1942" i="64"/>
  <c r="AI1971" i="64" s="1"/>
  <c r="AI634" i="64"/>
  <c r="BV1947" i="64"/>
  <c r="BV1976" i="64" s="1"/>
  <c r="BV639" i="64"/>
  <c r="BF1947" i="64"/>
  <c r="BF1976" i="64" s="1"/>
  <c r="BF639" i="64"/>
  <c r="AP1947" i="64"/>
  <c r="AP1976" i="64" s="1"/>
  <c r="AP639" i="64"/>
  <c r="Z1947" i="64"/>
  <c r="Z1976" i="64" s="1"/>
  <c r="Z639" i="64"/>
  <c r="CD1946" i="64"/>
  <c r="CD638" i="64"/>
  <c r="BN1946" i="64"/>
  <c r="BN638" i="64"/>
  <c r="AX1946" i="64"/>
  <c r="AX638" i="64"/>
  <c r="AH1946" i="64"/>
  <c r="AH638" i="64"/>
  <c r="BV1943" i="64"/>
  <c r="BV1972" i="64" s="1"/>
  <c r="BV635" i="64"/>
  <c r="BF1943" i="64"/>
  <c r="BF1972" i="64" s="1"/>
  <c r="BF635" i="64"/>
  <c r="AP1943" i="64"/>
  <c r="AP1972" i="64" s="1"/>
  <c r="AP635" i="64"/>
  <c r="Z1943" i="64"/>
  <c r="Z635" i="64"/>
  <c r="CD1942" i="64"/>
  <c r="CD1971" i="64" s="1"/>
  <c r="CD634" i="64"/>
  <c r="BN1942" i="64"/>
  <c r="BN1971" i="64" s="1"/>
  <c r="BN634" i="64"/>
  <c r="AX1942" i="64"/>
  <c r="AX1971" i="64" s="1"/>
  <c r="AX634" i="64"/>
  <c r="AH1942" i="64"/>
  <c r="AH1971" i="64" s="1"/>
  <c r="AH634" i="64"/>
  <c r="CK1947" i="64"/>
  <c r="CK1976" i="64" s="1"/>
  <c r="CK639" i="64"/>
  <c r="BU1947" i="64"/>
  <c r="BU1976" i="64" s="1"/>
  <c r="BU639" i="64"/>
  <c r="BE1947" i="64"/>
  <c r="BE1976" i="64" s="1"/>
  <c r="BE639" i="64"/>
  <c r="AO1947" i="64"/>
  <c r="AO1976" i="64" s="1"/>
  <c r="AO639" i="64"/>
  <c r="Y1947" i="64"/>
  <c r="Y1976" i="64" s="1"/>
  <c r="Y639" i="64"/>
  <c r="CC1946" i="64"/>
  <c r="CC638" i="64"/>
  <c r="BM1946" i="64"/>
  <c r="BM638" i="64"/>
  <c r="AW1946" i="64"/>
  <c r="AW638" i="64"/>
  <c r="AG1946" i="64"/>
  <c r="AG638" i="64"/>
  <c r="CK1943" i="64"/>
  <c r="CK1972" i="64" s="1"/>
  <c r="CK635" i="64"/>
  <c r="BU1943" i="64"/>
  <c r="BU1972" i="64" s="1"/>
  <c r="BU635" i="64"/>
  <c r="BE1943" i="64"/>
  <c r="BE1972" i="64" s="1"/>
  <c r="BE635" i="64"/>
  <c r="AO1943" i="64"/>
  <c r="AO1972" i="64" s="1"/>
  <c r="AO635" i="64"/>
  <c r="Y1943" i="64"/>
  <c r="Y635" i="64"/>
  <c r="CC1942" i="64"/>
  <c r="CC1971" i="64" s="1"/>
  <c r="CC634" i="64"/>
  <c r="BM1942" i="64"/>
  <c r="BM1971" i="64" s="1"/>
  <c r="BM634" i="64"/>
  <c r="AW1942" i="64"/>
  <c r="AW1971" i="64" s="1"/>
  <c r="AW634" i="64"/>
  <c r="AG1942" i="64"/>
  <c r="AG1971" i="64" s="1"/>
  <c r="AG634" i="64"/>
  <c r="CJ1947" i="64"/>
  <c r="CJ1976" i="64" s="1"/>
  <c r="CJ639" i="64"/>
  <c r="BT1947" i="64"/>
  <c r="BT1976" i="64" s="1"/>
  <c r="BT639" i="64"/>
  <c r="BD1947" i="64"/>
  <c r="BD1976" i="64" s="1"/>
  <c r="BD639" i="64"/>
  <c r="AN1947" i="64"/>
  <c r="AN1976" i="64" s="1"/>
  <c r="AN639" i="64"/>
  <c r="X1947" i="64"/>
  <c r="X1976" i="64" s="1"/>
  <c r="X639" i="64"/>
  <c r="CB1946" i="64"/>
  <c r="CB638" i="64"/>
  <c r="BL1946" i="64"/>
  <c r="BL638" i="64"/>
  <c r="AV1946" i="64"/>
  <c r="AV638" i="64"/>
  <c r="AF1946" i="64"/>
  <c r="AF638" i="64"/>
  <c r="CJ1943" i="64"/>
  <c r="CJ1972" i="64" s="1"/>
  <c r="CJ635" i="64"/>
  <c r="BT1943" i="64"/>
  <c r="BT1972" i="64" s="1"/>
  <c r="BT635" i="64"/>
  <c r="BD1943" i="64"/>
  <c r="BD1972" i="64" s="1"/>
  <c r="BD635" i="64"/>
  <c r="AN1943" i="64"/>
  <c r="AN1972" i="64" s="1"/>
  <c r="AN635" i="64"/>
  <c r="X1943" i="64"/>
  <c r="X1972" i="64" s="1"/>
  <c r="X635" i="64"/>
  <c r="AD656" i="64" a="1"/>
  <c r="AD656" i="64" s="1"/>
  <c r="AD652" i="64" a="1"/>
  <c r="AD652" i="64" s="1"/>
  <c r="AD646" i="64" a="1"/>
  <c r="AD646" i="64" s="1"/>
  <c r="CB1942" i="64"/>
  <c r="CB1971" i="64" s="1"/>
  <c r="CB634" i="64"/>
  <c r="BL1942" i="64"/>
  <c r="BL1971" i="64" s="1"/>
  <c r="BL634" i="64"/>
  <c r="AV1942" i="64"/>
  <c r="AV1971" i="64" s="1"/>
  <c r="AV634" i="64"/>
  <c r="AF1942" i="64"/>
  <c r="AF1971" i="64" s="1"/>
  <c r="AF634" i="64"/>
  <c r="CI1947" i="64"/>
  <c r="CI1976" i="64" s="1"/>
  <c r="CI639" i="64"/>
  <c r="BS1947" i="64"/>
  <c r="BS1976" i="64" s="1"/>
  <c r="BS639" i="64"/>
  <c r="BC1947" i="64"/>
  <c r="BC1976" i="64" s="1"/>
  <c r="BC639" i="64"/>
  <c r="AM1947" i="64"/>
  <c r="AM1976" i="64" s="1"/>
  <c r="AM639" i="64"/>
  <c r="W1947" i="64"/>
  <c r="W1976" i="64" s="1"/>
  <c r="W639" i="64"/>
  <c r="CA1946" i="64"/>
  <c r="CA638" i="64"/>
  <c r="BK1946" i="64"/>
  <c r="BK638" i="64"/>
  <c r="AU1946" i="64"/>
  <c r="AU638" i="64"/>
  <c r="AE1946" i="64"/>
  <c r="AE638" i="64"/>
  <c r="CI1943" i="64"/>
  <c r="CI1972" i="64" s="1"/>
  <c r="CI635" i="64"/>
  <c r="BS1943" i="64"/>
  <c r="BS1972" i="64" s="1"/>
  <c r="BS635" i="64"/>
  <c r="BC1943" i="64"/>
  <c r="BC1972" i="64" s="1"/>
  <c r="BC635" i="64"/>
  <c r="AM1943" i="64"/>
  <c r="AM1972" i="64" s="1"/>
  <c r="AM635" i="64"/>
  <c r="W1943" i="64"/>
  <c r="W635" i="64"/>
  <c r="CA1942" i="64"/>
  <c r="CA1971" i="64" s="1"/>
  <c r="CA634" i="64"/>
  <c r="BK1942" i="64"/>
  <c r="BK1971" i="64" s="1"/>
  <c r="BK634" i="64"/>
  <c r="AU1942" i="64"/>
  <c r="AU1971" i="64" s="1"/>
  <c r="AU634" i="64"/>
  <c r="AE1942" i="64"/>
  <c r="AE1971" i="64" s="1"/>
  <c r="AE634" i="64"/>
  <c r="CH1947" i="64"/>
  <c r="CH1976" i="64" s="1"/>
  <c r="CH639" i="64"/>
  <c r="BR1947" i="64"/>
  <c r="BR1976" i="64" s="1"/>
  <c r="BR639" i="64"/>
  <c r="BB1947" i="64"/>
  <c r="BB1976" i="64" s="1"/>
  <c r="BB639" i="64"/>
  <c r="AL1947" i="64"/>
  <c r="AL1976" i="64" s="1"/>
  <c r="AL639" i="64"/>
  <c r="V1947" i="64"/>
  <c r="V1976" i="64" s="1"/>
  <c r="V639" i="64"/>
  <c r="BZ1946" i="64"/>
  <c r="BZ638" i="64"/>
  <c r="BJ1946" i="64"/>
  <c r="BJ638" i="64"/>
  <c r="AT1946" i="64"/>
  <c r="AT638" i="64"/>
  <c r="AD1946" i="64"/>
  <c r="AD638" i="64"/>
  <c r="CH1943" i="64"/>
  <c r="CH1972" i="64" s="1"/>
  <c r="CH635" i="64"/>
  <c r="BR1943" i="64"/>
  <c r="BR1972" i="64" s="1"/>
  <c r="BR635" i="64"/>
  <c r="BB1943" i="64"/>
  <c r="BB1972" i="64" s="1"/>
  <c r="BB635" i="64"/>
  <c r="AL1943" i="64"/>
  <c r="AL1972" i="64" s="1"/>
  <c r="AL635" i="64"/>
  <c r="V1943" i="64"/>
  <c r="V635" i="64"/>
  <c r="BZ1942" i="64"/>
  <c r="BZ1971" i="64" s="1"/>
  <c r="BZ634" i="64"/>
  <c r="BJ1942" i="64"/>
  <c r="BJ1971" i="64" s="1"/>
  <c r="BJ634" i="64"/>
  <c r="AT1942" i="64"/>
  <c r="AT1971" i="64" s="1"/>
  <c r="AT634" i="64"/>
  <c r="AD1942" i="64"/>
  <c r="AD1971" i="64" s="1"/>
  <c r="AD634" i="64"/>
  <c r="CG1947" i="64"/>
  <c r="CG1976" i="64" s="1"/>
  <c r="CG639" i="64"/>
  <c r="BQ1947" i="64"/>
  <c r="BQ1976" i="64" s="1"/>
  <c r="BQ639" i="64"/>
  <c r="BA1947" i="64"/>
  <c r="BA1976" i="64" s="1"/>
  <c r="BA639" i="64"/>
  <c r="AK1947" i="64"/>
  <c r="AK1976" i="64" s="1"/>
  <c r="AK639" i="64"/>
  <c r="U1947" i="64"/>
  <c r="U1976" i="64" s="1"/>
  <c r="U639" i="64"/>
  <c r="BY1946" i="64"/>
  <c r="BY638" i="64"/>
  <c r="BI1946" i="64"/>
  <c r="BI638" i="64"/>
  <c r="AS1946" i="64"/>
  <c r="AS638" i="64"/>
  <c r="AC1946" i="64"/>
  <c r="AC638" i="64"/>
  <c r="CG1943" i="64"/>
  <c r="CG1972" i="64" s="1"/>
  <c r="CG635" i="64"/>
  <c r="BQ1943" i="64"/>
  <c r="BQ1972" i="64" s="1"/>
  <c r="BQ635" i="64"/>
  <c r="BA1943" i="64"/>
  <c r="BA1972" i="64" s="1"/>
  <c r="BA635" i="64"/>
  <c r="AK1943" i="64"/>
  <c r="AK1972" i="64" s="1"/>
  <c r="AK635" i="64"/>
  <c r="U1943" i="64"/>
  <c r="U1972" i="64" s="1"/>
  <c r="U635" i="64"/>
  <c r="BY1942" i="64"/>
  <c r="BY1971" i="64" s="1"/>
  <c r="BY634" i="64"/>
  <c r="BI1942" i="64"/>
  <c r="BI1971" i="64" s="1"/>
  <c r="BI634" i="64"/>
  <c r="AS1942" i="64"/>
  <c r="AS1971" i="64" s="1"/>
  <c r="AS634" i="64"/>
  <c r="AC1942" i="64"/>
  <c r="AC1971" i="64" s="1"/>
  <c r="AC634" i="64"/>
  <c r="CF1947" i="64"/>
  <c r="CF1976" i="64" s="1"/>
  <c r="CF639" i="64"/>
  <c r="BP1947" i="64"/>
  <c r="BP1976" i="64" s="1"/>
  <c r="BP639" i="64"/>
  <c r="AZ1947" i="64"/>
  <c r="AZ1976" i="64" s="1"/>
  <c r="AZ639" i="64"/>
  <c r="AJ1947" i="64"/>
  <c r="AJ1976" i="64" s="1"/>
  <c r="AJ639" i="64"/>
  <c r="T1947" i="64"/>
  <c r="T1976" i="64" s="1"/>
  <c r="T639" i="64"/>
  <c r="BX1946" i="64"/>
  <c r="BX638" i="64"/>
  <c r="BH1946" i="64"/>
  <c r="BH638" i="64"/>
  <c r="AR1946" i="64"/>
  <c r="AR638" i="64"/>
  <c r="AB1946" i="64"/>
  <c r="AB638" i="64"/>
  <c r="CF1943" i="64"/>
  <c r="CF1972" i="64" s="1"/>
  <c r="CF635" i="64"/>
  <c r="BP1943" i="64"/>
  <c r="BP1972" i="64" s="1"/>
  <c r="BP635" i="64"/>
  <c r="AZ1943" i="64"/>
  <c r="AZ1972" i="64" s="1"/>
  <c r="AZ635" i="64"/>
  <c r="AJ1943" i="64"/>
  <c r="AJ1972" i="64" s="1"/>
  <c r="AJ635" i="64"/>
  <c r="T1943" i="64"/>
  <c r="T1972" i="64" s="1"/>
  <c r="T635" i="64"/>
  <c r="BX1942" i="64"/>
  <c r="BX1971" i="64" s="1"/>
  <c r="BX634" i="64"/>
  <c r="BH1942" i="64"/>
  <c r="BH1971" i="64" s="1"/>
  <c r="BH634" i="64"/>
  <c r="AR1942" i="64"/>
  <c r="AR1971" i="64" s="1"/>
  <c r="AR634" i="64"/>
  <c r="AB1942" i="64"/>
  <c r="AB1971" i="64" s="1"/>
  <c r="AB634" i="64"/>
  <c r="CE1947" i="64"/>
  <c r="CE1976" i="64" s="1"/>
  <c r="CE639" i="64"/>
  <c r="BO1947" i="64"/>
  <c r="BO1976" i="64" s="1"/>
  <c r="BO639" i="64"/>
  <c r="AY1947" i="64"/>
  <c r="AY1976" i="64" s="1"/>
  <c r="AY639" i="64"/>
  <c r="AI1947" i="64"/>
  <c r="AI1976" i="64" s="1"/>
  <c r="AI639" i="64"/>
  <c r="BW1946" i="64"/>
  <c r="BW638" i="64"/>
  <c r="BG1946" i="64"/>
  <c r="BG638" i="64"/>
  <c r="AQ1946" i="64"/>
  <c r="AQ638" i="64"/>
  <c r="AA1946" i="64"/>
  <c r="AA638" i="64"/>
  <c r="CE1943" i="64"/>
  <c r="CE1972" i="64" s="1"/>
  <c r="CE635" i="64"/>
  <c r="BO1943" i="64"/>
  <c r="BO1972" i="64" s="1"/>
  <c r="BO635" i="64"/>
  <c r="AY1943" i="64"/>
  <c r="AY1972" i="64" s="1"/>
  <c r="AY635" i="64"/>
  <c r="AI1943" i="64"/>
  <c r="AI1972" i="64" s="1"/>
  <c r="AI635" i="64"/>
  <c r="BW1942" i="64"/>
  <c r="BW1971" i="64" s="1"/>
  <c r="BW634" i="64"/>
  <c r="BG1942" i="64"/>
  <c r="BG1971" i="64" s="1"/>
  <c r="BG634" i="64"/>
  <c r="AQ1942" i="64"/>
  <c r="AQ1971" i="64" s="1"/>
  <c r="AQ634" i="64"/>
  <c r="AA1942" i="64"/>
  <c r="AA1971" i="64" s="1"/>
  <c r="AA634" i="64"/>
  <c r="CD1947" i="64"/>
  <c r="CD1976" i="64" s="1"/>
  <c r="CD639" i="64"/>
  <c r="BN1947" i="64"/>
  <c r="BN1976" i="64" s="1"/>
  <c r="BN639" i="64"/>
  <c r="AX1947" i="64"/>
  <c r="AX1976" i="64" s="1"/>
  <c r="AX639" i="64"/>
  <c r="AH1947" i="64"/>
  <c r="AH1976" i="64" s="1"/>
  <c r="AH639" i="64"/>
  <c r="BV1946" i="64"/>
  <c r="BV638" i="64"/>
  <c r="BF1946" i="64"/>
  <c r="BF638" i="64"/>
  <c r="AP1946" i="64"/>
  <c r="AP638" i="64"/>
  <c r="Z1946" i="64"/>
  <c r="Z638" i="64"/>
  <c r="CD1943" i="64"/>
  <c r="CD1972" i="64" s="1"/>
  <c r="CD635" i="64"/>
  <c r="BN1943" i="64"/>
  <c r="BN1972" i="64" s="1"/>
  <c r="BN635" i="64"/>
  <c r="AX1943" i="64"/>
  <c r="AX1972" i="64" s="1"/>
  <c r="AX635" i="64"/>
  <c r="AH1943" i="64"/>
  <c r="AH1972" i="64" s="1"/>
  <c r="AH635" i="64"/>
  <c r="BV1942" i="64"/>
  <c r="BV1971" i="64" s="1"/>
  <c r="BV634" i="64"/>
  <c r="BF1942" i="64"/>
  <c r="BF1971" i="64" s="1"/>
  <c r="BF634" i="64"/>
  <c r="AP1942" i="64"/>
  <c r="AP1971" i="64" s="1"/>
  <c r="AP634" i="64"/>
  <c r="Z1942" i="64"/>
  <c r="Z1971" i="64" s="1"/>
  <c r="Z634" i="64"/>
  <c r="CC1947" i="64"/>
  <c r="CC1976" i="64" s="1"/>
  <c r="CC639" i="64"/>
  <c r="BM1947" i="64"/>
  <c r="BM1976" i="64" s="1"/>
  <c r="BM639" i="64"/>
  <c r="AW1947" i="64"/>
  <c r="AW1976" i="64" s="1"/>
  <c r="AW639" i="64"/>
  <c r="AG1947" i="64"/>
  <c r="AG1976" i="64" s="1"/>
  <c r="AG639" i="64"/>
  <c r="CK1946" i="64"/>
  <c r="CK638" i="64"/>
  <c r="BU1946" i="64"/>
  <c r="BU638" i="64"/>
  <c r="BE1946" i="64"/>
  <c r="BE638" i="64"/>
  <c r="AO1946" i="64"/>
  <c r="AO638" i="64"/>
  <c r="Y1946" i="64"/>
  <c r="Y638" i="64"/>
  <c r="CC1943" i="64"/>
  <c r="CC1972" i="64" s="1"/>
  <c r="CC635" i="64"/>
  <c r="BM1943" i="64"/>
  <c r="BM1972" i="64" s="1"/>
  <c r="BM635" i="64"/>
  <c r="AW1943" i="64"/>
  <c r="AW1972" i="64" s="1"/>
  <c r="AW635" i="64"/>
  <c r="AG1943" i="64"/>
  <c r="AG1972" i="64" s="1"/>
  <c r="AG635" i="64"/>
  <c r="CK1942" i="64"/>
  <c r="CK1971" i="64" s="1"/>
  <c r="CK634" i="64"/>
  <c r="BU1942" i="64"/>
  <c r="BU1971" i="64" s="1"/>
  <c r="BU634" i="64"/>
  <c r="BE1942" i="64"/>
  <c r="BE1971" i="64" s="1"/>
  <c r="BE634" i="64"/>
  <c r="AO1942" i="64"/>
  <c r="AO1971" i="64" s="1"/>
  <c r="AO634" i="64"/>
  <c r="Y1942" i="64"/>
  <c r="Y1971" i="64" s="1"/>
  <c r="Y634" i="64"/>
  <c r="CB1947" i="64"/>
  <c r="CB1976" i="64" s="1"/>
  <c r="CB639" i="64"/>
  <c r="BL1947" i="64"/>
  <c r="BL1976" i="64" s="1"/>
  <c r="BL639" i="64"/>
  <c r="AV1947" i="64"/>
  <c r="AV1976" i="64" s="1"/>
  <c r="AV639" i="64"/>
  <c r="AF1947" i="64"/>
  <c r="AF1976" i="64" s="1"/>
  <c r="AF639" i="64"/>
  <c r="CJ1946" i="64"/>
  <c r="CJ638" i="64"/>
  <c r="BT1946" i="64"/>
  <c r="BT638" i="64"/>
  <c r="BD1946" i="64"/>
  <c r="BD638" i="64"/>
  <c r="AN1946" i="64"/>
  <c r="AN638" i="64"/>
  <c r="X1946" i="64"/>
  <c r="X638" i="64"/>
  <c r="CB1943" i="64"/>
  <c r="CB1972" i="64" s="1"/>
  <c r="CB635" i="64"/>
  <c r="BL1943" i="64"/>
  <c r="BL1972" i="64" s="1"/>
  <c r="BL635" i="64"/>
  <c r="AV1943" i="64"/>
  <c r="AV1972" i="64" s="1"/>
  <c r="AV635" i="64"/>
  <c r="AF1943" i="64"/>
  <c r="AF1972" i="64" s="1"/>
  <c r="AF635" i="64"/>
  <c r="CJ1942" i="64"/>
  <c r="CJ1971" i="64" s="1"/>
  <c r="CJ634" i="64"/>
  <c r="BT1942" i="64"/>
  <c r="BT1971" i="64" s="1"/>
  <c r="BT634" i="64"/>
  <c r="BD1942" i="64"/>
  <c r="BD1971" i="64" s="1"/>
  <c r="BD634" i="64"/>
  <c r="AN1942" i="64"/>
  <c r="AN1971" i="64" s="1"/>
  <c r="AN634" i="64"/>
  <c r="X1942" i="64"/>
  <c r="X1971" i="64" s="1"/>
  <c r="X634" i="64"/>
  <c r="CA1947" i="64"/>
  <c r="CA1976" i="64" s="1"/>
  <c r="CA639" i="64"/>
  <c r="BK1947" i="64"/>
  <c r="BK1976" i="64" s="1"/>
  <c r="BK639" i="64"/>
  <c r="AU1947" i="64"/>
  <c r="AU1976" i="64" s="1"/>
  <c r="AU639" i="64"/>
  <c r="AE1947" i="64"/>
  <c r="AE1976" i="64" s="1"/>
  <c r="AE639" i="64"/>
  <c r="CI1946" i="64"/>
  <c r="CI638" i="64"/>
  <c r="BS1946" i="64"/>
  <c r="BS638" i="64"/>
  <c r="BC1946" i="64"/>
  <c r="BC638" i="64"/>
  <c r="AM1946" i="64"/>
  <c r="AM638" i="64"/>
  <c r="W1946" i="64"/>
  <c r="W638" i="64"/>
  <c r="CA1943" i="64"/>
  <c r="CA1972" i="64" s="1"/>
  <c r="CA635" i="64"/>
  <c r="BK1943" i="64"/>
  <c r="BK1972" i="64" s="1"/>
  <c r="BK635" i="64"/>
  <c r="AU1943" i="64"/>
  <c r="AU1972" i="64" s="1"/>
  <c r="AU635" i="64"/>
  <c r="AE1943" i="64"/>
  <c r="AE1972" i="64" s="1"/>
  <c r="AE635" i="64"/>
  <c r="CI1942" i="64"/>
  <c r="CI1971" i="64" s="1"/>
  <c r="CI634" i="64"/>
  <c r="BS1942" i="64"/>
  <c r="BS1971" i="64" s="1"/>
  <c r="BS634" i="64"/>
  <c r="BC1942" i="64"/>
  <c r="BC1971" i="64" s="1"/>
  <c r="BC634" i="64"/>
  <c r="AM1942" i="64"/>
  <c r="AM1971" i="64" s="1"/>
  <c r="AM634" i="64"/>
  <c r="W1942" i="64"/>
  <c r="W1971" i="64" s="1"/>
  <c r="W634" i="64"/>
  <c r="BZ1947" i="64"/>
  <c r="BZ1976" i="64" s="1"/>
  <c r="BZ639" i="64"/>
  <c r="BJ1947" i="64"/>
  <c r="BJ1976" i="64" s="1"/>
  <c r="BJ639" i="64"/>
  <c r="AT1947" i="64"/>
  <c r="AT1976" i="64" s="1"/>
  <c r="AT639" i="64"/>
  <c r="AD1947" i="64"/>
  <c r="AD1976" i="64" s="1"/>
  <c r="AD639" i="64"/>
  <c r="CH1946" i="64"/>
  <c r="CH638" i="64"/>
  <c r="BR1946" i="64"/>
  <c r="BR638" i="64"/>
  <c r="BB1946" i="64"/>
  <c r="BB638" i="64"/>
  <c r="AL1946" i="64"/>
  <c r="AL638" i="64"/>
  <c r="V1946" i="64"/>
  <c r="V638" i="64"/>
  <c r="BZ1943" i="64"/>
  <c r="BZ1972" i="64" s="1"/>
  <c r="BZ635" i="64"/>
  <c r="BJ1943" i="64"/>
  <c r="BJ1972" i="64" s="1"/>
  <c r="BJ635" i="64"/>
  <c r="AT1943" i="64"/>
  <c r="AT1972" i="64" s="1"/>
  <c r="AT635" i="64"/>
  <c r="AD1943" i="64"/>
  <c r="AD1972" i="64" s="1"/>
  <c r="AD635" i="64"/>
  <c r="CH1942" i="64"/>
  <c r="CH1971" i="64" s="1"/>
  <c r="CH634" i="64"/>
  <c r="BR1942" i="64"/>
  <c r="BR1971" i="64" s="1"/>
  <c r="BR634" i="64"/>
  <c r="BB1942" i="64"/>
  <c r="BB1971" i="64" s="1"/>
  <c r="BB634" i="64"/>
  <c r="AL1942" i="64"/>
  <c r="AL1971" i="64" s="1"/>
  <c r="AL634" i="64"/>
  <c r="V1942" i="64"/>
  <c r="V1971" i="64" s="1"/>
  <c r="V634" i="64"/>
  <c r="BY1947" i="64"/>
  <c r="BY1976" i="64" s="1"/>
  <c r="BY639" i="64"/>
  <c r="BI1947" i="64"/>
  <c r="BI1976" i="64" s="1"/>
  <c r="BI639" i="64"/>
  <c r="AS1947" i="64"/>
  <c r="AS1976" i="64" s="1"/>
  <c r="AS639" i="64"/>
  <c r="AC1947" i="64"/>
  <c r="AC1976" i="64" s="1"/>
  <c r="AC639" i="64"/>
  <c r="CG1946" i="64"/>
  <c r="CG638" i="64"/>
  <c r="BQ1946" i="64"/>
  <c r="BQ638" i="64"/>
  <c r="BA1946" i="64"/>
  <c r="BA638" i="64"/>
  <c r="AK1946" i="64"/>
  <c r="AK638" i="64"/>
  <c r="U1946" i="64"/>
  <c r="U638" i="64"/>
  <c r="BY1943" i="64"/>
  <c r="BY1972" i="64" s="1"/>
  <c r="BY635" i="64"/>
  <c r="BI1943" i="64"/>
  <c r="BI1972" i="64" s="1"/>
  <c r="BI635" i="64"/>
  <c r="AS1943" i="64"/>
  <c r="AS1972" i="64" s="1"/>
  <c r="AS635" i="64"/>
  <c r="AC1943" i="64"/>
  <c r="AC1972" i="64" s="1"/>
  <c r="AC635" i="64"/>
  <c r="CG1942" i="64"/>
  <c r="CG1971" i="64" s="1"/>
  <c r="CG634" i="64"/>
  <c r="BQ1942" i="64"/>
  <c r="BQ1971" i="64" s="1"/>
  <c r="BQ634" i="64"/>
  <c r="BA1942" i="64"/>
  <c r="BA1971" i="64" s="1"/>
  <c r="BA634" i="64"/>
  <c r="AK1942" i="64"/>
  <c r="AK1971" i="64" s="1"/>
  <c r="AK634" i="64"/>
  <c r="U1942" i="64"/>
  <c r="U1971" i="64" s="1"/>
  <c r="U634" i="64"/>
  <c r="BX1947" i="64"/>
  <c r="BX1976" i="64" s="1"/>
  <c r="BX639" i="64"/>
  <c r="BH1947" i="64"/>
  <c r="BH1976" i="64" s="1"/>
  <c r="BH639" i="64"/>
  <c r="AR1947" i="64"/>
  <c r="AR1976" i="64" s="1"/>
  <c r="AR639" i="64"/>
  <c r="AB1947" i="64"/>
  <c r="AB1976" i="64" s="1"/>
  <c r="AB639" i="64"/>
  <c r="CF1946" i="64"/>
  <c r="CF638" i="64"/>
  <c r="BP1946" i="64"/>
  <c r="BP638" i="64"/>
  <c r="AZ1946" i="64"/>
  <c r="AZ638" i="64"/>
  <c r="AJ1946" i="64"/>
  <c r="AJ638" i="64"/>
  <c r="T1946" i="64"/>
  <c r="T638" i="64"/>
  <c r="BX1943" i="64"/>
  <c r="BX1972" i="64" s="1"/>
  <c r="BX635" i="64"/>
  <c r="BH1943" i="64"/>
  <c r="BH1972" i="64" s="1"/>
  <c r="BH635" i="64"/>
  <c r="AR1943" i="64"/>
  <c r="AR1972" i="64" s="1"/>
  <c r="AR635" i="64"/>
  <c r="AB1943" i="64"/>
  <c r="AB1972" i="64" s="1"/>
  <c r="AB635" i="64"/>
  <c r="CF1942" i="64"/>
  <c r="CF1971" i="64" s="1"/>
  <c r="CF634" i="64"/>
  <c r="BP1942" i="64"/>
  <c r="BP1971" i="64" s="1"/>
  <c r="BP634" i="64"/>
  <c r="AZ1942" i="64"/>
  <c r="AZ1971" i="64" s="1"/>
  <c r="AZ634" i="64"/>
  <c r="AJ1942" i="64"/>
  <c r="AJ1971" i="64" s="1"/>
  <c r="AJ634" i="64"/>
  <c r="T1942" i="64"/>
  <c r="T1971" i="64" s="1"/>
  <c r="T634" i="64"/>
  <c r="BW1947" i="64"/>
  <c r="BW1976" i="64" s="1"/>
  <c r="BW639" i="64"/>
  <c r="BG1947" i="64"/>
  <c r="BG1976" i="64" s="1"/>
  <c r="BG639" i="64"/>
  <c r="AQ1947" i="64"/>
  <c r="AQ1976" i="64" s="1"/>
  <c r="AQ639" i="64"/>
  <c r="AA1947" i="64"/>
  <c r="AA1976" i="64" s="1"/>
  <c r="AA639" i="64"/>
  <c r="CE1946" i="64"/>
  <c r="CE638" i="64"/>
  <c r="BO1946" i="64"/>
  <c r="BO638" i="64"/>
  <c r="AY1946" i="64"/>
  <c r="AY638" i="64"/>
  <c r="AI1946" i="64"/>
  <c r="AI638" i="64"/>
  <c r="BW1943" i="64"/>
  <c r="BW1972" i="64" s="1"/>
  <c r="BW635" i="64"/>
  <c r="BG1943" i="64"/>
  <c r="BG1972" i="64" s="1"/>
  <c r="BG635" i="64"/>
  <c r="AQ1943" i="64"/>
  <c r="AQ1972" i="64" s="1"/>
  <c r="AQ635" i="64"/>
  <c r="AA1943" i="64"/>
  <c r="AA1972" i="64" s="1"/>
  <c r="AA635" i="64"/>
  <c r="AC20" i="864"/>
  <c r="AC100" i="861" s="1"/>
  <c r="AC101" i="861" s="1"/>
  <c r="AC33" i="863"/>
  <c r="AC17" i="863" s="1"/>
  <c r="AC33" i="861" s="1"/>
  <c r="AC21" i="863"/>
  <c r="AC44" i="863"/>
  <c r="S860" i="64"/>
  <c r="S933" i="64"/>
  <c r="S946" i="64" s="1"/>
  <c r="S955" i="64"/>
  <c r="S984" i="64" s="1"/>
  <c r="S1034" i="64"/>
  <c r="S1240" i="64"/>
  <c r="S1277" i="64"/>
  <c r="S1301" i="64"/>
  <c r="S1329" i="64"/>
  <c r="S1342" i="64" s="1"/>
  <c r="S1377" i="64"/>
  <c r="S1533" i="64"/>
  <c r="S1557" i="64" s="1"/>
  <c r="S1877" i="64"/>
  <c r="S1904" i="64" s="1"/>
  <c r="S1912" i="64"/>
  <c r="S1939" i="64" s="1"/>
  <c r="S2225" i="64"/>
  <c r="S2304" i="64"/>
  <c r="S2477" i="64"/>
  <c r="S2504" i="64" s="1"/>
  <c r="S2797" i="64"/>
  <c r="S2908" i="64"/>
  <c r="S2962" i="64"/>
  <c r="S3155" i="64"/>
  <c r="S3169" i="64" s="1"/>
  <c r="S607" i="64"/>
  <c r="S758" i="64"/>
  <c r="S832" i="64"/>
  <c r="S995" i="64"/>
  <c r="S1016" i="64" s="1"/>
  <c r="S1352" i="64"/>
  <c r="S1368" i="64" s="1"/>
  <c r="S1947" i="64"/>
  <c r="S1976" i="64" s="1"/>
  <c r="S2873" i="64"/>
  <c r="S2899" i="64" s="1"/>
  <c r="S3178" i="64"/>
  <c r="S480" i="64"/>
  <c r="S1128" i="64"/>
  <c r="S1163" i="64" s="1"/>
  <c r="S1172" i="64"/>
  <c r="S1584" i="64"/>
  <c r="S1599" i="64" s="1"/>
  <c r="S1727" i="64" s="1"/>
  <c r="S1608" i="64"/>
  <c r="S1648" i="64" s="1"/>
  <c r="S1984" i="64"/>
  <c r="S2011" i="64" s="1"/>
  <c r="S2020" i="64"/>
  <c r="S2047" i="64" s="1"/>
  <c r="S2256" i="64"/>
  <c r="S2271" i="64" s="1"/>
  <c r="S2280" i="64"/>
  <c r="S397" i="64"/>
  <c r="S421" i="64" s="1"/>
  <c r="S580" i="64"/>
  <c r="S909" i="64"/>
  <c r="S2056" i="64"/>
  <c r="S2091" i="64" s="1"/>
  <c r="S2725" i="64"/>
  <c r="S429" i="64"/>
  <c r="S2100" i="64"/>
  <c r="S2135" i="64" s="1"/>
  <c r="S2613" i="64"/>
  <c r="S2638" i="64" s="1"/>
  <c r="S2647" i="64"/>
  <c r="S2672" i="64" s="1"/>
  <c r="S2681" i="64"/>
  <c r="S2716" i="64" s="1"/>
  <c r="S2839" i="64"/>
  <c r="S2865" i="64" s="1"/>
  <c r="S2935" i="64"/>
  <c r="S557" i="64"/>
  <c r="S567" i="64" s="1"/>
  <c r="S1059" i="64"/>
  <c r="S884" i="64"/>
  <c r="S1619" i="64"/>
  <c r="S1736" i="64"/>
  <c r="S2145" i="64"/>
  <c r="S2158" i="64" s="1"/>
  <c r="S2167" i="64"/>
  <c r="S2352" i="64"/>
  <c r="S2380" i="64" s="1"/>
  <c r="S2390" i="64"/>
  <c r="S2403" i="64" s="1"/>
  <c r="S2412" i="64"/>
  <c r="S2425" i="64" s="1"/>
  <c r="S2434" i="64"/>
  <c r="S2446" i="64" s="1"/>
  <c r="S2581" i="64"/>
  <c r="S2604" i="64" s="1"/>
  <c r="S2818" i="64"/>
  <c r="S3026" i="64"/>
  <c r="S3043" i="64" s="1"/>
  <c r="S534" i="64"/>
  <c r="S1657" i="64"/>
  <c r="S1760" i="64"/>
  <c r="S1773" i="64" s="1"/>
  <c r="S1784" i="64"/>
  <c r="S1853" i="64"/>
  <c r="S2199" i="64"/>
  <c r="S2216" i="64" s="1"/>
  <c r="S2455" i="64"/>
  <c r="S2468" i="64" s="1"/>
  <c r="S2513" i="64"/>
  <c r="S2536" i="64" s="1"/>
  <c r="S2545" i="64"/>
  <c r="S2776" i="64"/>
  <c r="S3052" i="64"/>
  <c r="S3077" i="64"/>
  <c r="S3103" i="64"/>
  <c r="S3129" i="64"/>
  <c r="S606" i="64"/>
  <c r="S757" i="64"/>
  <c r="S831" i="64"/>
  <c r="S994" i="64"/>
  <c r="S1015" i="64" s="1"/>
  <c r="S1351" i="64"/>
  <c r="S1946" i="64"/>
  <c r="S2872" i="64"/>
  <c r="S2898" i="64" s="1"/>
  <c r="S3177" i="64"/>
  <c r="S479" i="64"/>
  <c r="S1127" i="64"/>
  <c r="S1171" i="64"/>
  <c r="S1607" i="64"/>
  <c r="S1983" i="64"/>
  <c r="S2019" i="64"/>
  <c r="S2255" i="64"/>
  <c r="S2279" i="64"/>
  <c r="S396" i="64"/>
  <c r="S579" i="64"/>
  <c r="S908" i="64"/>
  <c r="S2055" i="64"/>
  <c r="S2724" i="64"/>
  <c r="S428" i="64"/>
  <c r="S2099" i="64"/>
  <c r="S2612" i="64"/>
  <c r="S2646" i="64"/>
  <c r="S2680" i="64"/>
  <c r="S2715" i="64" s="1"/>
  <c r="S2838" i="64"/>
  <c r="S2864" i="64" s="1"/>
  <c r="S2934" i="64"/>
  <c r="S556" i="64"/>
  <c r="S1058" i="64"/>
  <c r="S883" i="64"/>
  <c r="S1735" i="64"/>
  <c r="S1750" i="64" s="1"/>
  <c r="S2144" i="64"/>
  <c r="S2166" i="64"/>
  <c r="S2351" i="64"/>
  <c r="S2389" i="64"/>
  <c r="S2411" i="64"/>
  <c r="S2433" i="64"/>
  <c r="S2580" i="64"/>
  <c r="S2817" i="64"/>
  <c r="S3025" i="64"/>
  <c r="S533" i="64"/>
  <c r="S1656" i="64"/>
  <c r="S1759" i="64"/>
  <c r="S1783" i="64"/>
  <c r="S1798" i="64" s="1"/>
  <c r="S1852" i="64"/>
  <c r="S2198" i="64"/>
  <c r="S2454" i="64"/>
  <c r="S2512" i="64"/>
  <c r="S2544" i="64"/>
  <c r="S2572" i="64" s="1"/>
  <c r="S2775" i="64"/>
  <c r="S3051" i="64"/>
  <c r="S3076" i="64"/>
  <c r="S3102" i="64"/>
  <c r="S3128" i="64"/>
  <c r="S859" i="64"/>
  <c r="S932" i="64"/>
  <c r="S945" i="64" s="1"/>
  <c r="S954" i="64"/>
  <c r="S983" i="64" s="1"/>
  <c r="S1033" i="64"/>
  <c r="S1239" i="64"/>
  <c r="S1268" i="64" s="1"/>
  <c r="S1276" i="64"/>
  <c r="S1300" i="64"/>
  <c r="S1320" i="64" s="1"/>
  <c r="S1328" i="64"/>
  <c r="S1376" i="64"/>
  <c r="S1532" i="64"/>
  <c r="S1876" i="64"/>
  <c r="S1911" i="64"/>
  <c r="S2224" i="64"/>
  <c r="S2303" i="64"/>
  <c r="S2476" i="64"/>
  <c r="S2796" i="64"/>
  <c r="S2907" i="64"/>
  <c r="S2961" i="64"/>
  <c r="S3154" i="64"/>
  <c r="S476" i="64"/>
  <c r="S1124" i="64"/>
  <c r="S1168" i="64"/>
  <c r="S1580" i="64"/>
  <c r="S1595" i="64" s="1"/>
  <c r="S1723" i="64" s="1"/>
  <c r="S1604" i="64"/>
  <c r="S1980" i="64"/>
  <c r="S2007" i="64" s="1"/>
  <c r="S2016" i="64"/>
  <c r="S2043" i="64" s="1"/>
  <c r="S2252" i="64"/>
  <c r="S2267" i="64" s="1"/>
  <c r="S2276" i="64"/>
  <c r="S393" i="64"/>
  <c r="S576" i="64"/>
  <c r="S905" i="64"/>
  <c r="S2052" i="64"/>
  <c r="S2721" i="64"/>
  <c r="S425" i="64"/>
  <c r="S2096" i="64"/>
  <c r="S2131" i="64" s="1"/>
  <c r="S2609" i="64"/>
  <c r="S2634" i="64" s="1"/>
  <c r="S2643" i="64"/>
  <c r="S2668" i="64" s="1"/>
  <c r="S2677" i="64"/>
  <c r="S2712" i="64" s="1"/>
  <c r="S2835" i="64"/>
  <c r="S2931" i="64"/>
  <c r="S553" i="64"/>
  <c r="S880" i="64"/>
  <c r="S1615" i="64"/>
  <c r="S1732" i="64"/>
  <c r="S1747" i="64" s="1"/>
  <c r="S2141" i="64"/>
  <c r="S2154" i="64" s="1"/>
  <c r="S2163" i="64"/>
  <c r="S2186" i="64" s="1"/>
  <c r="S2348" i="64"/>
  <c r="S2376" i="64" s="1"/>
  <c r="S2386" i="64"/>
  <c r="S2399" i="64" s="1"/>
  <c r="S2408" i="64"/>
  <c r="S2421" i="64" s="1"/>
  <c r="S2430" i="64"/>
  <c r="S2442" i="64" s="1"/>
  <c r="S2577" i="64"/>
  <c r="S2600" i="64" s="1"/>
  <c r="S2814" i="64"/>
  <c r="S3022" i="64"/>
  <c r="S3039" i="64" s="1"/>
  <c r="S530" i="64"/>
  <c r="S1653" i="64"/>
  <c r="S1756" i="64"/>
  <c r="S1769" i="64" s="1"/>
  <c r="S1780" i="64"/>
  <c r="S1849" i="64"/>
  <c r="S2195" i="64"/>
  <c r="S2451" i="64"/>
  <c r="S2464" i="64" s="1"/>
  <c r="S2509" i="64"/>
  <c r="S2532" i="64" s="1"/>
  <c r="S2541" i="64"/>
  <c r="S2569" i="64" s="1"/>
  <c r="S2772" i="64"/>
  <c r="S2784" i="64" s="1"/>
  <c r="S3048" i="64"/>
  <c r="S3065" i="64" s="1"/>
  <c r="S3073" i="64"/>
  <c r="S3090" i="64" s="1"/>
  <c r="S3099" i="64"/>
  <c r="S3116" i="64" s="1"/>
  <c r="S3125" i="64"/>
  <c r="S3142" i="64" s="1"/>
  <c r="S856" i="64"/>
  <c r="S929" i="64"/>
  <c r="S1236" i="64"/>
  <c r="S1273" i="64"/>
  <c r="S1288" i="64" s="1"/>
  <c r="S1297" i="64"/>
  <c r="S1316" i="64" s="1"/>
  <c r="S1325" i="64"/>
  <c r="S1373" i="64"/>
  <c r="S1529" i="64"/>
  <c r="S1873" i="64"/>
  <c r="S1908" i="64"/>
  <c r="S2221" i="64"/>
  <c r="S2243" i="64" s="1"/>
  <c r="S2300" i="64"/>
  <c r="S2473" i="64"/>
  <c r="S2500" i="64" s="1"/>
  <c r="S2793" i="64"/>
  <c r="S2904" i="64"/>
  <c r="S2958" i="64"/>
  <c r="S3151" i="64"/>
  <c r="S3165" i="64" s="1"/>
  <c r="S603" i="64"/>
  <c r="S754" i="64"/>
  <c r="S828" i="64"/>
  <c r="S991" i="64"/>
  <c r="S1348" i="64"/>
  <c r="S1943" i="64"/>
  <c r="S1972" i="64" s="1"/>
  <c r="S2869" i="64"/>
  <c r="S2895" i="64" s="1"/>
  <c r="S3174" i="64"/>
  <c r="S3227" i="64" s="1"/>
  <c r="S392" i="64"/>
  <c r="S416" i="64" s="1"/>
  <c r="S575" i="64"/>
  <c r="S904" i="64"/>
  <c r="S2051" i="64"/>
  <c r="S2086" i="64" s="1"/>
  <c r="S2720" i="64"/>
  <c r="S424" i="64"/>
  <c r="S2095" i="64"/>
  <c r="S2608" i="64"/>
  <c r="S2633" i="64" s="1"/>
  <c r="S2642" i="64"/>
  <c r="S2667" i="64" s="1"/>
  <c r="S2676" i="64"/>
  <c r="S2711" i="64" s="1"/>
  <c r="S2834" i="64"/>
  <c r="S2860" i="64" s="1"/>
  <c r="S2930" i="64"/>
  <c r="S552" i="64"/>
  <c r="S879" i="64"/>
  <c r="S1614" i="64"/>
  <c r="S1731" i="64"/>
  <c r="S2140" i="64"/>
  <c r="S2153" i="64" s="1"/>
  <c r="S2162" i="64"/>
  <c r="S2347" i="64"/>
  <c r="S2385" i="64"/>
  <c r="S2398" i="64" s="1"/>
  <c r="S2407" i="64"/>
  <c r="S2420" i="64" s="1"/>
  <c r="S2429" i="64"/>
  <c r="S2441" i="64" s="1"/>
  <c r="S2576" i="64"/>
  <c r="S2599" i="64" s="1"/>
  <c r="S2813" i="64"/>
  <c r="S2825" i="64" s="1"/>
  <c r="S3021" i="64"/>
  <c r="S3038" i="64" s="1"/>
  <c r="S529" i="64"/>
  <c r="S1652" i="64"/>
  <c r="S1755" i="64"/>
  <c r="S1779" i="64"/>
  <c r="S1794" i="64" s="1"/>
  <c r="S1848" i="64"/>
  <c r="S1863" i="64" s="1"/>
  <c r="S2194" i="64"/>
  <c r="S2211" i="64" s="1"/>
  <c r="S2450" i="64"/>
  <c r="S2463" i="64" s="1"/>
  <c r="S2508" i="64"/>
  <c r="S2531" i="64" s="1"/>
  <c r="S2540" i="64"/>
  <c r="S2568" i="64" s="1"/>
  <c r="S2771" i="64"/>
  <c r="S2783" i="64" s="1"/>
  <c r="S3047" i="64"/>
  <c r="S3064" i="64" s="1"/>
  <c r="S3072" i="64"/>
  <c r="S3089" i="64" s="1"/>
  <c r="S3098" i="64"/>
  <c r="S3115" i="64" s="1"/>
  <c r="S3124" i="64"/>
  <c r="S3141" i="64" s="1"/>
  <c r="S855" i="64"/>
  <c r="S928" i="64"/>
  <c r="S950" i="64"/>
  <c r="S1235" i="64"/>
  <c r="S1264" i="64" s="1"/>
  <c r="S1272" i="64"/>
  <c r="S1296" i="64"/>
  <c r="S1324" i="64"/>
  <c r="S1337" i="64" s="1"/>
  <c r="S1372" i="64"/>
  <c r="S1385" i="64" s="1"/>
  <c r="S1528" i="64"/>
  <c r="S1552" i="64" s="1"/>
  <c r="S1872" i="64"/>
  <c r="S1899" i="64" s="1"/>
  <c r="S1907" i="64"/>
  <c r="S1934" i="64" s="1"/>
  <c r="S2220" i="64"/>
  <c r="S2299" i="64"/>
  <c r="S2472" i="64"/>
  <c r="S2499" i="64" s="1"/>
  <c r="S2792" i="64"/>
  <c r="S2804" i="64" s="1"/>
  <c r="S2903" i="64"/>
  <c r="S2957" i="64"/>
  <c r="S2969" i="64" s="1"/>
  <c r="S3150" i="64"/>
  <c r="S3164" i="64" s="1"/>
  <c r="S602" i="64"/>
  <c r="S753" i="64"/>
  <c r="S827" i="64"/>
  <c r="S990" i="64"/>
  <c r="S1347" i="64"/>
  <c r="S1942" i="64"/>
  <c r="S1971" i="64" s="1"/>
  <c r="S2868" i="64"/>
  <c r="S3173" i="64"/>
  <c r="S3226" i="64" s="1"/>
  <c r="S475" i="64"/>
  <c r="S1123" i="64"/>
  <c r="S1167" i="64"/>
  <c r="S1579" i="64"/>
  <c r="S1594" i="64" s="1"/>
  <c r="S1722" i="64" s="1"/>
  <c r="S1603" i="64"/>
  <c r="S1643" i="64" s="1"/>
  <c r="S1979" i="64"/>
  <c r="S2015" i="64"/>
  <c r="S2251" i="64"/>
  <c r="S2275" i="64"/>
  <c r="S2290" i="64" s="1"/>
  <c r="AD4" i="64"/>
  <c r="AE7" i="64"/>
  <c r="AE3" i="64"/>
  <c r="AE1" i="64"/>
  <c r="AF2" i="64"/>
  <c r="AF2" i="864"/>
  <c r="AE7" i="864"/>
  <c r="AE7" i="863"/>
  <c r="AE1" i="863"/>
  <c r="AE1" i="864"/>
  <c r="AD4" i="864"/>
  <c r="AD4" i="863"/>
  <c r="AE3" i="863"/>
  <c r="AE3" i="864"/>
  <c r="AF3" i="861"/>
  <c r="AF3" i="1393" s="1"/>
  <c r="AE4" i="861"/>
  <c r="AE4" i="1393" s="1"/>
  <c r="Z93" i="861"/>
  <c r="AB1949" i="64"/>
  <c r="Z64" i="861"/>
  <c r="AA46" i="861"/>
  <c r="Z1972" i="64"/>
  <c r="Y1972" i="64"/>
  <c r="W1972" i="64"/>
  <c r="V1972" i="64"/>
  <c r="BY3173" i="64"/>
  <c r="BY3226" i="64" s="1"/>
  <c r="BY1779" i="64"/>
  <c r="BI3173" i="64"/>
  <c r="BI3226" i="64" s="1"/>
  <c r="BI1779" i="64"/>
  <c r="AS3173" i="64"/>
  <c r="AS3226" i="64" s="1"/>
  <c r="AS1779" i="64"/>
  <c r="AC3173" i="64"/>
  <c r="AC3226" i="64" s="1"/>
  <c r="AC1779" i="64"/>
  <c r="CG3178" i="64"/>
  <c r="CG1784" i="64"/>
  <c r="BQ3178" i="64"/>
  <c r="BQ1784" i="64"/>
  <c r="BA3178" i="64"/>
  <c r="BA1784" i="64"/>
  <c r="AK3178" i="64"/>
  <c r="AK1784" i="64"/>
  <c r="U3178" i="64"/>
  <c r="U1784" i="64"/>
  <c r="BZ3177" i="64"/>
  <c r="BZ1783" i="64"/>
  <c r="BZ1798" i="64" s="1"/>
  <c r="BJ3177" i="64"/>
  <c r="BJ1783" i="64"/>
  <c r="BJ1798" i="64" s="1"/>
  <c r="AT3177" i="64"/>
  <c r="AT1783" i="64"/>
  <c r="AT1798" i="64" s="1"/>
  <c r="AD3177" i="64"/>
  <c r="AD1783" i="64"/>
  <c r="AD1798" i="64" s="1"/>
  <c r="CI3174" i="64"/>
  <c r="CI3227" i="64" s="1"/>
  <c r="CI1780" i="64"/>
  <c r="CI1795" i="64" s="1"/>
  <c r="BS3174" i="64"/>
  <c r="BS3227" i="64" s="1"/>
  <c r="BS1780" i="64"/>
  <c r="BS1795" i="64" s="1"/>
  <c r="BC3174" i="64"/>
  <c r="BC3227" i="64" s="1"/>
  <c r="BC1780" i="64"/>
  <c r="BC1795" i="64" s="1"/>
  <c r="AM3174" i="64"/>
  <c r="AM3227" i="64" s="1"/>
  <c r="AM1780" i="64"/>
  <c r="AM1795" i="64" s="1"/>
  <c r="W3174" i="64"/>
  <c r="W3227" i="64" s="1"/>
  <c r="W1780" i="64"/>
  <c r="BX3173" i="64"/>
  <c r="BX3226" i="64" s="1"/>
  <c r="BX1779" i="64"/>
  <c r="BH3173" i="64"/>
  <c r="BH3226" i="64" s="1"/>
  <c r="BH1779" i="64"/>
  <c r="AR3173" i="64"/>
  <c r="AR3226" i="64" s="1"/>
  <c r="AR1779" i="64"/>
  <c r="AB3173" i="64"/>
  <c r="AB3226" i="64" s="1"/>
  <c r="AB1779" i="64"/>
  <c r="CF3178" i="64"/>
  <c r="CF1784" i="64"/>
  <c r="BP3178" i="64"/>
  <c r="BP1784" i="64"/>
  <c r="AZ3178" i="64"/>
  <c r="AZ1784" i="64"/>
  <c r="AJ3178" i="64"/>
  <c r="AJ1784" i="64"/>
  <c r="T3178" i="64"/>
  <c r="T1784" i="64"/>
  <c r="BY3177" i="64"/>
  <c r="BY1783" i="64"/>
  <c r="BY1798" i="64" s="1"/>
  <c r="BI3177" i="64"/>
  <c r="BI1783" i="64"/>
  <c r="BI1798" i="64" s="1"/>
  <c r="AS3177" i="64"/>
  <c r="AS1783" i="64"/>
  <c r="AS1798" i="64" s="1"/>
  <c r="AC3177" i="64"/>
  <c r="AC1783" i="64"/>
  <c r="AC1798" i="64" s="1"/>
  <c r="CH3174" i="64"/>
  <c r="CH3227" i="64" s="1"/>
  <c r="CH1780" i="64"/>
  <c r="CH1795" i="64" s="1"/>
  <c r="BR3174" i="64"/>
  <c r="BR3227" i="64" s="1"/>
  <c r="BR1780" i="64"/>
  <c r="BR1795" i="64" s="1"/>
  <c r="BB3174" i="64"/>
  <c r="BB3227" i="64" s="1"/>
  <c r="BB1780" i="64"/>
  <c r="BB1795" i="64" s="1"/>
  <c r="AL3174" i="64"/>
  <c r="AL3227" i="64" s="1"/>
  <c r="AL1780" i="64"/>
  <c r="AL1795" i="64" s="1"/>
  <c r="V3174" i="64"/>
  <c r="V3227" i="64" s="1"/>
  <c r="V1780" i="64"/>
  <c r="BW3173" i="64"/>
  <c r="BW3226" i="64" s="1"/>
  <c r="BW1779" i="64"/>
  <c r="BG3173" i="64"/>
  <c r="BG3226" i="64" s="1"/>
  <c r="BG1779" i="64"/>
  <c r="AQ3173" i="64"/>
  <c r="AQ3226" i="64" s="1"/>
  <c r="AQ1779" i="64"/>
  <c r="AA3173" i="64"/>
  <c r="AA3226" i="64" s="1"/>
  <c r="AA1779" i="64"/>
  <c r="CE3178" i="64"/>
  <c r="CE1784" i="64"/>
  <c r="BO3178" i="64"/>
  <c r="BO1784" i="64"/>
  <c r="AY3178" i="64"/>
  <c r="AY1784" i="64"/>
  <c r="AI3178" i="64"/>
  <c r="AI1784" i="64"/>
  <c r="BX3177" i="64"/>
  <c r="BX1783" i="64"/>
  <c r="BX1798" i="64" s="1"/>
  <c r="BH3177" i="64"/>
  <c r="BH1783" i="64"/>
  <c r="BH1798" i="64" s="1"/>
  <c r="AR3177" i="64"/>
  <c r="AR1783" i="64"/>
  <c r="AR1798" i="64" s="1"/>
  <c r="AB3177" i="64"/>
  <c r="AB1783" i="64"/>
  <c r="AB1798" i="64" s="1"/>
  <c r="CG3174" i="64"/>
  <c r="CG3227" i="64" s="1"/>
  <c r="CG1780" i="64"/>
  <c r="CG1795" i="64" s="1"/>
  <c r="BQ3174" i="64"/>
  <c r="BQ3227" i="64" s="1"/>
  <c r="BQ1780" i="64"/>
  <c r="BQ1795" i="64" s="1"/>
  <c r="BA3174" i="64"/>
  <c r="BA3227" i="64" s="1"/>
  <c r="BA1780" i="64"/>
  <c r="BA1795" i="64" s="1"/>
  <c r="AK3174" i="64"/>
  <c r="AK3227" i="64" s="1"/>
  <c r="AK1780" i="64"/>
  <c r="AK1795" i="64" s="1"/>
  <c r="U3174" i="64"/>
  <c r="U3227" i="64" s="1"/>
  <c r="U1780" i="64"/>
  <c r="BV3173" i="64"/>
  <c r="BV3226" i="64" s="1"/>
  <c r="BV1779" i="64"/>
  <c r="BF3173" i="64"/>
  <c r="BF3226" i="64" s="1"/>
  <c r="BF1779" i="64"/>
  <c r="AP3173" i="64"/>
  <c r="AP3226" i="64" s="1"/>
  <c r="AP1779" i="64"/>
  <c r="Z3173" i="64"/>
  <c r="Z3226" i="64" s="1"/>
  <c r="Z1779" i="64"/>
  <c r="CD3178" i="64"/>
  <c r="CD1784" i="64"/>
  <c r="BN3178" i="64"/>
  <c r="BN1784" i="64"/>
  <c r="AX3178" i="64"/>
  <c r="AX1784" i="64"/>
  <c r="AH3178" i="64"/>
  <c r="AH1784" i="64"/>
  <c r="BW3177" i="64"/>
  <c r="BW1783" i="64"/>
  <c r="BW1798" i="64" s="1"/>
  <c r="BG3177" i="64"/>
  <c r="BG1783" i="64"/>
  <c r="BG1798" i="64" s="1"/>
  <c r="AQ3177" i="64"/>
  <c r="AQ1783" i="64"/>
  <c r="AQ1798" i="64" s="1"/>
  <c r="AA3177" i="64"/>
  <c r="AA1783" i="64"/>
  <c r="AA1798" i="64" s="1"/>
  <c r="CF3174" i="64"/>
  <c r="CF3227" i="64" s="1"/>
  <c r="CF1780" i="64"/>
  <c r="CF1795" i="64" s="1"/>
  <c r="BP3174" i="64"/>
  <c r="BP3227" i="64" s="1"/>
  <c r="BP1780" i="64"/>
  <c r="BP1795" i="64" s="1"/>
  <c r="AZ3174" i="64"/>
  <c r="AZ3227" i="64" s="1"/>
  <c r="AZ1780" i="64"/>
  <c r="AZ1795" i="64" s="1"/>
  <c r="AJ3174" i="64"/>
  <c r="AJ3227" i="64" s="1"/>
  <c r="AJ1780" i="64"/>
  <c r="AJ1795" i="64" s="1"/>
  <c r="T3174" i="64"/>
  <c r="T3227" i="64" s="1"/>
  <c r="T1780" i="64"/>
  <c r="CK3173" i="64"/>
  <c r="CK3226" i="64" s="1"/>
  <c r="CK1779" i="64"/>
  <c r="BU3173" i="64"/>
  <c r="BU3226" i="64" s="1"/>
  <c r="BU1779" i="64"/>
  <c r="BE3173" i="64"/>
  <c r="BE3226" i="64" s="1"/>
  <c r="BE1779" i="64"/>
  <c r="AO3173" i="64"/>
  <c r="AO3226" i="64" s="1"/>
  <c r="AO1779" i="64"/>
  <c r="Y3173" i="64"/>
  <c r="Y3226" i="64" s="1"/>
  <c r="Y1779" i="64"/>
  <c r="CC3178" i="64"/>
  <c r="CC1784" i="64"/>
  <c r="BM3178" i="64"/>
  <c r="BM1784" i="64"/>
  <c r="AW3178" i="64"/>
  <c r="AW1784" i="64"/>
  <c r="AG3178" i="64"/>
  <c r="AG1784" i="64"/>
  <c r="BV3177" i="64"/>
  <c r="BV1783" i="64"/>
  <c r="BV1798" i="64" s="1"/>
  <c r="BF3177" i="64"/>
  <c r="BF1783" i="64"/>
  <c r="BF1798" i="64" s="1"/>
  <c r="AP3177" i="64"/>
  <c r="AP1783" i="64"/>
  <c r="AP1798" i="64" s="1"/>
  <c r="Z3177" i="64"/>
  <c r="Z1783" i="64"/>
  <c r="Z1798" i="64" s="1"/>
  <c r="CE3174" i="64"/>
  <c r="CE3227" i="64" s="1"/>
  <c r="CE1780" i="64"/>
  <c r="CE1795" i="64" s="1"/>
  <c r="BO3174" i="64"/>
  <c r="BO3227" i="64" s="1"/>
  <c r="BO1780" i="64"/>
  <c r="BO1795" i="64" s="1"/>
  <c r="AY3174" i="64"/>
  <c r="AY3227" i="64" s="1"/>
  <c r="AY1780" i="64"/>
  <c r="AY1795" i="64" s="1"/>
  <c r="AI3174" i="64"/>
  <c r="AI3227" i="64" s="1"/>
  <c r="AI1780" i="64"/>
  <c r="AI1795" i="64" s="1"/>
  <c r="CJ3173" i="64"/>
  <c r="CJ3226" i="64" s="1"/>
  <c r="CJ1779" i="64"/>
  <c r="BT3173" i="64"/>
  <c r="BT3226" i="64" s="1"/>
  <c r="BT1779" i="64"/>
  <c r="BD3173" i="64"/>
  <c r="BD3226" i="64" s="1"/>
  <c r="BD1779" i="64"/>
  <c r="AN3173" i="64"/>
  <c r="AN3226" i="64" s="1"/>
  <c r="AN1779" i="64"/>
  <c r="X3173" i="64"/>
  <c r="X3226" i="64" s="1"/>
  <c r="X1779" i="64"/>
  <c r="CB3178" i="64"/>
  <c r="CB1784" i="64"/>
  <c r="BL3178" i="64"/>
  <c r="BL1784" i="64"/>
  <c r="AV3178" i="64"/>
  <c r="AV1784" i="64"/>
  <c r="AF3178" i="64"/>
  <c r="AF1784" i="64"/>
  <c r="CK3177" i="64"/>
  <c r="CK1783" i="64"/>
  <c r="CK1798" i="64" s="1"/>
  <c r="BU3177" i="64"/>
  <c r="BU1783" i="64"/>
  <c r="BU1798" i="64" s="1"/>
  <c r="BE3177" i="64"/>
  <c r="BE1783" i="64"/>
  <c r="BE1798" i="64" s="1"/>
  <c r="AO3177" i="64"/>
  <c r="AO1783" i="64"/>
  <c r="AO1798" i="64" s="1"/>
  <c r="Y3177" i="64"/>
  <c r="Y1783" i="64"/>
  <c r="Y1798" i="64" s="1"/>
  <c r="CD3174" i="64"/>
  <c r="CD3227" i="64" s="1"/>
  <c r="CD1780" i="64"/>
  <c r="CD1795" i="64" s="1"/>
  <c r="BN3174" i="64"/>
  <c r="BN3227" i="64" s="1"/>
  <c r="BN1780" i="64"/>
  <c r="BN1795" i="64" s="1"/>
  <c r="AX3174" i="64"/>
  <c r="AX3227" i="64" s="1"/>
  <c r="AX1780" i="64"/>
  <c r="AX1795" i="64" s="1"/>
  <c r="AH3174" i="64"/>
  <c r="AH3227" i="64" s="1"/>
  <c r="AH1780" i="64"/>
  <c r="AH1795" i="64" s="1"/>
  <c r="CI3173" i="64"/>
  <c r="CI3226" i="64" s="1"/>
  <c r="CI1779" i="64"/>
  <c r="BS3173" i="64"/>
  <c r="BS3226" i="64" s="1"/>
  <c r="BS1779" i="64"/>
  <c r="BC3173" i="64"/>
  <c r="BC3226" i="64" s="1"/>
  <c r="BC1779" i="64"/>
  <c r="AM3173" i="64"/>
  <c r="AM3226" i="64" s="1"/>
  <c r="AM1779" i="64"/>
  <c r="W3173" i="64"/>
  <c r="W3226" i="64" s="1"/>
  <c r="W1779" i="64"/>
  <c r="CA3178" i="64"/>
  <c r="CA1784" i="64"/>
  <c r="BK3178" i="64"/>
  <c r="BK1784" i="64"/>
  <c r="AU3178" i="64"/>
  <c r="AU1784" i="64"/>
  <c r="AE3178" i="64"/>
  <c r="AE1784" i="64"/>
  <c r="CJ3177" i="64"/>
  <c r="CJ1783" i="64"/>
  <c r="CJ1798" i="64" s="1"/>
  <c r="BT3177" i="64"/>
  <c r="BT1783" i="64"/>
  <c r="BT1798" i="64" s="1"/>
  <c r="BD3177" i="64"/>
  <c r="BD1783" i="64"/>
  <c r="BD1798" i="64" s="1"/>
  <c r="AN3177" i="64"/>
  <c r="AN1783" i="64"/>
  <c r="AN1798" i="64" s="1"/>
  <c r="X3177" i="64"/>
  <c r="X1783" i="64"/>
  <c r="X1798" i="64" s="1"/>
  <c r="CC3174" i="64"/>
  <c r="CC3227" i="64" s="1"/>
  <c r="CC1780" i="64"/>
  <c r="CC1795" i="64" s="1"/>
  <c r="BM3174" i="64"/>
  <c r="BM3227" i="64" s="1"/>
  <c r="BM1780" i="64"/>
  <c r="BM1795" i="64" s="1"/>
  <c r="AW3174" i="64"/>
  <c r="AW3227" i="64" s="1"/>
  <c r="AW1780" i="64"/>
  <c r="AW1795" i="64" s="1"/>
  <c r="AG3174" i="64"/>
  <c r="AG3227" i="64" s="1"/>
  <c r="AG1780" i="64"/>
  <c r="AG1795" i="64" s="1"/>
  <c r="CH3173" i="64"/>
  <c r="CH3226" i="64" s="1"/>
  <c r="CH1779" i="64"/>
  <c r="BR3173" i="64"/>
  <c r="BR3226" i="64" s="1"/>
  <c r="BR1779" i="64"/>
  <c r="BB3173" i="64"/>
  <c r="BB3226" i="64" s="1"/>
  <c r="BB1779" i="64"/>
  <c r="AL3173" i="64"/>
  <c r="AL3226" i="64" s="1"/>
  <c r="AL1779" i="64"/>
  <c r="V3173" i="64"/>
  <c r="V3226" i="64" s="1"/>
  <c r="V1779" i="64"/>
  <c r="BZ3178" i="64"/>
  <c r="BZ1784" i="64"/>
  <c r="BJ3178" i="64"/>
  <c r="BJ1784" i="64"/>
  <c r="AT3178" i="64"/>
  <c r="AT1784" i="64"/>
  <c r="AD3178" i="64"/>
  <c r="AD1784" i="64"/>
  <c r="CI3177" i="64"/>
  <c r="CI1783" i="64"/>
  <c r="CI1798" i="64" s="1"/>
  <c r="BS3177" i="64"/>
  <c r="BS1783" i="64"/>
  <c r="BS1798" i="64" s="1"/>
  <c r="BC3177" i="64"/>
  <c r="BC1783" i="64"/>
  <c r="BC1798" i="64" s="1"/>
  <c r="AM3177" i="64"/>
  <c r="AM1783" i="64"/>
  <c r="AM1798" i="64" s="1"/>
  <c r="W3177" i="64"/>
  <c r="W1783" i="64"/>
  <c r="W1798" i="64" s="1"/>
  <c r="CB3174" i="64"/>
  <c r="CB3227" i="64" s="1"/>
  <c r="CB1780" i="64"/>
  <c r="CB1795" i="64" s="1"/>
  <c r="BL3174" i="64"/>
  <c r="BL3227" i="64" s="1"/>
  <c r="BL1780" i="64"/>
  <c r="BL1795" i="64" s="1"/>
  <c r="AV3174" i="64"/>
  <c r="AV3227" i="64" s="1"/>
  <c r="AV1780" i="64"/>
  <c r="AV1795" i="64" s="1"/>
  <c r="AF3174" i="64"/>
  <c r="AF3227" i="64" s="1"/>
  <c r="AF1780" i="64"/>
  <c r="AF1795" i="64" s="1"/>
  <c r="CG3173" i="64"/>
  <c r="CG3226" i="64" s="1"/>
  <c r="CG1779" i="64"/>
  <c r="BQ3173" i="64"/>
  <c r="BQ3226" i="64" s="1"/>
  <c r="BQ1779" i="64"/>
  <c r="BA3173" i="64"/>
  <c r="BA3226" i="64" s="1"/>
  <c r="BA1779" i="64"/>
  <c r="AK3173" i="64"/>
  <c r="AK3226" i="64" s="1"/>
  <c r="AK1779" i="64"/>
  <c r="U3173" i="64"/>
  <c r="U3226" i="64" s="1"/>
  <c r="U1779" i="64"/>
  <c r="BY3178" i="64"/>
  <c r="BY1784" i="64"/>
  <c r="BI3178" i="64"/>
  <c r="BI1784" i="64"/>
  <c r="AS3178" i="64"/>
  <c r="AS1784" i="64"/>
  <c r="AC3178" i="64"/>
  <c r="AC1784" i="64"/>
  <c r="CH3177" i="64"/>
  <c r="CH1783" i="64"/>
  <c r="CH1798" i="64" s="1"/>
  <c r="BR3177" i="64"/>
  <c r="BR1783" i="64"/>
  <c r="BR1798" i="64" s="1"/>
  <c r="BB3177" i="64"/>
  <c r="BB1783" i="64"/>
  <c r="BB1798" i="64" s="1"/>
  <c r="AL3177" i="64"/>
  <c r="AL1783" i="64"/>
  <c r="AL1798" i="64" s="1"/>
  <c r="V3177" i="64"/>
  <c r="V1783" i="64"/>
  <c r="V1798" i="64" s="1"/>
  <c r="CA3174" i="64"/>
  <c r="CA3227" i="64" s="1"/>
  <c r="CA1780" i="64"/>
  <c r="CA1795" i="64" s="1"/>
  <c r="BK3174" i="64"/>
  <c r="BK3227" i="64" s="1"/>
  <c r="BK1780" i="64"/>
  <c r="BK1795" i="64" s="1"/>
  <c r="AU3174" i="64"/>
  <c r="AU3227" i="64" s="1"/>
  <c r="AU1780" i="64"/>
  <c r="AU1795" i="64" s="1"/>
  <c r="AE3174" i="64"/>
  <c r="AE3227" i="64" s="1"/>
  <c r="AE1780" i="64"/>
  <c r="AE1795" i="64" s="1"/>
  <c r="CF3173" i="64"/>
  <c r="CF3226" i="64" s="1"/>
  <c r="CF1779" i="64"/>
  <c r="BP3173" i="64"/>
  <c r="BP3226" i="64" s="1"/>
  <c r="BP1779" i="64"/>
  <c r="AZ3173" i="64"/>
  <c r="AZ3226" i="64" s="1"/>
  <c r="AZ1779" i="64"/>
  <c r="AJ3173" i="64"/>
  <c r="AJ3226" i="64" s="1"/>
  <c r="AJ1779" i="64"/>
  <c r="T3173" i="64"/>
  <c r="T3226" i="64" s="1"/>
  <c r="T1779" i="64"/>
  <c r="BX3178" i="64"/>
  <c r="BX1784" i="64"/>
  <c r="BH3178" i="64"/>
  <c r="BH1784" i="64"/>
  <c r="AR3178" i="64"/>
  <c r="AR1784" i="64"/>
  <c r="AB3178" i="64"/>
  <c r="AB1784" i="64"/>
  <c r="CG3177" i="64"/>
  <c r="CG1783" i="64"/>
  <c r="CG1798" i="64" s="1"/>
  <c r="BQ3177" i="64"/>
  <c r="BQ1783" i="64"/>
  <c r="BQ1798" i="64" s="1"/>
  <c r="BA3177" i="64"/>
  <c r="BA1783" i="64"/>
  <c r="BA1798" i="64" s="1"/>
  <c r="AK3177" i="64"/>
  <c r="AK1783" i="64"/>
  <c r="AK1798" i="64" s="1"/>
  <c r="U3177" i="64"/>
  <c r="U1783" i="64"/>
  <c r="U1798" i="64" s="1"/>
  <c r="BZ3174" i="64"/>
  <c r="BZ3227" i="64" s="1"/>
  <c r="BZ1780" i="64"/>
  <c r="BZ1795" i="64" s="1"/>
  <c r="BJ3174" i="64"/>
  <c r="BJ3227" i="64" s="1"/>
  <c r="BJ1780" i="64"/>
  <c r="BJ1795" i="64" s="1"/>
  <c r="AT3174" i="64"/>
  <c r="AT3227" i="64" s="1"/>
  <c r="AT1780" i="64"/>
  <c r="AT1795" i="64" s="1"/>
  <c r="AD3174" i="64"/>
  <c r="AD3227" i="64" s="1"/>
  <c r="AD1780" i="64"/>
  <c r="AD1795" i="64" s="1"/>
  <c r="CE3173" i="64"/>
  <c r="CE3226" i="64" s="1"/>
  <c r="CE1779" i="64"/>
  <c r="BO3173" i="64"/>
  <c r="BO3226" i="64" s="1"/>
  <c r="BO1779" i="64"/>
  <c r="AY3173" i="64"/>
  <c r="AY3226" i="64" s="1"/>
  <c r="AY1779" i="64"/>
  <c r="AI3173" i="64"/>
  <c r="AI3226" i="64" s="1"/>
  <c r="AI1779" i="64"/>
  <c r="BW3178" i="64"/>
  <c r="BW1784" i="64"/>
  <c r="BG3178" i="64"/>
  <c r="BG1784" i="64"/>
  <c r="AQ3178" i="64"/>
  <c r="AQ1784" i="64"/>
  <c r="AA3178" i="64"/>
  <c r="AA1784" i="64"/>
  <c r="CF3177" i="64"/>
  <c r="CF1783" i="64"/>
  <c r="CF1798" i="64" s="1"/>
  <c r="BP3177" i="64"/>
  <c r="BP1783" i="64"/>
  <c r="BP1798" i="64" s="1"/>
  <c r="AZ3177" i="64"/>
  <c r="AZ1783" i="64"/>
  <c r="AZ1798" i="64" s="1"/>
  <c r="AJ3177" i="64"/>
  <c r="AJ1783" i="64"/>
  <c r="AJ1798" i="64" s="1"/>
  <c r="T3177" i="64"/>
  <c r="T1783" i="64"/>
  <c r="T1798" i="64" s="1"/>
  <c r="BY3174" i="64"/>
  <c r="BY3227" i="64" s="1"/>
  <c r="BY1780" i="64"/>
  <c r="BY1795" i="64" s="1"/>
  <c r="BI3174" i="64"/>
  <c r="BI3227" i="64" s="1"/>
  <c r="BI1780" i="64"/>
  <c r="BI1795" i="64" s="1"/>
  <c r="AS3174" i="64"/>
  <c r="AS3227" i="64" s="1"/>
  <c r="AS1780" i="64"/>
  <c r="AS1795" i="64" s="1"/>
  <c r="AC3174" i="64"/>
  <c r="AC3227" i="64" s="1"/>
  <c r="AC1780" i="64"/>
  <c r="AC1795" i="64" s="1"/>
  <c r="CD3173" i="64"/>
  <c r="CD3226" i="64" s="1"/>
  <c r="CD1779" i="64"/>
  <c r="BN3173" i="64"/>
  <c r="BN3226" i="64" s="1"/>
  <c r="BN1779" i="64"/>
  <c r="AX3173" i="64"/>
  <c r="AX3226" i="64" s="1"/>
  <c r="AX1779" i="64"/>
  <c r="AH3173" i="64"/>
  <c r="AH3226" i="64" s="1"/>
  <c r="AH1779" i="64"/>
  <c r="BV3178" i="64"/>
  <c r="BV1784" i="64"/>
  <c r="BF3178" i="64"/>
  <c r="BF1784" i="64"/>
  <c r="AP3178" i="64"/>
  <c r="AP1784" i="64"/>
  <c r="Z3178" i="64"/>
  <c r="Z1784" i="64"/>
  <c r="CE3177" i="64"/>
  <c r="CE1783" i="64"/>
  <c r="CE1798" i="64" s="1"/>
  <c r="BO3177" i="64"/>
  <c r="BO1783" i="64"/>
  <c r="BO1798" i="64" s="1"/>
  <c r="AY3177" i="64"/>
  <c r="AY1783" i="64"/>
  <c r="AY1798" i="64" s="1"/>
  <c r="AI3177" i="64"/>
  <c r="AI1783" i="64"/>
  <c r="AI1798" i="64" s="1"/>
  <c r="BX3174" i="64"/>
  <c r="BX3227" i="64" s="1"/>
  <c r="BX1780" i="64"/>
  <c r="BX1795" i="64" s="1"/>
  <c r="BH3174" i="64"/>
  <c r="BH3227" i="64" s="1"/>
  <c r="BH1780" i="64"/>
  <c r="BH1795" i="64" s="1"/>
  <c r="AR3174" i="64"/>
  <c r="AR3227" i="64" s="1"/>
  <c r="AR1780" i="64"/>
  <c r="AR1795" i="64" s="1"/>
  <c r="AB3174" i="64"/>
  <c r="AB3227" i="64" s="1"/>
  <c r="AB1780" i="64"/>
  <c r="CC3173" i="64"/>
  <c r="CC3226" i="64" s="1"/>
  <c r="CC1779" i="64"/>
  <c r="BM3173" i="64"/>
  <c r="BM3226" i="64" s="1"/>
  <c r="BM1779" i="64"/>
  <c r="AW3173" i="64"/>
  <c r="AW3226" i="64" s="1"/>
  <c r="AW1779" i="64"/>
  <c r="AG3173" i="64"/>
  <c r="AG3226" i="64" s="1"/>
  <c r="AG1779" i="64"/>
  <c r="CK3178" i="64"/>
  <c r="CK1784" i="64"/>
  <c r="BU3178" i="64"/>
  <c r="BU1784" i="64"/>
  <c r="BE3178" i="64"/>
  <c r="BE1784" i="64"/>
  <c r="AO3178" i="64"/>
  <c r="AO1784" i="64"/>
  <c r="Y3178" i="64"/>
  <c r="Y1784" i="64"/>
  <c r="CD3177" i="64"/>
  <c r="CD1783" i="64"/>
  <c r="CD1798" i="64" s="1"/>
  <c r="BN3177" i="64"/>
  <c r="BN1783" i="64"/>
  <c r="BN1798" i="64" s="1"/>
  <c r="AX3177" i="64"/>
  <c r="AX1783" i="64"/>
  <c r="AX1798" i="64" s="1"/>
  <c r="AH3177" i="64"/>
  <c r="AH1783" i="64"/>
  <c r="AH1798" i="64" s="1"/>
  <c r="BW3174" i="64"/>
  <c r="BW3227" i="64" s="1"/>
  <c r="BW1780" i="64"/>
  <c r="BW1795" i="64" s="1"/>
  <c r="BG3174" i="64"/>
  <c r="BG3227" i="64" s="1"/>
  <c r="BG1780" i="64"/>
  <c r="BG1795" i="64" s="1"/>
  <c r="AQ3174" i="64"/>
  <c r="AQ3227" i="64" s="1"/>
  <c r="AQ1780" i="64"/>
  <c r="AQ1795" i="64" s="1"/>
  <c r="AA3174" i="64"/>
  <c r="AA3227" i="64" s="1"/>
  <c r="AA1780" i="64"/>
  <c r="CB3173" i="64"/>
  <c r="CB3226" i="64" s="1"/>
  <c r="CB1779" i="64"/>
  <c r="BL3173" i="64"/>
  <c r="BL3226" i="64" s="1"/>
  <c r="BL1779" i="64"/>
  <c r="AV3173" i="64"/>
  <c r="AV3226" i="64" s="1"/>
  <c r="AV1779" i="64"/>
  <c r="AF3173" i="64"/>
  <c r="AF3226" i="64" s="1"/>
  <c r="AF1779" i="64"/>
  <c r="CJ3178" i="64"/>
  <c r="CJ1784" i="64"/>
  <c r="BT3178" i="64"/>
  <c r="BT1784" i="64"/>
  <c r="BD3178" i="64"/>
  <c r="BD1784" i="64"/>
  <c r="AN3178" i="64"/>
  <c r="AN1784" i="64"/>
  <c r="X3178" i="64"/>
  <c r="X1784" i="64"/>
  <c r="CC3177" i="64"/>
  <c r="CC1783" i="64"/>
  <c r="CC1798" i="64" s="1"/>
  <c r="BM3177" i="64"/>
  <c r="BM1783" i="64"/>
  <c r="BM1798" i="64" s="1"/>
  <c r="AW3177" i="64"/>
  <c r="AW1783" i="64"/>
  <c r="AW1798" i="64" s="1"/>
  <c r="AG3177" i="64"/>
  <c r="AG1783" i="64"/>
  <c r="AG1798" i="64" s="1"/>
  <c r="BV3174" i="64"/>
  <c r="BV3227" i="64" s="1"/>
  <c r="BV1780" i="64"/>
  <c r="BV1795" i="64" s="1"/>
  <c r="BF3174" i="64"/>
  <c r="BF3227" i="64" s="1"/>
  <c r="BF1780" i="64"/>
  <c r="BF1795" i="64" s="1"/>
  <c r="AP3174" i="64"/>
  <c r="AP3227" i="64" s="1"/>
  <c r="AP1780" i="64"/>
  <c r="AP1795" i="64" s="1"/>
  <c r="Z3174" i="64"/>
  <c r="Z3227" i="64" s="1"/>
  <c r="Z1780" i="64"/>
  <c r="CA3173" i="64"/>
  <c r="CA3226" i="64" s="1"/>
  <c r="CA1779" i="64"/>
  <c r="BK3173" i="64"/>
  <c r="BK3226" i="64" s="1"/>
  <c r="BK1779" i="64"/>
  <c r="AU3173" i="64"/>
  <c r="AU3226" i="64" s="1"/>
  <c r="AU1779" i="64"/>
  <c r="AE3173" i="64"/>
  <c r="AE3226" i="64" s="1"/>
  <c r="AE1779" i="64"/>
  <c r="CI3178" i="64"/>
  <c r="CI1784" i="64"/>
  <c r="BS3178" i="64"/>
  <c r="BS1784" i="64"/>
  <c r="BC3178" i="64"/>
  <c r="BC1784" i="64"/>
  <c r="AM3178" i="64"/>
  <c r="AM1784" i="64"/>
  <c r="W3178" i="64"/>
  <c r="W1784" i="64"/>
  <c r="CB3177" i="64"/>
  <c r="CB1783" i="64"/>
  <c r="CB1798" i="64" s="1"/>
  <c r="BL3177" i="64"/>
  <c r="BL1783" i="64"/>
  <c r="BL1798" i="64" s="1"/>
  <c r="AV3177" i="64"/>
  <c r="AV1783" i="64"/>
  <c r="AV1798" i="64" s="1"/>
  <c r="AF3177" i="64"/>
  <c r="AF1783" i="64"/>
  <c r="AF1798" i="64" s="1"/>
  <c r="CK3174" i="64"/>
  <c r="CK3227" i="64" s="1"/>
  <c r="CK1780" i="64"/>
  <c r="CK1795" i="64" s="1"/>
  <c r="BU3174" i="64"/>
  <c r="BU3227" i="64" s="1"/>
  <c r="BU1780" i="64"/>
  <c r="BU1795" i="64" s="1"/>
  <c r="BE3174" i="64"/>
  <c r="BE3227" i="64" s="1"/>
  <c r="BE1780" i="64"/>
  <c r="BE1795" i="64" s="1"/>
  <c r="AO3174" i="64"/>
  <c r="AO3227" i="64" s="1"/>
  <c r="AO1780" i="64"/>
  <c r="AO1795" i="64" s="1"/>
  <c r="Y3174" i="64"/>
  <c r="Y3227" i="64" s="1"/>
  <c r="Y1780" i="64"/>
  <c r="BZ3173" i="64"/>
  <c r="BZ3226" i="64" s="1"/>
  <c r="BZ1779" i="64"/>
  <c r="BJ3173" i="64"/>
  <c r="BJ3226" i="64" s="1"/>
  <c r="BJ1779" i="64"/>
  <c r="AT3173" i="64"/>
  <c r="AT3226" i="64" s="1"/>
  <c r="AT1779" i="64"/>
  <c r="AD3173" i="64"/>
  <c r="AD3226" i="64" s="1"/>
  <c r="AD1779" i="64"/>
  <c r="CH3178" i="64"/>
  <c r="CH1784" i="64"/>
  <c r="BR3178" i="64"/>
  <c r="BR1784" i="64"/>
  <c r="BB3178" i="64"/>
  <c r="BB1784" i="64"/>
  <c r="AL3178" i="64"/>
  <c r="AL1784" i="64"/>
  <c r="V3178" i="64"/>
  <c r="V1784" i="64"/>
  <c r="CA3177" i="64"/>
  <c r="CA1783" i="64"/>
  <c r="CA1798" i="64" s="1"/>
  <c r="BK3177" i="64"/>
  <c r="BK1783" i="64"/>
  <c r="BK1798" i="64" s="1"/>
  <c r="AU3177" i="64"/>
  <c r="AU1783" i="64"/>
  <c r="AU1798" i="64" s="1"/>
  <c r="AE3177" i="64"/>
  <c r="AE1783" i="64"/>
  <c r="AE1798" i="64" s="1"/>
  <c r="CJ3174" i="64"/>
  <c r="CJ3227" i="64" s="1"/>
  <c r="CJ1780" i="64"/>
  <c r="CJ1795" i="64" s="1"/>
  <c r="BT3174" i="64"/>
  <c r="BT3227" i="64" s="1"/>
  <c r="BT1780" i="64"/>
  <c r="BT1795" i="64" s="1"/>
  <c r="BD3174" i="64"/>
  <c r="BD3227" i="64" s="1"/>
  <c r="BD1780" i="64"/>
  <c r="BD1795" i="64" s="1"/>
  <c r="AN3174" i="64"/>
  <c r="AN3227" i="64" s="1"/>
  <c r="AN1780" i="64"/>
  <c r="AN1795" i="64" s="1"/>
  <c r="X3174" i="64"/>
  <c r="X3227" i="64" s="1"/>
  <c r="X1780" i="64"/>
  <c r="CA424" i="64"/>
  <c r="AV428" i="64"/>
  <c r="BK428" i="64"/>
  <c r="BY424" i="64"/>
  <c r="BI424" i="64"/>
  <c r="AS424" i="64"/>
  <c r="AC424" i="64"/>
  <c r="CG429" i="64"/>
  <c r="BQ429" i="64"/>
  <c r="BA429" i="64"/>
  <c r="AK429" i="64"/>
  <c r="U429" i="64"/>
  <c r="BZ428" i="64"/>
  <c r="BJ428" i="64"/>
  <c r="AT428" i="64"/>
  <c r="AD428" i="64"/>
  <c r="CI425" i="64"/>
  <c r="CI468" i="64" s="1"/>
  <c r="BS425" i="64"/>
  <c r="BS468" i="64" s="1"/>
  <c r="BC425" i="64"/>
  <c r="BC468" i="64" s="1"/>
  <c r="AM425" i="64"/>
  <c r="AM468" i="64" s="1"/>
  <c r="W425" i="64"/>
  <c r="W468" i="64" s="1"/>
  <c r="BU425" i="64"/>
  <c r="BU468" i="64" s="1"/>
  <c r="AL429" i="64"/>
  <c r="BX424" i="64"/>
  <c r="BH424" i="64"/>
  <c r="AR424" i="64"/>
  <c r="AB424" i="64"/>
  <c r="CF429" i="64"/>
  <c r="BP429" i="64"/>
  <c r="AZ429" i="64"/>
  <c r="AJ429" i="64"/>
  <c r="T429" i="64"/>
  <c r="BY428" i="64"/>
  <c r="BI428" i="64"/>
  <c r="AS428" i="64"/>
  <c r="AC428" i="64"/>
  <c r="CH425" i="64"/>
  <c r="CH468" i="64" s="1"/>
  <c r="BR425" i="64"/>
  <c r="BR468" i="64" s="1"/>
  <c r="BB425" i="64"/>
  <c r="BB468" i="64" s="1"/>
  <c r="AL425" i="64"/>
  <c r="AL468" i="64" s="1"/>
  <c r="V425" i="64"/>
  <c r="AM429" i="64"/>
  <c r="BJ424" i="64"/>
  <c r="BD425" i="64"/>
  <c r="BD468" i="64" s="1"/>
  <c r="BW424" i="64"/>
  <c r="BG424" i="64"/>
  <c r="AQ424" i="64"/>
  <c r="AA424" i="64"/>
  <c r="CE429" i="64"/>
  <c r="BO429" i="64"/>
  <c r="AY429" i="64"/>
  <c r="AI429" i="64"/>
  <c r="BX428" i="64"/>
  <c r="BH428" i="64"/>
  <c r="AR428" i="64"/>
  <c r="AB428" i="64"/>
  <c r="CG425" i="64"/>
  <c r="BQ425" i="64"/>
  <c r="BQ468" i="64" s="1"/>
  <c r="BA425" i="64"/>
  <c r="BA468" i="64" s="1"/>
  <c r="AK425" i="64"/>
  <c r="AK468" i="64" s="1"/>
  <c r="U425" i="64"/>
  <c r="U468" i="64" s="1"/>
  <c r="CK425" i="64"/>
  <c r="CK468" i="64" s="1"/>
  <c r="AT424" i="64"/>
  <c r="BT425" i="64"/>
  <c r="BT468" i="64" s="1"/>
  <c r="BV424" i="64"/>
  <c r="BF424" i="64"/>
  <c r="AP424" i="64"/>
  <c r="Z424" i="64"/>
  <c r="CD429" i="64"/>
  <c r="BN429" i="64"/>
  <c r="AX429" i="64"/>
  <c r="AH429" i="64"/>
  <c r="BW428" i="64"/>
  <c r="BG428" i="64"/>
  <c r="AQ428" i="64"/>
  <c r="AA428" i="64"/>
  <c r="CF425" i="64"/>
  <c r="CF468" i="64" s="1"/>
  <c r="BP425" i="64"/>
  <c r="BP468" i="64" s="1"/>
  <c r="AZ425" i="64"/>
  <c r="AZ468" i="64" s="1"/>
  <c r="AJ425" i="64"/>
  <c r="AJ468" i="64" s="1"/>
  <c r="T425" i="64"/>
  <c r="T468" i="64" s="1"/>
  <c r="AU424" i="64"/>
  <c r="AO425" i="64"/>
  <c r="CH429" i="64"/>
  <c r="X425" i="64"/>
  <c r="X468" i="64" s="1"/>
  <c r="CK424" i="64"/>
  <c r="BU424" i="64"/>
  <c r="BE424" i="64"/>
  <c r="AO424" i="64"/>
  <c r="Y424" i="64"/>
  <c r="CC429" i="64"/>
  <c r="BM429" i="64"/>
  <c r="AW429" i="64"/>
  <c r="AG429" i="64"/>
  <c r="BV428" i="64"/>
  <c r="BF428" i="64"/>
  <c r="AP428" i="64"/>
  <c r="Z428" i="64"/>
  <c r="CE425" i="64"/>
  <c r="CE468" i="64" s="1"/>
  <c r="BO425" i="64"/>
  <c r="BO468" i="64" s="1"/>
  <c r="AY425" i="64"/>
  <c r="AY468" i="64" s="1"/>
  <c r="AI425" i="64"/>
  <c r="AI468" i="64" s="1"/>
  <c r="CI429" i="64"/>
  <c r="CA428" i="64"/>
  <c r="CJ424" i="64"/>
  <c r="BT424" i="64"/>
  <c r="BD424" i="64"/>
  <c r="AN424" i="64"/>
  <c r="X424" i="64"/>
  <c r="CB429" i="64"/>
  <c r="BL429" i="64"/>
  <c r="AV429" i="64"/>
  <c r="AF429" i="64"/>
  <c r="CK428" i="64"/>
  <c r="BU428" i="64"/>
  <c r="BE428" i="64"/>
  <c r="AO428" i="64"/>
  <c r="Y428" i="64"/>
  <c r="CD425" i="64"/>
  <c r="CD468" i="64" s="1"/>
  <c r="BN425" i="64"/>
  <c r="BN468" i="64" s="1"/>
  <c r="AX425" i="64"/>
  <c r="AX468" i="64" s="1"/>
  <c r="AH425" i="64"/>
  <c r="BS429" i="64"/>
  <c r="CI424" i="64"/>
  <c r="BS424" i="64"/>
  <c r="BC424" i="64"/>
  <c r="AM424" i="64"/>
  <c r="W424" i="64"/>
  <c r="CA429" i="64"/>
  <c r="BK429" i="64"/>
  <c r="AU429" i="64"/>
  <c r="AE429" i="64"/>
  <c r="CJ428" i="64"/>
  <c r="BT428" i="64"/>
  <c r="BD428" i="64"/>
  <c r="AN428" i="64"/>
  <c r="X428" i="64"/>
  <c r="CC425" i="64"/>
  <c r="CC468" i="64" s="1"/>
  <c r="BM425" i="64"/>
  <c r="BM468" i="64" s="1"/>
  <c r="AW425" i="64"/>
  <c r="AG425" i="64"/>
  <c r="AG468" i="64" s="1"/>
  <c r="BC429" i="64"/>
  <c r="BR429" i="64"/>
  <c r="CH424" i="64"/>
  <c r="BR424" i="64"/>
  <c r="BB424" i="64"/>
  <c r="AL424" i="64"/>
  <c r="V424" i="64"/>
  <c r="BZ429" i="64"/>
  <c r="BJ429" i="64"/>
  <c r="AT429" i="64"/>
  <c r="AD429" i="64"/>
  <c r="CI428" i="64"/>
  <c r="BS428" i="64"/>
  <c r="BC428" i="64"/>
  <c r="AM428" i="64"/>
  <c r="W428" i="64"/>
  <c r="CB425" i="64"/>
  <c r="BL425" i="64"/>
  <c r="BL468" i="64" s="1"/>
  <c r="AV425" i="64"/>
  <c r="AV468" i="64" s="1"/>
  <c r="AF425" i="64"/>
  <c r="AF468" i="64" s="1"/>
  <c r="CB428" i="64"/>
  <c r="AE428" i="64"/>
  <c r="CG424" i="64"/>
  <c r="BQ424" i="64"/>
  <c r="BA424" i="64"/>
  <c r="AK424" i="64"/>
  <c r="U424" i="64"/>
  <c r="BY429" i="64"/>
  <c r="BI429" i="64"/>
  <c r="AS429" i="64"/>
  <c r="AC429" i="64"/>
  <c r="CH428" i="64"/>
  <c r="BR428" i="64"/>
  <c r="BB428" i="64"/>
  <c r="AL428" i="64"/>
  <c r="V428" i="64"/>
  <c r="CA425" i="64"/>
  <c r="CA468" i="64" s="1"/>
  <c r="BK425" i="64"/>
  <c r="BK468" i="64" s="1"/>
  <c r="AU425" i="64"/>
  <c r="AU468" i="64" s="1"/>
  <c r="AE425" i="64"/>
  <c r="AE468" i="64" s="1"/>
  <c r="AF428" i="64"/>
  <c r="BB429" i="64"/>
  <c r="CF424" i="64"/>
  <c r="BP424" i="64"/>
  <c r="AZ424" i="64"/>
  <c r="AJ424" i="64"/>
  <c r="T424" i="64"/>
  <c r="BX429" i="64"/>
  <c r="BH429" i="64"/>
  <c r="AR429" i="64"/>
  <c r="AB429" i="64"/>
  <c r="CG428" i="64"/>
  <c r="BQ428" i="64"/>
  <c r="BA428" i="64"/>
  <c r="AK428" i="64"/>
  <c r="U428" i="64"/>
  <c r="BZ425" i="64"/>
  <c r="BZ468" i="64" s="1"/>
  <c r="BJ425" i="64"/>
  <c r="BJ468" i="64" s="1"/>
  <c r="AT425" i="64"/>
  <c r="AT468" i="64" s="1"/>
  <c r="AD425" i="64"/>
  <c r="AD468" i="64" s="1"/>
  <c r="BL428" i="64"/>
  <c r="BZ424" i="64"/>
  <c r="AU428" i="64"/>
  <c r="CE424" i="64"/>
  <c r="BO424" i="64"/>
  <c r="AY424" i="64"/>
  <c r="AI424" i="64"/>
  <c r="BW429" i="64"/>
  <c r="BG429" i="64"/>
  <c r="AQ429" i="64"/>
  <c r="AA429" i="64"/>
  <c r="CF428" i="64"/>
  <c r="BP428" i="64"/>
  <c r="AZ428" i="64"/>
  <c r="AJ428" i="64"/>
  <c r="T428" i="64"/>
  <c r="BY425" i="64"/>
  <c r="BI425" i="64"/>
  <c r="BI468" i="64" s="1"/>
  <c r="AS425" i="64"/>
  <c r="AS468" i="64" s="1"/>
  <c r="AC425" i="64"/>
  <c r="AC468" i="64" s="1"/>
  <c r="AE424" i="64"/>
  <c r="Y425" i="64"/>
  <c r="Y468" i="64" s="1"/>
  <c r="CJ425" i="64"/>
  <c r="CJ468" i="64" s="1"/>
  <c r="CD424" i="64"/>
  <c r="BN424" i="64"/>
  <c r="AX424" i="64"/>
  <c r="AH424" i="64"/>
  <c r="BV429" i="64"/>
  <c r="BF429" i="64"/>
  <c r="AP429" i="64"/>
  <c r="Z429" i="64"/>
  <c r="CE428" i="64"/>
  <c r="BO428" i="64"/>
  <c r="AY428" i="64"/>
  <c r="AI428" i="64"/>
  <c r="BX425" i="64"/>
  <c r="BX468" i="64" s="1"/>
  <c r="BH425" i="64"/>
  <c r="BH468" i="64" s="1"/>
  <c r="AR425" i="64"/>
  <c r="AR468" i="64" s="1"/>
  <c r="AB425" i="64"/>
  <c r="AB468" i="64" s="1"/>
  <c r="W429" i="64"/>
  <c r="AD424" i="64"/>
  <c r="AN425" i="64"/>
  <c r="CC424" i="64"/>
  <c r="BM424" i="64"/>
  <c r="AW424" i="64"/>
  <c r="AG424" i="64"/>
  <c r="CK429" i="64"/>
  <c r="BU429" i="64"/>
  <c r="BE429" i="64"/>
  <c r="AO429" i="64"/>
  <c r="Y429" i="64"/>
  <c r="CD428" i="64"/>
  <c r="BN428" i="64"/>
  <c r="AX428" i="64"/>
  <c r="AH428" i="64"/>
  <c r="BW425" i="64"/>
  <c r="BW468" i="64" s="1"/>
  <c r="BG425" i="64"/>
  <c r="BG468" i="64" s="1"/>
  <c r="AQ425" i="64"/>
  <c r="AQ468" i="64" s="1"/>
  <c r="AA425" i="64"/>
  <c r="AA468" i="64" s="1"/>
  <c r="BK424" i="64"/>
  <c r="BE425" i="64"/>
  <c r="BE468" i="64" s="1"/>
  <c r="V429" i="64"/>
  <c r="CB424" i="64"/>
  <c r="BL424" i="64"/>
  <c r="AV424" i="64"/>
  <c r="AF424" i="64"/>
  <c r="CJ429" i="64"/>
  <c r="BT429" i="64"/>
  <c r="BD429" i="64"/>
  <c r="AN429" i="64"/>
  <c r="X429" i="64"/>
  <c r="CC428" i="64"/>
  <c r="BM428" i="64"/>
  <c r="AW428" i="64"/>
  <c r="AG428" i="64"/>
  <c r="BV425" i="64"/>
  <c r="BV468" i="64" s="1"/>
  <c r="BF425" i="64"/>
  <c r="BF468" i="64" s="1"/>
  <c r="AP425" i="64"/>
  <c r="AP468" i="64" s="1"/>
  <c r="Z425" i="64"/>
  <c r="Z468" i="64" s="1"/>
  <c r="AY480" i="64"/>
  <c r="AY534" i="64"/>
  <c r="AO475" i="64"/>
  <c r="AO529" i="64"/>
  <c r="CJ475" i="64"/>
  <c r="CJ529" i="64"/>
  <c r="BT475" i="64"/>
  <c r="BT529" i="64"/>
  <c r="BD475" i="64"/>
  <c r="BD529" i="64"/>
  <c r="AN475" i="64"/>
  <c r="AN529" i="64"/>
  <c r="X475" i="64"/>
  <c r="X529" i="64"/>
  <c r="CB480" i="64"/>
  <c r="CB534" i="64"/>
  <c r="BL480" i="64"/>
  <c r="BL534" i="64"/>
  <c r="AV480" i="64"/>
  <c r="AV534" i="64"/>
  <c r="AF480" i="64"/>
  <c r="AF534" i="64"/>
  <c r="CK479" i="64"/>
  <c r="CK533" i="64"/>
  <c r="BU479" i="64"/>
  <c r="BU533" i="64"/>
  <c r="BE479" i="64"/>
  <c r="BE533" i="64"/>
  <c r="AO479" i="64"/>
  <c r="AO533" i="64"/>
  <c r="Y479" i="64"/>
  <c r="Y533" i="64"/>
  <c r="CD476" i="64"/>
  <c r="CD519" i="64" s="1"/>
  <c r="CD530" i="64"/>
  <c r="BN476" i="64"/>
  <c r="BN519" i="64" s="1"/>
  <c r="BN530" i="64"/>
  <c r="AX476" i="64"/>
  <c r="AX519" i="64" s="1"/>
  <c r="AX530" i="64"/>
  <c r="AH476" i="64"/>
  <c r="AH519" i="64" s="1"/>
  <c r="AH530" i="64"/>
  <c r="AQ475" i="64"/>
  <c r="AQ529" i="64"/>
  <c r="CI475" i="64"/>
  <c r="CI529" i="64"/>
  <c r="BS475" i="64"/>
  <c r="BS529" i="64"/>
  <c r="BC475" i="64"/>
  <c r="BC529" i="64"/>
  <c r="AM475" i="64"/>
  <c r="AM529" i="64"/>
  <c r="W475" i="64"/>
  <c r="W529" i="64"/>
  <c r="CA480" i="64"/>
  <c r="CA534" i="64"/>
  <c r="BK480" i="64"/>
  <c r="BK534" i="64"/>
  <c r="AU480" i="64"/>
  <c r="AU534" i="64"/>
  <c r="AE480" i="64"/>
  <c r="AE534" i="64"/>
  <c r="CJ479" i="64"/>
  <c r="CJ533" i="64"/>
  <c r="BT479" i="64"/>
  <c r="BT533" i="64"/>
  <c r="BD479" i="64"/>
  <c r="BD533" i="64"/>
  <c r="AN479" i="64"/>
  <c r="AN533" i="64"/>
  <c r="X479" i="64"/>
  <c r="X533" i="64"/>
  <c r="CC476" i="64"/>
  <c r="CC519" i="64" s="1"/>
  <c r="CC530" i="64"/>
  <c r="BM476" i="64"/>
  <c r="BM530" i="64"/>
  <c r="AW476" i="64"/>
  <c r="AW519" i="64" s="1"/>
  <c r="AW530" i="64"/>
  <c r="AG476" i="64"/>
  <c r="AG519" i="64" s="1"/>
  <c r="AG530" i="64"/>
  <c r="BO480" i="64"/>
  <c r="BO534" i="64"/>
  <c r="CH475" i="64"/>
  <c r="CH529" i="64"/>
  <c r="BR475" i="64"/>
  <c r="BR529" i="64"/>
  <c r="BB475" i="64"/>
  <c r="BB529" i="64"/>
  <c r="AL475" i="64"/>
  <c r="AL529" i="64"/>
  <c r="V475" i="64"/>
  <c r="V529" i="64"/>
  <c r="BZ480" i="64"/>
  <c r="BZ534" i="64"/>
  <c r="BJ480" i="64"/>
  <c r="BJ534" i="64"/>
  <c r="AT480" i="64"/>
  <c r="AT534" i="64"/>
  <c r="AD480" i="64"/>
  <c r="AD534" i="64"/>
  <c r="CI479" i="64"/>
  <c r="CI533" i="64"/>
  <c r="BS479" i="64"/>
  <c r="BS533" i="64"/>
  <c r="BC479" i="64"/>
  <c r="BC533" i="64"/>
  <c r="AM479" i="64"/>
  <c r="AM533" i="64"/>
  <c r="W479" i="64"/>
  <c r="W533" i="64"/>
  <c r="CB476" i="64"/>
  <c r="CB519" i="64" s="1"/>
  <c r="CB530" i="64"/>
  <c r="BL476" i="64"/>
  <c r="BL519" i="64" s="1"/>
  <c r="BL530" i="64"/>
  <c r="AV476" i="64"/>
  <c r="AV519" i="64" s="1"/>
  <c r="AV530" i="64"/>
  <c r="AF476" i="64"/>
  <c r="AF519" i="64" s="1"/>
  <c r="AF530" i="64"/>
  <c r="CG475" i="64"/>
  <c r="CG529" i="64"/>
  <c r="BQ475" i="64"/>
  <c r="BQ529" i="64"/>
  <c r="BA475" i="64"/>
  <c r="BA529" i="64"/>
  <c r="AK475" i="64"/>
  <c r="AK529" i="64"/>
  <c r="U475" i="64"/>
  <c r="U529" i="64"/>
  <c r="BY480" i="64"/>
  <c r="BY534" i="64"/>
  <c r="BI480" i="64"/>
  <c r="BI534" i="64"/>
  <c r="AS480" i="64"/>
  <c r="AS534" i="64"/>
  <c r="AC480" i="64"/>
  <c r="AC534" i="64"/>
  <c r="CH479" i="64"/>
  <c r="CH533" i="64"/>
  <c r="BR479" i="64"/>
  <c r="BR533" i="64"/>
  <c r="BB479" i="64"/>
  <c r="BB533" i="64"/>
  <c r="AL479" i="64"/>
  <c r="AL533" i="64"/>
  <c r="V479" i="64"/>
  <c r="V533" i="64"/>
  <c r="CA476" i="64"/>
  <c r="CA519" i="64" s="1"/>
  <c r="CA530" i="64"/>
  <c r="BK476" i="64"/>
  <c r="BK519" i="64" s="1"/>
  <c r="BK530" i="64"/>
  <c r="AU476" i="64"/>
  <c r="AU519" i="64" s="1"/>
  <c r="AU530" i="64"/>
  <c r="AE476" i="64"/>
  <c r="AE519" i="64" s="1"/>
  <c r="AE530" i="64"/>
  <c r="BG475" i="64"/>
  <c r="BG529" i="64"/>
  <c r="CF475" i="64"/>
  <c r="CF529" i="64"/>
  <c r="BP475" i="64"/>
  <c r="BP529" i="64"/>
  <c r="AZ475" i="64"/>
  <c r="AZ529" i="64"/>
  <c r="AJ475" i="64"/>
  <c r="AJ529" i="64"/>
  <c r="T475" i="64"/>
  <c r="T529" i="64"/>
  <c r="BX480" i="64"/>
  <c r="BX534" i="64"/>
  <c r="BH480" i="64"/>
  <c r="BH534" i="64"/>
  <c r="AR480" i="64"/>
  <c r="AR534" i="64"/>
  <c r="AB480" i="64"/>
  <c r="AB534" i="64"/>
  <c r="CG479" i="64"/>
  <c r="CG533" i="64"/>
  <c r="BQ479" i="64"/>
  <c r="BQ533" i="64"/>
  <c r="BA479" i="64"/>
  <c r="BA533" i="64"/>
  <c r="AK479" i="64"/>
  <c r="AK533" i="64"/>
  <c r="U479" i="64"/>
  <c r="U533" i="64"/>
  <c r="BZ476" i="64"/>
  <c r="BZ519" i="64" s="1"/>
  <c r="BZ530" i="64"/>
  <c r="BJ476" i="64"/>
  <c r="BJ519" i="64" s="1"/>
  <c r="BJ530" i="64"/>
  <c r="AT476" i="64"/>
  <c r="AT519" i="64" s="1"/>
  <c r="AT530" i="64"/>
  <c r="AD476" i="64"/>
  <c r="AD530" i="64"/>
  <c r="BO475" i="64"/>
  <c r="BO529" i="64"/>
  <c r="AI475" i="64"/>
  <c r="AI529" i="64"/>
  <c r="AQ480" i="64"/>
  <c r="AQ534" i="64"/>
  <c r="AA480" i="64"/>
  <c r="AA534" i="64"/>
  <c r="CF479" i="64"/>
  <c r="CF533" i="64"/>
  <c r="BP479" i="64"/>
  <c r="BP533" i="64"/>
  <c r="AZ479" i="64"/>
  <c r="AZ533" i="64"/>
  <c r="AJ479" i="64"/>
  <c r="AJ533" i="64"/>
  <c r="T479" i="64"/>
  <c r="T533" i="64"/>
  <c r="BY476" i="64"/>
  <c r="BY519" i="64" s="1"/>
  <c r="BY530" i="64"/>
  <c r="BI476" i="64"/>
  <c r="BI530" i="64"/>
  <c r="AS476" i="64"/>
  <c r="AS519" i="64" s="1"/>
  <c r="AS530" i="64"/>
  <c r="AC476" i="64"/>
  <c r="AC519" i="64" s="1"/>
  <c r="AC530" i="64"/>
  <c r="BQ476" i="64"/>
  <c r="BQ519" i="64" s="1"/>
  <c r="BQ530" i="64"/>
  <c r="CE475" i="64"/>
  <c r="CE529" i="64"/>
  <c r="AY475" i="64"/>
  <c r="AY529" i="64"/>
  <c r="BW480" i="64"/>
  <c r="BW534" i="64"/>
  <c r="BG480" i="64"/>
  <c r="BG534" i="64"/>
  <c r="CD475" i="64"/>
  <c r="CD529" i="64"/>
  <c r="BN475" i="64"/>
  <c r="BN529" i="64"/>
  <c r="AX475" i="64"/>
  <c r="AX529" i="64"/>
  <c r="AH475" i="64"/>
  <c r="AH529" i="64"/>
  <c r="BV480" i="64"/>
  <c r="BV534" i="64"/>
  <c r="BF480" i="64"/>
  <c r="BF534" i="64"/>
  <c r="AP480" i="64"/>
  <c r="AP534" i="64"/>
  <c r="Z480" i="64"/>
  <c r="Z534" i="64"/>
  <c r="CE479" i="64"/>
  <c r="CE533" i="64"/>
  <c r="BO479" i="64"/>
  <c r="BO533" i="64"/>
  <c r="AY479" i="64"/>
  <c r="AY533" i="64"/>
  <c r="AI479" i="64"/>
  <c r="AI533" i="64"/>
  <c r="BX476" i="64"/>
  <c r="BX519" i="64" s="1"/>
  <c r="BX530" i="64"/>
  <c r="BH476" i="64"/>
  <c r="BH519" i="64" s="1"/>
  <c r="BH530" i="64"/>
  <c r="AR476" i="64"/>
  <c r="AR519" i="64" s="1"/>
  <c r="AR530" i="64"/>
  <c r="AB476" i="64"/>
  <c r="AB530" i="64"/>
  <c r="BX479" i="64"/>
  <c r="BX533" i="64"/>
  <c r="CC475" i="64"/>
  <c r="CC529" i="64"/>
  <c r="AW475" i="64"/>
  <c r="AW529" i="64"/>
  <c r="AG475" i="64"/>
  <c r="AG529" i="64"/>
  <c r="CK480" i="64"/>
  <c r="CK534" i="64"/>
  <c r="BE480" i="64"/>
  <c r="BE534" i="64"/>
  <c r="AO480" i="64"/>
  <c r="AO534" i="64"/>
  <c r="Y480" i="64"/>
  <c r="Y534" i="64"/>
  <c r="CD479" i="64"/>
  <c r="CD533" i="64"/>
  <c r="BN479" i="64"/>
  <c r="BN533" i="64"/>
  <c r="AX479" i="64"/>
  <c r="AX533" i="64"/>
  <c r="AH479" i="64"/>
  <c r="AH533" i="64"/>
  <c r="BW476" i="64"/>
  <c r="BW519" i="64" s="1"/>
  <c r="BW530" i="64"/>
  <c r="BG476" i="64"/>
  <c r="BG519" i="64" s="1"/>
  <c r="BG530" i="64"/>
  <c r="AQ476" i="64"/>
  <c r="AQ519" i="64" s="1"/>
  <c r="AQ530" i="64"/>
  <c r="AA476" i="64"/>
  <c r="AA519" i="64" s="1"/>
  <c r="AA530" i="64"/>
  <c r="BM475" i="64"/>
  <c r="BM529" i="64"/>
  <c r="BU480" i="64"/>
  <c r="BU534" i="64"/>
  <c r="CB475" i="64"/>
  <c r="CB529" i="64"/>
  <c r="BL475" i="64"/>
  <c r="BL529" i="64"/>
  <c r="AV475" i="64"/>
  <c r="AV529" i="64"/>
  <c r="AF475" i="64"/>
  <c r="AF529" i="64"/>
  <c r="CJ480" i="64"/>
  <c r="CJ534" i="64"/>
  <c r="BT480" i="64"/>
  <c r="BT534" i="64"/>
  <c r="BD480" i="64"/>
  <c r="BD534" i="64"/>
  <c r="AN480" i="64"/>
  <c r="AN534" i="64"/>
  <c r="X480" i="64"/>
  <c r="X534" i="64"/>
  <c r="CC479" i="64"/>
  <c r="CC533" i="64"/>
  <c r="BM479" i="64"/>
  <c r="BM533" i="64"/>
  <c r="AW479" i="64"/>
  <c r="AW533" i="64"/>
  <c r="AG479" i="64"/>
  <c r="AG533" i="64"/>
  <c r="BV476" i="64"/>
  <c r="BV519" i="64" s="1"/>
  <c r="BV530" i="64"/>
  <c r="BF476" i="64"/>
  <c r="BF519" i="64" s="1"/>
  <c r="BF530" i="64"/>
  <c r="AP476" i="64"/>
  <c r="AP519" i="64" s="1"/>
  <c r="AP530" i="64"/>
  <c r="Z476" i="64"/>
  <c r="Z530" i="64"/>
  <c r="AK476" i="64"/>
  <c r="AK519" i="64" s="1"/>
  <c r="AK530" i="64"/>
  <c r="CA475" i="64"/>
  <c r="CA529" i="64"/>
  <c r="BK475" i="64"/>
  <c r="BK529" i="64"/>
  <c r="AU475" i="64"/>
  <c r="AU529" i="64"/>
  <c r="AE475" i="64"/>
  <c r="AE529" i="64"/>
  <c r="CI480" i="64"/>
  <c r="CI534" i="64"/>
  <c r="BS480" i="64"/>
  <c r="BS534" i="64"/>
  <c r="BC480" i="64"/>
  <c r="BC534" i="64"/>
  <c r="AM480" i="64"/>
  <c r="AM534" i="64"/>
  <c r="W480" i="64"/>
  <c r="W534" i="64"/>
  <c r="CB479" i="64"/>
  <c r="CB533" i="64"/>
  <c r="BL479" i="64"/>
  <c r="BL533" i="64"/>
  <c r="AV479" i="64"/>
  <c r="AV533" i="64"/>
  <c r="AF479" i="64"/>
  <c r="AF533" i="64"/>
  <c r="CK476" i="64"/>
  <c r="CK519" i="64" s="1"/>
  <c r="CK530" i="64"/>
  <c r="BU476" i="64"/>
  <c r="BU519" i="64" s="1"/>
  <c r="BU530" i="64"/>
  <c r="BE476" i="64"/>
  <c r="BE519" i="64" s="1"/>
  <c r="BE530" i="64"/>
  <c r="AO476" i="64"/>
  <c r="AO519" i="64" s="1"/>
  <c r="AO530" i="64"/>
  <c r="Y476" i="64"/>
  <c r="Y519" i="64" s="1"/>
  <c r="Y530" i="64"/>
  <c r="AR479" i="64"/>
  <c r="AR533" i="64"/>
  <c r="BZ475" i="64"/>
  <c r="BZ529" i="64"/>
  <c r="BJ475" i="64"/>
  <c r="BJ529" i="64"/>
  <c r="AT475" i="64"/>
  <c r="AT529" i="64"/>
  <c r="AD475" i="64"/>
  <c r="AD529" i="64"/>
  <c r="CH480" i="64"/>
  <c r="CH534" i="64"/>
  <c r="BR480" i="64"/>
  <c r="BR534" i="64"/>
  <c r="BB480" i="64"/>
  <c r="BB534" i="64"/>
  <c r="AL480" i="64"/>
  <c r="AL534" i="64"/>
  <c r="V480" i="64"/>
  <c r="V534" i="64"/>
  <c r="CA479" i="64"/>
  <c r="CA533" i="64"/>
  <c r="BK479" i="64"/>
  <c r="BK533" i="64"/>
  <c r="AU479" i="64"/>
  <c r="AU533" i="64"/>
  <c r="AE479" i="64"/>
  <c r="AE533" i="64"/>
  <c r="CJ476" i="64"/>
  <c r="CJ519" i="64" s="1"/>
  <c r="CJ530" i="64"/>
  <c r="BT476" i="64"/>
  <c r="BT519" i="64" s="1"/>
  <c r="BT530" i="64"/>
  <c r="BD476" i="64"/>
  <c r="BD530" i="64"/>
  <c r="AN476" i="64"/>
  <c r="AN519" i="64" s="1"/>
  <c r="AN530" i="64"/>
  <c r="X476" i="64"/>
  <c r="X519" i="64" s="1"/>
  <c r="X530" i="64"/>
  <c r="BH479" i="64"/>
  <c r="BH533" i="64"/>
  <c r="BY475" i="64"/>
  <c r="BY529" i="64"/>
  <c r="BI475" i="64"/>
  <c r="BI529" i="64"/>
  <c r="AS475" i="64"/>
  <c r="AS529" i="64"/>
  <c r="AC475" i="64"/>
  <c r="AC529" i="64"/>
  <c r="CG480" i="64"/>
  <c r="CG534" i="64"/>
  <c r="BQ480" i="64"/>
  <c r="BQ534" i="64"/>
  <c r="BA480" i="64"/>
  <c r="BA534" i="64"/>
  <c r="AK480" i="64"/>
  <c r="AK534" i="64"/>
  <c r="U480" i="64"/>
  <c r="U534" i="64"/>
  <c r="BZ479" i="64"/>
  <c r="BZ533" i="64"/>
  <c r="BJ479" i="64"/>
  <c r="BJ533" i="64"/>
  <c r="AT479" i="64"/>
  <c r="AT533" i="64"/>
  <c r="AD479" i="64"/>
  <c r="AD533" i="64"/>
  <c r="CI476" i="64"/>
  <c r="CI519" i="64" s="1"/>
  <c r="CI530" i="64"/>
  <c r="BS476" i="64"/>
  <c r="BS519" i="64" s="1"/>
  <c r="BS530" i="64"/>
  <c r="BC476" i="64"/>
  <c r="BC519" i="64" s="1"/>
  <c r="BC530" i="64"/>
  <c r="AM476" i="64"/>
  <c r="AM530" i="64"/>
  <c r="W476" i="64"/>
  <c r="W519" i="64" s="1"/>
  <c r="W530" i="64"/>
  <c r="AI480" i="64"/>
  <c r="AI534" i="64"/>
  <c r="U476" i="64"/>
  <c r="U519" i="64" s="1"/>
  <c r="U530" i="64"/>
  <c r="BX475" i="64"/>
  <c r="BX529" i="64"/>
  <c r="BH475" i="64"/>
  <c r="BH529" i="64"/>
  <c r="AR475" i="64"/>
  <c r="AR529" i="64"/>
  <c r="AB475" i="64"/>
  <c r="AB529" i="64"/>
  <c r="CF480" i="64"/>
  <c r="CF534" i="64"/>
  <c r="BP480" i="64"/>
  <c r="BP534" i="64"/>
  <c r="AZ480" i="64"/>
  <c r="AZ534" i="64"/>
  <c r="AJ480" i="64"/>
  <c r="AJ534" i="64"/>
  <c r="T480" i="64"/>
  <c r="T534" i="64"/>
  <c r="BY479" i="64"/>
  <c r="BY533" i="64"/>
  <c r="BI479" i="64"/>
  <c r="BI533" i="64"/>
  <c r="AS479" i="64"/>
  <c r="AS533" i="64"/>
  <c r="AC479" i="64"/>
  <c r="AC533" i="64"/>
  <c r="CH476" i="64"/>
  <c r="CH519" i="64" s="1"/>
  <c r="CH530" i="64"/>
  <c r="BR476" i="64"/>
  <c r="BR519" i="64" s="1"/>
  <c r="BR530" i="64"/>
  <c r="BB476" i="64"/>
  <c r="BB519" i="64" s="1"/>
  <c r="BB530" i="64"/>
  <c r="AL476" i="64"/>
  <c r="AL519" i="64" s="1"/>
  <c r="AL530" i="64"/>
  <c r="V476" i="64"/>
  <c r="V519" i="64" s="1"/>
  <c r="V530" i="64"/>
  <c r="CE480" i="64"/>
  <c 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480" i="64"/>
  <c r="BN534" i="64"/>
  <c r="AX480" i="64"/>
  <c r="AX534" i="64"/>
  <c r="AH480" i="64"/>
  <c r="AH534" i="64"/>
  <c r="BW479" i="64"/>
  <c r="BW533" i="64"/>
  <c r="BG479" i="64"/>
  <c r="BG533" i="64"/>
  <c r="AQ479" i="64"/>
  <c r="AQ533" i="64"/>
  <c r="AA479" i="64"/>
  <c r="AA533" i="64"/>
  <c r="CF476" i="64"/>
  <c r="CF530" i="64"/>
  <c r="BP476" i="64"/>
  <c r="BP519" i="64" s="1"/>
  <c r="BP530" i="64"/>
  <c r="AZ476" i="64"/>
  <c r="AZ519" i="64" s="1"/>
  <c r="AZ530" i="64"/>
  <c r="AJ476" i="64"/>
  <c r="AJ519" i="64" s="1"/>
  <c r="AJ530" i="64"/>
  <c r="T476" i="64"/>
  <c r="T519" i="64" s="1"/>
  <c r="T530" i="64"/>
  <c r="BW475" i="64"/>
  <c r="BW529" i="64"/>
  <c r="CK475" i="64"/>
  <c r="CK529" i="64"/>
  <c r="BU475" i="64"/>
  <c r="BU529" i="64"/>
  <c r="BE475" i="64"/>
  <c r="BE529" i="64"/>
  <c r="Y475" i="64"/>
  <c r="Y529" i="64"/>
  <c r="CC480" i="64"/>
  <c r="CC534" i="64"/>
  <c r="BM480" i="64"/>
  <c r="BM534" i="64"/>
  <c r="AW480" i="64"/>
  <c r="AW534" i="64"/>
  <c r="AG480" i="64"/>
  <c r="AG534" i="64"/>
  <c r="BV479" i="64"/>
  <c r="BV533" i="64"/>
  <c r="BF479" i="64"/>
  <c r="BF533" i="64"/>
  <c r="AP479" i="64"/>
  <c r="AP533" i="64"/>
  <c r="Z479" i="64"/>
  <c r="Z533" i="64"/>
  <c r="CE476" i="64"/>
  <c r="CE519" i="64" s="1"/>
  <c r="CE530" i="64"/>
  <c r="BO476" i="64"/>
  <c r="BO519" i="64" s="1"/>
  <c r="BO530" i="64"/>
  <c r="AY476" i="64"/>
  <c r="AY519" i="64" s="1"/>
  <c r="AY530" i="64"/>
  <c r="AI476" i="64"/>
  <c r="AI519" i="64" s="1"/>
  <c r="AI530" i="64"/>
  <c r="CB392" i="64"/>
  <c r="CB416" i="64" s="1"/>
  <c r="CB1528" i="64"/>
  <c r="CB1552" i="64" s="1"/>
  <c r="BL392" i="64"/>
  <c r="BL416" i="64" s="1"/>
  <c r="BL1528" i="64"/>
  <c r="BL1552" i="64" s="1"/>
  <c r="AV392" i="64"/>
  <c r="AV416" i="64" s="1"/>
  <c r="AV1528" i="64"/>
  <c r="AV1552" i="64" s="1"/>
  <c r="AF392" i="64"/>
  <c r="AF416" i="64" s="1"/>
  <c r="AF1528" i="64"/>
  <c r="AF1552" i="64" s="1"/>
  <c r="CJ397" i="64"/>
  <c r="CJ421" i="64" s="1"/>
  <c r="CJ1533" i="64"/>
  <c r="CJ1557" i="64" s="1"/>
  <c r="BT397" i="64"/>
  <c r="BT421" i="64" s="1"/>
  <c r="BT1533" i="64"/>
  <c r="BT1557" i="64" s="1"/>
  <c r="BD397" i="64"/>
  <c r="BD421" i="64" s="1"/>
  <c r="BD1533" i="64"/>
  <c r="BD1557" i="64" s="1"/>
  <c r="AN397" i="64"/>
  <c r="AN421" i="64" s="1"/>
  <c r="AN1533" i="64"/>
  <c r="AN1557" i="64" s="1"/>
  <c r="X397" i="64"/>
  <c r="X421" i="64" s="1"/>
  <c r="X1533" i="64"/>
  <c r="X1557" i="64" s="1"/>
  <c r="CC396" i="64"/>
  <c r="CC1532" i="64"/>
  <c r="BM396" i="64"/>
  <c r="BM1532" i="64"/>
  <c r="AW396" i="64"/>
  <c r="AW1532" i="64"/>
  <c r="AG396" i="64"/>
  <c r="AG1532" i="64"/>
  <c r="BV393" i="64"/>
  <c r="BV417" i="64" s="1"/>
  <c r="BV1529" i="64"/>
  <c r="BV1553" i="64" s="1"/>
  <c r="BF393" i="64"/>
  <c r="BF417" i="64" s="1"/>
  <c r="BF1529" i="64"/>
  <c r="BF1553" i="64" s="1"/>
  <c r="AP393" i="64"/>
  <c r="AP417" i="64" s="1"/>
  <c r="AP1529" i="64"/>
  <c r="AP1553" i="64" s="1"/>
  <c r="Z393" i="64"/>
  <c r="Z1529" i="64"/>
  <c r="Z1553" i="64" s="1"/>
  <c r="CA392" i="64"/>
  <c r="CA416" i="64" s="1"/>
  <c r="CA1528" i="64"/>
  <c r="CA1552" i="64" s="1"/>
  <c r="BK392" i="64"/>
  <c r="BK416" i="64" s="1"/>
  <c r="BK1528" i="64"/>
  <c r="BK1552" i="64" s="1"/>
  <c r="AU392" i="64"/>
  <c r="AU416" i="64" s="1"/>
  <c r="AU1528" i="64"/>
  <c r="AU1552" i="64" s="1"/>
  <c r="AE392" i="64"/>
  <c r="AE416" i="64" s="1"/>
  <c r="AE1528" i="64"/>
  <c r="AE1552" i="64" s="1"/>
  <c r="CI397" i="64"/>
  <c r="CI421" i="64" s="1"/>
  <c r="CI1533" i="64"/>
  <c r="CI1557" i="64" s="1"/>
  <c r="BS397" i="64"/>
  <c r="BS421" i="64" s="1"/>
  <c r="BS1533" i="64"/>
  <c r="BS1557" i="64" s="1"/>
  <c r="BC397" i="64"/>
  <c r="BC421" i="64" s="1"/>
  <c r="BC1533" i="64"/>
  <c r="BC1557" i="64" s="1"/>
  <c r="AM397" i="64"/>
  <c r="AM421" i="64" s="1"/>
  <c r="AM1533" i="64"/>
  <c r="AM1557" i="64" s="1"/>
  <c r="W397" i="64"/>
  <c r="W421" i="64" s="1"/>
  <c r="W1533" i="64"/>
  <c r="W1557" i="64" s="1"/>
  <c r="CB396" i="64"/>
  <c r="CB1532" i="64"/>
  <c r="BL396" i="64"/>
  <c r="BL1532" i="64"/>
  <c r="AV396" i="64"/>
  <c r="AV1532" i="64"/>
  <c r="AF396" i="64"/>
  <c r="AF1532" i="64"/>
  <c r="CK393" i="64"/>
  <c r="CK417" i="64" s="1"/>
  <c r="CK1529" i="64"/>
  <c r="CK1553" i="64" s="1"/>
  <c r="BU393" i="64"/>
  <c r="BU417" i="64" s="1"/>
  <c r="BU1529" i="64"/>
  <c r="BU1553" i="64" s="1"/>
  <c r="BE393" i="64"/>
  <c r="BE417" i="64" s="1"/>
  <c r="BE1529" i="64"/>
  <c r="BE1553" i="64" s="1"/>
  <c r="AO393" i="64"/>
  <c r="AO417" i="64" s="1"/>
  <c r="AO1529" i="64"/>
  <c r="AO1553" i="64" s="1"/>
  <c r="Y393" i="64"/>
  <c r="Y1529" i="64"/>
  <c r="Y1553" i="64" s="1"/>
  <c r="BZ392" i="64"/>
  <c r="BZ416" i="64" s="1"/>
  <c r="BZ1528" i="64"/>
  <c r="BZ1552" i="64" s="1"/>
  <c r="BJ392" i="64"/>
  <c r="BJ416" i="64" s="1"/>
  <c r="BJ1528" i="64"/>
  <c r="BJ1552" i="64" s="1"/>
  <c r="AT392" i="64"/>
  <c r="AT416" i="64" s="1"/>
  <c r="AT1528" i="64"/>
  <c r="AT1552" i="64" s="1"/>
  <c r="AD392" i="64"/>
  <c r="AD416" i="64" s="1"/>
  <c r="AD1528" i="64"/>
  <c r="AD1552" i="64" s="1"/>
  <c r="CH397" i="64"/>
  <c r="CH421" i="64" s="1"/>
  <c r="CH1533" i="64"/>
  <c r="CH1557" i="64" s="1"/>
  <c r="BR397" i="64"/>
  <c r="BR421" i="64" s="1"/>
  <c r="BR1533" i="64"/>
  <c r="BR1557" i="64" s="1"/>
  <c r="BB397" i="64"/>
  <c r="BB421" i="64" s="1"/>
  <c r="BB1533" i="64"/>
  <c r="BB1557" i="64" s="1"/>
  <c r="AL397" i="64"/>
  <c r="AL421" i="64" s="1"/>
  <c r="AL1533" i="64"/>
  <c r="AL1557" i="64" s="1"/>
  <c r="V397" i="64"/>
  <c r="V421" i="64" s="1"/>
  <c r="V1533" i="64"/>
  <c r="V1557" i="64" s="1"/>
  <c r="CA396" i="64"/>
  <c r="CA1532" i="64"/>
  <c r="BK396" i="64"/>
  <c r="BK1532" i="64"/>
  <c r="AU396" i="64"/>
  <c r="AU1532" i="64"/>
  <c r="AE396" i="64"/>
  <c r="AE1532" i="64"/>
  <c r="CJ393" i="64"/>
  <c r="CJ417" i="64" s="1"/>
  <c r="CJ1529" i="64"/>
  <c r="CJ1553" i="64" s="1"/>
  <c r="BT393" i="64"/>
  <c r="BT417" i="64" s="1"/>
  <c r="BT1529" i="64"/>
  <c r="BT1553" i="64" s="1"/>
  <c r="BD393" i="64"/>
  <c r="BD417" i="64" s="1"/>
  <c r="BD1529" i="64"/>
  <c r="BD1553" i="64" s="1"/>
  <c r="AN393" i="64"/>
  <c r="AN417" i="64" s="1"/>
  <c r="AN1529" i="64"/>
  <c r="AN1553" i="64" s="1"/>
  <c r="X393" i="64"/>
  <c r="X1529" i="64"/>
  <c r="X1553" i="64" s="1"/>
  <c r="BY392" i="64"/>
  <c r="BY416" i="64" s="1"/>
  <c r="BY1528" i="64"/>
  <c r="BY1552" i="64" s="1"/>
  <c r="BI392" i="64"/>
  <c r="BI416" i="64" s="1"/>
  <c r="BI1528" i="64"/>
  <c r="BI1552" i="64" s="1"/>
  <c r="AS392" i="64"/>
  <c r="AS416" i="64" s="1"/>
  <c r="AS1528" i="64"/>
  <c r="AS1552" i="64" s="1"/>
  <c r="AC392" i="64"/>
  <c r="AC416" i="64" s="1"/>
  <c r="AC1528" i="64"/>
  <c r="AC1552" i="64" s="1"/>
  <c r="CG397" i="64"/>
  <c r="CG421" i="64" s="1"/>
  <c r="CG1533" i="64"/>
  <c r="CG1557" i="64" s="1"/>
  <c r="BQ397" i="64"/>
  <c r="BQ421" i="64" s="1"/>
  <c r="BQ1533" i="64"/>
  <c r="BQ1557" i="64" s="1"/>
  <c r="BA397" i="64"/>
  <c r="BA421" i="64" s="1"/>
  <c r="BA1533" i="64"/>
  <c r="BA1557" i="64" s="1"/>
  <c r="AK397" i="64"/>
  <c r="AK421" i="64" s="1"/>
  <c r="AK1533" i="64"/>
  <c r="AK1557" i="64" s="1"/>
  <c r="U397" i="64"/>
  <c r="U421" i="64" s="1"/>
  <c r="U1533" i="64"/>
  <c r="U1557" i="64" s="1"/>
  <c r="BZ396" i="64"/>
  <c r="BZ1532" i="64"/>
  <c r="BJ396" i="64"/>
  <c r="BJ1532" i="64"/>
  <c r="AT396" i="64"/>
  <c r="AT1532" i="64"/>
  <c r="AD396" i="64"/>
  <c r="AD1532" i="64"/>
  <c r="CI393" i="64"/>
  <c r="CI417" i="64" s="1"/>
  <c r="CI1529" i="64"/>
  <c r="CI1553" i="64" s="1"/>
  <c r="BS393" i="64"/>
  <c r="BS417" i="64" s="1"/>
  <c r="BS1529" i="64"/>
  <c r="BS1553" i="64" s="1"/>
  <c r="BC393" i="64"/>
  <c r="BC417" i="64" s="1"/>
  <c r="BC1529" i="64"/>
  <c r="BC1553" i="64" s="1"/>
  <c r="AM393" i="64"/>
  <c r="AM417" i="64" s="1"/>
  <c r="AM1529" i="64"/>
  <c r="AM1553" i="64" s="1"/>
  <c r="W393" i="64"/>
  <c r="W1529" i="64"/>
  <c r="W1553" i="64" s="1"/>
  <c r="BX392" i="64"/>
  <c r="BX416" i="64" s="1"/>
  <c r="BX1528" i="64"/>
  <c r="BX1552" i="64" s="1"/>
  <c r="BH392" i="64"/>
  <c r="BH416" i="64" s="1"/>
  <c r="BH1528" i="64"/>
  <c r="BH1552" i="64" s="1"/>
  <c r="AR392" i="64"/>
  <c r="AR416" i="64" s="1"/>
  <c r="AR1528" i="64"/>
  <c r="AR1552" i="64" s="1"/>
  <c r="AB392" i="64"/>
  <c r="AB416" i="64" s="1"/>
  <c r="AB1528" i="64"/>
  <c r="AB1552" i="64" s="1"/>
  <c r="CF397" i="64"/>
  <c r="CF421" i="64" s="1"/>
  <c r="CF1533" i="64"/>
  <c r="CF1557" i="64" s="1"/>
  <c r="BP397" i="64"/>
  <c r="BP421" i="64" s="1"/>
  <c r="BP1533" i="64"/>
  <c r="BP1557" i="64" s="1"/>
  <c r="AZ397" i="64"/>
  <c r="AZ421" i="64" s="1"/>
  <c r="AZ1533" i="64"/>
  <c r="AZ1557" i="64" s="1"/>
  <c r="AJ397" i="64"/>
  <c r="AJ421" i="64" s="1"/>
  <c r="AJ1533" i="64"/>
  <c r="AJ1557" i="64" s="1"/>
  <c r="T397" i="64"/>
  <c r="T421" i="64" s="1"/>
  <c r="T1533" i="64"/>
  <c r="T1557" i="64" s="1"/>
  <c r="BY396" i="64"/>
  <c r="BY1532" i="64"/>
  <c r="BI396" i="64"/>
  <c r="BI1532" i="64"/>
  <c r="AS396" i="64"/>
  <c r="AS1532" i="64"/>
  <c r="AC396" i="64"/>
  <c r="AC1532" i="64"/>
  <c r="CH393" i="64"/>
  <c r="CH417" i="64" s="1"/>
  <c r="CH1529" i="64"/>
  <c r="CH1553" i="64" s="1"/>
  <c r="BR393" i="64"/>
  <c r="BR417" i="64" s="1"/>
  <c r="BR1529" i="64"/>
  <c r="BR1553" i="64" s="1"/>
  <c r="BB393" i="64"/>
  <c r="BB417" i="64" s="1"/>
  <c r="BB1529" i="64"/>
  <c r="BB1553" i="64" s="1"/>
  <c r="AL393" i="64"/>
  <c r="AL417" i="64" s="1"/>
  <c r="AL1529" i="64"/>
  <c r="AL1553" i="64" s="1"/>
  <c r="V393" i="64"/>
  <c r="V1529" i="64"/>
  <c r="V1553" i="64" s="1"/>
  <c r="BW392" i="64"/>
  <c r="BW416" i="64" s="1"/>
  <c r="BW1528" i="64"/>
  <c r="BW1552" i="64" s="1"/>
  <c r="BG392" i="64"/>
  <c r="BG416" i="64" s="1"/>
  <c r="BG1528" i="64"/>
  <c r="BG1552" i="64" s="1"/>
  <c r="AQ392" i="64"/>
  <c r="AQ416" i="64" s="1"/>
  <c r="AQ1528" i="64"/>
  <c r="AQ1552" i="64" s="1"/>
  <c r="AA392" i="64"/>
  <c r="AA416" i="64" s="1"/>
  <c r="AA1528" i="64"/>
  <c r="AA1552" i="64" s="1"/>
  <c r="CE397" i="64"/>
  <c r="CE421" i="64" s="1"/>
  <c r="CE1533" i="64"/>
  <c r="CE1557" i="64" s="1"/>
  <c r="BO397" i="64"/>
  <c r="BO421" i="64" s="1"/>
  <c r="BO1533" i="64"/>
  <c r="BO1557" i="64" s="1"/>
  <c r="AY397" i="64"/>
  <c r="AY421" i="64" s="1"/>
  <c r="AY1533" i="64"/>
  <c r="AY1557" i="64" s="1"/>
  <c r="AI397" i="64"/>
  <c r="AI421" i="64" s="1"/>
  <c r="AI1533" i="64"/>
  <c r="AI1557" i="64" s="1"/>
  <c r="BX396" i="64"/>
  <c r="BX1532" i="64"/>
  <c r="BH396" i="64"/>
  <c r="BH1532" i="64"/>
  <c r="AR396" i="64"/>
  <c r="AR1532" i="64"/>
  <c r="AB396" i="64"/>
  <c r="AB1532" i="64"/>
  <c r="CG393" i="64"/>
  <c r="CG417" i="64" s="1"/>
  <c r="CG1529" i="64"/>
  <c r="CG1553" i="64" s="1"/>
  <c r="BQ393" i="64"/>
  <c r="BQ417" i="64" s="1"/>
  <c r="BQ1529" i="64"/>
  <c r="BQ1553" i="64" s="1"/>
  <c r="BA393" i="64"/>
  <c r="BA417" i="64" s="1"/>
  <c r="BA1529" i="64"/>
  <c r="BA1553" i="64" s="1"/>
  <c r="AK393" i="64"/>
  <c r="AK417" i="64" s="1"/>
  <c r="AK1529" i="64"/>
  <c r="AK1553" i="64" s="1"/>
  <c r="U393" i="64"/>
  <c r="U1529" i="64"/>
  <c r="U1553" i="64" s="1"/>
  <c r="BV392" i="64"/>
  <c r="BV416" i="64" s="1"/>
  <c r="BV1528" i="64"/>
  <c r="BV1552" i="64" s="1"/>
  <c r="BF392" i="64"/>
  <c r="BF416" i="64" s="1"/>
  <c r="BF1528" i="64"/>
  <c r="BF1552" i="64" s="1"/>
  <c r="AP392" i="64"/>
  <c r="AP416" i="64" s="1"/>
  <c r="AP1528" i="64"/>
  <c r="AP1552" i="64" s="1"/>
  <c r="Z392" i="64"/>
  <c r="Z416" i="64" s="1"/>
  <c r="Z1528" i="64"/>
  <c r="Z1552" i="64" s="1"/>
  <c r="CD397" i="64"/>
  <c r="CD421" i="64" s="1"/>
  <c r="CD1533" i="64"/>
  <c r="CD1557" i="64" s="1"/>
  <c r="BN397" i="64"/>
  <c r="BN421" i="64" s="1"/>
  <c r="BN1533" i="64"/>
  <c r="BN1557" i="64" s="1"/>
  <c r="AX397" i="64"/>
  <c r="AX421" i="64" s="1"/>
  <c r="AX1533" i="64"/>
  <c r="AX1557" i="64" s="1"/>
  <c r="AH397" i="64"/>
  <c r="AH421" i="64" s="1"/>
  <c r="AH1533" i="64"/>
  <c r="AH1557" i="64" s="1"/>
  <c r="BW396" i="64"/>
  <c r="BW1532" i="64"/>
  <c r="BG396" i="64"/>
  <c r="BG1532" i="64"/>
  <c r="AQ396" i="64"/>
  <c r="AQ1532" i="64"/>
  <c r="AA396" i="64"/>
  <c r="AA1532" i="64"/>
  <c r="CF393" i="64"/>
  <c r="CF417" i="64" s="1"/>
  <c r="CF1529" i="64"/>
  <c r="CF1553" i="64" s="1"/>
  <c r="BP393" i="64"/>
  <c r="BP417" i="64" s="1"/>
  <c r="BP1529" i="64"/>
  <c r="BP1553" i="64" s="1"/>
  <c r="AZ393" i="64"/>
  <c r="AZ417" i="64" s="1"/>
  <c r="AZ1529" i="64"/>
  <c r="AZ1553" i="64" s="1"/>
  <c r="AJ393" i="64"/>
  <c r="AJ417" i="64" s="1"/>
  <c r="AJ1529" i="64"/>
  <c r="AJ1553" i="64" s="1"/>
  <c r="T393" i="64"/>
  <c r="T1529" i="64"/>
  <c r="T1553" i="64" s="1"/>
  <c r="CK392" i="64"/>
  <c r="CK416" i="64" s="1"/>
  <c r="CK1528" i="64"/>
  <c r="CK1552" i="64" s="1"/>
  <c r="BE392" i="64"/>
  <c r="BE416" i="64" s="1"/>
  <c r="BE1528" i="64"/>
  <c r="BE1552" i="64" s="1"/>
  <c r="AO392" i="64"/>
  <c r="AO416" i="64" s="1"/>
  <c r="AO1528" i="64"/>
  <c r="AO1552" i="64" s="1"/>
  <c r="CC397" i="64"/>
  <c r="CC421" i="64" s="1"/>
  <c r="CC1533" i="64"/>
  <c r="CC1557" i="64" s="1"/>
  <c r="BM397" i="64"/>
  <c r="BM421" i="64" s="1"/>
  <c r="BM1533" i="64"/>
  <c r="BM1557" i="64" s="1"/>
  <c r="AW397" i="64"/>
  <c r="AW421" i="64" s="1"/>
  <c r="AW1533" i="64"/>
  <c r="AW1557" i="64" s="1"/>
  <c r="AG397" i="64"/>
  <c r="AG421" i="64" s="1"/>
  <c r="AG1533" i="64"/>
  <c r="AG1557" i="64" s="1"/>
  <c r="BV396" i="64"/>
  <c r="BV1532" i="64"/>
  <c r="BF396" i="64"/>
  <c r="BF1532" i="64"/>
  <c r="AP396" i="64"/>
  <c r="AP1532" i="64"/>
  <c r="Z396" i="64"/>
  <c r="Z1532" i="64"/>
  <c r="CE393" i="64"/>
  <c r="CE417" i="64" s="1"/>
  <c r="CE1529" i="64"/>
  <c r="CE1553" i="64" s="1"/>
  <c r="BO393" i="64"/>
  <c r="BO417" i="64" s="1"/>
  <c r="BO1529" i="64"/>
  <c r="BO1553" i="64" s="1"/>
  <c r="AY393" i="64"/>
  <c r="AY417" i="64" s="1"/>
  <c r="AY1529" i="64"/>
  <c r="AY1553" i="64" s="1"/>
  <c r="AI393" i="64"/>
  <c r="AI417" i="64" s="1"/>
  <c r="AI1529" i="64"/>
  <c r="AI1553" i="64" s="1"/>
  <c r="BU392" i="64"/>
  <c r="BU416" i="64" s="1"/>
  <c r="BU1528" i="64"/>
  <c r="BU1552" i="64" s="1"/>
  <c r="Y392" i="64"/>
  <c r="Y416" i="64" s="1"/>
  <c r="Y1528" i="64"/>
  <c r="Y1552" i="64" s="1"/>
  <c r="CJ392" i="64"/>
  <c r="CJ416" i="64" s="1"/>
  <c r="CJ1528" i="64"/>
  <c r="CJ1552" i="64" s="1"/>
  <c r="BT392" i="64"/>
  <c r="BT416" i="64" s="1"/>
  <c r="BT1528" i="64"/>
  <c r="BT1552" i="64" s="1"/>
  <c r="BD392" i="64"/>
  <c r="BD416" i="64" s="1"/>
  <c r="BD1528" i="64"/>
  <c r="BD1552" i="64" s="1"/>
  <c r="AN392" i="64"/>
  <c r="AN416" i="64" s="1"/>
  <c r="AN1528" i="64"/>
  <c r="AN1552" i="64" s="1"/>
  <c r="X392" i="64"/>
  <c r="X416" i="64" s="1"/>
  <c r="X1528" i="64"/>
  <c r="X1552" i="64" s="1"/>
  <c r="CB397" i="64"/>
  <c r="CB421" i="64" s="1"/>
  <c r="CB1533" i="64"/>
  <c r="CB1557" i="64" s="1"/>
  <c r="BL397" i="64"/>
  <c r="BL421" i="64" s="1"/>
  <c r="BL1533" i="64"/>
  <c r="BL1557" i="64" s="1"/>
  <c r="AV397" i="64"/>
  <c r="AV421" i="64" s="1"/>
  <c r="AV1533" i="64"/>
  <c r="AV1557" i="64" s="1"/>
  <c r="AF397" i="64"/>
  <c r="AF421" i="64" s="1"/>
  <c r="AF1533" i="64"/>
  <c r="AF1557" i="64" s="1"/>
  <c r="CK396" i="64"/>
  <c r="CK1532" i="64"/>
  <c r="BU396" i="64"/>
  <c r="BU1532" i="64"/>
  <c r="BE396" i="64"/>
  <c r="BE1532" i="64"/>
  <c r="AO396" i="64"/>
  <c r="AO1532" i="64"/>
  <c r="Y396" i="64"/>
  <c r="Y1532" i="64"/>
  <c r="CD393" i="64"/>
  <c r="CD417" i="64" s="1"/>
  <c r="CD1529" i="64"/>
  <c r="CD1553" i="64" s="1"/>
  <c r="BN393" i="64"/>
  <c r="BN417" i="64" s="1"/>
  <c r="BN1529" i="64"/>
  <c r="BN1553" i="64" s="1"/>
  <c r="AX393" i="64"/>
  <c r="AX417" i="64" s="1"/>
  <c r="AX1529" i="64"/>
  <c r="AX1553" i="64" s="1"/>
  <c r="AH393" i="64"/>
  <c r="AH417" i="64" s="1"/>
  <c r="AH1529" i="64"/>
  <c r="AH1553" i="64" s="1"/>
  <c r="CI392" i="64"/>
  <c r="CI416" i="64" s="1"/>
  <c r="CI1528" i="64"/>
  <c r="CI1552" i="64" s="1"/>
  <c r="BS392" i="64"/>
  <c r="BS416" i="64" s="1"/>
  <c r="BS1528" i="64"/>
  <c r="BS1552" i="64" s="1"/>
  <c r="BC392" i="64"/>
  <c r="BC416" i="64" s="1"/>
  <c r="BC1528" i="64"/>
  <c r="BC1552" i="64" s="1"/>
  <c r="AM392" i="64"/>
  <c r="AM416" i="64" s="1"/>
  <c r="AM1528" i="64"/>
  <c r="AM1552" i="64" s="1"/>
  <c r="W392" i="64"/>
  <c r="W416" i="64" s="1"/>
  <c r="W1528" i="64"/>
  <c r="W1552" i="64" s="1"/>
  <c r="CA397" i="64"/>
  <c r="CA421" i="64" s="1"/>
  <c r="CA1533" i="64"/>
  <c r="CA1557" i="64" s="1"/>
  <c r="BK397" i="64"/>
  <c r="BK421" i="64" s="1"/>
  <c r="BK1533" i="64"/>
  <c r="BK1557" i="64" s="1"/>
  <c r="AU397" i="64"/>
  <c r="AU421" i="64" s="1"/>
  <c r="AU1533" i="64"/>
  <c r="AU1557" i="64" s="1"/>
  <c r="AE397" i="64"/>
  <c r="AE421" i="64" s="1"/>
  <c r="AE1533" i="64"/>
  <c r="AE1557" i="64" s="1"/>
  <c r="CJ396" i="64"/>
  <c r="CJ1532" i="64"/>
  <c r="BT396" i="64"/>
  <c r="BT1532" i="64"/>
  <c r="BD396" i="64"/>
  <c r="BD1532" i="64"/>
  <c r="AN396" i="64"/>
  <c r="AN1532" i="64"/>
  <c r="X396" i="64"/>
  <c r="X1532" i="64"/>
  <c r="CC393" i="64"/>
  <c r="CC417" i="64" s="1"/>
  <c r="CC1529" i="64"/>
  <c r="CC1553" i="64" s="1"/>
  <c r="BM393" i="64"/>
  <c r="BM417" i="64" s="1"/>
  <c r="BM1529" i="64"/>
  <c r="BM1553" i="64" s="1"/>
  <c r="AW393" i="64"/>
  <c r="AW417" i="64" s="1"/>
  <c r="AW1529" i="64"/>
  <c r="AW1553" i="64" s="1"/>
  <c r="AG393" i="64"/>
  <c r="AG417" i="64" s="1"/>
  <c r="AG1529" i="64"/>
  <c r="AG1553" i="64" s="1"/>
  <c r="CH392" i="64"/>
  <c r="CH416" i="64" s="1"/>
  <c r="CH1528" i="64"/>
  <c r="CH1552" i="64" s="1"/>
  <c r="BR392" i="64"/>
  <c r="BR416" i="64" s="1"/>
  <c r="BR1528" i="64"/>
  <c r="BR1552" i="64" s="1"/>
  <c r="BB392" i="64"/>
  <c r="BB416" i="64" s="1"/>
  <c r="BB1528" i="64"/>
  <c r="BB1552" i="64" s="1"/>
  <c r="AL392" i="64"/>
  <c r="AL416" i="64" s="1"/>
  <c r="AL1528" i="64"/>
  <c r="AL1552" i="64" s="1"/>
  <c r="V392" i="64"/>
  <c r="V416" i="64" s="1"/>
  <c r="V1528" i="64"/>
  <c r="V1552" i="64" s="1"/>
  <c r="BZ397" i="64"/>
  <c r="BZ421" i="64" s="1"/>
  <c r="BZ1533" i="64"/>
  <c r="BZ1557" i="64" s="1"/>
  <c r="BJ397" i="64"/>
  <c r="BJ421" i="64" s="1"/>
  <c r="BJ1533" i="64"/>
  <c r="BJ1557" i="64" s="1"/>
  <c r="AT397" i="64"/>
  <c r="AT421" i="64" s="1"/>
  <c r="AT1533" i="64"/>
  <c r="AT1557" i="64" s="1"/>
  <c r="AD397" i="64"/>
  <c r="AD421" i="64" s="1"/>
  <c r="AD1533" i="64"/>
  <c r="AD1557" i="64" s="1"/>
  <c r="CI396" i="64"/>
  <c r="CI1532" i="64"/>
  <c r="BS396" i="64"/>
  <c r="BS1532" i="64"/>
  <c r="BC396" i="64"/>
  <c r="BC1532" i="64"/>
  <c r="AM396" i="64"/>
  <c r="AM1532" i="64"/>
  <c r="W396" i="64"/>
  <c r="W1532" i="64"/>
  <c r="CB393" i="64"/>
  <c r="CB417" i="64" s="1"/>
  <c r="CB1529" i="64"/>
  <c r="CB1553" i="64" s="1"/>
  <c r="BL393" i="64"/>
  <c r="BL417" i="64" s="1"/>
  <c r="BL1529" i="64"/>
  <c r="BL1553" i="64" s="1"/>
  <c r="AV393" i="64"/>
  <c r="AV417" i="64" s="1"/>
  <c r="AV1529" i="64"/>
  <c r="AV1553" i="64" s="1"/>
  <c r="AF393" i="64"/>
  <c r="AF417" i="64" s="1"/>
  <c r="AF1529" i="64"/>
  <c r="AF1553" i="64" s="1"/>
  <c r="CG392" i="64"/>
  <c r="CG416" i="64" s="1"/>
  <c r="CG1528" i="64"/>
  <c r="CG1552" i="64" s="1"/>
  <c r="BQ392" i="64"/>
  <c r="BQ416" i="64" s="1"/>
  <c r="BQ1528" i="64"/>
  <c r="BQ1552" i="64" s="1"/>
  <c r="BA392" i="64"/>
  <c r="BA416" i="64" s="1"/>
  <c r="BA1528" i="64"/>
  <c r="BA1552" i="64" s="1"/>
  <c r="AK392" i="64"/>
  <c r="AK416" i="64" s="1"/>
  <c r="AK1528" i="64"/>
  <c r="AK1552" i="64" s="1"/>
  <c r="U392" i="64"/>
  <c r="U416" i="64" s="1"/>
  <c r="U1528" i="64"/>
  <c r="U1552" i="64" s="1"/>
  <c r="BY397" i="64"/>
  <c r="BY421" i="64" s="1"/>
  <c r="BY1533" i="64"/>
  <c r="BY1557" i="64" s="1"/>
  <c r="BI397" i="64"/>
  <c r="BI421" i="64" s="1"/>
  <c r="BI1533" i="64"/>
  <c r="BI1557" i="64" s="1"/>
  <c r="AS397" i="64"/>
  <c r="AS421" i="64" s="1"/>
  <c r="AS1533" i="64"/>
  <c r="AS1557" i="64" s="1"/>
  <c r="AC397" i="64"/>
  <c r="AC421" i="64" s="1"/>
  <c r="AC1533" i="64"/>
  <c r="AC1557" i="64" s="1"/>
  <c r="CH396" i="64"/>
  <c r="CH1532" i="64"/>
  <c r="BR396" i="64"/>
  <c r="BR1532" i="64"/>
  <c r="BB396" i="64"/>
  <c r="BB1532" i="64"/>
  <c r="AL396" i="64"/>
  <c r="AL1532" i="64"/>
  <c r="V396" i="64"/>
  <c r="V1532" i="64"/>
  <c r="CA393" i="64"/>
  <c r="CA417" i="64" s="1"/>
  <c r="CA1529" i="64"/>
  <c r="CA1553" i="64" s="1"/>
  <c r="BK393" i="64"/>
  <c r="BK417" i="64" s="1"/>
  <c r="BK1529" i="64"/>
  <c r="BK1553" i="64" s="1"/>
  <c r="AU393" i="64"/>
  <c r="AU417" i="64" s="1"/>
  <c r="AU1529" i="64"/>
  <c r="AU1553" i="64" s="1"/>
  <c r="AE393" i="64"/>
  <c r="AE417" i="64" s="1"/>
  <c r="AE1529" i="64"/>
  <c r="AE1553" i="64" s="1"/>
  <c r="CF392" i="64"/>
  <c r="CF416" i="64" s="1"/>
  <c r="CF1528" i="64"/>
  <c r="CF1552" i="64" s="1"/>
  <c r="BP392" i="64"/>
  <c r="BP416" i="64" s="1"/>
  <c r="BP1528" i="64"/>
  <c r="BP1552" i="64" s="1"/>
  <c r="AZ392" i="64"/>
  <c r="AZ416" i="64" s="1"/>
  <c r="AZ1528" i="64"/>
  <c r="AZ1552" i="64" s="1"/>
  <c r="AJ392" i="64"/>
  <c r="AJ416" i="64" s="1"/>
  <c r="AJ1528" i="64"/>
  <c r="AJ1552" i="64" s="1"/>
  <c r="T392" i="64"/>
  <c r="T416" i="64" s="1"/>
  <c r="T1528" i="64"/>
  <c r="T1552" i="64" s="1"/>
  <c r="BX397" i="64"/>
  <c r="BX421" i="64" s="1"/>
  <c r="BX1533" i="64"/>
  <c r="BX1557" i="64" s="1"/>
  <c r="BH397" i="64"/>
  <c r="BH421" i="64" s="1"/>
  <c r="BH1533" i="64"/>
  <c r="BH1557" i="64" s="1"/>
  <c r="AR397" i="64"/>
  <c r="AR421" i="64" s="1"/>
  <c r="AR1533" i="64"/>
  <c r="AR1557" i="64" s="1"/>
  <c r="AB397" i="64"/>
  <c r="AB421" i="64" s="1"/>
  <c r="AB1533" i="64"/>
  <c r="AB1557" i="64" s="1"/>
  <c r="CG396" i="64"/>
  <c r="CG1532" i="64"/>
  <c r="BQ396" i="64"/>
  <c r="BQ1532" i="64"/>
  <c r="BA396" i="64"/>
  <c r="BA1532" i="64"/>
  <c r="AK396" i="64"/>
  <c r="AK1532" i="64"/>
  <c r="U396" i="64"/>
  <c r="U1532" i="64"/>
  <c r="BZ393" i="64"/>
  <c r="BZ417" i="64" s="1"/>
  <c r="BZ1529" i="64"/>
  <c r="BZ1553" i="64" s="1"/>
  <c r="BJ393" i="64"/>
  <c r="BJ417" i="64" s="1"/>
  <c r="BJ1529" i="64"/>
  <c r="BJ1553" i="64" s="1"/>
  <c r="AT393" i="64"/>
  <c r="AT417" i="64" s="1"/>
  <c r="AT1529" i="64"/>
  <c r="AT1553" i="64" s="1"/>
  <c r="AD393" i="64"/>
  <c r="AD417" i="64" s="1"/>
  <c r="AD1529" i="64"/>
  <c r="AD1553" i="64" s="1"/>
  <c r="CE392" i="64"/>
  <c r="CE416" i="64" s="1"/>
  <c r="CE1528" i="64"/>
  <c r="CE1552" i="64" s="1"/>
  <c r="BO392" i="64"/>
  <c r="BO416" i="64" s="1"/>
  <c r="BO1528" i="64"/>
  <c r="BO1552" i="64" s="1"/>
  <c r="AY392" i="64"/>
  <c r="AY416" i="64" s="1"/>
  <c r="AY1528" i="64"/>
  <c r="AY1552" i="64" s="1"/>
  <c r="AI392" i="64"/>
  <c r="AI416" i="64" s="1"/>
  <c r="AI1528" i="64"/>
  <c r="AI1552" i="64" s="1"/>
  <c r="BW397" i="64"/>
  <c r="BW421" i="64" s="1"/>
  <c r="BW1533" i="64"/>
  <c r="BW1557" i="64" s="1"/>
  <c r="BG397" i="64"/>
  <c r="BG421" i="64" s="1"/>
  <c r="BG1533" i="64"/>
  <c r="BG1557" i="64" s="1"/>
  <c r="AQ397" i="64"/>
  <c r="AQ421" i="64" s="1"/>
  <c r="AQ1533" i="64"/>
  <c r="AQ1557" i="64" s="1"/>
  <c r="AA397" i="64"/>
  <c r="AA421" i="64" s="1"/>
  <c r="AA1533" i="64"/>
  <c r="AA1557" i="64" s="1"/>
  <c r="CF396" i="64"/>
  <c r="CF1532" i="64"/>
  <c r="BP396" i="64"/>
  <c r="BP1532" i="64"/>
  <c r="AZ396" i="64"/>
  <c r="AZ1532" i="64"/>
  <c r="AJ396" i="64"/>
  <c r="AJ1532" i="64"/>
  <c r="T396" i="64"/>
  <c r="T1532" i="64"/>
  <c r="BY393" i="64"/>
  <c r="BY417" i="64" s="1"/>
  <c r="BY1529" i="64"/>
  <c r="BY1553" i="64" s="1"/>
  <c r="BI393" i="64"/>
  <c r="BI417" i="64" s="1"/>
  <c r="BI1529" i="64"/>
  <c r="BI1553" i="64" s="1"/>
  <c r="AS393" i="64"/>
  <c r="AS417" i="64" s="1"/>
  <c r="AS1529" i="64"/>
  <c r="AS1553" i="64" s="1"/>
  <c r="AC393" i="64"/>
  <c r="AC417" i="64" s="1"/>
  <c r="AC1529" i="64"/>
  <c r="AC1553" i="64" s="1"/>
  <c r="CD392" i="64"/>
  <c r="CD416" i="64" s="1"/>
  <c r="CD1528" i="64"/>
  <c r="CD1552" i="64" s="1"/>
  <c r="BN392" i="64"/>
  <c r="BN416" i="64" s="1"/>
  <c r="BN1528" i="64"/>
  <c r="BN1552" i="64" s="1"/>
  <c r="AX392" i="64"/>
  <c r="AX416" i="64" s="1"/>
  <c r="AX1528" i="64"/>
  <c r="AX1552" i="64" s="1"/>
  <c r="AH392" i="64"/>
  <c r="AH416" i="64" s="1"/>
  <c r="AH1528" i="64"/>
  <c r="AH1552" i="64" s="1"/>
  <c r="BV397" i="64"/>
  <c r="BV421" i="64" s="1"/>
  <c r="BV1533" i="64"/>
  <c r="BV1557" i="64" s="1"/>
  <c r="BF397" i="64"/>
  <c r="BF421" i="64" s="1"/>
  <c r="BF1533" i="64"/>
  <c r="BF1557" i="64" s="1"/>
  <c r="AP397" i="64"/>
  <c r="AP421" i="64" s="1"/>
  <c r="AP1533" i="64"/>
  <c r="AP1557" i="64" s="1"/>
  <c r="Z397" i="64"/>
  <c r="Z421" i="64" s="1"/>
  <c r="Z1533" i="64"/>
  <c r="Z1557" i="64" s="1"/>
  <c r="CE396" i="64"/>
  <c r="CE1532" i="64"/>
  <c r="BO396" i="64"/>
  <c r="BO1532" i="64"/>
  <c r="AY396" i="64"/>
  <c r="AY1532" i="64"/>
  <c r="AI396" i="64"/>
  <c r="AI1532" i="64"/>
  <c r="BX393" i="64"/>
  <c r="BX417" i="64" s="1"/>
  <c r="BX1529" i="64"/>
  <c r="BX1553" i="64" s="1"/>
  <c r="BH393" i="64"/>
  <c r="BH417" i="64" s="1"/>
  <c r="BH1529" i="64"/>
  <c r="BH1553" i="64" s="1"/>
  <c r="AR393" i="64"/>
  <c r="AR417" i="64" s="1"/>
  <c r="AR1529" i="64"/>
  <c r="AR1553" i="64" s="1"/>
  <c r="AB393" i="64"/>
  <c r="AB1529" i="64"/>
  <c r="AB1553" i="64" s="1"/>
  <c r="CC392" i="64"/>
  <c r="CC416" i="64" s="1"/>
  <c r="CC1528" i="64"/>
  <c r="CC1552" i="64" s="1"/>
  <c r="BM392" i="64"/>
  <c r="BM416" i="64" s="1"/>
  <c r="BM1528" i="64"/>
  <c r="BM1552" i="64" s="1"/>
  <c r="AW392" i="64"/>
  <c r="AW416" i="64" s="1"/>
  <c r="AW1528" i="64"/>
  <c r="AW1552" i="64" s="1"/>
  <c r="AG392" i="64"/>
  <c r="AG416" i="64" s="1"/>
  <c r="AG1528" i="64"/>
  <c r="AG1552" i="64" s="1"/>
  <c r="CK397" i="64"/>
  <c r="CK421" i="64" s="1"/>
  <c r="CK1533" i="64"/>
  <c r="CK1557" i="64" s="1"/>
  <c r="BU397" i="64"/>
  <c r="BU421" i="64" s="1"/>
  <c r="BU1533" i="64"/>
  <c r="BU1557" i="64" s="1"/>
  <c r="BE397" i="64"/>
  <c r="BE421" i="64" s="1"/>
  <c r="BE1533" i="64"/>
  <c r="BE1557" i="64" s="1"/>
  <c r="AO397" i="64"/>
  <c r="AO421" i="64" s="1"/>
  <c r="AO1533" i="64"/>
  <c r="AO1557" i="64" s="1"/>
  <c r="Y397" i="64"/>
  <c r="Y421" i="64" s="1"/>
  <c r="Y1533" i="64"/>
  <c r="Y1557" i="64" s="1"/>
  <c r="CD396" i="64"/>
  <c r="CD1532" i="64"/>
  <c r="BN396" i="64"/>
  <c r="BN1532" i="64"/>
  <c r="AX396" i="64"/>
  <c r="AX1532" i="64"/>
  <c r="AH396" i="64"/>
  <c r="AH1532" i="64"/>
  <c r="BW393" i="64"/>
  <c r="BW417" i="64" s="1"/>
  <c r="BW1529" i="64"/>
  <c r="BW1553" i="64" s="1"/>
  <c r="BG393" i="64"/>
  <c r="BG417" i="64" s="1"/>
  <c r="BG1529" i="64"/>
  <c r="BG1553" i="64" s="1"/>
  <c r="AQ393" i="64"/>
  <c r="AQ417" i="64" s="1"/>
  <c r="AQ1529" i="64"/>
  <c r="AQ1553" i="64" s="1"/>
  <c r="AA393" i="64"/>
  <c r="AA1529" i="64"/>
  <c r="AA1553" i="64" s="1"/>
  <c r="AE1172" i="64"/>
  <c r="AE1240" i="64"/>
  <c r="BC1167" i="64"/>
  <c r="BC1235" i="64"/>
  <c r="BC1264" i="64" s="1"/>
  <c r="AW1168" i="64"/>
  <c r="AW1196" i="64" s="1"/>
  <c r="AW1236" i="64"/>
  <c r="AW1265" i="64" s="1"/>
  <c r="CH1167" i="64"/>
  <c r="CH1235" i="64"/>
  <c r="CH1264" i="64" s="1"/>
  <c r="BL1168" i="64"/>
  <c r="BL1196" i="64" s="1"/>
  <c r="BL1236" i="64"/>
  <c r="BL1265" i="64" s="1"/>
  <c r="CG1167" i="64"/>
  <c r="CG1235" i="64"/>
  <c r="CG1264" i="64" s="1"/>
  <c r="BQ1167" i="64"/>
  <c r="BQ1235" i="64"/>
  <c r="BQ1264" i="64" s="1"/>
  <c r="BA1167" i="64"/>
  <c r="BA1235" i="64"/>
  <c r="BA1264" i="64" s="1"/>
  <c r="AK1167" i="64"/>
  <c r="AK1235" i="64"/>
  <c r="AK1264" i="64" s="1"/>
  <c r="U1167" i="64"/>
  <c r="U1235" i="64"/>
  <c r="U1264" i="64" s="1"/>
  <c r="BY1172" i="64"/>
  <c r="BY1240" i="64"/>
  <c r="BI1172" i="64"/>
  <c r="BI1240" i="64"/>
  <c r="AS1172" i="64"/>
  <c r="AS1240" i="64"/>
  <c r="AC1172" i="64"/>
  <c r="AC1240" i="64"/>
  <c r="CH1171" i="64"/>
  <c r="CH1239" i="64"/>
  <c r="CH1268" i="64" s="1"/>
  <c r="BR1171" i="64"/>
  <c r="BR1239" i="64"/>
  <c r="BR1268" i="64" s="1"/>
  <c r="BB1171" i="64"/>
  <c r="BB1239" i="64"/>
  <c r="BB1268" i="64" s="1"/>
  <c r="AL1171" i="64"/>
  <c r="AL1239" i="64"/>
  <c r="AL1268" i="64" s="1"/>
  <c r="V1171" i="64"/>
  <c r="V1239" i="64"/>
  <c r="V1268" i="64" s="1"/>
  <c r="CA1168" i="64"/>
  <c r="CA1196" i="64" s="1"/>
  <c r="CA1236" i="64"/>
  <c r="CA1265" i="64" s="1"/>
  <c r="BK1168" i="64"/>
  <c r="BK1196" i="64" s="1"/>
  <c r="BK1236" i="64"/>
  <c r="BK1265" i="64" s="1"/>
  <c r="AU1168" i="64"/>
  <c r="AU1196" i="64" s="1"/>
  <c r="AU1236" i="64"/>
  <c r="AU1265" i="64" s="1"/>
  <c r="AE1168" i="64"/>
  <c r="AE1196" i="64" s="1"/>
  <c r="AE1236" i="64"/>
  <c r="AE1265" i="64" s="1"/>
  <c r="CI1171" i="64"/>
  <c r="CI1239" i="64"/>
  <c r="CI1268" i="64" s="1"/>
  <c r="CF1167" i="64"/>
  <c r="CF1235" i="64"/>
  <c r="CF1264" i="64" s="1"/>
  <c r="BP1167" i="64"/>
  <c r="BP1235" i="64"/>
  <c r="BP1264" i="64" s="1"/>
  <c r="AZ1167" i="64"/>
  <c r="AZ1235" i="64"/>
  <c r="AZ1264" i="64" s="1"/>
  <c r="AJ1167" i="64"/>
  <c r="AJ1235" i="64"/>
  <c r="AJ1264" i="64" s="1"/>
  <c r="T1167" i="64"/>
  <c r="T1235" i="64"/>
  <c r="T1264" i="64" s="1"/>
  <c r="BX1172" i="64"/>
  <c r="BX1240" i="64"/>
  <c r="BH1172" i="64"/>
  <c r="BH1240" i="64"/>
  <c r="AR1172" i="64"/>
  <c r="AR1240" i="64"/>
  <c r="AB1172" i="64"/>
  <c r="AB1240" i="64"/>
  <c r="CG1171" i="64"/>
  <c r="CG1239" i="64"/>
  <c r="CG1268" i="64" s="1"/>
  <c r="BQ1171" i="64"/>
  <c r="BQ1239" i="64"/>
  <c r="BQ1268" i="64" s="1"/>
  <c r="BA1171" i="64"/>
  <c r="BA1239" i="64"/>
  <c r="BA1268" i="64" s="1"/>
  <c r="AK1171" i="64"/>
  <c r="AK1239" i="64"/>
  <c r="AK1268" i="64" s="1"/>
  <c r="U1171" i="64"/>
  <c r="U1239" i="64"/>
  <c r="U1268" i="64" s="1"/>
  <c r="BZ1168" i="64"/>
  <c r="BZ1196" i="64" s="1"/>
  <c r="BZ1236" i="64"/>
  <c r="BZ1265" i="64" s="1"/>
  <c r="BJ1168" i="64"/>
  <c r="BJ1196" i="64" s="1"/>
  <c r="BJ1236" i="64"/>
  <c r="BJ1265" i="64" s="1"/>
  <c r="AT1168" i="64"/>
  <c r="AT1196" i="64" s="1"/>
  <c r="AT1236" i="64"/>
  <c r="AT1265" i="64" s="1"/>
  <c r="AD1168" i="64"/>
  <c r="AD1196" i="64" s="1"/>
  <c r="AD1236" i="64"/>
  <c r="AD1265" i="64" s="1"/>
  <c r="BK1172" i="64"/>
  <c r="BK1240" i="64"/>
  <c r="AG1168" i="64"/>
  <c r="AG1196" i="64" s="1"/>
  <c r="AG1236" i="64"/>
  <c r="AG1265" i="64" s="1"/>
  <c r="AT1172" i="64"/>
  <c r="AT1240" i="64"/>
  <c r="CE1167" i="64"/>
  <c r="CE1235" i="64"/>
  <c r="CE1264" i="64" s="1"/>
  <c r="BO1167" i="64"/>
  <c r="BO1235" i="64"/>
  <c r="BO1264" i="64" s="1"/>
  <c r="AY1167" i="64"/>
  <c r="AY1235" i="64"/>
  <c r="AY1264" i="64" s="1"/>
  <c r="AI1167" i="64"/>
  <c r="AI1235" i="64"/>
  <c r="AI1264" i="64" s="1"/>
  <c r="BW1172" i="64"/>
  <c r="BW1240" i="64"/>
  <c r="BG1172" i="64"/>
  <c r="BG1240" i="64"/>
  <c r="AQ1172" i="64"/>
  <c r="AQ1240" i="64"/>
  <c r="AA1172" i="64"/>
  <c r="AA1240" i="64"/>
  <c r="CF1171" i="64"/>
  <c r="CF1239" i="64"/>
  <c r="CF1268" i="64" s="1"/>
  <c r="BP1171" i="64"/>
  <c r="BP1239" i="64"/>
  <c r="BP1268" i="64" s="1"/>
  <c r="AZ1171" i="64"/>
  <c r="AZ1239" i="64"/>
  <c r="AZ1268" i="64" s="1"/>
  <c r="AJ1171" i="64"/>
  <c r="AJ1239" i="64"/>
  <c r="AJ1268" i="64" s="1"/>
  <c r="T1171" i="64"/>
  <c r="T1239" i="64"/>
  <c r="T1268" i="64" s="1"/>
  <c r="BY1168" i="64"/>
  <c r="BY1196" i="64" s="1"/>
  <c r="BY1236" i="64"/>
  <c r="BY1265" i="64" s="1"/>
  <c r="BI1168" i="64"/>
  <c r="BI1196" i="64" s="1"/>
  <c r="BI1236" i="64"/>
  <c r="BI1265" i="64" s="1"/>
  <c r="AS1168" i="64"/>
  <c r="AS1196" i="64" s="1"/>
  <c r="AS1236" i="64"/>
  <c r="AS1265" i="64" s="1"/>
  <c r="AC1168" i="64"/>
  <c r="AC1196" i="64" s="1"/>
  <c r="AC1236" i="64"/>
  <c r="AC1265" i="64" s="1"/>
  <c r="BD1171" i="64"/>
  <c r="BD1239" i="64"/>
  <c r="BD1268" i="64" s="1"/>
  <c r="BC1171" i="64"/>
  <c r="BC1239" i="64"/>
  <c r="BC1268" i="64" s="1"/>
  <c r="CD1167" i="64"/>
  <c r="CD1235" i="64"/>
  <c r="CD1264" i="64" s="1"/>
  <c r="BN1167" i="64"/>
  <c r="BN1235" i="64"/>
  <c r="BN1264" i="64" s="1"/>
  <c r="AX1167" i="64"/>
  <c r="AX1235" i="64"/>
  <c r="AX1264" i="64" s="1"/>
  <c r="AH1167" i="64"/>
  <c r="AH1235" i="64"/>
  <c r="AH1264" i="64" s="1"/>
  <c r="BV1172" i="64"/>
  <c r="BV1240" i="64"/>
  <c r="BF1172" i="64"/>
  <c r="BF1240" i="64"/>
  <c r="AP1172" i="64"/>
  <c r="AP1240" i="64"/>
  <c r="Z1172" i="64"/>
  <c r="Z1240" i="64"/>
  <c r="CE1171" i="64"/>
  <c r="CE1239" i="64"/>
  <c r="CE1268" i="64" s="1"/>
  <c r="BO1171" i="64"/>
  <c r="BO1239" i="64"/>
  <c r="BO1268" i="64" s="1"/>
  <c r="AY1171" i="64"/>
  <c r="AY1239" i="64"/>
  <c r="AY1268" i="64" s="1"/>
  <c r="AI1171" i="64"/>
  <c r="AI1239" i="64"/>
  <c r="AI1268" i="64" s="1"/>
  <c r="BX1168" i="64"/>
  <c r="BX1196" i="64" s="1"/>
  <c r="BX1236" i="64"/>
  <c r="BX1265" i="64" s="1"/>
  <c r="BH1168" i="64"/>
  <c r="BH1196" i="64" s="1"/>
  <c r="BH1236" i="64"/>
  <c r="BH1265" i="64" s="1"/>
  <c r="AR1168" i="64"/>
  <c r="AR1196" i="64" s="1"/>
  <c r="AR1236" i="64"/>
  <c r="AR1265" i="64" s="1"/>
  <c r="AB1168" i="64"/>
  <c r="AB1196" i="64" s="1"/>
  <c r="AB1236" i="64"/>
  <c r="AB1265" i="64" s="1"/>
  <c r="AD1172" i="64"/>
  <c r="AD1240" i="64"/>
  <c r="CC1167" i="64"/>
  <c r="CC1235" i="64"/>
  <c r="CC1264" i="64" s="1"/>
  <c r="BM1167" i="64"/>
  <c r="BM1235" i="64"/>
  <c r="BM1264" i="64" s="1"/>
  <c r="AW1167" i="64"/>
  <c r="AW1235" i="64"/>
  <c r="AW1264" i="64" s="1"/>
  <c r="AG1167" i="64"/>
  <c r="AG1235" i="64"/>
  <c r="AG1264" i="64" s="1"/>
  <c r="CK1172" i="64"/>
  <c r="CK1240" i="64"/>
  <c r="BU1172" i="64"/>
  <c r="BU1240" i="64"/>
  <c r="BE1172" i="64"/>
  <c r="BE1240" i="64"/>
  <c r="AO1172" i="64"/>
  <c r="AO1240" i="64"/>
  <c r="Y1172" i="64"/>
  <c r="Y1240" i="64"/>
  <c r="CD1171" i="64"/>
  <c r="CD1239" i="64"/>
  <c r="CD1268" i="64" s="1"/>
  <c r="BN1171" i="64"/>
  <c r="BN1239" i="64"/>
  <c r="BN1268" i="64" s="1"/>
  <c r="AX1171" i="64"/>
  <c r="AX1239" i="64"/>
  <c r="AX1268" i="64" s="1"/>
  <c r="AH1171" i="64"/>
  <c r="AH1239" i="64"/>
  <c r="AH1268" i="64" s="1"/>
  <c r="BW1168" i="64"/>
  <c r="BW1196" i="64" s="1"/>
  <c r="BW1236" i="64"/>
  <c r="BW1265" i="64" s="1"/>
  <c r="BG1168" i="64"/>
  <c r="BG1196" i="64" s="1"/>
  <c r="BG1236" i="64"/>
  <c r="BG1265" i="64" s="1"/>
  <c r="AQ1168" i="64"/>
  <c r="AQ1196" i="64" s="1"/>
  <c r="AQ1236" i="64"/>
  <c r="AQ1265" i="64" s="1"/>
  <c r="AA1168" i="64"/>
  <c r="AA1196" i="64" s="1"/>
  <c r="AA1236" i="64"/>
  <c r="AM1167" i="64"/>
  <c r="AM1235" i="64"/>
  <c r="AM1264" i="64" s="1"/>
  <c r="BM1168" i="64"/>
  <c r="BM1196" i="64" s="1"/>
  <c r="BM1236" i="64"/>
  <c r="BM1265" i="64" s="1"/>
  <c r="BR1167" i="64"/>
  <c r="BR1235" i="64"/>
  <c r="BR1264" i="64" s="1"/>
  <c r="CB1168" i="64"/>
  <c r="CB1196" i="64" s="1"/>
  <c r="CB1236" i="64"/>
  <c r="CB1265" i="64" s="1"/>
  <c r="CB1167" i="64"/>
  <c r="CB1235" i="64"/>
  <c r="CB1264" i="64" s="1"/>
  <c r="BL1167" i="64"/>
  <c r="BL1235" i="64"/>
  <c r="BL1264" i="64" s="1"/>
  <c r="AV1167" i="64"/>
  <c r="AV1235" i="64"/>
  <c r="AV1264" i="64" s="1"/>
  <c r="AF1167" i="64"/>
  <c r="AF1235" i="64"/>
  <c r="AF1264" i="64" s="1"/>
  <c r="CJ1172" i="64"/>
  <c r="CJ1240" i="64"/>
  <c r="BT1172" i="64"/>
  <c r="BT1240" i="64"/>
  <c r="BD1172" i="64"/>
  <c r="BD1240" i="64"/>
  <c r="AN1172" i="64"/>
  <c r="AN1240" i="64"/>
  <c r="X1172" i="64"/>
  <c r="X1240" i="64"/>
  <c r="CC1171" i="64"/>
  <c r="CC1239" i="64"/>
  <c r="CC1268" i="64" s="1"/>
  <c r="BM1171" i="64"/>
  <c r="BM1239" i="64"/>
  <c r="BM1268" i="64" s="1"/>
  <c r="AW1171" i="64"/>
  <c r="AW1239" i="64"/>
  <c r="AW1268" i="64" s="1"/>
  <c r="AG1171" i="64"/>
  <c r="AG1239" i="64"/>
  <c r="AG1268" i="64" s="1"/>
  <c r="BV1168" i="64"/>
  <c r="BV1196" i="64" s="1"/>
  <c r="BV1236" i="64"/>
  <c r="BV1265" i="64" s="1"/>
  <c r="BF1168" i="64"/>
  <c r="BF1196" i="64" s="1"/>
  <c r="BF1236" i="64"/>
  <c r="BF1265" i="64" s="1"/>
  <c r="AP1168" i="64"/>
  <c r="AP1196" i="64" s="1"/>
  <c r="AP1236" i="64"/>
  <c r="AP1265" i="64" s="1"/>
  <c r="Z1168" i="64"/>
  <c r="Z1196" i="64" s="1"/>
  <c r="Z1236" i="64"/>
  <c r="CA1172" i="64"/>
  <c r="CA1240" i="64"/>
  <c r="AM1171" i="64"/>
  <c r="AM1239" i="64"/>
  <c r="AM1268" i="64" s="1"/>
  <c r="CA1167" i="64"/>
  <c r="CA1235" i="64"/>
  <c r="CA1264" i="64" s="1"/>
  <c r="BK1167" i="64"/>
  <c r="BK1235" i="64"/>
  <c r="BK1264" i="64" s="1"/>
  <c r="AU1167" i="64"/>
  <c r="AU1235" i="64"/>
  <c r="AU1264" i="64" s="1"/>
  <c r="AE1167" i="64"/>
  <c r="AE1235" i="64"/>
  <c r="AE1264" i="64" s="1"/>
  <c r="CI1172" i="64"/>
  <c r="CI1240" i="64"/>
  <c r="BS1172" i="64"/>
  <c r="BS1240" i="64"/>
  <c r="BC1172" i="64"/>
  <c r="BC1240" i="64"/>
  <c r="AM1172" i="64"/>
  <c r="AM1240" i="64"/>
  <c r="W1172" i="64"/>
  <c r="W1240" i="64"/>
  <c r="CB1171" i="64"/>
  <c r="CB1239" i="64"/>
  <c r="CB1268" i="64" s="1"/>
  <c r="BL1171" i="64"/>
  <c r="BL1239" i="64"/>
  <c r="BL1268" i="64" s="1"/>
  <c r="AV1171" i="64"/>
  <c r="AV1239" i="64"/>
  <c r="AV1268" i="64" s="1"/>
  <c r="AF1171" i="64"/>
  <c r="AF1239" i="64"/>
  <c r="AF1268" i="64" s="1"/>
  <c r="CK1168" i="64"/>
  <c r="CK1196" i="64" s="1"/>
  <c r="CK1236" i="64"/>
  <c r="CK1265" i="64" s="1"/>
  <c r="BU1168" i="64"/>
  <c r="BU1196" i="64" s="1"/>
  <c r="BU1236" i="64"/>
  <c r="BU1265" i="64" s="1"/>
  <c r="BE1168" i="64"/>
  <c r="BE1196" i="64" s="1"/>
  <c r="BE1236" i="64"/>
  <c r="BE1265" i="64" s="1"/>
  <c r="AO1168" i="64"/>
  <c r="AO1196" i="64" s="1"/>
  <c r="AO1236" i="64"/>
  <c r="AO1265" i="64" s="1"/>
  <c r="Y1168" i="64"/>
  <c r="Y1196" i="64" s="1"/>
  <c r="Y1236" i="64"/>
  <c r="AU1172" i="64"/>
  <c r="AU1240" i="64"/>
  <c r="BB1167" i="64"/>
  <c r="BB1235" i="64"/>
  <c r="BB1264" i="64" s="1"/>
  <c r="AV1168" i="64"/>
  <c r="AV1196" i="64" s="1"/>
  <c r="AV1236" i="64"/>
  <c r="AV1265" i="64" s="1"/>
  <c r="BZ1167" i="64"/>
  <c r="BZ1235" i="64"/>
  <c r="BZ1264" i="64" s="1"/>
  <c r="BJ1167" i="64"/>
  <c r="BJ1235" i="64"/>
  <c r="BJ1264" i="64" s="1"/>
  <c r="AT1167" i="64"/>
  <c r="AT1235" i="64"/>
  <c r="AT1264" i="64" s="1"/>
  <c r="AD1167" i="64"/>
  <c r="AD1235" i="64"/>
  <c r="AD1264" i="64" s="1"/>
  <c r="CH1172" i="64"/>
  <c r="CH1240" i="64"/>
  <c r="BR1172" i="64"/>
  <c r="BR1240" i="64"/>
  <c r="BB1172" i="64"/>
  <c r="BB1240" i="64"/>
  <c r="AL1172" i="64"/>
  <c r="AL1240" i="64"/>
  <c r="V1172" i="64"/>
  <c r="V1240" i="64"/>
  <c r="CA1171" i="64"/>
  <c r="CA1239" i="64"/>
  <c r="CA1268" i="64" s="1"/>
  <c r="BK1171" i="64"/>
  <c r="BK1239" i="64"/>
  <c r="BK1268" i="64" s="1"/>
  <c r="AU1171" i="64"/>
  <c r="AU1239" i="64"/>
  <c r="AU1268" i="64" s="1"/>
  <c r="AE1171" i="64"/>
  <c r="AE1239" i="64"/>
  <c r="AE1268" i="64" s="1"/>
  <c r="CJ1168" i="64"/>
  <c r="CJ1196" i="64" s="1"/>
  <c r="CJ1236" i="64"/>
  <c r="CJ1265" i="64" s="1"/>
  <c r="BT1168" i="64"/>
  <c r="BT1196" i="64" s="1"/>
  <c r="BT1236" i="64"/>
  <c r="BT1265" i="64" s="1"/>
  <c r="BD1168" i="64"/>
  <c r="BD1196" i="64" s="1"/>
  <c r="BD1236" i="64"/>
  <c r="BD1265" i="64" s="1"/>
  <c r="AN1168" i="64"/>
  <c r="AN1196" i="64" s="1"/>
  <c r="AN1236" i="64"/>
  <c r="AN1265" i="64" s="1"/>
  <c r="X1168" i="64"/>
  <c r="X1196" i="64" s="1"/>
  <c r="X1236" i="64"/>
  <c r="BT1171" i="64"/>
  <c r="BT1239" i="64"/>
  <c r="BT1268" i="64" s="1"/>
  <c r="BZ1172" i="64"/>
  <c r="BZ1240" i="64"/>
  <c r="BY1167" i="64"/>
  <c r="BY1235" i="64"/>
  <c r="BY1264" i="64" s="1"/>
  <c r="BI1167" i="64"/>
  <c r="BI1235" i="64"/>
  <c r="BI1264" i="64" s="1"/>
  <c r="AS1167" i="64"/>
  <c r="AS1235" i="64"/>
  <c r="AS1264" i="64" s="1"/>
  <c r="AC1167" i="64"/>
  <c r="AC1235" i="64"/>
  <c r="AC1264" i="64" s="1"/>
  <c r="CG1172" i="64"/>
  <c r="CG1240" i="64"/>
  <c r="BQ1172" i="64"/>
  <c r="BQ1240" i="64"/>
  <c r="BA1172" i="64"/>
  <c r="BA1240" i="64"/>
  <c r="AK1172" i="64"/>
  <c r="AK1240" i="64"/>
  <c r="U1172" i="64"/>
  <c r="U1240" i="64"/>
  <c r="BZ1171" i="64"/>
  <c r="BZ1239" i="64"/>
  <c r="BZ1268" i="64" s="1"/>
  <c r="BJ1171" i="64"/>
  <c r="BJ1239" i="64"/>
  <c r="BJ1268" i="64" s="1"/>
  <c r="AT1171" i="64"/>
  <c r="AT1239" i="64"/>
  <c r="AT1268" i="64" s="1"/>
  <c r="AD1171" i="64"/>
  <c r="AD1239" i="64"/>
  <c r="AD1268" i="64" s="1"/>
  <c r="CI1168" i="64"/>
  <c r="CI1196" i="64" s="1"/>
  <c r="CI1236" i="64"/>
  <c r="CI1265" i="64" s="1"/>
  <c r="BS1168" i="64"/>
  <c r="BS1196" i="64" s="1"/>
  <c r="BS1236" i="64"/>
  <c r="BS1265" i="64" s="1"/>
  <c r="BC1168" i="64"/>
  <c r="BC1196" i="64" s="1"/>
  <c r="BC1236" i="64"/>
  <c r="BC1265" i="64" s="1"/>
  <c r="AM1168" i="64"/>
  <c r="AM1196" i="64" s="1"/>
  <c r="AM1236" i="64"/>
  <c r="AM1265" i="64" s="1"/>
  <c r="W1168" i="64"/>
  <c r="W1196" i="64" s="1"/>
  <c r="W1236" i="64"/>
  <c r="AN1171" i="64"/>
  <c r="AN1239" i="64"/>
  <c r="AN1268" i="64" s="1"/>
  <c r="AL1167" i="64"/>
  <c r="AL1235" i="64"/>
  <c r="AL1264" i="64" s="1"/>
  <c r="W1171" i="64"/>
  <c r="W1239" i="64"/>
  <c r="W1268" i="64" s="1"/>
  <c r="BX1167" i="64"/>
  <c r="BX1235" i="64"/>
  <c r="BX1264" i="64" s="1"/>
  <c r="BH1167" i="64"/>
  <c r="BH1235" i="64"/>
  <c r="BH1264" i="64" s="1"/>
  <c r="AR1167" i="64"/>
  <c r="AR1235" i="64"/>
  <c r="AR1264" i="64" s="1"/>
  <c r="AB1167" i="64"/>
  <c r="AB1235" i="64"/>
  <c r="AB1264" i="64" s="1"/>
  <c r="CF1172" i="64"/>
  <c r="CF1240" i="64"/>
  <c r="BP1172" i="64"/>
  <c r="BP1240" i="64"/>
  <c r="AZ1172" i="64"/>
  <c r="AZ1240" i="64"/>
  <c r="AJ1172" i="64"/>
  <c r="AJ1240" i="64"/>
  <c r="T1172" i="64"/>
  <c r="T1240" i="64"/>
  <c r="BY1171" i="64"/>
  <c r="BY1239" i="64"/>
  <c r="BY1268" i="64" s="1"/>
  <c r="BI1171" i="64"/>
  <c r="BI1239" i="64"/>
  <c r="BI1268" i="64" s="1"/>
  <c r="AS1171" i="64"/>
  <c r="AS1239" i="64"/>
  <c r="AS1268" i="64" s="1"/>
  <c r="AC1171" i="64"/>
  <c r="AC1239" i="64"/>
  <c r="AC1268" i="64" s="1"/>
  <c r="CH1168" i="64"/>
  <c r="CH1196" i="64" s="1"/>
  <c r="CH1236" i="64"/>
  <c r="CH1265" i="64" s="1"/>
  <c r="BR1168" i="64"/>
  <c r="BR1196" i="64" s="1"/>
  <c r="BR1236" i="64"/>
  <c r="BR1265" i="64" s="1"/>
  <c r="BB1168" i="64"/>
  <c r="BB1196" i="64" s="1"/>
  <c r="BB1236" i="64"/>
  <c r="BB1265" i="64" s="1"/>
  <c r="AL1168" i="64"/>
  <c r="AL1196" i="64" s="1"/>
  <c r="AL1236" i="64"/>
  <c r="AL1265" i="64" s="1"/>
  <c r="V1168" i="64"/>
  <c r="V1196" i="64" s="1"/>
  <c r="V1236" i="64"/>
  <c r="CI1167" i="64"/>
  <c r="CI1235" i="64"/>
  <c r="CI1264" i="64" s="1"/>
  <c r="X1171" i="64"/>
  <c r="X1239" i="64"/>
  <c r="X1268" i="64" s="1"/>
  <c r="AF1168" i="64"/>
  <c r="AF1196" i="64" s="1"/>
  <c r="AF1236" i="64"/>
  <c r="AF1265" i="64" s="1"/>
  <c r="BW1167" i="64"/>
  <c r="BW1235" i="64"/>
  <c r="BW1264" i="64" s="1"/>
  <c r="BG1167" i="64"/>
  <c r="BG1235" i="64"/>
  <c r="BG1264" i="64" s="1"/>
  <c r="AQ1167" i="64"/>
  <c r="AQ1235" i="64"/>
  <c r="AQ1264" i="64" s="1"/>
  <c r="AA1167" i="64"/>
  <c r="AA1235" i="64"/>
  <c r="AA1264" i="64" s="1"/>
  <c r="CE1172" i="64"/>
  <c r="CE1240" i="64"/>
  <c r="BO1172" i="64"/>
  <c r="BO1240" i="64"/>
  <c r="AY1172" i="64"/>
  <c r="AY1240" i="64"/>
  <c r="AI1172" i="64"/>
  <c r="AI1240" i="64"/>
  <c r="BX1171" i="64"/>
  <c r="BX1239" i="64"/>
  <c r="BX1268" i="64" s="1"/>
  <c r="BH1171" i="64"/>
  <c r="BH1239" i="64"/>
  <c r="BH1268" i="64" s="1"/>
  <c r="AR1171" i="64"/>
  <c r="AR1239" i="64"/>
  <c r="AR1268" i="64" s="1"/>
  <c r="AB1171" i="64"/>
  <c r="AB1239" i="64"/>
  <c r="AB1268" i="64" s="1"/>
  <c r="CG1168" i="64"/>
  <c r="CG1196" i="64" s="1"/>
  <c r="CG1236" i="64"/>
  <c r="CG1265" i="64" s="1"/>
  <c r="BQ1168" i="64"/>
  <c r="BQ1196" i="64" s="1"/>
  <c r="BQ1236" i="64"/>
  <c r="BQ1265" i="64" s="1"/>
  <c r="BA1168" i="64"/>
  <c r="BA1196" i="64" s="1"/>
  <c r="BA1236" i="64"/>
  <c r="BA1265" i="64" s="1"/>
  <c r="AK1168" i="64"/>
  <c r="AK1196" i="64" s="1"/>
  <c r="AK1236" i="64"/>
  <c r="AK1265" i="64" s="1"/>
  <c r="U1168" i="64"/>
  <c r="U1196" i="64" s="1"/>
  <c r="U1236" i="64"/>
  <c r="CJ1171" i="64"/>
  <c r="CJ1239" i="64"/>
  <c r="CJ1268" i="64" s="1"/>
  <c r="BJ1172" i="64"/>
  <c r="BJ1240" i="64"/>
  <c r="BV1167" i="64"/>
  <c r="BV1235" i="64"/>
  <c r="BV1264" i="64" s="1"/>
  <c r="BF1167" i="64"/>
  <c r="BF1235" i="64"/>
  <c r="BF1264" i="64" s="1"/>
  <c r="AP1167" i="64"/>
  <c r="AP1235" i="64"/>
  <c r="AP1264" i="64" s="1"/>
  <c r="Z1167" i="64"/>
  <c r="Z1235" i="64"/>
  <c r="Z1264" i="64" s="1"/>
  <c r="CD1172" i="64"/>
  <c r="CD1240" i="64"/>
  <c r="BN1172" i="64"/>
  <c r="BN1240" i="64"/>
  <c r="AX1172" i="64"/>
  <c r="AX1240" i="64"/>
  <c r="AH1172" i="64"/>
  <c r="AH1240" i="64"/>
  <c r="BW1171" i="64"/>
  <c r="BW1239" i="64"/>
  <c r="BW1268" i="64" s="1"/>
  <c r="BG1171" i="64"/>
  <c r="BG1239" i="64"/>
  <c r="BG1268" i="64" s="1"/>
  <c r="AQ1171" i="64"/>
  <c r="AQ1239" i="64"/>
  <c r="AQ1268" i="64" s="1"/>
  <c r="AA1171" i="64"/>
  <c r="AA1239" i="64"/>
  <c r="AA1268" i="64" s="1"/>
  <c r="CF1168" i="64"/>
  <c r="CF1196" i="64" s="1"/>
  <c r="CF1236" i="64"/>
  <c r="CF1265" i="64" s="1"/>
  <c r="BP1168" i="64"/>
  <c r="BP1196" i="64" s="1"/>
  <c r="BP1236" i="64"/>
  <c r="BP1265" i="64" s="1"/>
  <c r="AZ1168" i="64"/>
  <c r="AZ1196" i="64" s="1"/>
  <c r="AZ1236" i="64"/>
  <c r="AZ1265" i="64" s="1"/>
  <c r="AJ1168" i="64"/>
  <c r="AJ1196" i="64" s="1"/>
  <c r="AJ1236" i="64"/>
  <c r="AJ1265" i="64" s="1"/>
  <c r="T1168" i="64"/>
  <c r="T1196" i="64" s="1"/>
  <c r="T1236" i="64"/>
  <c r="W1167" i="64"/>
  <c r="W1235" i="64"/>
  <c r="W1264" i="64" s="1"/>
  <c r="BS1171" i="64"/>
  <c r="BS1239" i="64"/>
  <c r="BS1268" i="64" s="1"/>
  <c r="CK1167" i="64"/>
  <c r="CK1235" i="64"/>
  <c r="CK1264" i="64" s="1"/>
  <c r="BU1167" i="64"/>
  <c r="BU1235" i="64"/>
  <c r="BU1264" i="64" s="1"/>
  <c r="BE1167" i="64"/>
  <c r="BE1235" i="64"/>
  <c r="BE1264" i="64" s="1"/>
  <c r="AO1167" i="64"/>
  <c r="AO1235" i="64"/>
  <c r="AO1264" i="64" s="1"/>
  <c r="Y1167" i="64"/>
  <c r="Y1235" i="64"/>
  <c r="Y1264" i="64" s="1"/>
  <c r="CC1172" i="64"/>
  <c r="CC1240" i="64"/>
  <c r="BM1172" i="64"/>
  <c r="BM1240" i="64"/>
  <c r="AW1172" i="64"/>
  <c r="AW1240" i="64"/>
  <c r="AG1172" i="64"/>
  <c r="AG1240" i="64"/>
  <c r="BV1171" i="64"/>
  <c r="BV1239" i="64"/>
  <c r="BV1268" i="64" s="1"/>
  <c r="BF1171" i="64"/>
  <c r="BF1239" i="64"/>
  <c r="BF1268" i="64" s="1"/>
  <c r="AP1171" i="64"/>
  <c r="AP1239" i="64"/>
  <c r="AP1268" i="64" s="1"/>
  <c r="Z1171" i="64"/>
  <c r="Z1239" i="64"/>
  <c r="Z1268" i="64" s="1"/>
  <c r="CE1168" i="64"/>
  <c r="CE1196" i="64" s="1"/>
  <c r="CE1236" i="64"/>
  <c r="CE1265" i="64" s="1"/>
  <c r="BO1168" i="64"/>
  <c r="BO1196" i="64" s="1"/>
  <c r="BO1236" i="64"/>
  <c r="BO1265" i="64" s="1"/>
  <c r="AY1168" i="64"/>
  <c r="AY1196" i="64" s="1"/>
  <c r="AY1236" i="64"/>
  <c r="AY1265" i="64" s="1"/>
  <c r="AI1168" i="64"/>
  <c r="AI1196" i="64" s="1"/>
  <c r="AI1236" i="64"/>
  <c r="AI1265" i="64" s="1"/>
  <c r="BS1167" i="64"/>
  <c r="BS1235" i="64"/>
  <c r="BS1264" i="64" s="1"/>
  <c r="CC1168" i="64"/>
  <c r="CC1196" i="64" s="1"/>
  <c r="CC1236" i="64"/>
  <c r="CC1265" i="64" s="1"/>
  <c r="V1167" i="64"/>
  <c r="V1235" i="64"/>
  <c r="V1264" i="64" s="1"/>
  <c r="CJ1167" i="64"/>
  <c r="CJ1235" i="64"/>
  <c r="CJ1264" i="64" s="1"/>
  <c r="BT1167" i="64"/>
  <c r="BT1235" i="64"/>
  <c r="BT1264" i="64" s="1"/>
  <c r="BD1167" i="64"/>
  <c r="BD1235" i="64"/>
  <c r="BD1264" i="64" s="1"/>
  <c r="AN1167" i="64"/>
  <c r="AN1235" i="64"/>
  <c r="AN1264" i="64" s="1"/>
  <c r="X1167" i="64"/>
  <c r="X1235" i="64"/>
  <c r="X1264" i="64" s="1"/>
  <c r="CB1172" i="64"/>
  <c r="CB1240" i="64"/>
  <c r="BL1172" i="64"/>
  <c r="BL1240" i="64"/>
  <c r="AV1172" i="64"/>
  <c r="AV1240" i="64"/>
  <c r="AF1172" i="64"/>
  <c r="AF1240" i="64"/>
  <c r="CK1171" i="64"/>
  <c r="CK1239" i="64"/>
  <c r="CK1268" i="64" s="1"/>
  <c r="BU1171" i="64"/>
  <c r="BU1239" i="64"/>
  <c r="BU1268" i="64" s="1"/>
  <c r="BE1171" i="64"/>
  <c r="BE1239" i="64"/>
  <c r="BE1268" i="64" s="1"/>
  <c r="AO1171" i="64"/>
  <c r="AO1239" i="64"/>
  <c r="AO1268" i="64" s="1"/>
  <c r="Y1171" i="64"/>
  <c r="Y1239" i="64"/>
  <c r="Y1268" i="64" s="1"/>
  <c r="CD1168" i="64"/>
  <c r="CD1196" i="64" s="1"/>
  <c r="CD1236" i="64"/>
  <c r="CD1265" i="64" s="1"/>
  <c r="BN1168" i="64"/>
  <c r="BN1196" i="64" s="1"/>
  <c r="BN1236" i="64"/>
  <c r="BN1265" i="64" s="1"/>
  <c r="AX1168" i="64"/>
  <c r="AX1196" i="64" s="1"/>
  <c r="AX1236" i="64"/>
  <c r="AX1265" i="64" s="1"/>
  <c r="AH1168" i="64"/>
  <c r="AH1196" i="64" s="1"/>
  <c r="AH1236" i="64"/>
  <c r="AH1265" i="64" s="1"/>
  <c r="CH2540" i="64"/>
  <c r="CH2567" i="64" s="1"/>
  <c r="AD2545" i="64"/>
  <c r="BL2541" i="64"/>
  <c r="AF2541" i="64"/>
  <c r="BS2544" i="64"/>
  <c r="CH2544" i="64"/>
  <c r="BH2545" i="64"/>
  <c r="CD2540" i="64"/>
  <c r="CD2567" i="64" s="1"/>
  <c r="BN2540" i="64"/>
  <c r="BN2567" i="64" s="1"/>
  <c r="AX2540" i="64"/>
  <c r="AX2567" i="64" s="1"/>
  <c r="AH2540" i="64"/>
  <c r="AH2567" i="64" s="1"/>
  <c r="BV2545" i="64"/>
  <c r="BF2545" i="64"/>
  <c r="AP2545" i="64"/>
  <c r="Z2545" i="64"/>
  <c r="CE2544" i="64"/>
  <c r="BO2544" i="64"/>
  <c r="AY2544" i="64"/>
  <c r="AI2544" i="64"/>
  <c r="BX2541" i="64"/>
  <c r="BH2541" i="64"/>
  <c r="AR2541" i="64"/>
  <c r="AB2541" i="64"/>
  <c r="V2540" i="64"/>
  <c r="V2567" i="64" s="1"/>
  <c r="BI2545" i="64"/>
  <c r="BX2545" i="64"/>
  <c r="BZ2541" i="64"/>
  <c r="AZ2544" i="64"/>
  <c r="CC2540" i="64"/>
  <c r="CC2567" i="64" s="1"/>
  <c r="BM2540" i="64"/>
  <c r="BM2567" i="64" s="1"/>
  <c r="AW2540" i="64"/>
  <c r="AW2567" i="64" s="1"/>
  <c r="AG2540" i="64"/>
  <c r="AG2567" i="64" s="1"/>
  <c r="CK2545" i="64"/>
  <c r="BU2545" i="64"/>
  <c r="BE2545" i="64"/>
  <c r="AO2545" i="64"/>
  <c r="Y2545" i="64"/>
  <c r="CD2544" i="64"/>
  <c r="BN2544" i="64"/>
  <c r="AX2544" i="64"/>
  <c r="AH2544" i="64"/>
  <c r="BW2541" i="64"/>
  <c r="BG2541" i="64"/>
  <c r="AQ2541" i="64"/>
  <c r="AA2541" i="64"/>
  <c r="BC2544" i="64"/>
  <c r="BA2540" i="64"/>
  <c r="BA2567" i="64" s="1"/>
  <c r="V2544" i="64"/>
  <c r="AR2545" i="64"/>
  <c r="CE2540" i="64"/>
  <c r="CE2567" i="64" s="1"/>
  <c r="CF2544" i="64"/>
  <c r="BT2545" i="64"/>
  <c r="BD2545" i="64"/>
  <c r="AN2545" i="64"/>
  <c r="X2545" i="64"/>
  <c r="CC2544" i="64"/>
  <c r="BM2544" i="64"/>
  <c r="AW2544" i="64"/>
  <c r="AG2544" i="64"/>
  <c r="BV2541" i="64"/>
  <c r="BF2541" i="64"/>
  <c r="AP2541" i="64"/>
  <c r="Z2541" i="64"/>
  <c r="BZ2545" i="64"/>
  <c r="AL2544" i="64"/>
  <c r="AZ2540" i="64"/>
  <c r="AZ2567" i="64" s="1"/>
  <c r="U2544" i="64"/>
  <c r="AI2540" i="64"/>
  <c r="AI2567" i="64" s="1"/>
  <c r="AS2541" i="64"/>
  <c r="CA2540" i="64"/>
  <c r="CA2567" i="64" s="1"/>
  <c r="BK2540" i="64"/>
  <c r="BK2567" i="64" s="1"/>
  <c r="AU2540" i="64"/>
  <c r="AU2567" i="64" s="1"/>
  <c r="AE2540" i="64"/>
  <c r="AE2567" i="64" s="1"/>
  <c r="CI2545" i="64"/>
  <c r="BS2545" i="64"/>
  <c r="BC2545" i="64"/>
  <c r="AM2545" i="64"/>
  <c r="W2545" i="64"/>
  <c r="CB2544" i="64"/>
  <c r="BL2544" i="64"/>
  <c r="AV2544" i="64"/>
  <c r="AF2544" i="64"/>
  <c r="CK2541" i="64"/>
  <c r="BU2541" i="64"/>
  <c r="BE2541" i="64"/>
  <c r="AO2541" i="64"/>
  <c r="Y2541" i="64"/>
  <c r="CI2544" i="64"/>
  <c r="AS2545" i="64"/>
  <c r="AJ2540" i="64"/>
  <c r="AJ2567" i="64" s="1"/>
  <c r="AT2541" i="64"/>
  <c r="BO2540" i="64"/>
  <c r="BO2567" i="64" s="1"/>
  <c r="AJ2544" i="64"/>
  <c r="CJ2545" i="64"/>
  <c r="BZ2540" i="64"/>
  <c r="BZ2567" i="64" s="1"/>
  <c r="BJ2540" i="64"/>
  <c r="BJ2567" i="64" s="1"/>
  <c r="AT2540" i="64"/>
  <c r="AT2567" i="64" s="1"/>
  <c r="AD2540" i="64"/>
  <c r="AD2567" i="64" s="1"/>
  <c r="CH2545" i="64"/>
  <c r="BR2545" i="64"/>
  <c r="BB2545" i="64"/>
  <c r="AL2545" i="64"/>
  <c r="V2545" i="64"/>
  <c r="CA2544" i="64"/>
  <c r="BK2544" i="64"/>
  <c r="AU2544" i="64"/>
  <c r="AE2544" i="64"/>
  <c r="CJ2541" i="64"/>
  <c r="BT2541" i="64"/>
  <c r="BD2541" i="64"/>
  <c r="AN2541" i="64"/>
  <c r="X2541" i="64"/>
  <c r="AV2541" i="64"/>
  <c r="BY2545" i="64"/>
  <c r="AE2541" i="64"/>
  <c r="BP2540" i="64"/>
  <c r="BP2567" i="64" s="1"/>
  <c r="BJ2541" i="64"/>
  <c r="BP2544" i="64"/>
  <c r="CB2540" i="64"/>
  <c r="CB2567" i="64" s="1"/>
  <c r="BY2540" i="64"/>
  <c r="BY2567" i="64" s="1"/>
  <c r="BI2540" i="64"/>
  <c r="BI2567" i="64" s="1"/>
  <c r="AS2540" i="64"/>
  <c r="AS2567" i="64" s="1"/>
  <c r="AC2540" i="64"/>
  <c r="AC2567" i="64" s="1"/>
  <c r="CG2545" i="64"/>
  <c r="BQ2545" i="64"/>
  <c r="BA2545" i="64"/>
  <c r="AK2545" i="64"/>
  <c r="U2545" i="64"/>
  <c r="BZ2544" i="64"/>
  <c r="BJ2544" i="64"/>
  <c r="AT2544" i="64"/>
  <c r="AD2544" i="64"/>
  <c r="CI2541" i="64"/>
  <c r="BS2541" i="64"/>
  <c r="BC2541" i="64"/>
  <c r="AM2541" i="64"/>
  <c r="W2541" i="64"/>
  <c r="AT2545" i="64"/>
  <c r="BQ2540" i="64"/>
  <c r="BQ2567" i="64" s="1"/>
  <c r="BR2544" i="64"/>
  <c r="BA2544" i="64"/>
  <c r="T2544" i="64"/>
  <c r="BL2540" i="64"/>
  <c r="BL2567" i="64" s="1"/>
  <c r="BX2540" i="64"/>
  <c r="BX2567" i="64" s="1"/>
  <c r="BH2540" i="64"/>
  <c r="BH2567" i="64" s="1"/>
  <c r="AR2540" i="64"/>
  <c r="AR2567" i="64" s="1"/>
  <c r="AB2540" i="64"/>
  <c r="AB2567" i="64" s="1"/>
  <c r="CF2545" i="64"/>
  <c r="BP2545" i="64"/>
  <c r="AZ2545" i="64"/>
  <c r="AJ2545" i="64"/>
  <c r="T2545" i="64"/>
  <c r="BY2544" i="64"/>
  <c r="BI2544" i="64"/>
  <c r="AS2544" i="64"/>
  <c r="AC2544" i="64"/>
  <c r="CH2541" i="64"/>
  <c r="BR2541" i="64"/>
  <c r="BB2541" i="64"/>
  <c r="AL2541" i="64"/>
  <c r="V2541" i="64"/>
  <c r="CA2541" i="64"/>
  <c r="BQ2544" i="64"/>
  <c r="AA2545" i="64"/>
  <c r="BW2540" i="64"/>
  <c r="BW2567" i="64" s="1"/>
  <c r="BG2540" i="64"/>
  <c r="BG2567" i="64" s="1"/>
  <c r="AQ2540" i="64"/>
  <c r="AQ2567" i="64" s="1"/>
  <c r="AA2540" i="64"/>
  <c r="AA2567" i="64" s="1"/>
  <c r="CE2545" i="64"/>
  <c r="BO2545" i="64"/>
  <c r="AY2545" i="64"/>
  <c r="AI2545" i="64"/>
  <c r="BX2544" i="64"/>
  <c r="BH2544" i="64"/>
  <c r="AR2544" i="64"/>
  <c r="AB2544" i="64"/>
  <c r="CG2541" i="64"/>
  <c r="BQ2541" i="64"/>
  <c r="BA2541" i="64"/>
  <c r="AK2541" i="64"/>
  <c r="U2541" i="64"/>
  <c r="BR2540" i="64"/>
  <c r="BR2567" i="64" s="1"/>
  <c r="W2544" i="64"/>
  <c r="AC2545" i="64"/>
  <c r="AB2545" i="64"/>
  <c r="BG2545" i="64"/>
  <c r="AV2540" i="64"/>
  <c r="AV2567" i="64" s="1"/>
  <c r="BV2540" i="64"/>
  <c r="BV2567" i="64" s="1"/>
  <c r="BF2540" i="64"/>
  <c r="BF2567" i="64" s="1"/>
  <c r="AP2540" i="64"/>
  <c r="AP2567" i="64" s="1"/>
  <c r="Z2540" i="64"/>
  <c r="Z2567" i="64" s="1"/>
  <c r="CD2545" i="64"/>
  <c r="BN2545" i="64"/>
  <c r="AX2545" i="64"/>
  <c r="AH2545" i="64"/>
  <c r="BW2544" i="64"/>
  <c r="BG2544" i="64"/>
  <c r="AQ2544" i="64"/>
  <c r="AA2544" i="64"/>
  <c r="CF2541" i="64"/>
  <c r="BP2541" i="64"/>
  <c r="AZ2541" i="64"/>
  <c r="AJ2541" i="64"/>
  <c r="T2541" i="64"/>
  <c r="BJ2545" i="64"/>
  <c r="AK2540" i="64"/>
  <c r="AK2567" i="64" s="1"/>
  <c r="BB2544" i="64"/>
  <c r="CF2540" i="64"/>
  <c r="CF2567" i="64" s="1"/>
  <c r="AK2544" i="64"/>
  <c r="BW2545" i="64"/>
  <c r="BI2541" i="64"/>
  <c r="AF2540" i="64"/>
  <c r="AF2567" i="64" s="1"/>
  <c r="CK2540" i="64"/>
  <c r="CK2567" i="64" s="1"/>
  <c r="BU2540" i="64"/>
  <c r="BU2567" i="64" s="1"/>
  <c r="BE2540" i="64"/>
  <c r="BE2567" i="64" s="1"/>
  <c r="AO2540" i="64"/>
  <c r="AO2567" i="64" s="1"/>
  <c r="Y2540" i="64"/>
  <c r="Y2567" i="64" s="1"/>
  <c r="CC2545" i="64"/>
  <c r="BM2545" i="64"/>
  <c r="AW2545" i="64"/>
  <c r="AG2545" i="64"/>
  <c r="BV2544" i="64"/>
  <c r="BF2544" i="64"/>
  <c r="AP2544" i="64"/>
  <c r="Z2544" i="64"/>
  <c r="CE2541" i="64"/>
  <c r="BO2541" i="64"/>
  <c r="AY2541" i="64"/>
  <c r="AI2541" i="64"/>
  <c r="AL2540" i="64"/>
  <c r="AL2567" i="64" s="1"/>
  <c r="CB2541" i="64"/>
  <c r="U2540" i="64"/>
  <c r="U2567" i="64" s="1"/>
  <c r="BK2541" i="64"/>
  <c r="CG2544" i="64"/>
  <c r="AQ2545" i="64"/>
  <c r="AC2541" i="64"/>
  <c r="CJ2540" i="64"/>
  <c r="CJ2567" i="64" s="1"/>
  <c r="BT2540" i="64"/>
  <c r="BT2567" i="64" s="1"/>
  <c r="BD2540" i="64"/>
  <c r="BD2567" i="64" s="1"/>
  <c r="AN2540" i="64"/>
  <c r="AN2567" i="64" s="1"/>
  <c r="X2540" i="64"/>
  <c r="X2567" i="64" s="1"/>
  <c r="CB2545" i="64"/>
  <c r="BL2545" i="64"/>
  <c r="AV2545" i="64"/>
  <c r="AF2545" i="64"/>
  <c r="CK2544" i="64"/>
  <c r="BU2544" i="64"/>
  <c r="BE2544" i="64"/>
  <c r="AO2544" i="64"/>
  <c r="Y2544" i="64"/>
  <c r="CD2541" i="64"/>
  <c r="BN2541" i="64"/>
  <c r="AX2541" i="64"/>
  <c r="AH2541" i="64"/>
  <c r="BB2540" i="64"/>
  <c r="BB2567" i="64" s="1"/>
  <c r="AM2544" i="64"/>
  <c r="CG2540" i="64"/>
  <c r="CG2567" i="64" s="1"/>
  <c r="AU2541" i="64"/>
  <c r="T2540" i="64"/>
  <c r="T2567" i="64" s="1"/>
  <c r="AD2541" i="64"/>
  <c r="AY2540" i="64"/>
  <c r="AY2567" i="64" s="1"/>
  <c r="BY2541" i="64"/>
  <c r="CI2540" i="64"/>
  <c r="CI2567" i="64" s="1"/>
  <c r="BS2540" i="64"/>
  <c r="BS2567" i="64" s="1"/>
  <c r="BC2540" i="64"/>
  <c r="BC2567" i="64" s="1"/>
  <c r="AM2540" i="64"/>
  <c r="AM2567" i="64" s="1"/>
  <c r="W2540" i="64"/>
  <c r="W2567" i="64" s="1"/>
  <c r="CA2545" i="64"/>
  <c r="BK2545" i="64"/>
  <c r="AU2545" i="64"/>
  <c r="AE2545" i="64"/>
  <c r="CJ2544" i="64"/>
  <c r="BT2544" i="64"/>
  <c r="BD2544" i="64"/>
  <c r="AN2544" i="64"/>
  <c r="X2544" i="64"/>
  <c r="CC2541" i="64"/>
  <c r="BM2541" i="64"/>
  <c r="AW2541" i="64"/>
  <c r="AG2541" i="64"/>
  <c r="BD2407" i="64"/>
  <c r="BD2420" i="64" s="1"/>
  <c r="BD2385" i="64"/>
  <c r="BD2398" i="64" s="1"/>
  <c r="BD2347" i="64"/>
  <c r="BD2375" i="64" s="1"/>
  <c r="AH2348" i="64"/>
  <c r="AH2376" i="64" s="1"/>
  <c r="AH2408" i="64"/>
  <c r="AH2421" i="64" s="1"/>
  <c r="AH2386" i="64"/>
  <c r="AH2399" i="64" s="1"/>
  <c r="CI2385" i="64"/>
  <c r="CI2398" i="64" s="1"/>
  <c r="CI2347" i="64"/>
  <c r="CI2375" i="64" s="1"/>
  <c r="CI2407" i="64"/>
  <c r="CI2420" i="64" s="1"/>
  <c r="BS2407" i="64"/>
  <c r="BS2420" i="64" s="1"/>
  <c r="BS2385" i="64"/>
  <c r="BS2398" i="64" s="1"/>
  <c r="BS2347" i="64"/>
  <c r="BS2375" i="64" s="1"/>
  <c r="BC2407" i="64"/>
  <c r="BC2420" i="64" s="1"/>
  <c r="BC2385" i="64"/>
  <c r="BC2398" i="64" s="1"/>
  <c r="BC2347" i="64"/>
  <c r="BC2375" i="64" s="1"/>
  <c r="AM2407" i="64"/>
  <c r="AM2420" i="64" s="1"/>
  <c r="AM2385" i="64"/>
  <c r="AM2398" i="64" s="1"/>
  <c r="AM2347" i="64"/>
  <c r="AM2375" i="64" s="1"/>
  <c r="W2407" i="64"/>
  <c r="W2420" i="64" s="1"/>
  <c r="W2385" i="64"/>
  <c r="W2398" i="64" s="1"/>
  <c r="W2347" i="64"/>
  <c r="CA2352" i="64"/>
  <c r="CA2380" i="64" s="1"/>
  <c r="CA2390" i="64"/>
  <c r="CA2403" i="64" s="1"/>
  <c r="CA2412" i="64"/>
  <c r="CA2425" i="64" s="1"/>
  <c r="BK2390" i="64"/>
  <c r="BK2403" i="64" s="1"/>
  <c r="BK2352" i="64"/>
  <c r="BK2380" i="64" s="1"/>
  <c r="BK2412" i="64"/>
  <c r="BK2425" i="64" s="1"/>
  <c r="AU2352" i="64"/>
  <c r="AU2380" i="64" s="1"/>
  <c r="AU2390" i="64"/>
  <c r="AU2403" i="64" s="1"/>
  <c r="AU2412" i="64"/>
  <c r="AU2425" i="64" s="1"/>
  <c r="AE2352" i="64"/>
  <c r="AE2380" i="64" s="1"/>
  <c r="AE2390" i="64"/>
  <c r="AE2403" i="64" s="1"/>
  <c r="AE2412" i="64"/>
  <c r="AE2425" i="64" s="1"/>
  <c r="CJ2351" i="64"/>
  <c r="CJ2389" i="64"/>
  <c r="CJ2411" i="64"/>
  <c r="BT2389" i="64"/>
  <c r="BT2351" i="64"/>
  <c r="BT2411" i="64"/>
  <c r="BD2389" i="64"/>
  <c r="BD2351" i="64"/>
  <c r="BD2411" i="64"/>
  <c r="AN2389" i="64"/>
  <c r="AN2351" i="64"/>
  <c r="AN2411" i="64"/>
  <c r="X2389" i="64"/>
  <c r="X2351" i="64"/>
  <c r="X2411" i="64"/>
  <c r="CC2348" i="64"/>
  <c r="CC2376" i="64" s="1"/>
  <c r="CC2386" i="64"/>
  <c r="CC2399" i="64" s="1"/>
  <c r="CC2408" i="64"/>
  <c r="CC2421" i="64" s="1"/>
  <c r="BM2348" i="64"/>
  <c r="BM2376" i="64" s="1"/>
  <c r="BM2408" i="64"/>
  <c r="BM2421" i="64" s="1"/>
  <c r="BM2386" i="64"/>
  <c r="BM2399" i="64" s="1"/>
  <c r="AW2348" i="64"/>
  <c r="AW2376" i="64" s="1"/>
  <c r="AW2408" i="64"/>
  <c r="AW2421" i="64" s="1"/>
  <c r="AW2386" i="64"/>
  <c r="AW2399" i="64" s="1"/>
  <c r="AG2348" i="64"/>
  <c r="AG2376" i="64" s="1"/>
  <c r="AG2386" i="64"/>
  <c r="AG2399" i="64" s="1"/>
  <c r="AG2408" i="64"/>
  <c r="AG2421" i="64" s="1"/>
  <c r="AN2407" i="64"/>
  <c r="AN2420" i="64" s="1"/>
  <c r="AN2385" i="64"/>
  <c r="AN2398" i="64" s="1"/>
  <c r="AN2347" i="64"/>
  <c r="AN2375" i="64" s="1"/>
  <c r="CH2385" i="64"/>
  <c r="CH2398" i="64" s="1"/>
  <c r="CH2347" i="64"/>
  <c r="CH2375" i="64" s="1"/>
  <c r="CH2407" i="64"/>
  <c r="CH2420" i="64" s="1"/>
  <c r="BR2407" i="64"/>
  <c r="BR2420" i="64" s="1"/>
  <c r="BR2385" i="64"/>
  <c r="BR2398" i="64" s="1"/>
  <c r="BR2347" i="64"/>
  <c r="BR2375" i="64" s="1"/>
  <c r="BB2407" i="64"/>
  <c r="BB2420" i="64" s="1"/>
  <c r="BB2385" i="64"/>
  <c r="BB2398" i="64" s="1"/>
  <c r="BB2347" i="64"/>
  <c r="BB2375" i="64" s="1"/>
  <c r="AL2407" i="64"/>
  <c r="AL2385" i="64"/>
  <c r="AL2398" i="64" s="1"/>
  <c r="AL2347" i="64"/>
  <c r="AL2375" i="64" s="1"/>
  <c r="V2407" i="64"/>
  <c r="V2420" i="64" s="1"/>
  <c r="V2385" i="64"/>
  <c r="V2398" i="64" s="1"/>
  <c r="V2347" i="64"/>
  <c r="BZ2352" i="64"/>
  <c r="BZ2380" i="64" s="1"/>
  <c r="BZ2390" i="64"/>
  <c r="BZ2403" i="64" s="1"/>
  <c r="BZ2412" i="64"/>
  <c r="BZ2425" i="64" s="1"/>
  <c r="BJ2390" i="64"/>
  <c r="BJ2403" i="64" s="1"/>
  <c r="BJ2352" i="64"/>
  <c r="BJ2380" i="64" s="1"/>
  <c r="BJ2412" i="64"/>
  <c r="BJ2425" i="64" s="1"/>
  <c r="AT2352" i="64"/>
  <c r="AT2380" i="64" s="1"/>
  <c r="AT2390" i="64"/>
  <c r="AT2403" i="64" s="1"/>
  <c r="AT2412" i="64"/>
  <c r="AT2425" i="64" s="1"/>
  <c r="AD2352" i="64"/>
  <c r="AD2380" i="64" s="1"/>
  <c r="AD2390" i="64"/>
  <c r="AD2403" i="64" s="1"/>
  <c r="AD2412" i="64"/>
  <c r="AD2425" i="64" s="1"/>
  <c r="CI2351" i="64"/>
  <c r="CI2389" i="64"/>
  <c r="CI2411" i="64"/>
  <c r="BS2351" i="64"/>
  <c r="BS2389" i="64"/>
  <c r="BS2411" i="64"/>
  <c r="BC2389" i="64"/>
  <c r="BC2351" i="64"/>
  <c r="BC2411" i="64"/>
  <c r="AM2389" i="64"/>
  <c r="AM2351" i="64"/>
  <c r="AM2411" i="64"/>
  <c r="W2389" i="64"/>
  <c r="W2351" i="64"/>
  <c r="W2411" i="64"/>
  <c r="CB2348" i="64"/>
  <c r="CB2376" i="64" s="1"/>
  <c r="CB2386" i="64"/>
  <c r="CB2399" i="64" s="1"/>
  <c r="CB2408" i="64"/>
  <c r="CB2421" i="64" s="1"/>
  <c r="BL2348" i="64"/>
  <c r="BL2376" i="64" s="1"/>
  <c r="BL2386" i="64"/>
  <c r="BL2399" i="64" s="1"/>
  <c r="BL2408" i="64"/>
  <c r="BL2421" i="64" s="1"/>
  <c r="AV2348" i="64"/>
  <c r="AV2376" i="64" s="1"/>
  <c r="AV2386" i="64"/>
  <c r="AV2399" i="64" s="1"/>
  <c r="AV2408" i="64"/>
  <c r="AV2421" i="64" s="1"/>
  <c r="AF2348" i="64"/>
  <c r="AF2376" i="64" s="1"/>
  <c r="AF2386" i="64"/>
  <c r="AF2399" i="64" s="1"/>
  <c r="AF2408" i="64"/>
  <c r="AF2421" i="64" s="1"/>
  <c r="AF2352" i="64"/>
  <c r="AF2380" i="64" s="1"/>
  <c r="AF2390" i="64"/>
  <c r="AF2403" i="64" s="1"/>
  <c r="AF2412" i="64"/>
  <c r="AF2425" i="64" s="1"/>
  <c r="CG2385" i="64"/>
  <c r="CG2398" i="64" s="1"/>
  <c r="CG2347" i="64"/>
  <c r="CG2375" i="64" s="1"/>
  <c r="CG2407" i="64"/>
  <c r="CG2420" i="64" s="1"/>
  <c r="BQ2385" i="64"/>
  <c r="BQ2398" i="64" s="1"/>
  <c r="BQ2347" i="64"/>
  <c r="BQ2375" i="64" s="1"/>
  <c r="BQ2407" i="64"/>
  <c r="BQ2420" i="64" s="1"/>
  <c r="BA2385" i="64"/>
  <c r="BA2398" i="64" s="1"/>
  <c r="BA2347" i="64"/>
  <c r="BA2375" i="64" s="1"/>
  <c r="BA2407" i="64"/>
  <c r="BA2420" i="64" s="1"/>
  <c r="AK2385" i="64"/>
  <c r="AK2398" i="64" s="1"/>
  <c r="AK2347" i="64"/>
  <c r="AK2375" i="64" s="1"/>
  <c r="AK2407" i="64"/>
  <c r="AK2420" i="64" s="1"/>
  <c r="U2385" i="64"/>
  <c r="U2398" i="64" s="1"/>
  <c r="U2347" i="64"/>
  <c r="U2407" i="64"/>
  <c r="U2420" i="64" s="1"/>
  <c r="BY2352" i="64"/>
  <c r="BY2380" i="64" s="1"/>
  <c r="BY2390" i="64"/>
  <c r="BY2403" i="64" s="1"/>
  <c r="BY2412" i="64"/>
  <c r="BI2390" i="64"/>
  <c r="BI2403" i="64" s="1"/>
  <c r="BI2352" i="64"/>
  <c r="BI2380" i="64" s="1"/>
  <c r="BI2412" i="64"/>
  <c r="BI2425" i="64" s="1"/>
  <c r="AS2390" i="64"/>
  <c r="AS2403" i="64" s="1"/>
  <c r="AS2352" i="64"/>
  <c r="AS2380" i="64" s="1"/>
  <c r="AS2412" i="64"/>
  <c r="AS2425" i="64" s="1"/>
  <c r="AC2352" i="64"/>
  <c r="AC2380" i="64" s="1"/>
  <c r="AC2390" i="64"/>
  <c r="AC2403" i="64" s="1"/>
  <c r="AC2412" i="64"/>
  <c r="AC2425" i="64" s="1"/>
  <c r="CH2351" i="64"/>
  <c r="CH2389" i="64"/>
  <c r="CH2411" i="64"/>
  <c r="BR2351" i="64"/>
  <c r="BR2389" i="64"/>
  <c r="BR2411" i="64"/>
  <c r="BB2351" i="64"/>
  <c r="BB2389" i="64"/>
  <c r="BB2411" i="64"/>
  <c r="AL2389" i="64"/>
  <c r="AL2351" i="64"/>
  <c r="AL2411" i="64"/>
  <c r="V2389" i="64"/>
  <c r="V2351" i="64"/>
  <c r="V2411" i="64"/>
  <c r="CA2348" i="64"/>
  <c r="CA2376" i="64" s="1"/>
  <c r="CA2386" i="64"/>
  <c r="CA2399" i="64" s="1"/>
  <c r="CA2408" i="64"/>
  <c r="CA2421" i="64" s="1"/>
  <c r="BK2348" i="64"/>
  <c r="BK2376" i="64" s="1"/>
  <c r="BK2386" i="64"/>
  <c r="BK2399" i="64" s="1"/>
  <c r="BK2408" i="64"/>
  <c r="BK2421" i="64" s="1"/>
  <c r="AU2348" i="64"/>
  <c r="AU2376" i="64" s="1"/>
  <c r="AU2386" i="64"/>
  <c r="AU2399" i="64" s="1"/>
  <c r="AU2408" i="64"/>
  <c r="AU2421" i="64" s="1"/>
  <c r="AE2348" i="64"/>
  <c r="AE2376" i="64" s="1"/>
  <c r="AE2386" i="64"/>
  <c r="AE2399" i="64" s="1"/>
  <c r="AE2408" i="64"/>
  <c r="AE2421" i="64" s="1"/>
  <c r="Y2389" i="64"/>
  <c r="Y2351" i="64"/>
  <c r="Y2411" i="64"/>
  <c r="CF2385" i="64"/>
  <c r="CF2398" i="64" s="1"/>
  <c r="CF2407" i="64"/>
  <c r="CF2420" i="64" s="1"/>
  <c r="CF2347" i="64"/>
  <c r="CF2375" i="64" s="1"/>
  <c r="BP2385" i="64"/>
  <c r="BP2398" i="64" s="1"/>
  <c r="BP2347" i="64"/>
  <c r="BP2375" i="64" s="1"/>
  <c r="BP2407" i="64"/>
  <c r="BP2420" i="64" s="1"/>
  <c r="AZ2385" i="64"/>
  <c r="AZ2398" i="64" s="1"/>
  <c r="AZ2347" i="64"/>
  <c r="AZ2375" i="64" s="1"/>
  <c r="AZ2407" i="64"/>
  <c r="AZ2420" i="64" s="1"/>
  <c r="AJ2385" i="64"/>
  <c r="AJ2398" i="64" s="1"/>
  <c r="AJ2407" i="64"/>
  <c r="AJ2420" i="64" s="1"/>
  <c r="AJ2347" i="64"/>
  <c r="AJ2375" i="64" s="1"/>
  <c r="T2385" i="64"/>
  <c r="T2398" i="64" s="1"/>
  <c r="T2407" i="64"/>
  <c r="T2420" i="64" s="1"/>
  <c r="T2347" i="64"/>
  <c r="BX2352" i="64"/>
  <c r="BX2380" i="64" s="1"/>
  <c r="BX2390" i="64"/>
  <c r="BX2403" i="64" s="1"/>
  <c r="BX2412" i="64"/>
  <c r="BX2425" i="64" s="1"/>
  <c r="BH2352" i="64"/>
  <c r="BH2380" i="64" s="1"/>
  <c r="BH2390" i="64"/>
  <c r="BH2403" i="64" s="1"/>
  <c r="BH2412" i="64"/>
  <c r="BH2425" i="64" s="1"/>
  <c r="AR2390" i="64"/>
  <c r="AR2403" i="64" s="1"/>
  <c r="AR2352" i="64"/>
  <c r="AR2380" i="64" s="1"/>
  <c r="AR2412" i="64"/>
  <c r="AR2425" i="64" s="1"/>
  <c r="AB2352" i="64"/>
  <c r="AB2380" i="64" s="1"/>
  <c r="AB2390" i="64"/>
  <c r="AB2403" i="64" s="1"/>
  <c r="AB2412" i="64"/>
  <c r="AB2425" i="64" s="1"/>
  <c r="CG2389" i="64"/>
  <c r="CG2351" i="64"/>
  <c r="CG2411" i="64"/>
  <c r="BQ2351" i="64"/>
  <c r="BQ2389" i="64"/>
  <c r="BQ2411" i="64"/>
  <c r="BA2389" i="64"/>
  <c r="BA2351" i="64"/>
  <c r="BA2411" i="64"/>
  <c r="AK2389" i="64"/>
  <c r="AK2351" i="64"/>
  <c r="AK2411" i="64"/>
  <c r="U2389" i="64"/>
  <c r="U2351" i="64"/>
  <c r="U2411" i="64"/>
  <c r="BZ2348" i="64"/>
  <c r="BZ2376" i="64" s="1"/>
  <c r="BZ2386" i="64"/>
  <c r="BZ2399" i="64" s="1"/>
  <c r="BZ2408" i="64"/>
  <c r="BZ2421" i="64" s="1"/>
  <c r="BJ2348" i="64"/>
  <c r="BJ2376" i="64" s="1"/>
  <c r="BJ2386" i="64"/>
  <c r="BJ2399" i="64" s="1"/>
  <c r="BJ2408" i="64"/>
  <c r="BJ2421" i="64" s="1"/>
  <c r="AT2348" i="64"/>
  <c r="AT2376" i="64" s="1"/>
  <c r="AT2386" i="64"/>
  <c r="AT2399" i="64" s="1"/>
  <c r="AT2408" i="64"/>
  <c r="AT2421" i="64" s="1"/>
  <c r="AD2348" i="64"/>
  <c r="AD2376" i="64" s="1"/>
  <c r="AD2386" i="64"/>
  <c r="AD2399" i="64" s="1"/>
  <c r="AD2408" i="64"/>
  <c r="AD2421" i="64" s="1"/>
  <c r="BU2389" i="64"/>
  <c r="BU2411" i="64"/>
  <c r="BU2351" i="64"/>
  <c r="CE2385" i="64"/>
  <c r="CE2398" i="64" s="1"/>
  <c r="CE2407" i="64"/>
  <c r="CE2420" i="64" s="1"/>
  <c r="CE2347" i="64"/>
  <c r="CE2375" i="64" s="1"/>
  <c r="BO2385" i="64"/>
  <c r="BO2398" i="64" s="1"/>
  <c r="BO2407" i="64"/>
  <c r="BO2420" i="64" s="1"/>
  <c r="BO2347" i="64"/>
  <c r="BO2375" i="64" s="1"/>
  <c r="AY2385" i="64"/>
  <c r="AY2398" i="64" s="1"/>
  <c r="AY2407" i="64"/>
  <c r="AY2420" i="64" s="1"/>
  <c r="AY2347" i="64"/>
  <c r="AY2375" i="64" s="1"/>
  <c r="AI2385" i="64"/>
  <c r="AI2398" i="64" s="1"/>
  <c r="AI2407" i="64"/>
  <c r="AI2420" i="64" s="1"/>
  <c r="AI2347" i="64"/>
  <c r="AI2375" i="64" s="1"/>
  <c r="BW2352" i="64"/>
  <c r="BW2380" i="64" s="1"/>
  <c r="BW2390" i="64"/>
  <c r="BW2403" i="64" s="1"/>
  <c r="BW2412" i="64"/>
  <c r="BG2352" i="64"/>
  <c r="BG2380" i="64" s="1"/>
  <c r="BG2390" i="64"/>
  <c r="BG2403" i="64" s="1"/>
  <c r="BG2412" i="64"/>
  <c r="BG2425" i="64" s="1"/>
  <c r="AQ2390" i="64"/>
  <c r="AQ2403" i="64" s="1"/>
  <c r="AQ2352" i="64"/>
  <c r="AQ2380" i="64" s="1"/>
  <c r="AQ2412" i="64"/>
  <c r="AQ2425" i="64" s="1"/>
  <c r="AA2390" i="64"/>
  <c r="AA2403" i="64" s="1"/>
  <c r="AA2352" i="64"/>
  <c r="AA2380" i="64" s="1"/>
  <c r="AA2412" i="64"/>
  <c r="AA2425" i="64" s="1"/>
  <c r="CF2351" i="64"/>
  <c r="CF2389" i="64"/>
  <c r="CF2411" i="64"/>
  <c r="BP2351" i="64"/>
  <c r="BP2389" i="64"/>
  <c r="BP2411" i="64"/>
  <c r="AZ2389" i="64"/>
  <c r="AZ2351" i="64"/>
  <c r="AZ2411" i="64"/>
  <c r="AJ2389" i="64"/>
  <c r="AJ2411" i="64"/>
  <c r="AJ2351" i="64"/>
  <c r="T2389" i="64"/>
  <c r="T2411" i="64"/>
  <c r="T2351" i="64"/>
  <c r="BY2348" i="64"/>
  <c r="BY2376" i="64" s="1"/>
  <c r="BY2386" i="64"/>
  <c r="BY2399" i="64" s="1"/>
  <c r="BY2408" i="64"/>
  <c r="BY2421" i="64" s="1"/>
  <c r="BI2348" i="64"/>
  <c r="BI2376" i="64" s="1"/>
  <c r="BI2386" i="64"/>
  <c r="BI2399" i="64" s="1"/>
  <c r="BI2408" i="64"/>
  <c r="BI2421" i="64" s="1"/>
  <c r="AS2348" i="64"/>
  <c r="AS2376" i="64" s="1"/>
  <c r="AS2386" i="64"/>
  <c r="AS2399" i="64" s="1"/>
  <c r="AS2408" i="64"/>
  <c r="AS2421" i="64" s="1"/>
  <c r="AC2348" i="64"/>
  <c r="AC2376" i="64" s="1"/>
  <c r="AC2386" i="64"/>
  <c r="AC2399" i="64" s="1"/>
  <c r="AC2408" i="64"/>
  <c r="AC2421" i="64" s="1"/>
  <c r="X2407" i="64"/>
  <c r="X2420" i="64" s="1"/>
  <c r="X2385" i="64"/>
  <c r="X2398" i="64" s="1"/>
  <c r="X2347" i="64"/>
  <c r="CD2347" i="64"/>
  <c r="CD2375" i="64" s="1"/>
  <c r="CD2407" i="64"/>
  <c r="CD2420" i="64" s="1"/>
  <c r="CD2385" i="64"/>
  <c r="CD2398" i="64" s="1"/>
  <c r="BN2347" i="64"/>
  <c r="BN2375" i="64" s="1"/>
  <c r="BN2407" i="64"/>
  <c r="BN2420" i="64" s="1"/>
  <c r="BN2385" i="64"/>
  <c r="BN2398" i="64" s="1"/>
  <c r="AX2347" i="64"/>
  <c r="AX2375" i="64" s="1"/>
  <c r="AX2407" i="64"/>
  <c r="AX2420" i="64" s="1"/>
  <c r="AX2385" i="64"/>
  <c r="AX2398" i="64" s="1"/>
  <c r="AH2347" i="64"/>
  <c r="AH2375" i="64" s="1"/>
  <c r="AH2407" i="64"/>
  <c r="AH2420" i="64" s="1"/>
  <c r="AH2385" i="64"/>
  <c r="AH2398" i="64" s="1"/>
  <c r="BV2352" i="64"/>
  <c r="BV2380" i="64" s="1"/>
  <c r="BV2390" i="64"/>
  <c r="BV2403" i="64" s="1"/>
  <c r="BV2412" i="64"/>
  <c r="BV2425" i="64" s="1"/>
  <c r="BF2352" i="64"/>
  <c r="BF2380" i="64" s="1"/>
  <c r="BF2390" i="64"/>
  <c r="BF2403" i="64" s="1"/>
  <c r="BF2412" i="64"/>
  <c r="BF2425" i="64" s="1"/>
  <c r="AP2352" i="64"/>
  <c r="AP2380" i="64" s="1"/>
  <c r="AP2390" i="64"/>
  <c r="AP2403" i="64" s="1"/>
  <c r="AP2412" i="64"/>
  <c r="AP2425" i="64" s="1"/>
  <c r="Z2352" i="64"/>
  <c r="Z2380" i="64" s="1"/>
  <c r="Z2390" i="64"/>
  <c r="Z2403" i="64" s="1"/>
  <c r="Z2412" i="64"/>
  <c r="Z2425" i="64" s="1"/>
  <c r="CE2389" i="64"/>
  <c r="CE2351" i="64"/>
  <c r="CE2411" i="64"/>
  <c r="BO2389" i="64"/>
  <c r="BO2351" i="64"/>
  <c r="BO2411" i="64"/>
  <c r="AY2389" i="64"/>
  <c r="AY2411" i="64"/>
  <c r="AY2351" i="64"/>
  <c r="AI2389" i="64"/>
  <c r="AI2411" i="64"/>
  <c r="AI2351" i="64"/>
  <c r="BX2348" i="64"/>
  <c r="BX2376" i="64" s="1"/>
  <c r="BX2386" i="64"/>
  <c r="BX2399" i="64" s="1"/>
  <c r="BX2408" i="64"/>
  <c r="BX2421" i="64" s="1"/>
  <c r="BH2348" i="64"/>
  <c r="BH2376" i="64" s="1"/>
  <c r="BH2386" i="64"/>
  <c r="BH2399" i="64" s="1"/>
  <c r="BH2408" i="64"/>
  <c r="BH2421" i="64" s="1"/>
  <c r="AR2348" i="64"/>
  <c r="AR2376" i="64" s="1"/>
  <c r="AR2386" i="64"/>
  <c r="AR2399" i="64" s="1"/>
  <c r="AR2408" i="64"/>
  <c r="AR2421" i="64" s="1"/>
  <c r="AB2348" i="64"/>
  <c r="AB2376" i="64" s="1"/>
  <c r="AB2386" i="64"/>
  <c r="AB2399" i="64" s="1"/>
  <c r="AB2408" i="64"/>
  <c r="AB2421" i="64" s="1"/>
  <c r="CD2348" i="64"/>
  <c r="CD2376" i="64" s="1"/>
  <c r="CD2408" i="64"/>
  <c r="CD2421" i="64" s="1"/>
  <c r="CD2386" i="64"/>
  <c r="CD2399" i="64" s="1"/>
  <c r="CC2347" i="64"/>
  <c r="CC2375" i="64" s="1"/>
  <c r="CC2407" i="64"/>
  <c r="CC2420" i="64" s="1"/>
  <c r="CC2385" i="64"/>
  <c r="CC2398" i="64" s="1"/>
  <c r="BM2347" i="64"/>
  <c r="BM2375" i="64" s="1"/>
  <c r="BM2407" i="64"/>
  <c r="BM2420" i="64" s="1"/>
  <c r="BM2385" i="64"/>
  <c r="BM2398" i="64" s="1"/>
  <c r="AW2347" i="64"/>
  <c r="AW2375" i="64" s="1"/>
  <c r="AW2407" i="64"/>
  <c r="AW2420" i="64" s="1"/>
  <c r="AW2385" i="64"/>
  <c r="AW2398" i="64" s="1"/>
  <c r="AG2347" i="64"/>
  <c r="AG2375" i="64" s="1"/>
  <c r="AG2407" i="64"/>
  <c r="AG2420" i="64" s="1"/>
  <c r="AG2385" i="64"/>
  <c r="AG2398" i="64" s="1"/>
  <c r="CK2390" i="64"/>
  <c r="CK2403" i="64" s="1"/>
  <c r="CK2352" i="64"/>
  <c r="CK2380" i="64" s="1"/>
  <c r="CK2412" i="64"/>
  <c r="CK2425" i="64" s="1"/>
  <c r="BU2352" i="64"/>
  <c r="BU2380" i="64" s="1"/>
  <c r="BU2390" i="64"/>
  <c r="BU2403" i="64" s="1"/>
  <c r="BU2412" i="64"/>
  <c r="BU2425" i="64" s="1"/>
  <c r="BE2352" i="64"/>
  <c r="BE2380" i="64" s="1"/>
  <c r="BE2390" i="64"/>
  <c r="BE2403" i="64" s="1"/>
  <c r="BE2412" i="64"/>
  <c r="BE2425" i="64" s="1"/>
  <c r="AO2390" i="64"/>
  <c r="AO2403" i="64" s="1"/>
  <c r="AO2412" i="64"/>
  <c r="AO2425" i="64" s="1"/>
  <c r="AO2352" i="64"/>
  <c r="AO2380" i="64" s="1"/>
  <c r="Y2390" i="64"/>
  <c r="Y2403" i="64" s="1"/>
  <c r="Y2352" i="64"/>
  <c r="Y2380" i="64" s="1"/>
  <c r="Y2412" i="64"/>
  <c r="Y2425" i="64" s="1"/>
  <c r="CD2351" i="64"/>
  <c r="CD2411" i="64"/>
  <c r="CD2389" i="64"/>
  <c r="BN2351" i="64"/>
  <c r="BN2411" i="64"/>
  <c r="BN2389" i="64"/>
  <c r="AX2351" i="64"/>
  <c r="AX2411" i="64"/>
  <c r="AX2389" i="64"/>
  <c r="AH2351" i="64"/>
  <c r="AH2411" i="64"/>
  <c r="AH2389" i="64"/>
  <c r="BW2348" i="64"/>
  <c r="BW2376" i="64" s="1"/>
  <c r="BW2386" i="64"/>
  <c r="BW2399" i="64" s="1"/>
  <c r="BW2408" i="64"/>
  <c r="BW2421" i="64" s="1"/>
  <c r="BG2348" i="64"/>
  <c r="BG2376" i="64" s="1"/>
  <c r="BG2386" i="64"/>
  <c r="BG2399" i="64" s="1"/>
  <c r="BG2408" i="64"/>
  <c r="BG2421" i="64" s="1"/>
  <c r="AQ2348" i="64"/>
  <c r="AQ2376" i="64" s="1"/>
  <c r="AQ2386" i="64"/>
  <c r="AQ2399" i="64" s="1"/>
  <c r="AQ2408" i="64"/>
  <c r="AQ2421" i="64" s="1"/>
  <c r="AA2348" i="64"/>
  <c r="AA2376" i="64" s="1"/>
  <c r="AA2386" i="64"/>
  <c r="AA2399" i="64" s="1"/>
  <c r="AA2408" i="64"/>
  <c r="AA2421" i="64" s="1"/>
  <c r="BL2352" i="64"/>
  <c r="BL2380" i="64" s="1"/>
  <c r="BL2390" i="64"/>
  <c r="BL2403" i="64" s="1"/>
  <c r="BL2412" i="64"/>
  <c r="BL2425" i="64" s="1"/>
  <c r="CB2347" i="64"/>
  <c r="CB2375" i="64" s="1"/>
  <c r="CB2385" i="64"/>
  <c r="CB2398" i="64" s="1"/>
  <c r="CB2407" i="64"/>
  <c r="CB2420" i="64" s="1"/>
  <c r="BL2347" i="64"/>
  <c r="BL2375" i="64" s="1"/>
  <c r="BL2407" i="64"/>
  <c r="BL2420" i="64" s="1"/>
  <c r="BL2385" i="64"/>
  <c r="BL2398" i="64" s="1"/>
  <c r="AV2347" i="64"/>
  <c r="AV2375" i="64" s="1"/>
  <c r="AV2407" i="64"/>
  <c r="AV2420" i="64" s="1"/>
  <c r="AV2385" i="64"/>
  <c r="AV2398" i="64" s="1"/>
  <c r="AF2347" i="64"/>
  <c r="AF2375" i="64" s="1"/>
  <c r="AF2407" i="64"/>
  <c r="AF2420" i="64" s="1"/>
  <c r="AF2385" i="64"/>
  <c r="AF2398" i="64" s="1"/>
  <c r="CJ2390" i="64"/>
  <c r="CJ2403" i="64" s="1"/>
  <c r="CJ2352" i="64"/>
  <c r="CJ2380" i="64" s="1"/>
  <c r="CJ2412" i="64"/>
  <c r="CJ2425" i="64" s="1"/>
  <c r="BT2390" i="64"/>
  <c r="BT2403" i="64" s="1"/>
  <c r="BT2352" i="64"/>
  <c r="BT2380" i="64" s="1"/>
  <c r="BT2412" i="64"/>
  <c r="BT2425" i="64" s="1"/>
  <c r="BD2352" i="64"/>
  <c r="BD2380" i="64" s="1"/>
  <c r="BD2390" i="64"/>
  <c r="BD2403" i="64" s="1"/>
  <c r="BD2412" i="64"/>
  <c r="BD2425" i="64" s="1"/>
  <c r="AN2390" i="64"/>
  <c r="AN2403" i="64" s="1"/>
  <c r="AN2412" i="64"/>
  <c r="AN2425" i="64" s="1"/>
  <c r="AN2352" i="64"/>
  <c r="AN2380" i="64" s="1"/>
  <c r="X2390" i="64"/>
  <c r="X2403" i="64" s="1"/>
  <c r="X2352" i="64"/>
  <c r="X2380" i="64" s="1"/>
  <c r="X2412" i="64"/>
  <c r="X2425" i="64" s="1"/>
  <c r="CC2351" i="64"/>
  <c r="CC2411" i="64"/>
  <c r="CC2389" i="64"/>
  <c r="BM2351" i="64"/>
  <c r="BM2389" i="64"/>
  <c r="BM2411" i="64"/>
  <c r="AW2351" i="64"/>
  <c r="AW2411" i="64"/>
  <c r="AW2389" i="64"/>
  <c r="AG2351" i="64"/>
  <c r="AG2411" i="64"/>
  <c r="AG2389" i="64"/>
  <c r="BV2386" i="64"/>
  <c r="BV2399" i="64" s="1"/>
  <c r="BV2348" i="64"/>
  <c r="BV2376" i="64" s="1"/>
  <c r="BV2408" i="64"/>
  <c r="BV2421" i="64" s="1"/>
  <c r="BF2386" i="64"/>
  <c r="BF2399" i="64" s="1"/>
  <c r="BF2348" i="64"/>
  <c r="BF2376" i="64" s="1"/>
  <c r="BF2408" i="64"/>
  <c r="BF2421" i="64" s="1"/>
  <c r="AP2386" i="64"/>
  <c r="AP2399" i="64" s="1"/>
  <c r="AP2348" i="64"/>
  <c r="AP2376" i="64" s="1"/>
  <c r="AP2408" i="64"/>
  <c r="AP2421" i="64" s="1"/>
  <c r="Z2386" i="64"/>
  <c r="Z2399" i="64" s="1"/>
  <c r="Z2348" i="64"/>
  <c r="Z2376" i="64" s="1"/>
  <c r="Z2408" i="64"/>
  <c r="Z2421" i="64" s="1"/>
  <c r="BT2407" i="64"/>
  <c r="BT2420" i="64" s="1"/>
  <c r="BT2385" i="64"/>
  <c r="BT2398" i="64" s="1"/>
  <c r="BT2347" i="64"/>
  <c r="BT2375" i="64" s="1"/>
  <c r="AX2348" i="64"/>
  <c r="AX2376" i="64" s="1"/>
  <c r="AX2408" i="64"/>
  <c r="AX2421" i="64" s="1"/>
  <c r="AX2386" i="64"/>
  <c r="AX2399" i="64" s="1"/>
  <c r="CA2347" i="64"/>
  <c r="CA2375" i="64" s="1"/>
  <c r="CA2385" i="64"/>
  <c r="CA2398" i="64" s="1"/>
  <c r="CA2407" i="64"/>
  <c r="CA2420" i="64" s="1"/>
  <c r="BK2347" i="64"/>
  <c r="BK2375" i="64" s="1"/>
  <c r="BK2407" i="64"/>
  <c r="BK2420" i="64" s="1"/>
  <c r="BK2385" i="64"/>
  <c r="BK2398" i="64" s="1"/>
  <c r="AU2347" i="64"/>
  <c r="AU2375" i="64" s="1"/>
  <c r="AU2407" i="64"/>
  <c r="AU2420" i="64" s="1"/>
  <c r="AU2385" i="64"/>
  <c r="AU2398" i="64" s="1"/>
  <c r="AE2347" i="64"/>
  <c r="AE2375" i="64" s="1"/>
  <c r="AE2407" i="64"/>
  <c r="AE2420" i="64" s="1"/>
  <c r="AE2385" i="64"/>
  <c r="AE2398" i="64" s="1"/>
  <c r="CI2390" i="64"/>
  <c r="CI2403" i="64" s="1"/>
  <c r="CI2352" i="64"/>
  <c r="CI2380" i="64" s="1"/>
  <c r="CI2412" i="64"/>
  <c r="CI2425" i="64" s="1"/>
  <c r="BS2390" i="64"/>
  <c r="BS2403" i="64" s="1"/>
  <c r="BS2352" i="64"/>
  <c r="BS2380" i="64" s="1"/>
  <c r="BS2412" i="64"/>
  <c r="BS2425" i="64" s="1"/>
  <c r="BC2352" i="64"/>
  <c r="BC2380" i="64" s="1"/>
  <c r="BC2390" i="64"/>
  <c r="BC2403" i="64" s="1"/>
  <c r="BC2412" i="64"/>
  <c r="BC2425" i="64" s="1"/>
  <c r="AM2352" i="64"/>
  <c r="AM2380" i="64" s="1"/>
  <c r="AM2390" i="64"/>
  <c r="AM2403" i="64" s="1"/>
  <c r="AM2412" i="64"/>
  <c r="AM2425" i="64" s="1"/>
  <c r="W2390" i="64"/>
  <c r="W2403" i="64" s="1"/>
  <c r="W2352" i="64"/>
  <c r="W2380" i="64" s="1"/>
  <c r="W2412" i="64"/>
  <c r="W2425" i="64" s="1"/>
  <c r="CB2351" i="64"/>
  <c r="CB2389" i="64"/>
  <c r="CB2411" i="64"/>
  <c r="BL2351" i="64"/>
  <c r="BL2389" i="64"/>
  <c r="BL2411" i="64"/>
  <c r="AV2351" i="64"/>
  <c r="AV2389" i="64"/>
  <c r="AV2411" i="64"/>
  <c r="AF2351" i="64"/>
  <c r="AF2389" i="64"/>
  <c r="AF2411" i="64"/>
  <c r="CK2386" i="64"/>
  <c r="CK2399" i="64" s="1"/>
  <c r="CK2348" i="64"/>
  <c r="CK2376" i="64" s="1"/>
  <c r="CK2408" i="64"/>
  <c r="CK2421" i="64" s="1"/>
  <c r="BU2386" i="64"/>
  <c r="BU2399" i="64" s="1"/>
  <c r="BU2348" i="64"/>
  <c r="BU2376" i="64" s="1"/>
  <c r="BU2408" i="64"/>
  <c r="BE2386" i="64"/>
  <c r="BE2399" i="64" s="1"/>
  <c r="BE2348" i="64"/>
  <c r="BE2376" i="64" s="1"/>
  <c r="BE2408" i="64"/>
  <c r="BE2421" i="64" s="1"/>
  <c r="AO2386" i="64"/>
  <c r="AO2399" i="64" s="1"/>
  <c r="AO2348" i="64"/>
  <c r="AO2376" i="64" s="1"/>
  <c r="AO2408" i="64"/>
  <c r="AO2421" i="64" s="1"/>
  <c r="Y2386" i="64"/>
  <c r="Y2399" i="64" s="1"/>
  <c r="Y2348" i="64"/>
  <c r="Y2376" i="64" s="1"/>
  <c r="Y2408" i="64"/>
  <c r="Y2421" i="64" s="1"/>
  <c r="CB2352" i="64"/>
  <c r="CB2380" i="64" s="1"/>
  <c r="CB2390" i="64"/>
  <c r="CB2403" i="64" s="1"/>
  <c r="CB2412" i="64"/>
  <c r="CB2425" i="64" s="1"/>
  <c r="BZ2347" i="64"/>
  <c r="BZ2375" i="64" s="1"/>
  <c r="BZ2407" i="64"/>
  <c r="BZ2420" i="64" s="1"/>
  <c r="BZ2385" i="64"/>
  <c r="BZ2398" i="64" s="1"/>
  <c r="BJ2347" i="64"/>
  <c r="BJ2375" i="64" s="1"/>
  <c r="BJ2407" i="64"/>
  <c r="BJ2420" i="64" s="1"/>
  <c r="BJ2385" i="64"/>
  <c r="BJ2398" i="64" s="1"/>
  <c r="AT2347" i="64"/>
  <c r="AT2375" i="64" s="1"/>
  <c r="AT2407" i="64"/>
  <c r="AT2420" i="64" s="1"/>
  <c r="AT2385" i="64"/>
  <c r="AT2398" i="64" s="1"/>
  <c r="AD2347" i="64"/>
  <c r="AD2375" i="64" s="1"/>
  <c r="AD2407" i="64"/>
  <c r="AD2420" i="64" s="1"/>
  <c r="AD2385" i="64"/>
  <c r="AD2398" i="64" s="1"/>
  <c r="CH2352" i="64"/>
  <c r="CH2380" i="64" s="1"/>
  <c r="CH2390" i="64"/>
  <c r="CH2403" i="64" s="1"/>
  <c r="CH2412" i="64"/>
  <c r="CH2425" i="64" s="1"/>
  <c r="BR2352" i="64"/>
  <c r="BR2380" i="64" s="1"/>
  <c r="BR2390" i="64"/>
  <c r="BR2403" i="64" s="1"/>
  <c r="BR2412" i="64"/>
  <c r="BR2425" i="64" s="1"/>
  <c r="BB2352" i="64"/>
  <c r="BB2380" i="64" s="1"/>
  <c r="BB2390" i="64"/>
  <c r="BB2403" i="64" s="1"/>
  <c r="BB2412" i="64"/>
  <c r="BB2425" i="64" s="1"/>
  <c r="AL2352" i="64"/>
  <c r="AL2380" i="64" s="1"/>
  <c r="AL2390" i="64"/>
  <c r="AL2403" i="64" s="1"/>
  <c r="AL2412" i="64"/>
  <c r="AL2425" i="64" s="1"/>
  <c r="V2352" i="64"/>
  <c r="V2380" i="64" s="1"/>
  <c r="V2390" i="64"/>
  <c r="V2403" i="64" s="1"/>
  <c r="V2412" i="64"/>
  <c r="V2425" i="64" s="1"/>
  <c r="CA2351" i="64"/>
  <c r="CA2389" i="64"/>
  <c r="CA2411" i="64"/>
  <c r="BK2351" i="64"/>
  <c r="BK2389" i="64"/>
  <c r="BK2411" i="64"/>
  <c r="AU2351" i="64"/>
  <c r="AU2389" i="64"/>
  <c r="AU2411" i="64"/>
  <c r="AE2351" i="64"/>
  <c r="AE2389" i="64"/>
  <c r="AE2411" i="64"/>
  <c r="CJ2386" i="64"/>
  <c r="CJ2399" i="64" s="1"/>
  <c r="CJ2348" i="64"/>
  <c r="CJ2376" i="64" s="1"/>
  <c r="CJ2408" i="64"/>
  <c r="CJ2421" i="64" s="1"/>
  <c r="BT2386" i="64"/>
  <c r="BT2399" i="64" s="1"/>
  <c r="BT2348" i="64"/>
  <c r="BT2376" i="64" s="1"/>
  <c r="BT2408" i="64"/>
  <c r="BT2421" i="64" s="1"/>
  <c r="BD2386" i="64"/>
  <c r="BD2399" i="64" s="1"/>
  <c r="BD2348" i="64"/>
  <c r="BD2376" i="64" s="1"/>
  <c r="BD2408" i="64"/>
  <c r="BD2421" i="64" s="1"/>
  <c r="AN2386" i="64"/>
  <c r="AN2399" i="64" s="1"/>
  <c r="AN2348" i="64"/>
  <c r="AN2376" i="64" s="1"/>
  <c r="AN2408" i="64"/>
  <c r="AN2421" i="64" s="1"/>
  <c r="X2386" i="64"/>
  <c r="X2399" i="64" s="1"/>
  <c r="X2348" i="64"/>
  <c r="X2376" i="64" s="1"/>
  <c r="X2408" i="64"/>
  <c r="X2421" i="64" s="1"/>
  <c r="BE2389" i="64"/>
  <c r="BE2351" i="64"/>
  <c r="BE2411" i="64"/>
  <c r="BY2347" i="64"/>
  <c r="BY2375" i="64" s="1"/>
  <c r="BY2407" i="64"/>
  <c r="BY2420" i="64" s="1"/>
  <c r="BY2385" i="64"/>
  <c r="BY2398" i="64" s="1"/>
  <c r="BI2347" i="64"/>
  <c r="BI2375" i="64" s="1"/>
  <c r="BI2407" i="64"/>
  <c r="BI2420" i="64" s="1"/>
  <c r="BI2385" i="64"/>
  <c r="BI2398" i="64" s="1"/>
  <c r="AS2347" i="64"/>
  <c r="AS2375" i="64" s="1"/>
  <c r="AS2407" i="64"/>
  <c r="AS2420" i="64" s="1"/>
  <c r="AS2385" i="64"/>
  <c r="AS2398" i="64" s="1"/>
  <c r="AC2347" i="64"/>
  <c r="AC2375" i="64" s="1"/>
  <c r="AC2407" i="64"/>
  <c r="AC2420" i="64" s="1"/>
  <c r="AC2385" i="64"/>
  <c r="AC2398" i="64" s="1"/>
  <c r="CG2390" i="64"/>
  <c r="CG2403" i="64" s="1"/>
  <c r="CG2352" i="64"/>
  <c r="CG2380" i="64" s="1"/>
  <c r="CG2412" i="64"/>
  <c r="CG2425" i="64" s="1"/>
  <c r="BQ2390" i="64"/>
  <c r="BQ2403" i="64" s="1"/>
  <c r="BQ2352" i="64"/>
  <c r="BQ2380" i="64" s="1"/>
  <c r="BQ2412" i="64"/>
  <c r="BQ2425" i="64" s="1"/>
  <c r="BA2390" i="64"/>
  <c r="BA2403" i="64" s="1"/>
  <c r="BA2352" i="64"/>
  <c r="BA2380" i="64" s="1"/>
  <c r="BA2412" i="64"/>
  <c r="BA2425" i="64" s="1"/>
  <c r="AK2352" i="64"/>
  <c r="AK2380" i="64" s="1"/>
  <c r="AK2390" i="64"/>
  <c r="AK2403" i="64" s="1"/>
  <c r="AK2412" i="64"/>
  <c r="AK2425" i="64" s="1"/>
  <c r="U2390" i="64"/>
  <c r="U2403" i="64" s="1"/>
  <c r="U2352" i="64"/>
  <c r="U2380" i="64" s="1"/>
  <c r="U2412" i="64"/>
  <c r="U2425" i="64" s="1"/>
  <c r="BZ2351" i="64"/>
  <c r="BZ2389" i="64"/>
  <c r="BZ2411" i="64"/>
  <c r="BJ2351" i="64"/>
  <c r="BJ2389" i="64"/>
  <c r="BJ2411" i="64"/>
  <c r="AT2351" i="64"/>
  <c r="AT2389" i="64"/>
  <c r="AT2411" i="64"/>
  <c r="AD2351" i="64"/>
  <c r="AD2389" i="64"/>
  <c r="AD2411" i="64"/>
  <c r="CI2386" i="64"/>
  <c r="CI2399" i="64" s="1"/>
  <c r="CI2348" i="64"/>
  <c r="CI2376" i="64" s="1"/>
  <c r="CI2408" i="64"/>
  <c r="CI2421" i="64" s="1"/>
  <c r="BS2386" i="64"/>
  <c r="BS2399" i="64" s="1"/>
  <c r="BS2348" i="64"/>
  <c r="BS2376" i="64" s="1"/>
  <c r="BS2408" i="64"/>
  <c r="BS2421" i="64" s="1"/>
  <c r="BC2386" i="64"/>
  <c r="BC2399" i="64" s="1"/>
  <c r="BC2348" i="64"/>
  <c r="BC2376" i="64" s="1"/>
  <c r="BC2408" i="64"/>
  <c r="BC2421" i="64" s="1"/>
  <c r="AM2386" i="64"/>
  <c r="AM2399" i="64" s="1"/>
  <c r="AM2348" i="64"/>
  <c r="AM2376" i="64" s="1"/>
  <c r="AM2408" i="64"/>
  <c r="AM2421" i="64" s="1"/>
  <c r="W2386" i="64"/>
  <c r="W2399" i="64" s="1"/>
  <c r="W2348" i="64"/>
  <c r="W2376" i="64" s="1"/>
  <c r="W2408" i="64"/>
  <c r="W2421" i="64" s="1"/>
  <c r="AO2389" i="64"/>
  <c r="AO2351" i="64"/>
  <c r="AO2411" i="64"/>
  <c r="BX2347" i="64"/>
  <c r="BX2375" i="64" s="1"/>
  <c r="BX2407" i="64"/>
  <c r="BX2420" i="64" s="1"/>
  <c r="BX2385" i="64"/>
  <c r="BX2398" i="64" s="1"/>
  <c r="BH2347" i="64"/>
  <c r="BH2375" i="64" s="1"/>
  <c r="BH2407" i="64"/>
  <c r="BH2420" i="64" s="1"/>
  <c r="BH2385" i="64"/>
  <c r="BH2398" i="64" s="1"/>
  <c r="AR2347" i="64"/>
  <c r="AR2375" i="64" s="1"/>
  <c r="AR2407" i="64"/>
  <c r="AR2420" i="64" s="1"/>
  <c r="AR2385" i="64"/>
  <c r="AR2398" i="64" s="1"/>
  <c r="AB2347" i="64"/>
  <c r="AB2407" i="64"/>
  <c r="AB2420" i="64" s="1"/>
  <c r="AB2385" i="64"/>
  <c r="AB2398" i="64" s="1"/>
  <c r="CF2352" i="64"/>
  <c r="CF2380" i="64" s="1"/>
  <c r="CF2390" i="64"/>
  <c r="CF2403" i="64" s="1"/>
  <c r="CF2412" i="64"/>
  <c r="CF2425" i="64" s="1"/>
  <c r="BP2352" i="64"/>
  <c r="BP2380" i="64" s="1"/>
  <c r="BP2390" i="64"/>
  <c r="BP2403" i="64" s="1"/>
  <c r="BP2412" i="64"/>
  <c r="BP2425" i="64" s="1"/>
  <c r="AZ2352" i="64"/>
  <c r="AZ2380" i="64" s="1"/>
  <c r="AZ2390" i="64"/>
  <c r="AZ2403" i="64" s="1"/>
  <c r="AZ2412" i="64"/>
  <c r="AZ2425" i="64" s="1"/>
  <c r="AJ2352" i="64"/>
  <c r="AJ2380" i="64" s="1"/>
  <c r="AJ2390" i="64"/>
  <c r="AJ2403" i="64" s="1"/>
  <c r="AJ2412" i="64"/>
  <c r="AJ2425" i="64" s="1"/>
  <c r="T2352" i="64"/>
  <c r="T2380" i="64" s="1"/>
  <c r="T2390" i="64"/>
  <c r="T2403" i="64" s="1"/>
  <c r="T2412" i="64"/>
  <c r="T2425" i="64" s="1"/>
  <c r="BY2389" i="64"/>
  <c r="BY2351" i="64"/>
  <c r="BY2411" i="64"/>
  <c r="BI2351" i="64"/>
  <c r="BI2389" i="64"/>
  <c r="BI2411" i="64"/>
  <c r="AS2351" i="64"/>
  <c r="AS2389" i="64"/>
  <c r="AS2411" i="64"/>
  <c r="AC2351" i="64"/>
  <c r="AC2389" i="64"/>
  <c r="AC2411" i="64"/>
  <c r="CH2386" i="64"/>
  <c r="CH2399" i="64" s="1"/>
  <c r="CH2348" i="64"/>
  <c r="CH2376" i="64" s="1"/>
  <c r="CH2408" i="64"/>
  <c r="CH2421" i="64" s="1"/>
  <c r="BR2386" i="64"/>
  <c r="BR2399" i="64" s="1"/>
  <c r="BR2348" i="64"/>
  <c r="BR2376" i="64" s="1"/>
  <c r="BR2408" i="64"/>
  <c r="BR2421" i="64" s="1"/>
  <c r="BB2386" i="64"/>
  <c r="BB2399" i="64" s="1"/>
  <c r="BB2348" i="64"/>
  <c r="BB2376" i="64" s="1"/>
  <c r="BB2408" i="64"/>
  <c r="BB2421" i="64" s="1"/>
  <c r="AL2386" i="64"/>
  <c r="AL2399" i="64" s="1"/>
  <c r="AL2348" i="64"/>
  <c r="AL2376" i="64" s="1"/>
  <c r="AL2408" i="64"/>
  <c r="AL2421" i="64" s="1"/>
  <c r="V2386" i="64"/>
  <c r="V2399" i="64" s="1"/>
  <c r="V2348" i="64"/>
  <c r="V2376" i="64" s="1"/>
  <c r="V2408" i="64"/>
  <c r="V2421" i="64" s="1"/>
  <c r="CK2351" i="64"/>
  <c r="CK2389" i="64"/>
  <c r="CK2411" i="64"/>
  <c r="BW2407" i="64"/>
  <c r="BW2347" i="64"/>
  <c r="BW2375" i="64" s="1"/>
  <c r="BW2385" i="64"/>
  <c r="BW2398" i="64" s="1"/>
  <c r="BG2407" i="64"/>
  <c r="BG2420" i="64" s="1"/>
  <c r="BG2347" i="64"/>
  <c r="BG2375" i="64" s="1"/>
  <c r="BG2385" i="64"/>
  <c r="BG2398" i="64" s="1"/>
  <c r="AQ2407" i="64"/>
  <c r="AQ2420" i="64" s="1"/>
  <c r="AQ2347" i="64"/>
  <c r="AQ2375" i="64" s="1"/>
  <c r="AQ2385" i="64"/>
  <c r="AQ2398" i="64" s="1"/>
  <c r="AA2407" i="64"/>
  <c r="AA2420" i="64" s="1"/>
  <c r="AA2347" i="64"/>
  <c r="AA2385" i="64"/>
  <c r="AA2398" i="64" s="1"/>
  <c r="CE2390" i="64"/>
  <c r="CE2403" i="64" s="1"/>
  <c r="CE2412" i="64"/>
  <c r="CE2425" i="64" s="1"/>
  <c r="CE2352" i="64"/>
  <c r="CE2380" i="64" s="1"/>
  <c r="BO2390" i="64"/>
  <c r="BO2403" i="64" s="1"/>
  <c r="BO2352" i="64"/>
  <c r="BO2380" i="64" s="1"/>
  <c r="BO2412" i="64"/>
  <c r="BO2425" i="64" s="1"/>
  <c r="AY2390" i="64"/>
  <c r="AY2403" i="64" s="1"/>
  <c r="AY2352" i="64"/>
  <c r="AY2380" i="64" s="1"/>
  <c r="AY2412" i="64"/>
  <c r="AY2425" i="64" s="1"/>
  <c r="AI2390" i="64"/>
  <c r="AI2403" i="64" s="1"/>
  <c r="AI2352" i="64"/>
  <c r="AI2380" i="64" s="1"/>
  <c r="AI2412" i="64"/>
  <c r="AI2425" i="64" s="1"/>
  <c r="BX2389" i="64"/>
  <c r="BX2351" i="64"/>
  <c r="BX2411" i="64"/>
  <c r="BH2351" i="64"/>
  <c r="BH2389" i="64"/>
  <c r="BH2411" i="64"/>
  <c r="AR2351" i="64"/>
  <c r="AR2389" i="64"/>
  <c r="AR2411" i="64"/>
  <c r="AB2351" i="64"/>
  <c r="AB2389" i="64"/>
  <c r="AB2411" i="64"/>
  <c r="CG2386" i="64"/>
  <c r="CG2399" i="64" s="1"/>
  <c r="CG2348" i="64"/>
  <c r="CG2376" i="64" s="1"/>
  <c r="CG2408" i="64"/>
  <c r="CG2421" i="64" s="1"/>
  <c r="BQ2386" i="64"/>
  <c r="BQ2399" i="64" s="1"/>
  <c r="BQ2348" i="64"/>
  <c r="BQ2376" i="64" s="1"/>
  <c r="BQ2408" i="64"/>
  <c r="BQ2421" i="64" s="1"/>
  <c r="BA2386" i="64"/>
  <c r="BA2399" i="64" s="1"/>
  <c r="BA2348" i="64"/>
  <c r="BA2376" i="64" s="1"/>
  <c r="BA2408" i="64"/>
  <c r="BA2421" i="64" s="1"/>
  <c r="AK2386" i="64"/>
  <c r="AK2399" i="64" s="1"/>
  <c r="AK2348" i="64"/>
  <c r="AK2376" i="64" s="1"/>
  <c r="AK2408" i="64"/>
  <c r="AK2421" i="64" s="1"/>
  <c r="U2386" i="64"/>
  <c r="U2399" i="64" s="1"/>
  <c r="U2348" i="64"/>
  <c r="U2376" i="64" s="1"/>
  <c r="U2408" i="64"/>
  <c r="U2421" i="64" s="1"/>
  <c r="AV2352" i="64"/>
  <c r="AV2380" i="64" s="1"/>
  <c r="AV2390" i="64"/>
  <c r="AV2403" i="64" s="1"/>
  <c r="AV2412" i="64"/>
  <c r="AV2425" i="64" s="1"/>
  <c r="BV2407" i="64"/>
  <c r="BV2420" i="64" s="1"/>
  <c r="BV2385" i="64"/>
  <c r="BV2398" i="64" s="1"/>
  <c r="BV2347" i="64"/>
  <c r="BV2375" i="64" s="1"/>
  <c r="BF2407" i="64"/>
  <c r="BF2420" i="64" s="1"/>
  <c r="BF2385" i="64"/>
  <c r="BF2398" i="64" s="1"/>
  <c r="BF2347" i="64"/>
  <c r="BF2375" i="64" s="1"/>
  <c r="AP2407" i="64"/>
  <c r="AP2420" i="64" s="1"/>
  <c r="AP2385" i="64"/>
  <c r="AP2398" i="64" s="1"/>
  <c r="AP2347" i="64"/>
  <c r="AP2375" i="64" s="1"/>
  <c r="Z2407" i="64"/>
  <c r="Z2420" i="64" s="1"/>
  <c r="Z2385" i="64"/>
  <c r="Z2398" i="64" s="1"/>
  <c r="Z2347" i="64"/>
  <c r="CD2352" i="64"/>
  <c r="CD2380" i="64" s="1"/>
  <c r="CD2412" i="64"/>
  <c r="CD2425" i="64" s="1"/>
  <c r="CD2390" i="64"/>
  <c r="CD2403" i="64" s="1"/>
  <c r="BN2352" i="64"/>
  <c r="BN2380" i="64" s="1"/>
  <c r="BN2412" i="64"/>
  <c r="BN2425" i="64" s="1"/>
  <c r="BN2390" i="64"/>
  <c r="BN2403" i="64" s="1"/>
  <c r="AX2352" i="64"/>
  <c r="AX2380" i="64" s="1"/>
  <c r="AX2412" i="64"/>
  <c r="AX2425" i="64" s="1"/>
  <c r="AX2390" i="64"/>
  <c r="AX2403" i="64" s="1"/>
  <c r="AH2352" i="64"/>
  <c r="AH2380" i="64" s="1"/>
  <c r="AH2412" i="64"/>
  <c r="AH2425" i="64" s="1"/>
  <c r="AH2390" i="64"/>
  <c r="AH2403" i="64" s="1"/>
  <c r="BW2389" i="64"/>
  <c r="BW2351" i="64"/>
  <c r="BW2411" i="64"/>
  <c r="BG2389" i="64"/>
  <c r="BG2351" i="64"/>
  <c r="BG2411" i="64"/>
  <c r="AQ2351" i="64"/>
  <c r="AQ2389" i="64"/>
  <c r="AQ2411" i="64"/>
  <c r="AA2351" i="64"/>
  <c r="AA2389" i="64"/>
  <c r="AA2411" i="64"/>
  <c r="CF2386" i="64"/>
  <c r="CF2399" i="64" s="1"/>
  <c r="CF2408" i="64"/>
  <c r="CF2421" i="64" s="1"/>
  <c r="CF2348" i="64"/>
  <c r="CF2376" i="64" s="1"/>
  <c r="BP2386" i="64"/>
  <c r="BP2399" i="64" s="1"/>
  <c r="BP2408" i="64"/>
  <c r="BP2421" i="64" s="1"/>
  <c r="BP2348" i="64"/>
  <c r="BP2376" i="64" s="1"/>
  <c r="AZ2386" i="64"/>
  <c r="AZ2399" i="64" s="1"/>
  <c r="AZ2408" i="64"/>
  <c r="AZ2421" i="64" s="1"/>
  <c r="AZ2348" i="64"/>
  <c r="AZ2376" i="64" s="1"/>
  <c r="AJ2386" i="64"/>
  <c r="AJ2399" i="64" s="1"/>
  <c r="AJ2348" i="64"/>
  <c r="AJ2376" i="64" s="1"/>
  <c r="AJ2408" i="64"/>
  <c r="AJ2421" i="64" s="1"/>
  <c r="T2386" i="64"/>
  <c r="T2399" i="64" s="1"/>
  <c r="T2348" i="64"/>
  <c r="T2376" i="64" s="1"/>
  <c r="T2408" i="64"/>
  <c r="CJ2385" i="64"/>
  <c r="CJ2398" i="64" s="1"/>
  <c r="CJ2347" i="64"/>
  <c r="CJ2375" i="64" s="1"/>
  <c r="CJ2407" i="64"/>
  <c r="CJ2420" i="64" s="1"/>
  <c r="BN2348" i="64"/>
  <c r="BN2376" i="64" s="1"/>
  <c r="BN2386" i="64"/>
  <c r="BN2399" i="64" s="1"/>
  <c r="BN2408" i="64"/>
  <c r="BN2421" i="64" s="1"/>
  <c r="CK2385" i="64"/>
  <c r="CK2398" i="64" s="1"/>
  <c r="CK2347" i="64"/>
  <c r="CK2375" i="64" s="1"/>
  <c r="CK2407" i="64"/>
  <c r="CK2420" i="64" s="1"/>
  <c r="BU2407" i="64"/>
  <c r="BU2420" i="64" s="1"/>
  <c r="BU2385" i="64"/>
  <c r="BU2398" i="64" s="1"/>
  <c r="BU2347" i="64"/>
  <c r="BU2375" i="64" s="1"/>
  <c r="BE2407" i="64"/>
  <c r="BE2420" i="64" s="1"/>
  <c r="BE2385" i="64"/>
  <c r="BE2398" i="64" s="1"/>
  <c r="BE2347" i="64"/>
  <c r="BE2375" i="64" s="1"/>
  <c r="AO2407" i="64"/>
  <c r="AO2420" i="64" s="1"/>
  <c r="AO2385" i="64"/>
  <c r="AO2398" i="64" s="1"/>
  <c r="AO2347" i="64"/>
  <c r="AO2375" i="64" s="1"/>
  <c r="Y2407" i="64"/>
  <c r="Y2420" i="64" s="1"/>
  <c r="Y2385" i="64"/>
  <c r="Y2398" i="64" s="1"/>
  <c r="Y2347" i="64"/>
  <c r="CC2352" i="64"/>
  <c r="CC2380" i="64" s="1"/>
  <c r="CC2390" i="64"/>
  <c r="CC2403" i="64" s="1"/>
  <c r="CC2412" i="64"/>
  <c r="CC2425" i="64" s="1"/>
  <c r="BM2352" i="64"/>
  <c r="BM2380" i="64" s="1"/>
  <c r="BM2390" i="64"/>
  <c r="BM2403" i="64" s="1"/>
  <c r="BM2412" i="64"/>
  <c r="BM2425" i="64" s="1"/>
  <c r="AW2352" i="64"/>
  <c r="AW2380" i="64" s="1"/>
  <c r="AW2412" i="64"/>
  <c r="AW2425" i="64" s="1"/>
  <c r="AW2390" i="64"/>
  <c r="AW2403" i="64" s="1"/>
  <c r="AG2352" i="64"/>
  <c r="AG2380" i="64" s="1"/>
  <c r="AG2390" i="64"/>
  <c r="AG2403" i="64" s="1"/>
  <c r="AG2412" i="64"/>
  <c r="AG2425" i="64" s="1"/>
  <c r="BV2351" i="64"/>
  <c r="BV2389" i="64"/>
  <c r="BV2411" i="64"/>
  <c r="BF2351" i="64"/>
  <c r="BF2389" i="64"/>
  <c r="BF2411" i="64"/>
  <c r="AP2389" i="64"/>
  <c r="AP2351" i="64"/>
  <c r="AP2411" i="64"/>
  <c r="Z2389" i="64"/>
  <c r="Z2351" i="64"/>
  <c r="Z2411" i="64"/>
  <c r="CE2386" i="64"/>
  <c r="CE2399" i="64" s="1"/>
  <c r="CE2408" i="64"/>
  <c r="CE2421" i="64" s="1"/>
  <c r="CE2348" i="64"/>
  <c r="CE2376" i="64" s="1"/>
  <c r="BO2386" i="64"/>
  <c r="BO2399" i="64" s="1"/>
  <c r="BO2408" i="64"/>
  <c r="BO2421" i="64" s="1"/>
  <c r="BO2348" i="64"/>
  <c r="BO2376" i="64" s="1"/>
  <c r="AY2386" i="64"/>
  <c r="AY2399" i="64" s="1"/>
  <c r="AY2408" i="64"/>
  <c r="AY2421" i="64" s="1"/>
  <c r="AY2348" i="64"/>
  <c r="AY2376" i="64" s="1"/>
  <c r="AI2386" i="64"/>
  <c r="AI2399" i="64" s="1"/>
  <c r="AI2348" i="64"/>
  <c r="AI2376" i="64" s="1"/>
  <c r="AI2408" i="64"/>
  <c r="AI2421" i="64" s="1"/>
  <c r="AM2392" i="64"/>
  <c r="CB1123" i="64"/>
  <c r="BL1123" i="64"/>
  <c r="AV1123" i="64"/>
  <c r="AF1123" i="64"/>
  <c r="CJ1128" i="64"/>
  <c r="CJ1163" i="64" s="1"/>
  <c r="BT1128" i="64"/>
  <c r="BT1163" i="64" s="1"/>
  <c r="BD1128" i="64"/>
  <c r="BD1163" i="64" s="1"/>
  <c r="AN1128" i="64"/>
  <c r="AN1163" i="64" s="1"/>
  <c r="X1128" i="64"/>
  <c r="X1163" i="64" s="1"/>
  <c r="CC1127" i="64"/>
  <c r="BM1127" i="64"/>
  <c r="AW1127" i="64"/>
  <c r="AG1127" i="64"/>
  <c r="BV1124" i="64"/>
  <c r="BV1159" i="64" s="1"/>
  <c r="BF1124" i="64"/>
  <c r="BF1159" i="64" s="1"/>
  <c r="AP1124" i="64"/>
  <c r="AP1159" i="64" s="1"/>
  <c r="Z1124" i="64"/>
  <c r="CA1123" i="64"/>
  <c r="BK1123" i="64"/>
  <c r="AU1123" i="64"/>
  <c r="AE1123" i="64"/>
  <c r="CI1128" i="64"/>
  <c r="CI1163" i="64" s="1"/>
  <c r="BS1128" i="64"/>
  <c r="BS1163" i="64" s="1"/>
  <c r="BC1128" i="64"/>
  <c r="BC1163" i="64" s="1"/>
  <c r="AM1128" i="64"/>
  <c r="AM1163" i="64" s="1"/>
  <c r="W1128" i="64"/>
  <c r="W1163" i="64" s="1"/>
  <c r="CB1127" i="64"/>
  <c r="BL1127" i="64"/>
  <c r="AV1127" i="64"/>
  <c r="AF1127" i="64"/>
  <c r="CK1124" i="64"/>
  <c r="CK1159" i="64" s="1"/>
  <c r="BU1124" i="64"/>
  <c r="BU1159" i="64" s="1"/>
  <c r="BE1124" i="64"/>
  <c r="BE1159" i="64" s="1"/>
  <c r="AO1124" i="64"/>
  <c r="AO1159" i="64" s="1"/>
  <c r="Y1124" i="64"/>
  <c r="BZ1123" i="64"/>
  <c r="BJ1123" i="64"/>
  <c r="AT1123" i="64"/>
  <c r="AD1123" i="64"/>
  <c r="CH1128" i="64"/>
  <c r="CH1163" i="64" s="1"/>
  <c r="BR1128" i="64"/>
  <c r="BR1163" i="64" s="1"/>
  <c r="BB1128" i="64"/>
  <c r="BB1163" i="64" s="1"/>
  <c r="AL1128" i="64"/>
  <c r="AL1163" i="64" s="1"/>
  <c r="V1128" i="64"/>
  <c r="V1163" i="64" s="1"/>
  <c r="CA1127" i="64"/>
  <c r="BK1127" i="64"/>
  <c r="AU1127" i="64"/>
  <c r="AE1127" i="64"/>
  <c r="CJ1124" i="64"/>
  <c r="CJ1159" i="64" s="1"/>
  <c r="BT1124" i="64"/>
  <c r="BT1159" i="64" s="1"/>
  <c r="BD1124" i="64"/>
  <c r="BD1159" i="64" s="1"/>
  <c r="AN1124" i="64"/>
  <c r="AN1159" i="64" s="1"/>
  <c r="X1124" i="64"/>
  <c r="BY1123" i="64"/>
  <c r="BI1123" i="64"/>
  <c r="AS1123" i="64"/>
  <c r="AC1123" i="64"/>
  <c r="CG1128" i="64"/>
  <c r="CG1163" i="64" s="1"/>
  <c r="BQ1128" i="64"/>
  <c r="BQ1163" i="64" s="1"/>
  <c r="BA1128" i="64"/>
  <c r="BA1163" i="64" s="1"/>
  <c r="AK1128" i="64"/>
  <c r="AK1163" i="64" s="1"/>
  <c r="U1128" i="64"/>
  <c r="U1163" i="64" s="1"/>
  <c r="BZ1127" i="64"/>
  <c r="BJ1127" i="64"/>
  <c r="AT1127" i="64"/>
  <c r="AD1127" i="64"/>
  <c r="CI1124" i="64"/>
  <c r="CI1159" i="64" s="1"/>
  <c r="BS1124" i="64"/>
  <c r="BS1159" i="64" s="1"/>
  <c r="BC1124" i="64"/>
  <c r="BC1159" i="64" s="1"/>
  <c r="AM1124" i="64"/>
  <c r="AM1159" i="64" s="1"/>
  <c r="W1124" i="64"/>
  <c r="BX1123" i="64"/>
  <c r="BH1123" i="64"/>
  <c r="AR1123" i="64"/>
  <c r="AB1123" i="64"/>
  <c r="CF1128" i="64"/>
  <c r="CF1163" i="64" s="1"/>
  <c r="BP1128" i="64"/>
  <c r="BP1163" i="64" s="1"/>
  <c r="AZ1128" i="64"/>
  <c r="AZ1163" i="64" s="1"/>
  <c r="AJ1128" i="64"/>
  <c r="AJ1163" i="64" s="1"/>
  <c r="T1128" i="64"/>
  <c r="T1163" i="64" s="1"/>
  <c r="BY1127" i="64"/>
  <c r="BI1127" i="64"/>
  <c r="AS1127" i="64"/>
  <c r="AC1127" i="64"/>
  <c r="CH1124" i="64"/>
  <c r="CH1159" i="64" s="1"/>
  <c r="BR1124" i="64"/>
  <c r="BR1159" i="64" s="1"/>
  <c r="BB1124" i="64"/>
  <c r="BB1159" i="64" s="1"/>
  <c r="AL1124" i="64"/>
  <c r="AL1159" i="64" s="1"/>
  <c r="V1124" i="64"/>
  <c r="BW1123" i="64"/>
  <c r="BG1123" i="64"/>
  <c r="AQ1123" i="64"/>
  <c r="AA1123" i="64"/>
  <c r="CE1128" i="64"/>
  <c r="CE1163" i="64" s="1"/>
  <c r="BO1128" i="64"/>
  <c r="BO1163" i="64" s="1"/>
  <c r="AY1128" i="64"/>
  <c r="AY1163" i="64" s="1"/>
  <c r="AI1128" i="64"/>
  <c r="AI1163" i="64" s="1"/>
  <c r="BX1127" i="64"/>
  <c r="BH1127" i="64"/>
  <c r="AR1127" i="64"/>
  <c r="AB1127" i="64"/>
  <c r="CG1124" i="64"/>
  <c r="CG1159" i="64" s="1"/>
  <c r="BQ1124" i="64"/>
  <c r="BQ1159" i="64" s="1"/>
  <c r="BA1124" i="64"/>
  <c r="BA1159" i="64" s="1"/>
  <c r="AK1124" i="64"/>
  <c r="AK1159" i="64" s="1"/>
  <c r="U1124" i="64"/>
  <c r="BV1123" i="64"/>
  <c r="BF1123" i="64"/>
  <c r="AP1123" i="64"/>
  <c r="Z1123" i="64"/>
  <c r="CD1128" i="64"/>
  <c r="CD1163" i="64" s="1"/>
  <c r="BN1128" i="64"/>
  <c r="BN1163" i="64" s="1"/>
  <c r="AX1128" i="64"/>
  <c r="AX1163" i="64" s="1"/>
  <c r="AH1128" i="64"/>
  <c r="AH1163" i="64" s="1"/>
  <c r="BW1127" i="64"/>
  <c r="BG1127" i="64"/>
  <c r="AQ1127" i="64"/>
  <c r="AA1127" i="64"/>
  <c r="CF1124" i="64"/>
  <c r="CF1159" i="64" s="1"/>
  <c r="BP1124" i="64"/>
  <c r="BP1159" i="64" s="1"/>
  <c r="AZ1124" i="64"/>
  <c r="AZ1159" i="64" s="1"/>
  <c r="AJ1124" i="64"/>
  <c r="AJ1159" i="64" s="1"/>
  <c r="T1124" i="64"/>
  <c r="CK1123" i="64"/>
  <c r="BU1123" i="64"/>
  <c r="BE1123" i="64"/>
  <c r="AO1123" i="64"/>
  <c r="Y1123" i="64"/>
  <c r="CC1128" i="64"/>
  <c r="CC1163" i="64" s="1"/>
  <c r="BM1128" i="64"/>
  <c r="BM1163" i="64" s="1"/>
  <c r="AW1128" i="64"/>
  <c r="AW1163" i="64" s="1"/>
  <c r="AG1128" i="64"/>
  <c r="AG1163" i="64" s="1"/>
  <c r="BV1127" i="64"/>
  <c r="BF1127" i="64"/>
  <c r="AP1127" i="64"/>
  <c r="Z1127" i="64"/>
  <c r="CE1124" i="64"/>
  <c r="CE1159" i="64" s="1"/>
  <c r="BO1124" i="64"/>
  <c r="BO1159" i="64" s="1"/>
  <c r="AY1124" i="64"/>
  <c r="AY1159" i="64" s="1"/>
  <c r="AI1124" i="64"/>
  <c r="AI1159" i="64" s="1"/>
  <c r="CJ1123" i="64"/>
  <c r="BT1123" i="64"/>
  <c r="BD1123" i="64"/>
  <c r="AN1123" i="64"/>
  <c r="X1123" i="64"/>
  <c r="CB1128" i="64"/>
  <c r="CB1163" i="64" s="1"/>
  <c r="BL1128" i="64"/>
  <c r="BL1163" i="64" s="1"/>
  <c r="AV1128" i="64"/>
  <c r="AV1163" i="64" s="1"/>
  <c r="AF1128" i="64"/>
  <c r="AF1163" i="64" s="1"/>
  <c r="CK1127" i="64"/>
  <c r="BU1127" i="64"/>
  <c r="BE1127" i="64"/>
  <c r="AO1127" i="64"/>
  <c r="Y1127" i="64"/>
  <c r="CD1124" i="64"/>
  <c r="CD1159" i="64" s="1"/>
  <c r="BN1124" i="64"/>
  <c r="BN1159" i="64" s="1"/>
  <c r="AX1124" i="64"/>
  <c r="AX1159" i="64" s="1"/>
  <c r="AH1124" i="64"/>
  <c r="AH1159" i="64" s="1"/>
  <c r="CI1123" i="64"/>
  <c r="BK1128" i="64"/>
  <c r="BK1163" i="64" s="1"/>
  <c r="AU1128" i="64"/>
  <c r="AU1163" i="64" s="1"/>
  <c r="AE1128" i="64"/>
  <c r="AE1163" i="64" s="1"/>
  <c r="CJ1127" i="64"/>
  <c r="BT1127" i="64"/>
  <c r="BD1127" i="64"/>
  <c r="AN1127" i="64"/>
  <c r="X1127" i="64"/>
  <c r="CC1124" i="64"/>
  <c r="CC1159" i="64" s="1"/>
  <c r="BM1124" i="64"/>
  <c r="BM1159" i="64" s="1"/>
  <c r="AW1124" i="64"/>
  <c r="AW1159" i="64" s="1"/>
  <c r="AG1124" i="64"/>
  <c r="AG1159" i="64" s="1"/>
  <c r="BC1123" i="64"/>
  <c r="CH1123" i="64"/>
  <c r="BR1123" i="64"/>
  <c r="BB1123" i="64"/>
  <c r="AL1123" i="64"/>
  <c r="V1123" i="64"/>
  <c r="BZ1128" i="64"/>
  <c r="BZ1163" i="64" s="1"/>
  <c r="BJ1128" i="64"/>
  <c r="BJ1163" i="64" s="1"/>
  <c r="AT1128" i="64"/>
  <c r="AT1163" i="64" s="1"/>
  <c r="AD1128" i="64"/>
  <c r="AD1163" i="64" s="1"/>
  <c r="CI1127" i="64"/>
  <c r="BS1127" i="64"/>
  <c r="BC1127" i="64"/>
  <c r="AM1127" i="64"/>
  <c r="W1127" i="64"/>
  <c r="CB1124" i="64"/>
  <c r="CB1159" i="64" s="1"/>
  <c r="BL1124" i="64"/>
  <c r="BL1159" i="64" s="1"/>
  <c r="AV1124" i="64"/>
  <c r="AV1159" i="64" s="1"/>
  <c r="AF1124" i="64"/>
  <c r="AF1159" i="64" s="1"/>
  <c r="W1123" i="64"/>
  <c r="CG1123" i="64"/>
  <c r="BQ1123" i="64"/>
  <c r="BA1123" i="64"/>
  <c r="AK1123" i="64"/>
  <c r="U1123" i="64"/>
  <c r="BY1128" i="64"/>
  <c r="BY1163" i="64" s="1"/>
  <c r="BI1128" i="64"/>
  <c r="BI1163" i="64" s="1"/>
  <c r="AS1128" i="64"/>
  <c r="AS1163" i="64" s="1"/>
  <c r="AC1128" i="64"/>
  <c r="AC1163" i="64" s="1"/>
  <c r="CH1127" i="64"/>
  <c r="BR1127" i="64"/>
  <c r="BB1127" i="64"/>
  <c r="AL1127" i="64"/>
  <c r="V1127" i="64"/>
  <c r="CA1124" i="64"/>
  <c r="CA1159" i="64" s="1"/>
  <c r="BK1124" i="64"/>
  <c r="BK1159" i="64" s="1"/>
  <c r="AU1124" i="64"/>
  <c r="AU1159" i="64" s="1"/>
  <c r="AE1124" i="64"/>
  <c r="AE1159" i="64" s="1"/>
  <c r="CA1128" i="64"/>
  <c r="CA1163" i="64" s="1"/>
  <c r="CF1123" i="64"/>
  <c r="BP1123" i="64"/>
  <c r="AZ1123" i="64"/>
  <c r="AJ1123" i="64"/>
  <c r="T1123" i="64"/>
  <c r="BX1128" i="64"/>
  <c r="BX1163" i="64" s="1"/>
  <c r="BH1128" i="64"/>
  <c r="BH1163" i="64" s="1"/>
  <c r="AR1128" i="64"/>
  <c r="AR1163" i="64" s="1"/>
  <c r="AB1128" i="64"/>
  <c r="AB1163" i="64" s="1"/>
  <c r="CG1127" i="64"/>
  <c r="BQ1127" i="64"/>
  <c r="BA1127" i="64"/>
  <c r="AK1127" i="64"/>
  <c r="U1127" i="64"/>
  <c r="BZ1124" i="64"/>
  <c r="BZ1159" i="64" s="1"/>
  <c r="BJ1124" i="64"/>
  <c r="BJ1159" i="64" s="1"/>
  <c r="AT1124" i="64"/>
  <c r="AT1159" i="64" s="1"/>
  <c r="AD1124" i="64"/>
  <c r="AD1159" i="64" s="1"/>
  <c r="AM1123" i="64"/>
  <c r="CE1123" i="64"/>
  <c r="BO1123" i="64"/>
  <c r="AY1123" i="64"/>
  <c r="AI1123" i="64"/>
  <c r="BW1128" i="64"/>
  <c r="BW1163" i="64" s="1"/>
  <c r="BG1128" i="64"/>
  <c r="BG1163" i="64" s="1"/>
  <c r="AQ1128" i="64"/>
  <c r="AQ1163" i="64" s="1"/>
  <c r="AA1128" i="64"/>
  <c r="AA1163" i="64" s="1"/>
  <c r="CF1127" i="64"/>
  <c r="BP1127" i="64"/>
  <c r="AZ1127" i="64"/>
  <c r="AJ1127" i="64"/>
  <c r="T1127" i="64"/>
  <c r="BY1124" i="64"/>
  <c r="BY1159" i="64" s="1"/>
  <c r="BI1124" i="64"/>
  <c r="BI1159" i="64" s="1"/>
  <c r="AS1124" i="64"/>
  <c r="AS1159" i="64" s="1"/>
  <c r="AC1124" i="64"/>
  <c r="AC1159" i="64" s="1"/>
  <c r="BS1123" i="64"/>
  <c r="CD1123" i="64"/>
  <c r="BN1123" i="64"/>
  <c r="AX1123" i="64"/>
  <c r="AH1123" i="64"/>
  <c r="BV1128" i="64"/>
  <c r="BV1163" i="64" s="1"/>
  <c r="BF1128" i="64"/>
  <c r="BF1163" i="64" s="1"/>
  <c r="AP1128" i="64"/>
  <c r="AP1163" i="64" s="1"/>
  <c r="Z1128" i="64"/>
  <c r="Z1163" i="64" s="1"/>
  <c r="CE1127" i="64"/>
  <c r="BO1127" i="64"/>
  <c r="AY1127" i="64"/>
  <c r="AI1127" i="64"/>
  <c r="BX1124" i="64"/>
  <c r="BX1159" i="64" s="1"/>
  <c r="BH1124" i="64"/>
  <c r="BH1159" i="64" s="1"/>
  <c r="AR1124" i="64"/>
  <c r="AR1159" i="64" s="1"/>
  <c r="AB1124" i="64"/>
  <c r="CC1123" i="64"/>
  <c r="BM1123" i="64"/>
  <c r="AW1123" i="64"/>
  <c r="AG1123" i="64"/>
  <c r="CK1128" i="64"/>
  <c r="CK1163" i="64" s="1"/>
  <c r="BU1128" i="64"/>
  <c r="BU1163" i="64" s="1"/>
  <c r="BE1128" i="64"/>
  <c r="BE1163" i="64" s="1"/>
  <c r="AO1128" i="64"/>
  <c r="AO1163" i="64" s="1"/>
  <c r="Y1128" i="64"/>
  <c r="Y1163" i="64" s="1"/>
  <c r="CD1127" i="64"/>
  <c r="BN1127" i="64"/>
  <c r="AX1127" i="64"/>
  <c r="AH1127" i="64"/>
  <c r="BW1124" i="64"/>
  <c r="BW1159" i="64" s="1"/>
  <c r="BG1124" i="64"/>
  <c r="BG1159" i="64" s="1"/>
  <c r="AQ1124" i="64"/>
  <c r="AQ1159" i="64" s="1"/>
  <c r="AA1124" i="64"/>
  <c r="BL753" i="64"/>
  <c r="BL1296" i="64"/>
  <c r="BL1315" i="64" s="1"/>
  <c r="BV754" i="64"/>
  <c r="BV1297" i="64"/>
  <c r="BV1316" i="64" s="1"/>
  <c r="AE753" i="64"/>
  <c r="AE1296" i="64"/>
  <c r="AE1315" i="64" s="1"/>
  <c r="Y754" i="64"/>
  <c r="Y1297" i="64"/>
  <c r="Y1316" i="64" s="1"/>
  <c r="BM757" i="64"/>
  <c r="BM1300" i="64"/>
  <c r="CI758" i="64"/>
  <c r="CI1301" i="64"/>
  <c r="BJ753" i="64"/>
  <c r="BJ1296" i="64"/>
  <c r="BJ1315" i="64" s="1"/>
  <c r="AN754" i="64"/>
  <c r="AN1297" i="64"/>
  <c r="AN1316" i="64" s="1"/>
  <c r="BY753" i="64"/>
  <c r="BY1296" i="64"/>
  <c r="BY1315" i="64" s="1"/>
  <c r="BI753" i="64"/>
  <c r="BI1296" i="64"/>
  <c r="BI1315" i="64" s="1"/>
  <c r="AS753" i="64"/>
  <c r="AS1296" i="64"/>
  <c r="AS1315" i="64" s="1"/>
  <c r="AC753" i="64"/>
  <c r="AC1296" i="64"/>
  <c r="AC1315" i="64" s="1"/>
  <c r="CG758" i="64"/>
  <c r="CG1301" i="64"/>
  <c r="BQ758" i="64"/>
  <c r="BQ1301" i="64"/>
  <c r="BA758" i="64"/>
  <c r="BA1301" i="64"/>
  <c r="AK758" i="64"/>
  <c r="AK1301" i="64"/>
  <c r="U758" i="64"/>
  <c r="U1301" i="64"/>
  <c r="BZ757" i="64"/>
  <c r="BZ1300" i="64"/>
  <c r="BJ757" i="64"/>
  <c r="BJ1300" i="64"/>
  <c r="AT757" i="64"/>
  <c r="AT1300" i="64"/>
  <c r="AD757" i="64"/>
  <c r="AD1300" i="64"/>
  <c r="CI754" i="64"/>
  <c r="CI1297" i="64"/>
  <c r="CI1316" i="64" s="1"/>
  <c r="BS754" i="64"/>
  <c r="BS1297" i="64"/>
  <c r="BS1316" i="64" s="1"/>
  <c r="BC754" i="64"/>
  <c r="BC1297" i="64"/>
  <c r="BC1316" i="64" s="1"/>
  <c r="AM754" i="64"/>
  <c r="AM1297" i="64"/>
  <c r="AM1316" i="64" s="1"/>
  <c r="W754" i="64"/>
  <c r="W1297" i="64"/>
  <c r="W1316" i="64" s="1"/>
  <c r="AW757" i="64"/>
  <c r="AW1300" i="64"/>
  <c r="AM758" i="64"/>
  <c r="AM1301" i="64"/>
  <c r="AT753" i="64"/>
  <c r="AT1296" i="64"/>
  <c r="AT1315" i="64" s="1"/>
  <c r="X754" i="64"/>
  <c r="X1297" i="64"/>
  <c r="X1316" i="64" s="1"/>
  <c r="BX753" i="64"/>
  <c r="BX1296" i="64"/>
  <c r="BX1315" i="64" s="1"/>
  <c r="BH753" i="64"/>
  <c r="BH1296" i="64"/>
  <c r="BH1315" i="64" s="1"/>
  <c r="AR753" i="64"/>
  <c r="AR1296" i="64"/>
  <c r="AR1315" i="64" s="1"/>
  <c r="AB753" i="64"/>
  <c r="AB1296" i="64"/>
  <c r="AB1315" i="64" s="1"/>
  <c r="CF758" i="64"/>
  <c r="CF1301" i="64"/>
  <c r="BP758" i="64"/>
  <c r="BP1301" i="64"/>
  <c r="AZ758" i="64"/>
  <c r="AZ1301" i="64"/>
  <c r="AJ758" i="64"/>
  <c r="AJ1301" i="64"/>
  <c r="T758" i="64"/>
  <c r="T1301" i="64"/>
  <c r="BY757" i="64"/>
  <c r="BY1300" i="64"/>
  <c r="BI757" i="64"/>
  <c r="BI1300" i="64"/>
  <c r="AS757" i="64"/>
  <c r="AS1300" i="64"/>
  <c r="AC757" i="64"/>
  <c r="AC1300" i="64"/>
  <c r="CH754" i="64"/>
  <c r="CH1297" i="64"/>
  <c r="CH1316" i="64" s="1"/>
  <c r="BR754" i="64"/>
  <c r="BR1297" i="64"/>
  <c r="BR1316" i="64" s="1"/>
  <c r="BB754" i="64"/>
  <c r="BB1297" i="64"/>
  <c r="BB1316" i="64" s="1"/>
  <c r="AL754" i="64"/>
  <c r="AL1297" i="64"/>
  <c r="AL1316" i="64" s="1"/>
  <c r="V754" i="64"/>
  <c r="V1297" i="64"/>
  <c r="V1316" i="64" s="1"/>
  <c r="AN758" i="64"/>
  <c r="AN1301" i="64"/>
  <c r="BL757" i="64"/>
  <c r="BL1300" i="64"/>
  <c r="V758" i="64"/>
  <c r="V1301" i="64"/>
  <c r="BW753" i="64"/>
  <c r="BW1296" i="64"/>
  <c r="BW1315" i="64" s="1"/>
  <c r="BG753" i="64"/>
  <c r="BG1296" i="64"/>
  <c r="BG1315" i="64" s="1"/>
  <c r="AQ753" i="64"/>
  <c r="AQ1296" i="64"/>
  <c r="AQ1315" i="64" s="1"/>
  <c r="AA753" i="64"/>
  <c r="AA1296" i="64"/>
  <c r="AA1315" i="64" s="1"/>
  <c r="CE758" i="64"/>
  <c r="CE1301" i="64"/>
  <c r="BO758" i="64"/>
  <c r="BO1301" i="64"/>
  <c r="AY758" i="64"/>
  <c r="AY1301" i="64"/>
  <c r="AI758" i="64"/>
  <c r="AI1301" i="64"/>
  <c r="BX757" i="64"/>
  <c r="BX1300" i="64"/>
  <c r="BH757" i="64"/>
  <c r="BH1300" i="64"/>
  <c r="AR757" i="64"/>
  <c r="AR1300" i="64"/>
  <c r="AB757" i="64"/>
  <c r="AB1300" i="64"/>
  <c r="CG754" i="64"/>
  <c r="CG1297" i="64"/>
  <c r="CG1316" i="64" s="1"/>
  <c r="BQ754" i="64"/>
  <c r="BQ1297" i="64"/>
  <c r="BQ1316" i="64" s="1"/>
  <c r="BA754" i="64"/>
  <c r="BA1297" i="64"/>
  <c r="BA1316" i="64" s="1"/>
  <c r="AK754" i="64"/>
  <c r="AK1297" i="64"/>
  <c r="AK1316" i="64" s="1"/>
  <c r="U754" i="64"/>
  <c r="U1297" i="64"/>
  <c r="U1316" i="64" s="1"/>
  <c r="CC757" i="64"/>
  <c r="CC1300" i="64"/>
  <c r="CA753" i="64"/>
  <c r="CA1296" i="64"/>
  <c r="CA1315" i="64" s="1"/>
  <c r="BU754" i="64"/>
  <c r="BU1297" i="64"/>
  <c r="BU1316" i="64" s="1"/>
  <c r="CA757" i="64"/>
  <c r="CA1300" i="64"/>
  <c r="BV753" i="64"/>
  <c r="BV1296" i="64"/>
  <c r="BV1315" i="64" s="1"/>
  <c r="BF753" i="64"/>
  <c r="BF1296" i="64"/>
  <c r="BF1315" i="64" s="1"/>
  <c r="AP753" i="64"/>
  <c r="AP1296" i="64"/>
  <c r="AP1315" i="64" s="1"/>
  <c r="Z753" i="64"/>
  <c r="Z1296" i="64"/>
  <c r="Z1315" i="64" s="1"/>
  <c r="CD758" i="64"/>
  <c r="CD1301" i="64"/>
  <c r="BN758" i="64"/>
  <c r="BN1301" i="64"/>
  <c r="AX758" i="64"/>
  <c r="AX1301" i="64"/>
  <c r="AH758" i="64"/>
  <c r="AH1301" i="64"/>
  <c r="BW757" i="64"/>
  <c r="BW1300" i="64"/>
  <c r="BG757" i="64"/>
  <c r="BG1300" i="64"/>
  <c r="AQ757" i="64"/>
  <c r="AQ1300" i="64"/>
  <c r="AA757" i="64"/>
  <c r="AA1300" i="64"/>
  <c r="CF754" i="64"/>
  <c r="CF1297" i="64"/>
  <c r="CF1316" i="64" s="1"/>
  <c r="BP754" i="64"/>
  <c r="BP1297" i="64"/>
  <c r="BP1316" i="64" s="1"/>
  <c r="AZ754" i="64"/>
  <c r="AZ1297" i="64"/>
  <c r="AZ1316" i="64" s="1"/>
  <c r="AJ754" i="64"/>
  <c r="AJ1297" i="64"/>
  <c r="AJ1316" i="64" s="1"/>
  <c r="T754" i="64"/>
  <c r="T1297" i="64"/>
  <c r="T1316" i="64" s="1"/>
  <c r="BD758" i="64"/>
  <c r="BD1301" i="64"/>
  <c r="W758" i="64"/>
  <c r="W1301" i="64"/>
  <c r="AU757" i="64"/>
  <c r="AU1300" i="64"/>
  <c r="CK753" i="64"/>
  <c r="CK1296" i="64"/>
  <c r="CK1315" i="64" s="1"/>
  <c r="BU753" i="64"/>
  <c r="BU1296" i="64"/>
  <c r="BU1315" i="64" s="1"/>
  <c r="BE753" i="64"/>
  <c r="BE1296" i="64"/>
  <c r="BE1315" i="64" s="1"/>
  <c r="AO753" i="64"/>
  <c r="AO1296" i="64"/>
  <c r="AO1315" i="64" s="1"/>
  <c r="Y753" i="64"/>
  <c r="Y1296" i="64"/>
  <c r="Y1315" i="64" s="1"/>
  <c r="CC758" i="64"/>
  <c r="CC1301" i="64"/>
  <c r="BM758" i="64"/>
  <c r="BM1301" i="64"/>
  <c r="AW758" i="64"/>
  <c r="AW1301" i="64"/>
  <c r="AG758" i="64"/>
  <c r="AG1301" i="64"/>
  <c r="BV757" i="64"/>
  <c r="BV1300" i="64"/>
  <c r="BF757" i="64"/>
  <c r="BF1300" i="64"/>
  <c r="AP757" i="64"/>
  <c r="AP1300" i="64"/>
  <c r="Z757" i="64"/>
  <c r="Z1300" i="64"/>
  <c r="CE754" i="64"/>
  <c r="CE1297" i="64"/>
  <c r="CE1316" i="64" s="1"/>
  <c r="BO754" i="64"/>
  <c r="BO1297" i="64"/>
  <c r="BO1316" i="64" s="1"/>
  <c r="AY754" i="64"/>
  <c r="AY1297" i="64"/>
  <c r="AY1316" i="64" s="1"/>
  <c r="AI754" i="64"/>
  <c r="AI1297" i="64"/>
  <c r="AI1316" i="64" s="1"/>
  <c r="BT758" i="64"/>
  <c r="BT1301" i="64"/>
  <c r="Z754" i="64"/>
  <c r="Z1297" i="64"/>
  <c r="Z1316" i="64" s="1"/>
  <c r="BC758" i="64"/>
  <c r="BC1301" i="64"/>
  <c r="AD753" i="64"/>
  <c r="AD1296" i="64"/>
  <c r="AD1315" i="64" s="1"/>
  <c r="BD754" i="64"/>
  <c r="BD1297" i="64"/>
  <c r="BD1316" i="64" s="1"/>
  <c r="CJ753" i="64"/>
  <c r="CJ1296" i="64"/>
  <c r="CJ1315" i="64" s="1"/>
  <c r="BT753" i="64"/>
  <c r="BT1296" i="64"/>
  <c r="BT1315" i="64" s="1"/>
  <c r="BD753" i="64"/>
  <c r="BD1296" i="64"/>
  <c r="BD1315" i="64" s="1"/>
  <c r="AN753" i="64"/>
  <c r="AN1296" i="64"/>
  <c r="AN1315" i="64" s="1"/>
  <c r="X753" i="64"/>
  <c r="X1296" i="64"/>
  <c r="X1315" i="64" s="1"/>
  <c r="CB758" i="64"/>
  <c r="CB1301" i="64"/>
  <c r="BL758" i="64"/>
  <c r="BL1301" i="64"/>
  <c r="AV758" i="64"/>
  <c r="AV1301" i="64"/>
  <c r="AF758" i="64"/>
  <c r="AF1301" i="64"/>
  <c r="CK757" i="64"/>
  <c r="CK1300" i="64"/>
  <c r="BU757" i="64"/>
  <c r="BU1300" i="64"/>
  <c r="BE757" i="64"/>
  <c r="BE1300" i="64"/>
  <c r="AO757" i="64"/>
  <c r="AO1300" i="64"/>
  <c r="Y757" i="64"/>
  <c r="Y1300" i="64"/>
  <c r="CD754" i="64"/>
  <c r="CD1297" i="64"/>
  <c r="CD1316" i="64" s="1"/>
  <c r="BN754" i="64"/>
  <c r="BN1297" i="64"/>
  <c r="BN1316" i="64" s="1"/>
  <c r="AX754" i="64"/>
  <c r="AX1297" i="64"/>
  <c r="AX1316" i="64" s="1"/>
  <c r="AH754" i="64"/>
  <c r="AH1297" i="64"/>
  <c r="AH1316" i="64" s="1"/>
  <c r="CK754" i="64"/>
  <c r="CK1297" i="64"/>
  <c r="CK1316" i="64" s="1"/>
  <c r="BB758" i="64"/>
  <c r="BB1301" i="64"/>
  <c r="CI753" i="64"/>
  <c r="CI1296" i="64"/>
  <c r="CI1315" i="64" s="1"/>
  <c r="BS753" i="64"/>
  <c r="BS1296" i="64"/>
  <c r="BS1315" i="64" s="1"/>
  <c r="BC753" i="64"/>
  <c r="BC1296" i="64"/>
  <c r="BC1315" i="64" s="1"/>
  <c r="AM753" i="64"/>
  <c r="AM1296" i="64"/>
  <c r="AM1315" i="64" s="1"/>
  <c r="W753" i="64"/>
  <c r="W1296" i="64"/>
  <c r="W1315" i="64" s="1"/>
  <c r="CA758" i="64"/>
  <c r="CA1301" i="64"/>
  <c r="BK758" i="64"/>
  <c r="BK1301" i="64"/>
  <c r="AU758" i="64"/>
  <c r="AU1301" i="64"/>
  <c r="AE758" i="64"/>
  <c r="AE1301" i="64"/>
  <c r="CJ757" i="64"/>
  <c r="CJ1300" i="64"/>
  <c r="BT757" i="64"/>
  <c r="BT1300" i="64"/>
  <c r="BD757" i="64"/>
  <c r="BD1300" i="64"/>
  <c r="AN757" i="64"/>
  <c r="AN1300" i="64"/>
  <c r="X757" i="64"/>
  <c r="X1300" i="64"/>
  <c r="CC754" i="64"/>
  <c r="CC1297" i="64"/>
  <c r="CC1316" i="64" s="1"/>
  <c r="BM754" i="64"/>
  <c r="BM1297" i="64"/>
  <c r="BM1316" i="64" s="1"/>
  <c r="AW754" i="64"/>
  <c r="AW1297" i="64"/>
  <c r="AW1316" i="64" s="1"/>
  <c r="AG754" i="64"/>
  <c r="AG1297" i="64"/>
  <c r="AG1316" i="64" s="1"/>
  <c r="AV757" i="64"/>
  <c r="AV1300" i="64"/>
  <c r="AE757" i="64"/>
  <c r="AE1300" i="64"/>
  <c r="CH753" i="64"/>
  <c r="CH1296" i="64"/>
  <c r="CH1315" i="64" s="1"/>
  <c r="BR753" i="64"/>
  <c r="BR1296" i="64"/>
  <c r="BR1315" i="64" s="1"/>
  <c r="BB753" i="64"/>
  <c r="BB1296" i="64"/>
  <c r="BB1315" i="64" s="1"/>
  <c r="AL753" i="64"/>
  <c r="AL1296" i="64"/>
  <c r="AL1315" i="64" s="1"/>
  <c r="V753" i="64"/>
  <c r="V1296" i="64"/>
  <c r="V1315" i="64" s="1"/>
  <c r="BZ758" i="64"/>
  <c r="BZ1301" i="64"/>
  <c r="BJ758" i="64"/>
  <c r="BJ1301" i="64"/>
  <c r="AT758" i="64"/>
  <c r="AT1301" i="64"/>
  <c r="AD758" i="64"/>
  <c r="AD1301" i="64"/>
  <c r="CI757" i="64"/>
  <c r="CI1300" i="64"/>
  <c r="BS757" i="64"/>
  <c r="BS1300" i="64"/>
  <c r="BC757" i="64"/>
  <c r="BC1300" i="64"/>
  <c r="AM757" i="64"/>
  <c r="AM1300" i="64"/>
  <c r="W757" i="64"/>
  <c r="W1300" i="64"/>
  <c r="CB754" i="64"/>
  <c r="CB1297" i="64"/>
  <c r="CB1316" i="64" s="1"/>
  <c r="BL754" i="64"/>
  <c r="BL1297" i="64"/>
  <c r="BL1316" i="64" s="1"/>
  <c r="AV754" i="64"/>
  <c r="AV1297" i="64"/>
  <c r="AV1316" i="64" s="1"/>
  <c r="AF754" i="64"/>
  <c r="AF1297" i="64"/>
  <c r="AF1316" i="64" s="1"/>
  <c r="CB753" i="64"/>
  <c r="CB1296" i="64"/>
  <c r="CB1315" i="64" s="1"/>
  <c r="AG757" i="64"/>
  <c r="AG1300" i="64"/>
  <c r="AU753" i="64"/>
  <c r="AU1296" i="64"/>
  <c r="AU1315" i="64" s="1"/>
  <c r="BE754" i="64"/>
  <c r="BE1297" i="64"/>
  <c r="BE1316" i="64" s="1"/>
  <c r="CH758" i="64"/>
  <c r="CH1301" i="64"/>
  <c r="CG753" i="64"/>
  <c r="CG1296" i="64"/>
  <c r="CG1315" i="64" s="1"/>
  <c r="BQ753" i="64"/>
  <c r="BQ1296" i="64"/>
  <c r="BQ1315" i="64" s="1"/>
  <c r="BA753" i="64"/>
  <c r="BA1296" i="64"/>
  <c r="BA1315" i="64" s="1"/>
  <c r="AK753" i="64"/>
  <c r="AK1296" i="64"/>
  <c r="AK1315" i="64" s="1"/>
  <c r="U753" i="64"/>
  <c r="U1296" i="64"/>
  <c r="U1315" i="64" s="1"/>
  <c r="BY758" i="64"/>
  <c r="BY1301" i="64"/>
  <c r="BI758" i="64"/>
  <c r="BI1301" i="64"/>
  <c r="AS758" i="64"/>
  <c r="AS1301" i="64"/>
  <c r="AC758" i="64"/>
  <c r="AC1301" i="64"/>
  <c r="CH757" i="64"/>
  <c r="CH1300" i="64"/>
  <c r="BR757" i="64"/>
  <c r="BR1300" i="64"/>
  <c r="BB757" i="64"/>
  <c r="BB1300" i="64"/>
  <c r="AL757" i="64"/>
  <c r="AL1300" i="64"/>
  <c r="V757" i="64"/>
  <c r="V1300" i="64"/>
  <c r="CA754" i="64"/>
  <c r="CA1297" i="64"/>
  <c r="CA1316" i="64" s="1"/>
  <c r="BK754" i="64"/>
  <c r="BK1297" i="64"/>
  <c r="BK1316" i="64" s="1"/>
  <c r="AU754" i="64"/>
  <c r="AU1297" i="64"/>
  <c r="AU1316" i="64" s="1"/>
  <c r="AE754" i="64"/>
  <c r="AE1297" i="64"/>
  <c r="AE1316" i="64" s="1"/>
  <c r="CJ758" i="64"/>
  <c r="CJ1301" i="64"/>
  <c r="BF754" i="64"/>
  <c r="BF1297" i="64"/>
  <c r="BF1316" i="64" s="1"/>
  <c r="BS758" i="64"/>
  <c r="BS1301" i="64"/>
  <c r="AL758" i="64"/>
  <c r="AL1301" i="64"/>
  <c r="CF753" i="64"/>
  <c r="CF1296" i="64"/>
  <c r="CF1315" i="64" s="1"/>
  <c r="BP753" i="64"/>
  <c r="BP1296" i="64"/>
  <c r="BP1315" i="64" s="1"/>
  <c r="AZ753" i="64"/>
  <c r="AZ1296" i="64"/>
  <c r="AZ1315" i="64" s="1"/>
  <c r="AJ753" i="64"/>
  <c r="AJ1296" i="64"/>
  <c r="AJ1315" i="64" s="1"/>
  <c r="T753" i="64"/>
  <c r="T1296" i="64"/>
  <c r="T1315" i="64" s="1"/>
  <c r="BX758" i="64"/>
  <c r="BX1301" i="64"/>
  <c r="BH758" i="64"/>
  <c r="BH1301" i="64"/>
  <c r="AR758" i="64"/>
  <c r="AR1301" i="64"/>
  <c r="AB758" i="64"/>
  <c r="AB1301" i="64"/>
  <c r="CG757" i="64"/>
  <c r="CG1300" i="64"/>
  <c r="BQ757" i="64"/>
  <c r="BQ1300" i="64"/>
  <c r="BA757" i="64"/>
  <c r="BA1300" i="64"/>
  <c r="AK757" i="64"/>
  <c r="AK1300" i="64"/>
  <c r="U757" i="64"/>
  <c r="U1300" i="64"/>
  <c r="BZ754" i="64"/>
  <c r="BZ1297" i="64"/>
  <c r="BZ1316" i="64" s="1"/>
  <c r="BJ754" i="64"/>
  <c r="BJ1297" i="64"/>
  <c r="BJ1316" i="64" s="1"/>
  <c r="AT754" i="64"/>
  <c r="AT1297" i="64"/>
  <c r="AT1316" i="64" s="1"/>
  <c r="AD754" i="64"/>
  <c r="AD1297" i="64"/>
  <c r="AD1316" i="64" s="1"/>
  <c r="AV753" i="64"/>
  <c r="AV1296" i="64"/>
  <c r="AV1315" i="64" s="1"/>
  <c r="AP754" i="64"/>
  <c r="AP1297" i="64"/>
  <c r="AP1316" i="64" s="1"/>
  <c r="AF757" i="64"/>
  <c r="AF1300" i="64"/>
  <c r="BK757" i="64"/>
  <c r="BK1300" i="64"/>
  <c r="CE753" i="64"/>
  <c r="CE1296" i="64"/>
  <c r="CE1315" i="64" s="1"/>
  <c r="BO753" i="64"/>
  <c r="BO1296" i="64"/>
  <c r="BO1315" i="64" s="1"/>
  <c r="AY753" i="64"/>
  <c r="AY1296" i="64"/>
  <c r="AY1315" i="64" s="1"/>
  <c r="AI753" i="64"/>
  <c r="AI1296" i="64"/>
  <c r="AI1315" i="64" s="1"/>
  <c r="BW758" i="64"/>
  <c r="BW1301" i="64"/>
  <c r="BG758" i="64"/>
  <c r="BG1301" i="64"/>
  <c r="AQ758" i="64"/>
  <c r="AQ1301" i="64"/>
  <c r="AA758" i="64"/>
  <c r="AA1301" i="64"/>
  <c r="CF757" i="64"/>
  <c r="CF1300" i="64"/>
  <c r="BP757" i="64"/>
  <c r="BP1300" i="64"/>
  <c r="AZ757" i="64"/>
  <c r="AZ1300" i="64"/>
  <c r="AJ757" i="64"/>
  <c r="AJ1300" i="64"/>
  <c r="T757" i="64"/>
  <c r="T1300" i="64"/>
  <c r="BY754" i="64"/>
  <c r="BY1297" i="64"/>
  <c r="BY1316" i="64" s="1"/>
  <c r="BI754" i="64"/>
  <c r="BI1297" i="64"/>
  <c r="BI1316" i="64" s="1"/>
  <c r="AS754" i="64"/>
  <c r="AS1297" i="64"/>
  <c r="AS1316" i="64" s="1"/>
  <c r="AC754" i="64"/>
  <c r="AC1297" i="64"/>
  <c r="AC1316" i="64" s="1"/>
  <c r="X758" i="64"/>
  <c r="X1301" i="64"/>
  <c r="BK753" i="64"/>
  <c r="BK1296" i="64"/>
  <c r="BK1315" i="64" s="1"/>
  <c r="AO754" i="64"/>
  <c r="AO1297" i="64"/>
  <c r="AO1316" i="64" s="1"/>
  <c r="BR758" i="64"/>
  <c r="BR1301" i="64"/>
  <c r="BT754" i="64"/>
  <c r="BT1297" i="64"/>
  <c r="BT1316" i="64" s="1"/>
  <c r="CD753" i="64"/>
  <c r="CD1296" i="64"/>
  <c r="CD1315" i="64" s="1"/>
  <c r="BN753" i="64"/>
  <c r="BN1296" i="64"/>
  <c r="BN1315" i="64" s="1"/>
  <c r="AX753" i="64"/>
  <c r="AX1296" i="64"/>
  <c r="AX1315" i="64" s="1"/>
  <c r="AH753" i="64"/>
  <c r="AH1296" i="64"/>
  <c r="AH1315" i="64" s="1"/>
  <c r="BV758" i="64"/>
  <c r="BV1301" i="64"/>
  <c r="BF758" i="64"/>
  <c r="BF1301" i="64"/>
  <c r="AP758" i="64"/>
  <c r="AP1301" i="64"/>
  <c r="Z758" i="64"/>
  <c r="Z1301" i="64"/>
  <c r="CE757" i="64"/>
  <c r="CE1300" i="64"/>
  <c r="BO757" i="64"/>
  <c r="BO1300" i="64"/>
  <c r="AY757" i="64"/>
  <c r="AY1300" i="64"/>
  <c r="AI757" i="64"/>
  <c r="AI1300" i="64"/>
  <c r="BX754" i="64"/>
  <c r="BX1297" i="64"/>
  <c r="BX1316" i="64" s="1"/>
  <c r="BH754" i="64"/>
  <c r="BH1297" i="64"/>
  <c r="BH1316" i="64" s="1"/>
  <c r="AR754" i="64"/>
  <c r="AR1297" i="64"/>
  <c r="AR1316" i="64" s="1"/>
  <c r="AB754" i="64"/>
  <c r="AB1297" i="64"/>
  <c r="AB1316" i="64" s="1"/>
  <c r="AF753" i="64"/>
  <c r="AF1296" i="64"/>
  <c r="AF1315" i="64" s="1"/>
  <c r="CB757" i="64"/>
  <c r="CB1300" i="64"/>
  <c r="BZ753" i="64"/>
  <c r="BZ1296" i="64"/>
  <c r="BZ1315" i="64" s="1"/>
  <c r="CJ754" i="64"/>
  <c r="CJ1297" i="64"/>
  <c r="CJ1316" i="64" s="1"/>
  <c r="CC753" i="64"/>
  <c r="CC1296" i="64"/>
  <c r="CC1315" i="64" s="1"/>
  <c r="BM753" i="64"/>
  <c r="BM1296" i="64"/>
  <c r="BM1315" i="64" s="1"/>
  <c r="AW753" i="64"/>
  <c r="AW1296" i="64"/>
  <c r="AW1315" i="64" s="1"/>
  <c r="AG753" i="64"/>
  <c r="AG1296" i="64"/>
  <c r="AG1315" i="64" s="1"/>
  <c r="CK758" i="64"/>
  <c r="CK1301" i="64"/>
  <c r="CK1320" i="64" s="1"/>
  <c r="BU758" i="64"/>
  <c r="BU1301" i="64"/>
  <c r="BU1320" i="64" s="1"/>
  <c r="BE758" i="64"/>
  <c r="BE1301" i="64"/>
  <c r="BE1320" i="64" s="1"/>
  <c r="AO758" i="64"/>
  <c r="AO1301" i="64"/>
  <c r="Y758" i="64"/>
  <c r="Y1301" i="64"/>
  <c r="Y1320" i="64" s="1"/>
  <c r="CD757" i="64"/>
  <c r="CD1300" i="64"/>
  <c r="BN757" i="64"/>
  <c r="BN1300" i="64"/>
  <c r="AX757" i="64"/>
  <c r="AX1300" i="64"/>
  <c r="AH757" i="64"/>
  <c r="AH1300" i="64"/>
  <c r="BW754" i="64"/>
  <c r="BW1297" i="64"/>
  <c r="BW1316" i="64" s="1"/>
  <c r="BG754" i="64"/>
  <c r="BG1297" i="64"/>
  <c r="BG1316" i="64" s="1"/>
  <c r="AQ754" i="64"/>
  <c r="AQ1297" i="64"/>
  <c r="AQ1316" i="64" s="1"/>
  <c r="AA754" i="64"/>
  <c r="AA1297" i="64"/>
  <c r="AA1316" i="64" s="1"/>
  <c r="BH1614" i="64"/>
  <c r="BH1652" i="64"/>
  <c r="BI1376" i="64"/>
  <c r="BI1656" i="64"/>
  <c r="BZ1652" i="64"/>
  <c r="BZ1614" i="64"/>
  <c r="BJ1614" i="64"/>
  <c r="BJ1652" i="64"/>
  <c r="AT1652" i="64"/>
  <c r="AT1614" i="64"/>
  <c r="AD1614" i="64"/>
  <c r="AD1652" i="64"/>
  <c r="CH1377" i="64"/>
  <c r="CH1390" i="64" s="1"/>
  <c r="CH1619" i="64"/>
  <c r="CH1657" i="64"/>
  <c r="BR1377" i="64"/>
  <c r="BR1390" i="64" s="1"/>
  <c r="BR1619" i="64"/>
  <c r="BR1657" i="64"/>
  <c r="BB1377" i="64"/>
  <c r="BB1390" i="64" s="1"/>
  <c r="BB1619" i="64"/>
  <c r="BB1657" i="64"/>
  <c r="AL1377" i="64"/>
  <c r="AL1390" i="64" s="1"/>
  <c r="AL1619" i="64"/>
  <c r="AL1657" i="64"/>
  <c r="V1377" i="64"/>
  <c r="V1390" i="64" s="1"/>
  <c r="V1619" i="64"/>
  <c r="V1657" i="64"/>
  <c r="CA1376" i="64"/>
  <c r="CA1656" i="64"/>
  <c r="BK1376" i="64"/>
  <c r="BK1656" i="64"/>
  <c r="AU1376" i="64"/>
  <c r="AU1656" i="64"/>
  <c r="AE1376" i="64"/>
  <c r="AE1656" i="64"/>
  <c r="CJ1615" i="64"/>
  <c r="CJ1653" i="64"/>
  <c r="BT1615" i="64"/>
  <c r="BT1653" i="64"/>
  <c r="BD1615" i="64"/>
  <c r="BD1653" i="64"/>
  <c r="AN1615" i="64"/>
  <c r="AN1653" i="64"/>
  <c r="X1615" i="64"/>
  <c r="X1653" i="64"/>
  <c r="BY1652" i="64"/>
  <c r="BY1614" i="64"/>
  <c r="BI1652" i="64"/>
  <c r="BI1614" i="64"/>
  <c r="AS1652" i="64"/>
  <c r="AS1614" i="64"/>
  <c r="AC1614" i="64"/>
  <c r="AC1652" i="64"/>
  <c r="CG1377" i="64"/>
  <c r="CG1390" i="64" s="1"/>
  <c r="CG1619" i="64"/>
  <c r="CG1657" i="64"/>
  <c r="BQ1377" i="64"/>
  <c r="BQ1390" i="64" s="1"/>
  <c r="BQ1619" i="64"/>
  <c r="BQ1657" i="64"/>
  <c r="BA1377" i="64"/>
  <c r="BA1390" i="64" s="1"/>
  <c r="BA1619" i="64"/>
  <c r="BA1657" i="64"/>
  <c r="AK1377" i="64"/>
  <c r="AK1390" i="64" s="1"/>
  <c r="AK1619" i="64"/>
  <c r="AK1657" i="64"/>
  <c r="U1377" i="64"/>
  <c r="U1390" i="64" s="1"/>
  <c r="U1619" i="64"/>
  <c r="U1657" i="64"/>
  <c r="BZ1376" i="64"/>
  <c r="BZ1656" i="64"/>
  <c r="BJ1376" i="64"/>
  <c r="BJ1656" i="64"/>
  <c r="AT1376" i="64"/>
  <c r="AT1656" i="64"/>
  <c r="AD1376" i="64"/>
  <c r="AD1656" i="64"/>
  <c r="CI1615" i="64"/>
  <c r="CI1653" i="64"/>
  <c r="BS1615" i="64"/>
  <c r="BS1653" i="64"/>
  <c r="BC1615" i="64"/>
  <c r="BC1653" i="64"/>
  <c r="AM1615" i="64"/>
  <c r="AM1653" i="64"/>
  <c r="W1615" i="64"/>
  <c r="W1653" i="64"/>
  <c r="AR1614" i="64"/>
  <c r="AR1652" i="64"/>
  <c r="CH1615" i="64"/>
  <c r="CH1653" i="64"/>
  <c r="AA1614" i="64"/>
  <c r="AA1652" i="64"/>
  <c r="AB1376" i="64"/>
  <c r="AB1656" i="64"/>
  <c r="BF1614" i="64"/>
  <c r="BF1652" i="64"/>
  <c r="Z1614" i="64"/>
  <c r="Z1652" i="64"/>
  <c r="BN1377" i="64"/>
  <c r="BN1390" i="64" s="1"/>
  <c r="BN1657" i="64"/>
  <c r="BN1619" i="64"/>
  <c r="AH1377" i="64"/>
  <c r="AH1390" i="64" s="1"/>
  <c r="AH1657" i="64"/>
  <c r="AH1619" i="64"/>
  <c r="BW1376" i="64"/>
  <c r="BW1656" i="64"/>
  <c r="AQ1376" i="64"/>
  <c r="AQ1656" i="64"/>
  <c r="CF1615" i="64"/>
  <c r="CF1653" i="64"/>
  <c r="AZ1653" i="64"/>
  <c r="AZ1615" i="64"/>
  <c r="T1615" i="64"/>
  <c r="T1653" i="64"/>
  <c r="BV1614" i="64"/>
  <c r="BV1652" i="64"/>
  <c r="AP1614" i="64"/>
  <c r="AP1652" i="64"/>
  <c r="CD1377" i="64"/>
  <c r="CD1390" i="64" s="1"/>
  <c r="CD1657" i="64"/>
  <c r="CD1619" i="64"/>
  <c r="AX1377" i="64"/>
  <c r="AX1390" i="64" s="1"/>
  <c r="AX1657" i="64"/>
  <c r="AX1619" i="64"/>
  <c r="BG1376" i="64"/>
  <c r="BG1656" i="64"/>
  <c r="AA1376" i="64"/>
  <c r="AA1656" i="64"/>
  <c r="BP1653" i="64"/>
  <c r="BP1615" i="64"/>
  <c r="AJ1615" i="64"/>
  <c r="AJ1653" i="64"/>
  <c r="CK1614" i="64"/>
  <c r="CK1652" i="64"/>
  <c r="BU1614" i="64"/>
  <c r="BU1652" i="64"/>
  <c r="BE1614" i="64"/>
  <c r="BE1652" i="64"/>
  <c r="AO1614" i="64"/>
  <c r="AO1652" i="64"/>
  <c r="Y1614" i="64"/>
  <c r="Y1652" i="64"/>
  <c r="CC1377" i="64"/>
  <c r="CC1390" i="64" s="1"/>
  <c r="CC1657" i="64"/>
  <c r="CC1619" i="64"/>
  <c r="BM1377" i="64"/>
  <c r="BM1390" i="64" s="1"/>
  <c r="BM1657" i="64"/>
  <c r="BM1619" i="64"/>
  <c r="AW1377" i="64"/>
  <c r="AW1390" i="64" s="1"/>
  <c r="AW1657" i="64"/>
  <c r="AW1619" i="64"/>
  <c r="AG1377" i="64"/>
  <c r="AG1390" i="64" s="1"/>
  <c r="AG1657" i="64"/>
  <c r="AG1619" i="64"/>
  <c r="BV1376" i="64"/>
  <c r="BV1656" i="64"/>
  <c r="BF1376" i="64"/>
  <c r="BF1656" i="64"/>
  <c r="AP1376" i="64"/>
  <c r="AP1656" i="64"/>
  <c r="Z1376" i="64"/>
  <c r="Z1656" i="64"/>
  <c r="CE1615" i="64"/>
  <c r="CE1653" i="64"/>
  <c r="BO1615" i="64"/>
  <c r="BO1653" i="64"/>
  <c r="AY1653" i="64"/>
  <c r="AY1615" i="64"/>
  <c r="AI1653" i="64"/>
  <c r="AI1615" i="64"/>
  <c r="BX1614" i="64"/>
  <c r="BX1652" i="64"/>
  <c r="AS1376" i="64"/>
  <c r="AS1656" i="64"/>
  <c r="BW1614" i="64"/>
  <c r="BW1652" i="64"/>
  <c r="BX1376" i="64"/>
  <c r="BX1656" i="64"/>
  <c r="AN1614" i="64"/>
  <c r="AN1652" i="64"/>
  <c r="BU1376" i="64"/>
  <c r="BU1656" i="64"/>
  <c r="AM1614" i="64"/>
  <c r="AM1652" i="64"/>
  <c r="X1376" i="64"/>
  <c r="X1656" i="64"/>
  <c r="CH1614" i="64"/>
  <c r="CH1652" i="64"/>
  <c r="BR1614" i="64"/>
  <c r="BR1652" i="64"/>
  <c r="BB1614" i="64"/>
  <c r="BB1652" i="64"/>
  <c r="AL1614" i="64"/>
  <c r="AL1652" i="64"/>
  <c r="V1614" i="64"/>
  <c r="V1652" i="64"/>
  <c r="BZ1377" i="64"/>
  <c r="BZ1390" i="64" s="1"/>
  <c r="BZ1619" i="64"/>
  <c r="BZ1657" i="64"/>
  <c r="BJ1377" i="64"/>
  <c r="BJ1390" i="64" s="1"/>
  <c r="BJ1619" i="64"/>
  <c r="BJ1657" i="64"/>
  <c r="AT1377" i="64"/>
  <c r="AT1390" i="64" s="1"/>
  <c r="AT1657" i="64"/>
  <c r="AT1619" i="64"/>
  <c r="AD1377" i="64"/>
  <c r="AD1390" i="64" s="1"/>
  <c r="AD1657" i="64"/>
  <c r="AD1619" i="64"/>
  <c r="CI1376" i="64"/>
  <c r="CI1656" i="64"/>
  <c r="BS1376" i="64"/>
  <c r="BS1656" i="64"/>
  <c r="BC1376" i="64"/>
  <c r="BC1656" i="64"/>
  <c r="AM1376" i="64"/>
  <c r="AM1656" i="64"/>
  <c r="W1376" i="64"/>
  <c r="W1656" i="64"/>
  <c r="CB1653" i="64"/>
  <c r="CB1615" i="64"/>
  <c r="BL1653" i="64"/>
  <c r="BL1615" i="64"/>
  <c r="AV1653" i="64"/>
  <c r="AV1615" i="64"/>
  <c r="AF1653" i="64"/>
  <c r="AF1615" i="64"/>
  <c r="T1377" i="64"/>
  <c r="T1390" i="64" s="1"/>
  <c r="T1657" i="64"/>
  <c r="T1619" i="64"/>
  <c r="BB1615" i="64"/>
  <c r="BB1653" i="64"/>
  <c r="BO1377" i="64"/>
  <c r="BO1390" i="64" s="1"/>
  <c r="BO1657" i="64"/>
  <c r="BO1619" i="64"/>
  <c r="BQ1615" i="64"/>
  <c r="BQ1653" i="64"/>
  <c r="CD1653" i="64"/>
  <c r="CD1615" i="64"/>
  <c r="BC1614" i="64"/>
  <c r="BC1652" i="64"/>
  <c r="CG1614" i="64"/>
  <c r="CG1652" i="64"/>
  <c r="BQ1614" i="64"/>
  <c r="BQ1652" i="64"/>
  <c r="BA1614" i="64"/>
  <c r="BA1652" i="64"/>
  <c r="AK1614" i="64"/>
  <c r="AK1652" i="64"/>
  <c r="U1614" i="64"/>
  <c r="U1652" i="64"/>
  <c r="BY1377" i="64"/>
  <c r="BY1390" i="64" s="1"/>
  <c r="BY1619" i="64"/>
  <c r="BY1657" i="64"/>
  <c r="BI1377" i="64"/>
  <c r="BI1390" i="64" s="1"/>
  <c r="BI1619" i="64"/>
  <c r="BI1657" i="64"/>
  <c r="AS1377" i="64"/>
  <c r="AS1390" i="64" s="1"/>
  <c r="AS1619" i="64"/>
  <c r="AS1657" i="64"/>
  <c r="AC1377" i="64"/>
  <c r="AC1390" i="64" s="1"/>
  <c r="AC1657" i="64"/>
  <c r="AC1619" i="64"/>
  <c r="CH1376" i="64"/>
  <c r="CH1656" i="64"/>
  <c r="BR1376" i="64"/>
  <c r="BR1656" i="64"/>
  <c r="BB1376" i="64"/>
  <c r="BB1656" i="64"/>
  <c r="AL1376" i="64"/>
  <c r="AL1656" i="64"/>
  <c r="V1376" i="64"/>
  <c r="V1656" i="64"/>
  <c r="CA1653" i="64"/>
  <c r="CA1615" i="64"/>
  <c r="BK1653" i="64"/>
  <c r="BK1615" i="64"/>
  <c r="AU1653" i="64"/>
  <c r="AU1615" i="64"/>
  <c r="AE1653" i="64"/>
  <c r="AE1615" i="64"/>
  <c r="AZ1377" i="64"/>
  <c r="AZ1390" i="64" s="1"/>
  <c r="AZ1657" i="64"/>
  <c r="AZ1619" i="64"/>
  <c r="AL1615" i="64"/>
  <c r="AL1653" i="64"/>
  <c r="BG1614" i="64"/>
  <c r="BG1652" i="64"/>
  <c r="BH1376" i="64"/>
  <c r="BH1656" i="64"/>
  <c r="X1614" i="64"/>
  <c r="X1652" i="64"/>
  <c r="Y1376" i="64"/>
  <c r="Y1656" i="64"/>
  <c r="AU1377" i="64"/>
  <c r="AU1390" i="64" s="1"/>
  <c r="AU1657" i="64"/>
  <c r="AU1619" i="64"/>
  <c r="CC1653" i="64"/>
  <c r="CC1615" i="64"/>
  <c r="CF1652" i="64"/>
  <c r="CF1614" i="64"/>
  <c r="BP1652" i="64"/>
  <c r="BP1614" i="64"/>
  <c r="AZ1652" i="64"/>
  <c r="AZ1614" i="64"/>
  <c r="AJ1614" i="64"/>
  <c r="AJ1652" i="64"/>
  <c r="T1614" i="64"/>
  <c r="T1652" i="64"/>
  <c r="BX1377" i="64"/>
  <c r="BX1390" i="64" s="1"/>
  <c r="BX1619" i="64"/>
  <c r="BX1657" i="64"/>
  <c r="BH1377" i="64"/>
  <c r="BH1390" i="64" s="1"/>
  <c r="BH1619" i="64"/>
  <c r="BH1657" i="64"/>
  <c r="AR1377" i="64"/>
  <c r="AR1390" i="64" s="1"/>
  <c r="AR1619" i="64"/>
  <c r="AR1657" i="64"/>
  <c r="AB1377" i="64"/>
  <c r="AB1390" i="64" s="1"/>
  <c r="AB1619" i="64"/>
  <c r="AB1657" i="64"/>
  <c r="CG1376" i="64"/>
  <c r="CG1656" i="64"/>
  <c r="BQ1376" i="64"/>
  <c r="BQ1656" i="64"/>
  <c r="BA1376" i="64"/>
  <c r="BA1656" i="64"/>
  <c r="AK1376" i="64"/>
  <c r="AK1656" i="64"/>
  <c r="U1376" i="64"/>
  <c r="U1656" i="64"/>
  <c r="BZ1653" i="64"/>
  <c r="BZ1615" i="64"/>
  <c r="BJ1653" i="64"/>
  <c r="BJ1615" i="64"/>
  <c r="AT1615" i="64"/>
  <c r="AT1653" i="64"/>
  <c r="AD1615" i="64"/>
  <c r="AD1653" i="64"/>
  <c r="BP1377" i="64"/>
  <c r="BP1390" i="64" s="1"/>
  <c r="BP1619" i="64"/>
  <c r="BP1657" i="64"/>
  <c r="AC1376" i="64"/>
  <c r="AC1656" i="64"/>
  <c r="AQ1614" i="64"/>
  <c r="AQ1652" i="64"/>
  <c r="AR1376" i="64"/>
  <c r="AR1656" i="64"/>
  <c r="BL1377" i="64"/>
  <c r="BL1390" i="64" s="1"/>
  <c r="BL1657" i="64"/>
  <c r="BL1619" i="64"/>
  <c r="AO1376" i="64"/>
  <c r="AO1656" i="64"/>
  <c r="BK1377" i="64"/>
  <c r="BK1390" i="64" s="1"/>
  <c r="BK1657" i="64"/>
  <c r="BK1619" i="64"/>
  <c r="AN1376" i="64"/>
  <c r="AN1656" i="64"/>
  <c r="CE1652" i="64"/>
  <c r="CE1614" i="64"/>
  <c r="BO1614" i="64"/>
  <c r="BO1652" i="64"/>
  <c r="AY1614" i="64"/>
  <c r="AY1652" i="64"/>
  <c r="AI1652" i="64"/>
  <c r="AI1614" i="64"/>
  <c r="BW1377" i="64"/>
  <c r="BW1390" i="64" s="1"/>
  <c r="BW1619" i="64"/>
  <c r="BW1657" i="64"/>
  <c r="BG1377" i="64"/>
  <c r="BG1390" i="64" s="1"/>
  <c r="BG1619" i="64"/>
  <c r="BG1657" i="64"/>
  <c r="AQ1377" i="64"/>
  <c r="AQ1390" i="64" s="1"/>
  <c r="AQ1619" i="64"/>
  <c r="AQ1657" i="64"/>
  <c r="AA1377" i="64"/>
  <c r="AA1390" i="64" s="1"/>
  <c r="AA1619" i="64"/>
  <c r="AA1657" i="64"/>
  <c r="CF1376" i="64"/>
  <c r="CF1656" i="64"/>
  <c r="BP1376" i="64"/>
  <c r="BP1656" i="64"/>
  <c r="AZ1376" i="64"/>
  <c r="AZ1656" i="64"/>
  <c r="AJ1376" i="64"/>
  <c r="AJ1656" i="64"/>
  <c r="T1376" i="64"/>
  <c r="T1656" i="64"/>
  <c r="BY1653" i="64"/>
  <c r="BY1615" i="64"/>
  <c r="BI1653" i="64"/>
  <c r="BI1615" i="64"/>
  <c r="AS1653" i="64"/>
  <c r="AS1615" i="64"/>
  <c r="AC1615" i="64"/>
  <c r="AC1653" i="64"/>
  <c r="AB1614" i="64"/>
  <c r="AB1652" i="64"/>
  <c r="CE1377" i="64"/>
  <c r="CE1390" i="64" s="1"/>
  <c r="CE1657" i="64"/>
  <c r="CE1619" i="64"/>
  <c r="CG1615" i="64"/>
  <c r="CG1653" i="64"/>
  <c r="BT1614" i="64"/>
  <c r="BT1652" i="64"/>
  <c r="AF1377" i="64"/>
  <c r="AF1390" i="64" s="1"/>
  <c r="AF1657" i="64"/>
  <c r="AF1619" i="64"/>
  <c r="AX1653" i="64"/>
  <c r="AX1615" i="64"/>
  <c r="W1614" i="64"/>
  <c r="W1652" i="64"/>
  <c r="CJ1376" i="64"/>
  <c r="CJ1656" i="64"/>
  <c r="AW1653" i="64"/>
  <c r="AW1615" i="64"/>
  <c r="CD1652" i="64"/>
  <c r="CD1614" i="64"/>
  <c r="BN1652" i="64"/>
  <c r="BN1614" i="64"/>
  <c r="AX1652" i="64"/>
  <c r="AX1614" i="64"/>
  <c r="AH1652" i="64"/>
  <c r="AH1614" i="64"/>
  <c r="BV1377" i="64"/>
  <c r="BV1390" i="64" s="1"/>
  <c r="BV1619" i="64"/>
  <c r="BV1657" i="64"/>
  <c r="BF1377" i="64"/>
  <c r="BF1390" i="64" s="1"/>
  <c r="BF1619" i="64"/>
  <c r="BF1657" i="64"/>
  <c r="AP1377" i="64"/>
  <c r="AP1390" i="64" s="1"/>
  <c r="AP1619" i="64"/>
  <c r="AP1657" i="64"/>
  <c r="Z1377" i="64"/>
  <c r="Z1390" i="64" s="1"/>
  <c r="Z1619" i="64"/>
  <c r="Z1657" i="64"/>
  <c r="CE1376" i="64"/>
  <c r="CE1656" i="64"/>
  <c r="BO1376" i="64"/>
  <c r="BO1656" i="64"/>
  <c r="AY1376" i="64"/>
  <c r="AY1656" i="64"/>
  <c r="AI1376" i="64"/>
  <c r="AI1656" i="64"/>
  <c r="BX1615" i="64"/>
  <c r="BX1653" i="64"/>
  <c r="BH1615" i="64"/>
  <c r="BH1653" i="64"/>
  <c r="AR1615" i="64"/>
  <c r="AR1653" i="64"/>
  <c r="AB1615" i="64"/>
  <c r="AB1653" i="64"/>
  <c r="CF1377" i="64"/>
  <c r="CF1390" i="64" s="1"/>
  <c r="CF1619" i="64"/>
  <c r="CF1657" i="64"/>
  <c r="BR1615" i="64"/>
  <c r="BR1653" i="64"/>
  <c r="U1615" i="64"/>
  <c r="U1653" i="64"/>
  <c r="BD1614" i="64"/>
  <c r="BD1652" i="64"/>
  <c r="CK1376" i="64"/>
  <c r="CK1656" i="64"/>
  <c r="AH1653" i="64"/>
  <c r="AH1615" i="64"/>
  <c r="CA1377" i="64"/>
  <c r="CA1390" i="64" s="1"/>
  <c r="CA1657" i="64"/>
  <c r="CA1619" i="64"/>
  <c r="BT1376" i="64"/>
  <c r="BT1656" i="64"/>
  <c r="BM1653" i="64"/>
  <c r="BM1615" i="64"/>
  <c r="CC1652" i="64"/>
  <c r="CC1614" i="64"/>
  <c r="BM1652" i="64"/>
  <c r="BM1614" i="64"/>
  <c r="AW1652" i="64"/>
  <c r="AW1614" i="64"/>
  <c r="AG1652" i="64"/>
  <c r="AG1614" i="64"/>
  <c r="CK1377" i="64"/>
  <c r="CK1390" i="64" s="1"/>
  <c r="CK1619" i="64"/>
  <c r="CK1657" i="64"/>
  <c r="BU1377" i="64"/>
  <c r="BU1390" i="64" s="1"/>
  <c r="BU1619" i="64"/>
  <c r="BU1657" i="64"/>
  <c r="BE1377" i="64"/>
  <c r="BE1390" i="64" s="1"/>
  <c r="BE1619" i="64"/>
  <c r="BE1657" i="64"/>
  <c r="AO1377" i="64"/>
  <c r="AO1390" i="64" s="1"/>
  <c r="AO1619" i="64"/>
  <c r="AO1657" i="64"/>
  <c r="Y1377" i="64"/>
  <c r="Y1390" i="64" s="1"/>
  <c r="Y1619" i="64"/>
  <c r="Y1657" i="64"/>
  <c r="CD1376" i="64"/>
  <c r="CD1656" i="64"/>
  <c r="BN1376" i="64"/>
  <c r="BN1656" i="64"/>
  <c r="AX1376" i="64"/>
  <c r="AX1656" i="64"/>
  <c r="AH1376" i="64"/>
  <c r="AH1656" i="64"/>
  <c r="BW1615" i="64"/>
  <c r="BW1653" i="64"/>
  <c r="BG1615" i="64"/>
  <c r="BG1653" i="64"/>
  <c r="AQ1615" i="64"/>
  <c r="AQ1653" i="64"/>
  <c r="AA1615" i="64"/>
  <c r="AA1653" i="64"/>
  <c r="AJ1377" i="64"/>
  <c r="AJ1390" i="64" s="1"/>
  <c r="AJ1657" i="64"/>
  <c r="AJ1619" i="64"/>
  <c r="V1615" i="64"/>
  <c r="V1653" i="64"/>
  <c r="AI1377" i="64"/>
  <c r="AI1390" i="64" s="1"/>
  <c r="AI1657" i="64"/>
  <c r="AI1619" i="64"/>
  <c r="BA1615" i="64"/>
  <c r="BA1653" i="64"/>
  <c r="CB1377" i="64"/>
  <c r="CB1390" i="64" s="1"/>
  <c r="CB1657" i="64"/>
  <c r="CB1619" i="64"/>
  <c r="BE1376" i="64"/>
  <c r="BE1656" i="64"/>
  <c r="CI1614" i="64"/>
  <c r="CI1652" i="64"/>
  <c r="BD1376" i="64"/>
  <c r="BD1656" i="64"/>
  <c r="CB1652" i="64"/>
  <c r="CB1614" i="64"/>
  <c r="BL1652" i="64"/>
  <c r="BL1614" i="64"/>
  <c r="AV1652" i="64"/>
  <c r="AV1614" i="64"/>
  <c r="AF1652" i="64"/>
  <c r="AF1614" i="64"/>
  <c r="CJ1377" i="64"/>
  <c r="CJ1390" i="64" s="1"/>
  <c r="CJ1619" i="64"/>
  <c r="CJ1657" i="64"/>
  <c r="BT1377" i="64"/>
  <c r="BT1390" i="64" s="1"/>
  <c r="BT1619" i="64"/>
  <c r="BT1657" i="64"/>
  <c r="BD1377" i="64"/>
  <c r="BD1390" i="64" s="1"/>
  <c r="BD1619" i="64"/>
  <c r="BD1657" i="64"/>
  <c r="AN1377" i="64"/>
  <c r="AN1390" i="64" s="1"/>
  <c r="AN1619" i="64"/>
  <c r="AN1657" i="64"/>
  <c r="X1377" i="64"/>
  <c r="X1390" i="64" s="1"/>
  <c r="X1619" i="64"/>
  <c r="X1657" i="64"/>
  <c r="CC1376" i="64"/>
  <c r="CC1656" i="64"/>
  <c r="BM1376" i="64"/>
  <c r="BM1656" i="64"/>
  <c r="AW1376" i="64"/>
  <c r="AW1656" i="64"/>
  <c r="AG1376" i="64"/>
  <c r="AG1656" i="64"/>
  <c r="BV1615" i="64"/>
  <c r="BV1653" i="64"/>
  <c r="BF1615" i="64"/>
  <c r="BF1653" i="64"/>
  <c r="AP1615" i="64"/>
  <c r="AP1653" i="64"/>
  <c r="Z1615" i="64"/>
  <c r="Z1653" i="64"/>
  <c r="BY1376" i="64"/>
  <c r="BY1656" i="64"/>
  <c r="AY1377" i="64"/>
  <c r="AY1390" i="64" s="1"/>
  <c r="AY1657" i="64"/>
  <c r="AY1619" i="64"/>
  <c r="AK1615" i="64"/>
  <c r="AK1653" i="64"/>
  <c r="CJ1614" i="64"/>
  <c r="CJ1652" i="64"/>
  <c r="AV1377" i="64"/>
  <c r="AV1390" i="64" s="1"/>
  <c r="AV1657" i="64"/>
  <c r="AV1619" i="64"/>
  <c r="BN1653" i="64"/>
  <c r="BN1615" i="64"/>
  <c r="BS1614" i="64"/>
  <c r="BS1652" i="64"/>
  <c r="AE1377" i="64"/>
  <c r="AE1390" i="64" s="1"/>
  <c r="AE1657" i="64"/>
  <c r="AE1619" i="64"/>
  <c r="AG1653" i="64"/>
  <c r="AG1615" i="64"/>
  <c r="CA1652" i="64"/>
  <c r="CA1614" i="64"/>
  <c r="BK1652" i="64"/>
  <c r="BK1614" i="64"/>
  <c r="AU1652" i="64"/>
  <c r="AU1614" i="64"/>
  <c r="AE1652" i="64"/>
  <c r="AE1614" i="64"/>
  <c r="CI1377" i="64"/>
  <c r="CI1390" i="64" s="1"/>
  <c r="CI1619" i="64"/>
  <c r="CI1657" i="64"/>
  <c r="BS1377" i="64"/>
  <c r="BS1390" i="64" s="1"/>
  <c r="BS1619" i="64"/>
  <c r="BS1657" i="64"/>
  <c r="BC1377" i="64"/>
  <c r="BC1390" i="64" s="1"/>
  <c r="BC1619" i="64"/>
  <c r="BC1657" i="64"/>
  <c r="AM1377" i="64"/>
  <c r="AM1390" i="64" s="1"/>
  <c r="AM1619" i="64"/>
  <c r="AM1657" i="64"/>
  <c r="W1377" i="64"/>
  <c r="W1390" i="64" s="1"/>
  <c r="W1619" i="64"/>
  <c r="W1657" i="64"/>
  <c r="CB1376" i="64"/>
  <c r="CB1656" i="64"/>
  <c r="BL1376" i="64"/>
  <c r="BL1656" i="64"/>
  <c r="AV1376" i="64"/>
  <c r="AV1656" i="64"/>
  <c r="AF1376" i="64"/>
  <c r="AF1656" i="64"/>
  <c r="CK1615" i="64"/>
  <c r="CK1653" i="64"/>
  <c r="BU1615" i="64"/>
  <c r="BU1653" i="64"/>
  <c r="BE1615" i="64"/>
  <c r="BE1653" i="64"/>
  <c r="AO1615" i="64"/>
  <c r="AO1653" i="64"/>
  <c r="Y1615" i="64"/>
  <c r="Y1653" i="64"/>
  <c r="BK1347" i="64"/>
  <c r="BK1363" i="64" s="1"/>
  <c r="BK1372" i="64"/>
  <c r="BK1385" i="64" s="1"/>
  <c r="CK1348" i="64"/>
  <c r="CK1364" i="64" s="1"/>
  <c r="CK1373" i="64"/>
  <c r="CK1386" i="64" s="1"/>
  <c r="BJ1347" i="64"/>
  <c r="BJ1363" i="64" s="1"/>
  <c r="BJ1372" i="64"/>
  <c r="BJ1385" i="64" s="1"/>
  <c r="CJ1348" i="64"/>
  <c r="CJ1364" i="64" s="1"/>
  <c r="CJ1373" i="64"/>
  <c r="CJ1386" i="64" s="1"/>
  <c r="BT1348" i="64"/>
  <c r="BT1364" i="64" s="1"/>
  <c r="BT1373" i="64"/>
  <c r="BT1386" i="64" s="1"/>
  <c r="BD1348" i="64"/>
  <c r="BD1364" i="64" s="1"/>
  <c r="BD1373" i="64"/>
  <c r="BD1386" i="64" s="1"/>
  <c r="AN1348" i="64"/>
  <c r="AN1364" i="64" s="1"/>
  <c r="AN1373" i="64"/>
  <c r="AN1386" i="64" s="1"/>
  <c r="X1348" i="64"/>
  <c r="X1373" i="64"/>
  <c r="Y1348" i="64"/>
  <c r="Y1373" i="64"/>
  <c r="BY1347" i="64"/>
  <c r="BY1363" i="64" s="1"/>
  <c r="BY1372" i="64"/>
  <c r="BY1385" i="64" s="1"/>
  <c r="BI1347" i="64"/>
  <c r="BI1363" i="64" s="1"/>
  <c r="BI1372" i="64"/>
  <c r="BI1385" i="64" s="1"/>
  <c r="AS1347" i="64"/>
  <c r="AS1363" i="64" s="1"/>
  <c r="AS1372" i="64"/>
  <c r="AS1385" i="64" s="1"/>
  <c r="AC1347" i="64"/>
  <c r="AC1363" i="64" s="1"/>
  <c r="AC1372" i="64"/>
  <c r="AC1385" i="64" s="1"/>
  <c r="CI1348" i="64"/>
  <c r="CI1364" i="64" s="1"/>
  <c r="CI1373" i="64"/>
  <c r="CI1386" i="64" s="1"/>
  <c r="BS1348" i="64"/>
  <c r="BS1364" i="64" s="1"/>
  <c r="BS1373" i="64"/>
  <c r="BS1386" i="64" s="1"/>
  <c r="BC1348" i="64"/>
  <c r="BC1364" i="64" s="1"/>
  <c r="BC1373" i="64"/>
  <c r="BC1386" i="64" s="1"/>
  <c r="AM1348" i="64"/>
  <c r="AM1364" i="64" s="1"/>
  <c r="AM1373" i="64"/>
  <c r="AM1386" i="64" s="1"/>
  <c r="W1348" i="64"/>
  <c r="W1373" i="64"/>
  <c r="AD1347" i="64"/>
  <c r="AD1363" i="64" s="1"/>
  <c r="AD1372" i="64"/>
  <c r="AD1385" i="64" s="1"/>
  <c r="BX1347" i="64"/>
  <c r="BX1363" i="64" s="1"/>
  <c r="BX1372" i="64"/>
  <c r="BX1385" i="64" s="1"/>
  <c r="BH1347" i="64"/>
  <c r="BH1363" i="64" s="1"/>
  <c r="BH1372" i="64"/>
  <c r="BH1385" i="64" s="1"/>
  <c r="AR1347" i="64"/>
  <c r="AR1363" i="64" s="1"/>
  <c r="AR1372" i="64"/>
  <c r="AR1385" i="64" s="1"/>
  <c r="AB1347" i="64"/>
  <c r="AB1363" i="64" s="1"/>
  <c r="AB1372" i="64"/>
  <c r="AB1385" i="64" s="1"/>
  <c r="CH1348" i="64"/>
  <c r="CH1364" i="64" s="1"/>
  <c r="CH1373" i="64"/>
  <c r="CH1386" i="64" s="1"/>
  <c r="BR1348" i="64"/>
  <c r="BR1364" i="64" s="1"/>
  <c r="BR1373" i="64"/>
  <c r="BR1386" i="64" s="1"/>
  <c r="BB1348" i="64"/>
  <c r="BB1364" i="64" s="1"/>
  <c r="BB1373" i="64"/>
  <c r="BB1386" i="64" s="1"/>
  <c r="AL1348" i="64"/>
  <c r="AL1364" i="64" s="1"/>
  <c r="AL1373" i="64"/>
  <c r="AL1386" i="64" s="1"/>
  <c r="V1348" i="64"/>
  <c r="V1373" i="64"/>
  <c r="CA1347" i="64"/>
  <c r="CA1363" i="64" s="1"/>
  <c r="CA1372" i="64"/>
  <c r="CA1385" i="64" s="1"/>
  <c r="BE1348" i="64"/>
  <c r="BE1364" i="64" s="1"/>
  <c r="BE1373" i="64"/>
  <c r="BE1386" i="64" s="1"/>
  <c r="BW1347" i="64"/>
  <c r="BW1363" i="64" s="1"/>
  <c r="BW1372" i="64"/>
  <c r="BW1385" i="64" s="1"/>
  <c r="BG1347" i="64"/>
  <c r="BG1363" i="64" s="1"/>
  <c r="BG1372" i="64"/>
  <c r="BG1385" i="64" s="1"/>
  <c r="AQ1347" i="64"/>
  <c r="AQ1363" i="64" s="1"/>
  <c r="AQ1372" i="64"/>
  <c r="AQ1385" i="64" s="1"/>
  <c r="AA1347" i="64"/>
  <c r="AA1363" i="64" s="1"/>
  <c r="AA1372" i="64"/>
  <c r="AA1385" i="64" s="1"/>
  <c r="CG1348" i="64"/>
  <c r="CG1364" i="64" s="1"/>
  <c r="CG1373" i="64"/>
  <c r="CG1386" i="64" s="1"/>
  <c r="BQ1348" i="64"/>
  <c r="BQ1364" i="64" s="1"/>
  <c r="BQ1373" i="64"/>
  <c r="BQ1386" i="64" s="1"/>
  <c r="BA1348" i="64"/>
  <c r="BA1364" i="64" s="1"/>
  <c r="BA1373" i="64"/>
  <c r="BA1386" i="64" s="1"/>
  <c r="AK1348" i="64"/>
  <c r="AK1364" i="64" s="1"/>
  <c r="AK1373" i="64"/>
  <c r="AK1386" i="64" s="1"/>
  <c r="U1348" i="64"/>
  <c r="U1373" i="64"/>
  <c r="AT1347" i="64"/>
  <c r="AT1363" i="64" s="1"/>
  <c r="AT1372" i="64"/>
  <c r="AT1385" i="64" s="1"/>
  <c r="BV1347" i="64"/>
  <c r="BV1363" i="64" s="1"/>
  <c r="BV1372" i="64"/>
  <c r="BV1385" i="64" s="1"/>
  <c r="BF1347" i="64"/>
  <c r="BF1363" i="64" s="1"/>
  <c r="BF1372" i="64"/>
  <c r="BF1385" i="64" s="1"/>
  <c r="AP1347" i="64"/>
  <c r="AP1363" i="64" s="1"/>
  <c r="AP1372" i="64"/>
  <c r="AP1385" i="64" s="1"/>
  <c r="Z1347" i="64"/>
  <c r="Z1363" i="64" s="1"/>
  <c r="Z1372" i="64"/>
  <c r="Z1385" i="64" s="1"/>
  <c r="CF1348" i="64"/>
  <c r="CF1364" i="64" s="1"/>
  <c r="CF1373" i="64"/>
  <c r="CF1386" i="64" s="1"/>
  <c r="BP1348" i="64"/>
  <c r="BP1364" i="64" s="1"/>
  <c r="BP1373" i="64"/>
  <c r="BP1386" i="64" s="1"/>
  <c r="AZ1348" i="64"/>
  <c r="AZ1364" i="64" s="1"/>
  <c r="AZ1373" i="64"/>
  <c r="AZ1386" i="64" s="1"/>
  <c r="AJ1348" i="64"/>
  <c r="AJ1364" i="64" s="1"/>
  <c r="AJ1373" i="64"/>
  <c r="AJ1386" i="64" s="1"/>
  <c r="T1348" i="64"/>
  <c r="T1373" i="64"/>
  <c r="AO1348" i="64"/>
  <c r="AO1364" i="64" s="1"/>
  <c r="AO1373" i="64"/>
  <c r="AO1386" i="64" s="1"/>
  <c r="CK1347" i="64"/>
  <c r="CK1363" i="64" s="1"/>
  <c r="CK1372" i="64"/>
  <c r="CK1385" i="64" s="1"/>
  <c r="BU1347" i="64"/>
  <c r="BU1363" i="64" s="1"/>
  <c r="BU1372" i="64"/>
  <c r="BU1385" i="64" s="1"/>
  <c r="BE1347" i="64"/>
  <c r="BE1363" i="64" s="1"/>
  <c r="BE1372" i="64"/>
  <c r="BE1385" i="64" s="1"/>
  <c r="AO1347" i="64"/>
  <c r="AO1363" i="64" s="1"/>
  <c r="AO1372" i="64"/>
  <c r="AO1385" i="64" s="1"/>
  <c r="Y1347" i="64"/>
  <c r="Y1363" i="64" s="1"/>
  <c r="Y1372" i="64"/>
  <c r="Y1385" i="64" s="1"/>
  <c r="CE1348" i="64"/>
  <c r="CE1364" i="64" s="1"/>
  <c r="CE1373" i="64"/>
  <c r="CE1386" i="64" s="1"/>
  <c r="BO1348" i="64"/>
  <c r="BO1364" i="64" s="1"/>
  <c r="BO1373" i="64"/>
  <c r="BO1386" i="64" s="1"/>
  <c r="AY1348" i="64"/>
  <c r="AY1364" i="64" s="1"/>
  <c r="AY1373" i="64"/>
  <c r="AY1386" i="64" s="1"/>
  <c r="AI1348" i="64"/>
  <c r="AI1364" i="64" s="1"/>
  <c r="AI1373" i="64"/>
  <c r="AI1386" i="64" s="1"/>
  <c r="CJ1347" i="64"/>
  <c r="CJ1363" i="64" s="1"/>
  <c r="CJ1372" i="64"/>
  <c r="CJ1385" i="64" s="1"/>
  <c r="BT1347" i="64"/>
  <c r="BT1363" i="64" s="1"/>
  <c r="BT1372" i="64"/>
  <c r="BT1385" i="64" s="1"/>
  <c r="BD1347" i="64"/>
  <c r="BD1363" i="64" s="1"/>
  <c r="BD1372" i="64"/>
  <c r="BD1385" i="64" s="1"/>
  <c r="AN1347" i="64"/>
  <c r="AN1363" i="64" s="1"/>
  <c r="AN1372" i="64"/>
  <c r="AN1385" i="64" s="1"/>
  <c r="X1347" i="64"/>
  <c r="X1363" i="64" s="1"/>
  <c r="X1372" i="64"/>
  <c r="X1385" i="64" s="1"/>
  <c r="CD1348" i="64"/>
  <c r="CD1364" i="64" s="1"/>
  <c r="CD1373" i="64"/>
  <c r="CD1386" i="64" s="1"/>
  <c r="BN1348" i="64"/>
  <c r="BN1364" i="64" s="1"/>
  <c r="BN1373" i="64"/>
  <c r="BN1386" i="64" s="1"/>
  <c r="AX1348" i="64"/>
  <c r="AX1364" i="64" s="1"/>
  <c r="AX1373" i="64"/>
  <c r="AX1386" i="64" s="1"/>
  <c r="AH1348" i="64"/>
  <c r="AH1364" i="64" s="1"/>
  <c r="AH1373" i="64"/>
  <c r="AH1386" i="64" s="1"/>
  <c r="AE1347" i="64"/>
  <c r="AE1363" i="64" s="1"/>
  <c r="AE1372" i="64"/>
  <c r="AE1385" i="64" s="1"/>
  <c r="CI1347" i="64"/>
  <c r="CI1363" i="64" s="1"/>
  <c r="CI1372" i="64"/>
  <c r="CI1385" i="64" s="1"/>
  <c r="BS1347" i="64"/>
  <c r="BS1363" i="64" s="1"/>
  <c r="BS1372" i="64"/>
  <c r="BS1385" i="64" s="1"/>
  <c r="BC1347" i="64"/>
  <c r="BC1363" i="64" s="1"/>
  <c r="BC1372" i="64"/>
  <c r="BC1385" i="64" s="1"/>
  <c r="AM1347" i="64"/>
  <c r="AM1363" i="64" s="1"/>
  <c r="AM1372" i="64"/>
  <c r="AM1385" i="64" s="1"/>
  <c r="W1347" i="64"/>
  <c r="W1363" i="64" s="1"/>
  <c r="W1372" i="64"/>
  <c r="W1385" i="64" s="1"/>
  <c r="CC1348" i="64"/>
  <c r="CC1364" i="64" s="1"/>
  <c r="CC1373" i="64"/>
  <c r="CC1386" i="64" s="1"/>
  <c r="BM1348" i="64"/>
  <c r="BM1364" i="64" s="1"/>
  <c r="BM1373" i="64"/>
  <c r="BM1386" i="64" s="1"/>
  <c r="AW1348" i="64"/>
  <c r="AW1364" i="64" s="1"/>
  <c r="AW1373" i="64"/>
  <c r="AW1386" i="64" s="1"/>
  <c r="AG1348" i="64"/>
  <c r="AG1364" i="64" s="1"/>
  <c r="AG1373" i="64"/>
  <c r="AG1386" i="64" s="1"/>
  <c r="CH1347" i="64"/>
  <c r="CH1363" i="64" s="1"/>
  <c r="CH1372" i="64"/>
  <c r="CH1385" i="64" s="1"/>
  <c r="BR1347" i="64"/>
  <c r="BR1363" i="64" s="1"/>
  <c r="BR1372" i="64"/>
  <c r="BR1385" i="64" s="1"/>
  <c r="BB1347" i="64"/>
  <c r="BB1363" i="64" s="1"/>
  <c r="BB1372" i="64"/>
  <c r="BB1385" i="64" s="1"/>
  <c r="AL1347" i="64"/>
  <c r="AL1363" i="64" s="1"/>
  <c r="AL1372" i="64"/>
  <c r="AL1385" i="64" s="1"/>
  <c r="V1347" i="64"/>
  <c r="V1363" i="64" s="1"/>
  <c r="V1372" i="64"/>
  <c r="V1385" i="64" s="1"/>
  <c r="CB1348" i="64"/>
  <c r="CB1364" i="64" s="1"/>
  <c r="CB1373" i="64"/>
  <c r="CB1386" i="64" s="1"/>
  <c r="BL1348" i="64"/>
  <c r="BL1364" i="64" s="1"/>
  <c r="BL1373" i="64"/>
  <c r="BL1386" i="64" s="1"/>
  <c r="AV1348" i="64"/>
  <c r="AV1364" i="64" s="1"/>
  <c r="AV1373" i="64"/>
  <c r="AV1386" i="64" s="1"/>
  <c r="AF1348" i="64"/>
  <c r="AF1364" i="64" s="1"/>
  <c r="AF1373" i="64"/>
  <c r="AF1386" i="64" s="1"/>
  <c r="BZ1347" i="64"/>
  <c r="BZ1363" i="64" s="1"/>
  <c r="BZ1372" i="64"/>
  <c r="BZ1385" i="64" s="1"/>
  <c r="CG1347" i="64"/>
  <c r="CG1363" i="64" s="1"/>
  <c r="CG1372" i="64"/>
  <c r="CG1385" i="64" s="1"/>
  <c r="BQ1347" i="64"/>
  <c r="BQ1363" i="64" s="1"/>
  <c r="BQ1372" i="64"/>
  <c r="BQ1385" i="64" s="1"/>
  <c r="BA1347" i="64"/>
  <c r="BA1363" i="64" s="1"/>
  <c r="BA1372" i="64"/>
  <c r="BA1385" i="64" s="1"/>
  <c r="AK1347" i="64"/>
  <c r="AK1363" i="64" s="1"/>
  <c r="AK1372" i="64"/>
  <c r="AK1385" i="64" s="1"/>
  <c r="U1347" i="64"/>
  <c r="U1363" i="64" s="1"/>
  <c r="U1372" i="64"/>
  <c r="U1385" i="64" s="1"/>
  <c r="CA1348" i="64"/>
  <c r="CA1364" i="64" s="1"/>
  <c r="CA1373" i="64"/>
  <c r="CA1386" i="64" s="1"/>
  <c r="BK1348" i="64"/>
  <c r="BK1364" i="64" s="1"/>
  <c r="BK1373" i="64"/>
  <c r="BK1386" i="64" s="1"/>
  <c r="AU1348" i="64"/>
  <c r="AU1364" i="64" s="1"/>
  <c r="AU1373" i="64"/>
  <c r="AU1386" i="64" s="1"/>
  <c r="AE1348" i="64"/>
  <c r="AE1364" i="64" s="1"/>
  <c r="AE1373" i="64"/>
  <c r="AE1386" i="64" s="1"/>
  <c r="CF1347" i="64"/>
  <c r="CF1363" i="64" s="1"/>
  <c r="CF1372" i="64"/>
  <c r="CF1385" i="64" s="1"/>
  <c r="BP1347" i="64"/>
  <c r="BP1363" i="64" s="1"/>
  <c r="BP1372" i="64"/>
  <c r="BP1385" i="64" s="1"/>
  <c r="AZ1347" i="64"/>
  <c r="AZ1363" i="64" s="1"/>
  <c r="AZ1372" i="64"/>
  <c r="AZ1385" i="64" s="1"/>
  <c r="AJ1347" i="64"/>
  <c r="AJ1363" i="64" s="1"/>
  <c r="AJ1372" i="64"/>
  <c r="AJ1385" i="64" s="1"/>
  <c r="T1347" i="64"/>
  <c r="T1363" i="64" s="1"/>
  <c r="T1372" i="64"/>
  <c r="T1385" i="64" s="1"/>
  <c r="BZ1348" i="64"/>
  <c r="BZ1364" i="64" s="1"/>
  <c r="BZ1373" i="64"/>
  <c r="BZ1386" i="64" s="1"/>
  <c r="BJ1348" i="64"/>
  <c r="BJ1364" i="64" s="1"/>
  <c r="BJ1373" i="64"/>
  <c r="BJ1386" i="64" s="1"/>
  <c r="AT1348" i="64"/>
  <c r="AT1364" i="64" s="1"/>
  <c r="AT1373" i="64"/>
  <c r="AT1386" i="64" s="1"/>
  <c r="AD1348" i="64"/>
  <c r="AD1364" i="64" s="1"/>
  <c r="AD1373" i="64"/>
  <c r="AD1386" i="64" s="1"/>
  <c r="CE1347" i="64"/>
  <c r="CE1363" i="64" s="1"/>
  <c r="CE1372" i="64"/>
  <c r="CE1385" i="64" s="1"/>
  <c r="BO1347" i="64"/>
  <c r="BO1363" i="64" s="1"/>
  <c r="BO1372" i="64"/>
  <c r="BO1385" i="64" s="1"/>
  <c r="AY1347" i="64"/>
  <c r="AY1363" i="64" s="1"/>
  <c r="AY1372" i="64"/>
  <c r="AY1385" i="64" s="1"/>
  <c r="AI1347" i="64"/>
  <c r="AI1363" i="64" s="1"/>
  <c r="AI1372" i="64"/>
  <c r="AI1385" i="64" s="1"/>
  <c r="BY1348" i="64"/>
  <c r="BY1364" i="64" s="1"/>
  <c r="BY1373" i="64"/>
  <c r="BY1386" i="64" s="1"/>
  <c r="BI1348" i="64"/>
  <c r="BI1364" i="64" s="1"/>
  <c r="BI1373" i="64"/>
  <c r="BI1386" i="64" s="1"/>
  <c r="AS1348" i="64"/>
  <c r="AS1364" i="64" s="1"/>
  <c r="AS1373" i="64"/>
  <c r="AS1386" i="64" s="1"/>
  <c r="AC1348" i="64"/>
  <c r="AC1364" i="64" s="1"/>
  <c r="AC1373" i="64"/>
  <c r="AU1347" i="64"/>
  <c r="AU1363" i="64" s="1"/>
  <c r="AU1372" i="64"/>
  <c r="AU1385" i="64" s="1"/>
  <c r="BU1348" i="64"/>
  <c r="BU1364" i="64" s="1"/>
  <c r="BU1373" i="64"/>
  <c r="BU1386" i="64" s="1"/>
  <c r="CD1347" i="64"/>
  <c r="CD1363" i="64" s="1"/>
  <c r="CD1372" i="64"/>
  <c r="CD1385" i="64" s="1"/>
  <c r="BN1347" i="64"/>
  <c r="BN1363" i="64" s="1"/>
  <c r="BN1372" i="64"/>
  <c r="BN1385" i="64" s="1"/>
  <c r="AX1347" i="64"/>
  <c r="AX1363" i="64" s="1"/>
  <c r="AX1372" i="64"/>
  <c r="AX1385" i="64" s="1"/>
  <c r="AH1347" i="64"/>
  <c r="AH1363" i="64" s="1"/>
  <c r="AH1372" i="64"/>
  <c r="AH1385" i="64" s="1"/>
  <c r="BX1348" i="64"/>
  <c r="BX1364" i="64" s="1"/>
  <c r="BX1373" i="64"/>
  <c r="BX1386" i="64" s="1"/>
  <c r="BH1348" i="64"/>
  <c r="BH1364" i="64" s="1"/>
  <c r="BH1373" i="64"/>
  <c r="BH1386" i="64" s="1"/>
  <c r="AR1348" i="64"/>
  <c r="AR1364" i="64" s="1"/>
  <c r="AR1373" i="64"/>
  <c r="AR1386" i="64" s="1"/>
  <c r="AB1348" i="64"/>
  <c r="AB1373" i="64"/>
  <c r="CC1347" i="64"/>
  <c r="CC1363" i="64" s="1"/>
  <c r="CC1372" i="64"/>
  <c r="CC1385" i="64" s="1"/>
  <c r="BM1347" i="64"/>
  <c r="BM1363" i="64" s="1"/>
  <c r="BM1372" i="64"/>
  <c r="BM1385" i="64" s="1"/>
  <c r="AW1347" i="64"/>
  <c r="AW1363" i="64" s="1"/>
  <c r="AW1372" i="64"/>
  <c r="AW1385" i="64" s="1"/>
  <c r="AG1347" i="64"/>
  <c r="AG1363" i="64" s="1"/>
  <c r="AG1372" i="64"/>
  <c r="AG1385" i="64" s="1"/>
  <c r="BW1348" i="64"/>
  <c r="BW1364" i="64" s="1"/>
  <c r="BW1373" i="64"/>
  <c r="BW1386" i="64" s="1"/>
  <c r="BG1348" i="64"/>
  <c r="BG1364" i="64" s="1"/>
  <c r="BG1373" i="64"/>
  <c r="BG1386" i="64" s="1"/>
  <c r="AQ1348" i="64"/>
  <c r="AQ1364" i="64" s="1"/>
  <c r="AQ1373" i="64"/>
  <c r="AQ1386" i="64" s="1"/>
  <c r="AA1348" i="64"/>
  <c r="AA1373" i="64"/>
  <c r="CB1347" i="64"/>
  <c r="CB1363" i="64" s="1"/>
  <c r="CB1372" i="64"/>
  <c r="CB1385" i="64" s="1"/>
  <c r="BL1347" i="64"/>
  <c r="BL1363" i="64" s="1"/>
  <c r="BL1372" i="64"/>
  <c r="BL1385" i="64" s="1"/>
  <c r="AV1347" i="64"/>
  <c r="AV1363" i="64" s="1"/>
  <c r="AV1372" i="64"/>
  <c r="AV1385" i="64" s="1"/>
  <c r="AF1347" i="64"/>
  <c r="AF1363" i="64" s="1"/>
  <c r="AF1372" i="64"/>
  <c r="AF1385" i="64" s="1"/>
  <c r="BV1348" i="64"/>
  <c r="BV1364" i="64" s="1"/>
  <c r="BV1373" i="64"/>
  <c r="BV1386" i="64" s="1"/>
  <c r="BF1348" i="64"/>
  <c r="BF1364" i="64" s="1"/>
  <c r="BF1373" i="64"/>
  <c r="BF1386" i="64" s="1"/>
  <c r="AP1348" i="64"/>
  <c r="AP1364" i="64" s="1"/>
  <c r="AP1373" i="64"/>
  <c r="AP1386" i="64" s="1"/>
  <c r="Z1348" i="64"/>
  <c r="Z1373" i="64"/>
  <c r="CB1352" i="64"/>
  <c r="CB1368" i="64" s="1"/>
  <c r="CB1059" i="64"/>
  <c r="AN1352" i="64"/>
  <c r="AN1368" i="64" s="1"/>
  <c r="AN1059" i="64"/>
  <c r="BM1351" i="64"/>
  <c r="BM1058" i="64"/>
  <c r="BC1352" i="64"/>
  <c r="BC1368" i="64" s="1"/>
  <c r="BC1059" i="64"/>
  <c r="CJ1351" i="64"/>
  <c r="CJ1058" i="64"/>
  <c r="AV1351" i="64"/>
  <c r="AV1058" i="64"/>
  <c r="BJ1352" i="64"/>
  <c r="BJ1368" i="64" s="1"/>
  <c r="BJ1059" i="64"/>
  <c r="CI1351" i="64"/>
  <c r="CI1058" i="64"/>
  <c r="AU1351" i="64"/>
  <c r="AU1058" i="64"/>
  <c r="W1351" i="64"/>
  <c r="W1058" i="64"/>
  <c r="BD1352" i="64"/>
  <c r="BD1368" i="64" s="1"/>
  <c r="BD1059" i="64"/>
  <c r="CC1351" i="64"/>
  <c r="CC1058" i="64"/>
  <c r="Y1351" i="64"/>
  <c r="Y1058" i="64"/>
  <c r="W1352" i="64"/>
  <c r="W1368" i="64" s="1"/>
  <c r="W1059" i="64"/>
  <c r="CH1352" i="64"/>
  <c r="CH1368" i="64" s="1"/>
  <c r="CH1059" i="64"/>
  <c r="V1352" i="64"/>
  <c r="V1368" i="64" s="1"/>
  <c r="V1059" i="64"/>
  <c r="AM1351" i="64"/>
  <c r="AM1058" i="64"/>
  <c r="CG1352" i="64"/>
  <c r="CG1368" i="64" s="1"/>
  <c r="CG1059" i="64"/>
  <c r="BY1352" i="64"/>
  <c r="BY1368" i="64" s="1"/>
  <c r="BY1059" i="64"/>
  <c r="BQ1352" i="64"/>
  <c r="BQ1368" i="64" s="1"/>
  <c r="BQ1059" i="64"/>
  <c r="BI1352" i="64"/>
  <c r="BI1368" i="64" s="1"/>
  <c r="BI1059" i="64"/>
  <c r="BA1352" i="64"/>
  <c r="BA1368" i="64" s="1"/>
  <c r="BA1059" i="64"/>
  <c r="AS1352" i="64"/>
  <c r="AS1368" i="64" s="1"/>
  <c r="AS1059" i="64"/>
  <c r="AK1352" i="64"/>
  <c r="AK1368" i="64" s="1"/>
  <c r="AK1059" i="64"/>
  <c r="AC1352" i="64"/>
  <c r="AC1368" i="64" s="1"/>
  <c r="AC1059" i="64"/>
  <c r="U1352" i="64"/>
  <c r="U1368" i="64" s="1"/>
  <c r="U1059" i="64"/>
  <c r="CH1351" i="64"/>
  <c r="CH1058" i="64"/>
  <c r="BZ1351" i="64"/>
  <c r="BZ1058" i="64"/>
  <c r="BR1351" i="64"/>
  <c r="BR1058" i="64"/>
  <c r="BJ1351" i="64"/>
  <c r="BJ1058" i="64"/>
  <c r="BB1351" i="64"/>
  <c r="BB1058" i="64"/>
  <c r="AT1351" i="64"/>
  <c r="AT1058" i="64"/>
  <c r="AL1351" i="64"/>
  <c r="AL1058" i="64"/>
  <c r="AD1351" i="64"/>
  <c r="AD1058" i="64"/>
  <c r="V1351" i="64"/>
  <c r="V1058" i="64"/>
  <c r="X1352" i="64"/>
  <c r="X1368" i="64" s="1"/>
  <c r="X1059" i="64"/>
  <c r="AG1351" i="64"/>
  <c r="AG1058" i="64"/>
  <c r="CA1352" i="64"/>
  <c r="CA1368" i="64" s="1"/>
  <c r="CA1059" i="64"/>
  <c r="BD1351" i="64"/>
  <c r="BD1058" i="64"/>
  <c r="BB1352" i="64"/>
  <c r="BB1368" i="64" s="1"/>
  <c r="BB1059" i="64"/>
  <c r="BC1351" i="64"/>
  <c r="BC1058" i="64"/>
  <c r="CF1352" i="64"/>
  <c r="CF1368" i="64" s="1"/>
  <c r="CF1059" i="64"/>
  <c r="AZ1352" i="64"/>
  <c r="AZ1368" i="64" s="1"/>
  <c r="AZ1059" i="64"/>
  <c r="T1352" i="64"/>
  <c r="T1368" i="64" s="1"/>
  <c r="T1059" i="64"/>
  <c r="BQ1351" i="64"/>
  <c r="BQ1058" i="64"/>
  <c r="AK1351" i="64"/>
  <c r="AK1058" i="64"/>
  <c r="BT1352" i="64"/>
  <c r="BT1368" i="64" s="1"/>
  <c r="BT1059" i="64"/>
  <c r="AF1352" i="64"/>
  <c r="AF1368" i="64" s="1"/>
  <c r="AF1059" i="64"/>
  <c r="AW1351" i="64"/>
  <c r="AW1058" i="64"/>
  <c r="BK1352" i="64"/>
  <c r="BK1368" i="64" s="1"/>
  <c r="BK1059" i="64"/>
  <c r="AM1352" i="64"/>
  <c r="AM1368" i="64" s="1"/>
  <c r="AM1059" i="64"/>
  <c r="CB1351" i="64"/>
  <c r="CB1058" i="64"/>
  <c r="AN1351" i="64"/>
  <c r="AN1058" i="64"/>
  <c r="BR1352" i="64"/>
  <c r="BR1368" i="64" s="1"/>
  <c r="BR1059" i="64"/>
  <c r="AD1352" i="64"/>
  <c r="AD1368" i="64" s="1"/>
  <c r="AD1059" i="64"/>
  <c r="BK1351" i="64"/>
  <c r="BK1058" i="64"/>
  <c r="BX1352" i="64"/>
  <c r="BX1368" i="64" s="1"/>
  <c r="BX1059" i="64"/>
  <c r="U1351" i="64"/>
  <c r="U1058" i="64"/>
  <c r="CE1352" i="64"/>
  <c r="CE1368" i="64" s="1"/>
  <c r="CE1059" i="64"/>
  <c r="BO1352" i="64"/>
  <c r="BO1368" i="64" s="1"/>
  <c r="BO1059" i="64"/>
  <c r="AY1352" i="64"/>
  <c r="AY1368" i="64" s="1"/>
  <c r="AY1059" i="64"/>
  <c r="AI1352" i="64"/>
  <c r="AI1368" i="64" s="1"/>
  <c r="AI1059" i="64"/>
  <c r="BX1351" i="64"/>
  <c r="BX1058" i="64"/>
  <c r="BH1351" i="64"/>
  <c r="BH1058" i="64"/>
  <c r="AR1351" i="64"/>
  <c r="AR1058" i="64"/>
  <c r="AB1351" i="64"/>
  <c r="AB1058" i="64"/>
  <c r="CJ1352" i="64"/>
  <c r="CJ1368" i="64" s="1"/>
  <c r="CJ1059" i="64"/>
  <c r="AV1352" i="64"/>
  <c r="AV1368" i="64" s="1"/>
  <c r="AV1059" i="64"/>
  <c r="BU1351" i="64"/>
  <c r="BU1058" i="64"/>
  <c r="AO1351" i="64"/>
  <c r="AO1058" i="64"/>
  <c r="BS1352" i="64"/>
  <c r="BS1368" i="64" s="1"/>
  <c r="BS1059" i="64"/>
  <c r="AE1352" i="64"/>
  <c r="AE1368" i="64" s="1"/>
  <c r="AE1059" i="64"/>
  <c r="BL1351" i="64"/>
  <c r="BL1058" i="64"/>
  <c r="X1351" i="64"/>
  <c r="X1058" i="64"/>
  <c r="AT1352" i="64"/>
  <c r="AT1368" i="64" s="1"/>
  <c r="AT1059" i="64"/>
  <c r="CA1351" i="64"/>
  <c r="CA1058" i="64"/>
  <c r="BP1352" i="64"/>
  <c r="BP1368" i="64" s="1"/>
  <c r="BP1059" i="64"/>
  <c r="AR1352" i="64"/>
  <c r="AR1368" i="64" s="1"/>
  <c r="AR1059" i="64"/>
  <c r="AB1352" i="64"/>
  <c r="AB1368" i="64" s="1"/>
  <c r="AB1059" i="64"/>
  <c r="CG1351" i="64"/>
  <c r="CG1058" i="64"/>
  <c r="BI1351" i="64"/>
  <c r="BI1058" i="64"/>
  <c r="AS1351" i="64"/>
  <c r="AS1058" i="64"/>
  <c r="BW1352" i="64"/>
  <c r="BW1368" i="64" s="1"/>
  <c r="BW1059" i="64"/>
  <c r="BG1352" i="64"/>
  <c r="BG1368" i="64" s="1"/>
  <c r="BG1059" i="64"/>
  <c r="AQ1352" i="64"/>
  <c r="AQ1368" i="64" s="1"/>
  <c r="AQ1059" i="64"/>
  <c r="AA1352" i="64"/>
  <c r="AA1368" i="64" s="1"/>
  <c r="AA1059" i="64"/>
  <c r="CF1351" i="64"/>
  <c r="CF1058" i="64"/>
  <c r="BP1351" i="64"/>
  <c r="BP1058" i="64"/>
  <c r="AZ1351" i="64"/>
  <c r="AZ1058" i="64"/>
  <c r="AJ1351" i="64"/>
  <c r="AJ1058" i="64"/>
  <c r="T1351" i="64"/>
  <c r="T1058" i="64"/>
  <c r="CD1352" i="64"/>
  <c r="CD1368" i="64" s="1"/>
  <c r="CD1059" i="64"/>
  <c r="BV1352" i="64"/>
  <c r="BV1368" i="64" s="1"/>
  <c r="BV1059" i="64"/>
  <c r="BN1352" i="64"/>
  <c r="BN1368" i="64" s="1"/>
  <c r="BN1059" i="64"/>
  <c r="BF1352" i="64"/>
  <c r="BF1368" i="64" s="1"/>
  <c r="BF1059" i="64"/>
  <c r="AX1352" i="64"/>
  <c r="AX1368" i="64" s="1"/>
  <c r="AX1059" i="64"/>
  <c r="AP1352" i="64"/>
  <c r="AP1368" i="64" s="1"/>
  <c r="AP1059" i="64"/>
  <c r="AH1352" i="64"/>
  <c r="AH1368" i="64" s="1"/>
  <c r="AH1059" i="64"/>
  <c r="Z1352" i="64"/>
  <c r="Z1368" i="64" s="1"/>
  <c r="Z1059" i="64"/>
  <c r="CE1351" i="64"/>
  <c r="CE1058" i="64"/>
  <c r="BW1351" i="64"/>
  <c r="BW1058" i="64"/>
  <c r="BO1351" i="64"/>
  <c r="BO1058" i="64"/>
  <c r="BG1351" i="64"/>
  <c r="BG1058" i="64"/>
  <c r="AY1351" i="64"/>
  <c r="AY1058" i="64"/>
  <c r="AQ1351" i="64"/>
  <c r="AQ1058" i="64"/>
  <c r="AI1351" i="64"/>
  <c r="AI1058" i="64"/>
  <c r="AA1351" i="64"/>
  <c r="AA1058" i="64"/>
  <c r="BL1352" i="64"/>
  <c r="BL1368" i="64" s="1"/>
  <c r="BL1059" i="64"/>
  <c r="CK1351" i="64"/>
  <c r="CK1058" i="64"/>
  <c r="BE1351" i="64"/>
  <c r="BE1058" i="64"/>
  <c r="CI1352" i="64"/>
  <c r="CI1368" i="64" s="1"/>
  <c r="CI1059" i="64"/>
  <c r="AU1352" i="64"/>
  <c r="AU1368" i="64" s="1"/>
  <c r="AU1059" i="64"/>
  <c r="BT1351" i="64"/>
  <c r="BT1058" i="64"/>
  <c r="AF1351" i="64"/>
  <c r="AF1058" i="64"/>
  <c r="BZ1352" i="64"/>
  <c r="BZ1368" i="64" s="1"/>
  <c r="BZ1059" i="64"/>
  <c r="AL1352" i="64"/>
  <c r="AL1368" i="64" s="1"/>
  <c r="AL1059" i="64"/>
  <c r="BS1351" i="64"/>
  <c r="BS1058" i="64"/>
  <c r="AE1351" i="64"/>
  <c r="AE1058" i="64"/>
  <c r="BH1352" i="64"/>
  <c r="BH1368" i="64" s="1"/>
  <c r="BH1059" i="64"/>
  <c r="AJ1352" i="64"/>
  <c r="AJ1368" i="64" s="1"/>
  <c r="AJ1059" i="64"/>
  <c r="BY1351" i="64"/>
  <c r="BY1058" i="64"/>
  <c r="BA1351" i="64"/>
  <c r="BA1058" i="64"/>
  <c r="AC1351" i="64"/>
  <c r="AC1058" i="64"/>
  <c r="CK1352" i="64"/>
  <c r="CK1368" i="64" s="1"/>
  <c r="CK1059" i="64"/>
  <c r="CC1352" i="64"/>
  <c r="CC1368" i="64" s="1"/>
  <c r="CC1059" i="64"/>
  <c r="BU1352" i="64"/>
  <c r="BU1368" i="64" s="1"/>
  <c r="BU1059" i="64"/>
  <c r="BM1352" i="64"/>
  <c r="BM1368" i="64" s="1"/>
  <c r="BM1059" i="64"/>
  <c r="BE1352" i="64"/>
  <c r="BE1368" i="64" s="1"/>
  <c r="BE1059" i="64"/>
  <c r="AW1352" i="64"/>
  <c r="AW1368" i="64" s="1"/>
  <c r="AW1059" i="64"/>
  <c r="AO1352" i="64"/>
  <c r="AO1368" i="64" s="1"/>
  <c r="AO1059" i="64"/>
  <c r="AG1352" i="64"/>
  <c r="AG1368" i="64" s="1"/>
  <c r="AG1059" i="64"/>
  <c r="Y1352" i="64"/>
  <c r="Y1368" i="64" s="1"/>
  <c r="Y1059" i="64"/>
  <c r="CD1351" i="64"/>
  <c r="CD1058" i="64"/>
  <c r="BV1351" i="64"/>
  <c r="BV1058" i="64"/>
  <c r="BN1351" i="64"/>
  <c r="BN1058" i="64"/>
  <c r="BF1351" i="64"/>
  <c r="BF1058" i="64"/>
  <c r="AX1351" i="64"/>
  <c r="AX1058" i="64"/>
  <c r="AP1351" i="64"/>
  <c r="AP1058" i="64"/>
  <c r="AH1351" i="64"/>
  <c r="AH1058" i="64"/>
  <c r="Z1351" i="64"/>
  <c r="Z1058" i="64"/>
  <c r="CI990" i="64"/>
  <c r="CA990" i="64"/>
  <c r="BS990" i="64"/>
  <c r="BK990" i="64"/>
  <c r="BC990" i="64"/>
  <c r="AU990" i="64"/>
  <c r="AM990" i="64"/>
  <c r="AE990" i="64"/>
  <c r="W990" i="64"/>
  <c r="CI995" i="64"/>
  <c r="CI1016" i="64" s="1"/>
  <c r="CI1034" i="64"/>
  <c r="CA995" i="64"/>
  <c r="CA1016" i="64" s="1"/>
  <c r="CA1034" i="64"/>
  <c r="BS995" i="64"/>
  <c r="BS1016" i="64" s="1"/>
  <c r="BS1034" i="64"/>
  <c r="BK995" i="64"/>
  <c r="BK1016" i="64" s="1"/>
  <c r="BK1034" i="64"/>
  <c r="BC995" i="64"/>
  <c r="BC1016" i="64" s="1"/>
  <c r="BC1034" i="64"/>
  <c r="AU995" i="64"/>
  <c r="AU1016" i="64" s="1"/>
  <c r="AU1034" i="64"/>
  <c r="AM995" i="64"/>
  <c r="AM1016" i="64" s="1"/>
  <c r="AM1034" i="64"/>
  <c r="AE995" i="64"/>
  <c r="AE1016" i="64" s="1"/>
  <c r="AE1034" i="64"/>
  <c r="W995" i="64"/>
  <c r="W1016" i="64" s="1"/>
  <c r="W1034" i="64"/>
  <c r="CJ994" i="64"/>
  <c r="CJ1015" i="64" s="1"/>
  <c r="CJ1033" i="64"/>
  <c r="CB994" i="64"/>
  <c r="CB1015" i="64" s="1"/>
  <c r="CB1033" i="64"/>
  <c r="BT994" i="64"/>
  <c r="BT1015" i="64" s="1"/>
  <c r="BT1033" i="64"/>
  <c r="BL994" i="64"/>
  <c r="BL1015" i="64" s="1"/>
  <c r="BL1033" i="64"/>
  <c r="BD994" i="64"/>
  <c r="BD1015" i="64" s="1"/>
  <c r="BD1033" i="64"/>
  <c r="AV994" i="64"/>
  <c r="AV1015" i="64" s="1"/>
  <c r="AV1033" i="64"/>
  <c r="AN994" i="64"/>
  <c r="AN1015" i="64" s="1"/>
  <c r="AN1033" i="64"/>
  <c r="AF994" i="64"/>
  <c r="AF1015" i="64" s="1"/>
  <c r="AF1033" i="64"/>
  <c r="X994" i="64"/>
  <c r="X1015" i="64" s="1"/>
  <c r="X1033" i="64"/>
  <c r="CH990" i="64"/>
  <c r="BZ990" i="64"/>
  <c r="BR990" i="64"/>
  <c r="BJ990" i="64"/>
  <c r="BB990" i="64"/>
  <c r="AT990" i="64"/>
  <c r="AL990" i="64"/>
  <c r="AD990" i="64"/>
  <c r="V990" i="64"/>
  <c r="CH995" i="64"/>
  <c r="CH1016" i="64" s="1"/>
  <c r="CH1034" i="64"/>
  <c r="BZ995" i="64"/>
  <c r="BZ1016" i="64" s="1"/>
  <c r="BZ1034" i="64"/>
  <c r="BR995" i="64"/>
  <c r="BR1016" i="64" s="1"/>
  <c r="BR1034" i="64"/>
  <c r="BJ995" i="64"/>
  <c r="BJ1016" i="64" s="1"/>
  <c r="BJ1034" i="64"/>
  <c r="BB995" i="64"/>
  <c r="BB1016" i="64" s="1"/>
  <c r="BB1034" i="64"/>
  <c r="AT995" i="64"/>
  <c r="AT1016" i="64" s="1"/>
  <c r="AT1034" i="64"/>
  <c r="AL995" i="64"/>
  <c r="AL1016" i="64" s="1"/>
  <c r="AL1034" i="64"/>
  <c r="AD995" i="64"/>
  <c r="AD1016" i="64" s="1"/>
  <c r="AD1034" i="64"/>
  <c r="V995" i="64"/>
  <c r="V1016" i="64" s="1"/>
  <c r="V1034" i="64"/>
  <c r="CI994" i="64"/>
  <c r="CI1015" i="64" s="1"/>
  <c r="CI1033" i="64"/>
  <c r="CA994" i="64"/>
  <c r="CA1015" i="64" s="1"/>
  <c r="CA1033" i="64"/>
  <c r="BS994" i="64"/>
  <c r="BS1015" i="64" s="1"/>
  <c r="BS1033" i="64"/>
  <c r="BK994" i="64"/>
  <c r="BK1015" i="64" s="1"/>
  <c r="BK1033" i="64"/>
  <c r="BC994" i="64"/>
  <c r="BC1015" i="64" s="1"/>
  <c r="BC1033" i="64"/>
  <c r="AU994" i="64"/>
  <c r="AU1015" i="64" s="1"/>
  <c r="AU1033" i="64"/>
  <c r="AM994" i="64"/>
  <c r="AM1015" i="64" s="1"/>
  <c r="AM1033" i="64"/>
  <c r="AE994" i="64"/>
  <c r="AE1015" i="64" s="1"/>
  <c r="AE1033" i="64"/>
  <c r="W994" i="64"/>
  <c r="W1015" i="64" s="1"/>
  <c r="W1033" i="64"/>
  <c r="CG990" i="64"/>
  <c r="BY990" i="64"/>
  <c r="BQ990" i="64"/>
  <c r="BI990" i="64"/>
  <c r="BA990" i="64"/>
  <c r="AS990" i="64"/>
  <c r="AK990" i="64"/>
  <c r="AC990" i="64"/>
  <c r="U990" i="64"/>
  <c r="CG995" i="64"/>
  <c r="CG1016" i="64" s="1"/>
  <c r="CG1034" i="64"/>
  <c r="BY995" i="64"/>
  <c r="BY1016" i="64" s="1"/>
  <c r="BY1034" i="64"/>
  <c r="BQ995" i="64"/>
  <c r="BQ1016" i="64" s="1"/>
  <c r="BQ1034" i="64"/>
  <c r="BI995" i="64"/>
  <c r="BI1016" i="64" s="1"/>
  <c r="BI1034" i="64"/>
  <c r="BA995" i="64"/>
  <c r="BA1016" i="64" s="1"/>
  <c r="BA1034" i="64"/>
  <c r="AS995" i="64"/>
  <c r="AS1016" i="64" s="1"/>
  <c r="AS1034" i="64"/>
  <c r="AK995" i="64"/>
  <c r="AK1016" i="64" s="1"/>
  <c r="AK1034" i="64"/>
  <c r="AC995" i="64"/>
  <c r="AC1016" i="64" s="1"/>
  <c r="AC1034" i="64"/>
  <c r="U995" i="64"/>
  <c r="U1016" i="64" s="1"/>
  <c r="U1034" i="64"/>
  <c r="CH994" i="64"/>
  <c r="CH1015" i="64" s="1"/>
  <c r="CH1033" i="64"/>
  <c r="BZ994" i="64"/>
  <c r="BZ1015" i="64" s="1"/>
  <c r="BZ1033" i="64"/>
  <c r="BR994" i="64"/>
  <c r="BR1015" i="64" s="1"/>
  <c r="BR1033" i="64"/>
  <c r="BJ994" i="64"/>
  <c r="BJ1015" i="64" s="1"/>
  <c r="BJ1033" i="64"/>
  <c r="BB994" i="64"/>
  <c r="BB1015" i="64" s="1"/>
  <c r="BB1033" i="64"/>
  <c r="AT994" i="64"/>
  <c r="AT1015" i="64" s="1"/>
  <c r="AT1033" i="64"/>
  <c r="AL994" i="64"/>
  <c r="AL1015" i="64" s="1"/>
  <c r="AL1033" i="64"/>
  <c r="AD994" i="64"/>
  <c r="AD1015" i="64" s="1"/>
  <c r="AD1033" i="64"/>
  <c r="V994" i="64"/>
  <c r="V1015" i="64" s="1"/>
  <c r="V1033" i="64"/>
  <c r="CF990" i="64"/>
  <c r="BX990" i="64"/>
  <c r="BP990" i="64"/>
  <c r="BH990" i="64"/>
  <c r="AZ990" i="64"/>
  <c r="AR990" i="64"/>
  <c r="AJ990" i="64"/>
  <c r="AB990" i="64"/>
  <c r="T990" i="64"/>
  <c r="CF995" i="64"/>
  <c r="CF1016" i="64" s="1"/>
  <c r="CF1034" i="64"/>
  <c r="BX995" i="64"/>
  <c r="BX1016" i="64" s="1"/>
  <c r="BX1034" i="64"/>
  <c r="BP995" i="64"/>
  <c r="BP1016" i="64" s="1"/>
  <c r="BP1034" i="64"/>
  <c r="BH995" i="64"/>
  <c r="BH1016" i="64" s="1"/>
  <c r="BH1034" i="64"/>
  <c r="AZ995" i="64"/>
  <c r="AZ1016" i="64" s="1"/>
  <c r="AZ1034" i="64"/>
  <c r="AR995" i="64"/>
  <c r="AR1016" i="64" s="1"/>
  <c r="AR1034" i="64"/>
  <c r="AJ995" i="64"/>
  <c r="AJ1016" i="64" s="1"/>
  <c r="AJ1034" i="64"/>
  <c r="AB995" i="64"/>
  <c r="AB1016" i="64" s="1"/>
  <c r="AB1034" i="64"/>
  <c r="T995" i="64"/>
  <c r="T1016" i="64" s="1"/>
  <c r="T1034" i="64"/>
  <c r="CG994" i="64"/>
  <c r="CG1015" i="64" s="1"/>
  <c r="CG1033" i="64"/>
  <c r="BY994" i="64"/>
  <c r="BY1015" i="64" s="1"/>
  <c r="BY1033" i="64"/>
  <c r="BQ994" i="64"/>
  <c r="BQ1015" i="64" s="1"/>
  <c r="BQ1033" i="64"/>
  <c r="BI994" i="64"/>
  <c r="BI1015" i="64" s="1"/>
  <c r="BI1033" i="64"/>
  <c r="BA994" i="64"/>
  <c r="BA1015" i="64" s="1"/>
  <c r="BA1033" i="64"/>
  <c r="AS994" i="64"/>
  <c r="AS1015" i="64" s="1"/>
  <c r="AS1033" i="64"/>
  <c r="AK994" i="64"/>
  <c r="AK1015" i="64" s="1"/>
  <c r="AK1033" i="64"/>
  <c r="AC994" i="64"/>
  <c r="AC1015" i="64" s="1"/>
  <c r="AC1033" i="64"/>
  <c r="U994" i="64"/>
  <c r="U1015" i="64" s="1"/>
  <c r="U1033" i="64"/>
  <c r="CE990" i="64"/>
  <c r="BW990" i="64"/>
  <c r="BO990" i="64"/>
  <c r="BG990" i="64"/>
  <c r="AY990" i="64"/>
  <c r="AQ990" i="64"/>
  <c r="AI990" i="64"/>
  <c r="AA990" i="64"/>
  <c r="CE995" i="64"/>
  <c r="CE1016" i="64" s="1"/>
  <c r="CE1034" i="64"/>
  <c r="BW995" i="64"/>
  <c r="BW1016" i="64" s="1"/>
  <c r="BW1034" i="64"/>
  <c r="BO995" i="64"/>
  <c r="BO1016" i="64" s="1"/>
  <c r="BO1034" i="64"/>
  <c r="BG995" i="64"/>
  <c r="BG1016" i="64" s="1"/>
  <c r="BG1034" i="64"/>
  <c r="AY995" i="64"/>
  <c r="AY1016" i="64" s="1"/>
  <c r="AY1034" i="64"/>
  <c r="AQ995" i="64"/>
  <c r="AQ1016" i="64" s="1"/>
  <c r="AQ1034" i="64"/>
  <c r="AI995" i="64"/>
  <c r="AI1016" i="64" s="1"/>
  <c r="AI1034" i="64"/>
  <c r="AA995" i="64"/>
  <c r="AA1016" i="64" s="1"/>
  <c r="AA1034" i="64"/>
  <c r="CF994" i="64"/>
  <c r="CF1015" i="64" s="1"/>
  <c r="CF1033" i="64"/>
  <c r="BX994" i="64"/>
  <c r="BX1015" i="64" s="1"/>
  <c r="BX1033" i="64"/>
  <c r="BP994" i="64"/>
  <c r="BP1015" i="64" s="1"/>
  <c r="BP1033" i="64"/>
  <c r="BH994" i="64"/>
  <c r="BH1015" i="64" s="1"/>
  <c r="BH1033" i="64"/>
  <c r="AZ994" i="64"/>
  <c r="AZ1015" i="64" s="1"/>
  <c r="AZ1033" i="64"/>
  <c r="AR994" i="64"/>
  <c r="AR1015" i="64" s="1"/>
  <c r="AR1033" i="64"/>
  <c r="AJ994" i="64"/>
  <c r="AJ1015" i="64" s="1"/>
  <c r="AJ1033" i="64"/>
  <c r="AB994" i="64"/>
  <c r="AB1015" i="64" s="1"/>
  <c r="AB1033" i="64"/>
  <c r="T994" i="64"/>
  <c r="T1015" i="64" s="1"/>
  <c r="T1033" i="64"/>
  <c r="CD990" i="64"/>
  <c r="BV990" i="64"/>
  <c r="BN990" i="64"/>
  <c r="BF990" i="64"/>
  <c r="AX990" i="64"/>
  <c r="AP990" i="64"/>
  <c r="AH990" i="64"/>
  <c r="Z990" i="64"/>
  <c r="CD995" i="64"/>
  <c r="CD1016" i="64" s="1"/>
  <c r="CD1034" i="64"/>
  <c r="BV995" i="64"/>
  <c r="BV1016" i="64" s="1"/>
  <c r="BV1034" i="64"/>
  <c r="BN995" i="64"/>
  <c r="BN1016" i="64" s="1"/>
  <c r="BN1034" i="64"/>
  <c r="BF995" i="64"/>
  <c r="BF1016" i="64" s="1"/>
  <c r="BF1034" i="64"/>
  <c r="AX995" i="64"/>
  <c r="AX1016" i="64" s="1"/>
  <c r="AX1034" i="64"/>
  <c r="AP995" i="64"/>
  <c r="AP1016" i="64" s="1"/>
  <c r="AP1034" i="64"/>
  <c r="AH995" i="64"/>
  <c r="AH1016" i="64" s="1"/>
  <c r="AH1034" i="64"/>
  <c r="Z995" i="64"/>
  <c r="Z1016" i="64" s="1"/>
  <c r="Z1034" i="64"/>
  <c r="CE994" i="64"/>
  <c r="CE1015" i="64" s="1"/>
  <c r="CE1033" i="64"/>
  <c r="BW994" i="64"/>
  <c r="BW1015" i="64" s="1"/>
  <c r="BW1033" i="64"/>
  <c r="BO994" i="64"/>
  <c r="BO1015" i="64" s="1"/>
  <c r="BO1033" i="64"/>
  <c r="BG994" i="64"/>
  <c r="BG1015" i="64" s="1"/>
  <c r="BG1033" i="64"/>
  <c r="AY994" i="64"/>
  <c r="AY1015" i="64" s="1"/>
  <c r="AY1033" i="64"/>
  <c r="AQ994" i="64"/>
  <c r="AQ1015" i="64" s="1"/>
  <c r="AQ1033" i="64"/>
  <c r="AI994" i="64"/>
  <c r="AI1015" i="64" s="1"/>
  <c r="AI1033" i="64"/>
  <c r="AA994" i="64"/>
  <c r="AA1015" i="64" s="1"/>
  <c r="AA1033" i="64"/>
  <c r="CK990" i="64"/>
  <c r="CC990" i="64"/>
  <c r="BU990" i="64"/>
  <c r="BM990" i="64"/>
  <c r="BE990" i="64"/>
  <c r="AW990" i="64"/>
  <c r="AO990" i="64"/>
  <c r="AG990" i="64"/>
  <c r="Y990" i="64"/>
  <c r="CK995" i="64"/>
  <c r="CK1016" i="64" s="1"/>
  <c r="CK1034" i="64"/>
  <c r="CC995" i="64"/>
  <c r="CC1016" i="64" s="1"/>
  <c r="CC1034" i="64"/>
  <c r="BU995" i="64"/>
  <c r="BU1016" i="64" s="1"/>
  <c r="BU1034" i="64"/>
  <c r="BM995" i="64"/>
  <c r="BM1016" i="64" s="1"/>
  <c r="BM1034" i="64"/>
  <c r="BE995" i="64"/>
  <c r="BE1016" i="64" s="1"/>
  <c r="BE1034" i="64"/>
  <c r="AW995" i="64"/>
  <c r="AW1016" i="64" s="1"/>
  <c r="AW1034" i="64"/>
  <c r="AO995" i="64"/>
  <c r="AO1016" i="64" s="1"/>
  <c r="AO1034" i="64"/>
  <c r="AG995" i="64"/>
  <c r="AG1016" i="64" s="1"/>
  <c r="AG1034" i="64"/>
  <c r="Y995" i="64"/>
  <c r="Y1016" i="64" s="1"/>
  <c r="Y1034" i="64"/>
  <c r="CD994" i="64"/>
  <c r="CD1015" i="64" s="1"/>
  <c r="CD1033" i="64"/>
  <c r="BV994" i="64"/>
  <c r="BV1015" i="64" s="1"/>
  <c r="BV1033" i="64"/>
  <c r="BN994" i="64"/>
  <c r="BN1015" i="64" s="1"/>
  <c r="BN1033" i="64"/>
  <c r="BF994" i="64"/>
  <c r="BF1015" i="64" s="1"/>
  <c r="BF1033" i="64"/>
  <c r="AX994" i="64"/>
  <c r="AX1015" i="64" s="1"/>
  <c r="AX1033" i="64"/>
  <c r="AP994" i="64"/>
  <c r="AP1015" i="64" s="1"/>
  <c r="AP1033" i="64"/>
  <c r="AH994" i="64"/>
  <c r="AH1015" i="64" s="1"/>
  <c r="AH1033" i="64"/>
  <c r="Z994" i="64"/>
  <c r="Z1015" i="64" s="1"/>
  <c r="Z1033" i="64"/>
  <c r="CJ990" i="64"/>
  <c r="CB990" i="64"/>
  <c r="BT990" i="64"/>
  <c r="BL990" i="64"/>
  <c r="BD990" i="64"/>
  <c r="AV990" i="64"/>
  <c r="AN990" i="64"/>
  <c r="AF990" i="64"/>
  <c r="X990" i="64"/>
  <c r="CJ995" i="64"/>
  <c r="CJ1016" i="64" s="1"/>
  <c r="CJ1034" i="64"/>
  <c r="CB995" i="64"/>
  <c r="CB1016" i="64" s="1"/>
  <c r="CB1034" i="64"/>
  <c r="BT995" i="64"/>
  <c r="BT1016" i="64" s="1"/>
  <c r="BT1034" i="64"/>
  <c r="BL995" i="64"/>
  <c r="BL1016" i="64" s="1"/>
  <c r="BL1034" i="64"/>
  <c r="BD995" i="64"/>
  <c r="BD1016" i="64" s="1"/>
  <c r="BD1034" i="64"/>
  <c r="AV995" i="64"/>
  <c r="AV1016" i="64" s="1"/>
  <c r="AV1034" i="64"/>
  <c r="AN995" i="64"/>
  <c r="AN1016" i="64" s="1"/>
  <c r="AN1034" i="64"/>
  <c r="AF995" i="64"/>
  <c r="AF1016" i="64" s="1"/>
  <c r="AF1034" i="64"/>
  <c r="X995" i="64"/>
  <c r="X1016" i="64" s="1"/>
  <c r="X1034" i="64"/>
  <c r="CK994" i="64"/>
  <c r="CK1015" i="64" s="1"/>
  <c r="CK1033" i="64"/>
  <c r="CC994" i="64"/>
  <c r="CC1015" i="64" s="1"/>
  <c r="CC1033" i="64"/>
  <c r="BU994" i="64"/>
  <c r="BU1015" i="64" s="1"/>
  <c r="BU1033" i="64"/>
  <c r="BM994" i="64"/>
  <c r="BM1015" i="64" s="1"/>
  <c r="BM1033" i="64"/>
  <c r="BE994" i="64"/>
  <c r="BE1015" i="64" s="1"/>
  <c r="BE1033" i="64"/>
  <c r="AW994" i="64"/>
  <c r="AW1015" i="64" s="1"/>
  <c r="AW1033" i="64"/>
  <c r="AO994" i="64"/>
  <c r="AO1015" i="64" s="1"/>
  <c r="AO1033" i="64"/>
  <c r="AG994" i="64"/>
  <c r="AG1015" i="64" s="1"/>
  <c r="AG1033" i="64"/>
  <c r="Y994" i="64"/>
  <c r="Y1015" i="64" s="1"/>
  <c r="Y1033" i="64"/>
  <c r="BK2721" i="64"/>
  <c r="BK991" i="64"/>
  <c r="BK1055" i="64" s="1"/>
  <c r="AE2721" i="64"/>
  <c r="AE991" i="64"/>
  <c r="AE1055" i="64" s="1"/>
  <c r="AT2721" i="64"/>
  <c r="AT991" i="64"/>
  <c r="AT1055" i="64" s="1"/>
  <c r="BI2721" i="64"/>
  <c r="BI991" i="64"/>
  <c r="BI1055" i="64" s="1"/>
  <c r="CA2721" i="64"/>
  <c r="CA991" i="64"/>
  <c r="CA1055" i="64" s="1"/>
  <c r="W2721" i="64"/>
  <c r="W991" i="64"/>
  <c r="W1055" i="64" s="1"/>
  <c r="BZ2721" i="64"/>
  <c r="BZ991" i="64"/>
  <c r="BZ1055" i="64" s="1"/>
  <c r="AL2721" i="64"/>
  <c r="AL991" i="64"/>
  <c r="AL1055" i="64" s="1"/>
  <c r="AK2721" i="64"/>
  <c r="AK991" i="64"/>
  <c r="AK1055" i="64" s="1"/>
  <c r="CF2721" i="64"/>
  <c r="CF991" i="64"/>
  <c r="CF1055" i="64" s="1"/>
  <c r="BX2721" i="64"/>
  <c r="BX991" i="64"/>
  <c r="BX1055" i="64" s="1"/>
  <c r="BP2721" i="64"/>
  <c r="BP991" i="64"/>
  <c r="BP1055" i="64" s="1"/>
  <c r="BH2721" i="64"/>
  <c r="BH991" i="64"/>
  <c r="BH1055" i="64" s="1"/>
  <c r="AZ2721" i="64"/>
  <c r="AZ991" i="64"/>
  <c r="AZ1055" i="64" s="1"/>
  <c r="AR2721" i="64"/>
  <c r="AR991" i="64"/>
  <c r="AR1055" i="64" s="1"/>
  <c r="AJ2721" i="64"/>
  <c r="AJ991" i="64"/>
  <c r="AJ1055" i="64" s="1"/>
  <c r="AB2721" i="64"/>
  <c r="AB991" i="64"/>
  <c r="AB1055" i="64" s="1"/>
  <c r="T2721" i="64"/>
  <c r="T991" i="64"/>
  <c r="T1055" i="64" s="1"/>
  <c r="CI2721" i="64"/>
  <c r="CI991" i="64"/>
  <c r="CI1055" i="64" s="1"/>
  <c r="AU2721" i="64"/>
  <c r="AU991" i="64"/>
  <c r="AU1055" i="64" s="1"/>
  <c r="CH2721" i="64"/>
  <c r="CH991" i="64"/>
  <c r="CH1055" i="64" s="1"/>
  <c r="AD2721" i="64"/>
  <c r="AD991" i="64"/>
  <c r="AD1055" i="64" s="1"/>
  <c r="CG2721" i="64"/>
  <c r="CG991" i="64"/>
  <c r="CG1055" i="64" s="1"/>
  <c r="AS2721" i="64"/>
  <c r="AS991" i="64"/>
  <c r="AS1055" i="64" s="1"/>
  <c r="CE2721" i="64"/>
  <c r="CE991" i="64"/>
  <c r="CE1055" i="64" s="1"/>
  <c r="BW2721" i="64"/>
  <c r="BW991" i="64"/>
  <c r="BW1055" i="64" s="1"/>
  <c r="BO2721" i="64"/>
  <c r="BO991" i="64"/>
  <c r="BO1055" i="64" s="1"/>
  <c r="BG2721" i="64"/>
  <c r="BG991" i="64"/>
  <c r="BG1055" i="64" s="1"/>
  <c r="AY2721" i="64"/>
  <c r="AY991" i="64"/>
  <c r="AY1055" i="64" s="1"/>
  <c r="AQ2721" i="64"/>
  <c r="AQ991" i="64"/>
  <c r="AQ1055" i="64" s="1"/>
  <c r="AI2721" i="64"/>
  <c r="AI991" i="64"/>
  <c r="AI1055" i="64" s="1"/>
  <c r="AA2721" i="64"/>
  <c r="AA991" i="64"/>
  <c r="AA1055" i="64" s="1"/>
  <c r="BC2721" i="64"/>
  <c r="BC991" i="64"/>
  <c r="BC1055" i="64" s="1"/>
  <c r="BB2721" i="64"/>
  <c r="BB991" i="64"/>
  <c r="BB1055" i="64" s="1"/>
  <c r="BQ2721" i="64"/>
  <c r="BQ991" i="64"/>
  <c r="BQ1055" i="64" s="1"/>
  <c r="AC2721" i="64"/>
  <c r="AC991" i="64"/>
  <c r="AC1055" i="64" s="1"/>
  <c r="CD2721" i="64"/>
  <c r="CD991" i="64"/>
  <c r="CD1055" i="64" s="1"/>
  <c r="BF2721" i="64"/>
  <c r="BF991" i="64"/>
  <c r="BF1055" i="64" s="1"/>
  <c r="Z2721" i="64"/>
  <c r="Z991" i="64"/>
  <c r="Z1055" i="64" s="1"/>
  <c r="BS2721" i="64"/>
  <c r="BS991" i="64"/>
  <c r="BS1055" i="64" s="1"/>
  <c r="AM2721" i="64"/>
  <c r="AM991" i="64"/>
  <c r="AM1055" i="64" s="1"/>
  <c r="BR2721" i="64"/>
  <c r="BR991" i="64"/>
  <c r="BR1055" i="64" s="1"/>
  <c r="V2721" i="64"/>
  <c r="V991" i="64"/>
  <c r="V1055" i="64" s="1"/>
  <c r="BA2721" i="64"/>
  <c r="BA991" i="64"/>
  <c r="BA1055" i="64" s="1"/>
  <c r="BV2721" i="64"/>
  <c r="BV991" i="64"/>
  <c r="BV1055" i="64" s="1"/>
  <c r="AX2721" i="64"/>
  <c r="AX991" i="64"/>
  <c r="AX1055" i="64" s="1"/>
  <c r="AH2721" i="64"/>
  <c r="AH991" i="64"/>
  <c r="AH1055" i="64" s="1"/>
  <c r="CK2721" i="64"/>
  <c r="CK991" i="64"/>
  <c r="CK1055" i="64" s="1"/>
  <c r="CC2721" i="64"/>
  <c r="CC991" i="64"/>
  <c r="CC1055" i="64" s="1"/>
  <c r="BU2721" i="64"/>
  <c r="BU991" i="64"/>
  <c r="BU1055" i="64" s="1"/>
  <c r="BM2721" i="64"/>
  <c r="BM991" i="64"/>
  <c r="BM1055" i="64" s="1"/>
  <c r="BE2721" i="64"/>
  <c r="BE991" i="64"/>
  <c r="BE1055" i="64" s="1"/>
  <c r="AW2721" i="64"/>
  <c r="AW991" i="64"/>
  <c r="AW1055" i="64" s="1"/>
  <c r="AO2721" i="64"/>
  <c r="AO991" i="64"/>
  <c r="AO1055" i="64" s="1"/>
  <c r="AG2721" i="64"/>
  <c r="AG991" i="64"/>
  <c r="AG1055" i="64" s="1"/>
  <c r="Y2721" i="64"/>
  <c r="Y991" i="64"/>
  <c r="Y1055" i="64" s="1"/>
  <c r="BJ2721" i="64"/>
  <c r="BJ991" i="64"/>
  <c r="BJ1055" i="64" s="1"/>
  <c r="BY2721" i="64"/>
  <c r="BY991" i="64"/>
  <c r="BY1055" i="64" s="1"/>
  <c r="U2721" i="64"/>
  <c r="U991" i="64"/>
  <c r="U1055" i="64" s="1"/>
  <c r="BN2721" i="64"/>
  <c r="BN991" i="64"/>
  <c r="BN1055" i="64" s="1"/>
  <c r="AP2721" i="64"/>
  <c r="AP991" i="64"/>
  <c r="AP1055" i="64" s="1"/>
  <c r="CJ2721" i="64"/>
  <c r="CJ991" i="64"/>
  <c r="CJ1055" i="64" s="1"/>
  <c r="CB2721" i="64"/>
  <c r="CB991" i="64"/>
  <c r="CB1055" i="64" s="1"/>
  <c r="BT2721" i="64"/>
  <c r="BT991" i="64"/>
  <c r="BT1055" i="64" s="1"/>
  <c r="BL2721" i="64"/>
  <c r="BL991" i="64"/>
  <c r="BL1055" i="64" s="1"/>
  <c r="BD2721" i="64"/>
  <c r="BD991" i="64"/>
  <c r="BD1055" i="64" s="1"/>
  <c r="AV2721" i="64"/>
  <c r="AV991" i="64"/>
  <c r="AV1055" i="64" s="1"/>
  <c r="AN2721" i="64"/>
  <c r="AN991" i="64"/>
  <c r="AN1055" i="64" s="1"/>
  <c r="AF2721" i="64"/>
  <c r="AF991" i="64"/>
  <c r="AF1055" i="64" s="1"/>
  <c r="X2721" i="64"/>
  <c r="X991" i="64"/>
  <c r="X1055" i="64" s="1"/>
  <c r="B621"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393" s="1"/>
  <c r="AF1" i="861"/>
  <c r="AF1" i="1393" s="1"/>
  <c r="AF7" i="861"/>
  <c r="AF7" i="1393" s="1"/>
  <c r="AC34" i="863"/>
  <c r="DA1" i="864"/>
  <c r="J2" i="860"/>
  <c r="I2" i="860" s="1"/>
  <c r="J1" i="860"/>
  <c r="I1" i="860" s="1"/>
  <c r="R2" i="860"/>
  <c r="CV9" i="860"/>
  <c r="CV8" i="860"/>
  <c r="CV3" i="860"/>
  <c r="CW2" i="860"/>
  <c r="CU4" i="860"/>
  <c r="CU1" i="860"/>
  <c r="AO2720" i="64"/>
  <c r="BE2725" i="64"/>
  <c r="CD2724" i="64"/>
  <c r="AH2724" i="64"/>
  <c r="CJ2720" i="64"/>
  <c r="CB2720" i="64"/>
  <c r="BT2720" i="64"/>
  <c r="BL2720" i="64"/>
  <c r="BD2720" i="64"/>
  <c r="AV2720" i="64"/>
  <c r="AN2720" i="64"/>
  <c r="AF2720" i="64"/>
  <c r="X2720" i="64"/>
  <c r="CJ2725" i="64"/>
  <c r="CB2725" i="64"/>
  <c r="BT2725" i="64"/>
  <c r="BL2725" i="64"/>
  <c r="BD2725" i="64"/>
  <c r="AV2725" i="64"/>
  <c r="AN2725" i="64"/>
  <c r="AF2725" i="64"/>
  <c r="X2725" i="64"/>
  <c r="CK2724" i="64"/>
  <c r="CC2724" i="64"/>
  <c r="BU2724" i="64"/>
  <c r="BM2724" i="64"/>
  <c r="BE2724" i="64"/>
  <c r="AW2724" i="64"/>
  <c r="AO2724" i="64"/>
  <c r="AG2724" i="64"/>
  <c r="Y2724" i="64"/>
  <c r="BE2720" i="64"/>
  <c r="BU2725" i="64"/>
  <c r="BV2724" i="64"/>
  <c r="CI2720" i="64"/>
  <c r="CA2720" i="64"/>
  <c r="BS2720" i="64"/>
  <c r="BK2720" i="64"/>
  <c r="BC2720" i="64"/>
  <c r="AU2720" i="64"/>
  <c r="AM2720" i="64"/>
  <c r="AE2720" i="64"/>
  <c r="W2720" i="64"/>
  <c r="CI2725" i="64"/>
  <c r="CA2725" i="64"/>
  <c r="BS2725" i="64"/>
  <c r="BK2725" i="64"/>
  <c r="BC2725" i="64"/>
  <c r="AU2725" i="64"/>
  <c r="AM2725" i="64"/>
  <c r="AE2725" i="64"/>
  <c r="W2725" i="64"/>
  <c r="CJ2724" i="64"/>
  <c r="CB2724" i="64"/>
  <c r="BT2724" i="64"/>
  <c r="BL2724" i="64"/>
  <c r="BD2724" i="64"/>
  <c r="AV2724" i="64"/>
  <c r="AN2724" i="64"/>
  <c r="AF2724" i="64"/>
  <c r="X2724" i="64"/>
  <c r="AW2720" i="64"/>
  <c r="AW2725" i="64"/>
  <c r="AP2724" i="64"/>
  <c r="CH2720" i="64"/>
  <c r="BZ2720" i="64"/>
  <c r="BR2720" i="64"/>
  <c r="BJ2720" i="64"/>
  <c r="BB2720" i="64"/>
  <c r="AT2720" i="64"/>
  <c r="AL2720" i="64"/>
  <c r="AD2720" i="64"/>
  <c r="V2720" i="64"/>
  <c r="CH2725" i="64"/>
  <c r="BZ2725" i="64"/>
  <c r="BR2725" i="64"/>
  <c r="BJ2725" i="64"/>
  <c r="BB2725" i="64"/>
  <c r="AT2725" i="64"/>
  <c r="AL2725" i="64"/>
  <c r="AD2725" i="64"/>
  <c r="V2725" i="64"/>
  <c r="CI2724" i="64"/>
  <c r="CA2724" i="64"/>
  <c r="BS2724" i="64"/>
  <c r="BK2724" i="64"/>
  <c r="BC2724" i="64"/>
  <c r="AU2724" i="64"/>
  <c r="AM2724" i="64"/>
  <c r="AE2724" i="64"/>
  <c r="W2724" i="64"/>
  <c r="BU2720" i="64"/>
  <c r="CK2725" i="64"/>
  <c r="AG2725" i="64"/>
  <c r="BF2724" i="64"/>
  <c r="CG2720" i="64"/>
  <c r="BY2720" i="64"/>
  <c r="BQ2720" i="64"/>
  <c r="BI2720" i="64"/>
  <c r="BA2720" i="64"/>
  <c r="AS2720" i="64"/>
  <c r="AK2720" i="64"/>
  <c r="AC2720" i="64"/>
  <c r="U2720" i="64"/>
  <c r="CG2725" i="64"/>
  <c r="BY2725" i="64"/>
  <c r="BQ2725" i="64"/>
  <c r="BI2725" i="64"/>
  <c r="BA2725" i="64"/>
  <c r="AS2725" i="64"/>
  <c r="AK2725" i="64"/>
  <c r="AC2725" i="64"/>
  <c r="U2725" i="64"/>
  <c r="CH2724" i="64"/>
  <c r="BZ2724" i="64"/>
  <c r="BR2724" i="64"/>
  <c r="BJ2724" i="64"/>
  <c r="BB2724" i="64"/>
  <c r="AT2724" i="64"/>
  <c r="AL2724" i="64"/>
  <c r="AD2724" i="64"/>
  <c r="V2724" i="64"/>
  <c r="CC2720" i="64"/>
  <c r="Y2720" i="64"/>
  <c r="AO2725" i="64"/>
  <c r="BN2724" i="64"/>
  <c r="Z2724" i="64"/>
  <c r="CF2720" i="64"/>
  <c r="BX2720" i="64"/>
  <c r="BP2720" i="64"/>
  <c r="BH2720" i="64"/>
  <c r="AZ2720" i="64"/>
  <c r="AR2720" i="64"/>
  <c r="AJ2720" i="64"/>
  <c r="AB2720" i="64"/>
  <c r="T2720" i="64"/>
  <c r="CF2725" i="64"/>
  <c r="BX2725" i="64"/>
  <c r="BP2725" i="64"/>
  <c r="BH2725" i="64"/>
  <c r="AZ2725" i="64"/>
  <c r="AR2725" i="64"/>
  <c r="AJ2725" i="64"/>
  <c r="AB2725" i="64"/>
  <c r="T2725" i="64"/>
  <c r="CG2724" i="64"/>
  <c r="BY2724" i="64"/>
  <c r="BQ2724" i="64"/>
  <c r="BI2724" i="64"/>
  <c r="BA2724" i="64"/>
  <c r="AS2724" i="64"/>
  <c r="AK2724" i="64"/>
  <c r="AC2724" i="64"/>
  <c r="U2724" i="64"/>
  <c r="CK2720" i="64"/>
  <c r="AG2720" i="64"/>
  <c r="BM2725" i="64"/>
  <c r="Y2725" i="64"/>
  <c r="AX2724" i="64"/>
  <c r="CE2720" i="64"/>
  <c r="BW2720" i="64"/>
  <c r="BO2720" i="64"/>
  <c r="BG2720" i="64"/>
  <c r="AY2720" i="64"/>
  <c r="AQ2720" i="64"/>
  <c r="AI2720" i="64"/>
  <c r="AA2720" i="64"/>
  <c r="CE2725" i="64"/>
  <c r="BW2725" i="64"/>
  <c r="BO2725" i="64"/>
  <c r="BG2725" i="64"/>
  <c r="AY2725" i="64"/>
  <c r="AQ2725" i="64"/>
  <c r="AI2725" i="64"/>
  <c r="AA2725" i="64"/>
  <c r="CF2724" i="64"/>
  <c r="BX2724" i="64"/>
  <c r="BP2724" i="64"/>
  <c r="BH2724" i="64"/>
  <c r="AZ2724" i="64"/>
  <c r="AR2724" i="64"/>
  <c r="AJ2724" i="64"/>
  <c r="AB2724" i="64"/>
  <c r="T2724" i="64"/>
  <c r="BM2720" i="64"/>
  <c r="CC2725" i="64"/>
  <c r="CD2720" i="64"/>
  <c r="BV2720" i="64"/>
  <c r="BN2720" i="64"/>
  <c r="BF2720" i="64"/>
  <c r="AX2720" i="64"/>
  <c r="AP2720" i="64"/>
  <c r="AH2720" i="64"/>
  <c r="Z2720" i="64"/>
  <c r="CD2725" i="64"/>
  <c r="BV2725" i="64"/>
  <c r="BN2725" i="64"/>
  <c r="BF2725" i="64"/>
  <c r="AX2725" i="64"/>
  <c r="AP2725" i="64"/>
  <c r="AH2725" i="64"/>
  <c r="Z2725" i="64"/>
  <c r="CE2724" i="64"/>
  <c r="BW2724" i="64"/>
  <c r="BO2724" i="64"/>
  <c r="BG2724" i="64"/>
  <c r="AY2724" i="64"/>
  <c r="AQ2724" i="64"/>
  <c r="AI2724" i="64"/>
  <c r="AA2724" i="64"/>
  <c r="AC2677" i="64"/>
  <c r="AC2712" i="64" s="1"/>
  <c r="CE2677" i="64"/>
  <c r="CE2712" i="64" s="1"/>
  <c r="BW2677" i="64"/>
  <c r="BW2712" i="64" s="1"/>
  <c r="BO2677" i="64"/>
  <c r="BO2712" i="64" s="1"/>
  <c r="BG2677" i="64"/>
  <c r="BG2712" i="64" s="1"/>
  <c r="AY2677" i="64"/>
  <c r="AY2712" i="64" s="1"/>
  <c r="AQ2677" i="64"/>
  <c r="AQ2712" i="64" s="1"/>
  <c r="AI2677" i="64"/>
  <c r="AI2712" i="64" s="1"/>
  <c r="AA2677" i="64"/>
  <c r="AA2712" i="64" s="1"/>
  <c r="CD2677" i="64"/>
  <c r="CD2712" i="64" s="1"/>
  <c r="BV2677" i="64"/>
  <c r="BV2712" i="64" s="1"/>
  <c r="BN2677" i="64"/>
  <c r="BN2712" i="64" s="1"/>
  <c r="BF2677" i="64"/>
  <c r="BF2712" i="64" s="1"/>
  <c r="AX2677" i="64"/>
  <c r="AX2712" i="64" s="1"/>
  <c r="AP2677" i="64"/>
  <c r="AP2712" i="64" s="1"/>
  <c r="AH2677" i="64"/>
  <c r="AH2712" i="64" s="1"/>
  <c r="Z2677" i="64"/>
  <c r="Z2712" i="64" s="1"/>
  <c r="CC2677" i="64"/>
  <c r="CC2712" i="64" s="1"/>
  <c r="BM2677" i="64"/>
  <c r="BM2712" i="64" s="1"/>
  <c r="BE2677" i="64"/>
  <c r="BE2712" i="64" s="1"/>
  <c r="AO2677" i="64"/>
  <c r="AO2712" i="64" s="1"/>
  <c r="AG2677" i="64"/>
  <c r="AG2712" i="64" s="1"/>
  <c r="CK2677" i="64"/>
  <c r="CK2712" i="64" s="1"/>
  <c r="AW2677" i="64"/>
  <c r="AW2712" i="64" s="1"/>
  <c r="CJ2677" i="64"/>
  <c r="CJ2712" i="64" s="1"/>
  <c r="CB2677" i="64"/>
  <c r="CB2712" i="64" s="1"/>
  <c r="BT2677" i="64"/>
  <c r="BT2712" i="64" s="1"/>
  <c r="BL2677" i="64"/>
  <c r="BL2712" i="64" s="1"/>
  <c r="BD2677" i="64"/>
  <c r="BD2712" i="64" s="1"/>
  <c r="AV2677" i="64"/>
  <c r="AV2712" i="64" s="1"/>
  <c r="AN2677" i="64"/>
  <c r="AN2712" i="64" s="1"/>
  <c r="AF2677" i="64"/>
  <c r="AF2712" i="64" s="1"/>
  <c r="X2677" i="64"/>
  <c r="X2712" i="64" s="1"/>
  <c r="BU2677" i="64"/>
  <c r="BU2712" i="64" s="1"/>
  <c r="Y2677" i="64"/>
  <c r="Y2712" i="64" s="1"/>
  <c r="CI2677" i="64"/>
  <c r="CI2712" i="64" s="1"/>
  <c r="CA2677" i="64"/>
  <c r="CA2712" i="64" s="1"/>
  <c r="BS2677" i="64"/>
  <c r="BS2712" i="64" s="1"/>
  <c r="BK2677" i="64"/>
  <c r="BK2712" i="64" s="1"/>
  <c r="BC2677" i="64"/>
  <c r="BC2712" i="64" s="1"/>
  <c r="AU2677" i="64"/>
  <c r="AU2712" i="64" s="1"/>
  <c r="AM2677" i="64"/>
  <c r="AM2712" i="64" s="1"/>
  <c r="AE2677" i="64"/>
  <c r="AE2712" i="64" s="1"/>
  <c r="W2677" i="64"/>
  <c r="W2712" i="64" s="1"/>
  <c r="CH2677" i="64"/>
  <c r="CH2712" i="64" s="1"/>
  <c r="BZ2677" i="64"/>
  <c r="BZ2712" i="64" s="1"/>
  <c r="BR2677" i="64"/>
  <c r="BR2712" i="64" s="1"/>
  <c r="BJ2677" i="64"/>
  <c r="BJ2712" i="64" s="1"/>
  <c r="BB2677" i="64"/>
  <c r="BB2712" i="64" s="1"/>
  <c r="AT2677" i="64"/>
  <c r="AT2712" i="64" s="1"/>
  <c r="AL2677" i="64"/>
  <c r="AL2712" i="64" s="1"/>
  <c r="AD2677" i="64"/>
  <c r="AD2712" i="64" s="1"/>
  <c r="V2677" i="64"/>
  <c r="V2712" i="64" s="1"/>
  <c r="BY2677" i="64"/>
  <c r="BY2712" i="64" s="1"/>
  <c r="BQ2677" i="64"/>
  <c r="BQ2712" i="64" s="1"/>
  <c r="BI2677" i="64"/>
  <c r="BI2712" i="64" s="1"/>
  <c r="BA2677" i="64"/>
  <c r="BA2712" i="64" s="1"/>
  <c r="AS2677" i="64"/>
  <c r="AS2712" i="64" s="1"/>
  <c r="U2677" i="64"/>
  <c r="U2712" i="64" s="1"/>
  <c r="CG2677" i="64"/>
  <c r="CG2712" i="64" s="1"/>
  <c r="AK2677" i="64"/>
  <c r="AK2712" i="64" s="1"/>
  <c r="CF2677" i="64"/>
  <c r="CF2712" i="64" s="1"/>
  <c r="BX2677" i="64"/>
  <c r="BX2712" i="64" s="1"/>
  <c r="BP2677" i="64"/>
  <c r="BP2712" i="64" s="1"/>
  <c r="BH2677" i="64"/>
  <c r="BH2712" i="64" s="1"/>
  <c r="AZ2677" i="64"/>
  <c r="AZ2712" i="64" s="1"/>
  <c r="AR2677" i="64"/>
  <c r="AR2712" i="64" s="1"/>
  <c r="AJ2677" i="64"/>
  <c r="AJ2712" i="64" s="1"/>
  <c r="AB2677" i="64"/>
  <c r="AB2712" i="64" s="1"/>
  <c r="T2677" i="64"/>
  <c r="T2712" i="64" s="1"/>
  <c r="AS950" i="64"/>
  <c r="AS2676" i="64"/>
  <c r="AS2711" i="64" s="1"/>
  <c r="BQ955" i="64"/>
  <c r="BQ984" i="64" s="1"/>
  <c r="BQ2681" i="64"/>
  <c r="BQ2716" i="64" s="1"/>
  <c r="CH954" i="64"/>
  <c r="CH983" i="64" s="1"/>
  <c r="CH2680" i="64"/>
  <c r="CH2715" i="64" s="1"/>
  <c r="BB954" i="64"/>
  <c r="BB983" i="64" s="1"/>
  <c r="BB2680" i="64"/>
  <c r="BB2715" i="64" s="1"/>
  <c r="BX950" i="64"/>
  <c r="BX2676" i="64"/>
  <c r="BX2711" i="64" s="1"/>
  <c r="AZ950" i="64"/>
  <c r="AZ2676" i="64"/>
  <c r="AZ2711" i="64" s="1"/>
  <c r="AJ950" i="64"/>
  <c r="AJ2676" i="64"/>
  <c r="AJ2711" i="64" s="1"/>
  <c r="CF955" i="64"/>
  <c r="CF984" i="64" s="1"/>
  <c r="CF2681" i="64"/>
  <c r="CF2716" i="64" s="1"/>
  <c r="BH955" i="64"/>
  <c r="BH984" i="64" s="1"/>
  <c r="BH2681" i="64"/>
  <c r="BH2716" i="64" s="1"/>
  <c r="AJ955" i="64"/>
  <c r="AJ984" i="64" s="1"/>
  <c r="AJ2681" i="64"/>
  <c r="AJ2716" i="64" s="1"/>
  <c r="BY954" i="64"/>
  <c r="BY983" i="64" s="1"/>
  <c r="BY2680" i="64"/>
  <c r="BY2715" i="64" s="1"/>
  <c r="BA954" i="64"/>
  <c r="BA983" i="64" s="1"/>
  <c r="BA2680" i="64"/>
  <c r="BA2715" i="64" s="1"/>
  <c r="AC954" i="64"/>
  <c r="AC983" i="64" s="1"/>
  <c r="AC2680" i="64"/>
  <c r="AC2715" i="64" s="1"/>
  <c r="CE950" i="64"/>
  <c r="CE2676" i="64"/>
  <c r="CE2711" i="64" s="1"/>
  <c r="BO950" i="64"/>
  <c r="BO2676" i="64"/>
  <c r="BO2711" i="64" s="1"/>
  <c r="AY950" i="64"/>
  <c r="AY2676" i="64"/>
  <c r="AY2711" i="64" s="1"/>
  <c r="AI950" i="64"/>
  <c r="AI2676" i="64"/>
  <c r="AI2711" i="64" s="1"/>
  <c r="BW955" i="64"/>
  <c r="BW984" i="64" s="1"/>
  <c r="BW2681" i="64"/>
  <c r="BW2716" i="64" s="1"/>
  <c r="BG955" i="64"/>
  <c r="BG984" i="64" s="1"/>
  <c r="BG2681" i="64"/>
  <c r="BG2716" i="64" s="1"/>
  <c r="AQ955" i="64"/>
  <c r="AQ984" i="64" s="1"/>
  <c r="AQ2681" i="64"/>
  <c r="AQ2716" i="64" s="1"/>
  <c r="AA955" i="64"/>
  <c r="AA984" i="64" s="1"/>
  <c r="AA2681" i="64"/>
  <c r="AA2716" i="64" s="1"/>
  <c r="BP954" i="64"/>
  <c r="BP983" i="64" s="1"/>
  <c r="BP2680" i="64"/>
  <c r="BP2715" i="64" s="1"/>
  <c r="CD950" i="64"/>
  <c r="CD2676" i="64"/>
  <c r="CD2711" i="64" s="1"/>
  <c r="BV950" i="64"/>
  <c r="BV2676" i="64"/>
  <c r="BV2711" i="64" s="1"/>
  <c r="BN950" i="64"/>
  <c r="BN2676" i="64"/>
  <c r="BN2711" i="64" s="1"/>
  <c r="BF950" i="64"/>
  <c r="BF2676" i="64"/>
  <c r="BF2711" i="64" s="1"/>
  <c r="AX950" i="64"/>
  <c r="AX2676" i="64"/>
  <c r="AX2711" i="64" s="1"/>
  <c r="AP950" i="64"/>
  <c r="AP2676" i="64"/>
  <c r="AP2711" i="64" s="1"/>
  <c r="AH950" i="64"/>
  <c r="AH2676" i="64"/>
  <c r="AH2711" i="64" s="1"/>
  <c r="Z950" i="64"/>
  <c r="Z2676" i="64"/>
  <c r="Z2711" i="64" s="1"/>
  <c r="CD955" i="64"/>
  <c r="CD984" i="64" s="1"/>
  <c r="CD2681" i="64"/>
  <c r="CD2716" i="64" s="1"/>
  <c r="BV955" i="64"/>
  <c r="BV984" i="64" s="1"/>
  <c r="BV2681" i="64"/>
  <c r="BV2716" i="64" s="1"/>
  <c r="BN955" i="64"/>
  <c r="BN984" i="64" s="1"/>
  <c r="BN2681" i="64"/>
  <c r="BN2716" i="64" s="1"/>
  <c r="BF955" i="64"/>
  <c r="BF984" i="64" s="1"/>
  <c r="BF2681" i="64"/>
  <c r="BF2716" i="64" s="1"/>
  <c r="AX955" i="64"/>
  <c r="AX984" i="64" s="1"/>
  <c r="AX2681" i="64"/>
  <c r="AX2716" i="64" s="1"/>
  <c r="AP955" i="64"/>
  <c r="AP984" i="64" s="1"/>
  <c r="AP2681" i="64"/>
  <c r="AP2716" i="64" s="1"/>
  <c r="AH955" i="64"/>
  <c r="AH984" i="64" s="1"/>
  <c r="AH2681" i="64"/>
  <c r="AH2716" i="64" s="1"/>
  <c r="Z955" i="64"/>
  <c r="Z984" i="64" s="1"/>
  <c r="Z2681" i="64"/>
  <c r="Z2716" i="64" s="1"/>
  <c r="CE954" i="64"/>
  <c r="CE983" i="64" s="1"/>
  <c r="CE2680" i="64"/>
  <c r="CE2715" i="64" s="1"/>
  <c r="BW954" i="64"/>
  <c r="BW983" i="64" s="1"/>
  <c r="BW2680" i="64"/>
  <c r="BW2715" i="64" s="1"/>
  <c r="BO954" i="64"/>
  <c r="BO983" i="64" s="1"/>
  <c r="BO2680" i="64"/>
  <c r="BO2715" i="64" s="1"/>
  <c r="BG954" i="64"/>
  <c r="BG983" i="64" s="1"/>
  <c r="BG2680" i="64"/>
  <c r="BG2715" i="64" s="1"/>
  <c r="AY954" i="64"/>
  <c r="AY983" i="64" s="1"/>
  <c r="AY2680" i="64"/>
  <c r="AY2715" i="64" s="1"/>
  <c r="AQ954" i="64"/>
  <c r="AQ983" i="64" s="1"/>
  <c r="AQ2680" i="64"/>
  <c r="AQ2715" i="64" s="1"/>
  <c r="AI954" i="64"/>
  <c r="AI983" i="64" s="1"/>
  <c r="AI2680" i="64"/>
  <c r="AI2715" i="64" s="1"/>
  <c r="AA954" i="64"/>
  <c r="AA983" i="64" s="1"/>
  <c r="AA2680" i="64"/>
  <c r="AA2715" i="64" s="1"/>
  <c r="BA950" i="64"/>
  <c r="BA2676" i="64"/>
  <c r="BA2711" i="64" s="1"/>
  <c r="AS955" i="64"/>
  <c r="AS984" i="64" s="1"/>
  <c r="AS2681" i="64"/>
  <c r="AS2716" i="64" s="1"/>
  <c r="CK950" i="64"/>
  <c r="CK2676" i="64"/>
  <c r="CK2711" i="64" s="1"/>
  <c r="BM950" i="64"/>
  <c r="BM2676" i="64"/>
  <c r="BM2711" i="64" s="1"/>
  <c r="AO950" i="64"/>
  <c r="AO2676" i="64"/>
  <c r="AO2711" i="64" s="1"/>
  <c r="CK955" i="64"/>
  <c r="CK984" i="64" s="1"/>
  <c r="CK2681" i="64"/>
  <c r="CK2716" i="64" s="1"/>
  <c r="BM955" i="64"/>
  <c r="BM984" i="64" s="1"/>
  <c r="BM2681" i="64"/>
  <c r="BM2716" i="64" s="1"/>
  <c r="AO955" i="64"/>
  <c r="AO984" i="64" s="1"/>
  <c r="AO2681" i="64"/>
  <c r="AO2716" i="64" s="1"/>
  <c r="BN954" i="64"/>
  <c r="BN983" i="64" s="1"/>
  <c r="BN2680" i="64"/>
  <c r="BN2715" i="64" s="1"/>
  <c r="AP954" i="64"/>
  <c r="AP983" i="64" s="1"/>
  <c r="AP2680" i="64"/>
  <c r="AP2715" i="64" s="1"/>
  <c r="CG950" i="64"/>
  <c r="CG2676" i="64"/>
  <c r="CG2711" i="64" s="1"/>
  <c r="AC950" i="64"/>
  <c r="AC2676" i="64"/>
  <c r="AC2711" i="64" s="1"/>
  <c r="AC955" i="64"/>
  <c r="AC984" i="64" s="1"/>
  <c r="AC2681" i="64"/>
  <c r="AC2716" i="64" s="1"/>
  <c r="BU950" i="64"/>
  <c r="BU2676" i="64"/>
  <c r="BU2711" i="64" s="1"/>
  <c r="AW950" i="64"/>
  <c r="AW2676" i="64"/>
  <c r="AW2711" i="64" s="1"/>
  <c r="Y950" i="64"/>
  <c r="Y2676" i="64"/>
  <c r="Y2711" i="64" s="1"/>
  <c r="BU955" i="64"/>
  <c r="BU984" i="64" s="1"/>
  <c r="BU2681" i="64"/>
  <c r="BU2716" i="64" s="1"/>
  <c r="AW955" i="64"/>
  <c r="AW984" i="64" s="1"/>
  <c r="AW2681" i="64"/>
  <c r="AW2716" i="64" s="1"/>
  <c r="Y955" i="64"/>
  <c r="Y984" i="64" s="1"/>
  <c r="Y2681" i="64"/>
  <c r="Y2716" i="64" s="1"/>
  <c r="BV954" i="64"/>
  <c r="BV983" i="64" s="1"/>
  <c r="BV2680" i="64"/>
  <c r="BV2715" i="64" s="1"/>
  <c r="AX954" i="64"/>
  <c r="AX983" i="64" s="1"/>
  <c r="AX2680" i="64"/>
  <c r="AX2715" i="64" s="1"/>
  <c r="Z954" i="64"/>
  <c r="Z983" i="64" s="1"/>
  <c r="Z2680" i="64"/>
  <c r="Z2715" i="64" s="1"/>
  <c r="CB950" i="64"/>
  <c r="CB2676" i="64"/>
  <c r="CB2711" i="64" s="1"/>
  <c r="BL950" i="64"/>
  <c r="BL2676" i="64"/>
  <c r="BL2711" i="64" s="1"/>
  <c r="AV950" i="64"/>
  <c r="AV2676" i="64"/>
  <c r="AV2711" i="64" s="1"/>
  <c r="AF950" i="64"/>
  <c r="AF2676" i="64"/>
  <c r="AF2711" i="64" s="1"/>
  <c r="CJ955" i="64"/>
  <c r="CJ984" i="64" s="1"/>
  <c r="CJ2681" i="64"/>
  <c r="CJ2716" i="64" s="1"/>
  <c r="CB955" i="64"/>
  <c r="CB984" i="64" s="1"/>
  <c r="CB2681" i="64"/>
  <c r="CB2716" i="64" s="1"/>
  <c r="BT955" i="64"/>
  <c r="BT984" i="64" s="1"/>
  <c r="BT2681" i="64"/>
  <c r="BT2716" i="64" s="1"/>
  <c r="BD955" i="64"/>
  <c r="BD984" i="64" s="1"/>
  <c r="BD2681" i="64"/>
  <c r="BD2716" i="64" s="1"/>
  <c r="AN955" i="64"/>
  <c r="AN984" i="64" s="1"/>
  <c r="AN2681" i="64"/>
  <c r="AN2716" i="64" s="1"/>
  <c r="AF955" i="64"/>
  <c r="AF984" i="64" s="1"/>
  <c r="AF2681" i="64"/>
  <c r="AF2716" i="64" s="1"/>
  <c r="X955" i="64"/>
  <c r="X984" i="64" s="1"/>
  <c r="X2681" i="64"/>
  <c r="X2716" i="64" s="1"/>
  <c r="CC954" i="64"/>
  <c r="CC983" i="64" s="1"/>
  <c r="CC2680" i="64"/>
  <c r="CC2715" i="64" s="1"/>
  <c r="BU954" i="64"/>
  <c r="BU983" i="64" s="1"/>
  <c r="BU2680" i="64"/>
  <c r="BU2715" i="64" s="1"/>
  <c r="BM954" i="64"/>
  <c r="BM983" i="64" s="1"/>
  <c r="BM2680" i="64"/>
  <c r="BM2715" i="64" s="1"/>
  <c r="BE954" i="64"/>
  <c r="BE983" i="64" s="1"/>
  <c r="BE2680" i="64"/>
  <c r="BE2715" i="64" s="1"/>
  <c r="AW954" i="64"/>
  <c r="AW983" i="64" s="1"/>
  <c r="AW2680" i="64"/>
  <c r="AW2715" i="64" s="1"/>
  <c r="AO954" i="64"/>
  <c r="AO983" i="64" s="1"/>
  <c r="AO2680" i="64"/>
  <c r="AO2715" i="64" s="1"/>
  <c r="AG954" i="64"/>
  <c r="AG983" i="64" s="1"/>
  <c r="AG2680" i="64"/>
  <c r="AG2715" i="64" s="1"/>
  <c r="Y954" i="64"/>
  <c r="Y983" i="64" s="1"/>
  <c r="Y2680" i="64"/>
  <c r="Y2715" i="64" s="1"/>
  <c r="BQ950" i="64"/>
  <c r="BQ2676" i="64"/>
  <c r="BQ2711" i="64" s="1"/>
  <c r="CG955" i="64"/>
  <c r="CG984" i="64" s="1"/>
  <c r="CG2681" i="64"/>
  <c r="CG2716" i="64" s="1"/>
  <c r="U955" i="64"/>
  <c r="U984" i="64" s="1"/>
  <c r="U2681" i="64"/>
  <c r="U2716" i="64" s="1"/>
  <c r="CC950" i="64"/>
  <c r="CC2676" i="64"/>
  <c r="CC2711" i="64" s="1"/>
  <c r="BE950" i="64"/>
  <c r="BE2676" i="64"/>
  <c r="BE2711" i="64" s="1"/>
  <c r="AG950" i="64"/>
  <c r="AG2676" i="64"/>
  <c r="AG2711" i="64" s="1"/>
  <c r="CC955" i="64"/>
  <c r="CC984" i="64" s="1"/>
  <c r="CC2681" i="64"/>
  <c r="CC2716" i="64" s="1"/>
  <c r="BE955" i="64"/>
  <c r="BE984" i="64" s="1"/>
  <c r="BE2681" i="64"/>
  <c r="BE2716" i="64" s="1"/>
  <c r="AG955" i="64"/>
  <c r="AG984" i="64" s="1"/>
  <c r="AG2681" i="64"/>
  <c r="AG2716" i="64" s="1"/>
  <c r="CD954" i="64"/>
  <c r="CD983" i="64" s="1"/>
  <c r="CD2680" i="64"/>
  <c r="CD2715" i="64" s="1"/>
  <c r="BF954" i="64"/>
  <c r="BF983" i="64" s="1"/>
  <c r="BF2680" i="64"/>
  <c r="BF2715" i="64" s="1"/>
  <c r="AH954" i="64"/>
  <c r="AH983" i="64" s="1"/>
  <c r="AH2680" i="64"/>
  <c r="AH2715" i="64" s="1"/>
  <c r="CJ950" i="64"/>
  <c r="CJ2676" i="64"/>
  <c r="CJ2711" i="64" s="1"/>
  <c r="BT950" i="64"/>
  <c r="BT2676" i="64"/>
  <c r="BT2711" i="64" s="1"/>
  <c r="BD950" i="64"/>
  <c r="BD2676" i="64"/>
  <c r="BD2711" i="64" s="1"/>
  <c r="AN950" i="64"/>
  <c r="AN2676" i="64"/>
  <c r="AN2711" i="64" s="1"/>
  <c r="X950" i="64"/>
  <c r="X2676" i="64"/>
  <c r="X2711" i="64" s="1"/>
  <c r="BL955" i="64"/>
  <c r="BL984" i="64" s="1"/>
  <c r="BL2681" i="64"/>
  <c r="BL2716" i="64" s="1"/>
  <c r="AV955" i="64"/>
  <c r="AV984" i="64" s="1"/>
  <c r="AV2681" i="64"/>
  <c r="AV2716" i="64" s="1"/>
  <c r="CK954" i="64"/>
  <c r="CK983" i="64" s="1"/>
  <c r="CK2680" i="64"/>
  <c r="CK2715" i="64" s="1"/>
  <c r="CI950" i="64"/>
  <c r="CI2676" i="64"/>
  <c r="CI2711" i="64" s="1"/>
  <c r="CA950" i="64"/>
  <c r="CA2676" i="64"/>
  <c r="CA2711" i="64" s="1"/>
  <c r="BS950" i="64"/>
  <c r="BS2676" i="64"/>
  <c r="BS2711" i="64" s="1"/>
  <c r="BK950" i="64"/>
  <c r="BK2676" i="64"/>
  <c r="BK2711" i="64" s="1"/>
  <c r="BC950" i="64"/>
  <c r="BC2676" i="64"/>
  <c r="BC2711" i="64" s="1"/>
  <c r="AU950" i="64"/>
  <c r="AU2676" i="64"/>
  <c r="AU2711" i="64" s="1"/>
  <c r="AM950" i="64"/>
  <c r="AM2676" i="64"/>
  <c r="AM2711" i="64" s="1"/>
  <c r="AE950" i="64"/>
  <c r="AE2676" i="64"/>
  <c r="AE2711" i="64" s="1"/>
  <c r="W950" i="64"/>
  <c r="W2676" i="64"/>
  <c r="W2711" i="64" s="1"/>
  <c r="CI955" i="64"/>
  <c r="CI984" i="64" s="1"/>
  <c r="CI2681" i="64"/>
  <c r="CI2716" i="64" s="1"/>
  <c r="CA955" i="64"/>
  <c r="CA984" i="64" s="1"/>
  <c r="CA2681" i="64"/>
  <c r="CA2716" i="64" s="1"/>
  <c r="BS955" i="64"/>
  <c r="BS984" i="64" s="1"/>
  <c r="BS2681" i="64"/>
  <c r="BS2716" i="64" s="1"/>
  <c r="BK955" i="64"/>
  <c r="BK984" i="64" s="1"/>
  <c r="BK2681" i="64"/>
  <c r="BK2716" i="64" s="1"/>
  <c r="BC955" i="64"/>
  <c r="BC984" i="64" s="1"/>
  <c r="BC2681" i="64"/>
  <c r="BC2716" i="64" s="1"/>
  <c r="AU955" i="64"/>
  <c r="AU984" i="64" s="1"/>
  <c r="AU2681" i="64"/>
  <c r="AU2716" i="64" s="1"/>
  <c r="AM955" i="64"/>
  <c r="AM984" i="64" s="1"/>
  <c r="AM2681" i="64"/>
  <c r="AM2716" i="64" s="1"/>
  <c r="AE955" i="64"/>
  <c r="AE984" i="64" s="1"/>
  <c r="AE2681" i="64"/>
  <c r="AE2716" i="64" s="1"/>
  <c r="W955" i="64"/>
  <c r="W984" i="64" s="1"/>
  <c r="W2681" i="64"/>
  <c r="W2716" i="64" s="1"/>
  <c r="CJ954" i="64"/>
  <c r="CJ983" i="64" s="1"/>
  <c r="CJ2680" i="64"/>
  <c r="CJ2715" i="64" s="1"/>
  <c r="CB954" i="64"/>
  <c r="CB983" i="64" s="1"/>
  <c r="CB2680" i="64"/>
  <c r="CB2715" i="64" s="1"/>
  <c r="BT954" i="64"/>
  <c r="BT983" i="64" s="1"/>
  <c r="BT2680" i="64"/>
  <c r="BT2715" i="64" s="1"/>
  <c r="BL954" i="64"/>
  <c r="BL983" i="64" s="1"/>
  <c r="BL2680" i="64"/>
  <c r="BL2715" i="64" s="1"/>
  <c r="BD954" i="64"/>
  <c r="BD983" i="64" s="1"/>
  <c r="BD2680" i="64"/>
  <c r="BD2715" i="64" s="1"/>
  <c r="AV954" i="64"/>
  <c r="AV983" i="64" s="1"/>
  <c r="AV2680" i="64"/>
  <c r="AV2715" i="64" s="1"/>
  <c r="AN954" i="64"/>
  <c r="AN983" i="64" s="1"/>
  <c r="AN2680" i="64"/>
  <c r="AN2715" i="64" s="1"/>
  <c r="AF954" i="64"/>
  <c r="AF983" i="64" s="1"/>
  <c r="AF2680" i="64"/>
  <c r="AF2715" i="64" s="1"/>
  <c r="X954" i="64"/>
  <c r="X983" i="64" s="1"/>
  <c r="X2680" i="64"/>
  <c r="X2715" i="64" s="1"/>
  <c r="CH950" i="64"/>
  <c r="CH2676" i="64"/>
  <c r="CH2711" i="64" s="1"/>
  <c r="BZ950" i="64"/>
  <c r="BZ2676" i="64"/>
  <c r="BZ2711" i="64" s="1"/>
  <c r="BR950" i="64"/>
  <c r="BR2676" i="64"/>
  <c r="BR2711" i="64" s="1"/>
  <c r="BJ950" i="64"/>
  <c r="BJ2676" i="64"/>
  <c r="BJ2711" i="64" s="1"/>
  <c r="BB950" i="64"/>
  <c r="BB2676" i="64"/>
  <c r="BB2711" i="64" s="1"/>
  <c r="AT950" i="64"/>
  <c r="AT2676" i="64"/>
  <c r="AT2711" i="64" s="1"/>
  <c r="AL950" i="64"/>
  <c r="AL2676" i="64"/>
  <c r="AL2711" i="64" s="1"/>
  <c r="AD950" i="64"/>
  <c r="AD2676" i="64"/>
  <c r="AD2711" i="64" s="1"/>
  <c r="V950" i="64"/>
  <c r="V2676" i="64"/>
  <c r="V2711" i="64" s="1"/>
  <c r="CH955" i="64"/>
  <c r="CH984" i="64" s="1"/>
  <c r="CH2681" i="64"/>
  <c r="CH2716" i="64" s="1"/>
  <c r="BZ955" i="64"/>
  <c r="BZ984" i="64" s="1"/>
  <c r="BZ2681" i="64"/>
  <c r="BZ2716" i="64" s="1"/>
  <c r="BR955" i="64"/>
  <c r="BR984" i="64" s="1"/>
  <c r="BR2681" i="64"/>
  <c r="BR2716" i="64" s="1"/>
  <c r="BJ955" i="64"/>
  <c r="BJ984" i="64" s="1"/>
  <c r="BJ2681" i="64"/>
  <c r="BJ2716" i="64" s="1"/>
  <c r="BB955" i="64"/>
  <c r="BB984" i="64" s="1"/>
  <c r="BB2681" i="64"/>
  <c r="BB2716" i="64" s="1"/>
  <c r="AT955" i="64"/>
  <c r="AT984" i="64" s="1"/>
  <c r="AT2681" i="64"/>
  <c r="AT2716" i="64" s="1"/>
  <c r="AL955" i="64"/>
  <c r="AL984" i="64" s="1"/>
  <c r="AL2681" i="64"/>
  <c r="AL2716" i="64" s="1"/>
  <c r="AD955" i="64"/>
  <c r="AD984" i="64" s="1"/>
  <c r="AD2681" i="64"/>
  <c r="AD2716" i="64" s="1"/>
  <c r="V955" i="64"/>
  <c r="V984" i="64" s="1"/>
  <c r="V2681" i="64"/>
  <c r="V2716" i="64" s="1"/>
  <c r="CI954" i="64"/>
  <c r="CI983" i="64" s="1"/>
  <c r="CI2680" i="64"/>
  <c r="CI2715" i="64" s="1"/>
  <c r="CA954" i="64"/>
  <c r="CA983" i="64" s="1"/>
  <c r="CA2680" i="64"/>
  <c r="CA2715" i="64" s="1"/>
  <c r="BS954" i="64"/>
  <c r="BS983" i="64" s="1"/>
  <c r="BS2680" i="64"/>
  <c r="BS2715" i="64" s="1"/>
  <c r="BK954" i="64"/>
  <c r="BK983" i="64" s="1"/>
  <c r="BK2680" i="64"/>
  <c r="BK2715" i="64" s="1"/>
  <c r="BC954" i="64"/>
  <c r="BC983" i="64" s="1"/>
  <c r="BC2680" i="64"/>
  <c r="BC2715" i="64" s="1"/>
  <c r="AU954" i="64"/>
  <c r="AU983" i="64" s="1"/>
  <c r="AU2680" i="64"/>
  <c r="AU2715" i="64" s="1"/>
  <c r="AM954" i="64"/>
  <c r="AM983" i="64" s="1"/>
  <c r="AM2680" i="64"/>
  <c r="AM2715" i="64" s="1"/>
  <c r="AE954" i="64"/>
  <c r="AE983" i="64" s="1"/>
  <c r="AE2680" i="64"/>
  <c r="AE2715" i="64" s="1"/>
  <c r="W954" i="64"/>
  <c r="W983" i="64" s="1"/>
  <c r="W2680" i="64"/>
  <c r="W2715" i="64" s="1"/>
  <c r="BI950" i="64"/>
  <c r="BI2676" i="64"/>
  <c r="BI2711" i="64" s="1"/>
  <c r="BY955" i="64"/>
  <c r="BY984" i="64" s="1"/>
  <c r="BY2681" i="64"/>
  <c r="BY2716" i="64" s="1"/>
  <c r="AK955" i="64"/>
  <c r="AK984" i="64" s="1"/>
  <c r="AK2681" i="64"/>
  <c r="AK2716" i="64" s="1"/>
  <c r="BJ954" i="64"/>
  <c r="BJ983" i="64" s="1"/>
  <c r="BJ2680" i="64"/>
  <c r="BJ2715" i="64" s="1"/>
  <c r="AD954" i="64"/>
  <c r="AD983" i="64" s="1"/>
  <c r="AD2680" i="64"/>
  <c r="AD2715" i="64" s="1"/>
  <c r="BY950" i="64"/>
  <c r="BY2676" i="64"/>
  <c r="BY2711" i="64" s="1"/>
  <c r="U950" i="64"/>
  <c r="U2676" i="64"/>
  <c r="U2711" i="64" s="1"/>
  <c r="BA955" i="64"/>
  <c r="BA984" i="64" s="1"/>
  <c r="BA2681" i="64"/>
  <c r="BA2716" i="64" s="1"/>
  <c r="BR954" i="64"/>
  <c r="BR983" i="64" s="1"/>
  <c r="BR2680" i="64"/>
  <c r="BR2715" i="64" s="1"/>
  <c r="AL954" i="64"/>
  <c r="AL983" i="64" s="1"/>
  <c r="AL2680" i="64"/>
  <c r="AL2715" i="64" s="1"/>
  <c r="CF950" i="64"/>
  <c r="CF2676" i="64"/>
  <c r="CF2711" i="64" s="1"/>
  <c r="BP950" i="64"/>
  <c r="BP2676" i="64"/>
  <c r="BP2711" i="64" s="1"/>
  <c r="AR950" i="64"/>
  <c r="AR2676" i="64"/>
  <c r="AR2711" i="64" s="1"/>
  <c r="T950" i="64"/>
  <c r="T2676" i="64"/>
  <c r="T2711" i="64" s="1"/>
  <c r="BP955" i="64"/>
  <c r="BP984" i="64" s="1"/>
  <c r="BP2681" i="64"/>
  <c r="BP2716" i="64" s="1"/>
  <c r="AR955" i="64"/>
  <c r="AR984" i="64" s="1"/>
  <c r="AR2681" i="64"/>
  <c r="AR2716" i="64" s="1"/>
  <c r="T955" i="64"/>
  <c r="T984" i="64" s="1"/>
  <c r="T2681" i="64"/>
  <c r="T2716" i="64" s="1"/>
  <c r="BQ954" i="64"/>
  <c r="BQ983" i="64" s="1"/>
  <c r="BQ2680" i="64"/>
  <c r="BQ2715" i="64" s="1"/>
  <c r="AS954" i="64"/>
  <c r="AS983" i="64" s="1"/>
  <c r="AS2680" i="64"/>
  <c r="AS2715" i="64" s="1"/>
  <c r="U954" i="64"/>
  <c r="U983" i="64" s="1"/>
  <c r="U2680" i="64"/>
  <c r="U2715" i="64" s="1"/>
  <c r="AK950" i="64"/>
  <c r="AK2676" i="64"/>
  <c r="AK2711" i="64" s="1"/>
  <c r="BI955" i="64"/>
  <c r="BI984" i="64" s="1"/>
  <c r="BI2681" i="64"/>
  <c r="BI2716" i="64" s="1"/>
  <c r="BZ954" i="64"/>
  <c r="BZ983" i="64" s="1"/>
  <c r="BZ2680" i="64"/>
  <c r="BZ2715" i="64" s="1"/>
  <c r="AT954" i="64"/>
  <c r="AT983" i="64" s="1"/>
  <c r="AT2680" i="64"/>
  <c r="AT2715" i="64" s="1"/>
  <c r="V954" i="64"/>
  <c r="V983" i="64" s="1"/>
  <c r="V2680" i="64"/>
  <c r="V2715" i="64" s="1"/>
  <c r="BH950" i="64"/>
  <c r="BH2676" i="64"/>
  <c r="BH2711" i="64" s="1"/>
  <c r="AB950" i="64"/>
  <c r="AB2676" i="64"/>
  <c r="AB2711" i="64" s="1"/>
  <c r="BX955" i="64"/>
  <c r="BX984" i="64" s="1"/>
  <c r="BX2681" i="64"/>
  <c r="BX2716" i="64" s="1"/>
  <c r="AZ955" i="64"/>
  <c r="AZ984" i="64" s="1"/>
  <c r="AZ2681" i="64"/>
  <c r="AZ2716" i="64" s="1"/>
  <c r="AB955" i="64"/>
  <c r="AB984" i="64" s="1"/>
  <c r="AB2681" i="64"/>
  <c r="AB2716" i="64" s="1"/>
  <c r="CG954" i="64"/>
  <c r="CG983" i="64" s="1"/>
  <c r="CG2680" i="64"/>
  <c r="CG2715" i="64" s="1"/>
  <c r="BI954" i="64"/>
  <c r="BI983" i="64" s="1"/>
  <c r="BI2680" i="64"/>
  <c r="BI2715" i="64" s="1"/>
  <c r="AK954" i="64"/>
  <c r="AK983" i="64" s="1"/>
  <c r="AK2680" i="64"/>
  <c r="AK2715" i="64" s="1"/>
  <c r="BW950" i="64"/>
  <c r="BW2676" i="64"/>
  <c r="BW2711" i="64" s="1"/>
  <c r="BG950" i="64"/>
  <c r="BG2676" i="64"/>
  <c r="BG2711" i="64" s="1"/>
  <c r="AQ950" i="64"/>
  <c r="AQ2676" i="64"/>
  <c r="AQ2711" i="64" s="1"/>
  <c r="AA950" i="64"/>
  <c r="AA2676" i="64"/>
  <c r="AA2711" i="64" s="1"/>
  <c r="CE955" i="64"/>
  <c r="CE984" i="64" s="1"/>
  <c r="CE2681" i="64"/>
  <c r="CE2716" i="64" s="1"/>
  <c r="BO955" i="64"/>
  <c r="BO984" i="64" s="1"/>
  <c r="BO2681" i="64"/>
  <c r="BO2716" i="64" s="1"/>
  <c r="AY955" i="64"/>
  <c r="AY984" i="64" s="1"/>
  <c r="AY2681" i="64"/>
  <c r="AY2716" i="64" s="1"/>
  <c r="AI955" i="64"/>
  <c r="AI984" i="64" s="1"/>
  <c r="AI2681" i="64"/>
  <c r="AI2716" i="64" s="1"/>
  <c r="CF954" i="64"/>
  <c r="CF983" i="64" s="1"/>
  <c r="CF2680" i="64"/>
  <c r="CF2715" i="64" s="1"/>
  <c r="BX954" i="64"/>
  <c r="BX983" i="64" s="1"/>
  <c r="BX2680" i="64"/>
  <c r="BX2715" i="64" s="1"/>
  <c r="BH954" i="64"/>
  <c r="BH983" i="64" s="1"/>
  <c r="BH2680" i="64"/>
  <c r="BH2715" i="64" s="1"/>
  <c r="AZ954" i="64"/>
  <c r="AZ983" i="64" s="1"/>
  <c r="AZ2680" i="64"/>
  <c r="AZ2715" i="64" s="1"/>
  <c r="AR954" i="64"/>
  <c r="AR983" i="64" s="1"/>
  <c r="AR2680" i="64"/>
  <c r="AR2715" i="64" s="1"/>
  <c r="AJ954" i="64"/>
  <c r="AJ983" i="64" s="1"/>
  <c r="AJ2680" i="64"/>
  <c r="AJ2715" i="64" s="1"/>
  <c r="AB954" i="64"/>
  <c r="AB983" i="64" s="1"/>
  <c r="AB2680" i="64"/>
  <c r="AB2715" i="64" s="1"/>
  <c r="T954" i="64"/>
  <c r="T983" i="64" s="1"/>
  <c r="T2680" i="64"/>
  <c r="T2715" i="64" s="1"/>
  <c r="CC980" i="64"/>
  <c r="Y980" i="64"/>
  <c r="BU980" i="64"/>
  <c r="CJ980" i="64"/>
  <c r="CB980" i="64"/>
  <c r="BT980" i="64"/>
  <c r="BL980" i="64"/>
  <c r="BD980" i="64"/>
  <c r="AV980" i="64"/>
  <c r="AN980" i="64"/>
  <c r="AF980" i="64"/>
  <c r="X980" i="64"/>
  <c r="AW980" i="64"/>
  <c r="CI980" i="64"/>
  <c r="CA980" i="64"/>
  <c r="BS980" i="64"/>
  <c r="BK980" i="64"/>
  <c r="BC980" i="64"/>
  <c r="AU980" i="64"/>
  <c r="AM980" i="64"/>
  <c r="AE980" i="64"/>
  <c r="W980" i="64"/>
  <c r="CH980" i="64"/>
  <c r="BZ980" i="64"/>
  <c r="BR980" i="64"/>
  <c r="BJ980" i="64"/>
  <c r="BB980" i="64"/>
  <c r="AT980" i="64"/>
  <c r="AL980" i="64"/>
  <c r="AD980" i="64"/>
  <c r="V980" i="64"/>
  <c r="CK980" i="64"/>
  <c r="AG980" i="64"/>
  <c r="CG980" i="64"/>
  <c r="BY980" i="64"/>
  <c r="BQ980" i="64"/>
  <c r="BI980" i="64"/>
  <c r="BA980" i="64"/>
  <c r="AS980" i="64"/>
  <c r="AK980" i="64"/>
  <c r="AC980" i="64"/>
  <c r="U980" i="64"/>
  <c r="BM980" i="64"/>
  <c r="CF980" i="64"/>
  <c r="BX980" i="64"/>
  <c r="BP980" i="64"/>
  <c r="BH980" i="64"/>
  <c r="AZ980" i="64"/>
  <c r="AR980" i="64"/>
  <c r="AJ980" i="64"/>
  <c r="AB980" i="64"/>
  <c r="T980" i="64"/>
  <c r="BE980" i="64"/>
  <c r="CE980" i="64"/>
  <c r="BW980" i="64"/>
  <c r="BO980" i="64"/>
  <c r="BG980" i="64"/>
  <c r="AY980" i="64"/>
  <c r="AQ980" i="64"/>
  <c r="AI980" i="64"/>
  <c r="AA980" i="64"/>
  <c r="AO980" i="64"/>
  <c r="CD980" i="64"/>
  <c r="BV980" i="64"/>
  <c r="BN980" i="64"/>
  <c r="BF980" i="64"/>
  <c r="AX980" i="64"/>
  <c r="AP980" i="64"/>
  <c r="AH980" i="64"/>
  <c r="Z980" i="64"/>
  <c r="AV2930" i="64"/>
  <c r="AV575" i="64"/>
  <c r="AV2957" i="64"/>
  <c r="AV2969" i="64" s="1"/>
  <c r="BT2935" i="64"/>
  <c r="BT2962" i="64"/>
  <c r="BT580" i="64"/>
  <c r="AN2935" i="64"/>
  <c r="AN2962" i="64"/>
  <c r="AN580" i="64"/>
  <c r="BM2934" i="64"/>
  <c r="BM579" i="64"/>
  <c r="BM2961" i="64"/>
  <c r="CD2931" i="64"/>
  <c r="CD2958" i="64"/>
  <c r="CD576" i="64"/>
  <c r="AH2931" i="64"/>
  <c r="AH2958" i="64"/>
  <c r="AH576" i="64"/>
  <c r="CI2930" i="64"/>
  <c r="CI2957" i="64"/>
  <c r="CI2969" i="64" s="1"/>
  <c r="CI575" i="64"/>
  <c r="CA2930" i="64"/>
  <c r="CA2957" i="64"/>
  <c r="CA2969" i="64" s="1"/>
  <c r="CA575" i="64"/>
  <c r="BS2930" i="64"/>
  <c r="BS2957" i="64"/>
  <c r="BS2969" i="64" s="1"/>
  <c r="BS575" i="64"/>
  <c r="BK2930" i="64"/>
  <c r="BK2957" i="64"/>
  <c r="BK2969" i="64" s="1"/>
  <c r="BK575" i="64"/>
  <c r="BC2930" i="64"/>
  <c r="BC2957" i="64"/>
  <c r="BC2969" i="64" s="1"/>
  <c r="BC575" i="64"/>
  <c r="AU2930" i="64"/>
  <c r="AU2957" i="64"/>
  <c r="AU2969" i="64" s="1"/>
  <c r="AU575" i="64"/>
  <c r="AM2930" i="64"/>
  <c r="AM2957" i="64"/>
  <c r="AM2969" i="64" s="1"/>
  <c r="AM575" i="64"/>
  <c r="AE2930" i="64"/>
  <c r="AE2957" i="64"/>
  <c r="AE2969" i="64" s="1"/>
  <c r="AE575" i="64"/>
  <c r="W2930" i="64"/>
  <c r="W2957" i="64"/>
  <c r="W2969" i="64" s="1"/>
  <c r="W575" i="64"/>
  <c r="CI2935" i="64"/>
  <c r="CI2962" i="64"/>
  <c r="CI580" i="64"/>
  <c r="CA2935" i="64"/>
  <c r="CA2962" i="64"/>
  <c r="CA580" i="64"/>
  <c r="BS2935" i="64"/>
  <c r="BS2962" i="64"/>
  <c r="BS580" i="64"/>
  <c r="BK2935" i="64"/>
  <c r="BK2962" i="64"/>
  <c r="BK580" i="64"/>
  <c r="BC2935" i="64"/>
  <c r="BC2962" i="64"/>
  <c r="BC580" i="64"/>
  <c r="AU2935" i="64"/>
  <c r="AU2962" i="64"/>
  <c r="AU580" i="64"/>
  <c r="AM2935" i="64"/>
  <c r="AM2962" i="64"/>
  <c r="AM580" i="64"/>
  <c r="AE2935" i="64"/>
  <c r="AE2962" i="64"/>
  <c r="AE580" i="64"/>
  <c r="W2935" i="64"/>
  <c r="W2962" i="64"/>
  <c r="W580" i="64"/>
  <c r="CJ2934" i="64"/>
  <c r="CJ2961" i="64"/>
  <c r="CJ579" i="64"/>
  <c r="CB2934" i="64"/>
  <c r="CB2961" i="64"/>
  <c r="CB579" i="64"/>
  <c r="BT2934" i="64"/>
  <c r="BT2961" i="64"/>
  <c r="BT579" i="64"/>
  <c r="BL2934" i="64"/>
  <c r="BL2961" i="64"/>
  <c r="BL579" i="64"/>
  <c r="BD2934" i="64"/>
  <c r="BD2961" i="64"/>
  <c r="BD579" i="64"/>
  <c r="AV2934" i="64"/>
  <c r="AV2961" i="64"/>
  <c r="AV579" i="64"/>
  <c r="AN2934" i="64"/>
  <c r="AN2961" i="64"/>
  <c r="AN579" i="64"/>
  <c r="AF2934" i="64"/>
  <c r="AF2961" i="64"/>
  <c r="AF579" i="64"/>
  <c r="X2934" i="64"/>
  <c r="X2961" i="64"/>
  <c r="X579" i="64"/>
  <c r="CK2931" i="64"/>
  <c r="CK2958" i="64"/>
  <c r="CK576" i="64"/>
  <c r="CC2931" i="64"/>
  <c r="CC2958" i="64"/>
  <c r="CC576" i="64"/>
  <c r="BU2931" i="64"/>
  <c r="BU2958" i="64"/>
  <c r="BU576" i="64"/>
  <c r="BM2931" i="64"/>
  <c r="BM576" i="64"/>
  <c r="BM2958" i="64"/>
  <c r="BE2931" i="64"/>
  <c r="BE2958" i="64"/>
  <c r="BE576" i="64"/>
  <c r="AW2931" i="64"/>
  <c r="AW2958" i="64"/>
  <c r="AW576" i="64"/>
  <c r="AO2931" i="64"/>
  <c r="AO2958" i="64"/>
  <c r="AO576" i="64"/>
  <c r="AG2931" i="64"/>
  <c r="AG2958" i="64"/>
  <c r="AG576" i="64"/>
  <c r="Y2931" i="64"/>
  <c r="Y2958" i="64"/>
  <c r="Y576" i="64"/>
  <c r="CB2930" i="64"/>
  <c r="CB2957" i="64"/>
  <c r="CB2969" i="64" s="1"/>
  <c r="CB575" i="64"/>
  <c r="X2930" i="64"/>
  <c r="X2957" i="64"/>
  <c r="X2969" i="64" s="1"/>
  <c r="X575" i="64"/>
  <c r="X2935" i="64"/>
  <c r="X2962" i="64"/>
  <c r="X580" i="64"/>
  <c r="AO2934" i="64"/>
  <c r="AO2961" i="64"/>
  <c r="AO579" i="64"/>
  <c r="BF2931" i="64"/>
  <c r="BF2958" i="64"/>
  <c r="BF576" i="64"/>
  <c r="BR2930" i="64"/>
  <c r="BR2957" i="64"/>
  <c r="BR2969" i="64" s="1"/>
  <c r="BR575" i="64"/>
  <c r="V2930" i="64"/>
  <c r="V2957" i="64"/>
  <c r="V2969" i="64" s="1"/>
  <c r="V575" i="64"/>
  <c r="BB2935" i="64"/>
  <c r="BB2962" i="64"/>
  <c r="BB580" i="64"/>
  <c r="CI2934" i="64"/>
  <c r="CI2961" i="64"/>
  <c r="CI579" i="64"/>
  <c r="CJ2931" i="64"/>
  <c r="CJ2958" i="64"/>
  <c r="CJ576" i="64"/>
  <c r="CG2930" i="64"/>
  <c r="CG2957" i="64"/>
  <c r="CG2969" i="64" s="1"/>
  <c r="CG575" i="64"/>
  <c r="BY2930" i="64"/>
  <c r="BY2957" i="64"/>
  <c r="BY2969" i="64" s="1"/>
  <c r="BY575" i="64"/>
  <c r="BY589" i="64" s="1"/>
  <c r="BQ2930" i="64"/>
  <c r="BQ2957" i="64"/>
  <c r="BQ2969" i="64" s="1"/>
  <c r="BQ575" i="64"/>
  <c r="AK2930" i="64"/>
  <c r="AK2957" i="64"/>
  <c r="AK2969" i="64" s="1"/>
  <c r="AK575" i="64"/>
  <c r="AC2930" i="64"/>
  <c r="AC2957" i="64"/>
  <c r="AC2969" i="64" s="1"/>
  <c r="AC575" i="64"/>
  <c r="U2930" i="64"/>
  <c r="U2957" i="64"/>
  <c r="U2969" i="64" s="1"/>
  <c r="U575" i="64"/>
  <c r="CG2935" i="64"/>
  <c r="CG2962" i="64"/>
  <c r="CG580" i="64"/>
  <c r="BY2935" i="64"/>
  <c r="BY2962" i="64"/>
  <c r="BY580" i="64"/>
  <c r="BQ2935" i="64"/>
  <c r="BQ2962" i="64"/>
  <c r="BQ580" i="64"/>
  <c r="BI2935" i="64"/>
  <c r="BI2962" i="64"/>
  <c r="BI580" i="64"/>
  <c r="BA2935" i="64"/>
  <c r="BA2962" i="64"/>
  <c r="BA580" i="64"/>
  <c r="AS2935" i="64"/>
  <c r="AS2962" i="64"/>
  <c r="AS580" i="64"/>
  <c r="AK2935" i="64"/>
  <c r="AK2962" i="64"/>
  <c r="AK580" i="64"/>
  <c r="AC2935" i="64"/>
  <c r="AC2962" i="64"/>
  <c r="AC580" i="64"/>
  <c r="U2935" i="64"/>
  <c r="U2962" i="64"/>
  <c r="U580" i="64"/>
  <c r="CH2934" i="64"/>
  <c r="CH2961" i="64"/>
  <c r="CH579" i="64"/>
  <c r="BZ2934" i="64"/>
  <c r="BZ2961" i="64"/>
  <c r="BZ579" i="64"/>
  <c r="BR2934" i="64"/>
  <c r="BR2961" i="64"/>
  <c r="BR579" i="64"/>
  <c r="BJ2934" i="64"/>
  <c r="BJ579" i="64"/>
  <c r="BJ2961" i="64"/>
  <c r="BB2934" i="64"/>
  <c r="BB2961" i="64"/>
  <c r="BB579" i="64"/>
  <c r="AT2934" i="64"/>
  <c r="AT2961" i="64"/>
  <c r="AT579" i="64"/>
  <c r="AL2934" i="64"/>
  <c r="AL2961" i="64"/>
  <c r="AL579" i="64"/>
  <c r="AD2934" i="64"/>
  <c r="AD2961" i="64"/>
  <c r="AD579" i="64"/>
  <c r="V2934" i="64"/>
  <c r="V2961" i="64"/>
  <c r="V579" i="64"/>
  <c r="CI2931" i="64"/>
  <c r="CI2958" i="64"/>
  <c r="CI576" i="64"/>
  <c r="CA2931" i="64"/>
  <c r="CA2958" i="64"/>
  <c r="CA576" i="64"/>
  <c r="BS2931" i="64"/>
  <c r="BS2958" i="64"/>
  <c r="BS576" i="64"/>
  <c r="BK2931" i="64"/>
  <c r="BK2958" i="64"/>
  <c r="BK576" i="64"/>
  <c r="BC2931" i="64"/>
  <c r="BC2958" i="64"/>
  <c r="BC576" i="64"/>
  <c r="AU2931" i="64"/>
  <c r="AU2958" i="64"/>
  <c r="AU576" i="64"/>
  <c r="AM2931" i="64"/>
  <c r="AM2958" i="64"/>
  <c r="AM576" i="64"/>
  <c r="AE2931" i="64"/>
  <c r="AE2958" i="64"/>
  <c r="AE576" i="64"/>
  <c r="W2931" i="64"/>
  <c r="W2958" i="64"/>
  <c r="W576" i="64"/>
  <c r="BT2930" i="64"/>
  <c r="BT2957" i="64"/>
  <c r="BT2969" i="64" s="1"/>
  <c r="BT575" i="64"/>
  <c r="AF2930" i="64"/>
  <c r="AF2957" i="64"/>
  <c r="AF2969" i="64" s="1"/>
  <c r="AF575" i="64"/>
  <c r="BD2935" i="64"/>
  <c r="BD2962" i="64"/>
  <c r="BD580" i="64"/>
  <c r="CC2934" i="64"/>
  <c r="CC2961" i="64"/>
  <c r="CC579" i="64"/>
  <c r="Y2934" i="64"/>
  <c r="Y2961" i="64"/>
  <c r="Y579" i="64"/>
  <c r="AP2931" i="64"/>
  <c r="AP2958" i="64"/>
  <c r="AP576" i="64"/>
  <c r="BJ2930" i="64"/>
  <c r="BJ2957" i="64"/>
  <c r="BJ2969" i="64" s="1"/>
  <c r="BJ575" i="64"/>
  <c r="AD2930" i="64"/>
  <c r="AD2957" i="64"/>
  <c r="AD2969" i="64" s="1"/>
  <c r="AD575" i="64"/>
  <c r="BJ2935" i="64"/>
  <c r="BJ580" i="64"/>
  <c r="BJ2962" i="64"/>
  <c r="V2935" i="64"/>
  <c r="V2962" i="64"/>
  <c r="V580" i="64"/>
  <c r="BC2934" i="64"/>
  <c r="BC2961" i="64"/>
  <c r="BC579" i="64"/>
  <c r="W2934" i="64"/>
  <c r="W2961" i="64"/>
  <c r="W579" i="64"/>
  <c r="BD2931" i="64"/>
  <c r="BD2958" i="64"/>
  <c r="BD576" i="64"/>
  <c r="X2931" i="64"/>
  <c r="X2958" i="64"/>
  <c r="X576" i="64"/>
  <c r="AS2930" i="64"/>
  <c r="AS2957" i="64"/>
  <c r="AS2969" i="64" s="1"/>
  <c r="AS575" i="64"/>
  <c r="CF2930" i="64"/>
  <c r="CF2957" i="64"/>
  <c r="CF2969" i="64" s="1"/>
  <c r="CF575" i="64"/>
  <c r="BX2930" i="64"/>
  <c r="BX2957" i="64"/>
  <c r="BX2969" i="64" s="1"/>
  <c r="BX575" i="64"/>
  <c r="BP2930" i="64"/>
  <c r="BP2957" i="64"/>
  <c r="BP2969" i="64" s="1"/>
  <c r="BP575" i="64"/>
  <c r="BH2930" i="64"/>
  <c r="BH2957" i="64"/>
  <c r="BH2969" i="64" s="1"/>
  <c r="BH575" i="64"/>
  <c r="AZ2930" i="64"/>
  <c r="AZ2957" i="64"/>
  <c r="AZ2969" i="64" s="1"/>
  <c r="AZ575" i="64"/>
  <c r="AR2930" i="64"/>
  <c r="AR2957" i="64"/>
  <c r="AR2969" i="64" s="1"/>
  <c r="AR575" i="64"/>
  <c r="AJ2930" i="64"/>
  <c r="AJ2957" i="64"/>
  <c r="AJ2969" i="64" s="1"/>
  <c r="AJ575" i="64"/>
  <c r="AB2930" i="64"/>
  <c r="AB2957" i="64"/>
  <c r="AB2969" i="64" s="1"/>
  <c r="AB575" i="64"/>
  <c r="T2930" i="64"/>
  <c r="T2957" i="64"/>
  <c r="T2969" i="64" s="1"/>
  <c r="T575" i="64"/>
  <c r="CF2935" i="64"/>
  <c r="CF2962" i="64"/>
  <c r="CF580" i="64"/>
  <c r="BX2935" i="64"/>
  <c r="BX2962" i="64"/>
  <c r="BX580" i="64"/>
  <c r="BP2935" i="64"/>
  <c r="BP2962" i="64"/>
  <c r="BP580" i="64"/>
  <c r="BH2935" i="64"/>
  <c r="BH2962" i="64"/>
  <c r="BH580" i="64"/>
  <c r="AZ2935" i="64"/>
  <c r="AZ2962" i="64"/>
  <c r="AZ580" i="64"/>
  <c r="AR2935" i="64"/>
  <c r="AR2962" i="64"/>
  <c r="AR580" i="64"/>
  <c r="AJ2935" i="64"/>
  <c r="AJ2962" i="64"/>
  <c r="AJ580" i="64"/>
  <c r="AB2935" i="64"/>
  <c r="AB2962" i="64"/>
  <c r="AB580" i="64"/>
  <c r="T2935" i="64"/>
  <c r="T2962" i="64"/>
  <c r="T580" i="64"/>
  <c r="CG2934" i="64"/>
  <c r="CG2961" i="64"/>
  <c r="CG579" i="64"/>
  <c r="BY2934" i="64"/>
  <c r="BY2961" i="64"/>
  <c r="BY579" i="64"/>
  <c r="BQ2934" i="64"/>
  <c r="BQ2961" i="64"/>
  <c r="BQ579" i="64"/>
  <c r="BI2934" i="64"/>
  <c r="BI2961" i="64"/>
  <c r="BI579" i="64"/>
  <c r="BA2934" i="64"/>
  <c r="BA2961" i="64"/>
  <c r="BA579" i="64"/>
  <c r="AS2934" i="64"/>
  <c r="AS2961" i="64"/>
  <c r="AS579" i="64"/>
  <c r="AK2934" i="64"/>
  <c r="AK2961" i="64"/>
  <c r="AK579" i="64"/>
  <c r="AC2934" i="64"/>
  <c r="AC2961" i="64"/>
  <c r="AC579" i="64"/>
  <c r="U2934" i="64"/>
  <c r="U2961" i="64"/>
  <c r="U579" i="64"/>
  <c r="CH2931" i="64"/>
  <c r="CH576" i="64"/>
  <c r="CH2958" i="64"/>
  <c r="BZ2931" i="64"/>
  <c r="BZ2958" i="64"/>
  <c r="BZ576" i="64"/>
  <c r="BR2931" i="64"/>
  <c r="BR2958" i="64"/>
  <c r="BR576" i="64"/>
  <c r="BJ2931" i="64"/>
  <c r="BJ2958" i="64"/>
  <c r="BJ576" i="64"/>
  <c r="BB2931" i="64"/>
  <c r="BB2958" i="64"/>
  <c r="BB576" i="64"/>
  <c r="AT2931" i="64"/>
  <c r="AT2958" i="64"/>
  <c r="AT576" i="64"/>
  <c r="AL2931" i="64"/>
  <c r="AL2958" i="64"/>
  <c r="AL576" i="64"/>
  <c r="AD2931" i="64"/>
  <c r="AD2958" i="64"/>
  <c r="AD576" i="64"/>
  <c r="V2931" i="64"/>
  <c r="V2958" i="64"/>
  <c r="V576" i="64"/>
  <c r="CJ2930" i="64"/>
  <c r="CJ2957" i="64"/>
  <c r="CJ2969" i="64" s="1"/>
  <c r="CJ575" i="64"/>
  <c r="AN2930" i="64"/>
  <c r="AN2957" i="64"/>
  <c r="AN2969" i="64" s="1"/>
  <c r="AN575" i="64"/>
  <c r="BL2935" i="64"/>
  <c r="BL2962" i="64"/>
  <c r="BL580" i="64"/>
  <c r="CK2934" i="64"/>
  <c r="CK2961" i="64"/>
  <c r="CK579" i="64"/>
  <c r="AW2934" i="64"/>
  <c r="AW2961" i="64"/>
  <c r="AW579" i="64"/>
  <c r="BV2931" i="64"/>
  <c r="BV2958" i="64"/>
  <c r="BV576" i="64"/>
  <c r="Z2931" i="64"/>
  <c r="Z2958" i="64"/>
  <c r="Z576" i="64"/>
  <c r="BZ2930" i="64"/>
  <c r="BZ2957" i="64"/>
  <c r="BZ2969" i="64" s="1"/>
  <c r="BZ575" i="64"/>
  <c r="BB2930" i="64"/>
  <c r="BB2957" i="64"/>
  <c r="BB2969" i="64" s="1"/>
  <c r="BB575" i="64"/>
  <c r="CH2935" i="64"/>
  <c r="CH2962" i="64"/>
  <c r="CH580" i="64"/>
  <c r="AT2935" i="64"/>
  <c r="AT2962" i="64"/>
  <c r="AT580" i="64"/>
  <c r="CA2934" i="64"/>
  <c r="CA2961" i="64"/>
  <c r="CA579" i="64"/>
  <c r="AU2934" i="64"/>
  <c r="AU2961" i="64"/>
  <c r="AU579" i="64"/>
  <c r="CB2931" i="64"/>
  <c r="CB2958" i="64"/>
  <c r="CB576" i="64"/>
  <c r="AV2931" i="64"/>
  <c r="AV2958" i="64"/>
  <c r="AV576" i="64"/>
  <c r="BA2930" i="64"/>
  <c r="BA2957" i="64"/>
  <c r="BA2969" i="64" s="1"/>
  <c r="BA575" i="64"/>
  <c r="CE2930" i="64"/>
  <c r="CE2957" i="64"/>
  <c r="CE2969" i="64" s="1"/>
  <c r="CE575" i="64"/>
  <c r="BW2930" i="64"/>
  <c r="BW2957" i="64"/>
  <c r="BW2969" i="64" s="1"/>
  <c r="BW575" i="64"/>
  <c r="BO2930" i="64"/>
  <c r="BO2957" i="64"/>
  <c r="BO2969" i="64" s="1"/>
  <c r="BO575" i="64"/>
  <c r="BG2930" i="64"/>
  <c r="BG2957" i="64"/>
  <c r="BG2969" i="64" s="1"/>
  <c r="BG575" i="64"/>
  <c r="AY2930" i="64"/>
  <c r="AY2957" i="64"/>
  <c r="AY2969" i="64" s="1"/>
  <c r="AY575" i="64"/>
  <c r="AQ2930" i="64"/>
  <c r="AQ2957" i="64"/>
  <c r="AQ2969" i="64" s="1"/>
  <c r="AQ575" i="64"/>
  <c r="AI2930" i="64"/>
  <c r="AI2957" i="64"/>
  <c r="AI2969" i="64" s="1"/>
  <c r="AI575" i="64"/>
  <c r="AA2930" i="64"/>
  <c r="AA2957" i="64"/>
  <c r="AA2969" i="64" s="1"/>
  <c r="AA575" i="64"/>
  <c r="CE2935" i="64"/>
  <c r="CE2962" i="64"/>
  <c r="CE580" i="64"/>
  <c r="BW2935" i="64"/>
  <c r="BW2962" i="64"/>
  <c r="BW580" i="64"/>
  <c r="BO2935" i="64"/>
  <c r="BO2962" i="64"/>
  <c r="BO580" i="64"/>
  <c r="BG2935" i="64"/>
  <c r="BG2962" i="64"/>
  <c r="BG580" i="64"/>
  <c r="AY2935" i="64"/>
  <c r="AY2962" i="64"/>
  <c r="AY580" i="64"/>
  <c r="AQ2935" i="64"/>
  <c r="AQ2962" i="64"/>
  <c r="AQ580" i="64"/>
  <c r="AI2935" i="64"/>
  <c r="AI2962" i="64"/>
  <c r="AI580" i="64"/>
  <c r="AA2935" i="64"/>
  <c r="AA2962" i="64"/>
  <c r="AA580" i="64"/>
  <c r="CF2934" i="64"/>
  <c r="CF2961" i="64"/>
  <c r="CF579" i="64"/>
  <c r="BX2934" i="64"/>
  <c r="BX2961" i="64"/>
  <c r="BX579" i="64"/>
  <c r="BP2934" i="64"/>
  <c r="BP2961" i="64"/>
  <c r="BP579" i="64"/>
  <c r="BH2934" i="64"/>
  <c r="BH2961" i="64"/>
  <c r="BH579" i="64"/>
  <c r="AZ2934" i="64"/>
  <c r="AZ2961" i="64"/>
  <c r="AZ579" i="64"/>
  <c r="AR2934" i="64"/>
  <c r="AR2961" i="64"/>
  <c r="AR579" i="64"/>
  <c r="AJ2934" i="64"/>
  <c r="AJ579" i="64"/>
  <c r="AJ2961" i="64"/>
  <c r="AB2934" i="64"/>
  <c r="AB2961" i="64"/>
  <c r="AB579" i="64"/>
  <c r="T2934" i="64"/>
  <c r="T2961" i="64"/>
  <c r="T579" i="64"/>
  <c r="CG2931" i="64"/>
  <c r="CG2958" i="64"/>
  <c r="CG576" i="64"/>
  <c r="BY2931" i="64"/>
  <c r="BY2958" i="64"/>
  <c r="BY576" i="64"/>
  <c r="BQ2931" i="64"/>
  <c r="BQ2958" i="64"/>
  <c r="BQ576" i="64"/>
  <c r="BI2931" i="64"/>
  <c r="BI2958" i="64"/>
  <c r="BI576" i="64"/>
  <c r="BA2931" i="64"/>
  <c r="BA2958" i="64"/>
  <c r="BA576" i="64"/>
  <c r="AS2931" i="64"/>
  <c r="AS2958" i="64"/>
  <c r="AS576" i="64"/>
  <c r="AK2931" i="64"/>
  <c r="AK2958" i="64"/>
  <c r="AK576" i="64"/>
  <c r="AC2931" i="64"/>
  <c r="AC2958" i="64"/>
  <c r="AC576" i="64"/>
  <c r="U2931" i="64"/>
  <c r="U2958" i="64"/>
  <c r="U576" i="64"/>
  <c r="BD2930" i="64"/>
  <c r="BD2957" i="64"/>
  <c r="BD2969" i="64" s="1"/>
  <c r="BD575" i="64"/>
  <c r="CB2935" i="64"/>
  <c r="CB2962" i="64"/>
  <c r="CB580" i="64"/>
  <c r="AF2935" i="64"/>
  <c r="AF2962" i="64"/>
  <c r="AF580" i="64"/>
  <c r="BE2934" i="64"/>
  <c r="BE2961" i="64"/>
  <c r="BE579" i="64"/>
  <c r="AX2931" i="64"/>
  <c r="AX2958" i="64"/>
  <c r="AX576" i="64"/>
  <c r="AL2930" i="64"/>
  <c r="AL2957" i="64"/>
  <c r="AL2969" i="64" s="1"/>
  <c r="AL575" i="64"/>
  <c r="BR2935" i="64"/>
  <c r="BR2962" i="64"/>
  <c r="BR580" i="64"/>
  <c r="AL2935" i="64"/>
  <c r="AL2962" i="64"/>
  <c r="AL580" i="64"/>
  <c r="BS2934" i="64"/>
  <c r="BS2961" i="64"/>
  <c r="BS579" i="64"/>
  <c r="AM2934" i="64"/>
  <c r="AM2961" i="64"/>
  <c r="AM579" i="64"/>
  <c r="BT2931" i="64"/>
  <c r="BT2958" i="64"/>
  <c r="BT576" i="64"/>
  <c r="AF2931" i="64"/>
  <c r="AF2958" i="64"/>
  <c r="AF576" i="64"/>
  <c r="BI2930" i="64"/>
  <c r="BI2957" i="64"/>
  <c r="BI2969" i="64" s="1"/>
  <c r="BI575" i="64"/>
  <c r="CD2930" i="64"/>
  <c r="CD2957" i="64"/>
  <c r="CD2969" i="64" s="1"/>
  <c r="CD575" i="64"/>
  <c r="BV2930" i="64"/>
  <c r="BV2957" i="64"/>
  <c r="BV2969" i="64" s="1"/>
  <c r="BV575" i="64"/>
  <c r="BN2930" i="64"/>
  <c r="BN2957" i="64"/>
  <c r="BN2969" i="64" s="1"/>
  <c r="BN575" i="64"/>
  <c r="BF2930" i="64"/>
  <c r="BF2957" i="64"/>
  <c r="BF2969" i="64" s="1"/>
  <c r="BF575" i="64"/>
  <c r="AX2930" i="64"/>
  <c r="AX2957" i="64"/>
  <c r="AX2969" i="64" s="1"/>
  <c r="AX575" i="64"/>
  <c r="AP2930" i="64"/>
  <c r="AP2957" i="64"/>
  <c r="AP2969" i="64" s="1"/>
  <c r="AP575" i="64"/>
  <c r="AH2930" i="64"/>
  <c r="AH2957" i="64"/>
  <c r="AH2969" i="64" s="1"/>
  <c r="AH575" i="64"/>
  <c r="Z2930" i="64"/>
  <c r="Z2957" i="64"/>
  <c r="Z2969" i="64" s="1"/>
  <c r="Z575" i="64"/>
  <c r="CD2935" i="64"/>
  <c r="CD2962" i="64"/>
  <c r="CD580" i="64"/>
  <c r="BV2935" i="64"/>
  <c r="BV2962" i="64"/>
  <c r="BV580" i="64"/>
  <c r="BN2935" i="64"/>
  <c r="BN2962" i="64"/>
  <c r="BN580" i="64"/>
  <c r="BF2935" i="64"/>
  <c r="BF2962" i="64"/>
  <c r="BF580" i="64"/>
  <c r="AX2935" i="64"/>
  <c r="AX2962" i="64"/>
  <c r="AX580" i="64"/>
  <c r="AP2935" i="64"/>
  <c r="AP2962" i="64"/>
  <c r="AP580" i="64"/>
  <c r="AH2935" i="64"/>
  <c r="AH2962" i="64"/>
  <c r="AH580" i="64"/>
  <c r="Z2935" i="64"/>
  <c r="Z2962" i="64"/>
  <c r="Z580" i="64"/>
  <c r="CE2934" i="64"/>
  <c r="CE2961" i="64"/>
  <c r="CE579" i="64"/>
  <c r="BW2934" i="64"/>
  <c r="BW2961" i="64"/>
  <c r="BW579" i="64"/>
  <c r="BO2934" i="64"/>
  <c r="BO2961" i="64"/>
  <c r="BO579" i="64"/>
  <c r="BG2934" i="64"/>
  <c r="BG2961" i="64"/>
  <c r="BG579" i="64"/>
  <c r="AY2934" i="64"/>
  <c r="AY2961" i="64"/>
  <c r="AY579" i="64"/>
  <c r="AQ2934" i="64"/>
  <c r="AQ2961" i="64"/>
  <c r="AQ579" i="64"/>
  <c r="AI2934" i="64"/>
  <c r="AI2961" i="64"/>
  <c r="AI579" i="64"/>
  <c r="AA2934" i="64"/>
  <c r="AA2961" i="64"/>
  <c r="AA579" i="64"/>
  <c r="CF2931" i="64"/>
  <c r="CF2958" i="64"/>
  <c r="CF576" i="64"/>
  <c r="BX2931" i="64"/>
  <c r="BX2958" i="64"/>
  <c r="BX576" i="64"/>
  <c r="BP2931" i="64"/>
  <c r="BP576" i="64"/>
  <c r="BP2958" i="64"/>
  <c r="BH2931" i="64"/>
  <c r="BH2958" i="64"/>
  <c r="BH576" i="64"/>
  <c r="AZ2931" i="64"/>
  <c r="AZ576" i="64"/>
  <c r="AZ2958" i="64"/>
  <c r="AR2931" i="64"/>
  <c r="AR2958" i="64"/>
  <c r="AR576" i="64"/>
  <c r="AJ2931" i="64"/>
  <c r="AJ2958" i="64"/>
  <c r="AJ576" i="64"/>
  <c r="AB2931" i="64"/>
  <c r="AB2958" i="64"/>
  <c r="AB576" i="64"/>
  <c r="T2931" i="64"/>
  <c r="T2958" i="64"/>
  <c r="T576" i="64"/>
  <c r="BL2930" i="64"/>
  <c r="BL2957" i="64"/>
  <c r="BL2969" i="64" s="1"/>
  <c r="BL575" i="64"/>
  <c r="CJ2935" i="64"/>
  <c r="CJ2962" i="64"/>
  <c r="CJ580" i="64"/>
  <c r="AV2935" i="64"/>
  <c r="AV2962" i="64"/>
  <c r="AV580" i="64"/>
  <c r="BU2934" i="64"/>
  <c r="BU2961" i="64"/>
  <c r="BU579" i="64"/>
  <c r="AG2934" i="64"/>
  <c r="AG579" i="64"/>
  <c r="AG2961" i="64"/>
  <c r="BN2931" i="64"/>
  <c r="BN2958" i="64"/>
  <c r="BN576" i="64"/>
  <c r="CH2930" i="64"/>
  <c r="CH2957" i="64"/>
  <c r="CH2969" i="64" s="1"/>
  <c r="CH575" i="64"/>
  <c r="AT2930" i="64"/>
  <c r="AT2957" i="64"/>
  <c r="AT2969" i="64" s="1"/>
  <c r="AT575" i="64"/>
  <c r="BZ2935" i="64"/>
  <c r="BZ2962" i="64"/>
  <c r="BZ580" i="64"/>
  <c r="AD2935" i="64"/>
  <c r="AD2962" i="64"/>
  <c r="AD580" i="64"/>
  <c r="BK2934" i="64"/>
  <c r="BK2961" i="64"/>
  <c r="BK579" i="64"/>
  <c r="AE2934" i="64"/>
  <c r="AE2961" i="64"/>
  <c r="AE579" i="64"/>
  <c r="BL2931" i="64"/>
  <c r="BL2958" i="64"/>
  <c r="BL576" i="64"/>
  <c r="AN2931" i="64"/>
  <c r="AN2958" i="64"/>
  <c r="AN576" i="64"/>
  <c r="CK2930" i="64"/>
  <c r="CK2957" i="64"/>
  <c r="CK2969" i="64" s="1"/>
  <c r="CK575" i="64"/>
  <c r="CC2930" i="64"/>
  <c r="CC575" i="64"/>
  <c r="CC2957" i="64"/>
  <c r="CC2969" i="64" s="1"/>
  <c r="BU2930" i="64"/>
  <c r="BU2957" i="64"/>
  <c r="BU2969" i="64" s="1"/>
  <c r="BU575" i="64"/>
  <c r="BM2930" i="64"/>
  <c r="BM2957" i="64"/>
  <c r="BM2969" i="64" s="1"/>
  <c r="BM575" i="64"/>
  <c r="BE2930" i="64"/>
  <c r="BE2957" i="64"/>
  <c r="BE2969" i="64" s="1"/>
  <c r="BE575" i="64"/>
  <c r="AW2930" i="64"/>
  <c r="AW575" i="64"/>
  <c r="AW2957" i="64"/>
  <c r="AW2969" i="64" s="1"/>
  <c r="AO2930" i="64"/>
  <c r="AO2957" i="64"/>
  <c r="AO2969" i="64" s="1"/>
  <c r="AO575" i="64"/>
  <c r="AG2930" i="64"/>
  <c r="AG2957" i="64"/>
  <c r="AG2969" i="64" s="1"/>
  <c r="AG575" i="64"/>
  <c r="Y2930" i="64"/>
  <c r="Y2957" i="64"/>
  <c r="Y2969" i="64" s="1"/>
  <c r="Y575" i="64"/>
  <c r="CK2935" i="64"/>
  <c r="CK2962" i="64"/>
  <c r="CK580" i="64"/>
  <c r="CC2935" i="64"/>
  <c r="CC2962" i="64"/>
  <c r="CC580" i="64"/>
  <c r="BU2935" i="64"/>
  <c r="BU2962" i="64"/>
  <c r="BU580" i="64"/>
  <c r="BM2935" i="64"/>
  <c r="BM580" i="64"/>
  <c r="BM2962" i="64"/>
  <c r="BE2935" i="64"/>
  <c r="BE2962" i="64"/>
  <c r="BE580" i="64"/>
  <c r="AW2935" i="64"/>
  <c r="AW2962" i="64"/>
  <c r="AW580" i="64"/>
  <c r="AO2935" i="64"/>
  <c r="AO2962" i="64"/>
  <c r="AO580" i="64"/>
  <c r="AG2935" i="64"/>
  <c r="AG2962" i="64"/>
  <c r="AG580" i="64"/>
  <c r="Y2935" i="64"/>
  <c r="Y2962" i="64"/>
  <c r="Y580" i="64"/>
  <c r="CD2934" i="64"/>
  <c r="CD2961" i="64"/>
  <c r="CD579" i="64"/>
  <c r="BV2934" i="64"/>
  <c r="BV2961" i="64"/>
  <c r="BV579" i="64"/>
  <c r="BN2934" i="64"/>
  <c r="BN2961" i="64"/>
  <c r="BN579" i="64"/>
  <c r="BF2934" i="64"/>
  <c r="BF2961" i="64"/>
  <c r="BF579" i="64"/>
  <c r="AX2934" i="64"/>
  <c r="AX2961" i="64"/>
  <c r="AX579" i="64"/>
  <c r="AP2934" i="64"/>
  <c r="AP2961" i="64"/>
  <c r="AP579" i="64"/>
  <c r="AH2934" i="64"/>
  <c r="AH2961" i="64"/>
  <c r="AH579" i="64"/>
  <c r="Z2934" i="64"/>
  <c r="Z2961" i="64"/>
  <c r="Z579" i="64"/>
  <c r="CE2931" i="64"/>
  <c r="CE2958" i="64"/>
  <c r="CE576" i="64"/>
  <c r="BW2931" i="64"/>
  <c r="BW2958" i="64"/>
  <c r="BW576" i="64"/>
  <c r="BO2931" i="64"/>
  <c r="BO2958" i="64"/>
  <c r="BO576" i="64"/>
  <c r="BG2931" i="64"/>
  <c r="BG2958" i="64"/>
  <c r="BG576" i="64"/>
  <c r="AY2931" i="64"/>
  <c r="AY2958" i="64"/>
  <c r="AY576" i="64"/>
  <c r="AQ2931" i="64"/>
  <c r="AQ2958" i="64"/>
  <c r="AQ576" i="64"/>
  <c r="AI2931" i="64"/>
  <c r="AI2958" i="64"/>
  <c r="AI576" i="64"/>
  <c r="AA2931" i="64"/>
  <c r="AA2958" i="64"/>
  <c r="AA576" i="64"/>
  <c r="AZ2834" i="64"/>
  <c r="AZ2860" i="64" s="1"/>
  <c r="AZ2903" i="64"/>
  <c r="AZ2868" i="64"/>
  <c r="BP2839" i="64"/>
  <c r="BP2865" i="64" s="1"/>
  <c r="BP2873" i="64"/>
  <c r="BP2899" i="64" s="1"/>
  <c r="BP2908" i="64"/>
  <c r="CG2838" i="64"/>
  <c r="CG2864" i="64" s="1"/>
  <c r="CG2872" i="64"/>
  <c r="CG2898" i="64" s="1"/>
  <c r="CG2907" i="64"/>
  <c r="AK2838" i="64"/>
  <c r="AK2864" i="64" s="1"/>
  <c r="AK2872" i="64"/>
  <c r="AK2898" i="64" s="1"/>
  <c r="AK2907" i="64"/>
  <c r="BJ2835" i="64"/>
  <c r="BJ2904" i="64"/>
  <c r="BJ2869" i="64"/>
  <c r="BJ2895" i="64" s="1"/>
  <c r="CE2834" i="64"/>
  <c r="CE2860" i="64" s="1"/>
  <c r="CE2903" i="64"/>
  <c r="CE2868" i="64"/>
  <c r="BW2834" i="64"/>
  <c r="BW2860" i="64" s="1"/>
  <c r="BW2903" i="64"/>
  <c r="BW2868" i="64"/>
  <c r="BO2834" i="64"/>
  <c r="BO2860" i="64" s="1"/>
  <c r="BO2903" i="64"/>
  <c r="BO2868" i="64"/>
  <c r="BG2834" i="64"/>
  <c r="BG2860" i="64" s="1"/>
  <c r="BG2903" i="64"/>
  <c r="BG2868" i="64"/>
  <c r="AY2834" i="64"/>
  <c r="AY2860" i="64" s="1"/>
  <c r="AY2868" i="64"/>
  <c r="AY2903" i="64"/>
  <c r="AQ2834" i="64"/>
  <c r="AQ2860" i="64" s="1"/>
  <c r="AQ2903" i="64"/>
  <c r="AQ2868" i="64"/>
  <c r="AI2834" i="64"/>
  <c r="AI2860" i="64" s="1"/>
  <c r="AI2903" i="64"/>
  <c r="AI2868" i="64"/>
  <c r="AA2834" i="64"/>
  <c r="AA2860" i="64" s="1"/>
  <c r="AA2903" i="64"/>
  <c r="AA2868" i="64"/>
  <c r="CE2839" i="64"/>
  <c r="CE2865" i="64" s="1"/>
  <c r="CE2873" i="64"/>
  <c r="CE2899" i="64" s="1"/>
  <c r="CE2908" i="64"/>
  <c r="BW2839" i="64"/>
  <c r="BW2865" i="64" s="1"/>
  <c r="BW2873" i="64"/>
  <c r="BW2899" i="64" s="1"/>
  <c r="BW2908" i="64"/>
  <c r="BO2839" i="64"/>
  <c r="BO2865" i="64" s="1"/>
  <c r="BO2873" i="64"/>
  <c r="BO2899" i="64" s="1"/>
  <c r="BO2908" i="64"/>
  <c r="BG2839" i="64"/>
  <c r="BG2865" i="64" s="1"/>
  <c r="BG2873" i="64"/>
  <c r="BG2899" i="64" s="1"/>
  <c r="BG2908" i="64"/>
  <c r="AY2839" i="64"/>
  <c r="AY2865" i="64" s="1"/>
  <c r="AY2873" i="64"/>
  <c r="AY2899" i="64" s="1"/>
  <c r="AY2908" i="64"/>
  <c r="AQ2839" i="64"/>
  <c r="AQ2865" i="64" s="1"/>
  <c r="AQ2873" i="64"/>
  <c r="AQ2899" i="64" s="1"/>
  <c r="AQ2908" i="64"/>
  <c r="AI2839" i="64"/>
  <c r="AI2865" i="64" s="1"/>
  <c r="AI2873" i="64"/>
  <c r="AI2899" i="64" s="1"/>
  <c r="AI2908" i="64"/>
  <c r="AA2839" i="64"/>
  <c r="AA2865" i="64" s="1"/>
  <c r="AA2873" i="64"/>
  <c r="AA2899" i="64" s="1"/>
  <c r="AA2908" i="64"/>
  <c r="CF2838" i="64"/>
  <c r="CF2864" i="64" s="1"/>
  <c r="CF2872" i="64"/>
  <c r="CF2898" i="64" s="1"/>
  <c r="CF2907" i="64"/>
  <c r="BX2838" i="64"/>
  <c r="BX2864" i="64" s="1"/>
  <c r="BX2872" i="64"/>
  <c r="BX2898" i="64" s="1"/>
  <c r="BX2907" i="64"/>
  <c r="BP2838" i="64"/>
  <c r="BP2864" i="64" s="1"/>
  <c r="BP2872" i="64"/>
  <c r="BP2898" i="64" s="1"/>
  <c r="BP2907" i="64"/>
  <c r="BH2838" i="64"/>
  <c r="BH2864" i="64" s="1"/>
  <c r="BH2872" i="64"/>
  <c r="BH2898" i="64" s="1"/>
  <c r="BH2907" i="64"/>
  <c r="AZ2838" i="64"/>
  <c r="AZ2864" i="64" s="1"/>
  <c r="AZ2872" i="64"/>
  <c r="AZ2898" i="64" s="1"/>
  <c r="AZ2907" i="64"/>
  <c r="AR2838" i="64"/>
  <c r="AR2864" i="64" s="1"/>
  <c r="AR2872" i="64"/>
  <c r="AR2898" i="64" s="1"/>
  <c r="AR2907" i="64"/>
  <c r="AJ2838" i="64"/>
  <c r="AJ2864" i="64" s="1"/>
  <c r="AJ2872" i="64"/>
  <c r="AJ2898" i="64" s="1"/>
  <c r="AJ2907" i="64"/>
  <c r="AB2838" i="64"/>
  <c r="AB2864" i="64" s="1"/>
  <c r="AB2872" i="64"/>
  <c r="AB2898" i="64" s="1"/>
  <c r="AB2907" i="64"/>
  <c r="T2838" i="64"/>
  <c r="T2864" i="64" s="1"/>
  <c r="T2872" i="64"/>
  <c r="T2898" i="64" s="1"/>
  <c r="T2907" i="64"/>
  <c r="CG2835" i="64"/>
  <c r="CG2904" i="64"/>
  <c r="CG2869" i="64"/>
  <c r="CG2895" i="64" s="1"/>
  <c r="BY2835" i="64"/>
  <c r="BY2904" i="64"/>
  <c r="BY2869" i="64"/>
  <c r="BY2895" i="64" s="1"/>
  <c r="BQ2835" i="64"/>
  <c r="BQ2904" i="64"/>
  <c r="BQ2869" i="64"/>
  <c r="BQ2895" i="64" s="1"/>
  <c r="BI2835" i="64"/>
  <c r="BI2904" i="64"/>
  <c r="BI2869" i="64"/>
  <c r="BI2895" i="64" s="1"/>
  <c r="BA2835" i="64"/>
  <c r="BA2904" i="64"/>
  <c r="BA2869" i="64"/>
  <c r="BA2895" i="64" s="1"/>
  <c r="AS2835" i="64"/>
  <c r="AS2904" i="64"/>
  <c r="AS2869" i="64"/>
  <c r="AS2895" i="64" s="1"/>
  <c r="AK2835" i="64"/>
  <c r="AK2904" i="64"/>
  <c r="AK2869" i="64"/>
  <c r="AK2895" i="64" s="1"/>
  <c r="AC2835" i="64"/>
  <c r="AC2904" i="64"/>
  <c r="AC2869" i="64"/>
  <c r="AC2895" i="64" s="1"/>
  <c r="U2835" i="64"/>
  <c r="U2904" i="64"/>
  <c r="U2869" i="64"/>
  <c r="U2895" i="64" s="1"/>
  <c r="AJ2834" i="64"/>
  <c r="AJ2860" i="64" s="1"/>
  <c r="AJ2903" i="64"/>
  <c r="AJ2868" i="64"/>
  <c r="AR2839" i="64"/>
  <c r="AR2865" i="64" s="1"/>
  <c r="AR2873" i="64"/>
  <c r="AR2899" i="64" s="1"/>
  <c r="AR2908" i="64"/>
  <c r="AS2838" i="64"/>
  <c r="AS2864" i="64" s="1"/>
  <c r="AS2872" i="64"/>
  <c r="AS2898" i="64" s="1"/>
  <c r="AS2907" i="64"/>
  <c r="AL2835" i="64"/>
  <c r="AL2904" i="64"/>
  <c r="AL2869" i="64"/>
  <c r="AL2895" i="64" s="1"/>
  <c r="AX2834" i="64"/>
  <c r="AX2860" i="64" s="1"/>
  <c r="AX2903" i="64"/>
  <c r="AX2868" i="64"/>
  <c r="BF2839" i="64"/>
  <c r="BF2865" i="64" s="1"/>
  <c r="BF2873" i="64"/>
  <c r="BF2899" i="64" s="1"/>
  <c r="BF2908" i="64"/>
  <c r="AH2839" i="64"/>
  <c r="AH2865" i="64" s="1"/>
  <c r="AH2873" i="64"/>
  <c r="AH2899" i="64" s="1"/>
  <c r="AH2908" i="64"/>
  <c r="CE2838" i="64"/>
  <c r="CE2864" i="64" s="1"/>
  <c r="CE2872" i="64"/>
  <c r="CE2898" i="64" s="1"/>
  <c r="CE2907" i="64"/>
  <c r="BG2838" i="64"/>
  <c r="BG2864" i="64" s="1"/>
  <c r="BG2872" i="64"/>
  <c r="BG2898" i="64" s="1"/>
  <c r="BG2907" i="64"/>
  <c r="AQ2838" i="64"/>
  <c r="AQ2864" i="64" s="1"/>
  <c r="AQ2872" i="64"/>
  <c r="AQ2898" i="64" s="1"/>
  <c r="AQ2907" i="64"/>
  <c r="BX2835" i="64"/>
  <c r="BX2904" i="64"/>
  <c r="BX2869" i="64"/>
  <c r="BX2895" i="64" s="1"/>
  <c r="BH2835" i="64"/>
  <c r="BH2904" i="64"/>
  <c r="BH2869" i="64"/>
  <c r="BH2895" i="64" s="1"/>
  <c r="AJ2835" i="64"/>
  <c r="AJ2904" i="64"/>
  <c r="AJ2869" i="64"/>
  <c r="AJ2895" i="64" s="1"/>
  <c r="AR2834" i="64"/>
  <c r="AR2860" i="64" s="1"/>
  <c r="AR2903" i="64"/>
  <c r="AR2868" i="64"/>
  <c r="BH2839" i="64"/>
  <c r="BH2865" i="64" s="1"/>
  <c r="BH2873" i="64"/>
  <c r="BH2899" i="64" s="1"/>
  <c r="BH2908" i="64"/>
  <c r="BY2838" i="64"/>
  <c r="BY2864" i="64" s="1"/>
  <c r="BY2872" i="64"/>
  <c r="BY2898" i="64" s="1"/>
  <c r="BY2907" i="64"/>
  <c r="AC2838" i="64"/>
  <c r="AC2864" i="64" s="1"/>
  <c r="AC2872" i="64"/>
  <c r="AC2898" i="64" s="1"/>
  <c r="AC2907" i="64"/>
  <c r="BB2835" i="64"/>
  <c r="BB2904" i="64"/>
  <c r="BB2869" i="64"/>
  <c r="BB2895" i="64" s="1"/>
  <c r="AP2834" i="64"/>
  <c r="AP2860" i="64" s="1"/>
  <c r="AP2903" i="64"/>
  <c r="AP2868" i="64"/>
  <c r="CD2839" i="64"/>
  <c r="CD2865" i="64" s="1"/>
  <c r="CD2873" i="64"/>
  <c r="CD2899" i="64" s="1"/>
  <c r="CD2908" i="64"/>
  <c r="BN2839" i="64"/>
  <c r="BN2865" i="64" s="1"/>
  <c r="BN2873" i="64"/>
  <c r="BN2899" i="64" s="1"/>
  <c r="BN2908" i="64"/>
  <c r="AP2839" i="64"/>
  <c r="AP2865" i="64" s="1"/>
  <c r="AP2873" i="64"/>
  <c r="AP2899" i="64" s="1"/>
  <c r="AP2908" i="64"/>
  <c r="Z2839" i="64"/>
  <c r="Z2865" i="64" s="1"/>
  <c r="Z2873" i="64"/>
  <c r="Z2899" i="64" s="1"/>
  <c r="Z2908" i="64"/>
  <c r="BO2838" i="64"/>
  <c r="BO2864" i="64" s="1"/>
  <c r="BO2872" i="64"/>
  <c r="BO2898" i="64" s="1"/>
  <c r="BO2907" i="64"/>
  <c r="AY2838" i="64"/>
  <c r="AY2864" i="64" s="1"/>
  <c r="AY2872" i="64"/>
  <c r="AY2898" i="64" s="1"/>
  <c r="AY2907" i="64"/>
  <c r="AI2838" i="64"/>
  <c r="AI2864" i="64" s="1"/>
  <c r="AI2872" i="64"/>
  <c r="AI2898" i="64" s="1"/>
  <c r="AI2907" i="64"/>
  <c r="AA2838" i="64"/>
  <c r="AA2864" i="64" s="1"/>
  <c r="AA2872" i="64"/>
  <c r="AA2898" i="64" s="1"/>
  <c r="AA2907" i="64"/>
  <c r="CF2835" i="64"/>
  <c r="CF2904" i="64"/>
  <c r="CF2869" i="64"/>
  <c r="CF2895" i="64" s="1"/>
  <c r="BP2835" i="64"/>
  <c r="BP2904" i="64"/>
  <c r="BP2869" i="64"/>
  <c r="BP2895" i="64" s="1"/>
  <c r="AZ2835" i="64"/>
  <c r="AZ2904" i="64"/>
  <c r="AZ2869" i="64"/>
  <c r="AZ2895" i="64" s="1"/>
  <c r="AR2835" i="64"/>
  <c r="AR2904" i="64"/>
  <c r="AR2869" i="64"/>
  <c r="AR2895" i="64" s="1"/>
  <c r="AB2835" i="64"/>
  <c r="AB2904" i="64"/>
  <c r="AB2869" i="64"/>
  <c r="AB2895" i="64" s="1"/>
  <c r="T2835" i="64"/>
  <c r="T2904" i="64"/>
  <c r="T2869" i="64"/>
  <c r="T2895" i="64" s="1"/>
  <c r="BU2834" i="64"/>
  <c r="BU2860" i="64" s="1"/>
  <c r="BU2903" i="64"/>
  <c r="BU2868" i="64"/>
  <c r="AG2834" i="64"/>
  <c r="AG2860" i="64" s="1"/>
  <c r="AG2903" i="64"/>
  <c r="AG2868" i="64"/>
  <c r="BM2839" i="64"/>
  <c r="BM2865" i="64" s="1"/>
  <c r="BM2908" i="64"/>
  <c r="BM2873" i="64"/>
  <c r="BM2899" i="64" s="1"/>
  <c r="Y2839" i="64"/>
  <c r="Y2865" i="64" s="1"/>
  <c r="Y2908" i="64"/>
  <c r="Y2873" i="64"/>
  <c r="Y2899" i="64" s="1"/>
  <c r="BF2838" i="64"/>
  <c r="BF2864" i="64" s="1"/>
  <c r="BF2872" i="64"/>
  <c r="BF2898" i="64" s="1"/>
  <c r="BF2907" i="64"/>
  <c r="AY2835" i="64"/>
  <c r="AY2904" i="64"/>
  <c r="AY2869" i="64"/>
  <c r="AY2895" i="64" s="1"/>
  <c r="BH2834" i="64"/>
  <c r="BH2860" i="64" s="1"/>
  <c r="BH2903" i="64"/>
  <c r="BH2868" i="64"/>
  <c r="BX2839" i="64"/>
  <c r="BX2865" i="64" s="1"/>
  <c r="BX2873" i="64"/>
  <c r="BX2899" i="64" s="1"/>
  <c r="BX2908" i="64"/>
  <c r="T2839" i="64"/>
  <c r="T2865" i="64" s="1"/>
  <c r="T2873" i="64"/>
  <c r="T2899" i="64" s="1"/>
  <c r="T2908" i="64"/>
  <c r="CH2835" i="64"/>
  <c r="CH2904" i="64"/>
  <c r="CH2869" i="64"/>
  <c r="CH2895" i="64" s="1"/>
  <c r="BF2834" i="64"/>
  <c r="BF2860" i="64" s="1"/>
  <c r="BF2903" i="64"/>
  <c r="BF2868" i="64"/>
  <c r="BM2834" i="64"/>
  <c r="BM2860" i="64" s="1"/>
  <c r="BM2903" i="64"/>
  <c r="BM2868" i="64"/>
  <c r="Y2834" i="64"/>
  <c r="Y2860" i="64" s="1"/>
  <c r="Y2903" i="64"/>
  <c r="Y2868" i="64"/>
  <c r="BE2839" i="64"/>
  <c r="BE2865" i="64" s="1"/>
  <c r="BE2908" i="64"/>
  <c r="BE2873" i="64"/>
  <c r="BE2899" i="64" s="1"/>
  <c r="CD2838" i="64"/>
  <c r="CD2864" i="64" s="1"/>
  <c r="CD2872" i="64"/>
  <c r="CD2898" i="64" s="1"/>
  <c r="CD2907" i="64"/>
  <c r="AH2838" i="64"/>
  <c r="AH2864" i="64" s="1"/>
  <c r="AH2872" i="64"/>
  <c r="AH2898" i="64" s="1"/>
  <c r="AH2907" i="64"/>
  <c r="BO2835" i="64"/>
  <c r="BO2904" i="64"/>
  <c r="BO2869" i="64"/>
  <c r="BO2895" i="64" s="1"/>
  <c r="AA2835" i="64"/>
  <c r="AA2904" i="64"/>
  <c r="AA2869" i="64"/>
  <c r="AA2895" i="64" s="1"/>
  <c r="CJ2834" i="64"/>
  <c r="CJ2860" i="64" s="1"/>
  <c r="CJ2868" i="64"/>
  <c r="CJ2903" i="64"/>
  <c r="CB2834" i="64"/>
  <c r="CB2860" i="64" s="1"/>
  <c r="CB2868" i="64"/>
  <c r="CB2903" i="64"/>
  <c r="BT2834" i="64"/>
  <c r="BT2860" i="64" s="1"/>
  <c r="BT2903" i="64"/>
  <c r="BT2868" i="64"/>
  <c r="BL2834" i="64"/>
  <c r="BL2860" i="64" s="1"/>
  <c r="BL2868" i="64"/>
  <c r="BL2903" i="64"/>
  <c r="BD2834" i="64"/>
  <c r="BD2860" i="64" s="1"/>
  <c r="BD2868" i="64"/>
  <c r="BD2903" i="64"/>
  <c r="AV2834" i="64"/>
  <c r="AV2860" i="64" s="1"/>
  <c r="AV2903" i="64"/>
  <c r="AV2868" i="64"/>
  <c r="AN2834" i="64"/>
  <c r="AN2860" i="64" s="1"/>
  <c r="AN2868" i="64"/>
  <c r="AN2903" i="64"/>
  <c r="AF2834" i="64"/>
  <c r="AF2860" i="64" s="1"/>
  <c r="AF2868" i="64"/>
  <c r="AF2903" i="64"/>
  <c r="X2834" i="64"/>
  <c r="X2860" i="64" s="1"/>
  <c r="X2868" i="64"/>
  <c r="X2903" i="64"/>
  <c r="CJ2839" i="64"/>
  <c r="CJ2865" i="64" s="1"/>
  <c r="CJ2873" i="64"/>
  <c r="CJ2899" i="64" s="1"/>
  <c r="CJ2908" i="64"/>
  <c r="CB2839" i="64"/>
  <c r="CB2865" i="64" s="1"/>
  <c r="CB2908" i="64"/>
  <c r="CB2873" i="64"/>
  <c r="CB2899" i="64" s="1"/>
  <c r="BT2839" i="64"/>
  <c r="BT2865" i="64" s="1"/>
  <c r="BT2873" i="64"/>
  <c r="BT2899" i="64" s="1"/>
  <c r="BT2908" i="64"/>
  <c r="BL2839" i="64"/>
  <c r="BL2865" i="64" s="1"/>
  <c r="BL2873" i="64"/>
  <c r="BL2899" i="64" s="1"/>
  <c r="BL2908" i="64"/>
  <c r="BD2839" i="64"/>
  <c r="BD2865" i="64" s="1"/>
  <c r="BD2908" i="64"/>
  <c r="BD2873" i="64"/>
  <c r="BD2899" i="64" s="1"/>
  <c r="AV2839" i="64"/>
  <c r="AV2865" i="64" s="1"/>
  <c r="AV2873" i="64"/>
  <c r="AV2899" i="64" s="1"/>
  <c r="AV2908" i="64"/>
  <c r="AN2839" i="64"/>
  <c r="AN2865" i="64" s="1"/>
  <c r="AN2908" i="64"/>
  <c r="AN2873" i="64"/>
  <c r="AN2899" i="64" s="1"/>
  <c r="AF2839" i="64"/>
  <c r="AF2865" i="64" s="1"/>
  <c r="AF2873" i="64"/>
  <c r="AF2899" i="64" s="1"/>
  <c r="AF2908" i="64"/>
  <c r="X2839" i="64"/>
  <c r="X2865" i="64" s="1"/>
  <c r="X2873" i="64"/>
  <c r="X2899" i="64" s="1"/>
  <c r="X2908" i="64"/>
  <c r="CK2838" i="64"/>
  <c r="CK2864" i="64" s="1"/>
  <c r="CK2907" i="64"/>
  <c r="CK2872" i="64"/>
  <c r="CK2898" i="64" s="1"/>
  <c r="CC2838" i="64"/>
  <c r="CC2864" i="64" s="1"/>
  <c r="CC2907" i="64"/>
  <c r="CC2872" i="64"/>
  <c r="CC2898" i="64" s="1"/>
  <c r="BU2838" i="64"/>
  <c r="BU2864" i="64" s="1"/>
  <c r="BU2907" i="64"/>
  <c r="BU2872" i="64"/>
  <c r="BU2898" i="64" s="1"/>
  <c r="BM2838" i="64"/>
  <c r="BM2864" i="64" s="1"/>
  <c r="BM2907" i="64"/>
  <c r="BM2872" i="64"/>
  <c r="BM2898" i="64" s="1"/>
  <c r="BE2838" i="64"/>
  <c r="BE2864" i="64" s="1"/>
  <c r="BE2907" i="64"/>
  <c r="BE2872" i="64"/>
  <c r="BE2898" i="64" s="1"/>
  <c r="AW2838" i="64"/>
  <c r="AW2864" i="64" s="1"/>
  <c r="AW2907" i="64"/>
  <c r="AW2872" i="64"/>
  <c r="AW2898" i="64" s="1"/>
  <c r="AO2838" i="64"/>
  <c r="AO2864" i="64" s="1"/>
  <c r="AO2907" i="64"/>
  <c r="AO2872" i="64"/>
  <c r="AO2898" i="64" s="1"/>
  <c r="AG2838" i="64"/>
  <c r="AG2864" i="64" s="1"/>
  <c r="AG2907" i="64"/>
  <c r="AG2872" i="64"/>
  <c r="AG2898" i="64" s="1"/>
  <c r="Y2838" i="64"/>
  <c r="Y2864" i="64" s="1"/>
  <c r="Y2907" i="64"/>
  <c r="Y2872" i="64"/>
  <c r="Y2898" i="64" s="1"/>
  <c r="CD2835" i="64"/>
  <c r="CD2904" i="64"/>
  <c r="CD2869" i="64"/>
  <c r="CD2895" i="64" s="1"/>
  <c r="BV2835" i="64"/>
  <c r="BV2869" i="64"/>
  <c r="BV2895" i="64" s="1"/>
  <c r="BV2904" i="64"/>
  <c r="BN2835" i="64"/>
  <c r="BN2904" i="64"/>
  <c r="BN2869" i="64"/>
  <c r="BN2895" i="64" s="1"/>
  <c r="BF2835" i="64"/>
  <c r="BF2904" i="64"/>
  <c r="BF2869" i="64"/>
  <c r="BF2895" i="64" s="1"/>
  <c r="AX2835" i="64"/>
  <c r="AX2869" i="64"/>
  <c r="AX2895" i="64" s="1"/>
  <c r="AX2904" i="64"/>
  <c r="AP2835" i="64"/>
  <c r="AP2904" i="64"/>
  <c r="AP2869" i="64"/>
  <c r="AP2895" i="64" s="1"/>
  <c r="AH2835" i="64"/>
  <c r="AH2904" i="64"/>
  <c r="AH2869" i="64"/>
  <c r="AH2895" i="64" s="1"/>
  <c r="Z2835" i="64"/>
  <c r="Z2869" i="64"/>
  <c r="Z2895" i="64" s="1"/>
  <c r="Z2904" i="64"/>
  <c r="BX2834" i="64"/>
  <c r="BX2860" i="64" s="1"/>
  <c r="BX2903" i="64"/>
  <c r="BX2868" i="64"/>
  <c r="T2834" i="64"/>
  <c r="T2860" i="64" s="1"/>
  <c r="T2903" i="64"/>
  <c r="T2868" i="64"/>
  <c r="AJ2839" i="64"/>
  <c r="AJ2865" i="64" s="1"/>
  <c r="AJ2873" i="64"/>
  <c r="AJ2899" i="64" s="1"/>
  <c r="AJ2908" i="64"/>
  <c r="BI2838" i="64"/>
  <c r="BI2864" i="64" s="1"/>
  <c r="BI2872" i="64"/>
  <c r="BI2898" i="64" s="1"/>
  <c r="BI2907" i="64"/>
  <c r="BZ2835" i="64"/>
  <c r="BZ2904" i="64"/>
  <c r="BZ2869" i="64"/>
  <c r="BZ2895" i="64" s="1"/>
  <c r="AD2835" i="64"/>
  <c r="AD2904" i="64"/>
  <c r="AD2869" i="64"/>
  <c r="AD2895" i="64" s="1"/>
  <c r="BV2834" i="64"/>
  <c r="BV2860" i="64" s="1"/>
  <c r="BV2868" i="64"/>
  <c r="BV2903" i="64"/>
  <c r="AH2834" i="64"/>
  <c r="AH2860" i="64" s="1"/>
  <c r="AH2868" i="64"/>
  <c r="AH2903" i="64"/>
  <c r="AX2839" i="64"/>
  <c r="AX2865" i="64" s="1"/>
  <c r="AX2873" i="64"/>
  <c r="AX2899" i="64" s="1"/>
  <c r="AX2908" i="64"/>
  <c r="BE2834" i="64"/>
  <c r="BE2860" i="64" s="1"/>
  <c r="BE2903" i="64"/>
  <c r="BE2868" i="64"/>
  <c r="CK2839" i="64"/>
  <c r="CK2865" i="64" s="1"/>
  <c r="CK2908" i="64"/>
  <c r="CK2873" i="64"/>
  <c r="CK2899" i="64" s="1"/>
  <c r="AW2839" i="64"/>
  <c r="AW2865" i="64" s="1"/>
  <c r="AW2908" i="64"/>
  <c r="AW2873" i="64"/>
  <c r="AW2899" i="64" s="1"/>
  <c r="AX2838" i="64"/>
  <c r="AX2864" i="64" s="1"/>
  <c r="AX2872" i="64"/>
  <c r="AX2898" i="64" s="1"/>
  <c r="AX2907" i="64"/>
  <c r="CE2835" i="64"/>
  <c r="CE2869" i="64"/>
  <c r="CE2895" i="64" s="1"/>
  <c r="CE2904" i="64"/>
  <c r="AI2835" i="64"/>
  <c r="AI2904" i="64"/>
  <c r="AI2869" i="64"/>
  <c r="AI2895" i="64" s="1"/>
  <c r="CI2834" i="64"/>
  <c r="CI2860" i="64" s="1"/>
  <c r="CI2903" i="64"/>
  <c r="CI2868" i="64"/>
  <c r="CA2834" i="64"/>
  <c r="CA2860" i="64" s="1"/>
  <c r="CA2903" i="64"/>
  <c r="CA2868" i="64"/>
  <c r="BS2834" i="64"/>
  <c r="BS2860" i="64" s="1"/>
  <c r="BS2903" i="64"/>
  <c r="BS2868" i="64"/>
  <c r="BK2834" i="64"/>
  <c r="BK2860" i="64" s="1"/>
  <c r="BK2903" i="64"/>
  <c r="BK2868" i="64"/>
  <c r="BC2834" i="64"/>
  <c r="BC2860" i="64" s="1"/>
  <c r="BC2903" i="64"/>
  <c r="BC2868" i="64"/>
  <c r="AU2834" i="64"/>
  <c r="AU2860" i="64" s="1"/>
  <c r="AU2903" i="64"/>
  <c r="AU2868" i="64"/>
  <c r="AM2834" i="64"/>
  <c r="AM2860" i="64" s="1"/>
  <c r="AM2903" i="64"/>
  <c r="AM2868" i="64"/>
  <c r="AE2834" i="64"/>
  <c r="AE2860" i="64" s="1"/>
  <c r="AE2903" i="64"/>
  <c r="AE2868" i="64"/>
  <c r="W2834" i="64"/>
  <c r="W2860" i="64" s="1"/>
  <c r="W2903" i="64"/>
  <c r="W2868" i="64"/>
  <c r="CI2839" i="64"/>
  <c r="CI2865" i="64" s="1"/>
  <c r="CI2908" i="64"/>
  <c r="CI2873" i="64"/>
  <c r="CI2899" i="64" s="1"/>
  <c r="CA2839" i="64"/>
  <c r="CA2865" i="64" s="1"/>
  <c r="CA2908" i="64"/>
  <c r="CA2873" i="64"/>
  <c r="CA2899" i="64" s="1"/>
  <c r="BS2839" i="64"/>
  <c r="BS2865" i="64" s="1"/>
  <c r="BS2908" i="64"/>
  <c r="BS2873" i="64"/>
  <c r="BS2899" i="64" s="1"/>
  <c r="BK2839" i="64"/>
  <c r="BK2865" i="64" s="1"/>
  <c r="BK2908" i="64"/>
  <c r="BK2873" i="64"/>
  <c r="BK2899" i="64" s="1"/>
  <c r="BC2839" i="64"/>
  <c r="BC2865" i="64" s="1"/>
  <c r="BC2908" i="64"/>
  <c r="BC2873" i="64"/>
  <c r="BC2899" i="64" s="1"/>
  <c r="AU2839" i="64"/>
  <c r="AU2865" i="64" s="1"/>
  <c r="AU2908" i="64"/>
  <c r="AU2873" i="64"/>
  <c r="AU2899" i="64" s="1"/>
  <c r="AM2839" i="64"/>
  <c r="AM2865" i="64" s="1"/>
  <c r="AM2908" i="64"/>
  <c r="AM2873" i="64"/>
  <c r="AM2899" i="64" s="1"/>
  <c r="AE2839" i="64"/>
  <c r="AE2865" i="64" s="1"/>
  <c r="AE2908" i="64"/>
  <c r="AE2873" i="64"/>
  <c r="AE2899" i="64" s="1"/>
  <c r="W2839" i="64"/>
  <c r="W2865" i="64" s="1"/>
  <c r="W2908" i="64"/>
  <c r="W2873" i="64"/>
  <c r="W2899" i="64" s="1"/>
  <c r="CJ2838" i="64"/>
  <c r="CJ2864" i="64" s="1"/>
  <c r="CJ2872" i="64"/>
  <c r="CJ2898" i="64" s="1"/>
  <c r="CJ2907" i="64"/>
  <c r="CB2838" i="64"/>
  <c r="CB2864" i="64" s="1"/>
  <c r="CB2872" i="64"/>
  <c r="CB2898" i="64" s="1"/>
  <c r="CB2907" i="64"/>
  <c r="BT2838" i="64"/>
  <c r="BT2864" i="64" s="1"/>
  <c r="BT2907" i="64"/>
  <c r="BT2872" i="64"/>
  <c r="BT2898" i="64" s="1"/>
  <c r="BL2838" i="64"/>
  <c r="BL2864" i="64" s="1"/>
  <c r="BL2872" i="64"/>
  <c r="BL2898" i="64" s="1"/>
  <c r="BL2907" i="64"/>
  <c r="BD2838" i="64"/>
  <c r="BD2864" i="64" s="1"/>
  <c r="BD2872" i="64"/>
  <c r="BD2898" i="64" s="1"/>
  <c r="BD2907" i="64"/>
  <c r="AV2838" i="64"/>
  <c r="AV2864" i="64" s="1"/>
  <c r="AV2907" i="64"/>
  <c r="AV2872" i="64"/>
  <c r="AV2898" i="64" s="1"/>
  <c r="AN2838" i="64"/>
  <c r="AN2864" i="64" s="1"/>
  <c r="AN2872" i="64"/>
  <c r="AN2898" i="64" s="1"/>
  <c r="AN2907" i="64"/>
  <c r="AF2838" i="64"/>
  <c r="AF2864" i="64" s="1"/>
  <c r="AF2872" i="64"/>
  <c r="AF2898" i="64" s="1"/>
  <c r="AF2907" i="64"/>
  <c r="X2838" i="64"/>
  <c r="X2864" i="64" s="1"/>
  <c r="X2907" i="64"/>
  <c r="X2872" i="64"/>
  <c r="X2898" i="64" s="1"/>
  <c r="CK2835" i="64"/>
  <c r="CK2904" i="64"/>
  <c r="CK2869" i="64"/>
  <c r="CK2895" i="64" s="1"/>
  <c r="CC2835" i="64"/>
  <c r="CC2904" i="64"/>
  <c r="CC2869" i="64"/>
  <c r="CC2895" i="64" s="1"/>
  <c r="BU2835" i="64"/>
  <c r="BU2904" i="64"/>
  <c r="BU2869" i="64"/>
  <c r="BU2895" i="64" s="1"/>
  <c r="BM2835" i="64"/>
  <c r="BM2904" i="64"/>
  <c r="BM2869" i="64"/>
  <c r="BM2895" i="64" s="1"/>
  <c r="BE2835" i="64"/>
  <c r="BE2904" i="64"/>
  <c r="BE2869" i="64"/>
  <c r="BE2895" i="64" s="1"/>
  <c r="AW2835" i="64"/>
  <c r="AW2904" i="64"/>
  <c r="AW2869" i="64"/>
  <c r="AW2895" i="64" s="1"/>
  <c r="AO2835" i="64"/>
  <c r="AO2904" i="64"/>
  <c r="AO2869" i="64"/>
  <c r="AO2895" i="64" s="1"/>
  <c r="AG2835" i="64"/>
  <c r="AG2904" i="64"/>
  <c r="AG2869" i="64"/>
  <c r="AG2895" i="64" s="1"/>
  <c r="Y2835" i="64"/>
  <c r="Y2904" i="64"/>
  <c r="Y2869" i="64"/>
  <c r="Y2895" i="64" s="1"/>
  <c r="BP2834" i="64"/>
  <c r="BP2860" i="64" s="1"/>
  <c r="BP2903" i="64"/>
  <c r="BP2868" i="64"/>
  <c r="CF2839" i="64"/>
  <c r="CF2865" i="64" s="1"/>
  <c r="CF2873" i="64"/>
  <c r="CF2899" i="64" s="1"/>
  <c r="CF2908" i="64"/>
  <c r="AB2839" i="64"/>
  <c r="AB2865" i="64" s="1"/>
  <c r="AB2873" i="64"/>
  <c r="AB2899" i="64" s="1"/>
  <c r="AB2908" i="64"/>
  <c r="BA2838" i="64"/>
  <c r="BA2864" i="64" s="1"/>
  <c r="BA2872" i="64"/>
  <c r="BA2898" i="64" s="1"/>
  <c r="BA2907" i="64"/>
  <c r="BR2835" i="64"/>
  <c r="BR2904" i="64"/>
  <c r="BR2869" i="64"/>
  <c r="BR2895" i="64" s="1"/>
  <c r="V2835" i="64"/>
  <c r="V2904" i="64"/>
  <c r="V2869" i="64"/>
  <c r="V2895" i="64" s="1"/>
  <c r="BN2834" i="64"/>
  <c r="BN2860" i="64" s="1"/>
  <c r="BN2903" i="64"/>
  <c r="BN2868" i="64"/>
  <c r="CK2834" i="64"/>
  <c r="CK2860" i="64" s="1"/>
  <c r="CK2903" i="64"/>
  <c r="CK2868" i="64"/>
  <c r="AW2834" i="64"/>
  <c r="AW2860" i="64" s="1"/>
  <c r="AW2903" i="64"/>
  <c r="AW2868" i="64"/>
  <c r="CC2839" i="64"/>
  <c r="CC2865" i="64" s="1"/>
  <c r="CC2908" i="64"/>
  <c r="CC2873" i="64"/>
  <c r="CC2899" i="64" s="1"/>
  <c r="AO2839" i="64"/>
  <c r="AO2865" i="64" s="1"/>
  <c r="AO2908" i="64"/>
  <c r="AO2873" i="64"/>
  <c r="AO2899" i="64" s="1"/>
  <c r="BV2838" i="64"/>
  <c r="BV2864" i="64" s="1"/>
  <c r="BV2872" i="64"/>
  <c r="BV2898" i="64" s="1"/>
  <c r="BV2907" i="64"/>
  <c r="AP2838" i="64"/>
  <c r="AP2864" i="64" s="1"/>
  <c r="AP2872" i="64"/>
  <c r="AP2898" i="64" s="1"/>
  <c r="AP2907" i="64"/>
  <c r="BW2835" i="64"/>
  <c r="BW2904" i="64"/>
  <c r="BW2869" i="64"/>
  <c r="BW2895" i="64" s="1"/>
  <c r="AQ2835" i="64"/>
  <c r="AQ2904" i="64"/>
  <c r="AQ2869" i="64"/>
  <c r="AQ2895" i="64" s="1"/>
  <c r="CH2834" i="64"/>
  <c r="CH2860" i="64" s="1"/>
  <c r="CH2903" i="64"/>
  <c r="CH2868" i="64"/>
  <c r="BZ2834" i="64"/>
  <c r="BZ2860" i="64" s="1"/>
  <c r="BZ2903" i="64"/>
  <c r="BZ2868" i="64"/>
  <c r="BR2834" i="64"/>
  <c r="BR2860" i="64" s="1"/>
  <c r="BR2903" i="64"/>
  <c r="BR2868" i="64"/>
  <c r="BJ2834" i="64"/>
  <c r="BJ2860" i="64" s="1"/>
  <c r="BJ2903" i="64"/>
  <c r="BJ2868" i="64"/>
  <c r="BB2834" i="64"/>
  <c r="BB2860" i="64" s="1"/>
  <c r="BB2903" i="64"/>
  <c r="BB2868" i="64"/>
  <c r="AT2834" i="64"/>
  <c r="AT2860" i="64" s="1"/>
  <c r="AT2903" i="64"/>
  <c r="AT2868" i="64"/>
  <c r="AL2834" i="64"/>
  <c r="AL2860" i="64" s="1"/>
  <c r="AL2903" i="64"/>
  <c r="AL2868" i="64"/>
  <c r="AD2834" i="64"/>
  <c r="AD2860" i="64" s="1"/>
  <c r="AD2903" i="64"/>
  <c r="AD2868" i="64"/>
  <c r="V2834" i="64"/>
  <c r="V2860" i="64" s="1"/>
  <c r="V2903" i="64"/>
  <c r="V2868" i="64"/>
  <c r="CH2839" i="64"/>
  <c r="CH2865" i="64" s="1"/>
  <c r="CH2908" i="64"/>
  <c r="CH2873" i="64"/>
  <c r="CH2899" i="64" s="1"/>
  <c r="BZ2839" i="64"/>
  <c r="BZ2865" i="64" s="1"/>
  <c r="BZ2908" i="64"/>
  <c r="BZ2873" i="64"/>
  <c r="BZ2899" i="64" s="1"/>
  <c r="BR2839" i="64"/>
  <c r="BR2865" i="64" s="1"/>
  <c r="BR2908" i="64"/>
  <c r="BR2873" i="64"/>
  <c r="BR2899" i="64" s="1"/>
  <c r="BJ2839" i="64"/>
  <c r="BJ2865" i="64" s="1"/>
  <c r="BJ2908" i="64"/>
  <c r="BJ2873" i="64"/>
  <c r="BJ2899" i="64" s="1"/>
  <c r="BB2839" i="64"/>
  <c r="BB2865" i="64" s="1"/>
  <c r="BB2908" i="64"/>
  <c r="BB2873" i="64"/>
  <c r="BB2899" i="64" s="1"/>
  <c r="AT2839" i="64"/>
  <c r="AT2865" i="64" s="1"/>
  <c r="AT2908" i="64"/>
  <c r="AT2873" i="64"/>
  <c r="AT2899" i="64" s="1"/>
  <c r="AL2839" i="64"/>
  <c r="AL2865" i="64" s="1"/>
  <c r="AL2908" i="64"/>
  <c r="AL2873" i="64"/>
  <c r="AL2899" i="64" s="1"/>
  <c r="AD2839" i="64"/>
  <c r="AD2865" i="64" s="1"/>
  <c r="AD2908" i="64"/>
  <c r="AD2873" i="64"/>
  <c r="AD2899" i="64" s="1"/>
  <c r="V2839" i="64"/>
  <c r="V2865" i="64" s="1"/>
  <c r="V2908" i="64"/>
  <c r="V2873" i="64"/>
  <c r="V2899" i="64" s="1"/>
  <c r="CI2838" i="64"/>
  <c r="CI2864" i="64" s="1"/>
  <c r="CI2907" i="64"/>
  <c r="CI2872" i="64"/>
  <c r="CI2898" i="64" s="1"/>
  <c r="CA2838" i="64"/>
  <c r="CA2864" i="64" s="1"/>
  <c r="CA2907" i="64"/>
  <c r="CA2872" i="64"/>
  <c r="CA2898" i="64" s="1"/>
  <c r="BS2838" i="64"/>
  <c r="BS2864" i="64" s="1"/>
  <c r="BS2907" i="64"/>
  <c r="BS2872" i="64"/>
  <c r="BS2898" i="64" s="1"/>
  <c r="BK2838" i="64"/>
  <c r="BK2864" i="64" s="1"/>
  <c r="BK2907" i="64"/>
  <c r="BK2872" i="64"/>
  <c r="BK2898" i="64" s="1"/>
  <c r="BC2838" i="64"/>
  <c r="BC2864" i="64" s="1"/>
  <c r="BC2907" i="64"/>
  <c r="BC2872" i="64"/>
  <c r="BC2898" i="64" s="1"/>
  <c r="AU2838" i="64"/>
  <c r="AU2864" i="64" s="1"/>
  <c r="AU2907" i="64"/>
  <c r="AU2872" i="64"/>
  <c r="AU2898" i="64" s="1"/>
  <c r="AM2838" i="64"/>
  <c r="AM2864" i="64" s="1"/>
  <c r="AM2907" i="64"/>
  <c r="AM2872" i="64"/>
  <c r="AM2898" i="64" s="1"/>
  <c r="AE2838" i="64"/>
  <c r="AE2864" i="64" s="1"/>
  <c r="AE2907" i="64"/>
  <c r="AE2872" i="64"/>
  <c r="AE2898" i="64" s="1"/>
  <c r="W2838" i="64"/>
  <c r="W2864" i="64" s="1"/>
  <c r="W2907" i="64"/>
  <c r="W2872" i="64"/>
  <c r="W2898" i="64" s="1"/>
  <c r="CJ2835" i="64"/>
  <c r="CJ2869" i="64"/>
  <c r="CJ2895" i="64" s="1"/>
  <c r="CJ2904" i="64"/>
  <c r="CB2835" i="64"/>
  <c r="CB2904" i="64"/>
  <c r="CB2869" i="64"/>
  <c r="CB2895" i="64" s="1"/>
  <c r="BT2835" i="64"/>
  <c r="BT2869" i="64"/>
  <c r="BT2895" i="64" s="1"/>
  <c r="BT2904" i="64"/>
  <c r="BL2835" i="64"/>
  <c r="BL2869" i="64"/>
  <c r="BL2895" i="64" s="1"/>
  <c r="BL2904" i="64"/>
  <c r="BD2835" i="64"/>
  <c r="BD2869" i="64"/>
  <c r="BD2895" i="64" s="1"/>
  <c r="BD2904" i="64"/>
  <c r="AV2835" i="64"/>
  <c r="AV2869" i="64"/>
  <c r="AV2895" i="64" s="1"/>
  <c r="AV2904" i="64"/>
  <c r="AN2835" i="64"/>
  <c r="AN2904" i="64"/>
  <c r="AN2869" i="64"/>
  <c r="AN2895" i="64" s="1"/>
  <c r="AF2835" i="64"/>
  <c r="AF2869" i="64"/>
  <c r="AF2895" i="64" s="1"/>
  <c r="AF2904" i="64"/>
  <c r="X2835" i="64"/>
  <c r="X2869" i="64"/>
  <c r="X2895" i="64" s="1"/>
  <c r="X2904" i="64"/>
  <c r="CF2834" i="64"/>
  <c r="CF2860" i="64" s="1"/>
  <c r="CF2903" i="64"/>
  <c r="CF2868" i="64"/>
  <c r="AB2834" i="64"/>
  <c r="AB2860" i="64" s="1"/>
  <c r="AB2903" i="64"/>
  <c r="AB2868" i="64"/>
  <c r="AZ2839" i="64"/>
  <c r="AZ2865" i="64" s="1"/>
  <c r="AZ2873" i="64"/>
  <c r="AZ2899" i="64" s="1"/>
  <c r="AZ2908" i="64"/>
  <c r="BQ2838" i="64"/>
  <c r="BQ2864" i="64" s="1"/>
  <c r="BQ2872" i="64"/>
  <c r="BQ2898" i="64" s="1"/>
  <c r="BQ2907" i="64"/>
  <c r="U2838" i="64"/>
  <c r="U2864" i="64" s="1"/>
  <c r="U2872" i="64"/>
  <c r="U2898" i="64" s="1"/>
  <c r="U2907" i="64"/>
  <c r="AT2835" i="64"/>
  <c r="AT2904" i="64"/>
  <c r="AT2869" i="64"/>
  <c r="AT2895" i="64" s="1"/>
  <c r="CD2834" i="64"/>
  <c r="CD2860" i="64" s="1"/>
  <c r="CD2868" i="64"/>
  <c r="CD2903" i="64"/>
  <c r="Z2834" i="64"/>
  <c r="Z2860" i="64" s="1"/>
  <c r="Z2903" i="64"/>
  <c r="Z2868" i="64"/>
  <c r="BV2839" i="64"/>
  <c r="BV2865" i="64" s="1"/>
  <c r="BV2873" i="64"/>
  <c r="BV2899" i="64" s="1"/>
  <c r="BV2908" i="64"/>
  <c r="BW2838" i="64"/>
  <c r="BW2864" i="64" s="1"/>
  <c r="BW2872" i="64"/>
  <c r="BW2898" i="64" s="1"/>
  <c r="BW2907" i="64"/>
  <c r="CC2834" i="64"/>
  <c r="CC2860" i="64" s="1"/>
  <c r="CC2903" i="64"/>
  <c r="CC2868" i="64"/>
  <c r="AO2834" i="64"/>
  <c r="AO2860" i="64" s="1"/>
  <c r="AO2903" i="64"/>
  <c r="AO2868" i="64"/>
  <c r="BU2839" i="64"/>
  <c r="BU2865" i="64" s="1"/>
  <c r="BU2908" i="64"/>
  <c r="BU2873" i="64"/>
  <c r="BU2899" i="64" s="1"/>
  <c r="AG2839" i="64"/>
  <c r="AG2865" i="64" s="1"/>
  <c r="AG2908" i="64"/>
  <c r="AG2873" i="64"/>
  <c r="AG2899" i="64" s="1"/>
  <c r="BN2838" i="64"/>
  <c r="BN2864" i="64" s="1"/>
  <c r="BN2872" i="64"/>
  <c r="BN2898" i="64" s="1"/>
  <c r="BN2907" i="64"/>
  <c r="Z2838" i="64"/>
  <c r="Z2864" i="64" s="1"/>
  <c r="Z2872" i="64"/>
  <c r="Z2898" i="64" s="1"/>
  <c r="Z2907" i="64"/>
  <c r="BG2835" i="64"/>
  <c r="BG2904" i="64"/>
  <c r="BG2869" i="64"/>
  <c r="BG2895" i="64" s="1"/>
  <c r="CG2834" i="64"/>
  <c r="CG2860" i="64" s="1"/>
  <c r="CG2903" i="64"/>
  <c r="CG2868" i="64"/>
  <c r="BY2834" i="64"/>
  <c r="BY2860" i="64" s="1"/>
  <c r="BY2903" i="64"/>
  <c r="BY2868" i="64"/>
  <c r="BQ2834" i="64"/>
  <c r="BQ2860" i="64" s="1"/>
  <c r="BQ2903" i="64"/>
  <c r="BQ2868" i="64"/>
  <c r="BI2834" i="64"/>
  <c r="BI2860" i="64" s="1"/>
  <c r="BI2903" i="64"/>
  <c r="BI2868" i="64"/>
  <c r="BA2834" i="64"/>
  <c r="BA2860" i="64" s="1"/>
  <c r="BA2903" i="64"/>
  <c r="BA2868" i="64"/>
  <c r="AS2834" i="64"/>
  <c r="AS2860" i="64" s="1"/>
  <c r="AS2903" i="64"/>
  <c r="AS2868" i="64"/>
  <c r="AK2834" i="64"/>
  <c r="AK2860" i="64" s="1"/>
  <c r="AK2903" i="64"/>
  <c r="AK2868" i="64"/>
  <c r="AC2834" i="64"/>
  <c r="AC2860" i="64" s="1"/>
  <c r="AC2903" i="64"/>
  <c r="AC2868" i="64"/>
  <c r="U2834" i="64"/>
  <c r="U2860" i="64" s="1"/>
  <c r="U2903" i="64"/>
  <c r="U2868" i="64"/>
  <c r="CG2839" i="64"/>
  <c r="CG2865" i="64" s="1"/>
  <c r="CG2873" i="64"/>
  <c r="CG2899" i="64" s="1"/>
  <c r="CG2908" i="64"/>
  <c r="BY2839" i="64"/>
  <c r="BY2865" i="64" s="1"/>
  <c r="BY2873" i="64"/>
  <c r="BY2899" i="64" s="1"/>
  <c r="BY2908" i="64"/>
  <c r="BQ2839" i="64"/>
  <c r="BQ2865" i="64" s="1"/>
  <c r="BQ2873" i="64"/>
  <c r="BQ2899" i="64" s="1"/>
  <c r="BQ2908" i="64"/>
  <c r="BI2839" i="64"/>
  <c r="BI2865" i="64" s="1"/>
  <c r="BI2873" i="64"/>
  <c r="BI2899" i="64" s="1"/>
  <c r="BI2908" i="64"/>
  <c r="BA2839" i="64"/>
  <c r="BA2865" i="64" s="1"/>
  <c r="BA2873" i="64"/>
  <c r="BA2899" i="64" s="1"/>
  <c r="BA2908" i="64"/>
  <c r="AS2839" i="64"/>
  <c r="AS2865" i="64" s="1"/>
  <c r="AS2873" i="64"/>
  <c r="AS2899" i="64" s="1"/>
  <c r="AS2908" i="64"/>
  <c r="AK2839" i="64"/>
  <c r="AK2865" i="64" s="1"/>
  <c r="AK2873" i="64"/>
  <c r="AK2899" i="64" s="1"/>
  <c r="AK2908" i="64"/>
  <c r="AC2839" i="64"/>
  <c r="AC2865" i="64" s="1"/>
  <c r="AC2873" i="64"/>
  <c r="AC2899" i="64" s="1"/>
  <c r="AC2908" i="64"/>
  <c r="U2839" i="64"/>
  <c r="U2865" i="64" s="1"/>
  <c r="U2873" i="64"/>
  <c r="U2899" i="64" s="1"/>
  <c r="U2908" i="64"/>
  <c r="CH2838" i="64"/>
  <c r="CH2864" i="64" s="1"/>
  <c r="CH2907" i="64"/>
  <c r="CH2872" i="64"/>
  <c r="CH2898" i="64" s="1"/>
  <c r="BZ2838" i="64"/>
  <c r="BZ2864" i="64" s="1"/>
  <c r="BZ2907" i="64"/>
  <c r="BZ2872" i="64"/>
  <c r="BZ2898" i="64" s="1"/>
  <c r="BR2838" i="64"/>
  <c r="BR2864" i="64" s="1"/>
  <c r="BR2907" i="64"/>
  <c r="BR2872" i="64"/>
  <c r="BR2898" i="64" s="1"/>
  <c r="BJ2838" i="64"/>
  <c r="BJ2864" i="64" s="1"/>
  <c r="BJ2907" i="64"/>
  <c r="BJ2872" i="64"/>
  <c r="BJ2898" i="64" s="1"/>
  <c r="BB2838" i="64"/>
  <c r="BB2864" i="64" s="1"/>
  <c r="BB2907" i="64"/>
  <c r="BB2872" i="64"/>
  <c r="BB2898" i="64" s="1"/>
  <c r="AT2838" i="64"/>
  <c r="AT2864" i="64" s="1"/>
  <c r="AT2907" i="64"/>
  <c r="AT2872" i="64"/>
  <c r="AT2898" i="64" s="1"/>
  <c r="AL2838" i="64"/>
  <c r="AL2864" i="64" s="1"/>
  <c r="AL2907" i="64"/>
  <c r="AL2872" i="64"/>
  <c r="AL2898" i="64" s="1"/>
  <c r="AD2838" i="64"/>
  <c r="AD2864" i="64" s="1"/>
  <c r="AD2907" i="64"/>
  <c r="AD2872" i="64"/>
  <c r="AD2898" i="64" s="1"/>
  <c r="V2838" i="64"/>
  <c r="V2864" i="64" s="1"/>
  <c r="V2907" i="64"/>
  <c r="V2872" i="64"/>
  <c r="V2898" i="64" s="1"/>
  <c r="CI2835" i="64"/>
  <c r="CI2904" i="64"/>
  <c r="CI2869" i="64"/>
  <c r="CI2895" i="64" s="1"/>
  <c r="CA2835" i="64"/>
  <c r="CA2904" i="64"/>
  <c r="CA2869" i="64"/>
  <c r="CA2895" i="64" s="1"/>
  <c r="BS2835" i="64"/>
  <c r="BS2904" i="64"/>
  <c r="BS2869" i="64"/>
  <c r="BS2895" i="64" s="1"/>
  <c r="BK2835" i="64"/>
  <c r="BK2904" i="64"/>
  <c r="BK2869" i="64"/>
  <c r="BK2895" i="64" s="1"/>
  <c r="BC2835" i="64"/>
  <c r="BC2904" i="64"/>
  <c r="BC2869" i="64"/>
  <c r="BC2895" i="64" s="1"/>
  <c r="AU2835" i="64"/>
  <c r="AU2904" i="64"/>
  <c r="AU2869" i="64"/>
  <c r="AU2895" i="64" s="1"/>
  <c r="AM2835" i="64"/>
  <c r="AM2904" i="64"/>
  <c r="AM2869" i="64"/>
  <c r="AM2895" i="64" s="1"/>
  <c r="AE2835" i="64"/>
  <c r="AE2904" i="64"/>
  <c r="AE2869" i="64"/>
  <c r="AE2895" i="64" s="1"/>
  <c r="W2835" i="64"/>
  <c r="W2904" i="64"/>
  <c r="W2869" i="64"/>
  <c r="W2895" i="64" s="1"/>
  <c r="BA2771" i="64"/>
  <c r="BA2783" i="64" s="1"/>
  <c r="BA2792" i="64"/>
  <c r="BA2804" i="64" s="1"/>
  <c r="CD2771" i="64"/>
  <c r="CD2783" i="64" s="1"/>
  <c r="CD2792" i="64"/>
  <c r="CD2804" i="64" s="1"/>
  <c r="BV2771" i="64"/>
  <c r="BV2783" i="64" s="1"/>
  <c r="BV2792" i="64"/>
  <c r="BV2804" i="64" s="1"/>
  <c r="BN2771" i="64"/>
  <c r="BN2783" i="64" s="1"/>
  <c r="BN2792" i="64"/>
  <c r="BN2804" i="64" s="1"/>
  <c r="BF2771" i="64"/>
  <c r="BF2783" i="64" s="1"/>
  <c r="BF2792" i="64"/>
  <c r="BF2804" i="64" s="1"/>
  <c r="AX2771" i="64"/>
  <c r="AX2783" i="64" s="1"/>
  <c r="AX2792" i="64"/>
  <c r="AX2804" i="64" s="1"/>
  <c r="AP2771" i="64"/>
  <c r="AP2783" i="64" s="1"/>
  <c r="AP2792" i="64"/>
  <c r="AP2804" i="64" s="1"/>
  <c r="AH2771" i="64"/>
  <c r="AH2783" i="64" s="1"/>
  <c r="AH2792" i="64"/>
  <c r="AH2804" i="64" s="1"/>
  <c r="Z2771" i="64"/>
  <c r="Z2783" i="64" s="1"/>
  <c r="Z2792" i="64"/>
  <c r="Z2804" i="64" s="1"/>
  <c r="CD2776" i="64"/>
  <c r="CD2797" i="64"/>
  <c r="BV2776" i="64"/>
  <c r="BV2797" i="64"/>
  <c r="BN2776" i="64"/>
  <c r="BN2797" i="64"/>
  <c r="BF2776" i="64"/>
  <c r="BF2797" i="64"/>
  <c r="AX2776" i="64"/>
  <c r="AX2797" i="64"/>
  <c r="AP2776" i="64"/>
  <c r="AP2797" i="64"/>
  <c r="AH2776" i="64"/>
  <c r="AH2797" i="64"/>
  <c r="Z2776" i="64"/>
  <c r="Z2797" i="64"/>
  <c r="CE2775" i="64"/>
  <c r="CE2796" i="64"/>
  <c r="BW2775" i="64"/>
  <c r="BW2796" i="64"/>
  <c r="BO2775" i="64"/>
  <c r="BO2796" i="64"/>
  <c r="BG2775" i="64"/>
  <c r="BG2796" i="64"/>
  <c r="AY2775" i="64"/>
  <c r="AY2796" i="64"/>
  <c r="AQ2775" i="64"/>
  <c r="AQ2796" i="64"/>
  <c r="AI2775" i="64"/>
  <c r="AI2796" i="64"/>
  <c r="AA2775" i="64"/>
  <c r="AA2796" i="64"/>
  <c r="CF2772" i="64"/>
  <c r="CF2784" i="64" s="1"/>
  <c r="CF2793" i="64"/>
  <c r="BX2772" i="64"/>
  <c r="BX2784" i="64" s="1"/>
  <c r="BX2793" i="64"/>
  <c r="BP2772" i="64"/>
  <c r="BP2784" i="64" s="1"/>
  <c r="BP2793" i="64"/>
  <c r="BH2772" i="64"/>
  <c r="BH2784" i="64" s="1"/>
  <c r="BH2793" i="64"/>
  <c r="AZ2772" i="64"/>
  <c r="AZ2784" i="64" s="1"/>
  <c r="AZ2793" i="64"/>
  <c r="AR2772" i="64"/>
  <c r="AR2784" i="64" s="1"/>
  <c r="AR2793" i="64"/>
  <c r="AJ2772" i="64"/>
  <c r="AJ2784" i="64" s="1"/>
  <c r="AJ2793" i="64"/>
  <c r="AB2772" i="64"/>
  <c r="AB2784" i="64" s="1"/>
  <c r="AB2793" i="64"/>
  <c r="T2772" i="64"/>
  <c r="T2784" i="64" s="1"/>
  <c r="T2793" i="64"/>
  <c r="BI2771" i="64"/>
  <c r="BI2783" i="64" s="1"/>
  <c r="BI2792" i="64"/>
  <c r="BI2804" i="64" s="1"/>
  <c r="CK2771" i="64"/>
  <c r="CK2783" i="64" s="1"/>
  <c r="CK2792" i="64"/>
  <c r="CK2804" i="64" s="1"/>
  <c r="CC2771" i="64"/>
  <c r="CC2783" i="64" s="1"/>
  <c r="CC2792" i="64"/>
  <c r="CC2804" i="64" s="1"/>
  <c r="BU2771" i="64"/>
  <c r="BU2783" i="64" s="1"/>
  <c r="BU2792" i="64"/>
  <c r="BU2804" i="64" s="1"/>
  <c r="BM2771" i="64"/>
  <c r="BM2783" i="64" s="1"/>
  <c r="BM2792" i="64"/>
  <c r="BM2804" i="64" s="1"/>
  <c r="BE2771" i="64"/>
  <c r="BE2783" i="64" s="1"/>
  <c r="BE2792" i="64"/>
  <c r="BE2804" i="64" s="1"/>
  <c r="AW2771" i="64"/>
  <c r="AW2783" i="64" s="1"/>
  <c r="AW2792" i="64"/>
  <c r="AW2804" i="64" s="1"/>
  <c r="AO2771" i="64"/>
  <c r="AO2783" i="64" s="1"/>
  <c r="AO2792" i="64"/>
  <c r="AO2804" i="64" s="1"/>
  <c r="AG2771" i="64"/>
  <c r="AG2783" i="64" s="1"/>
  <c r="AG2792" i="64"/>
  <c r="AG2804" i="64" s="1"/>
  <c r="Y2771" i="64"/>
  <c r="Y2783" i="64" s="1"/>
  <c r="Y2792" i="64"/>
  <c r="Y2804" i="64" s="1"/>
  <c r="CK2776" i="64"/>
  <c r="CK2797" i="64"/>
  <c r="CC2776" i="64"/>
  <c r="CC2797" i="64"/>
  <c r="BU2776" i="64"/>
  <c r="BU2797" i="64"/>
  <c r="BM2776" i="64"/>
  <c r="BM2797" i="64"/>
  <c r="BE2776" i="64"/>
  <c r="BE2797" i="64"/>
  <c r="AW2776" i="64"/>
  <c r="AW2797" i="64"/>
  <c r="AO2776" i="64"/>
  <c r="AO2797" i="64"/>
  <c r="AG2776" i="64"/>
  <c r="AG2797" i="64"/>
  <c r="Y2776" i="64"/>
  <c r="Y2797" i="64"/>
  <c r="CD2775" i="64"/>
  <c r="CD2796" i="64"/>
  <c r="BV2775" i="64"/>
  <c r="BV2796" i="64"/>
  <c r="BN2775" i="64"/>
  <c r="BN2796" i="64"/>
  <c r="BF2775" i="64"/>
  <c r="BF2796" i="64"/>
  <c r="AX2775" i="64"/>
  <c r="AX2796" i="64"/>
  <c r="AP2775" i="64"/>
  <c r="AP2796" i="64"/>
  <c r="AH2775" i="64"/>
  <c r="AH2796" i="64"/>
  <c r="Z2775" i="64"/>
  <c r="Z2796" i="64"/>
  <c r="CE2772" i="64"/>
  <c r="CE2784" i="64" s="1"/>
  <c r="CE2793" i="64"/>
  <c r="BW2772" i="64"/>
  <c r="BW2784" i="64" s="1"/>
  <c r="BW2793" i="64"/>
  <c r="BO2772" i="64"/>
  <c r="BO2784" i="64" s="1"/>
  <c r="BO2793" i="64"/>
  <c r="BG2772" i="64"/>
  <c r="BG2784" i="64" s="1"/>
  <c r="BG2793" i="64"/>
  <c r="AY2772" i="64"/>
  <c r="AY2784" i="64" s="1"/>
  <c r="AY2793" i="64"/>
  <c r="AQ2772" i="64"/>
  <c r="AQ2784" i="64" s="1"/>
  <c r="AQ2793" i="64"/>
  <c r="AI2772" i="64"/>
  <c r="AI2784" i="64" s="1"/>
  <c r="AI2793" i="64"/>
  <c r="AA2772" i="64"/>
  <c r="AA2784" i="64" s="1"/>
  <c r="AA2793" i="64"/>
  <c r="CG2771" i="64"/>
  <c r="CG2783" i="64" s="1"/>
  <c r="CG2792" i="64"/>
  <c r="CG2804" i="64" s="1"/>
  <c r="AC2771" i="64"/>
  <c r="AC2783" i="64" s="1"/>
  <c r="AC2792" i="64"/>
  <c r="AC2804" i="64" s="1"/>
  <c r="CJ2771" i="64"/>
  <c r="CJ2783" i="64" s="1"/>
  <c r="CJ2792" i="64"/>
  <c r="CJ2804" i="64" s="1"/>
  <c r="CB2771" i="64"/>
  <c r="CB2783" i="64" s="1"/>
  <c r="CB2792" i="64"/>
  <c r="CB2804" i="64" s="1"/>
  <c r="BT2771" i="64"/>
  <c r="BT2783" i="64" s="1"/>
  <c r="BT2792" i="64"/>
  <c r="BT2804" i="64" s="1"/>
  <c r="BL2771" i="64"/>
  <c r="BL2783" i="64" s="1"/>
  <c r="BL2792" i="64"/>
  <c r="BL2804" i="64" s="1"/>
  <c r="BD2771" i="64"/>
  <c r="BD2783" i="64" s="1"/>
  <c r="BD2792" i="64"/>
  <c r="BD2804" i="64" s="1"/>
  <c r="AV2771" i="64"/>
  <c r="AV2783" i="64" s="1"/>
  <c r="AV2792" i="64"/>
  <c r="AV2804" i="64" s="1"/>
  <c r="AN2771" i="64"/>
  <c r="AN2783" i="64" s="1"/>
  <c r="AN2792" i="64"/>
  <c r="AN2804" i="64" s="1"/>
  <c r="AF2771" i="64"/>
  <c r="AF2783" i="64" s="1"/>
  <c r="AF2792" i="64"/>
  <c r="AF2804" i="64" s="1"/>
  <c r="X2771" i="64"/>
  <c r="X2783" i="64" s="1"/>
  <c r="X2792" i="64"/>
  <c r="X2804" i="64" s="1"/>
  <c r="CJ2776" i="64"/>
  <c r="CJ2797" i="64"/>
  <c r="CB2776" i="64"/>
  <c r="CB2797" i="64"/>
  <c r="BT2776" i="64"/>
  <c r="BT2797" i="64"/>
  <c r="BL2776" i="64"/>
  <c r="BL2797" i="64"/>
  <c r="BD2776" i="64"/>
  <c r="BD2797" i="64"/>
  <c r="AV2776" i="64"/>
  <c r="AV2797" i="64"/>
  <c r="AN2776" i="64"/>
  <c r="AN2797" i="64"/>
  <c r="AF2776" i="64"/>
  <c r="AF2797" i="64"/>
  <c r="X2776" i="64"/>
  <c r="X2797" i="64"/>
  <c r="CK2775" i="64"/>
  <c r="CK2796" i="64"/>
  <c r="CC2775" i="64"/>
  <c r="CC2796" i="64"/>
  <c r="BU2775" i="64"/>
  <c r="BU2796" i="64"/>
  <c r="BM2775" i="64"/>
  <c r="BM2796" i="64"/>
  <c r="BE2775" i="64"/>
  <c r="BE2796" i="64"/>
  <c r="AW2775" i="64"/>
  <c r="AW2796" i="64"/>
  <c r="AO2775" i="64"/>
  <c r="AO2796" i="64"/>
  <c r="AG2775" i="64"/>
  <c r="AG2796" i="64"/>
  <c r="Y2775" i="64"/>
  <c r="Y2796" i="64"/>
  <c r="CD2772" i="64"/>
  <c r="CD2784" i="64" s="1"/>
  <c r="CD2793" i="64"/>
  <c r="BV2772" i="64"/>
  <c r="BV2784" i="64" s="1"/>
  <c r="BV2793" i="64"/>
  <c r="BN2772" i="64"/>
  <c r="BN2784" i="64" s="1"/>
  <c r="BN2793" i="64"/>
  <c r="BF2772" i="64"/>
  <c r="BF2784" i="64" s="1"/>
  <c r="BF2793" i="64"/>
  <c r="AX2772" i="64"/>
  <c r="AX2784" i="64" s="1"/>
  <c r="AX2793" i="64"/>
  <c r="AP2772" i="64"/>
  <c r="AP2784" i="64" s="1"/>
  <c r="AP2793" i="64"/>
  <c r="AH2772" i="64"/>
  <c r="AH2784" i="64" s="1"/>
  <c r="AH2793" i="64"/>
  <c r="Z2772" i="64"/>
  <c r="Z2784" i="64" s="1"/>
  <c r="Z2793" i="64"/>
  <c r="CI2771" i="64"/>
  <c r="CI2783" i="64" s="1"/>
  <c r="CI2792" i="64"/>
  <c r="CI2804" i="64" s="1"/>
  <c r="CA2771" i="64"/>
  <c r="CA2783" i="64" s="1"/>
  <c r="CA2792" i="64"/>
  <c r="CA2804" i="64" s="1"/>
  <c r="BS2771" i="64"/>
  <c r="BS2783" i="64" s="1"/>
  <c r="BS2792" i="64"/>
  <c r="BS2804" i="64" s="1"/>
  <c r="BK2771" i="64"/>
  <c r="BK2783" i="64" s="1"/>
  <c r="BK2792" i="64"/>
  <c r="BK2804" i="64" s="1"/>
  <c r="BC2771" i="64"/>
  <c r="BC2783" i="64" s="1"/>
  <c r="BC2792" i="64"/>
  <c r="BC2804" i="64" s="1"/>
  <c r="AU2771" i="64"/>
  <c r="AU2783" i="64" s="1"/>
  <c r="AU2792" i="64"/>
  <c r="AU2804" i="64" s="1"/>
  <c r="AM2771" i="64"/>
  <c r="AM2783" i="64" s="1"/>
  <c r="AM2792" i="64"/>
  <c r="AM2804" i="64" s="1"/>
  <c r="AE2771" i="64"/>
  <c r="AE2783" i="64" s="1"/>
  <c r="AE2792" i="64"/>
  <c r="AE2804" i="64" s="1"/>
  <c r="W2771" i="64"/>
  <c r="W2783" i="64" s="1"/>
  <c r="W2792" i="64"/>
  <c r="W2804" i="64" s="1"/>
  <c r="CI2776" i="64"/>
  <c r="CI2797" i="64"/>
  <c r="CA2776" i="64"/>
  <c r="CA2797" i="64"/>
  <c r="BS2776" i="64"/>
  <c r="BS2797" i="64"/>
  <c r="BK2776" i="64"/>
  <c r="BK2797" i="64"/>
  <c r="BC2776" i="64"/>
  <c r="BC2797" i="64"/>
  <c r="AU2776" i="64"/>
  <c r="AU2797" i="64"/>
  <c r="AM2776" i="64"/>
  <c r="AM2797" i="64"/>
  <c r="AE2776" i="64"/>
  <c r="AE2797" i="64"/>
  <c r="W2776" i="64"/>
  <c r="W2797" i="64"/>
  <c r="CJ2775" i="64"/>
  <c r="CJ2796" i="64"/>
  <c r="CB2775" i="64"/>
  <c r="CB2796" i="64"/>
  <c r="BT2775" i="64"/>
  <c r="BT2796" i="64"/>
  <c r="BL2775" i="64"/>
  <c r="BL2796" i="64"/>
  <c r="BD2775" i="64"/>
  <c r="BD2796" i="64"/>
  <c r="AV2775" i="64"/>
  <c r="AV2796" i="64"/>
  <c r="AN2775" i="64"/>
  <c r="AN2796" i="64"/>
  <c r="AF2775" i="64"/>
  <c r="AF2796" i="64"/>
  <c r="X2775" i="64"/>
  <c r="X2796" i="64"/>
  <c r="CK2772" i="64"/>
  <c r="CK2784" i="64" s="1"/>
  <c r="CK2793" i="64"/>
  <c r="CC2772" i="64"/>
  <c r="CC2784" i="64" s="1"/>
  <c r="CC2793" i="64"/>
  <c r="BU2772" i="64"/>
  <c r="BU2784" i="64" s="1"/>
  <c r="BU2793" i="64"/>
  <c r="BM2772" i="64"/>
  <c r="BM2784" i="64" s="1"/>
  <c r="BM2793" i="64"/>
  <c r="BE2772" i="64"/>
  <c r="BE2784" i="64" s="1"/>
  <c r="BE2793" i="64"/>
  <c r="AW2772" i="64"/>
  <c r="AW2784" i="64" s="1"/>
  <c r="AW2793" i="64"/>
  <c r="AO2772" i="64"/>
  <c r="AO2784" i="64" s="1"/>
  <c r="AO2793" i="64"/>
  <c r="AG2772" i="64"/>
  <c r="AG2784" i="64" s="1"/>
  <c r="AG2793" i="64"/>
  <c r="Y2772" i="64"/>
  <c r="Y2784" i="64" s="1"/>
  <c r="Y2793" i="64"/>
  <c r="CH2771" i="64"/>
  <c r="CH2783" i="64" s="1"/>
  <c r="CH2792" i="64"/>
  <c r="CH2804" i="64" s="1"/>
  <c r="BZ2771" i="64"/>
  <c r="BZ2783" i="64" s="1"/>
  <c r="BZ2792" i="64"/>
  <c r="BZ2804" i="64" s="1"/>
  <c r="BR2771" i="64"/>
  <c r="BR2783" i="64" s="1"/>
  <c r="BR2792" i="64"/>
  <c r="BR2804" i="64" s="1"/>
  <c r="BJ2771" i="64"/>
  <c r="BJ2783" i="64" s="1"/>
  <c r="BJ2792" i="64"/>
  <c r="BJ2804" i="64" s="1"/>
  <c r="BB2771" i="64"/>
  <c r="BB2783" i="64" s="1"/>
  <c r="BB2792" i="64"/>
  <c r="BB2804" i="64" s="1"/>
  <c r="AT2771" i="64"/>
  <c r="AT2783" i="64" s="1"/>
  <c r="AT2792" i="64"/>
  <c r="AT2804" i="64" s="1"/>
  <c r="AL2771" i="64"/>
  <c r="AL2783" i="64" s="1"/>
  <c r="AL2792" i="64"/>
  <c r="AL2804" i="64" s="1"/>
  <c r="AD2771" i="64"/>
  <c r="AD2783" i="64" s="1"/>
  <c r="AD2792" i="64"/>
  <c r="AD2804" i="64" s="1"/>
  <c r="V2771" i="64"/>
  <c r="V2783" i="64" s="1"/>
  <c r="V2792" i="64"/>
  <c r="V2804" i="64" s="1"/>
  <c r="CH2776" i="64"/>
  <c r="CH2797" i="64"/>
  <c r="BZ2776" i="64"/>
  <c r="BZ2797" i="64"/>
  <c r="BR2776" i="64"/>
  <c r="BR2797" i="64"/>
  <c r="BJ2776" i="64"/>
  <c r="BJ2797" i="64"/>
  <c r="BB2776" i="64"/>
  <c r="BB2797" i="64"/>
  <c r="AT2776" i="64"/>
  <c r="AT2797" i="64"/>
  <c r="AL2776" i="64"/>
  <c r="AL2797" i="64"/>
  <c r="AD2776" i="64"/>
  <c r="AD2797" i="64"/>
  <c r="V2776" i="64"/>
  <c r="V2797" i="64"/>
  <c r="CI2775" i="64"/>
  <c r="CI2796" i="64"/>
  <c r="CA2775" i="64"/>
  <c r="CA2796" i="64"/>
  <c r="BS2775" i="64"/>
  <c r="BS2796" i="64"/>
  <c r="BK2775" i="64"/>
  <c r="BK2796" i="64"/>
  <c r="BC2775" i="64"/>
  <c r="BC2796" i="64"/>
  <c r="AU2775" i="64"/>
  <c r="AU2796" i="64"/>
  <c r="AM2775" i="64"/>
  <c r="AM2796" i="64"/>
  <c r="AE2775" i="64"/>
  <c r="AE2796" i="64"/>
  <c r="W2775" i="64"/>
  <c r="W2796" i="64"/>
  <c r="CJ2772" i="64"/>
  <c r="CJ2784" i="64" s="1"/>
  <c r="CJ2793" i="64"/>
  <c r="CB2772" i="64"/>
  <c r="CB2784" i="64" s="1"/>
  <c r="CB2793" i="64"/>
  <c r="BT2772" i="64"/>
  <c r="BT2784" i="64" s="1"/>
  <c r="BT2793" i="64"/>
  <c r="BL2772" i="64"/>
  <c r="BL2784" i="64" s="1"/>
  <c r="BL2793" i="64"/>
  <c r="BD2772" i="64"/>
  <c r="BD2784" i="64" s="1"/>
  <c r="BD2793" i="64"/>
  <c r="AV2772" i="64"/>
  <c r="AV2784" i="64" s="1"/>
  <c r="AV2793" i="64"/>
  <c r="AN2772" i="64"/>
  <c r="AN2784" i="64" s="1"/>
  <c r="AN2793" i="64"/>
  <c r="AF2772" i="64"/>
  <c r="AF2784" i="64" s="1"/>
  <c r="AF2793" i="64"/>
  <c r="X2772" i="64"/>
  <c r="X2784" i="64" s="1"/>
  <c r="X2793" i="64"/>
  <c r="BY2771" i="64"/>
  <c r="BY2783" i="64" s="1"/>
  <c r="BY2792" i="64"/>
  <c r="BY2804" i="64" s="1"/>
  <c r="BQ2771" i="64"/>
  <c r="BQ2783" i="64" s="1"/>
  <c r="BQ2792" i="64"/>
  <c r="BQ2804" i="64" s="1"/>
  <c r="AS2771" i="64"/>
  <c r="AS2783" i="64" s="1"/>
  <c r="AS2792" i="64"/>
  <c r="AS2804" i="64" s="1"/>
  <c r="CG2776" i="64"/>
  <c r="CG2797" i="64"/>
  <c r="BY2776" i="64"/>
  <c r="BY2797" i="64"/>
  <c r="BQ2776" i="64"/>
  <c r="BQ2797" i="64"/>
  <c r="BI2776" i="64"/>
  <c r="BI2797" i="64"/>
  <c r="BA2776" i="64"/>
  <c r="BA2797" i="64"/>
  <c r="AS2776" i="64"/>
  <c r="AS2797" i="64"/>
  <c r="AK2776" i="64"/>
  <c r="AK2797" i="64"/>
  <c r="AC2776" i="64"/>
  <c r="AC2797" i="64"/>
  <c r="U2776" i="64"/>
  <c r="U2797" i="64"/>
  <c r="CH2775" i="64"/>
  <c r="CH2796" i="64"/>
  <c r="BZ2775" i="64"/>
  <c r="BZ2796" i="64"/>
  <c r="BR2775" i="64"/>
  <c r="BR2796" i="64"/>
  <c r="BJ2775" i="64"/>
  <c r="BJ2796" i="64"/>
  <c r="BB2775" i="64"/>
  <c r="BB2796" i="64"/>
  <c r="AT2775" i="64"/>
  <c r="AT2796" i="64"/>
  <c r="AL2775" i="64"/>
  <c r="AL2796" i="64"/>
  <c r="AD2775" i="64"/>
  <c r="AD2796" i="64"/>
  <c r="V2775" i="64"/>
  <c r="V2796" i="64"/>
  <c r="CI2772" i="64"/>
  <c r="CI2784" i="64" s="1"/>
  <c r="CI2793" i="64"/>
  <c r="CA2772" i="64"/>
  <c r="CA2784" i="64" s="1"/>
  <c r="CA2793" i="64"/>
  <c r="BS2772" i="64"/>
  <c r="BS2784" i="64" s="1"/>
  <c r="BS2793" i="64"/>
  <c r="BK2772" i="64"/>
  <c r="BK2784" i="64" s="1"/>
  <c r="BK2793" i="64"/>
  <c r="BC2772" i="64"/>
  <c r="BC2784" i="64" s="1"/>
  <c r="BC2793" i="64"/>
  <c r="AU2772" i="64"/>
  <c r="AU2784" i="64" s="1"/>
  <c r="AU2793" i="64"/>
  <c r="AM2772" i="64"/>
  <c r="AM2784" i="64" s="1"/>
  <c r="AM2793" i="64"/>
  <c r="AE2772" i="64"/>
  <c r="AE2784" i="64" s="1"/>
  <c r="AE2793" i="64"/>
  <c r="W2772" i="64"/>
  <c r="W2784" i="64" s="1"/>
  <c r="W2793" i="64"/>
  <c r="U2771" i="64"/>
  <c r="U2783" i="64" s="1"/>
  <c r="U2792" i="64"/>
  <c r="U2804" i="64" s="1"/>
  <c r="CF2771" i="64"/>
  <c r="CF2783" i="64" s="1"/>
  <c r="CF2792" i="64"/>
  <c r="CF2804" i="64" s="1"/>
  <c r="BX2771" i="64"/>
  <c r="BX2783" i="64" s="1"/>
  <c r="BX2792" i="64"/>
  <c r="BX2804" i="64" s="1"/>
  <c r="BP2771" i="64"/>
  <c r="BP2783" i="64" s="1"/>
  <c r="BP2792" i="64"/>
  <c r="BP2804" i="64" s="1"/>
  <c r="BH2771" i="64"/>
  <c r="BH2783" i="64" s="1"/>
  <c r="BH2792" i="64"/>
  <c r="BH2804" i="64" s="1"/>
  <c r="AZ2771" i="64"/>
  <c r="AZ2783" i="64" s="1"/>
  <c r="AZ2792" i="64"/>
  <c r="AZ2804" i="64" s="1"/>
  <c r="AR2771" i="64"/>
  <c r="AR2783" i="64" s="1"/>
  <c r="AR2792" i="64"/>
  <c r="AR2804" i="64" s="1"/>
  <c r="AJ2771" i="64"/>
  <c r="AJ2783" i="64" s="1"/>
  <c r="AJ2792" i="64"/>
  <c r="AJ2804" i="64" s="1"/>
  <c r="AB2771" i="64"/>
  <c r="AB2783" i="64" s="1"/>
  <c r="AB2792" i="64"/>
  <c r="AB2804" i="64" s="1"/>
  <c r="T2771" i="64"/>
  <c r="T2783" i="64" s="1"/>
  <c r="T2792" i="64"/>
  <c r="T2804" i="64" s="1"/>
  <c r="CF2776" i="64"/>
  <c r="CF2797" i="64"/>
  <c r="BX2776" i="64"/>
  <c r="BX2797" i="64"/>
  <c r="BP2776" i="64"/>
  <c r="BP2797" i="64"/>
  <c r="BH2776" i="64"/>
  <c r="BH2797" i="64"/>
  <c r="AZ2776" i="64"/>
  <c r="AZ2797" i="64"/>
  <c r="AR2776" i="64"/>
  <c r="AR2797" i="64"/>
  <c r="AJ2776" i="64"/>
  <c r="AJ2797" i="64"/>
  <c r="AB2776" i="64"/>
  <c r="AB2797" i="64"/>
  <c r="T2776" i="64"/>
  <c r="T2797" i="64"/>
  <c r="CG2775" i="64"/>
  <c r="CG2796" i="64"/>
  <c r="BY2775" i="64"/>
  <c r="BY2796" i="64"/>
  <c r="BQ2775" i="64"/>
  <c r="BQ2796" i="64"/>
  <c r="BI2775" i="64"/>
  <c r="BI2796" i="64"/>
  <c r="BA2775" i="64"/>
  <c r="BA2796" i="64"/>
  <c r="AS2775" i="64"/>
  <c r="AS2796" i="64"/>
  <c r="AK2775" i="64"/>
  <c r="AK2796" i="64"/>
  <c r="AC2775" i="64"/>
  <c r="AC2796" i="64"/>
  <c r="U2775" i="64"/>
  <c r="U2796" i="64"/>
  <c r="CH2772" i="64"/>
  <c r="CH2784" i="64" s="1"/>
  <c r="CH2793" i="64"/>
  <c r="BZ2772" i="64"/>
  <c r="BZ2784" i="64" s="1"/>
  <c r="BZ2793" i="64"/>
  <c r="BR2772" i="64"/>
  <c r="BR2784" i="64" s="1"/>
  <c r="BR2793" i="64"/>
  <c r="BJ2772" i="64"/>
  <c r="BJ2784" i="64" s="1"/>
  <c r="BJ2793" i="64"/>
  <c r="BB2772" i="64"/>
  <c r="BB2784" i="64" s="1"/>
  <c r="BB2793" i="64"/>
  <c r="AT2772" i="64"/>
  <c r="AT2784" i="64" s="1"/>
  <c r="AT2793" i="64"/>
  <c r="AL2772" i="64"/>
  <c r="AL2784" i="64" s="1"/>
  <c r="AL2793" i="64"/>
  <c r="AD2772" i="64"/>
  <c r="AD2784" i="64" s="1"/>
  <c r="AD2793" i="64"/>
  <c r="V2772" i="64"/>
  <c r="V2784" i="64" s="1"/>
  <c r="V2793" i="64"/>
  <c r="AK2771" i="64"/>
  <c r="AK2783" i="64" s="1"/>
  <c r="AK2792" i="64"/>
  <c r="AK2804" i="64" s="1"/>
  <c r="CE2771" i="64"/>
  <c r="CE2783" i="64" s="1"/>
  <c r="CE2792" i="64"/>
  <c r="CE2804" i="64" s="1"/>
  <c r="BW2771" i="64"/>
  <c r="BW2783" i="64" s="1"/>
  <c r="BW2792" i="64"/>
  <c r="BW2804" i="64" s="1"/>
  <c r="BO2771" i="64"/>
  <c r="BO2783" i="64" s="1"/>
  <c r="BO2792" i="64"/>
  <c r="BO2804" i="64" s="1"/>
  <c r="BG2771" i="64"/>
  <c r="BG2783" i="64" s="1"/>
  <c r="BG2792" i="64"/>
  <c r="BG2804" i="64" s="1"/>
  <c r="AY2771" i="64"/>
  <c r="AY2783" i="64" s="1"/>
  <c r="AY2792" i="64"/>
  <c r="AY2804" i="64" s="1"/>
  <c r="AQ2771" i="64"/>
  <c r="AQ2783" i="64" s="1"/>
  <c r="AQ2792" i="64"/>
  <c r="AQ2804" i="64" s="1"/>
  <c r="AI2771" i="64"/>
  <c r="AI2783" i="64" s="1"/>
  <c r="AI2792" i="64"/>
  <c r="AI2804" i="64" s="1"/>
  <c r="AA2771" i="64"/>
  <c r="AA2783" i="64" s="1"/>
  <c r="AA2792" i="64"/>
  <c r="AA2804" i="64" s="1"/>
  <c r="CE2776" i="64"/>
  <c r="CE2797" i="64"/>
  <c r="BW2776" i="64"/>
  <c r="BW2797" i="64"/>
  <c r="BO2776" i="64"/>
  <c r="BO2797" i="64"/>
  <c r="BG2776" i="64"/>
  <c r="BG2797" i="64"/>
  <c r="AY2776" i="64"/>
  <c r="AY2797" i="64"/>
  <c r="AQ2776" i="64"/>
  <c r="AQ2797" i="64"/>
  <c r="AI2776" i="64"/>
  <c r="AI2797" i="64"/>
  <c r="AA2776" i="64"/>
  <c r="AA2797" i="64"/>
  <c r="CF2775" i="64"/>
  <c r="CF2796" i="64"/>
  <c r="BX2775" i="64"/>
  <c r="BX2796" i="64"/>
  <c r="BP2775" i="64"/>
  <c r="BP2796" i="64"/>
  <c r="BH2775" i="64"/>
  <c r="BH2796" i="64"/>
  <c r="AZ2775" i="64"/>
  <c r="AZ2796" i="64"/>
  <c r="AR2775" i="64"/>
  <c r="AR2796" i="64"/>
  <c r="AJ2775" i="64"/>
  <c r="AJ2796" i="64"/>
  <c r="AB2775" i="64"/>
  <c r="AB2796" i="64"/>
  <c r="T2775" i="64"/>
  <c r="T2796" i="64"/>
  <c r="CG2772" i="64"/>
  <c r="CG2784" i="64" s="1"/>
  <c r="CG2793" i="64"/>
  <c r="BY2772" i="64"/>
  <c r="BY2784" i="64" s="1"/>
  <c r="BY2793" i="64"/>
  <c r="BQ2772" i="64"/>
  <c r="BQ2784" i="64" s="1"/>
  <c r="BQ2793" i="64"/>
  <c r="BI2772" i="64"/>
  <c r="BI2784" i="64" s="1"/>
  <c r="BI2793" i="64"/>
  <c r="BA2772" i="64"/>
  <c r="BA2784" i="64" s="1"/>
  <c r="BA2793" i="64"/>
  <c r="AS2772" i="64"/>
  <c r="AS2784" i="64" s="1"/>
  <c r="AS2793" i="64"/>
  <c r="AK2772" i="64"/>
  <c r="AK2784" i="64" s="1"/>
  <c r="AK2793" i="64"/>
  <c r="AC2772" i="64"/>
  <c r="AC2784" i="64" s="1"/>
  <c r="AC2793" i="64"/>
  <c r="U2772" i="64"/>
  <c r="U2784" i="64" s="1"/>
  <c r="U2793" i="64"/>
  <c r="AS2450" i="64"/>
  <c r="AS2463" i="64" s="1"/>
  <c r="AS2429" i="64"/>
  <c r="AS2441" i="64" s="1"/>
  <c r="BZ2454" i="64"/>
  <c r="BZ2433" i="64"/>
  <c r="AD2454" i="64"/>
  <c r="AD2433" i="64"/>
  <c r="AM2451" i="64"/>
  <c r="AM2464" i="64" s="1"/>
  <c r="AM2430" i="64"/>
  <c r="AM2442" i="64" s="1"/>
  <c r="CF2450" i="64"/>
  <c r="CF2463" i="64" s="1"/>
  <c r="CF2429" i="64"/>
  <c r="CF2441" i="64" s="1"/>
  <c r="BX2450" i="64"/>
  <c r="BX2463" i="64" s="1"/>
  <c r="BX2429" i="64"/>
  <c r="BX2441" i="64" s="1"/>
  <c r="BP2450" i="64"/>
  <c r="BP2463" i="64" s="1"/>
  <c r="BP2429" i="64"/>
  <c r="BP2441" i="64" s="1"/>
  <c r="BH2450" i="64"/>
  <c r="BH2463" i="64" s="1"/>
  <c r="BH2429" i="64"/>
  <c r="BH2441" i="64" s="1"/>
  <c r="AZ2450" i="64"/>
  <c r="AZ2463" i="64" s="1"/>
  <c r="AZ2429" i="64"/>
  <c r="AZ2441" i="64" s="1"/>
  <c r="AR2450" i="64"/>
  <c r="AR2463" i="64" s="1"/>
  <c r="AR2429" i="64"/>
  <c r="AR2441" i="64" s="1"/>
  <c r="AJ2450" i="64"/>
  <c r="AJ2463" i="64" s="1"/>
  <c r="AJ2429" i="64"/>
  <c r="AJ2441" i="64" s="1"/>
  <c r="AB2450" i="64"/>
  <c r="AB2463" i="64" s="1"/>
  <c r="AB2429" i="64"/>
  <c r="AB2441" i="64" s="1"/>
  <c r="T2450" i="64"/>
  <c r="T2463" i="64" s="1"/>
  <c r="T2429" i="64"/>
  <c r="T2441" i="64" s="1"/>
  <c r="CF2455" i="64"/>
  <c r="CF2468" i="64" s="1"/>
  <c r="CF2434" i="64"/>
  <c r="CF2446" i="64" s="1"/>
  <c r="BX2455" i="64"/>
  <c r="BX2468" i="64" s="1"/>
  <c r="BX2434" i="64"/>
  <c r="BX2446" i="64" s="1"/>
  <c r="BP2455" i="64"/>
  <c r="BP2468" i="64" s="1"/>
  <c r="BP2434" i="64"/>
  <c r="BP2446" i="64" s="1"/>
  <c r="BH2455" i="64"/>
  <c r="BH2468" i="64" s="1"/>
  <c r="BH2434" i="64"/>
  <c r="BH2446" i="64" s="1"/>
  <c r="AZ2455" i="64"/>
  <c r="AZ2468" i="64" s="1"/>
  <c r="AZ2434" i="64"/>
  <c r="AZ2446" i="64" s="1"/>
  <c r="AR2455" i="64"/>
  <c r="AR2468" i="64" s="1"/>
  <c r="AR2434" i="64"/>
  <c r="AR2446" i="64" s="1"/>
  <c r="AJ2455" i="64"/>
  <c r="AJ2468" i="64" s="1"/>
  <c r="AJ2434" i="64"/>
  <c r="AJ2446" i="64" s="1"/>
  <c r="AB2455" i="64"/>
  <c r="AB2468" i="64" s="1"/>
  <c r="AB2434" i="64"/>
  <c r="AB2446" i="64" s="1"/>
  <c r="T2455" i="64"/>
  <c r="T2468" i="64" s="1"/>
  <c r="T2434" i="64"/>
  <c r="T2446" i="64" s="1"/>
  <c r="CG2454" i="64"/>
  <c r="CG2433" i="64"/>
  <c r="BY2454" i="64"/>
  <c r="BY2433" i="64"/>
  <c r="BQ2433" i="64"/>
  <c r="BQ2454" i="64"/>
  <c r="BI2454" i="64"/>
  <c r="BI2433" i="64"/>
  <c r="BA2454" i="64"/>
  <c r="BA2433" i="64"/>
  <c r="AS2454" i="64"/>
  <c r="AS2433" i="64"/>
  <c r="AK2454" i="64"/>
  <c r="AK2433" i="64"/>
  <c r="AC2454" i="64"/>
  <c r="AC2433" i="64"/>
  <c r="U2454" i="64"/>
  <c r="U2433" i="64"/>
  <c r="CH2451" i="64"/>
  <c r="CH2464" i="64" s="1"/>
  <c r="CH2430" i="64"/>
  <c r="CH2442" i="64" s="1"/>
  <c r="BZ2451" i="64"/>
  <c r="BZ2464" i="64" s="1"/>
  <c r="BZ2430" i="64"/>
  <c r="BZ2442" i="64" s="1"/>
  <c r="BR2451" i="64"/>
  <c r="BR2464" i="64" s="1"/>
  <c r="BR2430" i="64"/>
  <c r="BR2442" i="64" s="1"/>
  <c r="BJ2451" i="64"/>
  <c r="BJ2464" i="64" s="1"/>
  <c r="BJ2430" i="64"/>
  <c r="BJ2442" i="64" s="1"/>
  <c r="BB2451" i="64"/>
  <c r="BB2464" i="64" s="1"/>
  <c r="BB2430" i="64"/>
  <c r="BB2442" i="64" s="1"/>
  <c r="AT2451" i="64"/>
  <c r="AT2464" i="64" s="1"/>
  <c r="AT2430" i="64"/>
  <c r="AT2442" i="64" s="1"/>
  <c r="AL2451" i="64"/>
  <c r="AL2464" i="64" s="1"/>
  <c r="AL2430" i="64"/>
  <c r="AL2442" i="64" s="1"/>
  <c r="AD2451" i="64"/>
  <c r="AD2464" i="64" s="1"/>
  <c r="AD2430" i="64"/>
  <c r="AD2442" i="64" s="1"/>
  <c r="V2451" i="64"/>
  <c r="V2464" i="64" s="1"/>
  <c r="V2430" i="64"/>
  <c r="V2442" i="64" s="1"/>
  <c r="BQ2429" i="64"/>
  <c r="BQ2441" i="64" s="1"/>
  <c r="BQ2450" i="64"/>
  <c r="BQ2463" i="64" s="1"/>
  <c r="CG2455" i="64"/>
  <c r="CG2468" i="64" s="1"/>
  <c r="CG2434" i="64"/>
  <c r="CG2446" i="64" s="1"/>
  <c r="AS2455" i="64"/>
  <c r="AS2468" i="64" s="1"/>
  <c r="AS2434" i="64"/>
  <c r="AS2446" i="64" s="1"/>
  <c r="CH2454" i="64"/>
  <c r="CH2433" i="64"/>
  <c r="V2454" i="64"/>
  <c r="V2433" i="64"/>
  <c r="AU2451" i="64"/>
  <c r="AU2464" i="64" s="1"/>
  <c r="AU2430" i="64"/>
  <c r="AU2442" i="64" s="1"/>
  <c r="CE2450" i="64"/>
  <c r="CE2463" i="64" s="1"/>
  <c r="CE2429" i="64"/>
  <c r="CE2441" i="64" s="1"/>
  <c r="BW2450" i="64"/>
  <c r="BW2463" i="64" s="1"/>
  <c r="BW2429" i="64"/>
  <c r="BW2441" i="64" s="1"/>
  <c r="BO2450" i="64"/>
  <c r="BO2463" i="64" s="1"/>
  <c r="BO2429" i="64"/>
  <c r="BO2441" i="64" s="1"/>
  <c r="BG2450" i="64"/>
  <c r="BG2463" i="64" s="1"/>
  <c r="BG2429" i="64"/>
  <c r="BG2441" i="64" s="1"/>
  <c r="AY2450" i="64"/>
  <c r="AY2463" i="64" s="1"/>
  <c r="AY2429" i="64"/>
  <c r="AY2441" i="64" s="1"/>
  <c r="AQ2450" i="64"/>
  <c r="AQ2463" i="64" s="1"/>
  <c r="AQ2429" i="64"/>
  <c r="AQ2441" i="64" s="1"/>
  <c r="AI2450" i="64"/>
  <c r="AI2463" i="64" s="1"/>
  <c r="AI2429" i="64"/>
  <c r="AI2441" i="64" s="1"/>
  <c r="AA2450" i="64"/>
  <c r="AA2463" i="64" s="1"/>
  <c r="AA2429" i="64"/>
  <c r="AA2441" i="64" s="1"/>
  <c r="CE2455" i="64"/>
  <c r="CE2468" i="64" s="1"/>
  <c r="CE2434" i="64"/>
  <c r="CE2446" i="64" s="1"/>
  <c r="BW2455" i="64"/>
  <c r="BW2468" i="64" s="1"/>
  <c r="BW2434" i="64"/>
  <c r="BW2446" i="64" s="1"/>
  <c r="BO2455" i="64"/>
  <c r="BO2468" i="64" s="1"/>
  <c r="BO2434" i="64"/>
  <c r="BO2446" i="64" s="1"/>
  <c r="BG2455" i="64"/>
  <c r="BG2468" i="64" s="1"/>
  <c r="BG2434" i="64"/>
  <c r="BG2446" i="64" s="1"/>
  <c r="AY2455" i="64"/>
  <c r="AY2468" i="64" s="1"/>
  <c r="AY2434" i="64"/>
  <c r="AY2446" i="64" s="1"/>
  <c r="AQ2455" i="64"/>
  <c r="AQ2468" i="64" s="1"/>
  <c r="AQ2434" i="64"/>
  <c r="AQ2446" i="64" s="1"/>
  <c r="AI2455" i="64"/>
  <c r="AI2468" i="64" s="1"/>
  <c r="AI2434" i="64"/>
  <c r="AI2446" i="64" s="1"/>
  <c r="AA2455" i="64"/>
  <c r="AA2468" i="64" s="1"/>
  <c r="AA2434" i="64"/>
  <c r="AA2446" i="64" s="1"/>
  <c r="CF2454" i="64"/>
  <c r="CF2433" i="64"/>
  <c r="BX2454" i="64"/>
  <c r="BX2433" i="64"/>
  <c r="BP2454" i="64"/>
  <c r="BP2433" i="64"/>
  <c r="BH2454" i="64"/>
  <c r="BH2433" i="64"/>
  <c r="AZ2454" i="64"/>
  <c r="AZ2433" i="64"/>
  <c r="AR2454" i="64"/>
  <c r="AR2433" i="64"/>
  <c r="AJ2454" i="64"/>
  <c r="AJ2433" i="64"/>
  <c r="AB2454" i="64"/>
  <c r="AB2433" i="64"/>
  <c r="T2454" i="64"/>
  <c r="T2433" i="64"/>
  <c r="CG2451" i="64"/>
  <c r="CG2464" i="64" s="1"/>
  <c r="CG2430" i="64"/>
  <c r="CG2442" i="64" s="1"/>
  <c r="BY2451" i="64"/>
  <c r="BY2464" i="64" s="1"/>
  <c r="BY2430" i="64"/>
  <c r="BY2442" i="64" s="1"/>
  <c r="BQ2451" i="64"/>
  <c r="BQ2464" i="64" s="1"/>
  <c r="BQ2430" i="64"/>
  <c r="BQ2442" i="64" s="1"/>
  <c r="BI2451" i="64"/>
  <c r="BI2464" i="64" s="1"/>
  <c r="BI2430" i="64"/>
  <c r="BI2442" i="64" s="1"/>
  <c r="BA2451" i="64"/>
  <c r="BA2464" i="64" s="1"/>
  <c r="BA2430" i="64"/>
  <c r="BA2442" i="64" s="1"/>
  <c r="AS2451" i="64"/>
  <c r="AS2464" i="64" s="1"/>
  <c r="AS2430" i="64"/>
  <c r="AS2442" i="64" s="1"/>
  <c r="AK2430" i="64"/>
  <c r="AK2442" i="64" s="1"/>
  <c r="AK2451" i="64"/>
  <c r="AK2464" i="64" s="1"/>
  <c r="AC2451" i="64"/>
  <c r="AC2464" i="64" s="1"/>
  <c r="AC2430" i="64"/>
  <c r="AC2442" i="64" s="1"/>
  <c r="U2451" i="64"/>
  <c r="U2464" i="64" s="1"/>
  <c r="U2430" i="64"/>
  <c r="U2442" i="64" s="1"/>
  <c r="BY2450" i="64"/>
  <c r="BY2463" i="64" s="1"/>
  <c r="BY2429" i="64"/>
  <c r="BY2441" i="64" s="1"/>
  <c r="U2450" i="64"/>
  <c r="U2463" i="64" s="1"/>
  <c r="U2429" i="64"/>
  <c r="U2441" i="64" s="1"/>
  <c r="BI2455" i="64"/>
  <c r="BI2468" i="64" s="1"/>
  <c r="BI2434" i="64"/>
  <c r="BI2446" i="64" s="1"/>
  <c r="U2455" i="64"/>
  <c r="U2468" i="64" s="1"/>
  <c r="U2434" i="64"/>
  <c r="U2446" i="64" s="1"/>
  <c r="AT2454" i="64"/>
  <c r="AT2433" i="64"/>
  <c r="BS2451" i="64"/>
  <c r="BS2464" i="64" s="1"/>
  <c r="BS2430" i="64"/>
  <c r="BS2442" i="64" s="1"/>
  <c r="W2451" i="64"/>
  <c r="W2464" i="64" s="1"/>
  <c r="W2430" i="64"/>
  <c r="W2442" i="64" s="1"/>
  <c r="CD2450" i="64"/>
  <c r="CD2463" i="64" s="1"/>
  <c r="CD2429" i="64"/>
  <c r="CD2441" i="64" s="1"/>
  <c r="BV2450" i="64"/>
  <c r="BV2463" i="64" s="1"/>
  <c r="BV2429" i="64"/>
  <c r="BV2441" i="64" s="1"/>
  <c r="BN2450" i="64"/>
  <c r="BN2463" i="64" s="1"/>
  <c r="BN2429" i="64"/>
  <c r="BN2441" i="64" s="1"/>
  <c r="BF2450" i="64"/>
  <c r="BF2463" i="64" s="1"/>
  <c r="BF2429" i="64"/>
  <c r="BF2441" i="64" s="1"/>
  <c r="AX2450" i="64"/>
  <c r="AX2463" i="64" s="1"/>
  <c r="AX2429" i="64"/>
  <c r="AX2441" i="64" s="1"/>
  <c r="AP2450" i="64"/>
  <c r="AP2463" i="64" s="1"/>
  <c r="AP2429" i="64"/>
  <c r="AP2441" i="64" s="1"/>
  <c r="AH2450" i="64"/>
  <c r="AH2463" i="64" s="1"/>
  <c r="AH2429" i="64"/>
  <c r="AH2441" i="64" s="1"/>
  <c r="Z2450" i="64"/>
  <c r="Z2463" i="64" s="1"/>
  <c r="Z2429" i="64"/>
  <c r="Z2441" i="64" s="1"/>
  <c r="CD2455" i="64"/>
  <c r="CD2468" i="64" s="1"/>
  <c r="CD2434" i="64"/>
  <c r="CD2446" i="64" s="1"/>
  <c r="BV2455" i="64"/>
  <c r="BV2468" i="64" s="1"/>
  <c r="BV2434" i="64"/>
  <c r="BV2446" i="64" s="1"/>
  <c r="BN2455" i="64"/>
  <c r="BN2468" i="64" s="1"/>
  <c r="BN2434" i="64"/>
  <c r="BN2446" i="64" s="1"/>
  <c r="BF2455" i="64"/>
  <c r="BF2468" i="64" s="1"/>
  <c r="BF2434" i="64"/>
  <c r="BF2446" i="64" s="1"/>
  <c r="AX2455" i="64"/>
  <c r="AX2468" i="64" s="1"/>
  <c r="AX2434" i="64"/>
  <c r="AX2446" i="64" s="1"/>
  <c r="AP2455" i="64"/>
  <c r="AP2468" i="64" s="1"/>
  <c r="AP2434" i="64"/>
  <c r="AP2446" i="64" s="1"/>
  <c r="AH2455" i="64"/>
  <c r="AH2468" i="64" s="1"/>
  <c r="AH2434" i="64"/>
  <c r="AH2446" i="64" s="1"/>
  <c r="Z2455" i="64"/>
  <c r="Z2468" i="64" s="1"/>
  <c r="Z2434" i="64"/>
  <c r="Z2446" i="64" s="1"/>
  <c r="CE2454" i="64"/>
  <c r="CE2433" i="64"/>
  <c r="BW2454" i="64"/>
  <c r="BW2433" i="64"/>
  <c r="BO2454" i="64"/>
  <c r="BO2433" i="64"/>
  <c r="BG2454" i="64"/>
  <c r="BG2433" i="64"/>
  <c r="AY2454" i="64"/>
  <c r="AY2433" i="64"/>
  <c r="AQ2454" i="64"/>
  <c r="AQ2433" i="64"/>
  <c r="AI2454" i="64"/>
  <c r="AI2433" i="64"/>
  <c r="AA2454" i="64"/>
  <c r="AA2433" i="64"/>
  <c r="CF2451" i="64"/>
  <c r="CF2464" i="64" s="1"/>
  <c r="CF2430" i="64"/>
  <c r="CF2442" i="64" s="1"/>
  <c r="BX2451" i="64"/>
  <c r="BX2464" i="64" s="1"/>
  <c r="BX2430" i="64"/>
  <c r="BX2442" i="64" s="1"/>
  <c r="BP2451" i="64"/>
  <c r="BP2464" i="64" s="1"/>
  <c r="BP2430" i="64"/>
  <c r="BP2442" i="64" s="1"/>
  <c r="BH2451" i="64"/>
  <c r="BH2464" i="64" s="1"/>
  <c r="BH2430" i="64"/>
  <c r="BH2442" i="64" s="1"/>
  <c r="AZ2451" i="64"/>
  <c r="AZ2464" i="64" s="1"/>
  <c r="AZ2430" i="64"/>
  <c r="AZ2442" i="64" s="1"/>
  <c r="AR2451" i="64"/>
  <c r="AR2464" i="64" s="1"/>
  <c r="AR2430" i="64"/>
  <c r="AR2442" i="64" s="1"/>
  <c r="AJ2451" i="64"/>
  <c r="AJ2464" i="64" s="1"/>
  <c r="AJ2430" i="64"/>
  <c r="AJ2442" i="64" s="1"/>
  <c r="AB2451" i="64"/>
  <c r="AB2464" i="64" s="1"/>
  <c r="AB2430" i="64"/>
  <c r="AB2442" i="64" s="1"/>
  <c r="T2451" i="64"/>
  <c r="T2464" i="64" s="1"/>
  <c r="T2430" i="64"/>
  <c r="T2442" i="64" s="1"/>
  <c r="W2416" i="64"/>
  <c r="BI2450" i="64"/>
  <c r="BI2463" i="64" s="1"/>
  <c r="BI2429" i="64"/>
  <c r="BI2441" i="64" s="1"/>
  <c r="BY2425" i="64"/>
  <c r="BY2455" i="64"/>
  <c r="BY2468" i="64" s="1"/>
  <c r="BY2434" i="64"/>
  <c r="BY2446" i="64" s="1"/>
  <c r="AL2454" i="64"/>
  <c r="AL2433" i="64"/>
  <c r="BK2451" i="64"/>
  <c r="BK2464" i="64" s="1"/>
  <c r="BK2430" i="64"/>
  <c r="BK2442" i="64" s="1"/>
  <c r="CK2450" i="64"/>
  <c r="CK2463" i="64" s="1"/>
  <c r="CK2429" i="64"/>
  <c r="CK2441" i="64" s="1"/>
  <c r="CC2450" i="64"/>
  <c r="CC2463" i="64" s="1"/>
  <c r="CC2429" i="64"/>
  <c r="CC2441" i="64" s="1"/>
  <c r="BU2450" i="64"/>
  <c r="BU2463" i="64" s="1"/>
  <c r="BU2429" i="64"/>
  <c r="BU2441" i="64" s="1"/>
  <c r="BM2450" i="64"/>
  <c r="BM2463" i="64" s="1"/>
  <c r="BM2429" i="64"/>
  <c r="BM2441" i="64" s="1"/>
  <c r="BE2450" i="64"/>
  <c r="BE2463" i="64" s="1"/>
  <c r="BE2429" i="64"/>
  <c r="BE2441" i="64" s="1"/>
  <c r="AW2450" i="64"/>
  <c r="AW2463" i="64" s="1"/>
  <c r="AW2429" i="64"/>
  <c r="AW2441" i="64" s="1"/>
  <c r="AO2450" i="64"/>
  <c r="AO2463" i="64" s="1"/>
  <c r="AO2429" i="64"/>
  <c r="AO2441" i="64" s="1"/>
  <c r="AG2450" i="64"/>
  <c r="AG2463" i="64" s="1"/>
  <c r="AG2429" i="64"/>
  <c r="AG2441" i="64" s="1"/>
  <c r="Y2450" i="64"/>
  <c r="Y2463" i="64" s="1"/>
  <c r="Y2429" i="64"/>
  <c r="Y2441" i="64" s="1"/>
  <c r="CK2455" i="64"/>
  <c r="CK2468" i="64" s="1"/>
  <c r="CK2434" i="64"/>
  <c r="CK2446" i="64" s="1"/>
  <c r="CC2455" i="64"/>
  <c r="CC2468" i="64" s="1"/>
  <c r="CC2434" i="64"/>
  <c r="CC2446" i="64" s="1"/>
  <c r="BU2455" i="64"/>
  <c r="BU2468" i="64" s="1"/>
  <c r="BU2434" i="64"/>
  <c r="BU2446" i="64" s="1"/>
  <c r="BM2455" i="64"/>
  <c r="BM2468" i="64" s="1"/>
  <c r="BM2434" i="64"/>
  <c r="BM2446" i="64" s="1"/>
  <c r="BE2455" i="64"/>
  <c r="BE2468" i="64" s="1"/>
  <c r="BE2434" i="64"/>
  <c r="BE2446" i="64" s="1"/>
  <c r="AW2455" i="64"/>
  <c r="AW2468" i="64" s="1"/>
  <c r="AW2434" i="64"/>
  <c r="AW2446" i="64" s="1"/>
  <c r="AO2455" i="64"/>
  <c r="AO2468" i="64" s="1"/>
  <c r="AO2434" i="64"/>
  <c r="AO2446" i="64" s="1"/>
  <c r="AG2455" i="64"/>
  <c r="AG2468" i="64" s="1"/>
  <c r="AG2434" i="64"/>
  <c r="AG2446" i="64" s="1"/>
  <c r="Y2455" i="64"/>
  <c r="Y2468" i="64" s="1"/>
  <c r="Y2434" i="64"/>
  <c r="Y2446" i="64" s="1"/>
  <c r="CD2454" i="64"/>
  <c r="CD2433" i="64"/>
  <c r="BV2454" i="64"/>
  <c r="BV2433" i="64"/>
  <c r="BN2454" i="64"/>
  <c r="BN2433" i="64"/>
  <c r="BF2454" i="64"/>
  <c r="BF2433" i="64"/>
  <c r="AX2454" i="64"/>
  <c r="AX2433" i="64"/>
  <c r="AP2454" i="64"/>
  <c r="AP2433" i="64"/>
  <c r="AH2454" i="64"/>
  <c r="AH2433" i="64"/>
  <c r="Z2454" i="64"/>
  <c r="Z2433" i="64"/>
  <c r="CE2451" i="64"/>
  <c r="CE2464" i="64" s="1"/>
  <c r="CE2430" i="64"/>
  <c r="CE2442" i="64" s="1"/>
  <c r="BW2451" i="64"/>
  <c r="BW2464" i="64" s="1"/>
  <c r="BW2430" i="64"/>
  <c r="BW2442" i="64" s="1"/>
  <c r="BO2451" i="64"/>
  <c r="BO2464" i="64" s="1"/>
  <c r="BO2430" i="64"/>
  <c r="BO2442" i="64" s="1"/>
  <c r="BG2451" i="64"/>
  <c r="BG2464" i="64" s="1"/>
  <c r="BG2430" i="64"/>
  <c r="BG2442" i="64" s="1"/>
  <c r="AY2451" i="64"/>
  <c r="AY2464" i="64" s="1"/>
  <c r="AY2430" i="64"/>
  <c r="AY2442" i="64" s="1"/>
  <c r="AQ2451" i="64"/>
  <c r="AQ2464" i="64" s="1"/>
  <c r="AQ2430" i="64"/>
  <c r="AQ2442" i="64" s="1"/>
  <c r="AI2451" i="64"/>
  <c r="AI2464" i="64" s="1"/>
  <c r="AI2430" i="64"/>
  <c r="AI2442" i="64" s="1"/>
  <c r="AA2451" i="64"/>
  <c r="AA2464" i="64" s="1"/>
  <c r="AA2430" i="64"/>
  <c r="AA2442" i="64" s="1"/>
  <c r="AK2429" i="64"/>
  <c r="AK2441" i="64" s="1"/>
  <c r="AK2450" i="64"/>
  <c r="AK2463" i="64" s="1"/>
  <c r="AK2434" i="64"/>
  <c r="AK2446" i="64" s="1"/>
  <c r="AK2455" i="64"/>
  <c r="AK2468" i="64" s="1"/>
  <c r="BJ2454" i="64"/>
  <c r="BJ2433" i="64"/>
  <c r="BC2451" i="64"/>
  <c r="BC2464" i="64" s="1"/>
  <c r="BC2430" i="64"/>
  <c r="BC2442" i="64" s="1"/>
  <c r="CB2450" i="64"/>
  <c r="CB2463" i="64" s="1"/>
  <c r="CB2429" i="64"/>
  <c r="CB2441" i="64" s="1"/>
  <c r="BD2450" i="64"/>
  <c r="BD2463" i="64" s="1"/>
  <c r="BD2429" i="64"/>
  <c r="BD2441" i="64" s="1"/>
  <c r="AF2450" i="64"/>
  <c r="AF2463" i="64" s="1"/>
  <c r="AF2429" i="64"/>
  <c r="AF2441" i="64" s="1"/>
  <c r="CB2455" i="64"/>
  <c r="CB2468" i="64" s="1"/>
  <c r="CB2434" i="64"/>
  <c r="CB2446" i="64" s="1"/>
  <c r="BD2455" i="64"/>
  <c r="BD2468" i="64" s="1"/>
  <c r="BD2434" i="64"/>
  <c r="BD2446" i="64" s="1"/>
  <c r="AF2455" i="64"/>
  <c r="AF2468" i="64" s="1"/>
  <c r="AF2434" i="64"/>
  <c r="AF2446" i="64" s="1"/>
  <c r="X2455" i="64"/>
  <c r="X2468" i="64" s="1"/>
  <c r="X2434" i="64"/>
  <c r="X2446" i="64" s="1"/>
  <c r="CK2454" i="64"/>
  <c r="CK2433" i="64"/>
  <c r="BM2454" i="64"/>
  <c r="BM2433" i="64"/>
  <c r="BE2454" i="64"/>
  <c r="BE2433" i="64"/>
  <c r="AW2454" i="64"/>
  <c r="AW2433" i="64"/>
  <c r="AO2454" i="64"/>
  <c r="AO2433" i="64"/>
  <c r="AG2454" i="64"/>
  <c r="AG2433" i="64"/>
  <c r="Y2454" i="64"/>
  <c r="Y2433" i="64"/>
  <c r="CD2451" i="64"/>
  <c r="CD2464" i="64" s="1"/>
  <c r="CD2430" i="64"/>
  <c r="CD2442" i="64" s="1"/>
  <c r="BV2451" i="64"/>
  <c r="BV2464" i="64" s="1"/>
  <c r="BV2430" i="64"/>
  <c r="BV2442" i="64" s="1"/>
  <c r="BN2451" i="64"/>
  <c r="BN2464" i="64" s="1"/>
  <c r="BN2430" i="64"/>
  <c r="BN2442" i="64" s="1"/>
  <c r="BF2451" i="64"/>
  <c r="BF2464" i="64" s="1"/>
  <c r="BF2430" i="64"/>
  <c r="BF2442" i="64" s="1"/>
  <c r="AX2451" i="64"/>
  <c r="AX2464" i="64" s="1"/>
  <c r="AX2430" i="64"/>
  <c r="AX2442" i="64" s="1"/>
  <c r="AP2451" i="64"/>
  <c r="AP2464" i="64" s="1"/>
  <c r="AP2430" i="64"/>
  <c r="AP2442" i="64" s="1"/>
  <c r="AH2451" i="64"/>
  <c r="AH2464" i="64" s="1"/>
  <c r="AH2430" i="64"/>
  <c r="AH2442" i="64" s="1"/>
  <c r="Z2451" i="64"/>
  <c r="Z2464" i="64" s="1"/>
  <c r="Z2430" i="64"/>
  <c r="Z2442" i="64" s="1"/>
  <c r="CG2450" i="64"/>
  <c r="CG2463" i="64" s="1"/>
  <c r="CG2429" i="64"/>
  <c r="CG2441" i="64" s="1"/>
  <c r="AC2450" i="64"/>
  <c r="AC2463" i="64" s="1"/>
  <c r="AC2429" i="64"/>
  <c r="AC2441" i="64" s="1"/>
  <c r="BA2455" i="64"/>
  <c r="BA2468" i="64" s="1"/>
  <c r="BA2434" i="64"/>
  <c r="BA2446" i="64" s="1"/>
  <c r="BR2454" i="64"/>
  <c r="BR2433" i="64"/>
  <c r="CI2451" i="64"/>
  <c r="CI2464" i="64" s="1"/>
  <c r="CI2430" i="64"/>
  <c r="CI2442" i="64" s="1"/>
  <c r="AE2451" i="64"/>
  <c r="AE2464" i="64" s="1"/>
  <c r="AE2430" i="64"/>
  <c r="AE2442" i="64" s="1"/>
  <c r="CJ2450" i="64"/>
  <c r="CJ2463" i="64" s="1"/>
  <c r="CJ2429" i="64"/>
  <c r="CJ2441" i="64" s="1"/>
  <c r="BL2450" i="64"/>
  <c r="BL2463" i="64" s="1"/>
  <c r="BL2429" i="64"/>
  <c r="BL2441" i="64" s="1"/>
  <c r="AN2450" i="64"/>
  <c r="AN2463" i="64" s="1"/>
  <c r="AN2429" i="64"/>
  <c r="AN2441" i="64" s="1"/>
  <c r="CJ2455" i="64"/>
  <c r="CJ2468" i="64" s="1"/>
  <c r="CJ2434" i="64"/>
  <c r="CJ2446" i="64" s="1"/>
  <c r="BL2455" i="64"/>
  <c r="BL2468" i="64" s="1"/>
  <c r="BL2434" i="64"/>
  <c r="BL2446" i="64" s="1"/>
  <c r="AV2455" i="64"/>
  <c r="AV2468" i="64" s="1"/>
  <c r="AV2434" i="64"/>
  <c r="AV2446" i="64" s="1"/>
  <c r="BU2454" i="64"/>
  <c r="BU2433" i="64"/>
  <c r="CI2450" i="64"/>
  <c r="CI2463" i="64" s="1"/>
  <c r="CI2429" i="64"/>
  <c r="CI2441" i="64" s="1"/>
  <c r="CA2450" i="64"/>
  <c r="CA2463" i="64" s="1"/>
  <c r="CA2429" i="64"/>
  <c r="CA2441" i="64" s="1"/>
  <c r="BS2450" i="64"/>
  <c r="BS2463" i="64" s="1"/>
  <c r="BS2429" i="64"/>
  <c r="BS2441" i="64" s="1"/>
  <c r="BK2450" i="64"/>
  <c r="BK2463" i="64" s="1"/>
  <c r="BK2429" i="64"/>
  <c r="BK2441" i="64" s="1"/>
  <c r="BC2450" i="64"/>
  <c r="BC2463" i="64" s="1"/>
  <c r="BC2429" i="64"/>
  <c r="BC2441" i="64" s="1"/>
  <c r="AU2450" i="64"/>
  <c r="AU2463" i="64" s="1"/>
  <c r="AU2429" i="64"/>
  <c r="AU2441" i="64" s="1"/>
  <c r="AM2450" i="64"/>
  <c r="AM2463" i="64" s="1"/>
  <c r="AM2429" i="64"/>
  <c r="AM2441" i="64" s="1"/>
  <c r="AE2450" i="64"/>
  <c r="AE2463" i="64" s="1"/>
  <c r="AE2429" i="64"/>
  <c r="AE2441" i="64" s="1"/>
  <c r="W2450" i="64"/>
  <c r="W2463" i="64" s="1"/>
  <c r="W2429" i="64"/>
  <c r="W2441" i="64" s="1"/>
  <c r="CI2455" i="64"/>
  <c r="CI2468" i="64" s="1"/>
  <c r="CI2434" i="64"/>
  <c r="CI2446" i="64" s="1"/>
  <c r="CA2455" i="64"/>
  <c r="CA2468" i="64" s="1"/>
  <c r="CA2434" i="64"/>
  <c r="CA2446" i="64" s="1"/>
  <c r="BS2455" i="64"/>
  <c r="BS2468" i="64" s="1"/>
  <c r="BS2434" i="64"/>
  <c r="BS2446" i="64" s="1"/>
  <c r="BK2455" i="64"/>
  <c r="BK2468" i="64" s="1"/>
  <c r="BK2434" i="64"/>
  <c r="BK2446" i="64" s="1"/>
  <c r="BC2455" i="64"/>
  <c r="BC2468" i="64" s="1"/>
  <c r="BC2434" i="64"/>
  <c r="BC2446" i="64" s="1"/>
  <c r="AU2455" i="64"/>
  <c r="AU2468" i="64" s="1"/>
  <c r="AU2434" i="64"/>
  <c r="AU2446" i="64" s="1"/>
  <c r="AM2455" i="64"/>
  <c r="AM2468" i="64" s="1"/>
  <c r="AM2434" i="64"/>
  <c r="AM2446" i="64" s="1"/>
  <c r="AE2455" i="64"/>
  <c r="AE2468" i="64" s="1"/>
  <c r="AE2434" i="64"/>
  <c r="AE2446" i="64" s="1"/>
  <c r="W2455" i="64"/>
  <c r="W2468" i="64" s="1"/>
  <c r="W2434" i="64"/>
  <c r="W2446" i="64" s="1"/>
  <c r="CJ2454" i="64"/>
  <c r="CJ2433" i="64"/>
  <c r="CB2454" i="64"/>
  <c r="CB2433" i="64"/>
  <c r="BT2454" i="64"/>
  <c r="BT2433" i="64"/>
  <c r="BL2454" i="64"/>
  <c r="BL2433" i="64"/>
  <c r="BD2454" i="64"/>
  <c r="BD2433" i="64"/>
  <c r="AV2454" i="64"/>
  <c r="AV2433" i="64"/>
  <c r="AN2454" i="64"/>
  <c r="AN2433" i="64"/>
  <c r="AF2454" i="64"/>
  <c r="AF2433" i="64"/>
  <c r="X2454" i="64"/>
  <c r="X2433" i="64"/>
  <c r="CK2451" i="64"/>
  <c r="CK2464" i="64" s="1"/>
  <c r="CK2430" i="64"/>
  <c r="CK2442" i="64" s="1"/>
  <c r="CC2451" i="64"/>
  <c r="CC2464" i="64" s="1"/>
  <c r="CC2430" i="64"/>
  <c r="CC2442" i="64" s="1"/>
  <c r="BU2421" i="64"/>
  <c r="BU2451" i="64"/>
  <c r="BU2464" i="64" s="1"/>
  <c r="BU2430" i="64"/>
  <c r="BU2442" i="64" s="1"/>
  <c r="BM2451" i="64"/>
  <c r="BM2464" i="64" s="1"/>
  <c r="BM2430" i="64"/>
  <c r="BM2442" i="64" s="1"/>
  <c r="BE2451" i="64"/>
  <c r="BE2464" i="64" s="1"/>
  <c r="BE2430" i="64"/>
  <c r="BE2442" i="64" s="1"/>
  <c r="AW2451" i="64"/>
  <c r="AW2464" i="64" s="1"/>
  <c r="AW2430" i="64"/>
  <c r="AW2442" i="64" s="1"/>
  <c r="AO2451" i="64"/>
  <c r="AO2464" i="64" s="1"/>
  <c r="AO2430" i="64"/>
  <c r="AO2442" i="64" s="1"/>
  <c r="AG2451" i="64"/>
  <c r="AG2464" i="64" s="1"/>
  <c r="AG2430" i="64"/>
  <c r="AG2442" i="64" s="1"/>
  <c r="Y2451" i="64"/>
  <c r="Y2464" i="64" s="1"/>
  <c r="Y2430" i="64"/>
  <c r="Y2442" i="64" s="1"/>
  <c r="W2457" i="64"/>
  <c r="V2459" i="64"/>
  <c r="BA2450" i="64"/>
  <c r="BA2463" i="64" s="1"/>
  <c r="BA2429" i="64"/>
  <c r="BA2441" i="64" s="1"/>
  <c r="BQ2455" i="64"/>
  <c r="BQ2468" i="64" s="1"/>
  <c r="BQ2434" i="64"/>
  <c r="BQ2446" i="64" s="1"/>
  <c r="AC2455" i="64"/>
  <c r="AC2468" i="64" s="1"/>
  <c r="AC2434" i="64"/>
  <c r="AC2446" i="64" s="1"/>
  <c r="BB2454" i="64"/>
  <c r="BB2433" i="64"/>
  <c r="CA2451" i="64"/>
  <c r="CA2464" i="64" s="1"/>
  <c r="CA2430" i="64"/>
  <c r="CA2442" i="64" s="1"/>
  <c r="BT2450" i="64"/>
  <c r="BT2463" i="64" s="1"/>
  <c r="BT2429" i="64"/>
  <c r="BT2441" i="64" s="1"/>
  <c r="AV2450" i="64"/>
  <c r="AV2463" i="64" s="1"/>
  <c r="AV2429" i="64"/>
  <c r="AV2441" i="64" s="1"/>
  <c r="X2450" i="64"/>
  <c r="X2463" i="64" s="1"/>
  <c r="X2429" i="64"/>
  <c r="X2441" i="64" s="1"/>
  <c r="BT2455" i="64"/>
  <c r="BT2468" i="64" s="1"/>
  <c r="BT2434" i="64"/>
  <c r="BT2446" i="64" s="1"/>
  <c r="AN2455" i="64"/>
  <c r="AN2468" i="64" s="1"/>
  <c r="AN2434" i="64"/>
  <c r="AN2446" i="64" s="1"/>
  <c r="CC2454" i="64"/>
  <c r="CC2433" i="64"/>
  <c r="CH2450" i="64"/>
  <c r="CH2463" i="64" s="1"/>
  <c r="CH2429" i="64"/>
  <c r="CH2441" i="64" s="1"/>
  <c r="BZ2450" i="64"/>
  <c r="BZ2463" i="64" s="1"/>
  <c r="BZ2429" i="64"/>
  <c r="BZ2441" i="64" s="1"/>
  <c r="BR2450" i="64"/>
  <c r="BR2463" i="64" s="1"/>
  <c r="BR2429" i="64"/>
  <c r="BR2441" i="64" s="1"/>
  <c r="BJ2450" i="64"/>
  <c r="BJ2463" i="64" s="1"/>
  <c r="BJ2429" i="64"/>
  <c r="BJ2441" i="64" s="1"/>
  <c r="BB2450" i="64"/>
  <c r="BB2463" i="64" s="1"/>
  <c r="BB2429" i="64"/>
  <c r="BB2441" i="64" s="1"/>
  <c r="AT2450" i="64"/>
  <c r="AT2463" i="64" s="1"/>
  <c r="AT2429" i="64"/>
  <c r="AT2441" i="64" s="1"/>
  <c r="AL2420" i="64"/>
  <c r="AL2450" i="64"/>
  <c r="AL2463" i="64" s="1"/>
  <c r="AL2429" i="64"/>
  <c r="AL2441" i="64" s="1"/>
  <c r="AD2450" i="64"/>
  <c r="AD2463" i="64" s="1"/>
  <c r="AD2429" i="64"/>
  <c r="AD2441" i="64" s="1"/>
  <c r="V2450" i="64"/>
  <c r="V2463" i="64" s="1"/>
  <c r="V2429" i="64"/>
  <c r="V2441" i="64" s="1"/>
  <c r="CH2455" i="64"/>
  <c r="CH2468" i="64" s="1"/>
  <c r="CH2434" i="64"/>
  <c r="CH2446" i="64" s="1"/>
  <c r="BZ2455" i="64"/>
  <c r="BZ2468" i="64" s="1"/>
  <c r="BZ2434" i="64"/>
  <c r="BZ2446" i="64" s="1"/>
  <c r="BR2455" i="64"/>
  <c r="BR2468" i="64" s="1"/>
  <c r="BR2434" i="64"/>
  <c r="BR2446" i="64" s="1"/>
  <c r="BJ2455" i="64"/>
  <c r="BJ2468" i="64" s="1"/>
  <c r="BJ2434" i="64"/>
  <c r="BJ2446" i="64" s="1"/>
  <c r="BB2455" i="64"/>
  <c r="BB2468" i="64" s="1"/>
  <c r="BB2434" i="64"/>
  <c r="BB2446" i="64" s="1"/>
  <c r="AT2455" i="64"/>
  <c r="AT2468" i="64" s="1"/>
  <c r="AT2434" i="64"/>
  <c r="AT2446" i="64" s="1"/>
  <c r="AL2455" i="64"/>
  <c r="AL2468" i="64" s="1"/>
  <c r="AL2434" i="64"/>
  <c r="AL2446" i="64" s="1"/>
  <c r="AD2455" i="64"/>
  <c r="AD2468" i="64" s="1"/>
  <c r="AD2434" i="64"/>
  <c r="AD2446" i="64" s="1"/>
  <c r="V2455" i="64"/>
  <c r="V2468" i="64" s="1"/>
  <c r="V2434" i="64"/>
  <c r="V2446" i="64" s="1"/>
  <c r="CI2454" i="64"/>
  <c r="CI2433" i="64"/>
  <c r="CA2454" i="64"/>
  <c r="CA2433" i="64"/>
  <c r="BS2433" i="64"/>
  <c r="BS2454" i="64"/>
  <c r="BK2454" i="64"/>
  <c r="BK2433" i="64"/>
  <c r="BC2454" i="64"/>
  <c r="BC2433" i="64"/>
  <c r="AU2454" i="64"/>
  <c r="AU2433" i="64"/>
  <c r="AM2454" i="64"/>
  <c r="AM2433" i="64"/>
  <c r="AE2454" i="64"/>
  <c r="AE2433" i="64"/>
  <c r="W2454" i="64"/>
  <c r="W2433" i="64"/>
  <c r="CJ2451" i="64"/>
  <c r="CJ2464" i="64" s="1"/>
  <c r="CJ2430" i="64"/>
  <c r="CJ2442" i="64" s="1"/>
  <c r="CB2451" i="64"/>
  <c r="CB2464" i="64" s="1"/>
  <c r="CB2430" i="64"/>
  <c r="CB2442" i="64" s="1"/>
  <c r="BT2451" i="64"/>
  <c r="BT2464" i="64" s="1"/>
  <c r="BT2430" i="64"/>
  <c r="BT2442" i="64" s="1"/>
  <c r="BL2451" i="64"/>
  <c r="BL2464" i="64" s="1"/>
  <c r="BL2430" i="64"/>
  <c r="BL2442" i="64" s="1"/>
  <c r="BD2451" i="64"/>
  <c r="BD2464" i="64" s="1"/>
  <c r="BD2430" i="64"/>
  <c r="BD2442" i="64" s="1"/>
  <c r="AV2451" i="64"/>
  <c r="AV2464" i="64" s="1"/>
  <c r="AV2430" i="64"/>
  <c r="AV2442" i="64" s="1"/>
  <c r="AN2451" i="64"/>
  <c r="AN2464" i="64" s="1"/>
  <c r="AN2430" i="64"/>
  <c r="AN2442" i="64" s="1"/>
  <c r="AF2451" i="64"/>
  <c r="AF2464" i="64" s="1"/>
  <c r="AF2430" i="64"/>
  <c r="AF2442" i="64" s="1"/>
  <c r="X2451" i="64"/>
  <c r="X2464" i="64" s="1"/>
  <c r="X2430" i="64"/>
  <c r="X2442" i="64" s="1"/>
  <c r="W2436" i="64"/>
  <c r="V2438" i="64"/>
  <c r="Z3124" i="64"/>
  <c r="Z3141" i="64" s="1"/>
  <c r="AH3129" i="64"/>
  <c r="AZ3125" i="64"/>
  <c r="AZ3142" i="64" s="1"/>
  <c r="CD3124" i="64"/>
  <c r="CD3141" i="64" s="1"/>
  <c r="AH3124" i="64"/>
  <c r="AH3141" i="64" s="1"/>
  <c r="BF3129" i="64"/>
  <c r="CE3128" i="64"/>
  <c r="AI3128" i="64"/>
  <c r="BH3125" i="64"/>
  <c r="BH3142" i="64" s="1"/>
  <c r="CK3124" i="64"/>
  <c r="CK3141" i="64" s="1"/>
  <c r="CC3124" i="64"/>
  <c r="CC3141" i="64" s="1"/>
  <c r="BU3124" i="64"/>
  <c r="BU3141" i="64" s="1"/>
  <c r="BM3124" i="64"/>
  <c r="BM3141" i="64" s="1"/>
  <c r="BE3124" i="64"/>
  <c r="BE3141" i="64" s="1"/>
  <c r="AW3124" i="64"/>
  <c r="AW3141" i="64" s="1"/>
  <c r="AO3124" i="64"/>
  <c r="AO3141" i="64" s="1"/>
  <c r="AG3124" i="64"/>
  <c r="AG3141" i="64" s="1"/>
  <c r="Y3124" i="64"/>
  <c r="Y3141" i="64" s="1"/>
  <c r="CK3129" i="64"/>
  <c r="CC3129" i="64"/>
  <c r="BU3129" i="64"/>
  <c r="BM3129" i="64"/>
  <c r="BE3129" i="64"/>
  <c r="AW3129" i="64"/>
  <c r="AO3129" i="64"/>
  <c r="Y3129" i="64"/>
  <c r="CD3128" i="64"/>
  <c r="BV3128" i="64"/>
  <c r="BN3128" i="64"/>
  <c r="BF3128" i="64"/>
  <c r="AX3128" i="64"/>
  <c r="AP3128" i="64"/>
  <c r="AH3128" i="64"/>
  <c r="Z3128" i="64"/>
  <c r="CE3125" i="64"/>
  <c r="CE3142" i="64" s="1"/>
  <c r="BW3125" i="64"/>
  <c r="BW3142" i="64" s="1"/>
  <c r="BO3125" i="64"/>
  <c r="BO3142" i="64" s="1"/>
  <c r="BG3125" i="64"/>
  <c r="BG3142" i="64" s="1"/>
  <c r="AY3125" i="64"/>
  <c r="AY3142" i="64" s="1"/>
  <c r="AQ3125" i="64"/>
  <c r="AQ3142" i="64" s="1"/>
  <c r="AI3125" i="64"/>
  <c r="AI3142" i="64" s="1"/>
  <c r="AA3125" i="64"/>
  <c r="AA3142" i="64" s="1"/>
  <c r="BS3124" i="64"/>
  <c r="BS3141" i="64" s="1"/>
  <c r="BC3124" i="64"/>
  <c r="BC3141" i="64" s="1"/>
  <c r="AM3124" i="64"/>
  <c r="AM3141" i="64" s="1"/>
  <c r="W3124" i="64"/>
  <c r="W3141" i="64" s="1"/>
  <c r="CI3129" i="64"/>
  <c r="CA3129" i="64"/>
  <c r="BC3129" i="64"/>
  <c r="AE3129" i="64"/>
  <c r="W3129" i="64"/>
  <c r="CJ3128" i="64"/>
  <c r="BT3128" i="64"/>
  <c r="AN3128" i="64"/>
  <c r="AF3128" i="64"/>
  <c r="X3128" i="64"/>
  <c r="CK3125" i="64"/>
  <c r="CK3142" i="64" s="1"/>
  <c r="BM3125" i="64"/>
  <c r="BM3142" i="64" s="1"/>
  <c r="BE3125" i="64"/>
  <c r="BE3142" i="64" s="1"/>
  <c r="AG3125" i="64"/>
  <c r="AG3142" i="64" s="1"/>
  <c r="BV3124" i="64"/>
  <c r="BV3141" i="64" s="1"/>
  <c r="AP3124" i="64"/>
  <c r="AP3141" i="64" s="1"/>
  <c r="BN3129" i="64"/>
  <c r="Z3129" i="64"/>
  <c r="BG3128" i="64"/>
  <c r="AR3125" i="64"/>
  <c r="AR3142" i="64" s="1"/>
  <c r="CB3124" i="64"/>
  <c r="CB3141" i="64" s="1"/>
  <c r="BL3124" i="64"/>
  <c r="BL3141" i="64" s="1"/>
  <c r="AV3124" i="64"/>
  <c r="AV3141" i="64" s="1"/>
  <c r="BT3129" i="64"/>
  <c r="BD3129" i="64"/>
  <c r="AN3129" i="64"/>
  <c r="AF3129" i="64"/>
  <c r="CK3128" i="64"/>
  <c r="BU3128" i="64"/>
  <c r="BE3128" i="64"/>
  <c r="AO3128" i="64"/>
  <c r="Y3128" i="64"/>
  <c r="CD3125" i="64"/>
  <c r="CD3142" i="64" s="1"/>
  <c r="AX3125" i="64"/>
  <c r="AX3142" i="64" s="1"/>
  <c r="AP3125" i="64"/>
  <c r="AP3142" i="64" s="1"/>
  <c r="AH3125" i="64"/>
  <c r="AH3142" i="64" s="1"/>
  <c r="AT3124" i="64"/>
  <c r="AT3141" i="64" s="1"/>
  <c r="CH3129" i="64"/>
  <c r="BZ3129" i="64"/>
  <c r="BR3129" i="64"/>
  <c r="BB3129" i="64"/>
  <c r="AT3129" i="64"/>
  <c r="AL3129" i="64"/>
  <c r="AD3129" i="64"/>
  <c r="V3129" i="64"/>
  <c r="BS3128" i="64"/>
  <c r="BD3125" i="64"/>
  <c r="BD3142" i="64" s="1"/>
  <c r="AX3124" i="64"/>
  <c r="AX3141" i="64" s="1"/>
  <c r="BV3129" i="64"/>
  <c r="AQ3128" i="64"/>
  <c r="BP3125" i="64"/>
  <c r="BP3142" i="64" s="1"/>
  <c r="T3125" i="64"/>
  <c r="T3142" i="64" s="1"/>
  <c r="T2421" i="64"/>
  <c r="CJ3124" i="64"/>
  <c r="CJ3141" i="64" s="1"/>
  <c r="BT3124" i="64"/>
  <c r="BT3141" i="64" s="1"/>
  <c r="BD3124" i="64"/>
  <c r="BD3141" i="64" s="1"/>
  <c r="AN3124" i="64"/>
  <c r="AN3141" i="64" s="1"/>
  <c r="AF3124" i="64"/>
  <c r="AF3141" i="64" s="1"/>
  <c r="X3124" i="64"/>
  <c r="X3141" i="64" s="1"/>
  <c r="CB3129" i="64"/>
  <c r="BL3129" i="64"/>
  <c r="AV3129" i="64"/>
  <c r="X3129" i="64"/>
  <c r="BM3128" i="64"/>
  <c r="AW3128" i="64"/>
  <c r="AG3128" i="64"/>
  <c r="BV3125" i="64"/>
  <c r="BV3142" i="64" s="1"/>
  <c r="BF3125" i="64"/>
  <c r="BF3142" i="64" s="1"/>
  <c r="U3124" i="64"/>
  <c r="U3141" i="64" s="1"/>
  <c r="CG3129" i="64"/>
  <c r="BQ3129" i="64"/>
  <c r="BI3129" i="64"/>
  <c r="BA3129" i="64"/>
  <c r="AS3129" i="64"/>
  <c r="AK3129" i="64"/>
  <c r="AC3129" i="64"/>
  <c r="U3129" i="64"/>
  <c r="CH3128" i="64"/>
  <c r="V3128" i="64"/>
  <c r="BS3125" i="64"/>
  <c r="BS3142" i="64" s="1"/>
  <c r="CD3129" i="64"/>
  <c r="AP3129" i="64"/>
  <c r="BO3128" i="64"/>
  <c r="AJ3125" i="64"/>
  <c r="AJ3142" i="64" s="1"/>
  <c r="BP3124" i="64"/>
  <c r="BP3141" i="64" s="1"/>
  <c r="BH3124" i="64"/>
  <c r="BH3141" i="64" s="1"/>
  <c r="AZ3124" i="64"/>
  <c r="AZ3141" i="64" s="1"/>
  <c r="AJ3124" i="64"/>
  <c r="AJ3141" i="64" s="1"/>
  <c r="AB3124" i="64"/>
  <c r="AB3141" i="64" s="1"/>
  <c r="T3124" i="64"/>
  <c r="T3141" i="64" s="1"/>
  <c r="CF3129" i="64"/>
  <c r="BX3129" i="64"/>
  <c r="BP3129" i="64"/>
  <c r="BH3129" i="64"/>
  <c r="AZ3129" i="64"/>
  <c r="AR3129" i="64"/>
  <c r="AJ3129" i="64"/>
  <c r="T3129" i="64"/>
  <c r="CG3128" i="64"/>
  <c r="BY3128" i="64"/>
  <c r="BQ3128" i="64"/>
  <c r="BA3128" i="64"/>
  <c r="AS3128" i="64"/>
  <c r="AK3128" i="64"/>
  <c r="AC3128" i="64"/>
  <c r="BB3125" i="64"/>
  <c r="BB3142" i="64" s="1"/>
  <c r="AL3125" i="64"/>
  <c r="AL3142" i="64" s="1"/>
  <c r="BN3124" i="64"/>
  <c r="BN3141" i="64" s="1"/>
  <c r="AX3129" i="64"/>
  <c r="AY3128" i="64"/>
  <c r="CF3125" i="64"/>
  <c r="CF3142" i="64" s="1"/>
  <c r="AB3125" i="64"/>
  <c r="AB3142" i="64" s="1"/>
  <c r="Z3125" i="64"/>
  <c r="Z3142" i="64" s="1"/>
  <c r="CE3124" i="64"/>
  <c r="CE3141" i="64" s="1"/>
  <c r="BW3124" i="64"/>
  <c r="BW3141" i="64" s="1"/>
  <c r="BW2420" i="64"/>
  <c r="BO3124" i="64"/>
  <c r="BO3141" i="64" s="1"/>
  <c r="BG3124" i="64"/>
  <c r="BG3141" i="64" s="1"/>
  <c r="AY3124" i="64"/>
  <c r="AY3141" i="64" s="1"/>
  <c r="AQ3124" i="64"/>
  <c r="AQ3141" i="64" s="1"/>
  <c r="AI3124" i="64"/>
  <c r="AI3141" i="64" s="1"/>
  <c r="AA3124" i="64"/>
  <c r="AA3141" i="64" s="1"/>
  <c r="CE3129" i="64"/>
  <c r="BW3129" i="64"/>
  <c r="BW2425" i="64"/>
  <c r="BO3129" i="64"/>
  <c r="BG3129" i="64"/>
  <c r="AY3129" i="64"/>
  <c r="AI3129" i="64"/>
  <c r="AA3129" i="64"/>
  <c r="CF3128" i="64"/>
  <c r="BP3128" i="64"/>
  <c r="AZ3128" i="64"/>
  <c r="AR3128" i="64"/>
  <c r="AB3128" i="64"/>
  <c r="T3128" i="64"/>
  <c r="BY3125" i="64"/>
  <c r="BY3142" i="64" s="1"/>
  <c r="BQ3125" i="64"/>
  <c r="BQ3142" i="64" s="1"/>
  <c r="AC3125" i="64"/>
  <c r="AC3142" i="64" s="1"/>
  <c r="CJ2304" i="64"/>
  <c r="CJ3129" i="64"/>
  <c r="CC2303" i="64"/>
  <c r="CC3128" i="64"/>
  <c r="BN2300" i="64"/>
  <c r="BN2340" i="64" s="1"/>
  <c r="BN3125" i="64"/>
  <c r="BN3142" i="64" s="1"/>
  <c r="AG2304" i="64"/>
  <c r="AG3129" i="64"/>
  <c r="CI2299" i="64"/>
  <c r="CI3124" i="64"/>
  <c r="CI3141" i="64" s="1"/>
  <c r="CA2299" i="64"/>
  <c r="CA3124" i="64"/>
  <c r="CA3141" i="64" s="1"/>
  <c r="BK2299" i="64"/>
  <c r="BK3124" i="64"/>
  <c r="BK3141" i="64" s="1"/>
  <c r="AU2299" i="64"/>
  <c r="AU3124" i="64"/>
  <c r="AU3141" i="64" s="1"/>
  <c r="AE2299" i="64"/>
  <c r="AE3124" i="64"/>
  <c r="AE3141" i="64" s="1"/>
  <c r="BS2304" i="64"/>
  <c r="BS3129" i="64"/>
  <c r="BK2304" i="64"/>
  <c r="BK3129" i="64"/>
  <c r="AU2304" i="64"/>
  <c r="AU3129" i="64"/>
  <c r="AM2304" i="64"/>
  <c r="AM3129" i="64"/>
  <c r="CB2303" i="64"/>
  <c r="CB3128" i="64"/>
  <c r="BL2303" i="64"/>
  <c r="BL3128" i="64"/>
  <c r="BD2303" i="64"/>
  <c r="BD3128" i="64"/>
  <c r="AV2303" i="64"/>
  <c r="AV3128" i="64"/>
  <c r="CC2300" i="64"/>
  <c r="CC2340" i="64" s="1"/>
  <c r="CC3125" i="64"/>
  <c r="CC3142" i="64" s="1"/>
  <c r="BU2300" i="64"/>
  <c r="BU2340" i="64" s="1"/>
  <c r="BU3125" i="64"/>
  <c r="BU3142" i="64" s="1"/>
  <c r="AW2300" i="64"/>
  <c r="AW2340" i="64" s="1"/>
  <c r="AW3125" i="64"/>
  <c r="AW3142" i="64" s="1"/>
  <c r="AO2300" i="64"/>
  <c r="AO2340" i="64" s="1"/>
  <c r="AO3125" i="64"/>
  <c r="AO3142" i="64" s="1"/>
  <c r="Y2300" i="64"/>
  <c r="Y2340" i="64" s="1"/>
  <c r="Y3125" i="64"/>
  <c r="Y3142" i="64" s="1"/>
  <c r="CH2299" i="64"/>
  <c r="CH3124" i="64"/>
  <c r="CH3141" i="64" s="1"/>
  <c r="BZ2299" i="64"/>
  <c r="BZ3124" i="64"/>
  <c r="BZ3141" i="64" s="1"/>
  <c r="BR2299" i="64"/>
  <c r="BR3124" i="64"/>
  <c r="BR3141" i="64" s="1"/>
  <c r="BJ2299" i="64"/>
  <c r="BJ3124" i="64"/>
  <c r="BJ3141" i="64" s="1"/>
  <c r="BB2299" i="64"/>
  <c r="BB3124" i="64"/>
  <c r="BB3141" i="64" s="1"/>
  <c r="AL2299" i="64"/>
  <c r="AL3124" i="64"/>
  <c r="AL3141" i="64" s="1"/>
  <c r="AD2299" i="64"/>
  <c r="AD3124" i="64"/>
  <c r="AD3141" i="64" s="1"/>
  <c r="V2299" i="64"/>
  <c r="V3124" i="64"/>
  <c r="V3141" i="64" s="1"/>
  <c r="BJ2304" i="64"/>
  <c r="BJ3129" i="64"/>
  <c r="CI2303" i="64"/>
  <c r="CI3128" i="64"/>
  <c r="CA2303" i="64"/>
  <c r="CA3128" i="64"/>
  <c r="BK2303" i="64"/>
  <c r="BK3128" i="64"/>
  <c r="BC2303" i="64"/>
  <c r="BC3128" i="64"/>
  <c r="AU2303" i="64"/>
  <c r="AU3128" i="64"/>
  <c r="AM2303" i="64"/>
  <c r="AM3128" i="64"/>
  <c r="AE2303" i="64"/>
  <c r="AE3128" i="64"/>
  <c r="W2303" i="64"/>
  <c r="W3128" i="64"/>
  <c r="CJ2300" i="64"/>
  <c r="CJ2340" i="64" s="1"/>
  <c r="CJ3125" i="64"/>
  <c r="CJ3142" i="64" s="1"/>
  <c r="CB2300" i="64"/>
  <c r="CB2340" i="64" s="1"/>
  <c r="CB3125" i="64"/>
  <c r="CB3142" i="64" s="1"/>
  <c r="BT2300" i="64"/>
  <c r="BT2340" i="64" s="1"/>
  <c r="BT3125" i="64"/>
  <c r="BT3142" i="64" s="1"/>
  <c r="BL2300" i="64"/>
  <c r="BL2340" i="64" s="1"/>
  <c r="BL3125" i="64"/>
  <c r="BL3142" i="64" s="1"/>
  <c r="AV2300" i="64"/>
  <c r="AV2340" i="64" s="1"/>
  <c r="AV3125" i="64"/>
  <c r="AV3142" i="64" s="1"/>
  <c r="AN2300" i="64"/>
  <c r="AN2340" i="64" s="1"/>
  <c r="AN3125" i="64"/>
  <c r="AN3142" i="64" s="1"/>
  <c r="AF2300" i="64"/>
  <c r="AF2340" i="64" s="1"/>
  <c r="AF3125" i="64"/>
  <c r="AF3142" i="64" s="1"/>
  <c r="X2300" i="64"/>
  <c r="X2340" i="64" s="1"/>
  <c r="X3125" i="64"/>
  <c r="X3142" i="64" s="1"/>
  <c r="CG2299" i="64"/>
  <c r="CG3124" i="64"/>
  <c r="CG3141" i="64" s="1"/>
  <c r="BY2299" i="64"/>
  <c r="BY3124" i="64"/>
  <c r="BY3141" i="64" s="1"/>
  <c r="BQ2299" i="64"/>
  <c r="BQ3124" i="64"/>
  <c r="BQ3141" i="64" s="1"/>
  <c r="BI2299" i="64"/>
  <c r="BI3124" i="64"/>
  <c r="BI3141" i="64" s="1"/>
  <c r="BA2299" i="64"/>
  <c r="BA3124" i="64"/>
  <c r="BA3141" i="64" s="1"/>
  <c r="AS2299" i="64"/>
  <c r="AS3124" i="64"/>
  <c r="AS3141" i="64" s="1"/>
  <c r="AK2299" i="64"/>
  <c r="AK3124" i="64"/>
  <c r="AK3141" i="64" s="1"/>
  <c r="AC2299" i="64"/>
  <c r="AC3124" i="64"/>
  <c r="AC3141" i="64" s="1"/>
  <c r="BY2304" i="64"/>
  <c r="BY3129" i="64"/>
  <c r="BZ2303" i="64"/>
  <c r="BZ3128" i="64"/>
  <c r="BR2303" i="64"/>
  <c r="BR3128" i="64"/>
  <c r="BJ2303" i="64"/>
  <c r="BJ3128" i="64"/>
  <c r="BB2303" i="64"/>
  <c r="BB3128" i="64"/>
  <c r="AT2303" i="64"/>
  <c r="AT3128" i="64"/>
  <c r="AL2303" i="64"/>
  <c r="AL3128" i="64"/>
  <c r="AD2303" i="64"/>
  <c r="AD3128" i="64"/>
  <c r="CI2300" i="64"/>
  <c r="CI2340" i="64" s="1"/>
  <c r="CI3125" i="64"/>
  <c r="CI3142" i="64" s="1"/>
  <c r="CA2300" i="64"/>
  <c r="CA2340" i="64" s="1"/>
  <c r="CA3125" i="64"/>
  <c r="CA3142" i="64" s="1"/>
  <c r="BK2300" i="64"/>
  <c r="BK2340" i="64" s="1"/>
  <c r="BK3125" i="64"/>
  <c r="BK3142" i="64" s="1"/>
  <c r="BC2300" i="64"/>
  <c r="BC2340" i="64" s="1"/>
  <c r="BC3125" i="64"/>
  <c r="BC3142" i="64" s="1"/>
  <c r="AU2300" i="64"/>
  <c r="AU2340" i="64" s="1"/>
  <c r="AU3125" i="64"/>
  <c r="AU3142" i="64" s="1"/>
  <c r="AM2300" i="64"/>
  <c r="AM2340" i="64" s="1"/>
  <c r="AM3125" i="64"/>
  <c r="AM3142" i="64" s="1"/>
  <c r="AE2300" i="64"/>
  <c r="AE2340" i="64" s="1"/>
  <c r="AE3125" i="64"/>
  <c r="AE3142" i="64" s="1"/>
  <c r="W2300" i="64"/>
  <c r="W2340" i="64" s="1"/>
  <c r="W3125" i="64"/>
  <c r="W3142" i="64" s="1"/>
  <c r="CF2299" i="64"/>
  <c r="CF3124" i="64"/>
  <c r="CF3141" i="64" s="1"/>
  <c r="BX2299" i="64"/>
  <c r="BX3124" i="64"/>
  <c r="BX3141" i="64" s="1"/>
  <c r="AR2299" i="64"/>
  <c r="AR3124" i="64"/>
  <c r="AR3141" i="64" s="1"/>
  <c r="AB2304" i="64"/>
  <c r="AB3129" i="64"/>
  <c r="BI2303" i="64"/>
  <c r="BI3128" i="64"/>
  <c r="U2303" i="64"/>
  <c r="U3128" i="64"/>
  <c r="CH2300" i="64"/>
  <c r="CH2340" i="64" s="1"/>
  <c r="CH3125" i="64"/>
  <c r="CH3142" i="64" s="1"/>
  <c r="BZ2300" i="64"/>
  <c r="BZ2340" i="64" s="1"/>
  <c r="BZ3125" i="64"/>
  <c r="BZ3142" i="64" s="1"/>
  <c r="BR2300" i="64"/>
  <c r="BR2340" i="64" s="1"/>
  <c r="BR3125" i="64"/>
  <c r="BR3142" i="64" s="1"/>
  <c r="BJ2300" i="64"/>
  <c r="BJ2340" i="64" s="1"/>
  <c r="BJ3125" i="64"/>
  <c r="BJ3142" i="64" s="1"/>
  <c r="AT2300" i="64"/>
  <c r="AT2340" i="64" s="1"/>
  <c r="AT3125" i="64"/>
  <c r="AT3142" i="64" s="1"/>
  <c r="AD2300" i="64"/>
  <c r="AD2340" i="64" s="1"/>
  <c r="AD3125" i="64"/>
  <c r="AD3142" i="64" s="1"/>
  <c r="V2300" i="64"/>
  <c r="V2340" i="64" s="1"/>
  <c r="V3125" i="64"/>
  <c r="V3142" i="64" s="1"/>
  <c r="AQ2304" i="64"/>
  <c r="AQ3129" i="64"/>
  <c r="BX2303" i="64"/>
  <c r="BX3128" i="64"/>
  <c r="BH2303" i="64"/>
  <c r="BH3128" i="64"/>
  <c r="AJ2303" i="64"/>
  <c r="AJ3128" i="64"/>
  <c r="CG2300" i="64"/>
  <c r="CG2340" i="64" s="1"/>
  <c r="CG3125" i="64"/>
  <c r="CG3142" i="64" s="1"/>
  <c r="BI2300" i="64"/>
  <c r="BI2340" i="64" s="1"/>
  <c r="BI3125" i="64"/>
  <c r="BI3142" i="64" s="1"/>
  <c r="BA2300" i="64"/>
  <c r="BA2340" i="64" s="1"/>
  <c r="BA3125" i="64"/>
  <c r="BA3142" i="64" s="1"/>
  <c r="AS2300" i="64"/>
  <c r="AS2340" i="64" s="1"/>
  <c r="AS3125" i="64"/>
  <c r="AS3142" i="64" s="1"/>
  <c r="AK2300" i="64"/>
  <c r="AK2340" i="64" s="1"/>
  <c r="AK3125" i="64"/>
  <c r="AK3142" i="64" s="1"/>
  <c r="U2300" i="64"/>
  <c r="U2340" i="64" s="1"/>
  <c r="U3125" i="64"/>
  <c r="U3142" i="64" s="1"/>
  <c r="BF2299" i="64"/>
  <c r="BF3124" i="64"/>
  <c r="BF3141" i="64" s="1"/>
  <c r="BW2303" i="64"/>
  <c r="BW3128" i="64"/>
  <c r="AA2303" i="64"/>
  <c r="AA3128" i="64"/>
  <c r="BX2300" i="64"/>
  <c r="BX2340" i="64" s="1"/>
  <c r="BX3125" i="64"/>
  <c r="BX3142" i="64" s="1"/>
  <c r="BT2813" i="64"/>
  <c r="BT2825" i="64" s="1"/>
  <c r="BT2299" i="64"/>
  <c r="AN2813" i="64"/>
  <c r="AN2825" i="64" s="1"/>
  <c r="AN2299" i="64"/>
  <c r="CB2818" i="64"/>
  <c r="CB2304" i="64"/>
  <c r="BD2818" i="64"/>
  <c r="BD2304" i="64"/>
  <c r="X2818" i="64"/>
  <c r="X2304" i="64"/>
  <c r="BM2817" i="64"/>
  <c r="BM2303" i="64"/>
  <c r="AW2817" i="64"/>
  <c r="AW2303" i="64"/>
  <c r="Y2817" i="64"/>
  <c r="Y2303" i="64"/>
  <c r="CD2814" i="64"/>
  <c r="CD2300" i="64"/>
  <c r="CD2340" i="64" s="1"/>
  <c r="AH2814" i="64"/>
  <c r="AH2300" i="64"/>
  <c r="AH2340" i="64" s="1"/>
  <c r="CH2818" i="64"/>
  <c r="CH2304" i="64"/>
  <c r="BR2818" i="64"/>
  <c r="BR2304" i="64"/>
  <c r="BB2818" i="64"/>
  <c r="BB2304" i="64"/>
  <c r="AL2818" i="64"/>
  <c r="AL2304" i="64"/>
  <c r="V2818" i="64"/>
  <c r="V2304" i="64"/>
  <c r="U2813" i="64"/>
  <c r="U2825" i="64" s="1"/>
  <c r="U2299" i="64"/>
  <c r="CG2818" i="64"/>
  <c r="CG2304" i="64"/>
  <c r="BQ2818" i="64"/>
  <c r="BQ2304" i="64"/>
  <c r="BI2818" i="64"/>
  <c r="BI2304" i="64"/>
  <c r="BA2818" i="64"/>
  <c r="BA2304" i="64"/>
  <c r="AS2818" i="64"/>
  <c r="AS2304" i="64"/>
  <c r="AK2818" i="64"/>
  <c r="AK2304" i="64"/>
  <c r="AC2818" i="64"/>
  <c r="AC2304" i="64"/>
  <c r="U2818" i="64"/>
  <c r="U2304" i="64"/>
  <c r="CH2817" i="64"/>
  <c r="CH2303" i="64"/>
  <c r="V2817" i="64"/>
  <c r="V2303" i="64"/>
  <c r="BS2814" i="64"/>
  <c r="BS2300" i="64"/>
  <c r="BS2340" i="64" s="1"/>
  <c r="BH2813" i="64"/>
  <c r="BH2825" i="64" s="1"/>
  <c r="BH2299" i="64"/>
  <c r="AJ2813" i="64"/>
  <c r="AJ2825" i="64" s="1"/>
  <c r="AJ2299" i="64"/>
  <c r="AB2813" i="64"/>
  <c r="AB2825" i="64" s="1"/>
  <c r="AB2299" i="64"/>
  <c r="BX2818" i="64"/>
  <c r="BX2304" i="64"/>
  <c r="BH2818" i="64"/>
  <c r="BH2304" i="64"/>
  <c r="AJ2818" i="64"/>
  <c r="AJ2304" i="64"/>
  <c r="T2818" i="64"/>
  <c r="T2304" i="64"/>
  <c r="BY2817" i="64"/>
  <c r="BY2303" i="64"/>
  <c r="BA2817" i="64"/>
  <c r="BA2303" i="64"/>
  <c r="AS2817" i="64"/>
  <c r="AS2303" i="64"/>
  <c r="AC2817" i="64"/>
  <c r="AC2303" i="64"/>
  <c r="BB2814" i="64"/>
  <c r="BB2300" i="64"/>
  <c r="BB2340" i="64" s="1"/>
  <c r="BP2813" i="64"/>
  <c r="BP2825" i="64" s="1"/>
  <c r="BP2299" i="64"/>
  <c r="T2813" i="64"/>
  <c r="T2825" i="64" s="1"/>
  <c r="T2299" i="64"/>
  <c r="BP2818" i="64"/>
  <c r="BP2304" i="64"/>
  <c r="AZ2818" i="64"/>
  <c r="AZ2304" i="64"/>
  <c r="CG2817" i="64"/>
  <c r="CG2303" i="64"/>
  <c r="BQ2817" i="64"/>
  <c r="BQ2303" i="64"/>
  <c r="AK2817" i="64"/>
  <c r="AK2303" i="64"/>
  <c r="AL2814" i="64"/>
  <c r="AL2300" i="64"/>
  <c r="AL2340" i="64" s="1"/>
  <c r="CE2813" i="64"/>
  <c r="CE2825" i="64" s="1"/>
  <c r="CE2299" i="64"/>
  <c r="BW2813" i="64"/>
  <c r="BW2825" i="64" s="1"/>
  <c r="BW2299" i="64"/>
  <c r="BO2813" i="64"/>
  <c r="BO2825" i="64" s="1"/>
  <c r="BO2299" i="64"/>
  <c r="BG2813" i="64"/>
  <c r="BG2825" i="64" s="1"/>
  <c r="BG2299" i="64"/>
  <c r="AY2813" i="64"/>
  <c r="AY2825" i="64" s="1"/>
  <c r="AY2299" i="64"/>
  <c r="AQ2813" i="64"/>
  <c r="AQ2825" i="64" s="1"/>
  <c r="AQ2299" i="64"/>
  <c r="AI2813" i="64"/>
  <c r="AI2825" i="64" s="1"/>
  <c r="AI2299" i="64"/>
  <c r="AA2813" i="64"/>
  <c r="AA2825" i="64" s="1"/>
  <c r="AA2299" i="64"/>
  <c r="CE2818" i="64"/>
  <c r="CE2304" i="64"/>
  <c r="BW2818" i="64"/>
  <c r="BW2304" i="64"/>
  <c r="BO2818" i="64"/>
  <c r="BO2304" i="64"/>
  <c r="BG2818" i="64"/>
  <c r="BG2304" i="64"/>
  <c r="AY2818" i="64"/>
  <c r="AY2304" i="64"/>
  <c r="AI2818" i="64"/>
  <c r="AI2304" i="64"/>
  <c r="AA2818" i="64"/>
  <c r="AA2304" i="64"/>
  <c r="CF2817" i="64"/>
  <c r="CF2303" i="64"/>
  <c r="BP2817" i="64"/>
  <c r="BP2303" i="64"/>
  <c r="AZ2817" i="64"/>
  <c r="AZ2303" i="64"/>
  <c r="AR2817" i="64"/>
  <c r="AR2303" i="64"/>
  <c r="AB2817" i="64"/>
  <c r="AB2303" i="64"/>
  <c r="T2817" i="64"/>
  <c r="T2303" i="64"/>
  <c r="BY2814" i="64"/>
  <c r="BY2300" i="64"/>
  <c r="BY2340" i="64" s="1"/>
  <c r="BQ2814" i="64"/>
  <c r="BQ2300" i="64"/>
  <c r="BQ2340" i="64" s="1"/>
  <c r="AC2814" i="64"/>
  <c r="AC2300" i="64"/>
  <c r="AC2340" i="64" s="1"/>
  <c r="CJ2813" i="64"/>
  <c r="CJ2825" i="64" s="1"/>
  <c r="CJ2299" i="64"/>
  <c r="BD2813" i="64"/>
  <c r="BD2825" i="64" s="1"/>
  <c r="BD2299" i="64"/>
  <c r="AN2818" i="64"/>
  <c r="AN2304" i="64"/>
  <c r="AX2814" i="64"/>
  <c r="AX2300" i="64"/>
  <c r="AX2340" i="64" s="1"/>
  <c r="AZ2813" i="64"/>
  <c r="AZ2825" i="64" s="1"/>
  <c r="AZ2299" i="64"/>
  <c r="AR2818" i="64"/>
  <c r="AR2304" i="64"/>
  <c r="BV2813" i="64"/>
  <c r="BV2825" i="64" s="1"/>
  <c r="BV2299" i="64"/>
  <c r="AH2813" i="64"/>
  <c r="AH2825" i="64" s="1"/>
  <c r="AH2299" i="64"/>
  <c r="BV2818" i="64"/>
  <c r="BV2304" i="64"/>
  <c r="BF2818" i="64"/>
  <c r="BF2304" i="64"/>
  <c r="AP2818" i="64"/>
  <c r="AP2304" i="64"/>
  <c r="Z2818" i="64"/>
  <c r="Z2304" i="64"/>
  <c r="BG2817" i="64"/>
  <c r="BG2303" i="64"/>
  <c r="AQ2817" i="64"/>
  <c r="AQ2303" i="64"/>
  <c r="CF2814" i="64"/>
  <c r="CF2300" i="64"/>
  <c r="CF2340" i="64" s="1"/>
  <c r="BP2814" i="64"/>
  <c r="BP2300" i="64"/>
  <c r="BP2340" i="64" s="1"/>
  <c r="AZ2814" i="64"/>
  <c r="AZ2300" i="64"/>
  <c r="AZ2340" i="64" s="1"/>
  <c r="AJ2814" i="64"/>
  <c r="AJ2300" i="64"/>
  <c r="AJ2340" i="64" s="1"/>
  <c r="T2814" i="64"/>
  <c r="T2300" i="64"/>
  <c r="T2340" i="64" s="1"/>
  <c r="CB2813" i="64"/>
  <c r="CB2825" i="64" s="1"/>
  <c r="CB2299" i="64"/>
  <c r="AV2813" i="64"/>
  <c r="AV2825" i="64" s="1"/>
  <c r="AV2299" i="64"/>
  <c r="X2813" i="64"/>
  <c r="X2825" i="64" s="1"/>
  <c r="X2299" i="64"/>
  <c r="BL2818" i="64"/>
  <c r="BL2304" i="64"/>
  <c r="AV2818" i="64"/>
  <c r="AV2304" i="64"/>
  <c r="CK2817" i="64"/>
  <c r="CK2303" i="64"/>
  <c r="BU2817" i="64"/>
  <c r="BU2303" i="64"/>
  <c r="BE2817" i="64"/>
  <c r="BE2303" i="64"/>
  <c r="AO2817" i="64"/>
  <c r="AO2303" i="64"/>
  <c r="AG2817" i="64"/>
  <c r="AG2303" i="64"/>
  <c r="BV2814" i="64"/>
  <c r="BV2300" i="64"/>
  <c r="BV2340" i="64" s="1"/>
  <c r="BF2814" i="64"/>
  <c r="BF2300" i="64"/>
  <c r="BF2340" i="64" s="1"/>
  <c r="Z2814" i="64"/>
  <c r="Z2300" i="64"/>
  <c r="Z2340" i="64" s="1"/>
  <c r="CF2818" i="64"/>
  <c r="CF2304" i="64"/>
  <c r="CD2813" i="64"/>
  <c r="CD2825" i="64" s="1"/>
  <c r="CD2299" i="64"/>
  <c r="BN2813" i="64"/>
  <c r="BN2825" i="64" s="1"/>
  <c r="BN2299" i="64"/>
  <c r="AX2813" i="64"/>
  <c r="AX2825" i="64" s="1"/>
  <c r="AX2299" i="64"/>
  <c r="AP2813" i="64"/>
  <c r="AP2825" i="64" s="1"/>
  <c r="AP2299" i="64"/>
  <c r="Z2813" i="64"/>
  <c r="Z2825" i="64" s="1"/>
  <c r="Z2299" i="64"/>
  <c r="CD2818" i="64"/>
  <c r="CD2304" i="64"/>
  <c r="BN2818" i="64"/>
  <c r="BN2304" i="64"/>
  <c r="AX2818" i="64"/>
  <c r="AX2304" i="64"/>
  <c r="AH2818" i="64"/>
  <c r="AH2304" i="64"/>
  <c r="CE2817" i="64"/>
  <c r="CE2303" i="64"/>
  <c r="BO2817" i="64"/>
  <c r="BO2303" i="64"/>
  <c r="AY2817" i="64"/>
  <c r="AY2303" i="64"/>
  <c r="AI2817" i="64"/>
  <c r="AI2303" i="64"/>
  <c r="BH2814" i="64"/>
  <c r="BH2300" i="64"/>
  <c r="BH2340" i="64" s="1"/>
  <c r="AR2814" i="64"/>
  <c r="AR2300" i="64"/>
  <c r="AR2340" i="64" s="1"/>
  <c r="AB2814" i="64"/>
  <c r="AB2300" i="64"/>
  <c r="AB2340" i="64" s="1"/>
  <c r="CK2813" i="64"/>
  <c r="CK2825" i="64" s="1"/>
  <c r="CK2299" i="64"/>
  <c r="CC2813" i="64"/>
  <c r="CC2825" i="64" s="1"/>
  <c r="CC2299" i="64"/>
  <c r="BU2813" i="64"/>
  <c r="BU2825" i="64" s="1"/>
  <c r="BU2299" i="64"/>
  <c r="BM2813" i="64"/>
  <c r="BM2825" i="64" s="1"/>
  <c r="BM2299" i="64"/>
  <c r="BE2813" i="64"/>
  <c r="BE2825" i="64" s="1"/>
  <c r="BE2299" i="64"/>
  <c r="AW2813" i="64"/>
  <c r="AW2825" i="64" s="1"/>
  <c r="AW2299" i="64"/>
  <c r="AO2813" i="64"/>
  <c r="AO2825" i="64" s="1"/>
  <c r="AO2299" i="64"/>
  <c r="AG2813" i="64"/>
  <c r="AG2825" i="64" s="1"/>
  <c r="AG2299" i="64"/>
  <c r="Y2813" i="64"/>
  <c r="Y2825" i="64" s="1"/>
  <c r="Y2299" i="64"/>
  <c r="CK2818" i="64"/>
  <c r="CK2304" i="64"/>
  <c r="CC2818" i="64"/>
  <c r="CC2304" i="64"/>
  <c r="BU2818" i="64"/>
  <c r="BU2304" i="64"/>
  <c r="BM2818" i="64"/>
  <c r="BM2304" i="64"/>
  <c r="BE2818" i="64"/>
  <c r="BE2304" i="64"/>
  <c r="AW2818" i="64"/>
  <c r="AW2304" i="64"/>
  <c r="AO2818" i="64"/>
  <c r="AO2304" i="64"/>
  <c r="Y2818" i="64"/>
  <c r="Y2304" i="64"/>
  <c r="CD2817" i="64"/>
  <c r="CD2303" i="64"/>
  <c r="BV2817" i="64"/>
  <c r="BV2303" i="64"/>
  <c r="BN2817" i="64"/>
  <c r="BN2303" i="64"/>
  <c r="BF2817" i="64"/>
  <c r="BF2303" i="64"/>
  <c r="AX2817" i="64"/>
  <c r="AX2303" i="64"/>
  <c r="AP2817" i="64"/>
  <c r="AP2303" i="64"/>
  <c r="AH2817" i="64"/>
  <c r="AH2303" i="64"/>
  <c r="Z2817" i="64"/>
  <c r="Z2303" i="64"/>
  <c r="CE2814" i="64"/>
  <c r="CE2300" i="64"/>
  <c r="CE2340" i="64" s="1"/>
  <c r="BW2814" i="64"/>
  <c r="BW2300" i="64"/>
  <c r="BW2340" i="64" s="1"/>
  <c r="BO2814" i="64"/>
  <c r="BO2300" i="64"/>
  <c r="BO2340" i="64" s="1"/>
  <c r="BG2814" i="64"/>
  <c r="BG2300" i="64"/>
  <c r="BG2340" i="64" s="1"/>
  <c r="AY2814" i="64"/>
  <c r="AY2300" i="64"/>
  <c r="AY2340" i="64" s="1"/>
  <c r="AQ2814" i="64"/>
  <c r="AQ2300" i="64"/>
  <c r="AQ2340" i="64" s="1"/>
  <c r="AI2814" i="64"/>
  <c r="AI2300" i="64"/>
  <c r="AI2340" i="64" s="1"/>
  <c r="AA2814" i="64"/>
  <c r="AA2300" i="64"/>
  <c r="AA2340" i="64" s="1"/>
  <c r="BS2813" i="64"/>
  <c r="BS2825" i="64" s="1"/>
  <c r="BS2299" i="64"/>
  <c r="BC2813" i="64"/>
  <c r="BC2825" i="64" s="1"/>
  <c r="BC2299" i="64"/>
  <c r="AM2813" i="64"/>
  <c r="AM2825" i="64" s="1"/>
  <c r="AM2299" i="64"/>
  <c r="W2813" i="64"/>
  <c r="W2825" i="64" s="1"/>
  <c r="W2299" i="64"/>
  <c r="CI2818" i="64"/>
  <c r="CI2304" i="64"/>
  <c r="CA2818" i="64"/>
  <c r="CA2304" i="64"/>
  <c r="BC2818" i="64"/>
  <c r="BC2304" i="64"/>
  <c r="AE2818" i="64"/>
  <c r="AE2304" i="64"/>
  <c r="W2818" i="64"/>
  <c r="W2304" i="64"/>
  <c r="CJ2817" i="64"/>
  <c r="CJ2303" i="64"/>
  <c r="BT2817" i="64"/>
  <c r="BT2303" i="64"/>
  <c r="AN2817" i="64"/>
  <c r="AN2303" i="64"/>
  <c r="AF2817" i="64"/>
  <c r="AF2303" i="64"/>
  <c r="X2817" i="64"/>
  <c r="X2303" i="64"/>
  <c r="CK2814" i="64"/>
  <c r="CK2300" i="64"/>
  <c r="CK2340" i="64" s="1"/>
  <c r="BM2814" i="64"/>
  <c r="BM2300" i="64"/>
  <c r="BM2340" i="64" s="1"/>
  <c r="BE2814" i="64"/>
  <c r="BE2300" i="64"/>
  <c r="BE2340" i="64" s="1"/>
  <c r="AG2814" i="64"/>
  <c r="AG2300" i="64"/>
  <c r="AG2340" i="64" s="1"/>
  <c r="BL2813" i="64"/>
  <c r="BL2825" i="64" s="1"/>
  <c r="BL2299" i="64"/>
  <c r="AF2813" i="64"/>
  <c r="AF2825" i="64" s="1"/>
  <c r="AF2299" i="64"/>
  <c r="BT2818" i="64"/>
  <c r="BT2304" i="64"/>
  <c r="AF2818" i="64"/>
  <c r="AF2304" i="64"/>
  <c r="AP2814" i="64"/>
  <c r="AP2300" i="64"/>
  <c r="AP2340" i="64" s="1"/>
  <c r="AT2813" i="64"/>
  <c r="AT2825" i="64" s="1"/>
  <c r="AT2299" i="64"/>
  <c r="BZ2818" i="64"/>
  <c r="BZ2304" i="64"/>
  <c r="AT2818" i="64"/>
  <c r="AT2304" i="64"/>
  <c r="AD2818" i="64"/>
  <c r="AD2304" i="64"/>
  <c r="BS2817" i="64"/>
  <c r="BS2303" i="64"/>
  <c r="BD2814" i="64"/>
  <c r="BD2300" i="64"/>
  <c r="BD2340" i="64" s="1"/>
  <c r="CG2814" i="64"/>
  <c r="AK2814" i="64"/>
  <c r="BW2817" i="64"/>
  <c r="AA2817" i="64"/>
  <c r="BX2814" i="64"/>
  <c r="BX2817" i="64"/>
  <c r="BF2813" i="64"/>
  <c r="BF2825" i="64" s="1"/>
  <c r="AG2818" i="64"/>
  <c r="U2814" i="64"/>
  <c r="CJ2818" i="64"/>
  <c r="CC2817" i="64"/>
  <c r="BN2814" i="64"/>
  <c r="AS2814" i="64"/>
  <c r="CI2813" i="64"/>
  <c r="CI2825" i="64" s="1"/>
  <c r="CA2813" i="64"/>
  <c r="CA2825" i="64" s="1"/>
  <c r="BK2813" i="64"/>
  <c r="BK2825" i="64" s="1"/>
  <c r="AU2813" i="64"/>
  <c r="AU2825" i="64" s="1"/>
  <c r="AE2813" i="64"/>
  <c r="AE2825" i="64" s="1"/>
  <c r="BS2818" i="64"/>
  <c r="BK2818" i="64"/>
  <c r="AU2818" i="64"/>
  <c r="AM2818" i="64"/>
  <c r="CB2817" i="64"/>
  <c r="BL2817" i="64"/>
  <c r="BD2817" i="64"/>
  <c r="AV2817" i="64"/>
  <c r="CC2814" i="64"/>
  <c r="BU2814" i="64"/>
  <c r="AW2814" i="64"/>
  <c r="AO2814" i="64"/>
  <c r="Y2814" i="64"/>
  <c r="BH2817" i="64"/>
  <c r="AJ2817" i="64"/>
  <c r="BI2814" i="64"/>
  <c r="CH2813" i="64"/>
  <c r="CH2825" i="64" s="1"/>
  <c r="BZ2813" i="64"/>
  <c r="BZ2825" i="64" s="1"/>
  <c r="BR2813" i="64"/>
  <c r="BR2825" i="64" s="1"/>
  <c r="BJ2813" i="64"/>
  <c r="BJ2825" i="64" s="1"/>
  <c r="BB2813" i="64"/>
  <c r="BB2825" i="64" s="1"/>
  <c r="AL2813" i="64"/>
  <c r="AL2825" i="64" s="1"/>
  <c r="AD2813" i="64"/>
  <c r="AD2825" i="64" s="1"/>
  <c r="V2813" i="64"/>
  <c r="V2825" i="64" s="1"/>
  <c r="BJ2818" i="64"/>
  <c r="CI2817" i="64"/>
  <c r="CA2817" i="64"/>
  <c r="BK2817" i="64"/>
  <c r="BC2817" i="64"/>
  <c r="AU2817" i="64"/>
  <c r="AM2817" i="64"/>
  <c r="AE2817" i="64"/>
  <c r="W2817" i="64"/>
  <c r="CJ2814" i="64"/>
  <c r="CB2814" i="64"/>
  <c r="BT2814" i="64"/>
  <c r="BL2814" i="64"/>
  <c r="AV2814" i="64"/>
  <c r="AN2814" i="64"/>
  <c r="AF2814" i="64"/>
  <c r="X2814" i="64"/>
  <c r="AQ2818" i="64"/>
  <c r="BA2814" i="64"/>
  <c r="CG2813" i="64"/>
  <c r="CG2825" i="64" s="1"/>
  <c r="BY2813" i="64"/>
  <c r="BY2825" i="64" s="1"/>
  <c r="BQ2813" i="64"/>
  <c r="BQ2825" i="64" s="1"/>
  <c r="BI2813" i="64"/>
  <c r="BI2825" i="64" s="1"/>
  <c r="BA2813" i="64"/>
  <c r="BA2825" i="64" s="1"/>
  <c r="AS2813" i="64"/>
  <c r="AS2825" i="64" s="1"/>
  <c r="AK2813" i="64"/>
  <c r="AK2825" i="64" s="1"/>
  <c r="AC2813" i="64"/>
  <c r="AC2825" i="64" s="1"/>
  <c r="BY2818" i="64"/>
  <c r="BZ2817" i="64"/>
  <c r="BR2817" i="64"/>
  <c r="BJ2817" i="64"/>
  <c r="BB2817" i="64"/>
  <c r="AT2817" i="64"/>
  <c r="AL2817" i="64"/>
  <c r="AD2817" i="64"/>
  <c r="CI2814" i="64"/>
  <c r="CA2814" i="64"/>
  <c r="BK2814" i="64"/>
  <c r="BC2814" i="64"/>
  <c r="AU2814" i="64"/>
  <c r="AM2814" i="64"/>
  <c r="AE2814" i="64"/>
  <c r="W2814" i="64"/>
  <c r="CF2813" i="64"/>
  <c r="CF2825" i="64" s="1"/>
  <c r="BX2813" i="64"/>
  <c r="BX2825" i="64" s="1"/>
  <c r="AR2813" i="64"/>
  <c r="AR2825" i="64" s="1"/>
  <c r="AB2818" i="64"/>
  <c r="BI2817" i="64"/>
  <c r="U2817" i="64"/>
  <c r="CH2814" i="64"/>
  <c r="BZ2814" i="64"/>
  <c r="BR2814" i="64"/>
  <c r="BJ2814" i="64"/>
  <c r="AT2814" i="64"/>
  <c r="AD2814" i="64"/>
  <c r="V2814" i="64"/>
  <c r="BM827" i="64"/>
  <c r="BM847" i="64" s="1"/>
  <c r="BU884" i="64"/>
  <c r="BV883" i="64"/>
  <c r="BW2276" i="64"/>
  <c r="BW2291" i="64" s="1"/>
  <c r="AQ2276" i="64"/>
  <c r="AQ2291" i="64" s="1"/>
  <c r="AV602" i="64"/>
  <c r="BT607" i="64"/>
  <c r="Y606" i="64"/>
  <c r="Z603" i="64"/>
  <c r="Z626" i="64" s="1"/>
  <c r="BS552" i="64"/>
  <c r="AM602" i="64"/>
  <c r="W2275" i="64"/>
  <c r="W2290" i="64" s="1"/>
  <c r="CI557" i="64"/>
  <c r="CI567" i="64" s="1"/>
  <c r="CA557" i="64"/>
  <c r="CA567" i="64" s="1"/>
  <c r="BC607" i="64"/>
  <c r="AE607" i="64"/>
  <c r="W557" i="64"/>
  <c r="W567" i="64" s="1"/>
  <c r="CJ831" i="64"/>
  <c r="AN606" i="64"/>
  <c r="X606" i="64"/>
  <c r="BM828" i="64"/>
  <c r="BE553" i="64"/>
  <c r="AG553" i="64"/>
  <c r="BU827" i="64"/>
  <c r="BU847" i="64" s="1"/>
  <c r="AO1324" i="64"/>
  <c r="AO1337" i="64" s="1"/>
  <c r="CE880" i="64"/>
  <c r="AY1273" i="64"/>
  <c r="AY1288" i="64" s="1"/>
  <c r="BD602" i="64"/>
  <c r="CB909" i="64"/>
  <c r="AO606" i="64"/>
  <c r="AX603" i="64"/>
  <c r="AX626" i="64" s="1"/>
  <c r="AT855" i="64"/>
  <c r="AT870" i="64" s="1"/>
  <c r="AL607" i="64"/>
  <c r="BS606" i="64"/>
  <c r="BD603" i="64"/>
  <c r="BD626" i="64" s="1"/>
  <c r="CC827" i="64"/>
  <c r="CC847" i="64" s="1"/>
  <c r="AG602" i="64"/>
  <c r="BF883" i="64"/>
  <c r="AI2276" i="64"/>
  <c r="AI2291" i="64" s="1"/>
  <c r="BT602" i="64"/>
  <c r="AF602" i="64"/>
  <c r="U2251" i="64"/>
  <c r="U2266" i="64" s="1"/>
  <c r="CG860" i="64"/>
  <c r="U860" i="64"/>
  <c r="CH606" i="64"/>
  <c r="V606" i="64"/>
  <c r="BS603" i="64"/>
  <c r="BS626" i="64" s="1"/>
  <c r="BD1329" i="64"/>
  <c r="BD1342" i="64" s="1"/>
  <c r="CK606" i="64"/>
  <c r="BF603" i="64"/>
  <c r="BF626" i="64" s="1"/>
  <c r="BH1731" i="64"/>
  <c r="BH1746" i="64" s="1"/>
  <c r="AB2275" i="64"/>
  <c r="AB2290" i="64" s="1"/>
  <c r="AS1328" i="64"/>
  <c r="AL856" i="64"/>
  <c r="BE602" i="64"/>
  <c r="BE607" i="64"/>
  <c r="BG880" i="64"/>
  <c r="AN904" i="64"/>
  <c r="BM606" i="64"/>
  <c r="BP2275" i="64"/>
  <c r="BP2290" i="64" s="1"/>
  <c r="AZ2275" i="64"/>
  <c r="AZ2290" i="64" s="1"/>
  <c r="AK859" i="64"/>
  <c r="CE2275" i="64"/>
  <c r="CE2290" i="64" s="1"/>
  <c r="BW879" i="64"/>
  <c r="BO879" i="64"/>
  <c r="BG1272" i="64"/>
  <c r="BG1287" i="64" s="1"/>
  <c r="AY552" i="64"/>
  <c r="AQ928" i="64"/>
  <c r="AI552" i="64"/>
  <c r="AA552" i="64"/>
  <c r="CE2280" i="64"/>
  <c r="BW2256" i="64"/>
  <c r="BW2271" i="64" s="1"/>
  <c r="AY884" i="64"/>
  <c r="CF556" i="64"/>
  <c r="BY2252" i="64"/>
  <c r="BY2267" i="64" s="1"/>
  <c r="BQ905" i="64"/>
  <c r="BQ920" i="64" s="1"/>
  <c r="AC905" i="64"/>
  <c r="AC920" i="64" s="1"/>
  <c r="AW2275" i="64"/>
  <c r="AW2290" i="64" s="1"/>
  <c r="BN883" i="64"/>
  <c r="BO880" i="64"/>
  <c r="AA553" i="64"/>
  <c r="BL1324" i="64"/>
  <c r="BL1337" i="64" s="1"/>
  <c r="BV603" i="64"/>
  <c r="BV626" i="64" s="1"/>
  <c r="AH603" i="64"/>
  <c r="AH626" i="64" s="1"/>
  <c r="T904" i="64"/>
  <c r="CG556" i="64"/>
  <c r="AC859" i="64"/>
  <c r="BB905" i="64"/>
  <c r="BB920" i="64" s="1"/>
  <c r="CD602" i="64"/>
  <c r="BV552" i="64"/>
  <c r="BN602" i="64"/>
  <c r="AX552" i="64"/>
  <c r="AP602" i="64"/>
  <c r="AH2275" i="64"/>
  <c r="AH2290" i="64" s="1"/>
  <c r="Z602" i="64"/>
  <c r="AH1277" i="64"/>
  <c r="CE1276" i="64"/>
  <c r="BO556" i="64"/>
  <c r="BG556" i="64"/>
  <c r="AY1735" i="64"/>
  <c r="AY1750" i="64" s="1"/>
  <c r="AQ556" i="64"/>
  <c r="AI2255" i="64"/>
  <c r="CF553" i="64"/>
  <c r="BP2276" i="64"/>
  <c r="BP2291" i="64" s="1"/>
  <c r="BH553" i="64"/>
  <c r="AZ553" i="64"/>
  <c r="AR553" i="64"/>
  <c r="AJ2276" i="64"/>
  <c r="AJ2291" i="64" s="1"/>
  <c r="AB1273" i="64"/>
  <c r="AB1288" i="64" s="1"/>
  <c r="T1604" i="64"/>
  <c r="E64" i="64"/>
  <c r="E2215" i="64"/>
  <c r="E2156" i="64"/>
  <c r="E2045" i="64"/>
  <c r="E2502" i="64"/>
  <c r="E2009" i="64"/>
  <c r="E1290" i="64"/>
  <c r="E1340" i="64"/>
  <c r="E873" i="64"/>
  <c r="E874" i="64"/>
  <c r="E179" i="64"/>
  <c r="E886" i="64"/>
  <c r="E890" i="64"/>
  <c r="E887" i="64"/>
  <c r="G887" i="64" s="1"/>
  <c r="E921" i="64"/>
  <c r="AA2276" i="64"/>
  <c r="AA2291" i="64" s="1"/>
  <c r="AH883" i="64"/>
  <c r="BA557" i="64"/>
  <c r="BA567" i="64" s="1"/>
  <c r="CJ607" i="64"/>
  <c r="BW2647" i="64"/>
  <c r="BW2672" i="64" s="1"/>
  <c r="BY602" i="64"/>
  <c r="BQ603" i="64"/>
  <c r="BQ626" i="64" s="1"/>
  <c r="U859" i="64"/>
  <c r="CC552" i="64"/>
  <c r="AT606" i="64"/>
  <c r="AO827" i="64"/>
  <c r="AO847" i="64" s="1"/>
  <c r="BI2252" i="64"/>
  <c r="BI2267" i="64" s="1"/>
  <c r="Y552" i="64"/>
  <c r="CK552" i="64"/>
  <c r="BM557" i="64"/>
  <c r="BM567" i="64" s="1"/>
  <c r="CK602" i="64"/>
  <c r="BE606" i="64"/>
  <c r="AZ2276" i="64"/>
  <c r="AZ2291" i="64" s="1"/>
  <c r="CG859" i="64"/>
  <c r="Z884" i="64"/>
  <c r="AG552" i="64"/>
  <c r="BW557" i="64"/>
  <c r="BW567" i="64" s="1"/>
  <c r="AE603" i="64"/>
  <c r="AE626" i="64" s="1"/>
  <c r="CF2276" i="64"/>
  <c r="CF2291" i="64" s="1"/>
  <c r="BT832" i="64"/>
  <c r="BY860" i="64"/>
  <c r="AA2256" i="64"/>
  <c r="AA2271" i="64" s="1"/>
  <c r="AO552" i="64"/>
  <c r="BU556" i="64"/>
  <c r="AP603" i="64"/>
  <c r="AP626" i="64" s="1"/>
  <c r="CF606" i="64"/>
  <c r="AW552" i="64"/>
  <c r="CE556" i="64"/>
  <c r="X607" i="64"/>
  <c r="AA2275" i="64"/>
  <c r="BO2279" i="64"/>
  <c r="AB543" i="64"/>
  <c r="BE552" i="64"/>
  <c r="U557" i="64"/>
  <c r="U567" i="64" s="1"/>
  <c r="Y602" i="64"/>
  <c r="AO2275" i="64"/>
  <c r="BG2280" i="64"/>
  <c r="AY879" i="64"/>
  <c r="T543" i="64"/>
  <c r="BM552" i="64"/>
  <c r="AG557" i="64"/>
  <c r="AG567" i="64" s="1"/>
  <c r="AX602" i="64"/>
  <c r="AW607" i="64"/>
  <c r="AQ880" i="64"/>
  <c r="BU552" i="64"/>
  <c r="AQ557" i="64"/>
  <c r="AQ567" i="64" s="1"/>
  <c r="BL602" i="64"/>
  <c r="T606" i="64"/>
  <c r="BX607" i="64"/>
  <c r="BN2275" i="64"/>
  <c r="CA2220" i="64"/>
  <c r="CA3047" i="64"/>
  <c r="CA3064" i="64" s="1"/>
  <c r="CA3098" i="64"/>
  <c r="CA3115" i="64" s="1"/>
  <c r="CA3072" i="64"/>
  <c r="CA3089" i="64" s="1"/>
  <c r="CA3021" i="64"/>
  <c r="CA3038" i="64" s="1"/>
  <c r="CA2162" i="64"/>
  <c r="CA2185" i="64" s="1"/>
  <c r="CA2051" i="64"/>
  <c r="CA2086" i="64" s="1"/>
  <c r="CA2194" i="64"/>
  <c r="CA2211" i="64" s="1"/>
  <c r="CA2140" i="64"/>
  <c r="CA2153" i="64" s="1"/>
  <c r="CA3150" i="64"/>
  <c r="CA3164" i="64" s="1"/>
  <c r="CA2095" i="64"/>
  <c r="CA1907" i="64"/>
  <c r="CA1934" i="64" s="1"/>
  <c r="CA2472" i="64"/>
  <c r="CA2499" i="64" s="1"/>
  <c r="CA2015" i="64"/>
  <c r="CA2042" i="64" s="1"/>
  <c r="CA1979" i="64"/>
  <c r="CA2006" i="64" s="1"/>
  <c r="CA2608" i="64"/>
  <c r="CA2633" i="64" s="1"/>
  <c r="CA2642" i="64"/>
  <c r="CA2667" i="64" s="1"/>
  <c r="CA2576" i="64"/>
  <c r="CA2599" i="64" s="1"/>
  <c r="CA2508" i="64"/>
  <c r="CA2531" i="64" s="1"/>
  <c r="CA1872" i="64"/>
  <c r="CA1899" i="64" s="1"/>
  <c r="CA1755" i="64"/>
  <c r="CA1768" i="64" s="1"/>
  <c r="CA1603" i="64"/>
  <c r="CA1324" i="64"/>
  <c r="CA1337" i="64" s="1"/>
  <c r="CA1731" i="64"/>
  <c r="CA1746" i="64" s="1"/>
  <c r="CA1579" i="64"/>
  <c r="CA1594" i="64" s="1"/>
  <c r="CA1272" i="64"/>
  <c r="CA1287" i="64" s="1"/>
  <c r="CA2251" i="64"/>
  <c r="CA2266" i="64" s="1"/>
  <c r="CA1848" i="64"/>
  <c r="CA1863" i="64" s="1"/>
  <c r="CA928" i="64"/>
  <c r="CA827" i="64"/>
  <c r="CA847" i="64" s="1"/>
  <c r="CA879" i="64"/>
  <c r="CA904" i="64"/>
  <c r="CA855" i="64"/>
  <c r="CA870" i="64" s="1"/>
  <c r="AE2220" i="64"/>
  <c r="AE3098" i="64"/>
  <c r="AE3115" i="64" s="1"/>
  <c r="AE3072" i="64"/>
  <c r="AE3089" i="64" s="1"/>
  <c r="AE2194" i="64"/>
  <c r="AE2211" i="64" s="1"/>
  <c r="AE2162" i="64"/>
  <c r="AE2185" i="64" s="1"/>
  <c r="AE3047" i="64"/>
  <c r="AE3064" i="64" s="1"/>
  <c r="AE3021" i="64"/>
  <c r="AE3038" i="64" s="1"/>
  <c r="AE2140" i="64"/>
  <c r="AE2153" i="64" s="1"/>
  <c r="AE2051" i="64"/>
  <c r="AE2086" i="64" s="1"/>
  <c r="AE3150" i="64"/>
  <c r="AE3164" i="64" s="1"/>
  <c r="AE2095" i="64"/>
  <c r="AE2472" i="64"/>
  <c r="AE2499" i="64" s="1"/>
  <c r="AE2576" i="64"/>
  <c r="AE2599" i="64" s="1"/>
  <c r="AE2508" i="64"/>
  <c r="AE2531" i="64" s="1"/>
  <c r="AE2015" i="64"/>
  <c r="AE2042" i="64" s="1"/>
  <c r="AE2608" i="64"/>
  <c r="AE2633" i="64" s="1"/>
  <c r="AE2642" i="64"/>
  <c r="AE2667" i="64" s="1"/>
  <c r="AE1872" i="64"/>
  <c r="AE1899" i="64" s="1"/>
  <c r="AE1979" i="64"/>
  <c r="AE2006" i="64" s="1"/>
  <c r="AE1907" i="64"/>
  <c r="AE1934" i="64" s="1"/>
  <c r="AE1848" i="64"/>
  <c r="AE1863" i="64" s="1"/>
  <c r="AE1731" i="64"/>
  <c r="AE1746" i="64" s="1"/>
  <c r="AE1324" i="64"/>
  <c r="AE1337" i="64" s="1"/>
  <c r="AE1579" i="64"/>
  <c r="AE1594" i="64" s="1"/>
  <c r="AE1272" i="64"/>
  <c r="AE1287" i="64" s="1"/>
  <c r="AE1603" i="64"/>
  <c r="AE2251" i="64"/>
  <c r="AE2266" i="64" s="1"/>
  <c r="AE928" i="64"/>
  <c r="AE1755" i="64"/>
  <c r="AE1768" i="64" s="1"/>
  <c r="AE827" i="64"/>
  <c r="AE847" i="64" s="1"/>
  <c r="AE879" i="64"/>
  <c r="AE904" i="64"/>
  <c r="AE855" i="64"/>
  <c r="AE870" i="64" s="1"/>
  <c r="AM2225" i="64"/>
  <c r="AM3103" i="64"/>
  <c r="AM3077" i="64"/>
  <c r="AM3052" i="64"/>
  <c r="AM2167" i="64"/>
  <c r="AM2199" i="64"/>
  <c r="AM2216" i="64" s="1"/>
  <c r="AM2145" i="64"/>
  <c r="AM2158" i="64" s="1"/>
  <c r="AM3026" i="64"/>
  <c r="AM3043" i="64" s="1"/>
  <c r="AM3155" i="64"/>
  <c r="AM3169" i="64" s="1"/>
  <c r="AM2056" i="64"/>
  <c r="AM2091" i="64" s="1"/>
  <c r="AM2100" i="64"/>
  <c r="AM2135" i="64" s="1"/>
  <c r="AM2581" i="64"/>
  <c r="AM2604" i="64" s="1"/>
  <c r="AM2477" i="64"/>
  <c r="AM2504" i="64" s="1"/>
  <c r="AM2020" i="64"/>
  <c r="AM2047" i="64" s="1"/>
  <c r="AM2613" i="64"/>
  <c r="AM2638" i="64" s="1"/>
  <c r="AM2513" i="64"/>
  <c r="AM2536" i="64" s="1"/>
  <c r="AM1912" i="64"/>
  <c r="AM1939" i="64" s="1"/>
  <c r="AM2647" i="64"/>
  <c r="AM2672" i="64" s="1"/>
  <c r="AM1877" i="64"/>
  <c r="AM1904" i="64" s="1"/>
  <c r="AM1984" i="64"/>
  <c r="AM2011" i="64" s="1"/>
  <c r="AM1853" i="64"/>
  <c r="AM1736" i="64"/>
  <c r="AM1608" i="64"/>
  <c r="AM1760" i="64"/>
  <c r="AM1773" i="64" s="1"/>
  <c r="AM1277" i="64"/>
  <c r="AM2256" i="64"/>
  <c r="AM2271" i="64" s="1"/>
  <c r="AM933" i="64"/>
  <c r="AM946" i="64" s="1"/>
  <c r="AM832" i="64"/>
  <c r="AM884" i="64"/>
  <c r="AM2280" i="64"/>
  <c r="AM1584" i="64"/>
  <c r="AM1599" i="64" s="1"/>
  <c r="AM909" i="64"/>
  <c r="AM860" i="64"/>
  <c r="AM1329" i="64"/>
  <c r="AM1342" i="64" s="1"/>
  <c r="BL2224" i="64"/>
  <c r="BL3102" i="64"/>
  <c r="BL3051" i="64"/>
  <c r="BL3076" i="64"/>
  <c r="BL3025" i="64"/>
  <c r="BL2198" i="64"/>
  <c r="BL2166" i="64"/>
  <c r="BL2144" i="64"/>
  <c r="BL3154" i="64"/>
  <c r="BL2055" i="64"/>
  <c r="BL2476" i="64"/>
  <c r="BL2019" i="64"/>
  <c r="BL2580" i="64"/>
  <c r="BL2099" i="64"/>
  <c r="BL2512" i="64"/>
  <c r="BL2646" i="64"/>
  <c r="BL1876" i="64"/>
  <c r="BL1983" i="64"/>
  <c r="BL2612" i="64"/>
  <c r="BL1759" i="64"/>
  <c r="BL1735" i="64"/>
  <c r="BL1750" i="64" s="1"/>
  <c r="BL1911" i="64"/>
  <c r="BL1852" i="64"/>
  <c r="BL1607" i="64"/>
  <c r="BL1726" i="64" s="1"/>
  <c r="BL2255" i="64"/>
  <c r="BL932" i="64"/>
  <c r="BL945" i="64" s="1"/>
  <c r="BL883" i="64"/>
  <c r="BL2279" i="64"/>
  <c r="BL908" i="64"/>
  <c r="BL859" i="64"/>
  <c r="CC2221" i="64"/>
  <c r="CC2243" i="64" s="1"/>
  <c r="CC3099" i="64"/>
  <c r="CC3116" i="64" s="1"/>
  <c r="CC3073" i="64"/>
  <c r="CC3090" i="64" s="1"/>
  <c r="CC3048" i="64"/>
  <c r="CC3065" i="64" s="1"/>
  <c r="CC3022" i="64"/>
  <c r="CC3039" i="64" s="1"/>
  <c r="CC2195" i="64"/>
  <c r="CC2212" i="64" s="1"/>
  <c r="CC2163" i="64"/>
  <c r="CC2186" i="64" s="1"/>
  <c r="CC3151" i="64"/>
  <c r="CC3165" i="64" s="1"/>
  <c r="CC2141" i="64"/>
  <c r="CC2154" i="64" s="1"/>
  <c r="CC2096" i="64"/>
  <c r="CC2131" i="64" s="1"/>
  <c r="CC2473" i="64"/>
  <c r="CC2500" i="64" s="1"/>
  <c r="CC2052" i="64"/>
  <c r="CC2087" i="64" s="1"/>
  <c r="CC2577" i="64"/>
  <c r="CC2600" i="64" s="1"/>
  <c r="CC2509" i="64"/>
  <c r="CC2532" i="64" s="1"/>
  <c r="CC2016" i="64"/>
  <c r="CC2043" i="64" s="1"/>
  <c r="CC1908" i="64"/>
  <c r="CC1935" i="64" s="1"/>
  <c r="CC2643" i="64"/>
  <c r="CC2668" i="64" s="1"/>
  <c r="CC1980" i="64"/>
  <c r="CC2007" i="64" s="1"/>
  <c r="CC1873" i="64"/>
  <c r="CC1900" i="64" s="1"/>
  <c r="CC2609" i="64"/>
  <c r="CC2634" i="64" s="1"/>
  <c r="CC1732" i="64"/>
  <c r="CC1747" i="64" s="1"/>
  <c r="CC1756" i="64"/>
  <c r="CC1769" i="64" s="1"/>
  <c r="CC1604" i="64"/>
  <c r="CC1580" i="64"/>
  <c r="CC1595" i="64" s="1"/>
  <c r="CC2252" i="64"/>
  <c r="CC2267" i="64" s="1"/>
  <c r="CC929" i="64"/>
  <c r="CC942" i="64" s="1"/>
  <c r="CC905" i="64"/>
  <c r="CC880" i="64"/>
  <c r="CC2276" i="64"/>
  <c r="CC2291" i="64" s="1"/>
  <c r="CC1273" i="64"/>
  <c r="CC1288" i="64" s="1"/>
  <c r="CC856" i="64"/>
  <c r="CC1325" i="64"/>
  <c r="CC1338" i="64" s="1"/>
  <c r="CC1849" i="64"/>
  <c r="AW2221" i="64"/>
  <c r="AW2243" i="64" s="1"/>
  <c r="AW3099" i="64"/>
  <c r="AW3116" i="64" s="1"/>
  <c r="AW3073" i="64"/>
  <c r="AW3090" i="64" s="1"/>
  <c r="AW3048" i="64"/>
  <c r="AW3065" i="64" s="1"/>
  <c r="AW3022" i="64"/>
  <c r="AW3039" i="64" s="1"/>
  <c r="AW2195" i="64"/>
  <c r="AW2212" i="64" s="1"/>
  <c r="AW2163" i="64"/>
  <c r="AW2186" i="64" s="1"/>
  <c r="AW2141" i="64"/>
  <c r="AW2154" i="64" s="1"/>
  <c r="AW3151" i="64"/>
  <c r="AW3165" i="64" s="1"/>
  <c r="AW2096" i="64"/>
  <c r="AW2131" i="64" s="1"/>
  <c r="AW2473" i="64"/>
  <c r="AW2500" i="64" s="1"/>
  <c r="AW2577" i="64"/>
  <c r="AW2600" i="64" s="1"/>
  <c r="AW2052" i="64"/>
  <c r="AW2087" i="64" s="1"/>
  <c r="AW2016" i="64"/>
  <c r="AW2043" i="64" s="1"/>
  <c r="AW2509" i="64"/>
  <c r="AW2532" i="64" s="1"/>
  <c r="AW1980" i="64"/>
  <c r="AW2007" i="64" s="1"/>
  <c r="AW2643" i="64"/>
  <c r="AW2668" i="64" s="1"/>
  <c r="AW1873" i="64"/>
  <c r="AW1900" i="64" s="1"/>
  <c r="AW1908" i="64"/>
  <c r="AW1935" i="64" s="1"/>
  <c r="AW1732" i="64"/>
  <c r="AW1747" i="64" s="1"/>
  <c r="AW1756" i="64"/>
  <c r="AW1769" i="64" s="1"/>
  <c r="AW2609" i="64"/>
  <c r="AW2634" i="64" s="1"/>
  <c r="AW1604" i="64"/>
  <c r="AW1580" i="64"/>
  <c r="AW1595" i="64" s="1"/>
  <c r="AW1849" i="64"/>
  <c r="AW2252" i="64"/>
  <c r="AW2267" i="64" s="1"/>
  <c r="AW929" i="64"/>
  <c r="AW942" i="64" s="1"/>
  <c r="AW1273" i="64"/>
  <c r="AW1288" i="64" s="1"/>
  <c r="AW1325" i="64"/>
  <c r="AW1338" i="64" s="1"/>
  <c r="AW905" i="64"/>
  <c r="AW880" i="64"/>
  <c r="AW2276" i="64"/>
  <c r="AW2291" i="64" s="1"/>
  <c r="AW856" i="64"/>
  <c r="AO553" i="64"/>
  <c r="CC553" i="64"/>
  <c r="AN556" i="64"/>
  <c r="CB831" i="64"/>
  <c r="CH3098" i="64"/>
  <c r="CH3115" i="64" s="1"/>
  <c r="CH2220" i="64"/>
  <c r="CH3072" i="64"/>
  <c r="CH3089" i="64" s="1"/>
  <c r="CH3021" i="64"/>
  <c r="CH3038" i="64" s="1"/>
  <c r="CH3047" i="64"/>
  <c r="CH3064" i="64" s="1"/>
  <c r="CH2194" i="64"/>
  <c r="CH2211" i="64" s="1"/>
  <c r="CH2162" i="64"/>
  <c r="CH2185" i="64" s="1"/>
  <c r="CH2140" i="64"/>
  <c r="CH2153" i="64" s="1"/>
  <c r="CH2051" i="64"/>
  <c r="CH2086" i="64" s="1"/>
  <c r="CH3150" i="64"/>
  <c r="CH3164" i="64" s="1"/>
  <c r="CH2095" i="64"/>
  <c r="CH2508" i="64"/>
  <c r="CH2531" i="64" s="1"/>
  <c r="CH2472" i="64"/>
  <c r="CH2499" i="64" s="1"/>
  <c r="CH2576" i="64"/>
  <c r="CH2599" i="64" s="1"/>
  <c r="CH1907" i="64"/>
  <c r="CH1934" i="64" s="1"/>
  <c r="CH2608" i="64"/>
  <c r="CH2633" i="64" s="1"/>
  <c r="CH1755" i="64"/>
  <c r="CH1768" i="64" s="1"/>
  <c r="CH2015" i="64"/>
  <c r="CH2042" i="64" s="1"/>
  <c r="CH1979" i="64"/>
  <c r="CH2006" i="64" s="1"/>
  <c r="CH1603" i="64"/>
  <c r="CH1872" i="64"/>
  <c r="CH1899" i="64" s="1"/>
  <c r="CH1848" i="64"/>
  <c r="CH1863" i="64" s="1"/>
  <c r="CH2642" i="64"/>
  <c r="CH2667" i="64" s="1"/>
  <c r="CH1731" i="64"/>
  <c r="CH1746" i="64" s="1"/>
  <c r="CH1579" i="64"/>
  <c r="CH1594" i="64" s="1"/>
  <c r="CH1272" i="64"/>
  <c r="CH1287" i="64" s="1"/>
  <c r="CH904" i="64"/>
  <c r="CH827" i="64"/>
  <c r="CH847" i="64" s="1"/>
  <c r="CH602" i="64"/>
  <c r="CH879" i="64"/>
  <c r="CH2275" i="64"/>
  <c r="CH928" i="64"/>
  <c r="CH2251" i="64"/>
  <c r="CH2266" i="64" s="1"/>
  <c r="BZ3098" i="64"/>
  <c r="BZ3115" i="64" s="1"/>
  <c r="BZ2220" i="64"/>
  <c r="BZ3072" i="64"/>
  <c r="BZ3089" i="64" s="1"/>
  <c r="BZ3047" i="64"/>
  <c r="BZ3064" i="64" s="1"/>
  <c r="BZ2194" i="64"/>
  <c r="BZ2211" i="64" s="1"/>
  <c r="BZ3021" i="64"/>
  <c r="BZ3038" i="64" s="1"/>
  <c r="BZ2162" i="64"/>
  <c r="BZ2185" i="64" s="1"/>
  <c r="BZ2140" i="64"/>
  <c r="BZ2153" i="64" s="1"/>
  <c r="BZ3150" i="64"/>
  <c r="BZ3164" i="64" s="1"/>
  <c r="BZ2508" i="64"/>
  <c r="BZ2531" i="64" s="1"/>
  <c r="BZ2095" i="64"/>
  <c r="BZ2051" i="64"/>
  <c r="BZ2086" i="64" s="1"/>
  <c r="BZ2472" i="64"/>
  <c r="BZ2499" i="64" s="1"/>
  <c r="BZ1907" i="64"/>
  <c r="BZ1934" i="64" s="1"/>
  <c r="BZ1979" i="64"/>
  <c r="BZ2006" i="64" s="1"/>
  <c r="BZ2608" i="64"/>
  <c r="BZ2633" i="64" s="1"/>
  <c r="BZ1755" i="64"/>
  <c r="BZ1768" i="64" s="1"/>
  <c r="BZ2576" i="64"/>
  <c r="BZ2599" i="64" s="1"/>
  <c r="BZ1848" i="64"/>
  <c r="BZ1863" i="64" s="1"/>
  <c r="BZ1603" i="64"/>
  <c r="BZ2642" i="64"/>
  <c r="BZ2667" i="64" s="1"/>
  <c r="BZ1872" i="64"/>
  <c r="BZ1899" i="64" s="1"/>
  <c r="BZ1731" i="64"/>
  <c r="BZ1746" i="64" s="1"/>
  <c r="BZ2015" i="64"/>
  <c r="BZ2042" i="64" s="1"/>
  <c r="BZ1579" i="64"/>
  <c r="BZ1594" i="64" s="1"/>
  <c r="BZ1272" i="64"/>
  <c r="BZ1287" i="64" s="1"/>
  <c r="BZ928" i="64"/>
  <c r="BZ1324" i="64"/>
  <c r="BZ1337" i="64" s="1"/>
  <c r="BZ2251" i="64"/>
  <c r="BZ2266" i="64" s="1"/>
  <c r="BZ827" i="64"/>
  <c r="BZ847" i="64" s="1"/>
  <c r="BZ602" i="64"/>
  <c r="BZ879" i="64"/>
  <c r="BZ904" i="64"/>
  <c r="BZ2275" i="64"/>
  <c r="BR3098" i="64"/>
  <c r="BR3115" i="64" s="1"/>
  <c r="BR2220" i="64"/>
  <c r="BR3072" i="64"/>
  <c r="BR3089" i="64" s="1"/>
  <c r="BR3047" i="64"/>
  <c r="BR3064" i="64" s="1"/>
  <c r="BR2194" i="64"/>
  <c r="BR2211" i="64" s="1"/>
  <c r="BR2162" i="64"/>
  <c r="BR2185" i="64" s="1"/>
  <c r="BR3021" i="64"/>
  <c r="BR3038" i="64" s="1"/>
  <c r="BR2140" i="64"/>
  <c r="BR2153" i="64" s="1"/>
  <c r="BR2051" i="64"/>
  <c r="BR2086" i="64" s="1"/>
  <c r="BR2095" i="64"/>
  <c r="BR2508" i="64"/>
  <c r="BR2531" i="64" s="1"/>
  <c r="BR3150" i="64"/>
  <c r="BR3164" i="64" s="1"/>
  <c r="BR2472" i="64"/>
  <c r="BR2499" i="64" s="1"/>
  <c r="BR2576" i="64"/>
  <c r="BR2599" i="64" s="1"/>
  <c r="BR1907" i="64"/>
  <c r="BR1934" i="64" s="1"/>
  <c r="BR2015" i="64"/>
  <c r="BR2042" i="64" s="1"/>
  <c r="BR2608" i="64"/>
  <c r="BR2633" i="64" s="1"/>
  <c r="BR1755" i="64"/>
  <c r="BR1768" i="64" s="1"/>
  <c r="BR1603" i="64"/>
  <c r="BR1872" i="64"/>
  <c r="BR1899" i="64" s="1"/>
  <c r="BR2642" i="64"/>
  <c r="BR2667" i="64" s="1"/>
  <c r="BR1731" i="64"/>
  <c r="BR1746" i="64" s="1"/>
  <c r="BR1979" i="64"/>
  <c r="BR2006" i="64" s="1"/>
  <c r="BR1848" i="64"/>
  <c r="BR1863" i="64" s="1"/>
  <c r="BR1579" i="64"/>
  <c r="BR1594" i="64" s="1"/>
  <c r="BR1272" i="64"/>
  <c r="BR1287" i="64" s="1"/>
  <c r="BR904" i="64"/>
  <c r="BR827" i="64"/>
  <c r="BR847" i="64" s="1"/>
  <c r="BR602" i="64"/>
  <c r="BR928" i="64"/>
  <c r="BR879" i="64"/>
  <c r="BR1324" i="64"/>
  <c r="BR1337" i="64" s="1"/>
  <c r="BR2275" i="64"/>
  <c r="BR2251" i="64"/>
  <c r="BR2266" i="64" s="1"/>
  <c r="BJ3098" i="64"/>
  <c r="BJ3115" i="64" s="1"/>
  <c r="BJ2220" i="64"/>
  <c r="BJ3072" i="64"/>
  <c r="BJ3089" i="64" s="1"/>
  <c r="BJ2194" i="64"/>
  <c r="BJ2211" i="64" s="1"/>
  <c r="BJ3021" i="64"/>
  <c r="BJ3038" i="64" s="1"/>
  <c r="BJ2162" i="64"/>
  <c r="BJ2185" i="64" s="1"/>
  <c r="BJ2140" i="64"/>
  <c r="BJ2153" i="64" s="1"/>
  <c r="BJ3047" i="64"/>
  <c r="BJ3064" i="64" s="1"/>
  <c r="BJ2095" i="64"/>
  <c r="BJ2508" i="64"/>
  <c r="BJ2531" i="64" s="1"/>
  <c r="BJ2472" i="64"/>
  <c r="BJ2499" i="64" s="1"/>
  <c r="BJ2576" i="64"/>
  <c r="BJ2599" i="64" s="1"/>
  <c r="BJ3150" i="64"/>
  <c r="BJ3164" i="64" s="1"/>
  <c r="BJ1907" i="64"/>
  <c r="BJ1934" i="64" s="1"/>
  <c r="BJ2051" i="64"/>
  <c r="BJ2086" i="64" s="1"/>
  <c r="BJ2608" i="64"/>
  <c r="BJ2633" i="64" s="1"/>
  <c r="BJ2015" i="64"/>
  <c r="BJ2042" i="64" s="1"/>
  <c r="BJ1755" i="64"/>
  <c r="BJ1768" i="64" s="1"/>
  <c r="BJ1979" i="64"/>
  <c r="BJ2006" i="64" s="1"/>
  <c r="BJ1603" i="64"/>
  <c r="BJ2642" i="64"/>
  <c r="BJ2667" i="64" s="1"/>
  <c r="BJ1848" i="64"/>
  <c r="BJ1863" i="64" s="1"/>
  <c r="BJ1872" i="64"/>
  <c r="BJ1899" i="64" s="1"/>
  <c r="BJ1731" i="64"/>
  <c r="BJ1746" i="64" s="1"/>
  <c r="BJ1579" i="64"/>
  <c r="BJ1594" i="64" s="1"/>
  <c r="BJ1272" i="64"/>
  <c r="BJ1287" i="64" s="1"/>
  <c r="BJ1324" i="64"/>
  <c r="BJ1337" i="64" s="1"/>
  <c r="BJ2251" i="64"/>
  <c r="BJ2266" i="64" s="1"/>
  <c r="BJ827" i="64"/>
  <c r="BJ847" i="64" s="1"/>
  <c r="BJ602" i="64"/>
  <c r="BJ879" i="64"/>
  <c r="BJ2275" i="64"/>
  <c r="BB3098" i="64"/>
  <c r="BB3115" i="64" s="1"/>
  <c r="BB2220" i="64"/>
  <c r="BB3072" i="64"/>
  <c r="BB3089" i="64" s="1"/>
  <c r="BB3047" i="64"/>
  <c r="BB3064" i="64" s="1"/>
  <c r="BB3021" i="64"/>
  <c r="BB3038" i="64" s="1"/>
  <c r="BB2194" i="64"/>
  <c r="BB2211" i="64" s="1"/>
  <c r="BB2162" i="64"/>
  <c r="BB2185" i="64" s="1"/>
  <c r="BB2140" i="64"/>
  <c r="BB2153" i="64" s="1"/>
  <c r="BB2051" i="64"/>
  <c r="BB2086" i="64" s="1"/>
  <c r="BB3150" i="64"/>
  <c r="BB3164" i="64" s="1"/>
  <c r="BB2095" i="64"/>
  <c r="BB2508" i="64"/>
  <c r="BB2531" i="64" s="1"/>
  <c r="BB2472" i="64"/>
  <c r="BB2499" i="64" s="1"/>
  <c r="BB1907" i="64"/>
  <c r="BB1934" i="64" s="1"/>
  <c r="BB2576" i="64"/>
  <c r="BB2599" i="64" s="1"/>
  <c r="BB1979" i="64"/>
  <c r="BB2006" i="64" s="1"/>
  <c r="BB2608" i="64"/>
  <c r="BB2633" i="64" s="1"/>
  <c r="BB1755" i="64"/>
  <c r="BB1768" i="64" s="1"/>
  <c r="BB2015" i="64"/>
  <c r="BB2042" i="64" s="1"/>
  <c r="BB1603" i="64"/>
  <c r="BB1848" i="64"/>
  <c r="BB1863" i="64" s="1"/>
  <c r="BB2642" i="64"/>
  <c r="BB2667" i="64" s="1"/>
  <c r="BB1731" i="64"/>
  <c r="BB1746" i="64" s="1"/>
  <c r="BB1872" i="64"/>
  <c r="BB1899" i="64" s="1"/>
  <c r="BB1579" i="64"/>
  <c r="BB1594" i="64" s="1"/>
  <c r="BB1272" i="64"/>
  <c r="BB1287" i="64" s="1"/>
  <c r="BB928" i="64"/>
  <c r="BB827" i="64"/>
  <c r="BB847" i="64" s="1"/>
  <c r="BB1324" i="64"/>
  <c r="BB1337" i="64" s="1"/>
  <c r="BB602" i="64"/>
  <c r="BB879" i="64"/>
  <c r="BB904" i="64"/>
  <c r="BB2275" i="64"/>
  <c r="BB2251" i="64"/>
  <c r="BB2266" i="64" s="1"/>
  <c r="AT3098" i="64"/>
  <c r="AT3115" i="64" s="1"/>
  <c r="AT2220" i="64"/>
  <c r="AT3072" i="64"/>
  <c r="AT3089" i="64" s="1"/>
  <c r="AT3047" i="64"/>
  <c r="AT3064" i="64" s="1"/>
  <c r="AT3021" i="64"/>
  <c r="AT3038" i="64" s="1"/>
  <c r="AT2162" i="64"/>
  <c r="AT2185" i="64" s="1"/>
  <c r="AT2194" i="64"/>
  <c r="AT2211" i="64" s="1"/>
  <c r="AT2140" i="64"/>
  <c r="AT2153" i="64" s="1"/>
  <c r="AT2508" i="64"/>
  <c r="AT2531" i="64" s="1"/>
  <c r="AT3150" i="64"/>
  <c r="AT3164" i="64" s="1"/>
  <c r="AT2095" i="64"/>
  <c r="AT2472" i="64"/>
  <c r="AT2499" i="64" s="1"/>
  <c r="AT2051" i="64"/>
  <c r="AT2086" i="64" s="1"/>
  <c r="AT2576" i="64"/>
  <c r="AT2599" i="64" s="1"/>
  <c r="AT1907" i="64"/>
  <c r="AT1934" i="64" s="1"/>
  <c r="AT2608" i="64"/>
  <c r="AT2633" i="64" s="1"/>
  <c r="AT1755" i="64"/>
  <c r="AT1768" i="64" s="1"/>
  <c r="AT1979" i="64"/>
  <c r="AT2006" i="64" s="1"/>
  <c r="AT1848" i="64"/>
  <c r="AT1863" i="64" s="1"/>
  <c r="AT1603" i="64"/>
  <c r="AT2642" i="64"/>
  <c r="AT2667" i="64" s="1"/>
  <c r="AT1731" i="64"/>
  <c r="AT1746" i="64" s="1"/>
  <c r="AT2015" i="64"/>
  <c r="AT2042" i="64" s="1"/>
  <c r="AT1579" i="64"/>
  <c r="AT1594" i="64" s="1"/>
  <c r="AT1872" i="64"/>
  <c r="AT1899" i="64" s="1"/>
  <c r="AT1272" i="64"/>
  <c r="AT1287" i="64" s="1"/>
  <c r="AT2251" i="64"/>
  <c r="AT2266" i="64" s="1"/>
  <c r="AT827" i="64"/>
  <c r="AT847" i="64" s="1"/>
  <c r="AT904" i="64"/>
  <c r="AT602" i="64"/>
  <c r="AT879" i="64"/>
  <c r="AT928" i="64"/>
  <c r="AT2275" i="64"/>
  <c r="AT1324" i="64"/>
  <c r="AT1337" i="64" s="1"/>
  <c r="AL3098" i="64"/>
  <c r="AL3115" i="64" s="1"/>
  <c r="AL2220" i="64"/>
  <c r="AL3072" i="64"/>
  <c r="AL3089" i="64" s="1"/>
  <c r="AL3021" i="64"/>
  <c r="AL3038" i="64" s="1"/>
  <c r="AL3047" i="64"/>
  <c r="AL3064" i="64" s="1"/>
  <c r="AL2194" i="64"/>
  <c r="AL2211" i="64" s="1"/>
  <c r="AL2162" i="64"/>
  <c r="AL2185" i="64" s="1"/>
  <c r="AL3150" i="64"/>
  <c r="AL3164" i="64" s="1"/>
  <c r="AL2140" i="64"/>
  <c r="AL2153" i="64" s="1"/>
  <c r="AL2051" i="64"/>
  <c r="AL2086" i="64" s="1"/>
  <c r="AL2508" i="64"/>
  <c r="AL2531" i="64" s="1"/>
  <c r="AL2472" i="64"/>
  <c r="AL2499" i="64" s="1"/>
  <c r="AL2576" i="64"/>
  <c r="AL2599" i="64" s="1"/>
  <c r="AL1907" i="64"/>
  <c r="AL1934" i="64" s="1"/>
  <c r="AL2095" i="64"/>
  <c r="AL2015" i="64"/>
  <c r="AL2042" i="64" s="1"/>
  <c r="AL2608" i="64"/>
  <c r="AL2633" i="64" s="1"/>
  <c r="AL1979" i="64"/>
  <c r="AL2006" i="64" s="1"/>
  <c r="AL1755" i="64"/>
  <c r="AL1768" i="64" s="1"/>
  <c r="AL1872" i="64"/>
  <c r="AL1899" i="64" s="1"/>
  <c r="AL1603" i="64"/>
  <c r="AL2642" i="64"/>
  <c r="AL2667" i="64" s="1"/>
  <c r="AL1731" i="64"/>
  <c r="AL1746" i="64" s="1"/>
  <c r="AL1848" i="64"/>
  <c r="AL1863" i="64" s="1"/>
  <c r="AL1579" i="64"/>
  <c r="AL1594" i="64" s="1"/>
  <c r="AL1272" i="64"/>
  <c r="AL1287" i="64" s="1"/>
  <c r="AL928" i="64"/>
  <c r="AL1324" i="64"/>
  <c r="AL1337" i="64" s="1"/>
  <c r="AL904" i="64"/>
  <c r="AL827" i="64"/>
  <c r="AL847" i="64" s="1"/>
  <c r="AL602" i="64"/>
  <c r="AL879" i="64"/>
  <c r="AL2275" i="64"/>
  <c r="AL2251" i="64"/>
  <c r="AL2266" i="64" s="1"/>
  <c r="AD3098" i="64"/>
  <c r="AD3115" i="64" s="1"/>
  <c r="AD2220" i="64"/>
  <c r="AD3072" i="64"/>
  <c r="AD3089" i="64" s="1"/>
  <c r="AD2194" i="64"/>
  <c r="AD2211" i="64" s="1"/>
  <c r="AD2162" i="64"/>
  <c r="AD2185" i="64" s="1"/>
  <c r="AD3047" i="64"/>
  <c r="AD3064" i="64" s="1"/>
  <c r="AD3021" i="64"/>
  <c r="AD3038" i="64" s="1"/>
  <c r="AD2140" i="64"/>
  <c r="AD2153" i="64" s="1"/>
  <c r="AD2095" i="64"/>
  <c r="AD3150" i="64"/>
  <c r="AD3164" i="64" s="1"/>
  <c r="AD2508" i="64"/>
  <c r="AD2531" i="64" s="1"/>
  <c r="AD2472" i="64"/>
  <c r="AD2499" i="64" s="1"/>
  <c r="AD1907" i="64"/>
  <c r="AD1934" i="64" s="1"/>
  <c r="AD2576" i="64"/>
  <c r="AD2599" i="64" s="1"/>
  <c r="AD1979" i="64"/>
  <c r="AD2006" i="64" s="1"/>
  <c r="AD2608" i="64"/>
  <c r="AD2633" i="64" s="1"/>
  <c r="AD2051" i="64"/>
  <c r="AD2086" i="64" s="1"/>
  <c r="AD2015" i="64"/>
  <c r="AD2042" i="64" s="1"/>
  <c r="AD1755" i="64"/>
  <c r="AD1768" i="64" s="1"/>
  <c r="AD1603" i="64"/>
  <c r="AD1872" i="64"/>
  <c r="AD1899" i="64" s="1"/>
  <c r="AD2642" i="64"/>
  <c r="AD2667" i="64" s="1"/>
  <c r="AD1848" i="64"/>
  <c r="AD1863" i="64" s="1"/>
  <c r="AD1731" i="64"/>
  <c r="AD1746" i="64" s="1"/>
  <c r="AD1579" i="64"/>
  <c r="AD1594" i="64" s="1"/>
  <c r="AD1272" i="64"/>
  <c r="AD1287" i="64" s="1"/>
  <c r="AD2251" i="64"/>
  <c r="AD2266" i="64" s="1"/>
  <c r="AD827" i="64"/>
  <c r="AD847" i="64" s="1"/>
  <c r="AD928" i="64"/>
  <c r="AD602" i="64"/>
  <c r="AD1324" i="64"/>
  <c r="AD1337" i="64" s="1"/>
  <c r="AD879" i="64"/>
  <c r="AD2275" i="64"/>
  <c r="V3098" i="64"/>
  <c r="V3115" i="64" s="1"/>
  <c r="V2220" i="64"/>
  <c r="V3072" i="64"/>
  <c r="V3089" i="64" s="1"/>
  <c r="V3021" i="64"/>
  <c r="V3038" i="64" s="1"/>
  <c r="V3047" i="64"/>
  <c r="V3064" i="64" s="1"/>
  <c r="V2194" i="64"/>
  <c r="V2211" i="64" s="1"/>
  <c r="V2162" i="64"/>
  <c r="V2185" i="64" s="1"/>
  <c r="V2140" i="64"/>
  <c r="V2153" i="64" s="1"/>
  <c r="V2051" i="64"/>
  <c r="V2086" i="64" s="1"/>
  <c r="V2508" i="64"/>
  <c r="V2531" i="64" s="1"/>
  <c r="V3150" i="64"/>
  <c r="V3164" i="64" s="1"/>
  <c r="V2472" i="64"/>
  <c r="V2499" i="64" s="1"/>
  <c r="V2576" i="64"/>
  <c r="V2599" i="64" s="1"/>
  <c r="V1907" i="64"/>
  <c r="V1934" i="64" s="1"/>
  <c r="V2608" i="64"/>
  <c r="V2633" i="64" s="1"/>
  <c r="V1755" i="64"/>
  <c r="V1768" i="64" s="1"/>
  <c r="V2015" i="64"/>
  <c r="V2042" i="64" s="1"/>
  <c r="V1979" i="64"/>
  <c r="V2006" i="64" s="1"/>
  <c r="V2095" i="64"/>
  <c r="V1603" i="64"/>
  <c r="V1872" i="64"/>
  <c r="V1899" i="64" s="1"/>
  <c r="V1848" i="64"/>
  <c r="V1863" i="64" s="1"/>
  <c r="V1731" i="64"/>
  <c r="V1746" i="64" s="1"/>
  <c r="V2642" i="64"/>
  <c r="V2667" i="64" s="1"/>
  <c r="V1579" i="64"/>
  <c r="V1594" i="64" s="1"/>
  <c r="V1272" i="64"/>
  <c r="V1287" i="64" s="1"/>
  <c r="V827" i="64"/>
  <c r="V847" i="64" s="1"/>
  <c r="V602" i="64"/>
  <c r="V879" i="64"/>
  <c r="V904" i="64"/>
  <c r="V2275" i="64"/>
  <c r="V928" i="64"/>
  <c r="V2251" i="64"/>
  <c r="V2266" i="64" s="1"/>
  <c r="CH2225" i="64"/>
  <c r="CH3077" i="64"/>
  <c r="CH3052" i="64"/>
  <c r="CH2199" i="64"/>
  <c r="CH2216" i="64" s="1"/>
  <c r="CH3103" i="64"/>
  <c r="CH3026" i="64"/>
  <c r="CH3043" i="64" s="1"/>
  <c r="CH2167" i="64"/>
  <c r="CH2145" i="64"/>
  <c r="CH2158" i="64" s="1"/>
  <c r="CH2056" i="64"/>
  <c r="CH2091" i="64" s="1"/>
  <c r="CH2581" i="64"/>
  <c r="CH2604" i="64" s="1"/>
  <c r="CH3155" i="64"/>
  <c r="CH3169" i="64" s="1"/>
  <c r="CH2100" i="64"/>
  <c r="CH2135" i="64" s="1"/>
  <c r="CH2477" i="64"/>
  <c r="CH2504" i="64" s="1"/>
  <c r="CH1984" i="64"/>
  <c r="CH2011" i="64" s="1"/>
  <c r="CH2513" i="64"/>
  <c r="CH2536" i="64" s="1"/>
  <c r="CH1912" i="64"/>
  <c r="CH1939" i="64" s="1"/>
  <c r="CH2613" i="64"/>
  <c r="CH2638" i="64" s="1"/>
  <c r="CH2020" i="64"/>
  <c r="CH2047" i="64" s="1"/>
  <c r="CH2647" i="64"/>
  <c r="CH2672" i="64" s="1"/>
  <c r="CH1877" i="64"/>
  <c r="CH1904" i="64" s="1"/>
  <c r="CH1760" i="64"/>
  <c r="CH1773" i="64" s="1"/>
  <c r="CH1736" i="64"/>
  <c r="CH1853" i="64"/>
  <c r="CH1329" i="64"/>
  <c r="CH1342" i="64" s="1"/>
  <c r="CH1584" i="64"/>
  <c r="CH1599" i="64" s="1"/>
  <c r="CH1277" i="64"/>
  <c r="CH1608" i="64"/>
  <c r="CH2256" i="64"/>
  <c r="CH2271" i="64" s="1"/>
  <c r="CH933" i="64"/>
  <c r="CH946" i="64" s="1"/>
  <c r="CH832" i="64"/>
  <c r="CH2280" i="64"/>
  <c r="CH909" i="64"/>
  <c r="CH557" i="64"/>
  <c r="CH567" i="64" s="1"/>
  <c r="CH884" i="64"/>
  <c r="CH860" i="64"/>
  <c r="BZ2225" i="64"/>
  <c r="BZ3103" i="64"/>
  <c r="BZ3052" i="64"/>
  <c r="BZ3077" i="64"/>
  <c r="BZ2199" i="64"/>
  <c r="BZ2216" i="64" s="1"/>
  <c r="BZ2145" i="64"/>
  <c r="BZ2158" i="64" s="1"/>
  <c r="BZ3026" i="64"/>
  <c r="BZ3043" i="64" s="1"/>
  <c r="BZ2167" i="64"/>
  <c r="BZ3155" i="64"/>
  <c r="BZ3169" i="64" s="1"/>
  <c r="BZ2056" i="64"/>
  <c r="BZ2091" i="64" s="1"/>
  <c r="BZ2100" i="64"/>
  <c r="BZ2135" i="64" s="1"/>
  <c r="BZ2581" i="64"/>
  <c r="BZ2604" i="64" s="1"/>
  <c r="BZ1984" i="64"/>
  <c r="BZ2011" i="64" s="1"/>
  <c r="BZ1912" i="64"/>
  <c r="BZ1939" i="64" s="1"/>
  <c r="BZ2020" i="64"/>
  <c r="BZ2047" i="64" s="1"/>
  <c r="BZ2477" i="64"/>
  <c r="BZ2504" i="64" s="1"/>
  <c r="BZ2613" i="64"/>
  <c r="BZ2638" i="64" s="1"/>
  <c r="BZ2513" i="64"/>
  <c r="BZ2536" i="64" s="1"/>
  <c r="BZ2647" i="64"/>
  <c r="BZ2672" i="64" s="1"/>
  <c r="BZ1877" i="64"/>
  <c r="BZ1904" i="64" s="1"/>
  <c r="BZ1760" i="64"/>
  <c r="BZ1773" i="64" s="1"/>
  <c r="BZ1853" i="64"/>
  <c r="BZ1736" i="64"/>
  <c r="BZ1329" i="64"/>
  <c r="BZ1342" i="64" s="1"/>
  <c r="BZ1608" i="64"/>
  <c r="BZ1584" i="64"/>
  <c r="BZ1599" i="64" s="1"/>
  <c r="BZ1277" i="64"/>
  <c r="BZ2256" i="64"/>
  <c r="BZ2271" i="64" s="1"/>
  <c r="BZ933" i="64"/>
  <c r="BZ946" i="64" s="1"/>
  <c r="BZ909" i="64"/>
  <c r="BZ832" i="64"/>
  <c r="BZ884" i="64"/>
  <c r="BZ2280" i="64"/>
  <c r="BZ557" i="64"/>
  <c r="BZ567" i="64" s="1"/>
  <c r="BZ860" i="64"/>
  <c r="BR2225" i="64"/>
  <c r="BR3077" i="64"/>
  <c r="BR3103" i="64"/>
  <c r="BR3052" i="64"/>
  <c r="BR2199" i="64"/>
  <c r="BR2216" i="64" s="1"/>
  <c r="BR3026" i="64"/>
  <c r="BR3043" i="64" s="1"/>
  <c r="BR2167" i="64"/>
  <c r="BR2056" i="64"/>
  <c r="BR2091" i="64" s="1"/>
  <c r="BR2145" i="64"/>
  <c r="BR2158" i="64" s="1"/>
  <c r="BR3155" i="64"/>
  <c r="BR3169" i="64" s="1"/>
  <c r="BR2100" i="64"/>
  <c r="BR2135" i="64" s="1"/>
  <c r="BR1984" i="64"/>
  <c r="BR2011" i="64" s="1"/>
  <c r="BR2020" i="64"/>
  <c r="BR2047" i="64" s="1"/>
  <c r="BR2477" i="64"/>
  <c r="BR2504" i="64" s="1"/>
  <c r="BR1912" i="64"/>
  <c r="BR1939" i="64" s="1"/>
  <c r="BR2513" i="64"/>
  <c r="BR2536" i="64" s="1"/>
  <c r="BR2613" i="64"/>
  <c r="BR2638" i="64" s="1"/>
  <c r="BR2647" i="64"/>
  <c r="BR2672" i="64" s="1"/>
  <c r="BR1877" i="64"/>
  <c r="BR1904" i="64" s="1"/>
  <c r="BR2581" i="64"/>
  <c r="BR2604" i="64" s="1"/>
  <c r="BR1853" i="64"/>
  <c r="BR1736" i="64"/>
  <c r="BR1760" i="64"/>
  <c r="BR1773" i="64" s="1"/>
  <c r="BR1584" i="64"/>
  <c r="BR1599" i="64" s="1"/>
  <c r="BR1329" i="64"/>
  <c r="BR1342" i="64" s="1"/>
  <c r="BR1277" i="64"/>
  <c r="BR2256" i="64"/>
  <c r="BR2271" i="64" s="1"/>
  <c r="BR933" i="64"/>
  <c r="BR946" i="64" s="1"/>
  <c r="BR832" i="64"/>
  <c r="BR884" i="64"/>
  <c r="BR2280" i="64"/>
  <c r="BR909" i="64"/>
  <c r="BR557" i="64"/>
  <c r="BR567" i="64" s="1"/>
  <c r="BR1608" i="64"/>
  <c r="BR860" i="64"/>
  <c r="BJ2225" i="64"/>
  <c r="BJ3103" i="64"/>
  <c r="BJ3052" i="64"/>
  <c r="BJ3077" i="64"/>
  <c r="BJ2199" i="64"/>
  <c r="BJ2216" i="64" s="1"/>
  <c r="BJ3026" i="64"/>
  <c r="BJ3043" i="64" s="1"/>
  <c r="BJ2167" i="64"/>
  <c r="BJ2145" i="64"/>
  <c r="BJ2158" i="64" s="1"/>
  <c r="BJ3155" i="64"/>
  <c r="BJ3169" i="64" s="1"/>
  <c r="BJ2056" i="64"/>
  <c r="BJ2091" i="64" s="1"/>
  <c r="BJ2100" i="64"/>
  <c r="BJ2135" i="64" s="1"/>
  <c r="BJ2581" i="64"/>
  <c r="BJ2604" i="64" s="1"/>
  <c r="BJ1984" i="64"/>
  <c r="BJ2011" i="64" s="1"/>
  <c r="BJ2513" i="64"/>
  <c r="BJ2536" i="64" s="1"/>
  <c r="BJ1912" i="64"/>
  <c r="BJ1939" i="64" s="1"/>
  <c r="BJ2613" i="64"/>
  <c r="BJ2638" i="64" s="1"/>
  <c r="BJ2647" i="64"/>
  <c r="BJ2672" i="64" s="1"/>
  <c r="BJ2477" i="64"/>
  <c r="BJ2504" i="64" s="1"/>
  <c r="BJ2020" i="64"/>
  <c r="BJ2047" i="64" s="1"/>
  <c r="BJ1877" i="64"/>
  <c r="BJ1904" i="64" s="1"/>
  <c r="BJ1853" i="64"/>
  <c r="BJ1736" i="64"/>
  <c r="BJ1760" i="64"/>
  <c r="BJ1773" i="64" s="1"/>
  <c r="BJ1329" i="64"/>
  <c r="BJ1342" i="64" s="1"/>
  <c r="BJ1608" i="64"/>
  <c r="BJ1277" i="64"/>
  <c r="BJ2256" i="64"/>
  <c r="BJ2271" i="64" s="1"/>
  <c r="BJ1584" i="64"/>
  <c r="BJ1599" i="64" s="1"/>
  <c r="BJ933" i="64"/>
  <c r="BJ946" i="64" s="1"/>
  <c r="BJ884" i="64"/>
  <c r="BJ909" i="64"/>
  <c r="BJ832" i="64"/>
  <c r="BJ2280" i="64"/>
  <c r="BJ557" i="64"/>
  <c r="BJ567" i="64" s="1"/>
  <c r="BJ860" i="64"/>
  <c r="BB2225" i="64"/>
  <c r="BB3077" i="64"/>
  <c r="BB3052" i="64"/>
  <c r="BB3103" i="64"/>
  <c r="BB2199" i="64"/>
  <c r="BB2216" i="64" s="1"/>
  <c r="BB3026" i="64"/>
  <c r="BB3043" i="64" s="1"/>
  <c r="BB3155" i="64"/>
  <c r="BB3169" i="64" s="1"/>
  <c r="BB2167" i="64"/>
  <c r="BB2145" i="64"/>
  <c r="BB2158" i="64" s="1"/>
  <c r="BB2056" i="64"/>
  <c r="BB2091" i="64" s="1"/>
  <c r="BB2581" i="64"/>
  <c r="BB2604" i="64" s="1"/>
  <c r="BB2100" i="64"/>
  <c r="BB2135" i="64" s="1"/>
  <c r="BB1984" i="64"/>
  <c r="BB2011" i="64" s="1"/>
  <c r="BB2020" i="64"/>
  <c r="BB2047" i="64" s="1"/>
  <c r="BB1912" i="64"/>
  <c r="BB1939" i="64" s="1"/>
  <c r="BB2477" i="64"/>
  <c r="BB2504" i="64" s="1"/>
  <c r="BB2613" i="64"/>
  <c r="BB2638" i="64" s="1"/>
  <c r="BB2647" i="64"/>
  <c r="BB2672" i="64" s="1"/>
  <c r="BB2513" i="64"/>
  <c r="BB2536" i="64" s="1"/>
  <c r="BB1877" i="64"/>
  <c r="BB1904" i="64" s="1"/>
  <c r="BB1760" i="64"/>
  <c r="BB1773" i="64" s="1"/>
  <c r="BB1736" i="64"/>
  <c r="BB1853" i="64"/>
  <c r="BB1608" i="64"/>
  <c r="BB1329" i="64"/>
  <c r="BB1342" i="64" s="1"/>
  <c r="BB1584" i="64"/>
  <c r="BB1599" i="64" s="1"/>
  <c r="BB1277" i="64"/>
  <c r="BB2256" i="64"/>
  <c r="BB2271" i="64" s="1"/>
  <c r="BB933" i="64"/>
  <c r="BB946" i="64" s="1"/>
  <c r="BB832" i="64"/>
  <c r="BB2280" i="64"/>
  <c r="BB909" i="64"/>
  <c r="BB557" i="64"/>
  <c r="BB567" i="64" s="1"/>
  <c r="BB884" i="64"/>
  <c r="BB860" i="64"/>
  <c r="AT2225" i="64"/>
  <c r="AT3052" i="64"/>
  <c r="AT3103" i="64"/>
  <c r="AT3077" i="64"/>
  <c r="AT2199" i="64"/>
  <c r="AT2216" i="64" s="1"/>
  <c r="AT3026" i="64"/>
  <c r="AT3043" i="64" s="1"/>
  <c r="AT2167" i="64"/>
  <c r="AT2056" i="64"/>
  <c r="AT2091" i="64" s="1"/>
  <c r="AT2145" i="64"/>
  <c r="AT2158" i="64" s="1"/>
  <c r="AT3155" i="64"/>
  <c r="AT3169" i="64" s="1"/>
  <c r="AT2100" i="64"/>
  <c r="AT2135" i="64" s="1"/>
  <c r="AT2020" i="64"/>
  <c r="AT2047" i="64" s="1"/>
  <c r="AT1984" i="64"/>
  <c r="AT2011" i="64" s="1"/>
  <c r="AT2477" i="64"/>
  <c r="AT2504" i="64" s="1"/>
  <c r="AT2513" i="64"/>
  <c r="AT2536" i="64" s="1"/>
  <c r="AT1912" i="64"/>
  <c r="AT1939" i="64" s="1"/>
  <c r="AT2581" i="64"/>
  <c r="AT2604" i="64" s="1"/>
  <c r="AT2613" i="64"/>
  <c r="AT2638" i="64" s="1"/>
  <c r="AT2647" i="64"/>
  <c r="AT2672" i="64" s="1"/>
  <c r="AT1877" i="64"/>
  <c r="AT1904" i="64" s="1"/>
  <c r="AT1760" i="64"/>
  <c r="AT1773" i="64" s="1"/>
  <c r="AT1853" i="64"/>
  <c r="AT1736" i="64"/>
  <c r="AT1329" i="64"/>
  <c r="AT1342" i="64" s="1"/>
  <c r="AT1584" i="64"/>
  <c r="AT1599" i="64" s="1"/>
  <c r="AT1277" i="64"/>
  <c r="AT2256" i="64"/>
  <c r="AT2271" i="64" s="1"/>
  <c r="AT1608" i="64"/>
  <c r="AT933" i="64"/>
  <c r="AT946" i="64" s="1"/>
  <c r="AT909" i="64"/>
  <c r="AT832" i="64"/>
  <c r="AT884" i="64"/>
  <c r="AT2280" i="64"/>
  <c r="AT557" i="64"/>
  <c r="AT567" i="64" s="1"/>
  <c r="AT860" i="64"/>
  <c r="AL2225" i="64"/>
  <c r="AL3077" i="64"/>
  <c r="AL3052" i="64"/>
  <c r="AL3103" i="64"/>
  <c r="AL2199" i="64"/>
  <c r="AL2216" i="64" s="1"/>
  <c r="AL2167" i="64"/>
  <c r="AL2145" i="64"/>
  <c r="AL2158" i="64" s="1"/>
  <c r="AL3026" i="64"/>
  <c r="AL3043" i="64" s="1"/>
  <c r="AL3155" i="64"/>
  <c r="AL3169" i="64" s="1"/>
  <c r="AL2056" i="64"/>
  <c r="AL2091" i="64" s="1"/>
  <c r="AL2100" i="64"/>
  <c r="AL2135" i="64" s="1"/>
  <c r="AL2581" i="64"/>
  <c r="AL2604" i="64" s="1"/>
  <c r="AL2513" i="64"/>
  <c r="AL2536" i="64" s="1"/>
  <c r="AL1984" i="64"/>
  <c r="AL2011" i="64" s="1"/>
  <c r="AL1912" i="64"/>
  <c r="AL1939" i="64" s="1"/>
  <c r="AL2020" i="64"/>
  <c r="AL2047" i="64" s="1"/>
  <c r="AL2477" i="64"/>
  <c r="AL2504" i="64" s="1"/>
  <c r="AL2613" i="64"/>
  <c r="AL2638" i="64" s="1"/>
  <c r="AL2647" i="64"/>
  <c r="AL2672" i="64" s="1"/>
  <c r="AL1877" i="64"/>
  <c r="AL1904" i="64" s="1"/>
  <c r="AL1853" i="64"/>
  <c r="AL1736" i="64"/>
  <c r="AL1584" i="64"/>
  <c r="AL1599" i="64" s="1"/>
  <c r="AL1329" i="64"/>
  <c r="AL1342" i="64" s="1"/>
  <c r="AL1608" i="64"/>
  <c r="AL1760" i="64"/>
  <c r="AL1773" i="64" s="1"/>
  <c r="AL1277" i="64"/>
  <c r="AL2256" i="64"/>
  <c r="AL2271" i="64" s="1"/>
  <c r="AL933" i="64"/>
  <c r="AL946" i="64" s="1"/>
  <c r="AL832" i="64"/>
  <c r="AL884" i="64"/>
  <c r="AL2280" i="64"/>
  <c r="AL909" i="64"/>
  <c r="AL557" i="64"/>
  <c r="AL567" i="64" s="1"/>
  <c r="AL860" i="64"/>
  <c r="AD2225" i="64"/>
  <c r="AD3052" i="64"/>
  <c r="AD3103" i="64"/>
  <c r="AD3077" i="64"/>
  <c r="AD2199" i="64"/>
  <c r="AD2216" i="64" s="1"/>
  <c r="AD3026" i="64"/>
  <c r="AD3043" i="64" s="1"/>
  <c r="AD2167" i="64"/>
  <c r="AD2145" i="64"/>
  <c r="AD2158" i="64" s="1"/>
  <c r="AD2056" i="64"/>
  <c r="AD2091" i="64" s="1"/>
  <c r="AD2100" i="64"/>
  <c r="AD2135" i="64" s="1"/>
  <c r="AD3155" i="64"/>
  <c r="AD3169" i="64" s="1"/>
  <c r="AD2020" i="64"/>
  <c r="AD2047" i="64" s="1"/>
  <c r="AD2581" i="64"/>
  <c r="AD2604" i="64" s="1"/>
  <c r="AD2477" i="64"/>
  <c r="AD2504" i="64" s="1"/>
  <c r="AD1912" i="64"/>
  <c r="AD1939" i="64" s="1"/>
  <c r="AD2513" i="64"/>
  <c r="AD2536" i="64" s="1"/>
  <c r="AD1984" i="64"/>
  <c r="AD2011" i="64" s="1"/>
  <c r="AD2613" i="64"/>
  <c r="AD2638" i="64" s="1"/>
  <c r="AD2647" i="64"/>
  <c r="AD2672" i="64" s="1"/>
  <c r="AD1877" i="64"/>
  <c r="AD1904" i="64" s="1"/>
  <c r="AD1853" i="64"/>
  <c r="AD1736" i="64"/>
  <c r="AD1760" i="64"/>
  <c r="AD1773" i="64" s="1"/>
  <c r="AD1608" i="64"/>
  <c r="AD1329" i="64"/>
  <c r="AD1342" i="64" s="1"/>
  <c r="AD1277" i="64"/>
  <c r="AD2256" i="64"/>
  <c r="AD2271" i="64" s="1"/>
  <c r="AD1584" i="64"/>
  <c r="AD1599" i="64" s="1"/>
  <c r="AD933" i="64"/>
  <c r="AD946" i="64" s="1"/>
  <c r="AD909" i="64"/>
  <c r="AD832" i="64"/>
  <c r="AD884" i="64"/>
  <c r="AD2280" i="64"/>
  <c r="AD557" i="64"/>
  <c r="AD567" i="64" s="1"/>
  <c r="AD860" i="64"/>
  <c r="V2225" i="64"/>
  <c r="V3052" i="64"/>
  <c r="V3077" i="64"/>
  <c r="V2199" i="64"/>
  <c r="V2216" i="64" s="1"/>
  <c r="V3103" i="64"/>
  <c r="V2167" i="64"/>
  <c r="V3026" i="64"/>
  <c r="V3043" i="64" s="1"/>
  <c r="V2056" i="64"/>
  <c r="V2091" i="64" s="1"/>
  <c r="V3155" i="64"/>
  <c r="V3169" i="64" s="1"/>
  <c r="V2581" i="64"/>
  <c r="V2604" i="64" s="1"/>
  <c r="V2145" i="64"/>
  <c r="V2158" i="64" s="1"/>
  <c r="V2100" i="64"/>
  <c r="V2135" i="64" s="1"/>
  <c r="V2477" i="64"/>
  <c r="V2504" i="64" s="1"/>
  <c r="V2513" i="64"/>
  <c r="V2536" i="64" s="1"/>
  <c r="V1912" i="64"/>
  <c r="V1939" i="64" s="1"/>
  <c r="V2613" i="64"/>
  <c r="V2638" i="64" s="1"/>
  <c r="V1984" i="64"/>
  <c r="V2011" i="64" s="1"/>
  <c r="V2647" i="64"/>
  <c r="V2672" i="64" s="1"/>
  <c r="V2020" i="64"/>
  <c r="V2047" i="64" s="1"/>
  <c r="V1877" i="64"/>
  <c r="V1904" i="64" s="1"/>
  <c r="V1760" i="64"/>
  <c r="V1773" i="64" s="1"/>
  <c r="V1736" i="64"/>
  <c r="V1853" i="64"/>
  <c r="V1329" i="64"/>
  <c r="V1342" i="64" s="1"/>
  <c r="V1584" i="64"/>
  <c r="V1599" i="64" s="1"/>
  <c r="V1277" i="64"/>
  <c r="V1608" i="64"/>
  <c r="V2256" i="64"/>
  <c r="V2271" i="64" s="1"/>
  <c r="V933" i="64"/>
  <c r="V946" i="64" s="1"/>
  <c r="V832" i="64"/>
  <c r="V884" i="64"/>
  <c r="V2280" i="64"/>
  <c r="V909" i="64"/>
  <c r="V557" i="64"/>
  <c r="V567" i="64" s="1"/>
  <c r="V860" i="64"/>
  <c r="CI2224" i="64"/>
  <c r="CI3102" i="64"/>
  <c r="CI3076" i="64"/>
  <c r="CI3051" i="64"/>
  <c r="CI2166" i="64"/>
  <c r="CI2198" i="64"/>
  <c r="CI2144" i="64"/>
  <c r="CI3025" i="64"/>
  <c r="CI2055" i="64"/>
  <c r="CI2580" i="64"/>
  <c r="CI2476" i="64"/>
  <c r="CI3154" i="64"/>
  <c r="CI2099" i="64"/>
  <c r="CI2019" i="64"/>
  <c r="CI2612" i="64"/>
  <c r="CI1911" i="64"/>
  <c r="CI2646" i="64"/>
  <c r="CI2512" i="64"/>
  <c r="CI1876" i="64"/>
  <c r="CI1983" i="64"/>
  <c r="CI1759" i="64"/>
  <c r="CI1852" i="64"/>
  <c r="CI1735" i="64"/>
  <c r="CI1750" i="64" s="1"/>
  <c r="CI1607" i="64"/>
  <c r="CI1726" i="64" s="1"/>
  <c r="CI1276" i="64"/>
  <c r="CI2255" i="64"/>
  <c r="CI932" i="64"/>
  <c r="CI945" i="64" s="1"/>
  <c r="CI908" i="64"/>
  <c r="CI831" i="64"/>
  <c r="CI883" i="64"/>
  <c r="CI2279" i="64"/>
  <c r="CI859" i="64"/>
  <c r="CA2224" i="64"/>
  <c r="CA3102" i="64"/>
  <c r="CA3076" i="64"/>
  <c r="CA3051" i="64"/>
  <c r="CA2166" i="64"/>
  <c r="CA3025" i="64"/>
  <c r="CA2198" i="64"/>
  <c r="CA2144" i="64"/>
  <c r="CA2055" i="64"/>
  <c r="CA3154" i="64"/>
  <c r="CA2099" i="64"/>
  <c r="CA2476" i="64"/>
  <c r="CA2019" i="64"/>
  <c r="CA2580" i="64"/>
  <c r="CA2512" i="64"/>
  <c r="CA2612" i="64"/>
  <c r="CA1983" i="64"/>
  <c r="CA2646" i="64"/>
  <c r="CA1876" i="64"/>
  <c r="CA1911" i="64"/>
  <c r="CA1852" i="64"/>
  <c r="CA1735" i="64"/>
  <c r="CA1750" i="64" s="1"/>
  <c r="CA1759" i="64"/>
  <c r="CA1276" i="64"/>
  <c r="CA2255" i="64"/>
  <c r="CA932" i="64"/>
  <c r="CA945" i="64" s="1"/>
  <c r="CA1607" i="64"/>
  <c r="CA1726" i="64" s="1"/>
  <c r="CA831" i="64"/>
  <c r="CA1328" i="64"/>
  <c r="CA883" i="64"/>
  <c r="CA2279" i="64"/>
  <c r="CA908" i="64"/>
  <c r="CA859" i="64"/>
  <c r="BS2224" i="64"/>
  <c r="BS3102" i="64"/>
  <c r="BS3051" i="64"/>
  <c r="BS2198" i="64"/>
  <c r="BS2166" i="64"/>
  <c r="BS3076" i="64"/>
  <c r="BS3025" i="64"/>
  <c r="BS2144" i="64"/>
  <c r="BS2055" i="64"/>
  <c r="BS2099" i="64"/>
  <c r="BS3154" i="64"/>
  <c r="BS2476" i="64"/>
  <c r="BS2580" i="64"/>
  <c r="BS2512" i="64"/>
  <c r="BS2019" i="64"/>
  <c r="BS2612" i="64"/>
  <c r="BS1911" i="64"/>
  <c r="BS2646" i="64"/>
  <c r="BS1983" i="64"/>
  <c r="BS1876" i="64"/>
  <c r="BS1735" i="64"/>
  <c r="BS1750" i="64" s="1"/>
  <c r="BS1759" i="64"/>
  <c r="BS1852" i="64"/>
  <c r="BS1607" i="64"/>
  <c r="BS1726" i="64" s="1"/>
  <c r="BS1276" i="64"/>
  <c r="BS2255" i="64"/>
  <c r="BS932" i="64"/>
  <c r="BS945" i="64" s="1"/>
  <c r="BS908" i="64"/>
  <c r="BS831" i="64"/>
  <c r="BS883" i="64"/>
  <c r="BS2279" i="64"/>
  <c r="BS1328" i="64"/>
  <c r="BS859" i="64"/>
  <c r="BK2224" i="64"/>
  <c r="BK3102" i="64"/>
  <c r="BK3051" i="64"/>
  <c r="BK3076" i="64"/>
  <c r="BK2166" i="64"/>
  <c r="BK3025" i="64"/>
  <c r="BK2144" i="64"/>
  <c r="BK2198" i="64"/>
  <c r="BK2055" i="64"/>
  <c r="BK2099" i="64"/>
  <c r="BK2580" i="64"/>
  <c r="BK3154" i="64"/>
  <c r="BK2476" i="64"/>
  <c r="BK2019" i="64"/>
  <c r="BK2512" i="64"/>
  <c r="BK1911" i="64"/>
  <c r="BK2612" i="64"/>
  <c r="BK2646" i="64"/>
  <c r="BK1876" i="64"/>
  <c r="BK1759" i="64"/>
  <c r="BK1735" i="64"/>
  <c r="BK1750" i="64" s="1"/>
  <c r="BK1983" i="64"/>
  <c r="BK1852" i="64"/>
  <c r="BK1607" i="64"/>
  <c r="BK1726" i="64" s="1"/>
  <c r="BK1276" i="64"/>
  <c r="BK2255" i="64"/>
  <c r="BK932" i="64"/>
  <c r="BK945" i="64" s="1"/>
  <c r="BK1328" i="64"/>
  <c r="BK831" i="64"/>
  <c r="BK883" i="64"/>
  <c r="BK2279" i="64"/>
  <c r="BK908" i="64"/>
  <c r="BK859" i="64"/>
  <c r="BC2224" i="64"/>
  <c r="BC3102" i="64"/>
  <c r="BC3051" i="64"/>
  <c r="BC3076" i="64"/>
  <c r="BC2166" i="64"/>
  <c r="BC2198" i="64"/>
  <c r="BC2144" i="64"/>
  <c r="BC3025" i="64"/>
  <c r="BC2055" i="64"/>
  <c r="BC2099" i="64"/>
  <c r="BC2476" i="64"/>
  <c r="BC3154" i="64"/>
  <c r="BC2512" i="64"/>
  <c r="BC2580" i="64"/>
  <c r="BC2612" i="64"/>
  <c r="BC1983" i="64"/>
  <c r="BC2019" i="64"/>
  <c r="BC2646" i="64"/>
  <c r="BC1911" i="64"/>
  <c r="BC1876" i="64"/>
  <c r="BC1759" i="64"/>
  <c r="BC1852" i="64"/>
  <c r="BC1735" i="64"/>
  <c r="BC1750" i="64" s="1"/>
  <c r="BC1276" i="64"/>
  <c r="BC2255" i="64"/>
  <c r="BC1607" i="64"/>
  <c r="BC1726" i="64" s="1"/>
  <c r="BC932" i="64"/>
  <c r="BC945" i="64" s="1"/>
  <c r="BC908" i="64"/>
  <c r="BC831" i="64"/>
  <c r="BC883" i="64"/>
  <c r="BC1328" i="64"/>
  <c r="BC2279" i="64"/>
  <c r="BC859" i="64"/>
  <c r="AU2224" i="64"/>
  <c r="AU3102" i="64"/>
  <c r="AU3051" i="64"/>
  <c r="AU3076" i="64"/>
  <c r="AU2166" i="64"/>
  <c r="AU2198" i="64"/>
  <c r="AU3025" i="64"/>
  <c r="AU2144" i="64"/>
  <c r="AU2055" i="64"/>
  <c r="AU2099" i="64"/>
  <c r="AU2476" i="64"/>
  <c r="AU2019" i="64"/>
  <c r="AU3154" i="64"/>
  <c r="AU2580" i="64"/>
  <c r="AU2612" i="64"/>
  <c r="AU1911" i="64"/>
  <c r="AU2512" i="64"/>
  <c r="AU2646" i="64"/>
  <c r="AU1983" i="64"/>
  <c r="AU1876" i="64"/>
  <c r="AU1852" i="64"/>
  <c r="AU1735" i="64"/>
  <c r="AU1750" i="64" s="1"/>
  <c r="AU1607" i="64"/>
  <c r="AU1726" i="64" s="1"/>
  <c r="AU1276" i="64"/>
  <c r="AU2255" i="64"/>
  <c r="AU932" i="64"/>
  <c r="AU945" i="64" s="1"/>
  <c r="AU831" i="64"/>
  <c r="AU883" i="64"/>
  <c r="AU2279" i="64"/>
  <c r="AU1759" i="64"/>
  <c r="AU908" i="64"/>
  <c r="AU859" i="64"/>
  <c r="AU1328" i="64"/>
  <c r="AM2224" i="64"/>
  <c r="AM3102" i="64"/>
  <c r="AM3051" i="64"/>
  <c r="AM3076" i="64"/>
  <c r="AM2166" i="64"/>
  <c r="AM3025" i="64"/>
  <c r="AM2198" i="64"/>
  <c r="AM2055" i="64"/>
  <c r="AM2144" i="64"/>
  <c r="AM3154" i="64"/>
  <c r="AM2476" i="64"/>
  <c r="AM2580" i="64"/>
  <c r="AM2019" i="64"/>
  <c r="AM2512" i="64"/>
  <c r="AM2099" i="64"/>
  <c r="AM1983" i="64"/>
  <c r="AM2612" i="64"/>
  <c r="AM2646" i="64"/>
  <c r="AM1876" i="64"/>
  <c r="AM1735" i="64"/>
  <c r="AM1750" i="64" s="1"/>
  <c r="AM1759" i="64"/>
  <c r="AM1911" i="64"/>
  <c r="AM1852" i="64"/>
  <c r="AM1276" i="64"/>
  <c r="AM2255" i="64"/>
  <c r="AM932" i="64"/>
  <c r="AM945" i="64" s="1"/>
  <c r="AM908" i="64"/>
  <c r="AM831" i="64"/>
  <c r="AM1328" i="64"/>
  <c r="AM883" i="64"/>
  <c r="AM2279" i="64"/>
  <c r="AM859" i="64"/>
  <c r="AM1607" i="64"/>
  <c r="AM1726" i="64" s="1"/>
  <c r="AE2224" i="64"/>
  <c r="AE3102" i="64"/>
  <c r="AE3051" i="64"/>
  <c r="AE3076" i="64"/>
  <c r="AE3025" i="64"/>
  <c r="AE2166" i="64"/>
  <c r="AE2198" i="64"/>
  <c r="AE2144" i="64"/>
  <c r="AE2055" i="64"/>
  <c r="AE3154" i="64"/>
  <c r="AE2099" i="64"/>
  <c r="AE2476" i="64"/>
  <c r="AE2580" i="64"/>
  <c r="AE2512" i="64"/>
  <c r="AE2612" i="64"/>
  <c r="AE1983" i="64"/>
  <c r="AE2646" i="64"/>
  <c r="AE1911" i="64"/>
  <c r="AE1876" i="64"/>
  <c r="AE2019" i="64"/>
  <c r="AE1759" i="64"/>
  <c r="AE1735" i="64"/>
  <c r="AE1750" i="64" s="1"/>
  <c r="AE1852" i="64"/>
  <c r="AE1276" i="64"/>
  <c r="AE1607" i="64"/>
  <c r="AE1726" i="64" s="1"/>
  <c r="AE2255" i="64"/>
  <c r="AE932" i="64"/>
  <c r="AE945" i="64" s="1"/>
  <c r="AE831" i="64"/>
  <c r="AE883" i="64"/>
  <c r="AE2279" i="64"/>
  <c r="AE1328" i="64"/>
  <c r="AE908" i="64"/>
  <c r="AE859" i="64"/>
  <c r="W2224" i="64"/>
  <c r="W3102" i="64"/>
  <c r="W3051" i="64"/>
  <c r="W3076" i="64"/>
  <c r="W2166" i="64"/>
  <c r="W3025" i="64"/>
  <c r="W2198" i="64"/>
  <c r="W2055" i="64"/>
  <c r="W2144" i="64"/>
  <c r="W2099" i="64"/>
  <c r="W2476" i="64"/>
  <c r="W3154" i="64"/>
  <c r="W2580" i="64"/>
  <c r="W2019" i="64"/>
  <c r="W2612" i="64"/>
  <c r="W1911" i="64"/>
  <c r="W2646" i="64"/>
  <c r="W1876" i="64"/>
  <c r="W2512" i="64"/>
  <c r="W1983" i="64"/>
  <c r="W1759" i="64"/>
  <c r="W1852" i="64"/>
  <c r="W1735" i="64"/>
  <c r="W1750" i="64" s="1"/>
  <c r="W1607" i="64"/>
  <c r="W1726" i="64" s="1"/>
  <c r="W1276" i="64"/>
  <c r="W2255" i="64"/>
  <c r="W932" i="64"/>
  <c r="W945" i="64" s="1"/>
  <c r="W908" i="64"/>
  <c r="W831" i="64"/>
  <c r="W883" i="64"/>
  <c r="W2279" i="64"/>
  <c r="W859" i="64"/>
  <c r="CJ2221" i="64"/>
  <c r="CJ2243" i="64" s="1"/>
  <c r="CJ3099" i="64"/>
  <c r="CJ3116" i="64" s="1"/>
  <c r="CJ3048" i="64"/>
  <c r="CJ3065" i="64" s="1"/>
  <c r="CJ3073" i="64"/>
  <c r="CJ3090" i="64" s="1"/>
  <c r="CJ2163" i="64"/>
  <c r="CJ2186" i="64" s="1"/>
  <c r="CJ3022" i="64"/>
  <c r="CJ3039" i="64" s="1"/>
  <c r="CJ2195" i="64"/>
  <c r="CJ2212" i="64" s="1"/>
  <c r="CJ2141" i="64"/>
  <c r="CJ2154" i="64" s="1"/>
  <c r="CJ2052" i="64"/>
  <c r="CJ2087" i="64" s="1"/>
  <c r="CJ2096" i="64"/>
  <c r="CJ2131" i="64" s="1"/>
  <c r="CJ3151" i="64"/>
  <c r="CJ3165" i="64" s="1"/>
  <c r="CJ2473" i="64"/>
  <c r="CJ2500" i="64" s="1"/>
  <c r="CJ2577" i="64"/>
  <c r="CJ2600" i="64" s="1"/>
  <c r="CJ2509" i="64"/>
  <c r="CJ2532" i="64" s="1"/>
  <c r="CJ2016" i="64"/>
  <c r="CJ2043" i="64" s="1"/>
  <c r="CJ2609" i="64"/>
  <c r="CJ2634" i="64" s="1"/>
  <c r="CJ1980" i="64"/>
  <c r="CJ2007" i="64" s="1"/>
  <c r="CJ2643" i="64"/>
  <c r="CJ2668" i="64" s="1"/>
  <c r="CJ1873" i="64"/>
  <c r="CJ1900" i="64" s="1"/>
  <c r="CJ1908" i="64"/>
  <c r="CJ1935" i="64" s="1"/>
  <c r="CJ1849" i="64"/>
  <c r="CJ1732" i="64"/>
  <c r="CJ1747" i="64" s="1"/>
  <c r="CJ1580" i="64"/>
  <c r="CJ1595" i="64" s="1"/>
  <c r="CJ1273" i="64"/>
  <c r="CJ1288" i="64" s="1"/>
  <c r="CJ2252" i="64"/>
  <c r="CJ2267" i="64" s="1"/>
  <c r="CJ929" i="64"/>
  <c r="CJ942" i="64" s="1"/>
  <c r="CJ1756" i="64"/>
  <c r="CJ1769" i="64" s="1"/>
  <c r="CJ828" i="64"/>
  <c r="CJ1604" i="64"/>
  <c r="CJ880" i="64"/>
  <c r="CJ1325" i="64"/>
  <c r="CJ1338" i="64" s="1"/>
  <c r="CJ2276" i="64"/>
  <c r="CJ2291" i="64" s="1"/>
  <c r="CJ905" i="64"/>
  <c r="CJ856" i="64"/>
  <c r="CB2221" i="64"/>
  <c r="CB2243" i="64" s="1"/>
  <c r="CB3099" i="64"/>
  <c r="CB3116" i="64" s="1"/>
  <c r="CB3048" i="64"/>
  <c r="CB3065" i="64" s="1"/>
  <c r="CB3073" i="64"/>
  <c r="CB3090" i="64" s="1"/>
  <c r="CB3022" i="64"/>
  <c r="CB3039" i="64" s="1"/>
  <c r="CB2195" i="64"/>
  <c r="CB2212" i="64" s="1"/>
  <c r="CB2163" i="64"/>
  <c r="CB2186" i="64" s="1"/>
  <c r="CB2052" i="64"/>
  <c r="CB2087" i="64" s="1"/>
  <c r="CB2141" i="64"/>
  <c r="CB2154" i="64" s="1"/>
  <c r="CB2096" i="64"/>
  <c r="CB2131" i="64" s="1"/>
  <c r="CB3151" i="64"/>
  <c r="CB3165" i="64" s="1"/>
  <c r="CB2473" i="64"/>
  <c r="CB2500" i="64" s="1"/>
  <c r="CB2577" i="64"/>
  <c r="CB2600" i="64" s="1"/>
  <c r="CB2509" i="64"/>
  <c r="CB2532" i="64" s="1"/>
  <c r="CB2016" i="64"/>
  <c r="CB2043" i="64" s="1"/>
  <c r="CB2609" i="64"/>
  <c r="CB2634" i="64" s="1"/>
  <c r="CB1908" i="64"/>
  <c r="CB1935" i="64" s="1"/>
  <c r="CB2643" i="64"/>
  <c r="CB2668" i="64" s="1"/>
  <c r="CB1980" i="64"/>
  <c r="CB2007" i="64" s="1"/>
  <c r="CB1873" i="64"/>
  <c r="CB1900" i="64" s="1"/>
  <c r="CB1849" i="64"/>
  <c r="CB1732" i="64"/>
  <c r="CB1747" i="64" s="1"/>
  <c r="CB1756" i="64"/>
  <c r="CB1769" i="64" s="1"/>
  <c r="CB1580" i="64"/>
  <c r="CB1595" i="64" s="1"/>
  <c r="CB1273" i="64"/>
  <c r="CB1288" i="64" s="1"/>
  <c r="CB1604" i="64"/>
  <c r="CB2252" i="64"/>
  <c r="CB2267" i="64" s="1"/>
  <c r="CB929" i="64"/>
  <c r="CB942" i="64" s="1"/>
  <c r="CB828" i="64"/>
  <c r="CB905" i="64"/>
  <c r="CB880" i="64"/>
  <c r="CB2276" i="64"/>
  <c r="CB2291" i="64" s="1"/>
  <c r="CB856" i="64"/>
  <c r="CB1325" i="64"/>
  <c r="CB1338" i="64" s="1"/>
  <c r="BT2221" i="64"/>
  <c r="BT2243" i="64" s="1"/>
  <c r="BT3099" i="64"/>
  <c r="BT3116" i="64" s="1"/>
  <c r="BT3048" i="64"/>
  <c r="BT3065" i="64" s="1"/>
  <c r="BT3073" i="64"/>
  <c r="BT3090" i="64" s="1"/>
  <c r="BT2163" i="64"/>
  <c r="BT2186" i="64" s="1"/>
  <c r="BT3022" i="64"/>
  <c r="BT3039" i="64" s="1"/>
  <c r="BT2195" i="64"/>
  <c r="BT2212" i="64" s="1"/>
  <c r="BT2052" i="64"/>
  <c r="BT2087" i="64" s="1"/>
  <c r="BT2141" i="64"/>
  <c r="BT2154" i="64" s="1"/>
  <c r="BT2473" i="64"/>
  <c r="BT2500" i="64" s="1"/>
  <c r="BT3151" i="64"/>
  <c r="BT3165" i="64" s="1"/>
  <c r="BT2577" i="64"/>
  <c r="BT2600" i="64" s="1"/>
  <c r="BT2096" i="64"/>
  <c r="BT2131" i="64" s="1"/>
  <c r="BT2016" i="64"/>
  <c r="BT2043" i="64" s="1"/>
  <c r="BT1980" i="64"/>
  <c r="BT2007" i="64" s="1"/>
  <c r="BT1908" i="64"/>
  <c r="BT1935" i="64" s="1"/>
  <c r="BT2609" i="64"/>
  <c r="BT2634" i="64" s="1"/>
  <c r="BT2509" i="64"/>
  <c r="BT2532" i="64" s="1"/>
  <c r="BT2643" i="64"/>
  <c r="BT2668" i="64" s="1"/>
  <c r="BT1873" i="64"/>
  <c r="BT1900" i="64" s="1"/>
  <c r="BT1756" i="64"/>
  <c r="BT1769" i="64" s="1"/>
  <c r="BT1732" i="64"/>
  <c r="BT1747" i="64" s="1"/>
  <c r="BT1849" i="64"/>
  <c r="BT1604" i="64"/>
  <c r="BT1580" i="64"/>
  <c r="BT1595" i="64" s="1"/>
  <c r="BT1273" i="64"/>
  <c r="BT1288" i="64" s="1"/>
  <c r="BT2252" i="64"/>
  <c r="BT2267" i="64" s="1"/>
  <c r="BT929" i="64"/>
  <c r="BT942" i="64" s="1"/>
  <c r="BT828" i="64"/>
  <c r="BT1325" i="64"/>
  <c r="BT1338" i="64" s="1"/>
  <c r="BT880" i="64"/>
  <c r="BT2276" i="64"/>
  <c r="BT2291" i="64" s="1"/>
  <c r="BT905" i="64"/>
  <c r="BT856" i="64"/>
  <c r="BL2221" i="64"/>
  <c r="BL2243" i="64" s="1"/>
  <c r="BL3099" i="64"/>
  <c r="BL3116" i="64" s="1"/>
  <c r="BL3048" i="64"/>
  <c r="BL3065" i="64" s="1"/>
  <c r="BL3073" i="64"/>
  <c r="BL3090" i="64" s="1"/>
  <c r="BL2163" i="64"/>
  <c r="BL2186" i="64" s="1"/>
  <c r="BL3022" i="64"/>
  <c r="BL3039" i="64" s="1"/>
  <c r="BL2195" i="64"/>
  <c r="BL2212" i="64" s="1"/>
  <c r="BL2141" i="64"/>
  <c r="BL2154" i="64" s="1"/>
  <c r="BL2052" i="64"/>
  <c r="BL2087" i="64" s="1"/>
  <c r="BL3151" i="64"/>
  <c r="BL3165" i="64" s="1"/>
  <c r="BL2096" i="64"/>
  <c r="BL2131" i="64" s="1"/>
  <c r="BL2473" i="64"/>
  <c r="BL2500" i="64" s="1"/>
  <c r="BL2577" i="64"/>
  <c r="BL2600" i="64" s="1"/>
  <c r="BL2509" i="64"/>
  <c r="BL2532" i="64" s="1"/>
  <c r="BL2016" i="64"/>
  <c r="BL2043" i="64" s="1"/>
  <c r="BL2609" i="64"/>
  <c r="BL2634" i="64" s="1"/>
  <c r="BL1980" i="64"/>
  <c r="BL2007" i="64" s="1"/>
  <c r="BL2643" i="64"/>
  <c r="BL2668" i="64" s="1"/>
  <c r="BL1908" i="64"/>
  <c r="BL1935" i="64" s="1"/>
  <c r="BL1873" i="64"/>
  <c r="BL1900" i="64" s="1"/>
  <c r="BL1756" i="64"/>
  <c r="BL1769" i="64" s="1"/>
  <c r="BL1732" i="64"/>
  <c r="BL1747" i="64" s="1"/>
  <c r="BL1849" i="64"/>
  <c r="BL1580" i="64"/>
  <c r="BL1595" i="64" s="1"/>
  <c r="BL1273" i="64"/>
  <c r="BL1288" i="64" s="1"/>
  <c r="BL2252" i="64"/>
  <c r="BL2267" i="64" s="1"/>
  <c r="BL929" i="64"/>
  <c r="BL942" i="64" s="1"/>
  <c r="BL1604" i="64"/>
  <c r="BL828" i="64"/>
  <c r="BL905" i="64"/>
  <c r="BL880" i="64"/>
  <c r="BL2276" i="64"/>
  <c r="BL2291" i="64" s="1"/>
  <c r="BL1325" i="64"/>
  <c r="BL1338" i="64" s="1"/>
  <c r="BL856" i="64"/>
  <c r="BD2221" i="64"/>
  <c r="BD2243" i="64" s="1"/>
  <c r="BD3099" i="64"/>
  <c r="BD3116" i="64" s="1"/>
  <c r="BD3048" i="64"/>
  <c r="BD3065" i="64" s="1"/>
  <c r="BD3073" i="64"/>
  <c r="BD3090" i="64" s="1"/>
  <c r="BD2163" i="64"/>
  <c r="BD2186" i="64" s="1"/>
  <c r="BD3022" i="64"/>
  <c r="BD3039" i="64" s="1"/>
  <c r="BD2195" i="64"/>
  <c r="BD2212" i="64" s="1"/>
  <c r="BD2052" i="64"/>
  <c r="BD2087" i="64" s="1"/>
  <c r="BD2141" i="64"/>
  <c r="BD2154" i="64" s="1"/>
  <c r="BD2096" i="64"/>
  <c r="BD2131" i="64" s="1"/>
  <c r="BD3151" i="64"/>
  <c r="BD3165" i="64" s="1"/>
  <c r="BD2473" i="64"/>
  <c r="BD2500" i="64" s="1"/>
  <c r="BD2577" i="64"/>
  <c r="BD2600" i="64" s="1"/>
  <c r="BD2509" i="64"/>
  <c r="BD2532" i="64" s="1"/>
  <c r="BD2016" i="64"/>
  <c r="BD2043" i="64" s="1"/>
  <c r="BD2609" i="64"/>
  <c r="BD2634" i="64" s="1"/>
  <c r="BD1908" i="64"/>
  <c r="BD1935" i="64" s="1"/>
  <c r="BD2643" i="64"/>
  <c r="BD2668" i="64" s="1"/>
  <c r="BD1873" i="64"/>
  <c r="BD1900" i="64" s="1"/>
  <c r="BD1980" i="64"/>
  <c r="BD2007" i="64" s="1"/>
  <c r="BD1849" i="64"/>
  <c r="BD1732" i="64"/>
  <c r="BD1747" i="64" s="1"/>
  <c r="BD1580" i="64"/>
  <c r="BD1595" i="64" s="1"/>
  <c r="BD1273" i="64"/>
  <c r="BD1288" i="64" s="1"/>
  <c r="BD1756" i="64"/>
  <c r="BD1769" i="64" s="1"/>
  <c r="BD1604" i="64"/>
  <c r="BD2252" i="64"/>
  <c r="BD2267" i="64" s="1"/>
  <c r="BD929" i="64"/>
  <c r="BD942" i="64" s="1"/>
  <c r="BD828" i="64"/>
  <c r="BD880" i="64"/>
  <c r="BD2276" i="64"/>
  <c r="BD2291" i="64" s="1"/>
  <c r="BD905" i="64"/>
  <c r="BD856" i="64"/>
  <c r="AV2221" i="64"/>
  <c r="AV2243" i="64" s="1"/>
  <c r="AV3099" i="64"/>
  <c r="AV3116" i="64" s="1"/>
  <c r="AV3048" i="64"/>
  <c r="AV3065" i="64" s="1"/>
  <c r="AV3073" i="64"/>
  <c r="AV3090" i="64" s="1"/>
  <c r="AV3022" i="64"/>
  <c r="AV3039" i="64" s="1"/>
  <c r="AV2195" i="64"/>
  <c r="AV2212" i="64" s="1"/>
  <c r="AV2163" i="64"/>
  <c r="AV2186" i="64" s="1"/>
  <c r="AV2141" i="64"/>
  <c r="AV2154" i="64" s="1"/>
  <c r="AV2052" i="64"/>
  <c r="AV2087" i="64" s="1"/>
  <c r="AV2096" i="64"/>
  <c r="AV2131" i="64" s="1"/>
  <c r="AV2473" i="64"/>
  <c r="AV2500" i="64" s="1"/>
  <c r="AV3151" i="64"/>
  <c r="AV3165" i="64" s="1"/>
  <c r="AV2577" i="64"/>
  <c r="AV2600" i="64" s="1"/>
  <c r="AV2016" i="64"/>
  <c r="AV2043" i="64" s="1"/>
  <c r="AV2509" i="64"/>
  <c r="AV2532" i="64" s="1"/>
  <c r="AV2609" i="64"/>
  <c r="AV2634" i="64" s="1"/>
  <c r="AV1980" i="64"/>
  <c r="AV2007" i="64" s="1"/>
  <c r="AV2643" i="64"/>
  <c r="AV2668" i="64" s="1"/>
  <c r="AV1873" i="64"/>
  <c r="AV1900" i="64" s="1"/>
  <c r="AV1849" i="64"/>
  <c r="AV1908" i="64"/>
  <c r="AV1935" i="64" s="1"/>
  <c r="AV1732" i="64"/>
  <c r="AV1747" i="64" s="1"/>
  <c r="AV1756" i="64"/>
  <c r="AV1769" i="64" s="1"/>
  <c r="AV1604" i="64"/>
  <c r="AV1580" i="64"/>
  <c r="AV1595" i="64" s="1"/>
  <c r="AV1273" i="64"/>
  <c r="AV1288" i="64" s="1"/>
  <c r="AV2252" i="64"/>
  <c r="AV2267" i="64" s="1"/>
  <c r="AV929" i="64"/>
  <c r="AV942" i="64" s="1"/>
  <c r="AV828" i="64"/>
  <c r="AV1325" i="64"/>
  <c r="AV1338" i="64" s="1"/>
  <c r="AV905" i="64"/>
  <c r="AV880" i="64"/>
  <c r="AV2276" i="64"/>
  <c r="AV2291" i="64" s="1"/>
  <c r="AV856" i="64"/>
  <c r="AN2221" i="64"/>
  <c r="AN2243" i="64" s="1"/>
  <c r="AN3099" i="64"/>
  <c r="AN3116" i="64" s="1"/>
  <c r="AN3048" i="64"/>
  <c r="AN3065" i="64" s="1"/>
  <c r="AN3073" i="64"/>
  <c r="AN3090" i="64" s="1"/>
  <c r="AN2195" i="64"/>
  <c r="AN2212" i="64" s="1"/>
  <c r="AN2163" i="64"/>
  <c r="AN2186" i="64" s="1"/>
  <c r="AN3022" i="64"/>
  <c r="AN3039" i="64" s="1"/>
  <c r="AN2141" i="64"/>
  <c r="AN2154" i="64" s="1"/>
  <c r="AN2052" i="64"/>
  <c r="AN2087" i="64" s="1"/>
  <c r="AN2473" i="64"/>
  <c r="AN2500" i="64" s="1"/>
  <c r="AN2096" i="64"/>
  <c r="AN2131" i="64" s="1"/>
  <c r="AN2577" i="64"/>
  <c r="AN2600" i="64" s="1"/>
  <c r="AN3151" i="64"/>
  <c r="AN3165" i="64" s="1"/>
  <c r="AN2509" i="64"/>
  <c r="AN2532" i="64" s="1"/>
  <c r="AN2016" i="64"/>
  <c r="AN2043" i="64" s="1"/>
  <c r="AN2609" i="64"/>
  <c r="AN2634" i="64" s="1"/>
  <c r="AN2643" i="64"/>
  <c r="AN2668" i="64" s="1"/>
  <c r="AN1908" i="64"/>
  <c r="AN1935" i="64" s="1"/>
  <c r="AN1980" i="64"/>
  <c r="AN2007" i="64" s="1"/>
  <c r="AN1873" i="64"/>
  <c r="AN1900" i="64" s="1"/>
  <c r="AN1756" i="64"/>
  <c r="AN1769" i="64" s="1"/>
  <c r="AN1732" i="64"/>
  <c r="AN1747" i="64" s="1"/>
  <c r="AN1849" i="64"/>
  <c r="AN1604" i="64"/>
  <c r="AN1580" i="64"/>
  <c r="AN1595" i="64" s="1"/>
  <c r="AN1273" i="64"/>
  <c r="AN1288" i="64" s="1"/>
  <c r="AN2252" i="64"/>
  <c r="AN2267" i="64" s="1"/>
  <c r="AN929" i="64"/>
  <c r="AN942" i="64" s="1"/>
  <c r="AN828" i="64"/>
  <c r="AN880" i="64"/>
  <c r="AN2276" i="64"/>
  <c r="AN2291" i="64" s="1"/>
  <c r="AN1325" i="64"/>
  <c r="AN1338" i="64" s="1"/>
  <c r="AN856" i="64"/>
  <c r="AF2221" i="64"/>
  <c r="AF2243" i="64" s="1"/>
  <c r="AF3099" i="64"/>
  <c r="AF3116" i="64" s="1"/>
  <c r="AF3048" i="64"/>
  <c r="AF3065" i="64" s="1"/>
  <c r="AF3073" i="64"/>
  <c r="AF3090" i="64" s="1"/>
  <c r="AF2163" i="64"/>
  <c r="AF2186" i="64" s="1"/>
  <c r="AF3022" i="64"/>
  <c r="AF3039" i="64" s="1"/>
  <c r="AF2195" i="64"/>
  <c r="AF2212" i="64" s="1"/>
  <c r="AF2052" i="64"/>
  <c r="AF2087" i="64" s="1"/>
  <c r="AF2141" i="64"/>
  <c r="AF2154" i="64" s="1"/>
  <c r="AF2096" i="64"/>
  <c r="AF2131" i="64" s="1"/>
  <c r="AF3151" i="64"/>
  <c r="AF3165" i="64" s="1"/>
  <c r="AF2473" i="64"/>
  <c r="AF2500" i="64" s="1"/>
  <c r="AF2577" i="64"/>
  <c r="AF2600" i="64" s="1"/>
  <c r="AF2016" i="64"/>
  <c r="AF2043" i="64" s="1"/>
  <c r="AF2609" i="64"/>
  <c r="AF2634" i="64" s="1"/>
  <c r="AF1980" i="64"/>
  <c r="AF2007" i="64" s="1"/>
  <c r="AF1908" i="64"/>
  <c r="AF1935" i="64" s="1"/>
  <c r="AF2509" i="64"/>
  <c r="AF2532" i="64" s="1"/>
  <c r="AF2643" i="64"/>
  <c r="AF2668" i="64" s="1"/>
  <c r="AF1873" i="64"/>
  <c r="AF1900" i="64" s="1"/>
  <c r="AF1756" i="64"/>
  <c r="AF1769" i="64" s="1"/>
  <c r="AF1732" i="64"/>
  <c r="AF1747" i="64" s="1"/>
  <c r="AF1849" i="64"/>
  <c r="AF1580" i="64"/>
  <c r="AF1595" i="64" s="1"/>
  <c r="AF1273" i="64"/>
  <c r="AF1288" i="64" s="1"/>
  <c r="AF2252" i="64"/>
  <c r="AF2267" i="64" s="1"/>
  <c r="AF929" i="64"/>
  <c r="AF942" i="64" s="1"/>
  <c r="AF1604" i="64"/>
  <c r="AF1325" i="64"/>
  <c r="AF1338" i="64" s="1"/>
  <c r="AF828" i="64"/>
  <c r="AF880" i="64"/>
  <c r="AF2276" i="64"/>
  <c r="AF2291" i="64" s="1"/>
  <c r="AF905" i="64"/>
  <c r="AF856" i="64"/>
  <c r="X2221" i="64"/>
  <c r="X2243" i="64" s="1"/>
  <c r="X3099" i="64"/>
  <c r="X3116" i="64" s="1"/>
  <c r="X3048" i="64"/>
  <c r="X3065" i="64" s="1"/>
  <c r="X3073" i="64"/>
  <c r="X3090" i="64" s="1"/>
  <c r="X3022" i="64"/>
  <c r="X3039" i="64" s="1"/>
  <c r="X2163" i="64"/>
  <c r="X2186" i="64" s="1"/>
  <c r="X2195" i="64"/>
  <c r="X2141" i="64"/>
  <c r="X2154" i="64" s="1"/>
  <c r="X2052" i="64"/>
  <c r="X2087" i="64" s="1"/>
  <c r="X3151" i="64"/>
  <c r="X3165" i="64" s="1"/>
  <c r="X2473" i="64"/>
  <c r="X2500" i="64" s="1"/>
  <c r="X2096" i="64"/>
  <c r="X2131" i="64" s="1"/>
  <c r="X2577" i="64"/>
  <c r="X2600" i="64" s="1"/>
  <c r="X2509" i="64"/>
  <c r="X2532" i="64" s="1"/>
  <c r="X2016" i="64"/>
  <c r="X2043" i="64" s="1"/>
  <c r="X2609" i="64"/>
  <c r="X2634" i="64" s="1"/>
  <c r="X2643" i="64"/>
  <c r="X2668" i="64" s="1"/>
  <c r="X1873" i="64"/>
  <c r="X1900" i="64" s="1"/>
  <c r="X1980" i="64"/>
  <c r="X2007" i="64" s="1"/>
  <c r="X1908" i="64"/>
  <c r="X1935" i="64" s="1"/>
  <c r="X1849" i="64"/>
  <c r="X1732" i="64"/>
  <c r="X1747" i="64" s="1"/>
  <c r="X1756" i="64"/>
  <c r="X1769" i="64" s="1"/>
  <c r="X1580" i="64"/>
  <c r="X1595" i="64" s="1"/>
  <c r="X1273" i="64"/>
  <c r="X1288" i="64" s="1"/>
  <c r="X1604" i="64"/>
  <c r="X2252" i="64"/>
  <c r="X2267" i="64" s="1"/>
  <c r="X929" i="64"/>
  <c r="X942" i="64" s="1"/>
  <c r="X828" i="64"/>
  <c r="X905" i="64"/>
  <c r="X880" i="64"/>
  <c r="X1325" i="64"/>
  <c r="X1338" i="64" s="1"/>
  <c r="X2276" i="64"/>
  <c r="X2291" i="64" s="1"/>
  <c r="X856" i="64"/>
  <c r="AA543" i="64"/>
  <c r="Z552" i="64"/>
  <c r="AH552" i="64"/>
  <c r="AP552" i="64"/>
  <c r="BF552" i="64"/>
  <c r="BN552" i="64"/>
  <c r="CD552" i="64"/>
  <c r="Z553" i="64"/>
  <c r="AH553" i="64"/>
  <c r="AP553" i="64"/>
  <c r="AX553" i="64"/>
  <c r="BF553" i="64"/>
  <c r="BN553" i="64"/>
  <c r="BV553" i="64"/>
  <c r="CD553" i="64"/>
  <c r="Y556" i="64"/>
  <c r="AG556" i="64"/>
  <c r="AO556" i="64"/>
  <c r="AW556" i="64"/>
  <c r="BE556" i="64"/>
  <c r="BM556" i="64"/>
  <c r="BV556" i="64"/>
  <c r="AH557" i="64"/>
  <c r="AH567" i="64" s="1"/>
  <c r="AR557" i="64"/>
  <c r="AR567" i="64" s="1"/>
  <c r="BC557" i="64"/>
  <c r="BC567" i="64" s="1"/>
  <c r="BN557" i="64"/>
  <c r="BN567" i="64" s="1"/>
  <c r="BX557" i="64"/>
  <c r="BX567" i="64" s="1"/>
  <c r="CK557" i="64"/>
  <c r="CK567" i="64" s="1"/>
  <c r="AN602" i="64"/>
  <c r="BA602" i="64"/>
  <c r="BM602" i="64"/>
  <c r="CA602" i="64"/>
  <c r="AF603" i="64"/>
  <c r="AF626" i="64" s="1"/>
  <c r="AS603" i="64"/>
  <c r="AS626" i="64" s="1"/>
  <c r="BE603" i="64"/>
  <c r="BE626" i="64" s="1"/>
  <c r="CD603" i="64"/>
  <c r="CD626" i="64" s="1"/>
  <c r="AG606" i="64"/>
  <c r="AU606" i="64"/>
  <c r="BH606" i="64"/>
  <c r="BT606" i="64"/>
  <c r="Y607" i="64"/>
  <c r="AM607" i="64"/>
  <c r="AZ607" i="64"/>
  <c r="BL607" i="64"/>
  <c r="BZ607" i="64"/>
  <c r="CK607" i="64"/>
  <c r="AP2275" i="64"/>
  <c r="BC2275" i="64"/>
  <c r="BO2275" i="64"/>
  <c r="CC2275" i="64"/>
  <c r="AB2276" i="64"/>
  <c r="AB2291" i="64" s="1"/>
  <c r="BG2276" i="64"/>
  <c r="BG2291" i="64" s="1"/>
  <c r="BW2279" i="64"/>
  <c r="BO2280" i="64"/>
  <c r="AW827" i="64"/>
  <c r="AW847" i="64" s="1"/>
  <c r="AO828" i="64"/>
  <c r="X831" i="64"/>
  <c r="CB832" i="64"/>
  <c r="BB855" i="64"/>
  <c r="BB870" i="64" s="1"/>
  <c r="AT856" i="64"/>
  <c r="BG879" i="64"/>
  <c r="AY880" i="64"/>
  <c r="AP883" i="64"/>
  <c r="AH884" i="64"/>
  <c r="AN905" i="64"/>
  <c r="BT908" i="64"/>
  <c r="AQ2256" i="64"/>
  <c r="AQ2271" i="64" s="1"/>
  <c r="AJ1272" i="64"/>
  <c r="AJ1287" i="64" s="1"/>
  <c r="AP1276" i="64"/>
  <c r="V1324" i="64"/>
  <c r="V1337" i="64" s="1"/>
  <c r="W1328" i="64"/>
  <c r="BI932" i="64"/>
  <c r="BI945" i="64" s="1"/>
  <c r="BK2220" i="64"/>
  <c r="BK3047" i="64"/>
  <c r="BK3064" i="64" s="1"/>
  <c r="BK3098" i="64"/>
  <c r="BK3115" i="64" s="1"/>
  <c r="BK3021" i="64"/>
  <c r="BK3038" i="64" s="1"/>
  <c r="BK3072" i="64"/>
  <c r="BK3089" i="64" s="1"/>
  <c r="BK2194" i="64"/>
  <c r="BK2211" i="64" s="1"/>
  <c r="BK2162" i="64"/>
  <c r="BK2185" i="64" s="1"/>
  <c r="BK2051" i="64"/>
  <c r="BK2086" i="64" s="1"/>
  <c r="BK3150" i="64"/>
  <c r="BK3164" i="64" s="1"/>
  <c r="BK2140" i="64"/>
  <c r="BK2153" i="64" s="1"/>
  <c r="BK2095" i="64"/>
  <c r="BK2576" i="64"/>
  <c r="BK2599" i="64" s="1"/>
  <c r="BK2508" i="64"/>
  <c r="BK2531" i="64" s="1"/>
  <c r="BK1907" i="64"/>
  <c r="BK1934" i="64" s="1"/>
  <c r="BK2015" i="64"/>
  <c r="BK2042" i="64" s="1"/>
  <c r="BK2472" i="64"/>
  <c r="BK2499" i="64" s="1"/>
  <c r="BK2608" i="64"/>
  <c r="BK2633" i="64" s="1"/>
  <c r="BK1979" i="64"/>
  <c r="BK2006" i="64" s="1"/>
  <c r="BK2642" i="64"/>
  <c r="BK2667" i="64" s="1"/>
  <c r="BK1872" i="64"/>
  <c r="BK1899" i="64" s="1"/>
  <c r="BK1848" i="64"/>
  <c r="BK1863" i="64" s="1"/>
  <c r="BK1755" i="64"/>
  <c r="BK1768" i="64" s="1"/>
  <c r="BK1324" i="64"/>
  <c r="BK1337" i="64" s="1"/>
  <c r="BK1579" i="64"/>
  <c r="BK1594" i="64" s="1"/>
  <c r="BK1272" i="64"/>
  <c r="BK1287" i="64" s="1"/>
  <c r="BK1731" i="64"/>
  <c r="BK1746" i="64" s="1"/>
  <c r="BK1603" i="64"/>
  <c r="BK2251" i="64"/>
  <c r="BK2266" i="64" s="1"/>
  <c r="BK928" i="64"/>
  <c r="BK827" i="64"/>
  <c r="BK847" i="64" s="1"/>
  <c r="BK879" i="64"/>
  <c r="BK904" i="64"/>
  <c r="BK855" i="64"/>
  <c r="BK870" i="64" s="1"/>
  <c r="BS2225" i="64"/>
  <c r="BS3103" i="64"/>
  <c r="BS3052" i="64"/>
  <c r="BS3077" i="64"/>
  <c r="BS2167" i="64"/>
  <c r="BS3026" i="64"/>
  <c r="BS3043" i="64" s="1"/>
  <c r="BS2199" i="64"/>
  <c r="BS2216" i="64" s="1"/>
  <c r="BS2145" i="64"/>
  <c r="BS2158" i="64" s="1"/>
  <c r="BS3155" i="64"/>
  <c r="BS3169" i="64" s="1"/>
  <c r="BS2056" i="64"/>
  <c r="BS2091" i="64" s="1"/>
  <c r="BS2100" i="64"/>
  <c r="BS2135" i="64" s="1"/>
  <c r="BS2477" i="64"/>
  <c r="BS2504" i="64" s="1"/>
  <c r="BS2581" i="64"/>
  <c r="BS2604" i="64" s="1"/>
  <c r="BS2020" i="64"/>
  <c r="BS2047" i="64" s="1"/>
  <c r="BS2513" i="64"/>
  <c r="BS2536" i="64" s="1"/>
  <c r="BS2613" i="64"/>
  <c r="BS2638" i="64" s="1"/>
  <c r="BS2647" i="64"/>
  <c r="BS2672" i="64" s="1"/>
  <c r="BS1877" i="64"/>
  <c r="BS1904" i="64" s="1"/>
  <c r="BS1984" i="64"/>
  <c r="BS2011" i="64" s="1"/>
  <c r="BS1912" i="64"/>
  <c r="BS1939" i="64" s="1"/>
  <c r="BS1853" i="64"/>
  <c r="BS1736" i="64"/>
  <c r="BS1760" i="64"/>
  <c r="BS1773" i="64" s="1"/>
  <c r="BS1277" i="64"/>
  <c r="BS2256" i="64"/>
  <c r="BS2271" i="64" s="1"/>
  <c r="BS933" i="64"/>
  <c r="BS946" i="64" s="1"/>
  <c r="BS1608" i="64"/>
  <c r="BS832" i="64"/>
  <c r="BS1584" i="64"/>
  <c r="BS1599" i="64" s="1"/>
  <c r="BS884" i="64"/>
  <c r="BS1329" i="64"/>
  <c r="BS1342" i="64" s="1"/>
  <c r="BS2280" i="64"/>
  <c r="BS909" i="64"/>
  <c r="BS860" i="64"/>
  <c r="CJ2224" i="64"/>
  <c r="CJ3102" i="64"/>
  <c r="CJ3076" i="64"/>
  <c r="CJ3051" i="64"/>
  <c r="CJ3025" i="64"/>
  <c r="CJ2198" i="64"/>
  <c r="CJ2166" i="64"/>
  <c r="CJ2144" i="64"/>
  <c r="CJ3154" i="64"/>
  <c r="CJ2476" i="64"/>
  <c r="CJ2099" i="64"/>
  <c r="CJ2019" i="64"/>
  <c r="CJ2580" i="64"/>
  <c r="CJ2055" i="64"/>
  <c r="CJ2512" i="64"/>
  <c r="CJ1911" i="64"/>
  <c r="CJ2646" i="64"/>
  <c r="CJ1876" i="64"/>
  <c r="CJ1983" i="64"/>
  <c r="CJ1852" i="64"/>
  <c r="CJ1735" i="64"/>
  <c r="CJ1750" i="64" s="1"/>
  <c r="CJ1607" i="64"/>
  <c r="CJ1726" i="64" s="1"/>
  <c r="CJ2612" i="64"/>
  <c r="CJ1759" i="64"/>
  <c r="CJ2255" i="64"/>
  <c r="CJ932" i="64"/>
  <c r="CJ945" i="64" s="1"/>
  <c r="CJ883" i="64"/>
  <c r="CJ2279" i="64"/>
  <c r="CJ556" i="64"/>
  <c r="CJ859" i="64"/>
  <c r="CJ1328" i="64"/>
  <c r="CJ1276" i="64"/>
  <c r="AV2224" i="64"/>
  <c r="AV3102" i="64"/>
  <c r="AV3051" i="64"/>
  <c r="AV3076" i="64"/>
  <c r="AV3025" i="64"/>
  <c r="AV2166" i="64"/>
  <c r="AV2144" i="64"/>
  <c r="AV2198" i="64"/>
  <c r="AV3154" i="64"/>
  <c r="AV2055" i="64"/>
  <c r="AV2476" i="64"/>
  <c r="AV2099" i="64"/>
  <c r="AV2580" i="64"/>
  <c r="AV2019" i="64"/>
  <c r="AV1911" i="64"/>
  <c r="AV2512" i="64"/>
  <c r="AV2646" i="64"/>
  <c r="AV1983" i="64"/>
  <c r="AV1876" i="64"/>
  <c r="AV1852" i="64"/>
  <c r="AV1735" i="64"/>
  <c r="AV1750" i="64" s="1"/>
  <c r="AV2612" i="64"/>
  <c r="AV1759" i="64"/>
  <c r="AV1607" i="64"/>
  <c r="AV1726" i="64" s="1"/>
  <c r="AV2255" i="64"/>
  <c r="AV932" i="64"/>
  <c r="AV945" i="64" s="1"/>
  <c r="AV883" i="64"/>
  <c r="AV2279" i="64"/>
  <c r="AV908" i="64"/>
  <c r="AV859" i="64"/>
  <c r="AV1328" i="64"/>
  <c r="AV1276" i="64"/>
  <c r="Y2221" i="64"/>
  <c r="Y2243" i="64" s="1"/>
  <c r="Y3099" i="64"/>
  <c r="Y3116" i="64" s="1"/>
  <c r="Y3073" i="64"/>
  <c r="Y3090" i="64" s="1"/>
  <c r="Y3048" i="64"/>
  <c r="Y3065" i="64" s="1"/>
  <c r="Y3022" i="64"/>
  <c r="Y3039" i="64" s="1"/>
  <c r="Y2195" i="64"/>
  <c r="Y2163" i="64"/>
  <c r="Y2186" i="64" s="1"/>
  <c r="Y2141" i="64"/>
  <c r="Y2154" i="64" s="1"/>
  <c r="Y3151" i="64"/>
  <c r="Y3165" i="64" s="1"/>
  <c r="Y2473" i="64"/>
  <c r="Y2500" i="64" s="1"/>
  <c r="Y2052" i="64"/>
  <c r="Y2087" i="64" s="1"/>
  <c r="Y2096" i="64"/>
  <c r="Y2131" i="64" s="1"/>
  <c r="Y2577" i="64"/>
  <c r="Y2600" i="64" s="1"/>
  <c r="Y2509" i="64"/>
  <c r="Y2532" i="64" s="1"/>
  <c r="Y2016" i="64"/>
  <c r="Y2043" i="64" s="1"/>
  <c r="Y2643" i="64"/>
  <c r="Y2668" i="64" s="1"/>
  <c r="Y1873" i="64"/>
  <c r="Y1900" i="64" s="1"/>
  <c r="Y1980" i="64"/>
  <c r="Y2007" i="64" s="1"/>
  <c r="Y1908" i="64"/>
  <c r="Y1935" i="64" s="1"/>
  <c r="Y2609" i="64"/>
  <c r="Y2634" i="64" s="1"/>
  <c r="Y1849" i="64"/>
  <c r="Y1732" i="64"/>
  <c r="Y1747" i="64" s="1"/>
  <c r="Y1756" i="64"/>
  <c r="Y1769" i="64" s="1"/>
  <c r="Y1604" i="64"/>
  <c r="Y1580" i="64"/>
  <c r="Y1595" i="64" s="1"/>
  <c r="Y2252" i="64"/>
  <c r="Y2267" i="64" s="1"/>
  <c r="Y929" i="64"/>
  <c r="Y942" i="64" s="1"/>
  <c r="Y905" i="64"/>
  <c r="Y1273" i="64"/>
  <c r="Y1288" i="64" s="1"/>
  <c r="Y880" i="64"/>
  <c r="Y1325" i="64"/>
  <c r="Y1338" i="64" s="1"/>
  <c r="Y2276" i="64"/>
  <c r="Y2291" i="64" s="1"/>
  <c r="Y856" i="64"/>
  <c r="CG2220" i="64"/>
  <c r="CG3072" i="64"/>
  <c r="CG3089" i="64" s="1"/>
  <c r="CG3098" i="64"/>
  <c r="CG3115" i="64" s="1"/>
  <c r="CG3047" i="64"/>
  <c r="CG3064" i="64" s="1"/>
  <c r="CG2194" i="64"/>
  <c r="CG2211" i="64" s="1"/>
  <c r="CG3021" i="64"/>
  <c r="CG3038" i="64" s="1"/>
  <c r="CG2162" i="64"/>
  <c r="CG2185" i="64" s="1"/>
  <c r="CG2140" i="64"/>
  <c r="CG2153" i="64" s="1"/>
  <c r="CG2095" i="64"/>
  <c r="CG3150" i="64"/>
  <c r="CG3164" i="64" s="1"/>
  <c r="CG2051" i="64"/>
  <c r="CG2086" i="64" s="1"/>
  <c r="CG2508" i="64"/>
  <c r="CG2531" i="64" s="1"/>
  <c r="CG2472" i="64"/>
  <c r="CG2499" i="64" s="1"/>
  <c r="CG2576" i="64"/>
  <c r="CG2599" i="64" s="1"/>
  <c r="CG1907" i="64"/>
  <c r="CG1934" i="64" s="1"/>
  <c r="CG1872" i="64"/>
  <c r="CG1899" i="64" s="1"/>
  <c r="CG2608" i="64"/>
  <c r="CG2633" i="64" s="1"/>
  <c r="CG1755" i="64"/>
  <c r="CG1768" i="64" s="1"/>
  <c r="CG2015" i="64"/>
  <c r="CG2042" i="64" s="1"/>
  <c r="CG1979" i="64"/>
  <c r="CG2006" i="64" s="1"/>
  <c r="CG1848" i="64"/>
  <c r="CG1863" i="64" s="1"/>
  <c r="CG2642" i="64"/>
  <c r="CG2667" i="64" s="1"/>
  <c r="CG1324" i="64"/>
  <c r="CG1337" i="64" s="1"/>
  <c r="CG1603" i="64"/>
  <c r="CG1579" i="64"/>
  <c r="CG1594" i="64" s="1"/>
  <c r="CG1272" i="64"/>
  <c r="CG1287" i="64" s="1"/>
  <c r="CG855" i="64"/>
  <c r="CG870" i="64" s="1"/>
  <c r="CG904" i="64"/>
  <c r="CG827" i="64"/>
  <c r="CG847" i="64" s="1"/>
  <c r="CG1731" i="64"/>
  <c r="CG1746" i="64" s="1"/>
  <c r="CG879" i="64"/>
  <c r="CG2275" i="64"/>
  <c r="BY2220" i="64"/>
  <c r="BY3072" i="64"/>
  <c r="BY3089" i="64" s="1"/>
  <c r="BY3047" i="64"/>
  <c r="BY3064" i="64" s="1"/>
  <c r="BY3098" i="64"/>
  <c r="BY3115" i="64" s="1"/>
  <c r="BY3021" i="64"/>
  <c r="BY3038" i="64" s="1"/>
  <c r="BY2194" i="64"/>
  <c r="BY2211" i="64" s="1"/>
  <c r="BY2140" i="64"/>
  <c r="BY2153" i="64" s="1"/>
  <c r="BY2162" i="64"/>
  <c r="BY2185" i="64" s="1"/>
  <c r="BY2095" i="64"/>
  <c r="BY3150" i="64"/>
  <c r="BY3164" i="64" s="1"/>
  <c r="BY2508" i="64"/>
  <c r="BY2531" i="64" s="1"/>
  <c r="BY2576" i="64"/>
  <c r="BY2599" i="64" s="1"/>
  <c r="BY2051" i="64"/>
  <c r="BY2086" i="64" s="1"/>
  <c r="BY2472" i="64"/>
  <c r="BY2499" i="64" s="1"/>
  <c r="BY1907" i="64"/>
  <c r="BY1934" i="64" s="1"/>
  <c r="BY2015" i="64"/>
  <c r="BY2042" i="64" s="1"/>
  <c r="BY1872" i="64"/>
  <c r="BY1899" i="64" s="1"/>
  <c r="BY1979" i="64"/>
  <c r="BY2006" i="64" s="1"/>
  <c r="BY2608" i="64"/>
  <c r="BY2633" i="64" s="1"/>
  <c r="BY1755" i="64"/>
  <c r="BY1768" i="64" s="1"/>
  <c r="BY1848" i="64"/>
  <c r="BY1863" i="64" s="1"/>
  <c r="BY2642" i="64"/>
  <c r="BY2667" i="64" s="1"/>
  <c r="BY1603" i="64"/>
  <c r="BY1324" i="64"/>
  <c r="BY1337" i="64" s="1"/>
  <c r="BY1731" i="64"/>
  <c r="BY1746" i="64" s="1"/>
  <c r="BY1579" i="64"/>
  <c r="BY1594" i="64" s="1"/>
  <c r="BY1272" i="64"/>
  <c r="BY1287" i="64" s="1"/>
  <c r="BY855" i="64"/>
  <c r="BY870" i="64" s="1"/>
  <c r="BY928" i="64"/>
  <c r="BY2251" i="64"/>
  <c r="BY2266" i="64" s="1"/>
  <c r="BY827" i="64"/>
  <c r="BY847" i="64" s="1"/>
  <c r="BY879" i="64"/>
  <c r="BY904" i="64"/>
  <c r="BY2275" i="64"/>
  <c r="BQ2220" i="64"/>
  <c r="BQ3072" i="64"/>
  <c r="BQ3089" i="64" s="1"/>
  <c r="BQ3098" i="64"/>
  <c r="BQ3115" i="64" s="1"/>
  <c r="BQ2194" i="64"/>
  <c r="BQ2211" i="64" s="1"/>
  <c r="BQ3021" i="64"/>
  <c r="BQ3038" i="64" s="1"/>
  <c r="BQ2162" i="64"/>
  <c r="BQ2185" i="64" s="1"/>
  <c r="BQ2140" i="64"/>
  <c r="BQ2153" i="64" s="1"/>
  <c r="BQ3047" i="64"/>
  <c r="BQ3064" i="64" s="1"/>
  <c r="BQ2095" i="64"/>
  <c r="BQ3150" i="64"/>
  <c r="BQ3164" i="64" s="1"/>
  <c r="BQ2051" i="64"/>
  <c r="BQ2086" i="64" s="1"/>
  <c r="BQ2508" i="64"/>
  <c r="BQ2531" i="64" s="1"/>
  <c r="BQ2472" i="64"/>
  <c r="BQ2499" i="64" s="1"/>
  <c r="BQ2576" i="64"/>
  <c r="BQ2599" i="64" s="1"/>
  <c r="BQ1907" i="64"/>
  <c r="BQ1934" i="64" s="1"/>
  <c r="BQ1979" i="64"/>
  <c r="BQ2006" i="64" s="1"/>
  <c r="BQ1872" i="64"/>
  <c r="BQ1899" i="64" s="1"/>
  <c r="BQ2015" i="64"/>
  <c r="BQ2042" i="64" s="1"/>
  <c r="BQ2608" i="64"/>
  <c r="BQ2633" i="64" s="1"/>
  <c r="BQ1755" i="64"/>
  <c r="BQ1768" i="64" s="1"/>
  <c r="BQ2642" i="64"/>
  <c r="BQ2667" i="64" s="1"/>
  <c r="BQ1603" i="64"/>
  <c r="BQ1731" i="64"/>
  <c r="BQ1746" i="64" s="1"/>
  <c r="BQ1324" i="64"/>
  <c r="BQ1337" i="64" s="1"/>
  <c r="BQ1579" i="64"/>
  <c r="BQ1594" i="64" s="1"/>
  <c r="BQ1272" i="64"/>
  <c r="BQ1287" i="64" s="1"/>
  <c r="BQ855" i="64"/>
  <c r="BQ870" i="64" s="1"/>
  <c r="BQ904" i="64"/>
  <c r="BQ827" i="64"/>
  <c r="BQ847" i="64" s="1"/>
  <c r="BQ928" i="64"/>
  <c r="BQ879" i="64"/>
  <c r="BQ2275" i="64"/>
  <c r="BI2220" i="64"/>
  <c r="BI3072" i="64"/>
  <c r="BI3089" i="64" s="1"/>
  <c r="BI3098" i="64"/>
  <c r="BI3115" i="64" s="1"/>
  <c r="BI3047" i="64"/>
  <c r="BI3064" i="64" s="1"/>
  <c r="BI2194" i="64"/>
  <c r="BI2211" i="64" s="1"/>
  <c r="BI3021" i="64"/>
  <c r="BI3038" i="64" s="1"/>
  <c r="BI2162" i="64"/>
  <c r="BI2185" i="64" s="1"/>
  <c r="BI2140" i="64"/>
  <c r="BI2153" i="64" s="1"/>
  <c r="BI2095" i="64"/>
  <c r="BI3150" i="64"/>
  <c r="BI3164" i="64" s="1"/>
  <c r="BI2508" i="64"/>
  <c r="BI2531" i="64" s="1"/>
  <c r="BI2051" i="64"/>
  <c r="BI2086" i="64" s="1"/>
  <c r="BI2576" i="64"/>
  <c r="BI2599" i="64" s="1"/>
  <c r="BI1907" i="64"/>
  <c r="BI1934" i="64" s="1"/>
  <c r="BI1872" i="64"/>
  <c r="BI1899" i="64" s="1"/>
  <c r="BI2472" i="64"/>
  <c r="BI2499" i="64" s="1"/>
  <c r="BI2608" i="64"/>
  <c r="BI2633" i="64" s="1"/>
  <c r="BI2015" i="64"/>
  <c r="BI2042" i="64" s="1"/>
  <c r="BI1755" i="64"/>
  <c r="BI1768" i="64" s="1"/>
  <c r="BI1979" i="64"/>
  <c r="BI2006" i="64" s="1"/>
  <c r="BI2642" i="64"/>
  <c r="BI2667" i="64" s="1"/>
  <c r="BI1848" i="64"/>
  <c r="BI1863" i="64" s="1"/>
  <c r="BI1324" i="64"/>
  <c r="BI1337" i="64" s="1"/>
  <c r="BI1579" i="64"/>
  <c r="BI1594" i="64" s="1"/>
  <c r="BI1731" i="64"/>
  <c r="BI1746" i="64" s="1"/>
  <c r="BI1603" i="64"/>
  <c r="BI1272" i="64"/>
  <c r="BI1287" i="64" s="1"/>
  <c r="BI928" i="64"/>
  <c r="BI904" i="64"/>
  <c r="BI855" i="64"/>
  <c r="BI870" i="64" s="1"/>
  <c r="BI2251" i="64"/>
  <c r="BI2266" i="64" s="1"/>
  <c r="BI827" i="64"/>
  <c r="BI847" i="64" s="1"/>
  <c r="BI879" i="64"/>
  <c r="BI2275" i="64"/>
  <c r="BA2220" i="64"/>
  <c r="BA3098" i="64"/>
  <c r="BA3115" i="64" s="1"/>
  <c r="BA3072" i="64"/>
  <c r="BA3089" i="64" s="1"/>
  <c r="BA3047" i="64"/>
  <c r="BA3064" i="64" s="1"/>
  <c r="BA2194" i="64"/>
  <c r="BA2211" i="64" s="1"/>
  <c r="BA3021" i="64"/>
  <c r="BA3038" i="64" s="1"/>
  <c r="BA2140" i="64"/>
  <c r="BA2153" i="64" s="1"/>
  <c r="BA2162" i="64"/>
  <c r="BA2185" i="64" s="1"/>
  <c r="BA2095" i="64"/>
  <c r="BA3150" i="64"/>
  <c r="BA3164" i="64" s="1"/>
  <c r="BA2051" i="64"/>
  <c r="BA2086" i="64" s="1"/>
  <c r="BA2508" i="64"/>
  <c r="BA2531" i="64" s="1"/>
  <c r="BA2472" i="64"/>
  <c r="BA2499" i="64" s="1"/>
  <c r="BA1907" i="64"/>
  <c r="BA1934" i="64" s="1"/>
  <c r="BA1872" i="64"/>
  <c r="BA1899" i="64" s="1"/>
  <c r="BA2576" i="64"/>
  <c r="BA2599" i="64" s="1"/>
  <c r="BA1979" i="64"/>
  <c r="BA2006" i="64" s="1"/>
  <c r="BA2608" i="64"/>
  <c r="BA2633" i="64" s="1"/>
  <c r="BA1755" i="64"/>
  <c r="BA1768" i="64" s="1"/>
  <c r="BA2015" i="64"/>
  <c r="BA2042" i="64" s="1"/>
  <c r="BA1848" i="64"/>
  <c r="BA1863" i="64" s="1"/>
  <c r="BA2642" i="64"/>
  <c r="BA2667" i="64" s="1"/>
  <c r="BA1731" i="64"/>
  <c r="BA1746" i="64" s="1"/>
  <c r="BA1324" i="64"/>
  <c r="BA1337" i="64" s="1"/>
  <c r="BA1603" i="64"/>
  <c r="BA1579" i="64"/>
  <c r="BA1594" i="64" s="1"/>
  <c r="BA1272" i="64"/>
  <c r="BA1287" i="64" s="1"/>
  <c r="BA855" i="64"/>
  <c r="BA870" i="64" s="1"/>
  <c r="BA928" i="64"/>
  <c r="BA827" i="64"/>
  <c r="BA847" i="64" s="1"/>
  <c r="BA879" i="64"/>
  <c r="BA904" i="64"/>
  <c r="BA2275" i="64"/>
  <c r="AS2220" i="64"/>
  <c r="AS3072" i="64"/>
  <c r="AS3089" i="64" s="1"/>
  <c r="AS3098" i="64"/>
  <c r="AS3115" i="64" s="1"/>
  <c r="AS3047" i="64"/>
  <c r="AS3064" i="64" s="1"/>
  <c r="AS2194" i="64"/>
  <c r="AS2211" i="64" s="1"/>
  <c r="AS3021" i="64"/>
  <c r="AS3038" i="64" s="1"/>
  <c r="AS2162" i="64"/>
  <c r="AS2185" i="64" s="1"/>
  <c r="AS2140" i="64"/>
  <c r="AS2153" i="64" s="1"/>
  <c r="AS2095" i="64"/>
  <c r="AS3150" i="64"/>
  <c r="AS3164" i="64" s="1"/>
  <c r="AS2508" i="64"/>
  <c r="AS2531" i="64" s="1"/>
  <c r="AS2472" i="64"/>
  <c r="AS2499" i="64" s="1"/>
  <c r="AS2051" i="64"/>
  <c r="AS2086" i="64" s="1"/>
  <c r="AS2576" i="64"/>
  <c r="AS2599" i="64" s="1"/>
  <c r="AS1907" i="64"/>
  <c r="AS1934" i="64" s="1"/>
  <c r="AS2015" i="64"/>
  <c r="AS2042" i="64" s="1"/>
  <c r="AS1872" i="64"/>
  <c r="AS1899" i="64" s="1"/>
  <c r="AS2608" i="64"/>
  <c r="AS2633" i="64" s="1"/>
  <c r="AS1755" i="64"/>
  <c r="AS1768" i="64" s="1"/>
  <c r="AS1979" i="64"/>
  <c r="AS2006" i="64" s="1"/>
  <c r="AS1848" i="64"/>
  <c r="AS1863" i="64" s="1"/>
  <c r="AS2642" i="64"/>
  <c r="AS2667" i="64" s="1"/>
  <c r="AS1731" i="64"/>
  <c r="AS1746" i="64" s="1"/>
  <c r="AS1603" i="64"/>
  <c r="AS1324" i="64"/>
  <c r="AS1337" i="64" s="1"/>
  <c r="AS1579" i="64"/>
  <c r="AS1594" i="64" s="1"/>
  <c r="AS1272" i="64"/>
  <c r="AS1287" i="64" s="1"/>
  <c r="AS855" i="64"/>
  <c r="AS870" i="64" s="1"/>
  <c r="AS2251" i="64"/>
  <c r="AS2266" i="64" s="1"/>
  <c r="AS827" i="64"/>
  <c r="AS847" i="64" s="1"/>
  <c r="AS904" i="64"/>
  <c r="AS879" i="64"/>
  <c r="AS928" i="64"/>
  <c r="AS2275" i="64"/>
  <c r="AK2220" i="64"/>
  <c r="AK3072" i="64"/>
  <c r="AK3089" i="64" s="1"/>
  <c r="AK3098" i="64"/>
  <c r="AK3115" i="64" s="1"/>
  <c r="AK3047" i="64"/>
  <c r="AK3064" i="64" s="1"/>
  <c r="AK2194" i="64"/>
  <c r="AK2211" i="64" s="1"/>
  <c r="AK2140" i="64"/>
  <c r="AK2153" i="64" s="1"/>
  <c r="AK3021" i="64"/>
  <c r="AK3038" i="64" s="1"/>
  <c r="AK2162" i="64"/>
  <c r="AK2185" i="64" s="1"/>
  <c r="AK2095" i="64"/>
  <c r="AK3150" i="64"/>
  <c r="AK3164" i="64" s="1"/>
  <c r="AK2508" i="64"/>
  <c r="AK2531" i="64" s="1"/>
  <c r="AK2051" i="64"/>
  <c r="AK2086" i="64" s="1"/>
  <c r="AK2576" i="64"/>
  <c r="AK2599" i="64" s="1"/>
  <c r="AK1907" i="64"/>
  <c r="AK1934" i="64" s="1"/>
  <c r="AK1872" i="64"/>
  <c r="AK1899" i="64" s="1"/>
  <c r="AK2015" i="64"/>
  <c r="AK2042" i="64" s="1"/>
  <c r="AK2608" i="64"/>
  <c r="AK2633" i="64" s="1"/>
  <c r="AK2472" i="64"/>
  <c r="AK2499" i="64" s="1"/>
  <c r="AK1979" i="64"/>
  <c r="AK2006" i="64" s="1"/>
  <c r="AK1755" i="64"/>
  <c r="AK1768" i="64" s="1"/>
  <c r="AK2642" i="64"/>
  <c r="AK2667" i="64" s="1"/>
  <c r="AK1603" i="64"/>
  <c r="AK1848" i="64"/>
  <c r="AK1863" i="64" s="1"/>
  <c r="AK1324" i="64"/>
  <c r="AK1337" i="64" s="1"/>
  <c r="AK1731" i="64"/>
  <c r="AK1746" i="64" s="1"/>
  <c r="AK1579" i="64"/>
  <c r="AK1594" i="64" s="1"/>
  <c r="AK1272" i="64"/>
  <c r="AK1287" i="64" s="1"/>
  <c r="AK855" i="64"/>
  <c r="AK870" i="64" s="1"/>
  <c r="AK928" i="64"/>
  <c r="AK904" i="64"/>
  <c r="AK827" i="64"/>
  <c r="AK847" i="64" s="1"/>
  <c r="AK879" i="64"/>
  <c r="AK2275" i="64"/>
  <c r="AC2220" i="64"/>
  <c r="AC3098" i="64"/>
  <c r="AC3115" i="64" s="1"/>
  <c r="AC3072" i="64"/>
  <c r="AC3089" i="64" s="1"/>
  <c r="AC3047" i="64"/>
  <c r="AC3064" i="64" s="1"/>
  <c r="AC2194" i="64"/>
  <c r="AC2211" i="64" s="1"/>
  <c r="AC3021" i="64"/>
  <c r="AC3038" i="64" s="1"/>
  <c r="AC2140" i="64"/>
  <c r="AC2153" i="64" s="1"/>
  <c r="AC2162" i="64"/>
  <c r="AC2185" i="64" s="1"/>
  <c r="AC2095" i="64"/>
  <c r="AC2051" i="64"/>
  <c r="AC2086" i="64" s="1"/>
  <c r="AC3150" i="64"/>
  <c r="AC3164" i="64" s="1"/>
  <c r="AC2508" i="64"/>
  <c r="AC2531" i="64" s="1"/>
  <c r="AC2472" i="64"/>
  <c r="AC2499" i="64" s="1"/>
  <c r="AC1907" i="64"/>
  <c r="AC1934" i="64" s="1"/>
  <c r="AC1872" i="64"/>
  <c r="AC1899" i="64" s="1"/>
  <c r="AC1979" i="64"/>
  <c r="AC2006" i="64" s="1"/>
  <c r="AC2608" i="64"/>
  <c r="AC2633" i="64" s="1"/>
  <c r="AC2015" i="64"/>
  <c r="AC2042" i="64" s="1"/>
  <c r="AC1755" i="64"/>
  <c r="AC1768" i="64" s="1"/>
  <c r="AC2576" i="64"/>
  <c r="AC2599" i="64" s="1"/>
  <c r="AC2642" i="64"/>
  <c r="AC2667" i="64" s="1"/>
  <c r="AC1848" i="64"/>
  <c r="AC1863" i="64" s="1"/>
  <c r="AC1731" i="64"/>
  <c r="AC1746" i="64" s="1"/>
  <c r="AC1324" i="64"/>
  <c r="AC1337" i="64" s="1"/>
  <c r="AC1579" i="64"/>
  <c r="AC1594" i="64" s="1"/>
  <c r="AC1603" i="64"/>
  <c r="AC1272" i="64"/>
  <c r="AC1287" i="64" s="1"/>
  <c r="AC904" i="64"/>
  <c r="AC855" i="64"/>
  <c r="AC870" i="64" s="1"/>
  <c r="AC2251" i="64"/>
  <c r="AC2266" i="64" s="1"/>
  <c r="AC827" i="64"/>
  <c r="AC847" i="64" s="1"/>
  <c r="AC928" i="64"/>
  <c r="AC879" i="64"/>
  <c r="AC2275" i="64"/>
  <c r="U2220" i="64"/>
  <c r="U3072" i="64"/>
  <c r="U3089" i="64" s="1"/>
  <c r="U3098" i="64"/>
  <c r="U3115" i="64" s="1"/>
  <c r="U2194" i="64"/>
  <c r="U2211" i="64" s="1"/>
  <c r="U3021" i="64"/>
  <c r="U3038" i="64" s="1"/>
  <c r="U3047" i="64"/>
  <c r="U3064" i="64" s="1"/>
  <c r="U2162" i="64"/>
  <c r="U2185" i="64" s="1"/>
  <c r="U2140" i="64"/>
  <c r="U2153" i="64" s="1"/>
  <c r="U2095" i="64"/>
  <c r="U2508" i="64"/>
  <c r="U2531" i="64" s="1"/>
  <c r="U3150" i="64"/>
  <c r="U3164" i="64" s="1"/>
  <c r="U2051" i="64"/>
  <c r="U2086" i="64" s="1"/>
  <c r="U2472" i="64"/>
  <c r="U2499" i="64" s="1"/>
  <c r="U2576" i="64"/>
  <c r="U2599" i="64" s="1"/>
  <c r="U1872" i="64"/>
  <c r="U1899" i="64" s="1"/>
  <c r="U2608" i="64"/>
  <c r="U2633" i="64" s="1"/>
  <c r="U1755" i="64"/>
  <c r="U1768" i="64" s="1"/>
  <c r="U2015" i="64"/>
  <c r="U2042" i="64" s="1"/>
  <c r="U1979" i="64"/>
  <c r="U2006" i="64" s="1"/>
  <c r="U1907" i="64"/>
  <c r="U1934" i="64" s="1"/>
  <c r="U1848" i="64"/>
  <c r="U1863" i="64" s="1"/>
  <c r="U1324" i="64"/>
  <c r="U1337" i="64" s="1"/>
  <c r="U1603" i="64"/>
  <c r="U2642" i="64"/>
  <c r="U2667" i="64" s="1"/>
  <c r="U1579" i="64"/>
  <c r="U1594" i="64" s="1"/>
  <c r="U1272" i="64"/>
  <c r="U1287" i="64" s="1"/>
  <c r="U855" i="64"/>
  <c r="U870" i="64" s="1"/>
  <c r="U1731" i="64"/>
  <c r="U1746" i="64" s="1"/>
  <c r="U827" i="64"/>
  <c r="U847" i="64" s="1"/>
  <c r="U879" i="64"/>
  <c r="U904" i="64"/>
  <c r="U2275" i="64"/>
  <c r="CG3103" i="64"/>
  <c r="CG3077" i="64"/>
  <c r="CG2225" i="64"/>
  <c r="CG3052" i="64"/>
  <c r="CG2199" i="64"/>
  <c r="CG2216" i="64" s="1"/>
  <c r="CG2167" i="64"/>
  <c r="CG3026" i="64"/>
  <c r="CG3043" i="64" s="1"/>
  <c r="CG2145" i="64"/>
  <c r="CG2158" i="64" s="1"/>
  <c r="CG3155" i="64"/>
  <c r="CG3169" i="64" s="1"/>
  <c r="CG2100" i="64"/>
  <c r="CG2135" i="64" s="1"/>
  <c r="CG2513" i="64"/>
  <c r="CG2536" i="64" s="1"/>
  <c r="CG2581" i="64"/>
  <c r="CG2604" i="64" s="1"/>
  <c r="CG2056" i="64"/>
  <c r="CG2091" i="64" s="1"/>
  <c r="CG2477" i="64"/>
  <c r="CG2504" i="64" s="1"/>
  <c r="CG2020" i="64"/>
  <c r="CG2047" i="64" s="1"/>
  <c r="CG1984" i="64"/>
  <c r="CG2011" i="64" s="1"/>
  <c r="CG1912" i="64"/>
  <c r="CG1939" i="64" s="1"/>
  <c r="CG2613" i="64"/>
  <c r="CG2638" i="64" s="1"/>
  <c r="CG1760" i="64"/>
  <c r="CG1773" i="64" s="1"/>
  <c r="CG1608" i="64"/>
  <c r="CG2647" i="64"/>
  <c r="CG2672" i="64" s="1"/>
  <c r="CG1736" i="64"/>
  <c r="CG1877" i="64"/>
  <c r="CG1904" i="64" s="1"/>
  <c r="CG1853" i="64"/>
  <c r="CG909" i="64"/>
  <c r="CG884" i="64"/>
  <c r="CG1584" i="64"/>
  <c r="CG1599" i="64" s="1"/>
  <c r="CG1277" i="64"/>
  <c r="CG2256" i="64"/>
  <c r="CG2271" i="64" s="1"/>
  <c r="CG832" i="64"/>
  <c r="CG933" i="64"/>
  <c r="CG946" i="64" s="1"/>
  <c r="CG607" i="64"/>
  <c r="CG1329" i="64"/>
  <c r="CG1342" i="64" s="1"/>
  <c r="CG2280" i="64"/>
  <c r="CG557" i="64"/>
  <c r="CG567" i="64" s="1"/>
  <c r="BY3103" i="64"/>
  <c r="BY3077" i="64"/>
  <c r="BY2225" i="64"/>
  <c r="BY3052" i="64"/>
  <c r="BY2199" i="64"/>
  <c r="BY2216" i="64" s="1"/>
  <c r="BY2167" i="64"/>
  <c r="BY3026" i="64"/>
  <c r="BY3043" i="64" s="1"/>
  <c r="BY2145" i="64"/>
  <c r="BY2158" i="64" s="1"/>
  <c r="BY3155" i="64"/>
  <c r="BY3169" i="64" s="1"/>
  <c r="BY2100" i="64"/>
  <c r="BY2135" i="64" s="1"/>
  <c r="BY2056" i="64"/>
  <c r="BY2091" i="64" s="1"/>
  <c r="BY2581" i="64"/>
  <c r="BY2604" i="64" s="1"/>
  <c r="BY2513" i="64"/>
  <c r="BY2536" i="64" s="1"/>
  <c r="BY2477" i="64"/>
  <c r="BY2504" i="64" s="1"/>
  <c r="BY1984" i="64"/>
  <c r="BY2011" i="64" s="1"/>
  <c r="BY1912" i="64"/>
  <c r="BY1939" i="64" s="1"/>
  <c r="BY2020" i="64"/>
  <c r="BY2047" i="64" s="1"/>
  <c r="BY2613" i="64"/>
  <c r="BY2638" i="64" s="1"/>
  <c r="BY1760" i="64"/>
  <c r="BY1773" i="64" s="1"/>
  <c r="BY1608" i="64"/>
  <c r="BY1853" i="64"/>
  <c r="BY1736" i="64"/>
  <c r="BY2647" i="64"/>
  <c r="BY2672" i="64" s="1"/>
  <c r="BY1877" i="64"/>
  <c r="BY1904" i="64" s="1"/>
  <c r="BY909" i="64"/>
  <c r="BY1584" i="64"/>
  <c r="BY1599" i="64" s="1"/>
  <c r="BY884" i="64"/>
  <c r="BY1277" i="64"/>
  <c r="BY1329" i="64"/>
  <c r="BY1342" i="64" s="1"/>
  <c r="BY832" i="64"/>
  <c r="BY607" i="64"/>
  <c r="BY933" i="64"/>
  <c r="BY946" i="64" s="1"/>
  <c r="BY2256" i="64"/>
  <c r="BY2271" i="64" s="1"/>
  <c r="BY2280" i="64"/>
  <c r="BQ3103" i="64"/>
  <c r="BQ3077" i="64"/>
  <c r="BQ2225" i="64"/>
  <c r="BQ3052" i="64"/>
  <c r="BQ2199" i="64"/>
  <c r="BQ2216" i="64" s="1"/>
  <c r="BQ2167" i="64"/>
  <c r="BQ3026" i="64"/>
  <c r="BQ3043" i="64" s="1"/>
  <c r="BQ2145" i="64"/>
  <c r="BQ2158" i="64" s="1"/>
  <c r="BQ3155" i="64"/>
  <c r="BQ3169" i="64" s="1"/>
  <c r="BQ2100" i="64"/>
  <c r="BQ2135" i="64" s="1"/>
  <c r="BQ2513" i="64"/>
  <c r="BQ2536" i="64" s="1"/>
  <c r="BQ2056" i="64"/>
  <c r="BQ2091" i="64" s="1"/>
  <c r="BQ2477" i="64"/>
  <c r="BQ2504" i="64" s="1"/>
  <c r="BQ2581" i="64"/>
  <c r="BQ2604" i="64" s="1"/>
  <c r="BQ1984" i="64"/>
  <c r="BQ2011" i="64" s="1"/>
  <c r="BQ2020" i="64"/>
  <c r="BQ2047" i="64" s="1"/>
  <c r="BQ1912" i="64"/>
  <c r="BQ1939" i="64" s="1"/>
  <c r="BQ2613" i="64"/>
  <c r="BQ2638" i="64" s="1"/>
  <c r="BQ1760" i="64"/>
  <c r="BQ1773" i="64" s="1"/>
  <c r="BQ1877" i="64"/>
  <c r="BQ1904" i="64" s="1"/>
  <c r="BQ2647" i="64"/>
  <c r="BQ2672" i="64" s="1"/>
  <c r="BQ1608" i="64"/>
  <c r="BQ1853" i="64"/>
  <c r="BQ1736" i="64"/>
  <c r="BQ1584" i="64"/>
  <c r="BQ1599" i="64" s="1"/>
  <c r="BQ909" i="64"/>
  <c r="BQ884" i="64"/>
  <c r="BQ1277" i="64"/>
  <c r="BQ2256" i="64"/>
  <c r="BQ2271" i="64" s="1"/>
  <c r="BQ832" i="64"/>
  <c r="BQ1329" i="64"/>
  <c r="BQ1342" i="64" s="1"/>
  <c r="BQ607" i="64"/>
  <c r="BQ933" i="64"/>
  <c r="BQ946" i="64" s="1"/>
  <c r="BQ2280" i="64"/>
  <c r="BI3103" i="64"/>
  <c r="BI3077" i="64"/>
  <c r="BI2225" i="64"/>
  <c r="BI3052" i="64"/>
  <c r="BI2199" i="64"/>
  <c r="BI2216" i="64" s="1"/>
  <c r="BI2167" i="64"/>
  <c r="BI3026" i="64"/>
  <c r="BI3043" i="64" s="1"/>
  <c r="BI2145" i="64"/>
  <c r="BI2158" i="64" s="1"/>
  <c r="BI2056" i="64"/>
  <c r="BI2091" i="64" s="1"/>
  <c r="BI2513" i="64"/>
  <c r="BI2536" i="64" s="1"/>
  <c r="BI2100" i="64"/>
  <c r="BI2135" i="64" s="1"/>
  <c r="BI2581" i="64"/>
  <c r="BI2604" i="64" s="1"/>
  <c r="BI3155" i="64"/>
  <c r="BI3169" i="64" s="1"/>
  <c r="BI2477" i="64"/>
  <c r="BI2504" i="64" s="1"/>
  <c r="BI1984" i="64"/>
  <c r="BI2011" i="64" s="1"/>
  <c r="BI1912" i="64"/>
  <c r="BI1939" i="64" s="1"/>
  <c r="BI2613" i="64"/>
  <c r="BI2638" i="64" s="1"/>
  <c r="BI1760" i="64"/>
  <c r="BI1773" i="64" s="1"/>
  <c r="BI2020" i="64"/>
  <c r="BI2047" i="64" s="1"/>
  <c r="BI1608" i="64"/>
  <c r="BI1877" i="64"/>
  <c r="BI1904" i="64" s="1"/>
  <c r="BI1853" i="64"/>
  <c r="BI2647" i="64"/>
  <c r="BI2672" i="64" s="1"/>
  <c r="BI1736" i="64"/>
  <c r="BI909" i="64"/>
  <c r="BI884" i="64"/>
  <c r="BI1277" i="64"/>
  <c r="BI1584" i="64"/>
  <c r="BI1599" i="64" s="1"/>
  <c r="BI832" i="64"/>
  <c r="BI607" i="64"/>
  <c r="BI2256" i="64"/>
  <c r="BI2271" i="64" s="1"/>
  <c r="BI2280" i="64"/>
  <c r="BI933" i="64"/>
  <c r="BI946" i="64" s="1"/>
  <c r="BI1329" i="64"/>
  <c r="BI1342" i="64" s="1"/>
  <c r="BA3103" i="64"/>
  <c r="BA3077" i="64"/>
  <c r="BA2225" i="64"/>
  <c r="BA3052" i="64"/>
  <c r="BA2199" i="64"/>
  <c r="BA2216" i="64" s="1"/>
  <c r="BA2167" i="64"/>
  <c r="BA3026" i="64"/>
  <c r="BA3043" i="64" s="1"/>
  <c r="BA3155" i="64"/>
  <c r="BA3169" i="64" s="1"/>
  <c r="BA2145" i="64"/>
  <c r="BA2158" i="64" s="1"/>
  <c r="BA2100" i="64"/>
  <c r="BA2135" i="64" s="1"/>
  <c r="BA2581" i="64"/>
  <c r="BA2604" i="64" s="1"/>
  <c r="BA2513" i="64"/>
  <c r="BA2536" i="64" s="1"/>
  <c r="BA2056" i="64"/>
  <c r="BA2091" i="64" s="1"/>
  <c r="BA2477" i="64"/>
  <c r="BA2504" i="64" s="1"/>
  <c r="BA1984" i="64"/>
  <c r="BA2011" i="64" s="1"/>
  <c r="BA2020" i="64"/>
  <c r="BA2047" i="64" s="1"/>
  <c r="BA1912" i="64"/>
  <c r="BA1939" i="64" s="1"/>
  <c r="BA2613" i="64"/>
  <c r="BA2638" i="64" s="1"/>
  <c r="BA1760" i="64"/>
  <c r="BA1773" i="64" s="1"/>
  <c r="BA1608" i="64"/>
  <c r="BA1877" i="64"/>
  <c r="BA1904" i="64" s="1"/>
  <c r="BA2647" i="64"/>
  <c r="BA2672" i="64" s="1"/>
  <c r="BA1736" i="64"/>
  <c r="BA909" i="64"/>
  <c r="BA1853" i="64"/>
  <c r="BA884" i="64"/>
  <c r="BA1584" i="64"/>
  <c r="BA1599" i="64" s="1"/>
  <c r="BA1277" i="64"/>
  <c r="BA1329" i="64"/>
  <c r="BA1342" i="64" s="1"/>
  <c r="BA2256" i="64"/>
  <c r="BA2271" i="64" s="1"/>
  <c r="BA832" i="64"/>
  <c r="BA607" i="64"/>
  <c r="BA2280" i="64"/>
  <c r="AS3103" i="64"/>
  <c r="AS3077" i="64"/>
  <c r="AS2225" i="64"/>
  <c r="AS3052" i="64"/>
  <c r="AS2199" i="64"/>
  <c r="AS2216" i="64" s="1"/>
  <c r="AS2167" i="64"/>
  <c r="AS3026" i="64"/>
  <c r="AS3043" i="64" s="1"/>
  <c r="AS2145" i="64"/>
  <c r="AS2158" i="64" s="1"/>
  <c r="AS2056" i="64"/>
  <c r="AS2091" i="64" s="1"/>
  <c r="AS3155" i="64"/>
  <c r="AS3169" i="64" s="1"/>
  <c r="AS2100" i="64"/>
  <c r="AS2135" i="64" s="1"/>
  <c r="AS2513" i="64"/>
  <c r="AS2536" i="64" s="1"/>
  <c r="AS2477" i="64"/>
  <c r="AS2504" i="64" s="1"/>
  <c r="AS2020" i="64"/>
  <c r="AS2047" i="64" s="1"/>
  <c r="AS1984" i="64"/>
  <c r="AS2011" i="64" s="1"/>
  <c r="AS1912" i="64"/>
  <c r="AS1939" i="64" s="1"/>
  <c r="AS2581" i="64"/>
  <c r="AS2604" i="64" s="1"/>
  <c r="AS2613" i="64"/>
  <c r="AS2638" i="64" s="1"/>
  <c r="AS1760" i="64"/>
  <c r="AS1773" i="64" s="1"/>
  <c r="AS1608" i="64"/>
  <c r="AS1877" i="64"/>
  <c r="AS1904" i="64" s="1"/>
  <c r="AS1853" i="64"/>
  <c r="AS1736" i="64"/>
  <c r="AS2647" i="64"/>
  <c r="AS2672" i="64" s="1"/>
  <c r="AS909" i="64"/>
  <c r="AS1584" i="64"/>
  <c r="AS1599" i="64" s="1"/>
  <c r="AS1277" i="64"/>
  <c r="AS933" i="64"/>
  <c r="AS946" i="64" s="1"/>
  <c r="AS832" i="64"/>
  <c r="AS607" i="64"/>
  <c r="AS1329" i="64"/>
  <c r="AS1342" i="64" s="1"/>
  <c r="AS2256" i="64"/>
  <c r="AS2271" i="64" s="1"/>
  <c r="AS884" i="64"/>
  <c r="AS2280" i="64"/>
  <c r="AK3103" i="64"/>
  <c r="AK3077" i="64"/>
  <c r="AK2225" i="64"/>
  <c r="AK3052" i="64"/>
  <c r="AK2199" i="64"/>
  <c r="AK2216" i="64" s="1"/>
  <c r="AK3026" i="64"/>
  <c r="AK3043" i="64" s="1"/>
  <c r="AK2167" i="64"/>
  <c r="AK2145" i="64"/>
  <c r="AK2158" i="64" s="1"/>
  <c r="AK3155" i="64"/>
  <c r="AK3169" i="64" s="1"/>
  <c r="AK2513" i="64"/>
  <c r="AK2536" i="64" s="1"/>
  <c r="AK2056" i="64"/>
  <c r="AK2091" i="64" s="1"/>
  <c r="AK2581" i="64"/>
  <c r="AK2604" i="64" s="1"/>
  <c r="AK2100" i="64"/>
  <c r="AK2135" i="64" s="1"/>
  <c r="AK2477" i="64"/>
  <c r="AK2504" i="64" s="1"/>
  <c r="AK1984" i="64"/>
  <c r="AK2011" i="64" s="1"/>
  <c r="AK1912" i="64"/>
  <c r="AK1939" i="64" s="1"/>
  <c r="AK2020" i="64"/>
  <c r="AK2047" i="64" s="1"/>
  <c r="AK2613" i="64"/>
  <c r="AK2638" i="64" s="1"/>
  <c r="AK1760" i="64"/>
  <c r="AK1773" i="64" s="1"/>
  <c r="AK2647" i="64"/>
  <c r="AK2672" i="64" s="1"/>
  <c r="AK1608" i="64"/>
  <c r="AK1853" i="64"/>
  <c r="AK1877" i="64"/>
  <c r="AK1904" i="64" s="1"/>
  <c r="AK1736" i="64"/>
  <c r="AK1584" i="64"/>
  <c r="AK1599" i="64" s="1"/>
  <c r="AK909" i="64"/>
  <c r="AK1277" i="64"/>
  <c r="AK933" i="64"/>
  <c r="AK946" i="64" s="1"/>
  <c r="AK2256" i="64"/>
  <c r="AK2271" i="64" s="1"/>
  <c r="AK832" i="64"/>
  <c r="AK607" i="64"/>
  <c r="AK884" i="64"/>
  <c r="AK2280" i="64"/>
  <c r="AC3103" i="64"/>
  <c r="AC3077" i="64"/>
  <c r="AC2225" i="64"/>
  <c r="AC3052" i="64"/>
  <c r="AC2199" i="64"/>
  <c r="AC2216" i="64" s="1"/>
  <c r="AC2167" i="64"/>
  <c r="AC3026" i="64"/>
  <c r="AC3043" i="64" s="1"/>
  <c r="AC3155" i="64"/>
  <c r="AC3169" i="64" s="1"/>
  <c r="AC2145" i="64"/>
  <c r="AC2158" i="64" s="1"/>
  <c r="AC2056" i="64"/>
  <c r="AC2091" i="64" s="1"/>
  <c r="AC2100" i="64"/>
  <c r="AC2135" i="64" s="1"/>
  <c r="AC2513" i="64"/>
  <c r="AC2536" i="64" s="1"/>
  <c r="AC2477" i="64"/>
  <c r="AC2504" i="64" s="1"/>
  <c r="AC1984" i="64"/>
  <c r="AC2011" i="64" s="1"/>
  <c r="AC2020" i="64"/>
  <c r="AC2047" i="64" s="1"/>
  <c r="AC2581" i="64"/>
  <c r="AC2604" i="64" s="1"/>
  <c r="AC1912" i="64"/>
  <c r="AC1939" i="64" s="1"/>
  <c r="AC2613" i="64"/>
  <c r="AC2638" i="64" s="1"/>
  <c r="AC1760" i="64"/>
  <c r="AC1773" i="64" s="1"/>
  <c r="AC1608" i="64"/>
  <c r="AC1853" i="64"/>
  <c r="AC2647" i="64"/>
  <c r="AC2672" i="64" s="1"/>
  <c r="AC1877" i="64"/>
  <c r="AC1904" i="64" s="1"/>
  <c r="AC1736" i="64"/>
  <c r="AC909" i="64"/>
  <c r="AC1277" i="64"/>
  <c r="AC933" i="64"/>
  <c r="AC946" i="64" s="1"/>
  <c r="AC1329" i="64"/>
  <c r="AC1342" i="64" s="1"/>
  <c r="AC832" i="64"/>
  <c r="AC607" i="64"/>
  <c r="AC884" i="64"/>
  <c r="AC1584" i="64"/>
  <c r="AC1599" i="64" s="1"/>
  <c r="AC2256" i="64"/>
  <c r="AC2271" i="64" s="1"/>
  <c r="AC2280" i="64"/>
  <c r="U3103" i="64"/>
  <c r="U3077" i="64"/>
  <c r="U2225" i="64"/>
  <c r="U3052" i="64"/>
  <c r="U2199" i="64"/>
  <c r="U2216" i="64" s="1"/>
  <c r="U3026" i="64"/>
  <c r="U3043" i="64" s="1"/>
  <c r="U2167" i="64"/>
  <c r="U2145" i="64"/>
  <c r="U2158" i="64" s="1"/>
  <c r="U3155" i="64"/>
  <c r="U3169" i="64" s="1"/>
  <c r="U2100" i="64"/>
  <c r="U2135" i="64" s="1"/>
  <c r="U2513" i="64"/>
  <c r="U2536" i="64" s="1"/>
  <c r="U2056" i="64"/>
  <c r="U2091" i="64" s="1"/>
  <c r="U2477" i="64"/>
  <c r="U2504" i="64" s="1"/>
  <c r="U2020" i="64"/>
  <c r="U2047" i="64" s="1"/>
  <c r="U1984" i="64"/>
  <c r="U2011" i="64" s="1"/>
  <c r="U1912" i="64"/>
  <c r="U1939" i="64" s="1"/>
  <c r="U2581" i="64"/>
  <c r="U2604" i="64" s="1"/>
  <c r="U2613" i="64"/>
  <c r="U2638" i="64" s="1"/>
  <c r="U1760" i="64"/>
  <c r="U1773" i="64" s="1"/>
  <c r="U1608" i="64"/>
  <c r="U2647" i="64"/>
  <c r="U2672" i="64" s="1"/>
  <c r="U1736" i="64"/>
  <c r="U1877" i="64"/>
  <c r="U1904" i="64" s="1"/>
  <c r="U909" i="64"/>
  <c r="U1584" i="64"/>
  <c r="U1599" i="64" s="1"/>
  <c r="U1277" i="64"/>
  <c r="U1853" i="64"/>
  <c r="U2256" i="64"/>
  <c r="U2271" i="64" s="1"/>
  <c r="U832" i="64"/>
  <c r="U933" i="64"/>
  <c r="U946" i="64" s="1"/>
  <c r="U607" i="64"/>
  <c r="U884" i="64"/>
  <c r="U1329" i="64"/>
  <c r="U1342" i="64" s="1"/>
  <c r="U2280" i="64"/>
  <c r="CH2224" i="64"/>
  <c r="CH3102" i="64"/>
  <c r="CH3076" i="64"/>
  <c r="CH3051" i="64"/>
  <c r="CH2198" i="64"/>
  <c r="CH3025" i="64"/>
  <c r="CH2144" i="64"/>
  <c r="CH2055" i="64"/>
  <c r="CH2166" i="64"/>
  <c r="CH3154" i="64"/>
  <c r="CH2099" i="64"/>
  <c r="CH2580" i="64"/>
  <c r="CH1911" i="64"/>
  <c r="CH2019" i="64"/>
  <c r="CH2476" i="64"/>
  <c r="CH2612" i="64"/>
  <c r="CH2646" i="64"/>
  <c r="CH2512" i="64"/>
  <c r="CH1876" i="64"/>
  <c r="CH1759" i="64"/>
  <c r="CH1983" i="64"/>
  <c r="CH1852" i="64"/>
  <c r="CH1735" i="64"/>
  <c r="CH1750" i="64" s="1"/>
  <c r="CH1328" i="64"/>
  <c r="CH1607" i="64"/>
  <c r="CH1726" i="64" s="1"/>
  <c r="CH1276" i="64"/>
  <c r="CH2255" i="64"/>
  <c r="CH932" i="64"/>
  <c r="CH945" i="64" s="1"/>
  <c r="CH908" i="64"/>
  <c r="CH831" i="64"/>
  <c r="CH883" i="64"/>
  <c r="CH2279" i="64"/>
  <c r="CH556" i="64"/>
  <c r="CH859" i="64"/>
  <c r="BZ2224" i="64"/>
  <c r="BZ3102" i="64"/>
  <c r="BZ3076" i="64"/>
  <c r="BZ3051" i="64"/>
  <c r="BZ2198" i="64"/>
  <c r="BZ3025" i="64"/>
  <c r="BZ2166" i="64"/>
  <c r="BZ2055" i="64"/>
  <c r="BZ2144" i="64"/>
  <c r="BZ3154" i="64"/>
  <c r="BZ2099" i="64"/>
  <c r="BZ2019" i="64"/>
  <c r="BZ2476" i="64"/>
  <c r="BZ2580" i="64"/>
  <c r="BZ1911" i="64"/>
  <c r="BZ2512" i="64"/>
  <c r="BZ2612" i="64"/>
  <c r="BZ1983" i="64"/>
  <c r="BZ2646" i="64"/>
  <c r="BZ1876" i="64"/>
  <c r="BZ1852" i="64"/>
  <c r="BZ1735" i="64"/>
  <c r="BZ1750" i="64" s="1"/>
  <c r="BZ1328" i="64"/>
  <c r="BZ1759" i="64"/>
  <c r="BZ1276" i="64"/>
  <c r="BZ2255" i="64"/>
  <c r="BZ932" i="64"/>
  <c r="BZ945" i="64" s="1"/>
  <c r="BZ831" i="64"/>
  <c r="BZ1607" i="64"/>
  <c r="BZ1726" i="64" s="1"/>
  <c r="BZ883" i="64"/>
  <c r="BZ2279" i="64"/>
  <c r="BZ908" i="64"/>
  <c r="BZ556" i="64"/>
  <c r="BZ859" i="64"/>
  <c r="BR2224" i="64"/>
  <c r="BR3076" i="64"/>
  <c r="BR3102" i="64"/>
  <c r="BR3051" i="64"/>
  <c r="BR2198" i="64"/>
  <c r="BR3025" i="64"/>
  <c r="BR2166" i="64"/>
  <c r="BR2144" i="64"/>
  <c r="BR2055" i="64"/>
  <c r="BR3154" i="64"/>
  <c r="BR2099" i="64"/>
  <c r="BR2580" i="64"/>
  <c r="BR2512" i="64"/>
  <c r="BR1911" i="64"/>
  <c r="BR2476" i="64"/>
  <c r="BR2019" i="64"/>
  <c r="BR2612" i="64"/>
  <c r="BR2646" i="64"/>
  <c r="BR1983" i="64"/>
  <c r="BR1876" i="64"/>
  <c r="BR1852" i="64"/>
  <c r="BR1735" i="64"/>
  <c r="BR1750" i="64" s="1"/>
  <c r="BR1759" i="64"/>
  <c r="BR1328" i="64"/>
  <c r="BR1607" i="64"/>
  <c r="BR1726" i="64" s="1"/>
  <c r="BR1276" i="64"/>
  <c r="BR2255" i="64"/>
  <c r="BR932" i="64"/>
  <c r="BR945" i="64" s="1"/>
  <c r="BR908" i="64"/>
  <c r="BR831" i="64"/>
  <c r="BR883" i="64"/>
  <c r="BR2279" i="64"/>
  <c r="BR556" i="64"/>
  <c r="BR859" i="64"/>
  <c r="BJ2224" i="64"/>
  <c r="BJ3051" i="64"/>
  <c r="BJ3102" i="64"/>
  <c r="BJ2198" i="64"/>
  <c r="BJ3076" i="64"/>
  <c r="BJ3025" i="64"/>
  <c r="BJ2166" i="64"/>
  <c r="BJ2144" i="64"/>
  <c r="BJ2055" i="64"/>
  <c r="BJ3154" i="64"/>
  <c r="BJ2099" i="64"/>
  <c r="BJ2580" i="64"/>
  <c r="BJ2019" i="64"/>
  <c r="BJ1911" i="64"/>
  <c r="BJ2476" i="64"/>
  <c r="BJ2512" i="64"/>
  <c r="BJ1983" i="64"/>
  <c r="BJ2612" i="64"/>
  <c r="BJ2646" i="64"/>
  <c r="BJ1876" i="64"/>
  <c r="BJ1759" i="64"/>
  <c r="BJ1735" i="64"/>
  <c r="BJ1750" i="64" s="1"/>
  <c r="BJ1852" i="64"/>
  <c r="BJ1607" i="64"/>
  <c r="BJ1726" i="64" s="1"/>
  <c r="BJ1328" i="64"/>
  <c r="BJ1276" i="64"/>
  <c r="BJ2255" i="64"/>
  <c r="BJ932" i="64"/>
  <c r="BJ945" i="64" s="1"/>
  <c r="BJ831" i="64"/>
  <c r="BJ883" i="64"/>
  <c r="BJ2279" i="64"/>
  <c r="BJ908" i="64"/>
  <c r="BJ859" i="64"/>
  <c r="BB2224" i="64"/>
  <c r="BB3051" i="64"/>
  <c r="BB3102" i="64"/>
  <c r="BB3076" i="64"/>
  <c r="BB2198" i="64"/>
  <c r="BB3025" i="64"/>
  <c r="BB2166" i="64"/>
  <c r="BB2055" i="64"/>
  <c r="BB2144" i="64"/>
  <c r="BB3154" i="64"/>
  <c r="BB2099" i="64"/>
  <c r="BB2019" i="64"/>
  <c r="BB2476" i="64"/>
  <c r="BB2512" i="64"/>
  <c r="BB1911" i="64"/>
  <c r="BB2580" i="64"/>
  <c r="BB2612" i="64"/>
  <c r="BB1983" i="64"/>
  <c r="BB2646" i="64"/>
  <c r="BB1876" i="64"/>
  <c r="BB1759" i="64"/>
  <c r="BB1852" i="64"/>
  <c r="BB1735" i="64"/>
  <c r="BB1750" i="64" s="1"/>
  <c r="BB1328" i="64"/>
  <c r="BB1276" i="64"/>
  <c r="BB2255" i="64"/>
  <c r="BB1607" i="64"/>
  <c r="BB1726" i="64" s="1"/>
  <c r="BB932" i="64"/>
  <c r="BB945" i="64" s="1"/>
  <c r="BB908" i="64"/>
  <c r="BB831" i="64"/>
  <c r="BB883" i="64"/>
  <c r="BB2279" i="64"/>
  <c r="BB859" i="64"/>
  <c r="AT2224" i="64"/>
  <c r="AT3051" i="64"/>
  <c r="AT3102" i="64"/>
  <c r="AT2198" i="64"/>
  <c r="AT3076" i="64"/>
  <c r="AT3025" i="64"/>
  <c r="AT2144" i="64"/>
  <c r="AT2055" i="64"/>
  <c r="AT3154" i="64"/>
  <c r="AT2099" i="64"/>
  <c r="AT2166" i="64"/>
  <c r="AT2512" i="64"/>
  <c r="AT1911" i="64"/>
  <c r="AT2019" i="64"/>
  <c r="AT2612" i="64"/>
  <c r="AT2476" i="64"/>
  <c r="AT2646" i="64"/>
  <c r="AT2580" i="64"/>
  <c r="AT1983" i="64"/>
  <c r="AT1876" i="64"/>
  <c r="AT1852" i="64"/>
  <c r="AT1735" i="64"/>
  <c r="AT1750" i="64" s="1"/>
  <c r="AT1759" i="64"/>
  <c r="AT1328" i="64"/>
  <c r="AT1607" i="64"/>
  <c r="AT1726" i="64" s="1"/>
  <c r="AT1276" i="64"/>
  <c r="AT2255" i="64"/>
  <c r="AT932" i="64"/>
  <c r="AT945" i="64" s="1"/>
  <c r="AT831" i="64"/>
  <c r="AT883" i="64"/>
  <c r="AT2279" i="64"/>
  <c r="AT908" i="64"/>
  <c r="AT859" i="64"/>
  <c r="AL2224" i="64"/>
  <c r="AL3051" i="64"/>
  <c r="AL3102" i="64"/>
  <c r="AL2198" i="64"/>
  <c r="AL3076" i="64"/>
  <c r="AL2166" i="64"/>
  <c r="AL2055" i="64"/>
  <c r="AL3025" i="64"/>
  <c r="AL2144" i="64"/>
  <c r="AL3154" i="64"/>
  <c r="AL2099" i="64"/>
  <c r="AL2580" i="64"/>
  <c r="AL2019" i="64"/>
  <c r="AL2476" i="64"/>
  <c r="AL1911" i="64"/>
  <c r="AL2512" i="64"/>
  <c r="AL1983" i="64"/>
  <c r="AL2612" i="64"/>
  <c r="AL2646" i="64"/>
  <c r="AL1876" i="64"/>
  <c r="AL1852" i="64"/>
  <c r="AL1735" i="64"/>
  <c r="AL1750" i="64" s="1"/>
  <c r="AL1759" i="64"/>
  <c r="AL1607" i="64"/>
  <c r="AL1726" i="64" s="1"/>
  <c r="AL1328" i="64"/>
  <c r="AL1276" i="64"/>
  <c r="AL2255" i="64"/>
  <c r="AL932" i="64"/>
  <c r="AL945" i="64" s="1"/>
  <c r="AL908" i="64"/>
  <c r="AL831" i="64"/>
  <c r="AL883" i="64"/>
  <c r="AL2279" i="64"/>
  <c r="AL859" i="64"/>
  <c r="AD2224" i="64"/>
  <c r="AD3102" i="64"/>
  <c r="AD3051" i="64"/>
  <c r="AD2198" i="64"/>
  <c r="AD3076" i="64"/>
  <c r="AD2166" i="64"/>
  <c r="AD3025" i="64"/>
  <c r="AD2144" i="64"/>
  <c r="AD2055" i="64"/>
  <c r="AD3154" i="64"/>
  <c r="AD2099" i="64"/>
  <c r="AD2476" i="64"/>
  <c r="AD2512" i="64"/>
  <c r="AD1911" i="64"/>
  <c r="AD2580" i="64"/>
  <c r="AD2612" i="64"/>
  <c r="AD1983" i="64"/>
  <c r="AD2646" i="64"/>
  <c r="AD1876" i="64"/>
  <c r="AD2019" i="64"/>
  <c r="AD1759" i="64"/>
  <c r="AD1735" i="64"/>
  <c r="AD1750" i="64" s="1"/>
  <c r="AD1852" i="64"/>
  <c r="AD1328" i="64"/>
  <c r="AD1276" i="64"/>
  <c r="AD1607" i="64"/>
  <c r="AD1726" i="64" s="1"/>
  <c r="AD2255" i="64"/>
  <c r="AD932" i="64"/>
  <c r="AD945" i="64" s="1"/>
  <c r="AD831" i="64"/>
  <c r="AD883" i="64"/>
  <c r="AD2279" i="64"/>
  <c r="AD908" i="64"/>
  <c r="AD859" i="64"/>
  <c r="V2224" i="64"/>
  <c r="V3051" i="64"/>
  <c r="V3102" i="64"/>
  <c r="V2198" i="64"/>
  <c r="V3025" i="64"/>
  <c r="V2166" i="64"/>
  <c r="V3076" i="64"/>
  <c r="V2055" i="64"/>
  <c r="V2144" i="64"/>
  <c r="V3154" i="64"/>
  <c r="V2099" i="64"/>
  <c r="V2580" i="64"/>
  <c r="V1911" i="64"/>
  <c r="V2476" i="64"/>
  <c r="V2019" i="64"/>
  <c r="V2612" i="64"/>
  <c r="V2646" i="64"/>
  <c r="V1876" i="64"/>
  <c r="V2512" i="64"/>
  <c r="V1759" i="64"/>
  <c r="V1852" i="64"/>
  <c r="V1735" i="64"/>
  <c r="V1750" i="64" s="1"/>
  <c r="V1328" i="64"/>
  <c r="V1607" i="64"/>
  <c r="V1726" i="64" s="1"/>
  <c r="V1276" i="64"/>
  <c r="V2255" i="64"/>
  <c r="V1983" i="64"/>
  <c r="V932" i="64"/>
  <c r="V945" i="64" s="1"/>
  <c r="V908" i="64"/>
  <c r="V831" i="64"/>
  <c r="V883" i="64"/>
  <c r="V2279" i="64"/>
  <c r="V859" i="64"/>
  <c r="CI2221" i="64"/>
  <c r="CI2243" i="64" s="1"/>
  <c r="CI3099" i="64"/>
  <c r="CI3116" i="64" s="1"/>
  <c r="CI3048" i="64"/>
  <c r="CI3065" i="64" s="1"/>
  <c r="CI2195" i="64"/>
  <c r="CI2212" i="64" s="1"/>
  <c r="CI3073" i="64"/>
  <c r="CI3090" i="64" s="1"/>
  <c r="CI2163" i="64"/>
  <c r="CI2186" i="64" s="1"/>
  <c r="CI3022" i="64"/>
  <c r="CI3039" i="64" s="1"/>
  <c r="CI2141" i="64"/>
  <c r="CI2154" i="64" s="1"/>
  <c r="CI2052" i="64"/>
  <c r="CI2087" i="64" s="1"/>
  <c r="CI3151" i="64"/>
  <c r="CI3165" i="64" s="1"/>
  <c r="CI2096" i="64"/>
  <c r="CI2131" i="64" s="1"/>
  <c r="CI2473" i="64"/>
  <c r="CI2500" i="64" s="1"/>
  <c r="CI1908" i="64"/>
  <c r="CI1935" i="64" s="1"/>
  <c r="CI2509" i="64"/>
  <c r="CI2532" i="64" s="1"/>
  <c r="CI2016" i="64"/>
  <c r="CI2043" i="64" s="1"/>
  <c r="CI2609" i="64"/>
  <c r="CI2634" i="64" s="1"/>
  <c r="CI2577" i="64"/>
  <c r="CI2600" i="64" s="1"/>
  <c r="CI1980" i="64"/>
  <c r="CI2007" i="64" s="1"/>
  <c r="CI2643" i="64"/>
  <c r="CI2668" i="64" s="1"/>
  <c r="CI1873" i="64"/>
  <c r="CI1900" i="64" s="1"/>
  <c r="CI1849" i="64"/>
  <c r="CI1732" i="64"/>
  <c r="CI1747" i="64" s="1"/>
  <c r="CI1604" i="64"/>
  <c r="CI1325" i="64"/>
  <c r="CI1338" i="64" s="1"/>
  <c r="CI1580" i="64"/>
  <c r="CI1595" i="64" s="1"/>
  <c r="CI1273" i="64"/>
  <c r="CI1288" i="64" s="1"/>
  <c r="CI2252" i="64"/>
  <c r="CI2267" i="64" s="1"/>
  <c r="CI929" i="64"/>
  <c r="CI942" i="64" s="1"/>
  <c r="CI828" i="64"/>
  <c r="CI880" i="64"/>
  <c r="CI2276" i="64"/>
  <c r="CI2291" i="64" s="1"/>
  <c r="CI1756" i="64"/>
  <c r="CI1769" i="64" s="1"/>
  <c r="CI905" i="64"/>
  <c r="CI856" i="64"/>
  <c r="CA2221" i="64"/>
  <c r="CA2243" i="64" s="1"/>
  <c r="CA3048" i="64"/>
  <c r="CA3065" i="64" s="1"/>
  <c r="CA3099" i="64"/>
  <c r="CA3116" i="64" s="1"/>
  <c r="CA2195" i="64"/>
  <c r="CA2212" i="64" s="1"/>
  <c r="CA3022" i="64"/>
  <c r="CA3039" i="64" s="1"/>
  <c r="CA3073" i="64"/>
  <c r="CA3090" i="64" s="1"/>
  <c r="CA2141" i="64"/>
  <c r="CA2154" i="64" s="1"/>
  <c r="CA2163" i="64"/>
  <c r="CA2186" i="64" s="1"/>
  <c r="CA2052" i="64"/>
  <c r="CA2087" i="64" s="1"/>
  <c r="CA3151" i="64"/>
  <c r="CA3165" i="64" s="1"/>
  <c r="CA2096" i="64"/>
  <c r="CA2131" i="64" s="1"/>
  <c r="CA2577" i="64"/>
  <c r="CA2600" i="64" s="1"/>
  <c r="CA2509" i="64"/>
  <c r="CA2532" i="64" s="1"/>
  <c r="CA1908" i="64"/>
  <c r="CA1935" i="64" s="1"/>
  <c r="CA2016" i="64"/>
  <c r="CA2043" i="64" s="1"/>
  <c r="CA2609" i="64"/>
  <c r="CA2634" i="64" s="1"/>
  <c r="CA2473" i="64"/>
  <c r="CA2500" i="64" s="1"/>
  <c r="CA2643" i="64"/>
  <c r="CA2668" i="64" s="1"/>
  <c r="CA1980" i="64"/>
  <c r="CA2007" i="64" s="1"/>
  <c r="CA1873" i="64"/>
  <c r="CA1900" i="64" s="1"/>
  <c r="CA1849" i="64"/>
  <c r="CA1732" i="64"/>
  <c r="CA1747" i="64" s="1"/>
  <c r="CA1756" i="64"/>
  <c r="CA1769" i="64" s="1"/>
  <c r="CA1325" i="64"/>
  <c r="CA1338" i="64" s="1"/>
  <c r="CA1580" i="64"/>
  <c r="CA1595" i="64" s="1"/>
  <c r="CA1273" i="64"/>
  <c r="CA1288" i="64" s="1"/>
  <c r="CA1604" i="64"/>
  <c r="CA2252" i="64"/>
  <c r="CA2267" i="64" s="1"/>
  <c r="CA929" i="64"/>
  <c r="CA942" i="64" s="1"/>
  <c r="CA828" i="64"/>
  <c r="CA905" i="64"/>
  <c r="CA880" i="64"/>
  <c r="CA2276" i="64"/>
  <c r="CA2291" i="64" s="1"/>
  <c r="CA856" i="64"/>
  <c r="BS2221" i="64"/>
  <c r="BS2243" i="64" s="1"/>
  <c r="BS3048" i="64"/>
  <c r="BS3065" i="64" s="1"/>
  <c r="BS3099" i="64"/>
  <c r="BS3116" i="64" s="1"/>
  <c r="BS3073" i="64"/>
  <c r="BS3090" i="64" s="1"/>
  <c r="BS2195" i="64"/>
  <c r="BS2212" i="64" s="1"/>
  <c r="BS3022" i="64"/>
  <c r="BS3039" i="64" s="1"/>
  <c r="BS2163" i="64"/>
  <c r="BS2186" i="64" s="1"/>
  <c r="BS2052" i="64"/>
  <c r="BS2087" i="64" s="1"/>
  <c r="BS2141" i="64"/>
  <c r="BS2154" i="64" s="1"/>
  <c r="BS3151" i="64"/>
  <c r="BS3165" i="64" s="1"/>
  <c r="BS2096" i="64"/>
  <c r="BS2131" i="64" s="1"/>
  <c r="BS1908" i="64"/>
  <c r="BS1935" i="64" s="1"/>
  <c r="BS2473" i="64"/>
  <c r="BS2500" i="64" s="1"/>
  <c r="BS2016" i="64"/>
  <c r="BS2043" i="64" s="1"/>
  <c r="BS1980" i="64"/>
  <c r="BS2007" i="64" s="1"/>
  <c r="BS2609" i="64"/>
  <c r="BS2634" i="64" s="1"/>
  <c r="BS2509" i="64"/>
  <c r="BS2532" i="64" s="1"/>
  <c r="BS2643" i="64"/>
  <c r="BS2668" i="64" s="1"/>
  <c r="BS2577" i="64"/>
  <c r="BS2600" i="64" s="1"/>
  <c r="BS1873" i="64"/>
  <c r="BS1900" i="64" s="1"/>
  <c r="BS1756" i="64"/>
  <c r="BS1769" i="64" s="1"/>
  <c r="BS1732" i="64"/>
  <c r="BS1747" i="64" s="1"/>
  <c r="BS1849" i="64"/>
  <c r="BS1325" i="64"/>
  <c r="BS1338" i="64" s="1"/>
  <c r="BS1604" i="64"/>
  <c r="BS1580" i="64"/>
  <c r="BS1595" i="64" s="1"/>
  <c r="BS1273" i="64"/>
  <c r="BS1288" i="64" s="1"/>
  <c r="BS2252" i="64"/>
  <c r="BS2267" i="64" s="1"/>
  <c r="BS929" i="64"/>
  <c r="BS942" i="64" s="1"/>
  <c r="BS828" i="64"/>
  <c r="BS880" i="64"/>
  <c r="BS2276" i="64"/>
  <c r="BS2291" i="64" s="1"/>
  <c r="BS905" i="64"/>
  <c r="BS856" i="64"/>
  <c r="BK2221" i="64"/>
  <c r="BK2243" i="64" s="1"/>
  <c r="BK3099" i="64"/>
  <c r="BK3116" i="64" s="1"/>
  <c r="BK3048" i="64"/>
  <c r="BK3065" i="64" s="1"/>
  <c r="BK2195" i="64"/>
  <c r="BK2212" i="64" s="1"/>
  <c r="BK3073" i="64"/>
  <c r="BK3090" i="64" s="1"/>
  <c r="BK3022" i="64"/>
  <c r="BK3039" i="64" s="1"/>
  <c r="BK2163" i="64"/>
  <c r="BK2186" i="64" s="1"/>
  <c r="BK2141" i="64"/>
  <c r="BK2154" i="64" s="1"/>
  <c r="BK2052" i="64"/>
  <c r="BK2087" i="64" s="1"/>
  <c r="BK3151" i="64"/>
  <c r="BK3165" i="64" s="1"/>
  <c r="BK2096" i="64"/>
  <c r="BK2131" i="64" s="1"/>
  <c r="BK2473" i="64"/>
  <c r="BK2500" i="64" s="1"/>
  <c r="BK2577" i="64"/>
  <c r="BK2600" i="64" s="1"/>
  <c r="BK1908" i="64"/>
  <c r="BK1935" i="64" s="1"/>
  <c r="BK2509" i="64"/>
  <c r="BK2532" i="64" s="1"/>
  <c r="BK2016" i="64"/>
  <c r="BK2043" i="64" s="1"/>
  <c r="BK2609" i="64"/>
  <c r="BK2634" i="64" s="1"/>
  <c r="BK1980" i="64"/>
  <c r="BK2007" i="64" s="1"/>
  <c r="BK2643" i="64"/>
  <c r="BK2668" i="64" s="1"/>
  <c r="BK1873" i="64"/>
  <c r="BK1900" i="64" s="1"/>
  <c r="BK1756" i="64"/>
  <c r="BK1769" i="64" s="1"/>
  <c r="BK1732" i="64"/>
  <c r="BK1747" i="64" s="1"/>
  <c r="BK1849" i="64"/>
  <c r="BK1325" i="64"/>
  <c r="BK1338" i="64" s="1"/>
  <c r="BK1580" i="64"/>
  <c r="BK1595" i="64" s="1"/>
  <c r="BK1273" i="64"/>
  <c r="BK1288" i="64" s="1"/>
  <c r="BK2252" i="64"/>
  <c r="BK2267" i="64" s="1"/>
  <c r="BK929" i="64"/>
  <c r="BK942" i="64" s="1"/>
  <c r="BK828" i="64"/>
  <c r="BK905" i="64"/>
  <c r="BK1604" i="64"/>
  <c r="BK880" i="64"/>
  <c r="BK2276" i="64"/>
  <c r="BK2291" i="64" s="1"/>
  <c r="BK856" i="64"/>
  <c r="BC2221" i="64"/>
  <c r="BC2243" i="64" s="1"/>
  <c r="BC3048" i="64"/>
  <c r="BC3065" i="64" s="1"/>
  <c r="BC3099" i="64"/>
  <c r="BC3116" i="64" s="1"/>
  <c r="BC2195" i="64"/>
  <c r="BC2212" i="64" s="1"/>
  <c r="BC3022" i="64"/>
  <c r="BC3039" i="64" s="1"/>
  <c r="BC2163" i="64"/>
  <c r="BC2186" i="64" s="1"/>
  <c r="BC3073" i="64"/>
  <c r="BC3090" i="64" s="1"/>
  <c r="BC2052" i="64"/>
  <c r="BC2087" i="64" s="1"/>
  <c r="BC3151" i="64"/>
  <c r="BC3165" i="64" s="1"/>
  <c r="BC2096" i="64"/>
  <c r="BC2131" i="64" s="1"/>
  <c r="BC2141" i="64"/>
  <c r="BC2154" i="64" s="1"/>
  <c r="BC2509" i="64"/>
  <c r="BC2532" i="64" s="1"/>
  <c r="BC1908" i="64"/>
  <c r="BC1935" i="64" s="1"/>
  <c r="BC2016" i="64"/>
  <c r="BC2043" i="64" s="1"/>
  <c r="BC2609" i="64"/>
  <c r="BC2634" i="64" s="1"/>
  <c r="BC2643" i="64"/>
  <c r="BC2668" i="64" s="1"/>
  <c r="BC2473" i="64"/>
  <c r="BC2500" i="64" s="1"/>
  <c r="BC1873" i="64"/>
  <c r="BC1900" i="64" s="1"/>
  <c r="BC1980" i="64"/>
  <c r="BC2007" i="64" s="1"/>
  <c r="BC2577" i="64"/>
  <c r="BC2600" i="64" s="1"/>
  <c r="BC1849" i="64"/>
  <c r="BC1732" i="64"/>
  <c r="BC1747" i="64" s="1"/>
  <c r="BC1325" i="64"/>
  <c r="BC1338" i="64" s="1"/>
  <c r="BC1580" i="64"/>
  <c r="BC1595" i="64" s="1"/>
  <c r="BC1273" i="64"/>
  <c r="BC1288" i="64" s="1"/>
  <c r="BC1756" i="64"/>
  <c r="BC1769" i="64" s="1"/>
  <c r="BC1604" i="64"/>
  <c r="BC2252" i="64"/>
  <c r="BC2267" i="64" s="1"/>
  <c r="BC929" i="64"/>
  <c r="BC942" i="64" s="1"/>
  <c r="BC828" i="64"/>
  <c r="BC880" i="64"/>
  <c r="BC2276" i="64"/>
  <c r="BC2291" i="64" s="1"/>
  <c r="BC905" i="64"/>
  <c r="BC856" i="64"/>
  <c r="AU2221" i="64"/>
  <c r="AU2243" i="64" s="1"/>
  <c r="AU3048" i="64"/>
  <c r="AU3065" i="64" s="1"/>
  <c r="AU2195" i="64"/>
  <c r="AU2212" i="64" s="1"/>
  <c r="AU3099" i="64"/>
  <c r="AU3116" i="64" s="1"/>
  <c r="AU3073" i="64"/>
  <c r="AU3090" i="64" s="1"/>
  <c r="AU3022" i="64"/>
  <c r="AU3039" i="64" s="1"/>
  <c r="AU2163" i="64"/>
  <c r="AU2186" i="64" s="1"/>
  <c r="AU2141" i="64"/>
  <c r="AU2154" i="64" s="1"/>
  <c r="AU2052" i="64"/>
  <c r="AU2087" i="64" s="1"/>
  <c r="AU3151" i="64"/>
  <c r="AU3165" i="64" s="1"/>
  <c r="AU2096" i="64"/>
  <c r="AU2131" i="64" s="1"/>
  <c r="AU2577" i="64"/>
  <c r="AU2600" i="64" s="1"/>
  <c r="AU2473" i="64"/>
  <c r="AU2500" i="64" s="1"/>
  <c r="AU1908" i="64"/>
  <c r="AU1935" i="64" s="1"/>
  <c r="AU2016" i="64"/>
  <c r="AU2043" i="64" s="1"/>
  <c r="AU2609" i="64"/>
  <c r="AU2634" i="64" s="1"/>
  <c r="AU1980" i="64"/>
  <c r="AU2007" i="64" s="1"/>
  <c r="AU2643" i="64"/>
  <c r="AU2668" i="64" s="1"/>
  <c r="AU1873" i="64"/>
  <c r="AU1900" i="64" s="1"/>
  <c r="AU1849" i="64"/>
  <c r="AU2509" i="64"/>
  <c r="AU2532" i="64" s="1"/>
  <c r="AU1732" i="64"/>
  <c r="AU1747" i="64" s="1"/>
  <c r="AU1756" i="64"/>
  <c r="AU1769" i="64" s="1"/>
  <c r="AU1325" i="64"/>
  <c r="AU1338" i="64" s="1"/>
  <c r="AU1604" i="64"/>
  <c r="AU1580" i="64"/>
  <c r="AU1595" i="64" s="1"/>
  <c r="AU1273" i="64"/>
  <c r="AU1288" i="64" s="1"/>
  <c r="AU2252" i="64"/>
  <c r="AU2267" i="64" s="1"/>
  <c r="AU929" i="64"/>
  <c r="AU942" i="64" s="1"/>
  <c r="AU828" i="64"/>
  <c r="AU905" i="64"/>
  <c r="AU880" i="64"/>
  <c r="AU2276" i="64"/>
  <c r="AU2291" i="64" s="1"/>
  <c r="AU856" i="64"/>
  <c r="AM2221" i="64"/>
  <c r="AM2243" i="64" s="1"/>
  <c r="AM3099" i="64"/>
  <c r="AM3116" i="64" s="1"/>
  <c r="AM3048" i="64"/>
  <c r="AM3065" i="64" s="1"/>
  <c r="AM2195" i="64"/>
  <c r="AM2212" i="64" s="1"/>
  <c r="AM3022" i="64"/>
  <c r="AM3039" i="64" s="1"/>
  <c r="AM2163" i="64"/>
  <c r="AM2186" i="64" s="1"/>
  <c r="AM3073" i="64"/>
  <c r="AM3090" i="64" s="1"/>
  <c r="AM2141" i="64"/>
  <c r="AM2154" i="64" s="1"/>
  <c r="AM2052" i="64"/>
  <c r="AM2087" i="64" s="1"/>
  <c r="AM3151" i="64"/>
  <c r="AM3165" i="64" s="1"/>
  <c r="AM2096" i="64"/>
  <c r="AM2131" i="64" s="1"/>
  <c r="AM2473" i="64"/>
  <c r="AM2500" i="64" s="1"/>
  <c r="AM2509" i="64"/>
  <c r="AM2532" i="64" s="1"/>
  <c r="AM1908" i="64"/>
  <c r="AM1935" i="64" s="1"/>
  <c r="AM2016" i="64"/>
  <c r="AM2043" i="64" s="1"/>
  <c r="AM2577" i="64"/>
  <c r="AM2600" i="64" s="1"/>
  <c r="AM2609" i="64"/>
  <c r="AM2634" i="64" s="1"/>
  <c r="AM2643" i="64"/>
  <c r="AM2668" i="64" s="1"/>
  <c r="AM1980" i="64"/>
  <c r="AM2007" i="64" s="1"/>
  <c r="AM1873" i="64"/>
  <c r="AM1900" i="64" s="1"/>
  <c r="AM1756" i="64"/>
  <c r="AM1769" i="64" s="1"/>
  <c r="AM1732" i="64"/>
  <c r="AM1747" i="64" s="1"/>
  <c r="AM1604" i="64"/>
  <c r="AM1325" i="64"/>
  <c r="AM1338" i="64" s="1"/>
  <c r="AM1849" i="64"/>
  <c r="AM1580" i="64"/>
  <c r="AM1595" i="64" s="1"/>
  <c r="AM1273" i="64"/>
  <c r="AM1288" i="64" s="1"/>
  <c r="AM2252" i="64"/>
  <c r="AM2267" i="64" s="1"/>
  <c r="AM929" i="64"/>
  <c r="AM942" i="64" s="1"/>
  <c r="AM905" i="64"/>
  <c r="AM828" i="64"/>
  <c r="AM880" i="64"/>
  <c r="AM2276" i="64"/>
  <c r="AM2291" i="64" s="1"/>
  <c r="AM856" i="64"/>
  <c r="AE2221" i="64"/>
  <c r="AE2243" i="64" s="1"/>
  <c r="AE3048" i="64"/>
  <c r="AE3065" i="64" s="1"/>
  <c r="AE3099" i="64"/>
  <c r="AE3116" i="64" s="1"/>
  <c r="AE2195" i="64"/>
  <c r="AE2212" i="64" s="1"/>
  <c r="AE3073" i="64"/>
  <c r="AE3090" i="64" s="1"/>
  <c r="AE3022" i="64"/>
  <c r="AE3039" i="64" s="1"/>
  <c r="AE2163" i="64"/>
  <c r="AE2186" i="64" s="1"/>
  <c r="AE2052" i="64"/>
  <c r="AE2087" i="64" s="1"/>
  <c r="AE2141" i="64"/>
  <c r="AE2154" i="64" s="1"/>
  <c r="AE3151" i="64"/>
  <c r="AE3165" i="64" s="1"/>
  <c r="AE2096" i="64"/>
  <c r="AE2131" i="64" s="1"/>
  <c r="AE2509" i="64"/>
  <c r="AE2532" i="64" s="1"/>
  <c r="AE2577" i="64"/>
  <c r="AE2600" i="64" s="1"/>
  <c r="AE1908" i="64"/>
  <c r="AE1935" i="64" s="1"/>
  <c r="AE2473" i="64"/>
  <c r="AE2500" i="64" s="1"/>
  <c r="AE2016" i="64"/>
  <c r="AE2043" i="64" s="1"/>
  <c r="AE2609" i="64"/>
  <c r="AE2634" i="64" s="1"/>
  <c r="AE1980" i="64"/>
  <c r="AE2007" i="64" s="1"/>
  <c r="AE2643" i="64"/>
  <c r="AE2668" i="64" s="1"/>
  <c r="AE1873" i="64"/>
  <c r="AE1900" i="64" s="1"/>
  <c r="AE1756" i="64"/>
  <c r="AE1769" i="64" s="1"/>
  <c r="AE1732" i="64"/>
  <c r="AE1747" i="64" s="1"/>
  <c r="AE1849" i="64"/>
  <c r="AE1325" i="64"/>
  <c r="AE1338" i="64" s="1"/>
  <c r="AE1580" i="64"/>
  <c r="AE1595" i="64" s="1"/>
  <c r="AE1273" i="64"/>
  <c r="AE1288" i="64" s="1"/>
  <c r="AE2252" i="64"/>
  <c r="AE2267" i="64" s="1"/>
  <c r="AE929" i="64"/>
  <c r="AE942" i="64" s="1"/>
  <c r="AE828" i="64"/>
  <c r="AE880" i="64"/>
  <c r="AE905" i="64"/>
  <c r="AE1604" i="64"/>
  <c r="AE856" i="64"/>
  <c r="W2221" i="64"/>
  <c r="W2243" i="64" s="1"/>
  <c r="W3099" i="64"/>
  <c r="W3116" i="64" s="1"/>
  <c r="W3048" i="64"/>
  <c r="W3065" i="64" s="1"/>
  <c r="W3073" i="64"/>
  <c r="W3090" i="64" s="1"/>
  <c r="W2195" i="64"/>
  <c r="W2163" i="64"/>
  <c r="W2186" i="64" s="1"/>
  <c r="W3022" i="64"/>
  <c r="W3039" i="64" s="1"/>
  <c r="W2141" i="64"/>
  <c r="W2154" i="64" s="1"/>
  <c r="W2052" i="64"/>
  <c r="W2087" i="64" s="1"/>
  <c r="W3151" i="64"/>
  <c r="W3165" i="64" s="1"/>
  <c r="W2096" i="64"/>
  <c r="W2131" i="64" s="1"/>
  <c r="W2473" i="64"/>
  <c r="W2500" i="64" s="1"/>
  <c r="W1908" i="64"/>
  <c r="W1935" i="64" s="1"/>
  <c r="W2509" i="64"/>
  <c r="W2532" i="64" s="1"/>
  <c r="W2016" i="64"/>
  <c r="W2043" i="64" s="1"/>
  <c r="W2609" i="64"/>
  <c r="W2634" i="64" s="1"/>
  <c r="W2577" i="64"/>
  <c r="W2600" i="64" s="1"/>
  <c r="W2643" i="64"/>
  <c r="W2668" i="64" s="1"/>
  <c r="W1873" i="64"/>
  <c r="W1900" i="64" s="1"/>
  <c r="W1849" i="64"/>
  <c r="W1980" i="64"/>
  <c r="W2007" i="64" s="1"/>
  <c r="W1732" i="64"/>
  <c r="W1747" i="64" s="1"/>
  <c r="W1325" i="64"/>
  <c r="W1338" i="64" s="1"/>
  <c r="W1756" i="64"/>
  <c r="W1769" i="64" s="1"/>
  <c r="W1580" i="64"/>
  <c r="W1595" i="64" s="1"/>
  <c r="W1273" i="64"/>
  <c r="W1288" i="64" s="1"/>
  <c r="W1604" i="64"/>
  <c r="W2252" i="64"/>
  <c r="W2267" i="64" s="1"/>
  <c r="W929" i="64"/>
  <c r="W942" i="64" s="1"/>
  <c r="W828" i="64"/>
  <c r="W905" i="64"/>
  <c r="W880" i="64"/>
  <c r="W856" i="64"/>
  <c r="Z543" i="64"/>
  <c r="AQ552" i="64"/>
  <c r="BG552" i="64"/>
  <c r="BO552" i="64"/>
  <c r="BW552" i="64"/>
  <c r="CE552" i="64"/>
  <c r="AI553" i="64"/>
  <c r="AQ553" i="64"/>
  <c r="AY553" i="64"/>
  <c r="BG553" i="64"/>
  <c r="BO553" i="64"/>
  <c r="BW553" i="64"/>
  <c r="CE553" i="64"/>
  <c r="Z556" i="64"/>
  <c r="AH556" i="64"/>
  <c r="AP556" i="64"/>
  <c r="AX556" i="64"/>
  <c r="BF556" i="64"/>
  <c r="BN556" i="64"/>
  <c r="BW556" i="64"/>
  <c r="Y557" i="64"/>
  <c r="Y567" i="64" s="1"/>
  <c r="AI557" i="64"/>
  <c r="AI567" i="64" s="1"/>
  <c r="AS557" i="64"/>
  <c r="AS567" i="64" s="1"/>
  <c r="BE557" i="64"/>
  <c r="BE567" i="64" s="1"/>
  <c r="BO557" i="64"/>
  <c r="BO567" i="64" s="1"/>
  <c r="BY557" i="64"/>
  <c r="BY567" i="64" s="1"/>
  <c r="AC602" i="64"/>
  <c r="AO602" i="64"/>
  <c r="BC602" i="64"/>
  <c r="CB602" i="64"/>
  <c r="U603" i="64"/>
  <c r="U626" i="64" s="1"/>
  <c r="AG603" i="64"/>
  <c r="AG626" i="64" s="1"/>
  <c r="AU603" i="64"/>
  <c r="AU626" i="64" s="1"/>
  <c r="BT603" i="64"/>
  <c r="BT626" i="64" s="1"/>
  <c r="CG603" i="64"/>
  <c r="CG626" i="64" s="1"/>
  <c r="W606" i="64"/>
  <c r="AJ606" i="64"/>
  <c r="AV606" i="64"/>
  <c r="BJ606" i="64"/>
  <c r="BU606" i="64"/>
  <c r="CI606" i="64"/>
  <c r="AB607" i="64"/>
  <c r="AN607" i="64"/>
  <c r="BB607" i="64"/>
  <c r="BM607" i="64"/>
  <c r="CA607" i="64"/>
  <c r="AE2275" i="64"/>
  <c r="AQ2275" i="64"/>
  <c r="BE2275" i="64"/>
  <c r="AE2276" i="64"/>
  <c r="AE2291" i="64" s="1"/>
  <c r="BH2276" i="64"/>
  <c r="BH2291" i="64" s="1"/>
  <c r="CE2279" i="64"/>
  <c r="BW2280" i="64"/>
  <c r="BE827" i="64"/>
  <c r="BE847" i="64" s="1"/>
  <c r="AW828" i="64"/>
  <c r="AF831" i="64"/>
  <c r="X832" i="64"/>
  <c r="CJ832" i="64"/>
  <c r="BJ855" i="64"/>
  <c r="BJ870" i="64" s="1"/>
  <c r="BB856" i="64"/>
  <c r="AC860" i="64"/>
  <c r="AX883" i="64"/>
  <c r="AP884" i="64"/>
  <c r="AD904" i="64"/>
  <c r="CJ908" i="64"/>
  <c r="AK2251" i="64"/>
  <c r="AK2266" i="64" s="1"/>
  <c r="BG2256" i="64"/>
  <c r="BG2271" i="64" s="1"/>
  <c r="BL1276" i="64"/>
  <c r="U928" i="64"/>
  <c r="BA933" i="64"/>
  <c r="BA946" i="64" s="1"/>
  <c r="CI2220" i="64"/>
  <c r="CI3047" i="64"/>
  <c r="CI3064" i="64" s="1"/>
  <c r="CI3098" i="64"/>
  <c r="CI3115" i="64" s="1"/>
  <c r="CI2194" i="64"/>
  <c r="CI2211" i="64" s="1"/>
  <c r="CI3021" i="64"/>
  <c r="CI3038" i="64" s="1"/>
  <c r="CI3072" i="64"/>
  <c r="CI3089" i="64" s="1"/>
  <c r="CI2140" i="64"/>
  <c r="CI2153" i="64" s="1"/>
  <c r="CI2051" i="64"/>
  <c r="CI2086" i="64" s="1"/>
  <c r="CI2162" i="64"/>
  <c r="CI2185" i="64" s="1"/>
  <c r="CI3150" i="64"/>
  <c r="CI3164" i="64" s="1"/>
  <c r="CI2095" i="64"/>
  <c r="CI2576" i="64"/>
  <c r="CI2599" i="64" s="1"/>
  <c r="CI2508" i="64"/>
  <c r="CI2531" i="64" s="1"/>
  <c r="CI1907" i="64"/>
  <c r="CI1934" i="64" s="1"/>
  <c r="CI2015" i="64"/>
  <c r="CI2042" i="64" s="1"/>
  <c r="CI2608" i="64"/>
  <c r="CI2633" i="64" s="1"/>
  <c r="CI1979" i="64"/>
  <c r="CI2006" i="64" s="1"/>
  <c r="CI2642" i="64"/>
  <c r="CI2667" i="64" s="1"/>
  <c r="CI2472" i="64"/>
  <c r="CI2499" i="64" s="1"/>
  <c r="CI1872" i="64"/>
  <c r="CI1899" i="64" s="1"/>
  <c r="CI1848" i="64"/>
  <c r="CI1863" i="64" s="1"/>
  <c r="CI1731" i="64"/>
  <c r="CI1746" i="64" s="1"/>
  <c r="CI1755" i="64"/>
  <c r="CI1768" i="64" s="1"/>
  <c r="CI1324" i="64"/>
  <c r="CI1337" i="64" s="1"/>
  <c r="CI1603" i="64"/>
  <c r="CI1579" i="64"/>
  <c r="CI1594" i="64" s="1"/>
  <c r="CI1272" i="64"/>
  <c r="CI1287" i="64" s="1"/>
  <c r="CI2251" i="64"/>
  <c r="CI2266" i="64" s="1"/>
  <c r="CI928" i="64"/>
  <c r="CI827" i="64"/>
  <c r="CI847" i="64" s="1"/>
  <c r="CI879" i="64"/>
  <c r="CI855" i="64"/>
  <c r="CI870" i="64" s="1"/>
  <c r="AU2220" i="64"/>
  <c r="AU3098" i="64"/>
  <c r="AU3115" i="64" s="1"/>
  <c r="AU3047" i="64"/>
  <c r="AU3064" i="64" s="1"/>
  <c r="AU3021" i="64"/>
  <c r="AU3038" i="64" s="1"/>
  <c r="AU3072" i="64"/>
  <c r="AU3089" i="64" s="1"/>
  <c r="AU2194" i="64"/>
  <c r="AU2211" i="64" s="1"/>
  <c r="AU2162" i="64"/>
  <c r="AU2185" i="64" s="1"/>
  <c r="AU2140" i="64"/>
  <c r="AU2153" i="64" s="1"/>
  <c r="AU2051" i="64"/>
  <c r="AU2086" i="64" s="1"/>
  <c r="AU3150" i="64"/>
  <c r="AU3164" i="64" s="1"/>
  <c r="AU2095" i="64"/>
  <c r="AU2472" i="64"/>
  <c r="AU2499" i="64" s="1"/>
  <c r="AU2576" i="64"/>
  <c r="AU2599" i="64" s="1"/>
  <c r="AU2508" i="64"/>
  <c r="AU2531" i="64" s="1"/>
  <c r="AU1907" i="64"/>
  <c r="AU1934" i="64" s="1"/>
  <c r="AU2015" i="64"/>
  <c r="AU2042" i="64" s="1"/>
  <c r="AU2608" i="64"/>
  <c r="AU2633" i="64" s="1"/>
  <c r="AU2642" i="64"/>
  <c r="AU2667" i="64" s="1"/>
  <c r="AU1979" i="64"/>
  <c r="AU2006" i="64" s="1"/>
  <c r="AU1872" i="64"/>
  <c r="AU1899" i="64" s="1"/>
  <c r="AU1755" i="64"/>
  <c r="AU1768" i="64" s="1"/>
  <c r="AU1848" i="64"/>
  <c r="AU1863" i="64" s="1"/>
  <c r="AU1603" i="64"/>
  <c r="AU1324" i="64"/>
  <c r="AU1337" i="64" s="1"/>
  <c r="AU1579" i="64"/>
  <c r="AU1594" i="64" s="1"/>
  <c r="AU1272" i="64"/>
  <c r="AU1287" i="64" s="1"/>
  <c r="AU2251" i="64"/>
  <c r="AU2266" i="64" s="1"/>
  <c r="AU928" i="64"/>
  <c r="AU1731" i="64"/>
  <c r="AU1746" i="64" s="1"/>
  <c r="AU827" i="64"/>
  <c r="AU847" i="64" s="1"/>
  <c r="AU904" i="64"/>
  <c r="AU879" i="64"/>
  <c r="AU855" i="64"/>
  <c r="AU870" i="64" s="1"/>
  <c r="AU2225" i="64"/>
  <c r="AU3103" i="64"/>
  <c r="AU3052" i="64"/>
  <c r="AU3077" i="64"/>
  <c r="AU2167" i="64"/>
  <c r="AU2199" i="64"/>
  <c r="AU2216" i="64" s="1"/>
  <c r="AU3026" i="64"/>
  <c r="AU3043" i="64" s="1"/>
  <c r="AU2145" i="64"/>
  <c r="AU2158" i="64" s="1"/>
  <c r="AU3155" i="64"/>
  <c r="AU3169" i="64" s="1"/>
  <c r="AU2056" i="64"/>
  <c r="AU2091" i="64" s="1"/>
  <c r="AU2100" i="64"/>
  <c r="AU2135" i="64" s="1"/>
  <c r="AU2477" i="64"/>
  <c r="AU2504" i="64" s="1"/>
  <c r="AU2581" i="64"/>
  <c r="AU2604" i="64" s="1"/>
  <c r="AU2513" i="64"/>
  <c r="AU2536" i="64" s="1"/>
  <c r="AU2613" i="64"/>
  <c r="AU2638" i="64" s="1"/>
  <c r="AU2020" i="64"/>
  <c r="AU2047" i="64" s="1"/>
  <c r="AU2647" i="64"/>
  <c r="AU2672" i="64" s="1"/>
  <c r="AU1984" i="64"/>
  <c r="AU2011" i="64" s="1"/>
  <c r="AU1912" i="64"/>
  <c r="AU1939" i="64" s="1"/>
  <c r="AU1877" i="64"/>
  <c r="AU1904" i="64" s="1"/>
  <c r="AU1760" i="64"/>
  <c r="AU1773" i="64" s="1"/>
  <c r="AU1853" i="64"/>
  <c r="AU1736" i="64"/>
  <c r="AU1584" i="64"/>
  <c r="AU1599" i="64" s="1"/>
  <c r="AU1277" i="64"/>
  <c r="AU2256" i="64"/>
  <c r="AU2271" i="64" s="1"/>
  <c r="AU1608" i="64"/>
  <c r="AU933" i="64"/>
  <c r="AU946" i="64" s="1"/>
  <c r="AU909" i="64"/>
  <c r="AU832" i="64"/>
  <c r="AU1329" i="64"/>
  <c r="AU1342" i="64" s="1"/>
  <c r="AU884" i="64"/>
  <c r="AU2280" i="64"/>
  <c r="AU860" i="64"/>
  <c r="BD2224" i="64"/>
  <c r="BD3102" i="64"/>
  <c r="BD3051" i="64"/>
  <c r="BD3076" i="64"/>
  <c r="BD3025" i="64"/>
  <c r="BD2166" i="64"/>
  <c r="BD2198" i="64"/>
  <c r="BD3154" i="64"/>
  <c r="BD2144" i="64"/>
  <c r="BD2099" i="64"/>
  <c r="BD2476" i="64"/>
  <c r="BD2055" i="64"/>
  <c r="BD2019" i="64"/>
  <c r="BD2512" i="64"/>
  <c r="BD2580" i="64"/>
  <c r="BD1983" i="64"/>
  <c r="BD2646" i="64"/>
  <c r="BD1911" i="64"/>
  <c r="BD1876" i="64"/>
  <c r="BD2612" i="64"/>
  <c r="BD1852" i="64"/>
  <c r="BD1735" i="64"/>
  <c r="BD1750" i="64" s="1"/>
  <c r="BD1607" i="64"/>
  <c r="BD1726" i="64" s="1"/>
  <c r="BD2255" i="64"/>
  <c r="BD932" i="64"/>
  <c r="BD945" i="64" s="1"/>
  <c r="BD1759" i="64"/>
  <c r="BD883" i="64"/>
  <c r="BD1328" i="64"/>
  <c r="BD1276" i="64"/>
  <c r="BD2279" i="64"/>
  <c r="BD859" i="64"/>
  <c r="AW553" i="64"/>
  <c r="CK553" i="64"/>
  <c r="AF606" i="64"/>
  <c r="CF3072" i="64"/>
  <c r="CF3089" i="64" s="1"/>
  <c r="CF2220" i="64"/>
  <c r="CF3098" i="64"/>
  <c r="CF3115" i="64" s="1"/>
  <c r="CF3021" i="64"/>
  <c r="CF3038" i="64" s="1"/>
  <c r="CF2162" i="64"/>
  <c r="CF2185" i="64" s="1"/>
  <c r="CF3047" i="64"/>
  <c r="CF3064" i="64" s="1"/>
  <c r="CF2140" i="64"/>
  <c r="CF2153" i="64" s="1"/>
  <c r="CF2194" i="64"/>
  <c r="CF2211" i="64" s="1"/>
  <c r="CF3150" i="64"/>
  <c r="CF3164" i="64" s="1"/>
  <c r="CF2095" i="64"/>
  <c r="CF2051" i="64"/>
  <c r="CF2086" i="64" s="1"/>
  <c r="CF2015" i="64"/>
  <c r="CF2042" i="64" s="1"/>
  <c r="CF2472" i="64"/>
  <c r="CF2499" i="64" s="1"/>
  <c r="CF2508" i="64"/>
  <c r="CF2531" i="64" s="1"/>
  <c r="CF1979" i="64"/>
  <c r="CF2006" i="64" s="1"/>
  <c r="CF2576" i="64"/>
  <c r="CF2599" i="64" s="1"/>
  <c r="CF1872" i="64"/>
  <c r="CF1899" i="64" s="1"/>
  <c r="CF1907" i="64"/>
  <c r="CF1934" i="64" s="1"/>
  <c r="CF2608" i="64"/>
  <c r="CF2633" i="64" s="1"/>
  <c r="CF1848" i="64"/>
  <c r="CF1863" i="64" s="1"/>
  <c r="CF1731" i="64"/>
  <c r="CF1746" i="64" s="1"/>
  <c r="CF2642" i="64"/>
  <c r="CF2667" i="64" s="1"/>
  <c r="CF928" i="64"/>
  <c r="CF904" i="64"/>
  <c r="CF1755" i="64"/>
  <c r="CF1768" i="64" s="1"/>
  <c r="CF1324" i="64"/>
  <c r="CF1337" i="64" s="1"/>
  <c r="CF1603" i="64"/>
  <c r="CF1579" i="64"/>
  <c r="CF1594" i="64" s="1"/>
  <c r="CF2251" i="64"/>
  <c r="CF2266" i="64" s="1"/>
  <c r="CF855" i="64"/>
  <c r="CF870" i="64" s="1"/>
  <c r="CF827" i="64"/>
  <c r="CF847" i="64" s="1"/>
  <c r="CF1272" i="64"/>
  <c r="CF1287" i="64" s="1"/>
  <c r="CF602" i="64"/>
  <c r="CF879" i="64"/>
  <c r="BX3098" i="64"/>
  <c r="BX3115" i="64" s="1"/>
  <c r="BX3072" i="64"/>
  <c r="BX3089" i="64" s="1"/>
  <c r="BX2220" i="64"/>
  <c r="BX3021" i="64"/>
  <c r="BX3038" i="64" s="1"/>
  <c r="BX3047" i="64"/>
  <c r="BX3064" i="64" s="1"/>
  <c r="BX2194" i="64"/>
  <c r="BX2211" i="64" s="1"/>
  <c r="BX2140" i="64"/>
  <c r="BX2153" i="64" s="1"/>
  <c r="BX3150" i="64"/>
  <c r="BX3164" i="64" s="1"/>
  <c r="BX2095" i="64"/>
  <c r="BX2051" i="64"/>
  <c r="BX2086" i="64" s="1"/>
  <c r="BX2162" i="64"/>
  <c r="BX2185" i="64" s="1"/>
  <c r="BX2508" i="64"/>
  <c r="BX2531" i="64" s="1"/>
  <c r="BX2015" i="64"/>
  <c r="BX2042" i="64" s="1"/>
  <c r="BX2576" i="64"/>
  <c r="BX2599" i="64" s="1"/>
  <c r="BX1979" i="64"/>
  <c r="BX2006" i="64" s="1"/>
  <c r="BX1907" i="64"/>
  <c r="BX1934" i="64" s="1"/>
  <c r="BX1872" i="64"/>
  <c r="BX1899" i="64" s="1"/>
  <c r="BX2608" i="64"/>
  <c r="BX2633" i="64" s="1"/>
  <c r="BX2472" i="64"/>
  <c r="BX2499" i="64" s="1"/>
  <c r="BX1848" i="64"/>
  <c r="BX1863" i="64" s="1"/>
  <c r="BX2642" i="64"/>
  <c r="BX2667" i="64" s="1"/>
  <c r="BX1755" i="64"/>
  <c r="BX1768" i="64" s="1"/>
  <c r="BX928" i="64"/>
  <c r="BX1603" i="64"/>
  <c r="BX904" i="64"/>
  <c r="BX1324" i="64"/>
  <c r="BX1337" i="64" s="1"/>
  <c r="BX1731" i="64"/>
  <c r="BX1746" i="64" s="1"/>
  <c r="BX1579" i="64"/>
  <c r="BX1594" i="64" s="1"/>
  <c r="BX1272" i="64"/>
  <c r="BX1287" i="64" s="1"/>
  <c r="BX855" i="64"/>
  <c r="BX870" i="64" s="1"/>
  <c r="BX2251" i="64"/>
  <c r="BX2266" i="64" s="1"/>
  <c r="BX827" i="64"/>
  <c r="BX847" i="64" s="1"/>
  <c r="BX602" i="64"/>
  <c r="BX879" i="64"/>
  <c r="BP3072" i="64"/>
  <c r="BP3089" i="64" s="1"/>
  <c r="BP3098" i="64"/>
  <c r="BP3115" i="64" s="1"/>
  <c r="BP2220" i="64"/>
  <c r="BP3047" i="64"/>
  <c r="BP3064" i="64" s="1"/>
  <c r="BP3021" i="64"/>
  <c r="BP3038" i="64" s="1"/>
  <c r="BP2194" i="64"/>
  <c r="BP2211" i="64" s="1"/>
  <c r="BP2162" i="64"/>
  <c r="BP2185" i="64" s="1"/>
  <c r="BP2140" i="64"/>
  <c r="BP2153" i="64" s="1"/>
  <c r="BP3150" i="64"/>
  <c r="BP3164" i="64" s="1"/>
  <c r="BP2095" i="64"/>
  <c r="BP2051" i="64"/>
  <c r="BP2086" i="64" s="1"/>
  <c r="BP2015" i="64"/>
  <c r="BP2042" i="64" s="1"/>
  <c r="BP2472" i="64"/>
  <c r="BP2499" i="64" s="1"/>
  <c r="BP1979" i="64"/>
  <c r="BP2006" i="64" s="1"/>
  <c r="BP2508" i="64"/>
  <c r="BP2531" i="64" s="1"/>
  <c r="BP1872" i="64"/>
  <c r="BP1899" i="64" s="1"/>
  <c r="BP2608" i="64"/>
  <c r="BP2633" i="64" s="1"/>
  <c r="BP1907" i="64"/>
  <c r="BP1934" i="64" s="1"/>
  <c r="BP1848" i="64"/>
  <c r="BP1863" i="64" s="1"/>
  <c r="BP1755" i="64"/>
  <c r="BP1768" i="64" s="1"/>
  <c r="BP2576" i="64"/>
  <c r="BP2599" i="64" s="1"/>
  <c r="BP1603" i="64"/>
  <c r="BP928" i="64"/>
  <c r="BP2642" i="64"/>
  <c r="BP2667" i="64" s="1"/>
  <c r="BP1731" i="64"/>
  <c r="BP1746" i="64" s="1"/>
  <c r="BP904" i="64"/>
  <c r="BP1324" i="64"/>
  <c r="BP1337" i="64" s="1"/>
  <c r="BP1579" i="64"/>
  <c r="BP1594" i="64" s="1"/>
  <c r="BP2251" i="64"/>
  <c r="BP2266" i="64" s="1"/>
  <c r="BP855" i="64"/>
  <c r="BP870" i="64" s="1"/>
  <c r="BP1272" i="64"/>
  <c r="BP1287" i="64" s="1"/>
  <c r="BP827" i="64"/>
  <c r="BP847" i="64" s="1"/>
  <c r="BP602" i="64"/>
  <c r="BP879" i="64"/>
  <c r="BH3072" i="64"/>
  <c r="BH3089" i="64" s="1"/>
  <c r="BH3098" i="64"/>
  <c r="BH3115" i="64" s="1"/>
  <c r="BH3021" i="64"/>
  <c r="BH3038" i="64" s="1"/>
  <c r="BH2220" i="64"/>
  <c r="BH3047" i="64"/>
  <c r="BH3064" i="64" s="1"/>
  <c r="BH2194" i="64"/>
  <c r="BH2211" i="64" s="1"/>
  <c r="BH2162" i="64"/>
  <c r="BH2185" i="64" s="1"/>
  <c r="BH2140" i="64"/>
  <c r="BH2153" i="64" s="1"/>
  <c r="BH3150" i="64"/>
  <c r="BH3164" i="64" s="1"/>
  <c r="BH2095" i="64"/>
  <c r="BH2051" i="64"/>
  <c r="BH2086" i="64" s="1"/>
  <c r="BH2472" i="64"/>
  <c r="BH2499" i="64" s="1"/>
  <c r="BH2015" i="64"/>
  <c r="BH2042" i="64" s="1"/>
  <c r="BH2508" i="64"/>
  <c r="BH2531" i="64" s="1"/>
  <c r="BH2576" i="64"/>
  <c r="BH2599" i="64" s="1"/>
  <c r="BH1979" i="64"/>
  <c r="BH2006" i="64" s="1"/>
  <c r="BH1872" i="64"/>
  <c r="BH1899" i="64" s="1"/>
  <c r="BH1907" i="64"/>
  <c r="BH1934" i="64" s="1"/>
  <c r="BH2608" i="64"/>
  <c r="BH2633" i="64" s="1"/>
  <c r="BH1755" i="64"/>
  <c r="BH1768" i="64" s="1"/>
  <c r="BH2642" i="64"/>
  <c r="BH2667" i="64" s="1"/>
  <c r="BH1848" i="64"/>
  <c r="BH1863" i="64" s="1"/>
  <c r="BH928" i="64"/>
  <c r="BH1324" i="64"/>
  <c r="BH1337" i="64" s="1"/>
  <c r="BH1579" i="64"/>
  <c r="BH1594" i="64" s="1"/>
  <c r="BH904" i="64"/>
  <c r="BH855" i="64"/>
  <c r="BH870" i="64" s="1"/>
  <c r="BH1603" i="64"/>
  <c r="BH2251" i="64"/>
  <c r="BH2266" i="64" s="1"/>
  <c r="BH827" i="64"/>
  <c r="BH847" i="64" s="1"/>
  <c r="BH602" i="64"/>
  <c r="BH1272" i="64"/>
  <c r="BH1287" i="64" s="1"/>
  <c r="BH879" i="64"/>
  <c r="AZ2220" i="64"/>
  <c r="AZ3098" i="64"/>
  <c r="AZ3115" i="64" s="1"/>
  <c r="AZ3072" i="64"/>
  <c r="AZ3089" i="64" s="1"/>
  <c r="AZ3021" i="64"/>
  <c r="AZ3038" i="64" s="1"/>
  <c r="AZ3047" i="64"/>
  <c r="AZ3064" i="64" s="1"/>
  <c r="AZ2194" i="64"/>
  <c r="AZ2211" i="64" s="1"/>
  <c r="AZ2140" i="64"/>
  <c r="AZ2153" i="64" s="1"/>
  <c r="AZ2162" i="64"/>
  <c r="AZ2185" i="64" s="1"/>
  <c r="AZ3150" i="64"/>
  <c r="AZ3164" i="64" s="1"/>
  <c r="AZ2095" i="64"/>
  <c r="AZ2051" i="64"/>
  <c r="AZ2086" i="64" s="1"/>
  <c r="AZ2576" i="64"/>
  <c r="AZ2599" i="64" s="1"/>
  <c r="AZ2015" i="64"/>
  <c r="AZ2042" i="64" s="1"/>
  <c r="AZ1979" i="64"/>
  <c r="AZ2006" i="64" s="1"/>
  <c r="AZ2472" i="64"/>
  <c r="AZ2499" i="64" s="1"/>
  <c r="AZ1907" i="64"/>
  <c r="AZ1934" i="64" s="1"/>
  <c r="AZ1872" i="64"/>
  <c r="AZ1899" i="64" s="1"/>
  <c r="AZ2508" i="64"/>
  <c r="AZ2531" i="64" s="1"/>
  <c r="AZ2608" i="64"/>
  <c r="AZ2633" i="64" s="1"/>
  <c r="AZ1848" i="64"/>
  <c r="AZ1863" i="64" s="1"/>
  <c r="AZ928" i="64"/>
  <c r="AZ1755" i="64"/>
  <c r="AZ1768" i="64" s="1"/>
  <c r="AZ2642" i="64"/>
  <c r="AZ2667" i="64" s="1"/>
  <c r="AZ1731" i="64"/>
  <c r="AZ1746" i="64" s="1"/>
  <c r="AZ1324" i="64"/>
  <c r="AZ1337" i="64" s="1"/>
  <c r="AZ1603" i="64"/>
  <c r="AZ1579" i="64"/>
  <c r="AZ1594" i="64" s="1"/>
  <c r="AZ2251" i="64"/>
  <c r="AZ2266" i="64" s="1"/>
  <c r="AZ1272" i="64"/>
  <c r="AZ1287" i="64" s="1"/>
  <c r="AZ855" i="64"/>
  <c r="AZ870" i="64" s="1"/>
  <c r="AZ827" i="64"/>
  <c r="AZ847" i="64" s="1"/>
  <c r="AZ602" i="64"/>
  <c r="AZ879" i="64"/>
  <c r="AR2220" i="64"/>
  <c r="AR3072" i="64"/>
  <c r="AR3089" i="64" s="1"/>
  <c r="AR3098" i="64"/>
  <c r="AR3115" i="64" s="1"/>
  <c r="AR3021" i="64"/>
  <c r="AR3038" i="64" s="1"/>
  <c r="AR3047" i="64"/>
  <c r="AR3064" i="64" s="1"/>
  <c r="AR2194" i="64"/>
  <c r="AR2211" i="64" s="1"/>
  <c r="AR2162" i="64"/>
  <c r="AR2185" i="64" s="1"/>
  <c r="AR2140" i="64"/>
  <c r="AR2153" i="64" s="1"/>
  <c r="AR2095" i="64"/>
  <c r="AR2051" i="64"/>
  <c r="AR2086" i="64" s="1"/>
  <c r="AR3150" i="64"/>
  <c r="AR3164" i="64" s="1"/>
  <c r="AR2015" i="64"/>
  <c r="AR2042" i="64" s="1"/>
  <c r="AR2472" i="64"/>
  <c r="AR2499" i="64" s="1"/>
  <c r="AR1979" i="64"/>
  <c r="AR2006" i="64" s="1"/>
  <c r="AR2508" i="64"/>
  <c r="AR2531" i="64" s="1"/>
  <c r="AR2576" i="64"/>
  <c r="AR2599" i="64" s="1"/>
  <c r="AR1872" i="64"/>
  <c r="AR1899" i="64" s="1"/>
  <c r="AR2608" i="64"/>
  <c r="AR2633" i="64" s="1"/>
  <c r="AR1907" i="64"/>
  <c r="AR1934" i="64" s="1"/>
  <c r="AR1848" i="64"/>
  <c r="AR1863" i="64" s="1"/>
  <c r="AR2642" i="64"/>
  <c r="AR2667" i="64" s="1"/>
  <c r="AR1755" i="64"/>
  <c r="AR1768" i="64" s="1"/>
  <c r="AR1731" i="64"/>
  <c r="AR1746" i="64" s="1"/>
  <c r="AR928" i="64"/>
  <c r="AR1603" i="64"/>
  <c r="AR1324" i="64"/>
  <c r="AR1337" i="64" s="1"/>
  <c r="AR1579" i="64"/>
  <c r="AR1594" i="64" s="1"/>
  <c r="AR855" i="64"/>
  <c r="AR870" i="64" s="1"/>
  <c r="AR1272" i="64"/>
  <c r="AR1287" i="64" s="1"/>
  <c r="AR2251" i="64"/>
  <c r="AR2266" i="64" s="1"/>
  <c r="AR827" i="64"/>
  <c r="AR847" i="64" s="1"/>
  <c r="AR904" i="64"/>
  <c r="AR602" i="64"/>
  <c r="AR879" i="64"/>
  <c r="AJ2220" i="64"/>
  <c r="AJ3072" i="64"/>
  <c r="AJ3089" i="64" s="1"/>
  <c r="AJ3021" i="64"/>
  <c r="AJ3038" i="64" s="1"/>
  <c r="AJ3047" i="64"/>
  <c r="AJ3064" i="64" s="1"/>
  <c r="AJ3098" i="64"/>
  <c r="AJ3115" i="64" s="1"/>
  <c r="AJ2194" i="64"/>
  <c r="AJ2211" i="64" s="1"/>
  <c r="AJ2162" i="64"/>
  <c r="AJ2185" i="64" s="1"/>
  <c r="AJ2140" i="64"/>
  <c r="AJ2153" i="64" s="1"/>
  <c r="AJ2095" i="64"/>
  <c r="AJ3150" i="64"/>
  <c r="AJ3164" i="64" s="1"/>
  <c r="AJ2051" i="64"/>
  <c r="AJ2086" i="64" s="1"/>
  <c r="AJ2015" i="64"/>
  <c r="AJ2042" i="64" s="1"/>
  <c r="AJ2508" i="64"/>
  <c r="AJ2531" i="64" s="1"/>
  <c r="AJ2576" i="64"/>
  <c r="AJ2599" i="64" s="1"/>
  <c r="AJ1979" i="64"/>
  <c r="AJ2006" i="64" s="1"/>
  <c r="AJ1872" i="64"/>
  <c r="AJ1899" i="64" s="1"/>
  <c r="AJ1907" i="64"/>
  <c r="AJ1934" i="64" s="1"/>
  <c r="AJ2608" i="64"/>
  <c r="AJ2633" i="64" s="1"/>
  <c r="AJ2472" i="64"/>
  <c r="AJ2499" i="64" s="1"/>
  <c r="AJ1848" i="64"/>
  <c r="AJ1863" i="64" s="1"/>
  <c r="AJ1755" i="64"/>
  <c r="AJ1768" i="64" s="1"/>
  <c r="AJ1603" i="64"/>
  <c r="AJ928" i="64"/>
  <c r="AJ2642" i="64"/>
  <c r="AJ2667" i="64" s="1"/>
  <c r="AJ1324" i="64"/>
  <c r="AJ1337" i="64" s="1"/>
  <c r="AJ1731" i="64"/>
  <c r="AJ1746" i="64" s="1"/>
  <c r="AJ1579" i="64"/>
  <c r="AJ1594" i="64" s="1"/>
  <c r="AJ2251" i="64"/>
  <c r="AJ2266" i="64" s="1"/>
  <c r="AJ855" i="64"/>
  <c r="AJ870" i="64" s="1"/>
  <c r="AJ904" i="64"/>
  <c r="AJ827" i="64"/>
  <c r="AJ847" i="64" s="1"/>
  <c r="AJ602" i="64"/>
  <c r="AJ879" i="64"/>
  <c r="AB3098" i="64"/>
  <c r="AB3115" i="64" s="1"/>
  <c r="AB3072" i="64"/>
  <c r="AB3089" i="64" s="1"/>
  <c r="AB2220" i="64"/>
  <c r="AB3047" i="64"/>
  <c r="AB3064" i="64" s="1"/>
  <c r="AB3021" i="64"/>
  <c r="AB3038" i="64" s="1"/>
  <c r="AB2194" i="64"/>
  <c r="AB2211" i="64" s="1"/>
  <c r="AB2140" i="64"/>
  <c r="AB2153" i="64" s="1"/>
  <c r="AB2162" i="64"/>
  <c r="AB2185" i="64" s="1"/>
  <c r="AB2095" i="64"/>
  <c r="AB2051" i="64"/>
  <c r="AB2086" i="64" s="1"/>
  <c r="AB3150" i="64"/>
  <c r="AB3164" i="64" s="1"/>
  <c r="AB2015" i="64"/>
  <c r="AB2042" i="64" s="1"/>
  <c r="AB1979" i="64"/>
  <c r="AB2006" i="64" s="1"/>
  <c r="AB2472" i="64"/>
  <c r="AB2499" i="64" s="1"/>
  <c r="AB1907" i="64"/>
  <c r="AB1934" i="64" s="1"/>
  <c r="AB1872" i="64"/>
  <c r="AB1899" i="64" s="1"/>
  <c r="AB2608" i="64"/>
  <c r="AB2633" i="64" s="1"/>
  <c r="AB2508" i="64"/>
  <c r="AB2531" i="64" s="1"/>
  <c r="AB2576" i="64"/>
  <c r="AB2599" i="64" s="1"/>
  <c r="AB1755" i="64"/>
  <c r="AB1768" i="64" s="1"/>
  <c r="AB2642" i="64"/>
  <c r="AB2667" i="64" s="1"/>
  <c r="AB1848" i="64"/>
  <c r="AB1863" i="64" s="1"/>
  <c r="AB928" i="64"/>
  <c r="AB1731" i="64"/>
  <c r="AB1746" i="64" s="1"/>
  <c r="AB1324" i="64"/>
  <c r="AB1337" i="64" s="1"/>
  <c r="AB1579" i="64"/>
  <c r="AB1594" i="64" s="1"/>
  <c r="AB904" i="64"/>
  <c r="AB855" i="64"/>
  <c r="AB870" i="64" s="1"/>
  <c r="AB1272" i="64"/>
  <c r="AB1287" i="64" s="1"/>
  <c r="AB2251" i="64"/>
  <c r="AB2266" i="64" s="1"/>
  <c r="AB827" i="64"/>
  <c r="AB847" i="64" s="1"/>
  <c r="AB1603" i="64"/>
  <c r="AB602" i="64"/>
  <c r="AB879" i="64"/>
  <c r="T3072" i="64"/>
  <c r="T3089" i="64" s="1"/>
  <c r="T2220" i="64"/>
  <c r="T3098" i="64"/>
  <c r="T3115" i="64" s="1"/>
  <c r="T3021" i="64"/>
  <c r="T3038" i="64" s="1"/>
  <c r="T3047" i="64"/>
  <c r="T3064" i="64" s="1"/>
  <c r="T2162" i="64"/>
  <c r="T2185" i="64" s="1"/>
  <c r="T2140" i="64"/>
  <c r="T2153" i="64" s="1"/>
  <c r="T2194" i="64"/>
  <c r="T2211" i="64" s="1"/>
  <c r="T2095" i="64"/>
  <c r="T3150" i="64"/>
  <c r="T3164" i="64" s="1"/>
  <c r="T2051" i="64"/>
  <c r="T2086" i="64" s="1"/>
  <c r="T2015" i="64"/>
  <c r="T2042" i="64" s="1"/>
  <c r="T2472" i="64"/>
  <c r="T2499" i="64" s="1"/>
  <c r="T2508" i="64"/>
  <c r="T2531" i="64" s="1"/>
  <c r="T1979" i="64"/>
  <c r="T2006" i="64" s="1"/>
  <c r="T2576" i="64"/>
  <c r="T2599" i="64" s="1"/>
  <c r="T1872" i="64"/>
  <c r="T1899" i="64" s="1"/>
  <c r="T2608" i="64"/>
  <c r="T2633" i="64" s="1"/>
  <c r="T2642" i="64"/>
  <c r="T2667" i="64" s="1"/>
  <c r="T1907" i="64"/>
  <c r="T1934" i="64" s="1"/>
  <c r="T1848" i="64"/>
  <c r="T1863" i="64" s="1"/>
  <c r="T1755" i="64"/>
  <c r="T1768" i="64" s="1"/>
  <c r="T1731" i="64"/>
  <c r="T1746" i="64" s="1"/>
  <c r="T928" i="64"/>
  <c r="T1324" i="64"/>
  <c r="T1337" i="64" s="1"/>
  <c r="T1603" i="64"/>
  <c r="T1579" i="64"/>
  <c r="T1594" i="64" s="1"/>
  <c r="T2251" i="64"/>
  <c r="T2266" i="64" s="1"/>
  <c r="T855" i="64"/>
  <c r="T870" i="64" s="1"/>
  <c r="T827" i="64"/>
  <c r="T847" i="64" s="1"/>
  <c r="T1272" i="64"/>
  <c r="T1287" i="64" s="1"/>
  <c r="T602" i="64"/>
  <c r="T879" i="64"/>
  <c r="CF3103" i="64"/>
  <c r="CF3077" i="64"/>
  <c r="CF2225" i="64"/>
  <c r="CF3052" i="64"/>
  <c r="CF3026" i="64"/>
  <c r="CF3043" i="64" s="1"/>
  <c r="CF2199" i="64"/>
  <c r="CF2216" i="64" s="1"/>
  <c r="CF2167" i="64"/>
  <c r="CF2145" i="64"/>
  <c r="CF2158" i="64" s="1"/>
  <c r="CF2100" i="64"/>
  <c r="CF2135" i="64" s="1"/>
  <c r="CF3155" i="64"/>
  <c r="CF3169" i="64" s="1"/>
  <c r="CF2513" i="64"/>
  <c r="CF2536" i="64" s="1"/>
  <c r="CF2581" i="64"/>
  <c r="CF2604" i="64" s="1"/>
  <c r="CF2477" i="64"/>
  <c r="CF2504" i="64" s="1"/>
  <c r="CF2020" i="64"/>
  <c r="CF2047" i="64" s="1"/>
  <c r="CF2056" i="64"/>
  <c r="CF2091" i="64" s="1"/>
  <c r="CF1984" i="64"/>
  <c r="CF2011" i="64" s="1"/>
  <c r="CF1912" i="64"/>
  <c r="CF1939" i="64" s="1"/>
  <c r="CF1877" i="64"/>
  <c r="CF1904" i="64" s="1"/>
  <c r="CF2613" i="64"/>
  <c r="CF2638" i="64" s="1"/>
  <c r="CF1760" i="64"/>
  <c r="CF1773" i="64" s="1"/>
  <c r="CF2647" i="64"/>
  <c r="CF2672" i="64" s="1"/>
  <c r="CF1853" i="64"/>
  <c r="CF933" i="64"/>
  <c r="CF946" i="64" s="1"/>
  <c r="CF1329" i="64"/>
  <c r="CF1342" i="64" s="1"/>
  <c r="CF1736" i="64"/>
  <c r="CF884" i="64"/>
  <c r="CF1608" i="64"/>
  <c r="CF1584" i="64"/>
  <c r="CF1599" i="64" s="1"/>
  <c r="CF1277" i="64"/>
  <c r="CF860" i="64"/>
  <c r="CF2256" i="64"/>
  <c r="CF2271" i="64" s="1"/>
  <c r="CF832" i="64"/>
  <c r="CF909" i="64"/>
  <c r="CF2280" i="64"/>
  <c r="BX3103" i="64"/>
  <c r="BX3077" i="64"/>
  <c r="BX2225" i="64"/>
  <c r="BX3052" i="64"/>
  <c r="BX3026" i="64"/>
  <c r="BX3043" i="64" s="1"/>
  <c r="BX2167" i="64"/>
  <c r="BX2199" i="64"/>
  <c r="BX2216" i="64" s="1"/>
  <c r="BX2145" i="64"/>
  <c r="BX2158" i="64" s="1"/>
  <c r="BX2100" i="64"/>
  <c r="BX2135" i="64" s="1"/>
  <c r="BX3155" i="64"/>
  <c r="BX3169" i="64" s="1"/>
  <c r="BX2581" i="64"/>
  <c r="BX2604" i="64" s="1"/>
  <c r="BX2056" i="64"/>
  <c r="BX2091" i="64" s="1"/>
  <c r="BX2513" i="64"/>
  <c r="BX2536" i="64" s="1"/>
  <c r="BX1984" i="64"/>
  <c r="BX2011" i="64" s="1"/>
  <c r="BX1912" i="64"/>
  <c r="BX1939" i="64" s="1"/>
  <c r="BX1877" i="64"/>
  <c r="BX1904" i="64" s="1"/>
  <c r="BX2477" i="64"/>
  <c r="BX2504" i="64" s="1"/>
  <c r="BX2613" i="64"/>
  <c r="BX2638" i="64" s="1"/>
  <c r="BX2020" i="64"/>
  <c r="BX2047" i="64" s="1"/>
  <c r="BX1760" i="64"/>
  <c r="BX1773" i="64" s="1"/>
  <c r="BX2647" i="64"/>
  <c r="BX2672" i="64" s="1"/>
  <c r="BX1853" i="64"/>
  <c r="BX933" i="64"/>
  <c r="BX946" i="64" s="1"/>
  <c r="BX1608" i="64"/>
  <c r="BX1329" i="64"/>
  <c r="BX1342" i="64" s="1"/>
  <c r="BX1584" i="64"/>
  <c r="BX1599" i="64" s="1"/>
  <c r="BX884" i="64"/>
  <c r="BX1736" i="64"/>
  <c r="BX1277" i="64"/>
  <c r="BX860" i="64"/>
  <c r="BX909" i="64"/>
  <c r="BX832" i="64"/>
  <c r="BX2256" i="64"/>
  <c r="BX2271" i="64" s="1"/>
  <c r="BX2280" i="64"/>
  <c r="BP3103" i="64"/>
  <c r="BP3077" i="64"/>
  <c r="BP2225" i="64"/>
  <c r="BP3052" i="64"/>
  <c r="BP2167" i="64"/>
  <c r="BP3026" i="64"/>
  <c r="BP3043" i="64" s="1"/>
  <c r="BP2199" i="64"/>
  <c r="BP2216" i="64" s="1"/>
  <c r="BP2145" i="64"/>
  <c r="BP2158" i="64" s="1"/>
  <c r="BP3155" i="64"/>
  <c r="BP3169" i="64" s="1"/>
  <c r="BP2100" i="64"/>
  <c r="BP2135" i="64" s="1"/>
  <c r="BP2513" i="64"/>
  <c r="BP2536" i="64" s="1"/>
  <c r="BP2056" i="64"/>
  <c r="BP2091" i="64" s="1"/>
  <c r="BP2581" i="64"/>
  <c r="BP2604" i="64" s="1"/>
  <c r="BP1984" i="64"/>
  <c r="BP2011" i="64" s="1"/>
  <c r="BP2477" i="64"/>
  <c r="BP2504" i="64" s="1"/>
  <c r="BP2020" i="64"/>
  <c r="BP2047" i="64" s="1"/>
  <c r="BP1912" i="64"/>
  <c r="BP1939" i="64" s="1"/>
  <c r="BP1877" i="64"/>
  <c r="BP1904" i="64" s="1"/>
  <c r="BP2613" i="64"/>
  <c r="BP2638" i="64" s="1"/>
  <c r="BP1760" i="64"/>
  <c r="BP1773" i="64" s="1"/>
  <c r="BP2647" i="64"/>
  <c r="BP2672" i="64" s="1"/>
  <c r="BP1853" i="64"/>
  <c r="BP1736" i="64"/>
  <c r="BP1608" i="64"/>
  <c r="BP933" i="64"/>
  <c r="BP946" i="64" s="1"/>
  <c r="BP1584" i="64"/>
  <c r="BP1599" i="64" s="1"/>
  <c r="BP1329" i="64"/>
  <c r="BP1342" i="64" s="1"/>
  <c r="BP884" i="64"/>
  <c r="BP1277" i="64"/>
  <c r="BP860" i="64"/>
  <c r="BP2256" i="64"/>
  <c r="BP2271" i="64" s="1"/>
  <c r="BP832" i="64"/>
  <c r="BP909" i="64"/>
  <c r="BP2280" i="64"/>
  <c r="BH3103" i="64"/>
  <c r="BH3077" i="64"/>
  <c r="BH2225" i="64"/>
  <c r="BH3052" i="64"/>
  <c r="BH3026" i="64"/>
  <c r="BH3043" i="64" s="1"/>
  <c r="BH2167" i="64"/>
  <c r="BH2199" i="64"/>
  <c r="BH2216" i="64" s="1"/>
  <c r="BH2145" i="64"/>
  <c r="BH2158" i="64" s="1"/>
  <c r="BH2100" i="64"/>
  <c r="BH2135" i="64" s="1"/>
  <c r="BH3155" i="64"/>
  <c r="BH3169" i="64" s="1"/>
  <c r="BH2056" i="64"/>
  <c r="BH2091" i="64" s="1"/>
  <c r="BH2513" i="64"/>
  <c r="BH2536" i="64" s="1"/>
  <c r="BH2581" i="64"/>
  <c r="BH2604" i="64" s="1"/>
  <c r="BH2477" i="64"/>
  <c r="BH2504" i="64" s="1"/>
  <c r="BH2020" i="64"/>
  <c r="BH2047" i="64" s="1"/>
  <c r="BH1984" i="64"/>
  <c r="BH2011" i="64" s="1"/>
  <c r="BH1912" i="64"/>
  <c r="BH1939" i="64" s="1"/>
  <c r="BH1877" i="64"/>
  <c r="BH1904" i="64" s="1"/>
  <c r="BH2613" i="64"/>
  <c r="BH2638" i="64" s="1"/>
  <c r="BH1760" i="64"/>
  <c r="BH1773" i="64" s="1"/>
  <c r="BH2647" i="64"/>
  <c r="BH2672" i="64" s="1"/>
  <c r="BH1853" i="64"/>
  <c r="BH1584" i="64"/>
  <c r="BH1599" i="64" s="1"/>
  <c r="BH933" i="64"/>
  <c r="BH946" i="64" s="1"/>
  <c r="BH1736" i="64"/>
  <c r="BH1329" i="64"/>
  <c r="BH1342" i="64" s="1"/>
  <c r="BH1608" i="64"/>
  <c r="BH884" i="64"/>
  <c r="BH1277" i="64"/>
  <c r="BH860" i="64"/>
  <c r="BH909" i="64"/>
  <c r="BH832" i="64"/>
  <c r="BH2256" i="64"/>
  <c r="BH2271" i="64" s="1"/>
  <c r="BH2280" i="64"/>
  <c r="AZ3103" i="64"/>
  <c r="AZ3077" i="64"/>
  <c r="AZ2225" i="64"/>
  <c r="AZ3052" i="64"/>
  <c r="AZ2167" i="64"/>
  <c r="AZ3026" i="64"/>
  <c r="AZ3043" i="64" s="1"/>
  <c r="AZ2145" i="64"/>
  <c r="AZ2158" i="64" s="1"/>
  <c r="AZ2199" i="64"/>
  <c r="AZ2216" i="64" s="1"/>
  <c r="AZ3155" i="64"/>
  <c r="AZ3169" i="64" s="1"/>
  <c r="AZ2100" i="64"/>
  <c r="AZ2135" i="64" s="1"/>
  <c r="AZ2581" i="64"/>
  <c r="AZ2604" i="64" s="1"/>
  <c r="AZ2513" i="64"/>
  <c r="AZ2536" i="64" s="1"/>
  <c r="AZ2056" i="64"/>
  <c r="AZ2091" i="64" s="1"/>
  <c r="AZ1984" i="64"/>
  <c r="AZ2011" i="64" s="1"/>
  <c r="AZ2477" i="64"/>
  <c r="AZ2504" i="64" s="1"/>
  <c r="AZ2020" i="64"/>
  <c r="AZ2047" i="64" s="1"/>
  <c r="AZ1912" i="64"/>
  <c r="AZ1939" i="64" s="1"/>
  <c r="AZ1877" i="64"/>
  <c r="AZ1904" i="64" s="1"/>
  <c r="AZ2613" i="64"/>
  <c r="AZ2638" i="64" s="1"/>
  <c r="AZ1760" i="64"/>
  <c r="AZ1773" i="64" s="1"/>
  <c r="AZ2647" i="64"/>
  <c r="AZ2672" i="64" s="1"/>
  <c r="AZ1853" i="64"/>
  <c r="AZ933" i="64"/>
  <c r="AZ946" i="64" s="1"/>
  <c r="AZ1608" i="64"/>
  <c r="AZ1329" i="64"/>
  <c r="AZ1342" i="64" s="1"/>
  <c r="AZ1736" i="64"/>
  <c r="AZ884" i="64"/>
  <c r="AZ1584" i="64"/>
  <c r="AZ1599" i="64" s="1"/>
  <c r="AZ1277" i="64"/>
  <c r="AZ860" i="64"/>
  <c r="AZ2256" i="64"/>
  <c r="AZ2271" i="64" s="1"/>
  <c r="AZ832" i="64"/>
  <c r="AZ909" i="64"/>
  <c r="AZ2280" i="64"/>
  <c r="AR3103" i="64"/>
  <c r="AR3077" i="64"/>
  <c r="AR2225" i="64"/>
  <c r="AR3052" i="64"/>
  <c r="AR2199" i="64"/>
  <c r="AR2216" i="64" s="1"/>
  <c r="AR2167" i="64"/>
  <c r="AR2145" i="64"/>
  <c r="AR2158" i="64" s="1"/>
  <c r="AR3026" i="64"/>
  <c r="AR3043" i="64" s="1"/>
  <c r="AR2100" i="64"/>
  <c r="AR2135" i="64" s="1"/>
  <c r="AR2581" i="64"/>
  <c r="AR2604" i="64" s="1"/>
  <c r="AR3155" i="64"/>
  <c r="AR3169" i="64" s="1"/>
  <c r="AR2513" i="64"/>
  <c r="AR2536" i="64" s="1"/>
  <c r="AR2477" i="64"/>
  <c r="AR2504" i="64" s="1"/>
  <c r="AR2020" i="64"/>
  <c r="AR2047" i="64" s="1"/>
  <c r="AR1984" i="64"/>
  <c r="AR2011" i="64" s="1"/>
  <c r="AR1912" i="64"/>
  <c r="AR1939" i="64" s="1"/>
  <c r="AR1877" i="64"/>
  <c r="AR1904" i="64" s="1"/>
  <c r="AR2056" i="64"/>
  <c r="AR2091" i="64" s="1"/>
  <c r="AR2613" i="64"/>
  <c r="AR2638" i="64" s="1"/>
  <c r="AR1760" i="64"/>
  <c r="AR1773" i="64" s="1"/>
  <c r="AR2647" i="64"/>
  <c r="AR2672" i="64" s="1"/>
  <c r="AR1853" i="64"/>
  <c r="AR933" i="64"/>
  <c r="AR946" i="64" s="1"/>
  <c r="AR1329" i="64"/>
  <c r="AR1342" i="64" s="1"/>
  <c r="AR1584" i="64"/>
  <c r="AR1599" i="64" s="1"/>
  <c r="AR884" i="64"/>
  <c r="AR1736" i="64"/>
  <c r="AR1277" i="64"/>
  <c r="AR1608" i="64"/>
  <c r="AR860" i="64"/>
  <c r="AR909" i="64"/>
  <c r="AR832" i="64"/>
  <c r="AR2256" i="64"/>
  <c r="AR2271" i="64" s="1"/>
  <c r="AR2280" i="64"/>
  <c r="AJ3103" i="64"/>
  <c r="AJ3077" i="64"/>
  <c r="AJ2225" i="64"/>
  <c r="AJ3052" i="64"/>
  <c r="AJ2199" i="64"/>
  <c r="AJ2216" i="64" s="1"/>
  <c r="AJ2167" i="64"/>
  <c r="AJ3026" i="64"/>
  <c r="AJ3043" i="64" s="1"/>
  <c r="AJ2145" i="64"/>
  <c r="AJ2158" i="64" s="1"/>
  <c r="AJ2100" i="64"/>
  <c r="AJ2135" i="64" s="1"/>
  <c r="AJ3155" i="64"/>
  <c r="AJ3169" i="64" s="1"/>
  <c r="AJ2513" i="64"/>
  <c r="AJ2536" i="64" s="1"/>
  <c r="AJ2056" i="64"/>
  <c r="AJ2091" i="64" s="1"/>
  <c r="AJ2581" i="64"/>
  <c r="AJ2604" i="64" s="1"/>
  <c r="AJ1984" i="64"/>
  <c r="AJ2011" i="64" s="1"/>
  <c r="AJ1912" i="64"/>
  <c r="AJ1939" i="64" s="1"/>
  <c r="AJ1877" i="64"/>
  <c r="AJ1904" i="64" s="1"/>
  <c r="AJ2477" i="64"/>
  <c r="AJ2504" i="64" s="1"/>
  <c r="AJ2020" i="64"/>
  <c r="AJ2047" i="64" s="1"/>
  <c r="AJ2613" i="64"/>
  <c r="AJ2638" i="64" s="1"/>
  <c r="AJ1760" i="64"/>
  <c r="AJ1773" i="64" s="1"/>
  <c r="AJ2647" i="64"/>
  <c r="AJ2672" i="64" s="1"/>
  <c r="AJ1853" i="64"/>
  <c r="AJ1736" i="64"/>
  <c r="AJ933" i="64"/>
  <c r="AJ946" i="64" s="1"/>
  <c r="AJ1584" i="64"/>
  <c r="AJ1599" i="64" s="1"/>
  <c r="AJ1329" i="64"/>
  <c r="AJ1342" i="64" s="1"/>
  <c r="AJ1608" i="64"/>
  <c r="AJ1277" i="64"/>
  <c r="AJ860" i="64"/>
  <c r="AJ2256" i="64"/>
  <c r="AJ2271" i="64" s="1"/>
  <c r="AJ832" i="64"/>
  <c r="AJ884" i="64"/>
  <c r="AJ909" i="64"/>
  <c r="AJ2280" i="64"/>
  <c r="AB3103" i="64"/>
  <c r="AB2225" i="64"/>
  <c r="AB3052" i="64"/>
  <c r="AB3077" i="64"/>
  <c r="AB2167" i="64"/>
  <c r="AB3026" i="64"/>
  <c r="AB3043" i="64" s="1"/>
  <c r="AB2199" i="64"/>
  <c r="AB2216" i="64" s="1"/>
  <c r="AB2145" i="64"/>
  <c r="AB2158" i="64" s="1"/>
  <c r="AB3155" i="64"/>
  <c r="AB3169" i="64" s="1"/>
  <c r="AB2100" i="64"/>
  <c r="AB2135" i="64" s="1"/>
  <c r="AB2056" i="64"/>
  <c r="AB2091" i="64" s="1"/>
  <c r="AB2581" i="64"/>
  <c r="AB2604" i="64" s="1"/>
  <c r="AB2513" i="64"/>
  <c r="AB2536" i="64" s="1"/>
  <c r="AB1984" i="64"/>
  <c r="AB2011" i="64" s="1"/>
  <c r="AB2477" i="64"/>
  <c r="AB2504" i="64" s="1"/>
  <c r="AB2020" i="64"/>
  <c r="AB2047" i="64" s="1"/>
  <c r="AB1912" i="64"/>
  <c r="AB1939" i="64" s="1"/>
  <c r="AB1877" i="64"/>
  <c r="AB1904" i="64" s="1"/>
  <c r="AB2613" i="64"/>
  <c r="AB2638" i="64" s="1"/>
  <c r="AB1760" i="64"/>
  <c r="AB1773" i="64" s="1"/>
  <c r="AB2647" i="64"/>
  <c r="AB2672" i="64" s="1"/>
  <c r="AB1853" i="64"/>
  <c r="AB1584" i="64"/>
  <c r="AB1599" i="64" s="1"/>
  <c r="AB933" i="64"/>
  <c r="AB946" i="64" s="1"/>
  <c r="AB1608" i="64"/>
  <c r="AB1736" i="64"/>
  <c r="AB1329" i="64"/>
  <c r="AB1342" i="64" s="1"/>
  <c r="AB1277" i="64"/>
  <c r="AB860" i="64"/>
  <c r="AB909" i="64"/>
  <c r="AB832" i="64"/>
  <c r="AB884" i="64"/>
  <c r="AB2256" i="64"/>
  <c r="AB2271" i="64" s="1"/>
  <c r="AB2280" i="64"/>
  <c r="T3103" i="64"/>
  <c r="T2225" i="64"/>
  <c r="T3052" i="64"/>
  <c r="T3077" i="64"/>
  <c r="T2199" i="64"/>
  <c r="T2216" i="64" s="1"/>
  <c r="T3026" i="64"/>
  <c r="T3043" i="64" s="1"/>
  <c r="T2167" i="64"/>
  <c r="T2145" i="64"/>
  <c r="T2158" i="64" s="1"/>
  <c r="T2100" i="64"/>
  <c r="T2135" i="64" s="1"/>
  <c r="T2513" i="64"/>
  <c r="T2536" i="64" s="1"/>
  <c r="T3155" i="64"/>
  <c r="T3169" i="64" s="1"/>
  <c r="T2056" i="64"/>
  <c r="T2091" i="64" s="1"/>
  <c r="T2477" i="64"/>
  <c r="T2504" i="64" s="1"/>
  <c r="T2020" i="64"/>
  <c r="T2047" i="64" s="1"/>
  <c r="T1984" i="64"/>
  <c r="T2011" i="64" s="1"/>
  <c r="T1912" i="64"/>
  <c r="T1939" i="64" s="1"/>
  <c r="T1877" i="64"/>
  <c r="T1904" i="64" s="1"/>
  <c r="T2581" i="64"/>
  <c r="T2604" i="64" s="1"/>
  <c r="T2613" i="64"/>
  <c r="T2638" i="64" s="1"/>
  <c r="T1760" i="64"/>
  <c r="T1773" i="64" s="1"/>
  <c r="T2647" i="64"/>
  <c r="T2672" i="64" s="1"/>
  <c r="T1853" i="64"/>
  <c r="T933" i="64"/>
  <c r="T946" i="64" s="1"/>
  <c r="T1329" i="64"/>
  <c r="T1342" i="64" s="1"/>
  <c r="T1736" i="64"/>
  <c r="T1608" i="64"/>
  <c r="T1584" i="64"/>
  <c r="T1599" i="64" s="1"/>
  <c r="T1277" i="64"/>
  <c r="T860" i="64"/>
  <c r="T2256" i="64"/>
  <c r="T2271" i="64" s="1"/>
  <c r="T832" i="64"/>
  <c r="T884" i="64"/>
  <c r="T909" i="64"/>
  <c r="T2280" i="64"/>
  <c r="CG3102" i="64"/>
  <c r="CG2224" i="64"/>
  <c r="CG3076" i="64"/>
  <c r="CG3051" i="64"/>
  <c r="CG2198" i="64"/>
  <c r="CG2166" i="64"/>
  <c r="CG3025" i="64"/>
  <c r="CG2144" i="64"/>
  <c r="CG2099" i="64"/>
  <c r="CG2055" i="64"/>
  <c r="CG2512" i="64"/>
  <c r="CG2580" i="64"/>
  <c r="CG2476" i="64"/>
  <c r="CG1983" i="64"/>
  <c r="CG3154" i="64"/>
  <c r="CG1911" i="64"/>
  <c r="CG2019" i="64"/>
  <c r="CG2612" i="64"/>
  <c r="CG1759" i="64"/>
  <c r="CG1607" i="64"/>
  <c r="CG1726" i="64" s="1"/>
  <c r="CG1852" i="64"/>
  <c r="CG1735" i="64"/>
  <c r="CG1750" i="64" s="1"/>
  <c r="CG2646" i="64"/>
  <c r="CG1876" i="64"/>
  <c r="CG908" i="64"/>
  <c r="CG1276" i="64"/>
  <c r="CG1328" i="64"/>
  <c r="CG831" i="64"/>
  <c r="CG606" i="64"/>
  <c r="CG932" i="64"/>
  <c r="CG945" i="64" s="1"/>
  <c r="CG883" i="64"/>
  <c r="CG2255" i="64"/>
  <c r="CG2279" i="64"/>
  <c r="BY3102" i="64"/>
  <c r="BY2224" i="64"/>
  <c r="BY3076" i="64"/>
  <c r="BY3051" i="64"/>
  <c r="BY2198" i="64"/>
  <c r="BY2166" i="64"/>
  <c r="BY3025" i="64"/>
  <c r="BY2144" i="64"/>
  <c r="BY3154" i="64"/>
  <c r="BY2099" i="64"/>
  <c r="BY2055" i="64"/>
  <c r="BY2512" i="64"/>
  <c r="BY2476" i="64"/>
  <c r="BY1983" i="64"/>
  <c r="BY2019" i="64"/>
  <c r="BY2580" i="64"/>
  <c r="BY1911" i="64"/>
  <c r="BY2612" i="64"/>
  <c r="BY1759" i="64"/>
  <c r="BY1876" i="64"/>
  <c r="BY2646" i="64"/>
  <c r="BY1607" i="64"/>
  <c r="BY1726" i="64" s="1"/>
  <c r="BY1852" i="64"/>
  <c r="BY1735" i="64"/>
  <c r="BY1750" i="64" s="1"/>
  <c r="BY908" i="64"/>
  <c r="BY1276" i="64"/>
  <c r="BY2255" i="64"/>
  <c r="BY831" i="64"/>
  <c r="BY1328" i="64"/>
  <c r="BY606" i="64"/>
  <c r="BY883" i="64"/>
  <c r="BY932" i="64"/>
  <c r="BY945" i="64" s="1"/>
  <c r="BY2279" i="64"/>
  <c r="BQ3102" i="64"/>
  <c r="BQ2224" i="64"/>
  <c r="BQ3076" i="64"/>
  <c r="BQ3051" i="64"/>
  <c r="BQ2198" i="64"/>
  <c r="BQ2166" i="64"/>
  <c r="BQ3025" i="64"/>
  <c r="BQ2144" i="64"/>
  <c r="BQ2055" i="64"/>
  <c r="BQ3154" i="64"/>
  <c r="BQ2512" i="64"/>
  <c r="BQ2099" i="64"/>
  <c r="BQ2476" i="64"/>
  <c r="BQ1983" i="64"/>
  <c r="BQ1911" i="64"/>
  <c r="BQ2580" i="64"/>
  <c r="BQ2019" i="64"/>
  <c r="BQ2612" i="64"/>
  <c r="BQ1759" i="64"/>
  <c r="BQ1607" i="64"/>
  <c r="BQ1726" i="64" s="1"/>
  <c r="BQ1876" i="64"/>
  <c r="BQ1852" i="64"/>
  <c r="BQ2646" i="64"/>
  <c r="BQ1735" i="64"/>
  <c r="BQ1750" i="64" s="1"/>
  <c r="BQ908" i="64"/>
  <c r="BQ1276" i="64"/>
  <c r="BQ831" i="64"/>
  <c r="BQ606" i="64"/>
  <c r="BQ883" i="64"/>
  <c r="BQ2255" i="64"/>
  <c r="BQ2279" i="64"/>
  <c r="BQ932" i="64"/>
  <c r="BQ945" i="64" s="1"/>
  <c r="BQ1328" i="64"/>
  <c r="BI3102" i="64"/>
  <c r="BI2224" i="64"/>
  <c r="BI3076" i="64"/>
  <c r="BI3051" i="64"/>
  <c r="BI2198" i="64"/>
  <c r="BI2166" i="64"/>
  <c r="BI3025" i="64"/>
  <c r="BI2144" i="64"/>
  <c r="BI3154" i="64"/>
  <c r="BI2099" i="64"/>
  <c r="BI2055" i="64"/>
  <c r="BI2512" i="64"/>
  <c r="BI2580" i="64"/>
  <c r="BI2476" i="64"/>
  <c r="BI1983" i="64"/>
  <c r="BI2019" i="64"/>
  <c r="BI1911" i="64"/>
  <c r="BI2612" i="64"/>
  <c r="BI1759" i="64"/>
  <c r="BI1607" i="64"/>
  <c r="BI1726" i="64" s="1"/>
  <c r="BI1876" i="64"/>
  <c r="BI2646" i="64"/>
  <c r="BI1735" i="64"/>
  <c r="BI1750" i="64" s="1"/>
  <c r="BI1852" i="64"/>
  <c r="BI908" i="64"/>
  <c r="BI1276" i="64"/>
  <c r="BI1328" i="64"/>
  <c r="BI2255" i="64"/>
  <c r="BI831" i="64"/>
  <c r="BI606" i="64"/>
  <c r="BI883" i="64"/>
  <c r="BI2279" i="64"/>
  <c r="BA3102" i="64"/>
  <c r="BA2224" i="64"/>
  <c r="BA3076" i="64"/>
  <c r="BA3051" i="64"/>
  <c r="BA2198" i="64"/>
  <c r="BA2166" i="64"/>
  <c r="BA3025" i="64"/>
  <c r="BA2144" i="64"/>
  <c r="BA2055" i="64"/>
  <c r="BA2580" i="64"/>
  <c r="BA2512" i="64"/>
  <c r="BA2099" i="64"/>
  <c r="BA3154" i="64"/>
  <c r="BA2476" i="64"/>
  <c r="BA2019" i="64"/>
  <c r="BA1983" i="64"/>
  <c r="BA1911" i="64"/>
  <c r="BA2612" i="64"/>
  <c r="BA1759" i="64"/>
  <c r="BA2646" i="64"/>
  <c r="BA1607" i="64"/>
  <c r="BA1726" i="64" s="1"/>
  <c r="BA1876" i="64"/>
  <c r="BA1852" i="64"/>
  <c r="BA1735" i="64"/>
  <c r="BA1750" i="64" s="1"/>
  <c r="BA908" i="64"/>
  <c r="BA1276" i="64"/>
  <c r="BA932" i="64"/>
  <c r="BA945" i="64" s="1"/>
  <c r="BA831" i="64"/>
  <c r="BA606" i="64"/>
  <c r="BA1328" i="64"/>
  <c r="BA883" i="64"/>
  <c r="BA2255" i="64"/>
  <c r="BA2279" i="64"/>
  <c r="AS3102" i="64"/>
  <c r="AS2224" i="64"/>
  <c r="AS3076" i="64"/>
  <c r="AS3051" i="64"/>
  <c r="AS2198" i="64"/>
  <c r="AS3025" i="64"/>
  <c r="AS2166" i="64"/>
  <c r="AS2144" i="64"/>
  <c r="AS3154" i="64"/>
  <c r="AS2055" i="64"/>
  <c r="AS2512" i="64"/>
  <c r="AS2476" i="64"/>
  <c r="AS1983" i="64"/>
  <c r="AS2099" i="64"/>
  <c r="AS1911" i="64"/>
  <c r="AS2612" i="64"/>
  <c r="AS1759" i="64"/>
  <c r="AS2019" i="64"/>
  <c r="AS1607" i="64"/>
  <c r="AS1726" i="64" s="1"/>
  <c r="AS2580" i="64"/>
  <c r="AS2646" i="64"/>
  <c r="AS1852" i="64"/>
  <c r="AS1876" i="64"/>
  <c r="AS1735" i="64"/>
  <c r="AS1750" i="64" s="1"/>
  <c r="AS908" i="64"/>
  <c r="AS1276" i="64"/>
  <c r="AS932" i="64"/>
  <c r="AS945" i="64" s="1"/>
  <c r="AS2255" i="64"/>
  <c r="AS831" i="64"/>
  <c r="AS606" i="64"/>
  <c r="AS883" i="64"/>
  <c r="AS2279" i="64"/>
  <c r="AK3102" i="64"/>
  <c r="AK2224" i="64"/>
  <c r="AK3076" i="64"/>
  <c r="AK3051" i="64"/>
  <c r="AK2198" i="64"/>
  <c r="AK2166" i="64"/>
  <c r="AK3025" i="64"/>
  <c r="AK2055" i="64"/>
  <c r="AK3154" i="64"/>
  <c r="AK2099" i="64"/>
  <c r="AK2512" i="64"/>
  <c r="AK2144" i="64"/>
  <c r="AK2476" i="64"/>
  <c r="AK1983" i="64"/>
  <c r="AK2580" i="64"/>
  <c r="AK2019" i="64"/>
  <c r="AK1911" i="64"/>
  <c r="AK2612" i="64"/>
  <c r="AK1759" i="64"/>
  <c r="AK1607" i="64"/>
  <c r="AK1726" i="64" s="1"/>
  <c r="AK1852" i="64"/>
  <c r="AK1876" i="64"/>
  <c r="AK1735" i="64"/>
  <c r="AK1750" i="64" s="1"/>
  <c r="AK2646" i="64"/>
  <c r="AK908" i="64"/>
  <c r="AK1276" i="64"/>
  <c r="AK932" i="64"/>
  <c r="AK945" i="64" s="1"/>
  <c r="AK1328" i="64"/>
  <c r="AK831" i="64"/>
  <c r="AK606" i="64"/>
  <c r="AK883" i="64"/>
  <c r="AK2255" i="64"/>
  <c r="AK2279" i="64"/>
  <c r="AC3102" i="64"/>
  <c r="AC2224" i="64"/>
  <c r="AC3076" i="64"/>
  <c r="AC3051" i="64"/>
  <c r="AC2198" i="64"/>
  <c r="AC3025" i="64"/>
  <c r="AC2166" i="64"/>
  <c r="AC2144" i="64"/>
  <c r="AC3154" i="64"/>
  <c r="AC2099" i="64"/>
  <c r="AC2055" i="64"/>
  <c r="AC2512" i="64"/>
  <c r="AC2476" i="64"/>
  <c r="AC2019" i="64"/>
  <c r="AC1983" i="64"/>
  <c r="AC1911" i="64"/>
  <c r="AC2580" i="64"/>
  <c r="AC2612" i="64"/>
  <c r="AC1759" i="64"/>
  <c r="AC1607" i="64"/>
  <c r="AC1726" i="64" s="1"/>
  <c r="AC2646" i="64"/>
  <c r="AC1735" i="64"/>
  <c r="AC1750" i="64" s="1"/>
  <c r="AC1876" i="64"/>
  <c r="AC908" i="64"/>
  <c r="AC1852" i="64"/>
  <c r="AC1276" i="64"/>
  <c r="AC2255" i="64"/>
  <c r="AC831" i="64"/>
  <c r="AC932" i="64"/>
  <c r="AC945" i="64" s="1"/>
  <c r="AC606" i="64"/>
  <c r="AC883" i="64"/>
  <c r="AC1328" i="64"/>
  <c r="AC2279" i="64"/>
  <c r="U3102" i="64"/>
  <c r="U2224" i="64"/>
  <c r="U3076" i="64"/>
  <c r="U3051" i="64"/>
  <c r="U2198" i="64"/>
  <c r="U2166" i="64"/>
  <c r="U3025" i="64"/>
  <c r="U2099" i="64"/>
  <c r="U2055" i="64"/>
  <c r="U2512" i="64"/>
  <c r="U2144" i="64"/>
  <c r="U3154" i="64"/>
  <c r="U2476" i="64"/>
  <c r="U1983" i="64"/>
  <c r="U2580" i="64"/>
  <c r="U1911" i="64"/>
  <c r="U2019" i="64"/>
  <c r="U2612" i="64"/>
  <c r="U1759" i="64"/>
  <c r="U1607" i="64"/>
  <c r="U1726" i="64" s="1"/>
  <c r="U2646" i="64"/>
  <c r="U1852" i="64"/>
  <c r="U1735" i="64"/>
  <c r="U1750" i="64" s="1"/>
  <c r="U908" i="64"/>
  <c r="U1876" i="64"/>
  <c r="U1276" i="64"/>
  <c r="U1328" i="64"/>
  <c r="U831" i="64"/>
  <c r="U606" i="64"/>
  <c r="U932" i="64"/>
  <c r="U945" i="64" s="1"/>
  <c r="U883" i="64"/>
  <c r="U2255" i="64"/>
  <c r="U2279" i="64"/>
  <c r="CH3099" i="64"/>
  <c r="CH3116" i="64" s="1"/>
  <c r="CH2221" i="64"/>
  <c r="CH2243" i="64" s="1"/>
  <c r="CH3073" i="64"/>
  <c r="CH3090" i="64" s="1"/>
  <c r="CH3048" i="64"/>
  <c r="CH3065" i="64" s="1"/>
  <c r="CH2195" i="64"/>
  <c r="CH2212" i="64" s="1"/>
  <c r="CH2163" i="64"/>
  <c r="CH2186" i="64" s="1"/>
  <c r="CH2141" i="64"/>
  <c r="CH2154" i="64" s="1"/>
  <c r="CH3022" i="64"/>
  <c r="CH3039" i="64" s="1"/>
  <c r="CH3151" i="64"/>
  <c r="CH3165" i="64" s="1"/>
  <c r="CH2509" i="64"/>
  <c r="CH2532" i="64" s="1"/>
  <c r="CH2096" i="64"/>
  <c r="CH2131" i="64" s="1"/>
  <c r="CH2473" i="64"/>
  <c r="CH2500" i="64" s="1"/>
  <c r="CH1980" i="64"/>
  <c r="CH2007" i="64" s="1"/>
  <c r="CH2052" i="64"/>
  <c r="CH2087" i="64" s="1"/>
  <c r="CH1908" i="64"/>
  <c r="CH1935" i="64" s="1"/>
  <c r="CH2609" i="64"/>
  <c r="CH2634" i="64" s="1"/>
  <c r="CH2016" i="64"/>
  <c r="CH2043" i="64" s="1"/>
  <c r="CH1756" i="64"/>
  <c r="CH1769" i="64" s="1"/>
  <c r="CH2577" i="64"/>
  <c r="CH2600" i="64" s="1"/>
  <c r="CH1604" i="64"/>
  <c r="CH1873" i="64"/>
  <c r="CH1900" i="64" s="1"/>
  <c r="CH1849" i="64"/>
  <c r="CH1732" i="64"/>
  <c r="CH1747" i="64" s="1"/>
  <c r="CH905" i="64"/>
  <c r="CH1580" i="64"/>
  <c r="CH1595" i="64" s="1"/>
  <c r="CH2643" i="64"/>
  <c r="CH2668" i="64" s="1"/>
  <c r="CH1273" i="64"/>
  <c r="CH1288" i="64" s="1"/>
  <c r="CH2252" i="64"/>
  <c r="CH2267" i="64" s="1"/>
  <c r="CH828" i="64"/>
  <c r="CH603" i="64"/>
  <c r="CH626" i="64" s="1"/>
  <c r="CH1325" i="64"/>
  <c r="CH1338" i="64" s="1"/>
  <c r="CH880" i="64"/>
  <c r="CH2276" i="64"/>
  <c r="CH2291" i="64" s="1"/>
  <c r="CH929" i="64"/>
  <c r="CH942" i="64" s="1"/>
  <c r="BZ3099" i="64"/>
  <c r="BZ3116" i="64" s="1"/>
  <c r="BZ2221" i="64"/>
  <c r="BZ2243" i="64" s="1"/>
  <c r="BZ3073" i="64"/>
  <c r="BZ3090" i="64" s="1"/>
  <c r="BZ2195" i="64"/>
  <c r="BZ2212" i="64" s="1"/>
  <c r="BZ3022" i="64"/>
  <c r="BZ3039" i="64" s="1"/>
  <c r="BZ2163" i="64"/>
  <c r="BZ2186" i="64" s="1"/>
  <c r="BZ3048" i="64"/>
  <c r="BZ3065" i="64" s="1"/>
  <c r="BZ2141" i="64"/>
  <c r="BZ2154" i="64" s="1"/>
  <c r="BZ2052" i="64"/>
  <c r="BZ2087" i="64" s="1"/>
  <c r="BZ2509" i="64"/>
  <c r="BZ2532" i="64" s="1"/>
  <c r="BZ3151" i="64"/>
  <c r="BZ3165" i="64" s="1"/>
  <c r="BZ2473" i="64"/>
  <c r="BZ2500" i="64" s="1"/>
  <c r="BZ2096" i="64"/>
  <c r="BZ2131" i="64" s="1"/>
  <c r="BZ1980" i="64"/>
  <c r="BZ2007" i="64" s="1"/>
  <c r="BZ2577" i="64"/>
  <c r="BZ2600" i="64" s="1"/>
  <c r="BZ1908" i="64"/>
  <c r="BZ1935" i="64" s="1"/>
  <c r="BZ2609" i="64"/>
  <c r="BZ2634" i="64" s="1"/>
  <c r="BZ1756" i="64"/>
  <c r="BZ1769" i="64" s="1"/>
  <c r="BZ2016" i="64"/>
  <c r="BZ2043" i="64" s="1"/>
  <c r="BZ1604" i="64"/>
  <c r="BZ1873" i="64"/>
  <c r="BZ1900" i="64" s="1"/>
  <c r="BZ2643" i="64"/>
  <c r="BZ2668" i="64" s="1"/>
  <c r="BZ1849" i="64"/>
  <c r="BZ1732" i="64"/>
  <c r="BZ1747" i="64" s="1"/>
  <c r="BZ905" i="64"/>
  <c r="BZ1580" i="64"/>
  <c r="BZ1595" i="64" s="1"/>
  <c r="BZ1273" i="64"/>
  <c r="BZ1288" i="64" s="1"/>
  <c r="BZ828" i="64"/>
  <c r="BZ603" i="64"/>
  <c r="BZ626" i="64" s="1"/>
  <c r="BZ880" i="64"/>
  <c r="BZ2276" i="64"/>
  <c r="BZ2291" i="64" s="1"/>
  <c r="BZ2252" i="64"/>
  <c r="BZ2267" i="64" s="1"/>
  <c r="BR3099" i="64"/>
  <c r="BR3116" i="64" s="1"/>
  <c r="BR2221" i="64"/>
  <c r="BR2243" i="64" s="1"/>
  <c r="BR3073" i="64"/>
  <c r="BR3090" i="64" s="1"/>
  <c r="BR3048" i="64"/>
  <c r="BR3065" i="64" s="1"/>
  <c r="BR2195" i="64"/>
  <c r="BR2212" i="64" s="1"/>
  <c r="BR2163" i="64"/>
  <c r="BR2186" i="64" s="1"/>
  <c r="BR3022" i="64"/>
  <c r="BR3039" i="64" s="1"/>
  <c r="BR2141" i="64"/>
  <c r="BR2154" i="64" s="1"/>
  <c r="BR2096" i="64"/>
  <c r="BR2131" i="64" s="1"/>
  <c r="BR2052" i="64"/>
  <c r="BR2087" i="64" s="1"/>
  <c r="BR2509" i="64"/>
  <c r="BR2532" i="64" s="1"/>
  <c r="BR3151" i="64"/>
  <c r="BR3165" i="64" s="1"/>
  <c r="BR2473" i="64"/>
  <c r="BR2500" i="64" s="1"/>
  <c r="BR1980" i="64"/>
  <c r="BR2007" i="64" s="1"/>
  <c r="BR1908" i="64"/>
  <c r="BR1935" i="64" s="1"/>
  <c r="BR2609" i="64"/>
  <c r="BR2634" i="64" s="1"/>
  <c r="BR1756" i="64"/>
  <c r="BR1769" i="64" s="1"/>
  <c r="BR2577" i="64"/>
  <c r="BR2600" i="64" s="1"/>
  <c r="BR1849" i="64"/>
  <c r="BR1604" i="64"/>
  <c r="BR1873" i="64"/>
  <c r="BR1900" i="64" s="1"/>
  <c r="BR2016" i="64"/>
  <c r="BR2043" i="64" s="1"/>
  <c r="BR2643" i="64"/>
  <c r="BR2668" i="64" s="1"/>
  <c r="BR1732" i="64"/>
  <c r="BR1747" i="64" s="1"/>
  <c r="BR905" i="64"/>
  <c r="BR1580" i="64"/>
  <c r="BR1595" i="64" s="1"/>
  <c r="BR1273" i="64"/>
  <c r="BR1288" i="64" s="1"/>
  <c r="BR929" i="64"/>
  <c r="BR942" i="64" s="1"/>
  <c r="BR1325" i="64"/>
  <c r="BR1338" i="64" s="1"/>
  <c r="BR2252" i="64"/>
  <c r="BR2267" i="64" s="1"/>
  <c r="BR828" i="64"/>
  <c r="BR603" i="64"/>
  <c r="BR626" i="64" s="1"/>
  <c r="BR880" i="64"/>
  <c r="BR2276" i="64"/>
  <c r="BR2291" i="64" s="1"/>
  <c r="BJ3099" i="64"/>
  <c r="BJ3116" i="64" s="1"/>
  <c r="BJ2221" i="64"/>
  <c r="BJ2243" i="64" s="1"/>
  <c r="BJ3073" i="64"/>
  <c r="BJ3090" i="64" s="1"/>
  <c r="BJ2195" i="64"/>
  <c r="BJ2212" i="64" s="1"/>
  <c r="BJ2163" i="64"/>
  <c r="BJ2186" i="64" s="1"/>
  <c r="BJ3048" i="64"/>
  <c r="BJ3065" i="64" s="1"/>
  <c r="BJ3022" i="64"/>
  <c r="BJ3039" i="64" s="1"/>
  <c r="BJ2141" i="64"/>
  <c r="BJ2154" i="64" s="1"/>
  <c r="BJ2052" i="64"/>
  <c r="BJ2087" i="64" s="1"/>
  <c r="BJ3151" i="64"/>
  <c r="BJ3165" i="64" s="1"/>
  <c r="BJ2509" i="64"/>
  <c r="BJ2532" i="64" s="1"/>
  <c r="BJ2096" i="64"/>
  <c r="BJ2131" i="64" s="1"/>
  <c r="BJ2473" i="64"/>
  <c r="BJ2500" i="64" s="1"/>
  <c r="BJ1980" i="64"/>
  <c r="BJ2007" i="64" s="1"/>
  <c r="BJ2577" i="64"/>
  <c r="BJ2600" i="64" s="1"/>
  <c r="BJ1908" i="64"/>
  <c r="BJ1935" i="64" s="1"/>
  <c r="BJ2016" i="64"/>
  <c r="BJ2043" i="64" s="1"/>
  <c r="BJ2609" i="64"/>
  <c r="BJ2634" i="64" s="1"/>
  <c r="BJ1756" i="64"/>
  <c r="BJ1769" i="64" s="1"/>
  <c r="BJ2643" i="64"/>
  <c r="BJ2668" i="64" s="1"/>
  <c r="BJ1604" i="64"/>
  <c r="BJ1873" i="64"/>
  <c r="BJ1900" i="64" s="1"/>
  <c r="BJ1732" i="64"/>
  <c r="BJ1747" i="64" s="1"/>
  <c r="BJ1849" i="64"/>
  <c r="BJ905" i="64"/>
  <c r="BJ1580" i="64"/>
  <c r="BJ1595" i="64" s="1"/>
  <c r="BJ1273" i="64"/>
  <c r="BJ1288" i="64" s="1"/>
  <c r="BJ929" i="64"/>
  <c r="BJ942" i="64" s="1"/>
  <c r="BJ828" i="64"/>
  <c r="BJ603" i="64"/>
  <c r="BJ626" i="64" s="1"/>
  <c r="BJ880" i="64"/>
  <c r="BJ1325" i="64"/>
  <c r="BJ1338" i="64" s="1"/>
  <c r="BJ2276" i="64"/>
  <c r="BJ2291" i="64" s="1"/>
  <c r="BJ2252" i="64"/>
  <c r="BJ2267" i="64" s="1"/>
  <c r="BB3099" i="64"/>
  <c r="BB3116" i="64" s="1"/>
  <c r="BB2221" i="64"/>
  <c r="BB2243" i="64" s="1"/>
  <c r="BB3073" i="64"/>
  <c r="BB3090" i="64" s="1"/>
  <c r="BB2195" i="64"/>
  <c r="BB2212" i="64" s="1"/>
  <c r="BB3048" i="64"/>
  <c r="BB3065" i="64" s="1"/>
  <c r="BB2163" i="64"/>
  <c r="BB2186" i="64" s="1"/>
  <c r="BB3022" i="64"/>
  <c r="BB3039" i="64" s="1"/>
  <c r="BB2141" i="64"/>
  <c r="BB2154" i="64" s="1"/>
  <c r="BB2096" i="64"/>
  <c r="BB2131" i="64" s="1"/>
  <c r="BB3151" i="64"/>
  <c r="BB3165" i="64" s="1"/>
  <c r="BB2052" i="64"/>
  <c r="BB2087" i="64" s="1"/>
  <c r="BB2509" i="64"/>
  <c r="BB2532" i="64" s="1"/>
  <c r="BB2473" i="64"/>
  <c r="BB2500" i="64" s="1"/>
  <c r="BB1980" i="64"/>
  <c r="BB2007" i="64" s="1"/>
  <c r="BB1908" i="64"/>
  <c r="BB1935" i="64" s="1"/>
  <c r="BB2577" i="64"/>
  <c r="BB2600" i="64" s="1"/>
  <c r="BB2609" i="64"/>
  <c r="BB2634" i="64" s="1"/>
  <c r="BB2016" i="64"/>
  <c r="BB2043" i="64" s="1"/>
  <c r="BB1756" i="64"/>
  <c r="BB1769" i="64" s="1"/>
  <c r="BB1604" i="64"/>
  <c r="BB2643" i="64"/>
  <c r="BB2668" i="64" s="1"/>
  <c r="BB1849" i="64"/>
  <c r="BB1873" i="64"/>
  <c r="BB1900" i="64" s="1"/>
  <c r="BB1732" i="64"/>
  <c r="BB1747" i="64" s="1"/>
  <c r="BB1580" i="64"/>
  <c r="BB1595" i="64" s="1"/>
  <c r="BB1273" i="64"/>
  <c r="BB1288" i="64" s="1"/>
  <c r="BB1325" i="64"/>
  <c r="BB1338" i="64" s="1"/>
  <c r="BB929" i="64"/>
  <c r="BB942" i="64" s="1"/>
  <c r="BB2252" i="64"/>
  <c r="BB2267" i="64" s="1"/>
  <c r="BB828" i="64"/>
  <c r="BB603" i="64"/>
  <c r="BB626" i="64" s="1"/>
  <c r="BB880" i="64"/>
  <c r="BB2276" i="64"/>
  <c r="BB2291" i="64" s="1"/>
  <c r="AT3099" i="64"/>
  <c r="AT3116" i="64" s="1"/>
  <c r="AT2221" i="64"/>
  <c r="AT2243" i="64" s="1"/>
  <c r="AT3073" i="64"/>
  <c r="AT3090" i="64" s="1"/>
  <c r="AT2195" i="64"/>
  <c r="AT2212" i="64" s="1"/>
  <c r="AT3022" i="64"/>
  <c r="AT3039" i="64" s="1"/>
  <c r="AT2163" i="64"/>
  <c r="AT2186" i="64" s="1"/>
  <c r="AT3048" i="64"/>
  <c r="AT3065" i="64" s="1"/>
  <c r="AT2141" i="64"/>
  <c r="AT2154" i="64" s="1"/>
  <c r="AT2052" i="64"/>
  <c r="AT2087" i="64" s="1"/>
  <c r="AT2509" i="64"/>
  <c r="AT2532" i="64" s="1"/>
  <c r="AT2096" i="64"/>
  <c r="AT2131" i="64" s="1"/>
  <c r="AT3151" i="64"/>
  <c r="AT3165" i="64" s="1"/>
  <c r="AT2473" i="64"/>
  <c r="AT2500" i="64" s="1"/>
  <c r="AT2577" i="64"/>
  <c r="AT2600" i="64" s="1"/>
  <c r="AT1908" i="64"/>
  <c r="AT1935" i="64" s="1"/>
  <c r="AT2609" i="64"/>
  <c r="AT2634" i="64" s="1"/>
  <c r="AT1980" i="64"/>
  <c r="AT2007" i="64" s="1"/>
  <c r="AT1756" i="64"/>
  <c r="AT1769" i="64" s="1"/>
  <c r="AT2016" i="64"/>
  <c r="AT2043" i="64" s="1"/>
  <c r="AT1604" i="64"/>
  <c r="AT1849" i="64"/>
  <c r="AT1732" i="64"/>
  <c r="AT1747" i="64" s="1"/>
  <c r="AT1873" i="64"/>
  <c r="AT1900" i="64" s="1"/>
  <c r="AT2643" i="64"/>
  <c r="AT2668" i="64" s="1"/>
  <c r="AT1580" i="64"/>
  <c r="AT1595" i="64" s="1"/>
  <c r="AT1273" i="64"/>
  <c r="AT1288" i="64" s="1"/>
  <c r="AT828" i="64"/>
  <c r="AT1325" i="64"/>
  <c r="AT1338" i="64" s="1"/>
  <c r="AT603" i="64"/>
  <c r="AT626" i="64" s="1"/>
  <c r="AT929" i="64"/>
  <c r="AT942" i="64" s="1"/>
  <c r="AT905" i="64"/>
  <c r="AT880" i="64"/>
  <c r="AT2276" i="64"/>
  <c r="AT2291" i="64" s="1"/>
  <c r="AT2252" i="64"/>
  <c r="AT2267" i="64" s="1"/>
  <c r="AL3099" i="64"/>
  <c r="AL3116" i="64" s="1"/>
  <c r="AL2221" i="64"/>
  <c r="AL2243" i="64" s="1"/>
  <c r="AL3073" i="64"/>
  <c r="AL3090" i="64" s="1"/>
  <c r="AL3048" i="64"/>
  <c r="AL3065" i="64" s="1"/>
  <c r="AL2195" i="64"/>
  <c r="AL2212" i="64" s="1"/>
  <c r="AL3022" i="64"/>
  <c r="AL3039" i="64" s="1"/>
  <c r="AL2163" i="64"/>
  <c r="AL2186" i="64" s="1"/>
  <c r="AL2141" i="64"/>
  <c r="AL2154" i="64" s="1"/>
  <c r="AL3151" i="64"/>
  <c r="AL3165" i="64" s="1"/>
  <c r="AL2509" i="64"/>
  <c r="AL2532" i="64" s="1"/>
  <c r="AL2052" i="64"/>
  <c r="AL2087" i="64" s="1"/>
  <c r="AL2473" i="64"/>
  <c r="AL2500" i="64" s="1"/>
  <c r="AL2096" i="64"/>
  <c r="AL2131" i="64" s="1"/>
  <c r="AL1908" i="64"/>
  <c r="AL1935" i="64" s="1"/>
  <c r="AL2577" i="64"/>
  <c r="AL2600" i="64" s="1"/>
  <c r="AL2609" i="64"/>
  <c r="AL2634" i="64" s="1"/>
  <c r="AL1756" i="64"/>
  <c r="AL1769" i="64" s="1"/>
  <c r="AL1849" i="64"/>
  <c r="AL1604" i="64"/>
  <c r="AL2643" i="64"/>
  <c r="AL2668" i="64" s="1"/>
  <c r="AL1980" i="64"/>
  <c r="AL2007" i="64" s="1"/>
  <c r="AL2016" i="64"/>
  <c r="AL2043" i="64" s="1"/>
  <c r="AL1732" i="64"/>
  <c r="AL1747" i="64" s="1"/>
  <c r="AL1873" i="64"/>
  <c r="AL1900" i="64" s="1"/>
  <c r="AL1580" i="64"/>
  <c r="AL1595" i="64" s="1"/>
  <c r="AL1273" i="64"/>
  <c r="AL1288" i="64" s="1"/>
  <c r="AL905" i="64"/>
  <c r="AL2252" i="64"/>
  <c r="AL2267" i="64" s="1"/>
  <c r="AL828" i="64"/>
  <c r="AL603" i="64"/>
  <c r="AL626" i="64" s="1"/>
  <c r="AL880" i="64"/>
  <c r="AL2276" i="64"/>
  <c r="AL2291" i="64" s="1"/>
  <c r="AL929" i="64"/>
  <c r="AL942" i="64" s="1"/>
  <c r="AL1325" i="64"/>
  <c r="AL1338" i="64" s="1"/>
  <c r="AD3099" i="64"/>
  <c r="AD3116" i="64" s="1"/>
  <c r="AD2221" i="64"/>
  <c r="AD2243" i="64" s="1"/>
  <c r="AD3073" i="64"/>
  <c r="AD3090" i="64" s="1"/>
  <c r="AD3022" i="64"/>
  <c r="AD3039" i="64" s="1"/>
  <c r="AD3048" i="64"/>
  <c r="AD3065" i="64" s="1"/>
  <c r="AD2163" i="64"/>
  <c r="AD2186" i="64" s="1"/>
  <c r="AD2195" i="64"/>
  <c r="AD2212" i="64" s="1"/>
  <c r="AD2141" i="64"/>
  <c r="AD2154" i="64" s="1"/>
  <c r="AD2052" i="64"/>
  <c r="AD2087" i="64" s="1"/>
  <c r="AD3151" i="64"/>
  <c r="AD3165" i="64" s="1"/>
  <c r="AD2096" i="64"/>
  <c r="AD2131" i="64" s="1"/>
  <c r="AD2509" i="64"/>
  <c r="AD2532" i="64" s="1"/>
  <c r="AD2473" i="64"/>
  <c r="AD2500" i="64" s="1"/>
  <c r="AD2577" i="64"/>
  <c r="AD2600" i="64" s="1"/>
  <c r="AD1908" i="64"/>
  <c r="AD1935" i="64" s="1"/>
  <c r="AD2016" i="64"/>
  <c r="AD2043" i="64" s="1"/>
  <c r="AD2609" i="64"/>
  <c r="AD2634" i="64" s="1"/>
  <c r="AD1980" i="64"/>
  <c r="AD2007" i="64" s="1"/>
  <c r="AD1756" i="64"/>
  <c r="AD1769" i="64" s="1"/>
  <c r="AD1873" i="64"/>
  <c r="AD1900" i="64" s="1"/>
  <c r="AD1604" i="64"/>
  <c r="AD2643" i="64"/>
  <c r="AD2668" i="64" s="1"/>
  <c r="AD1732" i="64"/>
  <c r="AD1747" i="64" s="1"/>
  <c r="AD1849" i="64"/>
  <c r="AD1580" i="64"/>
  <c r="AD1595" i="64" s="1"/>
  <c r="AD1273" i="64"/>
  <c r="AD1288" i="64" s="1"/>
  <c r="AD929" i="64"/>
  <c r="AD942" i="64" s="1"/>
  <c r="AD1325" i="64"/>
  <c r="AD1338" i="64" s="1"/>
  <c r="AD828" i="64"/>
  <c r="AD603" i="64"/>
  <c r="AD626" i="64" s="1"/>
  <c r="AD880" i="64"/>
  <c r="AD2276" i="64"/>
  <c r="AD2291" i="64" s="1"/>
  <c r="AD2252" i="64"/>
  <c r="AD2267" i="64" s="1"/>
  <c r="AD905" i="64"/>
  <c r="V3099" i="64"/>
  <c r="V3116" i="64" s="1"/>
  <c r="V2221" i="64"/>
  <c r="V2243" i="64" s="1"/>
  <c r="V3073" i="64"/>
  <c r="V3090" i="64" s="1"/>
  <c r="V3048" i="64"/>
  <c r="V3065" i="64" s="1"/>
  <c r="V2195" i="64"/>
  <c r="V2163" i="64"/>
  <c r="V2186" i="64" s="1"/>
  <c r="V3022" i="64"/>
  <c r="V3039" i="64" s="1"/>
  <c r="V2141" i="64"/>
  <c r="V2154" i="64" s="1"/>
  <c r="V2096" i="64"/>
  <c r="V2131" i="64" s="1"/>
  <c r="V2509" i="64"/>
  <c r="V2532" i="64" s="1"/>
  <c r="V3151" i="64"/>
  <c r="V3165" i="64" s="1"/>
  <c r="V2052" i="64"/>
  <c r="V2087" i="64" s="1"/>
  <c r="V2473" i="64"/>
  <c r="V2500" i="64" s="1"/>
  <c r="V1908" i="64"/>
  <c r="V1935" i="64" s="1"/>
  <c r="V1980" i="64"/>
  <c r="V2007" i="64" s="1"/>
  <c r="V2609" i="64"/>
  <c r="V2634" i="64" s="1"/>
  <c r="V2016" i="64"/>
  <c r="V2043" i="64" s="1"/>
  <c r="V1756" i="64"/>
  <c r="V1769" i="64" s="1"/>
  <c r="V2577" i="64"/>
  <c r="V2600" i="64" s="1"/>
  <c r="V1604" i="64"/>
  <c r="V1873" i="64"/>
  <c r="V1900" i="64" s="1"/>
  <c r="V2643" i="64"/>
  <c r="V2668" i="64" s="1"/>
  <c r="V1849" i="64"/>
  <c r="V1732" i="64"/>
  <c r="V1747" i="64" s="1"/>
  <c r="V1580" i="64"/>
  <c r="V1595" i="64" s="1"/>
  <c r="V1273" i="64"/>
  <c r="V1288" i="64" s="1"/>
  <c r="V2252" i="64"/>
  <c r="V2267" i="64" s="1"/>
  <c r="V828" i="64"/>
  <c r="V929" i="64"/>
  <c r="V942" i="64" s="1"/>
  <c r="V905" i="64"/>
  <c r="V603" i="64"/>
  <c r="V626" i="64" s="1"/>
  <c r="V1325" i="64"/>
  <c r="V1338" i="64" s="1"/>
  <c r="V880" i="64"/>
  <c r="V2276" i="64"/>
  <c r="V2291" i="64" s="1"/>
  <c r="Y543" i="64"/>
  <c r="T552" i="64"/>
  <c r="AB552" i="64"/>
  <c r="AJ552" i="64"/>
  <c r="AR552" i="64"/>
  <c r="AZ552" i="64"/>
  <c r="BH552" i="64"/>
  <c r="BP552" i="64"/>
  <c r="BX552" i="64"/>
  <c r="CF552" i="64"/>
  <c r="T553" i="64"/>
  <c r="AB553" i="64"/>
  <c r="AJ553" i="64"/>
  <c r="BP553" i="64"/>
  <c r="BX553" i="64"/>
  <c r="AA556" i="64"/>
  <c r="AI556" i="64"/>
  <c r="AY556" i="64"/>
  <c r="BX556" i="64"/>
  <c r="CI556" i="64"/>
  <c r="Z557" i="64"/>
  <c r="Z567" i="64" s="1"/>
  <c r="AJ557" i="64"/>
  <c r="AJ567" i="64" s="1"/>
  <c r="AU557" i="64"/>
  <c r="AU567" i="64" s="1"/>
  <c r="BF557" i="64"/>
  <c r="BF567" i="64" s="1"/>
  <c r="BP557" i="64"/>
  <c r="BP567" i="64" s="1"/>
  <c r="AE602" i="64"/>
  <c r="BQ602" i="64"/>
  <c r="CC602" i="64"/>
  <c r="W603" i="64"/>
  <c r="W626" i="64" s="1"/>
  <c r="AV603" i="64"/>
  <c r="AV626" i="64" s="1"/>
  <c r="BI603" i="64"/>
  <c r="BI626" i="64" s="1"/>
  <c r="BU603" i="64"/>
  <c r="BU626" i="64" s="1"/>
  <c r="CI603" i="64"/>
  <c r="CI626" i="64" s="1"/>
  <c r="AL606" i="64"/>
  <c r="AW606" i="64"/>
  <c r="BK606" i="64"/>
  <c r="BX606" i="64"/>
  <c r="CJ606" i="64"/>
  <c r="AD607" i="64"/>
  <c r="AO607" i="64"/>
  <c r="BP607" i="64"/>
  <c r="CB607" i="64"/>
  <c r="AG2275" i="64"/>
  <c r="AR2275" i="64"/>
  <c r="BF2275" i="64"/>
  <c r="BS2275" i="64"/>
  <c r="CF2275" i="64"/>
  <c r="BO2276" i="64"/>
  <c r="BO2291" i="64" s="1"/>
  <c r="AA2279" i="64"/>
  <c r="BE828" i="64"/>
  <c r="AN831" i="64"/>
  <c r="AF832" i="64"/>
  <c r="BR855" i="64"/>
  <c r="BR870" i="64" s="1"/>
  <c r="BJ856" i="64"/>
  <c r="AS859" i="64"/>
  <c r="AK860" i="64"/>
  <c r="AF909" i="64"/>
  <c r="BA2251" i="64"/>
  <c r="BA2266" i="64" s="1"/>
  <c r="CC1272" i="64"/>
  <c r="CC1287" i="64" s="1"/>
  <c r="BL1328" i="64"/>
  <c r="BQ1848" i="64"/>
  <c r="BQ1863" i="64" s="1"/>
  <c r="AM2220" i="64"/>
  <c r="AM3098" i="64"/>
  <c r="AM3115" i="64" s="1"/>
  <c r="AM3047" i="64"/>
  <c r="AM3064" i="64" s="1"/>
  <c r="AM3072" i="64"/>
  <c r="AM3089" i="64" s="1"/>
  <c r="AM3021" i="64"/>
  <c r="AM3038" i="64" s="1"/>
  <c r="AM2162" i="64"/>
  <c r="AM2185" i="64" s="1"/>
  <c r="AM2051" i="64"/>
  <c r="AM2086" i="64" s="1"/>
  <c r="AM2140" i="64"/>
  <c r="AM2153" i="64" s="1"/>
  <c r="AM3150" i="64"/>
  <c r="AM3164" i="64" s="1"/>
  <c r="AM2194" i="64"/>
  <c r="AM2211" i="64" s="1"/>
  <c r="AM2095" i="64"/>
  <c r="AM2508" i="64"/>
  <c r="AM2531" i="64" s="1"/>
  <c r="AM1907" i="64"/>
  <c r="AM1934" i="64" s="1"/>
  <c r="AM2472" i="64"/>
  <c r="AM2499" i="64" s="1"/>
  <c r="AM2015" i="64"/>
  <c r="AM2042" i="64" s="1"/>
  <c r="AM2608" i="64"/>
  <c r="AM2633" i="64" s="1"/>
  <c r="AM1979" i="64"/>
  <c r="AM2006" i="64" s="1"/>
  <c r="AM2576" i="64"/>
  <c r="AM2599" i="64" s="1"/>
  <c r="AM2642" i="64"/>
  <c r="AM2667" i="64" s="1"/>
  <c r="AM1872" i="64"/>
  <c r="AM1899" i="64" s="1"/>
  <c r="AM1755" i="64"/>
  <c r="AM1768" i="64" s="1"/>
  <c r="AM1848" i="64"/>
  <c r="AM1863" i="64" s="1"/>
  <c r="AM1324" i="64"/>
  <c r="AM1337" i="64" s="1"/>
  <c r="AM1579" i="64"/>
  <c r="AM1594" i="64" s="1"/>
  <c r="AM1731" i="64"/>
  <c r="AM1746" i="64" s="1"/>
  <c r="AM1272" i="64"/>
  <c r="AM1287" i="64" s="1"/>
  <c r="AM2251" i="64"/>
  <c r="AM2266" i="64" s="1"/>
  <c r="AM928" i="64"/>
  <c r="AM904" i="64"/>
  <c r="AM827" i="64"/>
  <c r="AM847" i="64" s="1"/>
  <c r="AM879" i="64"/>
  <c r="AM1603" i="64"/>
  <c r="AM855" i="64"/>
  <c r="AM870" i="64" s="1"/>
  <c r="BK2225" i="64"/>
  <c r="BK3103" i="64"/>
  <c r="BK3052" i="64"/>
  <c r="BK3077" i="64"/>
  <c r="BK2199" i="64"/>
  <c r="BK2216" i="64" s="1"/>
  <c r="BK2167" i="64"/>
  <c r="BK3026" i="64"/>
  <c r="BK3043" i="64" s="1"/>
  <c r="BK2145" i="64"/>
  <c r="BK2158" i="64" s="1"/>
  <c r="BK3155" i="64"/>
  <c r="BK3169" i="64" s="1"/>
  <c r="BK2056" i="64"/>
  <c r="BK2091" i="64" s="1"/>
  <c r="BK2100" i="64"/>
  <c r="BK2135" i="64" s="1"/>
  <c r="BK2581" i="64"/>
  <c r="BK2604" i="64" s="1"/>
  <c r="BK2477" i="64"/>
  <c r="BK2504" i="64" s="1"/>
  <c r="BK2513" i="64"/>
  <c r="BK2536" i="64" s="1"/>
  <c r="BK2020" i="64"/>
  <c r="BK2047" i="64" s="1"/>
  <c r="BK1984" i="64"/>
  <c r="BK2011" i="64" s="1"/>
  <c r="BK2613" i="64"/>
  <c r="BK2638" i="64" s="1"/>
  <c r="BK1912" i="64"/>
  <c r="BK1939" i="64" s="1"/>
  <c r="BK2647" i="64"/>
  <c r="BK2672" i="64" s="1"/>
  <c r="BK1877" i="64"/>
  <c r="BK1904" i="64" s="1"/>
  <c r="BK1736" i="64"/>
  <c r="BK1760" i="64"/>
  <c r="BK1773" i="64" s="1"/>
  <c r="BK1853" i="64"/>
  <c r="BK1608" i="64"/>
  <c r="BK1277" i="64"/>
  <c r="BK2256" i="64"/>
  <c r="BK2271" i="64" s="1"/>
  <c r="BK1584" i="64"/>
  <c r="BK1599" i="64" s="1"/>
  <c r="BK933" i="64"/>
  <c r="BK946" i="64" s="1"/>
  <c r="BK909" i="64"/>
  <c r="BK832" i="64"/>
  <c r="BK2280" i="64"/>
  <c r="BK1329" i="64"/>
  <c r="BK1342" i="64" s="1"/>
  <c r="BK860" i="64"/>
  <c r="CB2224" i="64"/>
  <c r="CB3102" i="64"/>
  <c r="CB3051" i="64"/>
  <c r="CB3025" i="64"/>
  <c r="CB2198" i="64"/>
  <c r="CB3076" i="64"/>
  <c r="CB2166" i="64"/>
  <c r="CB2144" i="64"/>
  <c r="CB3154" i="64"/>
  <c r="CB2055" i="64"/>
  <c r="CB2099" i="64"/>
  <c r="CB2476" i="64"/>
  <c r="CB2019" i="64"/>
  <c r="CB2580" i="64"/>
  <c r="CB2512" i="64"/>
  <c r="CB1983" i="64"/>
  <c r="CB2646" i="64"/>
  <c r="CB1876" i="64"/>
  <c r="CB1911" i="64"/>
  <c r="CB1852" i="64"/>
  <c r="CB1735" i="64"/>
  <c r="CB1750" i="64" s="1"/>
  <c r="CB1759" i="64"/>
  <c r="CB1607" i="64"/>
  <c r="CB1726" i="64" s="1"/>
  <c r="CB2612" i="64"/>
  <c r="CB2255" i="64"/>
  <c r="CB932" i="64"/>
  <c r="CB945" i="64" s="1"/>
  <c r="CB1328" i="64"/>
  <c r="CB1276" i="64"/>
  <c r="CB883" i="64"/>
  <c r="CB2279" i="64"/>
  <c r="CB908" i="64"/>
  <c r="CB556" i="64"/>
  <c r="CB859" i="64"/>
  <c r="CK2221" i="64"/>
  <c r="CK2243" i="64" s="1"/>
  <c r="CK3099" i="64"/>
  <c r="CK3116" i="64" s="1"/>
  <c r="CK3048" i="64"/>
  <c r="CK3065" i="64" s="1"/>
  <c r="CK3073" i="64"/>
  <c r="CK3090" i="64" s="1"/>
  <c r="CK3022" i="64"/>
  <c r="CK3039" i="64" s="1"/>
  <c r="CK2195" i="64"/>
  <c r="CK2212" i="64" s="1"/>
  <c r="CK2163" i="64"/>
  <c r="CK2186" i="64" s="1"/>
  <c r="CK2141" i="64"/>
  <c r="CK2154" i="64" s="1"/>
  <c r="CK3151" i="64"/>
  <c r="CK3165" i="64" s="1"/>
  <c r="CK2052" i="64"/>
  <c r="CK2087" i="64" s="1"/>
  <c r="CK2096" i="64"/>
  <c r="CK2131" i="64" s="1"/>
  <c r="CK2473" i="64"/>
  <c r="CK2500" i="64" s="1"/>
  <c r="CK2577" i="64"/>
  <c r="CK2600" i="64" s="1"/>
  <c r="CK2509" i="64"/>
  <c r="CK2532" i="64" s="1"/>
  <c r="CK2016" i="64"/>
  <c r="CK2043" i="64" s="1"/>
  <c r="CK1980" i="64"/>
  <c r="CK2007" i="64" s="1"/>
  <c r="CK2643" i="64"/>
  <c r="CK2668" i="64" s="1"/>
  <c r="CK1873" i="64"/>
  <c r="CK1900" i="64" s="1"/>
  <c r="CK1908" i="64"/>
  <c r="CK1935" i="64" s="1"/>
  <c r="CK2609" i="64"/>
  <c r="CK2634" i="64" s="1"/>
  <c r="CK1849" i="64"/>
  <c r="CK1732" i="64"/>
  <c r="CK1747" i="64" s="1"/>
  <c r="CK1756" i="64"/>
  <c r="CK1769" i="64" s="1"/>
  <c r="CK1604" i="64"/>
  <c r="CK1580" i="64"/>
  <c r="CK1595" i="64" s="1"/>
  <c r="CK2252" i="64"/>
  <c r="CK2267" i="64" s="1"/>
  <c r="CK929" i="64"/>
  <c r="CK942" i="64" s="1"/>
  <c r="CK1273" i="64"/>
  <c r="CK1288" i="64" s="1"/>
  <c r="CK880" i="64"/>
  <c r="CK1325" i="64"/>
  <c r="CK1338" i="64" s="1"/>
  <c r="CK2276" i="64"/>
  <c r="CK2291" i="64" s="1"/>
  <c r="CK905" i="64"/>
  <c r="CK856" i="64"/>
  <c r="AO2221" i="64"/>
  <c r="AO2243" i="64" s="1"/>
  <c r="AO3099" i="64"/>
  <c r="AO3116" i="64" s="1"/>
  <c r="AO3073" i="64"/>
  <c r="AO3090" i="64" s="1"/>
  <c r="AO3022" i="64"/>
  <c r="AO3039" i="64" s="1"/>
  <c r="AO3048" i="64"/>
  <c r="AO3065" i="64" s="1"/>
  <c r="AO2195" i="64"/>
  <c r="AO2212" i="64" s="1"/>
  <c r="AO2163" i="64"/>
  <c r="AO2186" i="64" s="1"/>
  <c r="AO3151" i="64"/>
  <c r="AO3165" i="64" s="1"/>
  <c r="AO2141" i="64"/>
  <c r="AO2154" i="64" s="1"/>
  <c r="AO2052" i="64"/>
  <c r="AO2087" i="64" s="1"/>
  <c r="AO2473" i="64"/>
  <c r="AO2500" i="64" s="1"/>
  <c r="AO2096" i="64"/>
  <c r="AO2131" i="64" s="1"/>
  <c r="AO2577" i="64"/>
  <c r="AO2600" i="64" s="1"/>
  <c r="AO2509" i="64"/>
  <c r="AO2532" i="64" s="1"/>
  <c r="AO2016" i="64"/>
  <c r="AO2043" i="64" s="1"/>
  <c r="AO2643" i="64"/>
  <c r="AO2668" i="64" s="1"/>
  <c r="AO1908" i="64"/>
  <c r="AO1935" i="64" s="1"/>
  <c r="AO1980" i="64"/>
  <c r="AO2007" i="64" s="1"/>
  <c r="AO1873" i="64"/>
  <c r="AO1900" i="64" s="1"/>
  <c r="AO1756" i="64"/>
  <c r="AO1769" i="64" s="1"/>
  <c r="AO1732" i="64"/>
  <c r="AO1747" i="64" s="1"/>
  <c r="AO1849" i="64"/>
  <c r="AO1604" i="64"/>
  <c r="AO2609" i="64"/>
  <c r="AO2634" i="64" s="1"/>
  <c r="AO1580" i="64"/>
  <c r="AO1595" i="64" s="1"/>
  <c r="AO2252" i="64"/>
  <c r="AO2267" i="64" s="1"/>
  <c r="AO929" i="64"/>
  <c r="AO942" i="64" s="1"/>
  <c r="AO880" i="64"/>
  <c r="AO2276" i="64"/>
  <c r="AO2291" i="64" s="1"/>
  <c r="AO1273" i="64"/>
  <c r="AO1288" i="64" s="1"/>
  <c r="AO1325" i="64"/>
  <c r="AO1338" i="64" s="1"/>
  <c r="AO856" i="64"/>
  <c r="AO905" i="64"/>
  <c r="BU553" i="64"/>
  <c r="AV556" i="64"/>
  <c r="CC603" i="64"/>
  <c r="CC626" i="64" s="1"/>
  <c r="CE2220" i="64"/>
  <c r="CE3098" i="64"/>
  <c r="CE3115" i="64" s="1"/>
  <c r="CE3072" i="64"/>
  <c r="CE3089" i="64" s="1"/>
  <c r="CE3021" i="64"/>
  <c r="CE3038" i="64" s="1"/>
  <c r="CE2194" i="64"/>
  <c r="CE2211" i="64" s="1"/>
  <c r="CE2162" i="64"/>
  <c r="CE2185" i="64" s="1"/>
  <c r="CE3047" i="64"/>
  <c r="CE3064" i="64" s="1"/>
  <c r="CE2140" i="64"/>
  <c r="CE2153" i="64" s="1"/>
  <c r="CE2095" i="64"/>
  <c r="CE3150" i="64"/>
  <c r="CE3164" i="64" s="1"/>
  <c r="CE2576" i="64"/>
  <c r="CE2599" i="64" s="1"/>
  <c r="CE2051" i="64"/>
  <c r="CE2086" i="64" s="1"/>
  <c r="CE2508" i="64"/>
  <c r="CE2531" i="64" s="1"/>
  <c r="CE2015" i="64"/>
  <c r="CE2042" i="64" s="1"/>
  <c r="CE2472" i="64"/>
  <c r="CE2499" i="64" s="1"/>
  <c r="CE1979" i="64"/>
  <c r="CE2006" i="64" s="1"/>
  <c r="CE1872" i="64"/>
  <c r="CE1899" i="64" s="1"/>
  <c r="CE1848" i="64"/>
  <c r="CE1863" i="64" s="1"/>
  <c r="CE1907" i="64"/>
  <c r="CE1934" i="64" s="1"/>
  <c r="CE2608" i="64"/>
  <c r="CE2633" i="64" s="1"/>
  <c r="CE2642" i="64"/>
  <c r="CE2667" i="64" s="1"/>
  <c r="CE1731" i="64"/>
  <c r="CE1746" i="64" s="1"/>
  <c r="CE2251" i="64"/>
  <c r="CE2266" i="64" s="1"/>
  <c r="CE904" i="64"/>
  <c r="CE1755" i="64"/>
  <c r="CE1768" i="64" s="1"/>
  <c r="CE1324" i="64"/>
  <c r="CE1337" i="64" s="1"/>
  <c r="CE1603" i="64"/>
  <c r="CE1579" i="64"/>
  <c r="CE1594" i="64" s="1"/>
  <c r="CE928" i="64"/>
  <c r="CE855" i="64"/>
  <c r="CE870" i="64" s="1"/>
  <c r="CE827" i="64"/>
  <c r="CE847" i="64" s="1"/>
  <c r="CE1272" i="64"/>
  <c r="CE1287" i="64" s="1"/>
  <c r="CE602" i="64"/>
  <c r="BW2220" i="64"/>
  <c r="BW3098" i="64"/>
  <c r="BW3115" i="64" s="1"/>
  <c r="BW3072" i="64"/>
  <c r="BW3089" i="64" s="1"/>
  <c r="BW3021" i="64"/>
  <c r="BW3038" i="64" s="1"/>
  <c r="BW3047" i="64"/>
  <c r="BW3064" i="64" s="1"/>
  <c r="BW2194" i="64"/>
  <c r="BW2211" i="64" s="1"/>
  <c r="BW2162" i="64"/>
  <c r="BW2185" i="64" s="1"/>
  <c r="BW2140" i="64"/>
  <c r="BW2153" i="64" s="1"/>
  <c r="BW3150" i="64"/>
  <c r="BW3164" i="64" s="1"/>
  <c r="BW2576" i="64"/>
  <c r="BW2599" i="64" s="1"/>
  <c r="BW2508" i="64"/>
  <c r="BW2531" i="64" s="1"/>
  <c r="BW2095" i="64"/>
  <c r="BW2015" i="64"/>
  <c r="BW2042" i="64" s="1"/>
  <c r="BW1979" i="64"/>
  <c r="BW2006" i="64" s="1"/>
  <c r="BW2051" i="64"/>
  <c r="BW2086" i="64" s="1"/>
  <c r="BW1907" i="64"/>
  <c r="BW1934" i="64" s="1"/>
  <c r="BW1872" i="64"/>
  <c r="BW1899" i="64" s="1"/>
  <c r="BW1848" i="64"/>
  <c r="BW1863" i="64" s="1"/>
  <c r="BW2608" i="64"/>
  <c r="BW2633" i="64" s="1"/>
  <c r="BW1731" i="64"/>
  <c r="BW1746" i="64" s="1"/>
  <c r="BW2472" i="64"/>
  <c r="BW2499" i="64" s="1"/>
  <c r="BW2642" i="64"/>
  <c r="BW2667" i="64" s="1"/>
  <c r="BW1755" i="64"/>
  <c r="BW1768" i="64" s="1"/>
  <c r="BW2251" i="64"/>
  <c r="BW2266" i="64" s="1"/>
  <c r="BW1603" i="64"/>
  <c r="BW904" i="64"/>
  <c r="BW1324" i="64"/>
  <c r="BW1337" i="64" s="1"/>
  <c r="BW1579" i="64"/>
  <c r="BW1594" i="64" s="1"/>
  <c r="BW1272" i="64"/>
  <c r="BW1287" i="64" s="1"/>
  <c r="BW855" i="64"/>
  <c r="BW870" i="64" s="1"/>
  <c r="BW928" i="64"/>
  <c r="BW827" i="64"/>
  <c r="BW847" i="64" s="1"/>
  <c r="BW602" i="64"/>
  <c r="BO2220" i="64"/>
  <c r="BO3098" i="64"/>
  <c r="BO3115" i="64" s="1"/>
  <c r="BO3072" i="64"/>
  <c r="BO3089" i="64" s="1"/>
  <c r="BO3047" i="64"/>
  <c r="BO3064" i="64" s="1"/>
  <c r="BO3021" i="64"/>
  <c r="BO3038" i="64" s="1"/>
  <c r="BO2194" i="64"/>
  <c r="BO2211" i="64" s="1"/>
  <c r="BO2162" i="64"/>
  <c r="BO2185" i="64" s="1"/>
  <c r="BO2140" i="64"/>
  <c r="BO2153" i="64" s="1"/>
  <c r="BO3150" i="64"/>
  <c r="BO3164" i="64" s="1"/>
  <c r="BO2095" i="64"/>
  <c r="BO2576" i="64"/>
  <c r="BO2599" i="64" s="1"/>
  <c r="BO2051" i="64"/>
  <c r="BO2086" i="64" s="1"/>
  <c r="BO2508" i="64"/>
  <c r="BO2531" i="64" s="1"/>
  <c r="BO2015" i="64"/>
  <c r="BO2042" i="64" s="1"/>
  <c r="BO2472" i="64"/>
  <c r="BO2499" i="64" s="1"/>
  <c r="BO1979" i="64"/>
  <c r="BO2006" i="64" s="1"/>
  <c r="BO1872" i="64"/>
  <c r="BO1899" i="64" s="1"/>
  <c r="BO1848" i="64"/>
  <c r="BO1863" i="64" s="1"/>
  <c r="BO2608" i="64"/>
  <c r="BO2633" i="64" s="1"/>
  <c r="BO2642" i="64"/>
  <c r="BO2667" i="64" s="1"/>
  <c r="BO1731" i="64"/>
  <c r="BO1746" i="64" s="1"/>
  <c r="BO1755" i="64"/>
  <c r="BO1768" i="64" s="1"/>
  <c r="BO2251" i="64"/>
  <c r="BO2266" i="64" s="1"/>
  <c r="BO1603" i="64"/>
  <c r="BO904" i="64"/>
  <c r="BO1907" i="64"/>
  <c r="BO1934" i="64" s="1"/>
  <c r="BO1324" i="64"/>
  <c r="BO1337" i="64" s="1"/>
  <c r="BO1579" i="64"/>
  <c r="BO1594" i="64" s="1"/>
  <c r="BO855" i="64"/>
  <c r="BO870" i="64" s="1"/>
  <c r="BO1272" i="64"/>
  <c r="BO1287" i="64" s="1"/>
  <c r="BO827" i="64"/>
  <c r="BO847" i="64" s="1"/>
  <c r="BO928" i="64"/>
  <c r="BO602" i="64"/>
  <c r="BG2220" i="64"/>
  <c r="BG3098" i="64"/>
  <c r="BG3115" i="64" s="1"/>
  <c r="BG3072" i="64"/>
  <c r="BG3089" i="64" s="1"/>
  <c r="BG3021" i="64"/>
  <c r="BG3038" i="64" s="1"/>
  <c r="BG2194" i="64"/>
  <c r="BG2211" i="64" s="1"/>
  <c r="BG2162" i="64"/>
  <c r="BG2185" i="64" s="1"/>
  <c r="BG3047" i="64"/>
  <c r="BG3064" i="64" s="1"/>
  <c r="BG2140" i="64"/>
  <c r="BG2153" i="64" s="1"/>
  <c r="BG3150" i="64"/>
  <c r="BG3164" i="64" s="1"/>
  <c r="BG2576" i="64"/>
  <c r="BG2599" i="64" s="1"/>
  <c r="BG2095" i="64"/>
  <c r="BG2508" i="64"/>
  <c r="BG2531" i="64" s="1"/>
  <c r="BG2051" i="64"/>
  <c r="BG2086" i="64" s="1"/>
  <c r="BG2472" i="64"/>
  <c r="BG2499" i="64" s="1"/>
  <c r="BG2015" i="64"/>
  <c r="BG2042" i="64" s="1"/>
  <c r="BG1979" i="64"/>
  <c r="BG2006" i="64" s="1"/>
  <c r="BG1872" i="64"/>
  <c r="BG1899" i="64" s="1"/>
  <c r="BG1848" i="64"/>
  <c r="BG1863" i="64" s="1"/>
  <c r="BG1907" i="64"/>
  <c r="BG1934" i="64" s="1"/>
  <c r="BG2608" i="64"/>
  <c r="BG2633" i="64" s="1"/>
  <c r="BG1731" i="64"/>
  <c r="BG1746" i="64" s="1"/>
  <c r="BG1755" i="64"/>
  <c r="BG1768" i="64" s="1"/>
  <c r="BG2642" i="64"/>
  <c r="BG2667" i="64" s="1"/>
  <c r="BG1603" i="64"/>
  <c r="BG2251" i="64"/>
  <c r="BG2266" i="64" s="1"/>
  <c r="BG904" i="64"/>
  <c r="BG1324" i="64"/>
  <c r="BG1337" i="64" s="1"/>
  <c r="BG928" i="64"/>
  <c r="BG855" i="64"/>
  <c r="BG870" i="64" s="1"/>
  <c r="BG1579" i="64"/>
  <c r="BG1594" i="64" s="1"/>
  <c r="BG827" i="64"/>
  <c r="BG847" i="64" s="1"/>
  <c r="BG602" i="64"/>
  <c r="AY2220" i="64"/>
  <c r="AY3098" i="64"/>
  <c r="AY3115" i="64" s="1"/>
  <c r="AY3072" i="64"/>
  <c r="AY3089" i="64" s="1"/>
  <c r="AY3021" i="64"/>
  <c r="AY3038" i="64" s="1"/>
  <c r="AY2194" i="64"/>
  <c r="AY2211" i="64" s="1"/>
  <c r="AY2162" i="64"/>
  <c r="AY2185" i="64" s="1"/>
  <c r="AY3047" i="64"/>
  <c r="AY3064" i="64" s="1"/>
  <c r="AY2140" i="64"/>
  <c r="AY2153" i="64" s="1"/>
  <c r="AY2095" i="64"/>
  <c r="AY3150" i="64"/>
  <c r="AY3164" i="64" s="1"/>
  <c r="AY2576" i="64"/>
  <c r="AY2599" i="64" s="1"/>
  <c r="AY2051" i="64"/>
  <c r="AY2086" i="64" s="1"/>
  <c r="AY2508" i="64"/>
  <c r="AY2531" i="64" s="1"/>
  <c r="AY2015" i="64"/>
  <c r="AY2042" i="64" s="1"/>
  <c r="AY1979" i="64"/>
  <c r="AY2006" i="64" s="1"/>
  <c r="AY1907" i="64"/>
  <c r="AY1934" i="64" s="1"/>
  <c r="AY2472" i="64"/>
  <c r="AY2499" i="64" s="1"/>
  <c r="AY1872" i="64"/>
  <c r="AY1899" i="64" s="1"/>
  <c r="AY1848" i="64"/>
  <c r="AY1863" i="64" s="1"/>
  <c r="AY2608" i="64"/>
  <c r="AY2633" i="64" s="1"/>
  <c r="AY2642" i="64"/>
  <c r="AY2667" i="64" s="1"/>
  <c r="AY1731" i="64"/>
  <c r="AY1746" i="64" s="1"/>
  <c r="AY2251" i="64"/>
  <c r="AY2266" i="64" s="1"/>
  <c r="AY1755" i="64"/>
  <c r="AY1768" i="64" s="1"/>
  <c r="AY904" i="64"/>
  <c r="AY1324" i="64"/>
  <c r="AY1337" i="64" s="1"/>
  <c r="AY1603" i="64"/>
  <c r="AY1272" i="64"/>
  <c r="AY1287" i="64" s="1"/>
  <c r="AY855" i="64"/>
  <c r="AY870" i="64" s="1"/>
  <c r="AY1579" i="64"/>
  <c r="AY1594" i="64" s="1"/>
  <c r="AY928" i="64"/>
  <c r="AY827" i="64"/>
  <c r="AY847" i="64" s="1"/>
  <c r="AY602" i="64"/>
  <c r="AQ2220" i="64"/>
  <c r="AQ3098" i="64"/>
  <c r="AQ3115" i="64" s="1"/>
  <c r="AQ3072" i="64"/>
  <c r="AQ3089" i="64" s="1"/>
  <c r="AQ3021" i="64"/>
  <c r="AQ3038" i="64" s="1"/>
  <c r="AQ3047" i="64"/>
  <c r="AQ3064" i="64" s="1"/>
  <c r="AQ2194" i="64"/>
  <c r="AQ2211" i="64" s="1"/>
  <c r="AQ2162" i="64"/>
  <c r="AQ2185" i="64" s="1"/>
  <c r="AQ2140" i="64"/>
  <c r="AQ2153" i="64" s="1"/>
  <c r="AQ2051" i="64"/>
  <c r="AQ2086" i="64" s="1"/>
  <c r="AQ2576" i="64"/>
  <c r="AQ2599" i="64" s="1"/>
  <c r="AQ3150" i="64"/>
  <c r="AQ3164" i="64" s="1"/>
  <c r="AQ2095" i="64"/>
  <c r="AQ2508" i="64"/>
  <c r="AQ2531" i="64" s="1"/>
  <c r="AQ2015" i="64"/>
  <c r="AQ2042" i="64" s="1"/>
  <c r="AQ2472" i="64"/>
  <c r="AQ2499" i="64" s="1"/>
  <c r="AQ1979" i="64"/>
  <c r="AQ2006" i="64" s="1"/>
  <c r="AQ1872" i="64"/>
  <c r="AQ1899" i="64" s="1"/>
  <c r="AQ1848" i="64"/>
  <c r="AQ1863" i="64" s="1"/>
  <c r="AQ2608" i="64"/>
  <c r="AQ2633" i="64" s="1"/>
  <c r="AQ1907" i="64"/>
  <c r="AQ1934" i="64" s="1"/>
  <c r="AQ1731" i="64"/>
  <c r="AQ1746" i="64" s="1"/>
  <c r="AQ2642" i="64"/>
  <c r="AQ2667" i="64" s="1"/>
  <c r="AQ1755" i="64"/>
  <c r="AQ1768" i="64" s="1"/>
  <c r="AQ2251" i="64"/>
  <c r="AQ2266" i="64" s="1"/>
  <c r="AQ1603" i="64"/>
  <c r="AQ904" i="64"/>
  <c r="AQ1324" i="64"/>
  <c r="AQ1337" i="64" s="1"/>
  <c r="AQ855" i="64"/>
  <c r="AQ870" i="64" s="1"/>
  <c r="AQ1579" i="64"/>
  <c r="AQ1594" i="64" s="1"/>
  <c r="AQ1272" i="64"/>
  <c r="AQ1287" i="64" s="1"/>
  <c r="AQ827" i="64"/>
  <c r="AQ847" i="64" s="1"/>
  <c r="AQ602" i="64"/>
  <c r="AI2220" i="64"/>
  <c r="AI3098" i="64"/>
  <c r="AI3115" i="64" s="1"/>
  <c r="AI3072" i="64"/>
  <c r="AI3089" i="64" s="1"/>
  <c r="AI3021" i="64"/>
  <c r="AI3038" i="64" s="1"/>
  <c r="AI2194" i="64"/>
  <c r="AI2211" i="64" s="1"/>
  <c r="AI2162" i="64"/>
  <c r="AI2185" i="64" s="1"/>
  <c r="AI3047" i="64"/>
  <c r="AI3064" i="64" s="1"/>
  <c r="AI2140" i="64"/>
  <c r="AI2153" i="64" s="1"/>
  <c r="AI2095" i="64"/>
  <c r="AI3150" i="64"/>
  <c r="AI3164" i="64" s="1"/>
  <c r="AI2576" i="64"/>
  <c r="AI2599" i="64" s="1"/>
  <c r="AI2508" i="64"/>
  <c r="AI2531" i="64" s="1"/>
  <c r="AI2472" i="64"/>
  <c r="AI2499" i="64" s="1"/>
  <c r="AI2015" i="64"/>
  <c r="AI2042" i="64" s="1"/>
  <c r="AI1979" i="64"/>
  <c r="AI2006" i="64" s="1"/>
  <c r="AI2051" i="64"/>
  <c r="AI2086" i="64" s="1"/>
  <c r="AI1872" i="64"/>
  <c r="AI1899" i="64" s="1"/>
  <c r="AI1907" i="64"/>
  <c r="AI1934" i="64" s="1"/>
  <c r="AI1848" i="64"/>
  <c r="AI1863" i="64" s="1"/>
  <c r="AI2608" i="64"/>
  <c r="AI2633" i="64" s="1"/>
  <c r="AI2642" i="64"/>
  <c r="AI2667" i="64" s="1"/>
  <c r="AI1731" i="64"/>
  <c r="AI1746" i="64" s="1"/>
  <c r="AI1755" i="64"/>
  <c r="AI1768" i="64" s="1"/>
  <c r="AI2251" i="64"/>
  <c r="AI2266" i="64" s="1"/>
  <c r="AI1603" i="64"/>
  <c r="AI904" i="64"/>
  <c r="AI1324" i="64"/>
  <c r="AI1337" i="64" s="1"/>
  <c r="AI1272" i="64"/>
  <c r="AI1287" i="64" s="1"/>
  <c r="AI928" i="64"/>
  <c r="AI855" i="64"/>
  <c r="AI870" i="64" s="1"/>
  <c r="AI827" i="64"/>
  <c r="AI847" i="64" s="1"/>
  <c r="AI1579" i="64"/>
  <c r="AI1594" i="64" s="1"/>
  <c r="AI602" i="64"/>
  <c r="AA2220" i="64"/>
  <c r="AA3098" i="64"/>
  <c r="AA3115" i="64" s="1"/>
  <c r="AA3072" i="64"/>
  <c r="AA3089" i="64" s="1"/>
  <c r="AA3047" i="64"/>
  <c r="AA3064" i="64" s="1"/>
  <c r="AA3021" i="64"/>
  <c r="AA3038" i="64" s="1"/>
  <c r="AA2194" i="64"/>
  <c r="AA2211" i="64" s="1"/>
  <c r="AA2162" i="64"/>
  <c r="AA2185" i="64" s="1"/>
  <c r="AA2140" i="64"/>
  <c r="AA2153" i="64" s="1"/>
  <c r="AA3150" i="64"/>
  <c r="AA3164" i="64" s="1"/>
  <c r="AA2051" i="64"/>
  <c r="AA2086" i="64" s="1"/>
  <c r="AA2576" i="64"/>
  <c r="AA2599" i="64" s="1"/>
  <c r="AA2095" i="64"/>
  <c r="AA2508" i="64"/>
  <c r="AA2531" i="64" s="1"/>
  <c r="AA2015" i="64"/>
  <c r="AA2042" i="64" s="1"/>
  <c r="AA1979" i="64"/>
  <c r="AA2006" i="64" s="1"/>
  <c r="AA2472" i="64"/>
  <c r="AA2499" i="64" s="1"/>
  <c r="AA1907" i="64"/>
  <c r="AA1934" i="64" s="1"/>
  <c r="AA1872" i="64"/>
  <c r="AA1899" i="64" s="1"/>
  <c r="AA1848" i="64"/>
  <c r="AA1863" i="64" s="1"/>
  <c r="AA2608" i="64"/>
  <c r="AA2633" i="64" s="1"/>
  <c r="AA1731" i="64"/>
  <c r="AA1746" i="64" s="1"/>
  <c r="AA1755" i="64"/>
  <c r="AA1768" i="64" s="1"/>
  <c r="AA2642" i="64"/>
  <c r="AA2667" i="64" s="1"/>
  <c r="AA1603" i="64"/>
  <c r="AA2251" i="64"/>
  <c r="AA2266" i="64" s="1"/>
  <c r="AA904" i="64"/>
  <c r="AA1324" i="64"/>
  <c r="AA1337" i="64" s="1"/>
  <c r="AA855" i="64"/>
  <c r="AA870" i="64" s="1"/>
  <c r="AA1272" i="64"/>
  <c r="AA1287" i="64" s="1"/>
  <c r="AA928" i="64"/>
  <c r="AA827" i="64"/>
  <c r="AA847" i="64" s="1"/>
  <c r="AA602" i="64"/>
  <c r="CE3103" i="64"/>
  <c r="CE3077" i="64"/>
  <c r="CE2225" i="64"/>
  <c r="CE3052" i="64"/>
  <c r="CE3026" i="64"/>
  <c r="CE3043" i="64" s="1"/>
  <c r="CE2199" i="64"/>
  <c r="CE2216" i="64" s="1"/>
  <c r="CE2167" i="64"/>
  <c r="CE2145" i="64"/>
  <c r="CE2158" i="64" s="1"/>
  <c r="CE2100" i="64"/>
  <c r="CE2135" i="64" s="1"/>
  <c r="CE2056" i="64"/>
  <c r="CE2091" i="64" s="1"/>
  <c r="CE2020" i="64"/>
  <c r="CE2047" i="64" s="1"/>
  <c r="CE3155" i="64"/>
  <c r="CE3169" i="64" s="1"/>
  <c r="CE2477" i="64"/>
  <c r="CE2504" i="64" s="1"/>
  <c r="CE2513" i="64"/>
  <c r="CE2536" i="64" s="1"/>
  <c r="CE1984" i="64"/>
  <c r="CE2011" i="64" s="1"/>
  <c r="CE2581" i="64"/>
  <c r="CE2604" i="64" s="1"/>
  <c r="CE1877" i="64"/>
  <c r="CE1904" i="64" s="1"/>
  <c r="CE2613" i="64"/>
  <c r="CE2638" i="64" s="1"/>
  <c r="CE1912" i="64"/>
  <c r="CE1939" i="64" s="1"/>
  <c r="CE1853" i="64"/>
  <c r="CE1760" i="64"/>
  <c r="CE1773" i="64" s="1"/>
  <c r="CE2647" i="64"/>
  <c r="CE2672" i="64" s="1"/>
  <c r="CE1584" i="64"/>
  <c r="CE1599" i="64" s="1"/>
  <c r="CE933" i="64"/>
  <c r="CE946" i="64" s="1"/>
  <c r="CE909" i="64"/>
  <c r="CE1329" i="64"/>
  <c r="CE1342" i="64" s="1"/>
  <c r="CE1736" i="64"/>
  <c r="CE860" i="64"/>
  <c r="CE2256" i="64"/>
  <c r="CE2271" i="64" s="1"/>
  <c r="CE1277" i="64"/>
  <c r="CE832" i="64"/>
  <c r="CE1608" i="64"/>
  <c r="CE607" i="64"/>
  <c r="BW3103" i="64"/>
  <c r="BW3077" i="64"/>
  <c r="BW2225" i="64"/>
  <c r="BW3052" i="64"/>
  <c r="BW3026" i="64"/>
  <c r="BW3043" i="64" s="1"/>
  <c r="BW2199" i="64"/>
  <c r="BW2216" i="64" s="1"/>
  <c r="BW2145" i="64"/>
  <c r="BW2158" i="64" s="1"/>
  <c r="BW2167" i="64"/>
  <c r="BW2100" i="64"/>
  <c r="BW2135" i="64" s="1"/>
  <c r="BW2056" i="64"/>
  <c r="BW2091" i="64" s="1"/>
  <c r="BW2020" i="64"/>
  <c r="BW2047" i="64" s="1"/>
  <c r="BW2581" i="64"/>
  <c r="BW2604" i="64" s="1"/>
  <c r="BW3155" i="64"/>
  <c r="BW3169" i="64" s="1"/>
  <c r="BW2513" i="64"/>
  <c r="BW2536" i="64" s="1"/>
  <c r="BW1984" i="64"/>
  <c r="BW2011" i="64" s="1"/>
  <c r="BW1877" i="64"/>
  <c r="BW1904" i="64" s="1"/>
  <c r="BW1912" i="64"/>
  <c r="BW1939" i="64" s="1"/>
  <c r="BW2477" i="64"/>
  <c r="BW2504" i="64" s="1"/>
  <c r="BW2613" i="64"/>
  <c r="BW2638" i="64" s="1"/>
  <c r="BW1760" i="64"/>
  <c r="BW1773" i="64" s="1"/>
  <c r="BW1584" i="64"/>
  <c r="BW1599" i="64" s="1"/>
  <c r="BW1853" i="64"/>
  <c r="BW933" i="64"/>
  <c r="BW946" i="64" s="1"/>
  <c r="BW909" i="64"/>
  <c r="BW1608" i="64"/>
  <c r="BW1329" i="64"/>
  <c r="BW1342" i="64" s="1"/>
  <c r="BW860" i="64"/>
  <c r="BW1736" i="64"/>
  <c r="BW832" i="64"/>
  <c r="BW884" i="64"/>
  <c r="BW607" i="64"/>
  <c r="BO3103" i="64"/>
  <c r="BO3077" i="64"/>
  <c r="BO2225" i="64"/>
  <c r="BO3052" i="64"/>
  <c r="BO3026" i="64"/>
  <c r="BO3043" i="64" s="1"/>
  <c r="BO2199" i="64"/>
  <c r="BO2216" i="64" s="1"/>
  <c r="BO2167" i="64"/>
  <c r="BO2145" i="64"/>
  <c r="BO2158" i="64" s="1"/>
  <c r="BO3155" i="64"/>
  <c r="BO3169" i="64" s="1"/>
  <c r="BO2100" i="64"/>
  <c r="BO2135" i="64" s="1"/>
  <c r="BO2056" i="64"/>
  <c r="BO2091" i="64" s="1"/>
  <c r="BO2581" i="64"/>
  <c r="BO2604" i="64" s="1"/>
  <c r="BO2020" i="64"/>
  <c r="BO2047" i="64" s="1"/>
  <c r="BO1984" i="64"/>
  <c r="BO2011" i="64" s="1"/>
  <c r="BO2477" i="64"/>
  <c r="BO2504" i="64" s="1"/>
  <c r="BO2513" i="64"/>
  <c r="BO2536" i="64" s="1"/>
  <c r="BO1877" i="64"/>
  <c r="BO1904" i="64" s="1"/>
  <c r="BO2613" i="64"/>
  <c r="BO2638" i="64" s="1"/>
  <c r="BO1760" i="64"/>
  <c r="BO1773" i="64" s="1"/>
  <c r="BO2647" i="64"/>
  <c r="BO2672" i="64" s="1"/>
  <c r="BO1912" i="64"/>
  <c r="BO1939" i="64" s="1"/>
  <c r="BO1853" i="64"/>
  <c r="BO1584" i="64"/>
  <c r="BO1599" i="64" s="1"/>
  <c r="BO1736" i="64"/>
  <c r="BO1608" i="64"/>
  <c r="BO933" i="64"/>
  <c r="BO946" i="64" s="1"/>
  <c r="BO909" i="64"/>
  <c r="BO1329" i="64"/>
  <c r="BO1342" i="64" s="1"/>
  <c r="BO860" i="64"/>
  <c r="BO1277" i="64"/>
  <c r="BO2256" i="64"/>
  <c r="BO2271" i="64" s="1"/>
  <c r="BO884" i="64"/>
  <c r="BO832" i="64"/>
  <c r="BO607" i="64"/>
  <c r="BG3103" i="64"/>
  <c r="BG3077" i="64"/>
  <c r="BG2225" i="64"/>
  <c r="BG3052" i="64"/>
  <c r="BG3026" i="64"/>
  <c r="BG3043" i="64" s="1"/>
  <c r="BG2199" i="64"/>
  <c r="BG2216" i="64" s="1"/>
  <c r="BG2167" i="64"/>
  <c r="BG2145" i="64"/>
  <c r="BG2158" i="64" s="1"/>
  <c r="BG2100" i="64"/>
  <c r="BG2135" i="64" s="1"/>
  <c r="BG2056" i="64"/>
  <c r="BG2091" i="64" s="1"/>
  <c r="BG2020" i="64"/>
  <c r="BG2047" i="64" s="1"/>
  <c r="BG2477" i="64"/>
  <c r="BG2504" i="64" s="1"/>
  <c r="BG2581" i="64"/>
  <c r="BG2604" i="64" s="1"/>
  <c r="BG2513" i="64"/>
  <c r="BG2536" i="64" s="1"/>
  <c r="BG3155" i="64"/>
  <c r="BG3169" i="64" s="1"/>
  <c r="BG1984" i="64"/>
  <c r="BG2011" i="64" s="1"/>
  <c r="BG1877" i="64"/>
  <c r="BG1904" i="64" s="1"/>
  <c r="BG1912" i="64"/>
  <c r="BG1939" i="64" s="1"/>
  <c r="BG2613" i="64"/>
  <c r="BG2638" i="64" s="1"/>
  <c r="BG2647" i="64"/>
  <c r="BG2672" i="64" s="1"/>
  <c r="BG1853" i="64"/>
  <c r="BG1584" i="64"/>
  <c r="BG1599" i="64" s="1"/>
  <c r="BG1760" i="64"/>
  <c r="BG1773" i="64" s="1"/>
  <c r="BG933" i="64"/>
  <c r="BG946" i="64" s="1"/>
  <c r="BG1736" i="64"/>
  <c r="BG909" i="64"/>
  <c r="BG1329" i="64"/>
  <c r="BG1342" i="64" s="1"/>
  <c r="BG1608" i="64"/>
  <c r="BG884" i="64"/>
  <c r="BG860" i="64"/>
  <c r="BG832" i="64"/>
  <c r="BG1277" i="64"/>
  <c r="BG607" i="64"/>
  <c r="AY3103" i="64"/>
  <c r="AY3077" i="64"/>
  <c r="AY2225" i="64"/>
  <c r="AY3052" i="64"/>
  <c r="AY3026" i="64"/>
  <c r="AY3043" i="64" s="1"/>
  <c r="AY2199" i="64"/>
  <c r="AY2216" i="64" s="1"/>
  <c r="AY2167" i="64"/>
  <c r="AY2145" i="64"/>
  <c r="AY2158" i="64" s="1"/>
  <c r="AY3155" i="64"/>
  <c r="AY3169" i="64" s="1"/>
  <c r="AY2100" i="64"/>
  <c r="AY2135" i="64" s="1"/>
  <c r="AY2056" i="64"/>
  <c r="AY2091" i="64" s="1"/>
  <c r="AY2020" i="64"/>
  <c r="AY2047" i="64" s="1"/>
  <c r="AY2581" i="64"/>
  <c r="AY2604" i="64" s="1"/>
  <c r="AY1984" i="64"/>
  <c r="AY2011" i="64" s="1"/>
  <c r="AY1912" i="64"/>
  <c r="AY1939" i="64" s="1"/>
  <c r="AY1877" i="64"/>
  <c r="AY1904" i="64" s="1"/>
  <c r="AY2613" i="64"/>
  <c r="AY2638" i="64" s="1"/>
  <c r="AY1853" i="64"/>
  <c r="AY1760" i="64"/>
  <c r="AY1773" i="64" s="1"/>
  <c r="AY2647" i="64"/>
  <c r="AY2672" i="64" s="1"/>
  <c r="AY1584" i="64"/>
  <c r="AY1599" i="64" s="1"/>
  <c r="AY933" i="64"/>
  <c r="AY946" i="64" s="1"/>
  <c r="AY2513" i="64"/>
  <c r="AY2536" i="64" s="1"/>
  <c r="AY1608" i="64"/>
  <c r="AY909" i="64"/>
  <c r="AY1329" i="64"/>
  <c r="AY1342" i="64" s="1"/>
  <c r="AY1736" i="64"/>
  <c r="AY2477" i="64"/>
  <c r="AY2504" i="64" s="1"/>
  <c r="AY1277" i="64"/>
  <c r="AY860" i="64"/>
  <c r="AY2256" i="64"/>
  <c r="AY2271" i="64" s="1"/>
  <c r="AY832" i="64"/>
  <c r="AY607" i="64"/>
  <c r="AQ3103" i="64"/>
  <c r="AQ2225" i="64"/>
  <c r="AQ3077" i="64"/>
  <c r="AQ3052" i="64"/>
  <c r="AQ3026" i="64"/>
  <c r="AQ3043" i="64" s="1"/>
  <c r="AQ2199" i="64"/>
  <c r="AQ2216" i="64" s="1"/>
  <c r="AQ2167" i="64"/>
  <c r="AQ2145" i="64"/>
  <c r="AQ2158" i="64" s="1"/>
  <c r="AQ3155" i="64"/>
  <c r="AQ3169" i="64" s="1"/>
  <c r="AQ2100" i="64"/>
  <c r="AQ2135" i="64" s="1"/>
  <c r="AQ2056" i="64"/>
  <c r="AQ2091" i="64" s="1"/>
  <c r="AQ2020" i="64"/>
  <c r="AQ2047" i="64" s="1"/>
  <c r="AQ2477" i="64"/>
  <c r="AQ2504" i="64" s="1"/>
  <c r="AQ1984" i="64"/>
  <c r="AQ2011" i="64" s="1"/>
  <c r="AQ2513" i="64"/>
  <c r="AQ2536" i="64" s="1"/>
  <c r="AQ2581" i="64"/>
  <c r="AQ2604" i="64" s="1"/>
  <c r="AQ1877" i="64"/>
  <c r="AQ1904" i="64" s="1"/>
  <c r="AQ2613" i="64"/>
  <c r="AQ2638" i="64" s="1"/>
  <c r="AQ1912" i="64"/>
  <c r="AQ1939" i="64" s="1"/>
  <c r="AQ1760" i="64"/>
  <c r="AQ1773" i="64" s="1"/>
  <c r="AQ1584" i="64"/>
  <c r="AQ1599" i="64" s="1"/>
  <c r="AQ2647" i="64"/>
  <c r="AQ2672" i="64" s="1"/>
  <c r="AQ1608" i="64"/>
  <c r="AQ933" i="64"/>
  <c r="AQ946" i="64" s="1"/>
  <c r="AQ909" i="64"/>
  <c r="AQ1853" i="64"/>
  <c r="AQ1329" i="64"/>
  <c r="AQ1342" i="64" s="1"/>
  <c r="AQ860" i="64"/>
  <c r="AQ1277" i="64"/>
  <c r="AQ832" i="64"/>
  <c r="AQ1736" i="64"/>
  <c r="AQ607" i="64"/>
  <c r="AQ884" i="64"/>
  <c r="AI3103" i="64"/>
  <c r="AI3077" i="64"/>
  <c r="AI3052" i="64"/>
  <c r="AI2225" i="64"/>
  <c r="AI3026" i="64"/>
  <c r="AI3043" i="64" s="1"/>
  <c r="AI2199" i="64"/>
  <c r="AI2216" i="64" s="1"/>
  <c r="AI2145" i="64"/>
  <c r="AI2158" i="64" s="1"/>
  <c r="AI2167" i="64"/>
  <c r="AI2100" i="64"/>
  <c r="AI2135" i="64" s="1"/>
  <c r="AI3155" i="64"/>
  <c r="AI3169" i="64" s="1"/>
  <c r="AI2056" i="64"/>
  <c r="AI2091" i="64" s="1"/>
  <c r="AI2020" i="64"/>
  <c r="AI2047" i="64" s="1"/>
  <c r="AI2477" i="64"/>
  <c r="AI2504" i="64" s="1"/>
  <c r="AI2581" i="64"/>
  <c r="AI2604" i="64" s="1"/>
  <c r="AI2513" i="64"/>
  <c r="AI2536" i="64" s="1"/>
  <c r="AI1984" i="64"/>
  <c r="AI2011" i="64" s="1"/>
  <c r="AI1877" i="64"/>
  <c r="AI1904" i="64" s="1"/>
  <c r="AI1912" i="64"/>
  <c r="AI1939" i="64" s="1"/>
  <c r="AI2613" i="64"/>
  <c r="AI2638" i="64" s="1"/>
  <c r="AI1760" i="64"/>
  <c r="AI1773" i="64" s="1"/>
  <c r="AI2647" i="64"/>
  <c r="AI2672" i="64" s="1"/>
  <c r="AI1853" i="64"/>
  <c r="AI1584" i="64"/>
  <c r="AI1599" i="64" s="1"/>
  <c r="AI1736" i="64"/>
  <c r="AI933" i="64"/>
  <c r="AI946" i="64" s="1"/>
  <c r="AI909" i="64"/>
  <c r="AI1329" i="64"/>
  <c r="AI1342" i="64" s="1"/>
  <c r="AI1608" i="64"/>
  <c r="AI860" i="64"/>
  <c r="AI2256" i="64"/>
  <c r="AI2271" i="64" s="1"/>
  <c r="AI832" i="64"/>
  <c r="AI607" i="64"/>
  <c r="AI1277" i="64"/>
  <c r="AI884" i="64"/>
  <c r="AA3103" i="64"/>
  <c r="AA3077" i="64"/>
  <c r="AA3052" i="64"/>
  <c r="AA3026" i="64"/>
  <c r="AA3043" i="64" s="1"/>
  <c r="AA2199" i="64"/>
  <c r="AA2216" i="64" s="1"/>
  <c r="AA2225" i="64"/>
  <c r="AA2167" i="64"/>
  <c r="AA2145" i="64"/>
  <c r="AA2158" i="64" s="1"/>
  <c r="AA3155" i="64"/>
  <c r="AA3169" i="64" s="1"/>
  <c r="AA2100" i="64"/>
  <c r="AA2135" i="64" s="1"/>
  <c r="AA2020" i="64"/>
  <c r="AA2047" i="64" s="1"/>
  <c r="AA2581" i="64"/>
  <c r="AA2604" i="64" s="1"/>
  <c r="AA2056" i="64"/>
  <c r="AA2091" i="64" s="1"/>
  <c r="AA1984" i="64"/>
  <c r="AA2011" i="64" s="1"/>
  <c r="AA2477" i="64"/>
  <c r="AA2504" i="64" s="1"/>
  <c r="AA1912" i="64"/>
  <c r="AA1939" i="64" s="1"/>
  <c r="AA1877" i="64"/>
  <c r="AA1904" i="64" s="1"/>
  <c r="AA2513" i="64"/>
  <c r="AA2536" i="64" s="1"/>
  <c r="AA2613" i="64"/>
  <c r="AA2638" i="64" s="1"/>
  <c r="AA2647" i="64"/>
  <c r="AA2672" i="64" s="1"/>
  <c r="AA1853" i="64"/>
  <c r="AA1584" i="64"/>
  <c r="AA1599" i="64" s="1"/>
  <c r="AA933" i="64"/>
  <c r="AA946" i="64" s="1"/>
  <c r="AA1608" i="64"/>
  <c r="AA1736" i="64"/>
  <c r="AA909" i="64"/>
  <c r="AA1329" i="64"/>
  <c r="AA1342" i="64" s="1"/>
  <c r="AA1760" i="64"/>
  <c r="AA1773" i="64" s="1"/>
  <c r="AA1277" i="64"/>
  <c r="AA860" i="64"/>
  <c r="AA832" i="64"/>
  <c r="AA607" i="64"/>
  <c r="AA884" i="64"/>
  <c r="CF3102" i="64"/>
  <c r="CF2224" i="64"/>
  <c r="CF3076" i="64"/>
  <c r="CF3051" i="64"/>
  <c r="CF3025" i="64"/>
  <c r="CF2166" i="64"/>
  <c r="CF2144" i="64"/>
  <c r="CF2198" i="64"/>
  <c r="CF2099" i="64"/>
  <c r="CF3154" i="64"/>
  <c r="CF2580" i="64"/>
  <c r="CF2055" i="64"/>
  <c r="CF2512" i="64"/>
  <c r="CF1983" i="64"/>
  <c r="CF1911" i="64"/>
  <c r="CF1876" i="64"/>
  <c r="CF2612" i="64"/>
  <c r="CF1759" i="64"/>
  <c r="CF2476" i="64"/>
  <c r="CF2019" i="64"/>
  <c r="CF2646" i="64"/>
  <c r="CF1852" i="64"/>
  <c r="CF932" i="64"/>
  <c r="CF945" i="64" s="1"/>
  <c r="CF1607" i="64"/>
  <c r="CF1726" i="64" s="1"/>
  <c r="CF1328" i="64"/>
  <c r="CF1735" i="64"/>
  <c r="CF1750" i="64" s="1"/>
  <c r="CF1276" i="64"/>
  <c r="CF859" i="64"/>
  <c r="CF908" i="64"/>
  <c r="CF831" i="64"/>
  <c r="CF883" i="64"/>
  <c r="CF2255" i="64"/>
  <c r="CF2279" i="64"/>
  <c r="BX3102" i="64"/>
  <c r="BX2224" i="64"/>
  <c r="BX3076" i="64"/>
  <c r="BX3051" i="64"/>
  <c r="BX2166" i="64"/>
  <c r="BX2198" i="64"/>
  <c r="BX2144" i="64"/>
  <c r="BX3025" i="64"/>
  <c r="BX2099" i="64"/>
  <c r="BX3154" i="64"/>
  <c r="BX2580" i="64"/>
  <c r="BX2055" i="64"/>
  <c r="BX2512" i="64"/>
  <c r="BX1983" i="64"/>
  <c r="BX2476" i="64"/>
  <c r="BX2019" i="64"/>
  <c r="BX1911" i="64"/>
  <c r="BX1876" i="64"/>
  <c r="BX2612" i="64"/>
  <c r="BX1759" i="64"/>
  <c r="BX2646" i="64"/>
  <c r="BX1852" i="64"/>
  <c r="BX1735" i="64"/>
  <c r="BX1750" i="64" s="1"/>
  <c r="BX1607" i="64"/>
  <c r="BX1726" i="64" s="1"/>
  <c r="BX932" i="64"/>
  <c r="BX945" i="64" s="1"/>
  <c r="BX1328" i="64"/>
  <c r="BX1276" i="64"/>
  <c r="BX859" i="64"/>
  <c r="BX2255" i="64"/>
  <c r="BX831" i="64"/>
  <c r="BX883" i="64"/>
  <c r="BX908" i="64"/>
  <c r="BX2279" i="64"/>
  <c r="BP3102" i="64"/>
  <c r="BP2224" i="64"/>
  <c r="BP3076" i="64"/>
  <c r="BP3051" i="64"/>
  <c r="BP3025" i="64"/>
  <c r="BP2166" i="64"/>
  <c r="BP2198" i="64"/>
  <c r="BP2144" i="64"/>
  <c r="BP2099" i="64"/>
  <c r="BP2055" i="64"/>
  <c r="BP3154" i="64"/>
  <c r="BP2512" i="64"/>
  <c r="BP2476" i="64"/>
  <c r="BP2019" i="64"/>
  <c r="BP1983" i="64"/>
  <c r="BP1911" i="64"/>
  <c r="BP1876" i="64"/>
  <c r="BP2612" i="64"/>
  <c r="BP2580" i="64"/>
  <c r="BP1759" i="64"/>
  <c r="BP2646" i="64"/>
  <c r="BP1852" i="64"/>
  <c r="BP932" i="64"/>
  <c r="BP945" i="64" s="1"/>
  <c r="BP1735" i="64"/>
  <c r="BP1750" i="64" s="1"/>
  <c r="BP1328" i="64"/>
  <c r="BP1607" i="64"/>
  <c r="BP1726" i="64" s="1"/>
  <c r="BP1276" i="64"/>
  <c r="BP859" i="64"/>
  <c r="BP908" i="64"/>
  <c r="BP831" i="64"/>
  <c r="BP883" i="64"/>
  <c r="BP2255" i="64"/>
  <c r="BP2279" i="64"/>
  <c r="BH3102" i="64"/>
  <c r="BH2224" i="64"/>
  <c r="BH3076" i="64"/>
  <c r="BH3051" i="64"/>
  <c r="BH2166" i="64"/>
  <c r="BH3025" i="64"/>
  <c r="BH2144" i="64"/>
  <c r="BH2198" i="64"/>
  <c r="BH2099" i="64"/>
  <c r="BH3154" i="64"/>
  <c r="BH2055" i="64"/>
  <c r="BH2512" i="64"/>
  <c r="BH2580" i="64"/>
  <c r="BH1983" i="64"/>
  <c r="BH2476" i="64"/>
  <c r="BH2019" i="64"/>
  <c r="BH1911" i="64"/>
  <c r="BH1876" i="64"/>
  <c r="BH2612" i="64"/>
  <c r="BH1759" i="64"/>
  <c r="BH2646" i="64"/>
  <c r="BH1852" i="64"/>
  <c r="BH932" i="64"/>
  <c r="BH945" i="64" s="1"/>
  <c r="BH1607" i="64"/>
  <c r="BH1726" i="64" s="1"/>
  <c r="BH1328" i="64"/>
  <c r="BH1735" i="64"/>
  <c r="BH1750" i="64" s="1"/>
  <c r="BH1276" i="64"/>
  <c r="BH859" i="64"/>
  <c r="BH2255" i="64"/>
  <c r="BH831" i="64"/>
  <c r="BH883" i="64"/>
  <c r="BH908" i="64"/>
  <c r="BH2279" i="64"/>
  <c r="AZ3102" i="64"/>
  <c r="AZ2224" i="64"/>
  <c r="AZ3076" i="64"/>
  <c r="AZ3051" i="64"/>
  <c r="AZ2198" i="64"/>
  <c r="AZ2166" i="64"/>
  <c r="AZ2144" i="64"/>
  <c r="AZ3025" i="64"/>
  <c r="AZ2099" i="64"/>
  <c r="AZ3154" i="64"/>
  <c r="AZ2580" i="64"/>
  <c r="AZ2512" i="64"/>
  <c r="AZ2476" i="64"/>
  <c r="AZ2019" i="64"/>
  <c r="AZ1983" i="64"/>
  <c r="AZ1911" i="64"/>
  <c r="AZ2055" i="64"/>
  <c r="AZ1876" i="64"/>
  <c r="AZ2612" i="64"/>
  <c r="AZ1759" i="64"/>
  <c r="AZ2646" i="64"/>
  <c r="AZ1852" i="64"/>
  <c r="AZ932" i="64"/>
  <c r="AZ945" i="64" s="1"/>
  <c r="AZ1328" i="64"/>
  <c r="AZ1735" i="64"/>
  <c r="AZ1750" i="64" s="1"/>
  <c r="AZ1276" i="64"/>
  <c r="AZ859" i="64"/>
  <c r="AZ908" i="64"/>
  <c r="AZ831" i="64"/>
  <c r="AZ1607" i="64"/>
  <c r="AZ1726" i="64" s="1"/>
  <c r="AZ883" i="64"/>
  <c r="AZ2255" i="64"/>
  <c r="AZ2279" i="64"/>
  <c r="AR3102" i="64"/>
  <c r="AR2224" i="64"/>
  <c r="AR3076" i="64"/>
  <c r="AR2198" i="64"/>
  <c r="AR2166" i="64"/>
  <c r="AR3025" i="64"/>
  <c r="AR3051" i="64"/>
  <c r="AR2144" i="64"/>
  <c r="AR2099" i="64"/>
  <c r="AR3154" i="64"/>
  <c r="AR2055" i="64"/>
  <c r="AR2512" i="64"/>
  <c r="AR2580" i="64"/>
  <c r="AR1983" i="64"/>
  <c r="AR1911" i="64"/>
  <c r="AR1876" i="64"/>
  <c r="AR2612" i="64"/>
  <c r="AR2476" i="64"/>
  <c r="AR1759" i="64"/>
  <c r="AR2019" i="64"/>
  <c r="AR2646" i="64"/>
  <c r="AR1852" i="64"/>
  <c r="AR1735" i="64"/>
  <c r="AR1750" i="64" s="1"/>
  <c r="AR932" i="64"/>
  <c r="AR945" i="64" s="1"/>
  <c r="AR1328" i="64"/>
  <c r="AR1607" i="64"/>
  <c r="AR1726" i="64" s="1"/>
  <c r="AR1276" i="64"/>
  <c r="AR859" i="64"/>
  <c r="AR2255" i="64"/>
  <c r="AR831" i="64"/>
  <c r="AR883" i="64"/>
  <c r="AR908" i="64"/>
  <c r="AR2279" i="64"/>
  <c r="AJ2224" i="64"/>
  <c r="AJ3076" i="64"/>
  <c r="AJ3051" i="64"/>
  <c r="AJ2166" i="64"/>
  <c r="AJ3025" i="64"/>
  <c r="AJ2198" i="64"/>
  <c r="AJ2144" i="64"/>
  <c r="AJ3102" i="64"/>
  <c r="AJ2099" i="64"/>
  <c r="AJ2055" i="64"/>
  <c r="AJ3154" i="64"/>
  <c r="AJ2512" i="64"/>
  <c r="AJ1983" i="64"/>
  <c r="AJ2580" i="64"/>
  <c r="AJ2476" i="64"/>
  <c r="AJ2019" i="64"/>
  <c r="AJ1911" i="64"/>
  <c r="AJ1876" i="64"/>
  <c r="AJ2612" i="64"/>
  <c r="AJ1759" i="64"/>
  <c r="AJ2646" i="64"/>
  <c r="AJ1852" i="64"/>
  <c r="AJ932" i="64"/>
  <c r="AJ945" i="64" s="1"/>
  <c r="AJ1607" i="64"/>
  <c r="AJ1726" i="64" s="1"/>
  <c r="AJ1735" i="64"/>
  <c r="AJ1750" i="64" s="1"/>
  <c r="AJ1328" i="64"/>
  <c r="AJ1276" i="64"/>
  <c r="AJ859" i="64"/>
  <c r="AJ908" i="64"/>
  <c r="AJ831" i="64"/>
  <c r="AJ883" i="64"/>
  <c r="AJ2255" i="64"/>
  <c r="AJ2279" i="64"/>
  <c r="AB2224" i="64"/>
  <c r="AB3076" i="64"/>
  <c r="AB3102" i="64"/>
  <c r="AB3051" i="64"/>
  <c r="AB2198" i="64"/>
  <c r="AB3025" i="64"/>
  <c r="AB2166" i="64"/>
  <c r="AB2144" i="64"/>
  <c r="AB2099" i="64"/>
  <c r="AB2055" i="64"/>
  <c r="AB3154" i="64"/>
  <c r="AB2512" i="64"/>
  <c r="AB2476" i="64"/>
  <c r="AB2019" i="64"/>
  <c r="AB1983" i="64"/>
  <c r="AB1911" i="64"/>
  <c r="AB1876" i="64"/>
  <c r="AB2580" i="64"/>
  <c r="AB2612" i="64"/>
  <c r="AB1759" i="64"/>
  <c r="AB2646" i="64"/>
  <c r="AB1852" i="64"/>
  <c r="AB932" i="64"/>
  <c r="AB945" i="64" s="1"/>
  <c r="AB1328" i="64"/>
  <c r="AB1735" i="64"/>
  <c r="AB1750" i="64" s="1"/>
  <c r="AB1607" i="64"/>
  <c r="AB1726" i="64" s="1"/>
  <c r="AB1276" i="64"/>
  <c r="AB859" i="64"/>
  <c r="AB2255" i="64"/>
  <c r="AB831" i="64"/>
  <c r="AB883" i="64"/>
  <c r="AB908" i="64"/>
  <c r="AB2279" i="64"/>
  <c r="T2224" i="64"/>
  <c r="T3076" i="64"/>
  <c r="T3102" i="64"/>
  <c r="T3051" i="64"/>
  <c r="T3025" i="64"/>
  <c r="T2166" i="64"/>
  <c r="T2144" i="64"/>
  <c r="T2198" i="64"/>
  <c r="T2099" i="64"/>
  <c r="T3154" i="64"/>
  <c r="T2512" i="64"/>
  <c r="T2055" i="64"/>
  <c r="T1983" i="64"/>
  <c r="T2580" i="64"/>
  <c r="T1911" i="64"/>
  <c r="T1876" i="64"/>
  <c r="T2019" i="64"/>
  <c r="T2612" i="64"/>
  <c r="T1759" i="64"/>
  <c r="T2646" i="64"/>
  <c r="T2476" i="64"/>
  <c r="T1852" i="64"/>
  <c r="T1735" i="64"/>
  <c r="T1750" i="64" s="1"/>
  <c r="T932" i="64"/>
  <c r="T945" i="64" s="1"/>
  <c r="T1607" i="64"/>
  <c r="T1726" i="64" s="1"/>
  <c r="T1328" i="64"/>
  <c r="T1276" i="64"/>
  <c r="T859" i="64"/>
  <c r="T908" i="64"/>
  <c r="T831" i="64"/>
  <c r="T883" i="64"/>
  <c r="T2255" i="64"/>
  <c r="T2279" i="64"/>
  <c r="CG2221" i="64"/>
  <c r="CG2243" i="64" s="1"/>
  <c r="CG3099" i="64"/>
  <c r="CG3116" i="64" s="1"/>
  <c r="CG3073" i="64"/>
  <c r="CG3090" i="64" s="1"/>
  <c r="CG3048" i="64"/>
  <c r="CG3065" i="64" s="1"/>
  <c r="CG2163" i="64"/>
  <c r="CG2186" i="64" s="1"/>
  <c r="CG2195" i="64"/>
  <c r="CG2212" i="64" s="1"/>
  <c r="CG3022" i="64"/>
  <c r="CG3039" i="64" s="1"/>
  <c r="CG2141" i="64"/>
  <c r="CG2154" i="64" s="1"/>
  <c r="CG2096" i="64"/>
  <c r="CG2131" i="64" s="1"/>
  <c r="CG3151" i="64"/>
  <c r="CG3165" i="64" s="1"/>
  <c r="CG2052" i="64"/>
  <c r="CG2087" i="64" s="1"/>
  <c r="CG2509" i="64"/>
  <c r="CG2532" i="64" s="1"/>
  <c r="CG2577" i="64"/>
  <c r="CG2600" i="64" s="1"/>
  <c r="CG1980" i="64"/>
  <c r="CG2007" i="64" s="1"/>
  <c r="CG2473" i="64"/>
  <c r="CG2500" i="64" s="1"/>
  <c r="CG1908" i="64"/>
  <c r="CG1935" i="64" s="1"/>
  <c r="CG1873" i="64"/>
  <c r="CG1900" i="64" s="1"/>
  <c r="CG2609" i="64"/>
  <c r="CG2634" i="64" s="1"/>
  <c r="CG2016" i="64"/>
  <c r="CG2043" i="64" s="1"/>
  <c r="CG1756" i="64"/>
  <c r="CG1769" i="64" s="1"/>
  <c r="CG2643" i="64"/>
  <c r="CG2668" i="64" s="1"/>
  <c r="CG1849" i="64"/>
  <c r="CG929" i="64"/>
  <c r="CG942" i="64" s="1"/>
  <c r="CG1604" i="64"/>
  <c r="CG1325" i="64"/>
  <c r="CG1338" i="64" s="1"/>
  <c r="CG1732" i="64"/>
  <c r="CG1747" i="64" s="1"/>
  <c r="CG1580" i="64"/>
  <c r="CG1595" i="64" s="1"/>
  <c r="CG1273" i="64"/>
  <c r="CG1288" i="64" s="1"/>
  <c r="CG856" i="64"/>
  <c r="CG2252" i="64"/>
  <c r="CG2267" i="64" s="1"/>
  <c r="CG828" i="64"/>
  <c r="CG880" i="64"/>
  <c r="CG2276" i="64"/>
  <c r="CG2291" i="64" s="1"/>
  <c r="BY2221" i="64"/>
  <c r="BY2243" i="64" s="1"/>
  <c r="BY3073" i="64"/>
  <c r="BY3090" i="64" s="1"/>
  <c r="BY3099" i="64"/>
  <c r="BY3116" i="64" s="1"/>
  <c r="BY3048" i="64"/>
  <c r="BY3065" i="64" s="1"/>
  <c r="BY3022" i="64"/>
  <c r="BY3039" i="64" s="1"/>
  <c r="BY2163" i="64"/>
  <c r="BY2186" i="64" s="1"/>
  <c r="BY2195" i="64"/>
  <c r="BY2212" i="64" s="1"/>
  <c r="BY2141" i="64"/>
  <c r="BY2154" i="64" s="1"/>
  <c r="BY2096" i="64"/>
  <c r="BY2131" i="64" s="1"/>
  <c r="BY3151" i="64"/>
  <c r="BY3165" i="64" s="1"/>
  <c r="BY2509" i="64"/>
  <c r="BY2532" i="64" s="1"/>
  <c r="BY2052" i="64"/>
  <c r="BY2087" i="64" s="1"/>
  <c r="BY2473" i="64"/>
  <c r="BY2500" i="64" s="1"/>
  <c r="BY1980" i="64"/>
  <c r="BY2007" i="64" s="1"/>
  <c r="BY2577" i="64"/>
  <c r="BY2600" i="64" s="1"/>
  <c r="BY1908" i="64"/>
  <c r="BY1935" i="64" s="1"/>
  <c r="BY1873" i="64"/>
  <c r="BY1900" i="64" s="1"/>
  <c r="BY2609" i="64"/>
  <c r="BY2634" i="64" s="1"/>
  <c r="BY1756" i="64"/>
  <c r="BY1769" i="64" s="1"/>
  <c r="BY2016" i="64"/>
  <c r="BY2043" i="64" s="1"/>
  <c r="BY2643" i="64"/>
  <c r="BY2668" i="64" s="1"/>
  <c r="BY1849" i="64"/>
  <c r="BY929" i="64"/>
  <c r="BY942" i="64" s="1"/>
  <c r="BY1325" i="64"/>
  <c r="BY1338" i="64" s="1"/>
  <c r="BY1580" i="64"/>
  <c r="BY1595" i="64" s="1"/>
  <c r="BY1604" i="64"/>
  <c r="BY1273" i="64"/>
  <c r="BY1288" i="64" s="1"/>
  <c r="BY856" i="64"/>
  <c r="BY1732" i="64"/>
  <c r="BY1747" i="64" s="1"/>
  <c r="BY905" i="64"/>
  <c r="BY828" i="64"/>
  <c r="BY880" i="64"/>
  <c r="BY2276" i="64"/>
  <c r="BY2291" i="64" s="1"/>
  <c r="BQ2221" i="64"/>
  <c r="BQ2243" i="64" s="1"/>
  <c r="BQ3073" i="64"/>
  <c r="BQ3090" i="64" s="1"/>
  <c r="BQ3099" i="64"/>
  <c r="BQ3116" i="64" s="1"/>
  <c r="BQ3048" i="64"/>
  <c r="BQ3065" i="64" s="1"/>
  <c r="BQ3022" i="64"/>
  <c r="BQ3039" i="64" s="1"/>
  <c r="BQ2163" i="64"/>
  <c r="BQ2186" i="64" s="1"/>
  <c r="BQ2141" i="64"/>
  <c r="BQ2154" i="64" s="1"/>
  <c r="BQ2195" i="64"/>
  <c r="BQ2212" i="64" s="1"/>
  <c r="BQ2096" i="64"/>
  <c r="BQ2131" i="64" s="1"/>
  <c r="BQ3151" i="64"/>
  <c r="BQ3165" i="64" s="1"/>
  <c r="BQ2052" i="64"/>
  <c r="BQ2087" i="64" s="1"/>
  <c r="BQ2509" i="64"/>
  <c r="BQ2532" i="64" s="1"/>
  <c r="BQ2577" i="64"/>
  <c r="BQ2600" i="64" s="1"/>
  <c r="BQ1980" i="64"/>
  <c r="BQ2007" i="64" s="1"/>
  <c r="BQ2473" i="64"/>
  <c r="BQ2500" i="64" s="1"/>
  <c r="BQ1908" i="64"/>
  <c r="BQ1935" i="64" s="1"/>
  <c r="BQ2016" i="64"/>
  <c r="BQ2043" i="64" s="1"/>
  <c r="BQ1873" i="64"/>
  <c r="BQ1900" i="64" s="1"/>
  <c r="BQ2609" i="64"/>
  <c r="BQ2634" i="64" s="1"/>
  <c r="BQ1756" i="64"/>
  <c r="BQ1769" i="64" s="1"/>
  <c r="BQ2643" i="64"/>
  <c r="BQ2668" i="64" s="1"/>
  <c r="BQ1849" i="64"/>
  <c r="BQ929" i="64"/>
  <c r="BQ942" i="64" s="1"/>
  <c r="BQ1732" i="64"/>
  <c r="BQ1747" i="64" s="1"/>
  <c r="BQ1604" i="64"/>
  <c r="BQ1325" i="64"/>
  <c r="BQ1338" i="64" s="1"/>
  <c r="BQ1580" i="64"/>
  <c r="BQ1595" i="64" s="1"/>
  <c r="BQ1273" i="64"/>
  <c r="BQ1288" i="64" s="1"/>
  <c r="BQ856" i="64"/>
  <c r="BQ2252" i="64"/>
  <c r="BQ2267" i="64" s="1"/>
  <c r="BQ828" i="64"/>
  <c r="BQ880" i="64"/>
  <c r="BQ2276" i="64"/>
  <c r="BQ2291" i="64" s="1"/>
  <c r="BI2221" i="64"/>
  <c r="BI2243" i="64" s="1"/>
  <c r="BI3073" i="64"/>
  <c r="BI3090" i="64" s="1"/>
  <c r="BI3099" i="64"/>
  <c r="BI3116" i="64" s="1"/>
  <c r="BI2195" i="64"/>
  <c r="BI2212" i="64" s="1"/>
  <c r="BI2163" i="64"/>
  <c r="BI2186" i="64" s="1"/>
  <c r="BI2141" i="64"/>
  <c r="BI2154" i="64" s="1"/>
  <c r="BI3048" i="64"/>
  <c r="BI3065" i="64" s="1"/>
  <c r="BI3022" i="64"/>
  <c r="BI3039" i="64" s="1"/>
  <c r="BI2096" i="64"/>
  <c r="BI2131" i="64" s="1"/>
  <c r="BI3151" i="64"/>
  <c r="BI3165" i="64" s="1"/>
  <c r="BI2509" i="64"/>
  <c r="BI2532" i="64" s="1"/>
  <c r="BI2052" i="64"/>
  <c r="BI2087" i="64" s="1"/>
  <c r="BI2473" i="64"/>
  <c r="BI2500" i="64" s="1"/>
  <c r="BI1980" i="64"/>
  <c r="BI2007" i="64" s="1"/>
  <c r="BI2577" i="64"/>
  <c r="BI2600" i="64" s="1"/>
  <c r="BI1908" i="64"/>
  <c r="BI1935" i="64" s="1"/>
  <c r="BI1873" i="64"/>
  <c r="BI1900" i="64" s="1"/>
  <c r="BI2016" i="64"/>
  <c r="BI2043" i="64" s="1"/>
  <c r="BI2609" i="64"/>
  <c r="BI2634" i="64" s="1"/>
  <c r="BI1756" i="64"/>
  <c r="BI1769" i="64" s="1"/>
  <c r="BI2643" i="64"/>
  <c r="BI2668" i="64" s="1"/>
  <c r="BI1604" i="64"/>
  <c r="BI929" i="64"/>
  <c r="BI942" i="64" s="1"/>
  <c r="BI1849" i="64"/>
  <c r="BI1325" i="64"/>
  <c r="BI1338" i="64" s="1"/>
  <c r="BI1732" i="64"/>
  <c r="BI1747" i="64" s="1"/>
  <c r="BI1580" i="64"/>
  <c r="BI1595" i="64" s="1"/>
  <c r="BI1273" i="64"/>
  <c r="BI1288" i="64" s="1"/>
  <c r="BI856" i="64"/>
  <c r="BI905" i="64"/>
  <c r="BI828" i="64"/>
  <c r="BI880" i="64"/>
  <c r="BI2276" i="64"/>
  <c r="BI2291" i="64" s="1"/>
  <c r="BA2221" i="64"/>
  <c r="BA2243" i="64" s="1"/>
  <c r="BA3073" i="64"/>
  <c r="BA3090" i="64" s="1"/>
  <c r="BA3099" i="64"/>
  <c r="BA3116" i="64" s="1"/>
  <c r="BA2195" i="64"/>
  <c r="BA2212" i="64" s="1"/>
  <c r="BA3022" i="64"/>
  <c r="BA3039" i="64" s="1"/>
  <c r="BA2163" i="64"/>
  <c r="BA2186" i="64" s="1"/>
  <c r="BA2141" i="64"/>
  <c r="BA2154" i="64" s="1"/>
  <c r="BA3048" i="64"/>
  <c r="BA3065" i="64" s="1"/>
  <c r="BA2096" i="64"/>
  <c r="BA2131" i="64" s="1"/>
  <c r="BA3151" i="64"/>
  <c r="BA3165" i="64" s="1"/>
  <c r="BA2052" i="64"/>
  <c r="BA2087" i="64" s="1"/>
  <c r="BA2509" i="64"/>
  <c r="BA2532" i="64" s="1"/>
  <c r="BA2577" i="64"/>
  <c r="BA2600" i="64" s="1"/>
  <c r="BA1980" i="64"/>
  <c r="BA2007" i="64" s="1"/>
  <c r="BA1908" i="64"/>
  <c r="BA1935" i="64" s="1"/>
  <c r="BA1873" i="64"/>
  <c r="BA1900" i="64" s="1"/>
  <c r="BA2609" i="64"/>
  <c r="BA2634" i="64" s="1"/>
  <c r="BA2016" i="64"/>
  <c r="BA2043" i="64" s="1"/>
  <c r="BA1756" i="64"/>
  <c r="BA1769" i="64" s="1"/>
  <c r="BA2643" i="64"/>
  <c r="BA2668" i="64" s="1"/>
  <c r="BA2473" i="64"/>
  <c r="BA2500" i="64" s="1"/>
  <c r="BA1849" i="64"/>
  <c r="BA1732" i="64"/>
  <c r="BA1747" i="64" s="1"/>
  <c r="BA929" i="64"/>
  <c r="BA942" i="64" s="1"/>
  <c r="BA1325" i="64"/>
  <c r="BA1338" i="64" s="1"/>
  <c r="BA1580" i="64"/>
  <c r="BA1595" i="64" s="1"/>
  <c r="BA1604" i="64"/>
  <c r="BA1273" i="64"/>
  <c r="BA1288" i="64" s="1"/>
  <c r="BA905" i="64"/>
  <c r="BA856" i="64"/>
  <c r="BA2252" i="64"/>
  <c r="BA2267" i="64" s="1"/>
  <c r="BA828" i="64"/>
  <c r="BA880" i="64"/>
  <c r="BA2276" i="64"/>
  <c r="BA2291" i="64" s="1"/>
  <c r="AS2221" i="64"/>
  <c r="AS2243" i="64" s="1"/>
  <c r="AS3099" i="64"/>
  <c r="AS3116" i="64" s="1"/>
  <c r="AS3073" i="64"/>
  <c r="AS3090" i="64" s="1"/>
  <c r="AS3048" i="64"/>
  <c r="AS3065" i="64" s="1"/>
  <c r="AS2163" i="64"/>
  <c r="AS2186" i="64" s="1"/>
  <c r="AS2195" i="64"/>
  <c r="AS2212" i="64" s="1"/>
  <c r="AS3022" i="64"/>
  <c r="AS3039" i="64" s="1"/>
  <c r="AS2141" i="64"/>
  <c r="AS2154" i="64" s="1"/>
  <c r="AS2096" i="64"/>
  <c r="AS2131" i="64" s="1"/>
  <c r="AS3151" i="64"/>
  <c r="AS3165" i="64" s="1"/>
  <c r="AS2509" i="64"/>
  <c r="AS2532" i="64" s="1"/>
  <c r="AS1980" i="64"/>
  <c r="AS2007" i="64" s="1"/>
  <c r="AS2052" i="64"/>
  <c r="AS2087" i="64" s="1"/>
  <c r="AS2577" i="64"/>
  <c r="AS2600" i="64" s="1"/>
  <c r="AS2473" i="64"/>
  <c r="AS2500" i="64" s="1"/>
  <c r="AS1908" i="64"/>
  <c r="AS1935" i="64" s="1"/>
  <c r="AS1873" i="64"/>
  <c r="AS1900" i="64" s="1"/>
  <c r="AS2609" i="64"/>
  <c r="AS2634" i="64" s="1"/>
  <c r="AS1756" i="64"/>
  <c r="AS1769" i="64" s="1"/>
  <c r="AS2016" i="64"/>
  <c r="AS2043" i="64" s="1"/>
  <c r="AS2643" i="64"/>
  <c r="AS2668" i="64" s="1"/>
  <c r="AS1849" i="64"/>
  <c r="AS929" i="64"/>
  <c r="AS942" i="64" s="1"/>
  <c r="AS1732" i="64"/>
  <c r="AS1747" i="64" s="1"/>
  <c r="AS1325" i="64"/>
  <c r="AS1338" i="64" s="1"/>
  <c r="AS1604" i="64"/>
  <c r="AS1580" i="64"/>
  <c r="AS1595" i="64" s="1"/>
  <c r="AS1273" i="64"/>
  <c r="AS1288" i="64" s="1"/>
  <c r="AS856" i="64"/>
  <c r="AS828" i="64"/>
  <c r="AS905" i="64"/>
  <c r="AS880" i="64"/>
  <c r="AS2276" i="64"/>
  <c r="AS2291" i="64" s="1"/>
  <c r="AK2221" i="64"/>
  <c r="AK2243" i="64" s="1"/>
  <c r="AK3073" i="64"/>
  <c r="AK3090" i="64" s="1"/>
  <c r="AK3099" i="64"/>
  <c r="AK3116" i="64" s="1"/>
  <c r="AK3048" i="64"/>
  <c r="AK3065" i="64" s="1"/>
  <c r="AK2195" i="64"/>
  <c r="AK2212" i="64" s="1"/>
  <c r="AK3022" i="64"/>
  <c r="AK3039" i="64" s="1"/>
  <c r="AK2163" i="64"/>
  <c r="AK2186" i="64" s="1"/>
  <c r="AK2141" i="64"/>
  <c r="AK2154" i="64" s="1"/>
  <c r="AK2096" i="64"/>
  <c r="AK2131" i="64" s="1"/>
  <c r="AK3151" i="64"/>
  <c r="AK3165" i="64" s="1"/>
  <c r="AK2509" i="64"/>
  <c r="AK2532" i="64" s="1"/>
  <c r="AK2052" i="64"/>
  <c r="AK2087" i="64" s="1"/>
  <c r="AK2577" i="64"/>
  <c r="AK2600" i="64" s="1"/>
  <c r="AK2473" i="64"/>
  <c r="AK2500" i="64" s="1"/>
  <c r="AK1980" i="64"/>
  <c r="AK2007" i="64" s="1"/>
  <c r="AK1908" i="64"/>
  <c r="AK1935" i="64" s="1"/>
  <c r="AK2016" i="64"/>
  <c r="AK2043" i="64" s="1"/>
  <c r="AK1873" i="64"/>
  <c r="AK1900" i="64" s="1"/>
  <c r="AK2609" i="64"/>
  <c r="AK2634" i="64" s="1"/>
  <c r="AK1756" i="64"/>
  <c r="AK1769" i="64" s="1"/>
  <c r="AK1849" i="64"/>
  <c r="AK2643" i="64"/>
  <c r="AK2668" i="64" s="1"/>
  <c r="AK929" i="64"/>
  <c r="AK942" i="64" s="1"/>
  <c r="AK1604" i="64"/>
  <c r="AK1325" i="64"/>
  <c r="AK1338" i="64" s="1"/>
  <c r="AK1580" i="64"/>
  <c r="AK1595" i="64" s="1"/>
  <c r="AK1732" i="64"/>
  <c r="AK1747" i="64" s="1"/>
  <c r="AK1273" i="64"/>
  <c r="AK1288" i="64" s="1"/>
  <c r="AK856" i="64"/>
  <c r="AK905" i="64"/>
  <c r="AK2252" i="64"/>
  <c r="AK2267" i="64" s="1"/>
  <c r="AK828" i="64"/>
  <c r="AK880" i="64"/>
  <c r="AK2276" i="64"/>
  <c r="AK2291" i="64" s="1"/>
  <c r="AC2221" i="64"/>
  <c r="AC2243" i="64" s="1"/>
  <c r="AC3073" i="64"/>
  <c r="AC3090" i="64" s="1"/>
  <c r="AC3099" i="64"/>
  <c r="AC3116" i="64" s="1"/>
  <c r="AC2195" i="64"/>
  <c r="AC2212" i="64" s="1"/>
  <c r="AC3048" i="64"/>
  <c r="AC3065" i="64" s="1"/>
  <c r="AC2141" i="64"/>
  <c r="AC2154" i="64" s="1"/>
  <c r="AC3022" i="64"/>
  <c r="AC3039" i="64" s="1"/>
  <c r="AC2096" i="64"/>
  <c r="AC2131" i="64" s="1"/>
  <c r="AC2163" i="64"/>
  <c r="AC2186" i="64" s="1"/>
  <c r="AC3151" i="64"/>
  <c r="AC3165" i="64" s="1"/>
  <c r="AC2509" i="64"/>
  <c r="AC2532" i="64" s="1"/>
  <c r="AC2052" i="64"/>
  <c r="AC2087" i="64" s="1"/>
  <c r="AC2577" i="64"/>
  <c r="AC2600" i="64" s="1"/>
  <c r="AC1908" i="64"/>
  <c r="AC1935" i="64" s="1"/>
  <c r="AC1873" i="64"/>
  <c r="AC1900" i="64" s="1"/>
  <c r="AC2473" i="64"/>
  <c r="AC2500" i="64" s="1"/>
  <c r="AC2016" i="64"/>
  <c r="AC2043" i="64" s="1"/>
  <c r="AC2609" i="64"/>
  <c r="AC2634" i="64" s="1"/>
  <c r="AC1980" i="64"/>
  <c r="AC2007" i="64" s="1"/>
  <c r="AC1756" i="64"/>
  <c r="AC1769" i="64" s="1"/>
  <c r="AC2643" i="64"/>
  <c r="AC2668" i="64" s="1"/>
  <c r="AC1604" i="64"/>
  <c r="AC1732" i="64"/>
  <c r="AC1747" i="64" s="1"/>
  <c r="AC1325" i="64"/>
  <c r="AC1338" i="64" s="1"/>
  <c r="AC1849" i="64"/>
  <c r="AC1580" i="64"/>
  <c r="AC1595" i="64" s="1"/>
  <c r="AC1273" i="64"/>
  <c r="AC1288" i="64" s="1"/>
  <c r="AC856" i="64"/>
  <c r="AC929" i="64"/>
  <c r="AC942" i="64" s="1"/>
  <c r="AC828" i="64"/>
  <c r="AC880" i="64"/>
  <c r="AC2276" i="64"/>
  <c r="AC2291" i="64" s="1"/>
  <c r="U2221" i="64"/>
  <c r="U2243" i="64" s="1"/>
  <c r="U3099" i="64"/>
  <c r="U3116" i="64" s="1"/>
  <c r="U3073" i="64"/>
  <c r="U3090" i="64" s="1"/>
  <c r="U3048" i="64"/>
  <c r="U3065" i="64" s="1"/>
  <c r="U2195" i="64"/>
  <c r="U3022" i="64"/>
  <c r="U3039" i="64" s="1"/>
  <c r="U2141" i="64"/>
  <c r="U2154" i="64" s="1"/>
  <c r="U2163" i="64"/>
  <c r="U2186" i="64" s="1"/>
  <c r="U2096" i="64"/>
  <c r="U2131" i="64" s="1"/>
  <c r="U3151" i="64"/>
  <c r="U3165" i="64" s="1"/>
  <c r="U2509" i="64"/>
  <c r="U2532" i="64" s="1"/>
  <c r="U2052" i="64"/>
  <c r="U2087" i="64" s="1"/>
  <c r="U2577" i="64"/>
  <c r="U2600" i="64" s="1"/>
  <c r="U2473" i="64"/>
  <c r="U2500" i="64" s="1"/>
  <c r="U1908" i="64"/>
  <c r="U1935" i="64" s="1"/>
  <c r="U1873" i="64"/>
  <c r="U1900" i="64" s="1"/>
  <c r="U1980" i="64"/>
  <c r="U2007" i="64" s="1"/>
  <c r="U2609" i="64"/>
  <c r="U2634" i="64" s="1"/>
  <c r="U2016" i="64"/>
  <c r="U2043" i="64" s="1"/>
  <c r="U1756" i="64"/>
  <c r="U1769" i="64" s="1"/>
  <c r="U2643" i="64"/>
  <c r="U2668" i="64" s="1"/>
  <c r="U1849" i="64"/>
  <c r="U1325" i="64"/>
  <c r="U1338" i="64" s="1"/>
  <c r="U1732" i="64"/>
  <c r="U1747" i="64" s="1"/>
  <c r="U1580" i="64"/>
  <c r="U1595" i="64" s="1"/>
  <c r="U1604" i="64"/>
  <c r="U1273" i="64"/>
  <c r="U1288" i="64" s="1"/>
  <c r="U856" i="64"/>
  <c r="U2252" i="64"/>
  <c r="U2267" i="64" s="1"/>
  <c r="U828" i="64"/>
  <c r="U929" i="64"/>
  <c r="U942" i="64" s="1"/>
  <c r="U905" i="64"/>
  <c r="U880" i="64"/>
  <c r="U2276" i="64"/>
  <c r="U2291" i="64" s="1"/>
  <c r="X543" i="64"/>
  <c r="U552" i="64"/>
  <c r="AC552" i="64"/>
  <c r="AK552" i="64"/>
  <c r="AS552" i="64"/>
  <c r="BA552" i="64"/>
  <c r="BI552" i="64"/>
  <c r="BQ552" i="64"/>
  <c r="BY552" i="64"/>
  <c r="BY566" i="64" s="1"/>
  <c r="CG552" i="64"/>
  <c r="U553" i="64"/>
  <c r="AC553" i="64"/>
  <c r="AK553" i="64"/>
  <c r="AS553" i="64"/>
  <c r="BA553" i="64"/>
  <c r="BI553" i="64"/>
  <c r="BQ553" i="64"/>
  <c r="BY553" i="64"/>
  <c r="CG553" i="64"/>
  <c r="T556" i="64"/>
  <c r="AB556" i="64"/>
  <c r="AJ556" i="64"/>
  <c r="AR556" i="64"/>
  <c r="AZ556" i="64"/>
  <c r="BH556" i="64"/>
  <c r="BP556" i="64"/>
  <c r="BY556" i="64"/>
  <c r="CK556" i="64"/>
  <c r="AA557" i="64"/>
  <c r="AA567" i="64" s="1"/>
  <c r="AK557" i="64"/>
  <c r="AK567" i="64" s="1"/>
  <c r="AW557" i="64"/>
  <c r="AW567" i="64" s="1"/>
  <c r="BG557" i="64"/>
  <c r="BG567" i="64" s="1"/>
  <c r="BQ557" i="64"/>
  <c r="BQ567" i="64" s="1"/>
  <c r="CC557" i="64"/>
  <c r="CC567" i="64" s="1"/>
  <c r="AS602" i="64"/>
  <c r="BS602" i="64"/>
  <c r="X603" i="64"/>
  <c r="X626" i="64" s="1"/>
  <c r="AK603" i="64"/>
  <c r="AK626" i="64" s="1"/>
  <c r="AW603" i="64"/>
  <c r="AW626" i="64" s="1"/>
  <c r="BK603" i="64"/>
  <c r="BK626" i="64" s="1"/>
  <c r="CJ603" i="64"/>
  <c r="CJ626" i="64" s="1"/>
  <c r="AM606" i="64"/>
  <c r="AZ606" i="64"/>
  <c r="BL606" i="64"/>
  <c r="BZ606" i="64"/>
  <c r="AR607" i="64"/>
  <c r="BD607" i="64"/>
  <c r="BR607" i="64"/>
  <c r="CC607" i="64"/>
  <c r="T2275" i="64"/>
  <c r="AU2275" i="64"/>
  <c r="BG2275" i="64"/>
  <c r="BU2275" i="64"/>
  <c r="CI2275" i="64"/>
  <c r="AI2279" i="64"/>
  <c r="AA2280" i="64"/>
  <c r="AV831" i="64"/>
  <c r="AN832" i="64"/>
  <c r="BZ855" i="64"/>
  <c r="BZ870" i="64" s="1"/>
  <c r="BR856" i="64"/>
  <c r="BA859" i="64"/>
  <c r="AS860" i="64"/>
  <c r="CE879" i="64"/>
  <c r="BW880" i="64"/>
  <c r="BK884" i="64"/>
  <c r="AZ904" i="64"/>
  <c r="CG905" i="64"/>
  <c r="AV909" i="64"/>
  <c r="BQ2251" i="64"/>
  <c r="BQ2266" i="64" s="1"/>
  <c r="CH1324" i="64"/>
  <c r="CH1337" i="64" s="1"/>
  <c r="CI1328" i="64"/>
  <c r="BJ928" i="64"/>
  <c r="BC2220" i="64"/>
  <c r="BC3047" i="64"/>
  <c r="BC3064" i="64" s="1"/>
  <c r="BC3072" i="64"/>
  <c r="BC3089" i="64" s="1"/>
  <c r="BC3098" i="64"/>
  <c r="BC3115" i="64" s="1"/>
  <c r="BC3021" i="64"/>
  <c r="BC3038" i="64" s="1"/>
  <c r="BC2194" i="64"/>
  <c r="BC2211" i="64" s="1"/>
  <c r="BC2162" i="64"/>
  <c r="BC2185" i="64" s="1"/>
  <c r="BC2140" i="64"/>
  <c r="BC2153" i="64" s="1"/>
  <c r="BC2051" i="64"/>
  <c r="BC2086" i="64" s="1"/>
  <c r="BC3150" i="64"/>
  <c r="BC3164" i="64" s="1"/>
  <c r="BC2095" i="64"/>
  <c r="BC2472" i="64"/>
  <c r="BC2499" i="64" s="1"/>
  <c r="BC1907" i="64"/>
  <c r="BC1934" i="64" s="1"/>
  <c r="BC2576" i="64"/>
  <c r="BC2599" i="64" s="1"/>
  <c r="BC2015" i="64"/>
  <c r="BC2042" i="64" s="1"/>
  <c r="BC1979" i="64"/>
  <c r="BC2006" i="64" s="1"/>
  <c r="BC2508" i="64"/>
  <c r="BC2531" i="64" s="1"/>
  <c r="BC2608" i="64"/>
  <c r="BC2633" i="64" s="1"/>
  <c r="BC2642" i="64"/>
  <c r="BC2667" i="64" s="1"/>
  <c r="BC1872" i="64"/>
  <c r="BC1899" i="64" s="1"/>
  <c r="BC1848" i="64"/>
  <c r="BC1863" i="64" s="1"/>
  <c r="BC1755" i="64"/>
  <c r="BC1768" i="64" s="1"/>
  <c r="BC1324" i="64"/>
  <c r="BC1337" i="64" s="1"/>
  <c r="BC1731" i="64"/>
  <c r="BC1746" i="64" s="1"/>
  <c r="BC1603" i="64"/>
  <c r="BC1579" i="64"/>
  <c r="BC1594" i="64" s="1"/>
  <c r="BC1272" i="64"/>
  <c r="BC1287" i="64" s="1"/>
  <c r="BC2251" i="64"/>
  <c r="BC2266" i="64" s="1"/>
  <c r="BC928" i="64"/>
  <c r="BC827" i="64"/>
  <c r="BC847" i="64" s="1"/>
  <c r="BC879" i="64"/>
  <c r="BC904" i="64"/>
  <c r="BC855" i="64"/>
  <c r="BC870" i="64" s="1"/>
  <c r="CI2225" i="64"/>
  <c r="CI3103" i="64"/>
  <c r="CI3077" i="64"/>
  <c r="CI3052" i="64"/>
  <c r="CI2167" i="64"/>
  <c r="CI2145" i="64"/>
  <c r="CI2158" i="64" s="1"/>
  <c r="CI3026" i="64"/>
  <c r="CI3043" i="64" s="1"/>
  <c r="CI2199" i="64"/>
  <c r="CI2216" i="64" s="1"/>
  <c r="CI3155" i="64"/>
  <c r="CI3169" i="64" s="1"/>
  <c r="CI2056" i="64"/>
  <c r="CI2091" i="64" s="1"/>
  <c r="CI2100" i="64"/>
  <c r="CI2135" i="64" s="1"/>
  <c r="CI2581" i="64"/>
  <c r="CI2604" i="64" s="1"/>
  <c r="CI2477" i="64"/>
  <c r="CI2504" i="64" s="1"/>
  <c r="CI2513" i="64"/>
  <c r="CI2536" i="64" s="1"/>
  <c r="CI2613" i="64"/>
  <c r="CI2638" i="64" s="1"/>
  <c r="CI2020" i="64"/>
  <c r="CI2047" i="64" s="1"/>
  <c r="CI1984" i="64"/>
  <c r="CI2011" i="64" s="1"/>
  <c r="CI2647" i="64"/>
  <c r="CI2672" i="64" s="1"/>
  <c r="CI1912" i="64"/>
  <c r="CI1939" i="64" s="1"/>
  <c r="CI1736" i="64"/>
  <c r="CI1877" i="64"/>
  <c r="CI1904" i="64" s="1"/>
  <c r="CI1760" i="64"/>
  <c r="CI1773" i="64" s="1"/>
  <c r="CI1853" i="64"/>
  <c r="CI1584" i="64"/>
  <c r="CI1599" i="64" s="1"/>
  <c r="CI1277" i="64"/>
  <c r="CI1608" i="64"/>
  <c r="CI2256" i="64"/>
  <c r="CI2271" i="64" s="1"/>
  <c r="CI933" i="64"/>
  <c r="CI946" i="64" s="1"/>
  <c r="CI832" i="64"/>
  <c r="CI2280" i="64"/>
  <c r="CI1329" i="64"/>
  <c r="CI1342" i="64" s="1"/>
  <c r="CI909" i="64"/>
  <c r="CI884" i="64"/>
  <c r="CI860" i="64"/>
  <c r="AE2225" i="64"/>
  <c r="AE3103" i="64"/>
  <c r="AE3052" i="64"/>
  <c r="AE3077" i="64"/>
  <c r="AE2167" i="64"/>
  <c r="AE3026" i="64"/>
  <c r="AE3043" i="64" s="1"/>
  <c r="AE2145" i="64"/>
  <c r="AE2158" i="64" s="1"/>
  <c r="AE2199" i="64"/>
  <c r="AE2216" i="64" s="1"/>
  <c r="AE3155" i="64"/>
  <c r="AE3169" i="64" s="1"/>
  <c r="AE2056" i="64"/>
  <c r="AE2091" i="64" s="1"/>
  <c r="AE2100" i="64"/>
  <c r="AE2135" i="64" s="1"/>
  <c r="AE2477" i="64"/>
  <c r="AE2504" i="64" s="1"/>
  <c r="AE2020" i="64"/>
  <c r="AE2047" i="64" s="1"/>
  <c r="AE2581" i="64"/>
  <c r="AE2604" i="64" s="1"/>
  <c r="AE2513" i="64"/>
  <c r="AE2536" i="64" s="1"/>
  <c r="AE1984" i="64"/>
  <c r="AE2011" i="64" s="1"/>
  <c r="AE2613" i="64"/>
  <c r="AE2638" i="64" s="1"/>
  <c r="AE2647" i="64"/>
  <c r="AE2672" i="64" s="1"/>
  <c r="AE1877" i="64"/>
  <c r="AE1904" i="64" s="1"/>
  <c r="AE1912" i="64"/>
  <c r="AE1939" i="64" s="1"/>
  <c r="AE1736" i="64"/>
  <c r="AE1760" i="64"/>
  <c r="AE1773" i="64" s="1"/>
  <c r="AE1277" i="64"/>
  <c r="AE2256" i="64"/>
  <c r="AE2271" i="64" s="1"/>
  <c r="AE1853" i="64"/>
  <c r="AE1584" i="64"/>
  <c r="AE1599" i="64" s="1"/>
  <c r="AE933" i="64"/>
  <c r="AE946" i="64" s="1"/>
  <c r="AE909" i="64"/>
  <c r="AE832" i="64"/>
  <c r="AE1608" i="64"/>
  <c r="AE1329" i="64"/>
  <c r="AE1342" i="64" s="1"/>
  <c r="AE884" i="64"/>
  <c r="AE2280" i="64"/>
  <c r="AE860" i="64"/>
  <c r="X2224" i="64"/>
  <c r="X3102" i="64"/>
  <c r="X3051" i="64"/>
  <c r="X3076" i="64"/>
  <c r="X3025" i="64"/>
  <c r="X2198" i="64"/>
  <c r="X2166" i="64"/>
  <c r="X2144" i="64"/>
  <c r="X3154" i="64"/>
  <c r="X2476" i="64"/>
  <c r="X2055" i="64"/>
  <c r="X2580" i="64"/>
  <c r="X2019" i="64"/>
  <c r="X2512" i="64"/>
  <c r="X2099" i="64"/>
  <c r="X1911" i="64"/>
  <c r="X2646" i="64"/>
  <c r="X1876" i="64"/>
  <c r="X1983" i="64"/>
  <c r="X1852" i="64"/>
  <c r="X1735" i="64"/>
  <c r="X1750" i="64" s="1"/>
  <c r="X1607" i="64"/>
  <c r="X1726" i="64" s="1"/>
  <c r="X2612" i="64"/>
  <c r="X2255" i="64"/>
  <c r="X1759" i="64"/>
  <c r="X932" i="64"/>
  <c r="X945" i="64" s="1"/>
  <c r="X883" i="64"/>
  <c r="X2279" i="64"/>
  <c r="X859" i="64"/>
  <c r="X1328" i="64"/>
  <c r="X1276" i="64"/>
  <c r="AG2221" i="64"/>
  <c r="AG2243" i="64" s="1"/>
  <c r="AG3099" i="64"/>
  <c r="AG3116" i="64" s="1"/>
  <c r="AG3073" i="64"/>
  <c r="AG3090" i="64" s="1"/>
  <c r="AG3022" i="64"/>
  <c r="AG3039" i="64" s="1"/>
  <c r="AG3048" i="64"/>
  <c r="AG3065" i="64" s="1"/>
  <c r="AG2163" i="64"/>
  <c r="AG2186" i="64" s="1"/>
  <c r="AG2195" i="64"/>
  <c r="AG2212" i="64" s="1"/>
  <c r="AG2141" i="64"/>
  <c r="AG2154" i="64" s="1"/>
  <c r="AG3151" i="64"/>
  <c r="AG3165" i="64" s="1"/>
  <c r="AG2096" i="64"/>
  <c r="AG2131" i="64" s="1"/>
  <c r="AG2473" i="64"/>
  <c r="AG2500" i="64" s="1"/>
  <c r="AG2577" i="64"/>
  <c r="AG2600" i="64" s="1"/>
  <c r="AG2016" i="64"/>
  <c r="AG2043" i="64" s="1"/>
  <c r="AG1980" i="64"/>
  <c r="AG2007" i="64" s="1"/>
  <c r="AG1908" i="64"/>
  <c r="AG1935" i="64" s="1"/>
  <c r="AG2509" i="64"/>
  <c r="AG2532" i="64" s="1"/>
  <c r="AG2643" i="64"/>
  <c r="AG2668" i="64" s="1"/>
  <c r="AG1873" i="64"/>
  <c r="AG1900" i="64" s="1"/>
  <c r="AG1732" i="64"/>
  <c r="AG1747" i="64" s="1"/>
  <c r="AG1849" i="64"/>
  <c r="AG2052" i="64"/>
  <c r="AG2087" i="64" s="1"/>
  <c r="AG1604" i="64"/>
  <c r="AG1756" i="64"/>
  <c r="AG1769" i="64" s="1"/>
  <c r="AG1580" i="64"/>
  <c r="AG1595" i="64" s="1"/>
  <c r="AG2609" i="64"/>
  <c r="AG2634" i="64" s="1"/>
  <c r="AG2252" i="64"/>
  <c r="AG2267" i="64" s="1"/>
  <c r="AG929" i="64"/>
  <c r="AG942" i="64" s="1"/>
  <c r="AG880" i="64"/>
  <c r="AG2276" i="64"/>
  <c r="AG2291" i="64" s="1"/>
  <c r="AG905" i="64"/>
  <c r="AG856" i="64"/>
  <c r="AG1273" i="64"/>
  <c r="AG1288" i="64" s="1"/>
  <c r="X556" i="64"/>
  <c r="BD556" i="64"/>
  <c r="BK607" i="64"/>
  <c r="CD2220" i="64"/>
  <c r="CD3098" i="64"/>
  <c r="CD3115" i="64" s="1"/>
  <c r="CD3072" i="64"/>
  <c r="CD3089" i="64" s="1"/>
  <c r="CD2194" i="64"/>
  <c r="CD2211" i="64" s="1"/>
  <c r="CD3047" i="64"/>
  <c r="CD3064" i="64" s="1"/>
  <c r="CD2162" i="64"/>
  <c r="CD2185" i="64" s="1"/>
  <c r="CD3021" i="64"/>
  <c r="CD3038" i="64" s="1"/>
  <c r="CD2140" i="64"/>
  <c r="CD2153" i="64" s="1"/>
  <c r="CD3150" i="64"/>
  <c r="CD3164" i="64" s="1"/>
  <c r="CD2095" i="64"/>
  <c r="CD2051" i="64"/>
  <c r="CD2086" i="64" s="1"/>
  <c r="CD2576" i="64"/>
  <c r="CD2599" i="64" s="1"/>
  <c r="CD2015" i="64"/>
  <c r="CD2042" i="64" s="1"/>
  <c r="CD2472" i="64"/>
  <c r="CD2499" i="64" s="1"/>
  <c r="CD2508" i="64"/>
  <c r="CD2531" i="64" s="1"/>
  <c r="CD1979" i="64"/>
  <c r="CD2006" i="64" s="1"/>
  <c r="CD2642" i="64"/>
  <c r="CD2667" i="64" s="1"/>
  <c r="CD1872" i="64"/>
  <c r="CD1899" i="64" s="1"/>
  <c r="CD1848" i="64"/>
  <c r="CD1863" i="64" s="1"/>
  <c r="CD1907" i="64"/>
  <c r="CD1934" i="64" s="1"/>
  <c r="CD2608" i="64"/>
  <c r="CD2633" i="64" s="1"/>
  <c r="CD1755" i="64"/>
  <c r="CD1768" i="64" s="1"/>
  <c r="CD1579" i="64"/>
  <c r="CD1594" i="64" s="1"/>
  <c r="CD1731" i="64"/>
  <c r="CD1746" i="64" s="1"/>
  <c r="CD1272" i="64"/>
  <c r="CD1287" i="64" s="1"/>
  <c r="CD928" i="64"/>
  <c r="CD904" i="64"/>
  <c r="CD1324" i="64"/>
  <c r="CD1337" i="64" s="1"/>
  <c r="CD1603" i="64"/>
  <c r="CD879" i="64"/>
  <c r="CD2251" i="64"/>
  <c r="CD2266" i="64" s="1"/>
  <c r="CD2275" i="64"/>
  <c r="CD855" i="64"/>
  <c r="CD870" i="64" s="1"/>
  <c r="CD827" i="64"/>
  <c r="CD847" i="64" s="1"/>
  <c r="BV2220" i="64"/>
  <c r="BV3098" i="64"/>
  <c r="BV3115" i="64" s="1"/>
  <c r="BV3072" i="64"/>
  <c r="BV3089" i="64" s="1"/>
  <c r="BV2194" i="64"/>
  <c r="BV2211" i="64" s="1"/>
  <c r="BV3047" i="64"/>
  <c r="BV3064" i="64" s="1"/>
  <c r="BV2162" i="64"/>
  <c r="BV2185" i="64" s="1"/>
  <c r="BV3021" i="64"/>
  <c r="BV3038" i="64" s="1"/>
  <c r="BV2140" i="64"/>
  <c r="BV2153" i="64" s="1"/>
  <c r="BV3150" i="64"/>
  <c r="BV3164" i="64" s="1"/>
  <c r="BV2095" i="64"/>
  <c r="BV2576" i="64"/>
  <c r="BV2599" i="64" s="1"/>
  <c r="BV2472" i="64"/>
  <c r="BV2499" i="64" s="1"/>
  <c r="BV2508" i="64"/>
  <c r="BV2531" i="64" s="1"/>
  <c r="BV2015" i="64"/>
  <c r="BV2042" i="64" s="1"/>
  <c r="BV1979" i="64"/>
  <c r="BV2006" i="64" s="1"/>
  <c r="BV2051" i="64"/>
  <c r="BV2086" i="64" s="1"/>
  <c r="BV2642" i="64"/>
  <c r="BV2667" i="64" s="1"/>
  <c r="BV1907" i="64"/>
  <c r="BV1934" i="64" s="1"/>
  <c r="BV1872" i="64"/>
  <c r="BV1899" i="64" s="1"/>
  <c r="BV1848" i="64"/>
  <c r="BV1863" i="64" s="1"/>
  <c r="BV2608" i="64"/>
  <c r="BV2633" i="64" s="1"/>
  <c r="BV1579" i="64"/>
  <c r="BV1594" i="64" s="1"/>
  <c r="BV1272" i="64"/>
  <c r="BV1287" i="64" s="1"/>
  <c r="BV928" i="64"/>
  <c r="BV1603" i="64"/>
  <c r="BV904" i="64"/>
  <c r="BV1755" i="64"/>
  <c r="BV1768" i="64" s="1"/>
  <c r="BV1731" i="64"/>
  <c r="BV1746" i="64" s="1"/>
  <c r="BV1324" i="64"/>
  <c r="BV1337" i="64" s="1"/>
  <c r="BV879" i="64"/>
  <c r="BV855" i="64"/>
  <c r="BV870" i="64" s="1"/>
  <c r="BV2251" i="64"/>
  <c r="BV2266" i="64" s="1"/>
  <c r="BV827" i="64"/>
  <c r="BV847" i="64" s="1"/>
  <c r="BN2220" i="64"/>
  <c r="BN3098" i="64"/>
  <c r="BN3115" i="64" s="1"/>
  <c r="BN3072" i="64"/>
  <c r="BN3089" i="64" s="1"/>
  <c r="BN2194" i="64"/>
  <c r="BN2211" i="64" s="1"/>
  <c r="BN3021" i="64"/>
  <c r="BN3038" i="64" s="1"/>
  <c r="BN2162" i="64"/>
  <c r="BN2185" i="64" s="1"/>
  <c r="BN3047" i="64"/>
  <c r="BN3064" i="64" s="1"/>
  <c r="BN2140" i="64"/>
  <c r="BN2153" i="64" s="1"/>
  <c r="BN3150" i="64"/>
  <c r="BN3164" i="64" s="1"/>
  <c r="BN2051" i="64"/>
  <c r="BN2086" i="64" s="1"/>
  <c r="BN2095" i="64"/>
  <c r="BN2576" i="64"/>
  <c r="BN2599" i="64" s="1"/>
  <c r="BN2015" i="64"/>
  <c r="BN2042" i="64" s="1"/>
  <c r="BN2472" i="64"/>
  <c r="BN2499" i="64" s="1"/>
  <c r="BN1979" i="64"/>
  <c r="BN2006" i="64" s="1"/>
  <c r="BN1907" i="64"/>
  <c r="BN1934" i="64" s="1"/>
  <c r="BN2642" i="64"/>
  <c r="BN2667" i="64" s="1"/>
  <c r="BN1872" i="64"/>
  <c r="BN1899" i="64" s="1"/>
  <c r="BN1848" i="64"/>
  <c r="BN1863" i="64" s="1"/>
  <c r="BN2608" i="64"/>
  <c r="BN2633" i="64" s="1"/>
  <c r="BN2508" i="64"/>
  <c r="BN2531" i="64" s="1"/>
  <c r="BN1755" i="64"/>
  <c r="BN1768" i="64" s="1"/>
  <c r="BN1579" i="64"/>
  <c r="BN1594" i="64" s="1"/>
  <c r="BN1272" i="64"/>
  <c r="BN1287" i="64" s="1"/>
  <c r="BN1731" i="64"/>
  <c r="BN1746" i="64" s="1"/>
  <c r="BN1603" i="64"/>
  <c r="BN928" i="64"/>
  <c r="BN904" i="64"/>
  <c r="BN1324" i="64"/>
  <c r="BN1337" i="64" s="1"/>
  <c r="BN879" i="64"/>
  <c r="BN2251" i="64"/>
  <c r="BN2266" i="64" s="1"/>
  <c r="BN855" i="64"/>
  <c r="BN870" i="64" s="1"/>
  <c r="BN827" i="64"/>
  <c r="BN847" i="64" s="1"/>
  <c r="BF2220" i="64"/>
  <c r="BF3098" i="64"/>
  <c r="BF3115" i="64" s="1"/>
  <c r="BF3072" i="64"/>
  <c r="BF3089" i="64" s="1"/>
  <c r="BF3047" i="64"/>
  <c r="BF3064" i="64" s="1"/>
  <c r="BF3021" i="64"/>
  <c r="BF3038" i="64" s="1"/>
  <c r="BF2194" i="64"/>
  <c r="BF2211" i="64" s="1"/>
  <c r="BF2162" i="64"/>
  <c r="BF2185" i="64" s="1"/>
  <c r="BF2140" i="64"/>
  <c r="BF2153" i="64" s="1"/>
  <c r="BF3150" i="64"/>
  <c r="BF3164" i="64" s="1"/>
  <c r="BF2051" i="64"/>
  <c r="BF2086" i="64" s="1"/>
  <c r="BF2576" i="64"/>
  <c r="BF2599" i="64" s="1"/>
  <c r="BF2095" i="64"/>
  <c r="BF2472" i="64"/>
  <c r="BF2499" i="64" s="1"/>
  <c r="BF2015" i="64"/>
  <c r="BF2042" i="64" s="1"/>
  <c r="BF2508" i="64"/>
  <c r="BF2531" i="64" s="1"/>
  <c r="BF1979" i="64"/>
  <c r="BF2006" i="64" s="1"/>
  <c r="BF2642" i="64"/>
  <c r="BF2667" i="64" s="1"/>
  <c r="BF1872" i="64"/>
  <c r="BF1899" i="64" s="1"/>
  <c r="BF1848" i="64"/>
  <c r="BF1863" i="64" s="1"/>
  <c r="BF1907" i="64"/>
  <c r="BF1934" i="64" s="1"/>
  <c r="BF2608" i="64"/>
  <c r="BF2633" i="64" s="1"/>
  <c r="BF1755" i="64"/>
  <c r="BF1768" i="64" s="1"/>
  <c r="BF1731" i="64"/>
  <c r="BF1746" i="64" s="1"/>
  <c r="BF1579" i="64"/>
  <c r="BF1594" i="64" s="1"/>
  <c r="BF1603" i="64"/>
  <c r="BF1272" i="64"/>
  <c r="BF1287" i="64" s="1"/>
  <c r="BF928" i="64"/>
  <c r="BF904" i="64"/>
  <c r="BF1324" i="64"/>
  <c r="BF1337" i="64" s="1"/>
  <c r="BF879" i="64"/>
  <c r="BF855" i="64"/>
  <c r="BF870" i="64" s="1"/>
  <c r="BF2251" i="64"/>
  <c r="BF2266" i="64" s="1"/>
  <c r="BF827" i="64"/>
  <c r="BF847" i="64" s="1"/>
  <c r="AX2220" i="64"/>
  <c r="AX3098" i="64"/>
  <c r="AX3115" i="64" s="1"/>
  <c r="AX3072" i="64"/>
  <c r="AX3089" i="64" s="1"/>
  <c r="AX3021" i="64"/>
  <c r="AX3038" i="64" s="1"/>
  <c r="AX2194" i="64"/>
  <c r="AX2211" i="64" s="1"/>
  <c r="AX2162" i="64"/>
  <c r="AX2185" i="64" s="1"/>
  <c r="AX3047" i="64"/>
  <c r="AX3064" i="64" s="1"/>
  <c r="AX2140" i="64"/>
  <c r="AX2153" i="64" s="1"/>
  <c r="AX3150" i="64"/>
  <c r="AX3164" i="64" s="1"/>
  <c r="AX2095" i="64"/>
  <c r="AX2051" i="64"/>
  <c r="AX2086" i="64" s="1"/>
  <c r="AX2576" i="64"/>
  <c r="AX2599" i="64" s="1"/>
  <c r="AX2508" i="64"/>
  <c r="AX2531" i="64" s="1"/>
  <c r="AX2015" i="64"/>
  <c r="AX2042" i="64" s="1"/>
  <c r="AX1979" i="64"/>
  <c r="AX2006" i="64" s="1"/>
  <c r="AX2642" i="64"/>
  <c r="AX2667" i="64" s="1"/>
  <c r="AX1907" i="64"/>
  <c r="AX1934" i="64" s="1"/>
  <c r="AX2472" i="64"/>
  <c r="AX2499" i="64" s="1"/>
  <c r="AX1872" i="64"/>
  <c r="AX1899" i="64" s="1"/>
  <c r="AX1848" i="64"/>
  <c r="AX1863" i="64" s="1"/>
  <c r="AX2608" i="64"/>
  <c r="AX2633" i="64" s="1"/>
  <c r="AX1755" i="64"/>
  <c r="AX1768" i="64" s="1"/>
  <c r="AX1579" i="64"/>
  <c r="AX1594" i="64" s="1"/>
  <c r="AX1272" i="64"/>
  <c r="AX1287" i="64" s="1"/>
  <c r="AX928" i="64"/>
  <c r="AX1731" i="64"/>
  <c r="AX1746" i="64" s="1"/>
  <c r="AX904" i="64"/>
  <c r="AX1324" i="64"/>
  <c r="AX1337" i="64" s="1"/>
  <c r="AX879" i="64"/>
  <c r="AX2251" i="64"/>
  <c r="AX2266" i="64" s="1"/>
  <c r="AX1603" i="64"/>
  <c r="AX855" i="64"/>
  <c r="AX870" i="64" s="1"/>
  <c r="AX827" i="64"/>
  <c r="AX847" i="64" s="1"/>
  <c r="AP2220" i="64"/>
  <c r="AP3098" i="64"/>
  <c r="AP3115" i="64" s="1"/>
  <c r="AP3072" i="64"/>
  <c r="AP3089" i="64" s="1"/>
  <c r="AP3047" i="64"/>
  <c r="AP3064" i="64" s="1"/>
  <c r="AP2194" i="64"/>
  <c r="AP2211" i="64" s="1"/>
  <c r="AP2162" i="64"/>
  <c r="AP2185" i="64" s="1"/>
  <c r="AP3021" i="64"/>
  <c r="AP3038" i="64" s="1"/>
  <c r="AP2140" i="64"/>
  <c r="AP2153" i="64" s="1"/>
  <c r="AP3150" i="64"/>
  <c r="AP3164" i="64" s="1"/>
  <c r="AP2051" i="64"/>
  <c r="AP2086" i="64" s="1"/>
  <c r="AP2576" i="64"/>
  <c r="AP2599" i="64" s="1"/>
  <c r="AP2015" i="64"/>
  <c r="AP2042" i="64" s="1"/>
  <c r="AP2095" i="64"/>
  <c r="AP2472" i="64"/>
  <c r="AP2499" i="64" s="1"/>
  <c r="AP2508" i="64"/>
  <c r="AP2531" i="64" s="1"/>
  <c r="AP1979" i="64"/>
  <c r="AP2006" i="64" s="1"/>
  <c r="AP2642" i="64"/>
  <c r="AP2667" i="64" s="1"/>
  <c r="AP1872" i="64"/>
  <c r="AP1899" i="64" s="1"/>
  <c r="AP1848" i="64"/>
  <c r="AP1863" i="64" s="1"/>
  <c r="AP2608" i="64"/>
  <c r="AP2633" i="64" s="1"/>
  <c r="AP1907" i="64"/>
  <c r="AP1934" i="64" s="1"/>
  <c r="AP1579" i="64"/>
  <c r="AP1594" i="64" s="1"/>
  <c r="AP1272" i="64"/>
  <c r="AP1287" i="64" s="1"/>
  <c r="AP1731" i="64"/>
  <c r="AP1746" i="64" s="1"/>
  <c r="AP928" i="64"/>
  <c r="AP1755" i="64"/>
  <c r="AP1768" i="64" s="1"/>
  <c r="AP1603" i="64"/>
  <c r="AP904" i="64"/>
  <c r="AP1324" i="64"/>
  <c r="AP1337" i="64" s="1"/>
  <c r="AP879" i="64"/>
  <c r="AP855" i="64"/>
  <c r="AP870" i="64" s="1"/>
  <c r="AP2251" i="64"/>
  <c r="AP2266" i="64" s="1"/>
  <c r="AP827" i="64"/>
  <c r="AP847" i="64" s="1"/>
  <c r="AH2220" i="64"/>
  <c r="AH3098" i="64"/>
  <c r="AH3115" i="64" s="1"/>
  <c r="AH3072" i="64"/>
  <c r="AH3089" i="64" s="1"/>
  <c r="AH3047" i="64"/>
  <c r="AH3064" i="64" s="1"/>
  <c r="AH3021" i="64"/>
  <c r="AH3038" i="64" s="1"/>
  <c r="AH2194" i="64"/>
  <c r="AH2211" i="64" s="1"/>
  <c r="AH2162" i="64"/>
  <c r="AH2185" i="64" s="1"/>
  <c r="AH2140" i="64"/>
  <c r="AH2153" i="64" s="1"/>
  <c r="AH3150" i="64"/>
  <c r="AH3164" i="64" s="1"/>
  <c r="AH2051" i="64"/>
  <c r="AH2086" i="64" s="1"/>
  <c r="AH2095" i="64"/>
  <c r="AH2576" i="64"/>
  <c r="AH2599" i="64" s="1"/>
  <c r="AH2472" i="64"/>
  <c r="AH2499" i="64" s="1"/>
  <c r="AH2508" i="64"/>
  <c r="AH2531" i="64" s="1"/>
  <c r="AH2015" i="64"/>
  <c r="AH2042" i="64" s="1"/>
  <c r="AH1979" i="64"/>
  <c r="AH2006" i="64" s="1"/>
  <c r="AH2642" i="64"/>
  <c r="AH2667" i="64" s="1"/>
  <c r="AH1872" i="64"/>
  <c r="AH1899" i="64" s="1"/>
  <c r="AH1907" i="64"/>
  <c r="AH1934" i="64" s="1"/>
  <c r="AH1848" i="64"/>
  <c r="AH1863" i="64" s="1"/>
  <c r="AH2608" i="64"/>
  <c r="AH2633" i="64" s="1"/>
  <c r="AH1755" i="64"/>
  <c r="AH1768" i="64" s="1"/>
  <c r="AH1579" i="64"/>
  <c r="AH1594" i="64" s="1"/>
  <c r="AH1272" i="64"/>
  <c r="AH1287" i="64" s="1"/>
  <c r="AH1603" i="64"/>
  <c r="AH928" i="64"/>
  <c r="AH904" i="64"/>
  <c r="AH1324" i="64"/>
  <c r="AH1337" i="64" s="1"/>
  <c r="AH879" i="64"/>
  <c r="AH1731" i="64"/>
  <c r="AH1746" i="64" s="1"/>
  <c r="AH2251" i="64"/>
  <c r="AH2266" i="64" s="1"/>
  <c r="AH855" i="64"/>
  <c r="AH870" i="64" s="1"/>
  <c r="AH827" i="64"/>
  <c r="AH847" i="64" s="1"/>
  <c r="Z2220" i="64"/>
  <c r="Z3098" i="64"/>
  <c r="Z3115" i="64" s="1"/>
  <c r="Z3072" i="64"/>
  <c r="Z3089" i="64" s="1"/>
  <c r="Z2194" i="64"/>
  <c r="Z2211" i="64" s="1"/>
  <c r="Z3021" i="64"/>
  <c r="Z3038" i="64" s="1"/>
  <c r="Z2162" i="64"/>
  <c r="Z2185" i="64" s="1"/>
  <c r="Z2140" i="64"/>
  <c r="Z2153" i="64" s="1"/>
  <c r="Z3150" i="64"/>
  <c r="Z3164" i="64" s="1"/>
  <c r="Z3047" i="64"/>
  <c r="Z3064" i="64" s="1"/>
  <c r="Z2051" i="64"/>
  <c r="Z2086" i="64" s="1"/>
  <c r="Z2576" i="64"/>
  <c r="Z2599" i="64" s="1"/>
  <c r="Z2095" i="64"/>
  <c r="Z2015" i="64"/>
  <c r="Z2042" i="64" s="1"/>
  <c r="Z1979" i="64"/>
  <c r="Z2006" i="64" s="1"/>
  <c r="Z1907" i="64"/>
  <c r="Z1934" i="64" s="1"/>
  <c r="Z1872" i="64"/>
  <c r="Z1899" i="64" s="1"/>
  <c r="Z1848" i="64"/>
  <c r="Z1863" i="64" s="1"/>
  <c r="Z2508" i="64"/>
  <c r="Z2531" i="64" s="1"/>
  <c r="Z2472" i="64"/>
  <c r="Z2499" i="64" s="1"/>
  <c r="Z2608" i="64"/>
  <c r="Z2633" i="64" s="1"/>
  <c r="Z1755" i="64"/>
  <c r="Z1768" i="64" s="1"/>
  <c r="Z2642" i="64"/>
  <c r="Z2667" i="64" s="1"/>
  <c r="Z1579" i="64"/>
  <c r="Z1594" i="64" s="1"/>
  <c r="Z1603" i="64"/>
  <c r="Z1272" i="64"/>
  <c r="Z1287" i="64" s="1"/>
  <c r="Z928" i="64"/>
  <c r="Z1731" i="64"/>
  <c r="Z1746" i="64" s="1"/>
  <c r="Z904" i="64"/>
  <c r="Z1324" i="64"/>
  <c r="Z1337" i="64" s="1"/>
  <c r="Z879" i="64"/>
  <c r="Z855" i="64"/>
  <c r="Z870" i="64" s="1"/>
  <c r="Z2251" i="64"/>
  <c r="Z2266" i="64" s="1"/>
  <c r="Z827" i="64"/>
  <c r="Z847" i="64" s="1"/>
  <c r="CD2225" i="64"/>
  <c r="CD3103" i="64"/>
  <c r="CD3077" i="64"/>
  <c r="CD3026" i="64"/>
  <c r="CD3043" i="64" s="1"/>
  <c r="CD3052" i="64"/>
  <c r="CD2199" i="64"/>
  <c r="CD2216" i="64" s="1"/>
  <c r="CD3155" i="64"/>
  <c r="CD3169" i="64" s="1"/>
  <c r="CD2167" i="64"/>
  <c r="CD2145" i="64"/>
  <c r="CD2158" i="64" s="1"/>
  <c r="CD2581" i="64"/>
  <c r="CD2604" i="64" s="1"/>
  <c r="CD2056" i="64"/>
  <c r="CD2091" i="64" s="1"/>
  <c r="CD2100" i="64"/>
  <c r="CD2135" i="64" s="1"/>
  <c r="CD2020" i="64"/>
  <c r="CD2047" i="64" s="1"/>
  <c r="CD2513" i="64"/>
  <c r="CD2536" i="64" s="1"/>
  <c r="CD2477" i="64"/>
  <c r="CD2504" i="64" s="1"/>
  <c r="CD1984" i="64"/>
  <c r="CD2011" i="64" s="1"/>
  <c r="CD2647" i="64"/>
  <c r="CD2672" i="64" s="1"/>
  <c r="CD1877" i="64"/>
  <c r="CD1904" i="64" s="1"/>
  <c r="CD1853" i="64"/>
  <c r="CD2613" i="64"/>
  <c r="CD2638" i="64" s="1"/>
  <c r="CD1912" i="64"/>
  <c r="CD1939" i="64" s="1"/>
  <c r="CD1736" i="64"/>
  <c r="CD1608" i="64"/>
  <c r="CD1760" i="64"/>
  <c r="CD1773" i="64" s="1"/>
  <c r="CD2256" i="64"/>
  <c r="CD2271" i="64" s="1"/>
  <c r="CD933" i="64"/>
  <c r="CD946" i="64" s="1"/>
  <c r="CD909" i="64"/>
  <c r="CD1329" i="64"/>
  <c r="CD1342" i="64" s="1"/>
  <c r="CD1584" i="64"/>
  <c r="CD1599" i="64" s="1"/>
  <c r="CD884" i="64"/>
  <c r="CD2280" i="64"/>
  <c r="CD860" i="64"/>
  <c r="CD1277" i="64"/>
  <c r="CD832" i="64"/>
  <c r="CD607" i="64"/>
  <c r="BV2225" i="64"/>
  <c r="BV3103" i="64"/>
  <c r="BV3077" i="64"/>
  <c r="BV3052" i="64"/>
  <c r="BV3026" i="64"/>
  <c r="BV3043" i="64" s="1"/>
  <c r="BV2199" i="64"/>
  <c r="BV2216" i="64" s="1"/>
  <c r="BV2167" i="64"/>
  <c r="BV3155" i="64"/>
  <c r="BV3169" i="64" s="1"/>
  <c r="BV2145" i="64"/>
  <c r="BV2158" i="64" s="1"/>
  <c r="BV2581" i="64"/>
  <c r="BV2604" i="64" s="1"/>
  <c r="BV2056" i="64"/>
  <c r="BV2091" i="64" s="1"/>
  <c r="BV2020" i="64"/>
  <c r="BV2047" i="64" s="1"/>
  <c r="BV2513" i="64"/>
  <c r="BV2536" i="64" s="1"/>
  <c r="BV2477" i="64"/>
  <c r="BV2504" i="64" s="1"/>
  <c r="BV1984" i="64"/>
  <c r="BV2011" i="64" s="1"/>
  <c r="BV2647" i="64"/>
  <c r="BV2672" i="64" s="1"/>
  <c r="BV1877" i="64"/>
  <c r="BV1904" i="64" s="1"/>
  <c r="BV2100" i="64"/>
  <c r="BV2135" i="64" s="1"/>
  <c r="BV1912" i="64"/>
  <c r="BV1939" i="64" s="1"/>
  <c r="BV1853" i="64"/>
  <c r="BV2613" i="64"/>
  <c r="BV2638" i="64" s="1"/>
  <c r="BV1736" i="64"/>
  <c r="BV1760" i="64"/>
  <c r="BV1773" i="64" s="1"/>
  <c r="BV1608" i="64"/>
  <c r="BV2256" i="64"/>
  <c r="BV2271" i="64" s="1"/>
  <c r="BV933" i="64"/>
  <c r="BV946" i="64" s="1"/>
  <c r="BV909" i="64"/>
  <c r="BV1584" i="64"/>
  <c r="BV1599" i="64" s="1"/>
  <c r="BV1329" i="64"/>
  <c r="BV1342" i="64" s="1"/>
  <c r="BV1277" i="64"/>
  <c r="BV2280" i="64"/>
  <c r="BV860" i="64"/>
  <c r="BV832" i="64"/>
  <c r="BV884" i="64"/>
  <c r="BV607" i="64"/>
  <c r="BN2225" i="64"/>
  <c r="BN3103" i="64"/>
  <c r="BN3077" i="64"/>
  <c r="BN3052" i="64"/>
  <c r="BN3026" i="64"/>
  <c r="BN3043" i="64" s="1"/>
  <c r="BN2199" i="64"/>
  <c r="BN2216" i="64" s="1"/>
  <c r="BN2167" i="64"/>
  <c r="BN3155" i="64"/>
  <c r="BN3169" i="64" s="1"/>
  <c r="BN2145" i="64"/>
  <c r="BN2158" i="64" s="1"/>
  <c r="BN2581" i="64"/>
  <c r="BN2604" i="64" s="1"/>
  <c r="BN2100" i="64"/>
  <c r="BN2135" i="64" s="1"/>
  <c r="BN2020" i="64"/>
  <c r="BN2047" i="64" s="1"/>
  <c r="BN2513" i="64"/>
  <c r="BN2536" i="64" s="1"/>
  <c r="BN2056" i="64"/>
  <c r="BN2091" i="64" s="1"/>
  <c r="BN1984" i="64"/>
  <c r="BN2011" i="64" s="1"/>
  <c r="BN2477" i="64"/>
  <c r="BN2504" i="64" s="1"/>
  <c r="BN1912" i="64"/>
  <c r="BN1939" i="64" s="1"/>
  <c r="BN2647" i="64"/>
  <c r="BN2672" i="64" s="1"/>
  <c r="BN1877" i="64"/>
  <c r="BN1904" i="64" s="1"/>
  <c r="BN1853" i="64"/>
  <c r="BN2613" i="64"/>
  <c r="BN2638" i="64" s="1"/>
  <c r="BN1736" i="64"/>
  <c r="BN1760" i="64"/>
  <c r="BN1773" i="64" s="1"/>
  <c r="BN1608" i="64"/>
  <c r="BN2256" i="64"/>
  <c r="BN2271" i="64" s="1"/>
  <c r="BN933" i="64"/>
  <c r="BN946" i="64" s="1"/>
  <c r="BN1584" i="64"/>
  <c r="BN1599" i="64" s="1"/>
  <c r="BN909" i="64"/>
  <c r="BN1329" i="64"/>
  <c r="BN1342" i="64" s="1"/>
  <c r="BN2280" i="64"/>
  <c r="BN860" i="64"/>
  <c r="BN1277" i="64"/>
  <c r="BN884" i="64"/>
  <c r="BN832" i="64"/>
  <c r="BN607" i="64"/>
  <c r="BF2225" i="64"/>
  <c r="BF3103" i="64"/>
  <c r="BF3077" i="64"/>
  <c r="BF3052" i="64"/>
  <c r="BF3026" i="64"/>
  <c r="BF3043" i="64" s="1"/>
  <c r="BF2199" i="64"/>
  <c r="BF2216" i="64" s="1"/>
  <c r="BF2167" i="64"/>
  <c r="BF3155" i="64"/>
  <c r="BF3169" i="64" s="1"/>
  <c r="BF2145" i="64"/>
  <c r="BF2158" i="64" s="1"/>
  <c r="BF2581" i="64"/>
  <c r="BF2604" i="64" s="1"/>
  <c r="BF2100" i="64"/>
  <c r="BF2135" i="64" s="1"/>
  <c r="BF2056" i="64"/>
  <c r="BF2091" i="64" s="1"/>
  <c r="BF2020" i="64"/>
  <c r="BF2047" i="64" s="1"/>
  <c r="BF2513" i="64"/>
  <c r="BF2536" i="64" s="1"/>
  <c r="BF2477" i="64"/>
  <c r="BF2504" i="64" s="1"/>
  <c r="BF1984" i="64"/>
  <c r="BF2011" i="64" s="1"/>
  <c r="BF2647" i="64"/>
  <c r="BF2672" i="64" s="1"/>
  <c r="BF1877" i="64"/>
  <c r="BF1904" i="64" s="1"/>
  <c r="BF1853" i="64"/>
  <c r="BF1912" i="64"/>
  <c r="BF1939" i="64" s="1"/>
  <c r="BF2613" i="64"/>
  <c r="BF2638" i="64" s="1"/>
  <c r="BF1736" i="64"/>
  <c r="BF1608" i="64"/>
  <c r="BF1760" i="64"/>
  <c r="BF1773" i="64" s="1"/>
  <c r="BF1584" i="64"/>
  <c r="BF1599" i="64" s="1"/>
  <c r="BF2256" i="64"/>
  <c r="BF2271" i="64" s="1"/>
  <c r="BF933" i="64"/>
  <c r="BF946" i="64" s="1"/>
  <c r="BF909" i="64"/>
  <c r="BF1329" i="64"/>
  <c r="BF1342" i="64" s="1"/>
  <c r="BF2280" i="64"/>
  <c r="BF884" i="64"/>
  <c r="BF860" i="64"/>
  <c r="BF832" i="64"/>
  <c r="BF1277" i="64"/>
  <c r="BF607" i="64"/>
  <c r="AX2225" i="64"/>
  <c r="AX3103" i="64"/>
  <c r="AX3077" i="64"/>
  <c r="AX3052" i="64"/>
  <c r="AX3026" i="64"/>
  <c r="AX3043" i="64" s="1"/>
  <c r="AX2167" i="64"/>
  <c r="AX3155" i="64"/>
  <c r="AX3169" i="64" s="1"/>
  <c r="AX2199" i="64"/>
  <c r="AX2216" i="64" s="1"/>
  <c r="AX2145" i="64"/>
  <c r="AX2158" i="64" s="1"/>
  <c r="AX2581" i="64"/>
  <c r="AX2604" i="64" s="1"/>
  <c r="AX2100" i="64"/>
  <c r="AX2135" i="64" s="1"/>
  <c r="AX2056" i="64"/>
  <c r="AX2091" i="64" s="1"/>
  <c r="AX2020" i="64"/>
  <c r="AX2047" i="64" s="1"/>
  <c r="AX2513" i="64"/>
  <c r="AX2536" i="64" s="1"/>
  <c r="AX1984" i="64"/>
  <c r="AX2011" i="64" s="1"/>
  <c r="AX2477" i="64"/>
  <c r="AX2504" i="64" s="1"/>
  <c r="AX2647" i="64"/>
  <c r="AX2672" i="64" s="1"/>
  <c r="AX1912" i="64"/>
  <c r="AX1939" i="64" s="1"/>
  <c r="AX1877" i="64"/>
  <c r="AX1904" i="64" s="1"/>
  <c r="AX1853" i="64"/>
  <c r="AX2613" i="64"/>
  <c r="AX2638" i="64" s="1"/>
  <c r="AX1736" i="64"/>
  <c r="AX1608" i="64"/>
  <c r="AX1760" i="64"/>
  <c r="AX1773" i="64" s="1"/>
  <c r="AX2256" i="64"/>
  <c r="AX2271" i="64" s="1"/>
  <c r="AX933" i="64"/>
  <c r="AX946" i="64" s="1"/>
  <c r="AX909" i="64"/>
  <c r="AX1329" i="64"/>
  <c r="AX1342" i="64" s="1"/>
  <c r="AX884" i="64"/>
  <c r="AX2280" i="64"/>
  <c r="AX1277" i="64"/>
  <c r="AX860" i="64"/>
  <c r="AX1584" i="64"/>
  <c r="AX1599" i="64" s="1"/>
  <c r="AX832" i="64"/>
  <c r="AX607" i="64"/>
  <c r="AP2225" i="64"/>
  <c r="AP3103" i="64"/>
  <c r="AP3077" i="64"/>
  <c r="AP3052" i="64"/>
  <c r="AP3026" i="64"/>
  <c r="AP3043" i="64" s="1"/>
  <c r="AP2167" i="64"/>
  <c r="AP3155" i="64"/>
  <c r="AP3169" i="64" s="1"/>
  <c r="AP2145" i="64"/>
  <c r="AP2158" i="64" s="1"/>
  <c r="AP2581" i="64"/>
  <c r="AP2604" i="64" s="1"/>
  <c r="AP2199" i="64"/>
  <c r="AP2216" i="64" s="1"/>
  <c r="AP2056" i="64"/>
  <c r="AP2091" i="64" s="1"/>
  <c r="AP2100" i="64"/>
  <c r="AP2135" i="64" s="1"/>
  <c r="AP2020" i="64"/>
  <c r="AP2047" i="64" s="1"/>
  <c r="AP2513" i="64"/>
  <c r="AP2536" i="64" s="1"/>
  <c r="AP2477" i="64"/>
  <c r="AP2504" i="64" s="1"/>
  <c r="AP1984" i="64"/>
  <c r="AP2011" i="64" s="1"/>
  <c r="AP2647" i="64"/>
  <c r="AP2672" i="64" s="1"/>
  <c r="AP1877" i="64"/>
  <c r="AP1904" i="64" s="1"/>
  <c r="AP1853" i="64"/>
  <c r="AP2613" i="64"/>
  <c r="AP2638" i="64" s="1"/>
  <c r="AP1736" i="64"/>
  <c r="AP1760" i="64"/>
  <c r="AP1773" i="64" s="1"/>
  <c r="AP1608" i="64"/>
  <c r="AP2256" i="64"/>
  <c r="AP2271" i="64" s="1"/>
  <c r="AP933" i="64"/>
  <c r="AP946" i="64" s="1"/>
  <c r="AP1912" i="64"/>
  <c r="AP1939" i="64" s="1"/>
  <c r="AP909" i="64"/>
  <c r="AP1584" i="64"/>
  <c r="AP1599" i="64" s="1"/>
  <c r="AP1329" i="64"/>
  <c r="AP1342" i="64" s="1"/>
  <c r="AP2280" i="64"/>
  <c r="AP860" i="64"/>
  <c r="AP1277" i="64"/>
  <c r="AP832" i="64"/>
  <c r="AP607" i="64"/>
  <c r="AH2225" i="64"/>
  <c r="AH3103" i="64"/>
  <c r="AH3077" i="64"/>
  <c r="AH3052" i="64"/>
  <c r="AH3026" i="64"/>
  <c r="AH3043" i="64" s="1"/>
  <c r="AH2167" i="64"/>
  <c r="AH2199" i="64"/>
  <c r="AH2216" i="64" s="1"/>
  <c r="AH3155" i="64"/>
  <c r="AH3169" i="64" s="1"/>
  <c r="AH2145" i="64"/>
  <c r="AH2158" i="64" s="1"/>
  <c r="AH2581" i="64"/>
  <c r="AH2604" i="64" s="1"/>
  <c r="AH2020" i="64"/>
  <c r="AH2047" i="64" s="1"/>
  <c r="AH2056" i="64"/>
  <c r="AH2091" i="64" s="1"/>
  <c r="AH2513" i="64"/>
  <c r="AH2536" i="64" s="1"/>
  <c r="AH2100" i="64"/>
  <c r="AH2135" i="64" s="1"/>
  <c r="AH2477" i="64"/>
  <c r="AH2504" i="64" s="1"/>
  <c r="AH1984" i="64"/>
  <c r="AH2011" i="64" s="1"/>
  <c r="AH2647" i="64"/>
  <c r="AH2672" i="64" s="1"/>
  <c r="AH1877" i="64"/>
  <c r="AH1904" i="64" s="1"/>
  <c r="AH1853" i="64"/>
  <c r="AH1912" i="64"/>
  <c r="AH1939" i="64" s="1"/>
  <c r="AH2613" i="64"/>
  <c r="AH2638" i="64" s="1"/>
  <c r="AH1736" i="64"/>
  <c r="AH1760" i="64"/>
  <c r="AH1773" i="64" s="1"/>
  <c r="AH1608" i="64"/>
  <c r="AH2256" i="64"/>
  <c r="AH2271" i="64" s="1"/>
  <c r="AH933" i="64"/>
  <c r="AH946" i="64" s="1"/>
  <c r="AH1584" i="64"/>
  <c r="AH1599" i="64" s="1"/>
  <c r="AH909" i="64"/>
  <c r="AH1329" i="64"/>
  <c r="AH1342" i="64" s="1"/>
  <c r="AH2280" i="64"/>
  <c r="AH860" i="64"/>
  <c r="AH832" i="64"/>
  <c r="AH607" i="64"/>
  <c r="Z2225" i="64"/>
  <c r="Z3103" i="64"/>
  <c r="Z3077" i="64"/>
  <c r="Z3052" i="64"/>
  <c r="Z3026" i="64"/>
  <c r="Z3043" i="64" s="1"/>
  <c r="Z2167" i="64"/>
  <c r="Z2199" i="64"/>
  <c r="Z2216" i="64" s="1"/>
  <c r="Z2145" i="64"/>
  <c r="Z2158" i="64" s="1"/>
  <c r="Z2581" i="64"/>
  <c r="Z2604" i="64" s="1"/>
  <c r="Z3155" i="64"/>
  <c r="Z3169" i="64" s="1"/>
  <c r="Z2100" i="64"/>
  <c r="Z2135" i="64" s="1"/>
  <c r="Z2056" i="64"/>
  <c r="Z2091" i="64" s="1"/>
  <c r="Z2020" i="64"/>
  <c r="Z2047" i="64" s="1"/>
  <c r="Z2513" i="64"/>
  <c r="Z2536" i="64" s="1"/>
  <c r="Z1984" i="64"/>
  <c r="Z2011" i="64" s="1"/>
  <c r="Z2647" i="64"/>
  <c r="Z2672" i="64" s="1"/>
  <c r="Z1912" i="64"/>
  <c r="Z1939" i="64" s="1"/>
  <c r="Z1877" i="64"/>
  <c r="Z1904" i="64" s="1"/>
  <c r="Z2477" i="64"/>
  <c r="Z2504" i="64" s="1"/>
  <c r="Z1853" i="64"/>
  <c r="Z2613" i="64"/>
  <c r="Z2638" i="64" s="1"/>
  <c r="Z1736" i="64"/>
  <c r="Z1608" i="64"/>
  <c r="Z1584" i="64"/>
  <c r="Z1599" i="64" s="1"/>
  <c r="Z2256" i="64"/>
  <c r="Z2271" i="64" s="1"/>
  <c r="Z933" i="64"/>
  <c r="Z946" i="64" s="1"/>
  <c r="Z909" i="64"/>
  <c r="Z1329" i="64"/>
  <c r="Z1342" i="64" s="1"/>
  <c r="Z1760" i="64"/>
  <c r="Z1773" i="64" s="1"/>
  <c r="Z2280" i="64"/>
  <c r="Z1277" i="64"/>
  <c r="Z860" i="64"/>
  <c r="Z832" i="64"/>
  <c r="Z607" i="64"/>
  <c r="CE3102" i="64"/>
  <c r="CE2224" i="64"/>
  <c r="CE3076" i="64"/>
  <c r="CE3051" i="64"/>
  <c r="CE3025" i="64"/>
  <c r="CE2198" i="64"/>
  <c r="CE2166" i="64"/>
  <c r="CE2144" i="64"/>
  <c r="CE3154" i="64"/>
  <c r="CE2099" i="64"/>
  <c r="CE2019" i="64"/>
  <c r="CE2580" i="64"/>
  <c r="CE2512" i="64"/>
  <c r="CE2055" i="64"/>
  <c r="CE1983" i="64"/>
  <c r="CE1876" i="64"/>
  <c r="CE1911" i="64"/>
  <c r="CE2612" i="64"/>
  <c r="CE2476" i="64"/>
  <c r="CE1759" i="64"/>
  <c r="CE2646" i="64"/>
  <c r="CE932" i="64"/>
  <c r="CE945" i="64" s="1"/>
  <c r="CE908" i="64"/>
  <c r="CE1607" i="64"/>
  <c r="CE1726" i="64" s="1"/>
  <c r="CE1328" i="64"/>
  <c r="CE859" i="64"/>
  <c r="CE1852" i="64"/>
  <c r="CE831" i="64"/>
  <c r="CE606" i="64"/>
  <c r="CE1735" i="64"/>
  <c r="CE1750" i="64" s="1"/>
  <c r="CE883" i="64"/>
  <c r="BW3102" i="64"/>
  <c r="BW2224" i="64"/>
  <c r="BW3076" i="64"/>
  <c r="BW3051" i="64"/>
  <c r="BW3025" i="64"/>
  <c r="BW2198" i="64"/>
  <c r="BW2166" i="64"/>
  <c r="BW2144" i="64"/>
  <c r="BW3154" i="64"/>
  <c r="BW2099" i="64"/>
  <c r="BW2055" i="64"/>
  <c r="BW2019" i="64"/>
  <c r="BW2580" i="64"/>
  <c r="BW1983" i="64"/>
  <c r="BW2476" i="64"/>
  <c r="BW2512" i="64"/>
  <c r="BW1876" i="64"/>
  <c r="BW2612" i="64"/>
  <c r="BW1759" i="64"/>
  <c r="BW2646" i="64"/>
  <c r="BW1911" i="64"/>
  <c r="BW1852" i="64"/>
  <c r="BW1735" i="64"/>
  <c r="BW1750" i="64" s="1"/>
  <c r="BW1607" i="64"/>
  <c r="BW1726" i="64" s="1"/>
  <c r="BW932" i="64"/>
  <c r="BW945" i="64" s="1"/>
  <c r="BW908" i="64"/>
  <c r="BW1328" i="64"/>
  <c r="BW859" i="64"/>
  <c r="BW1276" i="64"/>
  <c r="BW2255" i="64"/>
  <c r="BW831" i="64"/>
  <c r="BW606" i="64"/>
  <c r="BW883" i="64"/>
  <c r="BO3102" i="64"/>
  <c r="BO2224" i="64"/>
  <c r="BO3076" i="64"/>
  <c r="BO3051" i="64"/>
  <c r="BO3025" i="64"/>
  <c r="BO2198" i="64"/>
  <c r="BO2166" i="64"/>
  <c r="BO2144" i="64"/>
  <c r="BO3154" i="64"/>
  <c r="BO2099" i="64"/>
  <c r="BO2055" i="64"/>
  <c r="BO2019" i="64"/>
  <c r="BO2476" i="64"/>
  <c r="BO2512" i="64"/>
  <c r="BO1983" i="64"/>
  <c r="BO1876" i="64"/>
  <c r="BO1911" i="64"/>
  <c r="BO2612" i="64"/>
  <c r="BO2580" i="64"/>
  <c r="BO2646" i="64"/>
  <c r="BO1852" i="64"/>
  <c r="BO932" i="64"/>
  <c r="BO945" i="64" s="1"/>
  <c r="BO1759" i="64"/>
  <c r="BO1735" i="64"/>
  <c r="BO1750" i="64" s="1"/>
  <c r="BO908" i="64"/>
  <c r="BO1328" i="64"/>
  <c r="BO1607" i="64"/>
  <c r="BO1726" i="64" s="1"/>
  <c r="BO859" i="64"/>
  <c r="BO831" i="64"/>
  <c r="BO1276" i="64"/>
  <c r="BO606" i="64"/>
  <c r="BO883" i="64"/>
  <c r="BG3102" i="64"/>
  <c r="BG3076" i="64"/>
  <c r="BG2224" i="64"/>
  <c r="BG3051" i="64"/>
  <c r="BG3025" i="64"/>
  <c r="BG2198" i="64"/>
  <c r="BG2166" i="64"/>
  <c r="BG2144" i="64"/>
  <c r="BG3154" i="64"/>
  <c r="BG2099" i="64"/>
  <c r="BG2055" i="64"/>
  <c r="BG2019" i="64"/>
  <c r="BG2580" i="64"/>
  <c r="BG1983" i="64"/>
  <c r="BG2512" i="64"/>
  <c r="BG2476" i="64"/>
  <c r="BG1911" i="64"/>
  <c r="BG1876" i="64"/>
  <c r="BG2612" i="64"/>
  <c r="BG1852" i="64"/>
  <c r="BG1759" i="64"/>
  <c r="BG2646" i="64"/>
  <c r="BG932" i="64"/>
  <c r="BG945" i="64" s="1"/>
  <c r="BG1607" i="64"/>
  <c r="BG1726" i="64" s="1"/>
  <c r="BG908" i="64"/>
  <c r="BG1328" i="64"/>
  <c r="BG1735" i="64"/>
  <c r="BG1750" i="64" s="1"/>
  <c r="BG1276" i="64"/>
  <c r="BG859" i="64"/>
  <c r="BG2255" i="64"/>
  <c r="BG831" i="64"/>
  <c r="BG606" i="64"/>
  <c r="BG883" i="64"/>
  <c r="AY3102" i="64"/>
  <c r="AY3076" i="64"/>
  <c r="AY2224" i="64"/>
  <c r="AY3051" i="64"/>
  <c r="AY3025" i="64"/>
  <c r="AY2198" i="64"/>
  <c r="AY2166" i="64"/>
  <c r="AY2144" i="64"/>
  <c r="AY3154" i="64"/>
  <c r="AY2099" i="64"/>
  <c r="AY2055" i="64"/>
  <c r="AY2019" i="64"/>
  <c r="AY2580" i="64"/>
  <c r="AY2476" i="64"/>
  <c r="AY1983" i="64"/>
  <c r="AY2512" i="64"/>
  <c r="AY1876" i="64"/>
  <c r="AY2612" i="64"/>
  <c r="AY1911" i="64"/>
  <c r="AY2646" i="64"/>
  <c r="AY1759" i="64"/>
  <c r="AY1607" i="64"/>
  <c r="AY1726" i="64" s="1"/>
  <c r="AY932" i="64"/>
  <c r="AY945" i="64" s="1"/>
  <c r="AY1852" i="64"/>
  <c r="AY908" i="64"/>
  <c r="AY1328" i="64"/>
  <c r="AY859" i="64"/>
  <c r="AY1276" i="64"/>
  <c r="AY831" i="64"/>
  <c r="AY606" i="64"/>
  <c r="AY883" i="64"/>
  <c r="AQ3102" i="64"/>
  <c r="AQ3076" i="64"/>
  <c r="AQ3051" i="64"/>
  <c r="AQ2224" i="64"/>
  <c r="AQ3025" i="64"/>
  <c r="AQ2198" i="64"/>
  <c r="AQ2166" i="64"/>
  <c r="AQ2144" i="64"/>
  <c r="AQ3154" i="64"/>
  <c r="AQ2099" i="64"/>
  <c r="AQ2055" i="64"/>
  <c r="AQ2580" i="64"/>
  <c r="AQ2019" i="64"/>
  <c r="AQ2476" i="64"/>
  <c r="AQ2512" i="64"/>
  <c r="AQ1983" i="64"/>
  <c r="AQ1876" i="64"/>
  <c r="AQ1911" i="64"/>
  <c r="AQ2612" i="64"/>
  <c r="AQ1759" i="64"/>
  <c r="AQ2646" i="64"/>
  <c r="AQ1852" i="64"/>
  <c r="AQ1735" i="64"/>
  <c r="AQ1750" i="64" s="1"/>
  <c r="AQ932" i="64"/>
  <c r="AQ945" i="64" s="1"/>
  <c r="AQ908" i="64"/>
  <c r="AQ1328" i="64"/>
  <c r="AQ1607" i="64"/>
  <c r="AQ1726" i="64" s="1"/>
  <c r="AQ859" i="64"/>
  <c r="AQ2255" i="64"/>
  <c r="AQ831" i="64"/>
  <c r="AQ606" i="64"/>
  <c r="AQ1276" i="64"/>
  <c r="AQ883" i="64"/>
  <c r="AI3102" i="64"/>
  <c r="AI3076" i="64"/>
  <c r="AI3051" i="64"/>
  <c r="AI3025" i="64"/>
  <c r="AI2198" i="64"/>
  <c r="AI2224" i="64"/>
  <c r="AI2166" i="64"/>
  <c r="AI2144" i="64"/>
  <c r="AI3154" i="64"/>
  <c r="AI2099" i="64"/>
  <c r="AI2019" i="64"/>
  <c r="AI2055" i="64"/>
  <c r="AI1983" i="64"/>
  <c r="AI2580" i="64"/>
  <c r="AI2476" i="64"/>
  <c r="AI1911" i="64"/>
  <c r="AI1876" i="64"/>
  <c r="AI2512" i="64"/>
  <c r="AI2612" i="64"/>
  <c r="AI1852" i="64"/>
  <c r="AI1759" i="64"/>
  <c r="AI932" i="64"/>
  <c r="AI945" i="64" s="1"/>
  <c r="AI1607" i="64"/>
  <c r="AI1726" i="64" s="1"/>
  <c r="AI2646" i="64"/>
  <c r="AI1735" i="64"/>
  <c r="AI1750" i="64" s="1"/>
  <c r="AI908" i="64"/>
  <c r="AI1328" i="64"/>
  <c r="AI1276" i="64"/>
  <c r="AI859" i="64"/>
  <c r="AI831" i="64"/>
  <c r="AI606" i="64"/>
  <c r="AI883" i="64"/>
  <c r="AA2224" i="64"/>
  <c r="AA3076" i="64"/>
  <c r="AA3102" i="64"/>
  <c r="AA3051" i="64"/>
  <c r="AA3025" i="64"/>
  <c r="AA2198" i="64"/>
  <c r="AA2166" i="64"/>
  <c r="AA2144" i="64"/>
  <c r="AA3154" i="64"/>
  <c r="AA2099" i="64"/>
  <c r="AA2055" i="64"/>
  <c r="AA2580" i="64"/>
  <c r="AA2476" i="64"/>
  <c r="AA2019" i="64"/>
  <c r="AA2512" i="64"/>
  <c r="AA1983" i="64"/>
  <c r="AA1876" i="64"/>
  <c r="AA2612" i="64"/>
  <c r="AA1911" i="64"/>
  <c r="AA1852" i="64"/>
  <c r="AA2646" i="64"/>
  <c r="AA1759" i="64"/>
  <c r="AA932" i="64"/>
  <c r="AA945" i="64" s="1"/>
  <c r="AA908" i="64"/>
  <c r="AA1328" i="64"/>
  <c r="AA1735" i="64"/>
  <c r="AA1750" i="64" s="1"/>
  <c r="AA859" i="64"/>
  <c r="AA2255" i="64"/>
  <c r="AA1276" i="64"/>
  <c r="AA831" i="64"/>
  <c r="AA606" i="64"/>
  <c r="AA883" i="64"/>
  <c r="CF3099" i="64"/>
  <c r="CF3116" i="64" s="1"/>
  <c r="CF3073" i="64"/>
  <c r="CF3090" i="64" s="1"/>
  <c r="CF2221" i="64"/>
  <c r="CF2243" i="64" s="1"/>
  <c r="CF3048" i="64"/>
  <c r="CF3065" i="64" s="1"/>
  <c r="CF3022" i="64"/>
  <c r="CF3039" i="64" s="1"/>
  <c r="CF2195" i="64"/>
  <c r="CF2212" i="64" s="1"/>
  <c r="CF2163" i="64"/>
  <c r="CF2186" i="64" s="1"/>
  <c r="CF2141" i="64"/>
  <c r="CF2154" i="64" s="1"/>
  <c r="CF3151" i="64"/>
  <c r="CF3165" i="64" s="1"/>
  <c r="CF2096" i="64"/>
  <c r="CF2131" i="64" s="1"/>
  <c r="CF2052" i="64"/>
  <c r="CF2087" i="64" s="1"/>
  <c r="CF2016" i="64"/>
  <c r="CF2043" i="64" s="1"/>
  <c r="CF2577" i="64"/>
  <c r="CF2600" i="64" s="1"/>
  <c r="CF1980" i="64"/>
  <c r="CF2007" i="64" s="1"/>
  <c r="CF2473" i="64"/>
  <c r="CF2500" i="64" s="1"/>
  <c r="CF2509" i="64"/>
  <c r="CF2532" i="64" s="1"/>
  <c r="CF1873" i="64"/>
  <c r="CF1900" i="64" s="1"/>
  <c r="CF2609" i="64"/>
  <c r="CF2634" i="64" s="1"/>
  <c r="CF1908" i="64"/>
  <c r="CF1935" i="64" s="1"/>
  <c r="CF2643" i="64"/>
  <c r="CF2668" i="64" s="1"/>
  <c r="CF1756" i="64"/>
  <c r="CF1769" i="64" s="1"/>
  <c r="CF1849" i="64"/>
  <c r="CF929" i="64"/>
  <c r="CF942" i="64" s="1"/>
  <c r="CF1604" i="64"/>
  <c r="CF905" i="64"/>
  <c r="CF1325" i="64"/>
  <c r="CF1338" i="64" s="1"/>
  <c r="CF1732" i="64"/>
  <c r="CF1747" i="64" s="1"/>
  <c r="CF1580" i="64"/>
  <c r="CF1595" i="64" s="1"/>
  <c r="CF856" i="64"/>
  <c r="CF1273" i="64"/>
  <c r="CF1288" i="64" s="1"/>
  <c r="CF2252" i="64"/>
  <c r="CF2267" i="64" s="1"/>
  <c r="CF828" i="64"/>
  <c r="CF603" i="64"/>
  <c r="CF626" i="64" s="1"/>
  <c r="CF880" i="64"/>
  <c r="BX3073" i="64"/>
  <c r="BX3090" i="64" s="1"/>
  <c r="BX2221" i="64"/>
  <c r="BX2243" i="64" s="1"/>
  <c r="BX3099" i="64"/>
  <c r="BX3116" i="64" s="1"/>
  <c r="BX3022" i="64"/>
  <c r="BX3039" i="64" s="1"/>
  <c r="BX2195" i="64"/>
  <c r="BX2212" i="64" s="1"/>
  <c r="BX3048" i="64"/>
  <c r="BX3065" i="64" s="1"/>
  <c r="BX2163" i="64"/>
  <c r="BX2186" i="64" s="1"/>
  <c r="BX2141" i="64"/>
  <c r="BX2154" i="64" s="1"/>
  <c r="BX3151" i="64"/>
  <c r="BX3165" i="64" s="1"/>
  <c r="BX2096" i="64"/>
  <c r="BX2131" i="64" s="1"/>
  <c r="BX2016" i="64"/>
  <c r="BX2043" i="64" s="1"/>
  <c r="BX2473" i="64"/>
  <c r="BX2500" i="64" s="1"/>
  <c r="BX2509" i="64"/>
  <c r="BX2532" i="64" s="1"/>
  <c r="BX1980" i="64"/>
  <c r="BX2007" i="64" s="1"/>
  <c r="BX2052" i="64"/>
  <c r="BX2087" i="64" s="1"/>
  <c r="BX2577" i="64"/>
  <c r="BX2600" i="64" s="1"/>
  <c r="BX1873" i="64"/>
  <c r="BX1900" i="64" s="1"/>
  <c r="BX1908" i="64"/>
  <c r="BX1935" i="64" s="1"/>
  <c r="BX2609" i="64"/>
  <c r="BX2634" i="64" s="1"/>
  <c r="BX2643" i="64"/>
  <c r="BX2668" i="64" s="1"/>
  <c r="BX1849" i="64"/>
  <c r="BX1756" i="64"/>
  <c r="BX1769" i="64" s="1"/>
  <c r="BX1732" i="64"/>
  <c r="BX1747" i="64" s="1"/>
  <c r="BX929" i="64"/>
  <c r="BX942" i="64" s="1"/>
  <c r="BX905" i="64"/>
  <c r="BX1325" i="64"/>
  <c r="BX1338" i="64" s="1"/>
  <c r="BX1580" i="64"/>
  <c r="BX1595" i="64" s="1"/>
  <c r="BX2252" i="64"/>
  <c r="BX2267" i="64" s="1"/>
  <c r="BX856" i="64"/>
  <c r="BX1604" i="64"/>
  <c r="BX828" i="64"/>
  <c r="BX1273" i="64"/>
  <c r="BX1288" i="64" s="1"/>
  <c r="BX603" i="64"/>
  <c r="BX626" i="64" s="1"/>
  <c r="BX880" i="64"/>
  <c r="BP3099" i="64"/>
  <c r="BP3116" i="64" s="1"/>
  <c r="BP3073" i="64"/>
  <c r="BP3090" i="64" s="1"/>
  <c r="BP2221" i="64"/>
  <c r="BP2243" i="64" s="1"/>
  <c r="BP3022" i="64"/>
  <c r="BP3039" i="64" s="1"/>
  <c r="BP2195" i="64"/>
  <c r="BP2212" i="64" s="1"/>
  <c r="BP3048" i="64"/>
  <c r="BP3065" i="64" s="1"/>
  <c r="BP2163" i="64"/>
  <c r="BP2186" i="64" s="1"/>
  <c r="BP2141" i="64"/>
  <c r="BP2154" i="64" s="1"/>
  <c r="BP3151" i="64"/>
  <c r="BP3165" i="64" s="1"/>
  <c r="BP2096" i="64"/>
  <c r="BP2131" i="64" s="1"/>
  <c r="BP2052" i="64"/>
  <c r="BP2087" i="64" s="1"/>
  <c r="BP2509" i="64"/>
  <c r="BP2532" i="64" s="1"/>
  <c r="BP2016" i="64"/>
  <c r="BP2043" i="64" s="1"/>
  <c r="BP2577" i="64"/>
  <c r="BP2600" i="64" s="1"/>
  <c r="BP1980" i="64"/>
  <c r="BP2007" i="64" s="1"/>
  <c r="BP1908" i="64"/>
  <c r="BP1935" i="64" s="1"/>
  <c r="BP1873" i="64"/>
  <c r="BP1900" i="64" s="1"/>
  <c r="BP2473" i="64"/>
  <c r="BP2500" i="64" s="1"/>
  <c r="BP2609" i="64"/>
  <c r="BP2634" i="64" s="1"/>
  <c r="BP1849" i="64"/>
  <c r="BP1756" i="64"/>
  <c r="BP1769" i="64" s="1"/>
  <c r="BP2643" i="64"/>
  <c r="BP2668" i="64" s="1"/>
  <c r="BP929" i="64"/>
  <c r="BP942" i="64" s="1"/>
  <c r="BP1732" i="64"/>
  <c r="BP1747" i="64" s="1"/>
  <c r="BP905" i="64"/>
  <c r="BP1604" i="64"/>
  <c r="BP1325" i="64"/>
  <c r="BP1338" i="64" s="1"/>
  <c r="BP1580" i="64"/>
  <c r="BP1595" i="64" s="1"/>
  <c r="BP1273" i="64"/>
  <c r="BP1288" i="64" s="1"/>
  <c r="BP856" i="64"/>
  <c r="BP2252" i="64"/>
  <c r="BP2267" i="64" s="1"/>
  <c r="BP828" i="64"/>
  <c r="BP603" i="64"/>
  <c r="BP626" i="64" s="1"/>
  <c r="BP880" i="64"/>
  <c r="BH3073" i="64"/>
  <c r="BH3090" i="64" s="1"/>
  <c r="BH3099" i="64"/>
  <c r="BH3116" i="64" s="1"/>
  <c r="BH2221" i="64"/>
  <c r="BH2243" i="64" s="1"/>
  <c r="BH3048" i="64"/>
  <c r="BH3065" i="64" s="1"/>
  <c r="BH3022" i="64"/>
  <c r="BH3039" i="64" s="1"/>
  <c r="BH2195" i="64"/>
  <c r="BH2212" i="64" s="1"/>
  <c r="BH2141" i="64"/>
  <c r="BH2154" i="64" s="1"/>
  <c r="BH2163" i="64"/>
  <c r="BH2186" i="64" s="1"/>
  <c r="BH3151" i="64"/>
  <c r="BH3165" i="64" s="1"/>
  <c r="BH2096" i="64"/>
  <c r="BH2131" i="64" s="1"/>
  <c r="BH2016" i="64"/>
  <c r="BH2043" i="64" s="1"/>
  <c r="BH2052" i="64"/>
  <c r="BH2087" i="64" s="1"/>
  <c r="BH2473" i="64"/>
  <c r="BH2500" i="64" s="1"/>
  <c r="BH1980" i="64"/>
  <c r="BH2007" i="64" s="1"/>
  <c r="BH2577" i="64"/>
  <c r="BH2600" i="64" s="1"/>
  <c r="BH2509" i="64"/>
  <c r="BH2532" i="64" s="1"/>
  <c r="BH1873" i="64"/>
  <c r="BH1900" i="64" s="1"/>
  <c r="BH2609" i="64"/>
  <c r="BH2634" i="64" s="1"/>
  <c r="BH1908" i="64"/>
  <c r="BH1935" i="64" s="1"/>
  <c r="BH1849" i="64"/>
  <c r="BH2643" i="64"/>
  <c r="BH2668" i="64" s="1"/>
  <c r="BH1756" i="64"/>
  <c r="BH1769" i="64" s="1"/>
  <c r="BH1604" i="64"/>
  <c r="BH929" i="64"/>
  <c r="BH942" i="64" s="1"/>
  <c r="BH905" i="64"/>
  <c r="BH1325" i="64"/>
  <c r="BH1338" i="64" s="1"/>
  <c r="BH1732" i="64"/>
  <c r="BH1747" i="64" s="1"/>
  <c r="BH1580" i="64"/>
  <c r="BH1595" i="64" s="1"/>
  <c r="BH2252" i="64"/>
  <c r="BH2267" i="64" s="1"/>
  <c r="BH856" i="64"/>
  <c r="BH1273" i="64"/>
  <c r="BH1288" i="64" s="1"/>
  <c r="BH828" i="64"/>
  <c r="BH603" i="64"/>
  <c r="BH626" i="64" s="1"/>
  <c r="BH880" i="64"/>
  <c r="AZ3073" i="64"/>
  <c r="AZ3090" i="64" s="1"/>
  <c r="AZ3099" i="64"/>
  <c r="AZ3116" i="64" s="1"/>
  <c r="AZ2221" i="64"/>
  <c r="AZ2243" i="64" s="1"/>
  <c r="AZ3022" i="64"/>
  <c r="AZ3039" i="64" s="1"/>
  <c r="AZ2195" i="64"/>
  <c r="AZ2212" i="64" s="1"/>
  <c r="AZ3048" i="64"/>
  <c r="AZ3065" i="64" s="1"/>
  <c r="AZ2163" i="64"/>
  <c r="AZ2186" i="64" s="1"/>
  <c r="AZ2141" i="64"/>
  <c r="AZ2154" i="64" s="1"/>
  <c r="AZ3151" i="64"/>
  <c r="AZ3165" i="64" s="1"/>
  <c r="AZ2096" i="64"/>
  <c r="AZ2131" i="64" s="1"/>
  <c r="AZ2052" i="64"/>
  <c r="AZ2087" i="64" s="1"/>
  <c r="AZ2473" i="64"/>
  <c r="AZ2500" i="64" s="1"/>
  <c r="AZ2016" i="64"/>
  <c r="AZ2043" i="64" s="1"/>
  <c r="AZ2577" i="64"/>
  <c r="AZ2600" i="64" s="1"/>
  <c r="AZ2509" i="64"/>
  <c r="AZ2532" i="64" s="1"/>
  <c r="AZ1980" i="64"/>
  <c r="AZ2007" i="64" s="1"/>
  <c r="AZ1873" i="64"/>
  <c r="AZ1900" i="64" s="1"/>
  <c r="AZ1908" i="64"/>
  <c r="AZ1935" i="64" s="1"/>
  <c r="AZ2609" i="64"/>
  <c r="AZ2634" i="64" s="1"/>
  <c r="AZ1756" i="64"/>
  <c r="AZ1769" i="64" s="1"/>
  <c r="AZ2643" i="64"/>
  <c r="AZ2668" i="64" s="1"/>
  <c r="AZ1849" i="64"/>
  <c r="AZ1732" i="64"/>
  <c r="AZ1747" i="64" s="1"/>
  <c r="AZ929" i="64"/>
  <c r="AZ942" i="64" s="1"/>
  <c r="AZ905" i="64"/>
  <c r="AZ1325" i="64"/>
  <c r="AZ1338" i="64" s="1"/>
  <c r="AZ1580" i="64"/>
  <c r="AZ1595" i="64" s="1"/>
  <c r="AZ856" i="64"/>
  <c r="AZ1604" i="64"/>
  <c r="AZ2252" i="64"/>
  <c r="AZ2267" i="64" s="1"/>
  <c r="AZ828" i="64"/>
  <c r="AZ603" i="64"/>
  <c r="AZ626" i="64" s="1"/>
  <c r="AZ1273" i="64"/>
  <c r="AZ1288" i="64" s="1"/>
  <c r="AZ880" i="64"/>
  <c r="AR2221" i="64"/>
  <c r="AR2243" i="64" s="1"/>
  <c r="AR3099" i="64"/>
  <c r="AR3116" i="64" s="1"/>
  <c r="AR3073" i="64"/>
  <c r="AR3090" i="64" s="1"/>
  <c r="AR3022" i="64"/>
  <c r="AR3039" i="64" s="1"/>
  <c r="AR2195" i="64"/>
  <c r="AR2212" i="64" s="1"/>
  <c r="AR3048" i="64"/>
  <c r="AR3065" i="64" s="1"/>
  <c r="AR2141" i="64"/>
  <c r="AR2154" i="64" s="1"/>
  <c r="AR2163" i="64"/>
  <c r="AR2186" i="64" s="1"/>
  <c r="AR3151" i="64"/>
  <c r="AR3165" i="64" s="1"/>
  <c r="AR2096" i="64"/>
  <c r="AR2131" i="64" s="1"/>
  <c r="AR2016" i="64"/>
  <c r="AR2043" i="64" s="1"/>
  <c r="AR1980" i="64"/>
  <c r="AR2007" i="64" s="1"/>
  <c r="AR2052" i="64"/>
  <c r="AR2087" i="64" s="1"/>
  <c r="AR2577" i="64"/>
  <c r="AR2600" i="64" s="1"/>
  <c r="AR2473" i="64"/>
  <c r="AR2500" i="64" s="1"/>
  <c r="AR2509" i="64"/>
  <c r="AR2532" i="64" s="1"/>
  <c r="AR1908" i="64"/>
  <c r="AR1935" i="64" s="1"/>
  <c r="AR1873" i="64"/>
  <c r="AR1900" i="64" s="1"/>
  <c r="AR2609" i="64"/>
  <c r="AR2634" i="64" s="1"/>
  <c r="AR1849" i="64"/>
  <c r="AR929" i="64"/>
  <c r="AR942" i="64" s="1"/>
  <c r="AR905" i="64"/>
  <c r="AR1732" i="64"/>
  <c r="AR1747" i="64" s="1"/>
  <c r="AR1325" i="64"/>
  <c r="AR1338" i="64" s="1"/>
  <c r="AR1604" i="64"/>
  <c r="AR1756" i="64"/>
  <c r="AR1769" i="64" s="1"/>
  <c r="AR1580" i="64"/>
  <c r="AR1595" i="64" s="1"/>
  <c r="AR2252" i="64"/>
  <c r="AR2267" i="64" s="1"/>
  <c r="AR2643" i="64"/>
  <c r="AR2668" i="64" s="1"/>
  <c r="AR1273" i="64"/>
  <c r="AR1288" i="64" s="1"/>
  <c r="AR856" i="64"/>
  <c r="AR828" i="64"/>
  <c r="AR603" i="64"/>
  <c r="AR626" i="64" s="1"/>
  <c r="AR880" i="64"/>
  <c r="AJ2221" i="64"/>
  <c r="AJ2243" i="64" s="1"/>
  <c r="AJ3073" i="64"/>
  <c r="AJ3090" i="64" s="1"/>
  <c r="AJ3099" i="64"/>
  <c r="AJ3116" i="64" s="1"/>
  <c r="AJ3022" i="64"/>
  <c r="AJ3039" i="64" s="1"/>
  <c r="AJ2195" i="64"/>
  <c r="AJ2212" i="64" s="1"/>
  <c r="AJ3048" i="64"/>
  <c r="AJ3065" i="64" s="1"/>
  <c r="AJ2163" i="64"/>
  <c r="AJ2186" i="64" s="1"/>
  <c r="AJ2141" i="64"/>
  <c r="AJ2154" i="64" s="1"/>
  <c r="AJ3151" i="64"/>
  <c r="AJ3165" i="64" s="1"/>
  <c r="AJ2096" i="64"/>
  <c r="AJ2131" i="64" s="1"/>
  <c r="AJ2052" i="64"/>
  <c r="AJ2087" i="64" s="1"/>
  <c r="AJ2016" i="64"/>
  <c r="AJ2043" i="64" s="1"/>
  <c r="AJ2577" i="64"/>
  <c r="AJ2600" i="64" s="1"/>
  <c r="AJ2473" i="64"/>
  <c r="AJ2500" i="64" s="1"/>
  <c r="AJ1980" i="64"/>
  <c r="AJ2007" i="64" s="1"/>
  <c r="AJ2509" i="64"/>
  <c r="AJ2532" i="64" s="1"/>
  <c r="AJ1873" i="64"/>
  <c r="AJ1900" i="64" s="1"/>
  <c r="AJ2609" i="64"/>
  <c r="AJ2634" i="64" s="1"/>
  <c r="AJ1908" i="64"/>
  <c r="AJ1935" i="64" s="1"/>
  <c r="AJ1849" i="64"/>
  <c r="AJ2643" i="64"/>
  <c r="AJ2668" i="64" s="1"/>
  <c r="AJ1756" i="64"/>
  <c r="AJ1769" i="64" s="1"/>
  <c r="AJ929" i="64"/>
  <c r="AJ942" i="64" s="1"/>
  <c r="AJ1604" i="64"/>
  <c r="AJ905" i="64"/>
  <c r="AJ1325" i="64"/>
  <c r="AJ1338" i="64" s="1"/>
  <c r="AJ1580" i="64"/>
  <c r="AJ1595" i="64" s="1"/>
  <c r="AJ856" i="64"/>
  <c r="AJ1732" i="64"/>
  <c r="AJ1747" i="64" s="1"/>
  <c r="AJ1273" i="64"/>
  <c r="AJ1288" i="64" s="1"/>
  <c r="AJ2252" i="64"/>
  <c r="AJ2267" i="64" s="1"/>
  <c r="AJ828" i="64"/>
  <c r="AJ603" i="64"/>
  <c r="AJ626" i="64" s="1"/>
  <c r="AJ880" i="64"/>
  <c r="AB2221" i="64"/>
  <c r="AB2243" i="64" s="1"/>
  <c r="AB3073" i="64"/>
  <c r="AB3090" i="64" s="1"/>
  <c r="AB3048" i="64"/>
  <c r="AB3065" i="64" s="1"/>
  <c r="AB3022" i="64"/>
  <c r="AB3039" i="64" s="1"/>
  <c r="AB2195" i="64"/>
  <c r="AB2163" i="64"/>
  <c r="AB2186" i="64" s="1"/>
  <c r="AB2141" i="64"/>
  <c r="AB2154" i="64" s="1"/>
  <c r="AB3151" i="64"/>
  <c r="AB3165" i="64" s="1"/>
  <c r="AB3099" i="64"/>
  <c r="AB3116" i="64" s="1"/>
  <c r="AB2096" i="64"/>
  <c r="AB2131" i="64" s="1"/>
  <c r="AB2052" i="64"/>
  <c r="AB2087" i="64" s="1"/>
  <c r="AB2016" i="64"/>
  <c r="AB2043" i="64" s="1"/>
  <c r="AB2509" i="64"/>
  <c r="AB2532" i="64" s="1"/>
  <c r="AB1980" i="64"/>
  <c r="AB2007" i="64" s="1"/>
  <c r="AB2577" i="64"/>
  <c r="AB2600" i="64" s="1"/>
  <c r="AB1873" i="64"/>
  <c r="AB1900" i="64" s="1"/>
  <c r="AB1908" i="64"/>
  <c r="AB1935" i="64" s="1"/>
  <c r="AB2473" i="64"/>
  <c r="AB2500" i="64" s="1"/>
  <c r="AB2609" i="64"/>
  <c r="AB2634" i="64" s="1"/>
  <c r="AB1849" i="64"/>
  <c r="AB1756" i="64"/>
  <c r="AB1769" i="64" s="1"/>
  <c r="AB2643" i="64"/>
  <c r="AB2668" i="64" s="1"/>
  <c r="AB1604" i="64"/>
  <c r="AB929" i="64"/>
  <c r="AB942" i="64" s="1"/>
  <c r="AB1732" i="64"/>
  <c r="AB1747" i="64" s="1"/>
  <c r="AB905" i="64"/>
  <c r="AB1325" i="64"/>
  <c r="AB1338" i="64" s="1"/>
  <c r="AB1580" i="64"/>
  <c r="AB1595" i="64" s="1"/>
  <c r="AB2252" i="64"/>
  <c r="AB2267" i="64" s="1"/>
  <c r="AB856" i="64"/>
  <c r="AB828" i="64"/>
  <c r="AB603" i="64"/>
  <c r="AB626" i="64" s="1"/>
  <c r="AB880" i="64"/>
  <c r="T3099" i="64"/>
  <c r="T3116" i="64" s="1"/>
  <c r="T3073" i="64"/>
  <c r="T3090" i="64" s="1"/>
  <c r="T2221" i="64"/>
  <c r="T2243" i="64" s="1"/>
  <c r="T3022" i="64"/>
  <c r="T3039" i="64" s="1"/>
  <c r="T2195" i="64"/>
  <c r="T3048" i="64"/>
  <c r="T3065" i="64" s="1"/>
  <c r="T2141" i="64"/>
  <c r="T2154" i="64" s="1"/>
  <c r="T2163" i="64"/>
  <c r="T2186" i="64" s="1"/>
  <c r="T3151" i="64"/>
  <c r="T3165" i="64" s="1"/>
  <c r="T2096" i="64"/>
  <c r="T2131" i="64" s="1"/>
  <c r="T2052" i="64"/>
  <c r="T2087" i="64" s="1"/>
  <c r="T2016" i="64"/>
  <c r="T2043" i="64" s="1"/>
  <c r="T2577" i="64"/>
  <c r="T2600" i="64" s="1"/>
  <c r="T1980" i="64"/>
  <c r="T2007" i="64" s="1"/>
  <c r="T2473" i="64"/>
  <c r="T2500" i="64" s="1"/>
  <c r="T1873" i="64"/>
  <c r="T1900" i="64" s="1"/>
  <c r="T2509" i="64"/>
  <c r="T2532" i="64" s="1"/>
  <c r="T2609" i="64"/>
  <c r="T2634" i="64" s="1"/>
  <c r="T1756" i="64"/>
  <c r="T1769" i="64" s="1"/>
  <c r="T2643" i="64"/>
  <c r="T2668" i="64" s="1"/>
  <c r="T1908" i="64"/>
  <c r="T1935" i="64" s="1"/>
  <c r="T1849" i="64"/>
  <c r="T929" i="64"/>
  <c r="T942" i="64" s="1"/>
  <c r="T905" i="64"/>
  <c r="T1325" i="64"/>
  <c r="T1338" i="64" s="1"/>
  <c r="T1732" i="64"/>
  <c r="T1747" i="64" s="1"/>
  <c r="T1580" i="64"/>
  <c r="T1595" i="64" s="1"/>
  <c r="T856" i="64"/>
  <c r="T1273" i="64"/>
  <c r="T1288" i="64" s="1"/>
  <c r="T2252" i="64"/>
  <c r="T2267" i="64" s="1"/>
  <c r="T828" i="64"/>
  <c r="T603" i="64"/>
  <c r="T626" i="64" s="1"/>
  <c r="T880" i="64"/>
  <c r="W543" i="64"/>
  <c r="V552" i="64"/>
  <c r="AD552" i="64"/>
  <c r="AL552" i="64"/>
  <c r="AT552" i="64"/>
  <c r="BB552" i="64"/>
  <c r="BJ552" i="64"/>
  <c r="BR552" i="64"/>
  <c r="BZ552" i="64"/>
  <c r="CH552" i="64"/>
  <c r="V553" i="64"/>
  <c r="AD553" i="64"/>
  <c r="AL553" i="64"/>
  <c r="AT553" i="64"/>
  <c r="BB553" i="64"/>
  <c r="BJ553" i="64"/>
  <c r="BR553" i="64"/>
  <c r="BZ553" i="64"/>
  <c r="CH553" i="64"/>
  <c r="U556" i="64"/>
  <c r="AC556" i="64"/>
  <c r="AK556" i="64"/>
  <c r="AS556" i="64"/>
  <c r="BA556" i="64"/>
  <c r="BI556" i="64"/>
  <c r="BQ556" i="64"/>
  <c r="CA556" i="64"/>
  <c r="AB557" i="64"/>
  <c r="AB567" i="64" s="1"/>
  <c r="AM557" i="64"/>
  <c r="AM567" i="64" s="1"/>
  <c r="AX557" i="64"/>
  <c r="AX567" i="64" s="1"/>
  <c r="BH557" i="64"/>
  <c r="BH567" i="64" s="1"/>
  <c r="BS557" i="64"/>
  <c r="BS567" i="64" s="1"/>
  <c r="CD557" i="64"/>
  <c r="CD567" i="64" s="1"/>
  <c r="U602" i="64"/>
  <c r="AU602" i="64"/>
  <c r="BF602" i="64"/>
  <c r="CG602" i="64"/>
  <c r="Y603" i="64"/>
  <c r="Y626" i="64" s="1"/>
  <c r="AM603" i="64"/>
  <c r="AM626" i="64" s="1"/>
  <c r="BL603" i="64"/>
  <c r="BL626" i="64" s="1"/>
  <c r="BY603" i="64"/>
  <c r="BY626" i="64" s="1"/>
  <c r="CK603" i="64"/>
  <c r="CK626" i="64" s="1"/>
  <c r="AB606" i="64"/>
  <c r="BB606" i="64"/>
  <c r="CA606" i="64"/>
  <c r="T607" i="64"/>
  <c r="AF607" i="64"/>
  <c r="AT607" i="64"/>
  <c r="BS607" i="64"/>
  <c r="CF607" i="64"/>
  <c r="AI2275" i="64"/>
  <c r="BH2275" i="64"/>
  <c r="BV2275" i="64"/>
  <c r="AQ2279" i="64"/>
  <c r="AI2280" i="64"/>
  <c r="BU828" i="64"/>
  <c r="BD831" i="64"/>
  <c r="AV832" i="64"/>
  <c r="V855" i="64"/>
  <c r="V870" i="64" s="1"/>
  <c r="CH855" i="64"/>
  <c r="CH870" i="64" s="1"/>
  <c r="BZ856" i="64"/>
  <c r="BI859" i="64"/>
  <c r="BA860" i="64"/>
  <c r="AA879" i="64"/>
  <c r="BJ904" i="64"/>
  <c r="BL909" i="64"/>
  <c r="CG2251" i="64"/>
  <c r="CG2266" i="64" s="1"/>
  <c r="AY2255" i="64"/>
  <c r="BD1277" i="64"/>
  <c r="AG1325" i="64"/>
  <c r="AG1338" i="64" s="1"/>
  <c r="AK1329" i="64"/>
  <c r="AK1342" i="64" s="1"/>
  <c r="CG928" i="64"/>
  <c r="AA1579" i="64"/>
  <c r="AA1594" i="64" s="1"/>
  <c r="W2220" i="64"/>
  <c r="W3098" i="64"/>
  <c r="W3115" i="64" s="1"/>
  <c r="W3047" i="64"/>
  <c r="W3064" i="64" s="1"/>
  <c r="W2194" i="64"/>
  <c r="W2211" i="64" s="1"/>
  <c r="W3021" i="64"/>
  <c r="W3038" i="64" s="1"/>
  <c r="W3072" i="64"/>
  <c r="W3089" i="64" s="1"/>
  <c r="W2140" i="64"/>
  <c r="W2153" i="64" s="1"/>
  <c r="W2162" i="64"/>
  <c r="W2185" i="64" s="1"/>
  <c r="W2051" i="64"/>
  <c r="W2086" i="64" s="1"/>
  <c r="W3150" i="64"/>
  <c r="W3164" i="64" s="1"/>
  <c r="W2095" i="64"/>
  <c r="W2576" i="64"/>
  <c r="W2599" i="64" s="1"/>
  <c r="W2508" i="64"/>
  <c r="W2531" i="64" s="1"/>
  <c r="W2015" i="64"/>
  <c r="W2042" i="64" s="1"/>
  <c r="W2608" i="64"/>
  <c r="W2633" i="64" s="1"/>
  <c r="W1979" i="64"/>
  <c r="W2006" i="64" s="1"/>
  <c r="W2642" i="64"/>
  <c r="W2667" i="64" s="1"/>
  <c r="W1907" i="64"/>
  <c r="W1934" i="64" s="1"/>
  <c r="W1872" i="64"/>
  <c r="W1899" i="64" s="1"/>
  <c r="W1848" i="64"/>
  <c r="W1863" i="64" s="1"/>
  <c r="W2472" i="64"/>
  <c r="W2499" i="64" s="1"/>
  <c r="W1755" i="64"/>
  <c r="W1768" i="64" s="1"/>
  <c r="W1324" i="64"/>
  <c r="W1337" i="64" s="1"/>
  <c r="W1603" i="64"/>
  <c r="W1579" i="64"/>
  <c r="W1594" i="64" s="1"/>
  <c r="W1272" i="64"/>
  <c r="W1287" i="64" s="1"/>
  <c r="W2251" i="64"/>
  <c r="W2266" i="64" s="1"/>
  <c r="W1731" i="64"/>
  <c r="W1746" i="64" s="1"/>
  <c r="W928" i="64"/>
  <c r="W827" i="64"/>
  <c r="W847" i="64" s="1"/>
  <c r="W879" i="64"/>
  <c r="W904" i="64"/>
  <c r="W855" i="64"/>
  <c r="W870" i="64" s="1"/>
  <c r="BC2225" i="64"/>
  <c r="BC3103" i="64"/>
  <c r="BC3052" i="64"/>
  <c r="BC3077" i="64"/>
  <c r="BC2167" i="64"/>
  <c r="BC2199" i="64"/>
  <c r="BC2216" i="64" s="1"/>
  <c r="BC2145" i="64"/>
  <c r="BC2158" i="64" s="1"/>
  <c r="BC3026" i="64"/>
  <c r="BC3043" i="64" s="1"/>
  <c r="BC3155" i="64"/>
  <c r="BC3169" i="64" s="1"/>
  <c r="BC2056" i="64"/>
  <c r="BC2091" i="64" s="1"/>
  <c r="BC2477" i="64"/>
  <c r="BC2504" i="64" s="1"/>
  <c r="BC2100" i="64"/>
  <c r="BC2135" i="64" s="1"/>
  <c r="BC2020" i="64"/>
  <c r="BC2047" i="64" s="1"/>
  <c r="BC2581" i="64"/>
  <c r="BC2604" i="64" s="1"/>
  <c r="BC2513" i="64"/>
  <c r="BC2536" i="64" s="1"/>
  <c r="BC1912" i="64"/>
  <c r="BC1939" i="64" s="1"/>
  <c r="BC2613" i="64"/>
  <c r="BC2638" i="64" s="1"/>
  <c r="BC1984" i="64"/>
  <c r="BC2011" i="64" s="1"/>
  <c r="BC2647" i="64"/>
  <c r="BC2672" i="64" s="1"/>
  <c r="BC1877" i="64"/>
  <c r="BC1904" i="64" s="1"/>
  <c r="BC1760" i="64"/>
  <c r="BC1773" i="64" s="1"/>
  <c r="BC1736" i="64"/>
  <c r="BC1853" i="64"/>
  <c r="BC1608" i="64"/>
  <c r="BC1584" i="64"/>
  <c r="BC1599" i="64" s="1"/>
  <c r="BC1277" i="64"/>
  <c r="BC2256" i="64"/>
  <c r="BC2271" i="64" s="1"/>
  <c r="BC933" i="64"/>
  <c r="BC946" i="64" s="1"/>
  <c r="BC1329" i="64"/>
  <c r="BC1342" i="64" s="1"/>
  <c r="BC832" i="64"/>
  <c r="BC2280" i="64"/>
  <c r="BC909" i="64"/>
  <c r="BC884" i="64"/>
  <c r="BC860" i="64"/>
  <c r="BT2224" i="64"/>
  <c r="BT3102" i="64"/>
  <c r="BT3051" i="64"/>
  <c r="BT3076" i="64"/>
  <c r="BT3025" i="64"/>
  <c r="BT2198" i="64"/>
  <c r="BT2166" i="64"/>
  <c r="BT3154" i="64"/>
  <c r="BT2099" i="64"/>
  <c r="BT2580" i="64"/>
  <c r="BT2144" i="64"/>
  <c r="BT2476" i="64"/>
  <c r="BT2019" i="64"/>
  <c r="BT2055" i="64"/>
  <c r="BT1911" i="64"/>
  <c r="BT2646" i="64"/>
  <c r="BT1983" i="64"/>
  <c r="BT1876" i="64"/>
  <c r="BT2512" i="64"/>
  <c r="BT2612" i="64"/>
  <c r="BT1735" i="64"/>
  <c r="BT1750" i="64" s="1"/>
  <c r="BT1759" i="64"/>
  <c r="BT1607" i="64"/>
  <c r="BT1726" i="64" s="1"/>
  <c r="BT1852" i="64"/>
  <c r="BT2255" i="64"/>
  <c r="BT932" i="64"/>
  <c r="BT945" i="64" s="1"/>
  <c r="BT883" i="64"/>
  <c r="BT2279" i="64"/>
  <c r="BT1328" i="64"/>
  <c r="BT1276" i="64"/>
  <c r="BT859" i="64"/>
  <c r="AN2224" i="64"/>
  <c r="AN3102" i="64"/>
  <c r="AN3051" i="64"/>
  <c r="AN3076" i="64"/>
  <c r="AN3025" i="64"/>
  <c r="AN2198" i="64"/>
  <c r="AN2166" i="64"/>
  <c r="AN2144" i="64"/>
  <c r="AN3154" i="64"/>
  <c r="AN2099" i="64"/>
  <c r="AN2476" i="64"/>
  <c r="AN2580" i="64"/>
  <c r="AN2055" i="64"/>
  <c r="AN2019" i="64"/>
  <c r="AN2512" i="64"/>
  <c r="AN2646" i="64"/>
  <c r="AN1876" i="64"/>
  <c r="AN1911" i="64"/>
  <c r="AN1735" i="64"/>
  <c r="AN1750" i="64" s="1"/>
  <c r="AN1759" i="64"/>
  <c r="AN2612" i="64"/>
  <c r="AN1607" i="64"/>
  <c r="AN1726" i="64" s="1"/>
  <c r="AN1983" i="64"/>
  <c r="AN1852" i="64"/>
  <c r="AN2255" i="64"/>
  <c r="AN932" i="64"/>
  <c r="AN945" i="64" s="1"/>
  <c r="AN1328" i="64"/>
  <c r="AN1276" i="64"/>
  <c r="AN883" i="64"/>
  <c r="AN2279" i="64"/>
  <c r="AN859" i="64"/>
  <c r="BU2221" i="64"/>
  <c r="BU2243" i="64" s="1"/>
  <c r="BU3099" i="64"/>
  <c r="BU3116" i="64" s="1"/>
  <c r="BU3073" i="64"/>
  <c r="BU3090" i="64" s="1"/>
  <c r="BU3022" i="64"/>
  <c r="BU3039" i="64" s="1"/>
  <c r="BU3048" i="64"/>
  <c r="BU3065" i="64" s="1"/>
  <c r="BU2163" i="64"/>
  <c r="BU2186" i="64" s="1"/>
  <c r="BU2195" i="64"/>
  <c r="BU2212" i="64" s="1"/>
  <c r="BU2141" i="64"/>
  <c r="BU2154" i="64" s="1"/>
  <c r="BU3151" i="64"/>
  <c r="BU3165" i="64" s="1"/>
  <c r="BU2096" i="64"/>
  <c r="BU2131" i="64" s="1"/>
  <c r="BU2473" i="64"/>
  <c r="BU2500" i="64" s="1"/>
  <c r="BU2577" i="64"/>
  <c r="BU2600" i="64" s="1"/>
  <c r="BU2016" i="64"/>
  <c r="BU2043" i="64" s="1"/>
  <c r="BU2509" i="64"/>
  <c r="BU2532" i="64" s="1"/>
  <c r="BU2643" i="64"/>
  <c r="BU2668" i="64" s="1"/>
  <c r="BU1873" i="64"/>
  <c r="BU1900" i="64" s="1"/>
  <c r="BU2052" i="64"/>
  <c r="BU2087" i="64" s="1"/>
  <c r="BU1980" i="64"/>
  <c r="BU2007" i="64" s="1"/>
  <c r="BU1908" i="64"/>
  <c r="BU1935" i="64" s="1"/>
  <c r="BU1756" i="64"/>
  <c r="BU1769" i="64" s="1"/>
  <c r="BU2609" i="64"/>
  <c r="BU2634" i="64" s="1"/>
  <c r="BU1732" i="64"/>
  <c r="BU1747" i="64" s="1"/>
  <c r="BU1849" i="64"/>
  <c r="BU1604" i="64"/>
  <c r="BU1580" i="64"/>
  <c r="BU1595" i="64" s="1"/>
  <c r="BU2252" i="64"/>
  <c r="BU2267" i="64" s="1"/>
  <c r="BU929" i="64"/>
  <c r="BU942" i="64" s="1"/>
  <c r="BU1325" i="64"/>
  <c r="BU1338" i="64" s="1"/>
  <c r="BU880" i="64"/>
  <c r="BU2276" i="64"/>
  <c r="BU2291" i="64" s="1"/>
  <c r="BU905" i="64"/>
  <c r="BU856" i="64"/>
  <c r="BM2221" i="64"/>
  <c r="BM2243" i="64" s="1"/>
  <c r="BM3099" i="64"/>
  <c r="BM3116" i="64" s="1"/>
  <c r="BM3073" i="64"/>
  <c r="BM3090" i="64" s="1"/>
  <c r="BM3022" i="64"/>
  <c r="BM3039" i="64" s="1"/>
  <c r="BM2163" i="64"/>
  <c r="BM2186" i="64" s="1"/>
  <c r="BM2195" i="64"/>
  <c r="BM2212" i="64" s="1"/>
  <c r="BM3048" i="64"/>
  <c r="BM3065" i="64" s="1"/>
  <c r="BM2141" i="64"/>
  <c r="BM2154" i="64" s="1"/>
  <c r="BM3151" i="64"/>
  <c r="BM3165" i="64" s="1"/>
  <c r="BM2096" i="64"/>
  <c r="BM2131" i="64" s="1"/>
  <c r="BM2473" i="64"/>
  <c r="BM2500" i="64" s="1"/>
  <c r="BM2577" i="64"/>
  <c r="BM2600" i="64" s="1"/>
  <c r="BM2052" i="64"/>
  <c r="BM2087" i="64" s="1"/>
  <c r="BM2509" i="64"/>
  <c r="BM2532" i="64" s="1"/>
  <c r="BM2016" i="64"/>
  <c r="BM2043" i="64" s="1"/>
  <c r="BM1980" i="64"/>
  <c r="BM2007" i="64" s="1"/>
  <c r="BM2643" i="64"/>
  <c r="BM2668" i="64" s="1"/>
  <c r="BM1908" i="64"/>
  <c r="BM1935" i="64" s="1"/>
  <c r="BM1873" i="64"/>
  <c r="BM1900" i="64" s="1"/>
  <c r="BM1732" i="64"/>
  <c r="BM1747" i="64" s="1"/>
  <c r="BM2609" i="64"/>
  <c r="BM2634" i="64" s="1"/>
  <c r="BM1849" i="64"/>
  <c r="BM1604" i="64"/>
  <c r="BM1580" i="64"/>
  <c r="BM1595" i="64" s="1"/>
  <c r="BM1756" i="64"/>
  <c r="BM1769" i="64" s="1"/>
  <c r="BM2252" i="64"/>
  <c r="BM2267" i="64" s="1"/>
  <c r="BM929" i="64"/>
  <c r="BM942" i="64" s="1"/>
  <c r="BM905" i="64"/>
  <c r="BM880" i="64"/>
  <c r="BM1273" i="64"/>
  <c r="BM1288" i="64" s="1"/>
  <c r="BM2276" i="64"/>
  <c r="BM2291" i="64" s="1"/>
  <c r="BM1325" i="64"/>
  <c r="BM1338" i="64" s="1"/>
  <c r="BM856" i="64"/>
  <c r="Y553" i="64"/>
  <c r="BM553" i="64"/>
  <c r="BL556" i="64"/>
  <c r="CA2275" i="64"/>
  <c r="CK2220" i="64"/>
  <c r="CK3098" i="64"/>
  <c r="CK3115" i="64" s="1"/>
  <c r="CK3072" i="64"/>
  <c r="CK3089" i="64" s="1"/>
  <c r="CK3047" i="64"/>
  <c r="CK3064" i="64" s="1"/>
  <c r="CK3021" i="64"/>
  <c r="CK3038" i="64" s="1"/>
  <c r="CK2194" i="64"/>
  <c r="CK2211" i="64" s="1"/>
  <c r="CK2162" i="64"/>
  <c r="CK2185" i="64" s="1"/>
  <c r="CK3150" i="64"/>
  <c r="CK3164" i="64" s="1"/>
  <c r="CK2140" i="64"/>
  <c r="CK2153" i="64" s="1"/>
  <c r="CK2095" i="64"/>
  <c r="CK2472" i="64"/>
  <c r="CK2499" i="64" s="1"/>
  <c r="CK2576" i="64"/>
  <c r="CK2599" i="64" s="1"/>
  <c r="CK2508" i="64"/>
  <c r="CK2531" i="64" s="1"/>
  <c r="CK2051" i="64"/>
  <c r="CK2086" i="64" s="1"/>
  <c r="CK2015" i="64"/>
  <c r="CK2042" i="64" s="1"/>
  <c r="CK1979" i="64"/>
  <c r="CK2006" i="64" s="1"/>
  <c r="CK1907" i="64"/>
  <c r="CK1934" i="64" s="1"/>
  <c r="CK2642" i="64"/>
  <c r="CK2667" i="64" s="1"/>
  <c r="CK1872" i="64"/>
  <c r="CK1899" i="64" s="1"/>
  <c r="CK2608" i="64"/>
  <c r="CK2633" i="64" s="1"/>
  <c r="CK1731" i="64"/>
  <c r="CK1746" i="64" s="1"/>
  <c r="CK1755" i="64"/>
  <c r="CK1768" i="64" s="1"/>
  <c r="CK1603" i="64"/>
  <c r="CK1579" i="64"/>
  <c r="CK1594" i="64" s="1"/>
  <c r="CK2251" i="64"/>
  <c r="CK2266" i="64" s="1"/>
  <c r="CK928" i="64"/>
  <c r="CK1848" i="64"/>
  <c r="CK1863" i="64" s="1"/>
  <c r="CK879" i="64"/>
  <c r="CK2275" i="64"/>
  <c r="CK1272" i="64"/>
  <c r="CK1287" i="64" s="1"/>
  <c r="CK855" i="64"/>
  <c r="CK870" i="64" s="1"/>
  <c r="CK1324" i="64"/>
  <c r="CK1337" i="64" s="1"/>
  <c r="CK904" i="64"/>
  <c r="CC2220" i="64"/>
  <c r="CC3098" i="64"/>
  <c r="CC3115" i="64" s="1"/>
  <c r="CC3072" i="64"/>
  <c r="CC3089" i="64" s="1"/>
  <c r="CC3021" i="64"/>
  <c r="CC3038" i="64" s="1"/>
  <c r="CC3047" i="64"/>
  <c r="CC3064" i="64" s="1"/>
  <c r="CC2194" i="64"/>
  <c r="CC2211" i="64" s="1"/>
  <c r="CC2162" i="64"/>
  <c r="CC2185" i="64" s="1"/>
  <c r="CC2140" i="64"/>
  <c r="CC2153" i="64" s="1"/>
  <c r="CC3150" i="64"/>
  <c r="CC3164" i="64" s="1"/>
  <c r="CC2472" i="64"/>
  <c r="CC2499" i="64" s="1"/>
  <c r="CC2095" i="64"/>
  <c r="CC2051" i="64"/>
  <c r="CC2086" i="64" s="1"/>
  <c r="CC2576" i="64"/>
  <c r="CC2599" i="64" s="1"/>
  <c r="CC2015" i="64"/>
  <c r="CC2042" i="64" s="1"/>
  <c r="CC2508" i="64"/>
  <c r="CC2531" i="64" s="1"/>
  <c r="CC2642" i="64"/>
  <c r="CC2667" i="64" s="1"/>
  <c r="CC1872" i="64"/>
  <c r="CC1899" i="64" s="1"/>
  <c r="CC1755" i="64"/>
  <c r="CC1768" i="64" s="1"/>
  <c r="CC2608" i="64"/>
  <c r="CC2633" i="64" s="1"/>
  <c r="CC1979" i="64"/>
  <c r="CC2006" i="64" s="1"/>
  <c r="CC1848" i="64"/>
  <c r="CC1863" i="64" s="1"/>
  <c r="CC1603" i="64"/>
  <c r="CC1907" i="64"/>
  <c r="CC1934" i="64" s="1"/>
  <c r="CC1579" i="64"/>
  <c r="CC1594" i="64" s="1"/>
  <c r="CC1731" i="64"/>
  <c r="CC1746" i="64" s="1"/>
  <c r="CC2251" i="64"/>
  <c r="CC2266" i="64" s="1"/>
  <c r="CC928" i="64"/>
  <c r="CC1324" i="64"/>
  <c r="CC1337" i="64" s="1"/>
  <c r="CC879" i="64"/>
  <c r="CC904" i="64"/>
  <c r="CC855" i="64"/>
  <c r="CC870" i="64" s="1"/>
  <c r="BU2220" i="64"/>
  <c r="BU3098" i="64"/>
  <c r="BU3115" i="64" s="1"/>
  <c r="BU3072" i="64"/>
  <c r="BU3089" i="64" s="1"/>
  <c r="BU3021" i="64"/>
  <c r="BU3038" i="64" s="1"/>
  <c r="BU3047" i="64"/>
  <c r="BU3064" i="64" s="1"/>
  <c r="BU2194" i="64"/>
  <c r="BU2211" i="64" s="1"/>
  <c r="BU2162" i="64"/>
  <c r="BU2185" i="64" s="1"/>
  <c r="BU2140" i="64"/>
  <c r="BU2153" i="64" s="1"/>
  <c r="BU3150" i="64"/>
  <c r="BU3164" i="64" s="1"/>
  <c r="BU2095" i="64"/>
  <c r="BU2051" i="64"/>
  <c r="BU2086" i="64" s="1"/>
  <c r="BU2472" i="64"/>
  <c r="BU2499" i="64" s="1"/>
  <c r="BU2576" i="64"/>
  <c r="BU2599" i="64" s="1"/>
  <c r="BU2508" i="64"/>
  <c r="BU2531" i="64" s="1"/>
  <c r="BU2015" i="64"/>
  <c r="BU2042" i="64" s="1"/>
  <c r="BU2642" i="64"/>
  <c r="BU2667" i="64" s="1"/>
  <c r="BU1979" i="64"/>
  <c r="BU2006" i="64" s="1"/>
  <c r="BU1907" i="64"/>
  <c r="BU1934" i="64" s="1"/>
  <c r="BU1872" i="64"/>
  <c r="BU1899" i="64" s="1"/>
  <c r="BU2608" i="64"/>
  <c r="BU2633" i="64" s="1"/>
  <c r="BU1848" i="64"/>
  <c r="BU1863" i="64" s="1"/>
  <c r="BU1603" i="64"/>
  <c r="BU1579" i="64"/>
  <c r="BU1594" i="64" s="1"/>
  <c r="BU2251" i="64"/>
  <c r="BU2266" i="64" s="1"/>
  <c r="BU928" i="64"/>
  <c r="BU1755" i="64"/>
  <c r="BU1768" i="64" s="1"/>
  <c r="BU879" i="64"/>
  <c r="BU1272" i="64"/>
  <c r="BU1287" i="64" s="1"/>
  <c r="BU1324" i="64"/>
  <c r="BU1337" i="64" s="1"/>
  <c r="BU855" i="64"/>
  <c r="BU870" i="64" s="1"/>
  <c r="BU1731" i="64"/>
  <c r="BU1746" i="64" s="1"/>
  <c r="BM2220" i="64"/>
  <c r="BM3098" i="64"/>
  <c r="BM3115" i="64" s="1"/>
  <c r="BM3072" i="64"/>
  <c r="BM3089" i="64" s="1"/>
  <c r="BM3047" i="64"/>
  <c r="BM3064" i="64" s="1"/>
  <c r="BM3021" i="64"/>
  <c r="BM3038" i="64" s="1"/>
  <c r="BM2194" i="64"/>
  <c r="BM2211" i="64" s="1"/>
  <c r="BM2162" i="64"/>
  <c r="BM2185" i="64" s="1"/>
  <c r="BM3150" i="64"/>
  <c r="BM3164" i="64" s="1"/>
  <c r="BM2140" i="64"/>
  <c r="BM2153" i="64" s="1"/>
  <c r="BM2472" i="64"/>
  <c r="BM2499" i="64" s="1"/>
  <c r="BM2095" i="64"/>
  <c r="BM2051" i="64"/>
  <c r="BM2086" i="64" s="1"/>
  <c r="BM2015" i="64"/>
  <c r="BM2042" i="64" s="1"/>
  <c r="BM2576" i="64"/>
  <c r="BM2599" i="64" s="1"/>
  <c r="BM2508" i="64"/>
  <c r="BM2531" i="64" s="1"/>
  <c r="BM1979" i="64"/>
  <c r="BM2006" i="64" s="1"/>
  <c r="BM1907" i="64"/>
  <c r="BM1934" i="64" s="1"/>
  <c r="BM2642" i="64"/>
  <c r="BM2667" i="64" s="1"/>
  <c r="BM1872" i="64"/>
  <c r="BM1899" i="64" s="1"/>
  <c r="BM1848" i="64"/>
  <c r="BM1863" i="64" s="1"/>
  <c r="BM2608" i="64"/>
  <c r="BM2633" i="64" s="1"/>
  <c r="BM1755" i="64"/>
  <c r="BM1768" i="64" s="1"/>
  <c r="BM1603" i="64"/>
  <c r="BM1579" i="64"/>
  <c r="BM1594" i="64" s="1"/>
  <c r="BM2251" i="64"/>
  <c r="BM2266" i="64" s="1"/>
  <c r="BM1731" i="64"/>
  <c r="BM1746" i="64" s="1"/>
  <c r="BM928" i="64"/>
  <c r="BM879" i="64"/>
  <c r="BM904" i="64"/>
  <c r="BM855" i="64"/>
  <c r="BM870" i="64" s="1"/>
  <c r="BM1272" i="64"/>
  <c r="BM1287" i="64" s="1"/>
  <c r="BM1324" i="64"/>
  <c r="BM1337" i="64" s="1"/>
  <c r="BE2220" i="64"/>
  <c r="BE3098" i="64"/>
  <c r="BE3115" i="64" s="1"/>
  <c r="BE3072" i="64"/>
  <c r="BE3089" i="64" s="1"/>
  <c r="BE3047" i="64"/>
  <c r="BE3064" i="64" s="1"/>
  <c r="BE3021" i="64"/>
  <c r="BE3038" i="64" s="1"/>
  <c r="BE2162" i="64"/>
  <c r="BE2185" i="64" s="1"/>
  <c r="BE2140" i="64"/>
  <c r="BE2153" i="64" s="1"/>
  <c r="BE3150" i="64"/>
  <c r="BE3164" i="64" s="1"/>
  <c r="BE2194" i="64"/>
  <c r="BE2211" i="64" s="1"/>
  <c r="BE2095" i="64"/>
  <c r="BE2051" i="64"/>
  <c r="BE2086" i="64" s="1"/>
  <c r="BE2472" i="64"/>
  <c r="BE2499" i="64" s="1"/>
  <c r="BE2015" i="64"/>
  <c r="BE2042" i="64" s="1"/>
  <c r="BE2576" i="64"/>
  <c r="BE2599" i="64" s="1"/>
  <c r="BE2508" i="64"/>
  <c r="BE2531" i="64" s="1"/>
  <c r="BE2642" i="64"/>
  <c r="BE2667" i="64" s="1"/>
  <c r="BE1872" i="64"/>
  <c r="BE1899" i="64" s="1"/>
  <c r="BE1979" i="64"/>
  <c r="BE2006" i="64" s="1"/>
  <c r="BE1907" i="64"/>
  <c r="BE1934" i="64" s="1"/>
  <c r="BE1755" i="64"/>
  <c r="BE1768" i="64" s="1"/>
  <c r="BE2608" i="64"/>
  <c r="BE2633" i="64" s="1"/>
  <c r="BE1603" i="64"/>
  <c r="BE1848" i="64"/>
  <c r="BE1863" i="64" s="1"/>
  <c r="BE1731" i="64"/>
  <c r="BE1746" i="64" s="1"/>
  <c r="BE1579" i="64"/>
  <c r="BE1594" i="64" s="1"/>
  <c r="BE2251" i="64"/>
  <c r="BE2266" i="64" s="1"/>
  <c r="BE928" i="64"/>
  <c r="BE1272" i="64"/>
  <c r="BE1287" i="64" s="1"/>
  <c r="BE1324" i="64"/>
  <c r="BE1337" i="64" s="1"/>
  <c r="BE879" i="64"/>
  <c r="BE904" i="64"/>
  <c r="BE855" i="64"/>
  <c r="BE870" i="64" s="1"/>
  <c r="AW2220" i="64"/>
  <c r="AW3098" i="64"/>
  <c r="AW3115" i="64" s="1"/>
  <c r="AW3072" i="64"/>
  <c r="AW3089" i="64" s="1"/>
  <c r="AW3021" i="64"/>
  <c r="AW3038" i="64" s="1"/>
  <c r="AW3047" i="64"/>
  <c r="AW3064" i="64" s="1"/>
  <c r="AW2194" i="64"/>
  <c r="AW2211" i="64" s="1"/>
  <c r="AW2162" i="64"/>
  <c r="AW2185" i="64" s="1"/>
  <c r="AW3150" i="64"/>
  <c r="AW3164" i="64" s="1"/>
  <c r="AW2140" i="64"/>
  <c r="AW2153" i="64" s="1"/>
  <c r="AW2095" i="64"/>
  <c r="AW2472" i="64"/>
  <c r="AW2499" i="64" s="1"/>
  <c r="AW2576" i="64"/>
  <c r="AW2599" i="64" s="1"/>
  <c r="AW2508" i="64"/>
  <c r="AW2531" i="64" s="1"/>
  <c r="AW2051" i="64"/>
  <c r="AW2086" i="64" s="1"/>
  <c r="AW2015" i="64"/>
  <c r="AW2042" i="64" s="1"/>
  <c r="AW2642" i="64"/>
  <c r="AW2667" i="64" s="1"/>
  <c r="AW1979" i="64"/>
  <c r="AW2006" i="64" s="1"/>
  <c r="AW1907" i="64"/>
  <c r="AW1934" i="64" s="1"/>
  <c r="AW1872" i="64"/>
  <c r="AW1899" i="64" s="1"/>
  <c r="AW1755" i="64"/>
  <c r="AW1768" i="64" s="1"/>
  <c r="AW1848" i="64"/>
  <c r="AW1863" i="64" s="1"/>
  <c r="AW1603" i="64"/>
  <c r="AW2608" i="64"/>
  <c r="AW2633" i="64" s="1"/>
  <c r="AW1579" i="64"/>
  <c r="AW1594" i="64" s="1"/>
  <c r="AW2251" i="64"/>
  <c r="AW2266" i="64" s="1"/>
  <c r="AW928" i="64"/>
  <c r="AW1731" i="64"/>
  <c r="AW1746" i="64" s="1"/>
  <c r="AW904" i="64"/>
  <c r="AW879" i="64"/>
  <c r="AW1272" i="64"/>
  <c r="AW1287" i="64" s="1"/>
  <c r="AW1324" i="64"/>
  <c r="AW1337" i="64" s="1"/>
  <c r="AW855" i="64"/>
  <c r="AW870" i="64" s="1"/>
  <c r="AO2220" i="64"/>
  <c r="AO3098" i="64"/>
  <c r="AO3115" i="64" s="1"/>
  <c r="AO3072" i="64"/>
  <c r="AO3089" i="64" s="1"/>
  <c r="AO3021" i="64"/>
  <c r="AO3038" i="64" s="1"/>
  <c r="AO3047" i="64"/>
  <c r="AO3064" i="64" s="1"/>
  <c r="AO2162" i="64"/>
  <c r="AO2185" i="64" s="1"/>
  <c r="AO2194" i="64"/>
  <c r="AO2211" i="64" s="1"/>
  <c r="AO2140" i="64"/>
  <c r="AO2153" i="64" s="1"/>
  <c r="AO3150" i="64"/>
  <c r="AO3164" i="64" s="1"/>
  <c r="AO2095" i="64"/>
  <c r="AO2472" i="64"/>
  <c r="AO2499" i="64" s="1"/>
  <c r="AO2051" i="64"/>
  <c r="AO2086" i="64" s="1"/>
  <c r="AO2015" i="64"/>
  <c r="AO2042" i="64" s="1"/>
  <c r="AO1979" i="64"/>
  <c r="AO2006" i="64" s="1"/>
  <c r="AO1907" i="64"/>
  <c r="AO1934" i="64" s="1"/>
  <c r="AO2642" i="64"/>
  <c r="AO2667" i="64" s="1"/>
  <c r="AO2576" i="64"/>
  <c r="AO2599" i="64" s="1"/>
  <c r="AO2508" i="64"/>
  <c r="AO2531" i="64" s="1"/>
  <c r="AO1872" i="64"/>
  <c r="AO1899" i="64" s="1"/>
  <c r="AO1848" i="64"/>
  <c r="AO1863" i="64" s="1"/>
  <c r="AO1603" i="64"/>
  <c r="AO1579" i="64"/>
  <c r="AO1594" i="64" s="1"/>
  <c r="AO1731" i="64"/>
  <c r="AO1746" i="64" s="1"/>
  <c r="AO2251" i="64"/>
  <c r="AO2266" i="64" s="1"/>
  <c r="AO2608" i="64"/>
  <c r="AO2633" i="64" s="1"/>
  <c r="AO928" i="64"/>
  <c r="AO1755" i="64"/>
  <c r="AO1768" i="64" s="1"/>
  <c r="AO879" i="64"/>
  <c r="AO855" i="64"/>
  <c r="AO870" i="64" s="1"/>
  <c r="AO1272" i="64"/>
  <c r="AO1287" i="64" s="1"/>
  <c r="AO904" i="64"/>
  <c r="AG2220" i="64"/>
  <c r="AG3098" i="64"/>
  <c r="AG3115" i="64" s="1"/>
  <c r="AG3072" i="64"/>
  <c r="AG3089" i="64" s="1"/>
  <c r="AG3021" i="64"/>
  <c r="AG3038" i="64" s="1"/>
  <c r="AG2194" i="64"/>
  <c r="AG2211" i="64" s="1"/>
  <c r="AG2162" i="64"/>
  <c r="AG2185" i="64" s="1"/>
  <c r="AG3047" i="64"/>
  <c r="AG3064" i="64" s="1"/>
  <c r="AG2140" i="64"/>
  <c r="AG2153" i="64" s="1"/>
  <c r="AG3150" i="64"/>
  <c r="AG3164" i="64" s="1"/>
  <c r="AG2095" i="64"/>
  <c r="AG2472" i="64"/>
  <c r="AG2499" i="64" s="1"/>
  <c r="AG2576" i="64"/>
  <c r="AG2599" i="64" s="1"/>
  <c r="AG2508" i="64"/>
  <c r="AG2531" i="64" s="1"/>
  <c r="AG2015" i="64"/>
  <c r="AG2042" i="64" s="1"/>
  <c r="AG2051" i="64"/>
  <c r="AG2086" i="64" s="1"/>
  <c r="AG2642" i="64"/>
  <c r="AG2667" i="64" s="1"/>
  <c r="AG1872" i="64"/>
  <c r="AG1899" i="64" s="1"/>
  <c r="AG1979" i="64"/>
  <c r="AG2006" i="64" s="1"/>
  <c r="AG1907" i="64"/>
  <c r="AG1934" i="64" s="1"/>
  <c r="AG2608" i="64"/>
  <c r="AG2633" i="64" s="1"/>
  <c r="AG1848" i="64"/>
  <c r="AG1863" i="64" s="1"/>
  <c r="AG1755" i="64"/>
  <c r="AG1768" i="64" s="1"/>
  <c r="AG1603" i="64"/>
  <c r="AG1731" i="64"/>
  <c r="AG1746" i="64" s="1"/>
  <c r="AG1579" i="64"/>
  <c r="AG1594" i="64" s="1"/>
  <c r="AG2251" i="64"/>
  <c r="AG2266" i="64" s="1"/>
  <c r="AG928" i="64"/>
  <c r="AG1272" i="64"/>
  <c r="AG1287" i="64" s="1"/>
  <c r="AG879" i="64"/>
  <c r="AG1324" i="64"/>
  <c r="AG1337" i="64" s="1"/>
  <c r="AG904" i="64"/>
  <c r="AG855" i="64"/>
  <c r="AG870" i="64" s="1"/>
  <c r="Y2220" i="64"/>
  <c r="Y3098" i="64"/>
  <c r="Y3115" i="64" s="1"/>
  <c r="Y3072" i="64"/>
  <c r="Y3089" i="64" s="1"/>
  <c r="Y3047" i="64"/>
  <c r="Y3064" i="64" s="1"/>
  <c r="Y3021" i="64"/>
  <c r="Y3038" i="64" s="1"/>
  <c r="Y2194" i="64"/>
  <c r="Y2211" i="64" s="1"/>
  <c r="Y2162" i="64"/>
  <c r="Y2185" i="64" s="1"/>
  <c r="Y3150" i="64"/>
  <c r="Y3164" i="64" s="1"/>
  <c r="Y2140" i="64"/>
  <c r="Y2153" i="64" s="1"/>
  <c r="Y2095" i="64"/>
  <c r="Y2472" i="64"/>
  <c r="Y2499" i="64" s="1"/>
  <c r="Y2051" i="64"/>
  <c r="Y2086" i="64" s="1"/>
  <c r="Y2576" i="64"/>
  <c r="Y2599" i="64" s="1"/>
  <c r="Y2508" i="64"/>
  <c r="Y2531" i="64" s="1"/>
  <c r="Y2015" i="64"/>
  <c r="Y2042" i="64" s="1"/>
  <c r="Y1979" i="64"/>
  <c r="Y2006" i="64" s="1"/>
  <c r="Y2642" i="64"/>
  <c r="Y2667" i="64" s="1"/>
  <c r="Y1907" i="64"/>
  <c r="Y1934" i="64" s="1"/>
  <c r="Y1872" i="64"/>
  <c r="Y1899" i="64" s="1"/>
  <c r="Y2608" i="64"/>
  <c r="Y2633" i="64" s="1"/>
  <c r="Y1755" i="64"/>
  <c r="Y1768" i="64" s="1"/>
  <c r="Y1603" i="64"/>
  <c r="Y1579" i="64"/>
  <c r="Y1594" i="64" s="1"/>
  <c r="Y1848" i="64"/>
  <c r="Y1863" i="64" s="1"/>
  <c r="Y2251" i="64"/>
  <c r="Y2266" i="64" s="1"/>
  <c r="Y928" i="64"/>
  <c r="Y1731" i="64"/>
  <c r="Y1746" i="64" s="1"/>
  <c r="Y879" i="64"/>
  <c r="Y904" i="64"/>
  <c r="Y1272" i="64"/>
  <c r="Y1287" i="64" s="1"/>
  <c r="Y855" i="64"/>
  <c r="Y870" i="64" s="1"/>
  <c r="Y1324" i="64"/>
  <c r="Y1337" i="64" s="1"/>
  <c r="CK2225" i="64"/>
  <c r="CK3103" i="64"/>
  <c r="CK3077" i="64"/>
  <c r="CK3026" i="64"/>
  <c r="CK3043" i="64" s="1"/>
  <c r="CK2167" i="64"/>
  <c r="CK3052" i="64"/>
  <c r="CK2199" i="64"/>
  <c r="CK2216" i="64" s="1"/>
  <c r="CK3155" i="64"/>
  <c r="CK3169" i="64" s="1"/>
  <c r="CK2145" i="64"/>
  <c r="CK2158" i="64" s="1"/>
  <c r="CK2581" i="64"/>
  <c r="CK2604" i="64" s="1"/>
  <c r="CK2100" i="64"/>
  <c r="CK2135" i="64" s="1"/>
  <c r="CK2056" i="64"/>
  <c r="CK2091" i="64" s="1"/>
  <c r="CK2020" i="64"/>
  <c r="CK2047" i="64" s="1"/>
  <c r="CK1984" i="64"/>
  <c r="CK2011" i="64" s="1"/>
  <c r="CK2513" i="64"/>
  <c r="CK2536" i="64" s="1"/>
  <c r="CK2647" i="64"/>
  <c r="CK2672" i="64" s="1"/>
  <c r="CK2477" i="64"/>
  <c r="CK2504" i="64" s="1"/>
  <c r="CK1912" i="64"/>
  <c r="CK1939" i="64" s="1"/>
  <c r="CK1877" i="64"/>
  <c r="CK1904" i="64" s="1"/>
  <c r="CK1853" i="64"/>
  <c r="CK2613" i="64"/>
  <c r="CK2638" i="64" s="1"/>
  <c r="CK1760" i="64"/>
  <c r="CK1773" i="64" s="1"/>
  <c r="CK1736" i="64"/>
  <c r="CK1277" i="64"/>
  <c r="CK1584" i="64"/>
  <c r="CK1599" i="64" s="1"/>
  <c r="CK1608" i="64"/>
  <c r="CK933" i="64"/>
  <c r="CK946" i="64" s="1"/>
  <c r="CK909" i="64"/>
  <c r="CK1329" i="64"/>
  <c r="CK1342" i="64" s="1"/>
  <c r="CK2256" i="64"/>
  <c r="CK2271" i="64" s="1"/>
  <c r="CK2280" i="64"/>
  <c r="CK884" i="64"/>
  <c r="CK860" i="64"/>
  <c r="CK832" i="64"/>
  <c r="CC2225" i="64"/>
  <c r="CC3103" i="64"/>
  <c r="CC3077" i="64"/>
  <c r="CC3052" i="64"/>
  <c r="CC2199" i="64"/>
  <c r="CC2216" i="64" s="1"/>
  <c r="CC2167" i="64"/>
  <c r="CC3026" i="64"/>
  <c r="CC3043" i="64" s="1"/>
  <c r="CC3155" i="64"/>
  <c r="CC3169" i="64" s="1"/>
  <c r="CC2145" i="64"/>
  <c r="CC2158" i="64" s="1"/>
  <c r="CC2581" i="64"/>
  <c r="CC2604" i="64" s="1"/>
  <c r="CC2100" i="64"/>
  <c r="CC2135" i="64" s="1"/>
  <c r="CC2056" i="64"/>
  <c r="CC2091" i="64" s="1"/>
  <c r="CC2020" i="64"/>
  <c r="CC2047" i="64" s="1"/>
  <c r="CC2513" i="64"/>
  <c r="CC2536" i="64" s="1"/>
  <c r="CC2477" i="64"/>
  <c r="CC2504" i="64" s="1"/>
  <c r="CC1984" i="64"/>
  <c r="CC2011" i="64" s="1"/>
  <c r="CC2647" i="64"/>
  <c r="CC2672" i="64" s="1"/>
  <c r="CC1877" i="64"/>
  <c r="CC1904" i="64" s="1"/>
  <c r="CC1853" i="64"/>
  <c r="CC2613" i="64"/>
  <c r="CC2638" i="64" s="1"/>
  <c r="CC1736" i="64"/>
  <c r="CC1912" i="64"/>
  <c r="CC1939" i="64" s="1"/>
  <c r="CC1760" i="64"/>
  <c r="CC1773" i="64" s="1"/>
  <c r="CC1608" i="64"/>
  <c r="CC1584" i="64"/>
  <c r="CC1599" i="64" s="1"/>
  <c r="CC1277" i="64"/>
  <c r="CC933" i="64"/>
  <c r="CC946" i="64" s="1"/>
  <c r="CC909" i="64"/>
  <c r="CC1329" i="64"/>
  <c r="CC1342" i="64" s="1"/>
  <c r="CC884" i="64"/>
  <c r="CC2280" i="64"/>
  <c r="CC860" i="64"/>
  <c r="CC2256" i="64"/>
  <c r="CC2271" i="64" s="1"/>
  <c r="CC832" i="64"/>
  <c r="BU2225" i="64"/>
  <c r="BU3103" i="64"/>
  <c r="BU3077" i="64"/>
  <c r="BU3052" i="64"/>
  <c r="BU2167" i="64"/>
  <c r="BU3026" i="64"/>
  <c r="BU3043" i="64" s="1"/>
  <c r="BU3155" i="64"/>
  <c r="BU3169" i="64" s="1"/>
  <c r="BU2145" i="64"/>
  <c r="BU2158" i="64" s="1"/>
  <c r="BU2581" i="64"/>
  <c r="BU2604" i="64" s="1"/>
  <c r="BU2199" i="64"/>
  <c r="BU2216" i="64" s="1"/>
  <c r="BU2100" i="64"/>
  <c r="BU2135" i="64" s="1"/>
  <c r="BU2056" i="64"/>
  <c r="BU2091" i="64" s="1"/>
  <c r="BU2513" i="64"/>
  <c r="BU2536" i="64" s="1"/>
  <c r="BU2477" i="64"/>
  <c r="BU2504" i="64" s="1"/>
  <c r="BU1984" i="64"/>
  <c r="BU2011" i="64" s="1"/>
  <c r="BU2647" i="64"/>
  <c r="BU2672" i="64" s="1"/>
  <c r="BU1877" i="64"/>
  <c r="BU1904" i="64" s="1"/>
  <c r="BU1912" i="64"/>
  <c r="BU1939" i="64" s="1"/>
  <c r="BU1853" i="64"/>
  <c r="BU2020" i="64"/>
  <c r="BU2047" i="64" s="1"/>
  <c r="BU2613" i="64"/>
  <c r="BU2638" i="64" s="1"/>
  <c r="BU1736" i="64"/>
  <c r="BU1760" i="64"/>
  <c r="BU1773" i="64" s="1"/>
  <c r="BU1277" i="64"/>
  <c r="BU933" i="64"/>
  <c r="BU946" i="64" s="1"/>
  <c r="BU1608" i="64"/>
  <c r="BU909" i="64"/>
  <c r="BU1584" i="64"/>
  <c r="BU1599" i="64" s="1"/>
  <c r="BU1329" i="64"/>
  <c r="BU1342" i="64" s="1"/>
  <c r="BU2256" i="64"/>
  <c r="BU2271" i="64" s="1"/>
  <c r="BU2280" i="64"/>
  <c r="BU860" i="64"/>
  <c r="BU832" i="64"/>
  <c r="BM2225" i="64"/>
  <c r="BM3103" i="64"/>
  <c r="BM3077" i="64"/>
  <c r="BM3052" i="64"/>
  <c r="BM2199" i="64"/>
  <c r="BM2216" i="64" s="1"/>
  <c r="BM2167" i="64"/>
  <c r="BM3155" i="64"/>
  <c r="BM3169" i="64" s="1"/>
  <c r="BM2145" i="64"/>
  <c r="BM2158" i="64" s="1"/>
  <c r="BM3026" i="64"/>
  <c r="BM3043" i="64" s="1"/>
  <c r="BM2581" i="64"/>
  <c r="BM2604" i="64" s="1"/>
  <c r="BM2100" i="64"/>
  <c r="BM2135" i="64" s="1"/>
  <c r="BM2056" i="64"/>
  <c r="BM2091" i="64" s="1"/>
  <c r="BM2020" i="64"/>
  <c r="BM2047" i="64" s="1"/>
  <c r="BM1984" i="64"/>
  <c r="BM2011" i="64" s="1"/>
  <c r="BM1912" i="64"/>
  <c r="BM1939" i="64" s="1"/>
  <c r="BM2647" i="64"/>
  <c r="BM2672" i="64" s="1"/>
  <c r="BM1877" i="64"/>
  <c r="BM1904" i="64" s="1"/>
  <c r="BM2513" i="64"/>
  <c r="BM2536" i="64" s="1"/>
  <c r="BM1853" i="64"/>
  <c r="BM2477" i="64"/>
  <c r="BM2504" i="64" s="1"/>
  <c r="BM2613" i="64"/>
  <c r="BM2638" i="64" s="1"/>
  <c r="BM1736" i="64"/>
  <c r="BM1760" i="64"/>
  <c r="BM1773" i="64" s="1"/>
  <c r="BM1277" i="64"/>
  <c r="BM1608" i="64"/>
  <c r="BM933" i="64"/>
  <c r="BM946" i="64" s="1"/>
  <c r="BM1584" i="64"/>
  <c r="BM1599" i="64" s="1"/>
  <c r="BM909" i="64"/>
  <c r="BM1329" i="64"/>
  <c r="BM1342" i="64" s="1"/>
  <c r="BM2280" i="64"/>
  <c r="BM860" i="64"/>
  <c r="BM2256" i="64"/>
  <c r="BM2271" i="64" s="1"/>
  <c r="BM884" i="64"/>
  <c r="BM832" i="64"/>
  <c r="BE2225" i="64"/>
  <c r="BE3103" i="64"/>
  <c r="BE3077" i="64"/>
  <c r="BE3026" i="64"/>
  <c r="BE3043" i="64" s="1"/>
  <c r="BE2199" i="64"/>
  <c r="BE2216" i="64" s="1"/>
  <c r="BE3155" i="64"/>
  <c r="BE3169" i="64" s="1"/>
  <c r="BE3052" i="64"/>
  <c r="BE2167" i="64"/>
  <c r="BE2145" i="64"/>
  <c r="BE2158" i="64" s="1"/>
  <c r="BE2581" i="64"/>
  <c r="BE2604" i="64" s="1"/>
  <c r="BE2100" i="64"/>
  <c r="BE2135" i="64" s="1"/>
  <c r="BE2056" i="64"/>
  <c r="BE2091" i="64" s="1"/>
  <c r="BE2020" i="64"/>
  <c r="BE2047" i="64" s="1"/>
  <c r="BE2513" i="64"/>
  <c r="BE2536" i="64" s="1"/>
  <c r="BE2477" i="64"/>
  <c r="BE2504" i="64" s="1"/>
  <c r="BE1984" i="64"/>
  <c r="BE2011" i="64" s="1"/>
  <c r="BE2647" i="64"/>
  <c r="BE2672" i="64" s="1"/>
  <c r="BE1877" i="64"/>
  <c r="BE1904" i="64" s="1"/>
  <c r="BE1853" i="64"/>
  <c r="BE1912" i="64"/>
  <c r="BE1939" i="64" s="1"/>
  <c r="BE2613" i="64"/>
  <c r="BE2638" i="64" s="1"/>
  <c r="BE1760" i="64"/>
  <c r="BE1773" i="64" s="1"/>
  <c r="BE1736" i="64"/>
  <c r="BE1277" i="64"/>
  <c r="BE1584" i="64"/>
  <c r="BE1599" i="64" s="1"/>
  <c r="BE933" i="64"/>
  <c r="BE946" i="64" s="1"/>
  <c r="BE909" i="64"/>
  <c r="BE1329" i="64"/>
  <c r="BE1342" i="64" s="1"/>
  <c r="BE2256" i="64"/>
  <c r="BE2271" i="64" s="1"/>
  <c r="BE2280" i="64"/>
  <c r="BE884" i="64"/>
  <c r="BE860" i="64"/>
  <c r="BE832" i="64"/>
  <c r="AW2225" i="64"/>
  <c r="AW3103" i="64"/>
  <c r="AW3077" i="64"/>
  <c r="AW3026" i="64"/>
  <c r="AW3043" i="64" s="1"/>
  <c r="AW2199" i="64"/>
  <c r="AW2216" i="64" s="1"/>
  <c r="AW2167" i="64"/>
  <c r="AW3155" i="64"/>
  <c r="AW3169" i="64" s="1"/>
  <c r="AW3052" i="64"/>
  <c r="AW2145" i="64"/>
  <c r="AW2158" i="64" s="1"/>
  <c r="AW2581" i="64"/>
  <c r="AW2604" i="64" s="1"/>
  <c r="AW2100" i="64"/>
  <c r="AW2135" i="64" s="1"/>
  <c r="AW2513" i="64"/>
  <c r="AW2536" i="64" s="1"/>
  <c r="AW2477" i="64"/>
  <c r="AW2504" i="64" s="1"/>
  <c r="AW1984" i="64"/>
  <c r="AW2011" i="64" s="1"/>
  <c r="AW2056" i="64"/>
  <c r="AW2091" i="64" s="1"/>
  <c r="AW2020" i="64"/>
  <c r="AW2047" i="64" s="1"/>
  <c r="AW2647" i="64"/>
  <c r="AW2672" i="64" s="1"/>
  <c r="AW1912" i="64"/>
  <c r="AW1939" i="64" s="1"/>
  <c r="AW1877" i="64"/>
  <c r="AW1904" i="64" s="1"/>
  <c r="AW1853" i="64"/>
  <c r="AW2613" i="64"/>
  <c r="AW2638" i="64" s="1"/>
  <c r="AW1736" i="64"/>
  <c r="AW1760" i="64"/>
  <c r="AW1773" i="64" s="1"/>
  <c r="AW1584" i="64"/>
  <c r="AW1599" i="64" s="1"/>
  <c r="AW1277" i="64"/>
  <c r="AW933" i="64"/>
  <c r="AW946" i="64" s="1"/>
  <c r="AW1608" i="64"/>
  <c r="AW909" i="64"/>
  <c r="AW1329" i="64"/>
  <c r="AW1342" i="64" s="1"/>
  <c r="AW884" i="64"/>
  <c r="AW2280" i="64"/>
  <c r="AW860" i="64"/>
  <c r="AW2256" i="64"/>
  <c r="AW2271" i="64" s="1"/>
  <c r="AW832" i="64"/>
  <c r="AO2225" i="64"/>
  <c r="AO3103" i="64"/>
  <c r="AO3077" i="64"/>
  <c r="AO3052" i="64"/>
  <c r="AO2199" i="64"/>
  <c r="AO2216" i="64" s="1"/>
  <c r="AO2167" i="64"/>
  <c r="AO3155" i="64"/>
  <c r="AO3169" i="64" s="1"/>
  <c r="AO3026" i="64"/>
  <c r="AO3043" i="64" s="1"/>
  <c r="AO2145" i="64"/>
  <c r="AO2158" i="64" s="1"/>
  <c r="AO2581" i="64"/>
  <c r="AO2604" i="64" s="1"/>
  <c r="AO2100" i="64"/>
  <c r="AO2135" i="64" s="1"/>
  <c r="AO2056" i="64"/>
  <c r="AO2091" i="64" s="1"/>
  <c r="AO2020" i="64"/>
  <c r="AO2047" i="64" s="1"/>
  <c r="AO2513" i="64"/>
  <c r="AO2536" i="64" s="1"/>
  <c r="AO2477" i="64"/>
  <c r="AO2504" i="64" s="1"/>
  <c r="AO1984" i="64"/>
  <c r="AO2011" i="64" s="1"/>
  <c r="AO1912" i="64"/>
  <c r="AO1939" i="64" s="1"/>
  <c r="AO2647" i="64"/>
  <c r="AO2672" i="64" s="1"/>
  <c r="AO1877" i="64"/>
  <c r="AO1904" i="64" s="1"/>
  <c r="AO1853" i="64"/>
  <c r="AO2613" i="64"/>
  <c r="AO2638" i="64" s="1"/>
  <c r="AO1736" i="64"/>
  <c r="AO1760" i="64"/>
  <c r="AO1773" i="64" s="1"/>
  <c r="AO1608" i="64"/>
  <c r="AO1277" i="64"/>
  <c r="AO933" i="64"/>
  <c r="AO946" i="64" s="1"/>
  <c r="AO909" i="64"/>
  <c r="AO1584" i="64"/>
  <c r="AO1599" i="64" s="1"/>
  <c r="AO1329" i="64"/>
  <c r="AO1342" i="64" s="1"/>
  <c r="AO2256" i="64"/>
  <c r="AO2271" i="64" s="1"/>
  <c r="AO884" i="64"/>
  <c r="AO2280" i="64"/>
  <c r="AO860" i="64"/>
  <c r="AO832" i="64"/>
  <c r="AG2225" i="64"/>
  <c r="AG3103" i="64"/>
  <c r="AG3077" i="64"/>
  <c r="AG3052" i="64"/>
  <c r="AG3026" i="64"/>
  <c r="AG3043" i="64" s="1"/>
  <c r="AG2199" i="64"/>
  <c r="AG2216" i="64" s="1"/>
  <c r="AG2167" i="64"/>
  <c r="AG3155" i="64"/>
  <c r="AG3169" i="64" s="1"/>
  <c r="AG2145" i="64"/>
  <c r="AG2158" i="64" s="1"/>
  <c r="AG2581" i="64"/>
  <c r="AG2604" i="64" s="1"/>
  <c r="AG2100" i="64"/>
  <c r="AG2135" i="64" s="1"/>
  <c r="AG2056" i="64"/>
  <c r="AG2091" i="64" s="1"/>
  <c r="AG2020" i="64"/>
  <c r="AG2047" i="64" s="1"/>
  <c r="AG2513" i="64"/>
  <c r="AG2536" i="64" s="1"/>
  <c r="AG2477" i="64"/>
  <c r="AG2504" i="64" s="1"/>
  <c r="AG1984" i="64"/>
  <c r="AG2011" i="64" s="1"/>
  <c r="AG2647" i="64"/>
  <c r="AG2672" i="64" s="1"/>
  <c r="AG1877" i="64"/>
  <c r="AG1904" i="64" s="1"/>
  <c r="AG1853" i="64"/>
  <c r="AG1912" i="64"/>
  <c r="AG1939" i="64" s="1"/>
  <c r="AG2613" i="64"/>
  <c r="AG2638" i="64" s="1"/>
  <c r="AG1736" i="64"/>
  <c r="AG1760" i="64"/>
  <c r="AG1773" i="64" s="1"/>
  <c r="AG1277" i="64"/>
  <c r="AG933" i="64"/>
  <c r="AG946" i="64" s="1"/>
  <c r="AG1584" i="64"/>
  <c r="AG1599" i="64" s="1"/>
  <c r="AG909" i="64"/>
  <c r="AG1608" i="64"/>
  <c r="AG1329" i="64"/>
  <c r="AG1342" i="64" s="1"/>
  <c r="AG884" i="64"/>
  <c r="AG2280" i="64"/>
  <c r="AG860" i="64"/>
  <c r="AG2256" i="64"/>
  <c r="AG2271" i="64" s="1"/>
  <c r="AG832" i="64"/>
  <c r="Y2225" i="64"/>
  <c r="Y3103" i="64"/>
  <c r="Y3077" i="64"/>
  <c r="Y3052" i="64"/>
  <c r="Y3026" i="64"/>
  <c r="Y3043" i="64" s="1"/>
  <c r="Y2167" i="64"/>
  <c r="Y2199" i="64"/>
  <c r="Y2216" i="64" s="1"/>
  <c r="Y3155" i="64"/>
  <c r="Y3169" i="64" s="1"/>
  <c r="Y2145" i="64"/>
  <c r="Y2158" i="64" s="1"/>
  <c r="Y2581" i="64"/>
  <c r="Y2604" i="64" s="1"/>
  <c r="Y2100" i="64"/>
  <c r="Y2135" i="64" s="1"/>
  <c r="Y2056" i="64"/>
  <c r="Y2091" i="64" s="1"/>
  <c r="Y2020" i="64"/>
  <c r="Y2047" i="64" s="1"/>
  <c r="Y1984" i="64"/>
  <c r="Y2011" i="64" s="1"/>
  <c r="Y2647" i="64"/>
  <c r="Y2672" i="64" s="1"/>
  <c r="Y1912" i="64"/>
  <c r="Y1939" i="64" s="1"/>
  <c r="Y2513" i="64"/>
  <c r="Y2536" i="64" s="1"/>
  <c r="Y1877" i="64"/>
  <c r="Y1904" i="64" s="1"/>
  <c r="Y2477" i="64"/>
  <c r="Y2504" i="64" s="1"/>
  <c r="Y1853" i="64"/>
  <c r="Y2613" i="64"/>
  <c r="Y2638" i="64" s="1"/>
  <c r="Y1760" i="64"/>
  <c r="Y1773" i="64" s="1"/>
  <c r="Y1736" i="64"/>
  <c r="Y1277" i="64"/>
  <c r="Y1584" i="64"/>
  <c r="Y1599" i="64" s="1"/>
  <c r="Y1608" i="64"/>
  <c r="Y933" i="64"/>
  <c r="Y946" i="64" s="1"/>
  <c r="Y909" i="64"/>
  <c r="Y1329" i="64"/>
  <c r="Y1342" i="64" s="1"/>
  <c r="Y2256" i="64"/>
  <c r="Y2271" i="64" s="1"/>
  <c r="Y884" i="64"/>
  <c r="Y2280" i="64"/>
  <c r="Y860" i="64"/>
  <c r="Y832" i="64"/>
  <c r="CD2224" i="64"/>
  <c r="CD3102" i="64"/>
  <c r="CD3076" i="64"/>
  <c r="CD3051" i="64"/>
  <c r="CD3025" i="64"/>
  <c r="CD2198" i="64"/>
  <c r="CD2166" i="64"/>
  <c r="CD2144" i="64"/>
  <c r="CD3154" i="64"/>
  <c r="CD2580" i="64"/>
  <c r="CD2099" i="64"/>
  <c r="CD2055" i="64"/>
  <c r="CD2019" i="64"/>
  <c r="CD2512" i="64"/>
  <c r="CD2476" i="64"/>
  <c r="CD1983" i="64"/>
  <c r="CD2646" i="64"/>
  <c r="CD1876" i="64"/>
  <c r="CD1911" i="64"/>
  <c r="CD1852" i="64"/>
  <c r="CD2612" i="64"/>
  <c r="CD1735" i="64"/>
  <c r="CD1750" i="64" s="1"/>
  <c r="CD1759" i="64"/>
  <c r="CD1607" i="64"/>
  <c r="CD1726" i="64" s="1"/>
  <c r="CD2255" i="64"/>
  <c r="CD932" i="64"/>
  <c r="CD945" i="64" s="1"/>
  <c r="CD908" i="64"/>
  <c r="CD1328" i="64"/>
  <c r="CD1276" i="64"/>
  <c r="CD2279" i="64"/>
  <c r="CD859" i="64"/>
  <c r="CD831" i="64"/>
  <c r="CD606" i="64"/>
  <c r="BV2224" i="64"/>
  <c r="BV3102" i="64"/>
  <c r="BV3076" i="64"/>
  <c r="BV3051" i="64"/>
  <c r="BV3025" i="64"/>
  <c r="BV2198" i="64"/>
  <c r="BV2166" i="64"/>
  <c r="BV2144" i="64"/>
  <c r="BV3154" i="64"/>
  <c r="BV2580" i="64"/>
  <c r="BV2099" i="64"/>
  <c r="BV2019" i="64"/>
  <c r="BV2055" i="64"/>
  <c r="BV2512" i="64"/>
  <c r="BV1983" i="64"/>
  <c r="BV2476" i="64"/>
  <c r="BV1911" i="64"/>
  <c r="BV2646" i="64"/>
  <c r="BV1876" i="64"/>
  <c r="BV1852" i="64"/>
  <c r="BV2612" i="64"/>
  <c r="BV1735" i="64"/>
  <c r="BV1750" i="64" s="1"/>
  <c r="BV1759" i="64"/>
  <c r="BV1607" i="64"/>
  <c r="BV1726" i="64" s="1"/>
  <c r="BV2255" i="64"/>
  <c r="BV932" i="64"/>
  <c r="BV945" i="64" s="1"/>
  <c r="BV908" i="64"/>
  <c r="BV1328" i="64"/>
  <c r="BV2279" i="64"/>
  <c r="BV859" i="64"/>
  <c r="BV1276" i="64"/>
  <c r="BV831" i="64"/>
  <c r="BV606" i="64"/>
  <c r="BN2224" i="64"/>
  <c r="BN3102" i="64"/>
  <c r="BN3076" i="64"/>
  <c r="BN3051" i="64"/>
  <c r="BN3025" i="64"/>
  <c r="BN2198" i="64"/>
  <c r="BN2166" i="64"/>
  <c r="BN2144" i="64"/>
  <c r="BN3154" i="64"/>
  <c r="BN2580" i="64"/>
  <c r="BN2099" i="64"/>
  <c r="BN2019" i="64"/>
  <c r="BN2512" i="64"/>
  <c r="BN2476" i="64"/>
  <c r="BN1983" i="64"/>
  <c r="BN2055" i="64"/>
  <c r="BN1876" i="64"/>
  <c r="BN1852" i="64"/>
  <c r="BN1911" i="64"/>
  <c r="BN2612" i="64"/>
  <c r="BN1735" i="64"/>
  <c r="BN1750" i="64" s="1"/>
  <c r="BN1607" i="64"/>
  <c r="BN1726" i="64" s="1"/>
  <c r="BN2646" i="64"/>
  <c r="BN2255" i="64"/>
  <c r="BN932" i="64"/>
  <c r="BN945" i="64" s="1"/>
  <c r="BN1759" i="64"/>
  <c r="BN908" i="64"/>
  <c r="BN1328" i="64"/>
  <c r="BN2279" i="64"/>
  <c r="BN859" i="64"/>
  <c r="BN831" i="64"/>
  <c r="BN1276" i="64"/>
  <c r="BN606" i="64"/>
  <c r="BF2224" i="64"/>
  <c r="BF3102" i="64"/>
  <c r="BF3076" i="64"/>
  <c r="BF3051" i="64"/>
  <c r="BF3025" i="64"/>
  <c r="BF2166" i="64"/>
  <c r="BF2198" i="64"/>
  <c r="BF2144" i="64"/>
  <c r="BF3154" i="64"/>
  <c r="BF2580" i="64"/>
  <c r="BF2099" i="64"/>
  <c r="BF2055" i="64"/>
  <c r="BF2019" i="64"/>
  <c r="BF2512" i="64"/>
  <c r="BF1983" i="64"/>
  <c r="BF2476" i="64"/>
  <c r="BF1911" i="64"/>
  <c r="BF1876" i="64"/>
  <c r="BF1852" i="64"/>
  <c r="BF2612" i="64"/>
  <c r="BF1735" i="64"/>
  <c r="BF1750" i="64" s="1"/>
  <c r="BF1607" i="64"/>
  <c r="BF1726" i="64" s="1"/>
  <c r="BF1759" i="64"/>
  <c r="BF2255" i="64"/>
  <c r="BF2646" i="64"/>
  <c r="BF932" i="64"/>
  <c r="BF945" i="64" s="1"/>
  <c r="BF908" i="64"/>
  <c r="BF1328" i="64"/>
  <c r="BF2279" i="64"/>
  <c r="BF1276" i="64"/>
  <c r="BF859" i="64"/>
  <c r="BF831" i="64"/>
  <c r="BF606" i="64"/>
  <c r="AX2224" i="64"/>
  <c r="AX3102" i="64"/>
  <c r="AX3076" i="64"/>
  <c r="AX3051" i="64"/>
  <c r="AX3025" i="64"/>
  <c r="AX2198" i="64"/>
  <c r="AX2166" i="64"/>
  <c r="AX2144" i="64"/>
  <c r="AX3154" i="64"/>
  <c r="AX2580" i="64"/>
  <c r="AX2019" i="64"/>
  <c r="AX2099" i="64"/>
  <c r="AX2512" i="64"/>
  <c r="AX2476" i="64"/>
  <c r="AX1983" i="64"/>
  <c r="AX2055" i="64"/>
  <c r="AX1876" i="64"/>
  <c r="AX1852" i="64"/>
  <c r="AX2612" i="64"/>
  <c r="AX1735" i="64"/>
  <c r="AX1750" i="64" s="1"/>
  <c r="AX2646" i="64"/>
  <c r="AX1759" i="64"/>
  <c r="AX1607" i="64"/>
  <c r="AX1726" i="64" s="1"/>
  <c r="AX1911" i="64"/>
  <c r="AX2255" i="64"/>
  <c r="AX932" i="64"/>
  <c r="AX945" i="64" s="1"/>
  <c r="AX908" i="64"/>
  <c r="AX1328" i="64"/>
  <c r="AX2279" i="64"/>
  <c r="AX859" i="64"/>
  <c r="AX1276" i="64"/>
  <c r="AX831" i="64"/>
  <c r="AX606" i="64"/>
  <c r="AP2224" i="64"/>
  <c r="AP3102" i="64"/>
  <c r="AP3076" i="64"/>
  <c r="AP3051" i="64"/>
  <c r="AP3025" i="64"/>
  <c r="AP2166" i="64"/>
  <c r="AP2198" i="64"/>
  <c r="AP2144" i="64"/>
  <c r="AP3154" i="64"/>
  <c r="AP2099" i="64"/>
  <c r="AP2055" i="64"/>
  <c r="AP2580" i="64"/>
  <c r="AP2019" i="64"/>
  <c r="AP2512" i="64"/>
  <c r="AP2476" i="64"/>
  <c r="AP1983" i="64"/>
  <c r="AP1876" i="64"/>
  <c r="AP1852" i="64"/>
  <c r="AP1911" i="64"/>
  <c r="AP2612" i="64"/>
  <c r="AP1735" i="64"/>
  <c r="AP1750" i="64" s="1"/>
  <c r="AP1759" i="64"/>
  <c r="AP1607" i="64"/>
  <c r="AP1726" i="64" s="1"/>
  <c r="AP2646" i="64"/>
  <c r="AP2255" i="64"/>
  <c r="AP932" i="64"/>
  <c r="AP945" i="64" s="1"/>
  <c r="AP908" i="64"/>
  <c r="AP1328" i="64"/>
  <c r="AP2279" i="64"/>
  <c r="AP859" i="64"/>
  <c r="AP831" i="64"/>
  <c r="AP606" i="64"/>
  <c r="AH2224" i="64"/>
  <c r="AH3102" i="64"/>
  <c r="AH3076" i="64"/>
  <c r="AH3051" i="64"/>
  <c r="AH3025" i="64"/>
  <c r="AH2198" i="64"/>
  <c r="AH2166" i="64"/>
  <c r="AH2144" i="64"/>
  <c r="AH3154" i="64"/>
  <c r="AH2099" i="64"/>
  <c r="AH2055" i="64"/>
  <c r="AH2580" i="64"/>
  <c r="AH2019" i="64"/>
  <c r="AH2512" i="64"/>
  <c r="AH1983" i="64"/>
  <c r="AH1911" i="64"/>
  <c r="AH1876" i="64"/>
  <c r="AH1852" i="64"/>
  <c r="AH2476" i="64"/>
  <c r="AH2612" i="64"/>
  <c r="AH2646" i="64"/>
  <c r="AH1735" i="64"/>
  <c r="AH1750" i="64" s="1"/>
  <c r="AH1607" i="64"/>
  <c r="AH1726" i="64" s="1"/>
  <c r="AH2255" i="64"/>
  <c r="AH1759" i="64"/>
  <c r="AH932" i="64"/>
  <c r="AH945" i="64" s="1"/>
  <c r="AH908" i="64"/>
  <c r="AH1328" i="64"/>
  <c r="AH2279" i="64"/>
  <c r="AH1276" i="64"/>
  <c r="AH859" i="64"/>
  <c r="AH831" i="64"/>
  <c r="AH606" i="64"/>
  <c r="Z2224" i="64"/>
  <c r="Z3102" i="64"/>
  <c r="Z3076" i="64"/>
  <c r="Z3051" i="64"/>
  <c r="Z3025" i="64"/>
  <c r="Z2198" i="64"/>
  <c r="Z2144" i="64"/>
  <c r="Z2166" i="64"/>
  <c r="Z3154" i="64"/>
  <c r="Z2055" i="64"/>
  <c r="Z2580" i="64"/>
  <c r="Z2019" i="64"/>
  <c r="Z2099" i="64"/>
  <c r="Z2512" i="64"/>
  <c r="Z2476" i="64"/>
  <c r="Z1983" i="64"/>
  <c r="Z1876" i="64"/>
  <c r="Z1852" i="64"/>
  <c r="Z2612" i="64"/>
  <c r="Z1911" i="64"/>
  <c r="Z1735" i="64"/>
  <c r="Z1750" i="64" s="1"/>
  <c r="Z2646" i="64"/>
  <c r="Z1607" i="64"/>
  <c r="Z1726" i="64" s="1"/>
  <c r="Z1759" i="64"/>
  <c r="Z2255" i="64"/>
  <c r="Z932" i="64"/>
  <c r="Z945" i="64" s="1"/>
  <c r="Z908" i="64"/>
  <c r="Z1328" i="64"/>
  <c r="Z2279" i="64"/>
  <c r="Z859" i="64"/>
  <c r="Z1276" i="64"/>
  <c r="Z831" i="64"/>
  <c r="Z606" i="64"/>
  <c r="CE2221" i="64"/>
  <c r="CE2243" i="64" s="1"/>
  <c r="CE3099" i="64"/>
  <c r="CE3116" i="64" s="1"/>
  <c r="CE3073" i="64"/>
  <c r="CE3090" i="64" s="1"/>
  <c r="CE3022" i="64"/>
  <c r="CE3039" i="64" s="1"/>
  <c r="CE2195" i="64"/>
  <c r="CE2212" i="64" s="1"/>
  <c r="CE3048" i="64"/>
  <c r="CE3065" i="64" s="1"/>
  <c r="CE2163" i="64"/>
  <c r="CE2186" i="64" s="1"/>
  <c r="CE2141" i="64"/>
  <c r="CE2154" i="64" s="1"/>
  <c r="CE3151" i="64"/>
  <c r="CE3165" i="64" s="1"/>
  <c r="CE2052" i="64"/>
  <c r="CE2087" i="64" s="1"/>
  <c r="CE2577" i="64"/>
  <c r="CE2600" i="64" s="1"/>
  <c r="CE2096" i="64"/>
  <c r="CE2131" i="64" s="1"/>
  <c r="CE2509" i="64"/>
  <c r="CE2532" i="64" s="1"/>
  <c r="CE2016" i="64"/>
  <c r="CE2043" i="64" s="1"/>
  <c r="CE1980" i="64"/>
  <c r="CE2007" i="64" s="1"/>
  <c r="CE2473" i="64"/>
  <c r="CE2500" i="64" s="1"/>
  <c r="CE1908" i="64"/>
  <c r="CE1935" i="64" s="1"/>
  <c r="CE1873" i="64"/>
  <c r="CE1900" i="64" s="1"/>
  <c r="CE1849" i="64"/>
  <c r="CE2609" i="64"/>
  <c r="CE2634" i="64" s="1"/>
  <c r="CE1732" i="64"/>
  <c r="CE1747" i="64" s="1"/>
  <c r="CE2643" i="64"/>
  <c r="CE2668" i="64" s="1"/>
  <c r="CE1756" i="64"/>
  <c r="CE1769" i="64" s="1"/>
  <c r="CE1604" i="64"/>
  <c r="CE2252" i="64"/>
  <c r="CE2267" i="64" s="1"/>
  <c r="CE929" i="64"/>
  <c r="CE942" i="64" s="1"/>
  <c r="CE905" i="64"/>
  <c r="CE1325" i="64"/>
  <c r="CE1338" i="64" s="1"/>
  <c r="CE856" i="64"/>
  <c r="CE1273" i="64"/>
  <c r="CE1288" i="64" s="1"/>
  <c r="CE828" i="64"/>
  <c r="CE603" i="64"/>
  <c r="CE626" i="64" s="1"/>
  <c r="BW2221" i="64"/>
  <c r="BW2243" i="64" s="1"/>
  <c r="BW3099" i="64"/>
  <c r="BW3116" i="64" s="1"/>
  <c r="BW3073" i="64"/>
  <c r="BW3090" i="64" s="1"/>
  <c r="BW3022" i="64"/>
  <c r="BW3039" i="64" s="1"/>
  <c r="BW3048" i="64"/>
  <c r="BW3065" i="64" s="1"/>
  <c r="BW2195" i="64"/>
  <c r="BW2212" i="64" s="1"/>
  <c r="BW2163" i="64"/>
  <c r="BW2186" i="64" s="1"/>
  <c r="BW2141" i="64"/>
  <c r="BW2154" i="64" s="1"/>
  <c r="BW3151" i="64"/>
  <c r="BW3165" i="64" s="1"/>
  <c r="BW2096" i="64"/>
  <c r="BW2131" i="64" s="1"/>
  <c r="BW2577" i="64"/>
  <c r="BW2600" i="64" s="1"/>
  <c r="BW2509" i="64"/>
  <c r="BW2532" i="64" s="1"/>
  <c r="BW2016" i="64"/>
  <c r="BW2043" i="64" s="1"/>
  <c r="BW2473" i="64"/>
  <c r="BW2500" i="64" s="1"/>
  <c r="BW1980" i="64"/>
  <c r="BW2007" i="64" s="1"/>
  <c r="BW1873" i="64"/>
  <c r="BW1900" i="64" s="1"/>
  <c r="BW1849" i="64"/>
  <c r="BW2052" i="64"/>
  <c r="BW2087" i="64" s="1"/>
  <c r="BW1908" i="64"/>
  <c r="BW1935" i="64" s="1"/>
  <c r="BW2609" i="64"/>
  <c r="BW2634" i="64" s="1"/>
  <c r="BW1732" i="64"/>
  <c r="BW1747" i="64" s="1"/>
  <c r="BW1604" i="64"/>
  <c r="BW2643" i="64"/>
  <c r="BW2668" i="64" s="1"/>
  <c r="BW1756" i="64"/>
  <c r="BW1769" i="64" s="1"/>
  <c r="BW2252" i="64"/>
  <c r="BW2267" i="64" s="1"/>
  <c r="BW929" i="64"/>
  <c r="BW942" i="64" s="1"/>
  <c r="BW905" i="64"/>
  <c r="BW1325" i="64"/>
  <c r="BW1338" i="64" s="1"/>
  <c r="BW1580" i="64"/>
  <c r="BW1595" i="64" s="1"/>
  <c r="BW856" i="64"/>
  <c r="BW828" i="64"/>
  <c r="BW1273" i="64"/>
  <c r="BW1288" i="64" s="1"/>
  <c r="BW603" i="64"/>
  <c r="BW626" i="64" s="1"/>
  <c r="BO2221" i="64"/>
  <c r="BO2243" i="64" s="1"/>
  <c r="BO3099" i="64"/>
  <c r="BO3116" i="64" s="1"/>
  <c r="BO3073" i="64"/>
  <c r="BO3090" i="64" s="1"/>
  <c r="BO3022" i="64"/>
  <c r="BO3039" i="64" s="1"/>
  <c r="BO3048" i="64"/>
  <c r="BO3065" i="64" s="1"/>
  <c r="BO2195" i="64"/>
  <c r="BO2212" i="64" s="1"/>
  <c r="BO2163" i="64"/>
  <c r="BO2186" i="64" s="1"/>
  <c r="BO2141" i="64"/>
  <c r="BO2154" i="64" s="1"/>
  <c r="BO2096" i="64"/>
  <c r="BO2131" i="64" s="1"/>
  <c r="BO2577" i="64"/>
  <c r="BO2600" i="64" s="1"/>
  <c r="BO2052" i="64"/>
  <c r="BO2087" i="64" s="1"/>
  <c r="BO2509" i="64"/>
  <c r="BO2532" i="64" s="1"/>
  <c r="BO2016" i="64"/>
  <c r="BO2043" i="64" s="1"/>
  <c r="BO1980" i="64"/>
  <c r="BO2007" i="64" s="1"/>
  <c r="BO3151" i="64"/>
  <c r="BO3165" i="64" s="1"/>
  <c r="BO1908" i="64"/>
  <c r="BO1935" i="64" s="1"/>
  <c r="BO1873" i="64"/>
  <c r="BO1900" i="64" s="1"/>
  <c r="BO1849" i="64"/>
  <c r="BO2473" i="64"/>
  <c r="BO2500" i="64" s="1"/>
  <c r="BO2609" i="64"/>
  <c r="BO2634" i="64" s="1"/>
  <c r="BO1732" i="64"/>
  <c r="BO1747" i="64" s="1"/>
  <c r="BO1604" i="64"/>
  <c r="BO1756" i="64"/>
  <c r="BO1769" i="64" s="1"/>
  <c r="BO2252" i="64"/>
  <c r="BO2267" i="64" s="1"/>
  <c r="BO929" i="64"/>
  <c r="BO942" i="64" s="1"/>
  <c r="BO905" i="64"/>
  <c r="BO1325" i="64"/>
  <c r="BO1338" i="64" s="1"/>
  <c r="BO2643" i="64"/>
  <c r="BO2668" i="64" s="1"/>
  <c r="BO1580" i="64"/>
  <c r="BO1595" i="64" s="1"/>
  <c r="BO1273" i="64"/>
  <c r="BO1288" i="64" s="1"/>
  <c r="BO856" i="64"/>
  <c r="BO828" i="64"/>
  <c r="BO603" i="64"/>
  <c r="BO626" i="64" s="1"/>
  <c r="BG2221" i="64"/>
  <c r="BG2243" i="64" s="1"/>
  <c r="BG3099" i="64"/>
  <c r="BG3116" i="64" s="1"/>
  <c r="BG3073" i="64"/>
  <c r="BG3090" i="64" s="1"/>
  <c r="BG3048" i="64"/>
  <c r="BG3065" i="64" s="1"/>
  <c r="BG3022" i="64"/>
  <c r="BG3039" i="64" s="1"/>
  <c r="BG2163" i="64"/>
  <c r="BG2186" i="64" s="1"/>
  <c r="BG2195" i="64"/>
  <c r="BG2212" i="64" s="1"/>
  <c r="BG2141" i="64"/>
  <c r="BG2154" i="64" s="1"/>
  <c r="BG3151" i="64"/>
  <c r="BG3165" i="64" s="1"/>
  <c r="BG2577" i="64"/>
  <c r="BG2600" i="64" s="1"/>
  <c r="BG2096" i="64"/>
  <c r="BG2131" i="64" s="1"/>
  <c r="BG2509" i="64"/>
  <c r="BG2532" i="64" s="1"/>
  <c r="BG2016" i="64"/>
  <c r="BG2043" i="64" s="1"/>
  <c r="BG2052" i="64"/>
  <c r="BG2087" i="64" s="1"/>
  <c r="BG2473" i="64"/>
  <c r="BG2500" i="64" s="1"/>
  <c r="BG1980" i="64"/>
  <c r="BG2007" i="64" s="1"/>
  <c r="BG1873" i="64"/>
  <c r="BG1900" i="64" s="1"/>
  <c r="BG1849" i="64"/>
  <c r="BG2609" i="64"/>
  <c r="BG2634" i="64" s="1"/>
  <c r="BG1732" i="64"/>
  <c r="BG1747" i="64" s="1"/>
  <c r="BG1908" i="64"/>
  <c r="BG1935" i="64" s="1"/>
  <c r="BG2643" i="64"/>
  <c r="BG2668" i="64" s="1"/>
  <c r="BG1756" i="64"/>
  <c r="BG1769" i="64" s="1"/>
  <c r="BG2252" i="64"/>
  <c r="BG2267" i="64" s="1"/>
  <c r="BG1604" i="64"/>
  <c r="BG929" i="64"/>
  <c r="BG942" i="64" s="1"/>
  <c r="BG905" i="64"/>
  <c r="BG1325" i="64"/>
  <c r="BG1338" i="64" s="1"/>
  <c r="BG1580" i="64"/>
  <c r="BG1595" i="64" s="1"/>
  <c r="BG856" i="64"/>
  <c r="BG1273" i="64"/>
  <c r="BG1288" i="64" s="1"/>
  <c r="BG828" i="64"/>
  <c r="BG603" i="64"/>
  <c r="BG626" i="64" s="1"/>
  <c r="AY2221" i="64"/>
  <c r="AY2243" i="64" s="1"/>
  <c r="AY3099" i="64"/>
  <c r="AY3116" i="64" s="1"/>
  <c r="AY3073" i="64"/>
  <c r="AY3090" i="64" s="1"/>
  <c r="AY3022" i="64"/>
  <c r="AY3039" i="64" s="1"/>
  <c r="AY3048" i="64"/>
  <c r="AY3065" i="64" s="1"/>
  <c r="AY2163" i="64"/>
  <c r="AY2186" i="64" s="1"/>
  <c r="AY2195" i="64"/>
  <c r="AY2212" i="64" s="1"/>
  <c r="AY2141" i="64"/>
  <c r="AY2154" i="64" s="1"/>
  <c r="AY2577" i="64"/>
  <c r="AY2600" i="64" s="1"/>
  <c r="AY3151" i="64"/>
  <c r="AY3165" i="64" s="1"/>
  <c r="AY2052" i="64"/>
  <c r="AY2087" i="64" s="1"/>
  <c r="AY2509" i="64"/>
  <c r="AY2532" i="64" s="1"/>
  <c r="AY2473" i="64"/>
  <c r="AY2500" i="64" s="1"/>
  <c r="AY2016" i="64"/>
  <c r="AY2043" i="64" s="1"/>
  <c r="AY2096" i="64"/>
  <c r="AY2131" i="64" s="1"/>
  <c r="AY1980" i="64"/>
  <c r="AY2007" i="64" s="1"/>
  <c r="AY1873" i="64"/>
  <c r="AY1900" i="64" s="1"/>
  <c r="AY1849" i="64"/>
  <c r="AY1908" i="64"/>
  <c r="AY1935" i="64" s="1"/>
  <c r="AY2609" i="64"/>
  <c r="AY2634" i="64" s="1"/>
  <c r="AY1732" i="64"/>
  <c r="AY1747" i="64" s="1"/>
  <c r="AY1756" i="64"/>
  <c r="AY1769" i="64" s="1"/>
  <c r="AY2643" i="64"/>
  <c r="AY2668" i="64" s="1"/>
  <c r="AY1604" i="64"/>
  <c r="AY2252" i="64"/>
  <c r="AY2267" i="64" s="1"/>
  <c r="AY905" i="64"/>
  <c r="AY1325" i="64"/>
  <c r="AY1338" i="64" s="1"/>
  <c r="AY856" i="64"/>
  <c r="AY1580" i="64"/>
  <c r="AY1595" i="64" s="1"/>
  <c r="AY929" i="64"/>
  <c r="AY942" i="64" s="1"/>
  <c r="AY828" i="64"/>
  <c r="AY603" i="64"/>
  <c r="AY626" i="64" s="1"/>
  <c r="AQ2221" i="64"/>
  <c r="AQ2243" i="64" s="1"/>
  <c r="AQ3099" i="64"/>
  <c r="AQ3116" i="64" s="1"/>
  <c r="AQ3073" i="64"/>
  <c r="AQ3090" i="64" s="1"/>
  <c r="AQ3022" i="64"/>
  <c r="AQ3039" i="64" s="1"/>
  <c r="AQ3048" i="64"/>
  <c r="AQ3065" i="64" s="1"/>
  <c r="AQ2163" i="64"/>
  <c r="AQ2186" i="64" s="1"/>
  <c r="AQ2195" i="64"/>
  <c r="AQ2212" i="64" s="1"/>
  <c r="AQ2141" i="64"/>
  <c r="AQ2154" i="64" s="1"/>
  <c r="AQ2096" i="64"/>
  <c r="AQ2131" i="64" s="1"/>
  <c r="AQ3151" i="64"/>
  <c r="AQ3165" i="64" s="1"/>
  <c r="AQ2052" i="64"/>
  <c r="AQ2087" i="64" s="1"/>
  <c r="AQ2577" i="64"/>
  <c r="AQ2600" i="64" s="1"/>
  <c r="AQ2509" i="64"/>
  <c r="AQ2532" i="64" s="1"/>
  <c r="AQ2016" i="64"/>
  <c r="AQ2043" i="64" s="1"/>
  <c r="AQ1980" i="64"/>
  <c r="AQ2007" i="64" s="1"/>
  <c r="AQ2473" i="64"/>
  <c r="AQ2500" i="64" s="1"/>
  <c r="AQ1908" i="64"/>
  <c r="AQ1935" i="64" s="1"/>
  <c r="AQ1873" i="64"/>
  <c r="AQ1900" i="64" s="1"/>
  <c r="AQ1849" i="64"/>
  <c r="AQ2609" i="64"/>
  <c r="AQ2634" i="64" s="1"/>
  <c r="AQ2643" i="64"/>
  <c r="AQ2668" i="64" s="1"/>
  <c r="AQ1732" i="64"/>
  <c r="AQ1747" i="64" s="1"/>
  <c r="AQ2252" i="64"/>
  <c r="AQ2267" i="64" s="1"/>
  <c r="AQ905" i="64"/>
  <c r="AQ1325" i="64"/>
  <c r="AQ1338" i="64" s="1"/>
  <c r="AQ1604" i="64"/>
  <c r="AQ1273" i="64"/>
  <c r="AQ1288" i="64" s="1"/>
  <c r="AQ856" i="64"/>
  <c r="AQ1580" i="64"/>
  <c r="AQ1595" i="64" s="1"/>
  <c r="AQ929" i="64"/>
  <c r="AQ942" i="64" s="1"/>
  <c r="AQ828" i="64"/>
  <c r="AQ603" i="64"/>
  <c r="AQ626" i="64" s="1"/>
  <c r="AI2221" i="64"/>
  <c r="AI2243" i="64" s="1"/>
  <c r="AI3099" i="64"/>
  <c r="AI3116" i="64" s="1"/>
  <c r="AI3073" i="64"/>
  <c r="AI3090" i="64" s="1"/>
  <c r="AI3022" i="64"/>
  <c r="AI3039" i="64" s="1"/>
  <c r="AI3048" i="64"/>
  <c r="AI3065" i="64" s="1"/>
  <c r="AI2195" i="64"/>
  <c r="AI2212" i="64" s="1"/>
  <c r="AI2163" i="64"/>
  <c r="AI2186" i="64" s="1"/>
  <c r="AI2141" i="64"/>
  <c r="AI2154" i="64" s="1"/>
  <c r="AI2096" i="64"/>
  <c r="AI2131" i="64" s="1"/>
  <c r="AI3151" i="64"/>
  <c r="AI3165" i="64" s="1"/>
  <c r="AI2577" i="64"/>
  <c r="AI2600" i="64" s="1"/>
  <c r="AI2052" i="64"/>
  <c r="AI2087" i="64" s="1"/>
  <c r="AI2509" i="64"/>
  <c r="AI2532" i="64" s="1"/>
  <c r="AI2016" i="64"/>
  <c r="AI2043" i="64" s="1"/>
  <c r="AI2473" i="64"/>
  <c r="AI2500" i="64" s="1"/>
  <c r="AI1980" i="64"/>
  <c r="AI2007" i="64" s="1"/>
  <c r="AI1873" i="64"/>
  <c r="AI1900" i="64" s="1"/>
  <c r="AI1849" i="64"/>
  <c r="AI2609" i="64"/>
  <c r="AI2634" i="64" s="1"/>
  <c r="AI1908" i="64"/>
  <c r="AI1935" i="64" s="1"/>
  <c r="AI1732" i="64"/>
  <c r="AI1747" i="64" s="1"/>
  <c r="AI2643" i="64"/>
  <c r="AI2668" i="64" s="1"/>
  <c r="AI1756" i="64"/>
  <c r="AI1769" i="64" s="1"/>
  <c r="AI2252" i="64"/>
  <c r="AI2267" i="64" s="1"/>
  <c r="AI1604" i="64"/>
  <c r="AI905" i="64"/>
  <c r="AI1325" i="64"/>
  <c r="AI1338" i="64" s="1"/>
  <c r="AI856" i="64"/>
  <c r="AI1580" i="64"/>
  <c r="AI1595" i="64" s="1"/>
  <c r="AI1273" i="64"/>
  <c r="AI1288" i="64" s="1"/>
  <c r="AI828" i="64"/>
  <c r="AI603" i="64"/>
  <c r="AI626" i="64" s="1"/>
  <c r="AA2221" i="64"/>
  <c r="AA2243" i="64" s="1"/>
  <c r="AA3099" i="64"/>
  <c r="AA3116" i="64" s="1"/>
  <c r="AA3073" i="64"/>
  <c r="AA3090" i="64" s="1"/>
  <c r="AA3048" i="64"/>
  <c r="AA3065" i="64" s="1"/>
  <c r="AA3022" i="64"/>
  <c r="AA3039" i="64" s="1"/>
  <c r="AA2195" i="64"/>
  <c r="AA2163" i="64"/>
  <c r="AA2186" i="64" s="1"/>
  <c r="AA2141" i="64"/>
  <c r="AA2154" i="64" s="1"/>
  <c r="AA3151" i="64"/>
  <c r="AA3165" i="64" s="1"/>
  <c r="AA2096" i="64"/>
  <c r="AA2131" i="64" s="1"/>
  <c r="AA2052" i="64"/>
  <c r="AA2087" i="64" s="1"/>
  <c r="AA2577" i="64"/>
  <c r="AA2600" i="64" s="1"/>
  <c r="AA2509" i="64"/>
  <c r="AA2532" i="64" s="1"/>
  <c r="AA2473" i="64"/>
  <c r="AA2500" i="64" s="1"/>
  <c r="AA2016" i="64"/>
  <c r="AA2043" i="64" s="1"/>
  <c r="AA1980" i="64"/>
  <c r="AA2007" i="64" s="1"/>
  <c r="AA1873" i="64"/>
  <c r="AA1900" i="64" s="1"/>
  <c r="AA1908" i="64"/>
  <c r="AA1935" i="64" s="1"/>
  <c r="AA1849" i="64"/>
  <c r="AA2609" i="64"/>
  <c r="AA2634" i="64" s="1"/>
  <c r="AA2643" i="64"/>
  <c r="AA2668" i="64" s="1"/>
  <c r="AA1732" i="64"/>
  <c r="AA1747" i="64" s="1"/>
  <c r="AA1756" i="64"/>
  <c r="AA1769" i="64" s="1"/>
  <c r="AA2252" i="64"/>
  <c r="AA2267" i="64" s="1"/>
  <c r="AA1604" i="64"/>
  <c r="AA905" i="64"/>
  <c r="AA1325" i="64"/>
  <c r="AA1338" i="64" s="1"/>
  <c r="AA1273" i="64"/>
  <c r="AA1288" i="64" s="1"/>
  <c r="AA929" i="64"/>
  <c r="AA942" i="64" s="1"/>
  <c r="AA856" i="64"/>
  <c r="AA828" i="64"/>
  <c r="AA1580" i="64"/>
  <c r="AA1595" i="64" s="1"/>
  <c r="AA603" i="64"/>
  <c r="AA626" i="64" s="1"/>
  <c r="V543" i="64"/>
  <c r="W552" i="64"/>
  <c r="AE552" i="64"/>
  <c r="AM552" i="64"/>
  <c r="AU552" i="64"/>
  <c r="BC552" i="64"/>
  <c r="BK552" i="64"/>
  <c r="CA552" i="64"/>
  <c r="CI552" i="64"/>
  <c r="W553" i="64"/>
  <c r="AE553" i="64"/>
  <c r="AM553" i="64"/>
  <c r="AU553" i="64"/>
  <c r="BC553" i="64"/>
  <c r="BK553" i="64"/>
  <c r="BS553" i="64"/>
  <c r="CA553" i="64"/>
  <c r="CI553" i="64"/>
  <c r="V556" i="64"/>
  <c r="AD556" i="64"/>
  <c r="AL556" i="64"/>
  <c r="AT556" i="64"/>
  <c r="BB556" i="64"/>
  <c r="BJ556" i="64"/>
  <c r="BS556" i="64"/>
  <c r="CC556" i="64"/>
  <c r="AC557" i="64"/>
  <c r="AC567" i="64" s="1"/>
  <c r="AO557" i="64"/>
  <c r="AO567" i="64" s="1"/>
  <c r="AY557" i="64"/>
  <c r="AY567" i="64" s="1"/>
  <c r="BI557" i="64"/>
  <c r="BI567" i="64" s="1"/>
  <c r="BU557" i="64"/>
  <c r="BU567" i="64" s="1"/>
  <c r="CE557" i="64"/>
  <c r="CE567" i="64" s="1"/>
  <c r="W602" i="64"/>
  <c r="AH602" i="64"/>
  <c r="BI602" i="64"/>
  <c r="BU602" i="64"/>
  <c r="CI602" i="64"/>
  <c r="AN603" i="64"/>
  <c r="AN626" i="64" s="1"/>
  <c r="BA603" i="64"/>
  <c r="BA626" i="64" s="1"/>
  <c r="BM603" i="64"/>
  <c r="BM626" i="64" s="1"/>
  <c r="CA603" i="64"/>
  <c r="CA626" i="64" s="1"/>
  <c r="AD606" i="64"/>
  <c r="BC606" i="64"/>
  <c r="BP606" i="64"/>
  <c r="CB606" i="64"/>
  <c r="V607" i="64"/>
  <c r="AG607" i="64"/>
  <c r="AU607" i="64"/>
  <c r="BH607" i="64"/>
  <c r="CH607" i="64"/>
  <c r="Y2275" i="64"/>
  <c r="AJ2275" i="64"/>
  <c r="AX2275" i="64"/>
  <c r="BK2275" i="64"/>
  <c r="BW2275" i="64"/>
  <c r="T2276" i="64"/>
  <c r="T2291" i="64" s="1"/>
  <c r="AR2276" i="64"/>
  <c r="AR2291" i="64" s="1"/>
  <c r="BX2276" i="64"/>
  <c r="BX2291" i="64" s="1"/>
  <c r="AY2279" i="64"/>
  <c r="AQ2280" i="64"/>
  <c r="Y827" i="64"/>
  <c r="Y847" i="64" s="1"/>
  <c r="CK827" i="64"/>
  <c r="CK847" i="64" s="1"/>
  <c r="CC828" i="64"/>
  <c r="BL831" i="64"/>
  <c r="BD832" i="64"/>
  <c r="AD855" i="64"/>
  <c r="AD870" i="64" s="1"/>
  <c r="V856" i="64"/>
  <c r="CH856" i="64"/>
  <c r="BQ859" i="64"/>
  <c r="BI860" i="64"/>
  <c r="AI879" i="64"/>
  <c r="AA880" i="64"/>
  <c r="CD883" i="64"/>
  <c r="CE884" i="64"/>
  <c r="BU904" i="64"/>
  <c r="X908" i="64"/>
  <c r="AC2252" i="64"/>
  <c r="AC2267" i="64" s="1"/>
  <c r="BO2255" i="64"/>
  <c r="BU1273" i="64"/>
  <c r="BU1288" i="64" s="1"/>
  <c r="BW1277" i="64"/>
  <c r="BD1325" i="64"/>
  <c r="BD1338" i="64" s="1"/>
  <c r="AI929" i="64"/>
  <c r="AI942" i="64" s="1"/>
  <c r="AA1607" i="64"/>
  <c r="AA1726" i="64" s="1"/>
  <c r="BS2220" i="64"/>
  <c r="BS3098" i="64"/>
  <c r="BS3115" i="64" s="1"/>
  <c r="BS3047" i="64"/>
  <c r="BS3064" i="64" s="1"/>
  <c r="BS3072" i="64"/>
  <c r="BS3089" i="64" s="1"/>
  <c r="BS3021" i="64"/>
  <c r="BS3038" i="64" s="1"/>
  <c r="BS2162" i="64"/>
  <c r="BS2185" i="64" s="1"/>
  <c r="BS2194" i="64"/>
  <c r="BS2211" i="64" s="1"/>
  <c r="BS2140" i="64"/>
  <c r="BS2153" i="64" s="1"/>
  <c r="BS2051" i="64"/>
  <c r="BS2086" i="64" s="1"/>
  <c r="BS3150" i="64"/>
  <c r="BS3164" i="64" s="1"/>
  <c r="BS2095" i="64"/>
  <c r="BS2472" i="64"/>
  <c r="BS2499" i="64" s="1"/>
  <c r="BS2576" i="64"/>
  <c r="BS2599" i="64" s="1"/>
  <c r="BS1907" i="64"/>
  <c r="BS1934" i="64" s="1"/>
  <c r="BS2508" i="64"/>
  <c r="BS2531" i="64" s="1"/>
  <c r="BS2015" i="64"/>
  <c r="BS2042" i="64" s="1"/>
  <c r="BS2608" i="64"/>
  <c r="BS2633" i="64" s="1"/>
  <c r="BS2642" i="64"/>
  <c r="BS2667" i="64" s="1"/>
  <c r="BS1979" i="64"/>
  <c r="BS2006" i="64" s="1"/>
  <c r="BS1872" i="64"/>
  <c r="BS1899" i="64" s="1"/>
  <c r="BS1755" i="64"/>
  <c r="BS1768" i="64" s="1"/>
  <c r="BS1848" i="64"/>
  <c r="BS1863" i="64" s="1"/>
  <c r="BS1731" i="64"/>
  <c r="BS1746" i="64" s="1"/>
  <c r="BS1324" i="64"/>
  <c r="BS1337" i="64" s="1"/>
  <c r="BS1579" i="64"/>
  <c r="BS1594" i="64" s="1"/>
  <c r="BS1272" i="64"/>
  <c r="BS1287" i="64" s="1"/>
  <c r="BS2251" i="64"/>
  <c r="BS2266" i="64" s="1"/>
  <c r="BS928" i="64"/>
  <c r="BS1603" i="64"/>
  <c r="BS904" i="64"/>
  <c r="BS827" i="64"/>
  <c r="BS847" i="64" s="1"/>
  <c r="BS879" i="64"/>
  <c r="BS855" i="64"/>
  <c r="BS870" i="64" s="1"/>
  <c r="CA2225" i="64"/>
  <c r="CA3103" i="64"/>
  <c r="CA3052" i="64"/>
  <c r="CA3077" i="64"/>
  <c r="CA2167" i="64"/>
  <c r="CA2145" i="64"/>
  <c r="CA2158" i="64" s="1"/>
  <c r="CA3026" i="64"/>
  <c r="CA3043" i="64" s="1"/>
  <c r="CA2199" i="64"/>
  <c r="CA2216" i="64" s="1"/>
  <c r="CA3155" i="64"/>
  <c r="CA3169" i="64" s="1"/>
  <c r="CA2056" i="64"/>
  <c r="CA2091" i="64" s="1"/>
  <c r="CA2477" i="64"/>
  <c r="CA2504" i="64" s="1"/>
  <c r="CA2100" i="64"/>
  <c r="CA2135" i="64" s="1"/>
  <c r="CA2020" i="64"/>
  <c r="CA2047" i="64" s="1"/>
  <c r="CA2613" i="64"/>
  <c r="CA2638" i="64" s="1"/>
  <c r="CA1912" i="64"/>
  <c r="CA1939" i="64" s="1"/>
  <c r="CA2513" i="64"/>
  <c r="CA2536" i="64" s="1"/>
  <c r="CA2647" i="64"/>
  <c r="CA2672" i="64" s="1"/>
  <c r="CA1984" i="64"/>
  <c r="CA2011" i="64" s="1"/>
  <c r="CA1877" i="64"/>
  <c r="CA1904" i="64" s="1"/>
  <c r="CA2581" i="64"/>
  <c r="CA2604" i="64" s="1"/>
  <c r="CA1760" i="64"/>
  <c r="CA1773" i="64" s="1"/>
  <c r="CA1853" i="64"/>
  <c r="CA1736" i="64"/>
  <c r="CA1608" i="64"/>
  <c r="CA1584" i="64"/>
  <c r="CA1599" i="64" s="1"/>
  <c r="CA1277" i="64"/>
  <c r="CA2256" i="64"/>
  <c r="CA2271" i="64" s="1"/>
  <c r="CA933" i="64"/>
  <c r="CA946" i="64" s="1"/>
  <c r="CA909" i="64"/>
  <c r="CA832" i="64"/>
  <c r="CA884" i="64"/>
  <c r="CA2280" i="64"/>
  <c r="CA860" i="64"/>
  <c r="W2225" i="64"/>
  <c r="W3103" i="64"/>
  <c r="W3052" i="64"/>
  <c r="W3077" i="64"/>
  <c r="W3026" i="64"/>
  <c r="W3043" i="64" s="1"/>
  <c r="W2167" i="64"/>
  <c r="W2199" i="64"/>
  <c r="W2216" i="64" s="1"/>
  <c r="W2145" i="64"/>
  <c r="W2158" i="64" s="1"/>
  <c r="W3155" i="64"/>
  <c r="W3169" i="64" s="1"/>
  <c r="W2056" i="64"/>
  <c r="W2091" i="64" s="1"/>
  <c r="W2100" i="64"/>
  <c r="W2135" i="64" s="1"/>
  <c r="W2477" i="64"/>
  <c r="W2504" i="64" s="1"/>
  <c r="W2581" i="64"/>
  <c r="W2604" i="64" s="1"/>
  <c r="W2513" i="64"/>
  <c r="W2536" i="64" s="1"/>
  <c r="W2613" i="64"/>
  <c r="W2638" i="64" s="1"/>
  <c r="W1984" i="64"/>
  <c r="W2011" i="64" s="1"/>
  <c r="W2647" i="64"/>
  <c r="W2672" i="64" s="1"/>
  <c r="W2020" i="64"/>
  <c r="W2047" i="64" s="1"/>
  <c r="W1912" i="64"/>
  <c r="W1939" i="64" s="1"/>
  <c r="W1877" i="64"/>
  <c r="W1904" i="64" s="1"/>
  <c r="W1760" i="64"/>
  <c r="W1773" i="64" s="1"/>
  <c r="W1736" i="64"/>
  <c r="W1853" i="64"/>
  <c r="W1584" i="64"/>
  <c r="W1599" i="64" s="1"/>
  <c r="W1277" i="64"/>
  <c r="W1608" i="64"/>
  <c r="W2256" i="64"/>
  <c r="W2271" i="64" s="1"/>
  <c r="W933" i="64"/>
  <c r="W946" i="64" s="1"/>
  <c r="W832" i="64"/>
  <c r="W884" i="64"/>
  <c r="W2280" i="64"/>
  <c r="W1329" i="64"/>
  <c r="W1342" i="64" s="1"/>
  <c r="W909" i="64"/>
  <c r="W860" i="64"/>
  <c r="AF2224" i="64"/>
  <c r="AF3102" i="64"/>
  <c r="AF3051" i="64"/>
  <c r="AF3076" i="64"/>
  <c r="AF3025" i="64"/>
  <c r="AF2198" i="64"/>
  <c r="AF2166" i="64"/>
  <c r="AF2144" i="64"/>
  <c r="AF3154" i="64"/>
  <c r="AF2099" i="64"/>
  <c r="AF2476" i="64"/>
  <c r="AF2580" i="64"/>
  <c r="AF2019" i="64"/>
  <c r="AF2512" i="64"/>
  <c r="AF2055" i="64"/>
  <c r="AF1983" i="64"/>
  <c r="AF2646" i="64"/>
  <c r="AF1911" i="64"/>
  <c r="AF1876" i="64"/>
  <c r="AF1759" i="64"/>
  <c r="AF1735" i="64"/>
  <c r="AF1750" i="64" s="1"/>
  <c r="AF1852" i="64"/>
  <c r="AF2612" i="64"/>
  <c r="AF1607" i="64"/>
  <c r="AF1726" i="64" s="1"/>
  <c r="AF2255" i="64"/>
  <c r="AF932" i="64"/>
  <c r="AF945" i="64" s="1"/>
  <c r="AF883" i="64"/>
  <c r="AF2279" i="64"/>
  <c r="AF1328" i="64"/>
  <c r="AF1276" i="64"/>
  <c r="AF908" i="64"/>
  <c r="AF859" i="64"/>
  <c r="BE2221" i="64"/>
  <c r="BE2243" i="64" s="1"/>
  <c r="BE3099" i="64"/>
  <c r="BE3116" i="64" s="1"/>
  <c r="BE3073" i="64"/>
  <c r="BE3090" i="64" s="1"/>
  <c r="BE3048" i="64"/>
  <c r="BE3065" i="64" s="1"/>
  <c r="BE3022" i="64"/>
  <c r="BE3039" i="64" s="1"/>
  <c r="BE2195" i="64"/>
  <c r="BE2212" i="64" s="1"/>
  <c r="BE2163" i="64"/>
  <c r="BE2186" i="64" s="1"/>
  <c r="BE3151" i="64"/>
  <c r="BE3165" i="64" s="1"/>
  <c r="BE2141" i="64"/>
  <c r="BE2154" i="64" s="1"/>
  <c r="BE2052" i="64"/>
  <c r="BE2087" i="64" s="1"/>
  <c r="BE2473" i="64"/>
  <c r="BE2500" i="64" s="1"/>
  <c r="BE2577" i="64"/>
  <c r="BE2600" i="64" s="1"/>
  <c r="BE2096" i="64"/>
  <c r="BE2131" i="64" s="1"/>
  <c r="BE2016" i="64"/>
  <c r="BE2043" i="64" s="1"/>
  <c r="BE1908" i="64"/>
  <c r="BE1935" i="64" s="1"/>
  <c r="BE2643" i="64"/>
  <c r="BE2668" i="64" s="1"/>
  <c r="BE1873" i="64"/>
  <c r="BE1900" i="64" s="1"/>
  <c r="BE1980" i="64"/>
  <c r="BE2007" i="64" s="1"/>
  <c r="BE2509" i="64"/>
  <c r="BE2532" i="64" s="1"/>
  <c r="BE1849" i="64"/>
  <c r="BE1732" i="64"/>
  <c r="BE1747" i="64" s="1"/>
  <c r="BE2609" i="64"/>
  <c r="BE2634" i="64" s="1"/>
  <c r="BE1756" i="64"/>
  <c r="BE1769" i="64" s="1"/>
  <c r="BE1604" i="64"/>
  <c r="BE1580" i="64"/>
  <c r="BE1595" i="64" s="1"/>
  <c r="BE2252" i="64"/>
  <c r="BE2267" i="64" s="1"/>
  <c r="BE929" i="64"/>
  <c r="BE942" i="64" s="1"/>
  <c r="BE880" i="64"/>
  <c r="BE2276" i="64"/>
  <c r="BE2291" i="64" s="1"/>
  <c r="BE905" i="64"/>
  <c r="BE856" i="64"/>
  <c r="BE1273" i="64"/>
  <c r="BE1288" i="64" s="1"/>
  <c r="BE1325" i="64"/>
  <c r="BE1338" i="64" s="1"/>
  <c r="AF556" i="64"/>
  <c r="AG828" i="64"/>
  <c r="BD908" i="64"/>
  <c r="CJ2220" i="64"/>
  <c r="CJ3098" i="64"/>
  <c r="CJ3115" i="64" s="1"/>
  <c r="CJ3047" i="64"/>
  <c r="CJ3064" i="64" s="1"/>
  <c r="CJ3072" i="64"/>
  <c r="CJ3089" i="64" s="1"/>
  <c r="CJ3021" i="64"/>
  <c r="CJ3038" i="64" s="1"/>
  <c r="CJ2162" i="64"/>
  <c r="CJ2185" i="64" s="1"/>
  <c r="CJ2194" i="64"/>
  <c r="CJ2211" i="64" s="1"/>
  <c r="CJ2051" i="64"/>
  <c r="CJ2086" i="64" s="1"/>
  <c r="CJ2140" i="64"/>
  <c r="CJ2153" i="64" s="1"/>
  <c r="CJ2472" i="64"/>
  <c r="CJ2499" i="64" s="1"/>
  <c r="CJ2576" i="64"/>
  <c r="CJ2599" i="64" s="1"/>
  <c r="CJ3150" i="64"/>
  <c r="CJ3164" i="64" s="1"/>
  <c r="CJ2508" i="64"/>
  <c r="CJ2531" i="64" s="1"/>
  <c r="CJ2015" i="64"/>
  <c r="CJ2042" i="64" s="1"/>
  <c r="CJ2608" i="64"/>
  <c r="CJ2633" i="64" s="1"/>
  <c r="CJ1979" i="64"/>
  <c r="CJ2006" i="64" s="1"/>
  <c r="CJ1907" i="64"/>
  <c r="CJ1934" i="64" s="1"/>
  <c r="CJ2642" i="64"/>
  <c r="CJ2667" i="64" s="1"/>
  <c r="CJ2095" i="64"/>
  <c r="CJ1872" i="64"/>
  <c r="CJ1899" i="64" s="1"/>
  <c r="CJ1848" i="64"/>
  <c r="CJ1863" i="64" s="1"/>
  <c r="CJ1731" i="64"/>
  <c r="CJ1746" i="64" s="1"/>
  <c r="CJ1755" i="64"/>
  <c r="CJ1768" i="64" s="1"/>
  <c r="CJ1603" i="64"/>
  <c r="CJ1579" i="64"/>
  <c r="CJ1594" i="64" s="1"/>
  <c r="CJ1272" i="64"/>
  <c r="CJ1287" i="64" s="1"/>
  <c r="CJ2251" i="64"/>
  <c r="CJ2266" i="64" s="1"/>
  <c r="CJ928" i="64"/>
  <c r="CJ827" i="64"/>
  <c r="CJ847" i="64" s="1"/>
  <c r="CJ879" i="64"/>
  <c r="CJ2275" i="64"/>
  <c r="CJ855" i="64"/>
  <c r="CJ870" i="64" s="1"/>
  <c r="CJ1324" i="64"/>
  <c r="CJ1337" i="64" s="1"/>
  <c r="CJ904" i="64"/>
  <c r="CB2220" i="64"/>
  <c r="CB3098" i="64"/>
  <c r="CB3115" i="64" s="1"/>
  <c r="CB3047" i="64"/>
  <c r="CB3064" i="64" s="1"/>
  <c r="CB3072" i="64"/>
  <c r="CB3089" i="64" s="1"/>
  <c r="CB3021" i="64"/>
  <c r="CB3038" i="64" s="1"/>
  <c r="CB2162" i="64"/>
  <c r="CB2185" i="64" s="1"/>
  <c r="CB2194" i="64"/>
  <c r="CB2211" i="64" s="1"/>
  <c r="CB2051" i="64"/>
  <c r="CB2086" i="64" s="1"/>
  <c r="CB2140" i="64"/>
  <c r="CB2153" i="64" s="1"/>
  <c r="CB3150" i="64"/>
  <c r="CB3164" i="64" s="1"/>
  <c r="CB2472" i="64"/>
  <c r="CB2499" i="64" s="1"/>
  <c r="CB2095" i="64"/>
  <c r="CB2576" i="64"/>
  <c r="CB2599" i="64" s="1"/>
  <c r="CB2015" i="64"/>
  <c r="CB2042" i="64" s="1"/>
  <c r="CB1979" i="64"/>
  <c r="CB2006" i="64" s="1"/>
  <c r="CB1907" i="64"/>
  <c r="CB1934" i="64" s="1"/>
  <c r="CB2608" i="64"/>
  <c r="CB2633" i="64" s="1"/>
  <c r="CB2642" i="64"/>
  <c r="CB2667" i="64" s="1"/>
  <c r="CB2508" i="64"/>
  <c r="CB2531" i="64" s="1"/>
  <c r="CB1872" i="64"/>
  <c r="CB1899" i="64" s="1"/>
  <c r="CB1755" i="64"/>
  <c r="CB1768" i="64" s="1"/>
  <c r="CB1731" i="64"/>
  <c r="CB1746" i="64" s="1"/>
  <c r="CB1848" i="64"/>
  <c r="CB1863" i="64" s="1"/>
  <c r="CB1603" i="64"/>
  <c r="CB1579" i="64"/>
  <c r="CB1594" i="64" s="1"/>
  <c r="CB1272" i="64"/>
  <c r="CB1287" i="64" s="1"/>
  <c r="CB2251" i="64"/>
  <c r="CB2266" i="64" s="1"/>
  <c r="CB928" i="64"/>
  <c r="CB827" i="64"/>
  <c r="CB847" i="64" s="1"/>
  <c r="CB1324" i="64"/>
  <c r="CB1337" i="64" s="1"/>
  <c r="CB879" i="64"/>
  <c r="CB904" i="64"/>
  <c r="CB2275" i="64"/>
  <c r="CB855" i="64"/>
  <c r="CB870" i="64" s="1"/>
  <c r="BT2220" i="64"/>
  <c r="BT3098" i="64"/>
  <c r="BT3115" i="64" s="1"/>
  <c r="BT3047" i="64"/>
  <c r="BT3064" i="64" s="1"/>
  <c r="BT3072" i="64"/>
  <c r="BT3089" i="64" s="1"/>
  <c r="BT3021" i="64"/>
  <c r="BT3038" i="64" s="1"/>
  <c r="BT2194" i="64"/>
  <c r="BT2211" i="64" s="1"/>
  <c r="BT2162" i="64"/>
  <c r="BT2185" i="64" s="1"/>
  <c r="BT2140" i="64"/>
  <c r="BT2153" i="64" s="1"/>
  <c r="BT2051" i="64"/>
  <c r="BT2086" i="64" s="1"/>
  <c r="BT2095" i="64"/>
  <c r="BT3150" i="64"/>
  <c r="BT3164" i="64" s="1"/>
  <c r="BT2472" i="64"/>
  <c r="BT2499" i="64" s="1"/>
  <c r="BT2576" i="64"/>
  <c r="BT2599" i="64" s="1"/>
  <c r="BT2508" i="64"/>
  <c r="BT2531" i="64" s="1"/>
  <c r="BT2015" i="64"/>
  <c r="BT2042" i="64" s="1"/>
  <c r="BT2608" i="64"/>
  <c r="BT2633" i="64" s="1"/>
  <c r="BT2642" i="64"/>
  <c r="BT2667" i="64" s="1"/>
  <c r="BT1979" i="64"/>
  <c r="BT2006" i="64" s="1"/>
  <c r="BT1907" i="64"/>
  <c r="BT1934" i="64" s="1"/>
  <c r="BT1872" i="64"/>
  <c r="BT1899" i="64" s="1"/>
  <c r="BT1755" i="64"/>
  <c r="BT1768" i="64" s="1"/>
  <c r="BT1731" i="64"/>
  <c r="BT1746" i="64" s="1"/>
  <c r="BT1848" i="64"/>
  <c r="BT1863" i="64" s="1"/>
  <c r="BT1579" i="64"/>
  <c r="BT1594" i="64" s="1"/>
  <c r="BT1272" i="64"/>
  <c r="BT1287" i="64" s="1"/>
  <c r="BT2251" i="64"/>
  <c r="BT2266" i="64" s="1"/>
  <c r="BT928" i="64"/>
  <c r="BT1603" i="64"/>
  <c r="BT904" i="64"/>
  <c r="BT827" i="64"/>
  <c r="BT847" i="64" s="1"/>
  <c r="BT879" i="64"/>
  <c r="BT2275" i="64"/>
  <c r="BT1324" i="64"/>
  <c r="BT1337" i="64" s="1"/>
  <c r="BT855" i="64"/>
  <c r="BT870" i="64" s="1"/>
  <c r="BL2220" i="64"/>
  <c r="BL3098" i="64"/>
  <c r="BL3115" i="64" s="1"/>
  <c r="BL3047" i="64"/>
  <c r="BL3064" i="64" s="1"/>
  <c r="BL3072" i="64"/>
  <c r="BL3089" i="64" s="1"/>
  <c r="BL2162" i="64"/>
  <c r="BL2185" i="64" s="1"/>
  <c r="BL2194" i="64"/>
  <c r="BL2211" i="64" s="1"/>
  <c r="BL3021" i="64"/>
  <c r="BL3038" i="64" s="1"/>
  <c r="BL2051" i="64"/>
  <c r="BL2086" i="64" s="1"/>
  <c r="BL2140" i="64"/>
  <c r="BL2153" i="64" s="1"/>
  <c r="BL2472" i="64"/>
  <c r="BL2499" i="64" s="1"/>
  <c r="BL2095" i="64"/>
  <c r="BL3150" i="64"/>
  <c r="BL3164" i="64" s="1"/>
  <c r="BL2576" i="64"/>
  <c r="BL2599" i="64" s="1"/>
  <c r="BL2508" i="64"/>
  <c r="BL2531" i="64" s="1"/>
  <c r="BL2015" i="64"/>
  <c r="BL2042" i="64" s="1"/>
  <c r="BL2608" i="64"/>
  <c r="BL2633" i="64" s="1"/>
  <c r="BL1979" i="64"/>
  <c r="BL2006" i="64" s="1"/>
  <c r="BL1907" i="64"/>
  <c r="BL1934" i="64" s="1"/>
  <c r="BL2642" i="64"/>
  <c r="BL2667" i="64" s="1"/>
  <c r="BL1872" i="64"/>
  <c r="BL1899" i="64" s="1"/>
  <c r="BL1848" i="64"/>
  <c r="BL1863" i="64" s="1"/>
  <c r="BL1731" i="64"/>
  <c r="BL1746" i="64" s="1"/>
  <c r="BL1755" i="64"/>
  <c r="BL1768" i="64" s="1"/>
  <c r="BL1579" i="64"/>
  <c r="BL1594" i="64" s="1"/>
  <c r="BL1272" i="64"/>
  <c r="BL1287" i="64" s="1"/>
  <c r="BL1603" i="64"/>
  <c r="BL2251" i="64"/>
  <c r="BL2266" i="64" s="1"/>
  <c r="BL928" i="64"/>
  <c r="BL827" i="64"/>
  <c r="BL847" i="64" s="1"/>
  <c r="BL879" i="64"/>
  <c r="BL2275" i="64"/>
  <c r="BL904" i="64"/>
  <c r="BL855" i="64"/>
  <c r="BL870" i="64" s="1"/>
  <c r="BD2220" i="64"/>
  <c r="BD3098" i="64"/>
  <c r="BD3115" i="64" s="1"/>
  <c r="BD3047" i="64"/>
  <c r="BD3064" i="64" s="1"/>
  <c r="BD3072" i="64"/>
  <c r="BD3089" i="64" s="1"/>
  <c r="BD2194" i="64"/>
  <c r="BD2211" i="64" s="1"/>
  <c r="BD2162" i="64"/>
  <c r="BD2185" i="64" s="1"/>
  <c r="BD3021" i="64"/>
  <c r="BD3038" i="64" s="1"/>
  <c r="BD2140" i="64"/>
  <c r="BD2153" i="64" s="1"/>
  <c r="BD2051" i="64"/>
  <c r="BD2086" i="64" s="1"/>
  <c r="BD2095" i="64"/>
  <c r="BD3150" i="64"/>
  <c r="BD3164" i="64" s="1"/>
  <c r="BD2472" i="64"/>
  <c r="BD2499" i="64" s="1"/>
  <c r="BD2576" i="64"/>
  <c r="BD2599" i="64" s="1"/>
  <c r="BD2015" i="64"/>
  <c r="BD2042" i="64" s="1"/>
  <c r="BD2508" i="64"/>
  <c r="BD2531" i="64" s="1"/>
  <c r="BD2608" i="64"/>
  <c r="BD2633" i="64" s="1"/>
  <c r="BD2642" i="64"/>
  <c r="BD2667" i="64" s="1"/>
  <c r="BD1872" i="64"/>
  <c r="BD1899" i="64" s="1"/>
  <c r="BD1907" i="64"/>
  <c r="BD1934" i="64" s="1"/>
  <c r="BD1848" i="64"/>
  <c r="BD1863" i="64" s="1"/>
  <c r="BD1731" i="64"/>
  <c r="BD1746" i="64" s="1"/>
  <c r="BD1755" i="64"/>
  <c r="BD1768" i="64" s="1"/>
  <c r="BD1979" i="64"/>
  <c r="BD2006" i="64" s="1"/>
  <c r="BD1603" i="64"/>
  <c r="BD1579" i="64"/>
  <c r="BD1594" i="64" s="1"/>
  <c r="BD1272" i="64"/>
  <c r="BD1287" i="64" s="1"/>
  <c r="BD2251" i="64"/>
  <c r="BD2266" i="64" s="1"/>
  <c r="BD928" i="64"/>
  <c r="BD827" i="64"/>
  <c r="BD847" i="64" s="1"/>
  <c r="BD1324" i="64"/>
  <c r="BD1337" i="64" s="1"/>
  <c r="BD879" i="64"/>
  <c r="BD904" i="64"/>
  <c r="BD2275" i="64"/>
  <c r="BD855" i="64"/>
  <c r="BD870" i="64" s="1"/>
  <c r="AV2220" i="64"/>
  <c r="AV3098" i="64"/>
  <c r="AV3115" i="64" s="1"/>
  <c r="AV3047" i="64"/>
  <c r="AV3064" i="64" s="1"/>
  <c r="AV3072" i="64"/>
  <c r="AV3089" i="64" s="1"/>
  <c r="AV3021" i="64"/>
  <c r="AV3038" i="64" s="1"/>
  <c r="AV2194" i="64"/>
  <c r="AV2211" i="64" s="1"/>
  <c r="AV2162" i="64"/>
  <c r="AV2185" i="64" s="1"/>
  <c r="AV2140" i="64"/>
  <c r="AV2153" i="64" s="1"/>
  <c r="AV2051" i="64"/>
  <c r="AV2086" i="64" s="1"/>
  <c r="AV3150" i="64"/>
  <c r="AV3164" i="64" s="1"/>
  <c r="AV2095" i="64"/>
  <c r="AV2472" i="64"/>
  <c r="AV2499" i="64" s="1"/>
  <c r="AV2576" i="64"/>
  <c r="AV2599" i="64" s="1"/>
  <c r="AV2508" i="64"/>
  <c r="AV2531" i="64" s="1"/>
  <c r="AV2015" i="64"/>
  <c r="AV2042" i="64" s="1"/>
  <c r="AV2608" i="64"/>
  <c r="AV2633" i="64" s="1"/>
  <c r="AV2642" i="64"/>
  <c r="AV2667" i="64" s="1"/>
  <c r="AV1979" i="64"/>
  <c r="AV2006" i="64" s="1"/>
  <c r="AV1907" i="64"/>
  <c r="AV1934" i="64" s="1"/>
  <c r="AV1872" i="64"/>
  <c r="AV1899" i="64" s="1"/>
  <c r="AV1755" i="64"/>
  <c r="AV1768" i="64" s="1"/>
  <c r="AV1731" i="64"/>
  <c r="AV1746" i="64" s="1"/>
  <c r="AV1848" i="64"/>
  <c r="AV1863" i="64" s="1"/>
  <c r="AV1603" i="64"/>
  <c r="AV1579" i="64"/>
  <c r="AV1594" i="64" s="1"/>
  <c r="AV1272" i="64"/>
  <c r="AV1287" i="64" s="1"/>
  <c r="AV2251" i="64"/>
  <c r="AV2266" i="64" s="1"/>
  <c r="AV928" i="64"/>
  <c r="AV827" i="64"/>
  <c r="AV847" i="64" s="1"/>
  <c r="AV904" i="64"/>
  <c r="AV879" i="64"/>
  <c r="AV2275" i="64"/>
  <c r="AV1324" i="64"/>
  <c r="AV1337" i="64" s="1"/>
  <c r="AV855" i="64"/>
  <c r="AV870" i="64" s="1"/>
  <c r="AN2220" i="64"/>
  <c r="AN3098" i="64"/>
  <c r="AN3115" i="64" s="1"/>
  <c r="AN3047" i="64"/>
  <c r="AN3064" i="64" s="1"/>
  <c r="AN3072" i="64"/>
  <c r="AN3089" i="64" s="1"/>
  <c r="AN3021" i="64"/>
  <c r="AN3038" i="64" s="1"/>
  <c r="AN2162" i="64"/>
  <c r="AN2185" i="64" s="1"/>
  <c r="AN2194" i="64"/>
  <c r="AN2211" i="64" s="1"/>
  <c r="AN2051" i="64"/>
  <c r="AN2086" i="64" s="1"/>
  <c r="AN2140" i="64"/>
  <c r="AN2153" i="64" s="1"/>
  <c r="AN2095" i="64"/>
  <c r="AN2472" i="64"/>
  <c r="AN2499" i="64" s="1"/>
  <c r="AN2576" i="64"/>
  <c r="AN2599" i="64" s="1"/>
  <c r="AN3150" i="64"/>
  <c r="AN3164" i="64" s="1"/>
  <c r="AN2015" i="64"/>
  <c r="AN2042" i="64" s="1"/>
  <c r="AN2608" i="64"/>
  <c r="AN2633" i="64" s="1"/>
  <c r="AN1979" i="64"/>
  <c r="AN2006" i="64" s="1"/>
  <c r="AN1907" i="64"/>
  <c r="AN1934" i="64" s="1"/>
  <c r="AN2642" i="64"/>
  <c r="AN2667" i="64" s="1"/>
  <c r="AN2508" i="64"/>
  <c r="AN2531" i="64" s="1"/>
  <c r="AN1872" i="64"/>
  <c r="AN1899" i="64" s="1"/>
  <c r="AN1755" i="64"/>
  <c r="AN1768" i="64" s="1"/>
  <c r="AN1731" i="64"/>
  <c r="AN1746" i="64" s="1"/>
  <c r="AN1848" i="64"/>
  <c r="AN1863" i="64" s="1"/>
  <c r="AN1579" i="64"/>
  <c r="AN1594" i="64" s="1"/>
  <c r="AN1272" i="64"/>
  <c r="AN1287" i="64" s="1"/>
  <c r="AN2251" i="64"/>
  <c r="AN2266" i="64" s="1"/>
  <c r="AN928" i="64"/>
  <c r="AN1603" i="64"/>
  <c r="AN1324" i="64"/>
  <c r="AN1337" i="64" s="1"/>
  <c r="AN827" i="64"/>
  <c r="AN847" i="64" s="1"/>
  <c r="AN879" i="64"/>
  <c r="AN2275" i="64"/>
  <c r="AN855" i="64"/>
  <c r="AN870" i="64" s="1"/>
  <c r="AF2220" i="64"/>
  <c r="AF3098" i="64"/>
  <c r="AF3115" i="64" s="1"/>
  <c r="AF3047" i="64"/>
  <c r="AF3064" i="64" s="1"/>
  <c r="AF3072" i="64"/>
  <c r="AF3089" i="64" s="1"/>
  <c r="AF3021" i="64"/>
  <c r="AF3038" i="64" s="1"/>
  <c r="AF2162" i="64"/>
  <c r="AF2185" i="64" s="1"/>
  <c r="AF2194" i="64"/>
  <c r="AF2211" i="64" s="1"/>
  <c r="AF2140" i="64"/>
  <c r="AF2153" i="64" s="1"/>
  <c r="AF2051" i="64"/>
  <c r="AF2086" i="64" s="1"/>
  <c r="AF3150" i="64"/>
  <c r="AF3164" i="64" s="1"/>
  <c r="AF2095" i="64"/>
  <c r="AF2472" i="64"/>
  <c r="AF2499" i="64" s="1"/>
  <c r="AF2576" i="64"/>
  <c r="AF2599" i="64" s="1"/>
  <c r="AF2508" i="64"/>
  <c r="AF2531" i="64" s="1"/>
  <c r="AF2015" i="64"/>
  <c r="AF2042" i="64" s="1"/>
  <c r="AF2608" i="64"/>
  <c r="AF2633" i="64" s="1"/>
  <c r="AF2642" i="64"/>
  <c r="AF2667" i="64" s="1"/>
  <c r="AF1872" i="64"/>
  <c r="AF1899" i="64" s="1"/>
  <c r="AF1979" i="64"/>
  <c r="AF2006" i="64" s="1"/>
  <c r="AF1907" i="64"/>
  <c r="AF1934" i="64" s="1"/>
  <c r="AF1848" i="64"/>
  <c r="AF1863" i="64" s="1"/>
  <c r="AF1731" i="64"/>
  <c r="AF1746" i="64" s="1"/>
  <c r="AF1579" i="64"/>
  <c r="AF1594" i="64" s="1"/>
  <c r="AF1272" i="64"/>
  <c r="AF1287" i="64" s="1"/>
  <c r="AF1603" i="64"/>
  <c r="AF2251" i="64"/>
  <c r="AF2266" i="64" s="1"/>
  <c r="AF928" i="64"/>
  <c r="AF1755" i="64"/>
  <c r="AF1768" i="64" s="1"/>
  <c r="AF827" i="64"/>
  <c r="AF847" i="64" s="1"/>
  <c r="AF879" i="64"/>
  <c r="AF1324" i="64"/>
  <c r="AF1337" i="64" s="1"/>
  <c r="AF2275" i="64"/>
  <c r="AF904" i="64"/>
  <c r="AF855" i="64"/>
  <c r="AF870" i="64" s="1"/>
  <c r="X2220" i="64"/>
  <c r="X3098" i="64"/>
  <c r="X3115" i="64" s="1"/>
  <c r="X3047" i="64"/>
  <c r="X3064" i="64" s="1"/>
  <c r="X3072" i="64"/>
  <c r="X3089" i="64" s="1"/>
  <c r="X3021" i="64"/>
  <c r="X3038" i="64" s="1"/>
  <c r="X2162" i="64"/>
  <c r="X2185" i="64" s="1"/>
  <c r="X2194" i="64"/>
  <c r="X2211" i="64" s="1"/>
  <c r="X2051" i="64"/>
  <c r="X2086" i="64" s="1"/>
  <c r="X3150" i="64"/>
  <c r="X3164" i="64" s="1"/>
  <c r="X2140" i="64"/>
  <c r="X2153" i="64" s="1"/>
  <c r="X2472" i="64"/>
  <c r="X2499" i="64" s="1"/>
  <c r="X2576" i="64"/>
  <c r="X2599" i="64" s="1"/>
  <c r="X2508" i="64"/>
  <c r="X2531" i="64" s="1"/>
  <c r="X2015" i="64"/>
  <c r="X2042" i="64" s="1"/>
  <c r="X2095" i="64"/>
  <c r="X2608" i="64"/>
  <c r="X2633" i="64" s="1"/>
  <c r="X1979" i="64"/>
  <c r="X2006" i="64" s="1"/>
  <c r="X2642" i="64"/>
  <c r="X2667" i="64" s="1"/>
  <c r="X1907" i="64"/>
  <c r="X1934" i="64" s="1"/>
  <c r="X1872" i="64"/>
  <c r="X1899" i="64" s="1"/>
  <c r="X1848" i="64"/>
  <c r="X1863" i="64" s="1"/>
  <c r="X1731" i="64"/>
  <c r="X1746" i="64" s="1"/>
  <c r="X1755" i="64"/>
  <c r="X1768" i="64" s="1"/>
  <c r="X1603" i="64"/>
  <c r="X1579" i="64"/>
  <c r="X1594" i="64" s="1"/>
  <c r="X1272" i="64"/>
  <c r="X1287" i="64" s="1"/>
  <c r="X2251" i="64"/>
  <c r="X2266" i="64" s="1"/>
  <c r="X928" i="64"/>
  <c r="X827" i="64"/>
  <c r="X847" i="64" s="1"/>
  <c r="X879" i="64"/>
  <c r="X904" i="64"/>
  <c r="X2275" i="64"/>
  <c r="X855" i="64"/>
  <c r="X870" i="64" s="1"/>
  <c r="X1324" i="64"/>
  <c r="X1337" i="64" s="1"/>
  <c r="CJ3077" i="64"/>
  <c r="CJ2225" i="64"/>
  <c r="CJ3103" i="64"/>
  <c r="CJ3052" i="64"/>
  <c r="CJ3026" i="64"/>
  <c r="CJ3043" i="64" s="1"/>
  <c r="CJ2199" i="64"/>
  <c r="CJ2216" i="64" s="1"/>
  <c r="CJ2167" i="64"/>
  <c r="CJ2145" i="64"/>
  <c r="CJ2158" i="64" s="1"/>
  <c r="CJ3155" i="64"/>
  <c r="CJ3169" i="64" s="1"/>
  <c r="CJ2100" i="64"/>
  <c r="CJ2135" i="64" s="1"/>
  <c r="CJ2581" i="64"/>
  <c r="CJ2604" i="64" s="1"/>
  <c r="CJ2477" i="64"/>
  <c r="CJ2504" i="64" s="1"/>
  <c r="CJ2056" i="64"/>
  <c r="CJ2091" i="64" s="1"/>
  <c r="CJ2020" i="64"/>
  <c r="CJ2047" i="64" s="1"/>
  <c r="CJ2513" i="64"/>
  <c r="CJ2536" i="64" s="1"/>
  <c r="CJ1877" i="64"/>
  <c r="CJ1904" i="64" s="1"/>
  <c r="CJ1984" i="64"/>
  <c r="CJ2011" i="64" s="1"/>
  <c r="CJ2647" i="64"/>
  <c r="CJ2672" i="64" s="1"/>
  <c r="CJ1912" i="64"/>
  <c r="CJ1939" i="64" s="1"/>
  <c r="CJ1736" i="64"/>
  <c r="CJ1584" i="64"/>
  <c r="CJ1599" i="64" s="1"/>
  <c r="CJ1760" i="64"/>
  <c r="CJ1773" i="64" s="1"/>
  <c r="CJ1853" i="64"/>
  <c r="CJ2613" i="64"/>
  <c r="CJ2638" i="64" s="1"/>
  <c r="CJ1608" i="64"/>
  <c r="CJ2256" i="64"/>
  <c r="CJ2271" i="64" s="1"/>
  <c r="CJ933" i="64"/>
  <c r="CJ946" i="64" s="1"/>
  <c r="CJ2280" i="64"/>
  <c r="CJ1329" i="64"/>
  <c r="CJ1342" i="64" s="1"/>
  <c r="CJ1277" i="64"/>
  <c r="CJ909" i="64"/>
  <c r="CJ557" i="64"/>
  <c r="CJ567" i="64" s="1"/>
  <c r="CJ884" i="64"/>
  <c r="CJ860" i="64"/>
  <c r="CB3077" i="64"/>
  <c r="CB2225" i="64"/>
  <c r="CB3103" i="64"/>
  <c r="CB3052" i="64"/>
  <c r="CB3026" i="64"/>
  <c r="CB3043" i="64" s="1"/>
  <c r="CB2199" i="64"/>
  <c r="CB2216" i="64" s="1"/>
  <c r="CB2167" i="64"/>
  <c r="CB3155" i="64"/>
  <c r="CB3169" i="64" s="1"/>
  <c r="CB2145" i="64"/>
  <c r="CB2158" i="64" s="1"/>
  <c r="CB2477" i="64"/>
  <c r="CB2504" i="64" s="1"/>
  <c r="CB2100" i="64"/>
  <c r="CB2135" i="64" s="1"/>
  <c r="CB2020" i="64"/>
  <c r="CB2047" i="64" s="1"/>
  <c r="CB2056" i="64"/>
  <c r="CB2091" i="64" s="1"/>
  <c r="CB2581" i="64"/>
  <c r="CB2604" i="64" s="1"/>
  <c r="CB2513" i="64"/>
  <c r="CB2536" i="64" s="1"/>
  <c r="CB1912" i="64"/>
  <c r="CB1939" i="64" s="1"/>
  <c r="CB2647" i="64"/>
  <c r="CB2672" i="64" s="1"/>
  <c r="CB1984" i="64"/>
  <c r="CB2011" i="64" s="1"/>
  <c r="CB1877" i="64"/>
  <c r="CB1904" i="64" s="1"/>
  <c r="CB1584" i="64"/>
  <c r="CB1599" i="64" s="1"/>
  <c r="CB1853" i="64"/>
  <c r="CB1736" i="64"/>
  <c r="CB1608" i="64"/>
  <c r="CB2613" i="64"/>
  <c r="CB2638" i="64" s="1"/>
  <c r="CB2256" i="64"/>
  <c r="CB2271" i="64" s="1"/>
  <c r="CB933" i="64"/>
  <c r="CB946" i="64" s="1"/>
  <c r="CB1760" i="64"/>
  <c r="CB1773" i="64" s="1"/>
  <c r="CB884" i="64"/>
  <c r="CB2280" i="64"/>
  <c r="CB557" i="64"/>
  <c r="CB567" i="64" s="1"/>
  <c r="CB860" i="64"/>
  <c r="CB1329" i="64"/>
  <c r="CB1342" i="64" s="1"/>
  <c r="CB1277" i="64"/>
  <c r="BT3077" i="64"/>
  <c r="BT2225" i="64"/>
  <c r="BT3103" i="64"/>
  <c r="BT3052" i="64"/>
  <c r="BT3026" i="64"/>
  <c r="BT3043" i="64" s="1"/>
  <c r="BT2199" i="64"/>
  <c r="BT2216" i="64" s="1"/>
  <c r="BT2167" i="64"/>
  <c r="BT2145" i="64"/>
  <c r="BT2158" i="64" s="1"/>
  <c r="BT3155" i="64"/>
  <c r="BT3169" i="64" s="1"/>
  <c r="BT2056" i="64"/>
  <c r="BT2091" i="64" s="1"/>
  <c r="BT2100" i="64"/>
  <c r="BT2135" i="64" s="1"/>
  <c r="BT2477" i="64"/>
  <c r="BT2504" i="64" s="1"/>
  <c r="BT2581" i="64"/>
  <c r="BT2604" i="64" s="1"/>
  <c r="BT2020" i="64"/>
  <c r="BT2047" i="64" s="1"/>
  <c r="BT2513" i="64"/>
  <c r="BT2536" i="64" s="1"/>
  <c r="BT2647" i="64"/>
  <c r="BT2672" i="64" s="1"/>
  <c r="BT1877" i="64"/>
  <c r="BT1904" i="64" s="1"/>
  <c r="BT1984" i="64"/>
  <c r="BT2011" i="64" s="1"/>
  <c r="BT1912" i="64"/>
  <c r="BT1939" i="64" s="1"/>
  <c r="BT1853" i="64"/>
  <c r="BT1584" i="64"/>
  <c r="BT1599" i="64" s="1"/>
  <c r="BT1736" i="64"/>
  <c r="BT1760" i="64"/>
  <c r="BT1773" i="64" s="1"/>
  <c r="BT1608" i="64"/>
  <c r="BT2613" i="64"/>
  <c r="BT2638" i="64" s="1"/>
  <c r="BT2256" i="64"/>
  <c r="BT2271" i="64" s="1"/>
  <c r="BT933" i="64"/>
  <c r="BT946" i="64" s="1"/>
  <c r="BT884" i="64"/>
  <c r="BT1329" i="64"/>
  <c r="BT1342" i="64" s="1"/>
  <c r="BT1277" i="64"/>
  <c r="BT2280" i="64"/>
  <c r="BT909" i="64"/>
  <c r="BT557" i="64"/>
  <c r="BT567" i="64" s="1"/>
  <c r="BT860" i="64"/>
  <c r="BL2225" i="64"/>
  <c r="BL3103" i="64"/>
  <c r="BL3052" i="64"/>
  <c r="BL3077" i="64"/>
  <c r="BL3026" i="64"/>
  <c r="BL3043" i="64" s="1"/>
  <c r="BL2199" i="64"/>
  <c r="BL2216" i="64" s="1"/>
  <c r="BL2167" i="64"/>
  <c r="BL3155" i="64"/>
  <c r="BL3169" i="64" s="1"/>
  <c r="BL2145" i="64"/>
  <c r="BL2158" i="64" s="1"/>
  <c r="BL2100" i="64"/>
  <c r="BL2135" i="64" s="1"/>
  <c r="BL2581" i="64"/>
  <c r="BL2604" i="64" s="1"/>
  <c r="BL2477" i="64"/>
  <c r="BL2504" i="64" s="1"/>
  <c r="BL2020" i="64"/>
  <c r="BL2047" i="64" s="1"/>
  <c r="BL2056" i="64"/>
  <c r="BL2091" i="64" s="1"/>
  <c r="BL1912" i="64"/>
  <c r="BL1939" i="64" s="1"/>
  <c r="BL2647" i="64"/>
  <c r="BL2672" i="64" s="1"/>
  <c r="BL1877" i="64"/>
  <c r="BL1904" i="64" s="1"/>
  <c r="BL2513" i="64"/>
  <c r="BL2536" i="64" s="1"/>
  <c r="BL2613" i="64"/>
  <c r="BL2638" i="64" s="1"/>
  <c r="BL1584" i="64"/>
  <c r="BL1599" i="64" s="1"/>
  <c r="BL1984" i="64"/>
  <c r="BL2011" i="64" s="1"/>
  <c r="BL1736" i="64"/>
  <c r="BL1760" i="64"/>
  <c r="BL1773" i="64" s="1"/>
  <c r="BL1608" i="64"/>
  <c r="BL1853" i="64"/>
  <c r="BL2256" i="64"/>
  <c r="BL2271" i="64" s="1"/>
  <c r="BL933" i="64"/>
  <c r="BL946" i="64" s="1"/>
  <c r="BL2280" i="64"/>
  <c r="BL557" i="64"/>
  <c r="BL567" i="64" s="1"/>
  <c r="BL1329" i="64"/>
  <c r="BL1342" i="64" s="1"/>
  <c r="BL1277" i="64"/>
  <c r="BL860" i="64"/>
  <c r="BL884" i="64"/>
  <c r="BD2225" i="64"/>
  <c r="BD3103" i="64"/>
  <c r="BD3052" i="64"/>
  <c r="BD3077" i="64"/>
  <c r="BD3026" i="64"/>
  <c r="BD3043" i="64" s="1"/>
  <c r="BD2167" i="64"/>
  <c r="BD2199" i="64"/>
  <c r="BD2216" i="64" s="1"/>
  <c r="BD2145" i="64"/>
  <c r="BD2158" i="64" s="1"/>
  <c r="BD3155" i="64"/>
  <c r="BD3169" i="64" s="1"/>
  <c r="BD2477" i="64"/>
  <c r="BD2504" i="64" s="1"/>
  <c r="BD2056" i="64"/>
  <c r="BD2091" i="64" s="1"/>
  <c r="BD2100" i="64"/>
  <c r="BD2135" i="64" s="1"/>
  <c r="BD2020" i="64"/>
  <c r="BD2047" i="64" s="1"/>
  <c r="BD2581" i="64"/>
  <c r="BD2604" i="64" s="1"/>
  <c r="BD2513" i="64"/>
  <c r="BD2536" i="64" s="1"/>
  <c r="BD1984" i="64"/>
  <c r="BD2011" i="64" s="1"/>
  <c r="BD2647" i="64"/>
  <c r="BD2672" i="64" s="1"/>
  <c r="BD1877" i="64"/>
  <c r="BD1904" i="64" s="1"/>
  <c r="BD1584" i="64"/>
  <c r="BD1599" i="64" s="1"/>
  <c r="BD2613" i="64"/>
  <c r="BD2638" i="64" s="1"/>
  <c r="BD1760" i="64"/>
  <c r="BD1773" i="64" s="1"/>
  <c r="BD1736" i="64"/>
  <c r="BD1853" i="64"/>
  <c r="BD1608" i="64"/>
  <c r="BD1912" i="64"/>
  <c r="BD1939" i="64" s="1"/>
  <c r="BD2256" i="64"/>
  <c r="BD2271" i="64" s="1"/>
  <c r="BD933" i="64"/>
  <c r="BD946" i="64" s="1"/>
  <c r="BD2280" i="64"/>
  <c r="BD909" i="64"/>
  <c r="BD557" i="64"/>
  <c r="BD567" i="64" s="1"/>
  <c r="BD884" i="64"/>
  <c r="BD860" i="64"/>
  <c r="AV2225" i="64"/>
  <c r="AV3103" i="64"/>
  <c r="AV3052" i="64"/>
  <c r="AV3077" i="64"/>
  <c r="AV3026" i="64"/>
  <c r="AV3043" i="64" s="1"/>
  <c r="AV2167" i="64"/>
  <c r="AV2199" i="64"/>
  <c r="AV2216" i="64" s="1"/>
  <c r="AV2145" i="64"/>
  <c r="AV2158" i="64" s="1"/>
  <c r="AV3155" i="64"/>
  <c r="AV3169" i="64" s="1"/>
  <c r="AV2056" i="64"/>
  <c r="AV2091" i="64" s="1"/>
  <c r="AV2100" i="64"/>
  <c r="AV2135" i="64" s="1"/>
  <c r="AV2477" i="64"/>
  <c r="AV2504" i="64" s="1"/>
  <c r="AV2581" i="64"/>
  <c r="AV2604" i="64" s="1"/>
  <c r="AV2020" i="64"/>
  <c r="AV2047" i="64" s="1"/>
  <c r="AV2513" i="64"/>
  <c r="AV2536" i="64" s="1"/>
  <c r="AV2647" i="64"/>
  <c r="AV2672" i="64" s="1"/>
  <c r="AV1984" i="64"/>
  <c r="AV2011" i="64" s="1"/>
  <c r="AV1912" i="64"/>
  <c r="AV1939" i="64" s="1"/>
  <c r="AV1877" i="64"/>
  <c r="AV1904" i="64" s="1"/>
  <c r="AV1584" i="64"/>
  <c r="AV1599" i="64" s="1"/>
  <c r="AV2613" i="64"/>
  <c r="AV2638" i="64" s="1"/>
  <c r="AV1853" i="64"/>
  <c r="AV1736" i="64"/>
  <c r="AV1608" i="64"/>
  <c r="AV1760" i="64"/>
  <c r="AV1773" i="64" s="1"/>
  <c r="AV2256" i="64"/>
  <c r="AV2271" i="64" s="1"/>
  <c r="AV933" i="64"/>
  <c r="AV946" i="64" s="1"/>
  <c r="AV1329" i="64"/>
  <c r="AV1342" i="64" s="1"/>
  <c r="AV1277" i="64"/>
  <c r="AV884" i="64"/>
  <c r="AV2280" i="64"/>
  <c r="AV557" i="64"/>
  <c r="AV567" i="64" s="1"/>
  <c r="AV860" i="64"/>
  <c r="AN2225" i="64"/>
  <c r="AN3103" i="64"/>
  <c r="AN3052" i="64"/>
  <c r="AN3026" i="64"/>
  <c r="AN3043" i="64" s="1"/>
  <c r="AN3077" i="64"/>
  <c r="AN2199" i="64"/>
  <c r="AN2216" i="64" s="1"/>
  <c r="AN2167" i="64"/>
  <c r="AN2145" i="64"/>
  <c r="AN2158" i="64" s="1"/>
  <c r="AN3155" i="64"/>
  <c r="AN3169" i="64" s="1"/>
  <c r="AN2056" i="64"/>
  <c r="AN2091" i="64" s="1"/>
  <c r="AN2477" i="64"/>
  <c r="AN2504" i="64" s="1"/>
  <c r="AN2100" i="64"/>
  <c r="AN2135" i="64" s="1"/>
  <c r="AN2020" i="64"/>
  <c r="AN2047" i="64" s="1"/>
  <c r="AN2581" i="64"/>
  <c r="AN2604" i="64" s="1"/>
  <c r="AN2513" i="64"/>
  <c r="AN2536" i="64" s="1"/>
  <c r="AN1912" i="64"/>
  <c r="AN1939" i="64" s="1"/>
  <c r="AN2647" i="64"/>
  <c r="AN2672" i="64" s="1"/>
  <c r="AN1877" i="64"/>
  <c r="AN1904" i="64" s="1"/>
  <c r="AN1984" i="64"/>
  <c r="AN2011" i="64" s="1"/>
  <c r="AN1853" i="64"/>
  <c r="AN1584" i="64"/>
  <c r="AN1599" i="64" s="1"/>
  <c r="AN1736" i="64"/>
  <c r="AN2613" i="64"/>
  <c r="AN2638" i="64" s="1"/>
  <c r="AN1760" i="64"/>
  <c r="AN1773" i="64" s="1"/>
  <c r="AN1608" i="64"/>
  <c r="AN2256" i="64"/>
  <c r="AN2271" i="64" s="1"/>
  <c r="AN933" i="64"/>
  <c r="AN946" i="64" s="1"/>
  <c r="AN884" i="64"/>
  <c r="AN2280" i="64"/>
  <c r="AN909" i="64"/>
  <c r="AN557" i="64"/>
  <c r="AN567" i="64" s="1"/>
  <c r="AN860" i="64"/>
  <c r="AN1329" i="64"/>
  <c r="AN1342" i="64" s="1"/>
  <c r="AN1277" i="64"/>
  <c r="AF2225" i="64"/>
  <c r="AF3103" i="64"/>
  <c r="AF3052" i="64"/>
  <c r="AF3077" i="64"/>
  <c r="AF3026" i="64"/>
  <c r="AF3043" i="64" s="1"/>
  <c r="AF2199" i="64"/>
  <c r="AF2216" i="64" s="1"/>
  <c r="AF2167" i="64"/>
  <c r="AF2145" i="64"/>
  <c r="AF2158" i="64" s="1"/>
  <c r="AF2581" i="64"/>
  <c r="AF2604" i="64" s="1"/>
  <c r="AF3155" i="64"/>
  <c r="AF3169" i="64" s="1"/>
  <c r="AF2100" i="64"/>
  <c r="AF2135" i="64" s="1"/>
  <c r="AF2056" i="64"/>
  <c r="AF2091" i="64" s="1"/>
  <c r="AF2477" i="64"/>
  <c r="AF2504" i="64" s="1"/>
  <c r="AF2020" i="64"/>
  <c r="AF2047" i="64" s="1"/>
  <c r="AF2513" i="64"/>
  <c r="AF2536" i="64" s="1"/>
  <c r="AF2647" i="64"/>
  <c r="AF2672" i="64" s="1"/>
  <c r="AF1877" i="64"/>
  <c r="AF1904" i="64" s="1"/>
  <c r="AF1912" i="64"/>
  <c r="AF1939" i="64" s="1"/>
  <c r="AF1584" i="64"/>
  <c r="AF1599" i="64" s="1"/>
  <c r="AF1736" i="64"/>
  <c r="AF1984" i="64"/>
  <c r="AF2011" i="64" s="1"/>
  <c r="AF1760" i="64"/>
  <c r="AF1773" i="64" s="1"/>
  <c r="AF2613" i="64"/>
  <c r="AF2638" i="64" s="1"/>
  <c r="AF1608" i="64"/>
  <c r="AF1853" i="64"/>
  <c r="AF2256" i="64"/>
  <c r="AF2271" i="64" s="1"/>
  <c r="AF933" i="64"/>
  <c r="AF946" i="64" s="1"/>
  <c r="AF1329" i="64"/>
  <c r="AF1342" i="64" s="1"/>
  <c r="AF1277" i="64"/>
  <c r="AF884" i="64"/>
  <c r="AF2280" i="64"/>
  <c r="AF557" i="64"/>
  <c r="AF567" i="64" s="1"/>
  <c r="AF860" i="64"/>
  <c r="X2225" i="64"/>
  <c r="X3103" i="64"/>
  <c r="X3052" i="64"/>
  <c r="X3077" i="64"/>
  <c r="X3026" i="64"/>
  <c r="X3043" i="64" s="1"/>
  <c r="X2199" i="64"/>
  <c r="X2216" i="64" s="1"/>
  <c r="X2167" i="64"/>
  <c r="X2145" i="64"/>
  <c r="X2158" i="64" s="1"/>
  <c r="X2100" i="64"/>
  <c r="X2135" i="64" s="1"/>
  <c r="X2056" i="64"/>
  <c r="X2091" i="64" s="1"/>
  <c r="X2477" i="64"/>
  <c r="X2504" i="64" s="1"/>
  <c r="X3155" i="64"/>
  <c r="X3169" i="64" s="1"/>
  <c r="X2581" i="64"/>
  <c r="X2604" i="64" s="1"/>
  <c r="X2020" i="64"/>
  <c r="X2047" i="64" s="1"/>
  <c r="X2513" i="64"/>
  <c r="X2536" i="64" s="1"/>
  <c r="X1984" i="64"/>
  <c r="X2011" i="64" s="1"/>
  <c r="X2647" i="64"/>
  <c r="X2672" i="64" s="1"/>
  <c r="X1912" i="64"/>
  <c r="X1939" i="64" s="1"/>
  <c r="X1877" i="64"/>
  <c r="X1904" i="64" s="1"/>
  <c r="X1584" i="64"/>
  <c r="X1599" i="64" s="1"/>
  <c r="X1760" i="64"/>
  <c r="X1773" i="64" s="1"/>
  <c r="X1736" i="64"/>
  <c r="X1853" i="64"/>
  <c r="X2613" i="64"/>
  <c r="X2638" i="64" s="1"/>
  <c r="X1608" i="64"/>
  <c r="X2256" i="64"/>
  <c r="X2271" i="64" s="1"/>
  <c r="X933" i="64"/>
  <c r="X946" i="64" s="1"/>
  <c r="X884" i="64"/>
  <c r="X2280" i="64"/>
  <c r="X1329" i="64"/>
  <c r="X1342" i="64" s="1"/>
  <c r="X1277" i="64"/>
  <c r="X909" i="64"/>
  <c r="X557" i="64"/>
  <c r="X567" i="64" s="1"/>
  <c r="X860" i="64"/>
  <c r="CK2224" i="64"/>
  <c r="CK3102" i="64"/>
  <c r="CK3051" i="64"/>
  <c r="CK2198" i="64"/>
  <c r="CK2166" i="64"/>
  <c r="CK3076" i="64"/>
  <c r="CK3025" i="64"/>
  <c r="CK2144" i="64"/>
  <c r="CK3154" i="64"/>
  <c r="CK2580" i="64"/>
  <c r="CK2099" i="64"/>
  <c r="CK2055" i="64"/>
  <c r="CK2019" i="64"/>
  <c r="CK2512" i="64"/>
  <c r="CK2476" i="64"/>
  <c r="CK1983" i="64"/>
  <c r="CK2646" i="64"/>
  <c r="CK1876" i="64"/>
  <c r="CK1852" i="64"/>
  <c r="CK2612" i="64"/>
  <c r="CK1911" i="64"/>
  <c r="CK1735" i="64"/>
  <c r="CK1750" i="64" s="1"/>
  <c r="CK1607" i="64"/>
  <c r="CK1726" i="64" s="1"/>
  <c r="CK1276" i="64"/>
  <c r="CK932" i="64"/>
  <c r="CK945" i="64" s="1"/>
  <c r="CK908" i="64"/>
  <c r="CK1328" i="64"/>
  <c r="CK883" i="64"/>
  <c r="CK2279" i="64"/>
  <c r="CK1759" i="64"/>
  <c r="CK859" i="64"/>
  <c r="CK2255" i="64"/>
  <c r="CK831" i="64"/>
  <c r="CC2224" i="64"/>
  <c r="CC3102" i="64"/>
  <c r="CC3076" i="64"/>
  <c r="CC3051" i="64"/>
  <c r="CC2166" i="64"/>
  <c r="CC3025" i="64"/>
  <c r="CC2144" i="64"/>
  <c r="CC2198" i="64"/>
  <c r="CC3154" i="64"/>
  <c r="CC2580" i="64"/>
  <c r="CC2099" i="64"/>
  <c r="CC2055" i="64"/>
  <c r="CC2512" i="64"/>
  <c r="CC2476" i="64"/>
  <c r="CC1983" i="64"/>
  <c r="CC2646" i="64"/>
  <c r="CC1876" i="64"/>
  <c r="CC1911" i="64"/>
  <c r="CC1852" i="64"/>
  <c r="CC2612" i="64"/>
  <c r="CC2019" i="64"/>
  <c r="CC1735" i="64"/>
  <c r="CC1750" i="64" s="1"/>
  <c r="CC1759" i="64"/>
  <c r="CC1276" i="64"/>
  <c r="CC932" i="64"/>
  <c r="CC945" i="64" s="1"/>
  <c r="CC1607" i="64"/>
  <c r="CC1726" i="64" s="1"/>
  <c r="CC908" i="64"/>
  <c r="CC1328" i="64"/>
  <c r="CC2255" i="64"/>
  <c r="CC883" i="64"/>
  <c r="CC2279" i="64"/>
  <c r="CC859" i="64"/>
  <c r="CC831" i="64"/>
  <c r="BU2224" i="64"/>
  <c r="BU3102" i="64"/>
  <c r="BU3076" i="64"/>
  <c r="BU2198" i="64"/>
  <c r="BU3051" i="64"/>
  <c r="BU2166" i="64"/>
  <c r="BU2144" i="64"/>
  <c r="BU3154" i="64"/>
  <c r="BU3025" i="64"/>
  <c r="BU2580" i="64"/>
  <c r="BU2099" i="64"/>
  <c r="BU2055" i="64"/>
  <c r="BU2019" i="64"/>
  <c r="BU1983" i="64"/>
  <c r="BU1911" i="64"/>
  <c r="BU2646" i="64"/>
  <c r="BU1876" i="64"/>
  <c r="BU1852" i="64"/>
  <c r="BU2512" i="64"/>
  <c r="BU2612" i="64"/>
  <c r="BU2476" i="64"/>
  <c r="BU1735" i="64"/>
  <c r="BU1750" i="64" s="1"/>
  <c r="BU1759" i="64"/>
  <c r="BU1276" i="64"/>
  <c r="BU1607" i="64"/>
  <c r="BU1726" i="64" s="1"/>
  <c r="BU932" i="64"/>
  <c r="BU945" i="64" s="1"/>
  <c r="BU908" i="64"/>
  <c r="BU1328" i="64"/>
  <c r="BU883" i="64"/>
  <c r="BU2279" i="64"/>
  <c r="BU859" i="64"/>
  <c r="BU2255" i="64"/>
  <c r="BU831" i="64"/>
  <c r="BM2224" i="64"/>
  <c r="BM3102" i="64"/>
  <c r="BM3076" i="64"/>
  <c r="BM3051" i="64"/>
  <c r="BM3025" i="64"/>
  <c r="BM2198" i="64"/>
  <c r="BM2144" i="64"/>
  <c r="BM3154" i="64"/>
  <c r="BM2580" i="64"/>
  <c r="BM2166" i="64"/>
  <c r="BM2099" i="64"/>
  <c r="BM2055" i="64"/>
  <c r="BM2019" i="64"/>
  <c r="BM2512" i="64"/>
  <c r="BM2476" i="64"/>
  <c r="BM1983" i="64"/>
  <c r="BM2646" i="64"/>
  <c r="BM1876" i="64"/>
  <c r="BM1852" i="64"/>
  <c r="BM1911" i="64"/>
  <c r="BM2612" i="64"/>
  <c r="BM1759" i="64"/>
  <c r="BM1735" i="64"/>
  <c r="BM1750" i="64" s="1"/>
  <c r="BM1276" i="64"/>
  <c r="BM932" i="64"/>
  <c r="BM945" i="64" s="1"/>
  <c r="BM908" i="64"/>
  <c r="BM1328" i="64"/>
  <c r="BM2255" i="64"/>
  <c r="BM883" i="64"/>
  <c r="BM2279" i="64"/>
  <c r="BM859" i="64"/>
  <c r="BM1607" i="64"/>
  <c r="BM1726" i="64" s="1"/>
  <c r="BM831" i="64"/>
  <c r="BE2224" i="64"/>
  <c r="BE3102" i="64"/>
  <c r="BE3076" i="64"/>
  <c r="BE3025" i="64"/>
  <c r="BE2198" i="64"/>
  <c r="BE3051" i="64"/>
  <c r="BE2166" i="64"/>
  <c r="BE2144" i="64"/>
  <c r="BE3154" i="64"/>
  <c r="BE2580" i="64"/>
  <c r="BE2099" i="64"/>
  <c r="BE2055" i="64"/>
  <c r="BE2512" i="64"/>
  <c r="BE2476" i="64"/>
  <c r="BE1983" i="64"/>
  <c r="BE2646" i="64"/>
  <c r="BE2019" i="64"/>
  <c r="BE1911" i="64"/>
  <c r="BE1876" i="64"/>
  <c r="BE1852" i="64"/>
  <c r="BE2612" i="64"/>
  <c r="BE1735" i="64"/>
  <c r="BE1750" i="64" s="1"/>
  <c r="BE1276" i="64"/>
  <c r="BE932" i="64"/>
  <c r="BE945" i="64" s="1"/>
  <c r="BE1607" i="64"/>
  <c r="BE1726" i="64" s="1"/>
  <c r="BE1759" i="64"/>
  <c r="BE908" i="64"/>
  <c r="BE1328" i="64"/>
  <c r="BE883" i="64"/>
  <c r="BE2279" i="64"/>
  <c r="BE859" i="64"/>
  <c r="BE2255" i="64"/>
  <c r="BE831" i="64"/>
  <c r="AW2224" i="64"/>
  <c r="AW3102" i="64"/>
  <c r="AW3076" i="64"/>
  <c r="AW2198" i="64"/>
  <c r="AW3025" i="64"/>
  <c r="AW2166" i="64"/>
  <c r="AW2144" i="64"/>
  <c r="AW3051" i="64"/>
  <c r="AW3154" i="64"/>
  <c r="AW2580" i="64"/>
  <c r="AW2099" i="64"/>
  <c r="AW2055" i="64"/>
  <c r="AW2019" i="64"/>
  <c r="AW2512" i="64"/>
  <c r="AW2476" i="64"/>
  <c r="AW1983" i="64"/>
  <c r="AW1911" i="64"/>
  <c r="AW2646" i="64"/>
  <c r="AW1876" i="64"/>
  <c r="AW1852" i="64"/>
  <c r="AW2612" i="64"/>
  <c r="AW1735" i="64"/>
  <c r="AW1750" i="64" s="1"/>
  <c r="AW1759" i="64"/>
  <c r="AW1607" i="64"/>
  <c r="AW1726" i="64" s="1"/>
  <c r="AW1276" i="64"/>
  <c r="AW932" i="64"/>
  <c r="AW945" i="64" s="1"/>
  <c r="AW908" i="64"/>
  <c r="AW1328" i="64"/>
  <c r="AW2255" i="64"/>
  <c r="AW883" i="64"/>
  <c r="AW2279" i="64"/>
  <c r="AW859" i="64"/>
  <c r="AW831" i="64"/>
  <c r="AO2224" i="64"/>
  <c r="AO3102" i="64"/>
  <c r="AO3076" i="64"/>
  <c r="AO3025" i="64"/>
  <c r="AO2198" i="64"/>
  <c r="AO2166" i="64"/>
  <c r="AO3051" i="64"/>
  <c r="AO2144" i="64"/>
  <c r="AO3154" i="64"/>
  <c r="AO2580" i="64"/>
  <c r="AO2099" i="64"/>
  <c r="AO2055" i="64"/>
  <c r="AO2019" i="64"/>
  <c r="AO2512" i="64"/>
  <c r="AO2476" i="64"/>
  <c r="AO1983" i="64"/>
  <c r="AO2646" i="64"/>
  <c r="AO1876" i="64"/>
  <c r="AO1852" i="64"/>
  <c r="AO1911" i="64"/>
  <c r="AO2612" i="64"/>
  <c r="AO1735" i="64"/>
  <c r="AO1750" i="64" s="1"/>
  <c r="AO1759" i="64"/>
  <c r="AO1276" i="64"/>
  <c r="AO932" i="64"/>
  <c r="AO945" i="64" s="1"/>
  <c r="AO908" i="64"/>
  <c r="AO1607" i="64"/>
  <c r="AO1726" i="64" s="1"/>
  <c r="AO1328" i="64"/>
  <c r="AO883" i="64"/>
  <c r="AO2279" i="64"/>
  <c r="AO859" i="64"/>
  <c r="AO2255" i="64"/>
  <c r="AO831" i="64"/>
  <c r="AG2224" i="64"/>
  <c r="AG3102" i="64"/>
  <c r="AG3076" i="64"/>
  <c r="AG3051" i="64"/>
  <c r="AG2198" i="64"/>
  <c r="AG3025" i="64"/>
  <c r="AG2166" i="64"/>
  <c r="AG2144" i="64"/>
  <c r="AG3154" i="64"/>
  <c r="AG2099" i="64"/>
  <c r="AG2055" i="64"/>
  <c r="AG2580" i="64"/>
  <c r="AG2019" i="64"/>
  <c r="AG1983" i="64"/>
  <c r="AG2646" i="64"/>
  <c r="AG1911" i="64"/>
  <c r="AG1876" i="64"/>
  <c r="AG1852" i="64"/>
  <c r="AG2512" i="64"/>
  <c r="AG2476" i="64"/>
  <c r="AG2612" i="64"/>
  <c r="AG1759" i="64"/>
  <c r="AG1276" i="64"/>
  <c r="AG1607" i="64"/>
  <c r="AG1726" i="64" s="1"/>
  <c r="AG932" i="64"/>
  <c r="AG945" i="64" s="1"/>
  <c r="AG1735" i="64"/>
  <c r="AG1750" i="64" s="1"/>
  <c r="AG908" i="64"/>
  <c r="AG1328" i="64"/>
  <c r="AG2255" i="64"/>
  <c r="AG883" i="64"/>
  <c r="AG2279" i="64"/>
  <c r="AG859" i="64"/>
  <c r="AG831" i="64"/>
  <c r="Y2224" i="64"/>
  <c r="Y3102" i="64"/>
  <c r="Y3076" i="64"/>
  <c r="Y3051" i="64"/>
  <c r="Y2166" i="64"/>
  <c r="Y3025" i="64"/>
  <c r="Y2198" i="64"/>
  <c r="Y2144" i="64"/>
  <c r="Y3154" i="64"/>
  <c r="Y2099" i="64"/>
  <c r="Y2055" i="64"/>
  <c r="Y2580" i="64"/>
  <c r="Y2019" i="64"/>
  <c r="Y2512" i="64"/>
  <c r="Y2476" i="64"/>
  <c r="Y1983" i="64"/>
  <c r="Y2646" i="64"/>
  <c r="Y1876" i="64"/>
  <c r="Y1852" i="64"/>
  <c r="Y2612" i="64"/>
  <c r="Y1911" i="64"/>
  <c r="Y1607" i="64"/>
  <c r="Y1726" i="64" s="1"/>
  <c r="Y1276" i="64"/>
  <c r="Y1759" i="64"/>
  <c r="Y932" i="64"/>
  <c r="Y945" i="64" s="1"/>
  <c r="Y908" i="64"/>
  <c r="Y1328" i="64"/>
  <c r="Y1735" i="64"/>
  <c r="Y1750" i="64" s="1"/>
  <c r="Y883" i="64"/>
  <c r="Y2279" i="64"/>
  <c r="Y859" i="64"/>
  <c r="Y2255" i="64"/>
  <c r="Y831" i="64"/>
  <c r="CD2221" i="64"/>
  <c r="CD2243" i="64" s="1"/>
  <c r="CD3099" i="64"/>
  <c r="CD3116" i="64" s="1"/>
  <c r="CD3073" i="64"/>
  <c r="CD3090" i="64" s="1"/>
  <c r="CD3048" i="64"/>
  <c r="CD3065" i="64" s="1"/>
  <c r="CD3022" i="64"/>
  <c r="CD3039" i="64" s="1"/>
  <c r="CD2195" i="64"/>
  <c r="CD2212" i="64" s="1"/>
  <c r="CD2163" i="64"/>
  <c r="CD2186" i="64" s="1"/>
  <c r="CD2141" i="64"/>
  <c r="CD2154" i="64" s="1"/>
  <c r="CD3151" i="64"/>
  <c r="CD3165" i="64" s="1"/>
  <c r="CD2096" i="64"/>
  <c r="CD2131" i="64" s="1"/>
  <c r="CD2052" i="64"/>
  <c r="CD2087" i="64" s="1"/>
  <c r="CD2577" i="64"/>
  <c r="CD2600" i="64" s="1"/>
  <c r="CD2016" i="64"/>
  <c r="CD2043" i="64" s="1"/>
  <c r="CD1980" i="64"/>
  <c r="CD2007" i="64" s="1"/>
  <c r="CD1908" i="64"/>
  <c r="CD1935" i="64" s="1"/>
  <c r="CD2643" i="64"/>
  <c r="CD2668" i="64" s="1"/>
  <c r="CD2509" i="64"/>
  <c r="CD2532" i="64" s="1"/>
  <c r="CD2473" i="64"/>
  <c r="CD2500" i="64" s="1"/>
  <c r="CD1873" i="64"/>
  <c r="CD1900" i="64" s="1"/>
  <c r="CD1849" i="64"/>
  <c r="CD2609" i="64"/>
  <c r="CD2634" i="64" s="1"/>
  <c r="CD1756" i="64"/>
  <c r="CD1769" i="64" s="1"/>
  <c r="CD1580" i="64"/>
  <c r="CD1595" i="64" s="1"/>
  <c r="CD1273" i="64"/>
  <c r="CD1288" i="64" s="1"/>
  <c r="CD1604" i="64"/>
  <c r="CD929" i="64"/>
  <c r="CD942" i="64" s="1"/>
  <c r="CD905" i="64"/>
  <c r="CD1732" i="64"/>
  <c r="CD1747" i="64" s="1"/>
  <c r="CD1325" i="64"/>
  <c r="CD1338" i="64" s="1"/>
  <c r="CD880" i="64"/>
  <c r="CD2276" i="64"/>
  <c r="CD2291" i="64" s="1"/>
  <c r="CD856" i="64"/>
  <c r="CD2252" i="64"/>
  <c r="CD2267" i="64" s="1"/>
  <c r="CD828" i="64"/>
  <c r="BV2221" i="64"/>
  <c r="BV2243" i="64" s="1"/>
  <c r="BV3099" i="64"/>
  <c r="BV3116" i="64" s="1"/>
  <c r="BV3073" i="64"/>
  <c r="BV3090" i="64" s="1"/>
  <c r="BV3048" i="64"/>
  <c r="BV3065" i="64" s="1"/>
  <c r="BV2195" i="64"/>
  <c r="BV2212" i="64" s="1"/>
  <c r="BV3022" i="64"/>
  <c r="BV3039" i="64" s="1"/>
  <c r="BV2163" i="64"/>
  <c r="BV2186" i="64" s="1"/>
  <c r="BV2141" i="64"/>
  <c r="BV2154" i="64" s="1"/>
  <c r="BV3151" i="64"/>
  <c r="BV3165" i="64" s="1"/>
  <c r="BV2096" i="64"/>
  <c r="BV2131" i="64" s="1"/>
  <c r="BV2052" i="64"/>
  <c r="BV2087" i="64" s="1"/>
  <c r="BV2577" i="64"/>
  <c r="BV2600" i="64" s="1"/>
  <c r="BV2016" i="64"/>
  <c r="BV2043" i="64" s="1"/>
  <c r="BV2473" i="64"/>
  <c r="BV2500" i="64" s="1"/>
  <c r="BV2509" i="64"/>
  <c r="BV2532" i="64" s="1"/>
  <c r="BV1980" i="64"/>
  <c r="BV2007" i="64" s="1"/>
  <c r="BV2643" i="64"/>
  <c r="BV2668" i="64" s="1"/>
  <c r="BV1873" i="64"/>
  <c r="BV1900" i="64" s="1"/>
  <c r="BV1849" i="64"/>
  <c r="BV1908" i="64"/>
  <c r="BV1935" i="64" s="1"/>
  <c r="BV2609" i="64"/>
  <c r="BV2634" i="64" s="1"/>
  <c r="BV1756" i="64"/>
  <c r="BV1769" i="64" s="1"/>
  <c r="BV1604" i="64"/>
  <c r="BV1580" i="64"/>
  <c r="BV1595" i="64" s="1"/>
  <c r="BV1732" i="64"/>
  <c r="BV1747" i="64" s="1"/>
  <c r="BV1273" i="64"/>
  <c r="BV1288" i="64" s="1"/>
  <c r="BV929" i="64"/>
  <c r="BV942" i="64" s="1"/>
  <c r="BV905" i="64"/>
  <c r="BV1325" i="64"/>
  <c r="BV1338" i="64" s="1"/>
  <c r="BV880" i="64"/>
  <c r="BV2252" i="64"/>
  <c r="BV2267" i="64" s="1"/>
  <c r="BV2276" i="64"/>
  <c r="BV2291" i="64" s="1"/>
  <c r="BV856" i="64"/>
  <c r="BV828" i="64"/>
  <c r="BN2221" i="64"/>
  <c r="BN2243" i="64" s="1"/>
  <c r="BN3099" i="64"/>
  <c r="BN3116" i="64" s="1"/>
  <c r="BN3073" i="64"/>
  <c r="BN3090" i="64" s="1"/>
  <c r="BN2195" i="64"/>
  <c r="BN2212" i="64" s="1"/>
  <c r="BN3048" i="64"/>
  <c r="BN3065" i="64" s="1"/>
  <c r="BN3022" i="64"/>
  <c r="BN3039" i="64" s="1"/>
  <c r="BN2163" i="64"/>
  <c r="BN2186" i="64" s="1"/>
  <c r="BN2141" i="64"/>
  <c r="BN2154" i="64" s="1"/>
  <c r="BN3151" i="64"/>
  <c r="BN3165" i="64" s="1"/>
  <c r="BN2096" i="64"/>
  <c r="BN2131" i="64" s="1"/>
  <c r="BN2577" i="64"/>
  <c r="BN2600" i="64" s="1"/>
  <c r="BN2052" i="64"/>
  <c r="BN2087" i="64" s="1"/>
  <c r="BN2473" i="64"/>
  <c r="BN2500" i="64" s="1"/>
  <c r="BN2509" i="64"/>
  <c r="BN2532" i="64" s="1"/>
  <c r="BN2016" i="64"/>
  <c r="BN2043" i="64" s="1"/>
  <c r="BN1980" i="64"/>
  <c r="BN2007" i="64" s="1"/>
  <c r="BN2643" i="64"/>
  <c r="BN2668" i="64" s="1"/>
  <c r="BN1908" i="64"/>
  <c r="BN1935" i="64" s="1"/>
  <c r="BN1873" i="64"/>
  <c r="BN1900" i="64" s="1"/>
  <c r="BN1849" i="64"/>
  <c r="BN2609" i="64"/>
  <c r="BN2634" i="64" s="1"/>
  <c r="BN1580" i="64"/>
  <c r="BN1595" i="64" s="1"/>
  <c r="BN1273" i="64"/>
  <c r="BN1288" i="64" s="1"/>
  <c r="BN1756" i="64"/>
  <c r="BN1769" i="64" s="1"/>
  <c r="BN929" i="64"/>
  <c r="BN942" i="64" s="1"/>
  <c r="BN1732" i="64"/>
  <c r="BN1747" i="64" s="1"/>
  <c r="BN1604" i="64"/>
  <c r="BN905" i="64"/>
  <c r="BN1325" i="64"/>
  <c r="BN1338" i="64" s="1"/>
  <c r="BN880" i="64"/>
  <c r="BN2276" i="64"/>
  <c r="BN2291" i="64" s="1"/>
  <c r="BN856" i="64"/>
  <c r="BN2252" i="64"/>
  <c r="BN2267" i="64" s="1"/>
  <c r="BN828" i="64"/>
  <c r="BF2221" i="64"/>
  <c r="BF2243" i="64" s="1"/>
  <c r="BF3099" i="64"/>
  <c r="BF3116" i="64" s="1"/>
  <c r="BF3073" i="64"/>
  <c r="BF3090" i="64" s="1"/>
  <c r="BF3048" i="64"/>
  <c r="BF3065" i="64" s="1"/>
  <c r="BF3022" i="64"/>
  <c r="BF3039" i="64" s="1"/>
  <c r="BF2195" i="64"/>
  <c r="BF2212" i="64" s="1"/>
  <c r="BF2163" i="64"/>
  <c r="BF2186" i="64" s="1"/>
  <c r="BF2141" i="64"/>
  <c r="BF2154" i="64" s="1"/>
  <c r="BF3151" i="64"/>
  <c r="BF3165" i="64" s="1"/>
  <c r="BF2096" i="64"/>
  <c r="BF2131" i="64" s="1"/>
  <c r="BF2052" i="64"/>
  <c r="BF2087" i="64" s="1"/>
  <c r="BF2577" i="64"/>
  <c r="BF2600" i="64" s="1"/>
  <c r="BF2016" i="64"/>
  <c r="BF2043" i="64" s="1"/>
  <c r="BF2473" i="64"/>
  <c r="BF2500" i="64" s="1"/>
  <c r="BF1980" i="64"/>
  <c r="BF2007" i="64" s="1"/>
  <c r="BF1908" i="64"/>
  <c r="BF1935" i="64" s="1"/>
  <c r="BF2643" i="64"/>
  <c r="BF2668" i="64" s="1"/>
  <c r="BF1873" i="64"/>
  <c r="BF1900" i="64" s="1"/>
  <c r="BF1849" i="64"/>
  <c r="BF2509" i="64"/>
  <c r="BF2532" i="64" s="1"/>
  <c r="BF2609" i="64"/>
  <c r="BF2634" i="64" s="1"/>
  <c r="BF1756" i="64"/>
  <c r="BF1769" i="64" s="1"/>
  <c r="BF1580" i="64"/>
  <c r="BF1595" i="64" s="1"/>
  <c r="BF1273" i="64"/>
  <c r="BF1288" i="64" s="1"/>
  <c r="BF1604" i="64"/>
  <c r="BF929" i="64"/>
  <c r="BF942" i="64" s="1"/>
  <c r="BF905" i="64"/>
  <c r="BF1325" i="64"/>
  <c r="BF1338" i="64" s="1"/>
  <c r="BF880" i="64"/>
  <c r="BF2252" i="64"/>
  <c r="BF2267" i="64" s="1"/>
  <c r="BF2276" i="64"/>
  <c r="BF2291" i="64" s="1"/>
  <c r="BF1732" i="64"/>
  <c r="BF1747" i="64" s="1"/>
  <c r="BF856" i="64"/>
  <c r="BF828" i="64"/>
  <c r="AX2221" i="64"/>
  <c r="AX2243" i="64" s="1"/>
  <c r="AX3099" i="64"/>
  <c r="AX3116" i="64" s="1"/>
  <c r="AX3073" i="64"/>
  <c r="AX3090" i="64" s="1"/>
  <c r="AX3048" i="64"/>
  <c r="AX3065" i="64" s="1"/>
  <c r="AX2195" i="64"/>
  <c r="AX2212" i="64" s="1"/>
  <c r="AX3022" i="64"/>
  <c r="AX3039" i="64" s="1"/>
  <c r="AX2163" i="64"/>
  <c r="AX2186" i="64" s="1"/>
  <c r="AX2141" i="64"/>
  <c r="AX2154" i="64" s="1"/>
  <c r="AX3151" i="64"/>
  <c r="AX3165" i="64" s="1"/>
  <c r="AX2096" i="64"/>
  <c r="AX2131" i="64" s="1"/>
  <c r="AX2577" i="64"/>
  <c r="AX2600" i="64" s="1"/>
  <c r="AX2052" i="64"/>
  <c r="AX2087" i="64" s="1"/>
  <c r="AX2473" i="64"/>
  <c r="AX2500" i="64" s="1"/>
  <c r="AX2016" i="64"/>
  <c r="AX2043" i="64" s="1"/>
  <c r="AX2509" i="64"/>
  <c r="AX2532" i="64" s="1"/>
  <c r="AX1980" i="64"/>
  <c r="AX2007" i="64" s="1"/>
  <c r="AX2643" i="64"/>
  <c r="AX2668" i="64" s="1"/>
  <c r="AX1873" i="64"/>
  <c r="AX1900" i="64" s="1"/>
  <c r="AX1849" i="64"/>
  <c r="AX1908" i="64"/>
  <c r="AX1935" i="64" s="1"/>
  <c r="AX2609" i="64"/>
  <c r="AX2634" i="64" s="1"/>
  <c r="AX1756" i="64"/>
  <c r="AX1769" i="64" s="1"/>
  <c r="AX1580" i="64"/>
  <c r="AX1595" i="64" s="1"/>
  <c r="AX1604" i="64"/>
  <c r="AX1273" i="64"/>
  <c r="AX1288" i="64" s="1"/>
  <c r="AX1732" i="64"/>
  <c r="AX1747" i="64" s="1"/>
  <c r="AX929" i="64"/>
  <c r="AX942" i="64" s="1"/>
  <c r="AX905" i="64"/>
  <c r="AX1325" i="64"/>
  <c r="AX1338" i="64" s="1"/>
  <c r="AX880" i="64"/>
  <c r="AX2276" i="64"/>
  <c r="AX2291" i="64" s="1"/>
  <c r="AX856" i="64"/>
  <c r="AX2252" i="64"/>
  <c r="AX2267" i="64" s="1"/>
  <c r="AX828" i="64"/>
  <c r="AP2221" i="64"/>
  <c r="AP2243" i="64" s="1"/>
  <c r="AP3099" i="64"/>
  <c r="AP3116" i="64" s="1"/>
  <c r="AP3073" i="64"/>
  <c r="AP3090" i="64" s="1"/>
  <c r="AP3048" i="64"/>
  <c r="AP3065" i="64" s="1"/>
  <c r="AP3022" i="64"/>
  <c r="AP3039" i="64" s="1"/>
  <c r="AP2163" i="64"/>
  <c r="AP2186" i="64" s="1"/>
  <c r="AP2195" i="64"/>
  <c r="AP2212" i="64" s="1"/>
  <c r="AP2141" i="64"/>
  <c r="AP2154" i="64" s="1"/>
  <c r="AP3151" i="64"/>
  <c r="AP3165" i="64" s="1"/>
  <c r="AP2096" i="64"/>
  <c r="AP2131" i="64" s="1"/>
  <c r="AP2052" i="64"/>
  <c r="AP2087" i="64" s="1"/>
  <c r="AP2577" i="64"/>
  <c r="AP2600" i="64" s="1"/>
  <c r="AP2509" i="64"/>
  <c r="AP2532" i="64" s="1"/>
  <c r="AP2016" i="64"/>
  <c r="AP2043" i="64" s="1"/>
  <c r="AP1980" i="64"/>
  <c r="AP2007" i="64" s="1"/>
  <c r="AP2473" i="64"/>
  <c r="AP2500" i="64" s="1"/>
  <c r="AP2643" i="64"/>
  <c r="AP2668" i="64" s="1"/>
  <c r="AP1908" i="64"/>
  <c r="AP1935" i="64" s="1"/>
  <c r="AP1873" i="64"/>
  <c r="AP1900" i="64" s="1"/>
  <c r="AP1849" i="64"/>
  <c r="AP2609" i="64"/>
  <c r="AP2634" i="64" s="1"/>
  <c r="AP1756" i="64"/>
  <c r="AP1769" i="64" s="1"/>
  <c r="AP1580" i="64"/>
  <c r="AP1595" i="64" s="1"/>
  <c r="AP1273" i="64"/>
  <c r="AP1288" i="64" s="1"/>
  <c r="AP929" i="64"/>
  <c r="AP942" i="64" s="1"/>
  <c r="AP1732" i="64"/>
  <c r="AP1747" i="64" s="1"/>
  <c r="AP905" i="64"/>
  <c r="AP1325" i="64"/>
  <c r="AP1338" i="64" s="1"/>
  <c r="AP880" i="64"/>
  <c r="AP2252" i="64"/>
  <c r="AP2267" i="64" s="1"/>
  <c r="AP2276" i="64"/>
  <c r="AP2291" i="64" s="1"/>
  <c r="AP856" i="64"/>
  <c r="AP1604" i="64"/>
  <c r="AP828" i="64"/>
  <c r="AH2221" i="64"/>
  <c r="AH2243" i="64" s="1"/>
  <c r="AH3099" i="64"/>
  <c r="AH3116" i="64" s="1"/>
  <c r="AH3073" i="64"/>
  <c r="AH3090" i="64" s="1"/>
  <c r="AH3048" i="64"/>
  <c r="AH3065" i="64" s="1"/>
  <c r="AH3022" i="64"/>
  <c r="AH3039" i="64" s="1"/>
  <c r="AH2163" i="64"/>
  <c r="AH2186" i="64" s="1"/>
  <c r="AH2195" i="64"/>
  <c r="AH2212" i="64" s="1"/>
  <c r="AH2141" i="64"/>
  <c r="AH2154" i="64" s="1"/>
  <c r="AH3151" i="64"/>
  <c r="AH3165" i="64" s="1"/>
  <c r="AH2577" i="64"/>
  <c r="AH2600" i="64" s="1"/>
  <c r="AH2016" i="64"/>
  <c r="AH2043" i="64" s="1"/>
  <c r="AH2473" i="64"/>
  <c r="AH2500" i="64" s="1"/>
  <c r="AH2096" i="64"/>
  <c r="AH2131" i="64" s="1"/>
  <c r="AH2509" i="64"/>
  <c r="AH2532" i="64" s="1"/>
  <c r="AH1980" i="64"/>
  <c r="AH2007" i="64" s="1"/>
  <c r="AH2643" i="64"/>
  <c r="AH2668" i="64" s="1"/>
  <c r="AH1873" i="64"/>
  <c r="AH1900" i="64" s="1"/>
  <c r="AH1849" i="64"/>
  <c r="AH2052" i="64"/>
  <c r="AH2087" i="64" s="1"/>
  <c r="AH2609" i="64"/>
  <c r="AH2634" i="64" s="1"/>
  <c r="AH1908" i="64"/>
  <c r="AH1935" i="64" s="1"/>
  <c r="AH1756" i="64"/>
  <c r="AH1769" i="64" s="1"/>
  <c r="AH1732" i="64"/>
  <c r="AH1747" i="64" s="1"/>
  <c r="AH1580" i="64"/>
  <c r="AH1595" i="64" s="1"/>
  <c r="AH1273" i="64"/>
  <c r="AH1288" i="64" s="1"/>
  <c r="AH929" i="64"/>
  <c r="AH942" i="64" s="1"/>
  <c r="AH1604" i="64"/>
  <c r="AH905" i="64"/>
  <c r="AH1325" i="64"/>
  <c r="AH1338" i="64" s="1"/>
  <c r="AH880" i="64"/>
  <c r="AH2276" i="64"/>
  <c r="AH2291" i="64" s="1"/>
  <c r="AH856" i="64"/>
  <c r="AH2252" i="64"/>
  <c r="AH2267" i="64" s="1"/>
  <c r="AH828" i="64"/>
  <c r="Z2221" i="64"/>
  <c r="Z2243" i="64" s="1"/>
  <c r="Z3099" i="64"/>
  <c r="Z3116" i="64" s="1"/>
  <c r="Z3073" i="64"/>
  <c r="Z3090" i="64" s="1"/>
  <c r="Z3022" i="64"/>
  <c r="Z3039" i="64" s="1"/>
  <c r="Z2195" i="64"/>
  <c r="Z2163" i="64"/>
  <c r="Z2186" i="64" s="1"/>
  <c r="Z3048" i="64"/>
  <c r="Z3065" i="64" s="1"/>
  <c r="Z2141" i="64"/>
  <c r="Z2154" i="64" s="1"/>
  <c r="Z3151" i="64"/>
  <c r="Z3165" i="64" s="1"/>
  <c r="Z2052" i="64"/>
  <c r="Z2087" i="64" s="1"/>
  <c r="Z2096" i="64"/>
  <c r="Z2131" i="64" s="1"/>
  <c r="Z2577" i="64"/>
  <c r="Z2600" i="64" s="1"/>
  <c r="Z2473" i="64"/>
  <c r="Z2500" i="64" s="1"/>
  <c r="Z2509" i="64"/>
  <c r="Z2532" i="64" s="1"/>
  <c r="Z2016" i="64"/>
  <c r="Z2043" i="64" s="1"/>
  <c r="Z1980" i="64"/>
  <c r="Z2007" i="64" s="1"/>
  <c r="Z2643" i="64"/>
  <c r="Z2668" i="64" s="1"/>
  <c r="Z1873" i="64"/>
  <c r="Z1900" i="64" s="1"/>
  <c r="Z1908" i="64"/>
  <c r="Z1935" i="64" s="1"/>
  <c r="Z1849" i="64"/>
  <c r="Z2609" i="64"/>
  <c r="Z2634" i="64" s="1"/>
  <c r="Z1756" i="64"/>
  <c r="Z1769" i="64" s="1"/>
  <c r="Z1580" i="64"/>
  <c r="Z1595" i="64" s="1"/>
  <c r="Z1273" i="64"/>
  <c r="Z1288" i="64" s="1"/>
  <c r="Z1732" i="64"/>
  <c r="Z1747" i="64" s="1"/>
  <c r="Z1604" i="64"/>
  <c r="Z929" i="64"/>
  <c r="Z942" i="64" s="1"/>
  <c r="Z905" i="64"/>
  <c r="Z1325" i="64"/>
  <c r="Z1338" i="64" s="1"/>
  <c r="Z880" i="64"/>
  <c r="Z2252" i="64"/>
  <c r="Z2267" i="64" s="1"/>
  <c r="Z2276" i="64"/>
  <c r="Z2291" i="64" s="1"/>
  <c r="Z856" i="64"/>
  <c r="Z828" i="64"/>
  <c r="AC543" i="64"/>
  <c r="U543" i="64"/>
  <c r="X552" i="64"/>
  <c r="AF552" i="64"/>
  <c r="AN552" i="64"/>
  <c r="AV552" i="64"/>
  <c r="BD552" i="64"/>
  <c r="BL552" i="64"/>
  <c r="BT552" i="64"/>
  <c r="CB552" i="64"/>
  <c r="CJ552" i="64"/>
  <c r="X553" i="64"/>
  <c r="AF553" i="64"/>
  <c r="AN553" i="64"/>
  <c r="AV553" i="64"/>
  <c r="BD553" i="64"/>
  <c r="BL553" i="64"/>
  <c r="BT553" i="64"/>
  <c r="CB553" i="64"/>
  <c r="CJ553" i="64"/>
  <c r="W556" i="64"/>
  <c r="AE556" i="64"/>
  <c r="AM556" i="64"/>
  <c r="AU556" i="64"/>
  <c r="BC556" i="64"/>
  <c r="BK556" i="64"/>
  <c r="BT556" i="64"/>
  <c r="CD556" i="64"/>
  <c r="T557" i="64"/>
  <c r="T567" i="64" s="1"/>
  <c r="AE557" i="64"/>
  <c r="AE567" i="64" s="1"/>
  <c r="AP557" i="64"/>
  <c r="AP567" i="64" s="1"/>
  <c r="AZ557" i="64"/>
  <c r="AZ567" i="64" s="1"/>
  <c r="BK557" i="64"/>
  <c r="BK567" i="64" s="1"/>
  <c r="BV557" i="64"/>
  <c r="BV567" i="64" s="1"/>
  <c r="CF557" i="64"/>
  <c r="CF567" i="64" s="1"/>
  <c r="X602" i="64"/>
  <c r="AK602" i="64"/>
  <c r="AW602" i="64"/>
  <c r="BK602" i="64"/>
  <c r="BV602" i="64"/>
  <c r="CJ602" i="64"/>
  <c r="AC603" i="64"/>
  <c r="AC626" i="64" s="1"/>
  <c r="AO603" i="64"/>
  <c r="AO626" i="64" s="1"/>
  <c r="BC603" i="64"/>
  <c r="BC626" i="64" s="1"/>
  <c r="BN603" i="64"/>
  <c r="BN626" i="64" s="1"/>
  <c r="CB603" i="64"/>
  <c r="CB626" i="64" s="1"/>
  <c r="AE606" i="64"/>
  <c r="AR606" i="64"/>
  <c r="BD606" i="64"/>
  <c r="BR606" i="64"/>
  <c r="CC606" i="64"/>
  <c r="W607" i="64"/>
  <c r="AJ607" i="64"/>
  <c r="AV607" i="64"/>
  <c r="BJ607" i="64"/>
  <c r="BU607" i="64"/>
  <c r="CI607" i="64"/>
  <c r="Z2275" i="64"/>
  <c r="AM2275" i="64"/>
  <c r="AY2275" i="64"/>
  <c r="BM2275" i="64"/>
  <c r="BX2275" i="64"/>
  <c r="W2276" i="64"/>
  <c r="W2291" i="64" s="1"/>
  <c r="AY2276" i="64"/>
  <c r="AY2291" i="64" s="1"/>
  <c r="CE2276" i="64"/>
  <c r="CE2291" i="64" s="1"/>
  <c r="BG2279" i="64"/>
  <c r="AY2280" i="64"/>
  <c r="AG827" i="64"/>
  <c r="AG847" i="64" s="1"/>
  <c r="Y828" i="64"/>
  <c r="CK828" i="64"/>
  <c r="BT831" i="64"/>
  <c r="BL832" i="64"/>
  <c r="AL855" i="64"/>
  <c r="AL870" i="64" s="1"/>
  <c r="AD856" i="64"/>
  <c r="BY859" i="64"/>
  <c r="BQ860" i="64"/>
  <c r="AQ879" i="64"/>
  <c r="AI880" i="64"/>
  <c r="Z883" i="64"/>
  <c r="CI904" i="64"/>
  <c r="AN908" i="64"/>
  <c r="AS2252" i="64"/>
  <c r="AS2267" i="64" s="1"/>
  <c r="CE2255" i="64"/>
  <c r="BZ1325" i="64"/>
  <c r="BZ1338" i="64" s="1"/>
  <c r="CA1329" i="64"/>
  <c r="CA1342" i="64" s="1"/>
  <c r="BZ929" i="64"/>
  <c r="BZ942" i="64" s="1"/>
  <c r="CE1580" i="64"/>
  <c r="CE1595" i="64" s="1"/>
  <c r="BE1608" i="64"/>
  <c r="AQ1756" i="64"/>
  <c r="AQ1769" i="64" s="1"/>
  <c r="E248" i="64"/>
  <c r="E3040" i="64"/>
  <c r="E943" i="64"/>
  <c r="E2008" i="64"/>
  <c r="E1289" i="64"/>
  <c r="E923" i="64"/>
  <c r="E79" i="64"/>
  <c r="E2158" i="64"/>
  <c r="E2157" i="64"/>
  <c r="E1292" i="64"/>
  <c r="E1291" i="64"/>
  <c r="E851" i="64"/>
  <c r="E945" i="64"/>
  <c r="E2155" i="64"/>
  <c r="E3091" i="64"/>
  <c r="E2044" i="64"/>
  <c r="E2504" i="64"/>
  <c r="E66" i="64"/>
  <c r="E1339" i="64"/>
  <c r="E1596" i="64"/>
  <c r="E197" i="64"/>
  <c r="E196" i="64"/>
  <c r="E872" i="64"/>
  <c r="E2047" i="64"/>
  <c r="E2046" i="64"/>
  <c r="E2011" i="64"/>
  <c r="E2010" i="64"/>
  <c r="E3092" i="64"/>
  <c r="E3068" i="64"/>
  <c r="E3067" i="64"/>
  <c r="E3117" i="64"/>
  <c r="E3066" i="64"/>
  <c r="E571" i="64"/>
  <c r="E97" i="64"/>
  <c r="E96" i="64"/>
  <c r="E630" i="64"/>
  <c r="S2842" i="64" a="1"/>
  <c r="V1470" i="64"/>
  <c r="S2173" i="64" a="1"/>
  <c r="S2230" i="64" a="1"/>
  <c r="S1251" i="64" a="1"/>
  <c r="AB1492" i="64"/>
  <c r="S866" i="64" a="1"/>
  <c r="S1740" i="64" a="1"/>
  <c r="AD1426" i="64"/>
  <c r="Z1492" i="64"/>
  <c r="AD1448" i="64"/>
  <c r="S2067" i="64" a="1"/>
  <c r="AB1515" i="64"/>
  <c r="V1515" i="64"/>
  <c r="S1764" i="64" a="1"/>
  <c r="S1381" i="64"/>
  <c r="Y1448" i="64"/>
  <c r="AC1448" i="64"/>
  <c r="W1470" i="64"/>
  <c r="V1426" i="64"/>
  <c r="T1515" i="64"/>
  <c r="U1492" i="64"/>
  <c r="S538" i="64" a="1"/>
  <c r="AB1470" i="64"/>
  <c r="S888" i="64" a="1"/>
  <c r="S2112" i="64" a="1"/>
  <c r="W1403" i="64"/>
  <c r="X1448" i="64"/>
  <c r="S487" i="64" a="1"/>
  <c r="T1426" i="64"/>
  <c r="S1403" i="64"/>
  <c r="AA1448" i="64"/>
  <c r="S2028" i="64" a="1"/>
  <c r="Y1492" i="64"/>
  <c r="S2314" i="64" a="1"/>
  <c r="X1470" i="64"/>
  <c r="S1303" i="64" a="1"/>
  <c r="AB1403" i="64"/>
  <c r="T1470" i="64"/>
  <c r="S1356" i="64" a="1"/>
  <c r="AC1426" i="64"/>
  <c r="U1515" i="64"/>
  <c r="S2801" i="64" a="1"/>
  <c r="Z1515" i="64"/>
  <c r="S2284" i="64" a="1"/>
  <c r="Z1403" i="64"/>
  <c r="Y1426" i="64"/>
  <c r="S2315" i="64" a="1"/>
  <c r="S2822" i="64" a="1"/>
  <c r="U1448" i="64"/>
  <c r="Z1470" i="64"/>
  <c r="S562" i="64" a="1"/>
  <c r="AC1515" i="64"/>
  <c r="AD1515" i="64"/>
  <c r="AA1426" i="64"/>
  <c r="S2876" i="64" a="1"/>
  <c r="AA1515" i="64"/>
  <c r="S999" i="64" a="1"/>
  <c r="W1515" i="64"/>
  <c r="X1403" i="64"/>
  <c r="AB1448" i="64"/>
  <c r="S1183" i="64" a="1"/>
  <c r="S408" i="64" a="1"/>
  <c r="W1426" i="64"/>
  <c r="AA1470" i="64"/>
  <c r="S764" i="64" a="1"/>
  <c r="X1515" i="64"/>
  <c r="Y1515" i="64"/>
  <c r="S1281" i="64" a="1"/>
  <c r="Y1470" i="64"/>
  <c r="AD1403" i="64"/>
  <c r="S1885" i="64" a="1"/>
  <c r="U1426" i="64"/>
  <c r="S2203" i="64" a="1"/>
  <c r="Z1426" i="64"/>
  <c r="S613" i="64" a="1"/>
  <c r="AC1470" i="64"/>
  <c r="Y1403" i="64"/>
  <c r="V1448" i="64"/>
  <c r="S1544" i="64" a="1"/>
  <c r="AA1492" i="64"/>
  <c r="U1470" i="64"/>
  <c r="W1492" i="64"/>
  <c r="S2779" i="64" a="1"/>
  <c r="X1426" i="64"/>
  <c r="U1403" i="64"/>
  <c r="S645" i="64" a="1"/>
  <c r="W1448" i="64"/>
  <c r="S1716" i="64" a="1"/>
  <c r="S1920" i="64" a="1"/>
  <c r="S585" i="64" a="1"/>
  <c r="Z1448" i="64"/>
  <c r="S2260" i="64" a="1"/>
  <c r="AB1426" i="64"/>
  <c r="S1470" i="64"/>
  <c r="S1139" i="64" a="1"/>
  <c r="AA1403" i="64"/>
  <c r="T1448" i="64"/>
  <c r="AD1470" i="64"/>
  <c r="S436" i="64" a="1"/>
  <c r="AC1403" i="64"/>
  <c r="V1403" i="64"/>
  <c r="S2361" i="64" a="1"/>
  <c r="T1492" i="64"/>
  <c r="S842" i="64" a="1"/>
  <c r="S1448" i="64"/>
  <c r="S1857" i="64" a="1"/>
  <c r="X1492" i="64"/>
  <c r="S1492" i="64"/>
  <c r="S997" i="64" a="1"/>
  <c r="AD1492" i="64"/>
  <c r="S2966" i="64" a="1"/>
  <c r="S1788" i="64" a="1"/>
  <c r="AC1492" i="64"/>
  <c r="S1515" i="64"/>
  <c r="T1403" i="64"/>
  <c r="S1333" i="64" a="1"/>
  <c r="S1992" i="64" a="1"/>
  <c r="V1492" i="64"/>
  <c r="S937" i="64" a="1"/>
  <c r="AE14" i="1393" l="1"/>
  <c r="X16" i="1393"/>
  <c r="AF15" i="1393"/>
  <c r="AF21" i="1393"/>
  <c r="AF10" i="1393"/>
  <c r="AF14" i="861" s="1"/>
  <c r="AE15" i="1391"/>
  <c r="AE21" i="1391"/>
  <c r="AE10" i="1391"/>
  <c r="AE13" i="861" s="1"/>
  <c r="AF7" i="1389"/>
  <c r="AF7" i="1391"/>
  <c r="AG2" i="1389"/>
  <c r="AG2" i="1391"/>
  <c r="AE4" i="1389"/>
  <c r="AE4" i="1391"/>
  <c r="AF3" i="1389"/>
  <c r="AF13" i="1389" s="1"/>
  <c r="AF3" i="1391"/>
  <c r="AE13" i="1389"/>
  <c r="AD14" i="1391"/>
  <c r="AF1" i="1389"/>
  <c r="AF1" i="1391"/>
  <c r="W17" i="1391"/>
  <c r="X24" i="861"/>
  <c r="AE1424" i="64" a="1"/>
  <c r="AE1424" i="64" s="1"/>
  <c r="AE1425" i="64" a="1"/>
  <c r="AE1425" i="64" s="1"/>
  <c r="AA1431" i="64"/>
  <c r="Y1431" i="64"/>
  <c r="AC1431" i="64"/>
  <c r="T1431" i="64"/>
  <c r="T1524" i="64"/>
  <c r="V1431" i="64"/>
  <c r="U1524" i="64"/>
  <c r="AB1431" i="64"/>
  <c r="X1431" i="64"/>
  <c r="Z1431" i="64"/>
  <c r="U1431" i="64"/>
  <c r="W1431" i="64"/>
  <c r="AE1513" i="64" a="1"/>
  <c r="AE1513" i="64" s="1"/>
  <c r="AE1514" i="64" a="1"/>
  <c r="AE1514" i="64" s="1"/>
  <c r="BN2572" i="64"/>
  <c r="AB1501" i="64"/>
  <c r="W1501" i="64"/>
  <c r="Y1501" i="64"/>
  <c r="V1501" i="64"/>
  <c r="AC1501" i="64"/>
  <c r="T1501" i="64"/>
  <c r="X1501" i="64"/>
  <c r="Z1501" i="64"/>
  <c r="S1524" i="64"/>
  <c r="S1501" i="64"/>
  <c r="AA1501" i="64"/>
  <c r="U1501" i="64"/>
  <c r="V1497" i="64"/>
  <c r="AC1497" i="64"/>
  <c r="V1475" i="64"/>
  <c r="AC1475" i="64"/>
  <c r="AE1469" i="64" a="1"/>
  <c r="AE1469" i="64" s="1"/>
  <c r="AE1491" i="64" a="1"/>
  <c r="AE1491" i="64" s="1"/>
  <c r="X1497" i="64"/>
  <c r="T1497" i="64"/>
  <c r="X1475" i="64"/>
  <c r="T1475" i="64"/>
  <c r="Z1497" i="64"/>
  <c r="S1475" i="64"/>
  <c r="Z1475" i="64"/>
  <c r="AA1497" i="64"/>
  <c r="AA1475" i="64"/>
  <c r="U1497" i="64"/>
  <c r="U1475" i="64"/>
  <c r="AB1497" i="64"/>
  <c r="AB1475" i="64"/>
  <c r="W1497" i="64"/>
  <c r="Y1497" i="64"/>
  <c r="W1475" i="64"/>
  <c r="Y1475" i="64"/>
  <c r="CJ1320" i="64"/>
  <c r="V1457" i="64"/>
  <c r="W1457" i="64"/>
  <c r="AB1457" i="64"/>
  <c r="X1457" i="64"/>
  <c r="AC1457" i="64"/>
  <c r="S1479" i="64"/>
  <c r="T1457" i="64"/>
  <c r="S1457" i="64"/>
  <c r="Y1457" i="64"/>
  <c r="U1457" i="64"/>
  <c r="Z1457" i="64"/>
  <c r="AA1457" i="64"/>
  <c r="X1453" i="64"/>
  <c r="AC1453" i="64"/>
  <c r="AE1402" i="64" a="1"/>
  <c r="AE1402" i="64" s="1"/>
  <c r="AE1447" i="64" a="1"/>
  <c r="AE1447" i="64" s="1"/>
  <c r="T1453" i="64"/>
  <c r="Y1453" i="64"/>
  <c r="U1453" i="64"/>
  <c r="Z1453" i="64"/>
  <c r="AA1453" i="64"/>
  <c r="W1453" i="64"/>
  <c r="AB1453" i="64"/>
  <c r="V1453" i="64"/>
  <c r="S1408" i="64"/>
  <c r="S1390" i="64"/>
  <c r="S1412" i="64"/>
  <c r="AD20" i="864"/>
  <c r="AD100" i="861" s="1"/>
  <c r="AD101" i="861" s="1"/>
  <c r="AD21" i="863"/>
  <c r="S645" i="64"/>
  <c r="CJ662" i="64"/>
  <c r="BE662" i="64"/>
  <c r="Z662" i="64"/>
  <c r="BW662" i="64"/>
  <c r="BH662" i="64"/>
  <c r="AC662" i="64"/>
  <c r="BL662" i="64"/>
  <c r="AG662" i="64"/>
  <c r="CG662" i="64"/>
  <c r="BB662" i="64"/>
  <c r="W662" i="64"/>
  <c r="BU662" i="64"/>
  <c r="AP662" i="64"/>
  <c r="BX662" i="64"/>
  <c r="AS662" i="64"/>
  <c r="CB662" i="64"/>
  <c r="AW662" i="64"/>
  <c r="AH662" i="64"/>
  <c r="BR662" i="64"/>
  <c r="AM662" i="64"/>
  <c r="AE656" i="64" a="1"/>
  <c r="AE656" i="64" s="1"/>
  <c r="AE646" i="64" a="1"/>
  <c r="AE646" i="64" s="1"/>
  <c r="AE652" i="64" a="1"/>
  <c r="AE652" i="64" s="1"/>
  <c r="CK662" i="64"/>
  <c r="BF662" i="64"/>
  <c r="BI662" i="64"/>
  <c r="AD662" i="64"/>
  <c r="BM662" i="64"/>
  <c r="AX662" i="64"/>
  <c r="AI662" i="64"/>
  <c r="T662" i="64"/>
  <c r="CH662" i="64"/>
  <c r="BC662" i="64"/>
  <c r="BV662" i="64"/>
  <c r="BY662" i="64"/>
  <c r="AT662" i="64"/>
  <c r="CC662" i="64"/>
  <c r="BN662" i="64"/>
  <c r="AY662" i="64"/>
  <c r="AJ662" i="64"/>
  <c r="BS662" i="64"/>
  <c r="X662" i="64"/>
  <c r="BJ662" i="64"/>
  <c r="AE662" i="64"/>
  <c r="CD662" i="64"/>
  <c r="BO662" i="64"/>
  <c r="AZ662" i="64"/>
  <c r="U662" i="64"/>
  <c r="CI662" i="64"/>
  <c r="AN662" i="64"/>
  <c r="AA662" i="64"/>
  <c r="BZ662" i="64"/>
  <c r="AU662" i="64"/>
  <c r="CE662" i="64"/>
  <c r="BP662" i="64"/>
  <c r="AK662" i="64"/>
  <c r="BD662" i="64"/>
  <c r="Y662" i="64"/>
  <c r="AQ662" i="64"/>
  <c r="AB662" i="64"/>
  <c r="BK662" i="64"/>
  <c r="AF662" i="64"/>
  <c r="CF662" i="64"/>
  <c r="BA662" i="64"/>
  <c r="V662" i="64"/>
  <c r="BT662" i="64"/>
  <c r="AO662" i="64"/>
  <c r="BG662" i="64"/>
  <c r="AR662" i="64"/>
  <c r="CA662" i="64"/>
  <c r="AV662" i="64"/>
  <c r="BQ662" i="64"/>
  <c r="AL662" i="64"/>
  <c r="S1281" i="64"/>
  <c r="S1283" i="64" s="1"/>
  <c r="S538" i="64"/>
  <c r="S2260" i="64"/>
  <c r="S2262" i="64" s="1"/>
  <c r="AD33" i="863"/>
  <c r="AD17" i="863" s="1"/>
  <c r="AD33" i="861" s="1"/>
  <c r="AD44" i="863"/>
  <c r="AX2572" i="64"/>
  <c r="S613" i="64"/>
  <c r="S1920" i="64"/>
  <c r="S937" i="64"/>
  <c r="S408" i="64"/>
  <c r="S1139" i="64"/>
  <c r="S2028" i="64"/>
  <c r="S2876" i="64"/>
  <c r="S866" i="64"/>
  <c r="S1740" i="64"/>
  <c r="S1742" i="64" s="1"/>
  <c r="S1885" i="64"/>
  <c r="S2822" i="64"/>
  <c r="S2284" i="64"/>
  <c r="S2286" i="64" s="1"/>
  <c r="S487" i="64"/>
  <c r="S1992" i="64"/>
  <c r="S2112" i="64"/>
  <c r="S2966" i="64"/>
  <c r="S1544" i="64"/>
  <c r="S2203" i="64"/>
  <c r="S2205" i="64" s="1"/>
  <c r="S2207" i="64" s="1"/>
  <c r="S888" i="64"/>
  <c r="S1857" i="64"/>
  <c r="S1859" i="64" s="1"/>
  <c r="S436" i="64"/>
  <c r="S1303" i="64"/>
  <c r="S1309" i="64" s="1"/>
  <c r="S1311" i="64" s="1"/>
  <c r="S1356" i="64"/>
  <c r="S2801" i="64"/>
  <c r="S1333" i="64"/>
  <c r="S1788" i="64"/>
  <c r="S1790" i="64" s="1"/>
  <c r="S562" i="64"/>
  <c r="S842" i="64"/>
  <c r="S1764" i="64"/>
  <c r="S997" i="64"/>
  <c r="S999" i="64"/>
  <c r="S2067" i="64"/>
  <c r="S1716" i="64"/>
  <c r="S1718" i="64" s="1"/>
  <c r="S2230" i="64"/>
  <c r="S2232" i="64" s="1"/>
  <c r="S2233" i="64" s="1"/>
  <c r="S2779" i="64"/>
  <c r="S2361" i="64"/>
  <c r="S2370" i="64" s="1"/>
  <c r="S2371" i="64" s="1" a="1"/>
  <c r="S2371" i="64" s="1"/>
  <c r="S2314" i="64"/>
  <c r="S2315" i="64"/>
  <c r="S2842" i="64"/>
  <c r="S2173" i="64"/>
  <c r="S2175" i="64" s="1"/>
  <c r="S2176" i="64" s="1"/>
  <c r="S764" i="64"/>
  <c r="S766" i="64" s="1"/>
  <c r="S775" i="64" s="1"/>
  <c r="S1251" i="64"/>
  <c r="S585" i="64"/>
  <c r="S1183" i="64"/>
  <c r="S2266" i="64"/>
  <c r="S626" i="64"/>
  <c r="S1935" i="64"/>
  <c r="S942" i="64"/>
  <c r="S417" i="64"/>
  <c r="S1159" i="64"/>
  <c r="AL1320" i="64"/>
  <c r="S2042" i="64"/>
  <c r="S870" i="64"/>
  <c r="S1746" i="64"/>
  <c r="S1900" i="64"/>
  <c r="S2291" i="64"/>
  <c r="S519" i="64"/>
  <c r="S2006" i="64"/>
  <c r="S2130" i="64"/>
  <c r="S1553" i="64"/>
  <c r="S2212" i="64"/>
  <c r="S1363" i="64"/>
  <c r="S1386" i="64"/>
  <c r="S1864" i="64"/>
  <c r="S468" i="64"/>
  <c r="S1315" i="64"/>
  <c r="S1364" i="64"/>
  <c r="S1338" i="64"/>
  <c r="S1795" i="64"/>
  <c r="S847" i="64"/>
  <c r="S1287" i="64"/>
  <c r="S1768" i="64"/>
  <c r="S1012" i="64"/>
  <c r="S1055" i="64"/>
  <c r="S2087" i="64"/>
  <c r="S1644" i="64"/>
  <c r="S2242" i="64"/>
  <c r="S2375" i="64"/>
  <c r="S2340" i="64"/>
  <c r="S911" i="64"/>
  <c r="S920" i="64"/>
  <c r="S2185" i="64"/>
  <c r="S1265" i="64"/>
  <c r="S590" i="64"/>
  <c r="S1196" i="64"/>
  <c r="AF1" i="64"/>
  <c r="AG2" i="64"/>
  <c r="AE4" i="64"/>
  <c r="AF3" i="64"/>
  <c r="AF7" i="64"/>
  <c r="AH2572" i="64"/>
  <c r="AO1320" i="64"/>
  <c r="CD2572" i="64"/>
  <c r="AG2" i="864"/>
  <c r="AE4" i="864"/>
  <c r="AE4" i="863"/>
  <c r="AF3" i="863"/>
  <c r="AF3" i="864"/>
  <c r="AF7" i="864"/>
  <c r="AF7" i="863"/>
  <c r="AF1" i="864"/>
  <c r="AF1" i="863"/>
  <c r="AG3" i="861"/>
  <c r="AG3" i="1393" s="1"/>
  <c r="AF4" i="861"/>
  <c r="AF4" i="1393" s="1"/>
  <c r="AA93" i="861"/>
  <c r="AA64" i="861"/>
  <c r="AC1949" i="64"/>
  <c r="W1364" i="64"/>
  <c r="Z1364" i="64"/>
  <c r="Y1364" i="64"/>
  <c r="AB1795" i="64"/>
  <c r="X1795" i="64"/>
  <c r="Y1795" i="64"/>
  <c r="Z1795" i="64"/>
  <c r="AA1795" i="64"/>
  <c r="V1364" i="64"/>
  <c r="T1364" i="64"/>
  <c r="T1795" i="64"/>
  <c r="U1795" i="64"/>
  <c r="V1795" i="64"/>
  <c r="W1795" i="64"/>
  <c r="AV1794" i="64"/>
  <c r="BM1794" i="64"/>
  <c r="BN1794" i="64"/>
  <c r="BO1794" i="64"/>
  <c r="CF1794" i="64"/>
  <c r="BJ1794" i="64"/>
  <c r="BK1794" i="64"/>
  <c r="BL1794" i="64"/>
  <c r="CC1794" i="64"/>
  <c r="CD1794" i="64"/>
  <c r="CE1794" i="64"/>
  <c r="BZ1794" i="64"/>
  <c r="CA1794" i="64"/>
  <c r="CB1794" i="64"/>
  <c r="W1794" i="64"/>
  <c r="X1794" i="64"/>
  <c r="U1794" i="64"/>
  <c r="V1794" i="64"/>
  <c r="AM1794" i="64"/>
  <c r="AN1794" i="64"/>
  <c r="Y1794" i="64"/>
  <c r="Z1794" i="64"/>
  <c r="T1794" i="64"/>
  <c r="AK1794" i="64"/>
  <c r="AL1794" i="64"/>
  <c r="BC1794" i="64"/>
  <c r="BD1794" i="64"/>
  <c r="AO1794" i="64"/>
  <c r="AP1794" i="64"/>
  <c r="AA1794" i="64"/>
  <c r="AB1794" i="64"/>
  <c r="AC1794" i="64"/>
  <c r="AJ1794" i="64"/>
  <c r="BA1794" i="64"/>
  <c r="BB1794" i="64"/>
  <c r="BS1794" i="64"/>
  <c r="BT1794" i="64"/>
  <c r="BE1794" i="64"/>
  <c r="BF1794" i="64"/>
  <c r="AQ1794" i="64"/>
  <c r="AR1794" i="64"/>
  <c r="AS1794" i="64"/>
  <c r="AG1794" i="64"/>
  <c r="AH1794" i="64"/>
  <c r="AI1794" i="64"/>
  <c r="AZ1794" i="64"/>
  <c r="BQ1794" i="64"/>
  <c r="BR1794" i="64"/>
  <c r="CI1794" i="64"/>
  <c r="CJ1794" i="64"/>
  <c r="BU1794" i="64"/>
  <c r="BV1794" i="64"/>
  <c r="BG1794" i="64"/>
  <c r="BH1794" i="64"/>
  <c r="BI1794" i="64"/>
  <c r="AD1794" i="64"/>
  <c r="AE1794" i="64"/>
  <c r="AF1794" i="64"/>
  <c r="AW1794" i="64"/>
  <c r="AX1794" i="64"/>
  <c r="AY1794" i="64"/>
  <c r="BP1794" i="64"/>
  <c r="CG1794" i="64"/>
  <c r="CH1794" i="64"/>
  <c r="CK1794" i="64"/>
  <c r="BW1794" i="64"/>
  <c r="BX1794" i="64"/>
  <c r="BY1794" i="64"/>
  <c r="AT1794" i="64"/>
  <c r="AU1794" i="64"/>
  <c r="AO468" i="64"/>
  <c r="AW468" i="64"/>
  <c r="AH468" i="64"/>
  <c r="AN468" i="64"/>
  <c r="CG468" i="64"/>
  <c r="V468" i="64"/>
  <c r="BY468" i="64"/>
  <c r="CB468" i="64"/>
  <c r="Z519" i="64"/>
  <c r="BI519" i="64"/>
  <c r="AD519" i="64"/>
  <c r="CF519" i="64"/>
  <c r="BD519" i="64"/>
  <c r="BM519" i="64"/>
  <c r="AB519" i="64"/>
  <c r="AM519" i="64"/>
  <c r="BO2572" i="64"/>
  <c r="AE2572" i="64"/>
  <c r="AB417" i="64"/>
  <c r="T417" i="64"/>
  <c r="U417" i="64"/>
  <c r="V417" i="64"/>
  <c r="W417" i="64"/>
  <c r="AA417" i="64"/>
  <c r="X417" i="64"/>
  <c r="Y417" i="64"/>
  <c r="Z417" i="64"/>
  <c r="AL2572" i="64"/>
  <c r="BP2572" i="64"/>
  <c r="CB2572" i="64"/>
  <c r="CC2572" i="64"/>
  <c r="AY2572" i="64"/>
  <c r="BW2572" i="64"/>
  <c r="AT2572" i="64"/>
  <c r="U2572" i="64"/>
  <c r="V2572" i="64"/>
  <c r="BA2572" i="64"/>
  <c r="Y1265" i="64"/>
  <c r="U1265" i="64"/>
  <c r="Z1265" i="64"/>
  <c r="X1265" i="64"/>
  <c r="V1265" i="64"/>
  <c r="AA1265" i="64"/>
  <c r="T1265" i="64"/>
  <c r="W1265" i="64"/>
  <c r="AU2572" i="64"/>
  <c r="AF2572" i="64"/>
  <c r="AG2572" i="64"/>
  <c r="CF2572" i="64"/>
  <c r="BQ2572" i="64"/>
  <c r="BR2572" i="64"/>
  <c r="BC2572" i="64"/>
  <c r="BD2572" i="64"/>
  <c r="BE2572" i="64"/>
  <c r="AZ2572" i="64"/>
  <c r="BK2572" i="64"/>
  <c r="AV2572" i="64"/>
  <c r="AW2572" i="64"/>
  <c r="CH2572" i="64"/>
  <c r="CE2572" i="64"/>
  <c r="AB2572" i="64"/>
  <c r="BI2572" i="64"/>
  <c r="T2572" i="64"/>
  <c r="BY2572" i="64"/>
  <c r="AS2572" i="64"/>
  <c r="AD2572" i="64"/>
  <c r="AX2568" i="64"/>
  <c r="AX2569" i="64"/>
  <c r="CC2568" i="64"/>
  <c r="CC2569" i="64"/>
  <c r="BY2568" i="64"/>
  <c r="BY2569" i="64"/>
  <c r="BN2568" i="64"/>
  <c r="BN2569" i="64"/>
  <c r="AC2568" i="64"/>
  <c r="AC2569" i="64"/>
  <c r="BO2568" i="64"/>
  <c r="BO2569" i="64"/>
  <c r="T2568" i="64"/>
  <c r="T2569" i="64"/>
  <c r="BA2568" i="64"/>
  <c r="BA2569" i="64"/>
  <c r="AI2572" i="64"/>
  <c r="CG2572" i="64"/>
  <c r="CK2568" i="64"/>
  <c r="CK2569" i="64"/>
  <c r="BS2572" i="64"/>
  <c r="BT2572" i="64"/>
  <c r="BW2568" i="64"/>
  <c r="BW2569" i="64"/>
  <c r="BU2572" i="64"/>
  <c r="BX2572" i="64"/>
  <c r="CJ2568" i="64"/>
  <c r="CJ2569" i="64"/>
  <c r="BM2568" i="64"/>
  <c r="BM2569" i="64"/>
  <c r="BZ2568" i="64"/>
  <c r="BZ2569" i="64"/>
  <c r="CA2572" i="64"/>
  <c r="CD2568" i="64"/>
  <c r="CD2569" i="64"/>
  <c r="BL2572" i="64"/>
  <c r="AQ2572" i="64"/>
  <c r="CE2568" i="64"/>
  <c r="CE2569" i="64"/>
  <c r="BM2572" i="64"/>
  <c r="BJ2572" i="64"/>
  <c r="AJ2568" i="64"/>
  <c r="AJ2569" i="64"/>
  <c r="BQ2568" i="64"/>
  <c r="BQ2569" i="64"/>
  <c r="AA2572" i="64"/>
  <c r="AT2568" i="64"/>
  <c r="AT2569" i="64"/>
  <c r="CI2572" i="64"/>
  <c r="CK2572" i="64"/>
  <c r="BH2572" i="64"/>
  <c r="AF2568" i="64"/>
  <c r="AF2569" i="64"/>
  <c r="AD2568" i="64"/>
  <c r="AD2569" i="64"/>
  <c r="BI2568" i="64"/>
  <c r="BI2569" i="64"/>
  <c r="AZ2568" i="64"/>
  <c r="AZ2569" i="64"/>
  <c r="CG2568" i="64"/>
  <c r="CG2569" i="64"/>
  <c r="V2568" i="64"/>
  <c r="V2569" i="64"/>
  <c r="AE2568" i="64"/>
  <c r="AE2569" i="64"/>
  <c r="AB2568" i="64"/>
  <c r="AB2569" i="64"/>
  <c r="BL2568" i="64"/>
  <c r="BL2569" i="64"/>
  <c r="BG2568" i="64"/>
  <c r="BG2569" i="64"/>
  <c r="AS2568" i="64"/>
  <c r="AS2569" i="64"/>
  <c r="BK2568" i="64"/>
  <c r="BK2569" i="64"/>
  <c r="BP2568" i="64"/>
  <c r="BP2569" i="64"/>
  <c r="BG2572" i="64"/>
  <c r="CA2568" i="64"/>
  <c r="CA2569" i="64"/>
  <c r="AL2568" i="64"/>
  <c r="AL2569" i="64"/>
  <c r="W2568" i="64"/>
  <c r="W2569" i="64"/>
  <c r="X2568" i="64"/>
  <c r="X2569" i="64"/>
  <c r="AR2572" i="64"/>
  <c r="AR2568" i="64"/>
  <c r="AR2569" i="64"/>
  <c r="Z2572" i="64"/>
  <c r="AU2568" i="64"/>
  <c r="AU2569" i="64"/>
  <c r="CF2568" i="64"/>
  <c r="CF2569" i="64"/>
  <c r="BB2568" i="64"/>
  <c r="BB2569" i="64"/>
  <c r="AJ2572" i="64"/>
  <c r="AM2568" i="64"/>
  <c r="AM2569" i="64"/>
  <c r="AV2568" i="64"/>
  <c r="AV2569" i="64"/>
  <c r="AN2568" i="64"/>
  <c r="AN2569" i="64"/>
  <c r="Y2568" i="64"/>
  <c r="Y2569" i="64"/>
  <c r="Z2568" i="64"/>
  <c r="Z2569" i="64"/>
  <c r="BH2568" i="64"/>
  <c r="BH2569" i="64"/>
  <c r="AP2572" i="64"/>
  <c r="BJ2568" i="64"/>
  <c r="BJ2569" i="64"/>
  <c r="AK2568" i="64"/>
  <c r="AK2569" i="64"/>
  <c r="BU2568" i="64"/>
  <c r="BU2569" i="64"/>
  <c r="AG2568" i="64"/>
  <c r="AG2569" i="64"/>
  <c r="CB2568" i="64"/>
  <c r="CB2569" i="64"/>
  <c r="AC2572" i="64"/>
  <c r="BR2568" i="64"/>
  <c r="BR2569" i="64"/>
  <c r="BC2568" i="64"/>
  <c r="BC2569" i="64"/>
  <c r="AK2572" i="64"/>
  <c r="BD2568" i="64"/>
  <c r="BD2569" i="64"/>
  <c r="CJ2572" i="64"/>
  <c r="AO2568" i="64"/>
  <c r="AO2569" i="64"/>
  <c r="W2572" i="64"/>
  <c r="BZ2572" i="64"/>
  <c r="AP2568" i="64"/>
  <c r="AP2569" i="64"/>
  <c r="X2572" i="64"/>
  <c r="AA2568" i="64"/>
  <c r="AA2569" i="64"/>
  <c r="Y2572" i="64"/>
  <c r="BX2568" i="64"/>
  <c r="BX2569" i="64"/>
  <c r="BF2572" i="64"/>
  <c r="CI2568" i="64"/>
  <c r="CI2569" i="64"/>
  <c r="BV2568" i="64"/>
  <c r="BV2569" i="64"/>
  <c r="AW2568" i="64"/>
  <c r="AW2569" i="64"/>
  <c r="AH2568" i="64"/>
  <c r="AH2569" i="64"/>
  <c r="AI2568" i="64"/>
  <c r="AI2569" i="64"/>
  <c r="U2568" i="64"/>
  <c r="U2569" i="64"/>
  <c r="CH2568" i="64"/>
  <c r="CH2569" i="64"/>
  <c r="BS2568" i="64"/>
  <c r="BS2569" i="64"/>
  <c r="BT2568" i="64"/>
  <c r="BT2569" i="64"/>
  <c r="BB2572" i="64"/>
  <c r="BE2568" i="64"/>
  <c r="BE2569" i="64"/>
  <c r="AM2572" i="64"/>
  <c r="BF2568" i="64"/>
  <c r="BF2569" i="64"/>
  <c r="AN2572" i="64"/>
  <c r="AQ2568" i="64"/>
  <c r="AQ2569" i="64"/>
  <c r="AO2572" i="64"/>
  <c r="BV2572" i="64"/>
  <c r="AY2568" i="64"/>
  <c r="AY2569" i="64"/>
  <c r="T2375" i="64"/>
  <c r="V2375" i="64"/>
  <c r="AB2375" i="64"/>
  <c r="X1320" i="64"/>
  <c r="W2375" i="64"/>
  <c r="U2375" i="64"/>
  <c r="BG1320" i="64"/>
  <c r="AS1320" i="64"/>
  <c r="AA2375" i="64"/>
  <c r="Z2375" i="64"/>
  <c r="X2375" i="64"/>
  <c r="Y2375" i="64"/>
  <c r="AB1320" i="64"/>
  <c r="CA1320" i="64"/>
  <c r="BF1320" i="64"/>
  <c r="BZ1320" i="64"/>
  <c r="AN2392" i="64"/>
  <c r="AN2394" i="64" s="1"/>
  <c r="AM2394" i="64"/>
  <c r="AQ1320" i="64"/>
  <c r="AC1320" i="64"/>
  <c r="CC1320" i="64"/>
  <c r="AU1320" i="64"/>
  <c r="BM1320" i="64"/>
  <c r="BH1320" i="64"/>
  <c r="AT1320" i="64"/>
  <c r="AB1159" i="64"/>
  <c r="AA1159" i="64"/>
  <c r="Z1159" i="64"/>
  <c r="Y1159" i="64"/>
  <c r="T1159" i="64"/>
  <c r="U1159" i="64"/>
  <c r="V1159" i="64"/>
  <c r="W1159" i="64"/>
  <c r="X1159" i="64"/>
  <c r="BW1320" i="64"/>
  <c r="AA2212" i="64"/>
  <c r="X2212" i="64"/>
  <c r="AB2212" i="64"/>
  <c r="U2212" i="64"/>
  <c r="Y2212" i="64"/>
  <c r="Z2212" i="64"/>
  <c r="T2212" i="64"/>
  <c r="V2212" i="64"/>
  <c r="BY1320" i="64"/>
  <c r="W2212" i="64"/>
  <c r="AP1320" i="64"/>
  <c r="BR1320" i="64"/>
  <c r="Z1320" i="64"/>
  <c r="BX1320" i="64"/>
  <c r="AA1320" i="64"/>
  <c r="BJ1320" i="64"/>
  <c r="BN1320" i="64"/>
  <c r="AJ1320" i="64"/>
  <c r="CG1320" i="64"/>
  <c r="CI1320" i="64"/>
  <c r="BI1320" i="64"/>
  <c r="BL1320" i="64"/>
  <c r="CH1320" i="64"/>
  <c r="AE1320" i="64"/>
  <c r="AF1320" i="64"/>
  <c r="V1320" i="64"/>
  <c r="BT1320" i="64"/>
  <c r="CD1320" i="64"/>
  <c r="AZ1320" i="64"/>
  <c r="BB1320" i="64"/>
  <c r="AG1320" i="64"/>
  <c r="BP1320" i="64"/>
  <c r="AM1320" i="64"/>
  <c r="BK1320" i="64"/>
  <c r="AW1320" i="64"/>
  <c r="CF1320" i="64"/>
  <c r="AR1320" i="64"/>
  <c r="AI1320" i="64"/>
  <c r="U1320" i="64"/>
  <c r="BS1320" i="64"/>
  <c r="AV1320" i="64"/>
  <c r="W1320" i="64"/>
  <c r="AY1320" i="64"/>
  <c r="AK1320" i="64"/>
  <c r="BV1320" i="64"/>
  <c r="AD1320" i="64"/>
  <c r="BD1320" i="64"/>
  <c r="AH1320" i="64"/>
  <c r="BO1320" i="64"/>
  <c r="BA1320" i="64"/>
  <c r="CB1320" i="64"/>
  <c r="BC1320" i="64"/>
  <c r="AX1320" i="64"/>
  <c r="CE1320" i="64"/>
  <c r="AN1320" i="64"/>
  <c r="T1320" i="64"/>
  <c r="BQ1320" i="64"/>
  <c r="CH1727" i="64"/>
  <c r="AW1723" i="64"/>
  <c r="AN1727" i="64"/>
  <c r="AP1727" i="64"/>
  <c r="AI1727" i="64"/>
  <c r="BB1723" i="64"/>
  <c r="W1723" i="64"/>
  <c r="BA1727" i="64"/>
  <c r="BS1727" i="64"/>
  <c r="V1727" i="64"/>
  <c r="AF1723" i="64"/>
  <c r="AU1727" i="64"/>
  <c r="BH1727" i="64"/>
  <c r="BK1648" i="64"/>
  <c r="AV1727" i="64"/>
  <c r="BU1727" i="64"/>
  <c r="BQ1723" i="64"/>
  <c r="AE1723" i="64"/>
  <c r="CK1723" i="64"/>
  <c r="BF1727" i="64"/>
  <c r="BF1723" i="64"/>
  <c r="BO1727" i="64"/>
  <c r="AL1723" i="64"/>
  <c r="AJ1727" i="64"/>
  <c r="BV1723" i="64"/>
  <c r="BH1723" i="64"/>
  <c r="BP1723" i="64"/>
  <c r="AX1723" i="64"/>
  <c r="AA1723" i="64"/>
  <c r="BE1727" i="64"/>
  <c r="CG1723" i="64"/>
  <c r="BC1727" i="64"/>
  <c r="AA1727" i="64"/>
  <c r="BD1723" i="64"/>
  <c r="BR1727" i="64"/>
  <c r="Y1727" i="64"/>
  <c r="BX1723" i="64"/>
  <c r="AZ1727" i="64"/>
  <c r="AD1723" i="64"/>
  <c r="X1723" i="64"/>
  <c r="BK1727" i="64"/>
  <c r="AC1727" i="64"/>
  <c r="BY1727" i="64"/>
  <c r="AU1723" i="64"/>
  <c r="CK1727" i="64"/>
  <c r="BM1723" i="64"/>
  <c r="BU1723" i="64"/>
  <c r="Z1727" i="64"/>
  <c r="AT1727" i="64"/>
  <c r="AP1723" i="64"/>
  <c r="AH1723" i="64"/>
  <c r="BV1727" i="64"/>
  <c r="AG1723" i="64"/>
  <c r="AV1723" i="64"/>
  <c r="CA1727" i="64"/>
  <c r="BO1723" i="64"/>
  <c r="BJ1723" i="64"/>
  <c r="BL1723" i="64"/>
  <c r="CC1723" i="64"/>
  <c r="CE1723" i="64"/>
  <c r="CI1727" i="64"/>
  <c r="BS1723" i="64"/>
  <c r="BI1727" i="64"/>
  <c r="BB1727" i="64"/>
  <c r="W1648" i="64"/>
  <c r="X1648" i="64"/>
  <c r="CE1648" i="64"/>
  <c r="CD1723" i="64"/>
  <c r="BD1727" i="64"/>
  <c r="BW1723" i="64"/>
  <c r="BM1727" i="64"/>
  <c r="AX1727" i="64"/>
  <c r="CD1727" i="64"/>
  <c r="AO1723" i="64"/>
  <c r="CA1723" i="64"/>
  <c r="BQ1727" i="64"/>
  <c r="AM1727" i="64"/>
  <c r="V1723" i="64"/>
  <c r="BL1648" i="64"/>
  <c r="BL1727" i="64"/>
  <c r="AG1727" i="64"/>
  <c r="BI1723" i="64"/>
  <c r="BY1723" i="64"/>
  <c r="BG1727" i="64"/>
  <c r="BR1723" i="64"/>
  <c r="U1727" i="64"/>
  <c r="BJ1727" i="64"/>
  <c r="AV1648" i="64"/>
  <c r="AN1648" i="64"/>
  <c r="CB1648" i="64"/>
  <c r="AA1648" i="64"/>
  <c r="U1723" i="64"/>
  <c r="AQ1727" i="64"/>
  <c r="CE1727" i="64"/>
  <c r="BZ1723" i="64"/>
  <c r="T1727" i="64"/>
  <c r="AD1727" i="64"/>
  <c r="BI1644" i="64"/>
  <c r="AM1644" i="64"/>
  <c r="AY1727" i="64"/>
  <c r="T1723" i="64"/>
  <c r="BT1727" i="64"/>
  <c r="AI1723" i="64"/>
  <c r="AQ1723" i="64"/>
  <c r="AM1723" i="64"/>
  <c r="BT1723" i="64"/>
  <c r="BC1648" i="64"/>
  <c r="CC1727" i="64"/>
  <c r="AB1723" i="64"/>
  <c r="CH1723" i="64"/>
  <c r="BK1723" i="64"/>
  <c r="AK1727" i="64"/>
  <c r="CB1723" i="64"/>
  <c r="CJ1723" i="64"/>
  <c r="AL1727" i="64"/>
  <c r="BN1723" i="64"/>
  <c r="X1727" i="64"/>
  <c r="BN1727" i="64"/>
  <c r="AB1727" i="64"/>
  <c r="BP1727" i="64"/>
  <c r="BC1723" i="64"/>
  <c r="CI1723" i="64"/>
  <c r="CB1727" i="64"/>
  <c r="BE1723" i="64"/>
  <c r="AY1723" i="64"/>
  <c r="AJ1723" i="64"/>
  <c r="AH1727" i="64"/>
  <c r="AE1727" i="64"/>
  <c r="AC1723" i="64"/>
  <c r="BW1727" i="64"/>
  <c r="BS1648" i="64"/>
  <c r="Z1723" i="64"/>
  <c r="CJ1727" i="64"/>
  <c r="BG1723" i="64"/>
  <c r="AO1727" i="64"/>
  <c r="AW1727" i="64"/>
  <c r="AZ1723" i="64"/>
  <c r="AK1723" i="64"/>
  <c r="AS1723" i="64"/>
  <c r="AR1727" i="64"/>
  <c r="CG1727" i="64"/>
  <c r="AE1648" i="64"/>
  <c r="AY1648" i="64"/>
  <c r="AF1727" i="64"/>
  <c r="W1727" i="64"/>
  <c r="AR1723" i="64"/>
  <c r="CF1723" i="64"/>
  <c r="AT1723" i="64"/>
  <c r="BX1727" i="64"/>
  <c r="CF1727" i="64"/>
  <c r="AS1727" i="64"/>
  <c r="Y1723" i="64"/>
  <c r="AN1723" i="64"/>
  <c r="BZ1727" i="64"/>
  <c r="BA1723" i="64"/>
  <c r="CJ1648" i="64"/>
  <c r="BU1644" i="64"/>
  <c r="BV1644" i="64"/>
  <c r="BM1644" i="64"/>
  <c r="BO1644" i="64"/>
  <c r="CC1644" i="64"/>
  <c r="CD1644" i="64"/>
  <c r="AV1644" i="64"/>
  <c r="CK1644" i="64"/>
  <c r="BY1644" i="64"/>
  <c r="CE1644" i="64"/>
  <c r="BC1644" i="64"/>
  <c r="BA1644" i="64"/>
  <c r="BR1644" i="64"/>
  <c r="AB1644" i="64"/>
  <c r="AX1644" i="64"/>
  <c r="BL1644" i="64"/>
  <c r="AG1644" i="64"/>
  <c r="AL1644" i="64"/>
  <c r="BQ1644" i="64"/>
  <c r="BS1644" i="64"/>
  <c r="AK1644" i="64"/>
  <c r="AR1644" i="64"/>
  <c r="AE1644" i="64"/>
  <c r="CB1644" i="64"/>
  <c r="X1644" i="64"/>
  <c r="CI1644" i="64"/>
  <c r="AH1644" i="64"/>
  <c r="BH1644" i="64"/>
  <c r="AU1644" i="64"/>
  <c r="AN1644" i="64"/>
  <c r="V1644" i="64"/>
  <c r="AA1644" i="64"/>
  <c r="AD1644" i="64"/>
  <c r="BX1644" i="64"/>
  <c r="BK1644" i="64"/>
  <c r="BD1644" i="64"/>
  <c r="Y1644" i="64"/>
  <c r="Z1644" i="64"/>
  <c r="AQ1644" i="64"/>
  <c r="AT1644" i="64"/>
  <c r="AW1644" i="64"/>
  <c r="CG1644" i="64"/>
  <c r="BJ1644" i="64"/>
  <c r="CA1644" i="64"/>
  <c r="AI1644" i="64"/>
  <c r="AJ1644" i="64"/>
  <c r="T1644" i="64"/>
  <c r="BT1644" i="64"/>
  <c r="AO1644" i="64"/>
  <c r="AP1644" i="64"/>
  <c r="BG1644" i="64"/>
  <c r="BP1644" i="64"/>
  <c r="AZ1644" i="64"/>
  <c r="CH1644" i="64"/>
  <c r="BN1644" i="64"/>
  <c r="AC1644" i="64"/>
  <c r="BZ1644" i="64"/>
  <c r="AY1644" i="64"/>
  <c r="CJ1644" i="64"/>
  <c r="BE1644" i="64"/>
  <c r="BF1644" i="64"/>
  <c r="BW1644" i="64"/>
  <c r="U1644" i="64"/>
  <c r="AS1644" i="64"/>
  <c r="BB1644" i="64"/>
  <c r="W1644" i="64"/>
  <c r="AF1644" i="64"/>
  <c r="CF1644" i="64"/>
  <c r="AJ1648" i="64"/>
  <c r="CG1648" i="64"/>
  <c r="T1648" i="64"/>
  <c r="AI1648" i="64"/>
  <c r="CA1648" i="64"/>
  <c r="AT1648" i="64"/>
  <c r="BT1648" i="64"/>
  <c r="CF1648" i="64"/>
  <c r="Z1648" i="64"/>
  <c r="AF1648" i="64"/>
  <c r="CD1648" i="64"/>
  <c r="CC1648" i="64"/>
  <c r="BH1648" i="64"/>
  <c r="AW1648" i="64"/>
  <c r="U1648" i="64"/>
  <c r="BR1648" i="64"/>
  <c r="BD1648" i="64"/>
  <c r="CK1648" i="64"/>
  <c r="AH1648" i="64"/>
  <c r="BA1648" i="64"/>
  <c r="AX1722" i="64"/>
  <c r="AX1724" i="64"/>
  <c r="BG1722" i="64"/>
  <c r="BG1724" i="64"/>
  <c r="BU1648" i="64"/>
  <c r="BY1648" i="64"/>
  <c r="AD1648" i="64"/>
  <c r="AV1722" i="64"/>
  <c r="AV1724" i="64"/>
  <c r="Z1722" i="64"/>
  <c r="Z1724" i="64"/>
  <c r="V1722" i="64"/>
  <c r="V1724" i="64"/>
  <c r="BR1722" i="64"/>
  <c r="BR1724" i="64"/>
  <c r="CA1722" i="64"/>
  <c r="CA1724" i="64"/>
  <c r="AQ1648" i="64"/>
  <c r="AX1648" i="64"/>
  <c r="AH1722" i="64"/>
  <c r="AH1724" i="64"/>
  <c r="AP1722" i="64"/>
  <c r="AP1724" i="64"/>
  <c r="BO1722" i="64"/>
  <c r="BO1724" i="64"/>
  <c r="AJ1722" i="64"/>
  <c r="AJ1724" i="64"/>
  <c r="AR1722" i="64"/>
  <c r="AR1724" i="64"/>
  <c r="BQ1722" i="64"/>
  <c r="BQ1724" i="64"/>
  <c r="BX1648" i="64"/>
  <c r="AU1648" i="64"/>
  <c r="BM1648" i="64"/>
  <c r="AK1648" i="64"/>
  <c r="CH1648" i="64"/>
  <c r="BW1722" i="64"/>
  <c r="BW1724" i="64"/>
  <c r="CE1722" i="64"/>
  <c r="CE1724" i="64"/>
  <c r="AZ1722" i="64"/>
  <c r="AZ1724" i="64"/>
  <c r="BH1722" i="64"/>
  <c r="BH1724" i="64"/>
  <c r="U1722" i="64"/>
  <c r="U1724" i="64"/>
  <c r="AC1722" i="64"/>
  <c r="AC1724" i="64"/>
  <c r="AD1722" i="64"/>
  <c r="AD1724" i="64"/>
  <c r="BZ1722" i="64"/>
  <c r="BZ1724" i="64"/>
  <c r="BD1722" i="64"/>
  <c r="BD1724" i="64"/>
  <c r="BL1722" i="64"/>
  <c r="BL1724" i="64"/>
  <c r="BY1722" i="64"/>
  <c r="BY1724" i="64"/>
  <c r="CG1722" i="64"/>
  <c r="CG1724" i="64"/>
  <c r="BG1648" i="64"/>
  <c r="AZ1648" i="64"/>
  <c r="BO1648" i="64"/>
  <c r="BT1722" i="64"/>
  <c r="BT1724" i="64"/>
  <c r="AL1722" i="64"/>
  <c r="AL1724" i="64"/>
  <c r="CH1722" i="64"/>
  <c r="CH1724" i="64"/>
  <c r="AB1722" i="64"/>
  <c r="AB1724" i="64"/>
  <c r="AC1648" i="64"/>
  <c r="BN1648" i="64"/>
  <c r="V1648" i="64"/>
  <c r="BS1722" i="64"/>
  <c r="BS1724" i="64"/>
  <c r="CI1648" i="64"/>
  <c r="Y1648" i="64"/>
  <c r="AP1648" i="64"/>
  <c r="BW1648" i="64"/>
  <c r="BJ1648" i="64"/>
  <c r="Y1722" i="64"/>
  <c r="Y1724" i="64"/>
  <c r="AG1722" i="64"/>
  <c r="AG1724" i="64"/>
  <c r="W1722" i="64"/>
  <c r="W1724" i="64"/>
  <c r="BF1722" i="64"/>
  <c r="BF1724" i="64"/>
  <c r="CI1722" i="64"/>
  <c r="CI1724" i="64"/>
  <c r="BQ1648" i="64"/>
  <c r="X1722" i="64"/>
  <c r="X1724" i="64"/>
  <c r="BN1722" i="64"/>
  <c r="BN1724" i="64"/>
  <c r="T1722" i="64"/>
  <c r="T1724" i="64"/>
  <c r="AU1722" i="64"/>
  <c r="AU1724" i="64"/>
  <c r="AK1722" i="64"/>
  <c r="AK1724" i="64"/>
  <c r="AT1722" i="64"/>
  <c r="AT1724" i="64"/>
  <c r="BP1648" i="64"/>
  <c r="AB1648" i="64"/>
  <c r="AL1648" i="64"/>
  <c r="CJ1722" i="64"/>
  <c r="CJ1724" i="64"/>
  <c r="AO1722" i="64"/>
  <c r="AO1724" i="64"/>
  <c r="AW1722" i="64"/>
  <c r="AW1724" i="64"/>
  <c r="AA1722" i="64"/>
  <c r="AA1724" i="64"/>
  <c r="AS1722" i="64"/>
  <c r="AS1724" i="64"/>
  <c r="BK1722" i="64"/>
  <c r="BK1724" i="64"/>
  <c r="AO1648" i="64"/>
  <c r="BF1648" i="64"/>
  <c r="AS1648" i="64"/>
  <c r="BZ1648" i="64"/>
  <c r="AF1722" i="64"/>
  <c r="AF1724" i="64"/>
  <c r="BE1722" i="64"/>
  <c r="BE1724" i="64"/>
  <c r="BM1722" i="64"/>
  <c r="BM1724" i="64"/>
  <c r="CD1722" i="64"/>
  <c r="CD1724" i="64"/>
  <c r="AI1722" i="64"/>
  <c r="AI1724" i="64"/>
  <c r="AM1722" i="64"/>
  <c r="AM1724" i="64"/>
  <c r="BA1722" i="64"/>
  <c r="BA1724" i="64"/>
  <c r="AE1722" i="64"/>
  <c r="AE1724" i="64"/>
  <c r="AN1722" i="64"/>
  <c r="AN1724" i="64"/>
  <c r="CB1722" i="64"/>
  <c r="CB1724" i="64"/>
  <c r="BU1722" i="64"/>
  <c r="BU1724" i="64"/>
  <c r="CC1722" i="64"/>
  <c r="CC1724" i="64"/>
  <c r="BV1722" i="64"/>
  <c r="BV1724" i="64"/>
  <c r="AQ1722" i="64"/>
  <c r="AQ1724" i="64"/>
  <c r="AY1722" i="64"/>
  <c r="AY1724" i="64"/>
  <c r="BP1722" i="64"/>
  <c r="BP1724" i="64"/>
  <c r="BB1722" i="64"/>
  <c r="BB1724" i="64"/>
  <c r="AR1648" i="64"/>
  <c r="AG1648" i="64"/>
  <c r="BB1648" i="64"/>
  <c r="CK1722" i="64"/>
  <c r="CK1724" i="64"/>
  <c r="BX1722" i="64"/>
  <c r="BX1724" i="64"/>
  <c r="CF1722" i="64"/>
  <c r="CF1724" i="64"/>
  <c r="BI1722" i="64"/>
  <c r="BI1724" i="64"/>
  <c r="BJ1722" i="64"/>
  <c r="BJ1724" i="64"/>
  <c r="BE1648" i="64"/>
  <c r="BV1648" i="64"/>
  <c r="BI1648" i="64"/>
  <c r="BC1722" i="64"/>
  <c r="BC1724" i="64"/>
  <c r="AM1648" i="64"/>
  <c r="AG1643" i="64"/>
  <c r="AG1645" i="64"/>
  <c r="T1643" i="64"/>
  <c r="T1645" i="64"/>
  <c r="AK1643" i="64"/>
  <c r="AK1645" i="64"/>
  <c r="CH1643" i="64"/>
  <c r="CH1645" i="64"/>
  <c r="BW1643" i="64"/>
  <c r="BW1645" i="64"/>
  <c r="AD1643" i="64"/>
  <c r="AD1645" i="64"/>
  <c r="BN1643" i="64"/>
  <c r="BN1645" i="64"/>
  <c r="AT1643" i="64"/>
  <c r="AT1645" i="64"/>
  <c r="AW1643" i="64"/>
  <c r="AW1645" i="64"/>
  <c r="AJ1643" i="64"/>
  <c r="AJ1645" i="64"/>
  <c r="BA1643" i="64"/>
  <c r="BA1645" i="64"/>
  <c r="CI1643" i="64"/>
  <c r="CI1645" i="64"/>
  <c r="CD1643" i="64"/>
  <c r="CD1645" i="64"/>
  <c r="BT1643" i="64"/>
  <c r="BT1645" i="64"/>
  <c r="AZ1643" i="64"/>
  <c r="AZ1645" i="64"/>
  <c r="AP1643" i="64"/>
  <c r="AP1645" i="64"/>
  <c r="AE1643" i="64"/>
  <c r="AE1645" i="64"/>
  <c r="BS1643" i="64"/>
  <c r="BS1645" i="64"/>
  <c r="AF1643" i="64"/>
  <c r="AF1645" i="64"/>
  <c r="BM1643" i="64"/>
  <c r="BM1645" i="64"/>
  <c r="BQ1643" i="64"/>
  <c r="BQ1645" i="64"/>
  <c r="BX1643" i="64"/>
  <c r="BX1645" i="64"/>
  <c r="Y1643" i="64"/>
  <c r="Y1645" i="64"/>
  <c r="AA1643" i="64"/>
  <c r="AA1645" i="64"/>
  <c r="BJ1643" i="64"/>
  <c r="BJ1645" i="64"/>
  <c r="BP1643" i="64"/>
  <c r="BP1645" i="64"/>
  <c r="X1643" i="64"/>
  <c r="X1645" i="64"/>
  <c r="BV1643" i="64"/>
  <c r="BV1645" i="64"/>
  <c r="Z1643" i="64"/>
  <c r="Z1645" i="64"/>
  <c r="BZ1643" i="64"/>
  <c r="BZ1645" i="64"/>
  <c r="AU1643" i="64"/>
  <c r="AU1645" i="64"/>
  <c r="AV1643" i="64"/>
  <c r="AV1645" i="64"/>
  <c r="CC1643" i="64"/>
  <c r="CC1645" i="64"/>
  <c r="BD1643" i="64"/>
  <c r="BD1645" i="64"/>
  <c r="AI1643" i="64"/>
  <c r="AI1645" i="64"/>
  <c r="CG1643" i="64"/>
  <c r="CG1645" i="64"/>
  <c r="AM1643" i="64"/>
  <c r="AM1645" i="64"/>
  <c r="AO1643" i="64"/>
  <c r="AO1645" i="64"/>
  <c r="CF1643" i="64"/>
  <c r="CF1645" i="64"/>
  <c r="BF1643" i="64"/>
  <c r="BF1645" i="64"/>
  <c r="BK1643" i="64"/>
  <c r="BK1645" i="64"/>
  <c r="BL1643" i="64"/>
  <c r="BL1645" i="64"/>
  <c r="BC1643" i="64"/>
  <c r="BC1645" i="64"/>
  <c r="V1643" i="64"/>
  <c r="V1645" i="64"/>
  <c r="BE1643" i="64"/>
  <c r="BE1645" i="64"/>
  <c r="AR1643" i="64"/>
  <c r="AR1645" i="64"/>
  <c r="AY1643" i="64"/>
  <c r="AY1645" i="64"/>
  <c r="BG1643" i="64"/>
  <c r="BG1645" i="64"/>
  <c r="AC1643" i="64"/>
  <c r="AC1645" i="64"/>
  <c r="CA1643" i="64"/>
  <c r="CA1645" i="64"/>
  <c r="CB1643" i="64"/>
  <c r="CB1645" i="64"/>
  <c r="W1643" i="64"/>
  <c r="W1645" i="64"/>
  <c r="AB1643" i="64"/>
  <c r="AB1645" i="64"/>
  <c r="AL1643" i="64"/>
  <c r="AL1645" i="64"/>
  <c r="BU1643" i="64"/>
  <c r="BU1645" i="64"/>
  <c r="AS1643" i="64"/>
  <c r="AS1645" i="64"/>
  <c r="BO1643" i="64"/>
  <c r="BO1645" i="64"/>
  <c r="CE1643" i="64"/>
  <c r="CE1645" i="64"/>
  <c r="BB1643" i="64"/>
  <c r="BB1645" i="64"/>
  <c r="AN1643" i="64"/>
  <c r="AN1645" i="64"/>
  <c r="CK1643" i="64"/>
  <c r="CK1645" i="64"/>
  <c r="BI1643" i="64"/>
  <c r="BI1645" i="64"/>
  <c r="BH1643" i="64"/>
  <c r="BH1645" i="64"/>
  <c r="AX1643" i="64"/>
  <c r="AX1645" i="64"/>
  <c r="CJ1643" i="64"/>
  <c r="CJ1645" i="64"/>
  <c r="AH1643" i="64"/>
  <c r="AH1645" i="64"/>
  <c r="AQ1643" i="64"/>
  <c r="AQ1645" i="64"/>
  <c r="U1643" i="64"/>
  <c r="U1645" i="64"/>
  <c r="BR1643" i="64"/>
  <c r="BR1645" i="64"/>
  <c r="BY1643" i="64"/>
  <c r="BY1645" i="64"/>
  <c r="AA1386" i="64"/>
  <c r="U1386" i="64"/>
  <c r="X1386" i="64"/>
  <c r="T1386" i="64"/>
  <c r="AB1386" i="64"/>
  <c r="AB1364" i="64"/>
  <c r="W1386" i="64"/>
  <c r="Z1386" i="64"/>
  <c r="Y1386" i="64"/>
  <c r="AA1364" i="64"/>
  <c r="AC1386" i="64"/>
  <c r="V1386" i="64"/>
  <c r="U1364" i="64"/>
  <c r="X1364" i="64"/>
  <c r="AN1115" i="64"/>
  <c r="BN1115" i="64"/>
  <c r="AW1115" i="64"/>
  <c r="BV1115" i="64"/>
  <c r="CD1115" i="64"/>
  <c r="AQ1115" i="64"/>
  <c r="AD1115" i="64"/>
  <c r="AZ1115" i="64"/>
  <c r="AV1115" i="64"/>
  <c r="BE1115" i="64"/>
  <c r="BA1115" i="64"/>
  <c r="AC1115" i="64"/>
  <c r="AY1115" i="64"/>
  <c r="CH1115" i="64"/>
  <c r="BH1115" i="64"/>
  <c r="CA1115" i="64"/>
  <c r="BD1115" i="64"/>
  <c r="BM1115" i="64"/>
  <c r="BQ1115" i="64"/>
  <c r="BG1115" i="64"/>
  <c r="AU1115" i="64"/>
  <c r="BP1115" i="64"/>
  <c r="BL1115" i="64"/>
  <c r="BY1115" i="64"/>
  <c r="BU1115" i="64"/>
  <c r="BR1115" i="64"/>
  <c r="BB1115" i="64"/>
  <c r="BO1115" i="64"/>
  <c r="CI1115" i="64"/>
  <c r="BX1115" i="64"/>
  <c r="BT1115" i="64"/>
  <c r="BJ1115" i="64"/>
  <c r="CC1115" i="64"/>
  <c r="AM1115" i="64"/>
  <c r="BC1115" i="64"/>
  <c r="BW1115" i="64"/>
  <c r="CF1115" i="64"/>
  <c r="BI1115" i="64"/>
  <c r="CB1115" i="64"/>
  <c r="CK1115" i="64"/>
  <c r="BS1115" i="64"/>
  <c r="CE1115" i="64"/>
  <c r="AK1115" i="64"/>
  <c r="AT1115" i="64"/>
  <c r="CJ1115" i="64"/>
  <c r="AG1115" i="64"/>
  <c r="AH1115" i="64"/>
  <c r="AS1115" i="64"/>
  <c r="AJ1115" i="64"/>
  <c r="AL1115" i="64"/>
  <c r="AE1115" i="64"/>
  <c r="AF1115" i="64"/>
  <c r="AP1115" i="64"/>
  <c r="AO1115" i="64"/>
  <c r="AX1115" i="64"/>
  <c r="BF1115" i="64"/>
  <c r="AI1115" i="64"/>
  <c r="CG1115" i="64"/>
  <c r="AR1115" i="64"/>
  <c r="BZ1115" i="64"/>
  <c r="BK1115" i="64"/>
  <c r="X1115" i="64"/>
  <c r="V1115" i="64"/>
  <c r="Z1115" i="64"/>
  <c r="AA1115" i="64"/>
  <c r="T1115" i="64"/>
  <c r="W1115" i="64"/>
  <c r="U1115" i="64"/>
  <c r="Y1115" i="64"/>
  <c r="AB1115" i="64"/>
  <c r="BD1012" i="64"/>
  <c r="CJ1012" i="64"/>
  <c r="BE1012" i="64"/>
  <c r="CK1012" i="64"/>
  <c r="BA1012" i="64"/>
  <c r="BS1012" i="64"/>
  <c r="AQ1012" i="64"/>
  <c r="BW1012" i="64"/>
  <c r="AD1012" i="64"/>
  <c r="AR1012" i="64"/>
  <c r="BX1012" i="64"/>
  <c r="BZ1012" i="64"/>
  <c r="AE1012" i="64"/>
  <c r="AC1012" i="64"/>
  <c r="AF1012" i="64"/>
  <c r="BL1012" i="64"/>
  <c r="AP1012" i="64"/>
  <c r="BY1012" i="64"/>
  <c r="AG1012" i="64"/>
  <c r="BM1012" i="64"/>
  <c r="AH1012" i="64"/>
  <c r="AY1012" i="64"/>
  <c r="CE1012" i="64"/>
  <c r="CH1012" i="64"/>
  <c r="AZ1012" i="64"/>
  <c r="CF1012" i="64"/>
  <c r="BK1012" i="64"/>
  <c r="BQ1012" i="64"/>
  <c r="AN1012" i="64"/>
  <c r="BT1012" i="64"/>
  <c r="BN1012" i="64"/>
  <c r="BJ1012" i="64"/>
  <c r="AO1012" i="64"/>
  <c r="BU1012" i="64"/>
  <c r="AX1012" i="64"/>
  <c r="BR1012" i="64"/>
  <c r="BG1012" i="64"/>
  <c r="AS1012" i="64"/>
  <c r="AU1012" i="64"/>
  <c r="BH1012" i="64"/>
  <c r="AK1012" i="64"/>
  <c r="CA1012" i="64"/>
  <c r="BI1012" i="64"/>
  <c r="BF1012" i="64"/>
  <c r="BB1012" i="64"/>
  <c r="AV1012" i="64"/>
  <c r="CB1012" i="64"/>
  <c r="AW1012" i="64"/>
  <c r="CC1012" i="64"/>
  <c r="BV1012" i="64"/>
  <c r="AM1012" i="64"/>
  <c r="AI1012" i="64"/>
  <c r="BO1012" i="64"/>
  <c r="CG1012" i="64"/>
  <c r="CI1012" i="64"/>
  <c r="AJ1012" i="64"/>
  <c r="BP1012" i="64"/>
  <c r="AL1012" i="64"/>
  <c r="AT1012" i="64"/>
  <c r="CD1012" i="64"/>
  <c r="BC1012" i="64"/>
  <c r="AA1012" i="64"/>
  <c r="X1012" i="64"/>
  <c r="U1012" i="64"/>
  <c r="Y1012" i="64"/>
  <c r="AB1012" i="64"/>
  <c r="V1012" i="64"/>
  <c r="T1012" i="64"/>
  <c r="W1012" i="64"/>
  <c r="Z1012" i="64"/>
  <c r="DB20" i="864"/>
  <c r="DB1" i="864"/>
  <c r="AG7" i="861"/>
  <c r="AG7" i="1393" s="1"/>
  <c r="AH2" i="861"/>
  <c r="AH2" i="1393" s="1"/>
  <c r="AG1" i="861"/>
  <c r="AG1" i="1393"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590" i="64"/>
  <c r="AX590" i="64"/>
  <c r="BQ590" i="64"/>
  <c r="CB590" i="64"/>
  <c r="BV590" i="64"/>
  <c r="BR590" i="64"/>
  <c r="BD590" i="64"/>
  <c r="AP590" i="64"/>
  <c r="BS590" i="64"/>
  <c r="BE590" i="64"/>
  <c r="BG590" i="64"/>
  <c r="BL590" i="64"/>
  <c r="AZ590" i="64"/>
  <c r="BX590" i="64"/>
  <c r="AC590" i="64"/>
  <c r="AD590" i="64"/>
  <c r="AE590" i="64"/>
  <c r="CC590" i="64"/>
  <c r="CE590" i="64"/>
  <c r="AJ590" i="64"/>
  <c r="BA590" i="64"/>
  <c r="BB590" i="64"/>
  <c r="BC590" i="64"/>
  <c r="CJ590" i="64"/>
  <c r="AO590" i="64"/>
  <c r="AQ590" i="64"/>
  <c r="BH590" i="64"/>
  <c r="AF590" i="64"/>
  <c r="BY590" i="64"/>
  <c r="BZ590" i="64"/>
  <c r="CA590" i="64"/>
  <c r="AH590" i="64"/>
  <c r="BO590" i="64"/>
  <c r="T590" i="64"/>
  <c r="CF590" i="64"/>
  <c r="AK590" i="64"/>
  <c r="AL590" i="64"/>
  <c r="AM590" i="64"/>
  <c r="BF590" i="64"/>
  <c r="Y590" i="64"/>
  <c r="BM590" i="64"/>
  <c r="CK590" i="64"/>
  <c r="AA590" i="64"/>
  <c r="AR590" i="64"/>
  <c r="BI590" i="64"/>
  <c r="AV590" i="64"/>
  <c r="Z590" i="64"/>
  <c r="BJ590" i="64"/>
  <c r="X590" i="64"/>
  <c r="BK590" i="64"/>
  <c r="AW590" i="64"/>
  <c r="AY590" i="64"/>
  <c r="AN590" i="64"/>
  <c r="BN590" i="64"/>
  <c r="BT590" i="64"/>
  <c r="U590" i="64"/>
  <c r="CG590" i="64"/>
  <c r="V590" i="64"/>
  <c r="W590" i="64"/>
  <c r="CI590" i="64"/>
  <c r="BU590" i="64"/>
  <c r="CD590" i="64"/>
  <c r="BW590" i="64"/>
  <c r="AB590" i="64"/>
  <c r="BP590" i="64"/>
  <c r="AS590" i="64"/>
  <c r="AT590" i="64"/>
  <c r="CH590" i="64"/>
  <c r="AU590" i="64"/>
  <c r="AG590" i="64"/>
  <c r="X2416" i="64"/>
  <c r="W2459" i="64"/>
  <c r="X2457" i="64"/>
  <c r="X2436" i="64"/>
  <c r="W2438" i="64"/>
  <c r="AC911" i="64"/>
  <c r="BB911" i="64"/>
  <c r="BQ911" i="64"/>
  <c r="T2242" i="64"/>
  <c r="BH2130" i="64"/>
  <c r="AU2242" i="64"/>
  <c r="W2242" i="64"/>
  <c r="BH1864" i="64"/>
  <c r="X2130" i="64"/>
  <c r="AF2130" i="64"/>
  <c r="AI1864" i="64"/>
  <c r="AO2130" i="64"/>
  <c r="BM2242" i="64"/>
  <c r="BU2130" i="64"/>
  <c r="Z2130" i="64"/>
  <c r="BF2242" i="64"/>
  <c r="BN2130" i="64"/>
  <c r="CD2130" i="64"/>
  <c r="BQ1864" i="64"/>
  <c r="AQ2130" i="64"/>
  <c r="BJ1864" i="64"/>
  <c r="BR1864" i="64"/>
  <c r="T2130" i="64"/>
  <c r="BX2130" i="64"/>
  <c r="BK1864" i="64"/>
  <c r="AC2242" i="64"/>
  <c r="BQ2242" i="64"/>
  <c r="AL2130" i="64"/>
  <c r="AT2130" i="64"/>
  <c r="BJ2130" i="64"/>
  <c r="BJ2242" i="64"/>
  <c r="CH2130" i="64"/>
  <c r="AQ1864" i="64"/>
  <c r="AG2242" i="64"/>
  <c r="BU2242" i="64"/>
  <c r="AZ1864" i="64"/>
  <c r="CF1864" i="64"/>
  <c r="BG2242" i="64"/>
  <c r="CE2130" i="64"/>
  <c r="AM2130" i="64"/>
  <c r="AD1864" i="64"/>
  <c r="AR2130" i="64"/>
  <c r="BF1864" i="64"/>
  <c r="AG2130" i="64"/>
  <c r="BN1864" i="64"/>
  <c r="CD1864" i="64"/>
  <c r="AV2242" i="64"/>
  <c r="CJ2130" i="64"/>
  <c r="BO1864" i="64"/>
  <c r="AO2242" i="64"/>
  <c r="CC2242" i="64"/>
  <c r="AP2242" i="64"/>
  <c r="CD2242" i="64"/>
  <c r="BA1864" i="64"/>
  <c r="AI2130" i="64"/>
  <c r="AI2242" i="64"/>
  <c r="BO2130" i="64"/>
  <c r="CE2242" i="64"/>
  <c r="AO1864" i="64"/>
  <c r="AB2242" i="64"/>
  <c r="AR2242" i="64"/>
  <c r="BP2130" i="64"/>
  <c r="BP2242" i="64"/>
  <c r="Y2242" i="64"/>
  <c r="BU1864" i="64"/>
  <c r="AR1864" i="64"/>
  <c r="AY2130" i="64"/>
  <c r="AX1864" i="64"/>
  <c r="AF2242" i="64"/>
  <c r="BT2130" i="64"/>
  <c r="AW2130" i="64"/>
  <c r="CK2130" i="64"/>
  <c r="T1864" i="64"/>
  <c r="AJ1864" i="64"/>
  <c r="BP1864" i="64"/>
  <c r="AX2130" i="64"/>
  <c r="BN2242" i="64"/>
  <c r="BC2130" i="64"/>
  <c r="AC1864" i="64"/>
  <c r="BI1864" i="64"/>
  <c r="BY1864" i="64"/>
  <c r="AA2130" i="64"/>
  <c r="BW2130" i="64"/>
  <c r="AL1864" i="64"/>
  <c r="CH1864" i="64"/>
  <c r="AB2130" i="64"/>
  <c r="AZ2130" i="64"/>
  <c r="CF2130" i="64"/>
  <c r="CF2242" i="64"/>
  <c r="X2242" i="64"/>
  <c r="AV2130" i="64"/>
  <c r="BG1864" i="64"/>
  <c r="AA2242" i="64"/>
  <c r="AY2242" i="64"/>
  <c r="CB2242" i="64"/>
  <c r="AH1864" i="64"/>
  <c r="AN2130" i="64"/>
  <c r="BD2130" i="64"/>
  <c r="BS2130" i="64"/>
  <c r="AY1864" i="64"/>
  <c r="AW2242" i="64"/>
  <c r="BE2130" i="64"/>
  <c r="W2130" i="64"/>
  <c r="Z2242" i="64"/>
  <c r="BF2130" i="64"/>
  <c r="BV2130" i="64"/>
  <c r="AK1864" i="64"/>
  <c r="AQ2242" i="64"/>
  <c r="BO2242" i="64"/>
  <c r="AM2242" i="64"/>
  <c r="AT1864" i="64"/>
  <c r="AU2130" i="64"/>
  <c r="BV1864" i="64"/>
  <c r="BE1864" i="64"/>
  <c r="AG1864" i="64"/>
  <c r="BW2242" i="64"/>
  <c r="BT2242" i="64"/>
  <c r="CB2130" i="64"/>
  <c r="CJ2242" i="64"/>
  <c r="AA1864" i="64"/>
  <c r="Y2130" i="64"/>
  <c r="BM2130" i="64"/>
  <c r="CK2242" i="64"/>
  <c r="AH2130" i="64"/>
  <c r="AP2130" i="64"/>
  <c r="AX2242" i="64"/>
  <c r="U1864" i="64"/>
  <c r="AZ2242" i="64"/>
  <c r="BH2242" i="64"/>
  <c r="BS2242" i="64"/>
  <c r="CC2130" i="64"/>
  <c r="AB1864" i="64"/>
  <c r="AH2242" i="64"/>
  <c r="BL2242" i="64"/>
  <c r="Z1864" i="64"/>
  <c r="AP1864" i="64"/>
  <c r="AN2242" i="64"/>
  <c r="BD2242" i="64"/>
  <c r="BL2130" i="64"/>
  <c r="BW1864" i="64"/>
  <c r="CE1864" i="64"/>
  <c r="BE2242" i="64"/>
  <c r="BM1864" i="64"/>
  <c r="BX1864" i="64"/>
  <c r="BV2242" i="64"/>
  <c r="BC2242" i="64"/>
  <c r="AS1864" i="64"/>
  <c r="CG1864" i="64"/>
  <c r="BG2130" i="64"/>
  <c r="CK1864" i="64"/>
  <c r="V1864" i="64"/>
  <c r="BB1864" i="64"/>
  <c r="BZ1864" i="64"/>
  <c r="AJ2130" i="64"/>
  <c r="AJ2242" i="64"/>
  <c r="BX2242" i="64"/>
  <c r="CI2242" i="64"/>
  <c r="W1864" i="64"/>
  <c r="AE1864" i="64"/>
  <c r="BA2130" i="64"/>
  <c r="BK2130" i="64"/>
  <c r="AV1864" i="64"/>
  <c r="BT1864" i="64"/>
  <c r="AW1864" i="64"/>
  <c r="AE2130" i="64"/>
  <c r="CA1864" i="64"/>
  <c r="AK2130" i="64"/>
  <c r="BA2242" i="64"/>
  <c r="AN1864" i="64"/>
  <c r="AD2130" i="64"/>
  <c r="AD2242" i="64"/>
  <c r="AT2242" i="64"/>
  <c r="CH2242" i="64"/>
  <c r="AM1864" i="64"/>
  <c r="AU1864" i="64"/>
  <c r="U2130" i="64"/>
  <c r="AK2242" i="64"/>
  <c r="BY2130" i="64"/>
  <c r="BD1864" i="64"/>
  <c r="CJ1864" i="64"/>
  <c r="BR2130" i="64"/>
  <c r="CC1864" i="64"/>
  <c r="BS1864" i="64"/>
  <c r="U2242" i="64"/>
  <c r="BY2242" i="64"/>
  <c r="Y1864" i="64"/>
  <c r="BK2242" i="64"/>
  <c r="BB2130" i="64"/>
  <c r="BR2242" i="64"/>
  <c r="AE2242" i="64"/>
  <c r="CA2130" i="64"/>
  <c r="BI2130" i="64"/>
  <c r="CG2130" i="64"/>
  <c r="X1864" i="64"/>
  <c r="BL1864" i="64"/>
  <c r="V2130" i="64"/>
  <c r="BZ2130" i="64"/>
  <c r="CI2130" i="64"/>
  <c r="BC1864" i="64"/>
  <c r="CI1864" i="64"/>
  <c r="AS2130" i="64"/>
  <c r="BI2242" i="64"/>
  <c r="CG2242" i="64"/>
  <c r="AL2242" i="64"/>
  <c r="BB2242" i="64"/>
  <c r="AC2130" i="64"/>
  <c r="AS2242" i="64"/>
  <c r="BQ2130" i="64"/>
  <c r="AF1864" i="64"/>
  <c r="CB1864" i="64"/>
  <c r="V2242" i="64"/>
  <c r="BZ2242" i="64"/>
  <c r="CA2242" i="64"/>
  <c r="E3093" i="64"/>
  <c r="E3094" i="64"/>
  <c r="E3042" i="64"/>
  <c r="E3043" i="64"/>
  <c r="Z2290" i="64"/>
  <c r="BR2290" i="64"/>
  <c r="BD2290" i="64"/>
  <c r="BT2290" i="64"/>
  <c r="CI2290" i="64"/>
  <c r="AS2290" i="64"/>
  <c r="CC2290" i="64"/>
  <c r="CH2290" i="64"/>
  <c r="AA2290" i="64"/>
  <c r="AN2290" i="64"/>
  <c r="CJ2290" i="64"/>
  <c r="BU2290" i="64"/>
  <c r="CF2290" i="64"/>
  <c r="AC2290" i="64"/>
  <c r="CG2290" i="64"/>
  <c r="BO2290" i="64"/>
  <c r="BB2290" i="64"/>
  <c r="Y2290" i="64"/>
  <c r="X2290" i="64"/>
  <c r="CA2290" i="64"/>
  <c r="BG2290" i="64"/>
  <c r="BS2290" i="64"/>
  <c r="BC2290" i="64"/>
  <c r="AL2290" i="64"/>
  <c r="BZ2290" i="64"/>
  <c r="BI2290" i="64"/>
  <c r="BX2290" i="64"/>
  <c r="CB2290" i="64"/>
  <c r="BW2290" i="64"/>
  <c r="CK2290" i="64"/>
  <c r="BV2290" i="64"/>
  <c r="AU2290" i="64"/>
  <c r="BF2290" i="64"/>
  <c r="BQ2290" i="64"/>
  <c r="AP2290" i="64"/>
  <c r="U2290" i="64"/>
  <c r="AO2290" i="64"/>
  <c r="BM2290" i="64"/>
  <c r="BK2290" i="64"/>
  <c r="BH2290" i="64"/>
  <c r="T2290" i="64"/>
  <c r="AR2290" i="64"/>
  <c r="BA2290" i="64"/>
  <c r="V2290" i="64"/>
  <c r="BJ2290" i="64"/>
  <c r="BN2290" i="64"/>
  <c r="AY2290" i="64"/>
  <c r="AV2290" i="64"/>
  <c r="BL2290" i="64"/>
  <c r="AX2290" i="64"/>
  <c r="AI2290" i="64"/>
  <c r="CD2290" i="64"/>
  <c r="AG2290" i="64"/>
  <c r="BE2290" i="64"/>
  <c r="AK2290" i="64"/>
  <c r="BY2290" i="64"/>
  <c r="AD2290" i="64"/>
  <c r="AT2290" i="64"/>
  <c r="AE2290" i="64"/>
  <c r="AM2290" i="64"/>
  <c r="AF2290" i="64"/>
  <c r="AJ2290" i="64"/>
  <c r="AQ2290" i="64"/>
  <c r="E875" i="64"/>
  <c r="AM920" i="64"/>
  <c r="AM911" i="64"/>
  <c r="BE920" i="64"/>
  <c r="BE911" i="64"/>
  <c r="AA920" i="64"/>
  <c r="AA911" i="64"/>
  <c r="AQ920" i="64"/>
  <c r="AQ911" i="64"/>
  <c r="T920" i="64"/>
  <c r="T911" i="64"/>
  <c r="BX920" i="64"/>
  <c r="BX911" i="64"/>
  <c r="AG920" i="64"/>
  <c r="AG911" i="64"/>
  <c r="CG920" i="64"/>
  <c r="CG911" i="64"/>
  <c r="BA920" i="64"/>
  <c r="BA911" i="64"/>
  <c r="BZ920" i="64"/>
  <c r="BZ911" i="64"/>
  <c r="AE920" i="64"/>
  <c r="AE911" i="64"/>
  <c r="CI920" i="64"/>
  <c r="CI911" i="64"/>
  <c r="Y920" i="64"/>
  <c r="Y911" i="64"/>
  <c r="BT920" i="64"/>
  <c r="BT911" i="64"/>
  <c r="CB920" i="64"/>
  <c r="CB911" i="64"/>
  <c r="AR920" i="64"/>
  <c r="AR911" i="64"/>
  <c r="AY920" i="64"/>
  <c r="AY911" i="64"/>
  <c r="BO920" i="64"/>
  <c r="BO911" i="64"/>
  <c r="AB920" i="64"/>
  <c r="AB911" i="64"/>
  <c r="AZ920" i="64"/>
  <c r="AZ911" i="64"/>
  <c r="AS920" i="64"/>
  <c r="AS911" i="64"/>
  <c r="AL920" i="64"/>
  <c r="AL911" i="64"/>
  <c r="AT920" i="64"/>
  <c r="AT911" i="64"/>
  <c r="BJ920" i="64"/>
  <c r="BJ911" i="64"/>
  <c r="AN920" i="64"/>
  <c r="AN911" i="64"/>
  <c r="AF920" i="64"/>
  <c r="AF911" i="64"/>
  <c r="CE920" i="64"/>
  <c r="CE911" i="64"/>
  <c r="AH920" i="64"/>
  <c r="AH911" i="64"/>
  <c r="BV920" i="64"/>
  <c r="BV911" i="64"/>
  <c r="CK920" i="64"/>
  <c r="CK911" i="64"/>
  <c r="AU920" i="64"/>
  <c r="AU911" i="64"/>
  <c r="CJ920" i="64"/>
  <c r="CJ911" i="64"/>
  <c r="CC920" i="64"/>
  <c r="CC911" i="64"/>
  <c r="AI920" i="64"/>
  <c r="AI911" i="64"/>
  <c r="BP920" i="64"/>
  <c r="BP911" i="64"/>
  <c r="BI920" i="64"/>
  <c r="BI911" i="64"/>
  <c r="BY920" i="64"/>
  <c r="BY911" i="64"/>
  <c r="V920" i="64"/>
  <c r="V911" i="64"/>
  <c r="AW920" i="64"/>
  <c r="AW911" i="64"/>
  <c r="AP920" i="64"/>
  <c r="AP911" i="64"/>
  <c r="X920" i="64"/>
  <c r="X911" i="64"/>
  <c r="BD920" i="64"/>
  <c r="BD911" i="64"/>
  <c r="AX920" i="64"/>
  <c r="AX911" i="64"/>
  <c r="Z920" i="64"/>
  <c r="Z911" i="64"/>
  <c r="BG920" i="64"/>
  <c r="BG911" i="64"/>
  <c r="BW920" i="64"/>
  <c r="BW911" i="64"/>
  <c r="U920" i="64"/>
  <c r="U911" i="64"/>
  <c r="AD920" i="64"/>
  <c r="AD911" i="64"/>
  <c r="W920" i="64"/>
  <c r="W911" i="64"/>
  <c r="BC920" i="64"/>
  <c r="BC911" i="64"/>
  <c r="BK920" i="64"/>
  <c r="BK911" i="64"/>
  <c r="AV920" i="64"/>
  <c r="AV911" i="64"/>
  <c r="BN920" i="64"/>
  <c r="BN911" i="64"/>
  <c r="CF920" i="64"/>
  <c r="CF911" i="64"/>
  <c r="AO920" i="64"/>
  <c r="AO911" i="64"/>
  <c r="BR920" i="64"/>
  <c r="BR911" i="64"/>
  <c r="AJ920" i="64"/>
  <c r="AJ911" i="64"/>
  <c r="CD920" i="64"/>
  <c r="CD911" i="64"/>
  <c r="BF920" i="64"/>
  <c r="BF911" i="64"/>
  <c r="BM920" i="64"/>
  <c r="BM911" i="64"/>
  <c r="BU920" i="64"/>
  <c r="BU911" i="64"/>
  <c r="BH920" i="64"/>
  <c r="BH911" i="64"/>
  <c r="AK920" i="64"/>
  <c r="AK911" i="64"/>
  <c r="CH920" i="64"/>
  <c r="CH911" i="64"/>
  <c r="BS920" i="64"/>
  <c r="BS911" i="64"/>
  <c r="CA920" i="64"/>
  <c r="CA911" i="64"/>
  <c r="BL920" i="64"/>
  <c r="BL911" i="64"/>
  <c r="E888" i="64"/>
  <c r="G888" i="64" s="1"/>
  <c r="E2216" i="64"/>
  <c r="E249" i="64"/>
  <c r="E924" i="64"/>
  <c r="E2503" i="64"/>
  <c r="E65" i="64"/>
  <c r="E180" i="64"/>
  <c r="E181" i="64"/>
  <c r="E1341" i="64"/>
  <c r="E1342" i="64"/>
  <c r="E3118" i="64"/>
  <c r="E1598" i="64"/>
  <c r="E1599" i="64"/>
  <c r="E865" i="64"/>
  <c r="E866" i="64"/>
  <c r="E869" i="64"/>
  <c r="B865" i="64"/>
  <c r="E862" i="64"/>
  <c r="E868" i="64"/>
  <c r="E870" i="64"/>
  <c r="E871" i="64"/>
  <c r="E861" i="64"/>
  <c r="B3083" i="64"/>
  <c r="B3085" i="64" s="1"/>
  <c r="E3116" i="64"/>
  <c r="E3115" i="64"/>
  <c r="E3114" i="64"/>
  <c r="E3113" i="64"/>
  <c r="E3112" i="64"/>
  <c r="G3112" i="64" s="1"/>
  <c r="E3111" i="64"/>
  <c r="G3111" i="64" s="1"/>
  <c r="E3110" i="64"/>
  <c r="G3110" i="64" s="1"/>
  <c r="B3111" i="64"/>
  <c r="E3109" i="64"/>
  <c r="G3109" i="64" s="1"/>
  <c r="E3108" i="64"/>
  <c r="G3108" i="64" s="1"/>
  <c r="B3107" i="64"/>
  <c r="E3107" i="64"/>
  <c r="G3107" i="64" s="1"/>
  <c r="E3106" i="64"/>
  <c r="G3106" i="64" s="1"/>
  <c r="E3105" i="64"/>
  <c r="G3105" i="64" s="1"/>
  <c r="E3104" i="64"/>
  <c r="E3090" i="64"/>
  <c r="E3089" i="64"/>
  <c r="E3088" i="64"/>
  <c r="E3087" i="64"/>
  <c r="E3086" i="64"/>
  <c r="G3086" i="64" s="1"/>
  <c r="E3085" i="64"/>
  <c r="G3085" i="64" s="1"/>
  <c r="E3084" i="64"/>
  <c r="G3084" i="64" s="1"/>
  <c r="E3083" i="64"/>
  <c r="G3083" i="64" s="1"/>
  <c r="E3082" i="64"/>
  <c r="G3082" i="64" s="1"/>
  <c r="E3081" i="64"/>
  <c r="G3081" i="64" s="1"/>
  <c r="E3080" i="64"/>
  <c r="G3080" i="64" s="1"/>
  <c r="E3079" i="64"/>
  <c r="G3079" i="64" s="1"/>
  <c r="E3078" i="64"/>
  <c r="E3065" i="64"/>
  <c r="E3064" i="64"/>
  <c r="E3063" i="64"/>
  <c r="E3062" i="64"/>
  <c r="E3061" i="64"/>
  <c r="G3061" i="64" s="1"/>
  <c r="B3060" i="64"/>
  <c r="E3060" i="64"/>
  <c r="G3060" i="64" s="1"/>
  <c r="E3059" i="64"/>
  <c r="G3059" i="64" s="1"/>
  <c r="E3058" i="64"/>
  <c r="G3058" i="64" s="1"/>
  <c r="E3057" i="64"/>
  <c r="G3057" i="64" s="1"/>
  <c r="E3056" i="64"/>
  <c r="G3056" i="64" s="1"/>
  <c r="E3055" i="64"/>
  <c r="G3055" i="64" s="1"/>
  <c r="E3054" i="64"/>
  <c r="G3054" i="64" s="1"/>
  <c r="B3032" i="64"/>
  <c r="E3028" i="64"/>
  <c r="G3028" i="64" s="1"/>
  <c r="E3029" i="64"/>
  <c r="G3029" i="64" s="1"/>
  <c r="E3039" i="64"/>
  <c r="E3038" i="64"/>
  <c r="E3037" i="64"/>
  <c r="E3036" i="64"/>
  <c r="E3035" i="64"/>
  <c r="G3035" i="64" s="1"/>
  <c r="E3034" i="64"/>
  <c r="G3034" i="64" s="1"/>
  <c r="E3033" i="64"/>
  <c r="G3033" i="64" s="1"/>
  <c r="E3032" i="64"/>
  <c r="G3032" i="64" s="1"/>
  <c r="E3031" i="64"/>
  <c r="G3031" i="64" s="1"/>
  <c r="E3030" i="64"/>
  <c r="G3030" i="64" s="1"/>
  <c r="E3027" i="64"/>
  <c r="E2209" i="64"/>
  <c r="E2208" i="64"/>
  <c r="E2207" i="64"/>
  <c r="G2207" i="64" s="1"/>
  <c r="E2206" i="64"/>
  <c r="G2206" i="64" s="1"/>
  <c r="E2205" i="64"/>
  <c r="G2205" i="64" s="1"/>
  <c r="AI645" i="64" a="1"/>
  <c r="AX645" i="64" a="1"/>
  <c r="CA645" i="64" a="1"/>
  <c r="U645" i="64" a="1"/>
  <c r="AE1403" i="64"/>
  <c r="BG645" i="64" a="1"/>
  <c r="S1077" i="64" a="1"/>
  <c r="AA645" i="64" a="1"/>
  <c r="V645" i="64" a="1"/>
  <c r="BL645" i="64" a="1"/>
  <c r="W645" i="64" a="1"/>
  <c r="AW645" i="64" a="1"/>
  <c r="AQ645" i="64" a="1"/>
  <c r="BX645" i="64" a="1"/>
  <c r="AM645" i="64" a="1"/>
  <c r="AN645" i="64" a="1"/>
  <c r="CG645" i="64" a="1"/>
  <c r="AV645" i="64" a="1"/>
  <c r="BT645" i="64" a="1"/>
  <c r="AB645" i="64" a="1"/>
  <c r="X645" i="64" a="1"/>
  <c r="AK645" i="64" a="1"/>
  <c r="Z645" i="64" a="1"/>
  <c r="BB645" i="64" a="1"/>
  <c r="CI645" i="64" a="1"/>
  <c r="AD645" i="64" a="1"/>
  <c r="BJ645" i="64" a="1"/>
  <c r="AE1470" i="64"/>
  <c r="AT645" i="64" a="1"/>
  <c r="BK645" i="64" a="1"/>
  <c r="AY645" i="64" a="1"/>
  <c r="AO645" i="64" a="1"/>
  <c r="CH645" i="64" a="1"/>
  <c r="BQ645" i="64" a="1"/>
  <c r="BC645" i="64" a="1"/>
  <c r="CB645" i="64" a="1"/>
  <c r="BI645" i="64" a="1"/>
  <c r="BV645" i="64" a="1"/>
  <c r="BH645" i="64" a="1"/>
  <c r="BY645" i="64" a="1"/>
  <c r="BR645" i="64" a="1"/>
  <c r="Y645" i="64" a="1"/>
  <c r="AS645" i="64" a="1"/>
  <c r="AE1448" i="64"/>
  <c r="BW645" i="64" a="1"/>
  <c r="CJ645" i="64" a="1"/>
  <c r="BE645" i="64" a="1"/>
  <c r="AE1492" i="64"/>
  <c r="AE1426" i="64"/>
  <c r="CD645" i="64" a="1"/>
  <c r="T645" i="64" a="1"/>
  <c r="AF645" i="64" a="1"/>
  <c r="AU645" i="64" a="1"/>
  <c r="AJ645" i="64" a="1"/>
  <c r="BF645" i="64" a="1"/>
  <c r="BO645" i="64" a="1"/>
  <c r="BU645" i="64" a="1"/>
  <c r="AC645" i="64" a="1"/>
  <c r="S913" i="64" a="1"/>
  <c r="BA645" i="64" a="1"/>
  <c r="CK645" i="64" a="1"/>
  <c r="AH645" i="64" a="1"/>
  <c r="AR645" i="64" a="1"/>
  <c r="BN645" i="64" a="1"/>
  <c r="CE645" i="64" a="1"/>
  <c r="BM645" i="64" a="1"/>
  <c r="AG645" i="64" a="1"/>
  <c r="AE645" i="64" a="1"/>
  <c r="CC645" i="64" a="1"/>
  <c r="AE1515" i="64"/>
  <c r="BS645" i="64" a="1"/>
  <c r="AZ645" i="64" a="1"/>
  <c r="CF645" i="64" a="1"/>
  <c r="BZ645" i="64" a="1"/>
  <c r="BD645" i="64" a="1"/>
  <c r="BP645" i="64" a="1"/>
  <c r="AL645" i="64" a="1"/>
  <c r="S1358" i="64" a="1"/>
  <c r="AP645" i="64" a="1"/>
  <c r="AF14" i="1393" l="1"/>
  <c r="AG21" i="1393"/>
  <c r="AG10" i="1393"/>
  <c r="AG14" i="861" s="1"/>
  <c r="AG15" i="1393"/>
  <c r="X17" i="1393"/>
  <c r="AF22" i="1389"/>
  <c r="AF21" i="1391"/>
  <c r="AF15" i="1391"/>
  <c r="AF10" i="1391"/>
  <c r="AF13" i="861" s="1"/>
  <c r="AG1" i="1389"/>
  <c r="AG1" i="1391"/>
  <c r="X13" i="1391"/>
  <c r="W18" i="1391"/>
  <c r="W22" i="1391"/>
  <c r="W18" i="861" s="1"/>
  <c r="AH2" i="1389"/>
  <c r="AH2" i="1391"/>
  <c r="AF4" i="1389"/>
  <c r="AF4" i="1391"/>
  <c r="AG7" i="1389"/>
  <c r="AG7" i="1391"/>
  <c r="AG3" i="1389"/>
  <c r="AG13" i="1389" s="1"/>
  <c r="AG3" i="1391"/>
  <c r="AE14" i="1391"/>
  <c r="AF1424" i="64" a="1"/>
  <c r="AF1424" i="64" s="1"/>
  <c r="AF1425" i="64" a="1"/>
  <c r="AF1425" i="64" s="1"/>
  <c r="AF1513" i="64" a="1"/>
  <c r="AF1513" i="64" s="1"/>
  <c r="AF1514" i="64" a="1"/>
  <c r="AF1514" i="64" s="1"/>
  <c r="AF1469" i="64" a="1"/>
  <c r="AF1469" i="64" s="1"/>
  <c r="AF1491" i="64" a="1"/>
  <c r="AF1491" i="64" s="1"/>
  <c r="AF1402" i="64" a="1"/>
  <c r="AF1402" i="64" s="1"/>
  <c r="AF1447" i="64" a="1"/>
  <c r="AF1447" i="64" s="1"/>
  <c r="BS645" i="64"/>
  <c r="BC645" i="64"/>
  <c r="BF645" i="64"/>
  <c r="CB645" i="64"/>
  <c r="BQ645" i="64"/>
  <c r="BA645" i="64"/>
  <c r="AK645" i="64"/>
  <c r="U645" i="64"/>
  <c r="U647" i="64" s="1"/>
  <c r="AJ645" i="64"/>
  <c r="CH645" i="64"/>
  <c r="CK645" i="64"/>
  <c r="AS645" i="64"/>
  <c r="BL645" i="64"/>
  <c r="CF645" i="64"/>
  <c r="BP645" i="64"/>
  <c r="AZ645" i="64"/>
  <c r="BX645" i="64"/>
  <c r="AV645" i="64"/>
  <c r="AY645" i="64"/>
  <c r="T645" i="64"/>
  <c r="T647" i="64" s="1"/>
  <c r="AC645" i="64"/>
  <c r="AC647" i="64" s="1"/>
  <c r="CA645" i="64"/>
  <c r="CE645" i="64"/>
  <c r="BO645" i="64"/>
  <c r="AP645" i="64"/>
  <c r="BH645" i="64"/>
  <c r="AF645" i="64"/>
  <c r="AI645" i="64"/>
  <c r="AR645" i="64"/>
  <c r="BK645" i="64"/>
  <c r="AU645" i="64"/>
  <c r="BN645" i="64"/>
  <c r="AM645" i="64"/>
  <c r="BU645" i="64"/>
  <c r="BW645" i="64"/>
  <c r="CD645" i="64"/>
  <c r="CC645" i="64"/>
  <c r="BG645" i="64"/>
  <c r="AB645" i="64"/>
  <c r="AB647" i="64" s="1"/>
  <c r="AE645" i="64"/>
  <c r="AE647" i="64" s="1"/>
  <c r="AX645" i="64"/>
  <c r="BR645" i="64"/>
  <c r="W645" i="64"/>
  <c r="W647" i="64" s="1"/>
  <c r="Z645" i="64"/>
  <c r="Z647" i="64" s="1"/>
  <c r="BZ645" i="64"/>
  <c r="BM645" i="64"/>
  <c r="AO645" i="64"/>
  <c r="AQ645" i="64"/>
  <c r="AA645" i="64"/>
  <c r="AA647" i="64" s="1"/>
  <c r="AT645" i="64"/>
  <c r="BB645" i="64"/>
  <c r="BE645" i="64"/>
  <c r="BJ645" i="64"/>
  <c r="AH645" i="64"/>
  <c r="BT645" i="64"/>
  <c r="Y645" i="64"/>
  <c r="Y647" i="64" s="1"/>
  <c r="AN645" i="64"/>
  <c r="X645" i="64"/>
  <c r="X647" i="64" s="1"/>
  <c r="BY645" i="64"/>
  <c r="AD645" i="64"/>
  <c r="AD647" i="64" s="1"/>
  <c r="AW645" i="64"/>
  <c r="CG645" i="64"/>
  <c r="CJ645" i="64"/>
  <c r="BV645" i="64"/>
  <c r="AL645" i="64"/>
  <c r="V645" i="64"/>
  <c r="V647" i="64" s="1"/>
  <c r="BD645" i="64"/>
  <c r="CI645" i="64"/>
  <c r="BI645" i="64"/>
  <c r="AG645" i="64"/>
  <c r="AF652" i="64" a="1"/>
  <c r="AF652" i="64" s="1"/>
  <c r="AF656" i="64" a="1"/>
  <c r="AF656" i="64" s="1"/>
  <c r="AF646" i="64" a="1"/>
  <c r="AF646" i="64" s="1"/>
  <c r="S647" i="64"/>
  <c r="S648" i="64" s="1"/>
  <c r="AE20" i="864"/>
  <c r="AE21" i="863"/>
  <c r="S615" i="64"/>
  <c r="S616" i="64" s="1"/>
  <c r="AE33" i="863"/>
  <c r="AE44" i="863"/>
  <c r="S1358" i="64"/>
  <c r="S1077" i="64"/>
  <c r="S913" i="64"/>
  <c r="S915" i="64" s="1"/>
  <c r="S2332" i="64"/>
  <c r="S2323" i="64"/>
  <c r="S2120" i="64"/>
  <c r="S2125" i="64"/>
  <c r="S2322" i="64"/>
  <c r="S2331" i="64"/>
  <c r="S1190" i="64"/>
  <c r="S1184" i="64"/>
  <c r="S1191" i="64" s="1"/>
  <c r="S461" i="64"/>
  <c r="S463" i="64"/>
  <c r="S512" i="64"/>
  <c r="S514" i="64"/>
  <c r="S1153" i="64"/>
  <c r="S1154" i="64" s="1" a="1"/>
  <c r="S1154" i="64" s="1"/>
  <c r="S1148" i="64"/>
  <c r="S841" i="64"/>
  <c r="S839" i="64" s="1"/>
  <c r="S409" i="64"/>
  <c r="S410" i="64" s="1"/>
  <c r="S412" i="64"/>
  <c r="S1115" i="64"/>
  <c r="S1258" i="64"/>
  <c r="S1252" i="64"/>
  <c r="S1259" i="64" s="1"/>
  <c r="S2234" i="64"/>
  <c r="S2238" i="64"/>
  <c r="S777" i="64"/>
  <c r="S767" i="64" s="1"/>
  <c r="S769" i="64" s="1"/>
  <c r="S770" i="64" s="1"/>
  <c r="S771" i="64" s="1"/>
  <c r="S1928" i="64"/>
  <c r="S2177" i="64"/>
  <c r="S2181" i="64"/>
  <c r="S2081" i="64"/>
  <c r="S2082" i="64" s="1" a="1"/>
  <c r="S2082" i="64" s="1"/>
  <c r="S2076" i="64"/>
  <c r="S1548" i="64"/>
  <c r="S1545" i="64"/>
  <c r="S1546" i="64" s="1"/>
  <c r="S1003" i="64"/>
  <c r="S1007" i="64"/>
  <c r="AF4" i="64"/>
  <c r="AG3" i="64"/>
  <c r="AG1" i="64"/>
  <c r="AH2" i="64"/>
  <c r="AG7" i="64"/>
  <c r="AH2" i="864"/>
  <c r="AG7" i="864"/>
  <c r="AG7" i="863"/>
  <c r="AG1" i="864"/>
  <c r="AG1" i="863"/>
  <c r="AF4" i="863"/>
  <c r="AF4" i="864"/>
  <c r="AG3" i="863"/>
  <c r="AG3" i="864"/>
  <c r="AH3" i="861"/>
  <c r="AH3" i="1393" s="1"/>
  <c r="AG4" i="861"/>
  <c r="AG4" i="1393" s="1"/>
  <c r="AC46" i="861"/>
  <c r="AB46" i="861"/>
  <c r="AD1949" i="64"/>
  <c r="AO2392" i="64"/>
  <c r="AO2394" i="64" s="1"/>
  <c r="AF1492" i="64"/>
  <c r="AF1426" i="64"/>
  <c r="AF1515" i="64"/>
  <c r="AF1470" i="64"/>
  <c r="AF1403" i="64"/>
  <c r="AF1448" i="64"/>
  <c r="S1359" i="64" a="1"/>
  <c r="Y13" i="1393" l="1"/>
  <c r="X18" i="1393"/>
  <c r="X22" i="1393"/>
  <c r="X19" i="861" s="1"/>
  <c r="AH21" i="1393"/>
  <c r="AH15" i="1393"/>
  <c r="AH10" i="1393"/>
  <c r="AH14" i="861" s="1"/>
  <c r="AG14" i="1393"/>
  <c r="AG22" i="1389"/>
  <c r="X16" i="1391"/>
  <c r="AG4" i="1389"/>
  <c r="AG4" i="1391"/>
  <c r="AH3" i="1389"/>
  <c r="AH13" i="1389" s="1"/>
  <c r="AH3" i="1391"/>
  <c r="AF14" i="1391"/>
  <c r="AG15" i="1391"/>
  <c r="AG10" i="1391"/>
  <c r="AG13" i="861" s="1"/>
  <c r="AG21" i="1391"/>
  <c r="Y24" i="861"/>
  <c r="AG1424" i="64" a="1"/>
  <c r="AG1424" i="64" s="1"/>
  <c r="AG1425" i="64" a="1"/>
  <c r="AG1425" i="64" s="1"/>
  <c r="AG1513" i="64" a="1"/>
  <c r="AG1513" i="64" s="1"/>
  <c r="AG1514" i="64" a="1"/>
  <c r="AG1514" i="64" s="1"/>
  <c r="AG1469" i="64" a="1"/>
  <c r="AG1469" i="64" s="1"/>
  <c r="AG1491" i="64" a="1"/>
  <c r="AG1491" i="64" s="1"/>
  <c r="AG1402" i="64" a="1"/>
  <c r="AG1402" i="64" s="1"/>
  <c r="AG1447" i="64" a="1"/>
  <c r="AG1447" i="64" s="1"/>
  <c r="AF647" i="64"/>
  <c r="S653" i="64"/>
  <c r="S657" i="64" s="1"/>
  <c r="S649" i="64"/>
  <c r="T644" i="64"/>
  <c r="T648" i="64" s="1"/>
  <c r="AG652" i="64" a="1"/>
  <c r="AG652" i="64" s="1"/>
  <c r="AG646" i="64" a="1"/>
  <c r="AG646" i="64" s="1"/>
  <c r="AG647" i="64" s="1"/>
  <c r="AG656" i="64" a="1"/>
  <c r="AG656" i="64" s="1"/>
  <c r="S621" i="64"/>
  <c r="S617" i="64"/>
  <c r="S843" i="64"/>
  <c r="S2324" i="64"/>
  <c r="S2333" i="64"/>
  <c r="S778" i="64"/>
  <c r="S783" i="64" s="1"/>
  <c r="S1359" i="64"/>
  <c r="S1073" i="64"/>
  <c r="S1075" i="64"/>
  <c r="S1072" i="64"/>
  <c r="S1076" i="64"/>
  <c r="S1074" i="64"/>
  <c r="AH3" i="64"/>
  <c r="AG4" i="64"/>
  <c r="AG4" i="863"/>
  <c r="AG4" i="864"/>
  <c r="AH3" i="864"/>
  <c r="AH3" i="863"/>
  <c r="AH4" i="861"/>
  <c r="AH4" i="1393" s="1"/>
  <c r="AB93" i="861"/>
  <c r="AC93" i="861"/>
  <c r="AD46" i="861"/>
  <c r="AP2392" i="64"/>
  <c r="AP2394" i="64" s="1"/>
  <c r="DC1" i="864"/>
  <c r="DC20" i="864"/>
  <c r="AE34" i="863"/>
  <c r="AE17" i="863"/>
  <c r="AE33" i="861" s="1"/>
  <c r="AE100" i="861"/>
  <c r="AE101" i="861" s="1"/>
  <c r="AE53" i="863" a="1"/>
  <c r="AE53" i="863" s="1"/>
  <c r="AE51" i="863" a="1"/>
  <c r="AE51" i="863" s="1"/>
  <c r="AE49" i="863" a="1"/>
  <c r="AE49" i="863" s="1"/>
  <c r="AH1" i="861"/>
  <c r="AH1" i="1393" s="1"/>
  <c r="AH7" i="861"/>
  <c r="AH7" i="1393" s="1"/>
  <c r="AI2" i="861"/>
  <c r="AI2" i="1393"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16" i="64"/>
  <c r="X2459" i="64"/>
  <c r="Y2457" i="64"/>
  <c r="Y2436" i="64"/>
  <c r="Y2438" i="64" s="1"/>
  <c r="X2438" i="64"/>
  <c r="E3119" i="64"/>
  <c r="E3120" i="64"/>
  <c r="E891" i="64"/>
  <c r="B3034" i="64"/>
  <c r="B3030" i="64"/>
  <c r="E2210" i="64"/>
  <c r="AG1515" i="64"/>
  <c r="AG1470" i="64"/>
  <c r="AG1403" i="64"/>
  <c r="AG1492" i="64"/>
  <c r="AG1426" i="64"/>
  <c r="AG1448" i="64"/>
  <c r="AH22" i="1389" l="1"/>
  <c r="AH14" i="1393"/>
  <c r="Y16" i="1393"/>
  <c r="X17" i="1391"/>
  <c r="AG14" i="1391"/>
  <c r="AH15" i="1391"/>
  <c r="AH10" i="1391"/>
  <c r="AH13" i="861" s="1"/>
  <c r="AH21" i="1391"/>
  <c r="AH4" i="1389"/>
  <c r="AH4" i="1391"/>
  <c r="AI2" i="1389"/>
  <c r="AI2" i="1391"/>
  <c r="AH7" i="1389"/>
  <c r="AH7" i="1391"/>
  <c r="AH1" i="1389"/>
  <c r="AH1" i="1391"/>
  <c r="AH1424" i="64" a="1"/>
  <c r="AH1424" i="64" s="1"/>
  <c r="AH1425" i="64" a="1"/>
  <c r="AH1425" i="64" s="1"/>
  <c r="AH1513" i="64" a="1"/>
  <c r="AH1513" i="64" s="1"/>
  <c r="AH1514" i="64" a="1"/>
  <c r="AH1514" i="64" s="1"/>
  <c r="AH1469" i="64" a="1"/>
  <c r="AH1469" i="64" s="1"/>
  <c r="AH1491" i="64" a="1"/>
  <c r="AH1491" i="64" s="1"/>
  <c r="AH1402" i="64" a="1"/>
  <c r="AH1402" i="64" s="1"/>
  <c r="AH1447" i="64" a="1"/>
  <c r="AH1447" i="64" s="1"/>
  <c r="AF20" i="864"/>
  <c r="AF100" i="861" s="1"/>
  <c r="AF101" i="861" s="1"/>
  <c r="T649" i="64"/>
  <c r="U644" i="64"/>
  <c r="U648" i="64" s="1"/>
  <c r="T653" i="64"/>
  <c r="T657" i="64" s="1"/>
  <c r="AH656" i="64" a="1"/>
  <c r="AH656" i="64" s="1"/>
  <c r="AH652" i="64" a="1"/>
  <c r="AH652" i="64" s="1"/>
  <c r="AH646" i="64" a="1"/>
  <c r="AH646" i="64" s="1"/>
  <c r="AH647" i="64" s="1"/>
  <c r="AF21" i="863"/>
  <c r="AF33" i="863"/>
  <c r="AF17" i="863" s="1"/>
  <c r="AF33" i="861" s="1"/>
  <c r="AF44" i="863"/>
  <c r="S779" i="64"/>
  <c r="S2335" i="64"/>
  <c r="S2336" i="64" s="1"/>
  <c r="S1089" i="64"/>
  <c r="S1104" i="64"/>
  <c r="S1106" i="64"/>
  <c r="S1091" i="64"/>
  <c r="S1087" i="64"/>
  <c r="S1102" i="64"/>
  <c r="S1090" i="64"/>
  <c r="S1105" i="64"/>
  <c r="S1088" i="64"/>
  <c r="S1103" i="64"/>
  <c r="AH7" i="64"/>
  <c r="AH1" i="64"/>
  <c r="AH4" i="64"/>
  <c r="AI2" i="64"/>
  <c r="AI2" i="864"/>
  <c r="AH7" i="864"/>
  <c r="AH7" i="863"/>
  <c r="AH1" i="863"/>
  <c r="AH1" i="864"/>
  <c r="AH4" i="864"/>
  <c r="AH4" i="863"/>
  <c r="AI3" i="861"/>
  <c r="AI3" i="1393" s="1"/>
  <c r="AD93" i="861"/>
  <c r="AB64" i="861"/>
  <c r="AE1949" i="64"/>
  <c r="AQ2392" i="64"/>
  <c r="AQ2394"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393" s="1"/>
  <c r="AI7" i="861"/>
  <c r="AI7" i="1393" s="1"/>
  <c r="AJ2" i="861"/>
  <c r="AJ2" i="1393"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16" i="64"/>
  <c r="Y2459" i="64"/>
  <c r="Z2457" i="64"/>
  <c r="Z2436" i="64"/>
  <c r="E892" i="64"/>
  <c r="E894" i="64"/>
  <c r="E2213" i="64"/>
  <c r="E2212" i="64"/>
  <c r="BL764" i="64" a="1"/>
  <c r="AL2966" i="64" a="1"/>
  <c r="AI1303" i="64" a="1"/>
  <c r="AC2112" i="64" a="1"/>
  <c r="BF1303" i="64" a="1"/>
  <c r="AU487" i="64" a="1"/>
  <c r="AR2112" i="64" a="1"/>
  <c r="AB613" i="64" a="1"/>
  <c r="CB2112" i="64" a="1"/>
  <c r="CG2112" i="64" a="1"/>
  <c r="AQ1077" i="64" a="1"/>
  <c r="T487" i="64" a="1"/>
  <c r="BP2966" i="64" a="1"/>
  <c r="BC436" i="64" a="1"/>
  <c r="BK1077" i="64" a="1"/>
  <c r="AS1077" i="64" a="1"/>
  <c r="BN1303" i="64" a="1"/>
  <c r="AA2112" i="64" a="1"/>
  <c r="AD2966" i="64" a="1"/>
  <c r="U997" i="64" a="1"/>
  <c r="AV1077" i="64" a="1"/>
  <c r="AA1077" i="64" a="1"/>
  <c r="BU436" i="64" a="1"/>
  <c r="AD1077" i="64" a="1"/>
  <c r="BZ1077" i="64" a="1"/>
  <c r="X997" i="64" a="1"/>
  <c r="BZ764" i="64" a="1"/>
  <c r="AN2966" i="64" a="1"/>
  <c r="AN997" i="64" a="1"/>
  <c r="AQ487" i="64" a="1"/>
  <c r="AH613" i="64" a="1"/>
  <c r="BM997" i="64" a="1"/>
  <c r="CB2966" i="64" a="1"/>
  <c r="CC1303" i="64" a="1"/>
  <c r="AN2112" i="64" a="1"/>
  <c r="CE487" i="64" a="1"/>
  <c r="BS1303" i="64" a="1"/>
  <c r="AB764" i="64" a="1"/>
  <c r="BF613" i="64" a="1"/>
  <c r="BL1077" i="64" a="1"/>
  <c r="AK1077" i="64" a="1"/>
  <c r="AA613" i="64" a="1"/>
  <c r="AL436" i="64" a="1"/>
  <c r="AW613" i="64" a="1"/>
  <c r="AA487" i="64" a="1"/>
  <c r="BD997" i="64" a="1"/>
  <c r="AL2112" i="64" a="1"/>
  <c r="AX436" i="64" a="1"/>
  <c r="BO1077" i="64" a="1"/>
  <c r="BA1077" i="64" a="1"/>
  <c r="BY1077" i="64" a="1"/>
  <c r="BQ1303" i="64" a="1"/>
  <c r="BH436" i="64" a="1"/>
  <c r="BJ2966" i="64" a="1"/>
  <c r="BR613" i="64" a="1"/>
  <c r="BG436" i="64" a="1"/>
  <c r="AP613" i="64" a="1"/>
  <c r="BB2112" i="64" a="1"/>
  <c r="BD2112" i="64" a="1"/>
  <c r="BU764" i="64" a="1"/>
  <c r="W2112" i="64" a="1"/>
  <c r="Y764" i="64" a="1"/>
  <c r="BQ2112" i="64" a="1"/>
  <c r="BX997" i="64" a="1"/>
  <c r="BU2966" i="64" a="1"/>
  <c r="BX2112" i="64" a="1"/>
  <c r="CF436" i="64" a="1"/>
  <c r="BG2966" i="64" a="1"/>
  <c r="AM1077" i="64" a="1"/>
  <c r="AA764" i="64" a="1"/>
  <c r="AE2112" i="64" a="1"/>
  <c r="BA613" i="64" a="1"/>
  <c r="BR997" i="64" a="1"/>
  <c r="BA764" i="64" a="1"/>
  <c r="AB1303" i="64" a="1"/>
  <c r="AG1077" i="64" a="1"/>
  <c r="CD1303" i="64" a="1"/>
  <c r="Y487" i="64" a="1"/>
  <c r="CH487" i="64" a="1"/>
  <c r="AS764" i="64" a="1"/>
  <c r="BK997" i="64" a="1"/>
  <c r="CG613" i="64" a="1"/>
  <c r="AD764" i="64" a="1"/>
  <c r="BY2112" i="64" a="1"/>
  <c r="AL1303" i="64" a="1"/>
  <c r="AE613" i="64" a="1"/>
  <c r="BM1303" i="64" a="1"/>
  <c r="BR1303" i="64" a="1"/>
  <c r="AJ1303" i="64" a="1"/>
  <c r="CE2112" i="64" a="1"/>
  <c r="BF487" i="64" a="1"/>
  <c r="AQ997" i="64" a="1"/>
  <c r="CF2966" i="64" a="1"/>
  <c r="BZ436" i="64" a="1"/>
  <c r="CA1303" i="64" a="1"/>
  <c r="BQ764" i="64" a="1"/>
  <c r="W764" i="64" a="1"/>
  <c r="AO764" i="64" a="1"/>
  <c r="AW2966" i="64" a="1"/>
  <c r="CK764" i="64" a="1"/>
  <c r="AV1303" i="64" a="1"/>
  <c r="AH1426" i="64"/>
  <c r="AF2112" i="64" a="1"/>
  <c r="BU997" i="64" a="1"/>
  <c r="BC487" i="64" a="1"/>
  <c r="BE2112" i="64" a="1"/>
  <c r="CD487" i="64" a="1"/>
  <c r="AN1303" i="64" a="1"/>
  <c r="AP1303" i="64" a="1"/>
  <c r="AJ1077" i="64" a="1"/>
  <c r="BE1077" i="64" a="1"/>
  <c r="AA2966" i="64" a="1"/>
  <c r="BG764" i="64" a="1"/>
  <c r="BY436" i="64" a="1"/>
  <c r="CI487" i="64" a="1"/>
  <c r="AQ764" i="64" a="1"/>
  <c r="W436" i="64" a="1"/>
  <c r="BP764" i="64" a="1"/>
  <c r="BY487" i="64" a="1"/>
  <c r="BK487" i="64" a="1"/>
  <c r="BN2112" i="64" a="1"/>
  <c r="BO1303" i="64" a="1"/>
  <c r="AZ1303" i="64" a="1"/>
  <c r="BM487" i="64" a="1"/>
  <c r="BJ997" i="64" a="1"/>
  <c r="BH2966" i="64" a="1"/>
  <c r="AU436" i="64" a="1"/>
  <c r="AN613" i="64" a="1"/>
  <c r="AB2966" i="64" a="1"/>
  <c r="BQ1077" i="64" a="1"/>
  <c r="AW1303" i="64" a="1"/>
  <c r="Z2112" i="64" a="1"/>
  <c r="AM997" i="64" a="1"/>
  <c r="BT1077" i="64" a="1"/>
  <c r="BV1077" i="64" a="1"/>
  <c r="CF1303" i="64" a="1"/>
  <c r="U613" i="64" a="1"/>
  <c r="AY2112" i="64" a="1"/>
  <c r="CJ2966" i="64" a="1"/>
  <c r="CC436" i="64" a="1"/>
  <c r="BV2112" i="64" a="1"/>
  <c r="AH1470" i="64"/>
  <c r="CH2966" i="64" a="1"/>
  <c r="CK436" i="64" a="1"/>
  <c r="U487" i="64" a="1"/>
  <c r="AT436" i="64" a="1"/>
  <c r="AD436" i="64" a="1"/>
  <c r="CB764" i="64" a="1"/>
  <c r="AW487" i="64" a="1"/>
  <c r="BS613" i="64" a="1"/>
  <c r="BN2966" i="64" a="1"/>
  <c r="AV997" i="64" a="1"/>
  <c r="Z1077" i="64" a="1"/>
  <c r="AK2966" i="64" a="1"/>
  <c r="BI487" i="64" a="1"/>
  <c r="AZ2966" i="64" a="1"/>
  <c r="BF997" i="64" a="1"/>
  <c r="BH1077" i="64" a="1"/>
  <c r="AD997" i="64" a="1"/>
  <c r="V2966" i="64" a="1"/>
  <c r="BI764" i="64" a="1"/>
  <c r="BF764" i="64" a="1"/>
  <c r="Z436" i="64" a="1"/>
  <c r="BS487" i="64" a="1"/>
  <c r="AE487" i="64" a="1"/>
  <c r="AP2112" i="64" a="1"/>
  <c r="CE1303" i="64" a="1"/>
  <c r="BV997" i="64" a="1"/>
  <c r="AR1303" i="64" a="1"/>
  <c r="AH1448" i="64"/>
  <c r="Y2966" i="64" a="1"/>
  <c r="Y1077" i="64" a="1"/>
  <c r="BI1077" i="64" a="1"/>
  <c r="AP487" i="64" a="1"/>
  <c r="AZ1077" i="64" a="1"/>
  <c r="AM2966" i="64" a="1"/>
  <c r="U2112" i="64" a="1"/>
  <c r="AX2112" i="64" a="1"/>
  <c r="CA436" i="64" a="1"/>
  <c r="BS1077" i="64" a="1"/>
  <c r="AH764" i="64" a="1"/>
  <c r="CA764" i="64" a="1"/>
  <c r="AW1077" i="64" a="1"/>
  <c r="T436" i="64" a="1"/>
  <c r="BT613" i="64" a="1"/>
  <c r="CC487" i="64" a="1"/>
  <c r="AY764" i="64" a="1"/>
  <c r="V1077" i="64" a="1"/>
  <c r="BF2112" i="64" a="1"/>
  <c r="CH764" i="64" a="1"/>
  <c r="CJ997" i="64" a="1"/>
  <c r="BA436" i="64" a="1"/>
  <c r="BP487" i="64" a="1"/>
  <c r="CC1077" i="64" a="1"/>
  <c r="AN436" i="64" a="1"/>
  <c r="AU2112" i="64" a="1"/>
  <c r="AX2966" i="64" a="1"/>
  <c r="BI436" i="64" a="1"/>
  <c r="BD436" i="64" a="1"/>
  <c r="AQ613" i="64" a="1"/>
  <c r="BC1303" i="64" a="1"/>
  <c r="AG1303" i="64" a="1"/>
  <c r="V1303" i="64" a="1"/>
  <c r="BU1303" i="64" a="1"/>
  <c r="AY1077" i="64" a="1"/>
  <c r="CD2966" i="64" a="1"/>
  <c r="Z1303" i="64" a="1"/>
  <c r="BJ2112" i="64" a="1"/>
  <c r="BV2966" i="64" a="1"/>
  <c r="T1077" i="64" a="1"/>
  <c r="BZ1303" i="64" a="1"/>
  <c r="CJ1303" i="64" a="1"/>
  <c r="BR2112" i="64" a="1"/>
  <c r="BZ487" i="64" a="1"/>
  <c r="T764" i="64" a="1"/>
  <c r="AF764" i="64" a="1"/>
  <c r="AE764" i="64" a="1"/>
  <c r="BH613" i="64" a="1"/>
  <c r="BX1077" i="64" a="1"/>
  <c r="BS2112" i="64" a="1"/>
  <c r="AY436" i="64" a="1"/>
  <c r="BC764" i="64" a="1"/>
  <c r="AF997" i="64" a="1"/>
  <c r="AR1077" i="64" a="1"/>
  <c r="CG1303" i="64" a="1"/>
  <c r="CF1077" i="64" a="1"/>
  <c r="CA1077" i="64" a="1"/>
  <c r="CG1077" i="64" a="1"/>
  <c r="CE997" i="64" a="1"/>
  <c r="BY1303" i="64" a="1"/>
  <c r="AI613" i="64" a="1"/>
  <c r="BM2966" i="64" a="1"/>
  <c r="AI2966" i="64" a="1"/>
  <c r="AL487" i="64" a="1"/>
  <c r="AE1303" i="64" a="1"/>
  <c r="BL2966" i="64" a="1"/>
  <c r="AK764" i="64" a="1"/>
  <c r="BV1303" i="64" a="1"/>
  <c r="AU764" i="64" a="1"/>
  <c r="BQ2966" i="64" a="1"/>
  <c r="BT487" i="64" a="1"/>
  <c r="AJ2112" i="64" a="1"/>
  <c r="AY1303" i="64" a="1"/>
  <c r="Z997" i="64" a="1"/>
  <c r="CK2112" i="64" a="1"/>
  <c r="AI436" i="64" a="1"/>
  <c r="U764" i="64" a="1"/>
  <c r="AS487" i="64" a="1"/>
  <c r="AD487" i="64" a="1"/>
  <c r="BW997" i="64" a="1"/>
  <c r="CI997" i="64" a="1"/>
  <c r="AH1403" i="64"/>
  <c r="AV2112" i="64" a="1"/>
  <c r="BU1077" i="64" a="1"/>
  <c r="BO436" i="64" a="1"/>
  <c r="Y1303" i="64" a="1"/>
  <c r="AF487" i="64" a="1"/>
  <c r="AC613" i="64" a="1"/>
  <c r="BO613" i="64" a="1"/>
  <c r="AU613" i="64" a="1"/>
  <c r="BF2966" i="64" a="1"/>
  <c r="BA1303" i="64" a="1"/>
  <c r="BL2112" i="64" a="1"/>
  <c r="AG487" i="64" a="1"/>
  <c r="AS2112" i="64" a="1"/>
  <c r="BC997" i="64" a="1"/>
  <c r="AL997" i="64" a="1"/>
  <c r="AG997" i="64" a="1"/>
  <c r="BN436" i="64" a="1"/>
  <c r="AK997" i="64" a="1"/>
  <c r="BW2966" i="64" a="1"/>
  <c r="AK2112" i="64" a="1"/>
  <c r="CI1077" i="64" a="1"/>
  <c r="AL613" i="64" a="1"/>
  <c r="BX436" i="64" a="1"/>
  <c r="CA2966" i="64" a="1"/>
  <c r="BE613" i="64" a="1"/>
  <c r="AB2112" i="64" a="1"/>
  <c r="BC2112" i="64" a="1"/>
  <c r="BM1077" i="64" a="1"/>
  <c r="AT764" i="64" a="1"/>
  <c r="BY764" i="64" a="1"/>
  <c r="BN613" i="64" a="1"/>
  <c r="BX764" i="64" a="1"/>
  <c r="AR487" i="64" a="1"/>
  <c r="AF436" i="64" a="1"/>
  <c r="AQ2966" i="64" a="1"/>
  <c r="BK764" i="64" a="1"/>
  <c r="BE436" i="64" a="1"/>
  <c r="AX1077" i="64" a="1"/>
  <c r="CJ2112" i="64" a="1"/>
  <c r="BT2966" i="64" a="1"/>
  <c r="BV613" i="64" a="1"/>
  <c r="AV613" i="64" a="1"/>
  <c r="AT487" i="64" a="1"/>
  <c r="AA436" i="64" a="1"/>
  <c r="AK1303" i="64" a="1"/>
  <c r="V487" i="64" a="1"/>
  <c r="CK2966" i="64" a="1"/>
  <c r="AB436" i="64" a="1"/>
  <c r="AT2112" i="64" a="1"/>
  <c r="CH1303" i="64" a="1"/>
  <c r="Z2966" i="64" a="1"/>
  <c r="AQ2112" i="64" a="1"/>
  <c r="AO1077" i="64" a="1"/>
  <c r="BJ764" i="64" a="1"/>
  <c r="BF1077" i="64" a="1"/>
  <c r="BM764" i="64" a="1"/>
  <c r="BR1077" i="64" a="1"/>
  <c r="AF1077" i="64" a="1"/>
  <c r="CB1303" i="64" a="1"/>
  <c r="BY997" i="64" a="1"/>
  <c r="W613" i="64" a="1"/>
  <c r="AI2112" i="64" a="1"/>
  <c r="AT2966" i="64" a="1"/>
  <c r="AM1303" i="64" a="1"/>
  <c r="CB997" i="64" a="1"/>
  <c r="AV487" i="64" a="1"/>
  <c r="AK613" i="64" a="1"/>
  <c r="AM2112" i="64" a="1"/>
  <c r="BZ2966" i="64" a="1"/>
  <c r="V764" i="64" a="1"/>
  <c r="AS997" i="64" a="1"/>
  <c r="W1303" i="64" a="1"/>
  <c r="BC613" i="64" a="1"/>
  <c r="AG436" i="64" a="1"/>
  <c r="BA997" i="64" a="1"/>
  <c r="AU2966" i="64" a="1"/>
  <c r="AK487" i="64" a="1"/>
  <c r="CA487" i="64" a="1"/>
  <c r="BX487" i="64" a="1"/>
  <c r="BB487" i="64" a="1"/>
  <c r="AD613" i="64" a="1"/>
  <c r="BP1077" i="64" a="1"/>
  <c r="CB436" i="64" a="1"/>
  <c r="AT613" i="64" a="1"/>
  <c r="AW436" i="64" a="1"/>
  <c r="BZ613" i="64" a="1"/>
  <c r="BC2966" i="64" a="1"/>
  <c r="BW487" i="64" a="1"/>
  <c r="CJ436" i="64" a="1"/>
  <c r="U1303" i="64" a="1"/>
  <c r="CG764" i="64" a="1"/>
  <c r="CC2112" i="64" a="1"/>
  <c r="V436" i="64" a="1"/>
  <c r="V2112" i="64" a="1"/>
  <c r="CI436" i="64" a="1"/>
  <c r="AU1303" i="64" a="1"/>
  <c r="AG613" i="64" a="1"/>
  <c r="CG436" i="64" a="1"/>
  <c r="BP997" i="64" a="1"/>
  <c r="BR2966" i="64" a="1"/>
  <c r="CI613" i="64" a="1"/>
  <c r="BW764" i="64" a="1"/>
  <c r="BK2966" i="64" a="1"/>
  <c r="AS436" i="64" a="1"/>
  <c r="CG487" i="64" a="1"/>
  <c r="CK1077" i="64" a="1"/>
  <c r="AI997" i="64" a="1"/>
  <c r="BF436" i="64" a="1"/>
  <c r="BT2112" i="64" a="1"/>
  <c r="AS613" i="64" a="1"/>
  <c r="AZ997" i="64" a="1"/>
  <c r="AE2966" i="64" a="1"/>
  <c r="BV436" i="64" a="1"/>
  <c r="AP436" i="64" a="1"/>
  <c r="AJ487" i="64" a="1"/>
  <c r="AZ487" i="64" a="1"/>
  <c r="AW764" i="64" a="1"/>
  <c r="BO487" i="64" a="1"/>
  <c r="CB487" i="64" a="1"/>
  <c r="CG2966" i="64" a="1"/>
  <c r="BJ613" i="64" a="1"/>
  <c r="BW2112" i="64" a="1"/>
  <c r="X1303" i="64" a="1"/>
  <c r="BI1303" i="64" a="1"/>
  <c r="BT997" i="64" a="1"/>
  <c r="BD1303" i="64" a="1"/>
  <c r="CE1077" i="64" a="1"/>
  <c r="AH1303" i="64" a="1"/>
  <c r="BK436" i="64" a="1"/>
  <c r="CI1303" i="64" a="1"/>
  <c r="BD487" i="64" a="1"/>
  <c r="AY2966" i="64" a="1"/>
  <c r="BH997" i="64" a="1"/>
  <c r="BU487" i="64" a="1"/>
  <c r="CE436" i="64" a="1"/>
  <c r="BI2966" i="64" a="1"/>
  <c r="AH1077" i="64" a="1"/>
  <c r="AR436" i="64" a="1"/>
  <c r="CE764" i="64" a="1"/>
  <c r="Y436" i="64" a="1"/>
  <c r="CF487" i="64" a="1"/>
  <c r="CK1303" i="64" a="1"/>
  <c r="CD2112" i="64" a="1"/>
  <c r="BQ487" i="64" a="1"/>
  <c r="BP2112" i="64" a="1"/>
  <c r="AC2966" i="64" a="1"/>
  <c r="BG487" i="64" a="1"/>
  <c r="BO2112" i="64" a="1"/>
  <c r="CA2112" i="64" a="1"/>
  <c r="CA997" i="64" a="1"/>
  <c r="AQ436" i="64" a="1"/>
  <c r="AB1077" i="64" a="1"/>
  <c r="AH2112" i="64" a="1"/>
  <c r="Z487" i="64" a="1"/>
  <c r="X1077" i="64" a="1"/>
  <c r="BE487" i="64" a="1"/>
  <c r="AF2966" i="64" a="1"/>
  <c r="AX487" i="64" a="1"/>
  <c r="BL613" i="64" a="1"/>
  <c r="AH436" i="64" a="1"/>
  <c r="W487" i="64" a="1"/>
  <c r="AN487" i="64" a="1"/>
  <c r="AC764" i="64" a="1"/>
  <c r="BX613" i="64" a="1"/>
  <c r="BY2966" i="64" a="1"/>
  <c r="BO2966" i="64" a="1"/>
  <c r="U436" i="64" a="1"/>
  <c r="AU1077" i="64" a="1"/>
  <c r="AS1303" i="64" a="1"/>
  <c r="AE1077" i="64" a="1"/>
  <c r="BS997" i="64" a="1"/>
  <c r="AA997" i="64" a="1"/>
  <c r="AL1077" i="64" a="1"/>
  <c r="X2966" i="64" a="1"/>
  <c r="Z764" i="64" a="1"/>
  <c r="AX613" i="64" a="1"/>
  <c r="BN1077" i="64" a="1"/>
  <c r="BA2112" i="64" a="1"/>
  <c r="BT1303" i="64" a="1"/>
  <c r="BL487" i="64" a="1"/>
  <c r="AX764" i="64" a="1"/>
  <c r="BJ1077" i="64" a="1"/>
  <c r="BW1077" i="64" a="1"/>
  <c r="BK1303" i="64" a="1"/>
  <c r="AI1077" i="64" a="1"/>
  <c r="AU997" i="64" a="1"/>
  <c r="BG997" i="64" a="1"/>
  <c r="AA1303" i="64" a="1"/>
  <c r="BN997" i="64" a="1"/>
  <c r="BO764" i="64" a="1"/>
  <c r="BV764" i="64" a="1"/>
  <c r="AG2112" i="64" a="1"/>
  <c r="AL764" i="64" a="1"/>
  <c r="CK487" i="64" a="1"/>
  <c r="BS764" i="64" a="1"/>
  <c r="X613" i="64" a="1"/>
  <c r="AB997" i="64" a="1"/>
  <c r="BA487" i="64" a="1"/>
  <c r="BE764" i="64" a="1"/>
  <c r="X2112" i="64" a="1"/>
  <c r="CK613" i="64" a="1"/>
  <c r="BL1303" i="64" a="1"/>
  <c r="AO487" i="64" a="1"/>
  <c r="CC613" i="64" a="1"/>
  <c r="AY997" i="64" a="1"/>
  <c r="CF2112" i="64" a="1"/>
  <c r="Y2112" i="64" a="1"/>
  <c r="AC1077" i="64" a="1"/>
  <c r="CD764" i="64" a="1"/>
  <c r="AM436" i="64" a="1"/>
  <c r="AZ613" i="64" a="1"/>
  <c r="BO997" i="64" a="1"/>
  <c r="CI764" i="64" a="1"/>
  <c r="X487" i="64" a="1"/>
  <c r="AO997" i="64" a="1"/>
  <c r="AF1303" i="64" a="1"/>
  <c r="BB1303" i="64" a="1"/>
  <c r="CH1077" i="64" a="1"/>
  <c r="BW1303" i="64" a="1"/>
  <c r="AF613" i="64" a="1"/>
  <c r="CC2966" i="64" a="1"/>
  <c r="AE436" i="64" a="1"/>
  <c r="CI2112" i="64" a="1"/>
  <c r="BS2966" i="64" a="1"/>
  <c r="CE613" i="64" a="1"/>
  <c r="CD997" i="64" a="1"/>
  <c r="BH764" i="64" a="1"/>
  <c r="AB487" i="64" a="1"/>
  <c r="BB436" i="64" a="1"/>
  <c r="BW436" i="64" a="1"/>
  <c r="AR2966" i="64" a="1"/>
  <c r="BG2112" i="64" a="1"/>
  <c r="BP1303" i="64" a="1"/>
  <c r="BP436" i="64" a="1"/>
  <c r="AG2966" i="64" a="1"/>
  <c r="X436" i="64" a="1"/>
  <c r="AY487" i="64" a="1"/>
  <c r="AW997" i="64" a="1"/>
  <c r="CJ764" i="64" a="1"/>
  <c r="AO2966" i="64" a="1"/>
  <c r="X764" i="64" a="1"/>
  <c r="BK2112" i="64" a="1"/>
  <c r="BA2966" i="64" a="1"/>
  <c r="T2112" i="64" a="1"/>
  <c r="AQ1303" i="64" a="1"/>
  <c r="AH997" i="64" a="1"/>
  <c r="AT1077" i="64" a="1"/>
  <c r="AV436" i="64" a="1"/>
  <c r="AO2112" i="64" a="1"/>
  <c r="BB764" i="64" a="1"/>
  <c r="AY613" i="64" a="1"/>
  <c r="CB1077" i="64" a="1"/>
  <c r="AT997" i="64" a="1"/>
  <c r="V613" i="64" a="1"/>
  <c r="AI764" i="64" a="1"/>
  <c r="AV764" i="64" a="1"/>
  <c r="U2966" i="64" a="1"/>
  <c r="BZ997" i="64" a="1"/>
  <c r="CG997" i="64" a="1"/>
  <c r="CJ487" i="64" a="1"/>
  <c r="BQ436" i="64" a="1"/>
  <c r="BD613" i="64" a="1"/>
  <c r="BC1077" i="64" a="1"/>
  <c r="AM487" i="64" a="1"/>
  <c r="CD1077" i="64" a="1"/>
  <c r="BT764" i="64" a="1"/>
  <c r="CH997" i="64" a="1"/>
  <c r="CC997" i="64" a="1"/>
  <c r="T1303" i="64" a="1"/>
  <c r="CH436" i="64" a="1"/>
  <c r="AV2966" i="64" a="1"/>
  <c r="AP764" i="64" a="1"/>
  <c r="BJ436" i="64" a="1"/>
  <c r="AZ436" i="64" a="1"/>
  <c r="AR997" i="64" a="1"/>
  <c r="AO1303" i="64" a="1"/>
  <c r="BX1303" i="64" a="1"/>
  <c r="BE1303" i="64" a="1"/>
  <c r="Y613" i="64" a="1"/>
  <c r="BK613" i="64" a="1"/>
  <c r="BM613" i="64" a="1"/>
  <c r="BJ487" i="64" a="1"/>
  <c r="CI2966" i="64" a="1"/>
  <c r="BI2112" i="64" a="1"/>
  <c r="AO613" i="64" a="1"/>
  <c r="AS2966" i="64" a="1"/>
  <c r="CJ613" i="64" a="1"/>
  <c r="CF997" i="64" a="1"/>
  <c r="BB1077" i="64" a="1"/>
  <c r="CF764" i="64" a="1"/>
  <c r="BN487" i="64" a="1"/>
  <c r="CH2112" i="64" a="1"/>
  <c r="BG1077" i="64" a="1"/>
  <c r="AC436" i="64" a="1"/>
  <c r="BX2966" i="64" a="1"/>
  <c r="AK436" i="64" a="1"/>
  <c r="BQ997" i="64" a="1"/>
  <c r="BU2112" i="64" a="1"/>
  <c r="AD2112" i="64" a="1"/>
  <c r="BR487" i="64" a="1"/>
  <c r="AP1077" i="64" a="1"/>
  <c r="BU613" i="64" a="1"/>
  <c r="AX997" i="64" a="1"/>
  <c r="AJ436" i="64" a="1"/>
  <c r="BV487" i="64" a="1"/>
  <c r="BH487" i="64" a="1"/>
  <c r="V997" i="64" a="1"/>
  <c r="BQ613" i="64" a="1"/>
  <c r="AX1303" i="64" a="1"/>
  <c r="AZ2112" i="64" a="1"/>
  <c r="BS436" i="64" a="1"/>
  <c r="W1077" i="64" a="1"/>
  <c r="BI613" i="64" a="1"/>
  <c r="CK997" i="64" a="1"/>
  <c r="AT1303" i="64" a="1"/>
  <c r="AH1492" i="64"/>
  <c r="CH613" i="64" a="1"/>
  <c r="BT436" i="64" a="1"/>
  <c r="CF613" i="64" a="1"/>
  <c r="BB613" i="64" a="1"/>
  <c r="CD436" i="64" a="1"/>
  <c r="T997" i="64" a="1"/>
  <c r="CB613" i="64" a="1"/>
  <c r="BE2966" i="64" a="1"/>
  <c r="BL997" i="64" a="1"/>
  <c r="BR764" i="64" a="1"/>
  <c r="AW2112" i="64" a="1"/>
  <c r="BL436" i="64" a="1"/>
  <c r="BY613" i="64" a="1"/>
  <c r="BG613" i="64" a="1"/>
  <c r="BM2112" i="64" a="1"/>
  <c r="AJ613" i="64" a="1"/>
  <c r="BP613" i="64" a="1"/>
  <c r="CC764" i="64" a="1"/>
  <c r="CD613" i="64" a="1"/>
  <c r="AZ764" i="64" a="1"/>
  <c r="BD1077" i="64" a="1"/>
  <c r="BG1303" i="64" a="1"/>
  <c r="W997" i="64" a="1"/>
  <c r="CJ1077" i="64" a="1"/>
  <c r="BH2112" i="64" a="1"/>
  <c r="BM436" i="64" a="1"/>
  <c r="BE997" i="64" a="1"/>
  <c r="AI487" i="64" a="1"/>
  <c r="CE2966" i="64" a="1"/>
  <c r="CA613" i="64" a="1"/>
  <c r="AJ2966" i="64" a="1"/>
  <c r="AG764" i="64" a="1"/>
  <c r="AN764" i="64" a="1"/>
  <c r="AP2966" i="64" a="1"/>
  <c r="BW613" i="64" a="1"/>
  <c r="BJ1303" i="64" a="1"/>
  <c r="BI997" i="64" a="1"/>
  <c r="BZ2112" i="64" a="1"/>
  <c r="Y997" i="64" a="1"/>
  <c r="BD764" i="64" a="1"/>
  <c r="BR436" i="64" a="1"/>
  <c r="BH1303" i="64" a="1"/>
  <c r="T2966" i="64" a="1"/>
  <c r="AR764" i="64" a="1"/>
  <c r="AJ764" i="64" a="1"/>
  <c r="AR613" i="64" a="1"/>
  <c r="AH2966" i="64" a="1"/>
  <c r="AM613" i="64" a="1"/>
  <c r="AH487" i="64" a="1"/>
  <c r="AD1303" i="64" a="1"/>
  <c r="AN1077" i="64" a="1"/>
  <c r="BN764" i="64" a="1"/>
  <c r="BB2966" i="64" a="1"/>
  <c r="AE997" i="64" a="1"/>
  <c r="AM764" i="64" a="1"/>
  <c r="AJ997" i="64" a="1"/>
  <c r="Z613" i="64" a="1"/>
  <c r="AO436" i="64" a="1"/>
  <c r="W2966" i="64" a="1"/>
  <c r="T613" i="64" a="1"/>
  <c r="AC997" i="64" a="1"/>
  <c r="AP997" i="64" a="1"/>
  <c r="BB997" i="64" a="1"/>
  <c r="BD2966" i="64" a="1"/>
  <c r="AC1303" i="64" a="1"/>
  <c r="AC487" i="64" a="1"/>
  <c r="U1077" i="64" a="1"/>
  <c r="AH1515" i="64"/>
  <c r="AI15" i="1393" l="1"/>
  <c r="AI10" i="1393"/>
  <c r="AI14" i="861" s="1"/>
  <c r="AI21" i="1393"/>
  <c r="Y17" i="1393"/>
  <c r="Y13" i="1391"/>
  <c r="X18" i="1391"/>
  <c r="X22" i="1391"/>
  <c r="X18" i="861" s="1"/>
  <c r="AI3" i="1389"/>
  <c r="AI13" i="1389" s="1"/>
  <c r="AI3" i="1391"/>
  <c r="AH14" i="1391"/>
  <c r="AJ2" i="1389"/>
  <c r="AJ2" i="1391"/>
  <c r="AI7" i="1389"/>
  <c r="AI7" i="1391"/>
  <c r="AI1" i="1389"/>
  <c r="AI1" i="1391"/>
  <c r="Z24" i="861"/>
  <c r="U653" i="64"/>
  <c r="U657" i="64" s="1"/>
  <c r="U649" i="64"/>
  <c r="V644" i="64"/>
  <c r="V648" i="64" s="1"/>
  <c r="AG20" i="864"/>
  <c r="AG100" i="861" s="1"/>
  <c r="AG101" i="861" s="1"/>
  <c r="AG21" i="863"/>
  <c r="AG33" i="863"/>
  <c r="AG17" i="863" s="1"/>
  <c r="AG33" i="861" s="1"/>
  <c r="AG44" i="863"/>
  <c r="S1107" i="64"/>
  <c r="S1092" i="64"/>
  <c r="AJ2" i="64"/>
  <c r="AI7" i="64"/>
  <c r="AI3" i="64"/>
  <c r="AI1" i="64"/>
  <c r="BD1077" i="64"/>
  <c r="AI436" i="64"/>
  <c r="AJ437" i="64" s="1"/>
  <c r="AK438" i="64" s="1"/>
  <c r="AL439" i="64" s="1"/>
  <c r="AM440" i="64" s="1"/>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Q2966" i="64"/>
  <c r="AL2112" i="64"/>
  <c r="AL2125" i="64" s="1"/>
  <c r="BK2966" i="64"/>
  <c r="AK2966" i="64"/>
  <c r="V613" i="64"/>
  <c r="CJ487" i="64"/>
  <c r="CK488" i="64" s="1"/>
  <c r="CL489" i="64" s="1"/>
  <c r="AR997" i="64"/>
  <c r="CI997" i="64"/>
  <c r="BW764" i="64"/>
  <c r="BW487" i="64"/>
  <c r="BX488" i="64" s="1"/>
  <c r="BY489" i="64" s="1"/>
  <c r="BZ490" i="64" s="1"/>
  <c r="CA491" i="64" s="1"/>
  <c r="CB492" i="64" s="1"/>
  <c r="CC493" i="64" s="1"/>
  <c r="CD494" i="64" s="1"/>
  <c r="CE495" i="64" s="1"/>
  <c r="CF496" i="64" s="1"/>
  <c r="CG497" i="64" s="1"/>
  <c r="CH498" i="64" s="1"/>
  <c r="CI499" i="64" s="1"/>
  <c r="CJ500" i="64" s="1"/>
  <c r="CK501" i="64" s="1"/>
  <c r="CL502" i="64" s="1"/>
  <c r="AC487" i="64"/>
  <c r="AD488" i="64" s="1"/>
  <c r="AE489" i="64" s="1"/>
  <c r="AF490" i="64" s="1"/>
  <c r="AG491" i="64" s="1"/>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AI2112" i="64"/>
  <c r="AI2125" i="64" s="1"/>
  <c r="BD613" i="64"/>
  <c r="CK613" i="64"/>
  <c r="BV613" i="64"/>
  <c r="CK1303" i="64"/>
  <c r="BC436" i="64"/>
  <c r="BD437" i="64" s="1"/>
  <c r="BE438" i="64" s="1"/>
  <c r="BF439" i="64" s="1"/>
  <c r="BG440" i="64" s="1"/>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G764" i="64"/>
  <c r="T2112" i="64"/>
  <c r="T2125" i="64" s="1"/>
  <c r="CK1077" i="64"/>
  <c r="BL2112" i="64"/>
  <c r="BL2125" i="64" s="1"/>
  <c r="BE2112" i="64"/>
  <c r="BE2125" i="64" s="1"/>
  <c r="BS2966" i="64"/>
  <c r="BG436" i="64"/>
  <c r="BH437" i="64" s="1"/>
  <c r="BI438" i="64" s="1"/>
  <c r="BJ439" i="64" s="1"/>
  <c r="BK440" i="64" s="1"/>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BW2966" i="64"/>
  <c r="AP1077" i="64"/>
  <c r="CJ2112" i="64"/>
  <c r="CJ2125" i="64" s="1"/>
  <c r="BO1303" i="64"/>
  <c r="BS1077" i="64"/>
  <c r="AY1303" i="64"/>
  <c r="AW764" i="64"/>
  <c r="BW436" i="64"/>
  <c r="BX437" i="64" s="1"/>
  <c r="BY438" i="64" s="1"/>
  <c r="BZ439" i="64" s="1"/>
  <c r="CA440" i="64" s="1"/>
  <c r="CB441" i="64" s="1"/>
  <c r="CC442" i="64" s="1"/>
  <c r="CD443" i="64" s="1"/>
  <c r="CE444" i="64" s="1"/>
  <c r="CF445" i="64" s="1"/>
  <c r="CG446" i="64" s="1"/>
  <c r="CH447" i="64" s="1"/>
  <c r="CI448" i="64" s="1"/>
  <c r="CJ449" i="64" s="1"/>
  <c r="CK450" i="64" s="1"/>
  <c r="CL451" i="64" s="1"/>
  <c r="AU764" i="64"/>
  <c r="AR1077" i="64"/>
  <c r="AH764" i="64"/>
  <c r="U2966" i="64"/>
  <c r="AL487" i="64"/>
  <c r="AM488" i="64" s="1"/>
  <c r="AN489" i="64" s="1"/>
  <c r="AO490" i="64" s="1"/>
  <c r="AP491" i="64" s="1"/>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AV764" i="64"/>
  <c r="CG1077" i="64"/>
  <c r="CG487" i="64"/>
  <c r="CH488" i="64" s="1"/>
  <c r="CI489" i="64" s="1"/>
  <c r="CJ490" i="64" s="1"/>
  <c r="CK491" i="64" s="1"/>
  <c r="CL492" i="64" s="1"/>
  <c r="AP2966" i="64"/>
  <c r="BH1303" i="64"/>
  <c r="CC997" i="64"/>
  <c r="CI1303" i="64"/>
  <c r="CC436" i="64"/>
  <c r="CD437" i="64" s="1"/>
  <c r="CE438" i="64" s="1"/>
  <c r="CF439" i="64" s="1"/>
  <c r="CG440" i="64" s="1"/>
  <c r="CH441" i="64" s="1"/>
  <c r="CI442" i="64" s="1"/>
  <c r="CJ443" i="64" s="1"/>
  <c r="CK444" i="64" s="1"/>
  <c r="CL445" i="64" s="1"/>
  <c r="BX764" i="64"/>
  <c r="Z1077" i="64"/>
  <c r="X764" i="64"/>
  <c r="CC613" i="64"/>
  <c r="AF436" i="64"/>
  <c r="AG437" i="64" s="1"/>
  <c r="AH438" i="64" s="1"/>
  <c r="AI439" i="64" s="1"/>
  <c r="AJ440" i="64" s="1"/>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Y2966" i="64"/>
  <c r="BO436" i="64"/>
  <c r="BP437" i="64" s="1"/>
  <c r="BQ438" i="64" s="1"/>
  <c r="BR439" i="64" s="1"/>
  <c r="BS440" i="64" s="1"/>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CL459" i="64" s="1"/>
  <c r="AU487" i="64"/>
  <c r="AV488" i="64" s="1"/>
  <c r="AW489" i="64" s="1"/>
  <c r="AX490" i="64" s="1"/>
  <c r="AY491" i="64" s="1"/>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CC487" i="64"/>
  <c r="CD488" i="64" s="1"/>
  <c r="CE489" i="64" s="1"/>
  <c r="CF490" i="64" s="1"/>
  <c r="CG491" i="64" s="1"/>
  <c r="CH492" i="64" s="1"/>
  <c r="CI493" i="64" s="1"/>
  <c r="CJ494" i="64" s="1"/>
  <c r="CK495" i="64" s="1"/>
  <c r="CL496" i="64" s="1"/>
  <c r="AX997" i="64"/>
  <c r="AL764" i="64"/>
  <c r="BS613" i="64"/>
  <c r="AP613" i="64"/>
  <c r="CJ2966" i="64"/>
  <c r="AO764" i="64"/>
  <c r="AZ1303" i="64"/>
  <c r="AX436" i="64"/>
  <c r="AY437" i="64" s="1"/>
  <c r="AZ438" i="64" s="1"/>
  <c r="BA439" i="64" s="1"/>
  <c r="BB440" i="64" s="1"/>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A2966" i="64"/>
  <c r="BR2966" i="64"/>
  <c r="Y613" i="64"/>
  <c r="BV436" i="64"/>
  <c r="BW437" i="64" s="1"/>
  <c r="BX438" i="64" s="1"/>
  <c r="BY439" i="64" s="1"/>
  <c r="BZ440" i="64" s="1"/>
  <c r="CA441" i="64" s="1"/>
  <c r="CB442" i="64" s="1"/>
  <c r="CC443" i="64" s="1"/>
  <c r="CD444" i="64" s="1"/>
  <c r="CE445" i="64" s="1"/>
  <c r="CF446" i="64" s="1"/>
  <c r="CG447" i="64" s="1"/>
  <c r="CH448" i="64" s="1"/>
  <c r="CI449" i="64" s="1"/>
  <c r="CJ450" i="64" s="1"/>
  <c r="CK451" i="64" s="1"/>
  <c r="CL452" i="64" s="1"/>
  <c r="CE764" i="64"/>
  <c r="Y2112" i="64"/>
  <c r="Y2125" i="64" s="1"/>
  <c r="BZ2112" i="64"/>
  <c r="BZ2125" i="64" s="1"/>
  <c r="AX764" i="64"/>
  <c r="BL613" i="64"/>
  <c r="CB1077" i="64"/>
  <c r="AM2966" i="64"/>
  <c r="AW1303" i="64"/>
  <c r="CK436" i="64"/>
  <c r="CL437" i="64" s="1"/>
  <c r="AJ2112" i="64"/>
  <c r="AJ2125" i="64" s="1"/>
  <c r="CF487" i="64"/>
  <c r="CG488" i="64" s="1"/>
  <c r="CH489" i="64" s="1"/>
  <c r="CI490" i="64" s="1"/>
  <c r="CJ491" i="64" s="1"/>
  <c r="CK492" i="64" s="1"/>
  <c r="CL493" i="64" s="1"/>
  <c r="BR764" i="64"/>
  <c r="BW2112" i="64"/>
  <c r="BW2125" i="64" s="1"/>
  <c r="AH1077" i="64"/>
  <c r="AV613" i="64"/>
  <c r="V487" i="64"/>
  <c r="W488" i="64" s="1"/>
  <c r="X489" i="64" s="1"/>
  <c r="Y490" i="64" s="1"/>
  <c r="Z491" i="64" s="1"/>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BZ997" i="64"/>
  <c r="BJ1303" i="64"/>
  <c r="BL487" i="64"/>
  <c r="BM488" i="64" s="1"/>
  <c r="BN489" i="64" s="1"/>
  <c r="BO490" i="64" s="1"/>
  <c r="BP491" i="64" s="1"/>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I2966" i="64"/>
  <c r="BO2112" i="64"/>
  <c r="BO2125" i="64" s="1"/>
  <c r="AD2966" i="64"/>
  <c r="CD436" i="64"/>
  <c r="CE437" i="64" s="1"/>
  <c r="CF438" i="64" s="1"/>
  <c r="CG439" i="64" s="1"/>
  <c r="CH440" i="64" s="1"/>
  <c r="CI441" i="64" s="1"/>
  <c r="CJ442" i="64" s="1"/>
  <c r="CK443" i="64" s="1"/>
  <c r="CL444" i="64" s="1"/>
  <c r="BV2112" i="64"/>
  <c r="BV2125" i="64" s="1"/>
  <c r="AA2966" i="64"/>
  <c r="Z1303" i="64"/>
  <c r="BQ436" i="64"/>
  <c r="BR437" i="64" s="1"/>
  <c r="BS438" i="64" s="1"/>
  <c r="BT439" i="64" s="1"/>
  <c r="BU440" i="64" s="1"/>
  <c r="BV441" i="64" s="1"/>
  <c r="BW442" i="64" s="1"/>
  <c r="BX443" i="64" s="1"/>
  <c r="BY444" i="64" s="1"/>
  <c r="BZ445" i="64" s="1"/>
  <c r="CA446" i="64" s="1"/>
  <c r="CB447" i="64" s="1"/>
  <c r="CC448" i="64" s="1"/>
  <c r="CD449" i="64" s="1"/>
  <c r="CE450" i="64" s="1"/>
  <c r="CF451" i="64" s="1"/>
  <c r="CG452" i="64" s="1"/>
  <c r="CH453" i="64" s="1"/>
  <c r="CI454" i="64" s="1"/>
  <c r="CJ455" i="64" s="1"/>
  <c r="CK456" i="64" s="1"/>
  <c r="CL457" i="64" s="1"/>
  <c r="BW997" i="64"/>
  <c r="AM1077" i="64"/>
  <c r="X487" i="64"/>
  <c r="Y488" i="64" s="1"/>
  <c r="Z489" i="64" s="1"/>
  <c r="AA490" i="64" s="1"/>
  <c r="AB491" i="64" s="1"/>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BQ1303" i="64"/>
  <c r="BO613" i="64"/>
  <c r="CF764" i="64"/>
  <c r="BR997" i="64"/>
  <c r="BI997" i="64"/>
  <c r="BC613" i="64"/>
  <c r="CE2966" i="64"/>
  <c r="AO487" i="64"/>
  <c r="AP488" i="64" s="1"/>
  <c r="AQ489" i="64" s="1"/>
  <c r="AR490" i="64" s="1"/>
  <c r="AS491" i="64" s="1"/>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AN613" i="64"/>
  <c r="Y764" i="64"/>
  <c r="BL997" i="64"/>
  <c r="AF1303" i="64"/>
  <c r="BI1077" i="64"/>
  <c r="BV997" i="64"/>
  <c r="BP997" i="64"/>
  <c r="AE2966" i="64"/>
  <c r="AS764" i="64"/>
  <c r="BE2966" i="64"/>
  <c r="AG764" i="64"/>
  <c r="CA487" i="64"/>
  <c r="CB488" i="64" s="1"/>
  <c r="CC489" i="64" s="1"/>
  <c r="CD490" i="64" s="1"/>
  <c r="CE491" i="64" s="1"/>
  <c r="CF492" i="64" s="1"/>
  <c r="CG493" i="64" s="1"/>
  <c r="CH494" i="64" s="1"/>
  <c r="CI495" i="64" s="1"/>
  <c r="CJ496" i="64" s="1"/>
  <c r="CK497" i="64" s="1"/>
  <c r="CL498" i="64" s="1"/>
  <c r="AR436" i="64"/>
  <c r="AS437" i="64" s="1"/>
  <c r="AT438" i="64" s="1"/>
  <c r="AU439" i="64" s="1"/>
  <c r="AV440" i="64" s="1"/>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AR764" i="64"/>
  <c r="CJ1077" i="64"/>
  <c r="AF2966" i="64"/>
  <c r="U764" i="64"/>
  <c r="BE436" i="64"/>
  <c r="BF437" i="64" s="1"/>
  <c r="BG438" i="64" s="1"/>
  <c r="BH439" i="64" s="1"/>
  <c r="BI440" i="64" s="1"/>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AI997" i="64"/>
  <c r="BM436" i="64"/>
  <c r="BN437" i="64" s="1"/>
  <c r="BO438" i="64" s="1"/>
  <c r="BP439" i="64" s="1"/>
  <c r="BQ440" i="64" s="1"/>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AJ1077" i="64"/>
  <c r="AE997" i="64"/>
  <c r="V2112" i="64"/>
  <c r="V2125" i="64" s="1"/>
  <c r="BK1077" i="64"/>
  <c r="X997" i="64"/>
  <c r="BH2112" i="64"/>
  <c r="BH2125" i="64" s="1"/>
  <c r="AH1303" i="64"/>
  <c r="BB436" i="64"/>
  <c r="BC437" i="64" s="1"/>
  <c r="BD438" i="64" s="1"/>
  <c r="BE439" i="64" s="1"/>
  <c r="BF440" i="64" s="1"/>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X1077" i="64"/>
  <c r="BO487" i="64"/>
  <c r="BP488" i="64" s="1"/>
  <c r="BQ489" i="64" s="1"/>
  <c r="BR490" i="64" s="1"/>
  <c r="BS491" i="64" s="1"/>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CL510" i="64" s="1"/>
  <c r="AO1077" i="64"/>
  <c r="AS613" i="64"/>
  <c r="BK436" i="64"/>
  <c r="BL437" i="64" s="1"/>
  <c r="BM438" i="64" s="1"/>
  <c r="BN439" i="64" s="1"/>
  <c r="BO440" i="64" s="1"/>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AT997" i="64"/>
  <c r="AP1303" i="64"/>
  <c r="BN613" i="64"/>
  <c r="BB487" i="64"/>
  <c r="BC488" i="64" s="1"/>
  <c r="BD489" i="64" s="1"/>
  <c r="BE490" i="64" s="1"/>
  <c r="BF491" i="64" s="1"/>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CB2112" i="64"/>
  <c r="CB2125" i="64" s="1"/>
  <c r="AU613" i="64"/>
  <c r="BG2112" i="64"/>
  <c r="BG2125" i="64" s="1"/>
  <c r="BD997" i="64"/>
  <c r="AA764" i="64"/>
  <c r="BX487" i="64"/>
  <c r="BY488" i="64" s="1"/>
  <c r="BZ489" i="64" s="1"/>
  <c r="CA490" i="64" s="1"/>
  <c r="CB491" i="64" s="1"/>
  <c r="CC492" i="64" s="1"/>
  <c r="CD493" i="64" s="1"/>
  <c r="CE494" i="64" s="1"/>
  <c r="CF495" i="64" s="1"/>
  <c r="CG496" i="64" s="1"/>
  <c r="CH497" i="64" s="1"/>
  <c r="CI498" i="64" s="1"/>
  <c r="CJ499" i="64" s="1"/>
  <c r="CK500" i="64" s="1"/>
  <c r="CL501" i="64" s="1"/>
  <c r="AO1303" i="64"/>
  <c r="CH613" i="64"/>
  <c r="AA1303" i="64"/>
  <c r="U613" i="64"/>
  <c r="BY1303" i="64"/>
  <c r="AC436" i="64"/>
  <c r="AD437" i="64" s="1"/>
  <c r="AE438" i="64" s="1"/>
  <c r="AF439" i="64" s="1"/>
  <c r="AG440" i="64" s="1"/>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Y764" i="64"/>
  <c r="AY436" i="64"/>
  <c r="AZ437" i="64" s="1"/>
  <c r="BA438" i="64" s="1"/>
  <c r="BB439" i="64" s="1"/>
  <c r="BC440" i="64" s="1"/>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T764" i="64"/>
  <c r="AI613" i="64"/>
  <c r="CH1303" i="64"/>
  <c r="Y997" i="64"/>
  <c r="BP2966" i="64"/>
  <c r="CJ436" i="64"/>
  <c r="CK437" i="64" s="1"/>
  <c r="CL438" i="64" s="1"/>
  <c r="AT1077" i="64"/>
  <c r="BM764" i="64"/>
  <c r="AU997" i="64"/>
  <c r="AV2112" i="64"/>
  <c r="AV2125" i="64" s="1"/>
  <c r="CA436" i="64"/>
  <c r="CB437" i="64" s="1"/>
  <c r="CC438" i="64" s="1"/>
  <c r="CD439" i="64" s="1"/>
  <c r="CE440" i="64" s="1"/>
  <c r="CF441" i="64" s="1"/>
  <c r="CG442" i="64" s="1"/>
  <c r="CH443" i="64" s="1"/>
  <c r="CI444" i="64" s="1"/>
  <c r="CJ445" i="64" s="1"/>
  <c r="CK446" i="64" s="1"/>
  <c r="CL447" i="64" s="1"/>
  <c r="BU613" i="64"/>
  <c r="AT436" i="64"/>
  <c r="AU437" i="64" s="1"/>
  <c r="AV438" i="64" s="1"/>
  <c r="AW439" i="64" s="1"/>
  <c r="AX440" i="64" s="1"/>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AX1303" i="64"/>
  <c r="AA487" i="64"/>
  <c r="AB488" i="64" s="1"/>
  <c r="AC489" i="64" s="1"/>
  <c r="AD490" i="64" s="1"/>
  <c r="AE491" i="64" s="1"/>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BJ487" i="64"/>
  <c r="BK488" i="64" s="1"/>
  <c r="BL489" i="64" s="1"/>
  <c r="BM490" i="64" s="1"/>
  <c r="BN491" i="64" s="1"/>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Z2112" i="64"/>
  <c r="Z2125" i="64" s="1"/>
  <c r="CD613" i="64"/>
  <c r="CB436" i="64"/>
  <c r="CC437" i="64" s="1"/>
  <c r="CD438" i="64" s="1"/>
  <c r="CE439" i="64" s="1"/>
  <c r="CF440" i="64" s="1"/>
  <c r="CG441" i="64" s="1"/>
  <c r="CH442" i="64" s="1"/>
  <c r="CI443" i="64" s="1"/>
  <c r="CJ444" i="64" s="1"/>
  <c r="CK445" i="64" s="1"/>
  <c r="CL446" i="64" s="1"/>
  <c r="BP436" i="64"/>
  <c r="BQ437" i="64" s="1"/>
  <c r="BR438" i="64" s="1"/>
  <c r="BS439" i="64" s="1"/>
  <c r="BT440" i="64" s="1"/>
  <c r="BU441" i="64" s="1"/>
  <c r="BV442" i="64" s="1"/>
  <c r="BW443" i="64" s="1"/>
  <c r="BX444" i="64" s="1"/>
  <c r="BY445" i="64" s="1"/>
  <c r="BZ446" i="64" s="1"/>
  <c r="CA447" i="64" s="1"/>
  <c r="CB448" i="64" s="1"/>
  <c r="CC449" i="64" s="1"/>
  <c r="CD450" i="64" s="1"/>
  <c r="CE451" i="64" s="1"/>
  <c r="CF452" i="64" s="1"/>
  <c r="CG453" i="64" s="1"/>
  <c r="CH454" i="64" s="1"/>
  <c r="CI455" i="64" s="1"/>
  <c r="CJ456" i="64" s="1"/>
  <c r="CK457" i="64" s="1"/>
  <c r="CL458" i="64" s="1"/>
  <c r="BC2112" i="64"/>
  <c r="BC2125" i="64" s="1"/>
  <c r="BW1303" i="64"/>
  <c r="BT613" i="64"/>
  <c r="AB613" i="64"/>
  <c r="BN487" i="64"/>
  <c r="BO488" i="64" s="1"/>
  <c r="BP489" i="64" s="1"/>
  <c r="BQ490" i="64" s="1"/>
  <c r="BR491" i="64" s="1"/>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AB487" i="64"/>
  <c r="AC488" i="64" s="1"/>
  <c r="AD489" i="64" s="1"/>
  <c r="AE490" i="64" s="1"/>
  <c r="AF491" i="64" s="1"/>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CH2112" i="64"/>
  <c r="CH2125" i="64" s="1"/>
  <c r="BF613" i="64"/>
  <c r="BN1077" i="64"/>
  <c r="Y1077" i="64"/>
  <c r="AV2966" i="64"/>
  <c r="BJ2112" i="64"/>
  <c r="BJ2125" i="64" s="1"/>
  <c r="AZ487" i="64"/>
  <c r="BA488" i="64" s="1"/>
  <c r="BB489" i="64" s="1"/>
  <c r="BC490" i="64" s="1"/>
  <c r="BD491" i="64" s="1"/>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G1077" i="64"/>
  <c r="AQ1303" i="64"/>
  <c r="CK997" i="64"/>
  <c r="BZ1303" i="64"/>
  <c r="BK487" i="64"/>
  <c r="BL488" i="64" s="1"/>
  <c r="BM489" i="64" s="1"/>
  <c r="BN490" i="64" s="1"/>
  <c r="BO491" i="64" s="1"/>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BK613" i="64"/>
  <c r="AN487" i="64"/>
  <c r="AO488" i="64" s="1"/>
  <c r="AP489" i="64" s="1"/>
  <c r="AQ490" i="64" s="1"/>
  <c r="AR491" i="64" s="1"/>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X1303" i="64"/>
  <c r="AB436" i="64"/>
  <c r="AC437" i="64" s="1"/>
  <c r="AD438" i="64" s="1"/>
  <c r="AE439" i="64" s="1"/>
  <c r="AF440" i="64" s="1"/>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BL436" i="64"/>
  <c r="BM437" i="64" s="1"/>
  <c r="BN438" i="64" s="1"/>
  <c r="BO439" i="64" s="1"/>
  <c r="BP440" i="64" s="1"/>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BI613" i="64"/>
  <c r="CD2112" i="64"/>
  <c r="CD2125" i="64" s="1"/>
  <c r="CJ613" i="64"/>
  <c r="AK436" i="64"/>
  <c r="AL437" i="64" s="1"/>
  <c r="AM438" i="64" s="1"/>
  <c r="AN439" i="64" s="1"/>
  <c r="AO440" i="64" s="1"/>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AA613" i="64"/>
  <c r="BA764" i="64"/>
  <c r="X1303" i="64"/>
  <c r="BD487" i="64"/>
  <c r="BE488" i="64" s="1"/>
  <c r="BF489" i="64" s="1"/>
  <c r="BG490" i="64" s="1"/>
  <c r="BH491" i="64" s="1"/>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AQ764" i="64"/>
  <c r="AX2112" i="64"/>
  <c r="AX2125" i="64" s="1"/>
  <c r="BF2966" i="64"/>
  <c r="BQ487" i="64"/>
  <c r="BR488" i="64" s="1"/>
  <c r="BS489" i="64" s="1"/>
  <c r="BT490" i="64" s="1"/>
  <c r="BU491" i="64" s="1"/>
  <c r="BV492" i="64" s="1"/>
  <c r="BW493" i="64" s="1"/>
  <c r="BX494" i="64" s="1"/>
  <c r="BY495" i="64" s="1"/>
  <c r="BZ496" i="64" s="1"/>
  <c r="CA497" i="64" s="1"/>
  <c r="CB498" i="64" s="1"/>
  <c r="CC499" i="64" s="1"/>
  <c r="CD500" i="64" s="1"/>
  <c r="CE501" i="64" s="1"/>
  <c r="CF502" i="64" s="1"/>
  <c r="CG503" i="64" s="1"/>
  <c r="CH504" i="64" s="1"/>
  <c r="CI505" i="64" s="1"/>
  <c r="CJ506" i="64" s="1"/>
  <c r="CK507" i="64" s="1"/>
  <c r="CL508" i="64" s="1"/>
  <c r="AZ2112" i="64"/>
  <c r="AZ2125" i="64" s="1"/>
  <c r="BX436" i="64"/>
  <c r="BY437" i="64" s="1"/>
  <c r="BZ438" i="64" s="1"/>
  <c r="CA439" i="64" s="1"/>
  <c r="CB440" i="64" s="1"/>
  <c r="CC441" i="64" s="1"/>
  <c r="CD442" i="64" s="1"/>
  <c r="CE443" i="64" s="1"/>
  <c r="CF444" i="64" s="1"/>
  <c r="CG445" i="64" s="1"/>
  <c r="CH446" i="64" s="1"/>
  <c r="CI447" i="64" s="1"/>
  <c r="CJ448" i="64" s="1"/>
  <c r="CK449" i="64" s="1"/>
  <c r="CL450" i="64" s="1"/>
  <c r="W613" i="64"/>
  <c r="BM2112" i="64"/>
  <c r="BM2125" i="64" s="1"/>
  <c r="AC2112" i="64"/>
  <c r="AC2125" i="64" s="1"/>
  <c r="BZ436" i="64"/>
  <c r="CA437" i="64" s="1"/>
  <c r="CB438" i="64" s="1"/>
  <c r="CC439" i="64" s="1"/>
  <c r="CD440" i="64" s="1"/>
  <c r="CE441" i="64" s="1"/>
  <c r="CF442" i="64" s="1"/>
  <c r="CG443" i="64" s="1"/>
  <c r="CH444" i="64" s="1"/>
  <c r="CI445" i="64" s="1"/>
  <c r="CJ446" i="64" s="1"/>
  <c r="CK447" i="64" s="1"/>
  <c r="CL448" i="64" s="1"/>
  <c r="AH613" i="64"/>
  <c r="V764" i="64"/>
  <c r="CE436" i="64"/>
  <c r="CF437" i="64" s="1"/>
  <c r="CG438" i="64" s="1"/>
  <c r="CH439" i="64" s="1"/>
  <c r="CI440" i="64" s="1"/>
  <c r="CJ441" i="64" s="1"/>
  <c r="CK442" i="64" s="1"/>
  <c r="CL443" i="64" s="1"/>
  <c r="BT2966" i="64"/>
  <c r="CK2112" i="64"/>
  <c r="CK2125" i="64" s="1"/>
  <c r="T764" i="64"/>
  <c r="AU436" i="64"/>
  <c r="AV437" i="64" s="1"/>
  <c r="AW438" i="64" s="1"/>
  <c r="AX439" i="64" s="1"/>
  <c r="AY440" i="64" s="1"/>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CE1077" i="64"/>
  <c r="BJ764" i="64"/>
  <c r="BV2966" i="64"/>
  <c r="AJ764" i="64"/>
  <c r="AR2966" i="64"/>
  <c r="CH487" i="64"/>
  <c r="CI488" i="64" s="1"/>
  <c r="CJ489" i="64" s="1"/>
  <c r="CK490" i="64" s="1"/>
  <c r="CL491" i="64" s="1"/>
  <c r="CC1303" i="64"/>
  <c r="AR613" i="64"/>
  <c r="CD2966" i="64"/>
  <c r="BI2112" i="64"/>
  <c r="BI2125" i="64" s="1"/>
  <c r="BM2966" i="64"/>
  <c r="AO2966" i="64"/>
  <c r="BX997" i="64"/>
  <c r="AP487" i="64"/>
  <c r="AQ488" i="64" s="1"/>
  <c r="AR489" i="64" s="1"/>
  <c r="AS490" i="64" s="1"/>
  <c r="AT491" i="64" s="1"/>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AH487" i="64"/>
  <c r="AI488" i="64" s="1"/>
  <c r="AJ489" i="64" s="1"/>
  <c r="AK490" i="64" s="1"/>
  <c r="AL491" i="64" s="1"/>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AK1303" i="64"/>
  <c r="T437" i="64"/>
  <c r="U438" i="64" s="1"/>
  <c r="V439" i="64" s="1"/>
  <c r="W440" i="64" s="1"/>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Y487" i="64"/>
  <c r="AZ488" i="64" s="1"/>
  <c r="BA489" i="64" s="1"/>
  <c r="BB490" i="64" s="1"/>
  <c r="BC491" i="64" s="1"/>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AI1303" i="64"/>
  <c r="AR1303" i="64"/>
  <c r="BZ1077" i="64"/>
  <c r="BV764" i="64"/>
  <c r="BK2112" i="64"/>
  <c r="BK2125" i="64" s="1"/>
  <c r="AU2966" i="64"/>
  <c r="BY487" i="64"/>
  <c r="BZ488" i="64" s="1"/>
  <c r="CA489" i="64" s="1"/>
  <c r="CB490" i="64" s="1"/>
  <c r="CC491" i="64" s="1"/>
  <c r="CD492" i="64" s="1"/>
  <c r="CE493" i="64" s="1"/>
  <c r="CF494" i="64" s="1"/>
  <c r="CG495" i="64" s="1"/>
  <c r="CH496" i="64" s="1"/>
  <c r="CI497" i="64" s="1"/>
  <c r="CJ498" i="64" s="1"/>
  <c r="CK499" i="64" s="1"/>
  <c r="CL500" i="64" s="1"/>
  <c r="AP997" i="64"/>
  <c r="CK487" i="64"/>
  <c r="CL488" i="64" s="1"/>
  <c r="BN2966" i="64"/>
  <c r="CI436" i="64"/>
  <c r="CJ437" i="64" s="1"/>
  <c r="CK438" i="64" s="1"/>
  <c r="CL439" i="64" s="1"/>
  <c r="CB613" i="64"/>
  <c r="BI2966" i="64"/>
  <c r="BH764" i="64"/>
  <c r="AV487" i="64"/>
  <c r="AW488" i="64" s="1"/>
  <c r="AX489" i="64" s="1"/>
  <c r="AY490" i="64" s="1"/>
  <c r="AZ491" i="64" s="1"/>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AA436" i="64"/>
  <c r="AB437" i="64" s="1"/>
  <c r="AC438" i="64" s="1"/>
  <c r="AD439" i="64" s="1"/>
  <c r="AE440" i="64" s="1"/>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BR1077" i="64"/>
  <c r="BP613" i="64"/>
  <c r="AC2966" i="64"/>
  <c r="AY2966" i="64"/>
  <c r="AO613" i="64"/>
  <c r="AV1303" i="64"/>
  <c r="AC1303" i="64"/>
  <c r="BH997" i="64"/>
  <c r="BG1303" i="64"/>
  <c r="Z764" i="64"/>
  <c r="BJ997" i="64"/>
  <c r="BO764" i="64"/>
  <c r="AN997" i="64"/>
  <c r="BD1303" i="64"/>
  <c r="BG487" i="64"/>
  <c r="BH488" i="64" s="1"/>
  <c r="BI489" i="64" s="1"/>
  <c r="BJ490" i="64" s="1"/>
  <c r="BK491" i="64" s="1"/>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V997" i="64"/>
  <c r="BJ2966" i="64"/>
  <c r="T1303" i="64"/>
  <c r="AM487" i="64"/>
  <c r="AN488" i="64" s="1"/>
  <c r="AO489" i="64" s="1"/>
  <c r="AP490" i="64" s="1"/>
  <c r="AQ491" i="64" s="1"/>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AL1303" i="64"/>
  <c r="CD997" i="64"/>
  <c r="BH2966" i="64"/>
  <c r="AA1077" i="64"/>
  <c r="X436" i="64"/>
  <c r="Y437" i="64" s="1"/>
  <c r="Z438" i="64" s="1"/>
  <c r="AA439" i="64" s="1"/>
  <c r="AB440" i="64" s="1"/>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L997" i="64"/>
  <c r="AO436" i="64"/>
  <c r="AP437" i="64" s="1"/>
  <c r="AQ438" i="64" s="1"/>
  <c r="AR439" i="64" s="1"/>
  <c r="AS440" i="64" s="1"/>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613" i="64"/>
  <c r="BW613" i="64"/>
  <c r="BN436" i="64"/>
  <c r="BO437" i="64" s="1"/>
  <c r="BP438" i="64" s="1"/>
  <c r="BQ439" i="64" s="1"/>
  <c r="BR440" i="64" s="1"/>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AI1077" i="64"/>
  <c r="X1077" i="64"/>
  <c r="BO997" i="64"/>
  <c r="AT613" i="64"/>
  <c r="AP2112" i="64"/>
  <c r="AP2125" i="64" s="1"/>
  <c r="BR2112" i="64"/>
  <c r="BR2125" i="64" s="1"/>
  <c r="BA1303" i="64"/>
  <c r="BH1077" i="64"/>
  <c r="AE2112" i="64"/>
  <c r="AE2125" i="64" s="1"/>
  <c r="BR487" i="64"/>
  <c r="BS488" i="64" s="1"/>
  <c r="BT489" i="64" s="1"/>
  <c r="BU490" i="64" s="1"/>
  <c r="BV491" i="64" s="1"/>
  <c r="BW492" i="64" s="1"/>
  <c r="BX493" i="64" s="1"/>
  <c r="BY494" i="64" s="1"/>
  <c r="BZ495" i="64" s="1"/>
  <c r="CA496" i="64" s="1"/>
  <c r="CB497" i="64" s="1"/>
  <c r="CC498" i="64" s="1"/>
  <c r="CD499" i="64" s="1"/>
  <c r="CE500" i="64" s="1"/>
  <c r="CF501" i="64" s="1"/>
  <c r="CG502" i="64" s="1"/>
  <c r="CH503" i="64" s="1"/>
  <c r="CI504" i="64" s="1"/>
  <c r="CJ505" i="64" s="1"/>
  <c r="CK506" i="64" s="1"/>
  <c r="CL507" i="64" s="1"/>
  <c r="CA997" i="64"/>
  <c r="CH764" i="64"/>
  <c r="AA2112" i="64"/>
  <c r="AA2125" i="64" s="1"/>
  <c r="BY436" i="64"/>
  <c r="BZ437" i="64" s="1"/>
  <c r="CA438" i="64" s="1"/>
  <c r="CB439" i="64" s="1"/>
  <c r="CC440" i="64" s="1"/>
  <c r="CD441" i="64" s="1"/>
  <c r="CE442" i="64" s="1"/>
  <c r="CF443" i="64" s="1"/>
  <c r="CG444" i="64" s="1"/>
  <c r="CH445" i="64" s="1"/>
  <c r="CI446" i="64" s="1"/>
  <c r="CJ447" i="64" s="1"/>
  <c r="CK448" i="64" s="1"/>
  <c r="CL449" i="64" s="1"/>
  <c r="BC1077" i="64"/>
  <c r="BS997" i="64"/>
  <c r="BT1303" i="64"/>
  <c r="BH613" i="64"/>
  <c r="AA997" i="64"/>
  <c r="AV997" i="64"/>
  <c r="AZ2966" i="64"/>
  <c r="AD1077" i="64"/>
  <c r="AS436" i="64"/>
  <c r="AT437" i="64" s="1"/>
  <c r="AU438" i="64" s="1"/>
  <c r="AV439" i="64" s="1"/>
  <c r="AW440" i="64" s="1"/>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CE613" i="64"/>
  <c r="W436" i="64"/>
  <c r="X437" i="64" s="1"/>
  <c r="Y438" i="64" s="1"/>
  <c r="Z439" i="64" s="1"/>
  <c r="AA440" i="64" s="1"/>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Q613" i="64"/>
  <c r="AB997" i="64"/>
  <c r="AD436" i="64"/>
  <c r="AE437" i="64" s="1"/>
  <c r="AF438" i="64" s="1"/>
  <c r="AG439" i="64" s="1"/>
  <c r="AH440" i="64" s="1"/>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AW613" i="64"/>
  <c r="AH2112" i="64"/>
  <c r="AH2125" i="64" s="1"/>
  <c r="AX613" i="64"/>
  <c r="AN2112" i="64"/>
  <c r="AN2125" i="64" s="1"/>
  <c r="Y1303" i="64"/>
  <c r="AK487" i="64"/>
  <c r="AL488" i="64" s="1"/>
  <c r="AM489" i="64" s="1"/>
  <c r="AN490" i="64" s="1"/>
  <c r="AO491" i="64" s="1"/>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436" i="64"/>
  <c r="BJ437" i="64" s="1"/>
  <c r="BK438" i="64" s="1"/>
  <c r="BL439" i="64" s="1"/>
  <c r="BM440" i="64" s="1"/>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AY1077" i="64"/>
  <c r="Z487" i="64"/>
  <c r="AA488" i="64" s="1"/>
  <c r="AB489" i="64" s="1"/>
  <c r="AC490" i="64" s="1"/>
  <c r="AD491" i="64" s="1"/>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J613" i="64"/>
  <c r="CJ1303" i="64"/>
  <c r="AG487" i="64"/>
  <c r="AH488" i="64" s="1"/>
  <c r="AI489" i="64" s="1"/>
  <c r="AJ490" i="64" s="1"/>
  <c r="AK491" i="64" s="1"/>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CI1077" i="64"/>
  <c r="AG2112" i="64"/>
  <c r="AG2125" i="64" s="1"/>
  <c r="AQ487" i="64"/>
  <c r="AR488" i="64" s="1"/>
  <c r="AS489" i="64" s="1"/>
  <c r="AT490" i="64" s="1"/>
  <c r="AU491" i="64" s="1"/>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CA764" i="64"/>
  <c r="AI487" i="64"/>
  <c r="AJ488" i="64" s="1"/>
  <c r="AK489" i="64" s="1"/>
  <c r="AL490" i="64" s="1"/>
  <c r="AM491" i="64" s="1"/>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AS997" i="64"/>
  <c r="CC2112" i="64"/>
  <c r="CC2125" i="64" s="1"/>
  <c r="BL2966" i="64"/>
  <c r="CF613" i="64"/>
  <c r="AX487" i="64"/>
  <c r="AY488" i="64" s="1"/>
  <c r="AZ489" i="64" s="1"/>
  <c r="BA490" i="64" s="1"/>
  <c r="BB491" i="64" s="1"/>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AG2966" i="64"/>
  <c r="AL613" i="64"/>
  <c r="BP1303" i="64"/>
  <c r="BH487" i="64"/>
  <c r="BI488" i="64" s="1"/>
  <c r="BJ489" i="64" s="1"/>
  <c r="BK490" i="64" s="1"/>
  <c r="BL491" i="64" s="1"/>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AD764" i="64"/>
  <c r="BC487" i="64"/>
  <c r="BD488" i="64" s="1"/>
  <c r="BE489" i="64" s="1"/>
  <c r="BF490" i="64" s="1"/>
  <c r="BG491" i="64" s="1"/>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BG613" i="64"/>
  <c r="AZ613" i="64"/>
  <c r="V1303" i="64"/>
  <c r="BS764" i="64"/>
  <c r="AB2966" i="64"/>
  <c r="AS1303" i="64"/>
  <c r="BX2112" i="64"/>
  <c r="BX2125" i="64" s="1"/>
  <c r="BE487" i="64"/>
  <c r="BF488" i="64" s="1"/>
  <c r="BG489" i="64" s="1"/>
  <c r="BH490" i="64" s="1"/>
  <c r="BI491" i="64" s="1"/>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BR1303" i="64"/>
  <c r="AS1077" i="64"/>
  <c r="AM436" i="64"/>
  <c r="AN437" i="64" s="1"/>
  <c r="AO438" i="64" s="1"/>
  <c r="AP439" i="64" s="1"/>
  <c r="AQ440" i="64" s="1"/>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CG2966" i="64"/>
  <c r="CD1077" i="64"/>
  <c r="AV1077" i="64"/>
  <c r="BN1303" i="64"/>
  <c r="CA2966" i="64"/>
  <c r="AC1077" i="64"/>
  <c r="AJ436" i="64"/>
  <c r="AK437" i="64" s="1"/>
  <c r="AL438" i="64" s="1"/>
  <c r="AM439" i="64" s="1"/>
  <c r="AN440" i="64" s="1"/>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P2112" i="64"/>
  <c r="BP2125" i="64" s="1"/>
  <c r="AG997" i="64"/>
  <c r="AK613" i="64"/>
  <c r="AK1077" i="64"/>
  <c r="BF436" i="64"/>
  <c r="BG437" i="64" s="1"/>
  <c r="BH438" i="64" s="1"/>
  <c r="BI439" i="64" s="1"/>
  <c r="BJ440" i="64" s="1"/>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BQ997" i="64"/>
  <c r="CF1303" i="64"/>
  <c r="BF487" i="64"/>
  <c r="BG488" i="64" s="1"/>
  <c r="BH489" i="64" s="1"/>
  <c r="BI490" i="64" s="1"/>
  <c r="BJ491" i="64" s="1"/>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AK2112" i="64"/>
  <c r="AK2125" i="64" s="1"/>
  <c r="BU2966" i="64"/>
  <c r="BK1303" i="64"/>
  <c r="U1077" i="64"/>
  <c r="AF997" i="64"/>
  <c r="AF764" i="64"/>
  <c r="BY997" i="64"/>
  <c r="BZ487" i="64"/>
  <c r="CA488" i="64" s="1"/>
  <c r="CB489" i="64" s="1"/>
  <c r="CC490" i="64" s="1"/>
  <c r="CD491" i="64" s="1"/>
  <c r="CE492" i="64" s="1"/>
  <c r="CF493" i="64" s="1"/>
  <c r="CG494" i="64" s="1"/>
  <c r="CH495" i="64" s="1"/>
  <c r="CI496" i="64" s="1"/>
  <c r="CJ497" i="64" s="1"/>
  <c r="CK498" i="64" s="1"/>
  <c r="CL499" i="64" s="1"/>
  <c r="AU2112" i="64"/>
  <c r="AU2125" i="64" s="1"/>
  <c r="BH436" i="64"/>
  <c r="BI437" i="64" s="1"/>
  <c r="BJ438" i="64" s="1"/>
  <c r="BK439" i="64" s="1"/>
  <c r="BL440" i="64" s="1"/>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BG997" i="64"/>
  <c r="AO997" i="64"/>
  <c r="AZ436" i="64"/>
  <c r="BA437" i="64" s="1"/>
  <c r="BB438" i="64" s="1"/>
  <c r="BC439" i="64" s="1"/>
  <c r="BD440" i="64" s="1"/>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CJ764" i="64"/>
  <c r="V2966" i="64"/>
  <c r="BB613" i="64"/>
  <c r="V1077" i="64"/>
  <c r="BT2112" i="64"/>
  <c r="BT2125" i="64" s="1"/>
  <c r="AF1077" i="64"/>
  <c r="CH997" i="64"/>
  <c r="BE997" i="64"/>
  <c r="AW997" i="64"/>
  <c r="BL764" i="64"/>
  <c r="AJ2966" i="64"/>
  <c r="CK764" i="64"/>
  <c r="AY764" i="64"/>
  <c r="CI487" i="64"/>
  <c r="CJ488" i="64" s="1"/>
  <c r="CK489" i="64" s="1"/>
  <c r="CL490" i="64" s="1"/>
  <c r="BE613" i="64"/>
  <c r="BQ2112" i="64"/>
  <c r="BQ2125" i="64" s="1"/>
  <c r="W2966" i="64"/>
  <c r="BB2966" i="64"/>
  <c r="BS2112" i="64"/>
  <c r="BS2125" i="64" s="1"/>
  <c r="AY2112" i="64"/>
  <c r="AY2125" i="64" s="1"/>
  <c r="AW2112" i="64"/>
  <c r="AW2125" i="64" s="1"/>
  <c r="BD2966" i="64"/>
  <c r="AX2966" i="64"/>
  <c r="AZ997" i="64"/>
  <c r="AM1303" i="64"/>
  <c r="BM997" i="64"/>
  <c r="AR2112" i="64"/>
  <c r="AR2125" i="64" s="1"/>
  <c r="AH436" i="64"/>
  <c r="AI437" i="64" s="1"/>
  <c r="AJ438" i="64" s="1"/>
  <c r="AK439" i="64" s="1"/>
  <c r="AL440" i="64" s="1"/>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AU1077" i="64"/>
  <c r="AC997" i="64"/>
  <c r="BO1077" i="64"/>
  <c r="AQ1077" i="64"/>
  <c r="AT1303" i="64"/>
  <c r="AH2966" i="64"/>
  <c r="AM997" i="64"/>
  <c r="CH2966" i="64"/>
  <c r="CH1077" i="64"/>
  <c r="AE1303" i="64"/>
  <c r="CE1303" i="64"/>
  <c r="CA1077" i="64"/>
  <c r="BK764" i="64"/>
  <c r="AL2966" i="64"/>
  <c r="T997" i="64"/>
  <c r="Y487" i="64"/>
  <c r="Z488" i="64" s="1"/>
  <c r="AA489" i="64" s="1"/>
  <c r="AB490" i="64" s="1"/>
  <c r="AC491" i="64" s="1"/>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E764" i="64"/>
  <c r="BJ436" i="64"/>
  <c r="BK437" i="64" s="1"/>
  <c r="BL438" i="64" s="1"/>
  <c r="BM439" i="64" s="1"/>
  <c r="BN440" i="64" s="1"/>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T487" i="64"/>
  <c r="U488" i="64" s="1"/>
  <c r="V489" i="64" s="1"/>
  <c r="W490" i="64" s="1"/>
  <c r="X491" i="64" s="1"/>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CD764" i="64"/>
  <c r="CD1303" i="64"/>
  <c r="BB764" i="64"/>
  <c r="AQ997" i="64"/>
  <c r="T2966" i="64"/>
  <c r="BC997" i="64"/>
  <c r="T436" i="64"/>
  <c r="U437" i="64" s="1"/>
  <c r="V438" i="64" s="1"/>
  <c r="W439" i="64" s="1"/>
  <c r="X440" i="64" s="1"/>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Y2966" i="64"/>
  <c r="CB997" i="64"/>
  <c r="T613" i="64"/>
  <c r="AE1077" i="64"/>
  <c r="AB1303" i="64"/>
  <c r="BF997" i="64"/>
  <c r="BJ613" i="64"/>
  <c r="CE997" i="64"/>
  <c r="AN764" i="64"/>
  <c r="AB764" i="64"/>
  <c r="AN436" i="64"/>
  <c r="AO437" i="64" s="1"/>
  <c r="AP438" i="64" s="1"/>
  <c r="AQ439" i="64" s="1"/>
  <c r="AR440" i="64" s="1"/>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W487" i="64"/>
  <c r="X488" i="64" s="1"/>
  <c r="Y489" i="64" s="1"/>
  <c r="Z490" i="64" s="1"/>
  <c r="AA491" i="64" s="1"/>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F2112" i="64"/>
  <c r="AF2125" i="64" s="1"/>
  <c r="BD2112" i="64"/>
  <c r="BD2125" i="64" s="1"/>
  <c r="BA436" i="64"/>
  <c r="BB437" i="64" s="1"/>
  <c r="BC438" i="64" s="1"/>
  <c r="BD439" i="64" s="1"/>
  <c r="BE440" i="64" s="1"/>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AZ764" i="64"/>
  <c r="BC1303" i="64"/>
  <c r="BU764" i="64"/>
  <c r="BJ1077" i="64"/>
  <c r="U436" i="64"/>
  <c r="V437" i="64" s="1"/>
  <c r="W438" i="64" s="1"/>
  <c r="X439" i="64" s="1"/>
  <c r="Y440" i="64" s="1"/>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Z997" i="64"/>
  <c r="AE487" i="64"/>
  <c r="AF488" i="64" s="1"/>
  <c r="AG489" i="64" s="1"/>
  <c r="AH490" i="64" s="1"/>
  <c r="AI491" i="64" s="1"/>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AU1303" i="64"/>
  <c r="AG436" i="64"/>
  <c r="AH437" i="64" s="1"/>
  <c r="AI438" i="64" s="1"/>
  <c r="AJ439" i="64" s="1"/>
  <c r="AK440" i="64" s="1"/>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AG613" i="64"/>
  <c r="CJ997" i="64"/>
  <c r="BU436" i="64"/>
  <c r="BV437" i="64" s="1"/>
  <c r="BW438" i="64" s="1"/>
  <c r="BX439" i="64" s="1"/>
  <c r="BY440" i="64" s="1"/>
  <c r="BZ441" i="64" s="1"/>
  <c r="CA442" i="64" s="1"/>
  <c r="CB443" i="64" s="1"/>
  <c r="CC444" i="64" s="1"/>
  <c r="CD445" i="64" s="1"/>
  <c r="CE446" i="64" s="1"/>
  <c r="CF447" i="64" s="1"/>
  <c r="CG448" i="64" s="1"/>
  <c r="CH449" i="64" s="1"/>
  <c r="CI450" i="64" s="1"/>
  <c r="CJ451" i="64" s="1"/>
  <c r="CK452" i="64" s="1"/>
  <c r="CL453" i="64" s="1"/>
  <c r="BB1077" i="64"/>
  <c r="BA997" i="64"/>
  <c r="AD997" i="64"/>
  <c r="CI613" i="64"/>
  <c r="BM1303" i="64"/>
  <c r="AH997" i="64"/>
  <c r="AG1077" i="64"/>
  <c r="BM1077" i="64"/>
  <c r="BU487" i="64"/>
  <c r="BV488" i="64" s="1"/>
  <c r="BW489" i="64" s="1"/>
  <c r="BX490" i="64" s="1"/>
  <c r="BY491" i="64" s="1"/>
  <c r="BZ492" i="64" s="1"/>
  <c r="CA493" i="64" s="1"/>
  <c r="CB494" i="64" s="1"/>
  <c r="CC495" i="64" s="1"/>
  <c r="CD496" i="64" s="1"/>
  <c r="CE497" i="64" s="1"/>
  <c r="CF498" i="64" s="1"/>
  <c r="CG499" i="64" s="1"/>
  <c r="CH500" i="64" s="1"/>
  <c r="CI501" i="64" s="1"/>
  <c r="CJ502" i="64" s="1"/>
  <c r="CK503" i="64" s="1"/>
  <c r="CL504" i="64" s="1"/>
  <c r="BB997" i="64"/>
  <c r="BU1303" i="64"/>
  <c r="BI1303" i="64"/>
  <c r="CA613" i="64"/>
  <c r="CG2112" i="64"/>
  <c r="CG2125" i="64" s="1"/>
  <c r="BY2112" i="64"/>
  <c r="BY2125" i="64" s="1"/>
  <c r="CC1077" i="64"/>
  <c r="BC764" i="64"/>
  <c r="CI2112" i="64"/>
  <c r="CI2125" i="64" s="1"/>
  <c r="BD436" i="64"/>
  <c r="BE437" i="64" s="1"/>
  <c r="BF438" i="64" s="1"/>
  <c r="BG439" i="64" s="1"/>
  <c r="BH440" i="64" s="1"/>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AN1077" i="64"/>
  <c r="BQ1077" i="64"/>
  <c r="BR613" i="64"/>
  <c r="CE487" i="64"/>
  <c r="CF488" i="64" s="1"/>
  <c r="CG489" i="64" s="1"/>
  <c r="CH490" i="64" s="1"/>
  <c r="CI491" i="64" s="1"/>
  <c r="CJ492" i="64" s="1"/>
  <c r="CK493" i="64" s="1"/>
  <c r="CL494" i="64" s="1"/>
  <c r="CB2966" i="64"/>
  <c r="CB487" i="64"/>
  <c r="CC488" i="64" s="1"/>
  <c r="CD489" i="64" s="1"/>
  <c r="CE490" i="64" s="1"/>
  <c r="CF491" i="64" s="1"/>
  <c r="CG492" i="64" s="1"/>
  <c r="CH493" i="64" s="1"/>
  <c r="CI494" i="64" s="1"/>
  <c r="CJ495" i="64" s="1"/>
  <c r="CK496" i="64" s="1"/>
  <c r="CL497" i="64" s="1"/>
  <c r="BZ2966" i="64"/>
  <c r="CF1077" i="64"/>
  <c r="BU997" i="64"/>
  <c r="BF1303" i="64"/>
  <c r="AJ1303" i="64"/>
  <c r="BE764" i="64"/>
  <c r="AE436" i="64"/>
  <c r="AF437" i="64" s="1"/>
  <c r="AG438" i="64" s="1"/>
  <c r="AH439" i="64" s="1"/>
  <c r="AI440" i="64" s="1"/>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G2966" i="64"/>
  <c r="W1077" i="64"/>
  <c r="BV1077" i="64"/>
  <c r="BQ764" i="64"/>
  <c r="BM487" i="64"/>
  <c r="BN488" i="64" s="1"/>
  <c r="BO489" i="64" s="1"/>
  <c r="BP490" i="64" s="1"/>
  <c r="BQ491" i="64" s="1"/>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BA487" i="64"/>
  <c r="BB488" i="64" s="1"/>
  <c r="BC489" i="64" s="1"/>
  <c r="BD490" i="64" s="1"/>
  <c r="BE491" i="64" s="1"/>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W997" i="64"/>
  <c r="BS487" i="64"/>
  <c r="BT488" i="64" s="1"/>
  <c r="BU489" i="64" s="1"/>
  <c r="BV490" i="64" s="1"/>
  <c r="BW491" i="64" s="1"/>
  <c r="BX492" i="64" s="1"/>
  <c r="BY493" i="64" s="1"/>
  <c r="BZ494" i="64" s="1"/>
  <c r="CA495" i="64" s="1"/>
  <c r="CB496" i="64" s="1"/>
  <c r="CC497" i="64" s="1"/>
  <c r="CD498" i="64" s="1"/>
  <c r="CE499" i="64" s="1"/>
  <c r="CF500" i="64" s="1"/>
  <c r="CG501" i="64" s="1"/>
  <c r="CH502" i="64" s="1"/>
  <c r="CI503" i="64" s="1"/>
  <c r="CJ504" i="64" s="1"/>
  <c r="CK505" i="64" s="1"/>
  <c r="CL506" i="64" s="1"/>
  <c r="BV487" i="64"/>
  <c r="BW488" i="64" s="1"/>
  <c r="BX489" i="64" s="1"/>
  <c r="BY490" i="64" s="1"/>
  <c r="BZ491" i="64" s="1"/>
  <c r="CA492" i="64" s="1"/>
  <c r="CB493" i="64" s="1"/>
  <c r="CC494" i="64" s="1"/>
  <c r="CD495" i="64" s="1"/>
  <c r="CE496" i="64" s="1"/>
  <c r="CF497" i="64" s="1"/>
  <c r="CG498" i="64" s="1"/>
  <c r="CH499" i="64" s="1"/>
  <c r="CI500" i="64" s="1"/>
  <c r="CJ501" i="64" s="1"/>
  <c r="CK502" i="64" s="1"/>
  <c r="CL503" i="64" s="1"/>
  <c r="BZ613" i="64"/>
  <c r="BI487" i="64"/>
  <c r="BJ488" i="64" s="1"/>
  <c r="BK489" i="64" s="1"/>
  <c r="BL490" i="64" s="1"/>
  <c r="BM491" i="64" s="1"/>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A1303" i="64"/>
  <c r="BO2966" i="64"/>
  <c r="AN1303" i="64"/>
  <c r="BE1077" i="64"/>
  <c r="W764" i="64"/>
  <c r="AZ1077" i="64"/>
  <c r="AV436" i="64"/>
  <c r="AW437" i="64" s="1"/>
  <c r="AX438" i="64" s="1"/>
  <c r="AY439" i="64" s="1"/>
  <c r="AZ440" i="64" s="1"/>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S436" i="64"/>
  <c r="BT437" i="64" s="1"/>
  <c r="BU438" i="64" s="1"/>
  <c r="BV439" i="64" s="1"/>
  <c r="BW440" i="64" s="1"/>
  <c r="BX441" i="64" s="1"/>
  <c r="BY442" i="64" s="1"/>
  <c r="BZ443" i="64" s="1"/>
  <c r="CA444" i="64" s="1"/>
  <c r="CB445" i="64" s="1"/>
  <c r="CC446" i="64" s="1"/>
  <c r="CD447" i="64" s="1"/>
  <c r="CE448" i="64" s="1"/>
  <c r="CF449" i="64" s="1"/>
  <c r="CG450" i="64" s="1"/>
  <c r="CH451" i="64" s="1"/>
  <c r="CI452" i="64" s="1"/>
  <c r="CJ453" i="64" s="1"/>
  <c r="CK454" i="64" s="1"/>
  <c r="CL455" i="64" s="1"/>
  <c r="AM613" i="64"/>
  <c r="AI2966" i="64"/>
  <c r="BP764" i="64"/>
  <c r="BE1303" i="64"/>
  <c r="CG1303" i="64"/>
  <c r="AT2966" i="64"/>
  <c r="X2112" i="64"/>
  <c r="X2125" i="64" s="1"/>
  <c r="CF2966" i="64"/>
  <c r="BF764" i="64"/>
  <c r="X2966" i="64"/>
  <c r="CB764" i="64"/>
  <c r="BC2966" i="64"/>
  <c r="U1303" i="64"/>
  <c r="BW1077" i="64"/>
  <c r="CF2112" i="64"/>
  <c r="CF2125" i="64" s="1"/>
  <c r="BY613" i="64"/>
  <c r="AD2112" i="64"/>
  <c r="AD2125" i="64" s="1"/>
  <c r="AJ997" i="64"/>
  <c r="AI764" i="64"/>
  <c r="CH436" i="64"/>
  <c r="CI437" i="64" s="1"/>
  <c r="CJ438" i="64" s="1"/>
  <c r="CK439" i="64" s="1"/>
  <c r="CL440" i="64" s="1"/>
  <c r="CG436" i="64"/>
  <c r="CH437" i="64" s="1"/>
  <c r="CI438" i="64" s="1"/>
  <c r="CJ439" i="64" s="1"/>
  <c r="CK440" i="64" s="1"/>
  <c r="CL441" i="64" s="1"/>
  <c r="AS487" i="64"/>
  <c r="AT488" i="64" s="1"/>
  <c r="AU489" i="64" s="1"/>
  <c r="AV490" i="64" s="1"/>
  <c r="AW491" i="64" s="1"/>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Y1077" i="64"/>
  <c r="AQ436" i="64"/>
  <c r="AR437" i="64" s="1"/>
  <c r="AS438" i="64" s="1"/>
  <c r="AT439" i="64" s="1"/>
  <c r="AU440" i="64" s="1"/>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AQ2112" i="64"/>
  <c r="AQ2125" i="64" s="1"/>
  <c r="CD487" i="64"/>
  <c r="CE488" i="64" s="1"/>
  <c r="CF489" i="64" s="1"/>
  <c r="CG490" i="64" s="1"/>
  <c r="CH491" i="64" s="1"/>
  <c r="CI492" i="64" s="1"/>
  <c r="CJ493" i="64" s="1"/>
  <c r="CK494" i="64" s="1"/>
  <c r="CL495" i="64" s="1"/>
  <c r="BU1077" i="64"/>
  <c r="AR487" i="64"/>
  <c r="AS488" i="64" s="1"/>
  <c r="AT489" i="64" s="1"/>
  <c r="AU490" i="64" s="1"/>
  <c r="AV491" i="64" s="1"/>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AY613" i="64"/>
  <c r="U2112" i="64"/>
  <c r="U2125" i="64" s="1"/>
  <c r="BR436" i="64"/>
  <c r="BS437" i="64" s="1"/>
  <c r="BT438" i="64" s="1"/>
  <c r="BU439" i="64" s="1"/>
  <c r="BV440" i="64" s="1"/>
  <c r="BW441" i="64" s="1"/>
  <c r="BX442" i="64" s="1"/>
  <c r="BY443" i="64" s="1"/>
  <c r="BZ444" i="64" s="1"/>
  <c r="CA445" i="64" s="1"/>
  <c r="CB446" i="64" s="1"/>
  <c r="CC447" i="64" s="1"/>
  <c r="CD448" i="64" s="1"/>
  <c r="CE449" i="64" s="1"/>
  <c r="CF450" i="64" s="1"/>
  <c r="CG451" i="64" s="1"/>
  <c r="CH452" i="64" s="1"/>
  <c r="CI453" i="64" s="1"/>
  <c r="CJ454" i="64" s="1"/>
  <c r="CK455" i="64" s="1"/>
  <c r="CL456" i="64" s="1"/>
  <c r="BA1077" i="64"/>
  <c r="AY997" i="64"/>
  <c r="AF613" i="64"/>
  <c r="BK997" i="64"/>
  <c r="BA613" i="64"/>
  <c r="CC2966" i="64"/>
  <c r="AK997" i="64"/>
  <c r="AD1303" i="64"/>
  <c r="W1303" i="64"/>
  <c r="BI764" i="64"/>
  <c r="BF1077" i="64"/>
  <c r="AL1077" i="64"/>
  <c r="BD764" i="64"/>
  <c r="BL1303" i="64"/>
  <c r="AF487" i="64"/>
  <c r="AG488" i="64" s="1"/>
  <c r="AH489" i="64" s="1"/>
  <c r="AI490" i="64" s="1"/>
  <c r="AJ491" i="64" s="1"/>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Z613" i="64"/>
  <c r="BZ764" i="64"/>
  <c r="AC764" i="64"/>
  <c r="CF436" i="64"/>
  <c r="CG437" i="64" s="1"/>
  <c r="CH438" i="64" s="1"/>
  <c r="CI439" i="64" s="1"/>
  <c r="CJ440" i="64" s="1"/>
  <c r="CK441" i="64" s="1"/>
  <c r="CL442" i="64" s="1"/>
  <c r="CC764" i="64"/>
  <c r="BF2112" i="64"/>
  <c r="BF2125" i="64" s="1"/>
  <c r="BX613" i="64"/>
  <c r="CK2966" i="64"/>
  <c r="AQ2966" i="64"/>
  <c r="AD613" i="64"/>
  <c r="AM2112" i="64"/>
  <c r="AM2125" i="64" s="1"/>
  <c r="V436" i="64"/>
  <c r="BN764" i="64"/>
  <c r="BN2112" i="64"/>
  <c r="BN2125" i="64" s="1"/>
  <c r="AT764" i="64"/>
  <c r="AX1077" i="64"/>
  <c r="BT1077" i="64"/>
  <c r="AM764" i="64"/>
  <c r="BP487" i="64"/>
  <c r="BQ488" i="64" s="1"/>
  <c r="BR489" i="64" s="1"/>
  <c r="BS490" i="64" s="1"/>
  <c r="BT491" i="64" s="1"/>
  <c r="BU492" i="64" s="1"/>
  <c r="BV493" i="64" s="1"/>
  <c r="BW494" i="64" s="1"/>
  <c r="BX495" i="64" s="1"/>
  <c r="BY496" i="64" s="1"/>
  <c r="BZ497" i="64" s="1"/>
  <c r="CA498" i="64" s="1"/>
  <c r="CB499" i="64" s="1"/>
  <c r="CC500" i="64" s="1"/>
  <c r="CD501" i="64" s="1"/>
  <c r="CE502" i="64" s="1"/>
  <c r="CF503" i="64" s="1"/>
  <c r="CG504" i="64" s="1"/>
  <c r="CH505" i="64" s="1"/>
  <c r="CI506" i="64" s="1"/>
  <c r="CJ507" i="64" s="1"/>
  <c r="CK508" i="64" s="1"/>
  <c r="CL509" i="64" s="1"/>
  <c r="U487" i="64"/>
  <c r="V488" i="64" s="1"/>
  <c r="W489" i="64" s="1"/>
  <c r="X490" i="64" s="1"/>
  <c r="Y491" i="64" s="1"/>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W2966" i="64"/>
  <c r="CG997" i="64"/>
  <c r="Z2966" i="64"/>
  <c r="AT2112" i="64"/>
  <c r="AT2125" i="64" s="1"/>
  <c r="AS2966" i="64"/>
  <c r="X613" i="64"/>
  <c r="CE2112" i="64"/>
  <c r="CE2125" i="64" s="1"/>
  <c r="BT487" i="64"/>
  <c r="BU488" i="64" s="1"/>
  <c r="BV489" i="64" s="1"/>
  <c r="BW490" i="64" s="1"/>
  <c r="BX491" i="64" s="1"/>
  <c r="BY492" i="64" s="1"/>
  <c r="BZ493" i="64" s="1"/>
  <c r="CA494" i="64" s="1"/>
  <c r="CB495" i="64" s="1"/>
  <c r="CC496" i="64" s="1"/>
  <c r="CD497" i="64" s="1"/>
  <c r="CE498" i="64" s="1"/>
  <c r="CF499" i="64" s="1"/>
  <c r="CG500" i="64" s="1"/>
  <c r="CH501" i="64" s="1"/>
  <c r="CI502" i="64" s="1"/>
  <c r="CJ503" i="64" s="1"/>
  <c r="CK504" i="64" s="1"/>
  <c r="CL505" i="64" s="1"/>
  <c r="AW1077" i="64"/>
  <c r="AT487" i="64"/>
  <c r="AU488" i="64" s="1"/>
  <c r="AV489" i="64" s="1"/>
  <c r="AW490" i="64" s="1"/>
  <c r="AX491" i="64" s="1"/>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Q613" i="64"/>
  <c r="AE613" i="64"/>
  <c r="BL1077" i="64"/>
  <c r="CB1303" i="64"/>
  <c r="W2112" i="64"/>
  <c r="W2125" i="64" s="1"/>
  <c r="T1077" i="64"/>
  <c r="U997" i="64"/>
  <c r="AG1303" i="64"/>
  <c r="BB2112" i="64"/>
  <c r="BB2125" i="64" s="1"/>
  <c r="BG764" i="64"/>
  <c r="BV1303" i="64"/>
  <c r="AD487" i="64"/>
  <c r="AE488" i="64" s="1"/>
  <c r="AF489" i="64" s="1"/>
  <c r="AG490" i="64" s="1"/>
  <c r="AH491" i="64" s="1"/>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AS2112" i="64"/>
  <c r="AS2125" i="64" s="1"/>
  <c r="AB2112" i="64"/>
  <c r="AB2125" i="64" s="1"/>
  <c r="CG613" i="64"/>
  <c r="BA2112" i="64"/>
  <c r="BA2125" i="64" s="1"/>
  <c r="BU2112" i="64"/>
  <c r="BU2125" i="64" s="1"/>
  <c r="AK764" i="64"/>
  <c r="CA2112" i="64"/>
  <c r="CA2125" i="64" s="1"/>
  <c r="AP436" i="64"/>
  <c r="AQ437" i="64" s="1"/>
  <c r="AR438" i="64" s="1"/>
  <c r="AS439" i="64" s="1"/>
  <c r="AT440" i="64" s="1"/>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T436" i="64"/>
  <c r="BU437" i="64" s="1"/>
  <c r="BV438" i="64" s="1"/>
  <c r="BW439" i="64" s="1"/>
  <c r="BX440" i="64" s="1"/>
  <c r="BY441" i="64" s="1"/>
  <c r="BZ442" i="64" s="1"/>
  <c r="CA443" i="64" s="1"/>
  <c r="CB444" i="64" s="1"/>
  <c r="CC445" i="64" s="1"/>
  <c r="CD446" i="64" s="1"/>
  <c r="CE447" i="64" s="1"/>
  <c r="CF448" i="64" s="1"/>
  <c r="CG449" i="64" s="1"/>
  <c r="CH450" i="64" s="1"/>
  <c r="CI451" i="64" s="1"/>
  <c r="CJ452" i="64" s="1"/>
  <c r="CK453" i="64" s="1"/>
  <c r="CL454" i="64" s="1"/>
  <c r="BT997" i="64"/>
  <c r="CF997" i="64"/>
  <c r="CI764" i="64"/>
  <c r="AW487" i="64"/>
  <c r="AX488" i="64" s="1"/>
  <c r="AY489" i="64" s="1"/>
  <c r="AZ490" i="64" s="1"/>
  <c r="BA491" i="64" s="1"/>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N997" i="64"/>
  <c r="AJ487" i="64"/>
  <c r="AK488" i="64" s="1"/>
  <c r="AL489" i="64" s="1"/>
  <c r="AM490" i="64" s="1"/>
  <c r="AN491" i="64" s="1"/>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AN2966" i="64"/>
  <c r="BB1303" i="64"/>
  <c r="AO2112" i="64"/>
  <c r="AO2125" i="64" s="1"/>
  <c r="Z436" i="64"/>
  <c r="AA437" i="64" s="1"/>
  <c r="AB438" i="64" s="1"/>
  <c r="AC439" i="64" s="1"/>
  <c r="AD440" i="64" s="1"/>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C613" i="64"/>
  <c r="BP1077" i="64"/>
  <c r="AP764" i="64"/>
  <c r="BX2966" i="64"/>
  <c r="Y436" i="64"/>
  <c r="Z437" i="64" s="1"/>
  <c r="AA438" i="64" s="1"/>
  <c r="AB439" i="64" s="1"/>
  <c r="AC440" i="64" s="1"/>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B1077" i="64"/>
  <c r="AW436" i="64"/>
  <c r="AX437" i="64" s="1"/>
  <c r="AY438" i="64" s="1"/>
  <c r="AZ439" i="64" s="1"/>
  <c r="BA440" i="64" s="1"/>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S1303" i="64"/>
  <c r="AL436" i="64"/>
  <c r="AM437" i="64" s="1"/>
  <c r="AN438" i="64" s="1"/>
  <c r="AO439" i="64" s="1"/>
  <c r="AP440" i="64" s="1"/>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AJ2" i="864"/>
  <c r="AI7" i="864"/>
  <c r="AI7" i="863"/>
  <c r="AI1" i="863"/>
  <c r="AI1" i="864"/>
  <c r="AI3" i="864"/>
  <c r="AI3" i="863"/>
  <c r="AJ3" i="861"/>
  <c r="AJ3" i="1393" s="1"/>
  <c r="AI4" i="861"/>
  <c r="AI4" i="1393" s="1"/>
  <c r="AE46" i="861"/>
  <c r="AC64" i="861"/>
  <c r="AF1949" i="64"/>
  <c r="AR2392" i="64"/>
  <c r="AR2394" i="64" s="1"/>
  <c r="DE1" i="864"/>
  <c r="DE20" i="864"/>
  <c r="AG34" i="863"/>
  <c r="AJ7" i="861"/>
  <c r="AJ7" i="1393" s="1"/>
  <c r="AK2" i="861"/>
  <c r="AK2" i="1393" s="1"/>
  <c r="AJ1" i="861"/>
  <c r="AJ1" i="1393"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16" i="64"/>
  <c r="Z2459" i="64"/>
  <c r="AA2457" i="64"/>
  <c r="AA2436" i="64"/>
  <c r="AA2438" i="64" s="1"/>
  <c r="Z2438" i="64"/>
  <c r="E893" i="64"/>
  <c r="E2241" i="64"/>
  <c r="E2288" i="64"/>
  <c r="E2293" i="64"/>
  <c r="E1725" i="64"/>
  <c r="E1749" i="64"/>
  <c r="E1771" i="64"/>
  <c r="E1866" i="64"/>
  <c r="E2670" i="64"/>
  <c r="E2636" i="64"/>
  <c r="E1902" i="64"/>
  <c r="E1937" i="64"/>
  <c r="E2534" i="64"/>
  <c r="E2602" i="64"/>
  <c r="E2089" i="64"/>
  <c r="E2133" i="64"/>
  <c r="E3167" i="64"/>
  <c r="E2188" i="64"/>
  <c r="E1336" i="64"/>
  <c r="E1286" i="64"/>
  <c r="AJ15" i="1393" l="1"/>
  <c r="AJ21" i="1393"/>
  <c r="AJ10" i="1393"/>
  <c r="AJ14" i="861" s="1"/>
  <c r="Z13" i="1393"/>
  <c r="Y18" i="1393"/>
  <c r="Y22" i="1393"/>
  <c r="Y19" i="861" s="1"/>
  <c r="AI14" i="1393"/>
  <c r="AJ3" i="1389"/>
  <c r="AJ22" i="1389" s="1"/>
  <c r="AJ3" i="1391"/>
  <c r="AJ1" i="1389"/>
  <c r="AJ1" i="1391"/>
  <c r="AK2" i="1389"/>
  <c r="AK2" i="1391"/>
  <c r="AJ7" i="1389"/>
  <c r="AJ7" i="1391"/>
  <c r="AI21" i="1391"/>
  <c r="AI15" i="1391"/>
  <c r="AI10" i="1391"/>
  <c r="AI13" i="861" s="1"/>
  <c r="AI22" i="1389"/>
  <c r="Y16" i="1391"/>
  <c r="AI4" i="1389"/>
  <c r="AI4" i="1391"/>
  <c r="AI1424" i="64" a="1"/>
  <c r="AI1424" i="64" s="1"/>
  <c r="AI1425" i="64" a="1"/>
  <c r="AI1425" i="64" s="1"/>
  <c r="AI1513" i="64" a="1"/>
  <c r="AI1513" i="64" s="1"/>
  <c r="AI1514" i="64" a="1"/>
  <c r="AI1514" i="64" s="1"/>
  <c r="AI1469" i="64" a="1"/>
  <c r="AI1469" i="64" s="1"/>
  <c r="AI1491" i="64" a="1"/>
  <c r="AI1491" i="64" s="1"/>
  <c r="AI1402" i="64" a="1"/>
  <c r="AI1402" i="64" s="1"/>
  <c r="AI1447" i="64" a="1"/>
  <c r="AI1447" i="64" s="1"/>
  <c r="AI656" i="64" a="1"/>
  <c r="AI656" i="64" s="1"/>
  <c r="AI652" i="64" a="1"/>
  <c r="AI652" i="64" s="1"/>
  <c r="AI646" i="64" a="1"/>
  <c r="AI646" i="64" s="1"/>
  <c r="AI647" i="64" s="1"/>
  <c r="V653" i="64"/>
  <c r="V657" i="64" s="1"/>
  <c r="V649" i="64"/>
  <c r="W644" i="64"/>
  <c r="W648" i="64" s="1"/>
  <c r="AH20" i="864"/>
  <c r="AH100" i="861" s="1"/>
  <c r="AH101" i="861" s="1"/>
  <c r="AH33" i="863"/>
  <c r="AH17" i="863" s="1"/>
  <c r="AH33" i="861" s="1"/>
  <c r="AH21" i="863"/>
  <c r="AH44" i="863"/>
  <c r="S1109" i="64"/>
  <c r="S1110" i="64" s="1"/>
  <c r="T461" i="64"/>
  <c r="AI4" i="64"/>
  <c r="AJ3" i="64"/>
  <c r="AJ1" i="64"/>
  <c r="AK2" i="64"/>
  <c r="AJ7" i="64"/>
  <c r="U461" i="64"/>
  <c r="T488" i="64"/>
  <c r="AR460" i="64"/>
  <c r="AS460" i="64" s="1"/>
  <c r="W437" i="64"/>
  <c r="V461" i="64"/>
  <c r="AK2" i="864"/>
  <c r="AJ1" i="864"/>
  <c r="AJ1" i="863"/>
  <c r="AI4" i="864"/>
  <c r="AI4" i="863"/>
  <c r="AJ7" i="864"/>
  <c r="AJ7" i="863"/>
  <c r="AJ3" i="863"/>
  <c r="AJ3" i="864"/>
  <c r="AK3" i="861"/>
  <c r="AK3" i="1393" s="1"/>
  <c r="AJ4" i="861"/>
  <c r="AJ4" i="1393" s="1"/>
  <c r="AE93" i="861"/>
  <c r="AE64" i="861"/>
  <c r="AD64" i="861"/>
  <c r="AG1949" i="64"/>
  <c r="AS2392" i="64"/>
  <c r="AS2394" i="64" s="1"/>
  <c r="DG18" i="864"/>
  <c r="DG17" i="864"/>
  <c r="DG16" i="864"/>
  <c r="DH2" i="864"/>
  <c r="DH19" i="864" s="1"/>
  <c r="DG3" i="864"/>
  <c r="DG4" i="864" s="1"/>
  <c r="DG7" i="864"/>
  <c r="DF20" i="864"/>
  <c r="AH51" i="863" a="1"/>
  <c r="AH51" i="863" s="1"/>
  <c r="AH53" i="863" a="1"/>
  <c r="AH53" i="863" s="1"/>
  <c r="AH49" i="863" a="1"/>
  <c r="AH49" i="863" s="1"/>
  <c r="AH34" i="863"/>
  <c r="DF1" i="864"/>
  <c r="AL2" i="861"/>
  <c r="AL2" i="1393" s="1"/>
  <c r="AK1" i="861"/>
  <c r="AK1" i="1393" s="1"/>
  <c r="AK7" i="861"/>
  <c r="AK7" i="1393"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16" i="64"/>
  <c r="AA2459" i="64"/>
  <c r="AB2457" i="64"/>
  <c r="AB2436" i="64"/>
  <c r="E896" i="64"/>
  <c r="E895" i="64"/>
  <c r="E3166" i="64"/>
  <c r="E1936" i="64"/>
  <c r="E1865" i="64"/>
  <c r="E2533" i="64"/>
  <c r="E2132" i="64"/>
  <c r="E2088" i="64"/>
  <c r="E1901" i="64"/>
  <c r="E1770" i="64"/>
  <c r="E2292" i="64"/>
  <c r="E2187" i="64"/>
  <c r="E1748" i="64"/>
  <c r="E2669" i="64"/>
  <c r="E2601" i="64"/>
  <c r="E2635" i="64"/>
  <c r="E1724" i="64"/>
  <c r="E2244" i="64"/>
  <c r="E2269" i="64"/>
  <c r="AI1470" i="64"/>
  <c r="AI1426" i="64"/>
  <c r="AI1492" i="64"/>
  <c r="AI1515" i="64"/>
  <c r="AI1448" i="64"/>
  <c r="AI1403" i="64"/>
  <c r="Z16" i="1393" l="1"/>
  <c r="AK15" i="1393"/>
  <c r="AK21" i="1393"/>
  <c r="AK10" i="1393"/>
  <c r="AK14" i="861" s="1"/>
  <c r="AJ14" i="1393"/>
  <c r="AJ13" i="1389"/>
  <c r="Y17" i="1391"/>
  <c r="AI14" i="1391"/>
  <c r="AJ4" i="1389"/>
  <c r="AJ4" i="1391"/>
  <c r="AK3" i="1389"/>
  <c r="AK22" i="1389" s="1"/>
  <c r="AK3" i="1391"/>
  <c r="AK7" i="1389"/>
  <c r="AK7" i="1391"/>
  <c r="AK1" i="1389"/>
  <c r="AK1" i="1391"/>
  <c r="AJ10" i="1391"/>
  <c r="AJ13" i="861" s="1"/>
  <c r="AJ21" i="1391"/>
  <c r="AJ15" i="1391"/>
  <c r="AL2" i="1389"/>
  <c r="AL2" i="1391"/>
  <c r="AA24" i="861"/>
  <c r="AJ1424" i="64" a="1"/>
  <c r="AJ1424" i="64" s="1"/>
  <c r="AJ1425" i="64" a="1"/>
  <c r="AJ1425" i="64" s="1"/>
  <c r="AJ1513" i="64" a="1"/>
  <c r="AJ1513" i="64" s="1"/>
  <c r="AJ1514" i="64" a="1"/>
  <c r="AJ1514" i="64" s="1"/>
  <c r="AJ1469" i="64" a="1"/>
  <c r="AJ1469" i="64" s="1"/>
  <c r="AJ1491" i="64" a="1"/>
  <c r="AJ1491" i="64" s="1"/>
  <c r="AJ1402" i="64" a="1"/>
  <c r="AJ1402" i="64" s="1"/>
  <c r="AJ1447" i="64" a="1"/>
  <c r="AJ1447" i="64" s="1"/>
  <c r="AI20" i="864"/>
  <c r="AI100" i="861" s="1"/>
  <c r="AI101" i="861" s="1"/>
  <c r="X644" i="64"/>
  <c r="X648" i="64" s="1"/>
  <c r="W653" i="64"/>
  <c r="W657" i="64" s="1"/>
  <c r="W649" i="64"/>
  <c r="AJ656" i="64" a="1"/>
  <c r="AJ656" i="64" s="1"/>
  <c r="AJ652" i="64" a="1"/>
  <c r="AJ652" i="64" s="1"/>
  <c r="AJ646" i="64" a="1"/>
  <c r="AJ646" i="64" s="1"/>
  <c r="AJ647" i="64" s="1"/>
  <c r="AI33" i="863"/>
  <c r="AI17" i="863" s="1"/>
  <c r="AI33" i="861" s="1"/>
  <c r="AI21" i="863"/>
  <c r="AI44" i="863"/>
  <c r="AK3" i="64"/>
  <c r="AK7" i="64"/>
  <c r="AL2" i="64"/>
  <c r="AK1" i="64"/>
  <c r="AJ4" i="64"/>
  <c r="U489" i="64"/>
  <c r="T512" i="64"/>
  <c r="X438" i="64"/>
  <c r="W461" i="64"/>
  <c r="AL2" i="864"/>
  <c r="AK7" i="863"/>
  <c r="AK7" i="864"/>
  <c r="AJ4" i="864"/>
  <c r="AJ4" i="863"/>
  <c r="AK1" i="863"/>
  <c r="AK1" i="864"/>
  <c r="AK3" i="864"/>
  <c r="AK3" i="863"/>
  <c r="AL3" i="861"/>
  <c r="AL3" i="1393" s="1"/>
  <c r="AK4" i="861"/>
  <c r="AK4" i="1393" s="1"/>
  <c r="AF46" i="861"/>
  <c r="AH1949" i="64"/>
  <c r="AT2392" i="64"/>
  <c r="AI53" i="863" a="1"/>
  <c r="AI53" i="863" s="1"/>
  <c r="AI49" i="863" a="1"/>
  <c r="AI49" i="863" s="1"/>
  <c r="AI51" i="863" a="1"/>
  <c r="AI51" i="863" s="1"/>
  <c r="AM2" i="861"/>
  <c r="AM2" i="1393" s="1"/>
  <c r="AL1" i="861"/>
  <c r="AL1" i="1393" s="1"/>
  <c r="AL7" i="861"/>
  <c r="AL7" i="1393"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16" i="64"/>
  <c r="AC2457" i="64"/>
  <c r="AB2459" i="64"/>
  <c r="AC2436" i="64"/>
  <c r="AB2438" i="64"/>
  <c r="E1727" i="64"/>
  <c r="E1726" i="64"/>
  <c r="E2535" i="64"/>
  <c r="E2536" i="64"/>
  <c r="E1751" i="64"/>
  <c r="E1750" i="64"/>
  <c r="E2604" i="64"/>
  <c r="E2603" i="64"/>
  <c r="E2189" i="64"/>
  <c r="E2190" i="64"/>
  <c r="E2090" i="64"/>
  <c r="E2091" i="64"/>
  <c r="E1868" i="64"/>
  <c r="E1867" i="64"/>
  <c r="E2671" i="64"/>
  <c r="E2672" i="64"/>
  <c r="E2268" i="64"/>
  <c r="E1904" i="64"/>
  <c r="E1903" i="64"/>
  <c r="E2638" i="64"/>
  <c r="E2637" i="64"/>
  <c r="E2295" i="64"/>
  <c r="E2294" i="64"/>
  <c r="E1939" i="64"/>
  <c r="E1938" i="64"/>
  <c r="E1772" i="64"/>
  <c r="E2134" i="64"/>
  <c r="E2135" i="64"/>
  <c r="E3168" i="64"/>
  <c r="E3169" i="64"/>
  <c r="E2247" i="64"/>
  <c r="E2246" i="64"/>
  <c r="E2264" i="64"/>
  <c r="E2184" i="64"/>
  <c r="E2152" i="64"/>
  <c r="E3163" i="64"/>
  <c r="E2129" i="64"/>
  <c r="E2085" i="64"/>
  <c r="E2598" i="64"/>
  <c r="E2530" i="64"/>
  <c r="E2498" i="64"/>
  <c r="E2041" i="64"/>
  <c r="E2005" i="64"/>
  <c r="E1933" i="64"/>
  <c r="E1898" i="64"/>
  <c r="E2632" i="64"/>
  <c r="E2666" i="64"/>
  <c r="AJ1448" i="64"/>
  <c r="AJ1403" i="64"/>
  <c r="AJ1492" i="64"/>
  <c r="AJ1426" i="64"/>
  <c r="AJ1515" i="64"/>
  <c r="AJ1470" i="64"/>
  <c r="AK13" i="1389" l="1"/>
  <c r="AK14" i="1393"/>
  <c r="AL10" i="1393"/>
  <c r="AL14" i="861" s="1"/>
  <c r="AL15" i="1393"/>
  <c r="AL21" i="1393"/>
  <c r="Z17" i="1393"/>
  <c r="AL3" i="1389"/>
  <c r="AL13" i="1389" s="1"/>
  <c r="AL3" i="1391"/>
  <c r="AJ14" i="1391"/>
  <c r="AK21" i="1391"/>
  <c r="AK15" i="1391"/>
  <c r="AK10" i="1391"/>
  <c r="AK13" i="861" s="1"/>
  <c r="AL7" i="1389"/>
  <c r="AL7" i="1391"/>
  <c r="AK4" i="1389"/>
  <c r="AK4" i="1391"/>
  <c r="AL1" i="1389"/>
  <c r="AL1" i="1391"/>
  <c r="AM2" i="1389"/>
  <c r="AM2" i="1391"/>
  <c r="Z13" i="1391"/>
  <c r="Y18" i="1391"/>
  <c r="Y22" i="1391"/>
  <c r="Y18" i="861" s="1"/>
  <c r="AK1424" i="64" a="1"/>
  <c r="AK1424" i="64" s="1"/>
  <c r="AK1425" i="64" a="1"/>
  <c r="AK1425" i="64" s="1"/>
  <c r="AK1513" i="64" a="1"/>
  <c r="AK1513" i="64" s="1"/>
  <c r="AK1514" i="64" a="1"/>
  <c r="AK1514" i="64" s="1"/>
  <c r="AK1469" i="64" a="1"/>
  <c r="AK1469" i="64" s="1"/>
  <c r="AK1491" i="64" a="1"/>
  <c r="AK1491" i="64" s="1"/>
  <c r="AK1402" i="64" a="1"/>
  <c r="AK1402" i="64" s="1"/>
  <c r="AK1447" i="64" a="1"/>
  <c r="AK1447" i="64" s="1"/>
  <c r="AJ20" i="864"/>
  <c r="AK652" i="64" a="1"/>
  <c r="AK652" i="64" s="1"/>
  <c r="AK646" i="64" a="1"/>
  <c r="AK646" i="64" s="1"/>
  <c r="AK647" i="64" s="1"/>
  <c r="AK656" i="64" a="1"/>
  <c r="AK656" i="64" s="1"/>
  <c r="X653" i="64"/>
  <c r="X657" i="64" s="1"/>
  <c r="X649" i="64"/>
  <c r="Y644" i="64"/>
  <c r="Y648" i="64" s="1"/>
  <c r="AJ33" i="863"/>
  <c r="AJ21" i="863"/>
  <c r="AJ44" i="863"/>
  <c r="AL3" i="64"/>
  <c r="AL7" i="64"/>
  <c r="AL1" i="64"/>
  <c r="AK4" i="64"/>
  <c r="AM2" i="64"/>
  <c r="V490" i="64"/>
  <c r="U512" i="64"/>
  <c r="Y439" i="64"/>
  <c r="X461" i="64"/>
  <c r="AM2" i="864"/>
  <c r="AK4" i="863"/>
  <c r="AK4" i="864"/>
  <c r="AL7" i="864"/>
  <c r="AL7" i="863"/>
  <c r="AL1" i="864"/>
  <c r="AL1" i="863"/>
  <c r="AL3" i="864"/>
  <c r="AL3" i="863"/>
  <c r="AL4" i="861"/>
  <c r="AL4" i="1393" s="1"/>
  <c r="AM3" i="861"/>
  <c r="AM3" i="1393" s="1"/>
  <c r="AF93" i="861"/>
  <c r="AI1949" i="64"/>
  <c r="AG46" i="861"/>
  <c r="AU2392" i="64"/>
  <c r="AT2394" i="64"/>
  <c r="AK1448" i="64"/>
  <c r="AK1492" i="64"/>
  <c r="AK1403" i="64"/>
  <c r="AK1515" i="64"/>
  <c r="AK1470" i="64"/>
  <c r="AK1426" i="64"/>
  <c r="AA13" i="1393" l="1"/>
  <c r="Z18" i="1393"/>
  <c r="Z22" i="1393"/>
  <c r="Z19" i="861" s="1"/>
  <c r="AL14" i="1393"/>
  <c r="AM10" i="1393"/>
  <c r="AM14" i="861" s="1"/>
  <c r="AM15" i="1393"/>
  <c r="AM21" i="1393"/>
  <c r="AL22" i="1389"/>
  <c r="AM3" i="1389"/>
  <c r="AM13" i="1389" s="1"/>
  <c r="AM3" i="1391"/>
  <c r="Z16" i="1391"/>
  <c r="AL4" i="1389"/>
  <c r="AL4" i="1391"/>
  <c r="AK14" i="1391"/>
  <c r="AL10" i="1391"/>
  <c r="AL13" i="861" s="1"/>
  <c r="AL15" i="1391"/>
  <c r="AL21" i="1391"/>
  <c r="AB24" i="861"/>
  <c r="AL1424" i="64" a="1"/>
  <c r="AL1424" i="64" s="1"/>
  <c r="AL1425" i="64" a="1"/>
  <c r="AL1425" i="64" s="1"/>
  <c r="AL1513" i="64" a="1"/>
  <c r="AL1513" i="64" s="1"/>
  <c r="AL1514" i="64" a="1"/>
  <c r="AL1514" i="64" s="1"/>
  <c r="AL1469" i="64" a="1"/>
  <c r="AL1469" i="64" s="1"/>
  <c r="AL1491" i="64" a="1"/>
  <c r="AL1491" i="64" s="1"/>
  <c r="AL1402" i="64" a="1"/>
  <c r="AL1402" i="64" s="1"/>
  <c r="AL1447" i="64" a="1"/>
  <c r="AL1447" i="64" s="1"/>
  <c r="Y649" i="64"/>
  <c r="Y653" i="64"/>
  <c r="Y657" i="64" s="1"/>
  <c r="Z644" i="64"/>
  <c r="Z648" i="64" s="1"/>
  <c r="AL656" i="64" a="1"/>
  <c r="AL656" i="64" s="1"/>
  <c r="AL652" i="64" a="1"/>
  <c r="AL652" i="64" s="1"/>
  <c r="AL646" i="64" a="1"/>
  <c r="AL646" i="64" s="1"/>
  <c r="AL647" i="64" s="1"/>
  <c r="AL4" i="64"/>
  <c r="AM3" i="64"/>
  <c r="Z440" i="64"/>
  <c r="Y461" i="64"/>
  <c r="W491" i="64"/>
  <c r="V512" i="64"/>
  <c r="AM3" i="863"/>
  <c r="AM3" i="864"/>
  <c r="AL4" i="863"/>
  <c r="AL4" i="864"/>
  <c r="AM4" i="861"/>
  <c r="AM4" i="1393" s="1"/>
  <c r="AG93" i="861"/>
  <c r="AF64" i="861"/>
  <c r="AH46" i="861"/>
  <c r="AG64" i="861"/>
  <c r="AV2392" i="64"/>
  <c r="AU2394" i="64"/>
  <c r="DI16" i="864"/>
  <c r="DI7" i="864"/>
  <c r="DI18" i="864"/>
  <c r="DI3" i="864"/>
  <c r="DI4" i="864" s="1"/>
  <c r="DI17" i="864"/>
  <c r="DJ2" i="864"/>
  <c r="DJ19" i="864" s="1"/>
  <c r="AN2" i="861"/>
  <c r="AN2" i="1393" s="1"/>
  <c r="AM1" i="861"/>
  <c r="AM1" i="1393" s="1"/>
  <c r="AM7" i="861"/>
  <c r="AM7" i="1393" s="1"/>
  <c r="AK43" i="863" a="1"/>
  <c r="AK43" i="863" s="1"/>
  <c r="AK41" i="863" a="1"/>
  <c r="AK41" i="863" s="1"/>
  <c r="AK40" i="863" a="1"/>
  <c r="AK40" i="863" s="1"/>
  <c r="AK39" i="863" a="1"/>
  <c r="AK39" i="863" s="1"/>
  <c r="AK42" i="863" a="1"/>
  <c r="AK42" i="863" s="1"/>
  <c r="AK32" i="863"/>
  <c r="AK29" i="863"/>
  <c r="AK30" i="863"/>
  <c r="AL2" i="863"/>
  <c r="AL31" i="863" s="1"/>
  <c r="AJ34" i="863"/>
  <c r="AJ17" i="863"/>
  <c r="AJ33" i="861" s="1"/>
  <c r="AJ100" i="861"/>
  <c r="AJ101"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16" i="64"/>
  <c r="AC2459" i="64"/>
  <c r="AD2457" i="64"/>
  <c r="AD2436" i="64"/>
  <c r="AD2438" i="64" s="1"/>
  <c r="AC2438" i="64"/>
  <c r="E2271" i="64"/>
  <c r="E2270" i="64"/>
  <c r="E1855" i="64"/>
  <c r="G1855" i="64" s="1"/>
  <c r="AL1403" i="64"/>
  <c r="AL1470" i="64"/>
  <c r="AL1492" i="64"/>
  <c r="AL1426" i="64"/>
  <c r="AL1448" i="64"/>
  <c r="AL1515" i="64"/>
  <c r="AM14" i="1393" l="1"/>
  <c r="AA16" i="1393"/>
  <c r="AL14" i="1391"/>
  <c r="AM4" i="1389"/>
  <c r="AM4" i="1391"/>
  <c r="AM22" i="1389"/>
  <c r="AM1" i="1389"/>
  <c r="AM1" i="1391"/>
  <c r="AN2" i="1389"/>
  <c r="AN2" i="1391"/>
  <c r="AM7" i="1389"/>
  <c r="AM7" i="1391"/>
  <c r="Z17" i="1391"/>
  <c r="AM10" i="1391"/>
  <c r="AM13" i="861" s="1"/>
  <c r="AM21" i="1391"/>
  <c r="AM15" i="1391"/>
  <c r="AM1424" i="64" a="1"/>
  <c r="AM1424" i="64" s="1"/>
  <c r="AM1425" i="64" a="1"/>
  <c r="AM1425" i="64" s="1"/>
  <c r="AM1513" i="64" a="1"/>
  <c r="AM1513" i="64" s="1"/>
  <c r="AM1514" i="64" a="1"/>
  <c r="AM1514" i="64" s="1"/>
  <c r="AM1469" i="64" a="1"/>
  <c r="AM1469" i="64" s="1"/>
  <c r="AM1491" i="64" a="1"/>
  <c r="AM1491" i="64" s="1"/>
  <c r="AM1402" i="64" a="1"/>
  <c r="AM1402" i="64" s="1"/>
  <c r="AM1447" i="64" a="1"/>
  <c r="AM1447" i="64" s="1"/>
  <c r="AM656" i="64" a="1"/>
  <c r="AM656" i="64" s="1"/>
  <c r="AM646" i="64" a="1"/>
  <c r="AM646" i="64" s="1"/>
  <c r="AM647" i="64" s="1"/>
  <c r="AM652" i="64" a="1"/>
  <c r="AM652" i="64" s="1"/>
  <c r="AA644" i="64"/>
  <c r="AA648" i="64" s="1"/>
  <c r="Z653" i="64"/>
  <c r="Z657" i="64" s="1"/>
  <c r="Z649" i="64"/>
  <c r="AK20" i="864"/>
  <c r="AK100" i="861" s="1"/>
  <c r="AK101" i="861" s="1"/>
  <c r="AK33" i="863"/>
  <c r="AK17" i="863" s="1"/>
  <c r="AK33" i="861" s="1"/>
  <c r="AK21" i="863"/>
  <c r="AK44" i="863"/>
  <c r="AM1" i="64"/>
  <c r="AM4" i="64"/>
  <c r="AM7" i="64"/>
  <c r="AN2" i="64"/>
  <c r="X492" i="64"/>
  <c r="W512" i="64"/>
  <c r="AA441" i="64"/>
  <c r="Z461" i="64"/>
  <c r="AN2" i="864"/>
  <c r="AM4" i="864"/>
  <c r="AM4" i="863"/>
  <c r="AM7" i="864"/>
  <c r="AM7" i="863"/>
  <c r="AM1" i="864"/>
  <c r="AM1" i="863"/>
  <c r="AN3" i="861"/>
  <c r="AN3" i="1393" s="1"/>
  <c r="AH93" i="861"/>
  <c r="AH64" i="861"/>
  <c r="AI46" i="861"/>
  <c r="AJ1949" i="64"/>
  <c r="AW2392" i="64"/>
  <c r="AW2394" i="64" s="1"/>
  <c r="AV2394" i="64"/>
  <c r="DI1" i="864"/>
  <c r="AK51" i="863" a="1"/>
  <c r="AK51" i="863" s="1"/>
  <c r="AK49" i="863" a="1"/>
  <c r="AK49" i="863" s="1"/>
  <c r="AK53" i="863" a="1"/>
  <c r="AK53" i="863" s="1"/>
  <c r="AO2" i="861"/>
  <c r="AO2" i="1393" s="1"/>
  <c r="AN1" i="861"/>
  <c r="AN1" i="1393" s="1"/>
  <c r="AN7" i="861"/>
  <c r="AN7" i="1393"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16" i="64"/>
  <c r="AE2457" i="64"/>
  <c r="AD2459" i="64"/>
  <c r="AE2436" i="64"/>
  <c r="E1862" i="64"/>
  <c r="E918" i="64"/>
  <c r="E1738" i="64"/>
  <c r="G1738" i="64" s="1"/>
  <c r="E1762" i="64"/>
  <c r="G1762" i="64" s="1"/>
  <c r="E1767" i="64"/>
  <c r="E1745" i="64"/>
  <c r="E1714" i="64"/>
  <c r="G1714" i="64" s="1"/>
  <c r="E1721" i="64"/>
  <c r="E1593" i="64"/>
  <c r="B1715" i="64"/>
  <c r="E940" i="64"/>
  <c r="E2282" i="64"/>
  <c r="E2258" i="64"/>
  <c r="E1331" i="64"/>
  <c r="AM1470" i="64"/>
  <c r="AM1403" i="64"/>
  <c r="AM1448" i="64"/>
  <c r="AM1492" i="64"/>
  <c r="AM1426" i="64"/>
  <c r="AM1515" i="64"/>
  <c r="AN21" i="1393" l="1"/>
  <c r="AN10" i="1393"/>
  <c r="AN14" i="861" s="1"/>
  <c r="AN15" i="1393"/>
  <c r="AA17" i="1393"/>
  <c r="AM14" i="1391"/>
  <c r="AA13" i="1391"/>
  <c r="Z18" i="1391"/>
  <c r="Z22" i="1391"/>
  <c r="Z18" i="861" s="1"/>
  <c r="AN3" i="1389"/>
  <c r="AN22" i="1389" s="1"/>
  <c r="AN3" i="1391"/>
  <c r="AN7" i="1389"/>
  <c r="AN7" i="1391"/>
  <c r="AN1" i="1389"/>
  <c r="AN1" i="1391"/>
  <c r="AO2" i="1389"/>
  <c r="AO2" i="1391"/>
  <c r="AC24" i="861"/>
  <c r="AA649" i="64"/>
  <c r="AB644" i="64"/>
  <c r="AB648" i="64" s="1"/>
  <c r="AA653" i="64"/>
  <c r="AA657" i="64" s="1"/>
  <c r="AL20" i="864"/>
  <c r="AL100" i="861" s="1"/>
  <c r="AL101" i="861" s="1"/>
  <c r="AL33" i="863"/>
  <c r="AL17" i="863" s="1"/>
  <c r="AL33" i="861" s="1"/>
  <c r="AL21" i="863"/>
  <c r="AL44" i="863"/>
  <c r="AN7" i="64"/>
  <c r="AN3" i="64"/>
  <c r="AN1" i="64"/>
  <c r="AO2" i="64"/>
  <c r="AB442" i="64"/>
  <c r="AA461" i="64"/>
  <c r="Y493" i="64"/>
  <c r="X512" i="64"/>
  <c r="AO2" i="864"/>
  <c r="AN7" i="864"/>
  <c r="AN7" i="863"/>
  <c r="AN1" i="864"/>
  <c r="AN1" i="863"/>
  <c r="AN3" i="863"/>
  <c r="AN3" i="864"/>
  <c r="AO3" i="861"/>
  <c r="AO3" i="1393" s="1"/>
  <c r="AN4" i="861"/>
  <c r="AN4" i="1393" s="1"/>
  <c r="AI93" i="861"/>
  <c r="AI64" i="861"/>
  <c r="AK1949" i="64"/>
  <c r="AJ46" i="861"/>
  <c r="AX2392" i="64"/>
  <c r="AF2416"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393" s="1"/>
  <c r="AO1" i="861"/>
  <c r="AO1" i="1393" s="1"/>
  <c r="AO7" i="861"/>
  <c r="AO7" i="1393" s="1"/>
  <c r="Z1" i="860"/>
  <c r="Z7" i="860"/>
  <c r="Z3" i="860"/>
  <c r="Z4" i="860" s="1"/>
  <c r="AA2" i="860"/>
  <c r="DE9" i="860"/>
  <c r="DE8" i="860"/>
  <c r="DE3" i="860"/>
  <c r="DF2" i="860"/>
  <c r="DD4" i="860"/>
  <c r="DD1" i="860"/>
  <c r="AE2459" i="64"/>
  <c r="AF2457" i="64"/>
  <c r="AF2436" i="64"/>
  <c r="AE2438" i="64"/>
  <c r="B915" i="64"/>
  <c r="B913" i="64"/>
  <c r="E1747" i="64"/>
  <c r="E1746" i="64"/>
  <c r="E1744" i="64"/>
  <c r="T40" i="64"/>
  <c r="U40" i="64"/>
  <c r="V40" i="64"/>
  <c r="W40" i="64"/>
  <c r="X40" i="64"/>
  <c r="Y40" i="64"/>
  <c r="Z40" i="64"/>
  <c r="AA40" i="64"/>
  <c r="AB40" i="64"/>
  <c r="AC40" i="64"/>
  <c r="AD40" i="64"/>
  <c r="AD543" i="64" s="1"/>
  <c r="AE40" i="64"/>
  <c r="AE543" i="64" s="1"/>
  <c r="AF40" i="64"/>
  <c r="AF543" i="64" s="1"/>
  <c r="AG40" i="64"/>
  <c r="AG543" i="64" s="1"/>
  <c r="AH40" i="64"/>
  <c r="AH543" i="64" s="1"/>
  <c r="AI40" i="64"/>
  <c r="AI543" i="64" s="1"/>
  <c r="AJ40" i="64"/>
  <c r="AJ543" i="64" s="1"/>
  <c r="AK40" i="64"/>
  <c r="AK543" i="64" s="1"/>
  <c r="AL40" i="64"/>
  <c r="AL543" i="64" s="1"/>
  <c r="AM40" i="64"/>
  <c r="AM543" i="64" s="1"/>
  <c r="AN40" i="64"/>
  <c r="AN543" i="64" s="1"/>
  <c r="AO40" i="64"/>
  <c r="AO543" i="64" s="1"/>
  <c r="AP40" i="64"/>
  <c r="AP543" i="64" s="1"/>
  <c r="AQ40" i="64"/>
  <c r="AQ543" i="64" s="1"/>
  <c r="AR40" i="64"/>
  <c r="AR543" i="64" s="1"/>
  <c r="AS40" i="64"/>
  <c r="AS543" i="64" s="1"/>
  <c r="AT40" i="64"/>
  <c r="AT543" i="64" s="1"/>
  <c r="AU40" i="64"/>
  <c r="AU543" i="64" s="1"/>
  <c r="AV40" i="64"/>
  <c r="AV543" i="64" s="1"/>
  <c r="AW40" i="64"/>
  <c r="AW543" i="64" s="1"/>
  <c r="AX40" i="64"/>
  <c r="AX543" i="64" s="1"/>
  <c r="AY40" i="64"/>
  <c r="AY543" i="64" s="1"/>
  <c r="AZ40" i="64"/>
  <c r="AZ543" i="64" s="1"/>
  <c r="BA40" i="64"/>
  <c r="BA543" i="64" s="1"/>
  <c r="BB40" i="64"/>
  <c r="BB543" i="64" s="1"/>
  <c r="BC40" i="64"/>
  <c r="BC543" i="64" s="1"/>
  <c r="BD40" i="64"/>
  <c r="BD543" i="64" s="1"/>
  <c r="BE40" i="64"/>
  <c r="BE543" i="64" s="1"/>
  <c r="BF40" i="64"/>
  <c r="BF543" i="64" s="1"/>
  <c r="BG40" i="64"/>
  <c r="BG543" i="64" s="1"/>
  <c r="BH40" i="64"/>
  <c r="BH543" i="64" s="1"/>
  <c r="BI40" i="64"/>
  <c r="BI543" i="64" s="1"/>
  <c r="BJ40" i="64"/>
  <c r="BJ543" i="64" s="1"/>
  <c r="BK40" i="64"/>
  <c r="BK543" i="64" s="1"/>
  <c r="BL40" i="64"/>
  <c r="BL543" i="64" s="1"/>
  <c r="BM40" i="64"/>
  <c r="BM543" i="64" s="1"/>
  <c r="BN40" i="64"/>
  <c r="BN543" i="64" s="1"/>
  <c r="BO40" i="64"/>
  <c r="BO543" i="64" s="1"/>
  <c r="BP40" i="64"/>
  <c r="BP543" i="64" s="1"/>
  <c r="BQ40" i="64"/>
  <c r="BQ543" i="64" s="1"/>
  <c r="BR40" i="64"/>
  <c r="BR543" i="64" s="1"/>
  <c r="BS40" i="64"/>
  <c r="BS543" i="64" s="1"/>
  <c r="BT40" i="64"/>
  <c r="BT543" i="64" s="1"/>
  <c r="BU40" i="64"/>
  <c r="BU543" i="64" s="1"/>
  <c r="BV40" i="64"/>
  <c r="BV543" i="64" s="1"/>
  <c r="BW40" i="64"/>
  <c r="BW543" i="64" s="1"/>
  <c r="BX40" i="64"/>
  <c r="BX543" i="64" s="1"/>
  <c r="BY40" i="64"/>
  <c r="BY543" i="64" s="1"/>
  <c r="BZ40" i="64"/>
  <c r="BZ543" i="64" s="1"/>
  <c r="CA40" i="64"/>
  <c r="CA543" i="64" s="1"/>
  <c r="CB40" i="64"/>
  <c r="CB543" i="64" s="1"/>
  <c r="CC40" i="64"/>
  <c r="CC543" i="64" s="1"/>
  <c r="CD40" i="64"/>
  <c r="CD543" i="64" s="1"/>
  <c r="CE40" i="64"/>
  <c r="CE543" i="64" s="1"/>
  <c r="CF40" i="64"/>
  <c r="CF543" i="64" s="1"/>
  <c r="CG40" i="64"/>
  <c r="CG543" i="64" s="1"/>
  <c r="CH40" i="64"/>
  <c r="CH543" i="64" s="1"/>
  <c r="CI40" i="64"/>
  <c r="CI543" i="64" s="1"/>
  <c r="CJ40" i="64"/>
  <c r="CJ543" i="64" s="1"/>
  <c r="CK40" i="64"/>
  <c r="CK543" i="64" s="1"/>
  <c r="S40" i="64"/>
  <c r="E39" i="64"/>
  <c r="E38" i="64"/>
  <c r="E37" i="64"/>
  <c r="E90" i="64"/>
  <c r="E2183" i="64"/>
  <c r="E190" i="64"/>
  <c r="E189" i="64"/>
  <c r="G189" i="64" s="1"/>
  <c r="E177" i="64"/>
  <c r="E176" i="64"/>
  <c r="E174" i="64"/>
  <c r="E242" i="64"/>
  <c r="E1335" i="64"/>
  <c r="E1592" i="64"/>
  <c r="E1285" i="64"/>
  <c r="E939" i="64"/>
  <c r="E941" i="64"/>
  <c r="E1279" i="64"/>
  <c r="G1279" i="64" s="1"/>
  <c r="E2147" i="64"/>
  <c r="B2147" i="64"/>
  <c r="AO21" i="1393" l="1"/>
  <c r="AO10" i="1393"/>
  <c r="AO14" i="861" s="1"/>
  <c r="AO15" i="1393"/>
  <c r="AB13" i="1393"/>
  <c r="AA18" i="1393"/>
  <c r="AA22" i="1393"/>
  <c r="AA19" i="861" s="1"/>
  <c r="AN14" i="1393"/>
  <c r="AO7" i="1389"/>
  <c r="AO7" i="1391"/>
  <c r="AO1" i="1389"/>
  <c r="AO1" i="1391"/>
  <c r="AP2" i="1389"/>
  <c r="AP2" i="1391"/>
  <c r="AN4" i="1389"/>
  <c r="AN4" i="1391"/>
  <c r="AO3" i="1389"/>
  <c r="AO22" i="1389" s="1"/>
  <c r="AO3" i="1391"/>
  <c r="AN10" i="1391"/>
  <c r="AN13" i="861" s="1"/>
  <c r="AN21" i="1391"/>
  <c r="AN15" i="1391"/>
  <c r="AA16" i="1391"/>
  <c r="AN13" i="1389"/>
  <c r="AN1424" i="64" a="1"/>
  <c r="AN1424" i="64" s="1"/>
  <c r="AN1425" i="64" a="1"/>
  <c r="AN1425" i="64" s="1"/>
  <c r="AN1513" i="64" a="1"/>
  <c r="AN1513" i="64" s="1"/>
  <c r="AN1514" i="64" a="1"/>
  <c r="AN1514" i="64" s="1"/>
  <c r="AN1469" i="64" a="1"/>
  <c r="AN1469" i="64" s="1"/>
  <c r="AN1491" i="64" a="1"/>
  <c r="AN1491" i="64" s="1"/>
  <c r="AN1402" i="64" a="1"/>
  <c r="AN1402" i="64" s="1"/>
  <c r="AN1447" i="64" a="1"/>
  <c r="AN1447" i="64" s="1"/>
  <c r="AM20" i="864"/>
  <c r="AM100" i="861" s="1"/>
  <c r="AM101" i="861" s="1"/>
  <c r="AN652" i="64" a="1"/>
  <c r="AN652" i="64" s="1"/>
  <c r="AN656" i="64" a="1"/>
  <c r="AN656" i="64" s="1"/>
  <c r="AN646" i="64" a="1"/>
  <c r="AN646" i="64" s="1"/>
  <c r="AN647" i="64" s="1"/>
  <c r="AC644" i="64"/>
  <c r="AC648" i="64" s="1"/>
  <c r="AB653" i="64"/>
  <c r="AB657" i="64" s="1"/>
  <c r="AB649" i="64"/>
  <c r="AM21" i="863"/>
  <c r="AM33" i="863"/>
  <c r="AM17" i="863" s="1"/>
  <c r="AM33" i="861" s="1"/>
  <c r="AM44" i="863"/>
  <c r="AO1" i="64"/>
  <c r="AP2" i="64"/>
  <c r="AO7" i="64"/>
  <c r="AN4" i="64"/>
  <c r="AO3" i="64"/>
  <c r="Z494" i="64"/>
  <c r="Y512" i="64"/>
  <c r="AC443" i="64"/>
  <c r="AB461" i="64"/>
  <c r="AP2" i="864"/>
  <c r="AO1" i="864"/>
  <c r="AO1" i="863"/>
  <c r="AN4" i="863"/>
  <c r="AN4" i="864"/>
  <c r="AO7" i="864"/>
  <c r="AO7" i="863"/>
  <c r="AO3" i="864"/>
  <c r="AO3" i="863"/>
  <c r="AP3" i="861"/>
  <c r="AP3" i="1393" s="1"/>
  <c r="AO4" i="861"/>
  <c r="AO4" i="1393" s="1"/>
  <c r="AJ93" i="861"/>
  <c r="AJ64" i="861"/>
  <c r="AL1949" i="64"/>
  <c r="AY2392" i="64"/>
  <c r="AX2394" i="64"/>
  <c r="AG2416" i="64"/>
  <c r="DK20" i="864"/>
  <c r="DK1" i="864"/>
  <c r="AM34" i="863"/>
  <c r="AP1" i="861"/>
  <c r="AP1" i="1393" s="1"/>
  <c r="AP7" i="861"/>
  <c r="AP7" i="1393" s="1"/>
  <c r="AQ2" i="861"/>
  <c r="AQ2" i="1393"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59" i="64"/>
  <c r="AG2457" i="64"/>
  <c r="AG2436" i="64"/>
  <c r="AG2438" i="64" s="1"/>
  <c r="AF2438" i="64"/>
  <c r="E2151" i="64"/>
  <c r="E2529" i="64"/>
  <c r="E2128" i="64"/>
  <c r="E2154" i="64"/>
  <c r="E2153" i="64"/>
  <c r="E2084" i="64"/>
  <c r="E3162" i="64"/>
  <c r="E3165" i="64"/>
  <c r="E3164" i="64"/>
  <c r="E2597" i="64"/>
  <c r="E2131" i="64"/>
  <c r="E2130" i="64"/>
  <c r="E2087" i="64"/>
  <c r="E2086" i="64"/>
  <c r="E2600" i="64"/>
  <c r="E2599" i="64"/>
  <c r="E2665" i="64"/>
  <c r="E2532" i="64"/>
  <c r="E2531" i="64"/>
  <c r="E2500" i="64"/>
  <c r="E2499" i="64"/>
  <c r="E2497" i="64"/>
  <c r="E1932" i="64"/>
  <c r="E2043" i="64"/>
  <c r="E2042" i="64"/>
  <c r="E2040" i="64"/>
  <c r="E2007" i="64"/>
  <c r="E2006" i="64"/>
  <c r="E2004" i="64"/>
  <c r="E1935" i="64"/>
  <c r="E1934" i="64"/>
  <c r="E1900" i="64"/>
  <c r="E1899" i="64"/>
  <c r="E1897" i="64"/>
  <c r="E2634" i="64"/>
  <c r="E2633" i="64"/>
  <c r="E2631" i="64"/>
  <c r="E1861" i="64"/>
  <c r="E2668" i="64"/>
  <c r="E2667" i="64"/>
  <c r="CI935" i="64"/>
  <c r="CA935" i="64"/>
  <c r="BS935" i="64"/>
  <c r="BK935" i="64"/>
  <c r="BC935" i="64"/>
  <c r="AU935" i="64"/>
  <c r="AM935" i="64"/>
  <c r="AE935" i="64"/>
  <c r="W935" i="64"/>
  <c r="E1864" i="64"/>
  <c r="E1863" i="64"/>
  <c r="E920" i="64"/>
  <c r="E919" i="64"/>
  <c r="E917" i="64"/>
  <c r="CJ935" i="64"/>
  <c r="CB935" i="64"/>
  <c r="BT935" i="64"/>
  <c r="BL935" i="64"/>
  <c r="BD935" i="64"/>
  <c r="AV935" i="64"/>
  <c r="AN935" i="64"/>
  <c r="AF935" i="64"/>
  <c r="X935" i="64"/>
  <c r="E1769" i="64"/>
  <c r="E1768" i="64"/>
  <c r="E1766" i="64"/>
  <c r="E2291" i="64"/>
  <c r="E2290" i="64"/>
  <c r="E2289" i="64"/>
  <c r="E540" i="64"/>
  <c r="E2240" i="64"/>
  <c r="E1723" i="64"/>
  <c r="E1722" i="64"/>
  <c r="E1720" i="64"/>
  <c r="CD935" i="64"/>
  <c r="BV935" i="64"/>
  <c r="BN935" i="64"/>
  <c r="BF935" i="64"/>
  <c r="AX935" i="64"/>
  <c r="AP935" i="64"/>
  <c r="AH935" i="64"/>
  <c r="Z935" i="64"/>
  <c r="AS935" i="64"/>
  <c r="BQ935" i="64"/>
  <c r="AK935" i="64"/>
  <c r="BY935" i="64"/>
  <c r="U935" i="64"/>
  <c r="BA935" i="64"/>
  <c r="BI935" i="64"/>
  <c r="AC935" i="64"/>
  <c r="CE935" i="64"/>
  <c r="BW935" i="64"/>
  <c r="BO935" i="64"/>
  <c r="BG935" i="64"/>
  <c r="AY935" i="64"/>
  <c r="AQ935" i="64"/>
  <c r="AI935" i="64"/>
  <c r="AA935" i="64"/>
  <c r="CH935" i="64"/>
  <c r="BZ935" i="64"/>
  <c r="BR935" i="64"/>
  <c r="BJ935" i="64"/>
  <c r="BB935" i="64"/>
  <c r="AT935" i="64"/>
  <c r="AL935" i="64"/>
  <c r="AD935" i="64"/>
  <c r="V935" i="64"/>
  <c r="CG935" i="64"/>
  <c r="CF935" i="64"/>
  <c r="BX935" i="64"/>
  <c r="BP935" i="64"/>
  <c r="BH935" i="64"/>
  <c r="AZ935" i="64"/>
  <c r="AR935" i="64"/>
  <c r="AJ935" i="64"/>
  <c r="AB935" i="64"/>
  <c r="T935" i="64"/>
  <c r="CK935" i="64"/>
  <c r="CC935" i="64"/>
  <c r="BU935" i="64"/>
  <c r="BM935" i="64"/>
  <c r="BE935" i="64"/>
  <c r="AW935" i="64"/>
  <c r="AO935" i="64"/>
  <c r="AG935" i="64"/>
  <c r="Y935" i="64"/>
  <c r="E2265" i="64"/>
  <c r="E2243" i="64"/>
  <c r="E2242" i="64"/>
  <c r="E2267" i="64"/>
  <c r="E2266" i="64"/>
  <c r="E2150" i="64"/>
  <c r="B2148" i="64"/>
  <c r="T625" i="64"/>
  <c r="U625" i="64"/>
  <c r="V625" i="64"/>
  <c r="W625" i="64"/>
  <c r="X625" i="64"/>
  <c r="Y625" i="64"/>
  <c r="Z625" i="64"/>
  <c r="AA625" i="64"/>
  <c r="AB625" i="64"/>
  <c r="AC625" i="64"/>
  <c r="AD625" i="64"/>
  <c r="AE625" i="64"/>
  <c r="AF625" i="64"/>
  <c r="AG625" i="64"/>
  <c r="AH625" i="64"/>
  <c r="AI625" i="64"/>
  <c r="AJ625" i="64"/>
  <c r="AK625" i="64"/>
  <c r="AL625" i="64"/>
  <c r="AM625" i="64"/>
  <c r="AN625" i="64"/>
  <c r="AO625" i="64"/>
  <c r="AP625" i="64"/>
  <c r="AQ625" i="64"/>
  <c r="AR625" i="64"/>
  <c r="AS625" i="64"/>
  <c r="AT625" i="64"/>
  <c r="AU625" i="64"/>
  <c r="AV625" i="64"/>
  <c r="AW625" i="64"/>
  <c r="AX625" i="64"/>
  <c r="AY625" i="64"/>
  <c r="AZ625" i="64"/>
  <c r="BA625" i="64"/>
  <c r="BB625" i="64"/>
  <c r="BC625" i="64"/>
  <c r="BD625" i="64"/>
  <c r="BE625" i="64"/>
  <c r="BF625" i="64"/>
  <c r="BG625" i="64"/>
  <c r="BH625" i="64"/>
  <c r="BI625" i="64"/>
  <c r="BJ625" i="64"/>
  <c r="BK625" i="64"/>
  <c r="BL625" i="64"/>
  <c r="BM625" i="64"/>
  <c r="BN625" i="64"/>
  <c r="BO625" i="64"/>
  <c r="BP625" i="64"/>
  <c r="BQ625" i="64"/>
  <c r="BR625" i="64"/>
  <c r="BS625" i="64"/>
  <c r="BT625" i="64"/>
  <c r="BU625" i="64"/>
  <c r="BV625" i="64"/>
  <c r="BW625" i="64"/>
  <c r="BX625" i="64"/>
  <c r="BY625" i="64"/>
  <c r="BZ625" i="64"/>
  <c r="CA625" i="64"/>
  <c r="CB625" i="64"/>
  <c r="CC625" i="64"/>
  <c r="CD625" i="64"/>
  <c r="CE625" i="64"/>
  <c r="CF625" i="64"/>
  <c r="CG625" i="64"/>
  <c r="CH625" i="64"/>
  <c r="CI625" i="64"/>
  <c r="CJ625" i="64"/>
  <c r="CK625" i="64"/>
  <c r="E1586" i="64"/>
  <c r="G1586" i="64" s="1"/>
  <c r="AN1470" i="64"/>
  <c r="AN1515" i="64"/>
  <c r="AN1492" i="64"/>
  <c r="AN1448" i="64"/>
  <c r="AN1426" i="64"/>
  <c r="AN1403" i="64"/>
  <c r="AO13" i="1389" l="1"/>
  <c r="AB16" i="1393"/>
  <c r="AP15" i="1393"/>
  <c r="AP10" i="1393"/>
  <c r="AP14" i="861" s="1"/>
  <c r="AP21" i="1393"/>
  <c r="AO14" i="1393"/>
  <c r="AA17" i="1391"/>
  <c r="AN14" i="1391"/>
  <c r="AP3" i="1389"/>
  <c r="AP13" i="1389" s="1"/>
  <c r="AP3" i="1391"/>
  <c r="AO4" i="1389"/>
  <c r="AO4" i="1391"/>
  <c r="AO21" i="1391"/>
  <c r="AO15" i="1391"/>
  <c r="AO10" i="1391"/>
  <c r="AO13" i="861" s="1"/>
  <c r="AQ2" i="1389"/>
  <c r="AQ2" i="1391"/>
  <c r="AP7" i="1389"/>
  <c r="AP7" i="1391"/>
  <c r="AP1" i="1389"/>
  <c r="AP1" i="1391"/>
  <c r="AP22" i="1389"/>
  <c r="AD24" i="861"/>
  <c r="AO1424" i="64" a="1"/>
  <c r="AO1424" i="64" s="1"/>
  <c r="AO1425" i="64" a="1"/>
  <c r="AO1425" i="64" s="1"/>
  <c r="AO1513" i="64" a="1"/>
  <c r="AO1513" i="64" s="1"/>
  <c r="AO1514" i="64" a="1"/>
  <c r="AO1514" i="64" s="1"/>
  <c r="AO1469" i="64" a="1"/>
  <c r="AO1469" i="64" s="1"/>
  <c r="AO1491" i="64" a="1"/>
  <c r="AO1491" i="64" s="1"/>
  <c r="AO1402" i="64" a="1"/>
  <c r="AO1402" i="64" s="1"/>
  <c r="AO1447" i="64" a="1"/>
  <c r="AO1447" i="64" s="1"/>
  <c r="AN20" i="864"/>
  <c r="AN100" i="861" s="1"/>
  <c r="AN101" i="861" s="1"/>
  <c r="AO652" i="64" a="1"/>
  <c r="AO652" i="64" s="1"/>
  <c r="AO646" i="64" a="1"/>
  <c r="AO646" i="64" s="1"/>
  <c r="AO647" i="64" s="1"/>
  <c r="AO656" i="64" a="1"/>
  <c r="AO656" i="64" s="1"/>
  <c r="AC649" i="64"/>
  <c r="AC653" i="64"/>
  <c r="AC657" i="64" s="1"/>
  <c r="AD644" i="64"/>
  <c r="AD648" i="64" s="1"/>
  <c r="AN33" i="863"/>
  <c r="AN17" i="863" s="1"/>
  <c r="AN33" i="861" s="1"/>
  <c r="AN21" i="863"/>
  <c r="AN44" i="863"/>
  <c r="AP3" i="64"/>
  <c r="AP1" i="64"/>
  <c r="AQ2" i="64"/>
  <c r="AP7" i="64"/>
  <c r="AO4" i="64"/>
  <c r="AD444" i="64"/>
  <c r="AC461" i="64"/>
  <c r="AA495" i="64"/>
  <c r="Z512" i="64"/>
  <c r="AQ2" i="864"/>
  <c r="AP1" i="863"/>
  <c r="AP1" i="864"/>
  <c r="AO4" i="863"/>
  <c r="AO4" i="864"/>
  <c r="AP3" i="864"/>
  <c r="AP3" i="863"/>
  <c r="AP7" i="864"/>
  <c r="AP7" i="863"/>
  <c r="AQ3" i="861"/>
  <c r="AQ3" i="1393" s="1"/>
  <c r="AP4" i="861"/>
  <c r="AP4" i="1393" s="1"/>
  <c r="AK46" i="861"/>
  <c r="AL46" i="861"/>
  <c r="AM1949" i="64"/>
  <c r="AZ2392" i="64"/>
  <c r="AZ2394" i="64" s="1"/>
  <c r="AY2394" i="64"/>
  <c r="AH2416" i="64"/>
  <c r="DL1" i="864"/>
  <c r="AN34" i="863"/>
  <c r="AO17" i="864"/>
  <c r="AO16" i="864"/>
  <c r="AO18" i="864"/>
  <c r="AP19" i="864"/>
  <c r="AQ7" i="861"/>
  <c r="AQ7" i="1393" s="1"/>
  <c r="AR2" i="861"/>
  <c r="AR2" i="1393" s="1"/>
  <c r="AQ1" i="861"/>
  <c r="AQ1" i="1393"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59" i="64"/>
  <c r="AH2457" i="64"/>
  <c r="AH2436" i="64"/>
  <c r="B837" i="64"/>
  <c r="B862" i="64"/>
  <c r="B1738" i="64"/>
  <c r="B937" i="64"/>
  <c r="E2185" i="64"/>
  <c r="AO1470" i="64"/>
  <c r="AO1448" i="64"/>
  <c r="AO1403" i="64"/>
  <c r="AO1515" i="64"/>
  <c r="AO1492" i="64"/>
  <c r="AO1426" i="64"/>
  <c r="AP14" i="1393" l="1"/>
  <c r="AB17" i="1393"/>
  <c r="AQ15" i="1393"/>
  <c r="AQ10" i="1393"/>
  <c r="AQ14" i="861" s="1"/>
  <c r="AQ21" i="1393"/>
  <c r="AP4" i="1389"/>
  <c r="AP4" i="1391"/>
  <c r="AO14" i="1391"/>
  <c r="AR2" i="1389"/>
  <c r="AR2" i="1391"/>
  <c r="AQ3" i="1389"/>
  <c r="AQ22" i="1389" s="1"/>
  <c r="AQ3" i="1391"/>
  <c r="AQ1" i="1389"/>
  <c r="AQ1" i="1391"/>
  <c r="AQ7" i="1389"/>
  <c r="AQ7" i="1391"/>
  <c r="AP10" i="1391"/>
  <c r="AP13" i="861" s="1"/>
  <c r="AP21" i="1391"/>
  <c r="AP15" i="1391"/>
  <c r="AA18" i="1391"/>
  <c r="AB13" i="1391"/>
  <c r="AA22" i="1391"/>
  <c r="AA18" i="861" s="1"/>
  <c r="AP1424" i="64" a="1"/>
  <c r="AP1424" i="64" s="1"/>
  <c r="AP1425" i="64" a="1"/>
  <c r="AP1425" i="64" s="1"/>
  <c r="AP1513" i="64" a="1"/>
  <c r="AP1513" i="64" s="1"/>
  <c r="AP1514" i="64" a="1"/>
  <c r="AP1514" i="64" s="1"/>
  <c r="AP1469" i="64" a="1"/>
  <c r="AP1469" i="64" s="1"/>
  <c r="AP1491" i="64" a="1"/>
  <c r="AP1491" i="64" s="1"/>
  <c r="AP1402" i="64" a="1"/>
  <c r="AP1402" i="64" s="1"/>
  <c r="AP1447" i="64" a="1"/>
  <c r="AP1447" i="64" s="1"/>
  <c r="AO21" i="863"/>
  <c r="AP656" i="64" a="1"/>
  <c r="AP656" i="64" s="1"/>
  <c r="AP652" i="64" a="1"/>
  <c r="AP652" i="64" s="1"/>
  <c r="AP646" i="64" a="1"/>
  <c r="AP646" i="64" s="1"/>
  <c r="AP647" i="64" s="1"/>
  <c r="AE644" i="64"/>
  <c r="AE648" i="64" s="1"/>
  <c r="AD653" i="64"/>
  <c r="AD657" i="64" s="1"/>
  <c r="AD649" i="64"/>
  <c r="AO20" i="864"/>
  <c r="AO100" i="861" s="1"/>
  <c r="AO101" i="861" s="1"/>
  <c r="AO33" i="863"/>
  <c r="AO17" i="863" s="1"/>
  <c r="AO33" i="861" s="1"/>
  <c r="AO44" i="863"/>
  <c r="AQ3" i="64"/>
  <c r="AR2" i="64"/>
  <c r="AQ1" i="64"/>
  <c r="AQ7" i="64"/>
  <c r="AP4" i="64"/>
  <c r="AB496" i="64"/>
  <c r="AA512" i="64"/>
  <c r="AE445" i="64"/>
  <c r="AD461" i="64"/>
  <c r="AR2" i="864"/>
  <c r="AQ7" i="864"/>
  <c r="AQ7" i="863"/>
  <c r="AP4" i="864"/>
  <c r="AP4" i="863"/>
  <c r="AQ3" i="864"/>
  <c r="AQ3" i="863"/>
  <c r="AQ1" i="864"/>
  <c r="AQ1" i="863"/>
  <c r="AR3" i="861"/>
  <c r="AR3" i="1393" s="1"/>
  <c r="AQ4" i="861"/>
  <c r="AQ4" i="1393" s="1"/>
  <c r="AL93" i="861"/>
  <c r="AK93" i="861"/>
  <c r="AK64" i="861"/>
  <c r="AM46" i="861"/>
  <c r="AN1949" i="64"/>
  <c r="BA2392" i="64"/>
  <c r="AI2416"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393" s="1"/>
  <c r="AS2" i="861"/>
  <c r="AS2" i="1393" s="1"/>
  <c r="AR1" i="861"/>
  <c r="AR1" i="1393" s="1"/>
  <c r="AD2" i="860"/>
  <c r="AC7" i="860"/>
  <c r="AC1" i="860"/>
  <c r="AC3" i="860"/>
  <c r="AC4" i="860" s="1"/>
  <c r="DG1" i="860"/>
  <c r="DG4" i="860"/>
  <c r="DH9" i="860"/>
  <c r="DH8" i="860"/>
  <c r="DH3" i="860"/>
  <c r="DI2" i="860"/>
  <c r="AH2459" i="64"/>
  <c r="AI2457" i="64"/>
  <c r="AI2436" i="64"/>
  <c r="AI2438" i="64" s="1"/>
  <c r="AH2438" i="64"/>
  <c r="L89" i="64"/>
  <c r="M89" i="64"/>
  <c r="N89" i="64"/>
  <c r="O89" i="64"/>
  <c r="P89" i="64"/>
  <c r="K89" i="64"/>
  <c r="E2149" i="64"/>
  <c r="E2148" i="64"/>
  <c r="G2148" i="64" s="1"/>
  <c r="E2146" i="64"/>
  <c r="AP1448" i="64"/>
  <c r="AP1426" i="64"/>
  <c r="AP1470" i="64"/>
  <c r="AP1515" i="64"/>
  <c r="AP1492" i="64"/>
  <c r="AP1403" i="64"/>
  <c r="AQ14" i="1393" l="1"/>
  <c r="AB18" i="1393"/>
  <c r="AC13" i="1393"/>
  <c r="AB22" i="1393"/>
  <c r="AB19" i="861" s="1"/>
  <c r="AR10" i="1393"/>
  <c r="AR14" i="861" s="1"/>
  <c r="AR21" i="1393"/>
  <c r="AR15" i="1393"/>
  <c r="AQ13" i="1389"/>
  <c r="AR3" i="1389"/>
  <c r="AR22" i="1389" s="1"/>
  <c r="AR3" i="1391"/>
  <c r="AP14" i="1391"/>
  <c r="AS2" i="1389"/>
  <c r="AS2" i="1391"/>
  <c r="AR7" i="1389"/>
  <c r="AR7" i="1391"/>
  <c r="AQ21" i="1391"/>
  <c r="AQ10" i="1391"/>
  <c r="AQ13" i="861" s="1"/>
  <c r="AQ15" i="1391"/>
  <c r="AR1" i="1389"/>
  <c r="AR1" i="1391"/>
  <c r="AB16" i="1391"/>
  <c r="AQ4" i="1389"/>
  <c r="AQ4" i="1391"/>
  <c r="AE24" i="861"/>
  <c r="AQ1424" i="64" a="1"/>
  <c r="AQ1424" i="64" s="1"/>
  <c r="AQ1425" i="64" a="1"/>
  <c r="AQ1425" i="64" s="1"/>
  <c r="AQ1513" i="64" a="1"/>
  <c r="AQ1513" i="64" s="1"/>
  <c r="AQ1514" i="64" a="1"/>
  <c r="AQ1514" i="64" s="1"/>
  <c r="AQ1469" i="64" a="1"/>
  <c r="AQ1469" i="64" s="1"/>
  <c r="AQ1491" i="64" a="1"/>
  <c r="AQ1491" i="64" s="1"/>
  <c r="AQ1402" i="64" a="1"/>
  <c r="AQ1402" i="64" s="1"/>
  <c r="AQ1447" i="64" a="1"/>
  <c r="AQ1447" i="64" s="1"/>
  <c r="AP20" i="864"/>
  <c r="AP100" i="861" s="1"/>
  <c r="AP101" i="861" s="1"/>
  <c r="AF644" i="64"/>
  <c r="AF648" i="64" s="1"/>
  <c r="AE649" i="64"/>
  <c r="AE653" i="64"/>
  <c r="AE657" i="64" s="1"/>
  <c r="AQ656" i="64" a="1"/>
  <c r="AQ656" i="64" s="1"/>
  <c r="AQ652" i="64" a="1"/>
  <c r="AQ652" i="64" s="1"/>
  <c r="AQ646" i="64" a="1"/>
  <c r="AQ646" i="64" s="1"/>
  <c r="AQ647" i="64" s="1"/>
  <c r="AP21" i="863"/>
  <c r="AP33" i="863"/>
  <c r="AP17" i="863" s="1"/>
  <c r="AP33" i="861" s="1"/>
  <c r="AP44" i="863"/>
  <c r="AR1" i="64"/>
  <c r="AR7" i="64"/>
  <c r="AS2" i="64"/>
  <c r="AQ4" i="64"/>
  <c r="AR3" i="64"/>
  <c r="AF446" i="64"/>
  <c r="AE461" i="64"/>
  <c r="AC497" i="64"/>
  <c r="AB512" i="64"/>
  <c r="AS2" i="864"/>
  <c r="AR7" i="864"/>
  <c r="AR7" i="863"/>
  <c r="AQ4" i="864"/>
  <c r="AQ4" i="863"/>
  <c r="AR3" i="863"/>
  <c r="AR3" i="864"/>
  <c r="AR1" i="864"/>
  <c r="AR1" i="863"/>
  <c r="AS3" i="861"/>
  <c r="AS3" i="1393" s="1"/>
  <c r="AR4" i="861"/>
  <c r="AR4" i="1393" s="1"/>
  <c r="AM93" i="861"/>
  <c r="AO1949" i="64"/>
  <c r="BB2392" i="64"/>
  <c r="BA2394" i="64"/>
  <c r="AJ2416" i="64"/>
  <c r="AP51" i="863" a="1"/>
  <c r="AP51" i="863" s="1"/>
  <c r="AP49" i="863" a="1"/>
  <c r="AP49" i="863" s="1"/>
  <c r="AP53" i="863" a="1"/>
  <c r="AP53" i="863" s="1"/>
  <c r="AP34" i="863"/>
  <c r="AQ18" i="864"/>
  <c r="AQ17" i="864"/>
  <c r="AQ16" i="864"/>
  <c r="AR19" i="864"/>
  <c r="AT2" i="861"/>
  <c r="AT2" i="1393" s="1"/>
  <c r="AS1" i="861"/>
  <c r="AS1" i="1393" s="1"/>
  <c r="AS7" i="861"/>
  <c r="AS7" i="1393"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57" i="64"/>
  <c r="AI2459" i="64"/>
  <c r="AJ2436" i="64"/>
  <c r="AJ2438" i="64" s="1"/>
  <c r="B1281" i="64"/>
  <c r="B1279" i="64" s="1"/>
  <c r="B1586" i="64"/>
  <c r="E536" i="64"/>
  <c r="E538" i="64"/>
  <c r="E537" i="64"/>
  <c r="G537" i="64" s="1"/>
  <c r="E535" i="64"/>
  <c r="E84" i="64"/>
  <c r="G84" i="64" s="1"/>
  <c r="E85" i="64"/>
  <c r="G85" i="64" s="1"/>
  <c r="E86" i="64"/>
  <c r="G86" i="64" s="1"/>
  <c r="E87" i="64"/>
  <c r="G87" i="64" s="1"/>
  <c r="E88" i="64"/>
  <c r="G88" i="64" s="1"/>
  <c r="E89" i="64"/>
  <c r="G89" i="64" s="1"/>
  <c r="E83" i="64"/>
  <c r="AQ1426" i="64"/>
  <c r="AQ1470" i="64"/>
  <c r="AQ1515" i="64"/>
  <c r="AQ1448" i="64"/>
  <c r="AQ1492" i="64"/>
  <c r="AQ1403" i="64"/>
  <c r="AR14" i="1393" l="1"/>
  <c r="AC16" i="1393"/>
  <c r="AS10" i="1393"/>
  <c r="AS14" i="861" s="1"/>
  <c r="AS21" i="1393"/>
  <c r="AS15" i="1393"/>
  <c r="AB17" i="1391"/>
  <c r="AS7" i="1389"/>
  <c r="AS7" i="1391"/>
  <c r="AR4" i="1389"/>
  <c r="AR4" i="1391"/>
  <c r="AQ14" i="1391"/>
  <c r="AS3" i="1389"/>
  <c r="AS13" i="1389" s="1"/>
  <c r="AS3" i="1391"/>
  <c r="AR13" i="1389"/>
  <c r="AS1" i="1389"/>
  <c r="AS1" i="1391"/>
  <c r="AR15" i="1391"/>
  <c r="AR21" i="1391"/>
  <c r="AR10" i="1391"/>
  <c r="AR13" i="861" s="1"/>
  <c r="AT2" i="1389"/>
  <c r="AT2" i="1391"/>
  <c r="AR1424" i="64" a="1"/>
  <c r="AR1424" i="64" s="1"/>
  <c r="AR1425" i="64" a="1"/>
  <c r="AR1425" i="64" s="1"/>
  <c r="AR1513" i="64" a="1"/>
  <c r="AR1513" i="64" s="1"/>
  <c r="AR1514" i="64" a="1"/>
  <c r="AR1514" i="64" s="1"/>
  <c r="AR1469" i="64" a="1"/>
  <c r="AR1469" i="64" s="1"/>
  <c r="AR1491" i="64" a="1"/>
  <c r="AR1491" i="64" s="1"/>
  <c r="AR1402" i="64" a="1"/>
  <c r="AR1402" i="64" s="1"/>
  <c r="AR1447" i="64" a="1"/>
  <c r="AR1447" i="64" s="1"/>
  <c r="AQ20" i="864"/>
  <c r="AQ100" i="861" s="1"/>
  <c r="AQ101" i="861" s="1"/>
  <c r="AR656" i="64" a="1"/>
  <c r="AR656" i="64" s="1"/>
  <c r="AR652" i="64" a="1"/>
  <c r="AR652" i="64" s="1"/>
  <c r="AR646" i="64" a="1"/>
  <c r="AR646" i="64" s="1"/>
  <c r="AR647" i="64" s="1"/>
  <c r="AF653" i="64"/>
  <c r="AF657" i="64" s="1"/>
  <c r="AG644" i="64"/>
  <c r="AG648" i="64" s="1"/>
  <c r="AF649" i="64"/>
  <c r="AQ21" i="863"/>
  <c r="AQ33" i="863"/>
  <c r="AQ17" i="863" s="1"/>
  <c r="AQ33" i="861" s="1"/>
  <c r="AQ44" i="863"/>
  <c r="AR4" i="64"/>
  <c r="AS3" i="64"/>
  <c r="AS7" i="64"/>
  <c r="AS1" i="64"/>
  <c r="AT2" i="64"/>
  <c r="AD498" i="64"/>
  <c r="AC512" i="64"/>
  <c r="AG447" i="64"/>
  <c r="AF461" i="64"/>
  <c r="AT2" i="864"/>
  <c r="AS7" i="863"/>
  <c r="AS7" i="864"/>
  <c r="AS1" i="863"/>
  <c r="AS1" i="864"/>
  <c r="AR4" i="864"/>
  <c r="AR4" i="863"/>
  <c r="AS3" i="863"/>
  <c r="AS3" i="864"/>
  <c r="AT3" i="861"/>
  <c r="AT3" i="1393" s="1"/>
  <c r="AS4" i="861"/>
  <c r="AS4" i="1393" s="1"/>
  <c r="AP1949" i="64"/>
  <c r="AN46" i="861"/>
  <c r="AL64" i="861"/>
  <c r="BC2392" i="64"/>
  <c r="BC2394" i="64" s="1"/>
  <c r="BB2394" i="64"/>
  <c r="AR255" i="64"/>
  <c r="AK2416"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393" s="1"/>
  <c r="AT1" i="861"/>
  <c r="AT1" i="1393" s="1"/>
  <c r="AT7" i="861"/>
  <c r="AT7" i="1393" s="1"/>
  <c r="AQ34" i="863"/>
  <c r="AR18" i="864"/>
  <c r="AR17" i="864"/>
  <c r="AS19" i="864"/>
  <c r="AR16" i="864"/>
  <c r="AE1" i="860"/>
  <c r="AE7" i="860"/>
  <c r="AF2" i="860"/>
  <c r="AE3" i="860"/>
  <c r="AE4" i="860" s="1"/>
  <c r="DI1" i="860"/>
  <c r="DI4" i="860"/>
  <c r="DJ3" i="860"/>
  <c r="DK2" i="860"/>
  <c r="DJ9" i="860"/>
  <c r="DJ8" i="860"/>
  <c r="AK2457" i="64"/>
  <c r="AJ2459" i="64"/>
  <c r="AK2436" i="64"/>
  <c r="AK2438" i="64" s="1"/>
  <c r="B1331" i="64"/>
  <c r="AR1492" i="64"/>
  <c r="AR1515" i="64"/>
  <c r="AR1426" i="64"/>
  <c r="AR1403" i="64"/>
  <c r="AR1448" i="64"/>
  <c r="AR1470" i="64"/>
  <c r="AS14" i="1393" l="1"/>
  <c r="AC17" i="1393"/>
  <c r="AT10" i="1393"/>
  <c r="AT14" i="861" s="1"/>
  <c r="AT15" i="1393"/>
  <c r="AT21" i="1393"/>
  <c r="AS22" i="1389"/>
  <c r="AS21" i="1391"/>
  <c r="AS15" i="1391"/>
  <c r="AS10" i="1391"/>
  <c r="AS13" i="861" s="1"/>
  <c r="AT3" i="1389"/>
  <c r="AT13" i="1389" s="1"/>
  <c r="AT3" i="1391"/>
  <c r="AR14" i="1391"/>
  <c r="AT1" i="1389"/>
  <c r="AT1" i="1391"/>
  <c r="AU2" i="1389"/>
  <c r="AU2" i="1391"/>
  <c r="AT7" i="1389"/>
  <c r="AT7" i="1391"/>
  <c r="AS4" i="1389"/>
  <c r="AS4" i="1391"/>
  <c r="AC13" i="1391"/>
  <c r="AB18" i="1391"/>
  <c r="AB22" i="1391"/>
  <c r="AB18" i="861" s="1"/>
  <c r="AF24" i="861"/>
  <c r="AS1424" i="64" a="1"/>
  <c r="AS1424" i="64" s="1"/>
  <c r="AS1425" i="64" a="1"/>
  <c r="AS1425" i="64" s="1"/>
  <c r="AS1513" i="64" a="1"/>
  <c r="AS1513" i="64" s="1"/>
  <c r="AS1514" i="64" a="1"/>
  <c r="AS1514" i="64" s="1"/>
  <c r="AS1469" i="64" a="1"/>
  <c r="AS1469" i="64" s="1"/>
  <c r="AS1491" i="64" a="1"/>
  <c r="AS1491" i="64" s="1"/>
  <c r="AS1402" i="64" a="1"/>
  <c r="AS1402" i="64" s="1"/>
  <c r="AS1447" i="64" a="1"/>
  <c r="AS1447" i="64" s="1"/>
  <c r="AR20" i="864"/>
  <c r="AR100" i="861" s="1"/>
  <c r="AR101" i="861" s="1"/>
  <c r="AG653" i="64"/>
  <c r="AG657" i="64" s="1"/>
  <c r="AG649" i="64"/>
  <c r="AH644" i="64"/>
  <c r="AH648" i="64" s="1"/>
  <c r="AS652" i="64" a="1"/>
  <c r="AS652" i="64" s="1"/>
  <c r="AS646" i="64" a="1"/>
  <c r="AS646" i="64" s="1"/>
  <c r="AS647" i="64" s="1"/>
  <c r="AS656" i="64" a="1"/>
  <c r="AS656" i="64" s="1"/>
  <c r="AR33" i="863"/>
  <c r="AR17" i="863" s="1"/>
  <c r="AR33" i="861" s="1"/>
  <c r="AR21" i="863"/>
  <c r="AR44" i="863"/>
  <c r="AT7" i="64"/>
  <c r="AS4" i="64"/>
  <c r="AT1" i="64"/>
  <c r="AT3" i="64"/>
  <c r="AU2" i="64"/>
  <c r="AH448" i="64"/>
  <c r="AG461" i="64"/>
  <c r="AE499" i="64"/>
  <c r="AD512" i="64"/>
  <c r="AU2" i="864"/>
  <c r="AT7" i="864"/>
  <c r="AT7" i="863"/>
  <c r="AS4" i="863"/>
  <c r="AS4" i="864"/>
  <c r="AT1" i="863"/>
  <c r="AT1" i="864"/>
  <c r="AT3" i="864"/>
  <c r="AT3" i="863"/>
  <c r="AU3" i="861"/>
  <c r="AU3" i="1393" s="1"/>
  <c r="AT4" i="861"/>
  <c r="AT4" i="1393" s="1"/>
  <c r="AQ255" i="64"/>
  <c r="AN93" i="861"/>
  <c r="AM64" i="861"/>
  <c r="AO46" i="861"/>
  <c r="AQ1949" i="64"/>
  <c r="AR1957" i="64" a="1"/>
  <c r="AR1957" i="64" s="1"/>
  <c r="AR1956" i="64" a="1"/>
  <c r="AR1956" i="64" s="1"/>
  <c r="AR1789" i="64" a="1"/>
  <c r="AR1789" i="64" s="1"/>
  <c r="AR1787" i="64" a="1"/>
  <c r="AR1787" i="64" s="1"/>
  <c r="AR359" i="64" a="1"/>
  <c r="AR359" i="64" s="1"/>
  <c r="AR357" i="64" a="1"/>
  <c r="AR357" i="64" s="1"/>
  <c r="AR432" i="64" a="1"/>
  <c r="AR432" i="64" s="1"/>
  <c r="AR356" i="64" a="1"/>
  <c r="AR356" i="64" s="1"/>
  <c r="AR483" i="64" a="1"/>
  <c r="AR483" i="64" s="1"/>
  <c r="AR1543" i="64" a="1"/>
  <c r="AR1543" i="64" s="1"/>
  <c r="AR407" i="64" a="1"/>
  <c r="AR407" i="64" s="1"/>
  <c r="AR1182" i="64" a="1"/>
  <c r="AR1182" i="64" s="1"/>
  <c r="AR1250" i="64" a="1"/>
  <c r="AR1250" i="64" s="1"/>
  <c r="AR2362" i="64" a="1"/>
  <c r="AR2362" i="64" s="1"/>
  <c r="BD2392" i="64"/>
  <c r="BD2394" i="64" s="1"/>
  <c r="AR2202" i="64" a="1"/>
  <c r="AR2202" i="64" s="1"/>
  <c r="AR1140" i="64" a="1"/>
  <c r="AR1140" i="64" s="1"/>
  <c r="AR1310" i="64" a="1"/>
  <c r="AR1310" i="64" s="1"/>
  <c r="AR2204" i="64" a="1"/>
  <c r="AR2204" i="64" s="1"/>
  <c r="AR1306" i="64" a="1"/>
  <c r="AR1306" i="64" s="1"/>
  <c r="AR1307" i="64" a="1"/>
  <c r="AR1307" i="64" s="1"/>
  <c r="AR776" i="64" a="1"/>
  <c r="AR776" i="64" s="1"/>
  <c r="AR765" i="64" a="1"/>
  <c r="AR765" i="64" s="1"/>
  <c r="AR1622" i="64" a="1"/>
  <c r="AR1622" i="64" s="1"/>
  <c r="AR768" i="64" a="1"/>
  <c r="AR768" i="64" s="1"/>
  <c r="AR782" i="64" a="1"/>
  <c r="AR782" i="64" s="1"/>
  <c r="AR107" i="64" a="1"/>
  <c r="AR107" i="64" s="1"/>
  <c r="AR128" i="64" a="1"/>
  <c r="AR128" i="64" s="1"/>
  <c r="AR113" i="64" a="1"/>
  <c r="AR113" i="64" s="1"/>
  <c r="AR130" i="64" a="1"/>
  <c r="AR130" i="64" s="1"/>
  <c r="AR115" i="64" a="1"/>
  <c r="AR115" i="64" s="1"/>
  <c r="AR114" i="64" a="1"/>
  <c r="AR114" i="64" s="1"/>
  <c r="AR127" i="64" a="1"/>
  <c r="AR127" i="64" s="1"/>
  <c r="AR129" i="64" a="1"/>
  <c r="AR129" i="64" s="1"/>
  <c r="AR126" i="64" a="1"/>
  <c r="AR126" i="64" s="1"/>
  <c r="AR112" i="64" a="1"/>
  <c r="AR112" i="64" s="1"/>
  <c r="AR111" i="64" a="1"/>
  <c r="AR111" i="64" s="1"/>
  <c r="AR106" i="64" a="1"/>
  <c r="AR106" i="64" s="1"/>
  <c r="AR105" i="64" a="1"/>
  <c r="AR105" i="64" s="1"/>
  <c r="AR104" i="64" a="1"/>
  <c r="AR104" i="64" s="1"/>
  <c r="AR103" i="64" a="1"/>
  <c r="AR103" i="64" s="1"/>
  <c r="AR342" i="64" a="1"/>
  <c r="AR342" i="64" s="1"/>
  <c r="AR1380" i="64" a="1"/>
  <c r="AR1380" i="64" s="1"/>
  <c r="AR1099" i="64" a="1"/>
  <c r="AR1099" i="64" s="1"/>
  <c r="AR1098" i="64" a="1"/>
  <c r="AR1098" i="64" s="1"/>
  <c r="AR1095" i="64" a="1"/>
  <c r="AR1095" i="64" s="1"/>
  <c r="AR1097" i="64" a="1"/>
  <c r="AR1097" i="64" s="1"/>
  <c r="AR1096" i="64" a="1"/>
  <c r="AR1096" i="64" s="1"/>
  <c r="AR1067" i="64" a="1"/>
  <c r="AR1067" i="64" s="1"/>
  <c r="AR1075" i="64" s="1"/>
  <c r="AR1068" i="64" a="1"/>
  <c r="AR1068" i="64" s="1"/>
  <c r="AR1076" i="64" s="1"/>
  <c r="AR1082" i="64" a="1"/>
  <c r="AR1082" i="64" s="1"/>
  <c r="AR1083" i="64" a="1"/>
  <c r="AR1083" i="64" s="1"/>
  <c r="AR1066" i="64" a="1"/>
  <c r="AR1066" i="64" s="1"/>
  <c r="AR1074" i="64" s="1"/>
  <c r="AR1084" i="64" a="1"/>
  <c r="AR1084" i="64" s="1"/>
  <c r="AR1080" i="64" a="1"/>
  <c r="AR1080" i="64" s="1"/>
  <c r="AR1064" i="64" a="1"/>
  <c r="AR1064" i="64" s="1"/>
  <c r="AR1072" i="64" s="1"/>
  <c r="AR1081" i="64" a="1"/>
  <c r="AR1081" i="64" s="1"/>
  <c r="AR1065" i="64" a="1"/>
  <c r="AR1065" i="64" s="1"/>
  <c r="AR1073" i="64" s="1"/>
  <c r="AR204" i="64" a="1"/>
  <c r="AR204" i="64" s="1"/>
  <c r="AR327" i="64" a="1"/>
  <c r="AR327" i="64" s="1"/>
  <c r="AR1355" i="64" a="1"/>
  <c r="AR1355" i="64" s="1"/>
  <c r="AR1040" i="64" a="1"/>
  <c r="AR1040" i="64" s="1"/>
  <c r="AR295" i="64" a="1"/>
  <c r="AR295" i="64" s="1"/>
  <c r="AR308" i="64" a="1"/>
  <c r="AR308" i="64" s="1"/>
  <c r="AR1006" i="64" a="1"/>
  <c r="AR1006" i="64" s="1"/>
  <c r="AR1002" i="64" a="1"/>
  <c r="AR1002" i="64" s="1"/>
  <c r="AR998" i="64" a="1"/>
  <c r="AR998" i="64" s="1"/>
  <c r="AS255" i="64"/>
  <c r="AL2416"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393" s="1"/>
  <c r="AU7" i="861"/>
  <c r="AU7" i="1393" s="1"/>
  <c r="AV2" i="861"/>
  <c r="AV2" i="1393" s="1"/>
  <c r="AR53" i="863" a="1"/>
  <c r="AR53" i="863" s="1"/>
  <c r="AR51" i="863" a="1"/>
  <c r="AR51" i="863" s="1"/>
  <c r="AR49" i="863" a="1"/>
  <c r="AR49" i="863" s="1"/>
  <c r="AR34" i="863"/>
  <c r="AF3" i="860"/>
  <c r="AF4" i="860" s="1"/>
  <c r="AG2" i="860"/>
  <c r="AF1" i="860"/>
  <c r="AF7" i="860"/>
  <c r="DJ4" i="860"/>
  <c r="DJ1" i="860"/>
  <c r="DK9" i="860"/>
  <c r="DK8" i="860"/>
  <c r="DK3" i="860"/>
  <c r="AK2459" i="64"/>
  <c r="AL2457" i="64"/>
  <c r="AL2436" i="64"/>
  <c r="AL2438" i="64" s="1"/>
  <c r="B619" i="64"/>
  <c r="B611" i="64"/>
  <c r="AR2203" i="64" a="1"/>
  <c r="AS1515" i="64"/>
  <c r="AR1544" i="64" a="1"/>
  <c r="AR408" i="64" a="1"/>
  <c r="AR1381" i="64"/>
  <c r="AR1139" i="64" a="1"/>
  <c r="AS1470" i="64"/>
  <c r="AS1426" i="64"/>
  <c r="AS1492" i="64"/>
  <c r="AR1183" i="64" a="1"/>
  <c r="AR1251" i="64" a="1"/>
  <c r="AR999" i="64" a="1"/>
  <c r="AR1356" i="64" a="1"/>
  <c r="AS1448" i="64"/>
  <c r="AS1403" i="64"/>
  <c r="AR1788" i="64" a="1"/>
  <c r="AR2361" i="64" a="1"/>
  <c r="AT22" i="1389" l="1"/>
  <c r="AT14" i="1393"/>
  <c r="AU21" i="1393"/>
  <c r="AU10" i="1393"/>
  <c r="AU14" i="861" s="1"/>
  <c r="AU15" i="1393"/>
  <c r="AD13" i="1393"/>
  <c r="AC18" i="1393"/>
  <c r="AC22" i="1393"/>
  <c r="AC19" i="861" s="1"/>
  <c r="AV2" i="1389"/>
  <c r="AV2" i="1391"/>
  <c r="AU7" i="1389"/>
  <c r="AU7" i="1391"/>
  <c r="AU1" i="1389"/>
  <c r="AU1" i="1391"/>
  <c r="AU3" i="1389"/>
  <c r="AU22" i="1389" s="1"/>
  <c r="AU3" i="1391"/>
  <c r="AT10" i="1391"/>
  <c r="AT13" i="861" s="1"/>
  <c r="AT15" i="1391"/>
  <c r="AT21" i="1391"/>
  <c r="AC16" i="1391"/>
  <c r="AS14" i="1391"/>
  <c r="AT4" i="1389"/>
  <c r="AT4" i="1391"/>
  <c r="AT1424" i="64" a="1"/>
  <c r="AT1424" i="64" s="1"/>
  <c r="AT1425" i="64" a="1"/>
  <c r="AT1425" i="64" s="1"/>
  <c r="AT1513" i="64" a="1"/>
  <c r="AT1513" i="64" s="1"/>
  <c r="AT1514" i="64" a="1"/>
  <c r="AT1514" i="64" s="1"/>
  <c r="AT1469" i="64" a="1"/>
  <c r="AT1469" i="64" s="1"/>
  <c r="AT1491" i="64" a="1"/>
  <c r="AT1491" i="64" s="1"/>
  <c r="AT1402" i="64" a="1"/>
  <c r="AT1402" i="64" s="1"/>
  <c r="AT1447" i="64" a="1"/>
  <c r="AT1447" i="64" s="1"/>
  <c r="AT656" i="64" a="1"/>
  <c r="AT656" i="64" s="1"/>
  <c r="AT652" i="64" a="1"/>
  <c r="AT652" i="64" s="1"/>
  <c r="AT646" i="64" a="1"/>
  <c r="AT646" i="64" s="1"/>
  <c r="AT647" i="64" s="1"/>
  <c r="AH653" i="64"/>
  <c r="AH657" i="64" s="1"/>
  <c r="AI644" i="64"/>
  <c r="AI648" i="64" s="1"/>
  <c r="AH649" i="64"/>
  <c r="AS20" i="864"/>
  <c r="AS100" i="861" s="1"/>
  <c r="AS101" i="861" s="1"/>
  <c r="AS21" i="863"/>
  <c r="AS33" i="863"/>
  <c r="AS17" i="863" s="1"/>
  <c r="AS33" i="861" s="1"/>
  <c r="AS44" i="863"/>
  <c r="AU3" i="64"/>
  <c r="AV2" i="64"/>
  <c r="AU7" i="64"/>
  <c r="AU1" i="64"/>
  <c r="AT4" i="64"/>
  <c r="AF500" i="64"/>
  <c r="AE512" i="64"/>
  <c r="AI449" i="64"/>
  <c r="AH461" i="64"/>
  <c r="AV2" i="864"/>
  <c r="AT4" i="863"/>
  <c r="AT4" i="864"/>
  <c r="AU7" i="864"/>
  <c r="AU7" i="863"/>
  <c r="AU1" i="864"/>
  <c r="AU1" i="863"/>
  <c r="AU3" i="863"/>
  <c r="AU3" i="864"/>
  <c r="AV3" i="861"/>
  <c r="AV3" i="1393" s="1"/>
  <c r="AU4" i="861"/>
  <c r="AU4" i="1393" s="1"/>
  <c r="AQ432" i="64" a="1"/>
  <c r="AQ432" i="64" s="1"/>
  <c r="AQ1543" i="64" a="1"/>
  <c r="AQ1543" i="64" s="1"/>
  <c r="AQ1182" i="64" a="1"/>
  <c r="AQ1182" i="64" s="1"/>
  <c r="AQ2202" i="64" a="1"/>
  <c r="AQ2202" i="64" s="1"/>
  <c r="AQ782" i="64" a="1"/>
  <c r="AQ782" i="64" s="1"/>
  <c r="AQ113" i="64" a="1"/>
  <c r="AQ113" i="64" s="1"/>
  <c r="AQ111" i="64" a="1"/>
  <c r="AQ111" i="64" s="1"/>
  <c r="AQ105" i="64" a="1"/>
  <c r="AQ105" i="64" s="1"/>
  <c r="AQ1096" i="64" a="1"/>
  <c r="AQ1096" i="64" s="1"/>
  <c r="AQ1084" i="64" a="1"/>
  <c r="AQ1084" i="64" s="1"/>
  <c r="AQ327" i="64" a="1"/>
  <c r="AQ327" i="64" s="1"/>
  <c r="AQ1002" i="64" a="1"/>
  <c r="AQ1002" i="64" s="1"/>
  <c r="AQ1250" i="64" a="1"/>
  <c r="AQ1250" i="64" s="1"/>
  <c r="AQ1140" i="64" a="1"/>
  <c r="AQ1140" i="64" s="1"/>
  <c r="AQ104" i="64" a="1"/>
  <c r="AQ104" i="64" s="1"/>
  <c r="AQ1067" i="64" a="1"/>
  <c r="AQ1067" i="64" s="1"/>
  <c r="AQ1075" i="64" s="1"/>
  <c r="AQ407" i="64" a="1"/>
  <c r="AQ407" i="64" s="1"/>
  <c r="AQ998" i="64" a="1"/>
  <c r="AQ998" i="64" s="1"/>
  <c r="AQ1789" i="64" a="1"/>
  <c r="AQ1789" i="64" s="1"/>
  <c r="AQ1307" i="64" a="1"/>
  <c r="AQ1307" i="64" s="1"/>
  <c r="AQ115" i="64" a="1"/>
  <c r="AQ115" i="64" s="1"/>
  <c r="AQ342" i="64" a="1"/>
  <c r="AQ342" i="64" s="1"/>
  <c r="AQ1080" i="64" a="1"/>
  <c r="AQ1080" i="64" s="1"/>
  <c r="AQ1040" i="64" a="1"/>
  <c r="AQ1040" i="64" s="1"/>
  <c r="AQ1956" i="64" a="1"/>
  <c r="AQ1956" i="64" s="1"/>
  <c r="AQ1787" i="64" a="1"/>
  <c r="AQ1787" i="64" s="1"/>
  <c r="AQ114" i="64" a="1"/>
  <c r="AQ114" i="64" s="1"/>
  <c r="AQ1380" i="64" a="1"/>
  <c r="AQ1380" i="64" s="1"/>
  <c r="AQ1957" i="64" a="1"/>
  <c r="AQ1957" i="64" s="1"/>
  <c r="AQ776" i="64" a="1"/>
  <c r="AQ776" i="64" s="1"/>
  <c r="AQ107" i="64" a="1"/>
  <c r="AQ107" i="64" s="1"/>
  <c r="AQ126" i="64" a="1"/>
  <c r="AQ126" i="64" s="1"/>
  <c r="AQ1099" i="64" a="1"/>
  <c r="AQ1099" i="64" s="1"/>
  <c r="AQ1081" i="64" a="1"/>
  <c r="AQ1081" i="64" s="1"/>
  <c r="AQ308" i="64" a="1"/>
  <c r="AQ308" i="64" s="1"/>
  <c r="AQ357" i="64" a="1"/>
  <c r="AQ357" i="64" s="1"/>
  <c r="AQ1306" i="64" a="1"/>
  <c r="AQ1306" i="64" s="1"/>
  <c r="AQ1355" i="64" a="1"/>
  <c r="AQ1355" i="64" s="1"/>
  <c r="AQ356" i="64" a="1"/>
  <c r="AQ356" i="64" s="1"/>
  <c r="AQ483" i="64" a="1"/>
  <c r="AQ483" i="64" s="1"/>
  <c r="AQ765" i="64" a="1"/>
  <c r="AQ765" i="64" s="1"/>
  <c r="AQ129" i="64" a="1"/>
  <c r="AQ129" i="64" s="1"/>
  <c r="AQ1095" i="64" a="1"/>
  <c r="AQ1095" i="64" s="1"/>
  <c r="AQ1068" i="64" a="1"/>
  <c r="AQ1068" i="64" s="1"/>
  <c r="AQ1076" i="64" s="1"/>
  <c r="AQ1065" i="64" a="1"/>
  <c r="AQ1065" i="64" s="1"/>
  <c r="AQ1073" i="64" s="1"/>
  <c r="AQ1064" i="64" a="1"/>
  <c r="AQ1064" i="64" s="1"/>
  <c r="AQ1072" i="64" s="1"/>
  <c r="AQ359" i="64" a="1"/>
  <c r="AQ359" i="64" s="1"/>
  <c r="AQ2362" i="64" a="1"/>
  <c r="AQ2362" i="64" s="1"/>
  <c r="AQ1310" i="64" a="1"/>
  <c r="AQ1310" i="64" s="1"/>
  <c r="AQ1622" i="64" a="1"/>
  <c r="AQ1622" i="64" s="1"/>
  <c r="AQ112" i="64" a="1"/>
  <c r="AQ112" i="64" s="1"/>
  <c r="AQ103" i="64" a="1"/>
  <c r="AQ103" i="64" s="1"/>
  <c r="AQ1098" i="64" a="1"/>
  <c r="AQ1098" i="64" s="1"/>
  <c r="AQ1082" i="64" a="1"/>
  <c r="AQ1082" i="64" s="1"/>
  <c r="AQ1066" i="64" a="1"/>
  <c r="AQ1066" i="64" s="1"/>
  <c r="AQ1074" i="64" s="1"/>
  <c r="AQ1006" i="64" a="1"/>
  <c r="AQ1006" i="64" s="1"/>
  <c r="AQ2204" i="64" a="1"/>
  <c r="AQ2204" i="64" s="1"/>
  <c r="AQ768" i="64" a="1"/>
  <c r="AQ768" i="64" s="1"/>
  <c r="AQ128" i="64" a="1"/>
  <c r="AQ128" i="64" s="1"/>
  <c r="AQ127" i="64" a="1"/>
  <c r="AQ127" i="64" s="1"/>
  <c r="AQ106" i="64" a="1"/>
  <c r="AQ106" i="64" s="1"/>
  <c r="AQ1097" i="64" a="1"/>
  <c r="AQ1097" i="64" s="1"/>
  <c r="AQ1083" i="64" a="1"/>
  <c r="AQ1083" i="64" s="1"/>
  <c r="AQ130" i="64" a="1"/>
  <c r="AQ130" i="64" s="1"/>
  <c r="AQ204" i="64" a="1"/>
  <c r="AQ204" i="64" s="1"/>
  <c r="AQ295" i="64" a="1"/>
  <c r="AQ295" i="64" s="1"/>
  <c r="AP255" i="64"/>
  <c r="AO93" i="861"/>
  <c r="AR1949" i="64"/>
  <c r="AR1958" i="64" s="1"/>
  <c r="AP46" i="861"/>
  <c r="AO64" i="861"/>
  <c r="AN64" i="861"/>
  <c r="AS1957" i="64" a="1"/>
  <c r="AS1957" i="64" s="1"/>
  <c r="AS1956" i="64" a="1"/>
  <c r="AS1956" i="64" s="1"/>
  <c r="AR1356" i="64"/>
  <c r="AR1788" i="64"/>
  <c r="AR1790" i="64" s="1"/>
  <c r="AS1789" i="64" a="1"/>
  <c r="AS1789" i="64" s="1"/>
  <c r="AS1787" i="64" a="1"/>
  <c r="AS1787" i="64" s="1"/>
  <c r="AS359" i="64" a="1"/>
  <c r="AS359" i="64" s="1"/>
  <c r="AS357" i="64" a="1"/>
  <c r="AS357" i="64" s="1"/>
  <c r="AR358" i="64"/>
  <c r="AR360" i="64" s="1"/>
  <c r="AS432" i="64" a="1"/>
  <c r="AS432" i="64" s="1"/>
  <c r="AS356" i="64" a="1"/>
  <c r="AS356" i="64" s="1"/>
  <c r="AS483" i="64" a="1"/>
  <c r="AS483" i="64" s="1"/>
  <c r="AR408" i="64"/>
  <c r="AR1544" i="64"/>
  <c r="AS1543" i="64" a="1"/>
  <c r="AS1543" i="64" s="1"/>
  <c r="AS407" i="64" a="1"/>
  <c r="AS407" i="64" s="1"/>
  <c r="AR1251" i="64"/>
  <c r="AR1183" i="64"/>
  <c r="AS1182" i="64" a="1"/>
  <c r="AS1182" i="64" s="1"/>
  <c r="AS1250" i="64" a="1"/>
  <c r="AS1250" i="64" s="1"/>
  <c r="AR2361" i="64"/>
  <c r="AR2370" i="64" s="1"/>
  <c r="AS2362" i="64" a="1"/>
  <c r="AS2362" i="64" s="1"/>
  <c r="BE2392" i="64"/>
  <c r="BE2394" i="64" s="1"/>
  <c r="AR1139" i="64"/>
  <c r="AR2203" i="64"/>
  <c r="AR2205" i="64" s="1"/>
  <c r="AS1140" i="64" a="1"/>
  <c r="AS1140" i="64" s="1"/>
  <c r="AS2204" i="64" a="1"/>
  <c r="AS2204" i="64" s="1"/>
  <c r="AS2202" i="64" a="1"/>
  <c r="AS2202" i="64" s="1"/>
  <c r="AS1307" i="64" a="1"/>
  <c r="AS1307" i="64" s="1"/>
  <c r="AS1310" i="64" a="1"/>
  <c r="AS1310" i="64" s="1"/>
  <c r="AR1308" i="64"/>
  <c r="AR1309" i="64" s="1"/>
  <c r="AR1311" i="64" s="1"/>
  <c r="AS1306" i="64" a="1"/>
  <c r="AS1306" i="64" s="1"/>
  <c r="AS776" i="64" a="1"/>
  <c r="AS776" i="64" s="1"/>
  <c r="AS765" i="64" a="1"/>
  <c r="AS765" i="64" s="1"/>
  <c r="AS768" i="64" a="1"/>
  <c r="AS768" i="64" s="1"/>
  <c r="AS782" i="64" a="1"/>
  <c r="AS782" i="64" s="1"/>
  <c r="AS107" i="64" a="1"/>
  <c r="AS107" i="64" s="1"/>
  <c r="AS1622" i="64" a="1"/>
  <c r="AS1622" i="64" s="1"/>
  <c r="AR122" i="64"/>
  <c r="AR137" i="64"/>
  <c r="AR118" i="64"/>
  <c r="AR133" i="64"/>
  <c r="AR119" i="64"/>
  <c r="AR134" i="64"/>
  <c r="AR120" i="64"/>
  <c r="AR135" i="64"/>
  <c r="AR121" i="64"/>
  <c r="AR136" i="64"/>
  <c r="AS128" i="64" a="1"/>
  <c r="AS128" i="64" s="1"/>
  <c r="AS113" i="64" a="1"/>
  <c r="AS113" i="64" s="1"/>
  <c r="AS130" i="64" a="1"/>
  <c r="AS130" i="64" s="1"/>
  <c r="AS115" i="64" a="1"/>
  <c r="AS115" i="64" s="1"/>
  <c r="AS114" i="64" a="1"/>
  <c r="AS114" i="64" s="1"/>
  <c r="AS127" i="64" a="1"/>
  <c r="AS127" i="64" s="1"/>
  <c r="AS126" i="64" a="1"/>
  <c r="AS126" i="64" s="1"/>
  <c r="AS129" i="64" a="1"/>
  <c r="AS129" i="64" s="1"/>
  <c r="AS112" i="64" a="1"/>
  <c r="AS112" i="64" s="1"/>
  <c r="AS111" i="64" a="1"/>
  <c r="AS111" i="64" s="1"/>
  <c r="AS106" i="64" a="1"/>
  <c r="AS106" i="64" s="1"/>
  <c r="AS105" i="64" a="1"/>
  <c r="AS105" i="64" s="1"/>
  <c r="AS104" i="64" a="1"/>
  <c r="AS104" i="64" s="1"/>
  <c r="AS103" i="64" a="1"/>
  <c r="AS103" i="64" s="1"/>
  <c r="AR108" i="64"/>
  <c r="AS342" i="64" a="1"/>
  <c r="AS342" i="64" s="1"/>
  <c r="AS1380" i="64" a="1"/>
  <c r="AS1380" i="64" s="1"/>
  <c r="AR1103" i="64"/>
  <c r="AR1102" i="64"/>
  <c r="AR1104" i="64"/>
  <c r="AR1106" i="64"/>
  <c r="AR1105" i="64"/>
  <c r="AS1097" i="64" a="1"/>
  <c r="AS1097" i="64" s="1"/>
  <c r="AS1098" i="64" a="1"/>
  <c r="AS1098" i="64" s="1"/>
  <c r="AS1099" i="64" a="1"/>
  <c r="AS1099" i="64" s="1"/>
  <c r="AS1096" i="64" a="1"/>
  <c r="AS1096" i="64" s="1"/>
  <c r="AS1095" i="64" a="1"/>
  <c r="AS1095" i="64" s="1"/>
  <c r="AR1087" i="64"/>
  <c r="AR1088" i="64"/>
  <c r="AR1091" i="64"/>
  <c r="AR1090" i="64"/>
  <c r="AR1089" i="64"/>
  <c r="AS1066" i="64" a="1"/>
  <c r="AS1066" i="64" s="1"/>
  <c r="AS1074" i="64" s="1"/>
  <c r="AS1067" i="64" a="1"/>
  <c r="AS1067" i="64" s="1"/>
  <c r="AS1075" i="64" s="1"/>
  <c r="AS1068" i="64" a="1"/>
  <c r="AS1068" i="64" s="1"/>
  <c r="AS1076" i="64" s="1"/>
  <c r="AS1082" i="64" a="1"/>
  <c r="AS1082" i="64" s="1"/>
  <c r="AS1065" i="64" a="1"/>
  <c r="AS1065" i="64" s="1"/>
  <c r="AS1073" i="64" s="1"/>
  <c r="AS1083" i="64" a="1"/>
  <c r="AS1083" i="64" s="1"/>
  <c r="AS1081" i="64" a="1"/>
  <c r="AS1081" i="64" s="1"/>
  <c r="AS1084" i="64" a="1"/>
  <c r="AS1084" i="64" s="1"/>
  <c r="AS1080" i="64" a="1"/>
  <c r="AS1080" i="64" s="1"/>
  <c r="AS1064" i="64" a="1"/>
  <c r="AS1064" i="64" s="1"/>
  <c r="AS1072" i="64" s="1"/>
  <c r="AS204" i="64" a="1"/>
  <c r="AS204" i="64" s="1"/>
  <c r="AS327" i="64" a="1"/>
  <c r="AS327" i="64" s="1"/>
  <c r="AS1355" i="64" a="1"/>
  <c r="AS1355" i="64" s="1"/>
  <c r="AS1040" i="64" a="1"/>
  <c r="AS1040" i="64" s="1"/>
  <c r="AS295" i="64" a="1"/>
  <c r="AS295" i="64" s="1"/>
  <c r="AS308" i="64" a="1"/>
  <c r="AS308" i="64" s="1"/>
  <c r="AS1006" i="64" a="1"/>
  <c r="AS1006" i="64" s="1"/>
  <c r="AR999" i="64"/>
  <c r="AR1007" i="64" s="1"/>
  <c r="AS1002" i="64" a="1"/>
  <c r="AS1002" i="64" s="1"/>
  <c r="AS998" i="64" a="1"/>
  <c r="AS998" i="64" s="1"/>
  <c r="AT255" i="64"/>
  <c r="AM2416"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393" s="1"/>
  <c r="AV1" i="861"/>
  <c r="AV1" i="1393" s="1"/>
  <c r="AV7" i="861"/>
  <c r="AV7" i="1393" s="1"/>
  <c r="AS53" i="863" a="1"/>
  <c r="AS53" i="863" s="1"/>
  <c r="AS51" i="863" a="1"/>
  <c r="AS51" i="863" s="1"/>
  <c r="AS49" i="863" a="1"/>
  <c r="AS49" i="863" s="1"/>
  <c r="K2" i="860"/>
  <c r="K1" i="860"/>
  <c r="AG1" i="860"/>
  <c r="AG7" i="860"/>
  <c r="AG3" i="860"/>
  <c r="AG4" i="860" s="1"/>
  <c r="AH2" i="860"/>
  <c r="DK4" i="860"/>
  <c r="DK1" i="860"/>
  <c r="AL2459" i="64"/>
  <c r="AM2457" i="64"/>
  <c r="AM2436" i="64"/>
  <c r="B2258" i="64"/>
  <c r="M3" i="206" a="1"/>
  <c r="B3158" i="64"/>
  <c r="E3161" i="64"/>
  <c r="E3160" i="64"/>
  <c r="E3158" i="64"/>
  <c r="G3158" i="64" s="1"/>
  <c r="E3157" i="64"/>
  <c r="E3156" i="64"/>
  <c r="E2113" i="64"/>
  <c r="E2126" i="64"/>
  <c r="E2125" i="64"/>
  <c r="E2124" i="64"/>
  <c r="E2123" i="64"/>
  <c r="E2122" i="64"/>
  <c r="E2121" i="64"/>
  <c r="CK2121" i="64"/>
  <c r="CJ2121" i="64"/>
  <c r="CI2121" i="64"/>
  <c r="CH2121" i="64"/>
  <c r="CG2121" i="64"/>
  <c r="CF2121" i="64"/>
  <c r="CE2121" i="64"/>
  <c r="CD2121" i="64"/>
  <c r="CC2121" i="64"/>
  <c r="CB2121" i="64"/>
  <c r="CA2121" i="64"/>
  <c r="BZ2121" i="64"/>
  <c r="BY2121" i="64"/>
  <c r="BX2121" i="64"/>
  <c r="BW2121" i="64"/>
  <c r="BV2121" i="64"/>
  <c r="BU2121" i="64"/>
  <c r="BT2121" i="64"/>
  <c r="BS2121" i="64"/>
  <c r="BR2121" i="64"/>
  <c r="BQ2121" i="64"/>
  <c r="BP2121" i="64"/>
  <c r="BO2121" i="64"/>
  <c r="BN2121" i="64"/>
  <c r="BM2121" i="64"/>
  <c r="BL2121" i="64"/>
  <c r="BK2121" i="64"/>
  <c r="BJ2121" i="64"/>
  <c r="BI2121" i="64"/>
  <c r="BH2121" i="64"/>
  <c r="BG2121" i="64"/>
  <c r="BF2121" i="64"/>
  <c r="BE2121" i="64"/>
  <c r="BD2121" i="64"/>
  <c r="BC2121" i="64"/>
  <c r="BB2121" i="64"/>
  <c r="BA2121" i="64"/>
  <c r="AZ2121" i="64"/>
  <c r="AY2121" i="64"/>
  <c r="AX2121" i="64"/>
  <c r="AW2121" i="64"/>
  <c r="AV2121" i="64"/>
  <c r="AU2121" i="64"/>
  <c r="AT2121" i="64"/>
  <c r="AS2121" i="64"/>
  <c r="AR2121" i="64"/>
  <c r="AQ2121" i="64"/>
  <c r="AP2121" i="64"/>
  <c r="AO2121" i="64"/>
  <c r="AN2121" i="64"/>
  <c r="AM2121" i="64"/>
  <c r="AL2121" i="64"/>
  <c r="AK2121" i="64"/>
  <c r="AJ2121" i="64"/>
  <c r="AI2121" i="64"/>
  <c r="AH2121" i="64"/>
  <c r="AG2121" i="64"/>
  <c r="AF2121" i="64"/>
  <c r="AE2121" i="64"/>
  <c r="AD2121" i="64"/>
  <c r="AC2121" i="64"/>
  <c r="AB2121" i="64"/>
  <c r="AA2121" i="64"/>
  <c r="Z2121" i="64"/>
  <c r="Y2121" i="64"/>
  <c r="X2121" i="64"/>
  <c r="W2121" i="64"/>
  <c r="V2121" i="64"/>
  <c r="U2121" i="64"/>
  <c r="T2121" i="64"/>
  <c r="E2120" i="64"/>
  <c r="E2119" i="64"/>
  <c r="E2118" i="64"/>
  <c r="E2117" i="64"/>
  <c r="E2116" i="64"/>
  <c r="E2115" i="64"/>
  <c r="B2120" i="64"/>
  <c r="E2114" i="64"/>
  <c r="E2112" i="64"/>
  <c r="G2112" i="64" s="1"/>
  <c r="E2111" i="64"/>
  <c r="E2110" i="64"/>
  <c r="E2109" i="64"/>
  <c r="E2108" i="64"/>
  <c r="E2107" i="64"/>
  <c r="E2106" i="64"/>
  <c r="E2105" i="64"/>
  <c r="G2105" i="64" s="1"/>
  <c r="E2104" i="64"/>
  <c r="G2104" i="64" s="1"/>
  <c r="E2103" i="64"/>
  <c r="G2103" i="64" s="1"/>
  <c r="T2077" i="64"/>
  <c r="U2077" i="64"/>
  <c r="V2077" i="64"/>
  <c r="W2077" i="64"/>
  <c r="X2077" i="64"/>
  <c r="Y2077" i="64"/>
  <c r="Z2077" i="64"/>
  <c r="AA2077" i="64"/>
  <c r="AB2077" i="64"/>
  <c r="AC2077" i="64"/>
  <c r="AD2077" i="64"/>
  <c r="AE2077" i="64"/>
  <c r="AF2077" i="64"/>
  <c r="AG2077" i="64"/>
  <c r="AH2077" i="64"/>
  <c r="AI2077" i="64"/>
  <c r="AJ2077" i="64"/>
  <c r="AK2077" i="64"/>
  <c r="AL2077" i="64"/>
  <c r="AM2077" i="64"/>
  <c r="AN2077" i="64"/>
  <c r="AO2077" i="64"/>
  <c r="AP2077" i="64"/>
  <c r="AQ2077" i="64"/>
  <c r="AR2077" i="64"/>
  <c r="AS2077" i="64"/>
  <c r="AT2077" i="64"/>
  <c r="AU2077" i="64"/>
  <c r="AV2077" i="64"/>
  <c r="AW2077" i="64"/>
  <c r="AX2077" i="64"/>
  <c r="AY2077" i="64"/>
  <c r="AZ2077" i="64"/>
  <c r="BA2077" i="64"/>
  <c r="BB2077" i="64"/>
  <c r="BC2077" i="64"/>
  <c r="BD2077" i="64"/>
  <c r="BE2077" i="64"/>
  <c r="BF2077" i="64"/>
  <c r="BG2077" i="64"/>
  <c r="BH2077" i="64"/>
  <c r="BI2077" i="64"/>
  <c r="BJ2077" i="64"/>
  <c r="BK2077" i="64"/>
  <c r="BL2077" i="64"/>
  <c r="BM2077" i="64"/>
  <c r="BN2077" i="64"/>
  <c r="BO2077" i="64"/>
  <c r="BP2077" i="64"/>
  <c r="BQ2077" i="64"/>
  <c r="BR2077" i="64"/>
  <c r="BS2077" i="64"/>
  <c r="BT2077" i="64"/>
  <c r="BU2077" i="64"/>
  <c r="BV2077" i="64"/>
  <c r="BW2077" i="64"/>
  <c r="BX2077" i="64"/>
  <c r="BY2077" i="64"/>
  <c r="BZ2077" i="64"/>
  <c r="CA2077" i="64"/>
  <c r="CB2077" i="64"/>
  <c r="CC2077" i="64"/>
  <c r="CD2077" i="64"/>
  <c r="CE2077" i="64"/>
  <c r="CF2077" i="64"/>
  <c r="CG2077" i="64"/>
  <c r="CH2077" i="64"/>
  <c r="CI2077" i="64"/>
  <c r="CJ2077" i="64"/>
  <c r="CK2077" i="64"/>
  <c r="E2059" i="64"/>
  <c r="G2059" i="64" s="1"/>
  <c r="E2060" i="64"/>
  <c r="G2060" i="64" s="1"/>
  <c r="E2061" i="64"/>
  <c r="G2061" i="64" s="1"/>
  <c r="E2062" i="64"/>
  <c r="E2063" i="64"/>
  <c r="E2064" i="64"/>
  <c r="E2065" i="64"/>
  <c r="E2066" i="64"/>
  <c r="E2067" i="64"/>
  <c r="E2068" i="64"/>
  <c r="G2068" i="64" s="1"/>
  <c r="E2069" i="64"/>
  <c r="E2070" i="64"/>
  <c r="E2071" i="64"/>
  <c r="E2072" i="64"/>
  <c r="E2073" i="64"/>
  <c r="E2074" i="64"/>
  <c r="E2075" i="64"/>
  <c r="E2076" i="64"/>
  <c r="E2077" i="64"/>
  <c r="E2078" i="64"/>
  <c r="E2079" i="64"/>
  <c r="E2080" i="64"/>
  <c r="E2081" i="64"/>
  <c r="E2082" i="64"/>
  <c r="E2083" i="64"/>
  <c r="E2057" i="64"/>
  <c r="AT1492" i="64"/>
  <c r="AQ1788" i="64" a="1"/>
  <c r="AS1381" i="64"/>
  <c r="AQ1381" i="64"/>
  <c r="AS1356" i="64" a="1"/>
  <c r="AQ2361" i="64" a="1"/>
  <c r="AQ1251" i="64" a="1"/>
  <c r="AT1470" i="64"/>
  <c r="AS1788" i="64" a="1"/>
  <c r="AQ1356" i="64" a="1"/>
  <c r="AT1426" i="64"/>
  <c r="AS2361" i="64" a="1"/>
  <c r="AS408" i="64" a="1"/>
  <c r="AT1515" i="64"/>
  <c r="AQ2203" i="64" a="1"/>
  <c r="AR1358" i="64" a="1"/>
  <c r="AS1183" i="64" a="1"/>
  <c r="AQ1139" i="64" a="1"/>
  <c r="AS1251" i="64" a="1"/>
  <c r="AQ1183" i="64" a="1"/>
  <c r="AS2203" i="64" a="1"/>
  <c r="AS999" i="64" a="1"/>
  <c r="AS1544" i="64" a="1"/>
  <c r="AS1139" i="64" a="1"/>
  <c r="AQ999" i="64" a="1"/>
  <c r="AQ1544" i="64" a="1"/>
  <c r="AT1448" i="64"/>
  <c r="AQ408" i="64" a="1"/>
  <c r="AT1403" i="64"/>
  <c r="AD16" i="1393" l="1"/>
  <c r="AU14" i="1393"/>
  <c r="AV15" i="1393"/>
  <c r="AV21" i="1393"/>
  <c r="AV10" i="1393"/>
  <c r="AV14" i="861" s="1"/>
  <c r="AU13" i="1389"/>
  <c r="AV1" i="1389"/>
  <c r="AV1" i="1391"/>
  <c r="AV3" i="1389"/>
  <c r="AV13" i="1389" s="1"/>
  <c r="AV3" i="1391"/>
  <c r="AC17" i="1391"/>
  <c r="AT14" i="1391"/>
  <c r="AW2" i="1389"/>
  <c r="AW2" i="1391"/>
  <c r="AU21" i="1391"/>
  <c r="AU15" i="1391"/>
  <c r="AU10" i="1391"/>
  <c r="AU13" i="861" s="1"/>
  <c r="AU4" i="1389"/>
  <c r="AU4" i="1391"/>
  <c r="AV7" i="1389"/>
  <c r="AV7" i="1391"/>
  <c r="AG24" i="861"/>
  <c r="AU1424" i="64" a="1"/>
  <c r="AU1424" i="64" s="1"/>
  <c r="AU1425" i="64" a="1"/>
  <c r="AU1425" i="64" s="1"/>
  <c r="AU1513" i="64" a="1"/>
  <c r="AU1513" i="64" s="1"/>
  <c r="AU1514" i="64" a="1"/>
  <c r="AU1514" i="64" s="1"/>
  <c r="AU1469" i="64" a="1"/>
  <c r="AU1469" i="64" s="1"/>
  <c r="AU1491" i="64" a="1"/>
  <c r="AU1491" i="64" s="1"/>
  <c r="AU1402" i="64" a="1"/>
  <c r="AU1402" i="64" s="1"/>
  <c r="AU1447" i="64" a="1"/>
  <c r="AU1447" i="64" s="1"/>
  <c r="AT20" i="864"/>
  <c r="AT100" i="861" s="1"/>
  <c r="AT101" i="861" s="1"/>
  <c r="AI653" i="64"/>
  <c r="AI657" i="64" s="1"/>
  <c r="AI649" i="64"/>
  <c r="AJ644" i="64"/>
  <c r="AJ648" i="64" s="1"/>
  <c r="AU656" i="64" a="1"/>
  <c r="AU656" i="64" s="1"/>
  <c r="AU646" i="64" a="1"/>
  <c r="AU646" i="64" s="1"/>
  <c r="AU647" i="64" s="1"/>
  <c r="AU652" i="64" a="1"/>
  <c r="AU652" i="64" s="1"/>
  <c r="AT33" i="863"/>
  <c r="AT17" i="863" s="1"/>
  <c r="AT33" i="861" s="1"/>
  <c r="AT21" i="863"/>
  <c r="AT44" i="863"/>
  <c r="AW2" i="64"/>
  <c r="AV1" i="64"/>
  <c r="AV7" i="64"/>
  <c r="AU4" i="64"/>
  <c r="AV3" i="64"/>
  <c r="AJ450" i="64"/>
  <c r="AI461" i="64"/>
  <c r="AG501" i="64"/>
  <c r="AF512" i="64"/>
  <c r="AW2" i="864"/>
  <c r="AV7" i="864"/>
  <c r="AV7" i="863"/>
  <c r="AU4" i="864"/>
  <c r="AU4" i="863"/>
  <c r="AV3" i="863"/>
  <c r="AV3" i="864"/>
  <c r="AV1" i="864"/>
  <c r="AV1" i="863"/>
  <c r="AW3" i="861"/>
  <c r="AW3" i="1393" s="1"/>
  <c r="AV4" i="861"/>
  <c r="AV4" i="1393" s="1"/>
  <c r="AQ1958" i="64"/>
  <c r="AQ358" i="64"/>
  <c r="AQ360" i="64" s="1"/>
  <c r="AQ2203" i="64"/>
  <c r="AQ2205" i="64" s="1"/>
  <c r="AQ1788" i="64"/>
  <c r="AQ1790" i="64" s="1"/>
  <c r="AQ1183" i="64"/>
  <c r="AQ999" i="64"/>
  <c r="AQ1544" i="64"/>
  <c r="AQ2361" i="64"/>
  <c r="AQ2370" i="64" s="1"/>
  <c r="AQ408" i="64"/>
  <c r="AQ1356" i="64"/>
  <c r="AQ1139" i="64"/>
  <c r="AQ1251" i="64"/>
  <c r="AQ1258" i="64" s="1"/>
  <c r="AO255" i="64"/>
  <c r="AQ1089" i="64"/>
  <c r="AQ1104" i="64"/>
  <c r="AQ122" i="64"/>
  <c r="AQ137" i="64"/>
  <c r="AQ1105" i="64"/>
  <c r="AQ1090" i="64"/>
  <c r="AQ135" i="64"/>
  <c r="AQ120" i="64"/>
  <c r="AQ1087" i="64"/>
  <c r="AQ1102" i="64"/>
  <c r="AQ119" i="64"/>
  <c r="AQ134" i="64"/>
  <c r="AQ121" i="64"/>
  <c r="AQ136" i="64"/>
  <c r="AQ1103" i="64"/>
  <c r="AQ1088" i="64"/>
  <c r="AQ1308" i="64"/>
  <c r="AQ1309" i="64" s="1"/>
  <c r="AQ1311" i="64" s="1"/>
  <c r="AP1789" i="64" a="1"/>
  <c r="AP1789" i="64" s="1"/>
  <c r="AP432" i="64" a="1"/>
  <c r="AP432" i="64" s="1"/>
  <c r="AP1543" i="64" a="1"/>
  <c r="AP1543" i="64" s="1"/>
  <c r="AP2204" i="64" a="1"/>
  <c r="AP2204" i="64" s="1"/>
  <c r="AP776" i="64" a="1"/>
  <c r="AP776" i="64" s="1"/>
  <c r="AP1622" i="64" a="1"/>
  <c r="AP1622" i="64" s="1"/>
  <c r="AP128" i="64" a="1"/>
  <c r="AP128" i="64" s="1"/>
  <c r="AP1098" i="64" a="1"/>
  <c r="AP1098" i="64" s="1"/>
  <c r="AP1068" i="64" a="1"/>
  <c r="AP1068" i="64" s="1"/>
  <c r="AP1076" i="64" s="1"/>
  <c r="AP1006" i="64" a="1"/>
  <c r="AP1006" i="64" s="1"/>
  <c r="AP204" i="64" a="1"/>
  <c r="AP204" i="64" s="1"/>
  <c r="AP1956" i="64" a="1"/>
  <c r="AP1956" i="64" s="1"/>
  <c r="AP1787" i="64" a="1"/>
  <c r="AP1787" i="64" s="1"/>
  <c r="AP407" i="64" a="1"/>
  <c r="AP407" i="64" s="1"/>
  <c r="AP1140" i="64" a="1"/>
  <c r="AP1140" i="64" s="1"/>
  <c r="AP1306" i="64" a="1"/>
  <c r="AP1306" i="64" s="1"/>
  <c r="AP765" i="64" a="1"/>
  <c r="AP765" i="64" s="1"/>
  <c r="AP113" i="64" a="1"/>
  <c r="AP113" i="64" s="1"/>
  <c r="AP104" i="64" a="1"/>
  <c r="AP104" i="64" s="1"/>
  <c r="AP1097" i="64" a="1"/>
  <c r="AP1097" i="64" s="1"/>
  <c r="AP1084" i="64" a="1"/>
  <c r="AP1084" i="64" s="1"/>
  <c r="AP295" i="64" a="1"/>
  <c r="AP295" i="64" s="1"/>
  <c r="AP1957" i="64" a="1"/>
  <c r="AP1957" i="64" s="1"/>
  <c r="AP1307" i="64" a="1"/>
  <c r="AP1307" i="64" s="1"/>
  <c r="AP782" i="64" a="1"/>
  <c r="AP782" i="64" s="1"/>
  <c r="AP130" i="64" a="1"/>
  <c r="AP130" i="64" s="1"/>
  <c r="AP106" i="64" a="1"/>
  <c r="AP106" i="64" s="1"/>
  <c r="AP1096" i="64" a="1"/>
  <c r="AP1096" i="64" s="1"/>
  <c r="AP1064" i="64" a="1"/>
  <c r="AP1064" i="64" s="1"/>
  <c r="AP1072" i="64" s="1"/>
  <c r="AP342" i="64" a="1"/>
  <c r="AP342" i="64" s="1"/>
  <c r="AP1040" i="64" a="1"/>
  <c r="AP1040" i="64" s="1"/>
  <c r="AP356" i="64" a="1"/>
  <c r="AP356" i="64" s="1"/>
  <c r="AP483" i="64" a="1"/>
  <c r="AP483" i="64" s="1"/>
  <c r="AP1182" i="64" a="1"/>
  <c r="AP1182" i="64" s="1"/>
  <c r="AP768" i="64" a="1"/>
  <c r="AP768" i="64" s="1"/>
  <c r="AP115" i="64" a="1"/>
  <c r="AP115" i="64" s="1"/>
  <c r="AP103" i="64" a="1"/>
  <c r="AP103" i="64" s="1"/>
  <c r="AP1081" i="64" a="1"/>
  <c r="AP1081" i="64" s="1"/>
  <c r="AP1355" i="64" a="1"/>
  <c r="AP1355" i="64" s="1"/>
  <c r="AP1250" i="64" a="1"/>
  <c r="AP1250" i="64" s="1"/>
  <c r="AP107" i="64" a="1"/>
  <c r="AP107" i="64" s="1"/>
  <c r="AP357" i="64" a="1"/>
  <c r="AP357" i="64" s="1"/>
  <c r="AP2362" i="64" a="1"/>
  <c r="AP2362" i="64" s="1"/>
  <c r="AP127" i="64" a="1"/>
  <c r="AP127" i="64" s="1"/>
  <c r="AP114" i="64" a="1"/>
  <c r="AP114" i="64" s="1"/>
  <c r="AP105" i="64" a="1"/>
  <c r="AP105" i="64" s="1"/>
  <c r="AP1065" i="64" a="1"/>
  <c r="AP1065" i="64" s="1"/>
  <c r="AP1073" i="64" s="1"/>
  <c r="AP327" i="64" a="1"/>
  <c r="AP327" i="64" s="1"/>
  <c r="AP1080" i="64" a="1"/>
  <c r="AP1080" i="64" s="1"/>
  <c r="AP1067" i="64" a="1"/>
  <c r="AP1067" i="64" s="1"/>
  <c r="AP1075" i="64" s="1"/>
  <c r="AP359" i="64" a="1"/>
  <c r="AP359" i="64" s="1"/>
  <c r="AP112" i="64" a="1"/>
  <c r="AP112" i="64" s="1"/>
  <c r="AP111" i="64" a="1"/>
  <c r="AP111" i="64" s="1"/>
  <c r="AP1002" i="64" a="1"/>
  <c r="AP1002" i="64" s="1"/>
  <c r="AP1095" i="64" a="1"/>
  <c r="AP1095" i="64" s="1"/>
  <c r="AP2202" i="64" a="1"/>
  <c r="AP2202" i="64" s="1"/>
  <c r="AP129" i="64" a="1"/>
  <c r="AP129" i="64" s="1"/>
  <c r="AP1380" i="64" a="1"/>
  <c r="AP1380" i="64" s="1"/>
  <c r="AP1099" i="64" a="1"/>
  <c r="AP1099" i="64" s="1"/>
  <c r="AP1082" i="64" a="1"/>
  <c r="AP1082" i="64" s="1"/>
  <c r="AP1066" i="64" a="1"/>
  <c r="AP1066" i="64" s="1"/>
  <c r="AP1074" i="64" s="1"/>
  <c r="AP308" i="64" a="1"/>
  <c r="AP308" i="64" s="1"/>
  <c r="AP998" i="64" a="1"/>
  <c r="AP998" i="64" s="1"/>
  <c r="AP1310" i="64" a="1"/>
  <c r="AP1310" i="64" s="1"/>
  <c r="AP126" i="64" a="1"/>
  <c r="AP126" i="64" s="1"/>
  <c r="AP1083" i="64" a="1"/>
  <c r="AP1083" i="64" s="1"/>
  <c r="AQ133" i="64"/>
  <c r="AQ118" i="64"/>
  <c r="AQ108" i="64"/>
  <c r="AQ1091" i="64"/>
  <c r="AQ1106" i="64"/>
  <c r="AP93" i="861"/>
  <c r="AQ46" i="861"/>
  <c r="AS1949" i="64"/>
  <c r="AS1958" i="64" s="1"/>
  <c r="AT1957" i="64" a="1"/>
  <c r="AT1957" i="64" s="1"/>
  <c r="AT1956" i="64" a="1"/>
  <c r="AT1956" i="64" s="1"/>
  <c r="AS1356" i="64"/>
  <c r="AS1788" i="64"/>
  <c r="AS1790" i="64" s="1"/>
  <c r="AT1789" i="64" a="1"/>
  <c r="AT1789" i="64" s="1"/>
  <c r="AT1787" i="64" a="1"/>
  <c r="AT1787" i="64" s="1"/>
  <c r="AT357" i="64" a="1"/>
  <c r="AT357" i="64" s="1"/>
  <c r="AT359" i="64" a="1"/>
  <c r="AT359" i="64" s="1"/>
  <c r="AS358" i="64"/>
  <c r="AS360" i="64" s="1"/>
  <c r="AT432" i="64" a="1"/>
  <c r="AT432" i="64" s="1"/>
  <c r="AT356" i="64" a="1"/>
  <c r="AT356" i="64" s="1"/>
  <c r="AT483" i="64" a="1"/>
  <c r="AT483" i="64" s="1"/>
  <c r="AS408" i="64"/>
  <c r="AS1544" i="64"/>
  <c r="AT1543" i="64" a="1"/>
  <c r="AT1543" i="64" s="1"/>
  <c r="AT407" i="64" a="1"/>
  <c r="AT407" i="64" s="1"/>
  <c r="AT1250" i="64" a="1"/>
  <c r="AT1250" i="64" s="1"/>
  <c r="AS1251" i="64"/>
  <c r="AS1183" i="64"/>
  <c r="AR1258" i="64"/>
  <c r="AT1182" i="64" a="1"/>
  <c r="AT1182" i="64" s="1"/>
  <c r="AS2361" i="64"/>
  <c r="AS2370" i="64" s="1"/>
  <c r="AT2362" i="64" a="1"/>
  <c r="AT2362" i="64" s="1"/>
  <c r="BF2392" i="64"/>
  <c r="BF2394" i="64" s="1"/>
  <c r="AS1139" i="64"/>
  <c r="AT2202" i="64" a="1"/>
  <c r="AT2202" i="64" s="1"/>
  <c r="AT1140" i="64" a="1"/>
  <c r="AT1140" i="64" s="1"/>
  <c r="AR1148" i="64"/>
  <c r="AR1153" i="64"/>
  <c r="AS2203" i="64"/>
  <c r="AS2205" i="64" s="1"/>
  <c r="AT1310" i="64" a="1"/>
  <c r="AT1310" i="64" s="1"/>
  <c r="AT2204" i="64" a="1"/>
  <c r="AT2204" i="64" s="1"/>
  <c r="AS1308" i="64"/>
  <c r="AS1309" i="64" s="1"/>
  <c r="AS1311" i="64" s="1"/>
  <c r="AT1306" i="64" a="1"/>
  <c r="AT1306" i="64" s="1"/>
  <c r="AT1307" i="64" a="1"/>
  <c r="AT1307" i="64" s="1"/>
  <c r="AT776" i="64" a="1"/>
  <c r="AT776" i="64" s="1"/>
  <c r="AT765" i="64" a="1"/>
  <c r="AT765" i="64" s="1"/>
  <c r="AT1622" i="64" a="1"/>
  <c r="AT1622" i="64" s="1"/>
  <c r="AT768" i="64" a="1"/>
  <c r="AT768" i="64" s="1"/>
  <c r="AT782" i="64" a="1"/>
  <c r="AT782" i="64" s="1"/>
  <c r="AS122" i="64"/>
  <c r="AS137" i="64"/>
  <c r="AS136" i="64"/>
  <c r="AS134" i="64"/>
  <c r="AT107" i="64" a="1"/>
  <c r="AT107" i="64" s="1"/>
  <c r="AS133" i="64"/>
  <c r="AS120" i="64"/>
  <c r="AS135" i="64"/>
  <c r="AR123" i="64"/>
  <c r="AS118" i="64"/>
  <c r="AS119" i="64"/>
  <c r="AS121" i="64"/>
  <c r="AT130" i="64" a="1"/>
  <c r="AT130" i="64" s="1"/>
  <c r="AT115" i="64" a="1"/>
  <c r="AT115" i="64" s="1"/>
  <c r="AT114" i="64" a="1"/>
  <c r="AT114" i="64" s="1"/>
  <c r="AT127" i="64" a="1"/>
  <c r="AT127" i="64" s="1"/>
  <c r="AT126" i="64" a="1"/>
  <c r="AT126" i="64" s="1"/>
  <c r="AT129" i="64" a="1"/>
  <c r="AT129" i="64" s="1"/>
  <c r="AT112" i="64" a="1"/>
  <c r="AT112" i="64" s="1"/>
  <c r="AT128" i="64" a="1"/>
  <c r="AT128" i="64" s="1"/>
  <c r="AT111" i="64" a="1"/>
  <c r="AT111" i="64" s="1"/>
  <c r="AT113" i="64" a="1"/>
  <c r="AT113" i="64" s="1"/>
  <c r="AT105" i="64" a="1"/>
  <c r="AT105" i="64" s="1"/>
  <c r="AT106" i="64" a="1"/>
  <c r="AT106" i="64" s="1"/>
  <c r="AT104" i="64" a="1"/>
  <c r="AT104" i="64" s="1"/>
  <c r="AT103" i="64" a="1"/>
  <c r="AT103" i="64" s="1"/>
  <c r="AS108" i="64"/>
  <c r="AT342" i="64" a="1"/>
  <c r="AT342" i="64" s="1"/>
  <c r="AT1380" i="64" a="1"/>
  <c r="AT1380" i="64" s="1"/>
  <c r="AS1104" i="64"/>
  <c r="AR1107" i="64"/>
  <c r="AS1105" i="64"/>
  <c r="AS1106" i="64"/>
  <c r="AS1102" i="64"/>
  <c r="AS1103" i="64"/>
  <c r="AT1097" i="64" a="1"/>
  <c r="AT1097" i="64" s="1"/>
  <c r="AT1096" i="64" a="1"/>
  <c r="AT1096" i="64" s="1"/>
  <c r="AT1099" i="64" a="1"/>
  <c r="AT1099" i="64" s="1"/>
  <c r="AT1098" i="64" a="1"/>
  <c r="AT1098" i="64" s="1"/>
  <c r="AT1095" i="64" a="1"/>
  <c r="AT1095" i="64" s="1"/>
  <c r="AS1087" i="64"/>
  <c r="AR1092" i="64"/>
  <c r="AS1091" i="64"/>
  <c r="AS1089" i="64"/>
  <c r="AS1090" i="64"/>
  <c r="AT1081" i="64" a="1"/>
  <c r="AT1081" i="64" s="1"/>
  <c r="AT1065" i="64" a="1"/>
  <c r="AT1065" i="64" s="1"/>
  <c r="AT1073" i="64" s="1"/>
  <c r="AT1066" i="64" a="1"/>
  <c r="AT1066" i="64" s="1"/>
  <c r="AT1074" i="64" s="1"/>
  <c r="AT1067" i="64" a="1"/>
  <c r="AT1067" i="64" s="1"/>
  <c r="AT1075" i="64" s="1"/>
  <c r="AT1068" i="64" a="1"/>
  <c r="AT1068" i="64" s="1"/>
  <c r="AT1076" i="64" s="1"/>
  <c r="AT1082" i="64" a="1"/>
  <c r="AT1082" i="64" s="1"/>
  <c r="AT1083" i="64" a="1"/>
  <c r="AT1083" i="64" s="1"/>
  <c r="AT1080" i="64" a="1"/>
  <c r="AT1080" i="64" s="1"/>
  <c r="AT1084" i="64" a="1"/>
  <c r="AT1084" i="64" s="1"/>
  <c r="AT1064" i="64" a="1"/>
  <c r="AT1064" i="64" s="1"/>
  <c r="AT1072" i="64" s="1"/>
  <c r="AS1088" i="64"/>
  <c r="AT204" i="64" a="1"/>
  <c r="AT204" i="64" s="1"/>
  <c r="AR1358" i="64"/>
  <c r="AT327" i="64" a="1"/>
  <c r="AT327" i="64" s="1"/>
  <c r="AT1355" i="64" a="1"/>
  <c r="AT1355" i="64" s="1"/>
  <c r="AT1040" i="64" a="1"/>
  <c r="AT1040" i="64" s="1"/>
  <c r="AT295" i="64" a="1"/>
  <c r="AT295" i="64" s="1"/>
  <c r="AT308" i="64" a="1"/>
  <c r="AT308" i="64" s="1"/>
  <c r="AR1003" i="64"/>
  <c r="AS999" i="64"/>
  <c r="AS1007" i="64" s="1"/>
  <c r="AT1006" i="64" a="1"/>
  <c r="AT1006" i="64" s="1"/>
  <c r="AT1002" i="64" a="1"/>
  <c r="AT1002" i="64" s="1"/>
  <c r="AT998" i="64" a="1"/>
  <c r="AT998" i="64" s="1"/>
  <c r="AU255" i="64"/>
  <c r="AN2416" i="64"/>
  <c r="AW7" i="861"/>
  <c r="AW7" i="1393" s="1"/>
  <c r="AX2" i="861"/>
  <c r="AX2" i="1393" s="1"/>
  <c r="AW1" i="861"/>
  <c r="AW1" i="1393"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59" i="64"/>
  <c r="AN2457" i="64"/>
  <c r="AN2436" i="64"/>
  <c r="AN2438" i="64" s="1"/>
  <c r="AM2438" i="64"/>
  <c r="M3" i="206"/>
  <c r="B2121" i="64"/>
  <c r="B2076" i="64"/>
  <c r="B2122" i="64"/>
  <c r="B2077" i="64"/>
  <c r="B2078" i="64"/>
  <c r="AP2361" i="64" a="1"/>
  <c r="AT999" i="64" a="1"/>
  <c r="AS1358" i="64" a="1"/>
  <c r="AP1183" i="64" a="1"/>
  <c r="AT1788" i="64" a="1"/>
  <c r="AT2361" i="64" a="1"/>
  <c r="AR1359" i="64" a="1"/>
  <c r="AP1788" i="64" a="1"/>
  <c r="AT408" i="64" a="1"/>
  <c r="AP1381" i="64"/>
  <c r="AT1251" i="64" a="1"/>
  <c r="AU1515" i="64"/>
  <c r="AP2203" i="64" a="1"/>
  <c r="AT1544" i="64" a="1"/>
  <c r="AU1426" i="64"/>
  <c r="AU1470" i="64"/>
  <c r="AP999" i="64" a="1"/>
  <c r="AP1356" i="64" a="1"/>
  <c r="AQ1358" i="64" a="1"/>
  <c r="AP1251" i="64" a="1"/>
  <c r="AU1403" i="64"/>
  <c r="AP1544" i="64" a="1"/>
  <c r="AP408" i="64" a="1"/>
  <c r="AT1183" i="64" a="1"/>
  <c r="AP1139" i="64" a="1"/>
  <c r="AU1492" i="64"/>
  <c r="AT1381" i="64"/>
  <c r="AT2203" i="64" a="1"/>
  <c r="AT1139" i="64" a="1"/>
  <c r="AT1356" i="64" a="1"/>
  <c r="AU1448" i="64"/>
  <c r="AV22" i="1389" l="1"/>
  <c r="AV14" i="1393"/>
  <c r="AW21" i="1393"/>
  <c r="AW10" i="1393"/>
  <c r="AW14" i="861" s="1"/>
  <c r="AW15" i="1393"/>
  <c r="AD17" i="1393"/>
  <c r="AW3" i="1389"/>
  <c r="AW22" i="1389" s="1"/>
  <c r="AW3" i="1391"/>
  <c r="AU14" i="1391"/>
  <c r="AX2" i="1389"/>
  <c r="AX2" i="1391"/>
  <c r="AW1" i="1389"/>
  <c r="AW1" i="1391"/>
  <c r="AC18" i="1391"/>
  <c r="AD13" i="1391"/>
  <c r="AC22" i="1391"/>
  <c r="AC18" i="861" s="1"/>
  <c r="AV15" i="1391"/>
  <c r="AV10" i="1391"/>
  <c r="AV13" i="861" s="1"/>
  <c r="AV21" i="1391"/>
  <c r="AV4" i="1389"/>
  <c r="AV4" i="1391"/>
  <c r="AW7" i="1389"/>
  <c r="AW7" i="1391"/>
  <c r="AV1424" i="64" a="1"/>
  <c r="AV1424" i="64" s="1"/>
  <c r="AV1425" i="64" a="1"/>
  <c r="AV1425" i="64" s="1"/>
  <c r="AV1513" i="64" a="1"/>
  <c r="AV1513" i="64" s="1"/>
  <c r="AV1514" i="64" a="1"/>
  <c r="AV1514" i="64" s="1"/>
  <c r="AV1469" i="64" a="1"/>
  <c r="AV1469" i="64" s="1"/>
  <c r="AV1491" i="64" a="1"/>
  <c r="AV1491" i="64" s="1"/>
  <c r="AV1402" i="64" a="1"/>
  <c r="AV1402" i="64" s="1"/>
  <c r="AV1447" i="64" a="1"/>
  <c r="AV1447" i="64" s="1"/>
  <c r="AU20" i="864"/>
  <c r="AU100" i="861" s="1"/>
  <c r="AU101" i="861" s="1"/>
  <c r="AV652" i="64" a="1"/>
  <c r="AV652" i="64" s="1"/>
  <c r="AV656" i="64" a="1"/>
  <c r="AV656" i="64" s="1"/>
  <c r="AV646" i="64" a="1"/>
  <c r="AV646" i="64" s="1"/>
  <c r="AV647" i="64" s="1"/>
  <c r="AJ649" i="64"/>
  <c r="AK644" i="64"/>
  <c r="AK648" i="64" s="1"/>
  <c r="AJ653" i="64"/>
  <c r="AJ657" i="64" s="1"/>
  <c r="AU21" i="863"/>
  <c r="AU33" i="863"/>
  <c r="AU17" i="863" s="1"/>
  <c r="AU33" i="861" s="1"/>
  <c r="AU44" i="863"/>
  <c r="AW3" i="64"/>
  <c r="AV4" i="64"/>
  <c r="AW1" i="64"/>
  <c r="AX2" i="64"/>
  <c r="AW7" i="64"/>
  <c r="AH502" i="64"/>
  <c r="AG512" i="64"/>
  <c r="AK451" i="64"/>
  <c r="AJ461" i="64"/>
  <c r="AX2" i="864"/>
  <c r="AW7" i="864"/>
  <c r="AW7" i="863"/>
  <c r="AV4" i="863"/>
  <c r="AV4" i="864"/>
  <c r="AW3" i="864"/>
  <c r="AW3" i="863"/>
  <c r="AW1" i="864"/>
  <c r="AW1" i="863"/>
  <c r="AX3" i="861"/>
  <c r="AX3" i="1393" s="1"/>
  <c r="AW4" i="861"/>
  <c r="AW4" i="1393" s="1"/>
  <c r="AQ123" i="64"/>
  <c r="AQ1107" i="64"/>
  <c r="AQ1092" i="64"/>
  <c r="AP358" i="64"/>
  <c r="AP360" i="64" s="1"/>
  <c r="AP1308" i="64"/>
  <c r="AP1309" i="64" s="1"/>
  <c r="AP1311" i="64" s="1"/>
  <c r="AQ1358" i="64"/>
  <c r="AP1356" i="64"/>
  <c r="AP1139" i="64"/>
  <c r="AP1251" i="64"/>
  <c r="AP1258" i="64" s="1"/>
  <c r="AP408" i="64"/>
  <c r="AP999" i="64"/>
  <c r="AP1788" i="64"/>
  <c r="AP1790" i="64" s="1"/>
  <c r="AP2361" i="64"/>
  <c r="AP2370" i="64" s="1"/>
  <c r="AP1544" i="64"/>
  <c r="AP1183" i="64"/>
  <c r="AP2203" i="64"/>
  <c r="AP2205" i="64" s="1"/>
  <c r="AP1103" i="64"/>
  <c r="AP1088" i="64"/>
  <c r="AP135" i="64"/>
  <c r="AP120" i="64"/>
  <c r="AP1104" i="64"/>
  <c r="AP1089" i="64"/>
  <c r="AP118" i="64"/>
  <c r="AP108" i="64"/>
  <c r="AP133" i="64"/>
  <c r="AP1087" i="64"/>
  <c r="AP1102" i="64"/>
  <c r="AO1543" i="64" a="1"/>
  <c r="AO1543" i="64" s="1"/>
  <c r="AO126" i="64" a="1"/>
  <c r="AO126" i="64" s="1"/>
  <c r="AO1380" i="64" a="1"/>
  <c r="AO1380" i="64" s="1"/>
  <c r="AO1096" i="64" a="1"/>
  <c r="AO1096" i="64" s="1"/>
  <c r="AO1067" i="64" a="1"/>
  <c r="AO1067" i="64" s="1"/>
  <c r="AO1075" i="64" s="1"/>
  <c r="AO204" i="64" a="1"/>
  <c r="AO204" i="64" s="1"/>
  <c r="AO1182" i="64" a="1"/>
  <c r="AO1182" i="64" s="1"/>
  <c r="AO129" i="64" a="1"/>
  <c r="AO129" i="64" s="1"/>
  <c r="AO1080" i="64" a="1"/>
  <c r="AO1080" i="64" s="1"/>
  <c r="AO2362" i="64" a="1"/>
  <c r="AO2362" i="64" s="1"/>
  <c r="AO1310" i="64" a="1"/>
  <c r="AO1310" i="64" s="1"/>
  <c r="AO327" i="64" a="1"/>
  <c r="AO327" i="64" s="1"/>
  <c r="AO357" i="64" a="1"/>
  <c r="AO357" i="64" s="1"/>
  <c r="AO483" i="64" a="1"/>
  <c r="AO483" i="64" s="1"/>
  <c r="AO1250" i="64" a="1"/>
  <c r="AO1250" i="64" s="1"/>
  <c r="AO2202" i="64" a="1"/>
  <c r="AO2202" i="64" s="1"/>
  <c r="AO2204" i="64" a="1"/>
  <c r="AO2204" i="64" s="1"/>
  <c r="AO765" i="64" a="1"/>
  <c r="AO765" i="64" s="1"/>
  <c r="AO128" i="64" a="1"/>
  <c r="AO128" i="64" s="1"/>
  <c r="AO342" i="64" a="1"/>
  <c r="AO342" i="64" s="1"/>
  <c r="AO1082" i="64" a="1"/>
  <c r="AO1082" i="64" s="1"/>
  <c r="AO1068" i="64" a="1"/>
  <c r="AO1068" i="64" s="1"/>
  <c r="AO1076" i="64" s="1"/>
  <c r="AO1355" i="64" a="1"/>
  <c r="AO1355" i="64" s="1"/>
  <c r="AO1140" i="64" a="1"/>
  <c r="AO1140" i="64" s="1"/>
  <c r="AO113" i="64" a="1"/>
  <c r="AO113" i="64" s="1"/>
  <c r="AO1084" i="64" a="1"/>
  <c r="AO1084" i="64" s="1"/>
  <c r="AO359" i="64" a="1"/>
  <c r="AO359" i="64" s="1"/>
  <c r="AO768" i="64" a="1"/>
  <c r="AO768" i="64" s="1"/>
  <c r="AO103" i="64" a="1"/>
  <c r="AO103" i="64" s="1"/>
  <c r="AO432" i="64" a="1"/>
  <c r="AO432" i="64" s="1"/>
  <c r="AO782" i="64" a="1"/>
  <c r="AO782" i="64" s="1"/>
  <c r="AO130" i="64" a="1"/>
  <c r="AO130" i="64" s="1"/>
  <c r="AO105" i="64" a="1"/>
  <c r="AO105" i="64" s="1"/>
  <c r="AO1099" i="64" a="1"/>
  <c r="AO1099" i="64" s="1"/>
  <c r="AO1064" i="64" a="1"/>
  <c r="AO1064" i="64" s="1"/>
  <c r="AO1072" i="64" s="1"/>
  <c r="AO308" i="64" a="1"/>
  <c r="AO308" i="64" s="1"/>
  <c r="AO1002" i="64" a="1"/>
  <c r="AO1002" i="64" s="1"/>
  <c r="AO998" i="64" a="1"/>
  <c r="AO998" i="64" s="1"/>
  <c r="AO1787" i="64" a="1"/>
  <c r="AO1787" i="64" s="1"/>
  <c r="AO407" i="64" a="1"/>
  <c r="AO407" i="64" s="1"/>
  <c r="AO1622" i="64" a="1"/>
  <c r="AO1622" i="64" s="1"/>
  <c r="AO127" i="64" a="1"/>
  <c r="AO127" i="64" s="1"/>
  <c r="AO1097" i="64" a="1"/>
  <c r="AO1097" i="64" s="1"/>
  <c r="AO1066" i="64" a="1"/>
  <c r="AO1066" i="64" s="1"/>
  <c r="AO1074" i="64" s="1"/>
  <c r="AO295" i="64" a="1"/>
  <c r="AO295" i="64" s="1"/>
  <c r="AO1083" i="64" a="1"/>
  <c r="AO1083" i="64" s="1"/>
  <c r="AO1956" i="64" a="1"/>
  <c r="AO1956" i="64" s="1"/>
  <c r="AO356" i="64" a="1"/>
  <c r="AO356" i="64" s="1"/>
  <c r="AO1306" i="64" a="1"/>
  <c r="AO1306" i="64" s="1"/>
  <c r="AO115" i="64" a="1"/>
  <c r="AO115" i="64" s="1"/>
  <c r="AO104" i="64" a="1"/>
  <c r="AO104" i="64" s="1"/>
  <c r="AO1095" i="64" a="1"/>
  <c r="AO1095" i="64" s="1"/>
  <c r="AO1081" i="64" a="1"/>
  <c r="AO1081" i="64" s="1"/>
  <c r="AO1040" i="64" a="1"/>
  <c r="AO1040" i="64" s="1"/>
  <c r="AO776" i="64" a="1"/>
  <c r="AO776" i="64" s="1"/>
  <c r="AO1957" i="64" a="1"/>
  <c r="AO1957" i="64" s="1"/>
  <c r="AO1789" i="64" a="1"/>
  <c r="AO1789" i="64" s="1"/>
  <c r="AO1307" i="64" a="1"/>
  <c r="AO1307" i="64" s="1"/>
  <c r="AO107" i="64" a="1"/>
  <c r="AO107" i="64" s="1"/>
  <c r="AO112" i="64" a="1"/>
  <c r="AO112" i="64" s="1"/>
  <c r="AO114" i="64" a="1"/>
  <c r="AO114" i="64" s="1"/>
  <c r="AO106" i="64" a="1"/>
  <c r="AO106" i="64" s="1"/>
  <c r="AO1098" i="64" a="1"/>
  <c r="AO1098" i="64" s="1"/>
  <c r="AO1065" i="64" a="1"/>
  <c r="AO1065" i="64" s="1"/>
  <c r="AO1073" i="64" s="1"/>
  <c r="AO1006" i="64" a="1"/>
  <c r="AO1006" i="64" s="1"/>
  <c r="AO111" i="64" a="1"/>
  <c r="AO111" i="64" s="1"/>
  <c r="AP1958" i="64"/>
  <c r="AN255" i="64"/>
  <c r="AQ1007" i="64"/>
  <c r="AQ1003" i="64"/>
  <c r="AP136" i="64"/>
  <c r="AP121" i="64"/>
  <c r="AP134" i="64"/>
  <c r="AP119" i="64"/>
  <c r="AP1090" i="64"/>
  <c r="AP1105" i="64"/>
  <c r="AP122" i="64"/>
  <c r="AP137" i="64"/>
  <c r="AP1091" i="64"/>
  <c r="AP1106" i="64"/>
  <c r="AQ1148" i="64"/>
  <c r="AQ1153" i="64"/>
  <c r="AQ93" i="861"/>
  <c r="AR46" i="861"/>
  <c r="AQ64" i="861"/>
  <c r="AP64" i="861"/>
  <c r="AT1949" i="64"/>
  <c r="AT1958" i="64" s="1"/>
  <c r="AU1957" i="64" a="1"/>
  <c r="AU1957" i="64" s="1"/>
  <c r="AU1956" i="64" a="1"/>
  <c r="AU1956" i="64" s="1"/>
  <c r="AT1356" i="64"/>
  <c r="AT1788" i="64"/>
  <c r="AT1790" i="64" s="1"/>
  <c r="AU1789" i="64" a="1"/>
  <c r="AU1789" i="64" s="1"/>
  <c r="AU1787" i="64" a="1"/>
  <c r="AU1787" i="64" s="1"/>
  <c r="AU357" i="64" a="1"/>
  <c r="AU357" i="64" s="1"/>
  <c r="AU359" i="64" a="1"/>
  <c r="AU359" i="64" s="1"/>
  <c r="AT358" i="64"/>
  <c r="AT360" i="64" s="1"/>
  <c r="AU432" i="64" a="1"/>
  <c r="AU432" i="64" s="1"/>
  <c r="AU356" i="64" a="1"/>
  <c r="AU356" i="64" s="1"/>
  <c r="AU483" i="64" a="1"/>
  <c r="AU483" i="64" s="1"/>
  <c r="AT408" i="64"/>
  <c r="AT1544" i="64"/>
  <c r="AU1543" i="64" a="1"/>
  <c r="AU1543" i="64" s="1"/>
  <c r="AU407" i="64" a="1"/>
  <c r="AU407" i="64" s="1"/>
  <c r="AT1251" i="64"/>
  <c r="AU1182" i="64" a="1"/>
  <c r="AU1182" i="64" s="1"/>
  <c r="AU1250" i="64" a="1"/>
  <c r="AU1250" i="64" s="1"/>
  <c r="AS1258" i="64"/>
  <c r="AT1183" i="64"/>
  <c r="AT2361" i="64"/>
  <c r="AT2370" i="64" s="1"/>
  <c r="AU2362" i="64" a="1"/>
  <c r="AU2362" i="64" s="1"/>
  <c r="BG2392" i="64"/>
  <c r="BG2394" i="64" s="1"/>
  <c r="AT2203" i="64"/>
  <c r="AT2205" i="64" s="1"/>
  <c r="AT1139" i="64"/>
  <c r="AU2202" i="64" a="1"/>
  <c r="AU2202" i="64" s="1"/>
  <c r="AU1140" i="64" a="1"/>
  <c r="AU1140" i="64" s="1"/>
  <c r="AS1148" i="64"/>
  <c r="AS1153" i="64"/>
  <c r="AU1310" i="64" a="1"/>
  <c r="AU1310" i="64" s="1"/>
  <c r="AU2204" i="64" a="1"/>
  <c r="AU2204" i="64" s="1"/>
  <c r="AU1306" i="64" a="1"/>
  <c r="AU1306" i="64" s="1"/>
  <c r="AU1307" i="64" a="1"/>
  <c r="AU1307" i="64" s="1"/>
  <c r="AT1308" i="64"/>
  <c r="AT1309" i="64" s="1"/>
  <c r="AT1311" i="64" s="1"/>
  <c r="AU776" i="64" a="1"/>
  <c r="AU776" i="64" s="1"/>
  <c r="AU765" i="64" a="1"/>
  <c r="AU765" i="64" s="1"/>
  <c r="AU1622" i="64" a="1"/>
  <c r="AU1622" i="64" s="1"/>
  <c r="AU768" i="64" a="1"/>
  <c r="AU768" i="64" s="1"/>
  <c r="AU782" i="64" a="1"/>
  <c r="AU782" i="64" s="1"/>
  <c r="AT122" i="64"/>
  <c r="AT137" i="64"/>
  <c r="AT135" i="64"/>
  <c r="AU107" i="64" a="1"/>
  <c r="AU107" i="64" s="1"/>
  <c r="AT134" i="64"/>
  <c r="AT133" i="64"/>
  <c r="AT121" i="64"/>
  <c r="AT136" i="64"/>
  <c r="AT118" i="64"/>
  <c r="AT119" i="64"/>
  <c r="AT120" i="64"/>
  <c r="AS123" i="64"/>
  <c r="AU130" i="64" a="1"/>
  <c r="AU130" i="64" s="1"/>
  <c r="AU115" i="64" a="1"/>
  <c r="AU115" i="64" s="1"/>
  <c r="AU114" i="64" a="1"/>
  <c r="AU114" i="64" s="1"/>
  <c r="AU127" i="64" a="1"/>
  <c r="AU127" i="64" s="1"/>
  <c r="AU126" i="64" a="1"/>
  <c r="AU126" i="64" s="1"/>
  <c r="AU129" i="64" a="1"/>
  <c r="AU129" i="64" s="1"/>
  <c r="AU112" i="64" a="1"/>
  <c r="AU112" i="64" s="1"/>
  <c r="AU128" i="64" a="1"/>
  <c r="AU128" i="64" s="1"/>
  <c r="AU113" i="64" a="1"/>
  <c r="AU113" i="64" s="1"/>
  <c r="AU111" i="64" a="1"/>
  <c r="AU111" i="64" s="1"/>
  <c r="AT108" i="64"/>
  <c r="AU104" i="64" a="1"/>
  <c r="AU104" i="64" s="1"/>
  <c r="AU105" i="64" a="1"/>
  <c r="AU105" i="64" s="1"/>
  <c r="AU106" i="64" a="1"/>
  <c r="AU106" i="64" s="1"/>
  <c r="AU103" i="64" a="1"/>
  <c r="AU103" i="64" s="1"/>
  <c r="AU342" i="64" a="1"/>
  <c r="AU342" i="64" s="1"/>
  <c r="AU1380" i="64" a="1"/>
  <c r="AU1380" i="64" s="1"/>
  <c r="AR1109" i="64"/>
  <c r="AR1110" i="64" s="1"/>
  <c r="AT1104" i="64"/>
  <c r="AS1107" i="64"/>
  <c r="AT1103" i="64"/>
  <c r="AT1102" i="64"/>
  <c r="AT1106" i="64"/>
  <c r="AU1097" i="64" a="1"/>
  <c r="AU1097" i="64" s="1"/>
  <c r="AU1096" i="64" a="1"/>
  <c r="AU1096" i="64" s="1"/>
  <c r="AU1099" i="64" a="1"/>
  <c r="AU1099" i="64" s="1"/>
  <c r="AU1098" i="64" a="1"/>
  <c r="AU1098" i="64" s="1"/>
  <c r="AU1095" i="64" a="1"/>
  <c r="AU1095" i="64" s="1"/>
  <c r="AT1105" i="64"/>
  <c r="AT1088" i="64"/>
  <c r="AS1092" i="64"/>
  <c r="AT1091" i="64"/>
  <c r="AU1064" i="64" a="1"/>
  <c r="AU1064" i="64" s="1"/>
  <c r="AU1072" i="64" s="1"/>
  <c r="AU1081" i="64" a="1"/>
  <c r="AU1081" i="64" s="1"/>
  <c r="AU1065" i="64" a="1"/>
  <c r="AU1065" i="64" s="1"/>
  <c r="AU1073" i="64" s="1"/>
  <c r="AU1066" i="64" a="1"/>
  <c r="AU1066" i="64" s="1"/>
  <c r="AU1074" i="64" s="1"/>
  <c r="AU1067" i="64" a="1"/>
  <c r="AU1067" i="64" s="1"/>
  <c r="AU1075" i="64" s="1"/>
  <c r="AU1068" i="64" a="1"/>
  <c r="AU1068" i="64" s="1"/>
  <c r="AU1076" i="64" s="1"/>
  <c r="AU1082" i="64" a="1"/>
  <c r="AU1082" i="64" s="1"/>
  <c r="AU1083" i="64" a="1"/>
  <c r="AU1083" i="64" s="1"/>
  <c r="AU1080" i="64" a="1"/>
  <c r="AU1080" i="64" s="1"/>
  <c r="AU1084" i="64" a="1"/>
  <c r="AU1084" i="64" s="1"/>
  <c r="AT1090" i="64"/>
  <c r="AT1089" i="64"/>
  <c r="AT1087" i="64"/>
  <c r="AU204" i="64" a="1"/>
  <c r="AU204" i="64" s="1"/>
  <c r="AR1359" i="64"/>
  <c r="AS1358" i="64"/>
  <c r="AU327" i="64" a="1"/>
  <c r="AU327" i="64" s="1"/>
  <c r="AU1355" i="64" a="1"/>
  <c r="AU1355" i="64" s="1"/>
  <c r="AU308" i="64" a="1"/>
  <c r="AU308" i="64" s="1"/>
  <c r="AU1040" i="64" a="1"/>
  <c r="AU1040" i="64" s="1"/>
  <c r="AU1006" i="64" a="1"/>
  <c r="AU1006" i="64" s="1"/>
  <c r="AU295" i="64" a="1"/>
  <c r="AU295" i="64" s="1"/>
  <c r="AS1003" i="64"/>
  <c r="AT999" i="64"/>
  <c r="AT1007" i="64" s="1"/>
  <c r="AU1002" i="64" a="1"/>
  <c r="AU1002" i="64" s="1"/>
  <c r="AU998" i="64" a="1"/>
  <c r="AU998" i="64" s="1"/>
  <c r="AV255" i="64"/>
  <c r="AO2416" i="64"/>
  <c r="AU34" i="863"/>
  <c r="AX1" i="861"/>
  <c r="AX1" i="1393" s="1"/>
  <c r="AX7" i="861"/>
  <c r="AX7" i="1393" s="1"/>
  <c r="AY2" i="861"/>
  <c r="AY2" i="1393"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59" i="64"/>
  <c r="AO2457" i="64"/>
  <c r="AO2436" i="64"/>
  <c r="AO2438" i="64" s="1"/>
  <c r="AU1544" i="64" a="1"/>
  <c r="AO1139" i="64" a="1"/>
  <c r="AO1183" i="64" a="1"/>
  <c r="AU1381" i="64"/>
  <c r="AU1139" i="64" a="1"/>
  <c r="AO1356" i="64" a="1"/>
  <c r="AQ1359" i="64" a="1"/>
  <c r="AU408" i="64" a="1"/>
  <c r="AO1544" i="64" a="1"/>
  <c r="AO408" i="64" a="1"/>
  <c r="AV1426" i="64"/>
  <c r="AU999" i="64" a="1"/>
  <c r="AU2361" i="64" a="1"/>
  <c r="AU2203" i="64" a="1"/>
  <c r="AT1358" i="64" a="1"/>
  <c r="AO2203" i="64" a="1"/>
  <c r="AS1359" i="64" a="1"/>
  <c r="AO1788" i="64" a="1"/>
  <c r="AV1515" i="64"/>
  <c r="AO999" i="64" a="1"/>
  <c r="AV1403" i="64"/>
  <c r="AU1356" i="64" a="1"/>
  <c r="AO1251" i="64" a="1"/>
  <c r="AO1381" i="64"/>
  <c r="AV1492" i="64"/>
  <c r="AU1788" i="64" a="1"/>
  <c r="AV1470" i="64"/>
  <c r="AP1358" i="64" a="1"/>
  <c r="AV1448" i="64"/>
  <c r="AU1183" i="64" a="1"/>
  <c r="AU1251" i="64" a="1"/>
  <c r="AO2361" i="64" a="1"/>
  <c r="AD18" i="1393" l="1"/>
  <c r="AE13" i="1393"/>
  <c r="AD22" i="1393"/>
  <c r="AD19" i="861" s="1"/>
  <c r="AW14" i="1393"/>
  <c r="AX15" i="1393"/>
  <c r="AX10" i="1393"/>
  <c r="AX14" i="861" s="1"/>
  <c r="AX21" i="1393"/>
  <c r="AW13" i="1389"/>
  <c r="AD16" i="1391"/>
  <c r="AY2" i="1389"/>
  <c r="AY2" i="1391"/>
  <c r="AX7" i="1389"/>
  <c r="AX7" i="1391"/>
  <c r="AX3" i="1389"/>
  <c r="AX22" i="1389" s="1"/>
  <c r="AX3" i="1391"/>
  <c r="AX1" i="1389"/>
  <c r="AX1" i="1391"/>
  <c r="AW15" i="1391"/>
  <c r="AW10" i="1391"/>
  <c r="AW13" i="861" s="1"/>
  <c r="AW21" i="1391"/>
  <c r="AW4" i="1389"/>
  <c r="AW4" i="1391"/>
  <c r="AV14" i="1391"/>
  <c r="AH24" i="861"/>
  <c r="AW1424" i="64" a="1"/>
  <c r="AW1424" i="64" s="1"/>
  <c r="AW1425" i="64" a="1"/>
  <c r="AW1425" i="64" s="1"/>
  <c r="AW1513" i="64" a="1"/>
  <c r="AW1513" i="64" s="1"/>
  <c r="AW1514" i="64" a="1"/>
  <c r="AW1514" i="64" s="1"/>
  <c r="AW1469" i="64" a="1"/>
  <c r="AW1469" i="64" s="1"/>
  <c r="AW1491" i="64" a="1"/>
  <c r="AW1491" i="64" s="1"/>
  <c r="AW1402" i="64" a="1"/>
  <c r="AW1402" i="64" s="1"/>
  <c r="AW1447" i="64" a="1"/>
  <c r="AW1447" i="64" s="1"/>
  <c r="AK653" i="64"/>
  <c r="AK657" i="64" s="1"/>
  <c r="AK649" i="64"/>
  <c r="AL644" i="64"/>
  <c r="AL648" i="64" s="1"/>
  <c r="AW652" i="64" a="1"/>
  <c r="AW652" i="64" s="1"/>
  <c r="AW646" i="64" a="1"/>
  <c r="AW646" i="64" s="1"/>
  <c r="AW647" i="64" s="1"/>
  <c r="AW656" i="64" a="1"/>
  <c r="AW656" i="64" s="1"/>
  <c r="AV20" i="864"/>
  <c r="AV100" i="861" s="1"/>
  <c r="AV101" i="861" s="1"/>
  <c r="AV21" i="863"/>
  <c r="AV33" i="863"/>
  <c r="AV17" i="863" s="1"/>
  <c r="AV33" i="861" s="1"/>
  <c r="AV44" i="863"/>
  <c r="AY2" i="64"/>
  <c r="AW4" i="64"/>
  <c r="AX7" i="64"/>
  <c r="AX3" i="64"/>
  <c r="AX1" i="64"/>
  <c r="AL452" i="64"/>
  <c r="AK461" i="64"/>
  <c r="AI503" i="64"/>
  <c r="AH512" i="64"/>
  <c r="AY2" i="864"/>
  <c r="AW4" i="864"/>
  <c r="AW4" i="863"/>
  <c r="AX7" i="864"/>
  <c r="AX7" i="863"/>
  <c r="AX1" i="863"/>
  <c r="AX1" i="864"/>
  <c r="AX3" i="864"/>
  <c r="AX3" i="863"/>
  <c r="AY3" i="861"/>
  <c r="AY3" i="1393" s="1"/>
  <c r="AX4" i="861"/>
  <c r="AX4" i="1393" s="1"/>
  <c r="AP1092" i="64"/>
  <c r="AP138" i="64"/>
  <c r="AP123" i="64"/>
  <c r="AP1107" i="64"/>
  <c r="AQ1109" i="64"/>
  <c r="AQ1110" i="64" s="1"/>
  <c r="AO358" i="64"/>
  <c r="AO360" i="64" s="1"/>
  <c r="AO2361" i="64"/>
  <c r="AO2370" i="64" s="1"/>
  <c r="AO999" i="64"/>
  <c r="AO1544" i="64"/>
  <c r="AO408" i="64"/>
  <c r="AO1139" i="64"/>
  <c r="AO2203" i="64"/>
  <c r="AO2205" i="64" s="1"/>
  <c r="AP1358" i="64"/>
  <c r="AO1788" i="64"/>
  <c r="AO1790" i="64" s="1"/>
  <c r="AO1356" i="64"/>
  <c r="AO1251" i="64"/>
  <c r="AO1258" i="64" s="1"/>
  <c r="AO1183" i="64"/>
  <c r="AQ1359" i="64"/>
  <c r="AO118" i="64"/>
  <c r="AO108" i="64"/>
  <c r="AO133" i="64"/>
  <c r="AO1090" i="64"/>
  <c r="AO1105" i="64"/>
  <c r="AO137" i="64"/>
  <c r="AO122" i="64"/>
  <c r="AO1104" i="64"/>
  <c r="AO1089" i="64"/>
  <c r="AP1007" i="64"/>
  <c r="AP1003" i="64"/>
  <c r="AO1106" i="64"/>
  <c r="AO1091" i="64"/>
  <c r="AO119" i="64"/>
  <c r="AO134" i="64"/>
  <c r="AO1102" i="64"/>
  <c r="AO1087" i="64"/>
  <c r="AN356" i="64" a="1"/>
  <c r="AN356" i="64" s="1"/>
  <c r="AN1182" i="64" a="1"/>
  <c r="AN1182" i="64" s="1"/>
  <c r="AN2202" i="64" a="1"/>
  <c r="AN2202" i="64" s="1"/>
  <c r="AN768" i="64" a="1"/>
  <c r="AN768" i="64" s="1"/>
  <c r="AN113" i="64" a="1"/>
  <c r="AN113" i="64" s="1"/>
  <c r="AN1095" i="64" a="1"/>
  <c r="AN1095" i="64" s="1"/>
  <c r="AN1066" i="64" a="1"/>
  <c r="AN1066" i="64" s="1"/>
  <c r="AN1074" i="64" s="1"/>
  <c r="AN1067" i="64" a="1"/>
  <c r="AN1067" i="64" s="1"/>
  <c r="AN1075" i="64" s="1"/>
  <c r="AN327" i="64" a="1"/>
  <c r="AN327" i="64" s="1"/>
  <c r="AN1006" i="64" a="1"/>
  <c r="AN1006" i="64" s="1"/>
  <c r="AN1956" i="64" a="1"/>
  <c r="AN1956" i="64" s="1"/>
  <c r="AN357" i="64" a="1"/>
  <c r="AN357" i="64" s="1"/>
  <c r="AN1250" i="64" a="1"/>
  <c r="AN1250" i="64" s="1"/>
  <c r="AN1140" i="64" a="1"/>
  <c r="AN1140" i="64" s="1"/>
  <c r="AN1310" i="64" a="1"/>
  <c r="AN1310" i="64" s="1"/>
  <c r="AN776" i="64" a="1"/>
  <c r="AN776" i="64" s="1"/>
  <c r="AN130" i="64" a="1"/>
  <c r="AN130" i="64" s="1"/>
  <c r="AN1098" i="64" a="1"/>
  <c r="AN1098" i="64" s="1"/>
  <c r="AN1002" i="64" a="1"/>
  <c r="AN1002" i="64" s="1"/>
  <c r="AN1957" i="64" a="1"/>
  <c r="AN1957" i="64" s="1"/>
  <c r="AN359" i="64" a="1"/>
  <c r="AN359" i="64" s="1"/>
  <c r="AN1543" i="64" a="1"/>
  <c r="AN1543" i="64" s="1"/>
  <c r="AN2204" i="64" a="1"/>
  <c r="AN2204" i="64" s="1"/>
  <c r="AN765" i="64" a="1"/>
  <c r="AN765" i="64" s="1"/>
  <c r="AN115" i="64" a="1"/>
  <c r="AN115" i="64" s="1"/>
  <c r="AN342" i="64" a="1"/>
  <c r="AN342" i="64" s="1"/>
  <c r="AN1097" i="64" a="1"/>
  <c r="AN1097" i="64" s="1"/>
  <c r="AN1083" i="64" a="1"/>
  <c r="AN1083" i="64" s="1"/>
  <c r="AN1068" i="64" a="1"/>
  <c r="AN1068" i="64" s="1"/>
  <c r="AN1076" i="64" s="1"/>
  <c r="AN1355" i="64" a="1"/>
  <c r="AN1355" i="64" s="1"/>
  <c r="AN295" i="64" a="1"/>
  <c r="AN295" i="64" s="1"/>
  <c r="AN998" i="64" a="1"/>
  <c r="AN998" i="64" s="1"/>
  <c r="AN112" i="64" a="1"/>
  <c r="AN112" i="64" s="1"/>
  <c r="AN1084" i="64" a="1"/>
  <c r="AN1084" i="64" s="1"/>
  <c r="AN1099" i="64" a="1"/>
  <c r="AN1099" i="64" s="1"/>
  <c r="AN407" i="64" a="1"/>
  <c r="AN407" i="64" s="1"/>
  <c r="AN114" i="64" a="1"/>
  <c r="AN114" i="64" s="1"/>
  <c r="AN104" i="64" a="1"/>
  <c r="AN104" i="64" s="1"/>
  <c r="AN1096" i="64" a="1"/>
  <c r="AN1096" i="64" s="1"/>
  <c r="AN1082" i="64" a="1"/>
  <c r="AN1082" i="64" s="1"/>
  <c r="AN1065" i="64" a="1"/>
  <c r="AN1065" i="64" s="1"/>
  <c r="AN1073" i="64" s="1"/>
  <c r="AN1789" i="64" a="1"/>
  <c r="AN1789" i="64" s="1"/>
  <c r="AN2362" i="64" a="1"/>
  <c r="AN2362" i="64" s="1"/>
  <c r="AN127" i="64" a="1"/>
  <c r="AN127" i="64" s="1"/>
  <c r="AN111" i="64" a="1"/>
  <c r="AN111" i="64" s="1"/>
  <c r="AN103" i="64" a="1"/>
  <c r="AN103" i="64" s="1"/>
  <c r="AN1380" i="64" a="1"/>
  <c r="AN1380" i="64" s="1"/>
  <c r="AN1064" i="64" a="1"/>
  <c r="AN1064" i="64" s="1"/>
  <c r="AN1072" i="64" s="1"/>
  <c r="AN1307" i="64" a="1"/>
  <c r="AN1307" i="64" s="1"/>
  <c r="AN782" i="64" a="1"/>
  <c r="AN782" i="64" s="1"/>
  <c r="AN128" i="64" a="1"/>
  <c r="AN128" i="64" s="1"/>
  <c r="AN1787" i="64" a="1"/>
  <c r="AN1787" i="64" s="1"/>
  <c r="AN107" i="64" a="1"/>
  <c r="AN107" i="64" s="1"/>
  <c r="AN126" i="64" a="1"/>
  <c r="AN126" i="64" s="1"/>
  <c r="AN106" i="64" a="1"/>
  <c r="AN106" i="64" s="1"/>
  <c r="AN1080" i="64" a="1"/>
  <c r="AN1080" i="64" s="1"/>
  <c r="AN308" i="64" a="1"/>
  <c r="AN308" i="64" s="1"/>
  <c r="AN483" i="64" a="1"/>
  <c r="AN483" i="64" s="1"/>
  <c r="AN1306" i="64" a="1"/>
  <c r="AN1306" i="64" s="1"/>
  <c r="AN1622" i="64" a="1"/>
  <c r="AN1622" i="64" s="1"/>
  <c r="AN129" i="64" a="1"/>
  <c r="AN129" i="64" s="1"/>
  <c r="AN105" i="64" a="1"/>
  <c r="AN105" i="64" s="1"/>
  <c r="AN1081" i="64" a="1"/>
  <c r="AN1081" i="64" s="1"/>
  <c r="AN204" i="64" a="1"/>
  <c r="AN204" i="64" s="1"/>
  <c r="AN1040" i="64" a="1"/>
  <c r="AN1040" i="64" s="1"/>
  <c r="AN432" i="64" a="1"/>
  <c r="AN432" i="64" s="1"/>
  <c r="AO1088" i="64"/>
  <c r="AO1103" i="64"/>
  <c r="AO1308" i="64"/>
  <c r="AO1309" i="64" s="1"/>
  <c r="AO1311" i="64" s="1"/>
  <c r="AO120" i="64"/>
  <c r="AO135" i="64"/>
  <c r="AP1148" i="64"/>
  <c r="AP1153" i="64"/>
  <c r="AM255" i="64"/>
  <c r="AO121" i="64"/>
  <c r="AO136" i="64"/>
  <c r="AO1958" i="64"/>
  <c r="AR93" i="861"/>
  <c r="AU1949" i="64"/>
  <c r="AU1958" i="64" s="1"/>
  <c r="AS46" i="861"/>
  <c r="AR64" i="861"/>
  <c r="AV1957" i="64" a="1"/>
  <c r="AV1957" i="64" s="1"/>
  <c r="AV1956" i="64" a="1"/>
  <c r="AV1956" i="64" s="1"/>
  <c r="AU1356" i="64"/>
  <c r="AU1788" i="64"/>
  <c r="AU1790" i="64" s="1"/>
  <c r="AV1787" i="64" a="1"/>
  <c r="AV1787" i="64" s="1"/>
  <c r="AV1789" i="64" a="1"/>
  <c r="AV1789" i="64" s="1"/>
  <c r="AV357" i="64" a="1"/>
  <c r="AV357" i="64" s="1"/>
  <c r="AV359" i="64" a="1"/>
  <c r="AV359" i="64" s="1"/>
  <c r="AU358" i="64"/>
  <c r="AU360" i="64" s="1"/>
  <c r="AV432" i="64" a="1"/>
  <c r="AV432" i="64" s="1"/>
  <c r="AV356" i="64" a="1"/>
  <c r="AV356" i="64" s="1"/>
  <c r="AV483" i="64" a="1"/>
  <c r="AV483" i="64" s="1"/>
  <c r="AU408" i="64"/>
  <c r="AU1544" i="64"/>
  <c r="AV1543" i="64" a="1"/>
  <c r="AV1543" i="64" s="1"/>
  <c r="AV407" i="64" a="1"/>
  <c r="AV407" i="64" s="1"/>
  <c r="AT1258" i="64"/>
  <c r="AU1251" i="64"/>
  <c r="AU1183" i="64"/>
  <c r="AV1182" i="64" a="1"/>
  <c r="AV1182" i="64" s="1"/>
  <c r="AV1250" i="64" a="1"/>
  <c r="AV1250" i="64" s="1"/>
  <c r="AU2361" i="64"/>
  <c r="AU2370" i="64" s="1"/>
  <c r="AV2362" i="64" a="1"/>
  <c r="AV2362" i="64" s="1"/>
  <c r="BH2392" i="64"/>
  <c r="BH2394" i="64" s="1"/>
  <c r="AU1139" i="64"/>
  <c r="AU2203" i="64"/>
  <c r="AU2205" i="64" s="1"/>
  <c r="AV2202" i="64" a="1"/>
  <c r="AV2202" i="64" s="1"/>
  <c r="AV1140" i="64" a="1"/>
  <c r="AV1140" i="64" s="1"/>
  <c r="AT1148" i="64"/>
  <c r="AT1153" i="64"/>
  <c r="AV1310" i="64" a="1"/>
  <c r="AV1310" i="64" s="1"/>
  <c r="AV2204" i="64" a="1"/>
  <c r="AV2204" i="64" s="1"/>
  <c r="AU1308" i="64"/>
  <c r="AU1309" i="64" s="1"/>
  <c r="AU1311" i="64" s="1"/>
  <c r="AV1306" i="64" a="1"/>
  <c r="AV1306" i="64" s="1"/>
  <c r="AV1307" i="64" a="1"/>
  <c r="AV1307" i="64" s="1"/>
  <c r="AV776" i="64" a="1"/>
  <c r="AV776" i="64" s="1"/>
  <c r="AV765" i="64" a="1"/>
  <c r="AV765" i="64" s="1"/>
  <c r="AV1622" i="64" a="1"/>
  <c r="AV1622" i="64" s="1"/>
  <c r="AV768" i="64" a="1"/>
  <c r="AV768" i="64" s="1"/>
  <c r="AV782" i="64" a="1"/>
  <c r="AV782" i="64" s="1"/>
  <c r="AU137" i="64"/>
  <c r="AU122" i="64"/>
  <c r="AU133" i="64"/>
  <c r="AV107" i="64" a="1"/>
  <c r="AV107" i="64" s="1"/>
  <c r="AU135" i="64"/>
  <c r="AU134" i="64"/>
  <c r="AU121" i="64"/>
  <c r="AU136" i="64"/>
  <c r="AU118" i="64"/>
  <c r="AU120" i="64"/>
  <c r="AU119" i="64"/>
  <c r="AT123" i="64"/>
  <c r="AV130" i="64" a="1"/>
  <c r="AV130" i="64" s="1"/>
  <c r="AV115" i="64" a="1"/>
  <c r="AV115" i="64" s="1"/>
  <c r="AV114" i="64" a="1"/>
  <c r="AV114" i="64" s="1"/>
  <c r="AV127" i="64" a="1"/>
  <c r="AV127" i="64" s="1"/>
  <c r="AV129" i="64" a="1"/>
  <c r="AV129" i="64" s="1"/>
  <c r="AV126" i="64" a="1"/>
  <c r="AV126" i="64" s="1"/>
  <c r="AV112" i="64" a="1"/>
  <c r="AV112" i="64" s="1"/>
  <c r="AV128" i="64" a="1"/>
  <c r="AV128" i="64" s="1"/>
  <c r="AV113" i="64" a="1"/>
  <c r="AV113" i="64" s="1"/>
  <c r="AV111" i="64" a="1"/>
  <c r="AV111" i="64" s="1"/>
  <c r="AQ138" i="64"/>
  <c r="AR138" i="64"/>
  <c r="AU108" i="64"/>
  <c r="AV104" i="64" a="1"/>
  <c r="AV104" i="64" s="1"/>
  <c r="AV106" i="64" a="1"/>
  <c r="AV106" i="64" s="1"/>
  <c r="AV103" i="64" a="1"/>
  <c r="AV103" i="64" s="1"/>
  <c r="AV105" i="64" a="1"/>
  <c r="AV105" i="64" s="1"/>
  <c r="AV342" i="64" a="1"/>
  <c r="AV342" i="64" s="1"/>
  <c r="AV1380" i="64" a="1"/>
  <c r="AV1380" i="64" s="1"/>
  <c r="AS1109" i="64"/>
  <c r="AU1103" i="64"/>
  <c r="AU1102" i="64"/>
  <c r="AU1106" i="64"/>
  <c r="AU1105" i="64"/>
  <c r="AU1104" i="64"/>
  <c r="AT1107" i="64"/>
  <c r="AV1097" i="64" a="1"/>
  <c r="AV1097" i="64" s="1"/>
  <c r="AV1096" i="64" a="1"/>
  <c r="AV1096" i="64" s="1"/>
  <c r="AV1099" i="64" a="1"/>
  <c r="AV1099" i="64" s="1"/>
  <c r="AV1098" i="64" a="1"/>
  <c r="AV1098" i="64" s="1"/>
  <c r="AV1095" i="64" a="1"/>
  <c r="AV1095" i="64" s="1"/>
  <c r="AU1088" i="64"/>
  <c r="AT1092" i="64"/>
  <c r="AU1091" i="64"/>
  <c r="AU1090" i="64"/>
  <c r="AU1089" i="64"/>
  <c r="AV1064" i="64" a="1"/>
  <c r="AV1064" i="64" s="1"/>
  <c r="AV1072" i="64" s="1"/>
  <c r="AV1081" i="64" a="1"/>
  <c r="AV1081" i="64" s="1"/>
  <c r="AV1065" i="64" a="1"/>
  <c r="AV1065" i="64" s="1"/>
  <c r="AV1073" i="64" s="1"/>
  <c r="AV1066" i="64" a="1"/>
  <c r="AV1066" i="64" s="1"/>
  <c r="AV1074" i="64" s="1"/>
  <c r="AV1067" i="64" a="1"/>
  <c r="AV1067" i="64" s="1"/>
  <c r="AV1075" i="64" s="1"/>
  <c r="AV1068" i="64" a="1"/>
  <c r="AV1068" i="64" s="1"/>
  <c r="AV1076" i="64" s="1"/>
  <c r="AV1082" i="64" a="1"/>
  <c r="AV1082" i="64" s="1"/>
  <c r="AV1080" i="64" a="1"/>
  <c r="AV1080" i="64" s="1"/>
  <c r="AV1083" i="64" a="1"/>
  <c r="AV1083" i="64" s="1"/>
  <c r="AV1084" i="64" a="1"/>
  <c r="AV1084" i="64" s="1"/>
  <c r="AU1087" i="64"/>
  <c r="AV204" i="64" a="1"/>
  <c r="AV204" i="64" s="1"/>
  <c r="AS1359" i="64"/>
  <c r="AT1358" i="64"/>
  <c r="AV327" i="64" a="1"/>
  <c r="AV327" i="64" s="1"/>
  <c r="AV1355" i="64" a="1"/>
  <c r="AV1355" i="64" s="1"/>
  <c r="AV1040" i="64" a="1"/>
  <c r="AV1040" i="64" s="1"/>
  <c r="AV295" i="64" a="1"/>
  <c r="AV295" i="64" s="1"/>
  <c r="AV308" i="64" a="1"/>
  <c r="AV308" i="64" s="1"/>
  <c r="AT1003" i="64"/>
  <c r="AU999" i="64"/>
  <c r="AU1007" i="64" s="1"/>
  <c r="AV1006" i="64" a="1"/>
  <c r="AV1006" i="64" s="1"/>
  <c r="AV1002" i="64" a="1"/>
  <c r="AV1002" i="64" s="1"/>
  <c r="AV998" i="64" a="1"/>
  <c r="AV998" i="64" s="1"/>
  <c r="AW255" i="64"/>
  <c r="AP2416"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393" s="1"/>
  <c r="AY7" i="861"/>
  <c r="AY7" i="1393" s="1"/>
  <c r="AZ2" i="861"/>
  <c r="AZ2" i="1393" s="1"/>
  <c r="N2" i="860"/>
  <c r="N1" i="860"/>
  <c r="AJ3" i="860"/>
  <c r="AJ4" i="860" s="1"/>
  <c r="AK2" i="860"/>
  <c r="AJ1" i="860"/>
  <c r="AJ7" i="860"/>
  <c r="AP2457" i="64"/>
  <c r="AO2459" i="64"/>
  <c r="AP2436" i="64"/>
  <c r="AP2438" i="64" s="1"/>
  <c r="AN1251" i="64" a="1"/>
  <c r="AV999" i="64" a="1"/>
  <c r="AN1788" i="64" a="1"/>
  <c r="AV408" i="64" a="1"/>
  <c r="AP1359" i="64" a="1"/>
  <c r="AV1183" i="64" a="1"/>
  <c r="AV2203" i="64" a="1"/>
  <c r="AN408" i="64" a="1"/>
  <c r="AN2203" i="64" a="1"/>
  <c r="AW1492" i="64"/>
  <c r="AN999" i="64" a="1"/>
  <c r="AT1359" i="64" a="1"/>
  <c r="AV1356" i="64" a="1"/>
  <c r="AN1544" i="64" a="1"/>
  <c r="AW1426" i="64"/>
  <c r="AN1183" i="64" a="1"/>
  <c r="AW1470" i="64"/>
  <c r="AV1544" i="64" a="1"/>
  <c r="AW1515" i="64"/>
  <c r="AV1251" i="64" a="1"/>
  <c r="AV1788" i="64" a="1"/>
  <c r="AV1381" i="64"/>
  <c r="AU1358" i="64" a="1"/>
  <c r="AO1358" i="64" a="1"/>
  <c r="AN2361" i="64" a="1"/>
  <c r="AN1356" i="64" a="1"/>
  <c r="AV2361" i="64" a="1"/>
  <c r="AN1139" i="64" a="1"/>
  <c r="AW1448" i="64"/>
  <c r="AW1403" i="64"/>
  <c r="AN1381" i="64"/>
  <c r="AV1139" i="64" a="1"/>
  <c r="AX14" i="1393" l="1"/>
  <c r="AY15" i="1393"/>
  <c r="AY21" i="1393"/>
  <c r="AY10" i="1393"/>
  <c r="AY14" i="861" s="1"/>
  <c r="AE16" i="1393"/>
  <c r="AX13" i="1389"/>
  <c r="AY3" i="1389"/>
  <c r="AY22" i="1389" s="1"/>
  <c r="AY3" i="1391"/>
  <c r="AW14" i="1391"/>
  <c r="AX4" i="1389"/>
  <c r="AX4" i="1391"/>
  <c r="AZ2" i="1389"/>
  <c r="AZ2" i="1391"/>
  <c r="AX10" i="1391"/>
  <c r="AX13" i="861" s="1"/>
  <c r="AX15" i="1391"/>
  <c r="AX21" i="1391"/>
  <c r="AY7" i="1389"/>
  <c r="AY7" i="1391"/>
  <c r="AY1" i="1389"/>
  <c r="AY1" i="1391"/>
  <c r="AD17" i="1391"/>
  <c r="AX1424" i="64" a="1"/>
  <c r="AX1424" i="64" s="1"/>
  <c r="AX1425" i="64" a="1"/>
  <c r="AX1425" i="64" s="1"/>
  <c r="AX1513" i="64" a="1"/>
  <c r="AX1513" i="64" s="1"/>
  <c r="AX1514" i="64" a="1"/>
  <c r="AX1514" i="64" s="1"/>
  <c r="AX1469" i="64" a="1"/>
  <c r="AX1469" i="64" s="1"/>
  <c r="AX1491" i="64" a="1"/>
  <c r="AX1491" i="64" s="1"/>
  <c r="AX1402" i="64" a="1"/>
  <c r="AX1402" i="64" s="1"/>
  <c r="AX1447" i="64" a="1"/>
  <c r="AX1447" i="64" s="1"/>
  <c r="AW20" i="864"/>
  <c r="AW100" i="861" s="1"/>
  <c r="AW101" i="861" s="1"/>
  <c r="AX656" i="64" a="1"/>
  <c r="AX656" i="64" s="1"/>
  <c r="AX652" i="64" a="1"/>
  <c r="AX652" i="64" s="1"/>
  <c r="AX646" i="64" a="1"/>
  <c r="AX646" i="64" s="1"/>
  <c r="AX647" i="64" s="1"/>
  <c r="AL653" i="64"/>
  <c r="AL657" i="64" s="1"/>
  <c r="AL649" i="64"/>
  <c r="AM644" i="64"/>
  <c r="AM648" i="64" s="1"/>
  <c r="AW21" i="863"/>
  <c r="AW33" i="863"/>
  <c r="AW17" i="863" s="1"/>
  <c r="AW33" i="861" s="1"/>
  <c r="AW44" i="863"/>
  <c r="AZ2" i="64"/>
  <c r="AY7" i="64"/>
  <c r="AY1" i="64"/>
  <c r="AY3" i="64"/>
  <c r="AX4" i="64"/>
  <c r="AJ504" i="64"/>
  <c r="AI512" i="64"/>
  <c r="AM453" i="64"/>
  <c r="AL461" i="64"/>
  <c r="AZ2" i="864"/>
  <c r="AX4" i="864"/>
  <c r="AX4" i="863"/>
  <c r="AY3" i="864"/>
  <c r="AY3" i="863"/>
  <c r="AY1" i="863"/>
  <c r="AY1" i="864"/>
  <c r="AY7" i="864"/>
  <c r="AY7" i="863"/>
  <c r="AZ3" i="861"/>
  <c r="AZ3" i="1393" s="1"/>
  <c r="AY4" i="861"/>
  <c r="AY4" i="1393" s="1"/>
  <c r="AP1109" i="64"/>
  <c r="AP1110" i="64" s="1"/>
  <c r="AP140" i="64"/>
  <c r="AP141" i="64" s="1"/>
  <c r="AO1107" i="64"/>
  <c r="AO138" i="64"/>
  <c r="AO1092" i="64"/>
  <c r="AO123" i="64"/>
  <c r="AN1308" i="64"/>
  <c r="AN1309" i="64" s="1"/>
  <c r="AN1311" i="64" s="1"/>
  <c r="AN1356" i="64"/>
  <c r="AN1544" i="64"/>
  <c r="AN1139" i="64"/>
  <c r="AP1359" i="64"/>
  <c r="AN1251" i="64"/>
  <c r="AN1258" i="64" s="1"/>
  <c r="AN1788" i="64"/>
  <c r="AN1790" i="64" s="1"/>
  <c r="AN408" i="64"/>
  <c r="AN2361" i="64"/>
  <c r="AN2370" i="64" s="1"/>
  <c r="AN2203" i="64"/>
  <c r="AN2205" i="64" s="1"/>
  <c r="AN1183" i="64"/>
  <c r="AN999" i="64"/>
  <c r="AO1358" i="64"/>
  <c r="AN118" i="64"/>
  <c r="AN133" i="64"/>
  <c r="AN108" i="64"/>
  <c r="AN119" i="64"/>
  <c r="AN134" i="64"/>
  <c r="AN122" i="64"/>
  <c r="AN137" i="64"/>
  <c r="AN1091" i="64"/>
  <c r="AN1106" i="64"/>
  <c r="AN135" i="64"/>
  <c r="AN120" i="64"/>
  <c r="AN1089" i="64"/>
  <c r="AN1104" i="64"/>
  <c r="AL255" i="64"/>
  <c r="AO1153" i="64"/>
  <c r="AO1148" i="64"/>
  <c r="AN136" i="64"/>
  <c r="AN121" i="64"/>
  <c r="AN1958" i="64"/>
  <c r="AM1956" i="64" a="1"/>
  <c r="AM1956" i="64" s="1"/>
  <c r="AM1140" i="64" a="1"/>
  <c r="AM1140" i="64" s="1"/>
  <c r="AM782" i="64" a="1"/>
  <c r="AM782" i="64" s="1"/>
  <c r="AM107" i="64" a="1"/>
  <c r="AM107" i="64" s="1"/>
  <c r="AM112" i="64" a="1"/>
  <c r="AM112" i="64" s="1"/>
  <c r="AM111" i="64" a="1"/>
  <c r="AM111" i="64" s="1"/>
  <c r="AM104" i="64" a="1"/>
  <c r="AM104" i="64" s="1"/>
  <c r="AM1098" i="64" a="1"/>
  <c r="AM1098" i="64" s="1"/>
  <c r="AM1064" i="64" a="1"/>
  <c r="AM1064" i="64" s="1"/>
  <c r="AM1072" i="64" s="1"/>
  <c r="AM114" i="64" a="1"/>
  <c r="AM114" i="64" s="1"/>
  <c r="AM1380" i="64" a="1"/>
  <c r="AM1380" i="64" s="1"/>
  <c r="AM1097" i="64" a="1"/>
  <c r="AM1097" i="64" s="1"/>
  <c r="AM295" i="64" a="1"/>
  <c r="AM295" i="64" s="1"/>
  <c r="AM1002" i="64" a="1"/>
  <c r="AM1002" i="64" s="1"/>
  <c r="AM1957" i="64" a="1"/>
  <c r="AM1957" i="64" s="1"/>
  <c r="AM1306" i="64" a="1"/>
  <c r="AM1306" i="64" s="1"/>
  <c r="AM768" i="64" a="1"/>
  <c r="AM768" i="64" s="1"/>
  <c r="AM1622" i="64" a="1"/>
  <c r="AM1622" i="64" s="1"/>
  <c r="AM127" i="64" a="1"/>
  <c r="AM127" i="64" s="1"/>
  <c r="AM103" i="64" a="1"/>
  <c r="AM103" i="64" s="1"/>
  <c r="AM1081" i="64" a="1"/>
  <c r="AM1081" i="64" s="1"/>
  <c r="AM204" i="64" a="1"/>
  <c r="AM204" i="64" s="1"/>
  <c r="AM2362" i="64" a="1"/>
  <c r="AM2362" i="64" s="1"/>
  <c r="AM1307" i="64" a="1"/>
  <c r="AM1307" i="64" s="1"/>
  <c r="AM126" i="64" a="1"/>
  <c r="AM126" i="64" s="1"/>
  <c r="AM106" i="64" a="1"/>
  <c r="AM106" i="64" s="1"/>
  <c r="AM1065" i="64" a="1"/>
  <c r="AM1065" i="64" s="1"/>
  <c r="AM1073" i="64" s="1"/>
  <c r="AM308" i="64" a="1"/>
  <c r="AM308" i="64" s="1"/>
  <c r="AM1006" i="64" a="1"/>
  <c r="AM1006" i="64" s="1"/>
  <c r="AM128" i="64" a="1"/>
  <c r="AM128" i="64" s="1"/>
  <c r="AM327" i="64" a="1"/>
  <c r="AM327" i="64" s="1"/>
  <c r="AM1789" i="64" a="1"/>
  <c r="AM1789" i="64" s="1"/>
  <c r="AM1066" i="64" a="1"/>
  <c r="AM1066" i="64" s="1"/>
  <c r="AM1074" i="64" s="1"/>
  <c r="AM1787" i="64" a="1"/>
  <c r="AM1787" i="64" s="1"/>
  <c r="AM483" i="64" a="1"/>
  <c r="AM483" i="64" s="1"/>
  <c r="AM1182" i="64" a="1"/>
  <c r="AM1182" i="64" s="1"/>
  <c r="AM776" i="64" a="1"/>
  <c r="AM776" i="64" s="1"/>
  <c r="AM129" i="64" a="1"/>
  <c r="AM129" i="64" s="1"/>
  <c r="AM1067" i="64" a="1"/>
  <c r="AM1067" i="64" s="1"/>
  <c r="AM1075" i="64" s="1"/>
  <c r="AM1355" i="64" a="1"/>
  <c r="AM1355" i="64" s="1"/>
  <c r="AM998" i="64" a="1"/>
  <c r="AM998" i="64" s="1"/>
  <c r="AM2202" i="64" a="1"/>
  <c r="AM2202" i="64" s="1"/>
  <c r="AM115" i="64" a="1"/>
  <c r="AM115" i="64" s="1"/>
  <c r="AM1084" i="64" a="1"/>
  <c r="AM1084" i="64" s="1"/>
  <c r="AM432" i="64" a="1"/>
  <c r="AM432" i="64" s="1"/>
  <c r="AM1543" i="64" a="1"/>
  <c r="AM1543" i="64" s="1"/>
  <c r="AM1250" i="64" a="1"/>
  <c r="AM1250" i="64" s="1"/>
  <c r="AM1310" i="64" a="1"/>
  <c r="AM1310" i="64" s="1"/>
  <c r="AM765" i="64" a="1"/>
  <c r="AM765" i="64" s="1"/>
  <c r="AM113" i="64" a="1"/>
  <c r="AM113" i="64" s="1"/>
  <c r="AM1096" i="64" a="1"/>
  <c r="AM1096" i="64" s="1"/>
  <c r="AM1068" i="64" a="1"/>
  <c r="AM1068" i="64" s="1"/>
  <c r="AM1076" i="64" s="1"/>
  <c r="AM357" i="64" a="1"/>
  <c r="AM357" i="64" s="1"/>
  <c r="AM356" i="64" a="1"/>
  <c r="AM356" i="64" s="1"/>
  <c r="AM407" i="64" a="1"/>
  <c r="AM407" i="64" s="1"/>
  <c r="AM2204" i="64" a="1"/>
  <c r="AM2204" i="64" s="1"/>
  <c r="AM130" i="64" a="1"/>
  <c r="AM130" i="64" s="1"/>
  <c r="AM342" i="64" a="1"/>
  <c r="AM342" i="64" s="1"/>
  <c r="AM1099" i="64" a="1"/>
  <c r="AM1099" i="64" s="1"/>
  <c r="AM1080" i="64" a="1"/>
  <c r="AM1080" i="64" s="1"/>
  <c r="AM1082" i="64" a="1"/>
  <c r="AM1082" i="64" s="1"/>
  <c r="AM1040" i="64" a="1"/>
  <c r="AM1040" i="64" s="1"/>
  <c r="AM359" i="64" a="1"/>
  <c r="AM359" i="64" s="1"/>
  <c r="AM105" i="64" a="1"/>
  <c r="AM105" i="64" s="1"/>
  <c r="AM1095" i="64" a="1"/>
  <c r="AM1095" i="64" s="1"/>
  <c r="AM1083" i="64" a="1"/>
  <c r="AM1083" i="64" s="1"/>
  <c r="AN1103" i="64"/>
  <c r="AN1088" i="64"/>
  <c r="AN358" i="64"/>
  <c r="AN360" i="64" s="1"/>
  <c r="AO1007" i="64"/>
  <c r="AO1003" i="64"/>
  <c r="AN1102" i="64"/>
  <c r="AN1087" i="64"/>
  <c r="AN1105" i="64"/>
  <c r="AN1090" i="64"/>
  <c r="AS93" i="861"/>
  <c r="AT46" i="861"/>
  <c r="AV1949" i="64"/>
  <c r="AV1958" i="64" s="1"/>
  <c r="AW1957" i="64" a="1"/>
  <c r="AW1957" i="64" s="1"/>
  <c r="AW1956" i="64" a="1"/>
  <c r="AW1956" i="64" s="1"/>
  <c r="AV1356" i="64"/>
  <c r="AV1788" i="64"/>
  <c r="AV1790" i="64" s="1"/>
  <c r="AW1789" i="64" a="1"/>
  <c r="AW1789" i="64" s="1"/>
  <c r="AW1787" i="64" a="1"/>
  <c r="AW1787" i="64" s="1"/>
  <c r="AV358" i="64"/>
  <c r="AV360" i="64" s="1"/>
  <c r="AW357" i="64" a="1"/>
  <c r="AW357" i="64" s="1"/>
  <c r="AW359" i="64" a="1"/>
  <c r="AW359" i="64" s="1"/>
  <c r="AW432" i="64" a="1"/>
  <c r="AW432" i="64" s="1"/>
  <c r="AW356" i="64" a="1"/>
  <c r="AW356" i="64" s="1"/>
  <c r="AW483" i="64" a="1"/>
  <c r="AW483" i="64" s="1"/>
  <c r="AV408" i="64"/>
  <c r="AV1544" i="64"/>
  <c r="AW407" i="64" a="1"/>
  <c r="AW407" i="64" s="1"/>
  <c r="AW1543" i="64" a="1"/>
  <c r="AW1543" i="64" s="1"/>
  <c r="AV1251" i="64"/>
  <c r="AV1183" i="64"/>
  <c r="AW1182" i="64" a="1"/>
  <c r="AW1182" i="64" s="1"/>
  <c r="AW1250" i="64" a="1"/>
  <c r="AW1250" i="64" s="1"/>
  <c r="AU1258" i="64"/>
  <c r="AV2361" i="64"/>
  <c r="AV2370" i="64" s="1"/>
  <c r="AW2362" i="64" a="1"/>
  <c r="AW2362" i="64" s="1"/>
  <c r="BI2392" i="64"/>
  <c r="BI2394" i="64" s="1"/>
  <c r="AV1139" i="64"/>
  <c r="AV2203" i="64"/>
  <c r="AV2205" i="64" s="1"/>
  <c r="AW2202" i="64" a="1"/>
  <c r="AW2202" i="64" s="1"/>
  <c r="AW1140" i="64" a="1"/>
  <c r="AW1140" i="64" s="1"/>
  <c r="AU1148" i="64"/>
  <c r="AU1153" i="64"/>
  <c r="AW1310" i="64" a="1"/>
  <c r="AW1310" i="64" s="1"/>
  <c r="AW2204" i="64" a="1"/>
  <c r="AW2204" i="64" s="1"/>
  <c r="AW1306" i="64" a="1"/>
  <c r="AW1306" i="64" s="1"/>
  <c r="AW1307" i="64" a="1"/>
  <c r="AW1307" i="64" s="1"/>
  <c r="AV1308" i="64"/>
  <c r="AV1309" i="64" s="1"/>
  <c r="AV1311" i="64" s="1"/>
  <c r="AW776" i="64" a="1"/>
  <c r="AW776" i="64" s="1"/>
  <c r="AW765" i="64" a="1"/>
  <c r="AW765" i="64" s="1"/>
  <c r="AW1622" i="64" a="1"/>
  <c r="AW1622" i="64" s="1"/>
  <c r="AW768" i="64" a="1"/>
  <c r="AW768" i="64" s="1"/>
  <c r="AW782" i="64" a="1"/>
  <c r="AW782" i="64" s="1"/>
  <c r="AV137" i="64"/>
  <c r="AV122" i="64"/>
  <c r="AU123" i="64"/>
  <c r="AW107" i="64" a="1"/>
  <c r="AW107" i="64" s="1"/>
  <c r="AV120" i="64"/>
  <c r="AV135" i="64"/>
  <c r="AV133" i="64"/>
  <c r="AV121" i="64"/>
  <c r="AV136" i="64"/>
  <c r="AV119" i="64"/>
  <c r="AV134" i="64"/>
  <c r="AV118" i="64"/>
  <c r="AR140" i="64"/>
  <c r="AR141" i="64" s="1"/>
  <c r="AW115" i="64" a="1"/>
  <c r="AW115" i="64" s="1"/>
  <c r="AW127" i="64" a="1"/>
  <c r="AW127" i="64" s="1"/>
  <c r="AW129" i="64" a="1"/>
  <c r="AW129" i="64" s="1"/>
  <c r="AW126" i="64" a="1"/>
  <c r="AW126" i="64" s="1"/>
  <c r="AW112" i="64" a="1"/>
  <c r="AW112" i="64" s="1"/>
  <c r="AW128" i="64" a="1"/>
  <c r="AW128" i="64" s="1"/>
  <c r="AW113" i="64" a="1"/>
  <c r="AW113" i="64" s="1"/>
  <c r="AW130" i="64" a="1"/>
  <c r="AW130" i="64" s="1"/>
  <c r="AW111" i="64" a="1"/>
  <c r="AW111" i="64" s="1"/>
  <c r="AW114" i="64" a="1"/>
  <c r="AW114" i="64" s="1"/>
  <c r="AS138" i="64"/>
  <c r="AQ140" i="64"/>
  <c r="AW106" i="64" a="1"/>
  <c r="AW106" i="64" s="1"/>
  <c r="AW105" i="64" a="1"/>
  <c r="AW105" i="64" s="1"/>
  <c r="AW104" i="64" a="1"/>
  <c r="AW104" i="64" s="1"/>
  <c r="AW103" i="64" a="1"/>
  <c r="AW103" i="64" s="1"/>
  <c r="AV108" i="64"/>
  <c r="AW342" i="64" a="1"/>
  <c r="AW342" i="64" s="1"/>
  <c r="AW1380" i="64" a="1"/>
  <c r="AW1380" i="64" s="1"/>
  <c r="AT1109" i="64"/>
  <c r="AT1110" i="64" s="1"/>
  <c r="AS1110" i="64"/>
  <c r="AU1107" i="64"/>
  <c r="AV1104" i="64"/>
  <c r="AV1103" i="64"/>
  <c r="AV1102" i="64"/>
  <c r="AV1106" i="64"/>
  <c r="AV1105" i="64"/>
  <c r="AW1097" i="64" a="1"/>
  <c r="AW1097" i="64" s="1"/>
  <c r="AW1096" i="64" a="1"/>
  <c r="AW1096" i="64" s="1"/>
  <c r="AW1099" i="64" a="1"/>
  <c r="AW1099" i="64" s="1"/>
  <c r="AW1098" i="64" a="1"/>
  <c r="AW1098" i="64" s="1"/>
  <c r="AW1095" i="64" a="1"/>
  <c r="AW1095" i="64" s="1"/>
  <c r="AV1088" i="64"/>
  <c r="AU1092" i="64"/>
  <c r="AV1091" i="64"/>
  <c r="AV1090" i="64"/>
  <c r="AV1089" i="64"/>
  <c r="AW1064" i="64" a="1"/>
  <c r="AW1064" i="64" s="1"/>
  <c r="AW1072" i="64" s="1"/>
  <c r="AW1081" i="64" a="1"/>
  <c r="AW1081" i="64" s="1"/>
  <c r="AW1065" i="64" a="1"/>
  <c r="AW1065" i="64" s="1"/>
  <c r="AW1073" i="64" s="1"/>
  <c r="AW1066" i="64" a="1"/>
  <c r="AW1066" i="64" s="1"/>
  <c r="AW1074" i="64" s="1"/>
  <c r="AW1067" i="64" a="1"/>
  <c r="AW1067" i="64" s="1"/>
  <c r="AW1075" i="64" s="1"/>
  <c r="AW1080" i="64" a="1"/>
  <c r="AW1080" i="64" s="1"/>
  <c r="AW1068" i="64" a="1"/>
  <c r="AW1068" i="64" s="1"/>
  <c r="AW1076" i="64" s="1"/>
  <c r="AW1082" i="64" a="1"/>
  <c r="AW1082" i="64" s="1"/>
  <c r="AW1083" i="64" a="1"/>
  <c r="AW1083" i="64" s="1"/>
  <c r="AW1084" i="64" a="1"/>
  <c r="AW1084" i="64" s="1"/>
  <c r="AV1087" i="64"/>
  <c r="AW204" i="64" a="1"/>
  <c r="AW204" i="64" s="1"/>
  <c r="AT1359" i="64"/>
  <c r="AU1358" i="64"/>
  <c r="AW327" i="64" a="1"/>
  <c r="AW327" i="64" s="1"/>
  <c r="AW1355" i="64" a="1"/>
  <c r="AW1355" i="64" s="1"/>
  <c r="AW308" i="64" a="1"/>
  <c r="AW308" i="64" s="1"/>
  <c r="AW1040" i="64" a="1"/>
  <c r="AW1040" i="64" s="1"/>
  <c r="AW1006" i="64" a="1"/>
  <c r="AW1006" i="64" s="1"/>
  <c r="AW295" i="64" a="1"/>
  <c r="AW295" i="64" s="1"/>
  <c r="AU1003" i="64"/>
  <c r="AV999" i="64"/>
  <c r="AV1007" i="64" s="1"/>
  <c r="AW1002" i="64" a="1"/>
  <c r="AW1002" i="64" s="1"/>
  <c r="AW998" i="64" a="1"/>
  <c r="AW998" i="64" s="1"/>
  <c r="AX255" i="64"/>
  <c r="AQ2416" i="64"/>
  <c r="AZ7" i="861"/>
  <c r="AZ7" i="1393" s="1"/>
  <c r="BA2" i="861"/>
  <c r="BA2" i="1393" s="1"/>
  <c r="AZ1" i="861"/>
  <c r="AZ1" i="1393"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59" i="64"/>
  <c r="AQ2457" i="64"/>
  <c r="AQ2436" i="64"/>
  <c r="AQ2438" i="64" s="1"/>
  <c r="E185" i="64"/>
  <c r="E2587" i="64"/>
  <c r="G2587" i="64" s="1"/>
  <c r="E2595" i="64"/>
  <c r="E2594" i="64"/>
  <c r="E2593" i="64"/>
  <c r="B2592" i="64"/>
  <c r="E2592" i="64"/>
  <c r="B2591" i="64"/>
  <c r="E2591" i="64"/>
  <c r="G2591" i="64" s="1"/>
  <c r="E2590" i="64"/>
  <c r="E2589" i="64"/>
  <c r="E2588" i="64"/>
  <c r="G2588" i="64" s="1"/>
  <c r="E2586" i="64"/>
  <c r="G2586" i="64" s="1"/>
  <c r="E2585" i="64"/>
  <c r="G2585" i="64" s="1"/>
  <c r="E2584" i="64"/>
  <c r="G2584" i="64" s="1"/>
  <c r="E2582" i="64"/>
  <c r="E2527" i="64"/>
  <c r="E2526" i="64"/>
  <c r="E2525" i="64"/>
  <c r="B2524" i="64"/>
  <c r="E2524" i="64"/>
  <c r="R2523" i="64"/>
  <c r="S2524" i="64" s="1"/>
  <c r="B2523" i="64"/>
  <c r="E2523" i="64"/>
  <c r="G2523" i="64" s="1"/>
  <c r="K2522" i="64"/>
  <c r="E2522" i="64"/>
  <c r="E2521" i="64"/>
  <c r="E2520" i="64"/>
  <c r="E2519" i="64"/>
  <c r="G2519" i="64" s="1"/>
  <c r="E2518" i="64"/>
  <c r="G2518" i="64" s="1"/>
  <c r="E2517" i="64"/>
  <c r="G2517" i="64" s="1"/>
  <c r="E2516" i="64"/>
  <c r="G2516" i="64" s="1"/>
  <c r="E2514" i="64"/>
  <c r="E2495" i="64"/>
  <c r="E2494" i="64"/>
  <c r="E2493" i="64"/>
  <c r="E2492" i="64"/>
  <c r="E2491" i="64"/>
  <c r="E2490" i="64"/>
  <c r="E2489" i="64"/>
  <c r="E2488" i="64"/>
  <c r="E2487" i="64"/>
  <c r="G2487" i="64" s="1"/>
  <c r="E2486" i="64"/>
  <c r="G2486" i="64" s="1"/>
  <c r="K2485" i="64"/>
  <c r="E2485" i="64"/>
  <c r="E2484" i="64"/>
  <c r="E2483" i="64"/>
  <c r="E2482" i="64"/>
  <c r="G2482" i="64" s="1"/>
  <c r="E2481" i="64"/>
  <c r="G2481" i="64" s="1"/>
  <c r="E2480" i="64"/>
  <c r="G2480" i="64" s="1"/>
  <c r="AX1448" i="64"/>
  <c r="AW1356" i="64" a="1"/>
  <c r="AW1788" i="64" a="1"/>
  <c r="AM1183" i="64" a="1"/>
  <c r="AM1788" i="64" a="1"/>
  <c r="AW2203" i="64" a="1"/>
  <c r="AW999" i="64" a="1"/>
  <c r="AX1515" i="64"/>
  <c r="AX1426" i="64"/>
  <c r="AM2203" i="64" a="1"/>
  <c r="AM1381" i="64"/>
  <c r="AX1470" i="64"/>
  <c r="AX1403" i="64"/>
  <c r="AW1139" i="64" a="1"/>
  <c r="AM408" i="64" a="1"/>
  <c r="AV1358" i="64" a="1"/>
  <c r="AM1356" i="64" a="1"/>
  <c r="AN1358" i="64" a="1"/>
  <c r="AM1139" i="64" a="1"/>
  <c r="AX1492" i="64"/>
  <c r="AW1251" i="64" a="1"/>
  <c r="AW1183" i="64" a="1"/>
  <c r="AM999" i="64" a="1"/>
  <c r="AM2361" i="64" a="1"/>
  <c r="AW2361" i="64" a="1"/>
  <c r="AW1381" i="64"/>
  <c r="AU1359" i="64" a="1"/>
  <c r="AO1359" i="64" a="1"/>
  <c r="AW1544" i="64" a="1"/>
  <c r="AW408" i="64" a="1"/>
  <c r="AM1544" i="64" a="1"/>
  <c r="AM1251" i="64" a="1"/>
  <c r="AE17" i="1393" l="1"/>
  <c r="AF13" i="1393"/>
  <c r="AE18" i="1393"/>
  <c r="AE22" i="1393"/>
  <c r="AE19" i="861" s="1"/>
  <c r="AY14" i="1393"/>
  <c r="AZ21" i="1393"/>
  <c r="AZ10" i="1393"/>
  <c r="AZ14" i="861" s="1"/>
  <c r="AZ15" i="1393"/>
  <c r="AY13" i="1389"/>
  <c r="AZ3" i="1389"/>
  <c r="AZ22" i="1389" s="1"/>
  <c r="AZ3" i="1391"/>
  <c r="AX14" i="1391"/>
  <c r="BA2" i="1389"/>
  <c r="BA2" i="1391"/>
  <c r="AZ7" i="1389"/>
  <c r="AZ7" i="1391"/>
  <c r="AZ1" i="1389"/>
  <c r="AZ1" i="1391"/>
  <c r="AD18" i="1391"/>
  <c r="AE13" i="1391"/>
  <c r="AD22" i="1391"/>
  <c r="AD18" i="861" s="1"/>
  <c r="AY21" i="1391"/>
  <c r="AY10" i="1391"/>
  <c r="AY13" i="861" s="1"/>
  <c r="AY15" i="1391"/>
  <c r="AY4" i="1389"/>
  <c r="AY4" i="1391"/>
  <c r="AI24" i="861"/>
  <c r="AY1424" i="64" a="1"/>
  <c r="AY1424" i="64" s="1"/>
  <c r="AY1425" i="64" a="1"/>
  <c r="AY1425" i="64" s="1"/>
  <c r="AY1513" i="64" a="1"/>
  <c r="AY1513" i="64" s="1"/>
  <c r="AY1514" i="64" a="1"/>
  <c r="AY1514" i="64" s="1"/>
  <c r="AY1469" i="64" a="1"/>
  <c r="AY1469" i="64" s="1"/>
  <c r="AY1491" i="64" a="1"/>
  <c r="AY1491" i="64" s="1"/>
  <c r="AY1402" i="64" a="1"/>
  <c r="AY1402" i="64" s="1"/>
  <c r="AY1447" i="64" a="1"/>
  <c r="AY1447" i="64" s="1"/>
  <c r="AN644" i="64"/>
  <c r="AN648" i="64" s="1"/>
  <c r="AM653" i="64"/>
  <c r="AM657" i="64" s="1"/>
  <c r="AM649" i="64"/>
  <c r="AY656" i="64" a="1"/>
  <c r="AY656" i="64" s="1"/>
  <c r="AY652" i="64" a="1"/>
  <c r="AY652" i="64" s="1"/>
  <c r="AY646" i="64" a="1"/>
  <c r="AY646" i="64" s="1"/>
  <c r="AY647" i="64" s="1"/>
  <c r="AX20" i="864"/>
  <c r="AX100" i="861" s="1"/>
  <c r="AX101" i="861" s="1"/>
  <c r="AX21" i="863"/>
  <c r="AX33" i="863"/>
  <c r="AX17" i="863" s="1"/>
  <c r="AX33" i="861" s="1"/>
  <c r="AX44" i="863"/>
  <c r="AM463" i="64"/>
  <c r="BA2" i="64"/>
  <c r="AZ1" i="64"/>
  <c r="AZ7" i="64"/>
  <c r="AY4" i="64"/>
  <c r="AZ3" i="64"/>
  <c r="AN454" i="64"/>
  <c r="AM461" i="64"/>
  <c r="AK505" i="64"/>
  <c r="AJ512" i="64"/>
  <c r="BA2" i="864"/>
  <c r="AZ7" i="864"/>
  <c r="AZ7" i="863"/>
  <c r="AY4" i="864"/>
  <c r="AY4" i="863"/>
  <c r="AZ3" i="863"/>
  <c r="AZ3" i="864"/>
  <c r="AZ1" i="864"/>
  <c r="AZ1" i="863"/>
  <c r="BA3" i="861"/>
  <c r="BA3" i="1393" s="1"/>
  <c r="AZ4" i="861"/>
  <c r="AZ4" i="1393" s="1"/>
  <c r="AO1109" i="64"/>
  <c r="AO1110" i="64" s="1"/>
  <c r="AN123" i="64"/>
  <c r="AN1107" i="64"/>
  <c r="AO140" i="64"/>
  <c r="AO141" i="64" s="1"/>
  <c r="AN1092" i="64"/>
  <c r="AN138" i="64"/>
  <c r="AM1958" i="64"/>
  <c r="AM408" i="64"/>
  <c r="AM1251" i="64"/>
  <c r="AM1258" i="64" s="1"/>
  <c r="AM1356" i="64"/>
  <c r="AM1544" i="64"/>
  <c r="AM2361" i="64"/>
  <c r="AM2370" i="64" s="1"/>
  <c r="AM1183" i="64"/>
  <c r="AO1359" i="64"/>
  <c r="AM2203" i="64"/>
  <c r="AM2205" i="64" s="1"/>
  <c r="AM1788" i="64"/>
  <c r="AM1790" i="64" s="1"/>
  <c r="AM999" i="64"/>
  <c r="AM1139" i="64"/>
  <c r="AN1358" i="64"/>
  <c r="AM120" i="64"/>
  <c r="AM135" i="64"/>
  <c r="AM1102" i="64"/>
  <c r="AM1087" i="64"/>
  <c r="AM1090" i="64"/>
  <c r="AM1105" i="64"/>
  <c r="AM1308" i="64"/>
  <c r="AM1309" i="64" s="1"/>
  <c r="AM1311" i="64" s="1"/>
  <c r="AM358" i="64"/>
  <c r="AM360" i="64" s="1"/>
  <c r="AM134" i="64"/>
  <c r="AM119" i="64"/>
  <c r="AK255" i="64"/>
  <c r="AM1106" i="64"/>
  <c r="AM1091" i="64"/>
  <c r="AL483" i="64" a="1"/>
  <c r="AL483" i="64" s="1"/>
  <c r="AL776" i="64" a="1"/>
  <c r="AL776" i="64" s="1"/>
  <c r="AL114" i="64" a="1"/>
  <c r="AL114" i="64" s="1"/>
  <c r="AL115" i="64" a="1"/>
  <c r="AL115" i="64" s="1"/>
  <c r="AL104" i="64" a="1"/>
  <c r="AL104" i="64" s="1"/>
  <c r="AL1096" i="64" a="1"/>
  <c r="AL1096" i="64" s="1"/>
  <c r="AL1081" i="64" a="1"/>
  <c r="AL1081" i="64" s="1"/>
  <c r="AL1040" i="64" a="1"/>
  <c r="AL1040" i="64" s="1"/>
  <c r="AL432" i="64" a="1"/>
  <c r="AL432" i="64" s="1"/>
  <c r="AL463" i="64" s="1"/>
  <c r="AL1182" i="64" a="1"/>
  <c r="AL1182" i="64" s="1"/>
  <c r="AL1310" i="64" a="1"/>
  <c r="AL1310" i="64" s="1"/>
  <c r="AL765" i="64" a="1"/>
  <c r="AL765" i="64" s="1"/>
  <c r="AL112" i="64" a="1"/>
  <c r="AL112" i="64" s="1"/>
  <c r="AL111" i="64" a="1"/>
  <c r="AL111" i="64" s="1"/>
  <c r="AL103" i="64" a="1"/>
  <c r="AL103" i="64" s="1"/>
  <c r="AL1099" i="64" a="1"/>
  <c r="AL1099" i="64" s="1"/>
  <c r="AL1065" i="64" a="1"/>
  <c r="AL1065" i="64" s="1"/>
  <c r="AL1073" i="64" s="1"/>
  <c r="AL204" i="64" a="1"/>
  <c r="AL204" i="64" s="1"/>
  <c r="AL1956" i="64" a="1"/>
  <c r="AL1956" i="64" s="1"/>
  <c r="AL356" i="64" a="1"/>
  <c r="AL356" i="64" s="1"/>
  <c r="AL1250" i="64" a="1"/>
  <c r="AL1250" i="64" s="1"/>
  <c r="AL2362" i="64" a="1"/>
  <c r="AL2362" i="64" s="1"/>
  <c r="AL2204" i="64" a="1"/>
  <c r="AL2204" i="64" s="1"/>
  <c r="AL126" i="64" a="1"/>
  <c r="AL126" i="64" s="1"/>
  <c r="AL106" i="64" a="1"/>
  <c r="AL106" i="64" s="1"/>
  <c r="AL1095" i="64" a="1"/>
  <c r="AL1095" i="64" s="1"/>
  <c r="AL1066" i="64" a="1"/>
  <c r="AL1066" i="64" s="1"/>
  <c r="AL1074" i="64" s="1"/>
  <c r="AL327" i="64" a="1"/>
  <c r="AL327" i="64" s="1"/>
  <c r="AL105" i="64" a="1"/>
  <c r="AL105" i="64" s="1"/>
  <c r="AL308" i="64" a="1"/>
  <c r="AL308" i="64" s="1"/>
  <c r="AL1957" i="64" a="1"/>
  <c r="AL1957" i="64" s="1"/>
  <c r="AL1543" i="64" a="1"/>
  <c r="AL1543" i="64" s="1"/>
  <c r="AL127" i="64" a="1"/>
  <c r="AL127" i="64" s="1"/>
  <c r="AL1098" i="64" a="1"/>
  <c r="AL1098" i="64" s="1"/>
  <c r="AL1067" i="64" a="1"/>
  <c r="AL1067" i="64" s="1"/>
  <c r="AL1075" i="64" s="1"/>
  <c r="AL1355" i="64" a="1"/>
  <c r="AL1355" i="64" s="1"/>
  <c r="AL1002" i="64" a="1"/>
  <c r="AL1002" i="64" s="1"/>
  <c r="AL1140" i="64" a="1"/>
  <c r="AL1140" i="64" s="1"/>
  <c r="AL1064" i="64" a="1"/>
  <c r="AL1064" i="64" s="1"/>
  <c r="AL1072" i="64" s="1"/>
  <c r="AL357" i="64" a="1"/>
  <c r="AL357" i="64" s="1"/>
  <c r="AL407" i="64" a="1"/>
  <c r="AL407" i="64" s="1"/>
  <c r="AL782" i="64" a="1"/>
  <c r="AL782" i="64" s="1"/>
  <c r="AL128" i="64" a="1"/>
  <c r="AL128" i="64" s="1"/>
  <c r="AL1380" i="64" a="1"/>
  <c r="AL1380" i="64" s="1"/>
  <c r="AL1097" i="64" a="1"/>
  <c r="AL1097" i="64" s="1"/>
  <c r="AL1068" i="64" a="1"/>
  <c r="AL1068" i="64" s="1"/>
  <c r="AL1076" i="64" s="1"/>
  <c r="AL1789" i="64" a="1"/>
  <c r="AL1789" i="64" s="1"/>
  <c r="AL359" i="64" a="1"/>
  <c r="AL359" i="64" s="1"/>
  <c r="AL1306" i="64" a="1"/>
  <c r="AL1306" i="64" s="1"/>
  <c r="AL768" i="64" a="1"/>
  <c r="AL768" i="64" s="1"/>
  <c r="AL107" i="64" a="1"/>
  <c r="AL107" i="64" s="1"/>
  <c r="AL129" i="64" a="1"/>
  <c r="AL129" i="64" s="1"/>
  <c r="AL1080" i="64" a="1"/>
  <c r="AL1080" i="64" s="1"/>
  <c r="AL1082" i="64" a="1"/>
  <c r="AL1082" i="64" s="1"/>
  <c r="AL1006" i="64" a="1"/>
  <c r="AL1006" i="64" s="1"/>
  <c r="AL998" i="64" a="1"/>
  <c r="AL998" i="64" s="1"/>
  <c r="AL1787" i="64" a="1"/>
  <c r="AL1787" i="64" s="1"/>
  <c r="AL2202" i="64" a="1"/>
  <c r="AL2202" i="64" s="1"/>
  <c r="AL1307" i="64" a="1"/>
  <c r="AL1307" i="64" s="1"/>
  <c r="AL1622" i="64" a="1"/>
  <c r="AL1622" i="64" s="1"/>
  <c r="AL130" i="64" a="1"/>
  <c r="AL130" i="64" s="1"/>
  <c r="AL342" i="64" a="1"/>
  <c r="AL342" i="64" s="1"/>
  <c r="AL1084" i="64" a="1"/>
  <c r="AL1084" i="64" s="1"/>
  <c r="AL1083" i="64" a="1"/>
  <c r="AL1083" i="64" s="1"/>
  <c r="AL295" i="64" a="1"/>
  <c r="AL295" i="64" s="1"/>
  <c r="AL113" i="64" a="1"/>
  <c r="AL113" i="64" s="1"/>
  <c r="AM133" i="64"/>
  <c r="AM108" i="64"/>
  <c r="AM118" i="64"/>
  <c r="AM122" i="64"/>
  <c r="AM137" i="64"/>
  <c r="AN1007" i="64"/>
  <c r="AN1003" i="64"/>
  <c r="AN1153" i="64"/>
  <c r="AN1148" i="64"/>
  <c r="AM1088" i="64"/>
  <c r="AM1103" i="64"/>
  <c r="AM1089" i="64"/>
  <c r="AM1104" i="64"/>
  <c r="AM136" i="64"/>
  <c r="AM121" i="64"/>
  <c r="AT93" i="861"/>
  <c r="AW1949" i="64"/>
  <c r="AW1958" i="64" s="1"/>
  <c r="AT64" i="861"/>
  <c r="AU46" i="861"/>
  <c r="AS64" i="861"/>
  <c r="AX1957" i="64" a="1"/>
  <c r="AX1957" i="64" s="1"/>
  <c r="AX1956" i="64" a="1"/>
  <c r="AX1956" i="64" s="1"/>
  <c r="AW1356" i="64"/>
  <c r="AW1788" i="64"/>
  <c r="AW1790" i="64" s="1"/>
  <c r="AX1789" i="64" a="1"/>
  <c r="AX1789" i="64" s="1"/>
  <c r="AX1787" i="64" a="1"/>
  <c r="AX1787" i="64" s="1"/>
  <c r="AX357" i="64" a="1"/>
  <c r="AX357" i="64" s="1"/>
  <c r="AX359" i="64" a="1"/>
  <c r="AX359" i="64" s="1"/>
  <c r="AW358" i="64"/>
  <c r="AW360" i="64" s="1"/>
  <c r="AX432" i="64" a="1"/>
  <c r="AX432" i="64" s="1"/>
  <c r="AX356" i="64" a="1"/>
  <c r="AX356" i="64" s="1"/>
  <c r="AX483" i="64" a="1"/>
  <c r="AX483" i="64" s="1"/>
  <c r="AW1544" i="64"/>
  <c r="AW408" i="64"/>
  <c r="AX407" i="64" a="1"/>
  <c r="AX407" i="64" s="1"/>
  <c r="AX1543" i="64" a="1"/>
  <c r="AX1543" i="64" s="1"/>
  <c r="AW1251" i="64"/>
  <c r="AW1183" i="64"/>
  <c r="AX1182" i="64" a="1"/>
  <c r="AX1182" i="64" s="1"/>
  <c r="AX1250" i="64" a="1"/>
  <c r="AX1250" i="64" s="1"/>
  <c r="AV1258" i="64"/>
  <c r="AW2361" i="64"/>
  <c r="AW2370" i="64" s="1"/>
  <c r="AX2362" i="64" a="1"/>
  <c r="AX2362" i="64" s="1"/>
  <c r="BJ2392" i="64"/>
  <c r="AW1139" i="64"/>
  <c r="AW2203" i="64"/>
  <c r="AW2205" i="64" s="1"/>
  <c r="AX2202" i="64" a="1"/>
  <c r="AX2202" i="64" s="1"/>
  <c r="AX1140" i="64" a="1"/>
  <c r="AX1140" i="64" s="1"/>
  <c r="AV1148" i="64"/>
  <c r="AV1153" i="64"/>
  <c r="AX1310" i="64" a="1"/>
  <c r="AX1310" i="64" s="1"/>
  <c r="AX2204" i="64" a="1"/>
  <c r="AX2204" i="64" s="1"/>
  <c r="AW1308" i="64"/>
  <c r="AW1309" i="64" s="1"/>
  <c r="AW1311" i="64" s="1"/>
  <c r="AX1306" i="64" a="1"/>
  <c r="AX1306" i="64" s="1"/>
  <c r="AX1307" i="64" a="1"/>
  <c r="AX1307" i="64" s="1"/>
  <c r="AX776" i="64" a="1"/>
  <c r="AX776" i="64" s="1"/>
  <c r="AX765" i="64" a="1"/>
  <c r="AX765" i="64" s="1"/>
  <c r="AX768" i="64" a="1"/>
  <c r="AX768" i="64" s="1"/>
  <c r="AX782" i="64" a="1"/>
  <c r="AX782" i="64" s="1"/>
  <c r="AX107" i="64" a="1"/>
  <c r="AX107" i="64" s="1"/>
  <c r="AX1622" i="64" a="1"/>
  <c r="AX1622" i="64" s="1"/>
  <c r="AW122" i="64"/>
  <c r="AW137" i="64"/>
  <c r="AW133" i="64"/>
  <c r="AW135" i="64"/>
  <c r="AW136" i="64"/>
  <c r="AW119" i="64"/>
  <c r="AW134" i="64"/>
  <c r="AW118" i="64"/>
  <c r="AW120" i="64"/>
  <c r="AW121" i="64"/>
  <c r="AV123" i="64"/>
  <c r="AX127" i="64" a="1"/>
  <c r="AX127" i="64" s="1"/>
  <c r="AX129" i="64" a="1"/>
  <c r="AX129" i="64" s="1"/>
  <c r="AX126" i="64" a="1"/>
  <c r="AX126" i="64" s="1"/>
  <c r="AX113" i="64" a="1"/>
  <c r="AX113" i="64" s="1"/>
  <c r="AX112" i="64" a="1"/>
  <c r="AX112" i="64" s="1"/>
  <c r="AX128" i="64" a="1"/>
  <c r="AX128" i="64" s="1"/>
  <c r="AX130" i="64" a="1"/>
  <c r="AX130" i="64" s="1"/>
  <c r="AX114" i="64" a="1"/>
  <c r="AX114" i="64" s="1"/>
  <c r="AX115" i="64" a="1"/>
  <c r="AX115" i="64" s="1"/>
  <c r="AX111" i="64" a="1"/>
  <c r="AX111" i="64" s="1"/>
  <c r="AS140" i="64"/>
  <c r="AS141" i="64" s="1"/>
  <c r="AQ141" i="64"/>
  <c r="AT138" i="64"/>
  <c r="AX342" i="64" a="1"/>
  <c r="AX342" i="64" s="1"/>
  <c r="AX106" i="64" a="1"/>
  <c r="AX106" i="64" s="1"/>
  <c r="AX105" i="64" a="1"/>
  <c r="AX105" i="64" s="1"/>
  <c r="AX104" i="64" a="1"/>
  <c r="AX104" i="64" s="1"/>
  <c r="AX103" i="64" a="1"/>
  <c r="AX103" i="64" s="1"/>
  <c r="AW108" i="64"/>
  <c r="AX1380" i="64" a="1"/>
  <c r="AX1380" i="64" s="1"/>
  <c r="AU1109" i="64"/>
  <c r="AW1105" i="64"/>
  <c r="AW1104" i="64"/>
  <c r="AW1103" i="64"/>
  <c r="AV1107" i="64"/>
  <c r="AW1102" i="64"/>
  <c r="AW1106" i="64"/>
  <c r="AX1097" i="64" a="1"/>
  <c r="AX1097" i="64" s="1"/>
  <c r="AX1096" i="64" a="1"/>
  <c r="AX1096" i="64" s="1"/>
  <c r="AX1099" i="64" a="1"/>
  <c r="AX1099" i="64" s="1"/>
  <c r="AX1098" i="64" a="1"/>
  <c r="AX1098" i="64" s="1"/>
  <c r="AX1095" i="64" a="1"/>
  <c r="AX1095" i="64" s="1"/>
  <c r="AV1092" i="64"/>
  <c r="AW1088" i="64"/>
  <c r="AW1091" i="64"/>
  <c r="AW1090" i="64"/>
  <c r="AW1089" i="64"/>
  <c r="AX1064" i="64" a="1"/>
  <c r="AX1064" i="64" s="1"/>
  <c r="AX1072" i="64" s="1"/>
  <c r="AX1081" i="64" a="1"/>
  <c r="AX1081" i="64" s="1"/>
  <c r="AX1065" i="64" a="1"/>
  <c r="AX1065" i="64" s="1"/>
  <c r="AX1073" i="64" s="1"/>
  <c r="AX1080" i="64" a="1"/>
  <c r="AX1080" i="64" s="1"/>
  <c r="AX1066" i="64" a="1"/>
  <c r="AX1066" i="64" s="1"/>
  <c r="AX1074" i="64" s="1"/>
  <c r="AX1067" i="64" a="1"/>
  <c r="AX1067" i="64" s="1"/>
  <c r="AX1075" i="64" s="1"/>
  <c r="AX1068" i="64" a="1"/>
  <c r="AX1068" i="64" s="1"/>
  <c r="AX1076" i="64" s="1"/>
  <c r="AX1082" i="64" a="1"/>
  <c r="AX1082" i="64" s="1"/>
  <c r="AX1083" i="64" a="1"/>
  <c r="AX1083" i="64" s="1"/>
  <c r="AX1084" i="64" a="1"/>
  <c r="AX1084" i="64" s="1"/>
  <c r="AW1087" i="64"/>
  <c r="AX204" i="64" a="1"/>
  <c r="AX204" i="64" s="1"/>
  <c r="AU1359" i="64"/>
  <c r="AV1358" i="64"/>
  <c r="AX327" i="64" a="1"/>
  <c r="AX327" i="64" s="1"/>
  <c r="AX1355" i="64" a="1"/>
  <c r="AX1355" i="64" s="1"/>
  <c r="AX1040" i="64" a="1"/>
  <c r="AX1040" i="64" s="1"/>
  <c r="AX295" i="64" a="1"/>
  <c r="AX295" i="64" s="1"/>
  <c r="AX308" i="64" a="1"/>
  <c r="AX308" i="64" s="1"/>
  <c r="AV1003" i="64"/>
  <c r="AW999" i="64"/>
  <c r="AW1007" i="64" s="1"/>
  <c r="AX1006" i="64" a="1"/>
  <c r="AX1006" i="64" s="1"/>
  <c r="AX1002" i="64" a="1"/>
  <c r="AX1002" i="64" s="1"/>
  <c r="AX998" i="64" a="1"/>
  <c r="AX998" i="64" s="1"/>
  <c r="AY255" i="64"/>
  <c r="AR2416"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393" s="1"/>
  <c r="BA1" i="861"/>
  <c r="BA1" i="1393" s="1"/>
  <c r="BA7" i="861"/>
  <c r="BA7" i="1393" s="1"/>
  <c r="AM2" i="860"/>
  <c r="AL1" i="860"/>
  <c r="AL7" i="860"/>
  <c r="AL3" i="860"/>
  <c r="AL4" i="860" s="1"/>
  <c r="AR2457" i="64"/>
  <c r="AQ2459" i="64"/>
  <c r="AR2436" i="64"/>
  <c r="AR2438" i="64" s="1"/>
  <c r="AX1381" i="64"/>
  <c r="AL1544" i="64" a="1"/>
  <c r="AY1492" i="64"/>
  <c r="AM1358" i="64" a="1"/>
  <c r="AV1359" i="64" a="1"/>
  <c r="AX408" i="64" a="1"/>
  <c r="AL1356" i="64" a="1"/>
  <c r="AL2361" i="64" a="1"/>
  <c r="AL2203" i="64" a="1"/>
  <c r="AX1356" i="64" a="1"/>
  <c r="AY1470" i="64"/>
  <c r="AX1788" i="64" a="1"/>
  <c r="AX2203" i="64" a="1"/>
  <c r="AW1358" i="64" a="1"/>
  <c r="AL1183" i="64" a="1"/>
  <c r="AY1426" i="64"/>
  <c r="AL1788" i="64" a="1"/>
  <c r="AX1544" i="64" a="1"/>
  <c r="AL999" i="64" a="1"/>
  <c r="AY1448" i="64"/>
  <c r="AX1251" i="64" a="1"/>
  <c r="AL1251" i="64" a="1"/>
  <c r="AY1515" i="64"/>
  <c r="AX1139" i="64" a="1"/>
  <c r="AY1403" i="64"/>
  <c r="AL1139" i="64" a="1"/>
  <c r="AX2361" i="64" a="1"/>
  <c r="AX999" i="64" a="1"/>
  <c r="AL1381" i="64"/>
  <c r="AX1183" i="64" a="1"/>
  <c r="AN1359" i="64" a="1"/>
  <c r="AL408" i="64" a="1"/>
  <c r="AZ14" i="1393" l="1"/>
  <c r="BA21" i="1393"/>
  <c r="BA10" i="1393"/>
  <c r="BA14" i="861" s="1"/>
  <c r="BA15" i="1393"/>
  <c r="AF16" i="1393"/>
  <c r="AZ13" i="1389"/>
  <c r="BB2" i="1389"/>
  <c r="BB2" i="1391"/>
  <c r="BA1" i="1389"/>
  <c r="BA1" i="1391"/>
  <c r="AE16" i="1391"/>
  <c r="BA7" i="1389"/>
  <c r="BA7" i="1391"/>
  <c r="AY14" i="1391"/>
  <c r="AZ4" i="1389"/>
  <c r="AZ4" i="1391"/>
  <c r="AZ10" i="1391"/>
  <c r="AZ13" i="861" s="1"/>
  <c r="AZ21" i="1391"/>
  <c r="AZ15" i="1391"/>
  <c r="BA3" i="1389"/>
  <c r="BA13" i="1389" s="1"/>
  <c r="BA3" i="1391"/>
  <c r="AZ1424" i="64" a="1"/>
  <c r="AZ1424" i="64" s="1"/>
  <c r="AZ1425" i="64" a="1"/>
  <c r="AZ1425" i="64" s="1"/>
  <c r="AZ1513" i="64" a="1"/>
  <c r="AZ1513" i="64" s="1"/>
  <c r="AZ1514" i="64" a="1"/>
  <c r="AZ1514" i="64" s="1"/>
  <c r="AZ1469" i="64" a="1"/>
  <c r="AZ1469" i="64" s="1"/>
  <c r="AZ1491" i="64" a="1"/>
  <c r="AZ1491" i="64" s="1"/>
  <c r="AZ1402" i="64" a="1"/>
  <c r="AZ1402" i="64" s="1"/>
  <c r="AZ1447" i="64" a="1"/>
  <c r="AZ1447" i="64" s="1"/>
  <c r="AZ656" i="64" a="1"/>
  <c r="AZ656" i="64" s="1"/>
  <c r="AZ652" i="64" a="1"/>
  <c r="AZ652" i="64" s="1"/>
  <c r="AZ646" i="64" a="1"/>
  <c r="AZ646" i="64" s="1"/>
  <c r="AZ647" i="64" s="1"/>
  <c r="AN653" i="64"/>
  <c r="AN657" i="64" s="1"/>
  <c r="AN649" i="64"/>
  <c r="AO644" i="64"/>
  <c r="AO648" i="64" s="1"/>
  <c r="AY20" i="864"/>
  <c r="AY100" i="861" s="1"/>
  <c r="AY101" i="861" s="1"/>
  <c r="AY33" i="863"/>
  <c r="AY17" i="863" s="1"/>
  <c r="AY33" i="861" s="1"/>
  <c r="AY21" i="863"/>
  <c r="AY44" i="863"/>
  <c r="BA1" i="64"/>
  <c r="BB2" i="64"/>
  <c r="AZ4" i="64"/>
  <c r="BA7" i="64"/>
  <c r="BA3" i="64"/>
  <c r="AL506" i="64"/>
  <c r="AL514" i="64" s="1"/>
  <c r="AK512" i="64"/>
  <c r="AO455" i="64"/>
  <c r="AN461" i="64"/>
  <c r="AN463" i="64"/>
  <c r="BB2" i="864"/>
  <c r="AZ4" i="864"/>
  <c r="AZ4" i="863"/>
  <c r="BA7" i="863"/>
  <c r="BA7" i="864"/>
  <c r="BA1" i="864"/>
  <c r="BA1" i="863"/>
  <c r="BA3" i="864"/>
  <c r="BA3" i="863"/>
  <c r="AN140" i="64"/>
  <c r="AN141" i="64" s="1"/>
  <c r="BB3" i="861"/>
  <c r="BB3" i="1393" s="1"/>
  <c r="AN1109" i="64"/>
  <c r="AN1110" i="64" s="1"/>
  <c r="BA4" i="861"/>
  <c r="BA4" i="1393" s="1"/>
  <c r="AM123" i="64"/>
  <c r="AM138" i="64"/>
  <c r="AM1092" i="64"/>
  <c r="AM1107" i="64"/>
  <c r="AL1544" i="64"/>
  <c r="AL1139" i="64"/>
  <c r="AL2361" i="64"/>
  <c r="AL2370" i="64" s="1"/>
  <c r="AL999" i="64"/>
  <c r="AL1356" i="64"/>
  <c r="AL1251" i="64"/>
  <c r="AL1258" i="64" s="1"/>
  <c r="AN1359" i="64"/>
  <c r="AM1358" i="64"/>
  <c r="AL2203" i="64"/>
  <c r="AL2205" i="64" s="1"/>
  <c r="AL1788" i="64"/>
  <c r="AL1790" i="64" s="1"/>
  <c r="AL408" i="64"/>
  <c r="AL1183" i="64"/>
  <c r="AL1087" i="64"/>
  <c r="AL1102" i="64"/>
  <c r="AL1103" i="64"/>
  <c r="AL1088" i="64"/>
  <c r="AL1091" i="64"/>
  <c r="AL1106" i="64"/>
  <c r="AL108" i="64"/>
  <c r="AL133" i="64"/>
  <c r="AL118" i="64"/>
  <c r="AL120" i="64"/>
  <c r="AL135" i="64"/>
  <c r="AJ255" i="64"/>
  <c r="AL121" i="64"/>
  <c r="AL136" i="64"/>
  <c r="AL119" i="64"/>
  <c r="AL134" i="64"/>
  <c r="AK356" i="64" a="1"/>
  <c r="AK356" i="64" s="1"/>
  <c r="AK407" i="64" a="1"/>
  <c r="AK407" i="64" s="1"/>
  <c r="AK1182" i="64" a="1"/>
  <c r="AK1182" i="64" s="1"/>
  <c r="AK2362" i="64" a="1"/>
  <c r="AK2362" i="64" s="1"/>
  <c r="AK1307" i="64" a="1"/>
  <c r="AK1307" i="64" s="1"/>
  <c r="AK130" i="64" a="1"/>
  <c r="AK130" i="64" s="1"/>
  <c r="AK104" i="64" a="1"/>
  <c r="AK104" i="64" s="1"/>
  <c r="AK1099" i="64" a="1"/>
  <c r="AK1099" i="64" s="1"/>
  <c r="AK1081" i="64" a="1"/>
  <c r="AK1081" i="64" s="1"/>
  <c r="AK1040" i="64" a="1"/>
  <c r="AK1040" i="64" s="1"/>
  <c r="AK113" i="64" a="1"/>
  <c r="AK113" i="64" s="1"/>
  <c r="AK103" i="64" a="1"/>
  <c r="AK103" i="64" s="1"/>
  <c r="AK1065" i="64" a="1"/>
  <c r="AK1065" i="64" s="1"/>
  <c r="AK1073" i="64" s="1"/>
  <c r="AK327" i="64" a="1"/>
  <c r="AK327" i="64" s="1"/>
  <c r="AK1250" i="64" a="1"/>
  <c r="AK1250" i="64" s="1"/>
  <c r="AK1095" i="64" a="1"/>
  <c r="AK1095" i="64" s="1"/>
  <c r="AK782" i="64" a="1"/>
  <c r="AK782" i="64" s="1"/>
  <c r="AK114" i="64" a="1"/>
  <c r="AK114" i="64" s="1"/>
  <c r="AK111" i="64" a="1"/>
  <c r="AK111" i="64" s="1"/>
  <c r="AK342" i="64" a="1"/>
  <c r="AK342" i="64" s="1"/>
  <c r="AK1098" i="64" a="1"/>
  <c r="AK1098" i="64" s="1"/>
  <c r="AK359" i="64" a="1"/>
  <c r="AK359" i="64" s="1"/>
  <c r="AK2202" i="64" a="1"/>
  <c r="AK2202" i="64" s="1"/>
  <c r="AK1310" i="64" a="1"/>
  <c r="AK1310" i="64" s="1"/>
  <c r="AK768" i="64" a="1"/>
  <c r="AK768" i="64" s="1"/>
  <c r="AK112" i="64" a="1"/>
  <c r="AK112" i="64" s="1"/>
  <c r="AK115" i="64" a="1"/>
  <c r="AK115" i="64" s="1"/>
  <c r="AK1097" i="64" a="1"/>
  <c r="AK1097" i="64" s="1"/>
  <c r="AK1067" i="64" a="1"/>
  <c r="AK1067" i="64" s="1"/>
  <c r="AK1075" i="64" s="1"/>
  <c r="AK1355" i="64" a="1"/>
  <c r="AK1355" i="64" s="1"/>
  <c r="AK1006" i="64" a="1"/>
  <c r="AK1006" i="64" s="1"/>
  <c r="AK1622" i="64" a="1"/>
  <c r="AK1622" i="64" s="1"/>
  <c r="AK1064" i="64" a="1"/>
  <c r="AK1064" i="64" s="1"/>
  <c r="AK1072" i="64" s="1"/>
  <c r="AK357" i="64" a="1"/>
  <c r="AK357" i="64" s="1"/>
  <c r="AK1140" i="64" a="1"/>
  <c r="AK1140" i="64" s="1"/>
  <c r="AK2204" i="64" a="1"/>
  <c r="AK2204" i="64" s="1"/>
  <c r="AK127" i="64" a="1"/>
  <c r="AK127" i="64" s="1"/>
  <c r="AK1380" i="64" a="1"/>
  <c r="AK1380" i="64" s="1"/>
  <c r="AK1068" i="64" a="1"/>
  <c r="AK1068" i="64" s="1"/>
  <c r="AK1076" i="64" s="1"/>
  <c r="AK295" i="64" a="1"/>
  <c r="AK295" i="64" s="1"/>
  <c r="AK998" i="64" a="1"/>
  <c r="AK998" i="64" s="1"/>
  <c r="AK1957" i="64" a="1"/>
  <c r="AK1957" i="64" s="1"/>
  <c r="AK1306" i="64" a="1"/>
  <c r="AK1306" i="64" s="1"/>
  <c r="AK765" i="64" a="1"/>
  <c r="AK765" i="64" s="1"/>
  <c r="AK128" i="64" a="1"/>
  <c r="AK128" i="64" s="1"/>
  <c r="AK1789" i="64" a="1"/>
  <c r="AK1789" i="64" s="1"/>
  <c r="AK483" i="64" a="1"/>
  <c r="AK483" i="64" s="1"/>
  <c r="AK514" i="64" s="1"/>
  <c r="AK126" i="64" a="1"/>
  <c r="AK126" i="64" s="1"/>
  <c r="AK1084" i="64" a="1"/>
  <c r="AK1084" i="64" s="1"/>
  <c r="AK1082" i="64" a="1"/>
  <c r="AK1082" i="64" s="1"/>
  <c r="AK1066" i="64" a="1"/>
  <c r="AK1066" i="64" s="1"/>
  <c r="AK1074" i="64" s="1"/>
  <c r="AK1956" i="64" a="1"/>
  <c r="AK1956" i="64" s="1"/>
  <c r="AK1787" i="64" a="1"/>
  <c r="AK1787" i="64" s="1"/>
  <c r="AK776" i="64" a="1"/>
  <c r="AK776" i="64" s="1"/>
  <c r="AK107" i="64" a="1"/>
  <c r="AK107" i="64" s="1"/>
  <c r="AK129" i="64" a="1"/>
  <c r="AK129" i="64" s="1"/>
  <c r="AK106" i="64" a="1"/>
  <c r="AK106" i="64" s="1"/>
  <c r="AK1080" i="64" a="1"/>
  <c r="AK1080" i="64" s="1"/>
  <c r="AK1083" i="64" a="1"/>
  <c r="AK1083" i="64" s="1"/>
  <c r="AK432" i="64" a="1"/>
  <c r="AK432" i="64" s="1"/>
  <c r="AK463" i="64" s="1"/>
  <c r="AK1543" i="64" a="1"/>
  <c r="AK1543" i="64" s="1"/>
  <c r="AK105" i="64" a="1"/>
  <c r="AK105" i="64" s="1"/>
  <c r="AK1096" i="64" a="1"/>
  <c r="AK1096" i="64" s="1"/>
  <c r="AK204" i="64" a="1"/>
  <c r="AK204" i="64" s="1"/>
  <c r="AK308" i="64" a="1"/>
  <c r="AK308" i="64" s="1"/>
  <c r="AK1002" i="64" a="1"/>
  <c r="AK1002" i="64" s="1"/>
  <c r="AL122" i="64"/>
  <c r="AL137" i="64"/>
  <c r="AL1105" i="64"/>
  <c r="AL1090" i="64"/>
  <c r="AL358" i="64"/>
  <c r="AL360" i="64" s="1"/>
  <c r="AM1148" i="64"/>
  <c r="AM1153" i="64"/>
  <c r="AL1104" i="64"/>
  <c r="AL1089" i="64"/>
  <c r="AL1958" i="64"/>
  <c r="AM1007" i="64"/>
  <c r="AM1003" i="64"/>
  <c r="AL1308" i="64"/>
  <c r="AL1309" i="64" s="1"/>
  <c r="AL1311" i="64" s="1"/>
  <c r="AU93" i="861"/>
  <c r="AV46" i="861"/>
  <c r="AX1949" i="64"/>
  <c r="AX1958" i="64" s="1"/>
  <c r="AU64" i="861"/>
  <c r="AY1957" i="64" a="1"/>
  <c r="AY1957" i="64" s="1"/>
  <c r="AY1956" i="64" a="1"/>
  <c r="AY1956" i="64" s="1"/>
  <c r="AX1356" i="64"/>
  <c r="AX1788" i="64"/>
  <c r="AX1790" i="64" s="1"/>
  <c r="AY1789" i="64" a="1"/>
  <c r="AY1789" i="64" s="1"/>
  <c r="AY1787" i="64" a="1"/>
  <c r="AY1787" i="64" s="1"/>
  <c r="AY359" i="64" a="1"/>
  <c r="AY359" i="64" s="1"/>
  <c r="AY357" i="64" a="1"/>
  <c r="AY357" i="64" s="1"/>
  <c r="AX358" i="64"/>
  <c r="AX360" i="64" s="1"/>
  <c r="AY432" i="64" a="1"/>
  <c r="AY432" i="64" s="1"/>
  <c r="AY356" i="64" a="1"/>
  <c r="AY356" i="64" s="1"/>
  <c r="AY483" i="64" a="1"/>
  <c r="AY483" i="64" s="1"/>
  <c r="AX1544" i="64"/>
  <c r="AX408" i="64"/>
  <c r="AY1543" i="64" a="1"/>
  <c r="AY1543" i="64" s="1"/>
  <c r="AY407" i="64" a="1"/>
  <c r="AY407" i="64" s="1"/>
  <c r="AX1251" i="64"/>
  <c r="AX1183" i="64"/>
  <c r="AY1182" i="64" a="1"/>
  <c r="AY1182" i="64" s="1"/>
  <c r="AY1250" i="64" a="1"/>
  <c r="AY1250" i="64" s="1"/>
  <c r="AW1258" i="64"/>
  <c r="AX2361" i="64"/>
  <c r="AX2370" i="64" s="1"/>
  <c r="AY2362" i="64" a="1"/>
  <c r="AY2362" i="64" s="1"/>
  <c r="BK2392" i="64"/>
  <c r="BJ2394" i="64"/>
  <c r="AX1139" i="64"/>
  <c r="AX2203" i="64"/>
  <c r="AX2205" i="64" s="1"/>
  <c r="AY2202" i="64" a="1"/>
  <c r="AY2202" i="64" s="1"/>
  <c r="AY1140" i="64" a="1"/>
  <c r="AY1140" i="64" s="1"/>
  <c r="AW1148" i="64"/>
  <c r="AW1153" i="64"/>
  <c r="AY1310" i="64" a="1"/>
  <c r="AY1310" i="64" s="1"/>
  <c r="AY2204" i="64" a="1"/>
  <c r="AY2204" i="64" s="1"/>
  <c r="AY1306" i="64" a="1"/>
  <c r="AY1306" i="64" s="1"/>
  <c r="AY1307" i="64" a="1"/>
  <c r="AY1307" i="64" s="1"/>
  <c r="AX1308" i="64"/>
  <c r="AX1309" i="64" s="1"/>
  <c r="AX1311" i="64" s="1"/>
  <c r="AY776" i="64" a="1"/>
  <c r="AY776" i="64" s="1"/>
  <c r="AY765" i="64" a="1"/>
  <c r="AY765" i="64" s="1"/>
  <c r="AY1622" i="64" a="1"/>
  <c r="AY1622" i="64" s="1"/>
  <c r="AY782" i="64" a="1"/>
  <c r="AY782" i="64" s="1"/>
  <c r="AY768" i="64" a="1"/>
  <c r="AY768" i="64" s="1"/>
  <c r="AX122" i="64"/>
  <c r="AX137" i="64"/>
  <c r="AY107" i="64" a="1"/>
  <c r="AY107" i="64" s="1"/>
  <c r="AX133" i="64"/>
  <c r="AX136" i="64"/>
  <c r="AX119" i="64"/>
  <c r="AX134" i="64"/>
  <c r="AX120" i="64"/>
  <c r="AX135" i="64"/>
  <c r="AX118" i="64"/>
  <c r="AX121" i="64"/>
  <c r="AW123" i="64"/>
  <c r="AT140" i="64"/>
  <c r="AY129" i="64" a="1"/>
  <c r="AY129" i="64" s="1"/>
  <c r="AY127" i="64" a="1"/>
  <c r="AY127" i="64" s="1"/>
  <c r="AY126" i="64" a="1"/>
  <c r="AY126" i="64" s="1"/>
  <c r="AY113" i="64" a="1"/>
  <c r="AY113" i="64" s="1"/>
  <c r="AY112" i="64" a="1"/>
  <c r="AY112" i="64" s="1"/>
  <c r="AY128" i="64" a="1"/>
  <c r="AY128" i="64" s="1"/>
  <c r="AY130" i="64" a="1"/>
  <c r="AY130" i="64" s="1"/>
  <c r="AY114" i="64" a="1"/>
  <c r="AY114" i="64" s="1"/>
  <c r="AY115" i="64" a="1"/>
  <c r="AY115" i="64" s="1"/>
  <c r="AY111" i="64" a="1"/>
  <c r="AY111" i="64" s="1"/>
  <c r="AU138" i="64"/>
  <c r="AY106" i="64" a="1"/>
  <c r="AY106" i="64" s="1"/>
  <c r="AY105" i="64" a="1"/>
  <c r="AY105" i="64" s="1"/>
  <c r="AY104" i="64" a="1"/>
  <c r="AY104" i="64" s="1"/>
  <c r="AY103" i="64" a="1"/>
  <c r="AY103" i="64" s="1"/>
  <c r="AX108" i="64"/>
  <c r="AY342" i="64" a="1"/>
  <c r="AY342" i="64" s="1"/>
  <c r="AY1380" i="64" a="1"/>
  <c r="AY1380" i="64" s="1"/>
  <c r="AU1110" i="64"/>
  <c r="AV1109" i="64"/>
  <c r="AV1110" i="64" s="1"/>
  <c r="AW1107" i="64"/>
  <c r="AX1106" i="64"/>
  <c r="AX1104" i="64"/>
  <c r="AX1103" i="64"/>
  <c r="AX1102" i="64"/>
  <c r="AX1105" i="64"/>
  <c r="AY1097" i="64" a="1"/>
  <c r="AY1097" i="64" s="1"/>
  <c r="AY1096" i="64" a="1"/>
  <c r="AY1096" i="64" s="1"/>
  <c r="AY1099" i="64" a="1"/>
  <c r="AY1099" i="64" s="1"/>
  <c r="AY1098" i="64" a="1"/>
  <c r="AY1098" i="64" s="1"/>
  <c r="AY1095" i="64" a="1"/>
  <c r="AY1095" i="64" s="1"/>
  <c r="AX1088" i="64"/>
  <c r="AW1092" i="64"/>
  <c r="AX1087" i="64"/>
  <c r="AX1091" i="64"/>
  <c r="AX1090" i="64"/>
  <c r="AX1089" i="64"/>
  <c r="AY1080" i="64" a="1"/>
  <c r="AY1080" i="64" s="1"/>
  <c r="AY1064" i="64" a="1"/>
  <c r="AY1064" i="64" s="1"/>
  <c r="AY1072" i="64" s="1"/>
  <c r="AY1065" i="64" a="1"/>
  <c r="AY1065" i="64" s="1"/>
  <c r="AY1073" i="64" s="1"/>
  <c r="AY1081" i="64" a="1"/>
  <c r="AY1081" i="64" s="1"/>
  <c r="AY1066" i="64" a="1"/>
  <c r="AY1066" i="64" s="1"/>
  <c r="AY1074" i="64" s="1"/>
  <c r="AY1067" i="64" a="1"/>
  <c r="AY1067" i="64" s="1"/>
  <c r="AY1075" i="64" s="1"/>
  <c r="AY1068" i="64" a="1"/>
  <c r="AY1068" i="64" s="1"/>
  <c r="AY1076" i="64" s="1"/>
  <c r="AY1082" i="64" a="1"/>
  <c r="AY1082" i="64" s="1"/>
  <c r="AY1083" i="64" a="1"/>
  <c r="AY1083" i="64" s="1"/>
  <c r="AY1084" i="64" a="1"/>
  <c r="AY1084" i="64" s="1"/>
  <c r="AY204" i="64" a="1"/>
  <c r="AY204" i="64" s="1"/>
  <c r="AV1359" i="64"/>
  <c r="AW1358" i="64"/>
  <c r="AY327" i="64" a="1"/>
  <c r="AY327" i="64" s="1"/>
  <c r="AY1355" i="64" a="1"/>
  <c r="AY1355" i="64" s="1"/>
  <c r="AY308" i="64" a="1"/>
  <c r="AY308" i="64" s="1"/>
  <c r="AY1040" i="64" a="1"/>
  <c r="AY1040" i="64" s="1"/>
  <c r="AY1006" i="64" a="1"/>
  <c r="AY1006" i="64" s="1"/>
  <c r="AY295" i="64" a="1"/>
  <c r="AY295" i="64" s="1"/>
  <c r="AW1003" i="64"/>
  <c r="AX999" i="64"/>
  <c r="AX1007" i="64" s="1"/>
  <c r="AY1002" i="64" a="1"/>
  <c r="AY1002" i="64" s="1"/>
  <c r="AY998" i="64" a="1"/>
  <c r="AY998" i="64" s="1"/>
  <c r="AS2416" i="64"/>
  <c r="AZ255" i="64"/>
  <c r="AY53" i="863" a="1"/>
  <c r="AY53" i="863" s="1"/>
  <c r="AY51" i="863" a="1"/>
  <c r="AY51" i="863" s="1"/>
  <c r="AY49" i="863" a="1"/>
  <c r="AY49" i="863" s="1"/>
  <c r="BC2" i="861"/>
  <c r="BC2" i="1393" s="1"/>
  <c r="BB1" i="861"/>
  <c r="BB1" i="1393" s="1"/>
  <c r="BB7" i="861"/>
  <c r="BB7" i="1393"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57" i="64"/>
  <c r="AR2459" i="64"/>
  <c r="AS2436" i="64"/>
  <c r="AS2438" i="64" s="1"/>
  <c r="E2238" i="64"/>
  <c r="E2237" i="64"/>
  <c r="G2237" i="64" s="1"/>
  <c r="E2236" i="64"/>
  <c r="E2235" i="64"/>
  <c r="E2234" i="64"/>
  <c r="E2233" i="64"/>
  <c r="E2232" i="64"/>
  <c r="E2231" i="64"/>
  <c r="G2231" i="64" s="1"/>
  <c r="E2230" i="64"/>
  <c r="E2228" i="64"/>
  <c r="E2227" i="64"/>
  <c r="E2229" i="64"/>
  <c r="G2229" i="64" s="1"/>
  <c r="E2226" i="64"/>
  <c r="B1740" i="64"/>
  <c r="B2284" i="64"/>
  <c r="AW1359" i="64" a="1"/>
  <c r="AK408" i="64" a="1"/>
  <c r="AK1544" i="64" a="1"/>
  <c r="AK1356" i="64" a="1"/>
  <c r="AK1788" i="64" a="1"/>
  <c r="AZ1403" i="64"/>
  <c r="AZ1470" i="64"/>
  <c r="AY1183" i="64" a="1"/>
  <c r="AX1358" i="64" a="1"/>
  <c r="AY999" i="64" a="1"/>
  <c r="AK1381" i="64"/>
  <c r="AY2361" i="64" a="1"/>
  <c r="AK2203" i="64" a="1"/>
  <c r="AZ1426" i="64"/>
  <c r="AY1544" i="64" a="1"/>
  <c r="AY1788" i="64" a="1"/>
  <c r="AM1359" i="64" a="1"/>
  <c r="AY2203" i="64" a="1"/>
  <c r="AL1358" i="64" a="1"/>
  <c r="AZ1448" i="64"/>
  <c r="AK2361" i="64" a="1"/>
  <c r="AK1139" i="64" a="1"/>
  <c r="AY1381" i="64"/>
  <c r="AZ1492" i="64"/>
  <c r="AY1356" i="64" a="1"/>
  <c r="AK999" i="64" a="1"/>
  <c r="AK1183" i="64" a="1"/>
  <c r="AY1251" i="64" a="1"/>
  <c r="AZ1515" i="64"/>
  <c r="AY408" i="64" a="1"/>
  <c r="AY1139" i="64" a="1"/>
  <c r="AK1251" i="64" a="1"/>
  <c r="AF17" i="1393" l="1"/>
  <c r="BB15" i="1393"/>
  <c r="BB10" i="1393"/>
  <c r="BB14" i="861" s="1"/>
  <c r="BB21" i="1393"/>
  <c r="BA14" i="1393"/>
  <c r="BA22" i="1389"/>
  <c r="BC2" i="1389"/>
  <c r="BC2" i="1391"/>
  <c r="AE17" i="1391"/>
  <c r="BA4" i="1389"/>
  <c r="BA4" i="1391"/>
  <c r="BA21" i="1391"/>
  <c r="BA15" i="1391"/>
  <c r="BA10" i="1391"/>
  <c r="BA13" i="861" s="1"/>
  <c r="BB3" i="1389"/>
  <c r="BB13" i="1389" s="1"/>
  <c r="BB3" i="1391"/>
  <c r="BB7" i="1389"/>
  <c r="BB7" i="1391"/>
  <c r="BB1" i="1389"/>
  <c r="BB1" i="1391"/>
  <c r="AZ14" i="1391"/>
  <c r="AJ24" i="861"/>
  <c r="BA1424" i="64" a="1"/>
  <c r="BA1424" i="64" s="1"/>
  <c r="BA1425" i="64" a="1"/>
  <c r="BA1425" i="64" s="1"/>
  <c r="BA1513" i="64" a="1"/>
  <c r="BA1513" i="64" s="1"/>
  <c r="BA1514" i="64" a="1"/>
  <c r="BA1514" i="64" s="1"/>
  <c r="BA1469" i="64" a="1"/>
  <c r="BA1469" i="64" s="1"/>
  <c r="BA1491" i="64" a="1"/>
  <c r="BA1491" i="64" s="1"/>
  <c r="BA1402" i="64" a="1"/>
  <c r="BA1402" i="64" s="1"/>
  <c r="BA1447" i="64" a="1"/>
  <c r="BA1447" i="64" s="1"/>
  <c r="AZ20" i="864"/>
  <c r="AZ100" i="861" s="1"/>
  <c r="AZ101" i="861" s="1"/>
  <c r="AO649" i="64"/>
  <c r="AP644" i="64"/>
  <c r="AP648" i="64" s="1"/>
  <c r="AO653" i="64"/>
  <c r="AO657" i="64" s="1"/>
  <c r="BA652" i="64" a="1"/>
  <c r="BA652" i="64" s="1"/>
  <c r="BA646" i="64" a="1"/>
  <c r="BA646" i="64" s="1"/>
  <c r="BA647" i="64" s="1"/>
  <c r="BA656" i="64" a="1"/>
  <c r="BA656" i="64" s="1"/>
  <c r="AZ21" i="863"/>
  <c r="AZ33" i="863"/>
  <c r="AZ17" i="863" s="1"/>
  <c r="AZ33" i="861" s="1"/>
  <c r="AZ44" i="863"/>
  <c r="BB7" i="64"/>
  <c r="BA4" i="64"/>
  <c r="BC2" i="64"/>
  <c r="BB3" i="64"/>
  <c r="BB1" i="64"/>
  <c r="AP456" i="64"/>
  <c r="AO461" i="64"/>
  <c r="AO463" i="64"/>
  <c r="AM507" i="64"/>
  <c r="AL512" i="64"/>
  <c r="BC2" i="864"/>
  <c r="BA4" i="863"/>
  <c r="BA4" i="864"/>
  <c r="BB7" i="864"/>
  <c r="BB7" i="863"/>
  <c r="BB1" i="864"/>
  <c r="BB1" i="863"/>
  <c r="BB3" i="864"/>
  <c r="BB3" i="863"/>
  <c r="BC3" i="861"/>
  <c r="BC3" i="1393" s="1"/>
  <c r="BB4" i="861"/>
  <c r="BB4" i="1393" s="1"/>
  <c r="AM1109" i="64"/>
  <c r="AM1110" i="64" s="1"/>
  <c r="AM140" i="64"/>
  <c r="AM141" i="64" s="1"/>
  <c r="AL1107" i="64"/>
  <c r="AL123" i="64"/>
  <c r="AL1092" i="64"/>
  <c r="AL138" i="64"/>
  <c r="AK1958" i="64"/>
  <c r="AK1308" i="64"/>
  <c r="AK1309" i="64" s="1"/>
  <c r="AK1311" i="64" s="1"/>
  <c r="AK358" i="64"/>
  <c r="AK360" i="64" s="1"/>
  <c r="AK2203" i="64"/>
  <c r="AK2205" i="64" s="1"/>
  <c r="AK1251" i="64"/>
  <c r="AK1258" i="64" s="1"/>
  <c r="AK408" i="64"/>
  <c r="AK1356" i="64"/>
  <c r="AL1358" i="64"/>
  <c r="AK999" i="64"/>
  <c r="AK1544" i="64"/>
  <c r="AK1788" i="64"/>
  <c r="AK1790" i="64" s="1"/>
  <c r="AM1359" i="64"/>
  <c r="AK1139" i="64"/>
  <c r="AK2361" i="64"/>
  <c r="AK2370" i="64" s="1"/>
  <c r="AK1183" i="64"/>
  <c r="AK122" i="64"/>
  <c r="AK137" i="64"/>
  <c r="AK1106" i="64"/>
  <c r="AK1091" i="64"/>
  <c r="AI255" i="64"/>
  <c r="AK1102" i="64"/>
  <c r="AK1087" i="64"/>
  <c r="AK120" i="64"/>
  <c r="AK135" i="64"/>
  <c r="AK134" i="64"/>
  <c r="AK119" i="64"/>
  <c r="AJ1957" i="64" a="1"/>
  <c r="AJ1957" i="64" s="1"/>
  <c r="AJ1789" i="64" a="1"/>
  <c r="AJ1789" i="64" s="1"/>
  <c r="AJ357" i="64" a="1"/>
  <c r="AJ357" i="64" s="1"/>
  <c r="AJ1543" i="64" a="1"/>
  <c r="AJ1543" i="64" s="1"/>
  <c r="AJ1250" i="64" a="1"/>
  <c r="AJ1250" i="64" s="1"/>
  <c r="AJ776" i="64" a="1"/>
  <c r="AJ776" i="64" s="1"/>
  <c r="AJ128" i="64" a="1"/>
  <c r="AJ128" i="64" s="1"/>
  <c r="AJ106" i="64" a="1"/>
  <c r="AJ106" i="64" s="1"/>
  <c r="AJ1097" i="64" a="1"/>
  <c r="AJ1097" i="64" s="1"/>
  <c r="AJ1066" i="64" a="1"/>
  <c r="AJ1066" i="64" s="1"/>
  <c r="AJ1074" i="64" s="1"/>
  <c r="AJ407" i="64" a="1"/>
  <c r="AJ407" i="64" s="1"/>
  <c r="AJ1306" i="64" a="1"/>
  <c r="AJ1306" i="64" s="1"/>
  <c r="AJ765" i="64" a="1"/>
  <c r="AJ765" i="64" s="1"/>
  <c r="AJ130" i="64" a="1"/>
  <c r="AJ130" i="64" s="1"/>
  <c r="AJ1787" i="64" a="1"/>
  <c r="AJ1787" i="64" s="1"/>
  <c r="AJ113" i="64" a="1"/>
  <c r="AJ113" i="64" s="1"/>
  <c r="AJ1095" i="64" a="1"/>
  <c r="AJ1095" i="64" s="1"/>
  <c r="AJ483" i="64" a="1"/>
  <c r="AJ483" i="64" s="1"/>
  <c r="AJ514" i="64" s="1"/>
  <c r="AJ1310" i="64" a="1"/>
  <c r="AJ1310" i="64" s="1"/>
  <c r="AJ114" i="64" a="1"/>
  <c r="AJ114" i="64" s="1"/>
  <c r="AJ103" i="64" a="1"/>
  <c r="AJ103" i="64" s="1"/>
  <c r="AJ1098" i="64" a="1"/>
  <c r="AJ1098" i="64" s="1"/>
  <c r="AJ1084" i="64" a="1"/>
  <c r="AJ1084" i="64" s="1"/>
  <c r="AJ1082" i="64" a="1"/>
  <c r="AJ1082" i="64" s="1"/>
  <c r="AJ1355" i="64" a="1"/>
  <c r="AJ1355" i="64" s="1"/>
  <c r="AJ1956" i="64" a="1"/>
  <c r="AJ1956" i="64" s="1"/>
  <c r="AJ105" i="64" a="1"/>
  <c r="AJ105" i="64" s="1"/>
  <c r="AJ1099" i="64" a="1"/>
  <c r="AJ1099" i="64" s="1"/>
  <c r="AJ1307" i="64" a="1"/>
  <c r="AJ1307" i="64" s="1"/>
  <c r="AJ111" i="64" a="1"/>
  <c r="AJ111" i="64" s="1"/>
  <c r="AJ104" i="64" a="1"/>
  <c r="AJ104" i="64" s="1"/>
  <c r="AJ327" i="64" a="1"/>
  <c r="AJ327" i="64" s="1"/>
  <c r="AJ432" i="64" a="1"/>
  <c r="AJ432" i="64" s="1"/>
  <c r="AJ463" i="64" s="1"/>
  <c r="AJ2202" i="64" a="1"/>
  <c r="AJ2202" i="64" s="1"/>
  <c r="AJ2204" i="64" a="1"/>
  <c r="AJ2204" i="64" s="1"/>
  <c r="AJ782" i="64" a="1"/>
  <c r="AJ782" i="64" s="1"/>
  <c r="AJ112" i="64" a="1"/>
  <c r="AJ112" i="64" s="1"/>
  <c r="AJ1380" i="64" a="1"/>
  <c r="AJ1380" i="64" s="1"/>
  <c r="AJ1080" i="64" a="1"/>
  <c r="AJ1080" i="64" s="1"/>
  <c r="AJ1083" i="64" a="1"/>
  <c r="AJ1083" i="64" s="1"/>
  <c r="AJ359" i="64" a="1"/>
  <c r="AJ359" i="64" s="1"/>
  <c r="AJ2362" i="64" a="1"/>
  <c r="AJ2362" i="64" s="1"/>
  <c r="AJ129" i="64" a="1"/>
  <c r="AJ129" i="64" s="1"/>
  <c r="AJ1065" i="64" a="1"/>
  <c r="AJ1065" i="64" s="1"/>
  <c r="AJ1073" i="64" s="1"/>
  <c r="AJ1067" i="64" a="1"/>
  <c r="AJ1067" i="64" s="1"/>
  <c r="AJ1075" i="64" s="1"/>
  <c r="AJ1068" i="64" a="1"/>
  <c r="AJ1068" i="64" s="1"/>
  <c r="AJ1076" i="64" s="1"/>
  <c r="AJ356" i="64" a="1"/>
  <c r="AJ356" i="64" s="1"/>
  <c r="AJ1140" i="64" a="1"/>
  <c r="AJ1140" i="64" s="1"/>
  <c r="AJ768" i="64" a="1"/>
  <c r="AJ768" i="64" s="1"/>
  <c r="AJ107" i="64" a="1"/>
  <c r="AJ107" i="64" s="1"/>
  <c r="AJ127" i="64" a="1"/>
  <c r="AJ127" i="64" s="1"/>
  <c r="AJ1064" i="64" a="1"/>
  <c r="AJ1064" i="64" s="1"/>
  <c r="AJ1072" i="64" s="1"/>
  <c r="AJ1182" i="64" a="1"/>
  <c r="AJ1182" i="64" s="1"/>
  <c r="AJ204" i="64" a="1"/>
  <c r="AJ204" i="64" s="1"/>
  <c r="AJ342" i="64" a="1"/>
  <c r="AJ342" i="64" s="1"/>
  <c r="AJ1622" i="64" a="1"/>
  <c r="AJ1622" i="64" s="1"/>
  <c r="AJ126" i="64" a="1"/>
  <c r="AJ126" i="64" s="1"/>
  <c r="AJ1081" i="64" a="1"/>
  <c r="AJ1081" i="64" s="1"/>
  <c r="AJ1096" i="64" a="1"/>
  <c r="AJ1096" i="64" s="1"/>
  <c r="AJ115" i="64" a="1"/>
  <c r="AJ115" i="64" s="1"/>
  <c r="AJ1040" i="64" a="1"/>
  <c r="AJ1040" i="64" s="1"/>
  <c r="AJ295" i="64" a="1"/>
  <c r="AJ295" i="64" s="1"/>
  <c r="AJ1002" i="64" a="1"/>
  <c r="AJ1002" i="64" s="1"/>
  <c r="AJ308" i="64" a="1"/>
  <c r="AJ308" i="64" s="1"/>
  <c r="AJ1006" i="64" a="1"/>
  <c r="AJ1006" i="64" s="1"/>
  <c r="AJ998" i="64" a="1"/>
  <c r="AJ998" i="64" s="1"/>
  <c r="AK1105" i="64"/>
  <c r="AK1090" i="64"/>
  <c r="AK1103" i="64"/>
  <c r="AK1088" i="64"/>
  <c r="AL1007" i="64"/>
  <c r="AL1003" i="64"/>
  <c r="AK136" i="64"/>
  <c r="AK121" i="64"/>
  <c r="AK133" i="64"/>
  <c r="AK118" i="64"/>
  <c r="AK108" i="64"/>
  <c r="AK1104" i="64"/>
  <c r="AK1089" i="64"/>
  <c r="AL1148" i="64"/>
  <c r="AL1153" i="64"/>
  <c r="AW1154" i="64" s="1" a="1"/>
  <c r="AW1154" i="64" s="1"/>
  <c r="AV93" i="861"/>
  <c r="AY1949" i="64"/>
  <c r="AY1958" i="64" s="1"/>
  <c r="AW46" i="861"/>
  <c r="AV64" i="861"/>
  <c r="AZ1956" i="64" a="1"/>
  <c r="AZ1956" i="64" s="1"/>
  <c r="AZ1957" i="64" a="1"/>
  <c r="AZ1957" i="64" s="1"/>
  <c r="AY1356" i="64"/>
  <c r="AY1788" i="64"/>
  <c r="AY1790" i="64" s="1"/>
  <c r="AZ1789" i="64" a="1"/>
  <c r="AZ1789" i="64" s="1"/>
  <c r="AZ1787" i="64" a="1"/>
  <c r="AZ1787" i="64" s="1"/>
  <c r="AY358" i="64"/>
  <c r="AY360" i="64" s="1"/>
  <c r="AZ359" i="64" a="1"/>
  <c r="AZ359" i="64" s="1"/>
  <c r="AZ357" i="64" a="1"/>
  <c r="AZ357" i="64" s="1"/>
  <c r="AZ432" i="64" a="1"/>
  <c r="AZ432" i="64" s="1"/>
  <c r="AZ356" i="64" a="1"/>
  <c r="AZ356" i="64" s="1"/>
  <c r="AZ483" i="64" a="1"/>
  <c r="AZ483" i="64" s="1"/>
  <c r="AY408" i="64"/>
  <c r="AY1544" i="64"/>
  <c r="AZ1543" i="64" a="1"/>
  <c r="AZ1543" i="64" s="1"/>
  <c r="AZ407" i="64" a="1"/>
  <c r="AZ407" i="64" s="1"/>
  <c r="AY1251" i="64"/>
  <c r="AY1183" i="64"/>
  <c r="AZ1182" i="64" a="1"/>
  <c r="AZ1182" i="64" s="1"/>
  <c r="AZ1250" i="64" a="1"/>
  <c r="AZ1250" i="64" s="1"/>
  <c r="AX1258" i="64"/>
  <c r="AY2361" i="64"/>
  <c r="AY2370" i="64" s="1"/>
  <c r="AZ2362" i="64" a="1"/>
  <c r="AZ2362" i="64" s="1"/>
  <c r="BL2392" i="64"/>
  <c r="BL2394" i="64" s="1"/>
  <c r="BK2394" i="64"/>
  <c r="AY1139" i="64"/>
  <c r="AY2203" i="64"/>
  <c r="AY2205" i="64" s="1"/>
  <c r="AZ2202" i="64" a="1"/>
  <c r="AZ2202" i="64" s="1"/>
  <c r="AZ1140" i="64" a="1"/>
  <c r="AZ1140" i="64" s="1"/>
  <c r="AX1148" i="64"/>
  <c r="AX1153" i="64"/>
  <c r="AZ1310" i="64" a="1"/>
  <c r="AZ1310" i="64" s="1"/>
  <c r="AZ2204" i="64" a="1"/>
  <c r="AZ2204" i="64" s="1"/>
  <c r="AZ1306" i="64" a="1"/>
  <c r="AZ1306" i="64" s="1"/>
  <c r="AZ1307" i="64" a="1"/>
  <c r="AZ1307" i="64" s="1"/>
  <c r="AY1308" i="64"/>
  <c r="AY1309" i="64" s="1"/>
  <c r="AY1311" i="64" s="1"/>
  <c r="AZ776" i="64" a="1"/>
  <c r="AZ776" i="64" s="1"/>
  <c r="AZ765" i="64" a="1"/>
  <c r="AZ765" i="64" s="1"/>
  <c r="AZ782" i="64" a="1"/>
  <c r="AZ782" i="64" s="1"/>
  <c r="AZ768" i="64" a="1"/>
  <c r="AZ768" i="64" s="1"/>
  <c r="AZ107" i="64" a="1"/>
  <c r="AZ107" i="64" s="1"/>
  <c r="AZ1622" i="64" a="1"/>
  <c r="AZ1622" i="64" s="1"/>
  <c r="AY122" i="64"/>
  <c r="AY137" i="64"/>
  <c r="AX123" i="64"/>
  <c r="AY136" i="64"/>
  <c r="AY133" i="64"/>
  <c r="AT141" i="64"/>
  <c r="AY134" i="64"/>
  <c r="AY120" i="64"/>
  <c r="AY135" i="64"/>
  <c r="AY118" i="64"/>
  <c r="AY119" i="64"/>
  <c r="AY121" i="64"/>
  <c r="AU140" i="64"/>
  <c r="AU141" i="64" s="1"/>
  <c r="AZ127" i="64" a="1"/>
  <c r="AZ127" i="64" s="1"/>
  <c r="AZ129" i="64" a="1"/>
  <c r="AZ129" i="64" s="1"/>
  <c r="AZ126" i="64" a="1"/>
  <c r="AZ126" i="64" s="1"/>
  <c r="AZ113" i="64" a="1"/>
  <c r="AZ113" i="64" s="1"/>
  <c r="AZ112" i="64" a="1"/>
  <c r="AZ112" i="64" s="1"/>
  <c r="AZ128" i="64" a="1"/>
  <c r="AZ128" i="64" s="1"/>
  <c r="AZ130" i="64" a="1"/>
  <c r="AZ130" i="64" s="1"/>
  <c r="AZ114" i="64" a="1"/>
  <c r="AZ114" i="64" s="1"/>
  <c r="AZ115" i="64" a="1"/>
  <c r="AZ115" i="64" s="1"/>
  <c r="AZ111" i="64" a="1"/>
  <c r="AZ111" i="64" s="1"/>
  <c r="AV138" i="64"/>
  <c r="AY108" i="64"/>
  <c r="AZ342" i="64" a="1"/>
  <c r="AZ342" i="64" s="1"/>
  <c r="AZ106" i="64" a="1"/>
  <c r="AZ106" i="64" s="1"/>
  <c r="AZ105" i="64" a="1"/>
  <c r="AZ105" i="64" s="1"/>
  <c r="AZ104" i="64" a="1"/>
  <c r="AZ104" i="64" s="1"/>
  <c r="AZ103" i="64" a="1"/>
  <c r="AZ103" i="64" s="1"/>
  <c r="AZ1380" i="64" a="1"/>
  <c r="AZ1380" i="64" s="1"/>
  <c r="AW1109" i="64"/>
  <c r="AY1104" i="64"/>
  <c r="AX1107" i="64"/>
  <c r="AY1106" i="64"/>
  <c r="AY1105" i="64"/>
  <c r="AY1103" i="64"/>
  <c r="AY1102" i="64"/>
  <c r="AZ1096" i="64" a="1"/>
  <c r="AZ1096" i="64" s="1"/>
  <c r="AZ1097" i="64" a="1"/>
  <c r="AZ1097" i="64" s="1"/>
  <c r="AZ1098" i="64" a="1"/>
  <c r="AZ1098" i="64" s="1"/>
  <c r="AZ1099" i="64" a="1"/>
  <c r="AZ1099" i="64" s="1"/>
  <c r="AZ1095" i="64" a="1"/>
  <c r="AZ1095" i="64" s="1"/>
  <c r="AX1092" i="64"/>
  <c r="AZ1084" i="64" a="1"/>
  <c r="AZ1084" i="64" s="1"/>
  <c r="AZ1080" i="64" a="1"/>
  <c r="AZ1080" i="64" s="1"/>
  <c r="AZ1064" i="64" a="1"/>
  <c r="AZ1064" i="64" s="1"/>
  <c r="AZ1072" i="64" s="1"/>
  <c r="AZ1065" i="64" a="1"/>
  <c r="AZ1065" i="64" s="1"/>
  <c r="AZ1073" i="64" s="1"/>
  <c r="AZ1081" i="64" a="1"/>
  <c r="AZ1081" i="64" s="1"/>
  <c r="AZ1066" i="64" a="1"/>
  <c r="AZ1066" i="64" s="1"/>
  <c r="AZ1074" i="64" s="1"/>
  <c r="AZ1067" i="64" a="1"/>
  <c r="AZ1067" i="64" s="1"/>
  <c r="AZ1075" i="64" s="1"/>
  <c r="AZ1068" i="64" a="1"/>
  <c r="AZ1068" i="64" s="1"/>
  <c r="AZ1076" i="64" s="1"/>
  <c r="AZ1082" i="64" a="1"/>
  <c r="AZ1082" i="64" s="1"/>
  <c r="AZ1083" i="64" a="1"/>
  <c r="AZ1083" i="64" s="1"/>
  <c r="AY1091" i="64"/>
  <c r="AY1090" i="64"/>
  <c r="AY1089" i="64"/>
  <c r="AY1088" i="64"/>
  <c r="AY1087" i="64"/>
  <c r="AZ204" i="64" a="1"/>
  <c r="AZ204" i="64" s="1"/>
  <c r="AW1359" i="64"/>
  <c r="AX1358" i="64"/>
  <c r="AZ327" i="64" a="1"/>
  <c r="AZ327" i="64" s="1"/>
  <c r="AZ1355" i="64" a="1"/>
  <c r="AZ1355" i="64" s="1"/>
  <c r="AZ308" i="64" a="1"/>
  <c r="AZ308" i="64" s="1"/>
  <c r="AZ1040" i="64" a="1"/>
  <c r="AZ1040" i="64" s="1"/>
  <c r="AZ1006" i="64" a="1"/>
  <c r="AZ1006" i="64" s="1"/>
  <c r="AZ295" i="64" a="1"/>
  <c r="AZ295" i="64" s="1"/>
  <c r="AX1003" i="64"/>
  <c r="AY999" i="64"/>
  <c r="AY1007" i="64" s="1"/>
  <c r="AZ1002" i="64" a="1"/>
  <c r="AZ1002" i="64" s="1"/>
  <c r="AZ998" i="64" a="1"/>
  <c r="AZ998" i="64" s="1"/>
  <c r="AT2416" i="64"/>
  <c r="BA255"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393" s="1"/>
  <c r="BC1" i="861"/>
  <c r="BC1" i="1393" s="1"/>
  <c r="BC7" i="861"/>
  <c r="BC7" i="1393" s="1"/>
  <c r="AO2" i="860"/>
  <c r="AN1" i="860"/>
  <c r="AN7" i="860"/>
  <c r="AN3" i="860"/>
  <c r="AN4" i="860" s="1"/>
  <c r="AS2459" i="64"/>
  <c r="AT2457" i="64"/>
  <c r="AT2436" i="64"/>
  <c r="AT2438" i="64" s="1"/>
  <c r="B84" i="64"/>
  <c r="B8" i="206"/>
  <c r="AZ1381" i="64"/>
  <c r="AY1358" i="64" a="1"/>
  <c r="AZ1139" i="64" a="1"/>
  <c r="AJ999" i="64" a="1"/>
  <c r="BA1403" i="64"/>
  <c r="AZ1544" i="64" a="1"/>
  <c r="BA1492" i="64"/>
  <c r="AK1358" i="64" a="1"/>
  <c r="AJ1544" i="64" a="1"/>
  <c r="AJ2361" i="64" a="1"/>
  <c r="AZ2361" i="64" a="1"/>
  <c r="AJ408" i="64" a="1"/>
  <c r="BA1515" i="64"/>
  <c r="AJ2203" i="64" a="1"/>
  <c r="AZ1788" i="64" a="1"/>
  <c r="AZ1356" i="64" a="1"/>
  <c r="AJ1139" i="64" a="1"/>
  <c r="BA1448" i="64"/>
  <c r="AL1359" i="64" a="1"/>
  <c r="AZ999" i="64" a="1"/>
  <c r="AJ1788" i="64" a="1"/>
  <c r="AX1359" i="64" a="1"/>
  <c r="AJ1381" i="64"/>
  <c r="BA1470" i="64"/>
  <c r="AZ408" i="64" a="1"/>
  <c r="AJ1183" i="64" a="1"/>
  <c r="AJ1251" i="64" a="1"/>
  <c r="BA1426" i="64"/>
  <c r="AZ1183" i="64" a="1"/>
  <c r="AZ1251" i="64" a="1"/>
  <c r="AJ1356" i="64" a="1"/>
  <c r="AZ2203" i="64" a="1"/>
  <c r="BB14" i="1393" l="1"/>
  <c r="BC10" i="1393"/>
  <c r="BC14" i="861" s="1"/>
  <c r="BC21" i="1393"/>
  <c r="BC15" i="1393"/>
  <c r="AG13" i="1393"/>
  <c r="AF18" i="1393"/>
  <c r="AF22" i="1393"/>
  <c r="AF19" i="861" s="1"/>
  <c r="BB22" i="1389"/>
  <c r="BC7" i="1389"/>
  <c r="BC7" i="1391"/>
  <c r="BB21" i="1391"/>
  <c r="BB10" i="1391"/>
  <c r="BB13" i="861" s="1"/>
  <c r="BB15" i="1391"/>
  <c r="BC1" i="1389"/>
  <c r="BC1" i="1391"/>
  <c r="BD2" i="1389"/>
  <c r="BD2" i="1391"/>
  <c r="BA14" i="1391"/>
  <c r="BB4" i="1389"/>
  <c r="BB4" i="1391"/>
  <c r="BC3" i="1389"/>
  <c r="BC22" i="1389" s="1"/>
  <c r="BC3" i="1391"/>
  <c r="AF13" i="1391"/>
  <c r="AE18" i="1391"/>
  <c r="AE22" i="1391"/>
  <c r="AE18" i="861" s="1"/>
  <c r="BB1424" i="64" a="1"/>
  <c r="BB1424" i="64" s="1"/>
  <c r="BB1425" i="64" a="1"/>
  <c r="BB1425" i="64" s="1"/>
  <c r="BB1513" i="64" a="1"/>
  <c r="BB1513" i="64" s="1"/>
  <c r="BB1514" i="64" a="1"/>
  <c r="BB1514" i="64" s="1"/>
  <c r="BB1469" i="64" a="1"/>
  <c r="BB1469" i="64" s="1"/>
  <c r="BB1491" i="64" a="1"/>
  <c r="BB1491" i="64" s="1"/>
  <c r="BB1402" i="64" a="1"/>
  <c r="BB1402" i="64" s="1"/>
  <c r="BB1447" i="64" a="1"/>
  <c r="BB1447" i="64" s="1"/>
  <c r="BA21" i="863"/>
  <c r="BB656" i="64" a="1"/>
  <c r="BB656" i="64" s="1"/>
  <c r="BB652" i="64" a="1"/>
  <c r="BB652" i="64" s="1"/>
  <c r="BB646" i="64" a="1"/>
  <c r="BB646" i="64" s="1"/>
  <c r="BB647" i="64" s="1"/>
  <c r="AQ644" i="64"/>
  <c r="AQ648" i="64" s="1"/>
  <c r="AP653" i="64"/>
  <c r="AP657" i="64" s="1"/>
  <c r="AP649" i="64"/>
  <c r="BA20" i="864"/>
  <c r="BA100" i="861" s="1"/>
  <c r="BA101" i="861" s="1"/>
  <c r="BA33" i="863"/>
  <c r="BA17" i="863" s="1"/>
  <c r="BA33" i="861" s="1"/>
  <c r="BA44" i="863"/>
  <c r="BD2" i="64"/>
  <c r="BC3" i="64"/>
  <c r="BC7" i="64"/>
  <c r="BC1" i="64"/>
  <c r="BB4" i="64"/>
  <c r="AN508" i="64"/>
  <c r="AM512" i="64"/>
  <c r="AM514" i="64"/>
  <c r="AQ457" i="64"/>
  <c r="AP461" i="64"/>
  <c r="AP463" i="64"/>
  <c r="BD2" i="864"/>
  <c r="BC7" i="864"/>
  <c r="BC7" i="863"/>
  <c r="BC1" i="864"/>
  <c r="BC1" i="863"/>
  <c r="BB4" i="864"/>
  <c r="BB4" i="863"/>
  <c r="BC3" i="863"/>
  <c r="BC3" i="864"/>
  <c r="BD3" i="861"/>
  <c r="BD3" i="1393" s="1"/>
  <c r="BC4" i="861"/>
  <c r="BC4" i="1393" s="1"/>
  <c r="AK123" i="64"/>
  <c r="AL1109" i="64"/>
  <c r="AL1110" i="64" s="1"/>
  <c r="AL140" i="64"/>
  <c r="AL141" i="64" s="1"/>
  <c r="AK138" i="64"/>
  <c r="AK1092" i="64"/>
  <c r="AK1107" i="64"/>
  <c r="AJ1958" i="64"/>
  <c r="AJ1356" i="64"/>
  <c r="AJ1139" i="64"/>
  <c r="AJ1788" i="64"/>
  <c r="AJ1790" i="64" s="1"/>
  <c r="AL1359" i="64"/>
  <c r="AJ2203" i="64"/>
  <c r="AJ2205" i="64" s="1"/>
  <c r="AK1358" i="64"/>
  <c r="AJ999" i="64"/>
  <c r="AJ1183" i="64"/>
  <c r="AJ1251" i="64"/>
  <c r="AJ2361" i="64"/>
  <c r="AJ2370" i="64" s="1"/>
  <c r="AJ408" i="64"/>
  <c r="AJ1544" i="64"/>
  <c r="AJ1104" i="64"/>
  <c r="AJ1089" i="64"/>
  <c r="AK1007" i="64"/>
  <c r="AK1003" i="64"/>
  <c r="AJ358" i="64"/>
  <c r="AJ360" i="64" s="1"/>
  <c r="AJ119" i="64"/>
  <c r="AJ134" i="64"/>
  <c r="AJ121" i="64"/>
  <c r="AJ136" i="64"/>
  <c r="AJ1106" i="64"/>
  <c r="AJ1091" i="64"/>
  <c r="AJ1105" i="64"/>
  <c r="AJ1090" i="64"/>
  <c r="AJ108" i="64"/>
  <c r="AJ133" i="64"/>
  <c r="AJ118" i="64"/>
  <c r="AI359" i="64" a="1"/>
  <c r="AI359" i="64" s="1"/>
  <c r="AI356" i="64" a="1"/>
  <c r="AI356" i="64" s="1"/>
  <c r="AI1543" i="64" a="1"/>
  <c r="AI1543" i="64" s="1"/>
  <c r="AI2202" i="64" a="1"/>
  <c r="AI2202" i="64" s="1"/>
  <c r="AI2204" i="64" a="1"/>
  <c r="AI2204" i="64" s="1"/>
  <c r="AI782" i="64" a="1"/>
  <c r="AI782" i="64" s="1"/>
  <c r="AI115" i="64" a="1"/>
  <c r="AI115" i="64" s="1"/>
  <c r="AI130" i="64" a="1"/>
  <c r="AI130" i="64" s="1"/>
  <c r="AI1068" i="64" a="1"/>
  <c r="AI1068" i="64" s="1"/>
  <c r="AI1076" i="64" s="1"/>
  <c r="AI1355" i="64" a="1"/>
  <c r="AI1355" i="64" s="1"/>
  <c r="AI308" i="64" a="1"/>
  <c r="AI308" i="64" s="1"/>
  <c r="AI1006" i="64" a="1"/>
  <c r="AI1006" i="64" s="1"/>
  <c r="AI1957" i="64" a="1"/>
  <c r="AI1957" i="64" s="1"/>
  <c r="AI1140" i="64" a="1"/>
  <c r="AI1140" i="64" s="1"/>
  <c r="AI768" i="64" a="1"/>
  <c r="AI768" i="64" s="1"/>
  <c r="AI1097" i="64" a="1"/>
  <c r="AI1097" i="64" s="1"/>
  <c r="AI357" i="64" a="1"/>
  <c r="AI357" i="64" s="1"/>
  <c r="AI407" i="64" a="1"/>
  <c r="AI407" i="64" s="1"/>
  <c r="AI114" i="64" a="1"/>
  <c r="AI114" i="64" s="1"/>
  <c r="AI1082" i="64" a="1"/>
  <c r="AI1082" i="64" s="1"/>
  <c r="AI1956" i="64" a="1"/>
  <c r="AI1956" i="64" s="1"/>
  <c r="AI776" i="64" a="1"/>
  <c r="AI776" i="64" s="1"/>
  <c r="AI112" i="64" a="1"/>
  <c r="AI112" i="64" s="1"/>
  <c r="AI1096" i="64" a="1"/>
  <c r="AI1096" i="64" s="1"/>
  <c r="AI2362" i="64" a="1"/>
  <c r="AI2362" i="64" s="1"/>
  <c r="AI1306" i="64" a="1"/>
  <c r="AI1306" i="64" s="1"/>
  <c r="AI765" i="64" a="1"/>
  <c r="AI765" i="64" s="1"/>
  <c r="AI127" i="64" a="1"/>
  <c r="AI127" i="64" s="1"/>
  <c r="AI106" i="64" a="1"/>
  <c r="AI106" i="64" s="1"/>
  <c r="AI1099" i="64" a="1"/>
  <c r="AI1099" i="64" s="1"/>
  <c r="AI1064" i="64" a="1"/>
  <c r="AI1064" i="64" s="1"/>
  <c r="AI1072" i="64" s="1"/>
  <c r="AI1084" i="64" a="1"/>
  <c r="AI1084" i="64" s="1"/>
  <c r="AI111" i="64" a="1"/>
  <c r="AI111" i="64" s="1"/>
  <c r="AI1307" i="64" a="1"/>
  <c r="AI1307" i="64" s="1"/>
  <c r="AI126" i="64" a="1"/>
  <c r="AI126" i="64" s="1"/>
  <c r="AI105" i="64" a="1"/>
  <c r="AI105" i="64" s="1"/>
  <c r="AI1095" i="64" a="1"/>
  <c r="AI1095" i="64" s="1"/>
  <c r="AI1081" i="64" a="1"/>
  <c r="AI1081" i="64" s="1"/>
  <c r="AI1040" i="64" a="1"/>
  <c r="AI1040" i="64" s="1"/>
  <c r="AI104" i="64" a="1"/>
  <c r="AI104" i="64" s="1"/>
  <c r="AI1098" i="64" a="1"/>
  <c r="AI1098" i="64" s="1"/>
  <c r="AI113" i="64" a="1"/>
  <c r="AI113" i="64" s="1"/>
  <c r="AI1380" i="64" a="1"/>
  <c r="AI1380" i="64" s="1"/>
  <c r="AI1067" i="64" a="1"/>
  <c r="AI1067" i="64" s="1"/>
  <c r="AI1075" i="64" s="1"/>
  <c r="AI295" i="64" a="1"/>
  <c r="AI295" i="64" s="1"/>
  <c r="AI1002" i="64" a="1"/>
  <c r="AI1002" i="64" s="1"/>
  <c r="AI1083" i="64" a="1"/>
  <c r="AI1083" i="64" s="1"/>
  <c r="AI1787" i="64" a="1"/>
  <c r="AI1787" i="64" s="1"/>
  <c r="AI1182" i="64" a="1"/>
  <c r="AI1182" i="64" s="1"/>
  <c r="AI129" i="64" a="1"/>
  <c r="AI129" i="64" s="1"/>
  <c r="AI342" i="64" a="1"/>
  <c r="AI342" i="64" s="1"/>
  <c r="AI1065" i="64" a="1"/>
  <c r="AI1065" i="64" s="1"/>
  <c r="AI1073" i="64" s="1"/>
  <c r="AI204" i="64" a="1"/>
  <c r="AI204" i="64" s="1"/>
  <c r="AI1310" i="64" a="1"/>
  <c r="AI1310" i="64" s="1"/>
  <c r="AI327" i="64" a="1"/>
  <c r="AI327" i="64" s="1"/>
  <c r="AI998" i="64" a="1"/>
  <c r="AI998" i="64" s="1"/>
  <c r="AI1789" i="64" a="1"/>
  <c r="AI1789" i="64" s="1"/>
  <c r="AI483" i="64" a="1"/>
  <c r="AI483" i="64" s="1"/>
  <c r="AI514" i="64" s="1"/>
  <c r="AI1250" i="64" a="1"/>
  <c r="AI1250" i="64" s="1"/>
  <c r="AI107" i="64" a="1"/>
  <c r="AI107" i="64" s="1"/>
  <c r="AI128" i="64" a="1"/>
  <c r="AI128" i="64" s="1"/>
  <c r="AI103" i="64" a="1"/>
  <c r="AI103" i="64" s="1"/>
  <c r="AI1066" i="64" a="1"/>
  <c r="AI1066" i="64" s="1"/>
  <c r="AI1074" i="64" s="1"/>
  <c r="AI432" i="64" a="1"/>
  <c r="AI432" i="64" s="1"/>
  <c r="AI463" i="64" s="1"/>
  <c r="AI1622" i="64" a="1"/>
  <c r="AI1622" i="64" s="1"/>
  <c r="AI1080" i="64" a="1"/>
  <c r="AI1080" i="64" s="1"/>
  <c r="AJ122" i="64"/>
  <c r="AJ137" i="64"/>
  <c r="AJ1087" i="64"/>
  <c r="AJ1102" i="64"/>
  <c r="AJ1088" i="64"/>
  <c r="AJ1103" i="64"/>
  <c r="AJ1308" i="64"/>
  <c r="AJ1309" i="64" s="1"/>
  <c r="AJ1311" i="64" s="1"/>
  <c r="AH255" i="64"/>
  <c r="AK1153" i="64"/>
  <c r="AV1154" i="64" s="1" a="1"/>
  <c r="AV1154" i="64" s="1"/>
  <c r="AK1148" i="64"/>
  <c r="AJ135" i="64"/>
  <c r="AJ120" i="64"/>
  <c r="AW93" i="861"/>
  <c r="AZ1949" i="64"/>
  <c r="AZ1958" i="64" s="1"/>
  <c r="AX46" i="861"/>
  <c r="BA1956" i="64" a="1"/>
  <c r="BA1956" i="64" s="1"/>
  <c r="BA1957" i="64" a="1"/>
  <c r="BA1957" i="64" s="1"/>
  <c r="AZ1356" i="64"/>
  <c r="AZ1788" i="64"/>
  <c r="AZ1790" i="64" s="1"/>
  <c r="BA1789" i="64" a="1"/>
  <c r="BA1789" i="64" s="1"/>
  <c r="BA1787" i="64" a="1"/>
  <c r="BA1787" i="64" s="1"/>
  <c r="BA359" i="64" a="1"/>
  <c r="BA359" i="64" s="1"/>
  <c r="BA357" i="64" a="1"/>
  <c r="BA357" i="64" s="1"/>
  <c r="AZ358" i="64"/>
  <c r="AZ360" i="64" s="1"/>
  <c r="BA432" i="64" a="1"/>
  <c r="BA432" i="64" s="1"/>
  <c r="BA356" i="64" a="1"/>
  <c r="BA356" i="64" s="1"/>
  <c r="BA483" i="64" a="1"/>
  <c r="BA483" i="64" s="1"/>
  <c r="AZ408" i="64"/>
  <c r="AZ1544" i="64"/>
  <c r="BA1543" i="64" a="1"/>
  <c r="BA1543" i="64" s="1"/>
  <c r="BA407" i="64" a="1"/>
  <c r="BA407" i="64" s="1"/>
  <c r="AZ1251" i="64"/>
  <c r="AZ1183" i="64"/>
  <c r="AY1258" i="64"/>
  <c r="BA1182" i="64" a="1"/>
  <c r="BA1182" i="64" s="1"/>
  <c r="BA1250" i="64" a="1"/>
  <c r="BA1250" i="64" s="1"/>
  <c r="AZ2361" i="64"/>
  <c r="AZ2370" i="64" s="1"/>
  <c r="BA2362" i="64" a="1"/>
  <c r="BA2362" i="64" s="1"/>
  <c r="BM2392" i="64"/>
  <c r="AZ1139" i="64"/>
  <c r="AZ2203" i="64"/>
  <c r="AZ2205" i="64" s="1"/>
  <c r="AX1154" i="64" a="1"/>
  <c r="AX1154" i="64" s="1"/>
  <c r="BA2202" i="64" a="1"/>
  <c r="BA2202" i="64" s="1"/>
  <c r="BA1140" i="64" a="1"/>
  <c r="BA1140" i="64" s="1"/>
  <c r="AY1148" i="64"/>
  <c r="AY1153" i="64"/>
  <c r="BA1310" i="64" a="1"/>
  <c r="BA1310" i="64" s="1"/>
  <c r="BA2204" i="64" a="1"/>
  <c r="BA2204" i="64" s="1"/>
  <c r="BA1306" i="64" a="1"/>
  <c r="BA1306" i="64" s="1"/>
  <c r="BA1307" i="64" a="1"/>
  <c r="BA1307" i="64" s="1"/>
  <c r="AZ1308" i="64"/>
  <c r="AZ1309" i="64" s="1"/>
  <c r="AZ1311" i="64" s="1"/>
  <c r="BA776" i="64" a="1"/>
  <c r="BA776" i="64" s="1"/>
  <c r="BA765" i="64" a="1"/>
  <c r="BA765" i="64" s="1"/>
  <c r="BA768" i="64" a="1"/>
  <c r="BA768" i="64" s="1"/>
  <c r="BA782" i="64" a="1"/>
  <c r="BA782" i="64" s="1"/>
  <c r="AZ137" i="64"/>
  <c r="AZ122" i="64"/>
  <c r="BA107" i="64" a="1"/>
  <c r="BA107" i="64" s="1"/>
  <c r="BA1622" i="64" a="1"/>
  <c r="BA1622" i="64" s="1"/>
  <c r="AZ133" i="64"/>
  <c r="AZ136" i="64"/>
  <c r="AZ119" i="64"/>
  <c r="AZ134" i="64"/>
  <c r="AZ120" i="64"/>
  <c r="AZ135" i="64"/>
  <c r="AZ118" i="64"/>
  <c r="AY123" i="64"/>
  <c r="AZ121" i="64"/>
  <c r="AV140" i="64"/>
  <c r="AV141" i="64" s="1"/>
  <c r="BA126" i="64" a="1"/>
  <c r="BA126" i="64" s="1"/>
  <c r="BA113" i="64" a="1"/>
  <c r="BA113" i="64" s="1"/>
  <c r="BA112" i="64" a="1"/>
  <c r="BA112" i="64" s="1"/>
  <c r="BA128" i="64" a="1"/>
  <c r="BA128" i="64" s="1"/>
  <c r="BA114" i="64" a="1"/>
  <c r="BA114" i="64" s="1"/>
  <c r="BA130" i="64" a="1"/>
  <c r="BA130" i="64" s="1"/>
  <c r="BA115" i="64" a="1"/>
  <c r="BA115" i="64" s="1"/>
  <c r="BA127" i="64" a="1"/>
  <c r="BA127" i="64" s="1"/>
  <c r="BA129" i="64" a="1"/>
  <c r="BA129" i="64" s="1"/>
  <c r="BA111" i="64" a="1"/>
  <c r="BA111" i="64" s="1"/>
  <c r="AW138" i="64"/>
  <c r="AZ108" i="64"/>
  <c r="BA342" i="64" a="1"/>
  <c r="BA342" i="64" s="1"/>
  <c r="BA106" i="64" a="1"/>
  <c r="BA106" i="64" s="1"/>
  <c r="BA105" i="64" a="1"/>
  <c r="BA105" i="64" s="1"/>
  <c r="BA104" i="64" a="1"/>
  <c r="BA104" i="64" s="1"/>
  <c r="BA103" i="64" a="1"/>
  <c r="BA103" i="64" s="1"/>
  <c r="BA1380" i="64" a="1"/>
  <c r="BA1380" i="64" s="1"/>
  <c r="AW1110" i="64"/>
  <c r="AX1109" i="64"/>
  <c r="AX1110" i="64" s="1"/>
  <c r="AZ1103" i="64"/>
  <c r="AZ1102" i="64"/>
  <c r="AZ1106" i="64"/>
  <c r="AY1107" i="64"/>
  <c r="AZ1105" i="64"/>
  <c r="AZ1104" i="64"/>
  <c r="BA1098" i="64" a="1"/>
  <c r="BA1098" i="64" s="1"/>
  <c r="BA1099" i="64" a="1"/>
  <c r="BA1099" i="64" s="1"/>
  <c r="BA1095" i="64" a="1"/>
  <c r="BA1095" i="64" s="1"/>
  <c r="BA1097" i="64" a="1"/>
  <c r="BA1097" i="64" s="1"/>
  <c r="BA1096" i="64" a="1"/>
  <c r="BA1096" i="64" s="1"/>
  <c r="AZ1088" i="64"/>
  <c r="AZ1087" i="64"/>
  <c r="AY1092" i="64"/>
  <c r="AZ1091" i="64"/>
  <c r="AZ1089" i="64"/>
  <c r="BA1084" i="64" a="1"/>
  <c r="BA1084" i="64" s="1"/>
  <c r="BA1080" i="64" a="1"/>
  <c r="BA1080" i="64" s="1"/>
  <c r="BA1064" i="64" a="1"/>
  <c r="BA1064" i="64" s="1"/>
  <c r="BA1072" i="64" s="1"/>
  <c r="BA1065" i="64" a="1"/>
  <c r="BA1065" i="64" s="1"/>
  <c r="BA1073" i="64" s="1"/>
  <c r="BA1081" i="64" a="1"/>
  <c r="BA1081" i="64" s="1"/>
  <c r="BA1066" i="64" a="1"/>
  <c r="BA1066" i="64" s="1"/>
  <c r="BA1074" i="64" s="1"/>
  <c r="BA1067" i="64" a="1"/>
  <c r="BA1067" i="64" s="1"/>
  <c r="BA1068" i="64" a="1"/>
  <c r="BA1068" i="64" s="1"/>
  <c r="BA1082" i="64" a="1"/>
  <c r="BA1082" i="64" s="1"/>
  <c r="BA1083" i="64" a="1"/>
  <c r="BA1083" i="64" s="1"/>
  <c r="AZ1090" i="64"/>
  <c r="BA204" i="64" a="1"/>
  <c r="BA204" i="64" s="1"/>
  <c r="AX1359" i="64"/>
  <c r="AY1358" i="64"/>
  <c r="BA327" i="64" a="1"/>
  <c r="BA327" i="64" s="1"/>
  <c r="BA1355" i="64" a="1"/>
  <c r="BA1355" i="64" s="1"/>
  <c r="BA308" i="64" a="1"/>
  <c r="BA308" i="64" s="1"/>
  <c r="BA1040" i="64" a="1"/>
  <c r="BA1040" i="64" s="1"/>
  <c r="BA1006" i="64" a="1"/>
  <c r="BA1006" i="64" s="1"/>
  <c r="BA295" i="64" a="1"/>
  <c r="BA295" i="64" s="1"/>
  <c r="AY1003" i="64"/>
  <c r="AZ999" i="64"/>
  <c r="AZ1007" i="64" s="1"/>
  <c r="BA1002" i="64" a="1"/>
  <c r="BA1002" i="64" s="1"/>
  <c r="BA998" i="64" a="1"/>
  <c r="BA998" i="64" s="1"/>
  <c r="AU2416" i="64"/>
  <c r="BB255" i="64"/>
  <c r="BA53" i="863" a="1"/>
  <c r="BA53" i="863" s="1"/>
  <c r="BA51" i="863" a="1"/>
  <c r="BA51" i="863" s="1"/>
  <c r="BA49" i="863" a="1"/>
  <c r="BA49" i="863" s="1"/>
  <c r="BE2" i="861"/>
  <c r="BE2" i="1393" s="1"/>
  <c r="BD1" i="861"/>
  <c r="BD1" i="1393" s="1"/>
  <c r="BD7" i="861"/>
  <c r="BD7" i="1393"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59" i="64"/>
  <c r="AU2457" i="64"/>
  <c r="AU2436" i="64"/>
  <c r="AU2438" i="64" s="1"/>
  <c r="B2653" i="64"/>
  <c r="AI2203" i="64" a="1"/>
  <c r="AZ1358" i="64" a="1"/>
  <c r="BB1492" i="64"/>
  <c r="AI1544" i="64" a="1"/>
  <c r="BA1183" i="64" a="1"/>
  <c r="AI1183" i="64" a="1"/>
  <c r="BB1403" i="64"/>
  <c r="AI1251" i="64" a="1"/>
  <c r="AI408" i="64" a="1"/>
  <c r="BA999" i="64" a="1"/>
  <c r="AK1359" i="64" a="1"/>
  <c r="AI1356" i="64" a="1"/>
  <c r="BA408" i="64" a="1"/>
  <c r="BA1251" i="64" a="1"/>
  <c r="AI2361" i="64" a="1"/>
  <c r="BB1426" i="64"/>
  <c r="BA1381" i="64"/>
  <c r="BB1470" i="64"/>
  <c r="AI1381" i="64"/>
  <c r="BA2203" i="64" a="1"/>
  <c r="BB1448" i="64"/>
  <c r="BA1356" i="64" a="1"/>
  <c r="BA1788" i="64" a="1"/>
  <c r="AJ1358" i="64" a="1"/>
  <c r="AY1359" i="64" a="1"/>
  <c r="AI1788" i="64" a="1"/>
  <c r="AI999" i="64" a="1"/>
  <c r="BA2361" i="64" a="1"/>
  <c r="BB1515" i="64"/>
  <c r="BA1139" i="64" a="1"/>
  <c r="BA1544" i="64" a="1"/>
  <c r="AI1139" i="64" a="1"/>
  <c r="AG16" i="1393" l="1"/>
  <c r="BD10" i="1393"/>
  <c r="BD14" i="861" s="1"/>
  <c r="BD21" i="1393"/>
  <c r="BD15" i="1393"/>
  <c r="BC14" i="1393"/>
  <c r="BC13" i="1389"/>
  <c r="BD1" i="1389"/>
  <c r="BD1" i="1391"/>
  <c r="BE2" i="1389"/>
  <c r="BE2" i="1391"/>
  <c r="BB14" i="1391"/>
  <c r="AF16" i="1391"/>
  <c r="BC4" i="1389"/>
  <c r="BC4" i="1391"/>
  <c r="BD3" i="1389"/>
  <c r="BD22" i="1389" s="1"/>
  <c r="BD3" i="1391"/>
  <c r="BC10" i="1391"/>
  <c r="BC13" i="861" s="1"/>
  <c r="BC15" i="1391"/>
  <c r="BC21" i="1391"/>
  <c r="BD7" i="1389"/>
  <c r="BD7" i="1391"/>
  <c r="AK24" i="861"/>
  <c r="BC1424" i="64" a="1"/>
  <c r="BC1424" i="64" s="1"/>
  <c r="BC1425" i="64" a="1"/>
  <c r="BC1425" i="64" s="1"/>
  <c r="BC1513" i="64" a="1"/>
  <c r="BC1513" i="64" s="1"/>
  <c r="BC1514" i="64" a="1"/>
  <c r="BC1514" i="64" s="1"/>
  <c r="BC1469" i="64" a="1"/>
  <c r="BC1469" i="64" s="1"/>
  <c r="BC1491" i="64" a="1"/>
  <c r="BC1491" i="64" s="1"/>
  <c r="BC1402" i="64" a="1"/>
  <c r="BC1402" i="64" s="1"/>
  <c r="BC1447" i="64" a="1"/>
  <c r="BC1447" i="64" s="1"/>
  <c r="BB20" i="864"/>
  <c r="BB100" i="861" s="1"/>
  <c r="BB101" i="861" s="1"/>
  <c r="AQ649" i="64"/>
  <c r="AR644" i="64"/>
  <c r="AR648" i="64" s="1"/>
  <c r="AQ653" i="64"/>
  <c r="AQ657" i="64" s="1"/>
  <c r="BC656" i="64" a="1"/>
  <c r="BC656" i="64" s="1"/>
  <c r="BC646" i="64" a="1"/>
  <c r="BC646" i="64" s="1"/>
  <c r="BC647" i="64" s="1"/>
  <c r="BC652" i="64" a="1"/>
  <c r="BC652" i="64" s="1"/>
  <c r="BB33" i="863"/>
  <c r="BB17" i="863" s="1"/>
  <c r="BB33" i="861" s="1"/>
  <c r="BB21" i="863"/>
  <c r="AI1958" i="64"/>
  <c r="BB44" i="863"/>
  <c r="BD7" i="64"/>
  <c r="BC4" i="64"/>
  <c r="BD1" i="64"/>
  <c r="BD3" i="64"/>
  <c r="BE2" i="64"/>
  <c r="AR458" i="64"/>
  <c r="AQ461" i="64"/>
  <c r="AQ463" i="64"/>
  <c r="AO509" i="64"/>
  <c r="AN512" i="64"/>
  <c r="AN514" i="64"/>
  <c r="BE2" i="864"/>
  <c r="BC4" i="864"/>
  <c r="BC4" i="863"/>
  <c r="BD7" i="864"/>
  <c r="BD7" i="863"/>
  <c r="BD1" i="864"/>
  <c r="BD1" i="863"/>
  <c r="BD3" i="863"/>
  <c r="BD3" i="864"/>
  <c r="BE3" i="861"/>
  <c r="BE3" i="1393" s="1"/>
  <c r="BD4" i="861"/>
  <c r="BD4" i="1393" s="1"/>
  <c r="AK140" i="64"/>
  <c r="AK141" i="64" s="1"/>
  <c r="AK1109" i="64"/>
  <c r="AK1110" i="64" s="1"/>
  <c r="AJ1092" i="64"/>
  <c r="AJ138" i="64"/>
  <c r="AJ1107" i="64"/>
  <c r="AJ123" i="64"/>
  <c r="AI1251" i="64"/>
  <c r="AI1258" i="64" s="1"/>
  <c r="AI1544" i="64"/>
  <c r="AI408" i="64"/>
  <c r="AI1356" i="64"/>
  <c r="AI1183" i="64"/>
  <c r="AI2361" i="64"/>
  <c r="AI2370" i="64" s="1"/>
  <c r="AK1359" i="64"/>
  <c r="AI999" i="64"/>
  <c r="AI1788" i="64"/>
  <c r="AI1790" i="64" s="1"/>
  <c r="AI1139" i="64"/>
  <c r="AI2203" i="64"/>
  <c r="AI2205" i="64" s="1"/>
  <c r="AJ1358" i="64"/>
  <c r="AI1308" i="64"/>
  <c r="AI1309" i="64" s="1"/>
  <c r="AI1311" i="64" s="1"/>
  <c r="AI358" i="64"/>
  <c r="AI360" i="64" s="1"/>
  <c r="AJ1007" i="64"/>
  <c r="AJ1003" i="64"/>
  <c r="AI1091" i="64"/>
  <c r="AI1106" i="64"/>
  <c r="AI134" i="64"/>
  <c r="AI119" i="64"/>
  <c r="AI1089" i="64"/>
  <c r="AI1104" i="64"/>
  <c r="AI1102" i="64"/>
  <c r="AI1087" i="64"/>
  <c r="AH1957" i="64" a="1"/>
  <c r="AH1957" i="64" s="1"/>
  <c r="AH359" i="64" a="1"/>
  <c r="AH359" i="64" s="1"/>
  <c r="AH1250" i="64" a="1"/>
  <c r="AH1250" i="64" s="1"/>
  <c r="AH768" i="64" a="1"/>
  <c r="AH768" i="64" s="1"/>
  <c r="AH115" i="64" a="1"/>
  <c r="AH115" i="64" s="1"/>
  <c r="AH1065" i="64" a="1"/>
  <c r="AH1065" i="64" s="1"/>
  <c r="AH1073" i="64" s="1"/>
  <c r="AH114" i="64" a="1"/>
  <c r="AH114" i="64" s="1"/>
  <c r="AH1380" i="64" a="1"/>
  <c r="AH1380" i="64" s="1"/>
  <c r="AH1080" i="64" a="1"/>
  <c r="AH1080" i="64" s="1"/>
  <c r="AH1956" i="64" a="1"/>
  <c r="AH1956" i="64" s="1"/>
  <c r="AH1066" i="64" a="1"/>
  <c r="AH1066" i="64" s="1"/>
  <c r="AH1074" i="64" s="1"/>
  <c r="AH407" i="64" a="1"/>
  <c r="AH407" i="64" s="1"/>
  <c r="AH2202" i="64" a="1"/>
  <c r="AH2202" i="64" s="1"/>
  <c r="AH1310" i="64" a="1"/>
  <c r="AH1310" i="64" s="1"/>
  <c r="AH107" i="64" a="1"/>
  <c r="AH107" i="64" s="1"/>
  <c r="AH112" i="64" a="1"/>
  <c r="AH112" i="64" s="1"/>
  <c r="AH1543" i="64" a="1"/>
  <c r="AH1543" i="64" s="1"/>
  <c r="AH1140" i="64" a="1"/>
  <c r="AH1140" i="64" s="1"/>
  <c r="AH2204" i="64" a="1"/>
  <c r="AH2204" i="64" s="1"/>
  <c r="AH1622" i="64" a="1"/>
  <c r="AH1622" i="64" s="1"/>
  <c r="AH127" i="64" a="1"/>
  <c r="AH127" i="64" s="1"/>
  <c r="AH106" i="64" a="1"/>
  <c r="AH106" i="64" s="1"/>
  <c r="AH1096" i="64" a="1"/>
  <c r="AH1096" i="64" s="1"/>
  <c r="AH1067" i="64" a="1"/>
  <c r="AH1067" i="64" s="1"/>
  <c r="AH1075" i="64" s="1"/>
  <c r="AH204" i="64" a="1"/>
  <c r="AH204" i="64" s="1"/>
  <c r="AH308" i="64" a="1"/>
  <c r="AH308" i="64" s="1"/>
  <c r="AH1006" i="64" a="1"/>
  <c r="AH1006" i="64" s="1"/>
  <c r="AH1355" i="64" a="1"/>
  <c r="AH1355" i="64" s="1"/>
  <c r="AH998" i="64" a="1"/>
  <c r="AH998" i="64" s="1"/>
  <c r="AH1081" i="64" a="1"/>
  <c r="AH1081" i="64" s="1"/>
  <c r="AH1040" i="64" a="1"/>
  <c r="AH1040" i="64" s="1"/>
  <c r="AH1789" i="64" a="1"/>
  <c r="AH1789" i="64" s="1"/>
  <c r="AH483" i="64" a="1"/>
  <c r="AH483" i="64" s="1"/>
  <c r="AH514" i="64" s="1"/>
  <c r="AH126" i="64" a="1"/>
  <c r="AH126" i="64" s="1"/>
  <c r="AH105" i="64" a="1"/>
  <c r="AH105" i="64" s="1"/>
  <c r="AH1099" i="64" a="1"/>
  <c r="AH1099" i="64" s="1"/>
  <c r="AH1068" i="64" a="1"/>
  <c r="AH1068" i="64" s="1"/>
  <c r="AH1076" i="64" s="1"/>
  <c r="AH327" i="64" a="1"/>
  <c r="AH327" i="64" s="1"/>
  <c r="AH1095" i="64" a="1"/>
  <c r="AH1095" i="64" s="1"/>
  <c r="AH1082" i="64" a="1"/>
  <c r="AH1082" i="64" s="1"/>
  <c r="AH1182" i="64" a="1"/>
  <c r="AH1182" i="64" s="1"/>
  <c r="AH782" i="64" a="1"/>
  <c r="AH782" i="64" s="1"/>
  <c r="AH113" i="64" a="1"/>
  <c r="AH113" i="64" s="1"/>
  <c r="AH1002" i="64" a="1"/>
  <c r="AH1002" i="64" s="1"/>
  <c r="AH1787" i="64" a="1"/>
  <c r="AH1787" i="64" s="1"/>
  <c r="AH2362" i="64" a="1"/>
  <c r="AH2362" i="64" s="1"/>
  <c r="AH776" i="64" a="1"/>
  <c r="AH776" i="64" s="1"/>
  <c r="AH129" i="64" a="1"/>
  <c r="AH129" i="64" s="1"/>
  <c r="AH104" i="64" a="1"/>
  <c r="AH104" i="64" s="1"/>
  <c r="AH432" i="64" a="1"/>
  <c r="AH432" i="64" s="1"/>
  <c r="AH463" i="64" s="1"/>
  <c r="AH1306" i="64" a="1"/>
  <c r="AH1306" i="64" s="1"/>
  <c r="AH765" i="64" a="1"/>
  <c r="AH765" i="64" s="1"/>
  <c r="AH130" i="64" a="1"/>
  <c r="AH130" i="64" s="1"/>
  <c r="AH128" i="64" a="1"/>
  <c r="AH128" i="64" s="1"/>
  <c r="AH103" i="64" a="1"/>
  <c r="AH103" i="64" s="1"/>
  <c r="AH1098" i="64" a="1"/>
  <c r="AH1098" i="64" s="1"/>
  <c r="AH1064" i="64" a="1"/>
  <c r="AH1064" i="64" s="1"/>
  <c r="AH1072" i="64" s="1"/>
  <c r="AH1083" i="64" a="1"/>
  <c r="AH1083" i="64" s="1"/>
  <c r="AH357" i="64" a="1"/>
  <c r="AH357" i="64" s="1"/>
  <c r="AH356" i="64" a="1"/>
  <c r="AH356" i="64" s="1"/>
  <c r="AH1307" i="64" a="1"/>
  <c r="AH1307" i="64" s="1"/>
  <c r="AH111" i="64" a="1"/>
  <c r="AH111" i="64" s="1"/>
  <c r="AH342" i="64" a="1"/>
  <c r="AH342" i="64" s="1"/>
  <c r="AH1084" i="64" a="1"/>
  <c r="AH1084" i="64" s="1"/>
  <c r="AH1097" i="64" a="1"/>
  <c r="AH1097" i="64" s="1"/>
  <c r="AH295" i="64" a="1"/>
  <c r="AH295" i="64" s="1"/>
  <c r="AI118" i="64"/>
  <c r="AI108" i="64"/>
  <c r="AI133" i="64"/>
  <c r="AG255" i="64"/>
  <c r="AI136" i="64"/>
  <c r="AI121" i="64"/>
  <c r="AJ1148" i="64"/>
  <c r="AJ1153" i="64"/>
  <c r="AU1154" i="64" s="1" a="1"/>
  <c r="AU1154" i="64" s="1"/>
  <c r="AI122" i="64"/>
  <c r="AI137" i="64"/>
  <c r="AI1103" i="64"/>
  <c r="AI1088" i="64"/>
  <c r="AI1090" i="64"/>
  <c r="AI1105" i="64"/>
  <c r="AI120" i="64"/>
  <c r="AI135" i="64"/>
  <c r="AJ1258" i="64"/>
  <c r="AX93" i="861"/>
  <c r="AY46" i="861"/>
  <c r="AX64" i="861"/>
  <c r="AW64" i="861"/>
  <c r="BA1949" i="64"/>
  <c r="BA1958" i="64" s="1"/>
  <c r="BB1956" i="64" a="1"/>
  <c r="BB1956" i="64" s="1"/>
  <c r="BB1957" i="64" a="1"/>
  <c r="BB1957" i="64" s="1"/>
  <c r="BA1356" i="64"/>
  <c r="BA1788" i="64"/>
  <c r="BA1790" i="64" s="1"/>
  <c r="BB1789" i="64" a="1"/>
  <c r="BB1789" i="64" s="1"/>
  <c r="BB1787" i="64" a="1"/>
  <c r="BB1787" i="64" s="1"/>
  <c r="BA358" i="64"/>
  <c r="BA360" i="64" s="1"/>
  <c r="BB359" i="64" a="1"/>
  <c r="BB359" i="64" s="1"/>
  <c r="BB357" i="64" a="1"/>
  <c r="BB357" i="64" s="1"/>
  <c r="BB432" i="64" a="1"/>
  <c r="BB432" i="64" s="1"/>
  <c r="BB356" i="64" a="1"/>
  <c r="BB356" i="64" s="1"/>
  <c r="BB483" i="64" a="1"/>
  <c r="BB483" i="64" s="1"/>
  <c r="BA1544" i="64"/>
  <c r="BA408" i="64"/>
  <c r="BB1543" i="64" a="1"/>
  <c r="BB1543" i="64" s="1"/>
  <c r="BB407" i="64" a="1"/>
  <c r="BB407" i="64" s="1"/>
  <c r="BA1251" i="64"/>
  <c r="BA1183" i="64"/>
  <c r="AZ1258" i="64"/>
  <c r="BB1182" i="64" a="1"/>
  <c r="BB1182" i="64" s="1"/>
  <c r="BB1250" i="64" a="1"/>
  <c r="BB1250" i="64" s="1"/>
  <c r="BA2361" i="64"/>
  <c r="BA2370" i="64" s="1"/>
  <c r="BB2362" i="64" a="1"/>
  <c r="BB2362" i="64" s="1"/>
  <c r="BN2392" i="64"/>
  <c r="BM2394" i="64"/>
  <c r="BA1139" i="64"/>
  <c r="BA2203" i="64"/>
  <c r="BA2205" i="64" s="1"/>
  <c r="AY1154" i="64" a="1"/>
  <c r="AY1154" i="64" s="1"/>
  <c r="BB2202" i="64" a="1"/>
  <c r="BB2202" i="64" s="1"/>
  <c r="BB1140" i="64" a="1"/>
  <c r="BB1140" i="64" s="1"/>
  <c r="AZ1148" i="64"/>
  <c r="AZ1153" i="64"/>
  <c r="BB1310" i="64" a="1"/>
  <c r="BB1310" i="64" s="1"/>
  <c r="BB2204" i="64" a="1"/>
  <c r="BB2204" i="64" s="1"/>
  <c r="BA1308" i="64"/>
  <c r="BA1309" i="64" s="1"/>
  <c r="BA1311" i="64" s="1"/>
  <c r="BB1306" i="64" a="1"/>
  <c r="BB1306" i="64" s="1"/>
  <c r="BB1307" i="64" a="1"/>
  <c r="BB1307" i="64" s="1"/>
  <c r="BB776" i="64" a="1"/>
  <c r="BB776" i="64" s="1"/>
  <c r="BB765" i="64" a="1"/>
  <c r="BB765" i="64" s="1"/>
  <c r="BB768" i="64" a="1"/>
  <c r="BB768" i="64" s="1"/>
  <c r="BB782" i="64" a="1"/>
  <c r="BB782" i="64" s="1"/>
  <c r="BA122" i="64"/>
  <c r="BA137" i="64"/>
  <c r="BB107" i="64" a="1"/>
  <c r="BB107" i="64" s="1"/>
  <c r="BB1622" i="64" a="1"/>
  <c r="BB1622" i="64" s="1"/>
  <c r="BA133" i="64"/>
  <c r="BA136" i="64"/>
  <c r="AZ123" i="64"/>
  <c r="BA119" i="64"/>
  <c r="BA134" i="64"/>
  <c r="BA120" i="64"/>
  <c r="BA135" i="64"/>
  <c r="BA118" i="64"/>
  <c r="BA121" i="64"/>
  <c r="BB113" i="64" a="1"/>
  <c r="BB113" i="64" s="1"/>
  <c r="BB128" i="64" a="1"/>
  <c r="BB128" i="64" s="1"/>
  <c r="BB112" i="64" a="1"/>
  <c r="BB112" i="64" s="1"/>
  <c r="BB114" i="64" a="1"/>
  <c r="BB114" i="64" s="1"/>
  <c r="BB130" i="64" a="1"/>
  <c r="BB130" i="64" s="1"/>
  <c r="BB115" i="64" a="1"/>
  <c r="BB115" i="64" s="1"/>
  <c r="BB127" i="64" a="1"/>
  <c r="BB127" i="64" s="1"/>
  <c r="BB129" i="64" a="1"/>
  <c r="BB129" i="64" s="1"/>
  <c r="BB126" i="64" a="1"/>
  <c r="BB126" i="64" s="1"/>
  <c r="BB111" i="64" a="1"/>
  <c r="BB111" i="64" s="1"/>
  <c r="AX138" i="64"/>
  <c r="AW140" i="64"/>
  <c r="AW141" i="64" s="1"/>
  <c r="BA108" i="64"/>
  <c r="BB342" i="64" a="1"/>
  <c r="BB342" i="64" s="1"/>
  <c r="BB105" i="64" a="1"/>
  <c r="BB105" i="64" s="1"/>
  <c r="BB104" i="64" a="1"/>
  <c r="BB104" i="64" s="1"/>
  <c r="BB103" i="64" a="1"/>
  <c r="BB103" i="64" s="1"/>
  <c r="BB106" i="64" a="1"/>
  <c r="BB106" i="64" s="1"/>
  <c r="BB1380" i="64" a="1"/>
  <c r="BB1380" i="64" s="1"/>
  <c r="AY1109" i="64"/>
  <c r="AY1110" i="64" s="1"/>
  <c r="BA1076" i="64"/>
  <c r="BA1106" i="64" s="1"/>
  <c r="BA1075" i="64"/>
  <c r="BA1105" i="64" s="1"/>
  <c r="AZ1107" i="64"/>
  <c r="BA1104" i="64"/>
  <c r="BA1102" i="64"/>
  <c r="BA1103" i="64"/>
  <c r="BB1098" i="64" a="1"/>
  <c r="BB1098" i="64" s="1"/>
  <c r="BB1099" i="64" a="1"/>
  <c r="BB1099" i="64" s="1"/>
  <c r="BB1095" i="64" a="1"/>
  <c r="BB1095" i="64" s="1"/>
  <c r="BB1097" i="64" a="1"/>
  <c r="BB1097" i="64" s="1"/>
  <c r="BB1096" i="64" a="1"/>
  <c r="BB1096" i="64" s="1"/>
  <c r="AZ1092" i="64"/>
  <c r="BA1087" i="64"/>
  <c r="BA1088" i="64"/>
  <c r="BA1089" i="64"/>
  <c r="BB1080" i="64" a="1"/>
  <c r="BB1080" i="64" s="1"/>
  <c r="BB1084" i="64" a="1"/>
  <c r="BB1084" i="64" s="1"/>
  <c r="BB1064" i="64" a="1"/>
  <c r="BB1064" i="64" s="1"/>
  <c r="BB1072" i="64" s="1"/>
  <c r="BB1065" i="64" a="1"/>
  <c r="BB1065" i="64" s="1"/>
  <c r="BB1073" i="64" s="1"/>
  <c r="BB1081" i="64" a="1"/>
  <c r="BB1081" i="64" s="1"/>
  <c r="BB1066" i="64" a="1"/>
  <c r="BB1066" i="64" s="1"/>
  <c r="BB1074" i="64" s="1"/>
  <c r="BB1067" i="64" a="1"/>
  <c r="BB1067" i="64" s="1"/>
  <c r="BB1075" i="64" s="1"/>
  <c r="BB1068" i="64" a="1"/>
  <c r="BB1068" i="64" s="1"/>
  <c r="BB1076" i="64" s="1"/>
  <c r="BB1082" i="64" a="1"/>
  <c r="BB1082" i="64" s="1"/>
  <c r="BB1083" i="64" a="1"/>
  <c r="BB1083" i="64" s="1"/>
  <c r="BB204" i="64" a="1"/>
  <c r="BB204" i="64" s="1"/>
  <c r="AY1359" i="64"/>
  <c r="AZ1358" i="64"/>
  <c r="BB327" i="64" a="1"/>
  <c r="BB327" i="64" s="1"/>
  <c r="BB1355" i="64" a="1"/>
  <c r="BB1355" i="64" s="1"/>
  <c r="BB308" i="64" a="1"/>
  <c r="BB308" i="64" s="1"/>
  <c r="BB1040" i="64" a="1"/>
  <c r="BB1040" i="64" s="1"/>
  <c r="BB1006" i="64" a="1"/>
  <c r="BB1006" i="64" s="1"/>
  <c r="BB295" i="64" a="1"/>
  <c r="BB295" i="64" s="1"/>
  <c r="AZ1003" i="64"/>
  <c r="BA999" i="64"/>
  <c r="BA1007" i="64" s="1"/>
  <c r="BB1002" i="64" a="1"/>
  <c r="BB1002" i="64" s="1"/>
  <c r="BB998" i="64" a="1"/>
  <c r="BB998" i="64" s="1"/>
  <c r="AV2416" i="64"/>
  <c r="BC255" i="64"/>
  <c r="BC42" i="863" a="1"/>
  <c r="BC42" i="863" s="1"/>
  <c r="BC43" i="863" a="1"/>
  <c r="BC43" i="863" s="1"/>
  <c r="BC41" i="863" a="1"/>
  <c r="BC41" i="863" s="1"/>
  <c r="BC40" i="863" a="1"/>
  <c r="BC40" i="863" s="1"/>
  <c r="BC29" i="863"/>
  <c r="BC39" i="863" a="1"/>
  <c r="BC39" i="863" s="1"/>
  <c r="BC30" i="863"/>
  <c r="BD2" i="863"/>
  <c r="BD31" i="863" s="1"/>
  <c r="BC32" i="863"/>
  <c r="BF2" i="861"/>
  <c r="BF2" i="1393" s="1"/>
  <c r="BE1" i="861"/>
  <c r="BE1" i="1393" s="1"/>
  <c r="BE7" i="861"/>
  <c r="BE7" i="1393" s="1"/>
  <c r="BB34" i="863"/>
  <c r="BB53" i="863" a="1"/>
  <c r="BB53" i="863" s="1"/>
  <c r="BB51" i="863" a="1"/>
  <c r="BB51" i="863" s="1"/>
  <c r="BB49" i="863" a="1"/>
  <c r="BB49" i="863" s="1"/>
  <c r="BC18" i="864"/>
  <c r="BC17" i="864"/>
  <c r="BC16" i="864"/>
  <c r="BD19" i="864"/>
  <c r="AP3" i="860"/>
  <c r="AP4" i="860" s="1"/>
  <c r="AQ2" i="860"/>
  <c r="AP1" i="860"/>
  <c r="AP7" i="860"/>
  <c r="AU2459" i="64"/>
  <c r="AV2457" i="64"/>
  <c r="AV2436" i="64"/>
  <c r="AV2438" i="64" s="1"/>
  <c r="AH999" i="64" a="1"/>
  <c r="BC1515" i="64"/>
  <c r="AI1358" i="64" a="1"/>
  <c r="AH1251" i="64" a="1"/>
  <c r="AH1788" i="64" a="1"/>
  <c r="AH1183" i="64" a="1"/>
  <c r="AH408" i="64" a="1"/>
  <c r="BB1183" i="64" a="1"/>
  <c r="BC1470" i="64"/>
  <c r="BC1403" i="64"/>
  <c r="AH2361" i="64" a="1"/>
  <c r="BC1426" i="64"/>
  <c r="AH2203" i="64" a="1"/>
  <c r="BB1788" i="64" a="1"/>
  <c r="BB2203" i="64" a="1"/>
  <c r="BA1358" i="64" a="1"/>
  <c r="BB1251" i="64" a="1"/>
  <c r="AH1139" i="64" a="1"/>
  <c r="BB1356" i="64" a="1"/>
  <c r="BC1492" i="64"/>
  <c r="AH1381" i="64"/>
  <c r="BB1139" i="64" a="1"/>
  <c r="AZ1359" i="64" a="1"/>
  <c r="BB1544" i="64" a="1"/>
  <c r="AJ1359" i="64" a="1"/>
  <c r="BB2361" i="64" a="1"/>
  <c r="AH1356" i="64" a="1"/>
  <c r="BB408" i="64" a="1"/>
  <c r="BB999" i="64" a="1"/>
  <c r="BB1381" i="64"/>
  <c r="AH1544" i="64" a="1"/>
  <c r="BC1448" i="64"/>
  <c r="BE21" i="1393" l="1"/>
  <c r="BE10" i="1393"/>
  <c r="BE14" i="861" s="1"/>
  <c r="BE15" i="1393"/>
  <c r="BD14" i="1393"/>
  <c r="AG17" i="1393"/>
  <c r="BC14" i="1391"/>
  <c r="BD10" i="1391"/>
  <c r="BD13" i="861" s="1"/>
  <c r="BD21" i="1391"/>
  <c r="BD15" i="1391"/>
  <c r="BD13" i="1389"/>
  <c r="AF17" i="1391"/>
  <c r="BE7" i="1389"/>
  <c r="BE7" i="1391"/>
  <c r="BE1" i="1389"/>
  <c r="BE1" i="1391"/>
  <c r="BF2" i="1389"/>
  <c r="BF2" i="1391"/>
  <c r="BD4" i="1389"/>
  <c r="BD4" i="1391"/>
  <c r="BE3" i="1389"/>
  <c r="BE22" i="1389" s="1"/>
  <c r="BE3" i="1391"/>
  <c r="BD1424" i="64" a="1"/>
  <c r="BD1424" i="64" s="1"/>
  <c r="BD1425" i="64" a="1"/>
  <c r="BD1425" i="64" s="1"/>
  <c r="BD1513" i="64" a="1"/>
  <c r="BD1513" i="64" s="1"/>
  <c r="BD1514" i="64" a="1"/>
  <c r="BD1514" i="64" s="1"/>
  <c r="BD1469" i="64" a="1"/>
  <c r="BD1469" i="64" s="1"/>
  <c r="BD1491" i="64" a="1"/>
  <c r="BD1491" i="64" s="1"/>
  <c r="BD1402" i="64" a="1"/>
  <c r="BD1402" i="64" s="1"/>
  <c r="BD1447" i="64" a="1"/>
  <c r="BD1447" i="64" s="1"/>
  <c r="BC20" i="864"/>
  <c r="BC100" i="861" s="1"/>
  <c r="BC101" i="861" s="1"/>
  <c r="BD652" i="64" a="1"/>
  <c r="BD652" i="64" s="1"/>
  <c r="BD656" i="64" a="1"/>
  <c r="BD656" i="64" s="1"/>
  <c r="BD646" i="64" a="1"/>
  <c r="BD646" i="64" s="1"/>
  <c r="BD647" i="64" s="1"/>
  <c r="AS644" i="64"/>
  <c r="AS648" i="64" s="1"/>
  <c r="AR653" i="64"/>
  <c r="AR657" i="64" s="1"/>
  <c r="AR649" i="64"/>
  <c r="BC21" i="863"/>
  <c r="BC44" i="863"/>
  <c r="BC33" i="863"/>
  <c r="BC17" i="863" s="1"/>
  <c r="BC33" i="861" s="1"/>
  <c r="BE1" i="64"/>
  <c r="BF2" i="64"/>
  <c r="BE7" i="64"/>
  <c r="BD4" i="64"/>
  <c r="BE3" i="64"/>
  <c r="AP510" i="64"/>
  <c r="AO512" i="64"/>
  <c r="AO514" i="64"/>
  <c r="AS459" i="64"/>
  <c r="AR461" i="64"/>
  <c r="AR463" i="64"/>
  <c r="BF2" i="864"/>
  <c r="BE7" i="863"/>
  <c r="BE7" i="864"/>
  <c r="BD4" i="863"/>
  <c r="BD4" i="864"/>
  <c r="BE3" i="863"/>
  <c r="BE3" i="864"/>
  <c r="BE1" i="864"/>
  <c r="BE1" i="863"/>
  <c r="BF3" i="861"/>
  <c r="BF3" i="1393" s="1"/>
  <c r="BE4" i="861"/>
  <c r="BE4" i="1393" s="1"/>
  <c r="AJ140" i="64"/>
  <c r="AJ141" i="64" s="1"/>
  <c r="AJ1109" i="64"/>
  <c r="AJ1110" i="64" s="1"/>
  <c r="AI1092" i="64"/>
  <c r="AI1107" i="64"/>
  <c r="AI138" i="64"/>
  <c r="AI123" i="64"/>
  <c r="AH358" i="64"/>
  <c r="AH360" i="64" s="1"/>
  <c r="AH1544" i="64"/>
  <c r="AH2361" i="64"/>
  <c r="AH2370" i="64" s="1"/>
  <c r="AH1788" i="64"/>
  <c r="AH1790" i="64" s="1"/>
  <c r="AH999" i="64"/>
  <c r="AH2203" i="64"/>
  <c r="AH2205" i="64" s="1"/>
  <c r="AJ1359" i="64"/>
  <c r="AI1358" i="64"/>
  <c r="AH1356" i="64"/>
  <c r="AH408" i="64"/>
  <c r="AH1251" i="64"/>
  <c r="AH1183" i="64"/>
  <c r="AH1139" i="64"/>
  <c r="AF255" i="64"/>
  <c r="AI1007" i="64"/>
  <c r="AI1003" i="64"/>
  <c r="AG1787" i="64" a="1"/>
  <c r="AG1787" i="64" s="1"/>
  <c r="AG483" i="64" a="1"/>
  <c r="AG483" i="64" s="1"/>
  <c r="AG514" i="64" s="1"/>
  <c r="AG1182" i="64" a="1"/>
  <c r="AG1182" i="64" s="1"/>
  <c r="AG1310" i="64" a="1"/>
  <c r="AG1310" i="64" s="1"/>
  <c r="AG113" i="64" a="1"/>
  <c r="AG113" i="64" s="1"/>
  <c r="AG106" i="64" a="1"/>
  <c r="AG106" i="64" s="1"/>
  <c r="AG1065" i="64" a="1"/>
  <c r="AG1065" i="64" s="1"/>
  <c r="AG1073" i="64" s="1"/>
  <c r="AG308" i="64" a="1"/>
  <c r="AG308" i="64" s="1"/>
  <c r="AG1250" i="64" a="1"/>
  <c r="AG1250" i="64" s="1"/>
  <c r="AG2204" i="64" a="1"/>
  <c r="AG2204" i="64" s="1"/>
  <c r="AG782" i="64" a="1"/>
  <c r="AG782" i="64" s="1"/>
  <c r="AG107" i="64" a="1"/>
  <c r="AG107" i="64" s="1"/>
  <c r="AG114" i="64" a="1"/>
  <c r="AG114" i="64" s="1"/>
  <c r="AG105" i="64" a="1"/>
  <c r="AG105" i="64" s="1"/>
  <c r="AG1380" i="64" a="1"/>
  <c r="AG1380" i="64" s="1"/>
  <c r="AG1097" i="64" a="1"/>
  <c r="AG1097" i="64" s="1"/>
  <c r="AG1040" i="64" a="1"/>
  <c r="AG1040" i="64" s="1"/>
  <c r="AG1789" i="64" a="1"/>
  <c r="AG1789" i="64" s="1"/>
  <c r="AG432" i="64" a="1"/>
  <c r="AG432" i="64" s="1"/>
  <c r="AG463" i="64" s="1"/>
  <c r="AG2202" i="64" a="1"/>
  <c r="AG2202" i="64" s="1"/>
  <c r="AG768" i="64" a="1"/>
  <c r="AG768" i="64" s="1"/>
  <c r="AG1622" i="64" a="1"/>
  <c r="AG1622" i="64" s="1"/>
  <c r="AG112" i="64" a="1"/>
  <c r="AG112" i="64" s="1"/>
  <c r="AG104" i="64" a="1"/>
  <c r="AG104" i="64" s="1"/>
  <c r="AG1096" i="64" a="1"/>
  <c r="AG1096" i="64" s="1"/>
  <c r="AG356" i="64" a="1"/>
  <c r="AG356" i="64" s="1"/>
  <c r="AG1140" i="64" a="1"/>
  <c r="AG1140" i="64" s="1"/>
  <c r="AG1306" i="64" a="1"/>
  <c r="AG1306" i="64" s="1"/>
  <c r="AG776" i="64" a="1"/>
  <c r="AG776" i="64" s="1"/>
  <c r="AG127" i="64" a="1"/>
  <c r="AG127" i="64" s="1"/>
  <c r="AG1099" i="64" a="1"/>
  <c r="AG1099" i="64" s="1"/>
  <c r="AG1080" i="64" a="1"/>
  <c r="AG1080" i="64" s="1"/>
  <c r="AG327" i="64" a="1"/>
  <c r="AG327" i="64" s="1"/>
  <c r="AG1956" i="64" a="1"/>
  <c r="AG1956" i="64" s="1"/>
  <c r="AG111" i="64" a="1"/>
  <c r="AG111" i="64" s="1"/>
  <c r="AG998" i="64" a="1"/>
  <c r="AG998" i="64" s="1"/>
  <c r="AG1307" i="64" a="1"/>
  <c r="AG1307" i="64" s="1"/>
  <c r="AG765" i="64" a="1"/>
  <c r="AG765" i="64" s="1"/>
  <c r="AG126" i="64" a="1"/>
  <c r="AG126" i="64" s="1"/>
  <c r="AG1095" i="64" a="1"/>
  <c r="AG1095" i="64" s="1"/>
  <c r="AG1068" i="64" a="1"/>
  <c r="AG1068" i="64" s="1"/>
  <c r="AG1076" i="64" s="1"/>
  <c r="AG204" i="64" a="1"/>
  <c r="AG204" i="64" s="1"/>
  <c r="AG1355" i="64" a="1"/>
  <c r="AG1355" i="64" s="1"/>
  <c r="AG1006" i="64" a="1"/>
  <c r="AG1006" i="64" s="1"/>
  <c r="AG407" i="64" a="1"/>
  <c r="AG407" i="64" s="1"/>
  <c r="AG2362" i="64" a="1"/>
  <c r="AG2362" i="64" s="1"/>
  <c r="AG103" i="64" a="1"/>
  <c r="AG103" i="64" s="1"/>
  <c r="AG1081" i="64" a="1"/>
  <c r="AG1081" i="64" s="1"/>
  <c r="AG1066" i="64" a="1"/>
  <c r="AG1066" i="64" s="1"/>
  <c r="AG1074" i="64" s="1"/>
  <c r="AG357" i="64" a="1"/>
  <c r="AG357" i="64" s="1"/>
  <c r="AG128" i="64" a="1"/>
  <c r="AG128" i="64" s="1"/>
  <c r="AG1098" i="64" a="1"/>
  <c r="AG1098" i="64" s="1"/>
  <c r="AG1082" i="64" a="1"/>
  <c r="AG1082" i="64" s="1"/>
  <c r="AG295" i="64" a="1"/>
  <c r="AG295" i="64" s="1"/>
  <c r="AG1002" i="64" a="1"/>
  <c r="AG1002" i="64" s="1"/>
  <c r="AG1084" i="64" a="1"/>
  <c r="AG1084" i="64" s="1"/>
  <c r="AG1957" i="64" a="1"/>
  <c r="AG1957" i="64" s="1"/>
  <c r="AG359" i="64" a="1"/>
  <c r="AG359" i="64" s="1"/>
  <c r="AG1543" i="64" a="1"/>
  <c r="AG1543" i="64" s="1"/>
  <c r="AG130" i="64" a="1"/>
  <c r="AG130" i="64" s="1"/>
  <c r="AG129" i="64" a="1"/>
  <c r="AG129" i="64" s="1"/>
  <c r="AG342" i="64" a="1"/>
  <c r="AG342" i="64" s="1"/>
  <c r="AG1064" i="64" a="1"/>
  <c r="AG1064" i="64" s="1"/>
  <c r="AG1072" i="64" s="1"/>
  <c r="AG1083" i="64" a="1"/>
  <c r="AG1083" i="64" s="1"/>
  <c r="AG115" i="64" a="1"/>
  <c r="AG115" i="64" s="1"/>
  <c r="AG1067" i="64" a="1"/>
  <c r="AG1067" i="64" s="1"/>
  <c r="AG1075" i="64" s="1"/>
  <c r="AH118" i="64"/>
  <c r="AH133" i="64"/>
  <c r="AH108" i="64"/>
  <c r="AH1105" i="64"/>
  <c r="AH1090" i="64"/>
  <c r="AH137" i="64"/>
  <c r="AH122" i="64"/>
  <c r="AH121" i="64"/>
  <c r="AH136" i="64"/>
  <c r="AH1103" i="64"/>
  <c r="AH1088" i="64"/>
  <c r="AH1106" i="64"/>
  <c r="AH1091" i="64"/>
  <c r="AH1308" i="64"/>
  <c r="AH1309" i="64" s="1"/>
  <c r="AH1311" i="64" s="1"/>
  <c r="AH120" i="64"/>
  <c r="AH135" i="64"/>
  <c r="AH1104" i="64"/>
  <c r="AH1089" i="64"/>
  <c r="AI1153" i="64"/>
  <c r="AT1154" i="64" s="1" a="1"/>
  <c r="AT1154" i="64" s="1"/>
  <c r="AI1148" i="64"/>
  <c r="AH1087" i="64"/>
  <c r="AH1102" i="64"/>
  <c r="AH134" i="64"/>
  <c r="AH119" i="64"/>
  <c r="AH1958" i="64"/>
  <c r="AY93" i="861"/>
  <c r="AY64" i="861"/>
  <c r="BB1949" i="64"/>
  <c r="BB1958" i="64" s="1"/>
  <c r="AZ46" i="861"/>
  <c r="BC1956" i="64" a="1"/>
  <c r="BC1956" i="64" s="1"/>
  <c r="BC1957" i="64" a="1"/>
  <c r="BC1957" i="64" s="1"/>
  <c r="BB1356" i="64"/>
  <c r="BB1788" i="64"/>
  <c r="BB1790" i="64" s="1"/>
  <c r="BC1789" i="64" a="1"/>
  <c r="BC1789" i="64" s="1"/>
  <c r="BC1787" i="64" a="1"/>
  <c r="BC1787" i="64" s="1"/>
  <c r="BC359" i="64" a="1"/>
  <c r="BC359" i="64" s="1"/>
  <c r="BC357" i="64" a="1"/>
  <c r="BC357" i="64" s="1"/>
  <c r="BB358" i="64"/>
  <c r="BB360" i="64" s="1"/>
  <c r="BC432" i="64" a="1"/>
  <c r="BC432" i="64" s="1"/>
  <c r="BC356" i="64" a="1"/>
  <c r="BC356" i="64" s="1"/>
  <c r="BC483" i="64" a="1"/>
  <c r="BC483" i="64" s="1"/>
  <c r="BB408" i="64"/>
  <c r="BB1544" i="64"/>
  <c r="BC1543" i="64" a="1"/>
  <c r="BC1543" i="64" s="1"/>
  <c r="BC407" i="64" a="1"/>
  <c r="BC407" i="64" s="1"/>
  <c r="BB1251" i="64"/>
  <c r="BB1183" i="64"/>
  <c r="BA1258" i="64"/>
  <c r="BC1182" i="64" a="1"/>
  <c r="BC1182" i="64" s="1"/>
  <c r="BC1250" i="64" a="1"/>
  <c r="BC1250" i="64" s="1"/>
  <c r="BB2361" i="64"/>
  <c r="BB2370" i="64" s="1"/>
  <c r="BC2362" i="64" a="1"/>
  <c r="BC2362" i="64" s="1"/>
  <c r="BO2392" i="64"/>
  <c r="BO2394" i="64" s="1"/>
  <c r="BN2394" i="64"/>
  <c r="BB1139" i="64"/>
  <c r="BB2203" i="64"/>
  <c r="BB2205" i="64" s="1"/>
  <c r="AZ1154" i="64" a="1"/>
  <c r="AZ1154" i="64" s="1"/>
  <c r="BC2202" i="64" a="1"/>
  <c r="BC2202" i="64" s="1"/>
  <c r="BC1140" i="64" a="1"/>
  <c r="BC1140" i="64" s="1"/>
  <c r="BA1153" i="64"/>
  <c r="BA1148" i="64"/>
  <c r="BC1310" i="64" a="1"/>
  <c r="BC1310" i="64" s="1"/>
  <c r="BC2204" i="64" a="1"/>
  <c r="BC2204" i="64" s="1"/>
  <c r="BC1306" i="64" a="1"/>
  <c r="BC1306" i="64" s="1"/>
  <c r="BC1307" i="64" a="1"/>
  <c r="BC1307" i="64" s="1"/>
  <c r="BB1308" i="64"/>
  <c r="BB1309" i="64" s="1"/>
  <c r="BB1311" i="64" s="1"/>
  <c r="BC776" i="64" a="1"/>
  <c r="BC776" i="64" s="1"/>
  <c r="BC765" i="64" a="1"/>
  <c r="BC765" i="64" s="1"/>
  <c r="BC768" i="64" a="1"/>
  <c r="BC768" i="64" s="1"/>
  <c r="BC782" i="64" a="1"/>
  <c r="BC782" i="64" s="1"/>
  <c r="BB137" i="64"/>
  <c r="BB122" i="64"/>
  <c r="BC107" i="64" a="1"/>
  <c r="BC107" i="64" s="1"/>
  <c r="BC1622" i="64" a="1"/>
  <c r="BC1622" i="64" s="1"/>
  <c r="BB121" i="64"/>
  <c r="BB136" i="64"/>
  <c r="BB133" i="64"/>
  <c r="BB119" i="64"/>
  <c r="BB134" i="64"/>
  <c r="BB135" i="64"/>
  <c r="BB118" i="64"/>
  <c r="BB120" i="64"/>
  <c r="BA123" i="64"/>
  <c r="AX140" i="64"/>
  <c r="BC128" i="64" a="1"/>
  <c r="BC128" i="64" s="1"/>
  <c r="BC114" i="64" a="1"/>
  <c r="BC114" i="64" s="1"/>
  <c r="BC112" i="64" a="1"/>
  <c r="BC112" i="64" s="1"/>
  <c r="BC130" i="64" a="1"/>
  <c r="BC130" i="64" s="1"/>
  <c r="BC115" i="64" a="1"/>
  <c r="BC115" i="64" s="1"/>
  <c r="BC127" i="64" a="1"/>
  <c r="BC127" i="64" s="1"/>
  <c r="BC129" i="64" a="1"/>
  <c r="BC129" i="64" s="1"/>
  <c r="BC126" i="64" a="1"/>
  <c r="BC126" i="64" s="1"/>
  <c r="BC111" i="64" a="1"/>
  <c r="BC111" i="64" s="1"/>
  <c r="BC113" i="64" a="1"/>
  <c r="BC113" i="64" s="1"/>
  <c r="AY138" i="64"/>
  <c r="BC342" i="64" a="1"/>
  <c r="BC342" i="64" s="1"/>
  <c r="BC105" i="64" a="1"/>
  <c r="BC105" i="64" s="1"/>
  <c r="BC104" i="64" a="1"/>
  <c r="BC104" i="64" s="1"/>
  <c r="BC103" i="64" a="1"/>
  <c r="BC103" i="64" s="1"/>
  <c r="BC106" i="64" a="1"/>
  <c r="BC106" i="64" s="1"/>
  <c r="BB108" i="64"/>
  <c r="BC1380" i="64" a="1"/>
  <c r="BC1380" i="64" s="1"/>
  <c r="BA1090" i="64"/>
  <c r="BA1091" i="64"/>
  <c r="AZ1109" i="64"/>
  <c r="AZ1110" i="64" s="1"/>
  <c r="BB1105" i="64"/>
  <c r="BB1106" i="64"/>
  <c r="BB1104" i="64"/>
  <c r="BA1107" i="64"/>
  <c r="BB1103" i="64"/>
  <c r="BB1102" i="64"/>
  <c r="BC1098" i="64" a="1"/>
  <c r="BC1098" i="64" s="1"/>
  <c r="BC1099" i="64" a="1"/>
  <c r="BC1099" i="64" s="1"/>
  <c r="BC1095" i="64" a="1"/>
  <c r="BC1095" i="64" s="1"/>
  <c r="BC1097" i="64" a="1"/>
  <c r="BC1097" i="64" s="1"/>
  <c r="BC1096" i="64" a="1"/>
  <c r="BC1096" i="64" s="1"/>
  <c r="BB1087" i="64"/>
  <c r="BB1091" i="64"/>
  <c r="BB1090" i="64"/>
  <c r="BB1089" i="64"/>
  <c r="BB1088" i="64"/>
  <c r="BC1083" i="64" a="1"/>
  <c r="BC1083" i="64" s="1"/>
  <c r="BC1080" i="64" a="1"/>
  <c r="BC1080" i="64" s="1"/>
  <c r="BC1084" i="64" a="1"/>
  <c r="BC1084" i="64" s="1"/>
  <c r="BC1064" i="64" a="1"/>
  <c r="BC1064" i="64" s="1"/>
  <c r="BC1072" i="64" s="1"/>
  <c r="BC1065" i="64" a="1"/>
  <c r="BC1065" i="64" s="1"/>
  <c r="BC1073" i="64" s="1"/>
  <c r="BC1081" i="64" a="1"/>
  <c r="BC1081" i="64" s="1"/>
  <c r="BC1066" i="64" a="1"/>
  <c r="BC1066" i="64" s="1"/>
  <c r="BC1074" i="64" s="1"/>
  <c r="BC1067" i="64" a="1"/>
  <c r="BC1067" i="64" s="1"/>
  <c r="BC1075" i="64" s="1"/>
  <c r="BC1068" i="64" a="1"/>
  <c r="BC1068" i="64" s="1"/>
  <c r="BC1076" i="64" s="1"/>
  <c r="BC1082" i="64" a="1"/>
  <c r="BC1082" i="64" s="1"/>
  <c r="BC204" i="64" a="1"/>
  <c r="BC204" i="64" s="1"/>
  <c r="AZ1359" i="64"/>
  <c r="BA1358" i="64"/>
  <c r="BC327" i="64" a="1"/>
  <c r="BC327" i="64" s="1"/>
  <c r="BC1355" i="64" a="1"/>
  <c r="BC1355" i="64" s="1"/>
  <c r="BC308" i="64" a="1"/>
  <c r="BC308" i="64" s="1"/>
  <c r="BC1040" i="64" a="1"/>
  <c r="BC1040" i="64" s="1"/>
  <c r="BC1006" i="64" a="1"/>
  <c r="BC1006" i="64" s="1"/>
  <c r="BC295" i="64" a="1"/>
  <c r="BC295" i="64" s="1"/>
  <c r="BA1003" i="64"/>
  <c r="BB999" i="64"/>
  <c r="BB1007" i="64" s="1"/>
  <c r="BC1002" i="64" a="1"/>
  <c r="BC1002" i="64" s="1"/>
  <c r="BC998" i="64" a="1"/>
  <c r="BC998" i="64" s="1"/>
  <c r="AW2416" i="64"/>
  <c r="BD255" i="64"/>
  <c r="BC34" i="863"/>
  <c r="BC53" i="863" a="1"/>
  <c r="BC53" i="863" s="1"/>
  <c r="BC49" i="863" a="1"/>
  <c r="BC49" i="863" s="1"/>
  <c r="BC51" i="863" a="1"/>
  <c r="BC51" i="863" s="1"/>
  <c r="BF1" i="861"/>
  <c r="BF1" i="1393" s="1"/>
  <c r="BF7" i="861"/>
  <c r="BF7" i="1393" s="1"/>
  <c r="BG2" i="861"/>
  <c r="BG2" i="1393"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59" i="64"/>
  <c r="AW2457" i="64"/>
  <c r="AW2436" i="64"/>
  <c r="AW2438" i="64" s="1"/>
  <c r="AG1788" i="64" a="1"/>
  <c r="BC408" i="64" a="1"/>
  <c r="BB1358" i="64" a="1"/>
  <c r="BC1139" i="64" a="1"/>
  <c r="AG2203" i="64" a="1"/>
  <c r="AG999" i="64" a="1"/>
  <c r="BC1251" i="64" a="1"/>
  <c r="BC2203" i="64" a="1"/>
  <c r="AG1544" i="64" a="1"/>
  <c r="BD1492" i="64"/>
  <c r="BD1470" i="64"/>
  <c r="BC1356" i="64" a="1"/>
  <c r="BC1788" i="64" a="1"/>
  <c r="AG1356" i="64" a="1"/>
  <c r="BD1448" i="64"/>
  <c r="AH1358" i="64" a="1"/>
  <c r="BC1544" i="64" a="1"/>
  <c r="AG1183" i="64" a="1"/>
  <c r="AG1381" i="64"/>
  <c r="BA1359" i="64" a="1"/>
  <c r="BC2361" i="64" a="1"/>
  <c r="BC1381" i="64"/>
  <c r="AI1359" i="64" a="1"/>
  <c r="AG408" i="64" a="1"/>
  <c r="BD1515" i="64"/>
  <c r="AG2361" i="64" a="1"/>
  <c r="BD1426" i="64"/>
  <c r="BC1183" i="64" a="1"/>
  <c r="BC999" i="64" a="1"/>
  <c r="AG1139" i="64" a="1"/>
  <c r="BD1403" i="64"/>
  <c r="AG1251" i="64" a="1"/>
  <c r="BE14" i="1393" l="1"/>
  <c r="BF15" i="1393"/>
  <c r="BF10" i="1393"/>
  <c r="BF14" i="861" s="1"/>
  <c r="BF21" i="1393"/>
  <c r="AH13" i="1393"/>
  <c r="AG18" i="1393"/>
  <c r="AG22" i="1393"/>
  <c r="AG19" i="861" s="1"/>
  <c r="BF3" i="1389"/>
  <c r="BF13" i="1389" s="1"/>
  <c r="BF3" i="1391"/>
  <c r="BE13" i="1389"/>
  <c r="AG13" i="1391"/>
  <c r="AF18" i="1391"/>
  <c r="AF22" i="1391"/>
  <c r="AF18" i="861" s="1"/>
  <c r="BE15" i="1391"/>
  <c r="BE21" i="1391"/>
  <c r="BE10" i="1391"/>
  <c r="BE13" i="861" s="1"/>
  <c r="BD14" i="1391"/>
  <c r="BF1" i="1389"/>
  <c r="BF1" i="1391"/>
  <c r="BG2" i="1389"/>
  <c r="BG2" i="1391"/>
  <c r="BF7" i="1389"/>
  <c r="BF7" i="1391"/>
  <c r="BE4" i="1389"/>
  <c r="BE4" i="1391"/>
  <c r="BF22" i="1389"/>
  <c r="AL24" i="861"/>
  <c r="BE1424" i="64" a="1"/>
  <c r="BE1424" i="64" s="1"/>
  <c r="BE1425" i="64" a="1"/>
  <c r="BE1425" i="64" s="1"/>
  <c r="BE1513" i="64" a="1"/>
  <c r="BE1513" i="64" s="1"/>
  <c r="BE1514" i="64" a="1"/>
  <c r="BE1514" i="64" s="1"/>
  <c r="BE1469" i="64" a="1"/>
  <c r="BE1469" i="64" s="1"/>
  <c r="BE1491" i="64" a="1"/>
  <c r="BE1491" i="64" s="1"/>
  <c r="BE1402" i="64" a="1"/>
  <c r="BE1402" i="64" s="1"/>
  <c r="BE1447" i="64" a="1"/>
  <c r="BE1447" i="64" s="1"/>
  <c r="BD21" i="863"/>
  <c r="BE652" i="64" a="1"/>
  <c r="BE652" i="64" s="1"/>
  <c r="BE646" i="64" a="1"/>
  <c r="BE646" i="64" s="1"/>
  <c r="BE647" i="64" s="1"/>
  <c r="BE656" i="64" a="1"/>
  <c r="BE656" i="64" s="1"/>
  <c r="AS649" i="64"/>
  <c r="AT644" i="64"/>
  <c r="AT648" i="64" s="1"/>
  <c r="AS653" i="64"/>
  <c r="AS657" i="64" s="1"/>
  <c r="BD20" i="864"/>
  <c r="BD100" i="861" s="1"/>
  <c r="BD101" i="861" s="1"/>
  <c r="BD33" i="863"/>
  <c r="BD17" i="863" s="1"/>
  <c r="BD33" i="861" s="1"/>
  <c r="BD44" i="863"/>
  <c r="BF7" i="64"/>
  <c r="BF1" i="64"/>
  <c r="BE4" i="64"/>
  <c r="BF3" i="64"/>
  <c r="BG2" i="64"/>
  <c r="AS461" i="64"/>
  <c r="AT460" i="64"/>
  <c r="AS463" i="64"/>
  <c r="AQ511" i="64"/>
  <c r="AP512" i="64"/>
  <c r="AP514" i="64"/>
  <c r="BG2" i="864"/>
  <c r="BE4" i="864"/>
  <c r="BE4" i="863"/>
  <c r="BF1" i="863"/>
  <c r="BF1" i="864"/>
  <c r="BF7" i="864"/>
  <c r="BF7" i="863"/>
  <c r="BF3" i="864"/>
  <c r="BF3" i="863"/>
  <c r="AI1109" i="64"/>
  <c r="AI1110" i="64" s="1"/>
  <c r="BG3" i="861"/>
  <c r="BG3" i="1393" s="1"/>
  <c r="BF4" i="861"/>
  <c r="BF4" i="1393" s="1"/>
  <c r="AI140" i="64"/>
  <c r="AI141" i="64" s="1"/>
  <c r="AH1092" i="64"/>
  <c r="AH138" i="64"/>
  <c r="AG1308" i="64"/>
  <c r="AG1309" i="64" s="1"/>
  <c r="AG1311" i="64" s="1"/>
  <c r="AH123" i="64"/>
  <c r="AH1107" i="64"/>
  <c r="AH1358" i="64"/>
  <c r="AG1251" i="64"/>
  <c r="AG1258" i="64" s="1"/>
  <c r="AG1788" i="64"/>
  <c r="AG1790" i="64" s="1"/>
  <c r="AI1359" i="64"/>
  <c r="AG2361" i="64"/>
  <c r="AG2370" i="64" s="1"/>
  <c r="AG408" i="64"/>
  <c r="AG1544" i="64"/>
  <c r="AG999" i="64"/>
  <c r="AG2203" i="64"/>
  <c r="AG2205" i="64" s="1"/>
  <c r="AG1356" i="64"/>
  <c r="AG1139" i="64"/>
  <c r="AG1183" i="64"/>
  <c r="AG1958" i="64"/>
  <c r="AG358" i="64"/>
  <c r="AG360" i="64" s="1"/>
  <c r="AG1089" i="64"/>
  <c r="AG1104" i="64"/>
  <c r="AG1106" i="64"/>
  <c r="AG1091" i="64"/>
  <c r="AE255" i="64"/>
  <c r="AG1102" i="64"/>
  <c r="AG1087" i="64"/>
  <c r="AG119" i="64"/>
  <c r="AG134" i="64"/>
  <c r="AF359" i="64" a="1"/>
  <c r="AF359" i="64" s="1"/>
  <c r="AF407" i="64" a="1"/>
  <c r="AF407" i="64" s="1"/>
  <c r="AF765" i="64" a="1"/>
  <c r="AF765" i="64" s="1"/>
  <c r="AF113" i="64" a="1"/>
  <c r="AF113" i="64" s="1"/>
  <c r="AF1099" i="64" a="1"/>
  <c r="AF1099" i="64" s="1"/>
  <c r="AF1082" i="64" a="1"/>
  <c r="AF1082" i="64" s="1"/>
  <c r="AF295" i="64" a="1"/>
  <c r="AF295" i="64" s="1"/>
  <c r="AF115" i="64" a="1"/>
  <c r="AF115" i="64" s="1"/>
  <c r="AF1068" i="64" a="1"/>
  <c r="AF1068" i="64" s="1"/>
  <c r="AF1076" i="64" s="1"/>
  <c r="AF1002" i="64" a="1"/>
  <c r="AF1002" i="64" s="1"/>
  <c r="AF357" i="64" a="1"/>
  <c r="AF357" i="64" s="1"/>
  <c r="AF112" i="64" a="1"/>
  <c r="AF112" i="64" s="1"/>
  <c r="AF1095" i="64" a="1"/>
  <c r="AF1095" i="64" s="1"/>
  <c r="AF1080" i="64" a="1"/>
  <c r="AF1080" i="64" s="1"/>
  <c r="AF998" i="64" a="1"/>
  <c r="AF998" i="64" s="1"/>
  <c r="AF483" i="64" a="1"/>
  <c r="AF483" i="64" s="1"/>
  <c r="AF514" i="64" s="1"/>
  <c r="AF1140" i="64" a="1"/>
  <c r="AF1140" i="64" s="1"/>
  <c r="AF2204" i="64" a="1"/>
  <c r="AF2204" i="64" s="1"/>
  <c r="AF1306" i="64" a="1"/>
  <c r="AF1306" i="64" s="1"/>
  <c r="AF114" i="64" a="1"/>
  <c r="AF114" i="64" s="1"/>
  <c r="AF1064" i="64" a="1"/>
  <c r="AF1064" i="64" s="1"/>
  <c r="AF1072" i="64" s="1"/>
  <c r="AF1083" i="64" a="1"/>
  <c r="AF1083" i="64" s="1"/>
  <c r="AF1081" i="64" a="1"/>
  <c r="AF1081" i="64" s="1"/>
  <c r="AF1084" i="64" a="1"/>
  <c r="AF1084" i="64" s="1"/>
  <c r="AF308" i="64" a="1"/>
  <c r="AF308" i="64" s="1"/>
  <c r="AF2202" i="64" a="1"/>
  <c r="AF2202" i="64" s="1"/>
  <c r="AF782" i="64" a="1"/>
  <c r="AF782" i="64" s="1"/>
  <c r="AF127" i="64" a="1"/>
  <c r="AF127" i="64" s="1"/>
  <c r="AF104" i="64" a="1"/>
  <c r="AF104" i="64" s="1"/>
  <c r="AF1787" i="64" a="1"/>
  <c r="AF1787" i="64" s="1"/>
  <c r="AF432" i="64" a="1"/>
  <c r="AF432" i="64" s="1"/>
  <c r="AF463" i="64" s="1"/>
  <c r="AF1182" i="64" a="1"/>
  <c r="AF1182" i="64" s="1"/>
  <c r="AF768" i="64" a="1"/>
  <c r="AF768" i="64" s="1"/>
  <c r="AF126" i="64" a="1"/>
  <c r="AF126" i="64" s="1"/>
  <c r="AF103" i="64" a="1"/>
  <c r="AF103" i="64" s="1"/>
  <c r="AF342" i="64" a="1"/>
  <c r="AF342" i="64" s="1"/>
  <c r="AF1065" i="64" a="1"/>
  <c r="AF1065" i="64" s="1"/>
  <c r="AF1073" i="64" s="1"/>
  <c r="AF1040" i="64" a="1"/>
  <c r="AF1040" i="64" s="1"/>
  <c r="AF1006" i="64" a="1"/>
  <c r="AF1006" i="64" s="1"/>
  <c r="AF1957" i="64" a="1"/>
  <c r="AF1957" i="64" s="1"/>
  <c r="AF1789" i="64" a="1"/>
  <c r="AF1789" i="64" s="1"/>
  <c r="AF356" i="64" a="1"/>
  <c r="AF356" i="64" s="1"/>
  <c r="AF1250" i="64" a="1"/>
  <c r="AF1250" i="64" s="1"/>
  <c r="AF107" i="64" a="1"/>
  <c r="AF107" i="64" s="1"/>
  <c r="AF129" i="64" a="1"/>
  <c r="AF129" i="64" s="1"/>
  <c r="AF128" i="64" a="1"/>
  <c r="AF128" i="64" s="1"/>
  <c r="AF106" i="64" a="1"/>
  <c r="AF106" i="64" s="1"/>
  <c r="AF1098" i="64" a="1"/>
  <c r="AF1098" i="64" s="1"/>
  <c r="AF1066" i="64" a="1"/>
  <c r="AF1066" i="64" s="1"/>
  <c r="AF1074" i="64" s="1"/>
  <c r="AF204" i="64" a="1"/>
  <c r="AF204" i="64" s="1"/>
  <c r="AF1543" i="64" a="1"/>
  <c r="AF1543" i="64" s="1"/>
  <c r="AF2362" i="64" a="1"/>
  <c r="AF2362" i="64" s="1"/>
  <c r="AF776" i="64" a="1"/>
  <c r="AF776" i="64" s="1"/>
  <c r="AF1096" i="64" a="1"/>
  <c r="AF1096" i="64" s="1"/>
  <c r="AF1956" i="64" a="1"/>
  <c r="AF1956" i="64" s="1"/>
  <c r="AF1307" i="64" a="1"/>
  <c r="AF1307" i="64" s="1"/>
  <c r="AF1622" i="64" a="1"/>
  <c r="AF1622" i="64" s="1"/>
  <c r="AF130" i="64" a="1"/>
  <c r="AF130" i="64" s="1"/>
  <c r="AF111" i="64" a="1"/>
  <c r="AF111" i="64" s="1"/>
  <c r="AF105" i="64" a="1"/>
  <c r="AF105" i="64" s="1"/>
  <c r="AF1380" i="64" a="1"/>
  <c r="AF1380" i="64" s="1"/>
  <c r="AF1097" i="64" a="1"/>
  <c r="AF1097" i="64" s="1"/>
  <c r="AF1067" i="64" a="1"/>
  <c r="AF1067" i="64" s="1"/>
  <c r="AF1075" i="64" s="1"/>
  <c r="AF327" i="64" a="1"/>
  <c r="AF327" i="64" s="1"/>
  <c r="AF1310" i="64" a="1"/>
  <c r="AF1310" i="64" s="1"/>
  <c r="AF1355" i="64" a="1"/>
  <c r="AF1355" i="64" s="1"/>
  <c r="AG118" i="64"/>
  <c r="AG133" i="64"/>
  <c r="AG108" i="64"/>
  <c r="AG1088" i="64"/>
  <c r="AG1103" i="64"/>
  <c r="AG135" i="64"/>
  <c r="AG120" i="64"/>
  <c r="AG121" i="64"/>
  <c r="AG136" i="64"/>
  <c r="AH1148" i="64"/>
  <c r="AH1153" i="64"/>
  <c r="AS1154" i="64" s="1" a="1"/>
  <c r="AS1154" i="64" s="1"/>
  <c r="AH1007" i="64"/>
  <c r="AH1003" i="64"/>
  <c r="AG137" i="64"/>
  <c r="AG122" i="64"/>
  <c r="AH1258" i="64"/>
  <c r="AG1090" i="64"/>
  <c r="AG1105" i="64"/>
  <c r="AZ93" i="861"/>
  <c r="BA46" i="861"/>
  <c r="BC1949" i="64"/>
  <c r="BC1958" i="64" s="1"/>
  <c r="BD1956" i="64" a="1"/>
  <c r="BD1956" i="64" s="1"/>
  <c r="BD1957" i="64" a="1"/>
  <c r="BD1957" i="64" s="1"/>
  <c r="BC1356" i="64"/>
  <c r="BC1788" i="64"/>
  <c r="BC1790" i="64" s="1"/>
  <c r="BD1789" i="64" a="1"/>
  <c r="BD1789" i="64" s="1"/>
  <c r="BD1787" i="64" a="1"/>
  <c r="BD1787" i="64" s="1"/>
  <c r="BC358" i="64"/>
  <c r="BC360" i="64" s="1"/>
  <c r="BD357" i="64" a="1"/>
  <c r="BD357" i="64" s="1"/>
  <c r="BD359" i="64" a="1"/>
  <c r="BD359" i="64" s="1"/>
  <c r="BD432" i="64" a="1"/>
  <c r="BD432" i="64" s="1"/>
  <c r="BD356" i="64" a="1"/>
  <c r="BD356" i="64" s="1"/>
  <c r="BD483" i="64" a="1"/>
  <c r="BD483" i="64" s="1"/>
  <c r="BC408" i="64"/>
  <c r="BC1544" i="64"/>
  <c r="BD1543" i="64" a="1"/>
  <c r="BD1543" i="64" s="1"/>
  <c r="BD407" i="64" a="1"/>
  <c r="BD407" i="64" s="1"/>
  <c r="BC1251" i="64"/>
  <c r="BC1183" i="64"/>
  <c r="BB1258" i="64"/>
  <c r="BD1182" i="64" a="1"/>
  <c r="BD1182" i="64" s="1"/>
  <c r="BD1250" i="64" a="1"/>
  <c r="BD1250" i="64" s="1"/>
  <c r="BC2361" i="64"/>
  <c r="BC2370" i="64" s="1"/>
  <c r="BD2362" i="64" a="1"/>
  <c r="BD2362" i="64" s="1"/>
  <c r="BP2392" i="64"/>
  <c r="BP2394" i="64" s="1"/>
  <c r="BC1139" i="64"/>
  <c r="BC2203" i="64"/>
  <c r="BC2205" i="64" s="1"/>
  <c r="BA1154" i="64" a="1"/>
  <c r="BA1154" i="64" s="1"/>
  <c r="BD2202" i="64" a="1"/>
  <c r="BD2202" i="64" s="1"/>
  <c r="BD1140" i="64" a="1"/>
  <c r="BD1140" i="64" s="1"/>
  <c r="BB1153" i="64"/>
  <c r="BB1148" i="64"/>
  <c r="BD1310" i="64" a="1"/>
  <c r="BD1310" i="64" s="1"/>
  <c r="BD2204" i="64" a="1"/>
  <c r="BD2204" i="64" s="1"/>
  <c r="BD1306" i="64" a="1"/>
  <c r="BD1306" i="64" s="1"/>
  <c r="BD1307" i="64" a="1"/>
  <c r="BD1307" i="64" s="1"/>
  <c r="BC1308" i="64"/>
  <c r="BC1309" i="64" s="1"/>
  <c r="BC1311" i="64" s="1"/>
  <c r="BD776" i="64" a="1"/>
  <c r="BD776" i="64" s="1"/>
  <c r="BD765" i="64" a="1"/>
  <c r="BD765" i="64" s="1"/>
  <c r="BD768" i="64" a="1"/>
  <c r="BD768" i="64" s="1"/>
  <c r="BD782" i="64" a="1"/>
  <c r="BD782" i="64" s="1"/>
  <c r="BC137" i="64"/>
  <c r="BC122" i="64"/>
  <c r="BD107" i="64" a="1"/>
  <c r="BD107" i="64" s="1"/>
  <c r="BD1622" i="64" a="1"/>
  <c r="BD1622" i="64" s="1"/>
  <c r="BC133" i="64"/>
  <c r="BC121" i="64"/>
  <c r="BC136" i="64"/>
  <c r="AX141" i="64"/>
  <c r="BC135" i="64"/>
  <c r="BC119" i="64"/>
  <c r="BC134" i="64"/>
  <c r="BB123" i="64"/>
  <c r="BC118" i="64"/>
  <c r="BC120" i="64"/>
  <c r="BD128" i="64" a="1"/>
  <c r="BD128" i="64" s="1"/>
  <c r="BD114" i="64" a="1"/>
  <c r="BD114" i="64" s="1"/>
  <c r="BD112" i="64" a="1"/>
  <c r="BD112" i="64" s="1"/>
  <c r="BD130" i="64" a="1"/>
  <c r="BD130" i="64" s="1"/>
  <c r="BD115" i="64" a="1"/>
  <c r="BD115" i="64" s="1"/>
  <c r="BD127" i="64" a="1"/>
  <c r="BD127" i="64" s="1"/>
  <c r="BD129" i="64" a="1"/>
  <c r="BD129" i="64" s="1"/>
  <c r="BD126" i="64" a="1"/>
  <c r="BD126" i="64" s="1"/>
  <c r="BD113" i="64" a="1"/>
  <c r="BD113" i="64" s="1"/>
  <c r="BD111" i="64" a="1"/>
  <c r="BD111" i="64" s="1"/>
  <c r="AY140" i="64"/>
  <c r="AY141" i="64" s="1"/>
  <c r="AZ138" i="64"/>
  <c r="BD342" i="64" a="1"/>
  <c r="BD342" i="64" s="1"/>
  <c r="BD104" i="64" a="1"/>
  <c r="BD104" i="64" s="1"/>
  <c r="BD103" i="64" a="1"/>
  <c r="BD103" i="64" s="1"/>
  <c r="BD105" i="64" a="1"/>
  <c r="BD105" i="64" s="1"/>
  <c r="BD106" i="64" a="1"/>
  <c r="BD106" i="64" s="1"/>
  <c r="BC108" i="64"/>
  <c r="BD1380" i="64" a="1"/>
  <c r="BD1380" i="64" s="1"/>
  <c r="BA1092" i="64"/>
  <c r="BA1109" i="64" s="1"/>
  <c r="BA1110" i="64" s="1"/>
  <c r="BC1106" i="64"/>
  <c r="BC1105" i="64"/>
  <c r="BC1104" i="64"/>
  <c r="BC1102" i="64"/>
  <c r="BB1107" i="64"/>
  <c r="BD1098" i="64" a="1"/>
  <c r="BD1098" i="64" s="1"/>
  <c r="BD1099" i="64" a="1"/>
  <c r="BD1099" i="64" s="1"/>
  <c r="BD1095" i="64" a="1"/>
  <c r="BD1095" i="64" s="1"/>
  <c r="BD1096" i="64" a="1"/>
  <c r="BD1096" i="64" s="1"/>
  <c r="BD1097" i="64" a="1"/>
  <c r="BD1097" i="64" s="1"/>
  <c r="BC1103" i="64"/>
  <c r="BC1087" i="64"/>
  <c r="BC1091" i="64"/>
  <c r="BC1090" i="64"/>
  <c r="BB1092" i="64"/>
  <c r="BC1089" i="64"/>
  <c r="BC1088" i="64"/>
  <c r="BD1083" i="64" a="1"/>
  <c r="BD1083" i="64" s="1"/>
  <c r="BD1084" i="64" a="1"/>
  <c r="BD1084" i="64" s="1"/>
  <c r="BD1064" i="64" a="1"/>
  <c r="BD1064" i="64" s="1"/>
  <c r="BD1072" i="64" s="1"/>
  <c r="BD1065" i="64" a="1"/>
  <c r="BD1065" i="64" s="1"/>
  <c r="BD1073" i="64" s="1"/>
  <c r="BD1081" i="64" a="1"/>
  <c r="BD1081" i="64" s="1"/>
  <c r="BD1066" i="64" a="1"/>
  <c r="BD1066" i="64" s="1"/>
  <c r="BD1074" i="64" s="1"/>
  <c r="BD1067" i="64" a="1"/>
  <c r="BD1067" i="64" s="1"/>
  <c r="BD1075" i="64" s="1"/>
  <c r="BD1068" i="64" a="1"/>
  <c r="BD1068" i="64" s="1"/>
  <c r="BD1076" i="64" s="1"/>
  <c r="BD1082" i="64" a="1"/>
  <c r="BD1082" i="64" s="1"/>
  <c r="BD1080" i="64" a="1"/>
  <c r="BD1080" i="64" s="1"/>
  <c r="BD204" i="64" a="1"/>
  <c r="BD204" i="64" s="1"/>
  <c r="BA1359" i="64"/>
  <c r="BB1358" i="64"/>
  <c r="BD327" i="64" a="1"/>
  <c r="BD327" i="64" s="1"/>
  <c r="BD1355" i="64" a="1"/>
  <c r="BD1355" i="64" s="1"/>
  <c r="BD308" i="64" a="1"/>
  <c r="BD308" i="64" s="1"/>
  <c r="BD1040" i="64" a="1"/>
  <c r="BD1040" i="64" s="1"/>
  <c r="BD1006" i="64" a="1"/>
  <c r="BD1006" i="64" s="1"/>
  <c r="BD295" i="64" a="1"/>
  <c r="BD295" i="64" s="1"/>
  <c r="BB1003" i="64"/>
  <c r="BC999" i="64"/>
  <c r="BC1007" i="64" s="1"/>
  <c r="BD1002" i="64" a="1"/>
  <c r="BD1002" i="64" s="1"/>
  <c r="BD998" i="64" a="1"/>
  <c r="BD998" i="64" s="1"/>
  <c r="AX2416" i="64"/>
  <c r="BE255" i="64"/>
  <c r="BE17" i="864"/>
  <c r="BE16" i="864"/>
  <c r="BE18" i="864"/>
  <c r="BF19" i="864"/>
  <c r="BD34" i="863"/>
  <c r="BD51" i="863" a="1"/>
  <c r="BD51" i="863" s="1"/>
  <c r="BD53" i="863" a="1"/>
  <c r="BD53" i="863" s="1"/>
  <c r="BD49" i="863" a="1"/>
  <c r="BD49" i="863" s="1"/>
  <c r="BG7" i="861"/>
  <c r="BG7" i="1393" s="1"/>
  <c r="BH2" i="861"/>
  <c r="BH2" i="1393" s="1"/>
  <c r="BG1" i="861"/>
  <c r="BG1" i="1393"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59" i="64"/>
  <c r="AX2457" i="64"/>
  <c r="AX2436" i="64"/>
  <c r="AX2438" i="64" s="1"/>
  <c r="BE1448" i="64"/>
  <c r="BD408" i="64" a="1"/>
  <c r="AF1356" i="64" a="1"/>
  <c r="AG1358" i="64" a="1"/>
  <c r="BD2361" i="64" a="1"/>
  <c r="BD1788" i="64" a="1"/>
  <c r="BE1492" i="64"/>
  <c r="BD1139" i="64" a="1"/>
  <c r="AF1183" i="64" a="1"/>
  <c r="BE1426" i="64"/>
  <c r="BD1183" i="64" a="1"/>
  <c r="AF1381" i="64"/>
  <c r="BE1470" i="64"/>
  <c r="BC1358" i="64" a="1"/>
  <c r="AF2203" i="64" a="1"/>
  <c r="AF2361" i="64" a="1"/>
  <c r="AF1139" i="64" a="1"/>
  <c r="BD1356" i="64" a="1"/>
  <c r="AF1251" i="64" a="1"/>
  <c r="BD1251" i="64" a="1"/>
  <c r="BE1403" i="64"/>
  <c r="AF1788" i="64" a="1"/>
  <c r="AF408" i="64" a="1"/>
  <c r="BB1359" i="64" a="1"/>
  <c r="BD999" i="64" a="1"/>
  <c r="BD1544" i="64" a="1"/>
  <c r="BD1381" i="64"/>
  <c r="BE1515" i="64"/>
  <c r="AF999" i="64" a="1"/>
  <c r="AH1359" i="64" a="1"/>
  <c r="BD2203" i="64" a="1"/>
  <c r="AF1544" i="64" a="1"/>
  <c r="BG21" i="1393" l="1"/>
  <c r="BG10" i="1393"/>
  <c r="BG14" i="861" s="1"/>
  <c r="BG15" i="1393"/>
  <c r="AH16" i="1393"/>
  <c r="BF14" i="1393"/>
  <c r="BE14" i="1391"/>
  <c r="BH2" i="1389"/>
  <c r="BH2" i="1391"/>
  <c r="AG16" i="1391"/>
  <c r="BF4" i="1389"/>
  <c r="BF4" i="1391"/>
  <c r="BG1" i="1389"/>
  <c r="BG1" i="1391"/>
  <c r="BG3" i="1389"/>
  <c r="BG22" i="1389" s="1"/>
  <c r="BG3" i="1391"/>
  <c r="BG7" i="1389"/>
  <c r="BG7" i="1391"/>
  <c r="BF21" i="1391"/>
  <c r="BF15" i="1391"/>
  <c r="BF10" i="1391"/>
  <c r="BF13" i="861" s="1"/>
  <c r="BF1424" i="64" a="1"/>
  <c r="BF1424" i="64" s="1"/>
  <c r="BF1425" i="64" a="1"/>
  <c r="BF1425" i="64" s="1"/>
  <c r="BF1513" i="64" a="1"/>
  <c r="BF1513" i="64" s="1"/>
  <c r="BF1514" i="64" a="1"/>
  <c r="BF1514" i="64" s="1"/>
  <c r="BF1469" i="64" a="1"/>
  <c r="BF1469" i="64" s="1"/>
  <c r="BF1491" i="64" a="1"/>
  <c r="BF1491" i="64" s="1"/>
  <c r="BF1402" i="64" a="1"/>
  <c r="BF1402" i="64" s="1"/>
  <c r="BF1447" i="64" a="1"/>
  <c r="BF1447" i="64" s="1"/>
  <c r="BE21" i="863"/>
  <c r="AU644" i="64"/>
  <c r="AU648" i="64" s="1"/>
  <c r="AT653" i="64"/>
  <c r="AT657" i="64" s="1"/>
  <c r="AT649" i="64"/>
  <c r="BF656" i="64" a="1"/>
  <c r="BF656" i="64" s="1"/>
  <c r="BF652" i="64" a="1"/>
  <c r="BF652" i="64" s="1"/>
  <c r="BF646" i="64" a="1"/>
  <c r="BF646" i="64" s="1"/>
  <c r="BF647" i="64" s="1"/>
  <c r="BE20" i="864"/>
  <c r="BE100" i="861" s="1"/>
  <c r="BE101" i="861" s="1"/>
  <c r="BE33" i="863"/>
  <c r="BE17" i="863" s="1"/>
  <c r="BE33" i="861" s="1"/>
  <c r="BE44" i="863"/>
  <c r="BF4" i="64"/>
  <c r="BG1" i="64"/>
  <c r="BG3" i="64"/>
  <c r="BH2" i="64"/>
  <c r="BG7" i="64"/>
  <c r="AR511" i="64"/>
  <c r="AQ512" i="64"/>
  <c r="AQ514" i="64"/>
  <c r="AT461" i="64"/>
  <c r="AU460" i="64"/>
  <c r="AT463" i="64"/>
  <c r="BH2" i="864"/>
  <c r="BF4" i="863"/>
  <c r="BF4" i="864"/>
  <c r="BG3" i="864"/>
  <c r="BG3" i="863"/>
  <c r="BG1" i="863"/>
  <c r="BG1" i="864"/>
  <c r="BG7" i="864"/>
  <c r="BG7" i="863"/>
  <c r="AH1109" i="64"/>
  <c r="AH1110" i="64" s="1"/>
  <c r="BH3" i="861"/>
  <c r="BH3" i="1393" s="1"/>
  <c r="BG4" i="861"/>
  <c r="BG4" i="1393" s="1"/>
  <c r="AH140" i="64"/>
  <c r="AH141" i="64" s="1"/>
  <c r="AG1092" i="64"/>
  <c r="AG138" i="64"/>
  <c r="AG1107" i="64"/>
  <c r="AG123" i="64"/>
  <c r="AF358" i="64"/>
  <c r="AF360" i="64" s="1"/>
  <c r="AF1958" i="64"/>
  <c r="BC1961" i="64" s="1"/>
  <c r="AF1183" i="64"/>
  <c r="AF999" i="64"/>
  <c r="AF1788" i="64"/>
  <c r="AF1790" i="64" s="1"/>
  <c r="AF2361" i="64"/>
  <c r="AF2370" i="64" s="1"/>
  <c r="AF1356" i="64"/>
  <c r="AF1544" i="64"/>
  <c r="AF1251" i="64"/>
  <c r="AF1258" i="64" s="1"/>
  <c r="AF2203" i="64"/>
  <c r="AF2205" i="64" s="1"/>
  <c r="AF408" i="64"/>
  <c r="AG1358" i="64"/>
  <c r="AF1139" i="64"/>
  <c r="AH1359" i="64"/>
  <c r="AG1007" i="64"/>
  <c r="AG1003" i="64"/>
  <c r="AF1105" i="64"/>
  <c r="AF1090" i="64"/>
  <c r="AF121" i="64"/>
  <c r="AF136" i="64"/>
  <c r="AE432" i="64" a="1"/>
  <c r="AE432" i="64" s="1"/>
  <c r="AE463" i="64" s="1"/>
  <c r="AE1310" i="64" a="1"/>
  <c r="AE1310" i="64" s="1"/>
  <c r="AE768" i="64" a="1"/>
  <c r="AE768" i="64" s="1"/>
  <c r="AE126" i="64" a="1"/>
  <c r="AE126" i="64" s="1"/>
  <c r="AE104" i="64" a="1"/>
  <c r="AE104" i="64" s="1"/>
  <c r="AE1082" i="64" a="1"/>
  <c r="AE1082" i="64" s="1"/>
  <c r="AE1355" i="64" a="1"/>
  <c r="AE1355" i="64" s="1"/>
  <c r="AE356" i="64" a="1"/>
  <c r="AE356" i="64" s="1"/>
  <c r="AE1543" i="64" a="1"/>
  <c r="AE1543" i="64" s="1"/>
  <c r="AE2362" i="64" a="1"/>
  <c r="AE2362" i="64" s="1"/>
  <c r="AE2204" i="64" a="1"/>
  <c r="AE2204" i="64" s="1"/>
  <c r="AE128" i="64" a="1"/>
  <c r="AE128" i="64" s="1"/>
  <c r="AE127" i="64" a="1"/>
  <c r="AE127" i="64" s="1"/>
  <c r="AE105" i="64" a="1"/>
  <c r="AE105" i="64" s="1"/>
  <c r="AE1098" i="64" a="1"/>
  <c r="AE1098" i="64" s="1"/>
  <c r="AE1083" i="64" a="1"/>
  <c r="AE1083" i="64" s="1"/>
  <c r="AE1064" i="64" a="1"/>
  <c r="AE1064" i="64" s="1"/>
  <c r="AE1072" i="64" s="1"/>
  <c r="AE782" i="64" a="1"/>
  <c r="AE782" i="64" s="1"/>
  <c r="AE114" i="64" a="1"/>
  <c r="AE114" i="64" s="1"/>
  <c r="AE204" i="64" a="1"/>
  <c r="AE204" i="64" s="1"/>
  <c r="AE407" i="64" a="1"/>
  <c r="AE407" i="64" s="1"/>
  <c r="AE1306" i="64" a="1"/>
  <c r="AE1306" i="64" s="1"/>
  <c r="AE111" i="64" a="1"/>
  <c r="AE111" i="64" s="1"/>
  <c r="AE106" i="64" a="1"/>
  <c r="AE106" i="64" s="1"/>
  <c r="AE1097" i="64" a="1"/>
  <c r="AE1097" i="64" s="1"/>
  <c r="AE1068" i="64" a="1"/>
  <c r="AE1068" i="64" s="1"/>
  <c r="AE1076" i="64" s="1"/>
  <c r="AE327" i="64" a="1"/>
  <c r="AE327" i="64" s="1"/>
  <c r="AE129" i="64" a="1"/>
  <c r="AE129" i="64" s="1"/>
  <c r="AE1080" i="64" a="1"/>
  <c r="AE1080" i="64" s="1"/>
  <c r="AE1307" i="64" a="1"/>
  <c r="AE1307" i="64" s="1"/>
  <c r="AE776" i="64" a="1"/>
  <c r="AE776" i="64" s="1"/>
  <c r="AE107" i="64" a="1"/>
  <c r="AE107" i="64" s="1"/>
  <c r="AE130" i="64" a="1"/>
  <c r="AE130" i="64" s="1"/>
  <c r="AE103" i="64" a="1"/>
  <c r="AE103" i="64" s="1"/>
  <c r="AE1380" i="64" a="1"/>
  <c r="AE1380" i="64" s="1"/>
  <c r="AE1096" i="64" a="1"/>
  <c r="AE1096" i="64" s="1"/>
  <c r="AE1081" i="64" a="1"/>
  <c r="AE1081" i="64" s="1"/>
  <c r="AE1084" i="64" a="1"/>
  <c r="AE1084" i="64" s="1"/>
  <c r="AE1956" i="64" a="1"/>
  <c r="AE1956" i="64" s="1"/>
  <c r="AE357" i="64" a="1"/>
  <c r="AE357" i="64" s="1"/>
  <c r="AE483" i="64" a="1"/>
  <c r="AE483" i="64" s="1"/>
  <c r="AE514" i="64" s="1"/>
  <c r="AE342" i="64" a="1"/>
  <c r="AE342" i="64" s="1"/>
  <c r="AE1957" i="64" a="1"/>
  <c r="AE1957" i="64" s="1"/>
  <c r="AE2202" i="64" a="1"/>
  <c r="AE2202" i="64" s="1"/>
  <c r="AE765" i="64" a="1"/>
  <c r="AE765" i="64" s="1"/>
  <c r="AE1622" i="64" a="1"/>
  <c r="AE1622" i="64" s="1"/>
  <c r="AE115" i="64" a="1"/>
  <c r="AE115" i="64" s="1"/>
  <c r="AE1099" i="64" a="1"/>
  <c r="AE1099" i="64" s="1"/>
  <c r="AE1065" i="64" a="1"/>
  <c r="AE1065" i="64" s="1"/>
  <c r="AE1073" i="64" s="1"/>
  <c r="AE113" i="64" a="1"/>
  <c r="AE113" i="64" s="1"/>
  <c r="AE1095" i="64" a="1"/>
  <c r="AE1095" i="64" s="1"/>
  <c r="AE1066" i="64" a="1"/>
  <c r="AE1066" i="64" s="1"/>
  <c r="AE1074" i="64" s="1"/>
  <c r="AE1140" i="64" a="1"/>
  <c r="AE1140" i="64" s="1"/>
  <c r="AE1787" i="64" a="1"/>
  <c r="AE1787" i="64" s="1"/>
  <c r="AE1789" i="64" a="1"/>
  <c r="AE1789" i="64" s="1"/>
  <c r="AE359" i="64" a="1"/>
  <c r="AE359" i="64" s="1"/>
  <c r="AE1182" i="64" a="1"/>
  <c r="AE1182" i="64" s="1"/>
  <c r="AE112" i="64" a="1"/>
  <c r="AE112" i="64" s="1"/>
  <c r="AE1067" i="64" a="1"/>
  <c r="AE1067" i="64" s="1"/>
  <c r="AE1075" i="64" s="1"/>
  <c r="AE1250" i="64" a="1"/>
  <c r="AE1250" i="64" s="1"/>
  <c r="AE308" i="64" a="1"/>
  <c r="AE308" i="64" s="1"/>
  <c r="AE998" i="64" a="1"/>
  <c r="AE998" i="64" s="1"/>
  <c r="AE1040" i="64" a="1"/>
  <c r="AE1040" i="64" s="1"/>
  <c r="AE1006" i="64" a="1"/>
  <c r="AE1006" i="64" s="1"/>
  <c r="AE1002" i="64" a="1"/>
  <c r="AE1002" i="64" s="1"/>
  <c r="AE295" i="64" a="1"/>
  <c r="AE295" i="64" s="1"/>
  <c r="AF1088" i="64"/>
  <c r="AF1103" i="64"/>
  <c r="AF119" i="64"/>
  <c r="AF134" i="64"/>
  <c r="AF1102" i="64"/>
  <c r="AF1087" i="64"/>
  <c r="AF135" i="64"/>
  <c r="AF120" i="64"/>
  <c r="AF122" i="64"/>
  <c r="AF137" i="64"/>
  <c r="AF118" i="64"/>
  <c r="AF133" i="64"/>
  <c r="AF108" i="64"/>
  <c r="AF1308" i="64"/>
  <c r="AF1309" i="64" s="1"/>
  <c r="AF1311" i="64" s="1"/>
  <c r="AG1148" i="64"/>
  <c r="AG1153" i="64"/>
  <c r="AR1154" i="64" s="1" a="1"/>
  <c r="AR1154" i="64" s="1"/>
  <c r="AF1089" i="64"/>
  <c r="AF1104" i="64"/>
  <c r="AF1091" i="64"/>
  <c r="AF1106" i="64"/>
  <c r="AD255" i="64"/>
  <c r="BA93" i="861"/>
  <c r="BD1949" i="64"/>
  <c r="BD1958" i="64" s="1"/>
  <c r="BD1961" i="64" s="1"/>
  <c r="BA64" i="861"/>
  <c r="AZ64" i="861"/>
  <c r="BB46" i="861"/>
  <c r="BE1956" i="64" a="1"/>
  <c r="BE1956" i="64" s="1"/>
  <c r="BE1957" i="64" a="1"/>
  <c r="BE1957" i="64" s="1"/>
  <c r="BD1356" i="64"/>
  <c r="BD1788" i="64"/>
  <c r="BD1790" i="64" s="1"/>
  <c r="BE1789" i="64" a="1"/>
  <c r="BE1789" i="64" s="1"/>
  <c r="BE1787" i="64" a="1"/>
  <c r="BE1787" i="64" s="1"/>
  <c r="BE357" i="64" a="1"/>
  <c r="BE357" i="64" s="1"/>
  <c r="BE359" i="64" a="1"/>
  <c r="BE359" i="64" s="1"/>
  <c r="BD358" i="64"/>
  <c r="BD360" i="64" s="1"/>
  <c r="BE432" i="64" a="1"/>
  <c r="BE432" i="64" s="1"/>
  <c r="BE356" i="64" a="1"/>
  <c r="BE356" i="64" s="1"/>
  <c r="BE483" i="64" a="1"/>
  <c r="BE483" i="64" s="1"/>
  <c r="BD408" i="64"/>
  <c r="BD1544" i="64"/>
  <c r="BE1543" i="64" a="1"/>
  <c r="BE1543" i="64" s="1"/>
  <c r="BE407" i="64" a="1"/>
  <c r="BE407" i="64" s="1"/>
  <c r="BD1251" i="64"/>
  <c r="BD1183" i="64"/>
  <c r="BC1258" i="64"/>
  <c r="BE1182" i="64" a="1"/>
  <c r="BE1182" i="64" s="1"/>
  <c r="BE1250" i="64" a="1"/>
  <c r="BE1250" i="64" s="1"/>
  <c r="BD2361" i="64"/>
  <c r="BD2370" i="64" s="1"/>
  <c r="BE2362" i="64" a="1"/>
  <c r="BE2362" i="64" s="1"/>
  <c r="BQ2392" i="64"/>
  <c r="BQ2394" i="64" s="1"/>
  <c r="BD1139" i="64"/>
  <c r="BD2203" i="64"/>
  <c r="BD2205" i="64" s="1"/>
  <c r="BB1154" i="64" a="1"/>
  <c r="BB1154" i="64" s="1"/>
  <c r="BE2202" i="64" a="1"/>
  <c r="BE2202" i="64" s="1"/>
  <c r="BE1140" i="64" a="1"/>
  <c r="BE1140" i="64" s="1"/>
  <c r="BC1153" i="64"/>
  <c r="BC1148" i="64"/>
  <c r="BE1310" i="64" a="1"/>
  <c r="BE1310" i="64" s="1"/>
  <c r="BE2204" i="64" a="1"/>
  <c r="BE2204" i="64" s="1"/>
  <c r="BE1306" i="64" a="1"/>
  <c r="BE1306" i="64" s="1"/>
  <c r="BE1307" i="64" a="1"/>
  <c r="BE1307" i="64" s="1"/>
  <c r="BD1308" i="64"/>
  <c r="BD1309" i="64" s="1"/>
  <c r="BD1311" i="64" s="1"/>
  <c r="BE776" i="64" a="1"/>
  <c r="BE776" i="64" s="1"/>
  <c r="BE765" i="64" a="1"/>
  <c r="BE765" i="64" s="1"/>
  <c r="BE768" i="64" a="1"/>
  <c r="BE768" i="64" s="1"/>
  <c r="BE782" i="64" a="1"/>
  <c r="BE782" i="64" s="1"/>
  <c r="BE107" i="64" a="1"/>
  <c r="BE107" i="64" s="1"/>
  <c r="BE1622" i="64" a="1"/>
  <c r="BE1622" i="64" s="1"/>
  <c r="BD122" i="64"/>
  <c r="BD137" i="64"/>
  <c r="BD133" i="64"/>
  <c r="BD135" i="64"/>
  <c r="BD121" i="64"/>
  <c r="BD136" i="64"/>
  <c r="BD119" i="64"/>
  <c r="BD134" i="64"/>
  <c r="BD120" i="64"/>
  <c r="BD118" i="64"/>
  <c r="BC123" i="64"/>
  <c r="BE112" i="64" a="1"/>
  <c r="BE112" i="64" s="1"/>
  <c r="BE130" i="64" a="1"/>
  <c r="BE130" i="64" s="1"/>
  <c r="BE115" i="64" a="1"/>
  <c r="BE115" i="64" s="1"/>
  <c r="BE127" i="64" a="1"/>
  <c r="BE127" i="64" s="1"/>
  <c r="BE129" i="64" a="1"/>
  <c r="BE129" i="64" s="1"/>
  <c r="BE126" i="64" a="1"/>
  <c r="BE126" i="64" s="1"/>
  <c r="BE113" i="64" a="1"/>
  <c r="BE113" i="64" s="1"/>
  <c r="BE114" i="64" a="1"/>
  <c r="BE114" i="64" s="1"/>
  <c r="BE111" i="64" a="1"/>
  <c r="BE111" i="64" s="1"/>
  <c r="BE128" i="64" a="1"/>
  <c r="BE128" i="64" s="1"/>
  <c r="BA138" i="64"/>
  <c r="BA140" i="64" s="1"/>
  <c r="BA141" i="64" s="1"/>
  <c r="AZ140" i="64"/>
  <c r="BE342" i="64" a="1"/>
  <c r="BE342" i="64" s="1"/>
  <c r="BE103" i="64" a="1"/>
  <c r="BE103" i="64" s="1"/>
  <c r="BE104" i="64" a="1"/>
  <c r="BE104" i="64" s="1"/>
  <c r="BE105" i="64" a="1"/>
  <c r="BE105" i="64" s="1"/>
  <c r="BE106" i="64" a="1"/>
  <c r="BE106" i="64" s="1"/>
  <c r="BD108" i="64"/>
  <c r="BE1380" i="64" a="1"/>
  <c r="BE1380" i="64" s="1"/>
  <c r="BB1109" i="64"/>
  <c r="BB1110" i="64" s="1"/>
  <c r="BD1105" i="64"/>
  <c r="BD1106" i="64"/>
  <c r="BC1107" i="64"/>
  <c r="BD1104" i="64"/>
  <c r="BD1102" i="64"/>
  <c r="BE1098" i="64" a="1"/>
  <c r="BE1098" i="64" s="1"/>
  <c r="BE1099" i="64" a="1"/>
  <c r="BE1099" i="64" s="1"/>
  <c r="BE1095" i="64" a="1"/>
  <c r="BE1095" i="64" s="1"/>
  <c r="BE1096" i="64" a="1"/>
  <c r="BE1096" i="64" s="1"/>
  <c r="BE1097" i="64" a="1"/>
  <c r="BE1097" i="64" s="1"/>
  <c r="BD1103" i="64"/>
  <c r="BD1088" i="64"/>
  <c r="BD1091" i="64"/>
  <c r="BD1090" i="64"/>
  <c r="BC1092" i="64"/>
  <c r="BD1089" i="64"/>
  <c r="BD1087" i="64"/>
  <c r="BE1083" i="64" a="1"/>
  <c r="BE1083" i="64" s="1"/>
  <c r="BE1084" i="64" a="1"/>
  <c r="BE1084" i="64" s="1"/>
  <c r="BE1064" i="64" a="1"/>
  <c r="BE1064" i="64" s="1"/>
  <c r="BE1072" i="64" s="1"/>
  <c r="BE1065" i="64" a="1"/>
  <c r="BE1065" i="64" s="1"/>
  <c r="BE1073" i="64" s="1"/>
  <c r="BE1081" i="64" a="1"/>
  <c r="BE1081" i="64" s="1"/>
  <c r="BE1066" i="64" a="1"/>
  <c r="BE1066" i="64" s="1"/>
  <c r="BE1074" i="64" s="1"/>
  <c r="BE1067" i="64" a="1"/>
  <c r="BE1067" i="64" s="1"/>
  <c r="BE1075" i="64" s="1"/>
  <c r="BE1082" i="64" a="1"/>
  <c r="BE1082" i="64" s="1"/>
  <c r="BE1080" i="64" a="1"/>
  <c r="BE1080" i="64" s="1"/>
  <c r="BE1068" i="64" a="1"/>
  <c r="BE1068" i="64" s="1"/>
  <c r="BE1076" i="64" s="1"/>
  <c r="BE204" i="64" a="1"/>
  <c r="BE204" i="64" s="1"/>
  <c r="BB1359" i="64"/>
  <c r="BC1358" i="64"/>
  <c r="BE327" i="64" a="1"/>
  <c r="BE327" i="64" s="1"/>
  <c r="BE1355" i="64" a="1"/>
  <c r="BE1355" i="64" s="1"/>
  <c r="BE308" i="64" a="1"/>
  <c r="BE308" i="64" s="1"/>
  <c r="BE1040" i="64" a="1"/>
  <c r="BE1040" i="64" s="1"/>
  <c r="BE1006" i="64" a="1"/>
  <c r="BE1006" i="64" s="1"/>
  <c r="BE295" i="64" a="1"/>
  <c r="BE295" i="64" s="1"/>
  <c r="BC1003" i="64"/>
  <c r="BD999" i="64"/>
  <c r="BD1007" i="64" s="1"/>
  <c r="BE1002" i="64" a="1"/>
  <c r="BE1002" i="64" s="1"/>
  <c r="BE998" i="64" a="1"/>
  <c r="BE998" i="64" s="1"/>
  <c r="AY2416" i="64"/>
  <c r="BF255"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393" s="1"/>
  <c r="BI2" i="861"/>
  <c r="BI2" i="1393" s="1"/>
  <c r="BH1" i="861"/>
  <c r="BH1" i="1393" s="1"/>
  <c r="AS1" i="860"/>
  <c r="AS3" i="860"/>
  <c r="AS4" i="860" s="1"/>
  <c r="AS7" i="860"/>
  <c r="AT2" i="860"/>
  <c r="AX2459" i="64"/>
  <c r="AY2457" i="64"/>
  <c r="AY2436" i="64"/>
  <c r="AY2438" i="64" s="1"/>
  <c r="BF1470" i="64"/>
  <c r="BE1381" i="64"/>
  <c r="BE408" i="64" a="1"/>
  <c r="AE999" i="64" a="1"/>
  <c r="AE1183" i="64" a="1"/>
  <c r="BE999" i="64" a="1"/>
  <c r="AE1788" i="64" a="1"/>
  <c r="AE2203" i="64" a="1"/>
  <c r="AE408" i="64" a="1"/>
  <c r="BE1788" i="64" a="1"/>
  <c r="AE1139" i="64" a="1"/>
  <c r="BF1426" i="64"/>
  <c r="BD1358" i="64" a="1"/>
  <c r="BF1515" i="64"/>
  <c r="BE1139" i="64" a="1"/>
  <c r="BF1448" i="64"/>
  <c r="AE1251" i="64" a="1"/>
  <c r="BE1356" i="64" a="1"/>
  <c r="AE1356" i="64" a="1"/>
  <c r="BE2361" i="64" a="1"/>
  <c r="AE1544" i="64" a="1"/>
  <c r="BE1544" i="64" a="1"/>
  <c r="BC1359" i="64" a="1"/>
  <c r="AE1381" i="64"/>
  <c r="BF1492" i="64"/>
  <c r="BF1403" i="64"/>
  <c r="BE1183" i="64" a="1"/>
  <c r="AF1358" i="64" a="1"/>
  <c r="BE1251" i="64" a="1"/>
  <c r="AE2361" i="64" a="1"/>
  <c r="AG1359" i="64" a="1"/>
  <c r="BE2203" i="64" a="1"/>
  <c r="AH17" i="1393" l="1"/>
  <c r="BH10" i="1393"/>
  <c r="BH14" i="861" s="1"/>
  <c r="BH21" i="1393"/>
  <c r="BH15" i="1393"/>
  <c r="BG14" i="1393"/>
  <c r="AG17" i="1391"/>
  <c r="AG18" i="1391" s="1"/>
  <c r="BH7" i="1389"/>
  <c r="BH7" i="1391"/>
  <c r="BI2" i="1389"/>
  <c r="BI2" i="1391"/>
  <c r="BG13" i="1389"/>
  <c r="BH1" i="1389"/>
  <c r="BH1" i="1391"/>
  <c r="BG15" i="1391"/>
  <c r="BG10" i="1391"/>
  <c r="BG13" i="861" s="1"/>
  <c r="BG21" i="1391"/>
  <c r="BF14" i="1391"/>
  <c r="BG4" i="1389"/>
  <c r="BG4" i="1391"/>
  <c r="BH3" i="1389"/>
  <c r="BH13" i="1389" s="1"/>
  <c r="BH3" i="1391"/>
  <c r="AM24" i="861"/>
  <c r="BG1424" i="64" a="1"/>
  <c r="BG1424" i="64" s="1"/>
  <c r="BG1425" i="64" a="1"/>
  <c r="BG1425" i="64" s="1"/>
  <c r="BG1513" i="64" a="1"/>
  <c r="BG1513" i="64" s="1"/>
  <c r="BG1514" i="64" a="1"/>
  <c r="BG1514" i="64" s="1"/>
  <c r="BG1469" i="64" a="1"/>
  <c r="BG1469" i="64" s="1"/>
  <c r="BG1491" i="64" a="1"/>
  <c r="BG1491" i="64" s="1"/>
  <c r="BG1402" i="64" a="1"/>
  <c r="BG1402" i="64" s="1"/>
  <c r="BG1447" i="64" a="1"/>
  <c r="BG1447" i="64" s="1"/>
  <c r="BF20" i="864"/>
  <c r="BF100" i="861" s="1"/>
  <c r="BF101" i="861" s="1"/>
  <c r="BG656" i="64" a="1"/>
  <c r="BG656" i="64" s="1"/>
  <c r="BG652" i="64" a="1"/>
  <c r="BG652" i="64" s="1"/>
  <c r="BG646" i="64" a="1"/>
  <c r="BG646" i="64" s="1"/>
  <c r="BG647" i="64" s="1"/>
  <c r="AV644" i="64"/>
  <c r="AV648" i="64" s="1"/>
  <c r="AU649" i="64"/>
  <c r="AU653" i="64"/>
  <c r="AU657" i="64" s="1"/>
  <c r="BF33" i="863"/>
  <c r="BF17" i="863" s="1"/>
  <c r="BF33" i="861" s="1"/>
  <c r="BF21" i="863"/>
  <c r="BF44" i="863"/>
  <c r="BG4" i="64"/>
  <c r="BH3" i="64"/>
  <c r="BH1" i="64"/>
  <c r="BI2" i="64"/>
  <c r="BH7" i="64"/>
  <c r="AV460" i="64"/>
  <c r="AU461" i="64"/>
  <c r="AU463" i="64"/>
  <c r="AR512" i="64"/>
  <c r="AS511" i="64"/>
  <c r="AR514" i="64"/>
  <c r="BI2" i="864"/>
  <c r="BG4" i="864"/>
  <c r="BG4" i="863"/>
  <c r="BH3" i="863"/>
  <c r="BH3" i="864"/>
  <c r="BH1" i="864"/>
  <c r="BH1" i="863"/>
  <c r="BH7" i="864"/>
  <c r="BH7" i="863"/>
  <c r="BI3" i="861"/>
  <c r="BI3" i="1393" s="1"/>
  <c r="BH4" i="861"/>
  <c r="BH4" i="1393" s="1"/>
  <c r="AG140" i="64"/>
  <c r="AG141" i="64" s="1"/>
  <c r="AF1092" i="64"/>
  <c r="AF138" i="64"/>
  <c r="AF123" i="64"/>
  <c r="AF1107" i="64"/>
  <c r="AG1109" i="64"/>
  <c r="AG1110" i="64" s="1"/>
  <c r="AE1183" i="64"/>
  <c r="AE1544" i="64"/>
  <c r="AE1356" i="64"/>
  <c r="AE999" i="64"/>
  <c r="AE1788" i="64"/>
  <c r="AE1790" i="64" s="1"/>
  <c r="AF1358" i="64"/>
  <c r="AE1139" i="64"/>
  <c r="AE408" i="64"/>
  <c r="AE1251" i="64"/>
  <c r="AE1258" i="64" s="1"/>
  <c r="AE2203" i="64"/>
  <c r="AE2205" i="64" s="1"/>
  <c r="AG1359" i="64"/>
  <c r="AE2361" i="64"/>
  <c r="AE2370" i="64" s="1"/>
  <c r="AE1103" i="64"/>
  <c r="AE1088" i="64"/>
  <c r="AE1087" i="64"/>
  <c r="AE1102" i="64"/>
  <c r="AE122" i="64"/>
  <c r="AE137" i="64"/>
  <c r="AE136" i="64"/>
  <c r="AE121" i="64"/>
  <c r="AE358" i="64"/>
  <c r="AE360" i="64" s="1"/>
  <c r="AE1958" i="64"/>
  <c r="AE1308" i="64"/>
  <c r="AE1309" i="64" s="1"/>
  <c r="AE1311" i="64" s="1"/>
  <c r="AE135" i="64"/>
  <c r="AE120" i="64"/>
  <c r="AE1104" i="64"/>
  <c r="AE1089" i="64"/>
  <c r="AE119" i="64"/>
  <c r="AE134" i="64"/>
  <c r="AF1148" i="64"/>
  <c r="AF1153" i="64"/>
  <c r="AD357" i="64" a="1"/>
  <c r="AD357" i="64" s="1"/>
  <c r="AD1182" i="64" a="1"/>
  <c r="AD1182" i="64" s="1"/>
  <c r="AD1310" i="64" a="1"/>
  <c r="AD1310" i="64" s="1"/>
  <c r="AD1306" i="64" a="1"/>
  <c r="AD1306" i="64" s="1"/>
  <c r="AD106" i="64" a="1"/>
  <c r="AD106" i="64" s="1"/>
  <c r="AD1065" i="64" a="1"/>
  <c r="AD1065" i="64" s="1"/>
  <c r="AD1073" i="64" s="1"/>
  <c r="AD1355" i="64" a="1"/>
  <c r="AD1355" i="64" s="1"/>
  <c r="AD1250" i="64" a="1"/>
  <c r="AD1250" i="64" s="1"/>
  <c r="AD2362" i="64" a="1"/>
  <c r="AD2362" i="64" s="1"/>
  <c r="AD2202" i="64" a="1"/>
  <c r="AD2202" i="64" s="1"/>
  <c r="AD2204" i="64" a="1"/>
  <c r="AD2204" i="64" s="1"/>
  <c r="AD1307" i="64" a="1"/>
  <c r="AD1307" i="64" s="1"/>
  <c r="AD115" i="64" a="1"/>
  <c r="AD115" i="64" s="1"/>
  <c r="AD104" i="64" a="1"/>
  <c r="AD104" i="64" s="1"/>
  <c r="AD1098" i="64" a="1"/>
  <c r="AD1098" i="64" s="1"/>
  <c r="AD1066" i="64" a="1"/>
  <c r="AD1066" i="64" s="1"/>
  <c r="AD1074" i="64" s="1"/>
  <c r="AD204" i="64" a="1"/>
  <c r="AD204" i="64" s="1"/>
  <c r="AD308" i="64" a="1"/>
  <c r="AD308" i="64" s="1"/>
  <c r="AD1957" i="64" a="1"/>
  <c r="AD1957" i="64" s="1"/>
  <c r="AD1789" i="64" a="1"/>
  <c r="AD1789" i="64" s="1"/>
  <c r="AD1140" i="64" a="1"/>
  <c r="AD1140" i="64" s="1"/>
  <c r="AD113" i="64" a="1"/>
  <c r="AD113" i="64" s="1"/>
  <c r="AD103" i="64" a="1"/>
  <c r="AD103" i="64" s="1"/>
  <c r="AD1097" i="64" a="1"/>
  <c r="AD1097" i="64" s="1"/>
  <c r="AD1067" i="64" a="1"/>
  <c r="AD1067" i="64" s="1"/>
  <c r="AD1075" i="64" s="1"/>
  <c r="AD1040" i="64" a="1"/>
  <c r="AD1040" i="64" s="1"/>
  <c r="AD1002" i="64" a="1"/>
  <c r="AD1002" i="64" s="1"/>
  <c r="AD1956" i="64" a="1"/>
  <c r="AD1956" i="64" s="1"/>
  <c r="AD1787" i="64" a="1"/>
  <c r="AD1787" i="64" s="1"/>
  <c r="AD107" i="64" a="1"/>
  <c r="AD107" i="64" s="1"/>
  <c r="AD112" i="64" a="1"/>
  <c r="AD112" i="64" s="1"/>
  <c r="AD1096" i="64" a="1"/>
  <c r="AD1096" i="64" s="1"/>
  <c r="AD1068" i="64" a="1"/>
  <c r="AD1068" i="64" s="1"/>
  <c r="AD1076" i="64" s="1"/>
  <c r="AD483" i="64" a="1"/>
  <c r="AD483" i="64" s="1"/>
  <c r="AD514" i="64" s="1"/>
  <c r="AD776" i="64" a="1"/>
  <c r="AD776" i="64" s="1"/>
  <c r="AD1622" i="64" a="1"/>
  <c r="AD1622" i="64" s="1"/>
  <c r="AD127" i="64" a="1"/>
  <c r="AD127" i="64" s="1"/>
  <c r="AD114" i="64" a="1"/>
  <c r="AD114" i="64" s="1"/>
  <c r="AD1380" i="64" a="1"/>
  <c r="AD1380" i="64" s="1"/>
  <c r="AD1099" i="64" a="1"/>
  <c r="AD1099" i="64" s="1"/>
  <c r="AD1082" i="64" a="1"/>
  <c r="AD1082" i="64" s="1"/>
  <c r="AD130" i="64" a="1"/>
  <c r="AD130" i="64" s="1"/>
  <c r="AD998" i="64" a="1"/>
  <c r="AD998" i="64" s="1"/>
  <c r="AD432" i="64" a="1"/>
  <c r="AD432" i="64" s="1"/>
  <c r="AD463" i="64" s="1"/>
  <c r="AD1543" i="64" a="1"/>
  <c r="AD1543" i="64" s="1"/>
  <c r="AD765" i="64" a="1"/>
  <c r="AD765" i="64" s="1"/>
  <c r="AD126" i="64" a="1"/>
  <c r="AD126" i="64" s="1"/>
  <c r="AD111" i="64" a="1"/>
  <c r="AD111" i="64" s="1"/>
  <c r="AD1095" i="64" a="1"/>
  <c r="AD1095" i="64" s="1"/>
  <c r="AD1083" i="64" a="1"/>
  <c r="AD1083" i="64" s="1"/>
  <c r="AD356" i="64" a="1"/>
  <c r="AD356" i="64" s="1"/>
  <c r="AD407" i="64" a="1"/>
  <c r="AD407" i="64" s="1"/>
  <c r="AD782" i="64" a="1"/>
  <c r="AD782" i="64" s="1"/>
  <c r="AD128" i="64" a="1"/>
  <c r="AD128" i="64" s="1"/>
  <c r="AD342" i="64" a="1"/>
  <c r="AD342" i="64" s="1"/>
  <c r="AD1064" i="64" a="1"/>
  <c r="AD1064" i="64" s="1"/>
  <c r="AD1072" i="64" s="1"/>
  <c r="AD1006" i="64" a="1"/>
  <c r="AD1006" i="64" s="1"/>
  <c r="AD1084" i="64" a="1"/>
  <c r="AD1084" i="64" s="1"/>
  <c r="AD359" i="64" a="1"/>
  <c r="AD359" i="64" s="1"/>
  <c r="AD768" i="64" a="1"/>
  <c r="AD768" i="64" s="1"/>
  <c r="AD129" i="64" a="1"/>
  <c r="AD129" i="64" s="1"/>
  <c r="AD105" i="64" a="1"/>
  <c r="AD105" i="64" s="1"/>
  <c r="AD1081" i="64" a="1"/>
  <c r="AD1081" i="64" s="1"/>
  <c r="AD1080" i="64" a="1"/>
  <c r="AD1080" i="64" s="1"/>
  <c r="AD327" i="64" a="1"/>
  <c r="AD327" i="64" s="1"/>
  <c r="AD295" i="64" a="1"/>
  <c r="AD295" i="64" s="1"/>
  <c r="AE1105" i="64"/>
  <c r="AE1090" i="64"/>
  <c r="AF1007" i="64"/>
  <c r="AF1003" i="64"/>
  <c r="AC255" i="64"/>
  <c r="AE108" i="64"/>
  <c r="AE133" i="64"/>
  <c r="AE118" i="64"/>
  <c r="AE1091" i="64"/>
  <c r="AE1106" i="64"/>
  <c r="BB93" i="861"/>
  <c r="BC46" i="861"/>
  <c r="BE1949" i="64"/>
  <c r="BE1958" i="64" s="1"/>
  <c r="BF1956" i="64" a="1"/>
  <c r="BF1956" i="64" s="1"/>
  <c r="BF1957" i="64" a="1"/>
  <c r="BF1957" i="64" s="1"/>
  <c r="BE1356" i="64"/>
  <c r="BE1788" i="64"/>
  <c r="BE1790" i="64" s="1"/>
  <c r="BF1789" i="64" a="1"/>
  <c r="BF1789" i="64" s="1"/>
  <c r="BF1787" i="64" a="1"/>
  <c r="BF1787" i="64" s="1"/>
  <c r="BF357" i="64" a="1"/>
  <c r="BF357" i="64" s="1"/>
  <c r="BF359" i="64" a="1"/>
  <c r="BF359" i="64" s="1"/>
  <c r="BE358" i="64"/>
  <c r="BE360" i="64" s="1"/>
  <c r="BF432" i="64" a="1"/>
  <c r="BF432" i="64" s="1"/>
  <c r="BF356" i="64" a="1"/>
  <c r="BF356" i="64" s="1"/>
  <c r="BF483" i="64" a="1"/>
  <c r="BF483" i="64" s="1"/>
  <c r="BE408" i="64"/>
  <c r="BE1544" i="64"/>
  <c r="BF1543" i="64" a="1"/>
  <c r="BF1543" i="64" s="1"/>
  <c r="BF407" i="64" a="1"/>
  <c r="BF407" i="64" s="1"/>
  <c r="BE1251" i="64"/>
  <c r="BE1183" i="64"/>
  <c r="BD1258" i="64"/>
  <c r="BF1182" i="64" a="1"/>
  <c r="BF1182" i="64" s="1"/>
  <c r="BF1250" i="64" a="1"/>
  <c r="BF1250" i="64" s="1"/>
  <c r="BE2361" i="64"/>
  <c r="BE2370" i="64" s="1"/>
  <c r="BF2362" i="64" a="1"/>
  <c r="BF2362" i="64" s="1"/>
  <c r="BR2392" i="64"/>
  <c r="BE1139" i="64"/>
  <c r="BE2203" i="64"/>
  <c r="BE2205" i="64" s="1"/>
  <c r="BC1154" i="64" a="1"/>
  <c r="BC1154" i="64" s="1"/>
  <c r="BF2202" i="64" a="1"/>
  <c r="BF2202" i="64" s="1"/>
  <c r="BF1140" i="64" a="1"/>
  <c r="BF1140" i="64" s="1"/>
  <c r="BD1148" i="64"/>
  <c r="BD1153" i="64"/>
  <c r="BF1310" i="64" a="1"/>
  <c r="BF1310" i="64" s="1"/>
  <c r="BF2204" i="64" a="1"/>
  <c r="BF2204" i="64" s="1"/>
  <c r="BF1306" i="64" a="1"/>
  <c r="BF1306" i="64" s="1"/>
  <c r="BF1307" i="64" a="1"/>
  <c r="BF1307" i="64" s="1"/>
  <c r="BE1308" i="64"/>
  <c r="BE1309" i="64" s="1"/>
  <c r="BE1311" i="64" s="1"/>
  <c r="BF776" i="64" a="1"/>
  <c r="BF776" i="64" s="1"/>
  <c r="BF765" i="64" a="1"/>
  <c r="BF765" i="64" s="1"/>
  <c r="BF768" i="64" a="1"/>
  <c r="BF768" i="64" s="1"/>
  <c r="BF782" i="64" a="1"/>
  <c r="BF782" i="64" s="1"/>
  <c r="BE122" i="64"/>
  <c r="BE137" i="64"/>
  <c r="BF107" i="64" a="1"/>
  <c r="BF107" i="64" s="1"/>
  <c r="BF1622" i="64" a="1"/>
  <c r="BF1622" i="64" s="1"/>
  <c r="BE136" i="64"/>
  <c r="BE135" i="64"/>
  <c r="BD123" i="64"/>
  <c r="BE119" i="64"/>
  <c r="BE134" i="64"/>
  <c r="BE133" i="64"/>
  <c r="AZ141" i="64"/>
  <c r="BE121" i="64"/>
  <c r="BE120" i="64"/>
  <c r="BE118" i="64"/>
  <c r="BF112" i="64" a="1"/>
  <c r="BF112" i="64" s="1"/>
  <c r="BF130" i="64" a="1"/>
  <c r="BF130" i="64" s="1"/>
  <c r="BF115" i="64" a="1"/>
  <c r="BF115" i="64" s="1"/>
  <c r="BF129" i="64" a="1"/>
  <c r="BF129" i="64" s="1"/>
  <c r="BF127" i="64" a="1"/>
  <c r="BF127" i="64" s="1"/>
  <c r="BF113" i="64" a="1"/>
  <c r="BF113" i="64" s="1"/>
  <c r="BF126" i="64" a="1"/>
  <c r="BF126" i="64" s="1"/>
  <c r="BF114" i="64" a="1"/>
  <c r="BF114" i="64" s="1"/>
  <c r="BF128" i="64" a="1"/>
  <c r="BF128" i="64" s="1"/>
  <c r="BF111" i="64" a="1"/>
  <c r="BF111" i="64" s="1"/>
  <c r="BB138" i="64"/>
  <c r="BF342" i="64" a="1"/>
  <c r="BF342" i="64" s="1"/>
  <c r="BF104" i="64" a="1"/>
  <c r="BF104" i="64" s="1"/>
  <c r="BF103" i="64" a="1"/>
  <c r="BF103" i="64" s="1"/>
  <c r="BF106" i="64" a="1"/>
  <c r="BF106" i="64" s="1"/>
  <c r="BF105" i="64" a="1"/>
  <c r="BF105" i="64" s="1"/>
  <c r="BE108" i="64"/>
  <c r="BF1380" i="64" a="1"/>
  <c r="BF1380" i="64" s="1"/>
  <c r="BC1109" i="64"/>
  <c r="BE1106" i="64"/>
  <c r="BE1105" i="64"/>
  <c r="BD1107" i="64"/>
  <c r="BE1104" i="64"/>
  <c r="BE1102" i="64"/>
  <c r="BE1103" i="64"/>
  <c r="BF1098" i="64" a="1"/>
  <c r="BF1098" i="64" s="1"/>
  <c r="BF1099" i="64" a="1"/>
  <c r="BF1099" i="64" s="1"/>
  <c r="BF1095" i="64" a="1"/>
  <c r="BF1095" i="64" s="1"/>
  <c r="BF1096" i="64" a="1"/>
  <c r="BF1096" i="64" s="1"/>
  <c r="BF1097" i="64" a="1"/>
  <c r="BF1097" i="64" s="1"/>
  <c r="BE1091" i="64"/>
  <c r="BE1090" i="64"/>
  <c r="BD1092" i="64"/>
  <c r="BE1088" i="64"/>
  <c r="BE1089" i="64"/>
  <c r="BE1087" i="64"/>
  <c r="BF1082" i="64" a="1"/>
  <c r="BF1082" i="64" s="1"/>
  <c r="BF1083" i="64" a="1"/>
  <c r="BF1083" i="64" s="1"/>
  <c r="BF1084" i="64" a="1"/>
  <c r="BF1084" i="64" s="1"/>
  <c r="BF1064" i="64" a="1"/>
  <c r="BF1064" i="64" s="1"/>
  <c r="BF1072" i="64" s="1"/>
  <c r="BF1065" i="64" a="1"/>
  <c r="BF1065" i="64" s="1"/>
  <c r="BF1073" i="64" s="1"/>
  <c r="BF1068" i="64" a="1"/>
  <c r="BF1068" i="64" s="1"/>
  <c r="BF1076" i="64" s="1"/>
  <c r="BF1081" i="64" a="1"/>
  <c r="BF1081" i="64" s="1"/>
  <c r="BF1080" i="64" a="1"/>
  <c r="BF1080" i="64" s="1"/>
  <c r="BF1066" i="64" a="1"/>
  <c r="BF1066" i="64" s="1"/>
  <c r="BF1074" i="64" s="1"/>
  <c r="BF1067" i="64" a="1"/>
  <c r="BF1067" i="64" s="1"/>
  <c r="BF1075" i="64" s="1"/>
  <c r="BF204" i="64" a="1"/>
  <c r="BF204" i="64" s="1"/>
  <c r="BC1359" i="64"/>
  <c r="BD1358" i="64"/>
  <c r="BF327" i="64" a="1"/>
  <c r="BF327" i="64" s="1"/>
  <c r="BF1355" i="64" a="1"/>
  <c r="BF1355" i="64" s="1"/>
  <c r="BF308" i="64" a="1"/>
  <c r="BF308" i="64" s="1"/>
  <c r="BF1040" i="64" a="1"/>
  <c r="BF1040" i="64" s="1"/>
  <c r="BF1006" i="64" a="1"/>
  <c r="BF1006" i="64" s="1"/>
  <c r="BF295" i="64" a="1"/>
  <c r="BF295" i="64" s="1"/>
  <c r="BD1003" i="64"/>
  <c r="BE999" i="64"/>
  <c r="BE1007" i="64" s="1"/>
  <c r="BF1002" i="64" a="1"/>
  <c r="BF1002" i="64" s="1"/>
  <c r="BF998" i="64" a="1"/>
  <c r="BF998" i="64" s="1"/>
  <c r="AZ2416" i="64"/>
  <c r="BG255" i="64"/>
  <c r="BJ2" i="861"/>
  <c r="BJ2" i="1393" s="1"/>
  <c r="BI1" i="861"/>
  <c r="BI1" i="1393" s="1"/>
  <c r="BI7" i="861"/>
  <c r="BI7" i="1393"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57" i="64"/>
  <c r="AY2459" i="64"/>
  <c r="AZ2436" i="64"/>
  <c r="AZ2438" i="64" s="1"/>
  <c r="E1338" i="64"/>
  <c r="E1337" i="64"/>
  <c r="E1334" i="64"/>
  <c r="E1333" i="64"/>
  <c r="E1332" i="64"/>
  <c r="E1330" i="64"/>
  <c r="AD408" i="64" a="1"/>
  <c r="AF1359" i="64" a="1"/>
  <c r="BE1358" i="64" a="1"/>
  <c r="BF1183" i="64" a="1"/>
  <c r="BG1470" i="64"/>
  <c r="AD1139" i="64" a="1"/>
  <c r="BG1492" i="64"/>
  <c r="AD1356" i="64" a="1"/>
  <c r="AD1788" i="64" a="1"/>
  <c r="BF1788" i="64" a="1"/>
  <c r="BF2203" i="64" a="1"/>
  <c r="AD2361" i="64" a="1"/>
  <c r="AD1183" i="64" a="1"/>
  <c r="BF999" i="64" a="1"/>
  <c r="BG1448" i="64"/>
  <c r="AD2203" i="64" a="1"/>
  <c r="BF1251" i="64" a="1"/>
  <c r="AE1358" i="64" a="1"/>
  <c r="BD1359" i="64" a="1"/>
  <c r="BG1515" i="64"/>
  <c r="AD999" i="64" a="1"/>
  <c r="BF2361" i="64" a="1"/>
  <c r="BF1544" i="64" a="1"/>
  <c r="AD1381" i="64"/>
  <c r="BG1426" i="64"/>
  <c r="BF1139" i="64" a="1"/>
  <c r="AD1544" i="64" a="1"/>
  <c r="BF1381" i="64"/>
  <c r="BG1403" i="64"/>
  <c r="BF1356" i="64" a="1"/>
  <c r="BF408" i="64" a="1"/>
  <c r="AD1251" i="64" a="1"/>
  <c r="AG22" i="1391" l="1"/>
  <c r="AG18" i="861" s="1"/>
  <c r="BI15" i="1393"/>
  <c r="BI10" i="1393"/>
  <c r="BI14" i="861" s="1"/>
  <c r="BI21" i="1393"/>
  <c r="BH14" i="1393"/>
  <c r="AH13" i="1391"/>
  <c r="AH16" i="1391" s="1"/>
  <c r="AH18" i="1393"/>
  <c r="AI13" i="1393"/>
  <c r="AH22" i="1393"/>
  <c r="AH19" i="861" s="1"/>
  <c r="BG14" i="1391"/>
  <c r="BI7" i="1389"/>
  <c r="BI7" i="1391"/>
  <c r="BI1" i="1389"/>
  <c r="BI1" i="1391"/>
  <c r="BJ2" i="1389"/>
  <c r="BJ2" i="1391"/>
  <c r="BH22" i="1389"/>
  <c r="BH15" i="1391"/>
  <c r="BH21" i="1391"/>
  <c r="BH10" i="1391"/>
  <c r="BH13" i="861" s="1"/>
  <c r="BH4" i="1389"/>
  <c r="BH4" i="1391"/>
  <c r="BI3" i="1389"/>
  <c r="BI13" i="1389" s="1"/>
  <c r="BI3" i="1391"/>
  <c r="BH1424" i="64" a="1"/>
  <c r="BH1424" i="64" s="1"/>
  <c r="BH1425" i="64" a="1"/>
  <c r="BH1425" i="64" s="1"/>
  <c r="BH1513" i="64" a="1"/>
  <c r="BH1513" i="64" s="1"/>
  <c r="BH1514" i="64" a="1"/>
  <c r="BH1514" i="64" s="1"/>
  <c r="BH1469" i="64" a="1"/>
  <c r="BH1469" i="64" s="1"/>
  <c r="BH1491" i="64" a="1"/>
  <c r="BH1491" i="64" s="1"/>
  <c r="BH1402" i="64" a="1"/>
  <c r="BH1402" i="64" s="1"/>
  <c r="BH1447" i="64" a="1"/>
  <c r="BH1447" i="64" s="1"/>
  <c r="AV653" i="64"/>
  <c r="AV657" i="64" s="1"/>
  <c r="AV649" i="64"/>
  <c r="AW644" i="64"/>
  <c r="AW648" i="64" s="1"/>
  <c r="BH656" i="64" a="1"/>
  <c r="BH656" i="64" s="1"/>
  <c r="BH652" i="64" a="1"/>
  <c r="BH652" i="64" s="1"/>
  <c r="BH646" i="64" a="1"/>
  <c r="BH646" i="64" s="1"/>
  <c r="BH647" i="64" s="1"/>
  <c r="BG20" i="864"/>
  <c r="BG100" i="861" s="1"/>
  <c r="BG101" i="861" s="1"/>
  <c r="BG21" i="863"/>
  <c r="BG33" i="863"/>
  <c r="BG17" i="863" s="1"/>
  <c r="BG33" i="861" s="1"/>
  <c r="BG44" i="863"/>
  <c r="BI7" i="64"/>
  <c r="BI1" i="64"/>
  <c r="BJ2" i="64"/>
  <c r="BH4" i="64"/>
  <c r="BI3" i="64"/>
  <c r="AT511" i="64"/>
  <c r="AS512" i="64"/>
  <c r="AS514" i="64"/>
  <c r="AV461" i="64"/>
  <c r="AW460" i="64"/>
  <c r="AV463" i="64"/>
  <c r="BJ2" i="864"/>
  <c r="BI7" i="863"/>
  <c r="BI7" i="864"/>
  <c r="BH4" i="864"/>
  <c r="BH4" i="863"/>
  <c r="BI1" i="863"/>
  <c r="BI1" i="864"/>
  <c r="BI3" i="864"/>
  <c r="BI3" i="863"/>
  <c r="AE123" i="64"/>
  <c r="BJ3" i="861"/>
  <c r="BJ3" i="1393" s="1"/>
  <c r="BI4" i="861"/>
  <c r="BI4" i="1393" s="1"/>
  <c r="AF1109" i="64"/>
  <c r="AF1110" i="64" s="1"/>
  <c r="AF140" i="64"/>
  <c r="AF141" i="64" s="1"/>
  <c r="AD1958" i="64"/>
  <c r="BA1961" i="64" s="1"/>
  <c r="AE138" i="64"/>
  <c r="AE1107" i="64"/>
  <c r="AE1092" i="64"/>
  <c r="AD358" i="64"/>
  <c r="AD360" i="64" s="1"/>
  <c r="AD2203" i="64"/>
  <c r="AD2205" i="64" s="1"/>
  <c r="AD1183" i="64"/>
  <c r="AD1190" i="64" s="1"/>
  <c r="AD2361" i="64"/>
  <c r="AD2370" i="64" s="1"/>
  <c r="AD1251" i="64"/>
  <c r="AD1258" i="64" s="1"/>
  <c r="AF1359" i="64"/>
  <c r="AD1544" i="64"/>
  <c r="AD1356" i="64"/>
  <c r="AD408" i="64"/>
  <c r="AD1788" i="64"/>
  <c r="AD1790" i="64" s="1"/>
  <c r="AD999" i="64"/>
  <c r="AD1139" i="64"/>
  <c r="AE1358" i="64"/>
  <c r="AC776" i="64" a="1"/>
  <c r="AC776" i="64" s="1"/>
  <c r="AC1622" i="64" a="1"/>
  <c r="AC1622" i="64" s="1"/>
  <c r="AC130" i="64" a="1"/>
  <c r="AC130" i="64" s="1"/>
  <c r="AC1099" i="64" a="1"/>
  <c r="AC1099" i="64" s="1"/>
  <c r="AC1068" i="64" a="1"/>
  <c r="AC1068" i="64" s="1"/>
  <c r="AC1076" i="64" s="1"/>
  <c r="AC327" i="64" a="1"/>
  <c r="AC327" i="64" s="1"/>
  <c r="AC295" i="64" a="1"/>
  <c r="AC295" i="64" s="1"/>
  <c r="AC1067" i="64" a="1"/>
  <c r="AC1067" i="64" s="1"/>
  <c r="AC1075" i="64" s="1"/>
  <c r="AC1182" i="64" a="1"/>
  <c r="AC1182" i="64" s="1"/>
  <c r="AC765" i="64" a="1"/>
  <c r="AC765" i="64" s="1"/>
  <c r="AC782" i="64" a="1"/>
  <c r="AC782" i="64" s="1"/>
  <c r="AC115" i="64" a="1"/>
  <c r="AC115" i="64" s="1"/>
  <c r="AC342" i="64" a="1"/>
  <c r="AC342" i="64" s="1"/>
  <c r="AC1082" i="64" a="1"/>
  <c r="AC1082" i="64" s="1"/>
  <c r="AC204" i="64" a="1"/>
  <c r="AC204" i="64" s="1"/>
  <c r="AC1355" i="64" a="1"/>
  <c r="AC1355" i="64" s="1"/>
  <c r="AC308" i="64" a="1"/>
  <c r="AC308" i="64" s="1"/>
  <c r="AC357" i="64" a="1"/>
  <c r="AC357" i="64" s="1"/>
  <c r="AC1006" i="64" a="1"/>
  <c r="AC1006" i="64" s="1"/>
  <c r="AC1250" i="64" a="1"/>
  <c r="AC1250" i="64" s="1"/>
  <c r="AC1310" i="64" a="1"/>
  <c r="AC1310" i="64" s="1"/>
  <c r="AC768" i="64" a="1"/>
  <c r="AC768" i="64" s="1"/>
  <c r="AC113" i="64" a="1"/>
  <c r="AC113" i="64" s="1"/>
  <c r="AC106" i="64" a="1"/>
  <c r="AC106" i="64" s="1"/>
  <c r="AC1083" i="64" a="1"/>
  <c r="AC1083" i="64" s="1"/>
  <c r="AC1040" i="64" a="1"/>
  <c r="AC1040" i="64" s="1"/>
  <c r="AC1002" i="64" a="1"/>
  <c r="AC1002" i="64" s="1"/>
  <c r="AC998" i="64" a="1"/>
  <c r="AC998" i="64" s="1"/>
  <c r="AC432" i="64" a="1"/>
  <c r="AC432" i="64" s="1"/>
  <c r="AC463" i="64" s="1"/>
  <c r="AC483" i="64" a="1"/>
  <c r="AC483" i="64" s="1"/>
  <c r="AC514" i="64" s="1"/>
  <c r="AC1543" i="64" a="1"/>
  <c r="AC1543" i="64" s="1"/>
  <c r="AC2204" i="64" a="1"/>
  <c r="AC2204" i="64" s="1"/>
  <c r="AC114" i="64" a="1"/>
  <c r="AC114" i="64" s="1"/>
  <c r="AC112" i="64" a="1"/>
  <c r="AC112" i="64" s="1"/>
  <c r="AC105" i="64" a="1"/>
  <c r="AC105" i="64" s="1"/>
  <c r="AC1084" i="64" a="1"/>
  <c r="AC1084" i="64" s="1"/>
  <c r="AC1065" i="64" a="1"/>
  <c r="AC1065" i="64" s="1"/>
  <c r="AC1073" i="64" s="1"/>
  <c r="AC1957" i="64" a="1"/>
  <c r="AC1957" i="64" s="1"/>
  <c r="AC356" i="64" a="1"/>
  <c r="AC356" i="64" s="1"/>
  <c r="AC407" i="64" a="1"/>
  <c r="AC407" i="64" s="1"/>
  <c r="AC2202" i="64" a="1"/>
  <c r="AC2202" i="64" s="1"/>
  <c r="AC127" i="64" a="1"/>
  <c r="AC127" i="64" s="1"/>
  <c r="AC111" i="64" a="1"/>
  <c r="AC111" i="64" s="1"/>
  <c r="AC104" i="64" a="1"/>
  <c r="AC104" i="64" s="1"/>
  <c r="AC1098" i="64" a="1"/>
  <c r="AC1098" i="64" s="1"/>
  <c r="AC1080" i="64" a="1"/>
  <c r="AC1080" i="64" s="1"/>
  <c r="AC1307" i="64" a="1"/>
  <c r="AC1307" i="64" s="1"/>
  <c r="AC1096" i="64" a="1"/>
  <c r="AC1096" i="64" s="1"/>
  <c r="AC1956" i="64" a="1"/>
  <c r="AC1956" i="64" s="1"/>
  <c r="AC1789" i="64" a="1"/>
  <c r="AC1789" i="64" s="1"/>
  <c r="AC1140" i="64" a="1"/>
  <c r="AC1140" i="64" s="1"/>
  <c r="AC126" i="64" a="1"/>
  <c r="AC126" i="64" s="1"/>
  <c r="AC103" i="64" a="1"/>
  <c r="AC103" i="64" s="1"/>
  <c r="AC1380" i="64" a="1"/>
  <c r="AC1380" i="64" s="1"/>
  <c r="AC1097" i="64" a="1"/>
  <c r="AC1097" i="64" s="1"/>
  <c r="AC1081" i="64" a="1"/>
  <c r="AC1081" i="64" s="1"/>
  <c r="AC2555" i="64" a="1"/>
  <c r="AC2555" i="64" s="1"/>
  <c r="AC2562" i="64" s="1"/>
  <c r="AC107" i="64" a="1"/>
  <c r="AC107" i="64" s="1"/>
  <c r="AC1787" i="64" a="1"/>
  <c r="AC1787" i="64" s="1"/>
  <c r="AC359" i="64" a="1"/>
  <c r="AC359" i="64" s="1"/>
  <c r="AC2362" i="64" a="1"/>
  <c r="AC2362" i="64" s="1"/>
  <c r="AC1306" i="64" a="1"/>
  <c r="AC1306" i="64" s="1"/>
  <c r="AC128" i="64" a="1"/>
  <c r="AC128" i="64" s="1"/>
  <c r="AC1095" i="64" a="1"/>
  <c r="AC1095" i="64" s="1"/>
  <c r="AC1066" i="64" a="1"/>
  <c r="AC1066" i="64" s="1"/>
  <c r="AC1074" i="64" s="1"/>
  <c r="AC1064" i="64" a="1"/>
  <c r="AC1064" i="64" s="1"/>
  <c r="AC1072" i="64" s="1"/>
  <c r="AC129" i="64" a="1"/>
  <c r="AC129" i="64" s="1"/>
  <c r="AD1102" i="64"/>
  <c r="AD1087" i="64"/>
  <c r="AD1105" i="64"/>
  <c r="AD1090" i="64"/>
  <c r="BB1961" i="64"/>
  <c r="AE1148" i="64"/>
  <c r="AE1153" i="64"/>
  <c r="AP1154" i="64" s="1" a="1"/>
  <c r="AP1154" i="64" s="1"/>
  <c r="AD135" i="64"/>
  <c r="AD120" i="64"/>
  <c r="AD137" i="64"/>
  <c r="AD122" i="64"/>
  <c r="AD1104" i="64"/>
  <c r="AD1089" i="64"/>
  <c r="AD133" i="64"/>
  <c r="AD118" i="64"/>
  <c r="AD108" i="64"/>
  <c r="AD119" i="64"/>
  <c r="AD134" i="64"/>
  <c r="AD1103" i="64"/>
  <c r="AD1088" i="64"/>
  <c r="AQ1154" i="64" a="1"/>
  <c r="AQ1154" i="64" s="1"/>
  <c r="AE1007" i="64"/>
  <c r="AE1003" i="64"/>
  <c r="AD121" i="64"/>
  <c r="AD136" i="64"/>
  <c r="AB255" i="64"/>
  <c r="AD1308" i="64"/>
  <c r="AD1309" i="64" s="1"/>
  <c r="AD1311" i="64" s="1"/>
  <c r="AD1106" i="64"/>
  <c r="AD1091" i="64"/>
  <c r="BC93" i="861"/>
  <c r="BC64" i="861"/>
  <c r="BF1949" i="64"/>
  <c r="BF1958" i="64" s="1"/>
  <c r="BF1961" i="64" s="1"/>
  <c r="BB64" i="861"/>
  <c r="BD46" i="861"/>
  <c r="BE1961" i="64"/>
  <c r="BG1956" i="64" a="1"/>
  <c r="BG1956" i="64" s="1"/>
  <c r="BG1957" i="64" a="1"/>
  <c r="BG1957" i="64" s="1"/>
  <c r="BF1356" i="64"/>
  <c r="BF1788" i="64"/>
  <c r="BF1790" i="64" s="1"/>
  <c r="BG1789" i="64" a="1"/>
  <c r="BG1789" i="64" s="1"/>
  <c r="BG1787" i="64" a="1"/>
  <c r="BG1787" i="64" s="1"/>
  <c r="BG359" i="64" a="1"/>
  <c r="BG359" i="64" s="1"/>
  <c r="BG357" i="64" a="1"/>
  <c r="BG357" i="64" s="1"/>
  <c r="BF358" i="64"/>
  <c r="BF360" i="64" s="1"/>
  <c r="BG432" i="64" a="1"/>
  <c r="BG432" i="64" s="1"/>
  <c r="BG356" i="64" a="1"/>
  <c r="BG356" i="64" s="1"/>
  <c r="BG483" i="64" a="1"/>
  <c r="BG483" i="64" s="1"/>
  <c r="BF408" i="64"/>
  <c r="BF1544" i="64"/>
  <c r="BG1543" i="64" a="1"/>
  <c r="BG1543" i="64" s="1"/>
  <c r="BG407" i="64" a="1"/>
  <c r="BG407" i="64" s="1"/>
  <c r="BF1251" i="64"/>
  <c r="BF1183" i="64"/>
  <c r="BG1182" i="64" a="1"/>
  <c r="BG1182" i="64" s="1"/>
  <c r="BG1250" i="64" a="1"/>
  <c r="BG1250" i="64" s="1"/>
  <c r="BE1258" i="64"/>
  <c r="BF2361" i="64"/>
  <c r="BF2370" i="64" s="1"/>
  <c r="BG2362" i="64" a="1"/>
  <c r="BG2362" i="64" s="1"/>
  <c r="BS2392" i="64"/>
  <c r="BR2394" i="64"/>
  <c r="BF1139" i="64"/>
  <c r="BF2203" i="64"/>
  <c r="BF2205" i="64" s="1"/>
  <c r="BD1154" i="64" a="1"/>
  <c r="BD1154" i="64" s="1"/>
  <c r="BG2202" i="64" a="1"/>
  <c r="BG2202" i="64" s="1"/>
  <c r="BG1140" i="64" a="1"/>
  <c r="BG1140" i="64" s="1"/>
  <c r="BE1153" i="64"/>
  <c r="BE1148" i="64"/>
  <c r="BG1310" i="64" a="1"/>
  <c r="BG1310" i="64" s="1"/>
  <c r="BG2204" i="64" a="1"/>
  <c r="BG2204" i="64" s="1"/>
  <c r="BG1306" i="64" a="1"/>
  <c r="BG1306" i="64" s="1"/>
  <c r="BG1307" i="64" a="1"/>
  <c r="BG1307" i="64" s="1"/>
  <c r="BF1308" i="64"/>
  <c r="BF1309" i="64" s="1"/>
  <c r="BF1311" i="64" s="1"/>
  <c r="BG776" i="64" a="1"/>
  <c r="BG776" i="64" s="1"/>
  <c r="BG765" i="64" a="1"/>
  <c r="BG765" i="64" s="1"/>
  <c r="BG768" i="64" a="1"/>
  <c r="BG768" i="64" s="1"/>
  <c r="BG782" i="64" a="1"/>
  <c r="BG782" i="64" s="1"/>
  <c r="BF122" i="64"/>
  <c r="BF137" i="64"/>
  <c r="BG107" i="64" a="1"/>
  <c r="BG107" i="64" s="1"/>
  <c r="BG1622" i="64" a="1"/>
  <c r="BG1622" i="64" s="1"/>
  <c r="BF135" i="64"/>
  <c r="BE123" i="64"/>
  <c r="BF136" i="64"/>
  <c r="BF133" i="64"/>
  <c r="BF119" i="64"/>
  <c r="BF134" i="64"/>
  <c r="BF120" i="64"/>
  <c r="BF121" i="64"/>
  <c r="BF118" i="64"/>
  <c r="BG130" i="64" a="1"/>
  <c r="BG130" i="64" s="1"/>
  <c r="BG129" i="64" a="1"/>
  <c r="BG129" i="64" s="1"/>
  <c r="BG115" i="64" a="1"/>
  <c r="BG115" i="64" s="1"/>
  <c r="BG127" i="64" a="1"/>
  <c r="BG127" i="64" s="1"/>
  <c r="BG113" i="64" a="1"/>
  <c r="BG113" i="64" s="1"/>
  <c r="BG126" i="64" a="1"/>
  <c r="BG126" i="64" s="1"/>
  <c r="BG114" i="64" a="1"/>
  <c r="BG114" i="64" s="1"/>
  <c r="BG128" i="64" a="1"/>
  <c r="BG128" i="64" s="1"/>
  <c r="BG111" i="64" a="1"/>
  <c r="BG111" i="64" s="1"/>
  <c r="BG112" i="64" a="1"/>
  <c r="BG112" i="64" s="1"/>
  <c r="BB140" i="64"/>
  <c r="BB141" i="64" s="1"/>
  <c r="BG342" i="64" a="1"/>
  <c r="BG342" i="64" s="1"/>
  <c r="BG103" i="64" a="1"/>
  <c r="BG103" i="64" s="1"/>
  <c r="BG106" i="64" a="1"/>
  <c r="BG106" i="64" s="1"/>
  <c r="BG105" i="64" a="1"/>
  <c r="BG105" i="64" s="1"/>
  <c r="BG104" i="64" a="1"/>
  <c r="BG104" i="64" s="1"/>
  <c r="BF108" i="64"/>
  <c r="BG1380" i="64" a="1"/>
  <c r="BG1380" i="64" s="1"/>
  <c r="BD1109" i="64"/>
  <c r="BD1110" i="64" s="1"/>
  <c r="BC1110" i="64"/>
  <c r="BF1105" i="64"/>
  <c r="BF1106" i="64"/>
  <c r="BF1104" i="64"/>
  <c r="BE1107" i="64"/>
  <c r="BF1102" i="64"/>
  <c r="BG1099" i="64" a="1"/>
  <c r="BG1099" i="64" s="1"/>
  <c r="BG1095" i="64" a="1"/>
  <c r="BG1095" i="64" s="1"/>
  <c r="BG1098" i="64" a="1"/>
  <c r="BG1098" i="64" s="1"/>
  <c r="BG1096" i="64" a="1"/>
  <c r="BG1096" i="64" s="1"/>
  <c r="BG1097" i="64" a="1"/>
  <c r="BG1097" i="64" s="1"/>
  <c r="BF1103" i="64"/>
  <c r="BF1090" i="64"/>
  <c r="BF1089" i="64"/>
  <c r="BF1091" i="64"/>
  <c r="BE1092" i="64"/>
  <c r="BF1088" i="64"/>
  <c r="BF1087" i="64"/>
  <c r="BG1068" i="64" a="1"/>
  <c r="BG1068" i="64" s="1"/>
  <c r="BG1076" i="64" s="1"/>
  <c r="BG1082" i="64" a="1"/>
  <c r="BG1082" i="64" s="1"/>
  <c r="BG1083" i="64" a="1"/>
  <c r="BG1083" i="64" s="1"/>
  <c r="BG1084" i="64" a="1"/>
  <c r="BG1084" i="64" s="1"/>
  <c r="BG1080" i="64" a="1"/>
  <c r="BG1080" i="64" s="1"/>
  <c r="BG1064" i="64" a="1"/>
  <c r="BG1064" i="64" s="1"/>
  <c r="BG1067" i="64" a="1"/>
  <c r="BG1067" i="64" s="1"/>
  <c r="BG1075" i="64" s="1"/>
  <c r="BG1065" i="64" a="1"/>
  <c r="BG1065" i="64" s="1"/>
  <c r="BG1073" i="64" s="1"/>
  <c r="BG1081" i="64" a="1"/>
  <c r="BG1081" i="64" s="1"/>
  <c r="BG1066" i="64" a="1"/>
  <c r="BG1066" i="64" s="1"/>
  <c r="BG1074" i="64" s="1"/>
  <c r="BG204" i="64" a="1"/>
  <c r="BG204" i="64" s="1"/>
  <c r="BD1359" i="64"/>
  <c r="BE1358" i="64"/>
  <c r="BG327" i="64" a="1"/>
  <c r="BG327" i="64" s="1"/>
  <c r="BG1355" i="64" a="1"/>
  <c r="BG1355" i="64" s="1"/>
  <c r="BG308" i="64" a="1"/>
  <c r="BG308" i="64" s="1"/>
  <c r="BG1040" i="64" a="1"/>
  <c r="BG1040" i="64" s="1"/>
  <c r="BG1006" i="64" a="1"/>
  <c r="BG1006" i="64" s="1"/>
  <c r="BG295" i="64" a="1"/>
  <c r="BG295" i="64" s="1"/>
  <c r="BE1003" i="64"/>
  <c r="BF999" i="64"/>
  <c r="BF1007" i="64" s="1"/>
  <c r="BG1002" i="64" a="1"/>
  <c r="BG1002" i="64" s="1"/>
  <c r="BG998" i="64" a="1"/>
  <c r="BG998" i="64" s="1"/>
  <c r="BA2416" i="64"/>
  <c r="BH255" i="64"/>
  <c r="BH18" i="864"/>
  <c r="BH17" i="864"/>
  <c r="BI19" i="864"/>
  <c r="BH16" i="864"/>
  <c r="BG53" i="863" a="1"/>
  <c r="BG53" i="863" s="1"/>
  <c r="BG49" i="863" a="1"/>
  <c r="BG49" i="863" s="1"/>
  <c r="BG51" i="863" a="1"/>
  <c r="BG51" i="863" s="1"/>
  <c r="BG34" i="863"/>
  <c r="BK2" i="861"/>
  <c r="BK2" i="1393" s="1"/>
  <c r="BJ1" i="861"/>
  <c r="BJ1" i="1393" s="1"/>
  <c r="BJ7" i="861"/>
  <c r="BJ7" i="1393"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59" i="64"/>
  <c r="BA2457" i="64"/>
  <c r="BA2436" i="64"/>
  <c r="BA2438" i="64" s="1"/>
  <c r="G1332" i="64"/>
  <c r="AE1359" i="64" a="1"/>
  <c r="AC1356" i="64" a="1"/>
  <c r="AC1183" i="64" a="1"/>
  <c r="BG1788" i="64" a="1"/>
  <c r="AC1788" i="64" a="1"/>
  <c r="BH1515" i="64"/>
  <c r="BH1403" i="64"/>
  <c r="BG1183" i="64" a="1"/>
  <c r="AC2361" i="64" a="1"/>
  <c r="AC1381" i="64"/>
  <c r="BG1251" i="64" a="1"/>
  <c r="BF1358" i="64" a="1"/>
  <c r="BH1492" i="64"/>
  <c r="BG999" i="64" a="1"/>
  <c r="AC1139" i="64" a="1"/>
  <c r="BG408" i="64" a="1"/>
  <c r="AC999" i="64" a="1"/>
  <c r="AC408" i="64" a="1"/>
  <c r="AC2203" i="64" a="1"/>
  <c r="BH1470" i="64"/>
  <c r="BH1448" i="64"/>
  <c r="AD1358" i="64" a="1"/>
  <c r="BG1356" i="64" a="1"/>
  <c r="BG2203" i="64" a="1"/>
  <c r="AC1251" i="64" a="1"/>
  <c r="AC1544" i="64" a="1"/>
  <c r="BG1139" i="64" a="1"/>
  <c r="BH1426" i="64"/>
  <c r="BG1544" i="64" a="1"/>
  <c r="BG2361" i="64" a="1"/>
  <c r="BG1381" i="64"/>
  <c r="BE1359" i="64" a="1"/>
  <c r="BI22" i="1389" l="1"/>
  <c r="AI16" i="1393"/>
  <c r="BJ15" i="1393"/>
  <c r="BJ21" i="1393"/>
  <c r="BJ10" i="1393"/>
  <c r="BJ14" i="861" s="1"/>
  <c r="BI14" i="1393"/>
  <c r="AH17" i="1391"/>
  <c r="AH18" i="1391" s="1"/>
  <c r="BH14" i="1391"/>
  <c r="BJ1" i="1389"/>
  <c r="BJ1" i="1391"/>
  <c r="BK2" i="1389"/>
  <c r="BK2" i="1391"/>
  <c r="BI10" i="1391"/>
  <c r="BI13" i="861" s="1"/>
  <c r="BI15" i="1391"/>
  <c r="BI21" i="1391"/>
  <c r="BI4" i="1389"/>
  <c r="BI4" i="1391"/>
  <c r="BJ3" i="1389"/>
  <c r="BJ22" i="1389" s="1"/>
  <c r="BJ3" i="1391"/>
  <c r="AI13" i="1391"/>
  <c r="AH22" i="1391"/>
  <c r="AH18" i="861" s="1"/>
  <c r="BJ7" i="1389"/>
  <c r="BJ7" i="1391"/>
  <c r="AN24" i="861"/>
  <c r="BI1424" i="64" a="1"/>
  <c r="BI1424" i="64" s="1"/>
  <c r="BI1425" i="64" a="1"/>
  <c r="BI1425" i="64" s="1"/>
  <c r="BI1513" i="64" a="1"/>
  <c r="BI1513" i="64" s="1"/>
  <c r="BI1514" i="64" a="1"/>
  <c r="BI1514" i="64" s="1"/>
  <c r="BI1469" i="64" a="1"/>
  <c r="BI1469" i="64" s="1"/>
  <c r="BI1491" i="64" a="1"/>
  <c r="BI1491" i="64" s="1"/>
  <c r="BI1402" i="64" a="1"/>
  <c r="BI1402" i="64" s="1"/>
  <c r="BI1447" i="64" a="1"/>
  <c r="BI1447" i="64" s="1"/>
  <c r="BI652" i="64" a="1"/>
  <c r="BI652" i="64" s="1"/>
  <c r="BI646" i="64" a="1"/>
  <c r="BI646" i="64" s="1"/>
  <c r="BI647" i="64" s="1"/>
  <c r="BI656" i="64" a="1"/>
  <c r="BI656" i="64" s="1"/>
  <c r="AW653" i="64"/>
  <c r="AW657" i="64" s="1"/>
  <c r="AW649" i="64"/>
  <c r="AX644" i="64"/>
  <c r="AX648" i="64" s="1"/>
  <c r="BH21" i="863"/>
  <c r="BH20" i="864"/>
  <c r="BH100" i="861" s="1"/>
  <c r="BH101" i="861" s="1"/>
  <c r="BH33" i="863"/>
  <c r="BH17" i="863" s="1"/>
  <c r="BH33" i="861" s="1"/>
  <c r="BH44" i="863"/>
  <c r="BJ1" i="64"/>
  <c r="BK2" i="64"/>
  <c r="BI4" i="64"/>
  <c r="BJ7" i="64"/>
  <c r="BJ3" i="64"/>
  <c r="AX460" i="64"/>
  <c r="AW461" i="64"/>
  <c r="AW463" i="64"/>
  <c r="AU511" i="64"/>
  <c r="AT512" i="64"/>
  <c r="AT514" i="64"/>
  <c r="AE140" i="64"/>
  <c r="AE141" i="64" s="1"/>
  <c r="BK2" i="864"/>
  <c r="BJ1" i="864"/>
  <c r="BJ1" i="863"/>
  <c r="BI4" i="863"/>
  <c r="BI4" i="864"/>
  <c r="BJ3" i="864"/>
  <c r="BJ3" i="863"/>
  <c r="BJ7" i="864"/>
  <c r="BJ7" i="863"/>
  <c r="AE1109" i="64"/>
  <c r="AE1110" i="64" s="1"/>
  <c r="BK3" i="861"/>
  <c r="BK3" i="1393" s="1"/>
  <c r="BJ4" i="861"/>
  <c r="BJ4" i="1393" s="1"/>
  <c r="AD1092" i="64"/>
  <c r="AD123" i="64"/>
  <c r="AD1107" i="64"/>
  <c r="AD138" i="64"/>
  <c r="AC358" i="64"/>
  <c r="AC360" i="64" s="1"/>
  <c r="AC2203" i="64"/>
  <c r="AC2205" i="64" s="1"/>
  <c r="AC408" i="64"/>
  <c r="AC1183" i="64"/>
  <c r="AC1190" i="64" s="1"/>
  <c r="AD1358" i="64"/>
  <c r="AC1544" i="64"/>
  <c r="AC1356" i="64"/>
  <c r="AC2361" i="64"/>
  <c r="AC2370" i="64" s="1"/>
  <c r="AE1359" i="64"/>
  <c r="AC999" i="64"/>
  <c r="AC1788" i="64"/>
  <c r="AC1790" i="64" s="1"/>
  <c r="AC1139" i="64"/>
  <c r="AC1251" i="64"/>
  <c r="AC1258" i="64" s="1"/>
  <c r="AC1104" i="64"/>
  <c r="AC1089" i="64"/>
  <c r="AC1958" i="64"/>
  <c r="AC121" i="64"/>
  <c r="AC136" i="64"/>
  <c r="AC1105" i="64"/>
  <c r="AC1090" i="64"/>
  <c r="AC1308" i="64"/>
  <c r="AC1309" i="64" s="1"/>
  <c r="AC1311" i="64" s="1"/>
  <c r="AB1956" i="64" a="1"/>
  <c r="AB1956" i="64" s="1"/>
  <c r="AB356" i="64" a="1"/>
  <c r="AB356" i="64" s="1"/>
  <c r="AB407" i="64" a="1"/>
  <c r="AB407" i="64" s="1"/>
  <c r="AB776" i="64" a="1"/>
  <c r="AB776" i="64" s="1"/>
  <c r="AB128" i="64" a="1"/>
  <c r="AB128" i="64" s="1"/>
  <c r="AB342" i="64" a="1"/>
  <c r="AB342" i="64" s="1"/>
  <c r="AB1097" i="64" a="1"/>
  <c r="AB1097" i="64" s="1"/>
  <c r="AB1066" i="64" a="1"/>
  <c r="AB1066" i="64" s="1"/>
  <c r="AB1074" i="64" s="1"/>
  <c r="AB1957" i="64" a="1"/>
  <c r="AB1957" i="64" s="1"/>
  <c r="AB2204" i="64" a="1"/>
  <c r="AB2204" i="64" s="1"/>
  <c r="AB483" i="64" a="1"/>
  <c r="AB483" i="64" s="1"/>
  <c r="AB514" i="64" s="1"/>
  <c r="AB1182" i="64" a="1"/>
  <c r="AB1182" i="64" s="1"/>
  <c r="AB2555" i="64" a="1"/>
  <c r="AB2555" i="64" s="1"/>
  <c r="AB2562" i="64" s="1"/>
  <c r="AB1306" i="64" a="1"/>
  <c r="AB1306" i="64" s="1"/>
  <c r="AB765" i="64" a="1"/>
  <c r="AB765" i="64" s="1"/>
  <c r="AB129" i="64" a="1"/>
  <c r="AB129" i="64" s="1"/>
  <c r="AB106" i="64" a="1"/>
  <c r="AB106" i="64" s="1"/>
  <c r="AB1096" i="64" a="1"/>
  <c r="AB1096" i="64" s="1"/>
  <c r="AB1080" i="64" a="1"/>
  <c r="AB1080" i="64" s="1"/>
  <c r="AB204" i="64" a="1"/>
  <c r="AB204" i="64" s="1"/>
  <c r="AB1543" i="64" a="1"/>
  <c r="AB1543" i="64" s="1"/>
  <c r="AB126" i="64" a="1"/>
  <c r="AB126" i="64" s="1"/>
  <c r="AB1250" i="64" a="1"/>
  <c r="AB1250" i="64" s="1"/>
  <c r="AB2202" i="64" a="1"/>
  <c r="AB2202" i="64" s="1"/>
  <c r="AB1307" i="64" a="1"/>
  <c r="AB1307" i="64" s="1"/>
  <c r="AB130" i="64" a="1"/>
  <c r="AB130" i="64" s="1"/>
  <c r="AB105" i="64" a="1"/>
  <c r="AB105" i="64" s="1"/>
  <c r="AB1064" i="64" a="1"/>
  <c r="AB1064" i="64" s="1"/>
  <c r="AB1072" i="64" s="1"/>
  <c r="AB1789" i="64" a="1"/>
  <c r="AB1789" i="64" s="1"/>
  <c r="AB359" i="64" a="1"/>
  <c r="AB359" i="64" s="1"/>
  <c r="AB1140" i="64" a="1"/>
  <c r="AB1140" i="64" s="1"/>
  <c r="AB768" i="64" a="1"/>
  <c r="AB768" i="64" s="1"/>
  <c r="AB115" i="64" a="1"/>
  <c r="AB115" i="64" s="1"/>
  <c r="AB104" i="64" a="1"/>
  <c r="AB104" i="64" s="1"/>
  <c r="AB1067" i="64" a="1"/>
  <c r="AB1067" i="64" s="1"/>
  <c r="AB1075" i="64" s="1"/>
  <c r="AB1081" i="64" a="1"/>
  <c r="AB1081" i="64" s="1"/>
  <c r="AB1002" i="64" a="1"/>
  <c r="AB1002" i="64" s="1"/>
  <c r="AB1787" i="64" a="1"/>
  <c r="AB1787" i="64" s="1"/>
  <c r="AB357" i="64" a="1"/>
  <c r="AB357" i="64" s="1"/>
  <c r="AB2362" i="64" a="1"/>
  <c r="AB2362" i="64" s="1"/>
  <c r="AB782" i="64" a="1"/>
  <c r="AB782" i="64" s="1"/>
  <c r="AB112" i="64" a="1"/>
  <c r="AB112" i="64" s="1"/>
  <c r="AB113" i="64" a="1"/>
  <c r="AB113" i="64" s="1"/>
  <c r="AB103" i="64" a="1"/>
  <c r="AB103" i="64" s="1"/>
  <c r="AB1380" i="64" a="1"/>
  <c r="AB1380" i="64" s="1"/>
  <c r="AB1068" i="64" a="1"/>
  <c r="AB1068" i="64" s="1"/>
  <c r="AB1076" i="64" s="1"/>
  <c r="AB1065" i="64" a="1"/>
  <c r="AB1065" i="64" s="1"/>
  <c r="AB1073" i="64" s="1"/>
  <c r="AB308" i="64" a="1"/>
  <c r="AB308" i="64" s="1"/>
  <c r="AB107" i="64" a="1"/>
  <c r="AB107" i="64" s="1"/>
  <c r="AB1095" i="64" a="1"/>
  <c r="AB1095" i="64" s="1"/>
  <c r="AB1355" i="64" a="1"/>
  <c r="AB1355" i="64" s="1"/>
  <c r="AB1098" i="64" a="1"/>
  <c r="AB1098" i="64" s="1"/>
  <c r="AB114" i="64" a="1"/>
  <c r="AB114" i="64" s="1"/>
  <c r="AB111" i="64" a="1"/>
  <c r="AB111" i="64" s="1"/>
  <c r="AB1099" i="64" a="1"/>
  <c r="AB1099" i="64" s="1"/>
  <c r="AB1082" i="64" a="1"/>
  <c r="AB1082" i="64" s="1"/>
  <c r="AB327" i="64" a="1"/>
  <c r="AB327" i="64" s="1"/>
  <c r="AB1040" i="64" a="1"/>
  <c r="AB1040" i="64" s="1"/>
  <c r="AB998" i="64" a="1"/>
  <c r="AB998" i="64" s="1"/>
  <c r="AB1310" i="64" a="1"/>
  <c r="AB1310" i="64" s="1"/>
  <c r="AB127" i="64" a="1"/>
  <c r="AB127" i="64" s="1"/>
  <c r="AB1083" i="64" a="1"/>
  <c r="AB1083" i="64" s="1"/>
  <c r="AB1006" i="64" a="1"/>
  <c r="AB1006" i="64" s="1"/>
  <c r="AB432" i="64" a="1"/>
  <c r="AB432" i="64" s="1"/>
  <c r="AB463" i="64" s="1"/>
  <c r="AB1622" i="64" a="1"/>
  <c r="AB1622" i="64" s="1"/>
  <c r="AB1084" i="64" a="1"/>
  <c r="AB1084" i="64" s="1"/>
  <c r="AB295" i="64" a="1"/>
  <c r="AB295" i="64" s="1"/>
  <c r="AC133" i="64"/>
  <c r="AC118" i="64"/>
  <c r="AC108" i="64"/>
  <c r="AC1103" i="64"/>
  <c r="AC1088" i="64"/>
  <c r="AA255" i="64"/>
  <c r="AC119" i="64"/>
  <c r="AC134" i="64"/>
  <c r="AC1106" i="64"/>
  <c r="AC1091" i="64"/>
  <c r="AD1148" i="64"/>
  <c r="AD1153" i="64"/>
  <c r="AO1154" i="64" s="1" a="1"/>
  <c r="AO1154" i="64" s="1"/>
  <c r="AC120" i="64"/>
  <c r="AC135" i="64"/>
  <c r="AD1007" i="64"/>
  <c r="AD1003" i="64"/>
  <c r="AC1087" i="64"/>
  <c r="AC1102" i="64"/>
  <c r="AC122" i="64"/>
  <c r="AC137" i="64"/>
  <c r="BD93" i="861"/>
  <c r="BE46" i="861"/>
  <c r="BG1949" i="64"/>
  <c r="BG1958" i="64" s="1"/>
  <c r="BG1961" i="64" s="1"/>
  <c r="BH1957" i="64" a="1"/>
  <c r="BH1957" i="64" s="1"/>
  <c r="BH1956" i="64" a="1"/>
  <c r="BH1956" i="64" s="1"/>
  <c r="BG1356" i="64"/>
  <c r="BG1788" i="64"/>
  <c r="BG1790" i="64" s="1"/>
  <c r="BH1789" i="64" a="1"/>
  <c r="BH1789" i="64" s="1"/>
  <c r="BH1787" i="64" a="1"/>
  <c r="BH1787" i="64" s="1"/>
  <c r="BH359" i="64" a="1"/>
  <c r="BH359" i="64" s="1"/>
  <c r="BH357" i="64" a="1"/>
  <c r="BH357" i="64" s="1"/>
  <c r="BG358" i="64"/>
  <c r="BG360" i="64" s="1"/>
  <c r="BH432" i="64" a="1"/>
  <c r="BH432" i="64" s="1"/>
  <c r="BH356" i="64" a="1"/>
  <c r="BH356" i="64" s="1"/>
  <c r="BH483" i="64" a="1"/>
  <c r="BH483" i="64" s="1"/>
  <c r="BG408" i="64"/>
  <c r="BG1544" i="64"/>
  <c r="BH1543" i="64" a="1"/>
  <c r="BH1543" i="64" s="1"/>
  <c r="BH407" i="64" a="1"/>
  <c r="BH407" i="64" s="1"/>
  <c r="BG1251" i="64"/>
  <c r="BG1183" i="64"/>
  <c r="BH1182" i="64" a="1"/>
  <c r="BH1182" i="64" s="1"/>
  <c r="BH1250" i="64" a="1"/>
  <c r="BH1250" i="64" s="1"/>
  <c r="BF1258" i="64"/>
  <c r="BG2361" i="64"/>
  <c r="BG2370" i="64" s="1"/>
  <c r="BH2362" i="64" a="1"/>
  <c r="BH2362" i="64" s="1"/>
  <c r="BT2392" i="64"/>
  <c r="BT2394" i="64" s="1"/>
  <c r="BS2394" i="64"/>
  <c r="BG1139" i="64"/>
  <c r="BG2203" i="64"/>
  <c r="BG2205" i="64" s="1"/>
  <c r="BE1154" i="64" a="1"/>
  <c r="BE1154" i="64" s="1"/>
  <c r="BH2202" i="64" a="1"/>
  <c r="BH2202" i="64" s="1"/>
  <c r="BH1140" i="64" a="1"/>
  <c r="BH1140" i="64" s="1"/>
  <c r="BF1153" i="64"/>
  <c r="BF1148" i="64"/>
  <c r="BH1310" i="64" a="1"/>
  <c r="BH1310" i="64" s="1"/>
  <c r="BH2204" i="64" a="1"/>
  <c r="BH2204" i="64" s="1"/>
  <c r="BH1306" i="64" a="1"/>
  <c r="BH1306" i="64" s="1"/>
  <c r="BH1307" i="64" a="1"/>
  <c r="BH1307" i="64" s="1"/>
  <c r="BG1308" i="64"/>
  <c r="BG1309" i="64" s="1"/>
  <c r="BG1311" i="64" s="1"/>
  <c r="BH776" i="64" a="1"/>
  <c r="BH776" i="64" s="1"/>
  <c r="BH765" i="64" a="1"/>
  <c r="BH765" i="64" s="1"/>
  <c r="BH768" i="64" a="1"/>
  <c r="BH768" i="64" s="1"/>
  <c r="BH782" i="64" a="1"/>
  <c r="BH782" i="64" s="1"/>
  <c r="BG137" i="64"/>
  <c r="BG122" i="64"/>
  <c r="BH107" i="64" a="1"/>
  <c r="BH107" i="64" s="1"/>
  <c r="BH1622" i="64" a="1"/>
  <c r="BH1622" i="64" s="1"/>
  <c r="BF123" i="64"/>
  <c r="BG134" i="64"/>
  <c r="BG136" i="64"/>
  <c r="BG120" i="64"/>
  <c r="BG135" i="64"/>
  <c r="BG133" i="64"/>
  <c r="BG119" i="64"/>
  <c r="BG121" i="64"/>
  <c r="BG118" i="64"/>
  <c r="BH129" i="64" a="1"/>
  <c r="BH129" i="64" s="1"/>
  <c r="BH127" i="64" a="1"/>
  <c r="BH127" i="64" s="1"/>
  <c r="BH115" i="64" a="1"/>
  <c r="BH115" i="64" s="1"/>
  <c r="BH113" i="64" a="1"/>
  <c r="BH113" i="64" s="1"/>
  <c r="BH126" i="64" a="1"/>
  <c r="BH126" i="64" s="1"/>
  <c r="BH114" i="64" a="1"/>
  <c r="BH114" i="64" s="1"/>
  <c r="BH128" i="64" a="1"/>
  <c r="BH128" i="64" s="1"/>
  <c r="BH112" i="64" a="1"/>
  <c r="BH112" i="64" s="1"/>
  <c r="BH130" i="64" a="1"/>
  <c r="BH130" i="64" s="1"/>
  <c r="BH111" i="64" a="1"/>
  <c r="BH111" i="64" s="1"/>
  <c r="BD138" i="64"/>
  <c r="BC138" i="64"/>
  <c r="BH342" i="64" a="1"/>
  <c r="BH342" i="64" s="1"/>
  <c r="BH106" i="64" a="1"/>
  <c r="BH106" i="64" s="1"/>
  <c r="BH105" i="64" a="1"/>
  <c r="BH105" i="64" s="1"/>
  <c r="BH104" i="64" a="1"/>
  <c r="BH104" i="64" s="1"/>
  <c r="BH103" i="64" a="1"/>
  <c r="BH103" i="64" s="1"/>
  <c r="BG108" i="64"/>
  <c r="BH1380" i="64" a="1"/>
  <c r="BH1380" i="64" s="1"/>
  <c r="BG1072" i="64"/>
  <c r="BG1102" i="64" s="1"/>
  <c r="BE1109" i="64"/>
  <c r="BG1104" i="64"/>
  <c r="BG1103" i="64"/>
  <c r="BF1107" i="64"/>
  <c r="BG1106" i="64"/>
  <c r="BG1105" i="64"/>
  <c r="BH1099" i="64" a="1"/>
  <c r="BH1099" i="64" s="1"/>
  <c r="BH1095" i="64" a="1"/>
  <c r="BH1095" i="64" s="1"/>
  <c r="BH1096" i="64" a="1"/>
  <c r="BH1096" i="64" s="1"/>
  <c r="BH1097" i="64" a="1"/>
  <c r="BH1097" i="64" s="1"/>
  <c r="BH1098" i="64" a="1"/>
  <c r="BH1098" i="64" s="1"/>
  <c r="BG1089" i="64"/>
  <c r="BG1090" i="64"/>
  <c r="BF1092" i="64"/>
  <c r="BG1088" i="64"/>
  <c r="BH1067" i="64" a="1"/>
  <c r="BH1067" i="64" s="1"/>
  <c r="BH1075" i="64" s="1"/>
  <c r="BH1081" i="64" a="1"/>
  <c r="BH1081" i="64" s="1"/>
  <c r="BH1068" i="64" a="1"/>
  <c r="BH1068" i="64" s="1"/>
  <c r="BH1076" i="64" s="1"/>
  <c r="BH1082" i="64" a="1"/>
  <c r="BH1082" i="64" s="1"/>
  <c r="BH1083" i="64" a="1"/>
  <c r="BH1083" i="64" s="1"/>
  <c r="BH1084" i="64" a="1"/>
  <c r="BH1084" i="64" s="1"/>
  <c r="BH1080" i="64" a="1"/>
  <c r="BH1080" i="64" s="1"/>
  <c r="BH1066" i="64" a="1"/>
  <c r="BH1066" i="64" s="1"/>
  <c r="BH1074" i="64" s="1"/>
  <c r="BH1064" i="64" a="1"/>
  <c r="BH1064" i="64" s="1"/>
  <c r="BH1065" i="64" a="1"/>
  <c r="BH1065" i="64" s="1"/>
  <c r="BH1073" i="64" s="1"/>
  <c r="BG1091" i="64"/>
  <c r="BH204" i="64" a="1"/>
  <c r="BH204" i="64" s="1"/>
  <c r="BE1359" i="64"/>
  <c r="BF1358" i="64"/>
  <c r="BH327" i="64" a="1"/>
  <c r="BH327" i="64" s="1"/>
  <c r="BH1355" i="64" a="1"/>
  <c r="BH1355" i="64" s="1"/>
  <c r="BH308" i="64" a="1"/>
  <c r="BH308" i="64" s="1"/>
  <c r="BH1040" i="64" a="1"/>
  <c r="BH1040" i="64" s="1"/>
  <c r="BH1006" i="64" a="1"/>
  <c r="BH1006" i="64" s="1"/>
  <c r="BH295" i="64" a="1"/>
  <c r="BH295" i="64" s="1"/>
  <c r="BF1003" i="64"/>
  <c r="BG999" i="64"/>
  <c r="BG1007" i="64" s="1"/>
  <c r="BH1002" i="64" a="1"/>
  <c r="BH1002" i="64" s="1"/>
  <c r="BB2416" i="64"/>
  <c r="BH998" i="64" a="1"/>
  <c r="BH998" i="64" s="1"/>
  <c r="BI255" i="64"/>
  <c r="BH51" i="863" a="1"/>
  <c r="BH51" i="863" s="1"/>
  <c r="BH49" i="863" a="1"/>
  <c r="BH49" i="863" s="1"/>
  <c r="BH53" i="863" a="1"/>
  <c r="BH53" i="863" s="1"/>
  <c r="BH34" i="863"/>
  <c r="BL2" i="861"/>
  <c r="BL2" i="1393" s="1"/>
  <c r="BK1" i="861"/>
  <c r="BK1" i="1393" s="1"/>
  <c r="BK7" i="861"/>
  <c r="BK7" i="1393"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59" i="64"/>
  <c r="BB2457" i="64"/>
  <c r="BB2436" i="64"/>
  <c r="BB2438" i="64" s="1"/>
  <c r="B1" i="84" a="1"/>
  <c r="E2035" i="64"/>
  <c r="E2034" i="64"/>
  <c r="E2033" i="64"/>
  <c r="E2032" i="64"/>
  <c r="E2031" i="64"/>
  <c r="E2030" i="64"/>
  <c r="E2029" i="64"/>
  <c r="E2028" i="64"/>
  <c r="E2027" i="64"/>
  <c r="E2025" i="64"/>
  <c r="E2024" i="64"/>
  <c r="E2023" i="64"/>
  <c r="E1998" i="64"/>
  <c r="E1997" i="64"/>
  <c r="E1996" i="64"/>
  <c r="E1995" i="64"/>
  <c r="E1994" i="64"/>
  <c r="E1993" i="64"/>
  <c r="E1992" i="64"/>
  <c r="E1991" i="64"/>
  <c r="E1989" i="64"/>
  <c r="E1988" i="64"/>
  <c r="E1987" i="64"/>
  <c r="E1985" i="64"/>
  <c r="E1926" i="64"/>
  <c r="E1925" i="64"/>
  <c r="E1924" i="64"/>
  <c r="E1923" i="64"/>
  <c r="E1922" i="64"/>
  <c r="E1921" i="64"/>
  <c r="E1920" i="64"/>
  <c r="E1919" i="64"/>
  <c r="E1917" i="64"/>
  <c r="E1916" i="64"/>
  <c r="E1915" i="64"/>
  <c r="E1895" i="64"/>
  <c r="G1895" i="64" s="1"/>
  <c r="E1894" i="64"/>
  <c r="G1894" i="64" s="1"/>
  <c r="E1893" i="64"/>
  <c r="G1893" i="64" s="1"/>
  <c r="E1892" i="64"/>
  <c r="G1892" i="64" s="1"/>
  <c r="E1891" i="64"/>
  <c r="G1891" i="64" s="1"/>
  <c r="E1890" i="64"/>
  <c r="E1889" i="64"/>
  <c r="G1889" i="64" s="1"/>
  <c r="E1888" i="64"/>
  <c r="G1888" i="64" s="1"/>
  <c r="E1887" i="64"/>
  <c r="G1887" i="64" s="1"/>
  <c r="E1886" i="64"/>
  <c r="G1886" i="64" s="1"/>
  <c r="E1885" i="64"/>
  <c r="G1885" i="64" s="1"/>
  <c r="E1884" i="64"/>
  <c r="E1882" i="64"/>
  <c r="G1882" i="64" s="1"/>
  <c r="E1881" i="64"/>
  <c r="E1880" i="64"/>
  <c r="E1878" i="64"/>
  <c r="E2629" i="64"/>
  <c r="E2626" i="64"/>
  <c r="E2625" i="64"/>
  <c r="E2624" i="64"/>
  <c r="E2623" i="64"/>
  <c r="E2622" i="64"/>
  <c r="E2621" i="64"/>
  <c r="E2620" i="64"/>
  <c r="E2619" i="64"/>
  <c r="E2618" i="64"/>
  <c r="E2617" i="64"/>
  <c r="E2616" i="64"/>
  <c r="E2614" i="64"/>
  <c r="E2660" i="64"/>
  <c r="E2659" i="64"/>
  <c r="E2658" i="64"/>
  <c r="E2657" i="64"/>
  <c r="E2656" i="64"/>
  <c r="E2655" i="64"/>
  <c r="E2654" i="64"/>
  <c r="E2653" i="64"/>
  <c r="E2652" i="64"/>
  <c r="E2651" i="64"/>
  <c r="E2650" i="64"/>
  <c r="E2648" i="64"/>
  <c r="E1860" i="64"/>
  <c r="E1859" i="64"/>
  <c r="E1858" i="64"/>
  <c r="E1857" i="64"/>
  <c r="E1856" i="64"/>
  <c r="E1854" i="64"/>
  <c r="E915" i="64"/>
  <c r="E914" i="64"/>
  <c r="E913" i="64"/>
  <c r="E912" i="64"/>
  <c r="E911" i="64"/>
  <c r="E910" i="64"/>
  <c r="E1765" i="64"/>
  <c r="E1764" i="64"/>
  <c r="E1763" i="64"/>
  <c r="E1761" i="64"/>
  <c r="E1742" i="64"/>
  <c r="E1741" i="64"/>
  <c r="E1740" i="64"/>
  <c r="E1739" i="64"/>
  <c r="E1737" i="64"/>
  <c r="E2287" i="64"/>
  <c r="E2286" i="64"/>
  <c r="E2285" i="64"/>
  <c r="E2284" i="64"/>
  <c r="E2283" i="64"/>
  <c r="E1718" i="64"/>
  <c r="E1717" i="64"/>
  <c r="E1716" i="64"/>
  <c r="E1715" i="64"/>
  <c r="E2263" i="64"/>
  <c r="E2262" i="64"/>
  <c r="E2261" i="64"/>
  <c r="E2260" i="64"/>
  <c r="E2259" i="64"/>
  <c r="E2257" i="64"/>
  <c r="E2186" i="64"/>
  <c r="E2182" i="64"/>
  <c r="E2181" i="64"/>
  <c r="E2180" i="64"/>
  <c r="E2179" i="64"/>
  <c r="E2178" i="64"/>
  <c r="E2177" i="64"/>
  <c r="E2176" i="64"/>
  <c r="E2175" i="64"/>
  <c r="E2174" i="64"/>
  <c r="E2173" i="64"/>
  <c r="E2172" i="64"/>
  <c r="E2171" i="64"/>
  <c r="E2170" i="64"/>
  <c r="E2169" i="64"/>
  <c r="E2168" i="64"/>
  <c r="E621" i="64"/>
  <c r="E620" i="64"/>
  <c r="E619" i="64"/>
  <c r="E618" i="64"/>
  <c r="E617" i="64"/>
  <c r="E616" i="64"/>
  <c r="E615" i="64"/>
  <c r="E614" i="64"/>
  <c r="E613" i="64"/>
  <c r="E612" i="64"/>
  <c r="E611" i="64"/>
  <c r="E610" i="64"/>
  <c r="E609" i="64"/>
  <c r="E1595" i="64"/>
  <c r="E1594" i="64"/>
  <c r="E1590" i="64"/>
  <c r="E1589" i="64"/>
  <c r="E1588" i="64"/>
  <c r="E1587" i="64"/>
  <c r="E1288" i="64"/>
  <c r="E1287" i="64"/>
  <c r="E1283" i="64"/>
  <c r="G1283" i="64" s="1"/>
  <c r="E1282" i="64"/>
  <c r="G1282" i="64" s="1"/>
  <c r="E1281" i="64"/>
  <c r="G1281" i="64" s="1"/>
  <c r="E1280" i="64"/>
  <c r="E1278" i="64"/>
  <c r="E942" i="64"/>
  <c r="E937" i="64"/>
  <c r="E936" i="64"/>
  <c r="E935" i="64"/>
  <c r="E188" i="64"/>
  <c r="E187" i="64"/>
  <c r="E186" i="64"/>
  <c r="E172" i="64"/>
  <c r="E171" i="64"/>
  <c r="E170" i="64"/>
  <c r="E241" i="64"/>
  <c r="E240" i="64"/>
  <c r="E36" i="64"/>
  <c r="E35" i="64"/>
  <c r="I2036" i="64"/>
  <c r="R2033" i="64"/>
  <c r="I2000" i="64"/>
  <c r="R1997" i="64"/>
  <c r="R1925" i="64"/>
  <c r="S1923" i="64" s="1" a="1"/>
  <c r="S1923" i="64" s="1"/>
  <c r="S1929" i="64" s="1"/>
  <c r="S1930" i="64" s="1"/>
  <c r="J1893" i="64"/>
  <c r="R1890" i="64"/>
  <c r="J2627" i="64"/>
  <c r="R2624" i="64"/>
  <c r="R2658" i="64"/>
  <c r="BH1356" i="64" a="1"/>
  <c r="BH1544" i="64" a="1"/>
  <c r="AB1544" i="64" a="1"/>
  <c r="BI1403" i="64"/>
  <c r="BF1359" i="64" a="1"/>
  <c r="BH1788" i="64" a="1"/>
  <c r="AB999" i="64" a="1"/>
  <c r="BH2203" i="64" a="1"/>
  <c r="AB1356" i="64" a="1"/>
  <c r="AB1183" i="64" a="1"/>
  <c r="BI1426" i="64"/>
  <c r="BH408" i="64" a="1"/>
  <c r="BI1492" i="64"/>
  <c r="AB1381" i="64"/>
  <c r="AB1139" i="64" a="1"/>
  <c r="AD1359" i="64" a="1"/>
  <c r="BH1251" i="64" a="1"/>
  <c r="AC1358" i="64" a="1"/>
  <c r="BH1139" i="64" a="1"/>
  <c r="AB408" i="64" a="1"/>
  <c r="BH999" i="64" a="1"/>
  <c r="AB2203" i="64" a="1"/>
  <c r="AB1251" i="64" a="1"/>
  <c r="BI1470" i="64"/>
  <c r="BI1448" i="64"/>
  <c r="AB2361" i="64" a="1"/>
  <c r="BH2361" i="64" a="1"/>
  <c r="BH1381" i="64"/>
  <c r="BI1515" i="64"/>
  <c r="BG1358" i="64" a="1"/>
  <c r="AB1788" i="64" a="1"/>
  <c r="BH1183" i="64" a="1"/>
  <c r="BJ14" i="1393" l="1"/>
  <c r="BK10" i="1393"/>
  <c r="BK14" i="861" s="1"/>
  <c r="BK21" i="1393"/>
  <c r="BK15" i="1393"/>
  <c r="AI17" i="1393"/>
  <c r="BK1" i="1389"/>
  <c r="BK1" i="1391"/>
  <c r="BJ10" i="1391"/>
  <c r="BJ13" i="861" s="1"/>
  <c r="BJ15" i="1391"/>
  <c r="BJ21" i="1391"/>
  <c r="BJ13" i="1389"/>
  <c r="BI14" i="1391"/>
  <c r="BJ4" i="1389"/>
  <c r="BJ4" i="1391"/>
  <c r="BL2" i="1389"/>
  <c r="BL2" i="1391"/>
  <c r="BK3" i="1389"/>
  <c r="BK22" i="1389" s="1"/>
  <c r="BK3" i="1391"/>
  <c r="AI16" i="1391"/>
  <c r="AI17" i="1391"/>
  <c r="BK7" i="1389"/>
  <c r="BK7" i="1391"/>
  <c r="BK13" i="1389"/>
  <c r="BJ1424" i="64" a="1"/>
  <c r="BJ1424" i="64" s="1"/>
  <c r="BJ1425" i="64" a="1"/>
  <c r="BJ1425" i="64" s="1"/>
  <c r="BJ1513" i="64" a="1"/>
  <c r="BJ1513" i="64" s="1"/>
  <c r="BJ1514" i="64" a="1"/>
  <c r="BJ1514" i="64" s="1"/>
  <c r="BJ1469" i="64" a="1"/>
  <c r="BJ1469" i="64" s="1"/>
  <c r="BJ1491" i="64" a="1"/>
  <c r="BJ1491" i="64" s="1"/>
  <c r="BJ1402" i="64" a="1"/>
  <c r="BJ1402" i="64" s="1"/>
  <c r="BJ1447" i="64" a="1"/>
  <c r="BJ1447" i="64" s="1"/>
  <c r="BI20" i="864"/>
  <c r="BI100" i="861" s="1"/>
  <c r="BI101" i="861" s="1"/>
  <c r="AX653" i="64"/>
  <c r="AX657" i="64" s="1"/>
  <c r="AX649" i="64"/>
  <c r="AY644" i="64"/>
  <c r="AY648" i="64" s="1"/>
  <c r="BJ656" i="64" a="1"/>
  <c r="BJ656" i="64" s="1"/>
  <c r="BJ652" i="64" a="1"/>
  <c r="BJ652" i="64" s="1"/>
  <c r="BJ646" i="64" a="1"/>
  <c r="BJ646" i="64" s="1"/>
  <c r="BJ647" i="64" s="1"/>
  <c r="BI21" i="863"/>
  <c r="BI33" i="863"/>
  <c r="BI17" i="863" s="1"/>
  <c r="BI33" i="861" s="1"/>
  <c r="BI44" i="863"/>
  <c r="BK7" i="64"/>
  <c r="BJ4" i="64"/>
  <c r="BK1" i="64"/>
  <c r="BL2" i="64"/>
  <c r="BK3" i="64"/>
  <c r="AU512" i="64"/>
  <c r="AV511" i="64"/>
  <c r="AU514" i="64"/>
  <c r="AY460" i="64"/>
  <c r="AX461" i="64"/>
  <c r="AX463" i="64"/>
  <c r="BL2" i="864"/>
  <c r="BJ4" i="863"/>
  <c r="BJ4" i="864"/>
  <c r="BK7" i="864"/>
  <c r="BK7" i="863"/>
  <c r="BK1" i="864"/>
  <c r="BK1" i="863"/>
  <c r="BK3" i="863"/>
  <c r="BK3" i="864"/>
  <c r="AD140" i="64"/>
  <c r="AD141" i="64" s="1"/>
  <c r="BL3" i="861"/>
  <c r="BL3" i="1393" s="1"/>
  <c r="BK4" i="861"/>
  <c r="BK4" i="1393" s="1"/>
  <c r="AD1109" i="64"/>
  <c r="AD1110" i="64" s="1"/>
  <c r="AC1107" i="64"/>
  <c r="AC1092" i="64"/>
  <c r="AC123" i="64"/>
  <c r="AC138" i="64"/>
  <c r="AB1308" i="64"/>
  <c r="AB1309" i="64" s="1"/>
  <c r="AB1311" i="64" s="1"/>
  <c r="AB1544" i="64"/>
  <c r="AB999" i="64"/>
  <c r="AB1356" i="64"/>
  <c r="AB1183" i="64"/>
  <c r="AB1190" i="64" s="1"/>
  <c r="AC1358" i="64"/>
  <c r="AB408" i="64"/>
  <c r="AD1359" i="64"/>
  <c r="AB2361" i="64"/>
  <c r="AB2370" i="64" s="1"/>
  <c r="AB1139" i="64"/>
  <c r="AB2203" i="64"/>
  <c r="AB2205" i="64" s="1"/>
  <c r="AB1788" i="64"/>
  <c r="AB1790" i="64" s="1"/>
  <c r="AB1251" i="64"/>
  <c r="AB1258" i="64" s="1"/>
  <c r="AA112" i="64" a="1"/>
  <c r="AA112" i="64" s="1"/>
  <c r="AA113" i="64" a="1"/>
  <c r="AA113" i="64" s="1"/>
  <c r="AA103" i="64" a="1"/>
  <c r="AA103" i="64" s="1"/>
  <c r="AA1067" i="64" a="1"/>
  <c r="AA1067" i="64" s="1"/>
  <c r="AA1075" i="64" s="1"/>
  <c r="AA129" i="64" a="1"/>
  <c r="AA129" i="64" s="1"/>
  <c r="AA1096" i="64" a="1"/>
  <c r="AA1096" i="64" s="1"/>
  <c r="AA1081" i="64" a="1"/>
  <c r="AA1081" i="64" s="1"/>
  <c r="AA776" i="64" a="1"/>
  <c r="AA776" i="64" s="1"/>
  <c r="AA115" i="64" a="1"/>
  <c r="AA115" i="64" s="1"/>
  <c r="AA1082" i="64" a="1"/>
  <c r="AA1082" i="64" s="1"/>
  <c r="AA432" i="64" a="1"/>
  <c r="AA432" i="64" s="1"/>
  <c r="AA463" i="64" s="1"/>
  <c r="AA2555" i="64" a="1"/>
  <c r="AA2555" i="64" s="1"/>
  <c r="AA2562" i="64" s="1"/>
  <c r="AA1306" i="64" a="1"/>
  <c r="AA1306" i="64" s="1"/>
  <c r="AA127" i="64" a="1"/>
  <c r="AA127" i="64" s="1"/>
  <c r="AA111" i="64" a="1"/>
  <c r="AA111" i="64" s="1"/>
  <c r="AA106" i="64" a="1"/>
  <c r="AA106" i="64" s="1"/>
  <c r="AA342" i="64" a="1"/>
  <c r="AA342" i="64" s="1"/>
  <c r="AA1099" i="64" a="1"/>
  <c r="AA1099" i="64" s="1"/>
  <c r="AA1083" i="64" a="1"/>
  <c r="AA1083" i="64" s="1"/>
  <c r="AA308" i="64" a="1"/>
  <c r="AA308" i="64" s="1"/>
  <c r="AA1310" i="64" a="1"/>
  <c r="AA1310" i="64" s="1"/>
  <c r="AA327" i="64" a="1"/>
  <c r="AA327" i="64" s="1"/>
  <c r="AA357" i="64" a="1"/>
  <c r="AA357" i="64" s="1"/>
  <c r="AA2204" i="64" a="1"/>
  <c r="AA2204" i="64" s="1"/>
  <c r="AA1068" i="64" a="1"/>
  <c r="AA1068" i="64" s="1"/>
  <c r="AA1076" i="64" s="1"/>
  <c r="AA1355" i="64" a="1"/>
  <c r="AA1355" i="64" s="1"/>
  <c r="AA1066" i="64" a="1"/>
  <c r="AA1066" i="64" s="1"/>
  <c r="AA1074" i="64" s="1"/>
  <c r="AA1956" i="64" a="1"/>
  <c r="AA1956" i="64" s="1"/>
  <c r="AA1250" i="64" a="1"/>
  <c r="AA1250" i="64" s="1"/>
  <c r="AA2202" i="64" a="1"/>
  <c r="AA2202" i="64" s="1"/>
  <c r="AA1307" i="64" a="1"/>
  <c r="AA1307" i="64" s="1"/>
  <c r="AA782" i="64" a="1"/>
  <c r="AA782" i="64" s="1"/>
  <c r="AA114" i="64" a="1"/>
  <c r="AA114" i="64" s="1"/>
  <c r="AA105" i="64" a="1"/>
  <c r="AA105" i="64" s="1"/>
  <c r="AA1095" i="64" a="1"/>
  <c r="AA1095" i="64" s="1"/>
  <c r="AA1084" i="64" a="1"/>
  <c r="AA1084" i="64" s="1"/>
  <c r="AA1040" i="64" a="1"/>
  <c r="AA1040" i="64" s="1"/>
  <c r="AA1002" i="64" a="1"/>
  <c r="AA1002" i="64" s="1"/>
  <c r="AA1006" i="64" a="1"/>
  <c r="AA1006" i="64" s="1"/>
  <c r="AA1789" i="64" a="1"/>
  <c r="AA1789" i="64" s="1"/>
  <c r="AA1182" i="64" a="1"/>
  <c r="AA1182" i="64" s="1"/>
  <c r="AA1957" i="64" a="1"/>
  <c r="AA1957" i="64" s="1"/>
  <c r="AA483" i="64" a="1"/>
  <c r="AA483" i="64" s="1"/>
  <c r="AA514" i="64" s="1"/>
  <c r="AA768" i="64" a="1"/>
  <c r="AA768" i="64" s="1"/>
  <c r="AA107" i="64" a="1"/>
  <c r="AA107" i="64" s="1"/>
  <c r="AA126" i="64" a="1"/>
  <c r="AA126" i="64" s="1"/>
  <c r="AA104" i="64" a="1"/>
  <c r="AA104" i="64" s="1"/>
  <c r="AA1380" i="64" a="1"/>
  <c r="AA1380" i="64" s="1"/>
  <c r="AA1098" i="64" a="1"/>
  <c r="AA1098" i="64" s="1"/>
  <c r="AA1080" i="64" a="1"/>
  <c r="AA1080" i="64" s="1"/>
  <c r="AA407" i="64" a="1"/>
  <c r="AA407" i="64" s="1"/>
  <c r="AA765" i="64" a="1"/>
  <c r="AA765" i="64" s="1"/>
  <c r="AA356" i="64" a="1"/>
  <c r="AA356" i="64" s="1"/>
  <c r="AA1543" i="64" a="1"/>
  <c r="AA1543" i="64" s="1"/>
  <c r="AA2362" i="64" a="1"/>
  <c r="AA2362" i="64" s="1"/>
  <c r="AA1622" i="64" a="1"/>
  <c r="AA1622" i="64" s="1"/>
  <c r="AA128" i="64" a="1"/>
  <c r="AA128" i="64" s="1"/>
  <c r="AA1097" i="64" a="1"/>
  <c r="AA1097" i="64" s="1"/>
  <c r="AA1064" i="64" a="1"/>
  <c r="AA1064" i="64" s="1"/>
  <c r="AA1072" i="64" s="1"/>
  <c r="AA998" i="64" a="1"/>
  <c r="AA998" i="64" s="1"/>
  <c r="AA359" i="64" a="1"/>
  <c r="AA359" i="64" s="1"/>
  <c r="AA130" i="64" a="1"/>
  <c r="AA130" i="64" s="1"/>
  <c r="AA1065" i="64" a="1"/>
  <c r="AA1065" i="64" s="1"/>
  <c r="AA1073" i="64" s="1"/>
  <c r="AA204" i="64" a="1"/>
  <c r="AA204" i="64" s="1"/>
  <c r="AA295" i="64" a="1"/>
  <c r="AA295" i="64" s="1"/>
  <c r="AA1787" i="64" a="1"/>
  <c r="AA1787" i="64" s="1"/>
  <c r="AA1140" i="64" a="1"/>
  <c r="AA1140" i="64" s="1"/>
  <c r="AB118" i="64"/>
  <c r="AB108" i="64"/>
  <c r="AB133" i="64"/>
  <c r="Z255" i="64"/>
  <c r="AB1105" i="64"/>
  <c r="AB1090" i="64"/>
  <c r="AB1102" i="64"/>
  <c r="AB1087" i="64"/>
  <c r="AB119" i="64"/>
  <c r="AB134" i="64"/>
  <c r="AB135" i="64"/>
  <c r="AB120" i="64"/>
  <c r="AB122" i="64"/>
  <c r="AB137" i="64"/>
  <c r="AB358" i="64"/>
  <c r="AB360" i="64" s="1"/>
  <c r="AB136" i="64"/>
  <c r="AB121" i="64"/>
  <c r="AB1958" i="64"/>
  <c r="AC1148" i="64"/>
  <c r="AC1153" i="64"/>
  <c r="AN1154" i="64" s="1" a="1"/>
  <c r="AN1154" i="64" s="1"/>
  <c r="AB1103" i="64"/>
  <c r="AB1088" i="64"/>
  <c r="AB1104" i="64"/>
  <c r="AB1089" i="64"/>
  <c r="AZ1961" i="64"/>
  <c r="AB1106" i="64"/>
  <c r="AB1091" i="64"/>
  <c r="AC1007" i="64"/>
  <c r="AC1003" i="64"/>
  <c r="BE93" i="861"/>
  <c r="BH1949" i="64"/>
  <c r="BH1958" i="64" s="1"/>
  <c r="BH1961" i="64" s="1"/>
  <c r="BE64" i="861"/>
  <c r="BD64" i="861"/>
  <c r="BF46" i="861"/>
  <c r="BI1957" i="64" a="1"/>
  <c r="BI1957" i="64" s="1"/>
  <c r="BI1956" i="64" a="1"/>
  <c r="BI1956" i="64" s="1"/>
  <c r="BH1356" i="64"/>
  <c r="BH1788" i="64"/>
  <c r="BH1790" i="64" s="1"/>
  <c r="BI1789" i="64" a="1"/>
  <c r="BI1789" i="64" s="1"/>
  <c r="BI1787" i="64" a="1"/>
  <c r="BI1787" i="64" s="1"/>
  <c r="BH358" i="64"/>
  <c r="BH360" i="64" s="1"/>
  <c r="BI359" i="64" a="1"/>
  <c r="BI359" i="64" s="1"/>
  <c r="BI357" i="64" a="1"/>
  <c r="BI357" i="64" s="1"/>
  <c r="BI432" i="64" a="1"/>
  <c r="BI432" i="64" s="1"/>
  <c r="BI356" i="64" a="1"/>
  <c r="BI356" i="64" s="1"/>
  <c r="BI483" i="64" a="1"/>
  <c r="BI483" i="64" s="1"/>
  <c r="BH408" i="64"/>
  <c r="BH1544" i="64"/>
  <c r="BI1543" i="64" a="1"/>
  <c r="BI1543" i="64" s="1"/>
  <c r="BI407" i="64" a="1"/>
  <c r="BI407" i="64" s="1"/>
  <c r="BH1251" i="64"/>
  <c r="BH1183" i="64"/>
  <c r="BI1182" i="64" a="1"/>
  <c r="BI1182" i="64" s="1"/>
  <c r="BI1250" i="64" a="1"/>
  <c r="BI1250" i="64" s="1"/>
  <c r="BG1258" i="64"/>
  <c r="BH2361" i="64"/>
  <c r="BH2370" i="64" s="1"/>
  <c r="BI2362" i="64" a="1"/>
  <c r="BI2362" i="64" s="1"/>
  <c r="BU2392" i="64"/>
  <c r="BU2394" i="64" s="1"/>
  <c r="BH1139" i="64"/>
  <c r="BH2203" i="64"/>
  <c r="BH2205" i="64" s="1"/>
  <c r="BF1154" i="64" a="1"/>
  <c r="BF1154" i="64" s="1"/>
  <c r="BI2202" i="64" a="1"/>
  <c r="BI2202" i="64" s="1"/>
  <c r="BI1140" i="64" a="1"/>
  <c r="BI1140" i="64" s="1"/>
  <c r="BG1148" i="64"/>
  <c r="BG1153" i="64"/>
  <c r="BI1310" i="64" a="1"/>
  <c r="BI1310" i="64" s="1"/>
  <c r="BI2204" i="64" a="1"/>
  <c r="BI2204" i="64" s="1"/>
  <c r="BI1306" i="64" a="1"/>
  <c r="BI1306" i="64" s="1"/>
  <c r="BI1307" i="64" a="1"/>
  <c r="BI1307" i="64" s="1"/>
  <c r="BH1308" i="64"/>
  <c r="BH1309" i="64" s="1"/>
  <c r="BH1311" i="64" s="1"/>
  <c r="BI776" i="64" a="1"/>
  <c r="BI776" i="64" s="1"/>
  <c r="BI765" i="64" a="1"/>
  <c r="BI765" i="64" s="1"/>
  <c r="BI782" i="64" a="1"/>
  <c r="BI782" i="64" s="1"/>
  <c r="BI768" i="64" a="1"/>
  <c r="BI768" i="64" s="1"/>
  <c r="BH137" i="64"/>
  <c r="BH122" i="64"/>
  <c r="BI107" i="64" a="1"/>
  <c r="BI107" i="64" s="1"/>
  <c r="BI1622" i="64" a="1"/>
  <c r="BI1622" i="64" s="1"/>
  <c r="BH133" i="64"/>
  <c r="BG123" i="64"/>
  <c r="BH136" i="64"/>
  <c r="BH119" i="64"/>
  <c r="BH134" i="64"/>
  <c r="BH120" i="64"/>
  <c r="BH135" i="64"/>
  <c r="BH121" i="64"/>
  <c r="BH118" i="64"/>
  <c r="BD140" i="64"/>
  <c r="BD141" i="64" s="1"/>
  <c r="BI127" i="64" a="1"/>
  <c r="BI127" i="64" s="1"/>
  <c r="BI115" i="64" a="1"/>
  <c r="BI115" i="64" s="1"/>
  <c r="BI129" i="64" a="1"/>
  <c r="BI129" i="64" s="1"/>
  <c r="BI113" i="64" a="1"/>
  <c r="BI113" i="64" s="1"/>
  <c r="BI126" i="64" a="1"/>
  <c r="BI126" i="64" s="1"/>
  <c r="BI114" i="64" a="1"/>
  <c r="BI114" i="64" s="1"/>
  <c r="BI128" i="64" a="1"/>
  <c r="BI128" i="64" s="1"/>
  <c r="BI112" i="64" a="1"/>
  <c r="BI112" i="64" s="1"/>
  <c r="BI130" i="64" a="1"/>
  <c r="BI130" i="64" s="1"/>
  <c r="BI111" i="64" a="1"/>
  <c r="BI111" i="64" s="1"/>
  <c r="BC140" i="64"/>
  <c r="BE138" i="64"/>
  <c r="BI342" i="64" a="1"/>
  <c r="BI342" i="64" s="1"/>
  <c r="BI106" i="64" a="1"/>
  <c r="BI106" i="64" s="1"/>
  <c r="BI105" i="64" a="1"/>
  <c r="BI105" i="64" s="1"/>
  <c r="BI104" i="64" a="1"/>
  <c r="BI104" i="64" s="1"/>
  <c r="BI103" i="64" a="1"/>
  <c r="BI103" i="64" s="1"/>
  <c r="BH108" i="64"/>
  <c r="BI1380" i="64" a="1"/>
  <c r="BI1380" i="64" s="1"/>
  <c r="BG1087" i="64"/>
  <c r="BG1092" i="64" s="1"/>
  <c r="BH1072" i="64"/>
  <c r="BH1102" i="64" s="1"/>
  <c r="BE1110" i="64"/>
  <c r="BF1109" i="64"/>
  <c r="BF1110" i="64" s="1"/>
  <c r="BH1104" i="64"/>
  <c r="BG1107" i="64"/>
  <c r="BH1105" i="64"/>
  <c r="BH1106" i="64"/>
  <c r="BH1103" i="64"/>
  <c r="BI1095" i="64" a="1"/>
  <c r="BI1095" i="64" s="1"/>
  <c r="BI1096" i="64" a="1"/>
  <c r="BI1096" i="64" s="1"/>
  <c r="BI1097" i="64" a="1"/>
  <c r="BI1097" i="64" s="1"/>
  <c r="BI1099" i="64" a="1"/>
  <c r="BI1099" i="64" s="1"/>
  <c r="BI1098" i="64" a="1"/>
  <c r="BI1098" i="64" s="1"/>
  <c r="BH1088" i="64"/>
  <c r="BH1089" i="64"/>
  <c r="BI1081" i="64" a="1"/>
  <c r="BI1081" i="64" s="1"/>
  <c r="BI1066" i="64" a="1"/>
  <c r="BI1066" i="64" s="1"/>
  <c r="BI1074" i="64" s="1"/>
  <c r="BI1067" i="64" a="1"/>
  <c r="BI1067" i="64" s="1"/>
  <c r="BI1075" i="64" s="1"/>
  <c r="BI1068" i="64" a="1"/>
  <c r="BI1068" i="64" s="1"/>
  <c r="BI1076" i="64" s="1"/>
  <c r="BI1082" i="64" a="1"/>
  <c r="BI1082" i="64" s="1"/>
  <c r="BI1083" i="64" a="1"/>
  <c r="BI1083" i="64" s="1"/>
  <c r="BI1065" i="64" a="1"/>
  <c r="BI1065" i="64" s="1"/>
  <c r="BI1073" i="64" s="1"/>
  <c r="BI1084" i="64" a="1"/>
  <c r="BI1084" i="64" s="1"/>
  <c r="BI1080" i="64" a="1"/>
  <c r="BI1080" i="64" s="1"/>
  <c r="BI1064" i="64" a="1"/>
  <c r="BI1064" i="64" s="1"/>
  <c r="BI1072" i="64" s="1"/>
  <c r="BH1091" i="64"/>
  <c r="BH1090" i="64"/>
  <c r="BI204" i="64" a="1"/>
  <c r="BI204" i="64" s="1"/>
  <c r="BF1359" i="64"/>
  <c r="BG1358" i="64"/>
  <c r="BI327" i="64" a="1"/>
  <c r="BI327" i="64" s="1"/>
  <c r="BI1355" i="64" a="1"/>
  <c r="BI1355" i="64" s="1"/>
  <c r="BI308" i="64" a="1"/>
  <c r="BI308" i="64" s="1"/>
  <c r="BI1040" i="64" a="1"/>
  <c r="BI1040" i="64" s="1"/>
  <c r="BI1006" i="64" a="1"/>
  <c r="BI1006" i="64" s="1"/>
  <c r="BI295" i="64" a="1"/>
  <c r="BI295" i="64" s="1"/>
  <c r="BC2416" i="64"/>
  <c r="BG1003" i="64"/>
  <c r="BH999" i="64"/>
  <c r="BH1007" i="64" s="1"/>
  <c r="BI1002" i="64" a="1"/>
  <c r="BI1002" i="64" s="1"/>
  <c r="BI998" i="64" a="1"/>
  <c r="BI998" i="64" s="1"/>
  <c r="BJ255"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393" s="1"/>
  <c r="BL1" i="861"/>
  <c r="BL1" i="1393" s="1"/>
  <c r="BL7" i="861"/>
  <c r="BL7" i="1393" s="1"/>
  <c r="AW1" i="860"/>
  <c r="AW7" i="860"/>
  <c r="AW3" i="860"/>
  <c r="AW4" i="860" s="1"/>
  <c r="AX2" i="860"/>
  <c r="K42" i="206"/>
  <c r="K47" i="206"/>
  <c r="BB2459" i="64"/>
  <c r="BC2457" i="64"/>
  <c r="BC2436" i="64"/>
  <c r="BC2438" i="64" s="1"/>
  <c r="G172" i="64"/>
  <c r="G188" i="64"/>
  <c r="G1280" i="64"/>
  <c r="G614" i="64"/>
  <c r="G2651" i="64"/>
  <c r="G2617" i="64"/>
  <c r="G1881" i="64"/>
  <c r="G1890" i="64"/>
  <c r="R2000" i="64"/>
  <c r="S2000" i="64" s="1"/>
  <c r="G936" i="64"/>
  <c r="G36" i="64"/>
  <c r="G1587" i="64"/>
  <c r="G2174" i="64"/>
  <c r="G914" i="64"/>
  <c r="G1858" i="64"/>
  <c r="G1987" i="64"/>
  <c r="G2027" i="64"/>
  <c r="G2653" i="64"/>
  <c r="G1988" i="64"/>
  <c r="G1715" i="64"/>
  <c r="G2619" i="64"/>
  <c r="G1884" i="64"/>
  <c r="G1997" i="64"/>
  <c r="J2628" i="64"/>
  <c r="J2629" i="64" s="1"/>
  <c r="G2169" i="64"/>
  <c r="G1717" i="64"/>
  <c r="G2285" i="64"/>
  <c r="G1739" i="64"/>
  <c r="G1915" i="64"/>
  <c r="G1991" i="64"/>
  <c r="G171" i="64"/>
  <c r="G186" i="64"/>
  <c r="G2259" i="64"/>
  <c r="G1916" i="64"/>
  <c r="G1925" i="64"/>
  <c r="G2283" i="64"/>
  <c r="R2036" i="64"/>
  <c r="S2036" i="64" s="1"/>
  <c r="G187" i="64"/>
  <c r="G620" i="64"/>
  <c r="G1741" i="64"/>
  <c r="G1763" i="64"/>
  <c r="G2023" i="64"/>
  <c r="J1894" i="64"/>
  <c r="G241" i="64"/>
  <c r="G2180" i="64"/>
  <c r="G912" i="64"/>
  <c r="G1856" i="64"/>
  <c r="G2650" i="64"/>
  <c r="G2658" i="64"/>
  <c r="G2616" i="64"/>
  <c r="G2624" i="64"/>
  <c r="G1880" i="64"/>
  <c r="G1919" i="64"/>
  <c r="G2024" i="64"/>
  <c r="G2033" i="64"/>
  <c r="J2700" i="64"/>
  <c r="I2001" i="64"/>
  <c r="I2002" i="64" s="1"/>
  <c r="I2037" i="64"/>
  <c r="B1" i="84"/>
  <c r="R1893" i="64"/>
  <c r="S1893" i="64" s="1"/>
  <c r="R2627" i="64"/>
  <c r="S2627" i="64" s="1"/>
  <c r="BJ1515" i="64"/>
  <c r="BI2203" i="64" a="1"/>
  <c r="AA1381" i="64"/>
  <c r="BI1251" i="64" a="1"/>
  <c r="AA1356" i="64" a="1"/>
  <c r="BJ1448" i="64"/>
  <c r="BI1381" i="64"/>
  <c r="AA1544" i="64" a="1"/>
  <c r="BI1544" i="64" a="1"/>
  <c r="BJ1403" i="64"/>
  <c r="BI1356" i="64" a="1"/>
  <c r="BJ1470" i="64"/>
  <c r="BI1139" i="64" a="1"/>
  <c r="BJ1426" i="64"/>
  <c r="AC1359" i="64" a="1"/>
  <c r="AA408" i="64" a="1"/>
  <c r="BH1358" i="64" a="1"/>
  <c r="BI999" i="64" a="1"/>
  <c r="AA1251" i="64" a="1"/>
  <c r="AB1358" i="64" a="1"/>
  <c r="AA1788" i="64" a="1"/>
  <c r="BI1788" i="64" a="1"/>
  <c r="BI1183" i="64" a="1"/>
  <c r="AA999" i="64" a="1"/>
  <c r="AA1183" i="64" a="1"/>
  <c r="BI408" i="64" a="1"/>
  <c r="AA2203" i="64" a="1"/>
  <c r="AA1139" i="64" a="1"/>
  <c r="AA2361" i="64" a="1"/>
  <c r="BG1359" i="64" a="1"/>
  <c r="BJ1492" i="64"/>
  <c r="BI2361" i="64" a="1"/>
  <c r="AI18" i="1393" l="1"/>
  <c r="AJ13" i="1393"/>
  <c r="AI22" i="1393"/>
  <c r="AI19" i="861" s="1"/>
  <c r="BL15" i="1393"/>
  <c r="BL21" i="1393"/>
  <c r="BL10" i="1393"/>
  <c r="BL14" i="861" s="1"/>
  <c r="BK14" i="1393"/>
  <c r="BK4" i="1389"/>
  <c r="BK4" i="1391"/>
  <c r="AI18" i="1391"/>
  <c r="AJ13" i="1391"/>
  <c r="AI22" i="1391"/>
  <c r="AI18" i="861" s="1"/>
  <c r="BJ14" i="1391"/>
  <c r="BL7" i="1389"/>
  <c r="BL7" i="1391"/>
  <c r="BL3" i="1389"/>
  <c r="BL22" i="1389" s="1"/>
  <c r="BL3" i="1391"/>
  <c r="BL1" i="1389"/>
  <c r="BL1" i="1391"/>
  <c r="BM2" i="1389"/>
  <c r="BM2" i="1391"/>
  <c r="BK21" i="1391"/>
  <c r="BK10" i="1391"/>
  <c r="BK13" i="861" s="1"/>
  <c r="BK15" i="1391"/>
  <c r="AO24" i="861"/>
  <c r="BK1424" i="64" a="1"/>
  <c r="BK1424" i="64" s="1"/>
  <c r="BK1425" i="64" a="1"/>
  <c r="BK1425" i="64" s="1"/>
  <c r="BK1513" i="64" a="1"/>
  <c r="BK1513" i="64" s="1"/>
  <c r="BK1514" i="64" a="1"/>
  <c r="BK1514" i="64" s="1"/>
  <c r="BK1469" i="64" a="1"/>
  <c r="BK1469" i="64" s="1"/>
  <c r="BK1491" i="64" a="1"/>
  <c r="BK1491" i="64" s="1"/>
  <c r="BK1402" i="64" a="1"/>
  <c r="BK1402" i="64" s="1"/>
  <c r="BK1447" i="64" a="1"/>
  <c r="BK1447" i="64" s="1"/>
  <c r="BK656" i="64" a="1"/>
  <c r="BK656" i="64" s="1"/>
  <c r="BK646" i="64" a="1"/>
  <c r="BK646" i="64" s="1"/>
  <c r="BK647" i="64" s="1"/>
  <c r="BK652" i="64" a="1"/>
  <c r="BK652" i="64" s="1"/>
  <c r="AY653" i="64"/>
  <c r="AY657" i="64" s="1"/>
  <c r="AY649" i="64"/>
  <c r="AZ644" i="64"/>
  <c r="AZ648" i="64" s="1"/>
  <c r="BJ20" i="864"/>
  <c r="BJ100" i="861" s="1"/>
  <c r="BJ101" i="861" s="1"/>
  <c r="BJ21" i="863"/>
  <c r="BJ33" i="863"/>
  <c r="BJ17" i="863" s="1"/>
  <c r="BJ33" i="861" s="1"/>
  <c r="BJ44" i="863"/>
  <c r="BK4" i="64"/>
  <c r="BM2" i="64"/>
  <c r="BL3" i="64"/>
  <c r="BL1" i="64"/>
  <c r="BL7" i="64"/>
  <c r="AY461" i="64"/>
  <c r="AZ460" i="64"/>
  <c r="AY463" i="64"/>
  <c r="AW511" i="64"/>
  <c r="AV512" i="64"/>
  <c r="AV514" i="64"/>
  <c r="BM2" i="864"/>
  <c r="BK4" i="864"/>
  <c r="BK4" i="863"/>
  <c r="BL7" i="864"/>
  <c r="BL7" i="863"/>
  <c r="BL1" i="864"/>
  <c r="BL1" i="863"/>
  <c r="BL3" i="863"/>
  <c r="BL3" i="864"/>
  <c r="BM3" i="861"/>
  <c r="BM3" i="1393" s="1"/>
  <c r="BL4" i="861"/>
  <c r="BL4" i="1393" s="1"/>
  <c r="AC1109" i="64"/>
  <c r="AC1110" i="64" s="1"/>
  <c r="AA358" i="64"/>
  <c r="AA360" i="64" s="1"/>
  <c r="AB138" i="64"/>
  <c r="AC140" i="64"/>
  <c r="AC141" i="64" s="1"/>
  <c r="AB1092" i="64"/>
  <c r="AB1107" i="64"/>
  <c r="AB123" i="64"/>
  <c r="AA1183" i="64"/>
  <c r="AA1190" i="64" s="1"/>
  <c r="AA1356" i="64"/>
  <c r="AA2361" i="64"/>
  <c r="AA2370" i="64" s="1"/>
  <c r="AA1544" i="64"/>
  <c r="AA2203" i="64"/>
  <c r="AA2205" i="64" s="1"/>
  <c r="AC1359" i="64"/>
  <c r="AA1251" i="64"/>
  <c r="AA1258" i="64" s="1"/>
  <c r="AA999" i="64"/>
  <c r="AB1358" i="64"/>
  <c r="AA1139" i="64"/>
  <c r="AA408" i="64"/>
  <c r="AA1788" i="64"/>
  <c r="AA1790" i="64" s="1"/>
  <c r="Y255" i="64"/>
  <c r="AA1106" i="64"/>
  <c r="AA1091" i="64"/>
  <c r="Z356" i="64" a="1"/>
  <c r="Z356" i="64" s="1"/>
  <c r="Z2204" i="64" a="1"/>
  <c r="Z2204" i="64" s="1"/>
  <c r="Z776" i="64" a="1"/>
  <c r="Z776" i="64" s="1"/>
  <c r="Z126" i="64" a="1"/>
  <c r="Z126" i="64" s="1"/>
  <c r="Z106" i="64" a="1"/>
  <c r="Z106" i="64" s="1"/>
  <c r="Z1380" i="64" a="1"/>
  <c r="Z1380" i="64" s="1"/>
  <c r="Z1098" i="64" a="1"/>
  <c r="Z1098" i="64" s="1"/>
  <c r="Z1081" i="64" a="1"/>
  <c r="Z1081" i="64" s="1"/>
  <c r="Z127" i="64" a="1"/>
  <c r="Z127" i="64" s="1"/>
  <c r="Z104" i="64" a="1"/>
  <c r="Z104" i="64" s="1"/>
  <c r="Z1099" i="64" a="1"/>
  <c r="Z1099" i="64" s="1"/>
  <c r="Z432" i="64" a="1"/>
  <c r="Z432" i="64" s="1"/>
  <c r="Z463" i="64" s="1"/>
  <c r="Z114" i="64" a="1"/>
  <c r="Z114" i="64" s="1"/>
  <c r="Z1064" i="64" a="1"/>
  <c r="Z1064" i="64" s="1"/>
  <c r="Z1072" i="64" s="1"/>
  <c r="Z357" i="64" a="1"/>
  <c r="Z357" i="64" s="1"/>
  <c r="Z483" i="64" a="1"/>
  <c r="Z483" i="64" s="1"/>
  <c r="Z514" i="64" s="1"/>
  <c r="Z1140" i="64" a="1"/>
  <c r="Z1140" i="64" s="1"/>
  <c r="Z107" i="64" a="1"/>
  <c r="Z107" i="64" s="1"/>
  <c r="Z128" i="64" a="1"/>
  <c r="Z128" i="64" s="1"/>
  <c r="Z105" i="64" a="1"/>
  <c r="Z105" i="64" s="1"/>
  <c r="Z1097" i="64" a="1"/>
  <c r="Z1097" i="64" s="1"/>
  <c r="Z1065" i="64" a="1"/>
  <c r="Z1065" i="64" s="1"/>
  <c r="Z1073" i="64" s="1"/>
  <c r="Z204" i="64" a="1"/>
  <c r="Z204" i="64" s="1"/>
  <c r="Z342" i="64" a="1"/>
  <c r="Z342" i="64" s="1"/>
  <c r="Z1096" i="64" a="1"/>
  <c r="Z1096" i="64" s="1"/>
  <c r="Z1080" i="64" a="1"/>
  <c r="Z1080" i="64" s="1"/>
  <c r="Z1068" i="64" a="1"/>
  <c r="Z1068" i="64" s="1"/>
  <c r="Z1076" i="64" s="1"/>
  <c r="Z1789" i="64" a="1"/>
  <c r="Z1789" i="64" s="1"/>
  <c r="Z359" i="64" a="1"/>
  <c r="Z359" i="64" s="1"/>
  <c r="Z1250" i="64" a="1"/>
  <c r="Z1250" i="64" s="1"/>
  <c r="Z782" i="64" a="1"/>
  <c r="Z782" i="64" s="1"/>
  <c r="Z1622" i="64" a="1"/>
  <c r="Z1622" i="64" s="1"/>
  <c r="Z129" i="64" a="1"/>
  <c r="Z129" i="64" s="1"/>
  <c r="Z1787" i="64" a="1"/>
  <c r="Z1787" i="64" s="1"/>
  <c r="Z1306" i="64" a="1"/>
  <c r="Z1306" i="64" s="1"/>
  <c r="Z768" i="64" a="1"/>
  <c r="Z768" i="64" s="1"/>
  <c r="Z130" i="64" a="1"/>
  <c r="Z130" i="64" s="1"/>
  <c r="Z1082" i="64" a="1"/>
  <c r="Z1082" i="64" s="1"/>
  <c r="Z1066" i="64" a="1"/>
  <c r="Z1066" i="64" s="1"/>
  <c r="Z1074" i="64" s="1"/>
  <c r="Z1956" i="64" a="1"/>
  <c r="Z1956" i="64" s="1"/>
  <c r="Z1543" i="64" a="1"/>
  <c r="Z1543" i="64" s="1"/>
  <c r="Z2555" i="64" a="1"/>
  <c r="Z2555" i="64" s="1"/>
  <c r="Z2562" i="64" s="1"/>
  <c r="Z2202" i="64" a="1"/>
  <c r="Z2202" i="64" s="1"/>
  <c r="Z1307" i="64" a="1"/>
  <c r="Z1307" i="64" s="1"/>
  <c r="Z115" i="64" a="1"/>
  <c r="Z115" i="64" s="1"/>
  <c r="Z1083" i="64" a="1"/>
  <c r="Z1083" i="64" s="1"/>
  <c r="Z1067" i="64" a="1"/>
  <c r="Z1067" i="64" s="1"/>
  <c r="Z1075" i="64" s="1"/>
  <c r="Z327" i="64" a="1"/>
  <c r="Z327" i="64" s="1"/>
  <c r="Z1355" i="64" a="1"/>
  <c r="Z1355" i="64" s="1"/>
  <c r="Z1310" i="64" a="1"/>
  <c r="Z1310" i="64" s="1"/>
  <c r="Z103" i="64" a="1"/>
  <c r="Z103" i="64" s="1"/>
  <c r="Z1957" i="64" a="1"/>
  <c r="Z1957" i="64" s="1"/>
  <c r="Z407" i="64" a="1"/>
  <c r="Z407" i="64" s="1"/>
  <c r="Z1182" i="64" a="1"/>
  <c r="Z1182" i="64" s="1"/>
  <c r="Z765" i="64" a="1"/>
  <c r="Z765" i="64" s="1"/>
  <c r="Z112" i="64" a="1"/>
  <c r="Z112" i="64" s="1"/>
  <c r="Z113" i="64" a="1"/>
  <c r="Z113" i="64" s="1"/>
  <c r="Z1084" i="64" a="1"/>
  <c r="Z1084" i="64" s="1"/>
  <c r="Z2362" i="64" a="1"/>
  <c r="Z2362" i="64" s="1"/>
  <c r="Z111" i="64" a="1"/>
  <c r="Z111" i="64" s="1"/>
  <c r="Z1095" i="64" a="1"/>
  <c r="Z1095" i="64" s="1"/>
  <c r="Z295" i="64" a="1"/>
  <c r="Z295" i="64" s="1"/>
  <c r="Z1002" i="64" a="1"/>
  <c r="Z1002" i="64" s="1"/>
  <c r="Z308" i="64" a="1"/>
  <c r="Z308" i="64" s="1"/>
  <c r="Z998" i="64" a="1"/>
  <c r="Z998" i="64" s="1"/>
  <c r="Z1040" i="64" a="1"/>
  <c r="Z1040" i="64" s="1"/>
  <c r="Z1006" i="64" a="1"/>
  <c r="Z1006" i="64" s="1"/>
  <c r="AA1103" i="64"/>
  <c r="AA1088" i="64"/>
  <c r="AA134" i="64"/>
  <c r="AA119" i="64"/>
  <c r="AA121" i="64"/>
  <c r="AA136" i="64"/>
  <c r="AY1961" i="64"/>
  <c r="AA137" i="64"/>
  <c r="AA122" i="64"/>
  <c r="AA1958" i="64"/>
  <c r="AA1308" i="64"/>
  <c r="AA1309" i="64" s="1"/>
  <c r="AA1311" i="64" s="1"/>
  <c r="AA1102" i="64"/>
  <c r="AA1087" i="64"/>
  <c r="AA1105" i="64"/>
  <c r="AA1090" i="64"/>
  <c r="AB1007" i="64"/>
  <c r="AB1003" i="64"/>
  <c r="AA120" i="64"/>
  <c r="AA135" i="64"/>
  <c r="AA1104" i="64"/>
  <c r="AA1089" i="64"/>
  <c r="AA118" i="64"/>
  <c r="AA108" i="64"/>
  <c r="AA133" i="64"/>
  <c r="AB1153" i="64"/>
  <c r="AM1154" i="64" s="1" a="1"/>
  <c r="AM1154" i="64" s="1"/>
  <c r="AB1148" i="64"/>
  <c r="BF93" i="861"/>
  <c r="BI1949" i="64"/>
  <c r="BI1958" i="64" s="1"/>
  <c r="BI1961" i="64" s="1"/>
  <c r="BG46" i="861"/>
  <c r="BJ1957" i="64" a="1"/>
  <c r="BJ1957" i="64" s="1"/>
  <c r="BJ1956" i="64" a="1"/>
  <c r="BJ1956" i="64" s="1"/>
  <c r="BI1356" i="64"/>
  <c r="BI1788" i="64"/>
  <c r="BI1790" i="64" s="1"/>
  <c r="BJ1789" i="64" a="1"/>
  <c r="BJ1789" i="64" s="1"/>
  <c r="BJ1787" i="64" a="1"/>
  <c r="BJ1787" i="64" s="1"/>
  <c r="BJ357" i="64" a="1"/>
  <c r="BJ357" i="64" s="1"/>
  <c r="BJ359" i="64" a="1"/>
  <c r="BJ359" i="64" s="1"/>
  <c r="BI358" i="64"/>
  <c r="BI360" i="64" s="1"/>
  <c r="BJ432" i="64" a="1"/>
  <c r="BJ432" i="64" s="1"/>
  <c r="BJ356" i="64" a="1"/>
  <c r="BJ356" i="64" s="1"/>
  <c r="BJ483" i="64" a="1"/>
  <c r="BJ483" i="64" s="1"/>
  <c r="BI408" i="64"/>
  <c r="BI1544" i="64"/>
  <c r="BJ1543" i="64" a="1"/>
  <c r="BJ1543" i="64" s="1"/>
  <c r="BJ407" i="64" a="1"/>
  <c r="BJ407" i="64" s="1"/>
  <c r="BI1251" i="64"/>
  <c r="BI1183" i="64"/>
  <c r="BJ1182" i="64" a="1"/>
  <c r="BJ1182" i="64" s="1"/>
  <c r="BJ1250" i="64" a="1"/>
  <c r="BJ1250" i="64" s="1"/>
  <c r="BH1258" i="64"/>
  <c r="BI2361" i="64"/>
  <c r="BI2370" i="64" s="1"/>
  <c r="BJ2362" i="64" a="1"/>
  <c r="BJ2362" i="64" s="1"/>
  <c r="BV2392" i="64"/>
  <c r="BI1139" i="64"/>
  <c r="BI2203" i="64"/>
  <c r="BI2205" i="64" s="1"/>
  <c r="BG1154" i="64" a="1"/>
  <c r="BG1154" i="64" s="1"/>
  <c r="BJ2202" i="64" a="1"/>
  <c r="BJ2202" i="64" s="1"/>
  <c r="BJ1140" i="64" a="1"/>
  <c r="BJ1140" i="64" s="1"/>
  <c r="BH1148" i="64"/>
  <c r="BH1153" i="64"/>
  <c r="BJ1310" i="64" a="1"/>
  <c r="BJ1310" i="64" s="1"/>
  <c r="BJ2204" i="64" a="1"/>
  <c r="BJ2204" i="64" s="1"/>
  <c r="BI1308" i="64"/>
  <c r="BI1309" i="64" s="1"/>
  <c r="BI1311" i="64" s="1"/>
  <c r="BJ1306" i="64" a="1"/>
  <c r="BJ1306" i="64" s="1"/>
  <c r="BJ1307" i="64" a="1"/>
  <c r="BJ1307" i="64" s="1"/>
  <c r="BJ776" i="64" a="1"/>
  <c r="BJ776" i="64" s="1"/>
  <c r="BJ765" i="64" a="1"/>
  <c r="BJ765" i="64" s="1"/>
  <c r="BJ768" i="64" a="1"/>
  <c r="BJ768" i="64" s="1"/>
  <c r="BJ782" i="64" a="1"/>
  <c r="BJ782" i="64" s="1"/>
  <c r="BI137" i="64"/>
  <c r="BI122" i="64"/>
  <c r="BJ107" i="64" a="1"/>
  <c r="BJ107" i="64" s="1"/>
  <c r="BJ1622" i="64" a="1"/>
  <c r="BJ1622" i="64" s="1"/>
  <c r="BI133" i="64"/>
  <c r="BI119" i="64"/>
  <c r="BI134" i="64"/>
  <c r="BI120" i="64"/>
  <c r="BI135" i="64"/>
  <c r="BI136" i="64"/>
  <c r="BI118" i="64"/>
  <c r="BI121" i="64"/>
  <c r="BH123" i="64"/>
  <c r="BE140" i="64"/>
  <c r="BE141" i="64" s="1"/>
  <c r="BJ129" i="64" a="1"/>
  <c r="BJ129" i="64" s="1"/>
  <c r="BJ113" i="64" a="1"/>
  <c r="BJ113" i="64" s="1"/>
  <c r="BJ126" i="64" a="1"/>
  <c r="BJ126" i="64" s="1"/>
  <c r="BJ114" i="64" a="1"/>
  <c r="BJ114" i="64" s="1"/>
  <c r="BJ128" i="64" a="1"/>
  <c r="BJ128" i="64" s="1"/>
  <c r="BJ112" i="64" a="1"/>
  <c r="BJ112" i="64" s="1"/>
  <c r="BJ130" i="64" a="1"/>
  <c r="BJ130" i="64" s="1"/>
  <c r="BJ115" i="64" a="1"/>
  <c r="BJ115" i="64" s="1"/>
  <c r="BJ127" i="64" a="1"/>
  <c r="BJ127" i="64" s="1"/>
  <c r="BJ111" i="64" a="1"/>
  <c r="BJ111" i="64" s="1"/>
  <c r="BF138" i="64"/>
  <c r="BC141" i="64"/>
  <c r="BI108" i="64"/>
  <c r="BJ342" i="64" a="1"/>
  <c r="BJ342" i="64" s="1"/>
  <c r="BJ106" i="64" a="1"/>
  <c r="BJ106" i="64" s="1"/>
  <c r="BJ105" i="64" a="1"/>
  <c r="BJ105" i="64" s="1"/>
  <c r="BJ104" i="64" a="1"/>
  <c r="BJ104" i="64" s="1"/>
  <c r="BJ103" i="64" a="1"/>
  <c r="BJ103" i="64" s="1"/>
  <c r="BJ1380" i="64" a="1"/>
  <c r="BJ1380" i="64" s="1"/>
  <c r="BH1087" i="64"/>
  <c r="BH1092" i="64" s="1"/>
  <c r="BG1109" i="64"/>
  <c r="BI1102" i="64"/>
  <c r="BI1106" i="64"/>
  <c r="BI1104" i="64"/>
  <c r="BH1107" i="64"/>
  <c r="BI1103" i="64"/>
  <c r="BI1105" i="64"/>
  <c r="BJ1096" i="64" a="1"/>
  <c r="BJ1096" i="64" s="1"/>
  <c r="BJ1097" i="64" a="1"/>
  <c r="BJ1097" i="64" s="1"/>
  <c r="BJ1098" i="64" a="1"/>
  <c r="BJ1098" i="64" s="1"/>
  <c r="BJ1099" i="64" a="1"/>
  <c r="BJ1099" i="64" s="1"/>
  <c r="BJ1095" i="64" a="1"/>
  <c r="BJ1095" i="64" s="1"/>
  <c r="BI1088" i="64"/>
  <c r="BI1087" i="64"/>
  <c r="BJ1065" i="64" a="1"/>
  <c r="BJ1065" i="64" s="1"/>
  <c r="BJ1073" i="64" s="1"/>
  <c r="BJ1081" i="64" a="1"/>
  <c r="BJ1081" i="64" s="1"/>
  <c r="BJ1066" i="64" a="1"/>
  <c r="BJ1066" i="64" s="1"/>
  <c r="BJ1074" i="64" s="1"/>
  <c r="BJ1067" i="64" a="1"/>
  <c r="BJ1067" i="64" s="1"/>
  <c r="BJ1075" i="64" s="1"/>
  <c r="BJ1068" i="64" a="1"/>
  <c r="BJ1068" i="64" s="1"/>
  <c r="BJ1076" i="64" s="1"/>
  <c r="BJ1082" i="64" a="1"/>
  <c r="BJ1082" i="64" s="1"/>
  <c r="BJ1083" i="64" a="1"/>
  <c r="BJ1083" i="64" s="1"/>
  <c r="BJ1080" i="64" a="1"/>
  <c r="BJ1080" i="64" s="1"/>
  <c r="BJ1084" i="64" a="1"/>
  <c r="BJ1084" i="64" s="1"/>
  <c r="BJ1064" i="64" a="1"/>
  <c r="BJ1064" i="64" s="1"/>
  <c r="BJ1072" i="64" s="1"/>
  <c r="BI1091" i="64"/>
  <c r="BI1090" i="64"/>
  <c r="BI1089" i="64"/>
  <c r="BJ204" i="64" a="1"/>
  <c r="BJ204" i="64" s="1"/>
  <c r="BG1359" i="64"/>
  <c r="BH1358" i="64"/>
  <c r="BJ327" i="64" a="1"/>
  <c r="BJ327" i="64" s="1"/>
  <c r="BJ1355" i="64" a="1"/>
  <c r="BJ1355" i="64" s="1"/>
  <c r="BD2416" i="64"/>
  <c r="BJ308" i="64" a="1"/>
  <c r="BJ308" i="64" s="1"/>
  <c r="BJ1040" i="64" a="1"/>
  <c r="BJ1040" i="64" s="1"/>
  <c r="BJ1006" i="64" a="1"/>
  <c r="BJ1006" i="64" s="1"/>
  <c r="BJ295" i="64" a="1"/>
  <c r="BJ295" i="64" s="1"/>
  <c r="BH1003" i="64"/>
  <c r="BI999" i="64"/>
  <c r="BI1007" i="64" s="1"/>
  <c r="BJ1002" i="64" a="1"/>
  <c r="BJ1002" i="64" s="1"/>
  <c r="BJ998" i="64" a="1"/>
  <c r="BJ998" i="64" s="1"/>
  <c r="BK255" i="64"/>
  <c r="BJ51" i="863" a="1"/>
  <c r="BJ51" i="863" s="1"/>
  <c r="BJ53" i="863" a="1"/>
  <c r="BJ53" i="863" s="1"/>
  <c r="BJ49" i="863" a="1"/>
  <c r="BJ49" i="863" s="1"/>
  <c r="BJ34" i="863"/>
  <c r="BM7" i="861"/>
  <c r="BM7" i="1393" s="1"/>
  <c r="BN2" i="861"/>
  <c r="BN2" i="1393" s="1"/>
  <c r="BM1" i="861"/>
  <c r="BM1" i="1393"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57" i="64"/>
  <c r="BC2459" i="64"/>
  <c r="BD2436" i="64"/>
  <c r="BD2438" i="64" s="1"/>
  <c r="K33" i="206"/>
  <c r="K32" i="206"/>
  <c r="K31" i="206"/>
  <c r="K30" i="206"/>
  <c r="R1894" i="64"/>
  <c r="R2001" i="64"/>
  <c r="R2629" i="64"/>
  <c r="R2628" i="64"/>
  <c r="R2037" i="64"/>
  <c r="I2038" i="64"/>
  <c r="BK1403" i="64"/>
  <c r="BJ1788" i="64" a="1"/>
  <c r="BJ999" i="64" a="1"/>
  <c r="Z408" i="64" a="1"/>
  <c r="BI1358" i="64" a="1"/>
  <c r="BJ2361" i="64" a="1"/>
  <c r="BJ1544" i="64" a="1"/>
  <c r="AA1358" i="64" a="1"/>
  <c r="BJ408" i="64" a="1"/>
  <c r="BJ1356" i="64" a="1"/>
  <c r="BK1470" i="64"/>
  <c r="BJ1139" i="64" a="1"/>
  <c r="Z1183" i="64" a="1"/>
  <c r="BJ1251" i="64" a="1"/>
  <c r="Z999" i="64" a="1"/>
  <c r="BK1426" i="64"/>
  <c r="BJ1183" i="64" a="1"/>
  <c r="BH1359" i="64" a="1"/>
  <c r="BK1448" i="64"/>
  <c r="AB1359" i="64" a="1"/>
  <c r="Z1381" i="64"/>
  <c r="Z1788" i="64" a="1"/>
  <c r="Z1544" i="64" a="1"/>
  <c r="Z2203" i="64" a="1"/>
  <c r="BK1492" i="64"/>
  <c r="Z2361" i="64" a="1"/>
  <c r="BK1515" i="64"/>
  <c r="BJ2203" i="64" a="1"/>
  <c r="Z1139" i="64" a="1"/>
  <c r="Z1251" i="64" a="1"/>
  <c r="BJ1381" i="64"/>
  <c r="Z1356" i="64" a="1"/>
  <c r="BL14" i="1393" l="1"/>
  <c r="BM10" i="1393"/>
  <c r="BM14" i="861" s="1"/>
  <c r="BM21" i="1393"/>
  <c r="BM15" i="1393"/>
  <c r="AJ16" i="1393"/>
  <c r="BL13" i="1389"/>
  <c r="BL21" i="1391"/>
  <c r="BL10" i="1391"/>
  <c r="BL13" i="861" s="1"/>
  <c r="BL15" i="1391"/>
  <c r="AJ16" i="1391"/>
  <c r="BK14" i="1391"/>
  <c r="BM1" i="1389"/>
  <c r="BM1" i="1391"/>
  <c r="BL4" i="1389"/>
  <c r="BL4" i="1391"/>
  <c r="BN2" i="1389"/>
  <c r="BN2" i="1391"/>
  <c r="BM7" i="1389"/>
  <c r="BM7" i="1391"/>
  <c r="BM3" i="1389"/>
  <c r="BM22" i="1389" s="1"/>
  <c r="BM3" i="1391"/>
  <c r="BL1424" i="64" a="1"/>
  <c r="BL1424" i="64" s="1"/>
  <c r="BL1425" i="64" a="1"/>
  <c r="BL1425" i="64" s="1"/>
  <c r="BL1513" i="64" a="1"/>
  <c r="BL1513" i="64" s="1"/>
  <c r="BL1514" i="64" a="1"/>
  <c r="BL1514" i="64" s="1"/>
  <c r="BL1469" i="64" a="1"/>
  <c r="BL1469" i="64" s="1"/>
  <c r="BL1491" i="64" a="1"/>
  <c r="BL1491" i="64" s="1"/>
  <c r="BL1402" i="64" a="1"/>
  <c r="BL1402" i="64" s="1"/>
  <c r="BL1447" i="64" a="1"/>
  <c r="BL1447" i="64" s="1"/>
  <c r="BK20" i="864"/>
  <c r="BK100" i="861" s="1"/>
  <c r="BK101" i="861" s="1"/>
  <c r="AZ649" i="64"/>
  <c r="BA644" i="64"/>
  <c r="BA648" i="64" s="1"/>
  <c r="AZ653" i="64"/>
  <c r="AZ657" i="64" s="1"/>
  <c r="BL652" i="64" a="1"/>
  <c r="BL652" i="64" s="1"/>
  <c r="BL656" i="64" a="1"/>
  <c r="BL656" i="64" s="1"/>
  <c r="BL646" i="64" a="1"/>
  <c r="BL646" i="64" s="1"/>
  <c r="BL647" i="64" s="1"/>
  <c r="BK21" i="863"/>
  <c r="BK33" i="863"/>
  <c r="BK17" i="863" s="1"/>
  <c r="BK33" i="861" s="1"/>
  <c r="BK44" i="863"/>
  <c r="BN2" i="64"/>
  <c r="BM7" i="64"/>
  <c r="BL4" i="64"/>
  <c r="BM3" i="64"/>
  <c r="BM1" i="64"/>
  <c r="AW512" i="64"/>
  <c r="AX511" i="64"/>
  <c r="AW514" i="64"/>
  <c r="BA460" i="64"/>
  <c r="AZ461" i="64"/>
  <c r="AZ463" i="64"/>
  <c r="BN2" i="864"/>
  <c r="BM1" i="864"/>
  <c r="BM1" i="863"/>
  <c r="BL4" i="863"/>
  <c r="BL4" i="864"/>
  <c r="BM7" i="864"/>
  <c r="BM7" i="863"/>
  <c r="BM3" i="863"/>
  <c r="BM3" i="864"/>
  <c r="BN3" i="861"/>
  <c r="BN3" i="1393" s="1"/>
  <c r="BM4" i="861"/>
  <c r="BM4" i="1393" s="1"/>
  <c r="AB140" i="64"/>
  <c r="AB141" i="64" s="1"/>
  <c r="AB1109" i="64"/>
  <c r="AB1110" i="64" s="1"/>
  <c r="AA123" i="64"/>
  <c r="AA1092" i="64"/>
  <c r="AA1107" i="64"/>
  <c r="AA138" i="64"/>
  <c r="Z1958" i="64"/>
  <c r="AW1961" i="64" s="1"/>
  <c r="Z358" i="64"/>
  <c r="Z360" i="64" s="1"/>
  <c r="Z1183" i="64"/>
  <c r="Z1190" i="64" s="1"/>
  <c r="Z1251" i="64"/>
  <c r="Z1258" i="64" s="1"/>
  <c r="Z408" i="64"/>
  <c r="Z2361" i="64"/>
  <c r="Z2370" i="64" s="1"/>
  <c r="BI2371" i="64" s="1" a="1"/>
  <c r="BI2371" i="64" s="1"/>
  <c r="Z2203" i="64"/>
  <c r="Z2205" i="64" s="1"/>
  <c r="Z1788" i="64"/>
  <c r="Z1790" i="64" s="1"/>
  <c r="AA1358" i="64"/>
  <c r="Z999" i="64"/>
  <c r="Z1356" i="64"/>
  <c r="Z1544" i="64"/>
  <c r="Z1139" i="64"/>
  <c r="AB1359" i="64"/>
  <c r="AA1007" i="64"/>
  <c r="AA1003" i="64"/>
  <c r="Z1105" i="64"/>
  <c r="Z1090" i="64"/>
  <c r="Z1104" i="64"/>
  <c r="Z1089" i="64"/>
  <c r="Y1307" i="64" a="1"/>
  <c r="Y1307" i="64" s="1"/>
  <c r="Y130" i="64" a="1"/>
  <c r="Y130" i="64" s="1"/>
  <c r="Y105" i="64" a="1"/>
  <c r="Y105" i="64" s="1"/>
  <c r="Y342" i="64" a="1"/>
  <c r="Y342" i="64" s="1"/>
  <c r="Y1066" i="64" a="1"/>
  <c r="Y1066" i="64" s="1"/>
  <c r="Y1074" i="64" s="1"/>
  <c r="Y1789" i="64" a="1"/>
  <c r="Y1789" i="64" s="1"/>
  <c r="Y1543" i="64" a="1"/>
  <c r="Y1543" i="64" s="1"/>
  <c r="Y2362" i="64" a="1"/>
  <c r="Y2362" i="64" s="1"/>
  <c r="Y782" i="64" a="1"/>
  <c r="Y782" i="64" s="1"/>
  <c r="Y107" i="64" a="1"/>
  <c r="Y107" i="64" s="1"/>
  <c r="Y113" i="64" a="1"/>
  <c r="Y113" i="64" s="1"/>
  <c r="Y115" i="64" a="1"/>
  <c r="Y115" i="64" s="1"/>
  <c r="Y104" i="64" a="1"/>
  <c r="Y104" i="64" s="1"/>
  <c r="Y1099" i="64" a="1"/>
  <c r="Y1099" i="64" s="1"/>
  <c r="Y1067" i="64" a="1"/>
  <c r="Y1067" i="64" s="1"/>
  <c r="Y1075" i="64" s="1"/>
  <c r="Y129" i="64" a="1"/>
  <c r="Y129" i="64" s="1"/>
  <c r="Y103" i="64" a="1"/>
  <c r="Y103" i="64" s="1"/>
  <c r="Y1065" i="64" a="1"/>
  <c r="Y1065" i="64" s="1"/>
  <c r="Y1073" i="64" s="1"/>
  <c r="Y1355" i="64" a="1"/>
  <c r="Y1355" i="64" s="1"/>
  <c r="Y1787" i="64" a="1"/>
  <c r="Y1787" i="64" s="1"/>
  <c r="Y407" i="64" a="1"/>
  <c r="Y407" i="64" s="1"/>
  <c r="Y1310" i="64" a="1"/>
  <c r="Y1310" i="64" s="1"/>
  <c r="Y768" i="64" a="1"/>
  <c r="Y768" i="64" s="1"/>
  <c r="Y1622" i="64" a="1"/>
  <c r="Y1622" i="64" s="1"/>
  <c r="Y112" i="64" a="1"/>
  <c r="Y112" i="64" s="1"/>
  <c r="Y111" i="64" a="1"/>
  <c r="Y111" i="64" s="1"/>
  <c r="Y106" i="64" a="1"/>
  <c r="Y106" i="64" s="1"/>
  <c r="Y1380" i="64" a="1"/>
  <c r="Y1380" i="64" s="1"/>
  <c r="Y1095" i="64" a="1"/>
  <c r="Y1095" i="64" s="1"/>
  <c r="Y1083" i="64" a="1"/>
  <c r="Y1083" i="64" s="1"/>
  <c r="Y1080" i="64" a="1"/>
  <c r="Y1080" i="64" s="1"/>
  <c r="Y359" i="64" a="1"/>
  <c r="Y359" i="64" s="1"/>
  <c r="Y1250" i="64" a="1"/>
  <c r="Y1250" i="64" s="1"/>
  <c r="Y1140" i="64" a="1"/>
  <c r="Y1140" i="64" s="1"/>
  <c r="Y204" i="64" a="1"/>
  <c r="Y204" i="64" s="1"/>
  <c r="Y1956" i="64" a="1"/>
  <c r="Y1956" i="64" s="1"/>
  <c r="Y432" i="64" a="1"/>
  <c r="Y432" i="64" s="1"/>
  <c r="Y463" i="64" s="1"/>
  <c r="Y2204" i="64" a="1"/>
  <c r="Y2204" i="64" s="1"/>
  <c r="Y127" i="64" a="1"/>
  <c r="Y127" i="64" s="1"/>
  <c r="Y1098" i="64" a="1"/>
  <c r="Y1098" i="64" s="1"/>
  <c r="Y1082" i="64" a="1"/>
  <c r="Y1082" i="64" s="1"/>
  <c r="Y1068" i="64" a="1"/>
  <c r="Y1068" i="64" s="1"/>
  <c r="Y1076" i="64" s="1"/>
  <c r="Y1957" i="64" a="1"/>
  <c r="Y1957" i="64" s="1"/>
  <c r="Y356" i="64" a="1"/>
  <c r="Y356" i="64" s="1"/>
  <c r="Y776" i="64" a="1"/>
  <c r="Y776" i="64" s="1"/>
  <c r="Y126" i="64" a="1"/>
  <c r="Y126" i="64" s="1"/>
  <c r="Y1097" i="64" a="1"/>
  <c r="Y1097" i="64" s="1"/>
  <c r="Y1084" i="64" a="1"/>
  <c r="Y1084" i="64" s="1"/>
  <c r="Y357" i="64" a="1"/>
  <c r="Y357" i="64" s="1"/>
  <c r="Y1182" i="64" a="1"/>
  <c r="Y1182" i="64" s="1"/>
  <c r="Y2555" i="64" a="1"/>
  <c r="Y2555" i="64" s="1"/>
  <c r="Y2562" i="64" s="1"/>
  <c r="Y128" i="64" a="1"/>
  <c r="Y128" i="64" s="1"/>
  <c r="Y1081" i="64" a="1"/>
  <c r="Y1081" i="64" s="1"/>
  <c r="Y327" i="64" a="1"/>
  <c r="Y327" i="64" s="1"/>
  <c r="Y1306" i="64" a="1"/>
  <c r="Y1306" i="64" s="1"/>
  <c r="Y483" i="64" a="1"/>
  <c r="Y483" i="64" s="1"/>
  <c r="Y514" i="64" s="1"/>
  <c r="Y765" i="64" a="1"/>
  <c r="Y765" i="64" s="1"/>
  <c r="Y114" i="64" a="1"/>
  <c r="Y114" i="64" s="1"/>
  <c r="Y1096" i="64" a="1"/>
  <c r="Y1096" i="64" s="1"/>
  <c r="Y1064" i="64" a="1"/>
  <c r="Y1064" i="64" s="1"/>
  <c r="Y1072" i="64" s="1"/>
  <c r="Y2202" i="64" a="1"/>
  <c r="Y2202" i="64" s="1"/>
  <c r="Y1006" i="64" a="1"/>
  <c r="Y1006" i="64" s="1"/>
  <c r="Y998" i="64" a="1"/>
  <c r="Y998" i="64" s="1"/>
  <c r="Y295" i="64" a="1"/>
  <c r="Y295" i="64" s="1"/>
  <c r="Y308" i="64" a="1"/>
  <c r="Y308" i="64" s="1"/>
  <c r="Y1002" i="64" a="1"/>
  <c r="Y1002" i="64" s="1"/>
  <c r="Y1040" i="64" a="1"/>
  <c r="Y1040" i="64" s="1"/>
  <c r="Z1103" i="64"/>
  <c r="Z1088" i="64"/>
  <c r="Z1102" i="64"/>
  <c r="Z1087" i="64"/>
  <c r="X255" i="64"/>
  <c r="Z120" i="64"/>
  <c r="Z135" i="64"/>
  <c r="Z121" i="64"/>
  <c r="Z136" i="64"/>
  <c r="Z118" i="64"/>
  <c r="Z108" i="64"/>
  <c r="Z133" i="64"/>
  <c r="Z1308" i="64"/>
  <c r="Z1309" i="64" s="1"/>
  <c r="Z1311" i="64" s="1"/>
  <c r="Z1106" i="64"/>
  <c r="Z1091" i="64"/>
  <c r="Z122" i="64"/>
  <c r="Z137" i="64"/>
  <c r="Z119" i="64"/>
  <c r="Z134" i="64"/>
  <c r="AA1153" i="64"/>
  <c r="AL1154" i="64" s="1" a="1"/>
  <c r="AL1154" i="64" s="1"/>
  <c r="AA1148" i="64"/>
  <c r="AX1961" i="64"/>
  <c r="BG93" i="861"/>
  <c r="BJ1949" i="64"/>
  <c r="BJ1958" i="64" s="1"/>
  <c r="BJ1961" i="64" s="1"/>
  <c r="BH46" i="861"/>
  <c r="BG64" i="861"/>
  <c r="BF64" i="861"/>
  <c r="BK1957" i="64" a="1"/>
  <c r="BK1957" i="64" s="1"/>
  <c r="BK1956" i="64" a="1"/>
  <c r="BK1956" i="64" s="1"/>
  <c r="BJ1356" i="64"/>
  <c r="BJ1788" i="64"/>
  <c r="BJ1790" i="64" s="1"/>
  <c r="BK1789" i="64" a="1"/>
  <c r="BK1789" i="64" s="1"/>
  <c r="BK1787" i="64" a="1"/>
  <c r="BK1787" i="64" s="1"/>
  <c r="BJ358" i="64"/>
  <c r="BJ360" i="64" s="1"/>
  <c r="BK359" i="64" a="1"/>
  <c r="BK359" i="64" s="1"/>
  <c r="BK357" i="64" a="1"/>
  <c r="BK357" i="64" s="1"/>
  <c r="BK432" i="64" a="1"/>
  <c r="BK432" i="64" s="1"/>
  <c r="BK356" i="64" a="1"/>
  <c r="BK356" i="64" s="1"/>
  <c r="BK483" i="64" a="1"/>
  <c r="BK483" i="64" s="1"/>
  <c r="BJ408" i="64"/>
  <c r="BJ1544" i="64"/>
  <c r="BK1543" i="64" a="1"/>
  <c r="BK1543" i="64" s="1"/>
  <c r="BK407" i="64" a="1"/>
  <c r="BK407" i="64" s="1"/>
  <c r="BJ1251" i="64"/>
  <c r="BJ1183" i="64"/>
  <c r="BK1182" i="64" a="1"/>
  <c r="BK1182" i="64" s="1"/>
  <c r="BK1250" i="64" a="1"/>
  <c r="BK1250" i="64" s="1"/>
  <c r="BI1258" i="64"/>
  <c r="BJ2361" i="64"/>
  <c r="BJ2370" i="64" s="1"/>
  <c r="BJ2371" i="64" s="1" a="1"/>
  <c r="BJ2371" i="64" s="1"/>
  <c r="BK2362" i="64" a="1"/>
  <c r="BK2362" i="64" s="1"/>
  <c r="BW2392" i="64"/>
  <c r="BW2394" i="64" s="1"/>
  <c r="BV2394" i="64"/>
  <c r="BJ1139" i="64"/>
  <c r="BJ2203" i="64"/>
  <c r="BJ2205" i="64" s="1"/>
  <c r="BH1154" i="64" a="1"/>
  <c r="BH1154" i="64" s="1"/>
  <c r="BK2202" i="64" a="1"/>
  <c r="BK2202" i="64" s="1"/>
  <c r="BK1140" i="64" a="1"/>
  <c r="BK1140" i="64" s="1"/>
  <c r="BI1148" i="64"/>
  <c r="BI1153" i="64"/>
  <c r="BK1310" i="64" a="1"/>
  <c r="BK1310" i="64" s="1"/>
  <c r="BK2204" i="64" a="1"/>
  <c r="BK2204" i="64" s="1"/>
  <c r="BJ1308" i="64"/>
  <c r="BJ1309" i="64" s="1"/>
  <c r="BJ1311" i="64" s="1"/>
  <c r="BK1306" i="64" a="1"/>
  <c r="BK1306" i="64" s="1"/>
  <c r="BK1307" i="64" a="1"/>
  <c r="BK1307" i="64" s="1"/>
  <c r="BK776" i="64" a="1"/>
  <c r="BK776" i="64" s="1"/>
  <c r="BK765" i="64" a="1"/>
  <c r="BK765" i="64" s="1"/>
  <c r="BK782" i="64" a="1"/>
  <c r="BK782" i="64" s="1"/>
  <c r="BK768" i="64" a="1"/>
  <c r="BK768" i="64" s="1"/>
  <c r="BJ122" i="64"/>
  <c r="BJ137" i="64"/>
  <c r="BK107" i="64" a="1"/>
  <c r="BK107" i="64" s="1"/>
  <c r="BK1622" i="64" a="1"/>
  <c r="BK1622" i="64" s="1"/>
  <c r="BJ121" i="64"/>
  <c r="BJ136" i="64"/>
  <c r="BJ120" i="64"/>
  <c r="BJ135" i="64"/>
  <c r="BJ119" i="64"/>
  <c r="BJ134" i="64"/>
  <c r="BJ133" i="64"/>
  <c r="BJ118" i="64"/>
  <c r="BI123" i="64"/>
  <c r="BK113" i="64" a="1"/>
  <c r="BK113" i="64" s="1"/>
  <c r="BK126" i="64" a="1"/>
  <c r="BK126" i="64" s="1"/>
  <c r="BK114" i="64" a="1"/>
  <c r="BK114" i="64" s="1"/>
  <c r="BK128" i="64" a="1"/>
  <c r="BK128" i="64" s="1"/>
  <c r="BK112" i="64" a="1"/>
  <c r="BK112" i="64" s="1"/>
  <c r="BK130" i="64" a="1"/>
  <c r="BK130" i="64" s="1"/>
  <c r="BK127" i="64" a="1"/>
  <c r="BK127" i="64" s="1"/>
  <c r="BK115" i="64" a="1"/>
  <c r="BK115" i="64" s="1"/>
  <c r="BK129" i="64" a="1"/>
  <c r="BK129" i="64" s="1"/>
  <c r="BK111" i="64" a="1"/>
  <c r="BK111" i="64" s="1"/>
  <c r="BF140" i="64"/>
  <c r="BG138" i="64"/>
  <c r="BJ108" i="64"/>
  <c r="BK342" i="64" a="1"/>
  <c r="BK342" i="64" s="1"/>
  <c r="BK105" i="64" a="1"/>
  <c r="BK105" i="64" s="1"/>
  <c r="BK106" i="64" a="1"/>
  <c r="BK106" i="64" s="1"/>
  <c r="BK104" i="64" a="1"/>
  <c r="BK104" i="64" s="1"/>
  <c r="BK103" i="64" a="1"/>
  <c r="BK103" i="64" s="1"/>
  <c r="BK1380" i="64" a="1"/>
  <c r="BK1380" i="64" s="1"/>
  <c r="BE2416" i="64"/>
  <c r="BH1109" i="64"/>
  <c r="BH1110" i="64" s="1"/>
  <c r="BG1110" i="64"/>
  <c r="BI1107" i="64"/>
  <c r="BJ1106" i="64"/>
  <c r="BJ1104" i="64"/>
  <c r="BJ1102" i="64"/>
  <c r="BJ1105" i="64"/>
  <c r="BJ1103" i="64"/>
  <c r="BK1096" i="64" a="1"/>
  <c r="BK1096" i="64" s="1"/>
  <c r="BK1097" i="64" a="1"/>
  <c r="BK1097" i="64" s="1"/>
  <c r="BK1098" i="64" a="1"/>
  <c r="BK1098" i="64" s="1"/>
  <c r="BK1099" i="64" a="1"/>
  <c r="BK1099" i="64" s="1"/>
  <c r="BK1095" i="64" a="1"/>
  <c r="BK1095" i="64" s="1"/>
  <c r="BJ1087" i="64"/>
  <c r="BI1092" i="64"/>
  <c r="BK1064" i="64" a="1"/>
  <c r="BK1064" i="64" s="1"/>
  <c r="BK1072" i="64" s="1"/>
  <c r="BK1065" i="64" a="1"/>
  <c r="BK1065" i="64" s="1"/>
  <c r="BK1073" i="64" s="1"/>
  <c r="BK1081" i="64" a="1"/>
  <c r="BK1081" i="64" s="1"/>
  <c r="BK1066" i="64" a="1"/>
  <c r="BK1066" i="64" s="1"/>
  <c r="BK1074" i="64" s="1"/>
  <c r="BK1067" i="64" a="1"/>
  <c r="BK1067" i="64" s="1"/>
  <c r="BK1075" i="64" s="1"/>
  <c r="BK1068" i="64" a="1"/>
  <c r="BK1068" i="64" s="1"/>
  <c r="BK1076" i="64" s="1"/>
  <c r="BK1082" i="64" a="1"/>
  <c r="BK1082" i="64" s="1"/>
  <c r="BK1083" i="64" a="1"/>
  <c r="BK1083" i="64" s="1"/>
  <c r="BK1080" i="64" a="1"/>
  <c r="BK1080" i="64" s="1"/>
  <c r="BK1084" i="64" a="1"/>
  <c r="BK1084" i="64" s="1"/>
  <c r="BJ1091" i="64"/>
  <c r="BJ1090" i="64"/>
  <c r="BJ1089" i="64"/>
  <c r="BJ1088" i="64"/>
  <c r="BK204" i="64" a="1"/>
  <c r="BK204" i="64" s="1"/>
  <c r="BH1359" i="64"/>
  <c r="BI1358" i="64"/>
  <c r="BK327" i="64" a="1"/>
  <c r="BK327" i="64" s="1"/>
  <c r="BK1355" i="64" a="1"/>
  <c r="BK1355" i="64" s="1"/>
  <c r="BK308" i="64" a="1"/>
  <c r="BK308" i="64" s="1"/>
  <c r="BK1040" i="64" a="1"/>
  <c r="BK1040" i="64" s="1"/>
  <c r="BK1006" i="64" a="1"/>
  <c r="BK1006" i="64" s="1"/>
  <c r="BK295" i="64" a="1"/>
  <c r="BK295" i="64" s="1"/>
  <c r="BI1003" i="64"/>
  <c r="BJ999" i="64"/>
  <c r="BJ1007" i="64" s="1"/>
  <c r="BK1002" i="64" a="1"/>
  <c r="BK1002" i="64" s="1"/>
  <c r="BK998" i="64" a="1"/>
  <c r="BK998" i="64" s="1"/>
  <c r="BL255" i="64"/>
  <c r="BK34" i="863"/>
  <c r="BN1" i="861"/>
  <c r="BN1" i="1393" s="1"/>
  <c r="BN7" i="861"/>
  <c r="BN7" i="1393" s="1"/>
  <c r="BO2" i="861"/>
  <c r="BO2" i="1393"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59" i="64"/>
  <c r="BE2457" i="64"/>
  <c r="BE2436" i="64"/>
  <c r="BE2438" i="64" s="1"/>
  <c r="R2038" i="64"/>
  <c r="AA1359" i="64" a="1"/>
  <c r="BK2361" i="64" a="1"/>
  <c r="BK1139" i="64" a="1"/>
  <c r="BL1426" i="64"/>
  <c r="BK2203" i="64" a="1"/>
  <c r="BK999" i="64" a="1"/>
  <c r="Z1358" i="64" a="1"/>
  <c r="BK1788" i="64" a="1"/>
  <c r="BK1356" i="64" a="1"/>
  <c r="Y1356" i="64" a="1"/>
  <c r="Y408" i="64" a="1"/>
  <c r="BK1544" i="64" a="1"/>
  <c r="BK1251" i="64" a="1"/>
  <c r="Y1788" i="64" a="1"/>
  <c r="BJ1358" i="64" a="1"/>
  <c r="BL1492" i="64"/>
  <c r="BL1403" i="64"/>
  <c r="BK408" i="64" a="1"/>
  <c r="Y2361" i="64" a="1"/>
  <c r="BK1381" i="64"/>
  <c r="Y1139" i="64" a="1"/>
  <c r="Y1381" i="64"/>
  <c r="BL1470" i="64"/>
  <c r="Y2203" i="64" a="1"/>
  <c r="Y1251" i="64" a="1"/>
  <c r="Y999" i="64" a="1"/>
  <c r="BK1183" i="64" a="1"/>
  <c r="Y1544" i="64" a="1"/>
  <c r="Y1183" i="64" a="1"/>
  <c r="BL1515" i="64"/>
  <c r="BL1448" i="64"/>
  <c r="BI1359" i="64" a="1"/>
  <c r="BM13" i="1389" l="1"/>
  <c r="AJ17" i="1393"/>
  <c r="BN21" i="1393"/>
  <c r="BN15" i="1393"/>
  <c r="BN10" i="1393"/>
  <c r="BN14" i="861" s="1"/>
  <c r="BM14" i="1393"/>
  <c r="BO2" i="1389"/>
  <c r="BO2" i="1391"/>
  <c r="BN7" i="1389"/>
  <c r="BN7" i="1391"/>
  <c r="BM4" i="1389"/>
  <c r="BM4" i="1391"/>
  <c r="BN1" i="1389"/>
  <c r="BN1" i="1391"/>
  <c r="AJ17" i="1391"/>
  <c r="BN3" i="1389"/>
  <c r="BN13" i="1389" s="1"/>
  <c r="BN3" i="1391"/>
  <c r="BL14" i="1391"/>
  <c r="BM10" i="1391"/>
  <c r="BM13" i="861" s="1"/>
  <c r="BM21" i="1391"/>
  <c r="BM15" i="1391"/>
  <c r="AP24" i="861"/>
  <c r="BM1424" i="64" a="1"/>
  <c r="BM1424" i="64" s="1"/>
  <c r="BM1425" i="64" a="1"/>
  <c r="BM1425" i="64" s="1"/>
  <c r="BM1513" i="64" a="1"/>
  <c r="BM1513" i="64" s="1"/>
  <c r="BM1514" i="64" a="1"/>
  <c r="BM1514" i="64" s="1"/>
  <c r="BM1469" i="64" a="1"/>
  <c r="BM1469" i="64" s="1"/>
  <c r="BM1491" i="64" a="1"/>
  <c r="BM1491" i="64" s="1"/>
  <c r="BM1402" i="64" a="1"/>
  <c r="BM1402" i="64" s="1"/>
  <c r="BM1447" i="64" a="1"/>
  <c r="BM1447" i="64" s="1"/>
  <c r="BM652" i="64" a="1"/>
  <c r="BM652" i="64" s="1"/>
  <c r="BM646" i="64" a="1"/>
  <c r="BM646" i="64" s="1"/>
  <c r="BM647" i="64" s="1"/>
  <c r="BM656" i="64" a="1"/>
  <c r="BM656" i="64" s="1"/>
  <c r="BA653" i="64"/>
  <c r="BA657" i="64" s="1"/>
  <c r="BA649" i="64"/>
  <c r="BB644" i="64"/>
  <c r="BB648" i="64" s="1"/>
  <c r="BL20" i="864"/>
  <c r="BL100" i="861" s="1"/>
  <c r="BL101" i="861" s="1"/>
  <c r="BL33" i="863"/>
  <c r="BL17" i="863" s="1"/>
  <c r="BL33" i="861" s="1"/>
  <c r="BL21" i="863"/>
  <c r="BL44" i="863"/>
  <c r="BN1" i="64"/>
  <c r="BN7" i="64"/>
  <c r="BM4" i="64"/>
  <c r="BN3" i="64"/>
  <c r="BO2" i="64"/>
  <c r="BB460" i="64"/>
  <c r="BA461" i="64"/>
  <c r="BA463" i="64"/>
  <c r="AX512" i="64"/>
  <c r="AY511" i="64"/>
  <c r="AX514" i="64"/>
  <c r="BO2" i="864"/>
  <c r="BN1" i="863"/>
  <c r="BN1" i="864"/>
  <c r="BM4" i="864"/>
  <c r="BM4" i="863"/>
  <c r="BN7" i="864"/>
  <c r="BN7" i="863"/>
  <c r="BN3" i="864"/>
  <c r="BN3" i="863"/>
  <c r="AA1109" i="64"/>
  <c r="AA1110" i="64" s="1"/>
  <c r="BO3" i="861"/>
  <c r="BO3" i="1393" s="1"/>
  <c r="BN4" i="861"/>
  <c r="BN4" i="1393" s="1"/>
  <c r="AA140" i="64"/>
  <c r="AA141" i="64" s="1"/>
  <c r="Z1107" i="64"/>
  <c r="Z138" i="64"/>
  <c r="Z123" i="64"/>
  <c r="Z1092" i="64"/>
  <c r="Y1308" i="64"/>
  <c r="Y1309" i="64" s="1"/>
  <c r="Y1311" i="64" s="1"/>
  <c r="Y358" i="64"/>
  <c r="Y360" i="64" s="1"/>
  <c r="Y2203" i="64"/>
  <c r="Y2205" i="64" s="1"/>
  <c r="Y408" i="64"/>
  <c r="Y1788" i="64"/>
  <c r="Y1790" i="64" s="1"/>
  <c r="AA1359" i="64"/>
  <c r="Y1356" i="64"/>
  <c r="Y1183" i="64"/>
  <c r="Y1190" i="64" s="1"/>
  <c r="Y1139" i="64"/>
  <c r="Y1251" i="64"/>
  <c r="Y1258" i="64" s="1"/>
  <c r="Y2361" i="64"/>
  <c r="Y2370" i="64" s="1"/>
  <c r="BH2371" i="64" s="1" a="1"/>
  <c r="BH2371" i="64" s="1"/>
  <c r="Y999" i="64"/>
  <c r="Y1544" i="64"/>
  <c r="Z1358" i="64"/>
  <c r="Y119" i="64"/>
  <c r="Y134" i="64"/>
  <c r="Z1007" i="64"/>
  <c r="Z1003" i="64"/>
  <c r="Y1102" i="64"/>
  <c r="Y1087" i="64"/>
  <c r="Y1958" i="64"/>
  <c r="Y1104" i="64"/>
  <c r="Y1089" i="64"/>
  <c r="W255" i="64"/>
  <c r="Y136" i="64"/>
  <c r="Y121" i="64"/>
  <c r="Y1106" i="64"/>
  <c r="Y1091" i="64"/>
  <c r="Y1103" i="64"/>
  <c r="Y1088" i="64"/>
  <c r="Y122" i="64"/>
  <c r="Y137" i="64"/>
  <c r="Y120" i="64"/>
  <c r="Y135" i="64"/>
  <c r="X2362" i="64" a="1"/>
  <c r="X2362" i="64" s="1"/>
  <c r="X107" i="64" a="1"/>
  <c r="X107" i="64" s="1"/>
  <c r="X114" i="64" a="1"/>
  <c r="X114" i="64" s="1"/>
  <c r="X104" i="64" a="1"/>
  <c r="X104" i="64" s="1"/>
  <c r="X1098" i="64" a="1"/>
  <c r="X1098" i="64" s="1"/>
  <c r="X1064" i="64" a="1"/>
  <c r="X1064" i="64" s="1"/>
  <c r="X1072" i="64" s="1"/>
  <c r="X1002" i="64" a="1"/>
  <c r="X1002" i="64" s="1"/>
  <c r="X1250" i="64" a="1"/>
  <c r="X1250" i="64" s="1"/>
  <c r="X115" i="64" a="1"/>
  <c r="X115" i="64" s="1"/>
  <c r="X106" i="64" a="1"/>
  <c r="X106" i="64" s="1"/>
  <c r="X327" i="64" a="1"/>
  <c r="X327" i="64" s="1"/>
  <c r="X765" i="64" a="1"/>
  <c r="X765" i="64" s="1"/>
  <c r="X112" i="64" a="1"/>
  <c r="X112" i="64" s="1"/>
  <c r="X1355" i="64" a="1"/>
  <c r="X1355" i="64" s="1"/>
  <c r="X359" i="64" a="1"/>
  <c r="X359" i="64" s="1"/>
  <c r="X483" i="64" a="1"/>
  <c r="X483" i="64" s="1"/>
  <c r="X514" i="64" s="1"/>
  <c r="X1306" i="64" a="1"/>
  <c r="X1306" i="64" s="1"/>
  <c r="X1622" i="64" a="1"/>
  <c r="X1622" i="64" s="1"/>
  <c r="X129" i="64" a="1"/>
  <c r="X129" i="64" s="1"/>
  <c r="X103" i="64" a="1"/>
  <c r="X103" i="64" s="1"/>
  <c r="X1097" i="64" a="1"/>
  <c r="X1097" i="64" s="1"/>
  <c r="X1081" i="64" a="1"/>
  <c r="X1081" i="64" s="1"/>
  <c r="X768" i="64" a="1"/>
  <c r="X768" i="64" s="1"/>
  <c r="X1067" i="64" a="1"/>
  <c r="X1067" i="64" s="1"/>
  <c r="X1075" i="64" s="1"/>
  <c r="X357" i="64" a="1"/>
  <c r="X357" i="64" s="1"/>
  <c r="X1182" i="64" a="1"/>
  <c r="X1182" i="64" s="1"/>
  <c r="X2202" i="64" a="1"/>
  <c r="X2202" i="64" s="1"/>
  <c r="X1307" i="64" a="1"/>
  <c r="X1307" i="64" s="1"/>
  <c r="X111" i="64" a="1"/>
  <c r="X111" i="64" s="1"/>
  <c r="X105" i="64" a="1"/>
  <c r="X105" i="64" s="1"/>
  <c r="X1096" i="64" a="1"/>
  <c r="X1096" i="64" s="1"/>
  <c r="X1065" i="64" a="1"/>
  <c r="X1065" i="64" s="1"/>
  <c r="X1073" i="64" s="1"/>
  <c r="X998" i="64" a="1"/>
  <c r="X998" i="64" s="1"/>
  <c r="X782" i="64" a="1"/>
  <c r="X782" i="64" s="1"/>
  <c r="X113" i="64" a="1"/>
  <c r="X113" i="64" s="1"/>
  <c r="X1066" i="64" a="1"/>
  <c r="X1066" i="64" s="1"/>
  <c r="X1074" i="64" s="1"/>
  <c r="X1789" i="64" a="1"/>
  <c r="X1789" i="64" s="1"/>
  <c r="X1787" i="64" a="1"/>
  <c r="X1787" i="64" s="1"/>
  <c r="X2555" i="64" a="1"/>
  <c r="X2555" i="64" s="1"/>
  <c r="X2562" i="64" s="1"/>
  <c r="X1140" i="64" a="1"/>
  <c r="X1140" i="64" s="1"/>
  <c r="X127" i="64" a="1"/>
  <c r="X127" i="64" s="1"/>
  <c r="X1080" i="64" a="1"/>
  <c r="X1080" i="64" s="1"/>
  <c r="X204" i="64" a="1"/>
  <c r="X204" i="64" s="1"/>
  <c r="X308" i="64" a="1"/>
  <c r="X308" i="64" s="1"/>
  <c r="X1006" i="64" a="1"/>
  <c r="X1006" i="64" s="1"/>
  <c r="X1095" i="64" a="1"/>
  <c r="X1095" i="64" s="1"/>
  <c r="X1956" i="64" a="1"/>
  <c r="X1956" i="64" s="1"/>
  <c r="X432" i="64" a="1"/>
  <c r="X432" i="64" s="1"/>
  <c r="X463" i="64" s="1"/>
  <c r="X1543" i="64" a="1"/>
  <c r="X1543" i="64" s="1"/>
  <c r="X1310" i="64" a="1"/>
  <c r="X1310" i="64" s="1"/>
  <c r="X126" i="64" a="1"/>
  <c r="X126" i="64" s="1"/>
  <c r="X1380" i="64" a="1"/>
  <c r="X1380" i="64" s="1"/>
  <c r="X1099" i="64" a="1"/>
  <c r="X1099" i="64" s="1"/>
  <c r="X1083" i="64" a="1"/>
  <c r="X1083" i="64" s="1"/>
  <c r="X1068" i="64" a="1"/>
  <c r="X1068" i="64" s="1"/>
  <c r="X1076" i="64" s="1"/>
  <c r="X1040" i="64" a="1"/>
  <c r="X1040" i="64" s="1"/>
  <c r="X295" i="64" a="1"/>
  <c r="X295" i="64" s="1"/>
  <c r="X1082" i="64" a="1"/>
  <c r="X1082" i="64" s="1"/>
  <c r="X130" i="64" a="1"/>
  <c r="X130" i="64" s="1"/>
  <c r="X342" i="64" a="1"/>
  <c r="X342" i="64" s="1"/>
  <c r="X1957" i="64" a="1"/>
  <c r="X1957" i="64" s="1"/>
  <c r="X356" i="64" a="1"/>
  <c r="X356" i="64" s="1"/>
  <c r="X407" i="64" a="1"/>
  <c r="X407" i="64" s="1"/>
  <c r="X2204" i="64" a="1"/>
  <c r="X2204" i="64" s="1"/>
  <c r="X776" i="64" a="1"/>
  <c r="X776" i="64" s="1"/>
  <c r="X128" i="64" a="1"/>
  <c r="X128" i="64" s="1"/>
  <c r="X1084" i="64" a="1"/>
  <c r="X1084" i="64" s="1"/>
  <c r="Y118" i="64"/>
  <c r="Y108" i="64"/>
  <c r="Y133" i="64"/>
  <c r="Z1153" i="64"/>
  <c r="AK1154" i="64" s="1" a="1"/>
  <c r="AK1154" i="64" s="1"/>
  <c r="Z1148" i="64"/>
  <c r="Y1105" i="64"/>
  <c r="Y1090" i="64"/>
  <c r="BH93" i="861"/>
  <c r="BI46" i="861"/>
  <c r="BK1949" i="64"/>
  <c r="BK1958" i="64" s="1"/>
  <c r="BL1957" i="64" a="1"/>
  <c r="BL1957" i="64" s="1"/>
  <c r="BL1956" i="64" a="1"/>
  <c r="BL1956" i="64" s="1"/>
  <c r="BK1356" i="64"/>
  <c r="BK1788" i="64"/>
  <c r="BK1790" i="64" s="1"/>
  <c r="BL1787" i="64" a="1"/>
  <c r="BL1787" i="64" s="1"/>
  <c r="BL1789" i="64" a="1"/>
  <c r="BL1789" i="64" s="1"/>
  <c r="BL359" i="64" a="1"/>
  <c r="BL359" i="64" s="1"/>
  <c r="BL357" i="64" a="1"/>
  <c r="BL357" i="64" s="1"/>
  <c r="BK358" i="64"/>
  <c r="BK360" i="64" s="1"/>
  <c r="BL432" i="64" a="1"/>
  <c r="BL432" i="64" s="1"/>
  <c r="BL356" i="64" a="1"/>
  <c r="BL356" i="64" s="1"/>
  <c r="BL483" i="64" a="1"/>
  <c r="BL483" i="64" s="1"/>
  <c r="BK408" i="64"/>
  <c r="BK1544" i="64"/>
  <c r="BL1543" i="64" a="1"/>
  <c r="BL1543" i="64" s="1"/>
  <c r="BL407" i="64" a="1"/>
  <c r="BL407" i="64" s="1"/>
  <c r="BK1251" i="64"/>
  <c r="BK1183" i="64"/>
  <c r="BL1182" i="64" a="1"/>
  <c r="BL1182" i="64" s="1"/>
  <c r="BL1250" i="64" a="1"/>
  <c r="BL1250" i="64" s="1"/>
  <c r="BJ1258" i="64"/>
  <c r="BK2361" i="64"/>
  <c r="BK2370" i="64" s="1"/>
  <c r="BK2371" i="64" s="1" a="1"/>
  <c r="BK2371" i="64" s="1"/>
  <c r="BL2362" i="64" a="1"/>
  <c r="BL2362" i="64" s="1"/>
  <c r="BX2392" i="64"/>
  <c r="BX2394" i="64" s="1"/>
  <c r="BK1139" i="64"/>
  <c r="BK2203" i="64"/>
  <c r="BK2205" i="64" s="1"/>
  <c r="BI1154" i="64" a="1"/>
  <c r="BI1154" i="64" s="1"/>
  <c r="BL2202" i="64" a="1"/>
  <c r="BL2202" i="64" s="1"/>
  <c r="BL1140" i="64" a="1"/>
  <c r="BL1140" i="64" s="1"/>
  <c r="BJ1148" i="64"/>
  <c r="BJ1153" i="64"/>
  <c r="BL1310" i="64" a="1"/>
  <c r="BL1310" i="64" s="1"/>
  <c r="BL2204" i="64" a="1"/>
  <c r="BL2204" i="64" s="1"/>
  <c r="BK1308" i="64"/>
  <c r="BK1309" i="64" s="1"/>
  <c r="BK1311" i="64" s="1"/>
  <c r="BL1306" i="64" a="1"/>
  <c r="BL1306" i="64" s="1"/>
  <c r="BL1307" i="64" a="1"/>
  <c r="BL1307" i="64" s="1"/>
  <c r="BL776" i="64" a="1"/>
  <c r="BL776" i="64" s="1"/>
  <c r="BL765" i="64" a="1"/>
  <c r="BL765" i="64" s="1"/>
  <c r="BL782" i="64" a="1"/>
  <c r="BL782" i="64" s="1"/>
  <c r="BL768" i="64" a="1"/>
  <c r="BL768" i="64" s="1"/>
  <c r="BK122" i="64"/>
  <c r="BK137" i="64"/>
  <c r="BL107" i="64" a="1"/>
  <c r="BL107" i="64" s="1"/>
  <c r="BL1622" i="64" a="1"/>
  <c r="BL1622" i="64" s="1"/>
  <c r="BK133" i="64"/>
  <c r="BJ123" i="64"/>
  <c r="BK121" i="64"/>
  <c r="BK136" i="64"/>
  <c r="BK120" i="64"/>
  <c r="BK135" i="64"/>
  <c r="BK119" i="64"/>
  <c r="BK134" i="64"/>
  <c r="BF141" i="64"/>
  <c r="BK118" i="64"/>
  <c r="BL114" i="64" a="1"/>
  <c r="BL114" i="64" s="1"/>
  <c r="BL126" i="64" a="1"/>
  <c r="BL126" i="64" s="1"/>
  <c r="BL128" i="64" a="1"/>
  <c r="BL128" i="64" s="1"/>
  <c r="BL112" i="64" a="1"/>
  <c r="BL112" i="64" s="1"/>
  <c r="BL130" i="64" a="1"/>
  <c r="BL130" i="64" s="1"/>
  <c r="BL127" i="64" a="1"/>
  <c r="BL127" i="64" s="1"/>
  <c r="BL129" i="64" a="1"/>
  <c r="BL129" i="64" s="1"/>
  <c r="BL115" i="64" a="1"/>
  <c r="BL115" i="64" s="1"/>
  <c r="BL111" i="64" a="1"/>
  <c r="BL111" i="64" s="1"/>
  <c r="BL113" i="64" a="1"/>
  <c r="BL113" i="64" s="1"/>
  <c r="BG140" i="64"/>
  <c r="BG141" i="64" s="1"/>
  <c r="BH138" i="64"/>
  <c r="BL342" i="64" a="1"/>
  <c r="BL342" i="64" s="1"/>
  <c r="BL104" i="64" a="1"/>
  <c r="BL104" i="64" s="1"/>
  <c r="BL103" i="64" a="1"/>
  <c r="BL103" i="64" s="1"/>
  <c r="BL106" i="64" a="1"/>
  <c r="BL106" i="64" s="1"/>
  <c r="BL105" i="64" a="1"/>
  <c r="BL105" i="64" s="1"/>
  <c r="BK108" i="64"/>
  <c r="BL1380" i="64" a="1"/>
  <c r="BL1380" i="64" s="1"/>
  <c r="BF2416" i="64"/>
  <c r="BI1109" i="64"/>
  <c r="BK1102" i="64"/>
  <c r="BK1106" i="64"/>
  <c r="BK1105" i="64"/>
  <c r="BK1103" i="64"/>
  <c r="BJ1107" i="64"/>
  <c r="BK1104" i="64"/>
  <c r="BL1096" i="64" a="1"/>
  <c r="BL1096" i="64" s="1"/>
  <c r="BL1097" i="64" a="1"/>
  <c r="BL1097" i="64" s="1"/>
  <c r="BL1098" i="64" a="1"/>
  <c r="BL1098" i="64" s="1"/>
  <c r="BL1099" i="64" a="1"/>
  <c r="BL1099" i="64" s="1"/>
  <c r="BL1095" i="64" a="1"/>
  <c r="BL1095" i="64" s="1"/>
  <c r="BJ1092" i="64"/>
  <c r="BL1064" i="64" a="1"/>
  <c r="BL1064" i="64" s="1"/>
  <c r="BL1072" i="64" s="1"/>
  <c r="BL1065" i="64" a="1"/>
  <c r="BL1065" i="64" s="1"/>
  <c r="BL1073" i="64" s="1"/>
  <c r="BL1081" i="64" a="1"/>
  <c r="BL1081" i="64" s="1"/>
  <c r="BL1066" i="64" a="1"/>
  <c r="BL1066" i="64" s="1"/>
  <c r="BL1074" i="64" s="1"/>
  <c r="BL1067" i="64" a="1"/>
  <c r="BL1067" i="64" s="1"/>
  <c r="BL1075" i="64" s="1"/>
  <c r="BL1068" i="64" a="1"/>
  <c r="BL1068" i="64" s="1"/>
  <c r="BL1076" i="64" s="1"/>
  <c r="BL1082" i="64" a="1"/>
  <c r="BL1082" i="64" s="1"/>
  <c r="BL1080" i="64" a="1"/>
  <c r="BL1080" i="64" s="1"/>
  <c r="BL1083" i="64" a="1"/>
  <c r="BL1083" i="64" s="1"/>
  <c r="BL1084" i="64" a="1"/>
  <c r="BL1084" i="64" s="1"/>
  <c r="BK1091" i="64"/>
  <c r="BK1090" i="64"/>
  <c r="BK1089" i="64"/>
  <c r="BK1088" i="64"/>
  <c r="BK1087" i="64"/>
  <c r="BL204" i="64" a="1"/>
  <c r="BL204" i="64" s="1"/>
  <c r="BI1359" i="64"/>
  <c r="BJ1358" i="64"/>
  <c r="BL327" i="64" a="1"/>
  <c r="BL327" i="64" s="1"/>
  <c r="BL1355" i="64" a="1"/>
  <c r="BL1355" i="64" s="1"/>
  <c r="BL308" i="64" a="1"/>
  <c r="BL308" i="64" s="1"/>
  <c r="BL1040" i="64" a="1"/>
  <c r="BL1040" i="64" s="1"/>
  <c r="BL1006" i="64" a="1"/>
  <c r="BL1006" i="64" s="1"/>
  <c r="BL295" i="64" a="1"/>
  <c r="BL295" i="64" s="1"/>
  <c r="BJ1003" i="64"/>
  <c r="BK999" i="64"/>
  <c r="BK1007" i="64" s="1"/>
  <c r="BL1002" i="64" a="1"/>
  <c r="BL1002" i="64" s="1"/>
  <c r="BL998" i="64" a="1"/>
  <c r="BL998" i="64" s="1"/>
  <c r="BM255"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393" s="1"/>
  <c r="BO7" i="861"/>
  <c r="BO7" i="1393" s="1"/>
  <c r="BP2" i="861"/>
  <c r="BP2" i="1393" s="1"/>
  <c r="W273" i="64"/>
  <c r="W256" i="64"/>
  <c r="W274" i="64"/>
  <c r="W275" i="64"/>
  <c r="W257" i="64"/>
  <c r="W258" i="64"/>
  <c r="W276" i="64"/>
  <c r="AZ3" i="860"/>
  <c r="AZ4" i="860" s="1"/>
  <c r="BA2" i="860"/>
  <c r="AZ1" i="860"/>
  <c r="AZ7" i="860"/>
  <c r="BF2457" i="64"/>
  <c r="BE2459" i="64"/>
  <c r="BF2436" i="64"/>
  <c r="BF2438" i="64" s="1"/>
  <c r="W2591" i="64"/>
  <c r="Y1358" i="64" a="1"/>
  <c r="BL1381" i="64"/>
  <c r="Z1359" i="64" a="1"/>
  <c r="W2876" i="64" a="1"/>
  <c r="BL1139" i="64" a="1"/>
  <c r="BM1492" i="64"/>
  <c r="BM1470" i="64"/>
  <c r="BL1356" i="64" a="1"/>
  <c r="X999" i="64" a="1"/>
  <c r="X2203" i="64" a="1"/>
  <c r="X408" i="64" a="1"/>
  <c r="X1251" i="64" a="1"/>
  <c r="X1381" i="64"/>
  <c r="X1139" i="64" a="1"/>
  <c r="BK1358" i="64" a="1"/>
  <c r="W2842" i="64" a="1"/>
  <c r="BL1251" i="64" a="1"/>
  <c r="X2361" i="64" a="1"/>
  <c r="X1183" i="64" a="1"/>
  <c r="BJ1359" i="64" a="1"/>
  <c r="BL408" i="64" a="1"/>
  <c r="X1544" i="64" a="1"/>
  <c r="BM1448" i="64"/>
  <c r="X1356" i="64" a="1"/>
  <c r="BM1403" i="64"/>
  <c r="BM1515" i="64"/>
  <c r="BL2361" i="64" a="1"/>
  <c r="BL1544" i="64" a="1"/>
  <c r="BM1426" i="64"/>
  <c r="X1788" i="64" a="1"/>
  <c r="BL1788" i="64" a="1"/>
  <c r="BL2203" i="64" a="1"/>
  <c r="BL999" i="64" a="1"/>
  <c r="BL1183" i="64" a="1"/>
  <c r="BN14" i="1393" l="1"/>
  <c r="BO10" i="1393"/>
  <c r="BO14" i="861" s="1"/>
  <c r="BO21" i="1393"/>
  <c r="BO15" i="1393"/>
  <c r="AJ18" i="1393"/>
  <c r="AK13" i="1393"/>
  <c r="AJ22" i="1393"/>
  <c r="AJ19" i="861" s="1"/>
  <c r="BO3" i="1389"/>
  <c r="BO13" i="1389" s="1"/>
  <c r="BO3" i="1391"/>
  <c r="BM14" i="1391"/>
  <c r="BN15" i="1391"/>
  <c r="BN21" i="1391"/>
  <c r="BN10" i="1391"/>
  <c r="BN13" i="861" s="1"/>
  <c r="BP2" i="1389"/>
  <c r="BP2" i="1391"/>
  <c r="BO1" i="1389"/>
  <c r="BO1" i="1391"/>
  <c r="AK13" i="1391"/>
  <c r="AJ18" i="1391"/>
  <c r="AJ22" i="1391"/>
  <c r="AJ18" i="861" s="1"/>
  <c r="BO7" i="1389"/>
  <c r="BO7" i="1391"/>
  <c r="BN4" i="1389"/>
  <c r="BN4" i="1391"/>
  <c r="BN22" i="1389"/>
  <c r="BN1424" i="64" a="1"/>
  <c r="BN1424" i="64" s="1"/>
  <c r="BN1425" i="64" a="1"/>
  <c r="BN1425" i="64" s="1"/>
  <c r="BN1513" i="64" a="1"/>
  <c r="BN1513" i="64" s="1"/>
  <c r="BN1514" i="64" a="1"/>
  <c r="BN1514" i="64" s="1"/>
  <c r="BN1469" i="64" a="1"/>
  <c r="BN1469" i="64" s="1"/>
  <c r="BN1491" i="64" a="1"/>
  <c r="BN1491" i="64" s="1"/>
  <c r="BN1402" i="64" a="1"/>
  <c r="BN1402" i="64" s="1"/>
  <c r="BN1447" i="64" a="1"/>
  <c r="BN1447" i="64" s="1"/>
  <c r="BB653" i="64"/>
  <c r="BB657" i="64" s="1"/>
  <c r="BB649" i="64"/>
  <c r="BC644" i="64"/>
  <c r="BC648" i="64" s="1"/>
  <c r="BN656" i="64" a="1"/>
  <c r="BN656" i="64" s="1"/>
  <c r="BN652" i="64" a="1"/>
  <c r="BN652" i="64" s="1"/>
  <c r="BN646" i="64" a="1"/>
  <c r="BN646" i="64" s="1"/>
  <c r="BN647" i="64" s="1"/>
  <c r="BM20" i="864"/>
  <c r="BM100" i="861" s="1"/>
  <c r="BM101" i="861" s="1"/>
  <c r="BM33" i="863"/>
  <c r="BM17" i="863" s="1"/>
  <c r="BM33" i="861" s="1"/>
  <c r="BM21" i="863"/>
  <c r="BM44" i="863"/>
  <c r="BP2" i="64"/>
  <c r="BN4" i="64"/>
  <c r="BO7" i="64"/>
  <c r="BO3" i="64"/>
  <c r="BO1" i="64"/>
  <c r="AY512" i="64"/>
  <c r="AZ511" i="64"/>
  <c r="AY514" i="64"/>
  <c r="BB461" i="64"/>
  <c r="BC460" i="64"/>
  <c r="BB463" i="64"/>
  <c r="BP2" i="864"/>
  <c r="BN4" i="864"/>
  <c r="BN4" i="863"/>
  <c r="BO3" i="864"/>
  <c r="BO3" i="863"/>
  <c r="BO7" i="864"/>
  <c r="BO7" i="863"/>
  <c r="BO1" i="864"/>
  <c r="BO1" i="863"/>
  <c r="Z140" i="64"/>
  <c r="Z141" i="64" s="1"/>
  <c r="BP3" i="861"/>
  <c r="BP3" i="1393" s="1"/>
  <c r="BO4" i="861"/>
  <c r="BO4" i="1393" s="1"/>
  <c r="Z1109" i="64"/>
  <c r="Z1110" i="64" s="1"/>
  <c r="Y138" i="64"/>
  <c r="Y1092" i="64"/>
  <c r="Y1107" i="64"/>
  <c r="Y123" i="64"/>
  <c r="X358" i="64"/>
  <c r="X360" i="64" s="1"/>
  <c r="X1308" i="64"/>
  <c r="X1309" i="64" s="1"/>
  <c r="X1311" i="64" s="1"/>
  <c r="X1788" i="64"/>
  <c r="X1790" i="64" s="1"/>
  <c r="X1356" i="64"/>
  <c r="Y1358" i="64"/>
  <c r="X2203" i="64"/>
  <c r="X2205" i="64" s="1"/>
  <c r="Z1359" i="64"/>
  <c r="X1183" i="64"/>
  <c r="X1190" i="64" s="1"/>
  <c r="X1544" i="64"/>
  <c r="X999" i="64"/>
  <c r="X2361" i="64"/>
  <c r="X2370" i="64" s="1"/>
  <c r="BG2371" i="64" s="1" a="1"/>
  <c r="BG2371" i="64" s="1"/>
  <c r="X408" i="64"/>
  <c r="X1139" i="64"/>
  <c r="X1251" i="64"/>
  <c r="X1258" i="64" s="1"/>
  <c r="X1106" i="64"/>
  <c r="X1091" i="64"/>
  <c r="X1958" i="64"/>
  <c r="X135" i="64"/>
  <c r="X120" i="64"/>
  <c r="X1102" i="64"/>
  <c r="X1087" i="64"/>
  <c r="W1956" i="64" a="1"/>
  <c r="W1956" i="64" s="1"/>
  <c r="W1789" i="64" a="1"/>
  <c r="W1789" i="64" s="1"/>
  <c r="W1182" i="64" a="1"/>
  <c r="W1182" i="64" s="1"/>
  <c r="W2362" i="64" a="1"/>
  <c r="W2362" i="64" s="1"/>
  <c r="W2204" i="64" a="1"/>
  <c r="W2204" i="64" s="1"/>
  <c r="W782" i="64" a="1"/>
  <c r="W782" i="64" s="1"/>
  <c r="W115" i="64" a="1"/>
  <c r="W115" i="64" s="1"/>
  <c r="W111" i="64" a="1"/>
  <c r="W111" i="64" s="1"/>
  <c r="W1096" i="64" a="1"/>
  <c r="W1096" i="64" s="1"/>
  <c r="W1084" i="64" a="1"/>
  <c r="W1084" i="64" s="1"/>
  <c r="W1082" i="64" a="1"/>
  <c r="W1082" i="64" s="1"/>
  <c r="W1067" i="64" a="1"/>
  <c r="W1067" i="64" s="1"/>
  <c r="W1075" i="64" s="1"/>
  <c r="W295" i="64" a="1"/>
  <c r="W295" i="64" s="1"/>
  <c r="W1622" i="64" a="1"/>
  <c r="W1622" i="64" s="1"/>
  <c r="W130" i="64" a="1"/>
  <c r="W130" i="64" s="1"/>
  <c r="W204" i="64" a="1"/>
  <c r="W204" i="64" s="1"/>
  <c r="W1957" i="64" a="1"/>
  <c r="W1957" i="64" s="1"/>
  <c r="W1787" i="64" a="1"/>
  <c r="W1787" i="64" s="1"/>
  <c r="W1543" i="64" a="1"/>
  <c r="W1543" i="64" s="1"/>
  <c r="W2202" i="64" a="1"/>
  <c r="W2202" i="64" s="1"/>
  <c r="W776" i="64" a="1"/>
  <c r="W776" i="64" s="1"/>
  <c r="W768" i="64" a="1"/>
  <c r="W768" i="64" s="1"/>
  <c r="W113" i="64" a="1"/>
  <c r="W113" i="64" s="1"/>
  <c r="W105" i="64" a="1"/>
  <c r="W105" i="64" s="1"/>
  <c r="W342" i="64" a="1"/>
  <c r="W342" i="64" s="1"/>
  <c r="W1099" i="64" a="1"/>
  <c r="W1099" i="64" s="1"/>
  <c r="W1064" i="64" a="1"/>
  <c r="W1064" i="64" s="1"/>
  <c r="W1072" i="64" s="1"/>
  <c r="W1081" i="64" a="1"/>
  <c r="W1081" i="64" s="1"/>
  <c r="W1380" i="64" a="1"/>
  <c r="W1380" i="64" s="1"/>
  <c r="W129" i="64" a="1"/>
  <c r="W129" i="64" s="1"/>
  <c r="W357" i="64" a="1"/>
  <c r="W357" i="64" s="1"/>
  <c r="W483" i="64" a="1"/>
  <c r="W483" i="64" s="1"/>
  <c r="W514" i="64" s="1"/>
  <c r="W407" i="64" a="1"/>
  <c r="W407" i="64" s="1"/>
  <c r="W1140" i="64" a="1"/>
  <c r="W1140" i="64" s="1"/>
  <c r="W765" i="64" a="1"/>
  <c r="W765" i="64" s="1"/>
  <c r="W112" i="64" a="1"/>
  <c r="W112" i="64" s="1"/>
  <c r="W104" i="64" a="1"/>
  <c r="W104" i="64" s="1"/>
  <c r="W1095" i="64" a="1"/>
  <c r="W1095" i="64" s="1"/>
  <c r="W359" i="64" a="1"/>
  <c r="W359" i="64" s="1"/>
  <c r="W1306" i="64" a="1"/>
  <c r="W1306" i="64" s="1"/>
  <c r="W127" i="64" a="1"/>
  <c r="W127" i="64" s="1"/>
  <c r="W103" i="64" a="1"/>
  <c r="W103" i="64" s="1"/>
  <c r="W1098" i="64" a="1"/>
  <c r="W1098" i="64" s="1"/>
  <c r="W1065" i="64" a="1"/>
  <c r="W1065" i="64" s="1"/>
  <c r="W1073" i="64" s="1"/>
  <c r="W327" i="64" a="1"/>
  <c r="W327" i="64" s="1"/>
  <c r="W308" i="64" a="1"/>
  <c r="W308" i="64" s="1"/>
  <c r="W1002" i="64" a="1"/>
  <c r="W1002" i="64" s="1"/>
  <c r="W114" i="64" a="1"/>
  <c r="W114" i="64" s="1"/>
  <c r="W1068" i="64" a="1"/>
  <c r="W1068" i="64" s="1"/>
  <c r="W1076" i="64" s="1"/>
  <c r="W432" i="64" a="1"/>
  <c r="W432" i="64" s="1"/>
  <c r="W463" i="64" s="1"/>
  <c r="W1250" i="64" a="1"/>
  <c r="W1250" i="64" s="1"/>
  <c r="W2555" i="64" a="1"/>
  <c r="W2555" i="64" s="1"/>
  <c r="W2562" i="64" s="1"/>
  <c r="W1307" i="64" a="1"/>
  <c r="W1307" i="64" s="1"/>
  <c r="W126" i="64" a="1"/>
  <c r="W126" i="64" s="1"/>
  <c r="W106" i="64" a="1"/>
  <c r="W106" i="64" s="1"/>
  <c r="W1097" i="64" a="1"/>
  <c r="W1097" i="64" s="1"/>
  <c r="W1066" i="64" a="1"/>
  <c r="W1066" i="64" s="1"/>
  <c r="W1074" i="64" s="1"/>
  <c r="W1355" i="64" a="1"/>
  <c r="W1355" i="64" s="1"/>
  <c r="W1040" i="64" a="1"/>
  <c r="W1040" i="64" s="1"/>
  <c r="W356" i="64" a="1"/>
  <c r="W356" i="64" s="1"/>
  <c r="W128" i="64" a="1"/>
  <c r="W128" i="64" s="1"/>
  <c r="W1083" i="64" a="1"/>
  <c r="W1083" i="64" s="1"/>
  <c r="W1006" i="64" a="1"/>
  <c r="W1006" i="64" s="1"/>
  <c r="W998" i="64" a="1"/>
  <c r="W998" i="64" s="1"/>
  <c r="W107" i="64" a="1"/>
  <c r="W107" i="64" s="1"/>
  <c r="W1310" i="64" a="1"/>
  <c r="W1310" i="64" s="1"/>
  <c r="W1080" i="64" a="1"/>
  <c r="W1080" i="64" s="1"/>
  <c r="Y1148" i="64"/>
  <c r="Y1153" i="64"/>
  <c r="AJ1154" i="64" s="1" a="1"/>
  <c r="AJ1154" i="64" s="1"/>
  <c r="X1104" i="64"/>
  <c r="X1089" i="64"/>
  <c r="X118" i="64"/>
  <c r="X133" i="64"/>
  <c r="X108" i="64"/>
  <c r="X119" i="64"/>
  <c r="X134" i="64"/>
  <c r="X121" i="64"/>
  <c r="X136" i="64"/>
  <c r="X137" i="64"/>
  <c r="X122" i="64"/>
  <c r="AV1961" i="64"/>
  <c r="Y1007" i="64"/>
  <c r="Y1003" i="64"/>
  <c r="X1103" i="64"/>
  <c r="X1088" i="64"/>
  <c r="X1105" i="64"/>
  <c r="X1090" i="64"/>
  <c r="V255" i="64"/>
  <c r="V258" i="64"/>
  <c r="V273" i="64"/>
  <c r="V275" i="64"/>
  <c r="V256" i="64"/>
  <c r="V274" i="64"/>
  <c r="V257" i="64"/>
  <c r="V276" i="64"/>
  <c r="V2591" i="64"/>
  <c r="BI93" i="861"/>
  <c r="BJ46" i="861"/>
  <c r="BI64" i="861"/>
  <c r="BL1949" i="64"/>
  <c r="BL1958" i="64" s="1"/>
  <c r="BH64" i="861"/>
  <c r="BK1961" i="64"/>
  <c r="BM1957" i="64" a="1"/>
  <c r="BM1957" i="64" s="1"/>
  <c r="BM1956" i="64" a="1"/>
  <c r="BM1956" i="64" s="1"/>
  <c r="BL1356" i="64"/>
  <c r="BL1788" i="64"/>
  <c r="BL1790" i="64" s="1"/>
  <c r="BM1787" i="64" a="1"/>
  <c r="BM1787" i="64" s="1"/>
  <c r="BM1789" i="64" a="1"/>
  <c r="BM1789" i="64" s="1"/>
  <c r="BL358" i="64"/>
  <c r="BL360" i="64" s="1"/>
  <c r="BM357" i="64" a="1"/>
  <c r="BM357" i="64" s="1"/>
  <c r="BM359" i="64" a="1"/>
  <c r="BM359" i="64" s="1"/>
  <c r="BM432" i="64" a="1"/>
  <c r="BM432" i="64" s="1"/>
  <c r="BM356" i="64" a="1"/>
  <c r="BM356" i="64" s="1"/>
  <c r="BM483" i="64" a="1"/>
  <c r="BM483" i="64" s="1"/>
  <c r="BL408" i="64"/>
  <c r="BL1544" i="64"/>
  <c r="BM1543" i="64" a="1"/>
  <c r="BM1543" i="64" s="1"/>
  <c r="BM407" i="64" a="1"/>
  <c r="BM407" i="64" s="1"/>
  <c r="BL1251" i="64"/>
  <c r="BL1183" i="64"/>
  <c r="BM1182" i="64" a="1"/>
  <c r="BM1182" i="64" s="1"/>
  <c r="BM1250" i="64" a="1"/>
  <c r="BM1250" i="64" s="1"/>
  <c r="BK1258" i="64"/>
  <c r="BL2361" i="64"/>
  <c r="BL2370" i="64" s="1"/>
  <c r="BL2371" i="64" s="1" a="1"/>
  <c r="BL2371" i="64" s="1"/>
  <c r="BM2362" i="64" a="1"/>
  <c r="BM2362" i="64" s="1"/>
  <c r="BY2392" i="64"/>
  <c r="BY2394" i="64" s="1"/>
  <c r="BL1139" i="64"/>
  <c r="BL2203" i="64"/>
  <c r="BL2205" i="64" s="1"/>
  <c r="BJ1154" i="64" a="1"/>
  <c r="BJ1154" i="64" s="1"/>
  <c r="BM2202" i="64" a="1"/>
  <c r="BM2202" i="64" s="1"/>
  <c r="BM1140" i="64" a="1"/>
  <c r="BM1140" i="64" s="1"/>
  <c r="BK1148" i="64"/>
  <c r="BK1153" i="64"/>
  <c r="BM1310" i="64" a="1"/>
  <c r="BM1310" i="64" s="1"/>
  <c r="BM2204" i="64" a="1"/>
  <c r="BM2204" i="64" s="1"/>
  <c r="BL1308" i="64"/>
  <c r="BL1309" i="64" s="1"/>
  <c r="BL1311" i="64" s="1"/>
  <c r="BM1306" i="64" a="1"/>
  <c r="BM1306" i="64" s="1"/>
  <c r="BM1307" i="64" a="1"/>
  <c r="BM1307" i="64" s="1"/>
  <c r="BM776" i="64" a="1"/>
  <c r="BM776" i="64" s="1"/>
  <c r="BM765" i="64" a="1"/>
  <c r="BM765" i="64" s="1"/>
  <c r="BM768" i="64" a="1"/>
  <c r="BM768" i="64" s="1"/>
  <c r="BM782" i="64" a="1"/>
  <c r="BM782" i="64" s="1"/>
  <c r="BL122" i="64"/>
  <c r="BL137" i="64"/>
  <c r="BM107" i="64" a="1"/>
  <c r="BM107" i="64" s="1"/>
  <c r="BM1622" i="64" a="1"/>
  <c r="BM1622" i="64" s="1"/>
  <c r="BK123" i="64"/>
  <c r="BL133" i="64"/>
  <c r="BL135" i="64"/>
  <c r="BL121" i="64"/>
  <c r="BL136" i="64"/>
  <c r="BL119" i="64"/>
  <c r="BL134" i="64"/>
  <c r="BL120" i="64"/>
  <c r="BL118" i="64"/>
  <c r="BM126" i="64" a="1"/>
  <c r="BM126" i="64" s="1"/>
  <c r="BM128" i="64" a="1"/>
  <c r="BM128" i="64" s="1"/>
  <c r="BM130" i="64" a="1"/>
  <c r="BM130" i="64" s="1"/>
  <c r="BM112" i="64" a="1"/>
  <c r="BM112" i="64" s="1"/>
  <c r="BM127" i="64" a="1"/>
  <c r="BM127" i="64" s="1"/>
  <c r="BM129" i="64" a="1"/>
  <c r="BM129" i="64" s="1"/>
  <c r="BM115" i="64" a="1"/>
  <c r="BM115" i="64" s="1"/>
  <c r="BM113" i="64" a="1"/>
  <c r="BM113" i="64" s="1"/>
  <c r="BM114" i="64" a="1"/>
  <c r="BM114" i="64" s="1"/>
  <c r="BM111" i="64" a="1"/>
  <c r="BM111" i="64" s="1"/>
  <c r="BI138" i="64"/>
  <c r="BH140" i="64"/>
  <c r="BM342" i="64" a="1"/>
  <c r="BM342" i="64" s="1"/>
  <c r="BM106" i="64" a="1"/>
  <c r="BM106" i="64" s="1"/>
  <c r="BM105" i="64" a="1"/>
  <c r="BM105" i="64" s="1"/>
  <c r="BM103" i="64" a="1"/>
  <c r="BM103" i="64" s="1"/>
  <c r="BM104" i="64" a="1"/>
  <c r="BM104" i="64" s="1"/>
  <c r="BL108" i="64"/>
  <c r="BG2416" i="64"/>
  <c r="BM1380" i="64" a="1"/>
  <c r="BM1380" i="64" s="1"/>
  <c r="BJ1109" i="64"/>
  <c r="BJ1110" i="64" s="1"/>
  <c r="BI1110" i="64"/>
  <c r="BK1107" i="64"/>
  <c r="BL1106" i="64"/>
  <c r="BL1105" i="64"/>
  <c r="BL1104" i="64"/>
  <c r="BL1103" i="64"/>
  <c r="BL1102" i="64"/>
  <c r="BM1097" i="64" a="1"/>
  <c r="BM1097" i="64" s="1"/>
  <c r="BM1096" i="64" a="1"/>
  <c r="BM1096" i="64" s="1"/>
  <c r="BM1098" i="64" a="1"/>
  <c r="BM1098" i="64" s="1"/>
  <c r="BM1099" i="64" a="1"/>
  <c r="BM1099" i="64" s="1"/>
  <c r="BM1095" i="64" a="1"/>
  <c r="BM1095" i="64" s="1"/>
  <c r="BK1092" i="64"/>
  <c r="BM1064" i="64" a="1"/>
  <c r="BM1064" i="64" s="1"/>
  <c r="BM1072" i="64" s="1"/>
  <c r="BM1065" i="64" a="1"/>
  <c r="BM1065" i="64" s="1"/>
  <c r="BM1073" i="64" s="1"/>
  <c r="BM1081" i="64" a="1"/>
  <c r="BM1081" i="64" s="1"/>
  <c r="BM1066" i="64" a="1"/>
  <c r="BM1066" i="64" s="1"/>
  <c r="BM1074" i="64" s="1"/>
  <c r="BM1067" i="64" a="1"/>
  <c r="BM1067" i="64" s="1"/>
  <c r="BM1075" i="64" s="1"/>
  <c r="BM1080" i="64" a="1"/>
  <c r="BM1080" i="64" s="1"/>
  <c r="BM1068" i="64" a="1"/>
  <c r="BM1068" i="64" s="1"/>
  <c r="BM1076" i="64" s="1"/>
  <c r="BM1082" i="64" a="1"/>
  <c r="BM1082" i="64" s="1"/>
  <c r="BM1083" i="64" a="1"/>
  <c r="BM1083" i="64" s="1"/>
  <c r="BM1084" i="64" a="1"/>
  <c r="BM1084" i="64" s="1"/>
  <c r="BL1091" i="64"/>
  <c r="BL1090" i="64"/>
  <c r="BL1089" i="64"/>
  <c r="BL1088" i="64"/>
  <c r="BL1087" i="64"/>
  <c r="BM204" i="64" a="1"/>
  <c r="BM204" i="64" s="1"/>
  <c r="BJ1359" i="64"/>
  <c r="BK1358" i="64"/>
  <c r="BM327" i="64" a="1"/>
  <c r="BM327" i="64" s="1"/>
  <c r="BM1355" i="64" a="1"/>
  <c r="BM1355" i="64" s="1"/>
  <c r="BM308" i="64" a="1"/>
  <c r="BM308" i="64" s="1"/>
  <c r="BM1040" i="64" a="1"/>
  <c r="BM1040" i="64" s="1"/>
  <c r="BM1006" i="64" a="1"/>
  <c r="BM1006" i="64" s="1"/>
  <c r="BM295" i="64" a="1"/>
  <c r="BM295" i="64" s="1"/>
  <c r="BK1003" i="64"/>
  <c r="BL999" i="64"/>
  <c r="BL1007" i="64" s="1"/>
  <c r="BM1002" i="64" a="1"/>
  <c r="BM1002" i="64" s="1"/>
  <c r="BM998" i="64" a="1"/>
  <c r="BM998" i="64" s="1"/>
  <c r="BN255"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393" s="1"/>
  <c r="BQ2" i="861"/>
  <c r="BQ2" i="1393" s="1"/>
  <c r="BP1" i="861"/>
  <c r="BP1" i="1393" s="1"/>
  <c r="W277" i="64"/>
  <c r="X273" i="64"/>
  <c r="X274" i="64"/>
  <c r="X256" i="64"/>
  <c r="X257" i="64"/>
  <c r="X275" i="64"/>
  <c r="X258" i="64"/>
  <c r="X276" i="64"/>
  <c r="W259" i="64"/>
  <c r="BA3" i="860"/>
  <c r="BA4" i="860" s="1"/>
  <c r="BB2" i="860"/>
  <c r="BA1" i="860"/>
  <c r="BA7" i="860"/>
  <c r="W969" i="64" a="1"/>
  <c r="W969" i="64" s="1"/>
  <c r="W964" i="64" a="1"/>
  <c r="W964" i="64" s="1"/>
  <c r="W2688" i="64" a="1"/>
  <c r="W2688" i="64" s="1"/>
  <c r="W2689" i="64" a="1"/>
  <c r="W2689" i="64" s="1"/>
  <c r="W2690" i="64" a="1"/>
  <c r="W2690" i="64" s="1"/>
  <c r="W2692" i="64" a="1"/>
  <c r="W2692" i="64" s="1"/>
  <c r="W2694" i="64" a="1"/>
  <c r="W2694" i="64" s="1"/>
  <c r="W2695" i="64" a="1"/>
  <c r="W2695" i="64" s="1"/>
  <c r="W2696" i="64" a="1"/>
  <c r="W2696" i="64" s="1"/>
  <c r="W2691" i="64" a="1"/>
  <c r="W2691" i="64" s="1"/>
  <c r="W2693" i="64" a="1"/>
  <c r="W2693" i="64" s="1"/>
  <c r="W561" i="64" a="1"/>
  <c r="W561" i="64" s="1"/>
  <c r="W584" i="64" a="1"/>
  <c r="W584" i="64" s="1"/>
  <c r="W583" i="64" a="1"/>
  <c r="W583" i="64" s="1"/>
  <c r="W2842" i="64"/>
  <c r="W2876" i="64"/>
  <c r="W2780" i="64" a="1"/>
  <c r="W2780" i="64" s="1"/>
  <c r="W2800" i="64" a="1"/>
  <c r="W2800" i="64" s="1"/>
  <c r="BF2459" i="64"/>
  <c r="BG2457" i="64"/>
  <c r="W3134" i="64" a="1"/>
  <c r="W3134" i="64" s="1"/>
  <c r="BG2436" i="64"/>
  <c r="BG2438" i="64" s="1"/>
  <c r="W2328" i="64" a="1"/>
  <c r="W2328" i="64" s="1"/>
  <c r="W2327" i="64" a="1"/>
  <c r="W2327" i="64" s="1"/>
  <c r="W2318" i="64" a="1"/>
  <c r="W2318" i="64" s="1"/>
  <c r="W2319" i="64" a="1"/>
  <c r="W2319" i="64" s="1"/>
  <c r="W2309" i="64" a="1"/>
  <c r="W2309" i="64" s="1"/>
  <c r="W2310" i="64" a="1"/>
  <c r="W2310" i="64" s="1"/>
  <c r="W2821" i="64" a="1"/>
  <c r="W2821" i="64" s="1"/>
  <c r="X2591" i="64"/>
  <c r="BN1470" i="64"/>
  <c r="BL1358" i="64" a="1"/>
  <c r="X2842" i="64" a="1"/>
  <c r="W1356" i="64" a="1"/>
  <c r="BM1139" i="64" a="1"/>
  <c r="W585" i="64" a="1"/>
  <c r="X1358" i="64" a="1"/>
  <c r="V2842" i="64" a="1"/>
  <c r="W1544" i="64" a="1"/>
  <c r="BM2361" i="64" a="1"/>
  <c r="W1183" i="64" a="1"/>
  <c r="BM1381" i="64"/>
  <c r="W2779" i="64" a="1"/>
  <c r="BM999" i="64" a="1"/>
  <c r="Y1359" i="64" a="1"/>
  <c r="X2876" i="64" a="1"/>
  <c r="W2801" i="64" a="1"/>
  <c r="W999" i="64" a="1"/>
  <c r="W1139" i="64" a="1"/>
  <c r="BN1403" i="64"/>
  <c r="W2361" i="64" a="1"/>
  <c r="BM1788" i="64" a="1"/>
  <c r="BM2203" i="64" a="1"/>
  <c r="BM408" i="64" a="1"/>
  <c r="W1788" i="64" a="1"/>
  <c r="W1251" i="64" a="1"/>
  <c r="BM1544" i="64" a="1"/>
  <c r="W2203" i="64" a="1"/>
  <c r="BM1183" i="64" a="1"/>
  <c r="BK1359" i="64" a="1"/>
  <c r="BM1356" i="64" a="1"/>
  <c r="BN1426" i="64"/>
  <c r="V2876" i="64" a="1"/>
  <c r="W1381" i="64"/>
  <c r="W408" i="64" a="1"/>
  <c r="BN1492" i="64"/>
  <c r="BN1515" i="64"/>
  <c r="W2315" i="64" a="1"/>
  <c r="BM1251" i="64" a="1"/>
  <c r="W2822" i="64" a="1"/>
  <c r="W965" i="64" a="1"/>
  <c r="BN1448" i="64"/>
  <c r="W2314" i="64" a="1"/>
  <c r="BO22" i="1389" l="1"/>
  <c r="BP15" i="1393"/>
  <c r="BP21" i="1393"/>
  <c r="BP10" i="1393"/>
  <c r="BP14" i="861" s="1"/>
  <c r="AK16" i="1393"/>
  <c r="BO14" i="1393"/>
  <c r="BP1" i="1389"/>
  <c r="BP1" i="1391"/>
  <c r="BQ2" i="1389"/>
  <c r="BQ2" i="1391"/>
  <c r="BN14" i="1391"/>
  <c r="AK16" i="1391"/>
  <c r="BP7" i="1389"/>
  <c r="BP7" i="1391"/>
  <c r="BO4" i="1389"/>
  <c r="BO4" i="1391"/>
  <c r="BP3" i="1389"/>
  <c r="BP22" i="1389" s="1"/>
  <c r="BP3" i="1391"/>
  <c r="BO15" i="1391"/>
  <c r="BO21" i="1391"/>
  <c r="BO10" i="1391"/>
  <c r="BO13" i="861" s="1"/>
  <c r="AQ24" i="861"/>
  <c r="BO1424" i="64" a="1"/>
  <c r="BO1424" i="64" s="1"/>
  <c r="BO1425" i="64" a="1"/>
  <c r="BO1425" i="64" s="1"/>
  <c r="BO1513" i="64" a="1"/>
  <c r="BO1513" i="64" s="1"/>
  <c r="BO1514" i="64" a="1"/>
  <c r="BO1514" i="64" s="1"/>
  <c r="BO1469" i="64" a="1"/>
  <c r="BO1469" i="64" s="1"/>
  <c r="BO1491" i="64" a="1"/>
  <c r="BO1491" i="64" s="1"/>
  <c r="BO1402" i="64" a="1"/>
  <c r="BO1402" i="64" s="1"/>
  <c r="BO1447" i="64" a="1"/>
  <c r="BO1447" i="64" s="1"/>
  <c r="BN20" i="864"/>
  <c r="BN100" i="861" s="1"/>
  <c r="BN101" i="861" s="1"/>
  <c r="BO656" i="64" a="1"/>
  <c r="BO656" i="64" s="1"/>
  <c r="BO652" i="64" a="1"/>
  <c r="BO652" i="64" s="1"/>
  <c r="BO646" i="64" a="1"/>
  <c r="BO646" i="64" s="1"/>
  <c r="BO647" i="64" s="1"/>
  <c r="BD644" i="64"/>
  <c r="BD648" i="64" s="1"/>
  <c r="BC649" i="64"/>
  <c r="BC653" i="64"/>
  <c r="BC657" i="64" s="1"/>
  <c r="BN21" i="863"/>
  <c r="BN33" i="863"/>
  <c r="BN17" i="863" s="1"/>
  <c r="BN33" i="861" s="1"/>
  <c r="BN44" i="863"/>
  <c r="BO4" i="64"/>
  <c r="BP3" i="64"/>
  <c r="BP7" i="64"/>
  <c r="BP1" i="64"/>
  <c r="BQ2" i="64"/>
  <c r="BC461" i="64"/>
  <c r="BD460" i="64"/>
  <c r="BC463" i="64"/>
  <c r="BA511" i="64"/>
  <c r="AZ512" i="64"/>
  <c r="AZ514" i="64"/>
  <c r="BQ2" i="864"/>
  <c r="BP1" i="864"/>
  <c r="BP1" i="863"/>
  <c r="BO4" i="864"/>
  <c r="BO4" i="863"/>
  <c r="BP7" i="864"/>
  <c r="BP7" i="863"/>
  <c r="BP3" i="863"/>
  <c r="BP3" i="864"/>
  <c r="Y140" i="64"/>
  <c r="Y141" i="64" s="1"/>
  <c r="BQ3" i="861"/>
  <c r="BQ3" i="1393" s="1"/>
  <c r="BP4" i="861"/>
  <c r="BP4" i="1393" s="1"/>
  <c r="Y1109" i="64"/>
  <c r="Y1110" i="64" s="1"/>
  <c r="V277" i="64"/>
  <c r="V259" i="64"/>
  <c r="X1107" i="64"/>
  <c r="X138" i="64"/>
  <c r="X123" i="64"/>
  <c r="X1092" i="64"/>
  <c r="W358" i="64"/>
  <c r="W360" i="64" s="1"/>
  <c r="W1308" i="64"/>
  <c r="W1309" i="64" s="1"/>
  <c r="W1311" i="64" s="1"/>
  <c r="W408" i="64"/>
  <c r="W999" i="64"/>
  <c r="V2842" i="64"/>
  <c r="V2876" i="64"/>
  <c r="W2203" i="64"/>
  <c r="W2205" i="64" s="1"/>
  <c r="Y1359" i="64"/>
  <c r="W1251" i="64"/>
  <c r="W1258" i="64" s="1"/>
  <c r="W1544" i="64"/>
  <c r="W2361" i="64"/>
  <c r="W2370" i="64" s="1"/>
  <c r="BF2371" i="64" s="1" a="1"/>
  <c r="BF2371" i="64" s="1"/>
  <c r="X1358" i="64"/>
  <c r="W1356" i="64"/>
  <c r="W1139" i="64"/>
  <c r="W1788" i="64"/>
  <c r="W1790" i="64" s="1"/>
  <c r="W1183" i="64"/>
  <c r="W1190" i="64" s="1"/>
  <c r="W137" i="64"/>
  <c r="W122" i="64"/>
  <c r="W1104" i="64"/>
  <c r="W1089" i="64"/>
  <c r="W1106" i="64"/>
  <c r="W1091" i="64"/>
  <c r="AU1961" i="64"/>
  <c r="X1007" i="64"/>
  <c r="X1003" i="64"/>
  <c r="U255" i="64"/>
  <c r="U273" i="64"/>
  <c r="U256" i="64"/>
  <c r="U257" i="64"/>
  <c r="U275" i="64"/>
  <c r="U2591" i="64"/>
  <c r="U258" i="64"/>
  <c r="U274" i="64"/>
  <c r="U276" i="64"/>
  <c r="W120" i="64"/>
  <c r="W135" i="64"/>
  <c r="W1958" i="64"/>
  <c r="W136" i="64"/>
  <c r="W121" i="64"/>
  <c r="V357" i="64" a="1"/>
  <c r="V357" i="64" s="1"/>
  <c r="V407" i="64" a="1"/>
  <c r="V407" i="64" s="1"/>
  <c r="V2362" i="64" a="1"/>
  <c r="V2362" i="64" s="1"/>
  <c r="V113" i="64" a="1"/>
  <c r="V113" i="64" s="1"/>
  <c r="V1099" i="64" a="1"/>
  <c r="V1099" i="64" s="1"/>
  <c r="V1065" i="64" a="1"/>
  <c r="V1065" i="64" s="1"/>
  <c r="V1073" i="64" s="1"/>
  <c r="V1006" i="64" a="1"/>
  <c r="V1006" i="64" s="1"/>
  <c r="V1250" i="64" a="1"/>
  <c r="V1250" i="64" s="1"/>
  <c r="V1306" i="64" a="1"/>
  <c r="V1306" i="64" s="1"/>
  <c r="V112" i="64" a="1"/>
  <c r="V112" i="64" s="1"/>
  <c r="V105" i="64" a="1"/>
  <c r="V105" i="64" s="1"/>
  <c r="V1095" i="64" a="1"/>
  <c r="V1095" i="64" s="1"/>
  <c r="V1066" i="64" a="1"/>
  <c r="V1066" i="64" s="1"/>
  <c r="V1074" i="64" s="1"/>
  <c r="V295" i="64" a="1"/>
  <c r="V295" i="64" s="1"/>
  <c r="V432" i="64" a="1"/>
  <c r="V432" i="64" s="1"/>
  <c r="V463" i="64" s="1"/>
  <c r="V1307" i="64" a="1"/>
  <c r="V1307" i="64" s="1"/>
  <c r="V107" i="64" a="1"/>
  <c r="V107" i="64" s="1"/>
  <c r="V127" i="64" a="1"/>
  <c r="V127" i="64" s="1"/>
  <c r="V104" i="64" a="1"/>
  <c r="V104" i="64" s="1"/>
  <c r="V1098" i="64" a="1"/>
  <c r="V1098" i="64" s="1"/>
  <c r="V1067" i="64" a="1"/>
  <c r="V1067" i="64" s="1"/>
  <c r="V1075" i="64" s="1"/>
  <c r="V327" i="64" a="1"/>
  <c r="V327" i="64" s="1"/>
  <c r="V1002" i="64" a="1"/>
  <c r="V1002" i="64" s="1"/>
  <c r="V129" i="64" a="1"/>
  <c r="V129" i="64" s="1"/>
  <c r="V1543" i="64" a="1"/>
  <c r="V1543" i="64" s="1"/>
  <c r="V115" i="64" a="1"/>
  <c r="V115" i="64" s="1"/>
  <c r="V204" i="64" a="1"/>
  <c r="V204" i="64" s="1"/>
  <c r="V1956" i="64" a="1"/>
  <c r="V1956" i="64" s="1"/>
  <c r="V356" i="64" a="1"/>
  <c r="V356" i="64" s="1"/>
  <c r="V776" i="64" a="1"/>
  <c r="V776" i="64" s="1"/>
  <c r="V1622" i="64" a="1"/>
  <c r="V1622" i="64" s="1"/>
  <c r="V126" i="64" a="1"/>
  <c r="V126" i="64" s="1"/>
  <c r="V103" i="64" a="1"/>
  <c r="V103" i="64" s="1"/>
  <c r="V1097" i="64" a="1"/>
  <c r="V1097" i="64" s="1"/>
  <c r="V1068" i="64" a="1"/>
  <c r="V1068" i="64" s="1"/>
  <c r="V1076" i="64" s="1"/>
  <c r="V1355" i="64" a="1"/>
  <c r="V1355" i="64" s="1"/>
  <c r="V998" i="64" a="1"/>
  <c r="V998" i="64" s="1"/>
  <c r="V1787" i="64" a="1"/>
  <c r="V1787" i="64" s="1"/>
  <c r="V782" i="64" a="1"/>
  <c r="V782" i="64" s="1"/>
  <c r="V1064" i="64" a="1"/>
  <c r="V1064" i="64" s="1"/>
  <c r="V1072" i="64" s="1"/>
  <c r="V1096" i="64" a="1"/>
  <c r="V1096" i="64" s="1"/>
  <c r="V1957" i="64" a="1"/>
  <c r="V1957" i="64" s="1"/>
  <c r="V483" i="64" a="1"/>
  <c r="V483" i="64" s="1"/>
  <c r="V514" i="64" s="1"/>
  <c r="V1182" i="64" a="1"/>
  <c r="V1182" i="64" s="1"/>
  <c r="V1140" i="64" a="1"/>
  <c r="V1140" i="64" s="1"/>
  <c r="V765" i="64" a="1"/>
  <c r="V765" i="64" s="1"/>
  <c r="V114" i="64" a="1"/>
  <c r="V114" i="64" s="1"/>
  <c r="V106" i="64" a="1"/>
  <c r="V106" i="64" s="1"/>
  <c r="V1080" i="64" a="1"/>
  <c r="V1080" i="64" s="1"/>
  <c r="V1082" i="64" a="1"/>
  <c r="V1082" i="64" s="1"/>
  <c r="V308" i="64" a="1"/>
  <c r="V308" i="64" s="1"/>
  <c r="V1310" i="64" a="1"/>
  <c r="V1310" i="64" s="1"/>
  <c r="V1380" i="64" a="1"/>
  <c r="V1380" i="64" s="1"/>
  <c r="V111" i="64" a="1"/>
  <c r="V111" i="64" s="1"/>
  <c r="V1789" i="64" a="1"/>
  <c r="V1789" i="64" s="1"/>
  <c r="V2202" i="64" a="1"/>
  <c r="V2202" i="64" s="1"/>
  <c r="V768" i="64" a="1"/>
  <c r="V768" i="64" s="1"/>
  <c r="V128" i="64" a="1"/>
  <c r="V128" i="64" s="1"/>
  <c r="V342" i="64" a="1"/>
  <c r="V342" i="64" s="1"/>
  <c r="V1084" i="64" a="1"/>
  <c r="V1084" i="64" s="1"/>
  <c r="V1083" i="64" a="1"/>
  <c r="V1083" i="64" s="1"/>
  <c r="V1040" i="64" a="1"/>
  <c r="V1040" i="64" s="1"/>
  <c r="V2555" i="64" a="1"/>
  <c r="V2555" i="64" s="1"/>
  <c r="V2562" i="64" s="1"/>
  <c r="V130" i="64" a="1"/>
  <c r="V130" i="64" s="1"/>
  <c r="V359" i="64" a="1"/>
  <c r="V359" i="64" s="1"/>
  <c r="V2204" i="64" a="1"/>
  <c r="V2204" i="64" s="1"/>
  <c r="V1081" i="64" a="1"/>
  <c r="V1081" i="64" s="1"/>
  <c r="V2692" i="64" a="1"/>
  <c r="V2692" i="64" s="1"/>
  <c r="V969" i="64" a="1"/>
  <c r="V969" i="64" s="1"/>
  <c r="V964" i="64" a="1"/>
  <c r="V964" i="64" s="1"/>
  <c r="V2695" i="64" a="1"/>
  <c r="V2695" i="64" s="1"/>
  <c r="V561" i="64" a="1"/>
  <c r="V561" i="64" s="1"/>
  <c r="V2800" i="64" a="1"/>
  <c r="V2800" i="64" s="1"/>
  <c r="V2821" i="64" a="1"/>
  <c r="V2821" i="64" s="1"/>
  <c r="V2696" i="64" a="1"/>
  <c r="V2696" i="64" s="1"/>
  <c r="V2309" i="64" a="1"/>
  <c r="V2309" i="64" s="1"/>
  <c r="V2689" i="64" a="1"/>
  <c r="V2689" i="64" s="1"/>
  <c r="V2310" i="64" a="1"/>
  <c r="V2310" i="64" s="1"/>
  <c r="V2328" i="64" a="1"/>
  <c r="V2328" i="64" s="1"/>
  <c r="V2688" i="64" a="1"/>
  <c r="V2688" i="64" s="1"/>
  <c r="V2693" i="64" a="1"/>
  <c r="V2693" i="64" s="1"/>
  <c r="V2327" i="64" a="1"/>
  <c r="V2327" i="64" s="1"/>
  <c r="V583" i="64" a="1"/>
  <c r="V583" i="64" s="1"/>
  <c r="V2694" i="64" a="1"/>
  <c r="V2694" i="64" s="1"/>
  <c r="V2690" i="64" a="1"/>
  <c r="V2690" i="64" s="1"/>
  <c r="V3134" i="64" a="1"/>
  <c r="V3134" i="64" s="1"/>
  <c r="V2318" i="64" a="1"/>
  <c r="V2318" i="64" s="1"/>
  <c r="V2691" i="64" a="1"/>
  <c r="V2691" i="64" s="1"/>
  <c r="V2319" i="64" a="1"/>
  <c r="V2319" i="64" s="1"/>
  <c r="V584" i="64" a="1"/>
  <c r="V584" i="64" s="1"/>
  <c r="V2780" i="64" a="1"/>
  <c r="V2780" i="64" s="1"/>
  <c r="W119" i="64"/>
  <c r="W134" i="64"/>
  <c r="W1103" i="64"/>
  <c r="W1088" i="64"/>
  <c r="W1105" i="64"/>
  <c r="W1090" i="64"/>
  <c r="X1153" i="64"/>
  <c r="AI1154" i="64" s="1" a="1"/>
  <c r="AI1154" i="64" s="1"/>
  <c r="X1148" i="64"/>
  <c r="W1102" i="64"/>
  <c r="W1087" i="64"/>
  <c r="W118" i="64"/>
  <c r="W133" i="64"/>
  <c r="W108" i="64"/>
  <c r="BJ93" i="861"/>
  <c r="BJ64" i="861"/>
  <c r="BK46" i="861"/>
  <c r="BM1949" i="64"/>
  <c r="BM1958" i="64" s="1"/>
  <c r="BM1961" i="64" s="1"/>
  <c r="BL1961" i="64"/>
  <c r="BN1957" i="64" a="1"/>
  <c r="BN1957" i="64" s="1"/>
  <c r="BN1956" i="64" a="1"/>
  <c r="BN1956" i="64" s="1"/>
  <c r="BM1356" i="64"/>
  <c r="BM1788" i="64"/>
  <c r="BM1790" i="64" s="1"/>
  <c r="BN1789" i="64" a="1"/>
  <c r="BN1789" i="64" s="1"/>
  <c r="BN1787" i="64" a="1"/>
  <c r="BN1787" i="64" s="1"/>
  <c r="BN357" i="64" a="1"/>
  <c r="BN357" i="64" s="1"/>
  <c r="BN359" i="64" a="1"/>
  <c r="BN359" i="64" s="1"/>
  <c r="BM358" i="64"/>
  <c r="BM360" i="64" s="1"/>
  <c r="BN432" i="64" a="1"/>
  <c r="BN432" i="64" s="1"/>
  <c r="BN356" i="64" a="1"/>
  <c r="BN356" i="64" s="1"/>
  <c r="BN483" i="64" a="1"/>
  <c r="BN483" i="64" s="1"/>
  <c r="BM408" i="64"/>
  <c r="BM1544" i="64"/>
  <c r="BN407" i="64" a="1"/>
  <c r="BN407" i="64" s="1"/>
  <c r="BN1543" i="64" a="1"/>
  <c r="BN1543" i="64" s="1"/>
  <c r="BM1251" i="64"/>
  <c r="BM1183" i="64"/>
  <c r="BL1258" i="64"/>
  <c r="BN1182" i="64" a="1"/>
  <c r="BN1182" i="64" s="1"/>
  <c r="BN1250" i="64" a="1"/>
  <c r="BN1250" i="64" s="1"/>
  <c r="BM2361" i="64"/>
  <c r="BM2370" i="64" s="1"/>
  <c r="BM2371" i="64" s="1" a="1"/>
  <c r="BM2371" i="64" s="1"/>
  <c r="BN2362" i="64" a="1"/>
  <c r="BN2362" i="64" s="1"/>
  <c r="BZ2392" i="64"/>
  <c r="BZ2394" i="64" s="1"/>
  <c r="BM1139" i="64"/>
  <c r="BM2203" i="64"/>
  <c r="BM2205" i="64" s="1"/>
  <c r="BK1154" i="64" a="1"/>
  <c r="BK1154" i="64" s="1"/>
  <c r="BN2202" i="64" a="1"/>
  <c r="BN2202" i="64" s="1"/>
  <c r="BN1140" i="64" a="1"/>
  <c r="BN1140" i="64" s="1"/>
  <c r="BL1148" i="64"/>
  <c r="BL1153" i="64"/>
  <c r="BN1310" i="64" a="1"/>
  <c r="BN1310" i="64" s="1"/>
  <c r="BN2204" i="64" a="1"/>
  <c r="BN2204" i="64" s="1"/>
  <c r="BM1308" i="64"/>
  <c r="BM1309" i="64" s="1"/>
  <c r="BM1311" i="64" s="1"/>
  <c r="BN1306" i="64" a="1"/>
  <c r="BN1306" i="64" s="1"/>
  <c r="BN1307" i="64" a="1"/>
  <c r="BN1307" i="64" s="1"/>
  <c r="BM137" i="64"/>
  <c r="BN776" i="64" a="1"/>
  <c r="BN776" i="64" s="1"/>
  <c r="BN765" i="64" a="1"/>
  <c r="BN765" i="64" s="1"/>
  <c r="BN768" i="64" a="1"/>
  <c r="BN768" i="64" s="1"/>
  <c r="BN782" i="64" a="1"/>
  <c r="BN782" i="64" s="1"/>
  <c r="BM122" i="64"/>
  <c r="BN107" i="64" a="1"/>
  <c r="BN107" i="64" s="1"/>
  <c r="BN1622" i="64" a="1"/>
  <c r="BN1622" i="64" s="1"/>
  <c r="BM133" i="64"/>
  <c r="BM119" i="64"/>
  <c r="BM134" i="64"/>
  <c r="BM135" i="64"/>
  <c r="BM136" i="64"/>
  <c r="BH141" i="64"/>
  <c r="BM118" i="64"/>
  <c r="BM120" i="64"/>
  <c r="BM121" i="64"/>
  <c r="BL123" i="64"/>
  <c r="BI140" i="64"/>
  <c r="BI141" i="64" s="1"/>
  <c r="BN126" i="64" a="1"/>
  <c r="BN126" i="64" s="1"/>
  <c r="BN128" i="64" a="1"/>
  <c r="BN128" i="64" s="1"/>
  <c r="BN130" i="64" a="1"/>
  <c r="BN130" i="64" s="1"/>
  <c r="BN127" i="64" a="1"/>
  <c r="BN127" i="64" s="1"/>
  <c r="BN112" i="64" a="1"/>
  <c r="BN112" i="64" s="1"/>
  <c r="BN129" i="64" a="1"/>
  <c r="BN129" i="64" s="1"/>
  <c r="BN115" i="64" a="1"/>
  <c r="BN115" i="64" s="1"/>
  <c r="BN113" i="64" a="1"/>
  <c r="BN113" i="64" s="1"/>
  <c r="BN114" i="64" a="1"/>
  <c r="BN114" i="64" s="1"/>
  <c r="BN111" i="64" a="1"/>
  <c r="BN111" i="64" s="1"/>
  <c r="BJ138" i="64"/>
  <c r="BH2416" i="64"/>
  <c r="BM108" i="64"/>
  <c r="BN342" i="64" a="1"/>
  <c r="BN342" i="64" s="1"/>
  <c r="BN106" i="64" a="1"/>
  <c r="BN106" i="64" s="1"/>
  <c r="BN105" i="64" a="1"/>
  <c r="BN105" i="64" s="1"/>
  <c r="BN104" i="64" a="1"/>
  <c r="BN104" i="64" s="1"/>
  <c r="BN103" i="64" a="1"/>
  <c r="BN103" i="64" s="1"/>
  <c r="BN1380" i="64" a="1"/>
  <c r="BN1380" i="64" s="1"/>
  <c r="BK1109" i="64"/>
  <c r="BL1107" i="64"/>
  <c r="BM1105" i="64"/>
  <c r="BM1104" i="64"/>
  <c r="BM1102" i="64"/>
  <c r="BM1106" i="64"/>
  <c r="BM1103" i="64"/>
  <c r="BN1097" i="64" a="1"/>
  <c r="BN1097" i="64" s="1"/>
  <c r="BN1098" i="64" a="1"/>
  <c r="BN1098" i="64" s="1"/>
  <c r="BN1099" i="64" a="1"/>
  <c r="BN1099" i="64" s="1"/>
  <c r="BN1095" i="64" a="1"/>
  <c r="BN1095" i="64" s="1"/>
  <c r="BN1096" i="64" a="1"/>
  <c r="BN1096" i="64" s="1"/>
  <c r="BL1092" i="64"/>
  <c r="BM1091" i="64"/>
  <c r="BN1064" i="64" a="1"/>
  <c r="BN1064" i="64" s="1"/>
  <c r="BN1072" i="64" s="1"/>
  <c r="BN1065" i="64" a="1"/>
  <c r="BN1065" i="64" s="1"/>
  <c r="BN1073" i="64" s="1"/>
  <c r="BN1081" i="64" a="1"/>
  <c r="BN1081" i="64" s="1"/>
  <c r="BN1080" i="64" a="1"/>
  <c r="BN1080" i="64" s="1"/>
  <c r="BN1066" i="64" a="1"/>
  <c r="BN1066" i="64" s="1"/>
  <c r="BN1074" i="64" s="1"/>
  <c r="BN1067" i="64" a="1"/>
  <c r="BN1067" i="64" s="1"/>
  <c r="BN1075" i="64" s="1"/>
  <c r="BN1068" i="64" a="1"/>
  <c r="BN1068" i="64" s="1"/>
  <c r="BN1076" i="64" s="1"/>
  <c r="BN1082" i="64" a="1"/>
  <c r="BN1082" i="64" s="1"/>
  <c r="BN1083" i="64" a="1"/>
  <c r="BN1083" i="64" s="1"/>
  <c r="BN1084" i="64" a="1"/>
  <c r="BN1084" i="64" s="1"/>
  <c r="BM1090" i="64"/>
  <c r="BM1089" i="64"/>
  <c r="BM1088" i="64"/>
  <c r="BM1087" i="64"/>
  <c r="BN204" i="64" a="1"/>
  <c r="BN204" i="64" s="1"/>
  <c r="BK1359" i="64"/>
  <c r="BL1358" i="64"/>
  <c r="BN327" i="64" a="1"/>
  <c r="BN327" i="64" s="1"/>
  <c r="BN1355" i="64" a="1"/>
  <c r="BN1355" i="64" s="1"/>
  <c r="BN308" i="64" a="1"/>
  <c r="BN308" i="64" s="1"/>
  <c r="BN1040" i="64" a="1"/>
  <c r="BN1040" i="64" s="1"/>
  <c r="BN1006" i="64" a="1"/>
  <c r="BN1006" i="64" s="1"/>
  <c r="BN295" i="64" a="1"/>
  <c r="BN295" i="64" s="1"/>
  <c r="BL1003" i="64"/>
  <c r="BM999" i="64"/>
  <c r="BM1007" i="64" s="1"/>
  <c r="BN1002" i="64" a="1"/>
  <c r="BN1002" i="64" s="1"/>
  <c r="BN998" i="64" a="1"/>
  <c r="BN998" i="64" s="1"/>
  <c r="BO255"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393" s="1"/>
  <c r="BQ1" i="861"/>
  <c r="BQ1" i="1393" s="1"/>
  <c r="BQ7" i="861"/>
  <c r="BQ7" i="1393" s="1"/>
  <c r="BN34" i="863"/>
  <c r="BO18" i="864"/>
  <c r="BO17" i="864"/>
  <c r="BO16" i="864"/>
  <c r="BP19" i="864"/>
  <c r="X277" i="64"/>
  <c r="Y273" i="64"/>
  <c r="Y256" i="64"/>
  <c r="Y274" i="64"/>
  <c r="Y275" i="64"/>
  <c r="Y257" i="64"/>
  <c r="Y276" i="64"/>
  <c r="Y258" i="64"/>
  <c r="X259" i="64"/>
  <c r="BB7" i="860"/>
  <c r="BB3" i="860"/>
  <c r="BB4" i="860" s="1"/>
  <c r="BC2" i="860"/>
  <c r="BB1" i="860"/>
  <c r="X964" i="64" a="1"/>
  <c r="X964" i="64" s="1"/>
  <c r="W965" i="64"/>
  <c r="W975" i="64" s="1"/>
  <c r="X969" i="64" a="1"/>
  <c r="X969" i="64" s="1"/>
  <c r="W585" i="64"/>
  <c r="X2694" i="64" a="1"/>
  <c r="X2694" i="64" s="1"/>
  <c r="X2688" i="64" a="1"/>
  <c r="X2688" i="64" s="1"/>
  <c r="X2689" i="64" a="1"/>
  <c r="X2689" i="64" s="1"/>
  <c r="X2692" i="64" a="1"/>
  <c r="X2692" i="64" s="1"/>
  <c r="X2690" i="64" a="1"/>
  <c r="X2690" i="64" s="1"/>
  <c r="X2695" i="64" a="1"/>
  <c r="X2695" i="64" s="1"/>
  <c r="X2696" i="64" a="1"/>
  <c r="X2696" i="64" s="1"/>
  <c r="X2691" i="64" a="1"/>
  <c r="X2691" i="64" s="1"/>
  <c r="X2693" i="64" a="1"/>
  <c r="X2693" i="64" s="1"/>
  <c r="W2697" i="64"/>
  <c r="X561" i="64" a="1"/>
  <c r="X561" i="64" s="1"/>
  <c r="X584" i="64" a="1"/>
  <c r="X584" i="64" s="1"/>
  <c r="X583" i="64" a="1"/>
  <c r="X583" i="64" s="1"/>
  <c r="X2876" i="64"/>
  <c r="X2842" i="64"/>
  <c r="W2801" i="64"/>
  <c r="W2779" i="64"/>
  <c r="X2780" i="64" a="1"/>
  <c r="X2780" i="64" s="1"/>
  <c r="X2800" i="64" a="1"/>
  <c r="X2800" i="64" s="1"/>
  <c r="BG2459" i="64"/>
  <c r="BH2457" i="64"/>
  <c r="BH2436" i="64"/>
  <c r="BH2438" i="64" s="1"/>
  <c r="X3134" i="64" a="1"/>
  <c r="X3134" i="64" s="1"/>
  <c r="X2327" i="64" a="1"/>
  <c r="X2327" i="64" s="1"/>
  <c r="X2328" i="64" a="1"/>
  <c r="X2328" i="64" s="1"/>
  <c r="X2319" i="64" a="1"/>
  <c r="X2319" i="64" s="1"/>
  <c r="X2318" i="64" a="1"/>
  <c r="X2318" i="64" s="1"/>
  <c r="W2315" i="64"/>
  <c r="W2314" i="64"/>
  <c r="X2309" i="64" a="1"/>
  <c r="X2309" i="64" s="1"/>
  <c r="X2310" i="64" a="1"/>
  <c r="X2310" i="64" s="1"/>
  <c r="W2822" i="64"/>
  <c r="X2821" i="64" a="1"/>
  <c r="X2821" i="64" s="1"/>
  <c r="V2237" i="64" a="1"/>
  <c r="V2237" i="64" s="1"/>
  <c r="W560" i="64" a="1"/>
  <c r="W560" i="64" s="1"/>
  <c r="U560" i="64" a="1"/>
  <c r="U560" i="64" s="1"/>
  <c r="W865" i="64" a="1"/>
  <c r="W865" i="64" s="1"/>
  <c r="W1332" i="64" a="1"/>
  <c r="W1332" i="64" s="1"/>
  <c r="U55" i="64" a="1"/>
  <c r="U55" i="64" s="1"/>
  <c r="W51" i="64" a="1"/>
  <c r="W51" i="64" s="1"/>
  <c r="W537" i="64" a="1"/>
  <c r="W537" i="64" s="1"/>
  <c r="X840" i="64" a="1"/>
  <c r="X840" i="64" s="1"/>
  <c r="W1715" i="64" a="1"/>
  <c r="W1715" i="64" s="1"/>
  <c r="W2148" i="64" a="1"/>
  <c r="W2148" i="64" s="1"/>
  <c r="W2149" i="64" s="1"/>
  <c r="U2523" i="64" a="1"/>
  <c r="U2523" i="64" s="1"/>
  <c r="W2229" i="64" a="1"/>
  <c r="W2229" i="64" s="1"/>
  <c r="W2206" i="64" a="1"/>
  <c r="W2206" i="64" s="1"/>
  <c r="W71" i="64" a="1"/>
  <c r="W71" i="64" s="1"/>
  <c r="U2206" i="64" a="1"/>
  <c r="U2206" i="64" s="1"/>
  <c r="U1332" i="64" a="1"/>
  <c r="U1332" i="64" s="1"/>
  <c r="W840" i="64" a="1"/>
  <c r="W840" i="64" s="1"/>
  <c r="U71" i="64" a="1"/>
  <c r="U71" i="64" s="1"/>
  <c r="U86" i="64" a="1"/>
  <c r="U86" i="64" s="1"/>
  <c r="V1332" i="64" a="1"/>
  <c r="V1332" i="64" s="1"/>
  <c r="V2206" i="64" a="1"/>
  <c r="V2206" i="64" s="1"/>
  <c r="W50" i="64" a="1"/>
  <c r="W50" i="64" s="1"/>
  <c r="W2231" i="64" a="1"/>
  <c r="W2231" i="64" s="1"/>
  <c r="W2068" i="64" a="1"/>
  <c r="W2068" i="64" s="1"/>
  <c r="W86" i="64" a="1"/>
  <c r="W86" i="64" s="1"/>
  <c r="W3057" i="64" a="1"/>
  <c r="W3057" i="64" s="1"/>
  <c r="W49" i="64" a="1"/>
  <c r="W49" i="64" s="1"/>
  <c r="W835" i="64" a="1"/>
  <c r="W835" i="64" s="1"/>
  <c r="U2237" i="64" a="1"/>
  <c r="U2237" i="64" s="1"/>
  <c r="U3158" i="64" a="1"/>
  <c r="U3158" i="64" s="1"/>
  <c r="V56" i="64" a="1"/>
  <c r="V56" i="64" s="1"/>
  <c r="V3031" i="64" a="1"/>
  <c r="V3031" i="64" s="1"/>
  <c r="U2486" i="64" a="1"/>
  <c r="U2486" i="64" s="1"/>
  <c r="U2494" i="64" s="1"/>
  <c r="V835" i="64" a="1"/>
  <c r="V835" i="64" s="1"/>
  <c r="V2068" i="64" a="1"/>
  <c r="V2068" i="64" s="1"/>
  <c r="U537" i="64" a="1"/>
  <c r="U537" i="64" s="1"/>
  <c r="W2237" i="64" a="1"/>
  <c r="W2237" i="64" s="1"/>
  <c r="W85" i="64" a="1"/>
  <c r="W85" i="64" s="1"/>
  <c r="W3082" i="64" a="1"/>
  <c r="W3082" i="64" s="1"/>
  <c r="U2068" i="64" a="1"/>
  <c r="U2068" i="64" s="1"/>
  <c r="V3082" i="64" a="1"/>
  <c r="V3082" i="64" s="1"/>
  <c r="V3108" i="64" a="1"/>
  <c r="V3108" i="64" s="1"/>
  <c r="U840" i="64" a="1"/>
  <c r="U840" i="64" s="1"/>
  <c r="U1715" i="64" a="1"/>
  <c r="U1715" i="64" s="1"/>
  <c r="V49" i="64" a="1"/>
  <c r="V49" i="64" s="1"/>
  <c r="V560" i="64" a="1"/>
  <c r="V560" i="64" s="1"/>
  <c r="V2231" i="64" a="1"/>
  <c r="V2231" i="64" s="1"/>
  <c r="V2148" i="64" a="1"/>
  <c r="V2148" i="64" s="1"/>
  <c r="V2149" i="64" s="1"/>
  <c r="W88" i="64" a="1"/>
  <c r="W88" i="64" s="1"/>
  <c r="U3031" i="64" a="1"/>
  <c r="U3031" i="64" s="1"/>
  <c r="V865" i="64" a="1"/>
  <c r="V865" i="64" s="1"/>
  <c r="U87" i="64" a="1"/>
  <c r="U87" i="64" s="1"/>
  <c r="V85" i="64" a="1"/>
  <c r="V85" i="64" s="1"/>
  <c r="V840" i="64" a="1"/>
  <c r="V840" i="64" s="1"/>
  <c r="U3108" i="64" a="1"/>
  <c r="U3108" i="64" s="1"/>
  <c r="V86" i="64" a="1"/>
  <c r="V86" i="64" s="1"/>
  <c r="W2486" i="64" a="1"/>
  <c r="W2486" i="64" s="1"/>
  <c r="W2494" i="64" s="1"/>
  <c r="W3108" i="64" a="1"/>
  <c r="W3108" i="64" s="1"/>
  <c r="W55" i="64" a="1"/>
  <c r="W55" i="64" s="1"/>
  <c r="Y2591" i="64"/>
  <c r="W2523" i="64" a="1"/>
  <c r="W2523" i="64" s="1"/>
  <c r="W3158" i="64" a="1"/>
  <c r="W3158" i="64" s="1"/>
  <c r="W87" i="64" a="1"/>
  <c r="W87" i="64" s="1"/>
  <c r="W3031" i="64" a="1"/>
  <c r="W3031" i="64" s="1"/>
  <c r="W56" i="64" a="1"/>
  <c r="W56" i="64" s="1"/>
  <c r="U2148" i="64" a="1"/>
  <c r="U2148" i="64" s="1"/>
  <c r="U2149" i="64" s="1"/>
  <c r="V537" i="64" a="1"/>
  <c r="V537" i="64" s="1"/>
  <c r="U88" i="64" a="1"/>
  <c r="U88" i="64" s="1"/>
  <c r="U49" i="64" a="1"/>
  <c r="U49" i="64" s="1"/>
  <c r="V2523" i="64" a="1"/>
  <c r="V2523" i="64" s="1"/>
  <c r="U50" i="64" a="1"/>
  <c r="U50" i="64" s="1"/>
  <c r="U2229" i="64" a="1"/>
  <c r="U2229" i="64" s="1"/>
  <c r="V2229" i="64" a="1"/>
  <c r="V2229" i="64" s="1"/>
  <c r="V51" i="64" a="1"/>
  <c r="V51" i="64" s="1"/>
  <c r="U85" i="64" a="1"/>
  <c r="U85" i="64" s="1"/>
  <c r="U835" i="64" a="1"/>
  <c r="U835" i="64" s="1"/>
  <c r="U865" i="64" a="1"/>
  <c r="U865" i="64" s="1"/>
  <c r="V87" i="64" a="1"/>
  <c r="V87" i="64" s="1"/>
  <c r="V55" i="64" a="1"/>
  <c r="V55" i="64" s="1"/>
  <c r="V3057" i="64" a="1"/>
  <c r="V3057" i="64" s="1"/>
  <c r="U56" i="64" a="1"/>
  <c r="U56" i="64" s="1"/>
  <c r="V71" i="64" a="1"/>
  <c r="V71" i="64" s="1"/>
  <c r="V2486" i="64" a="1"/>
  <c r="V2486" i="64" s="1"/>
  <c r="V2494" i="64" s="1"/>
  <c r="V1715" i="64" a="1"/>
  <c r="V1715" i="64" s="1"/>
  <c r="U3057" i="64" a="1"/>
  <c r="U3057" i="64" s="1"/>
  <c r="U3082" i="64" a="1"/>
  <c r="U3082" i="64" s="1"/>
  <c r="V3158" i="64" a="1"/>
  <c r="V3158" i="64" s="1"/>
  <c r="U51" i="64" a="1"/>
  <c r="U51" i="64" s="1"/>
  <c r="V88" i="64" a="1"/>
  <c r="V88" i="64" s="1"/>
  <c r="U2231" i="64" a="1"/>
  <c r="U2231" i="64" s="1"/>
  <c r="V50" i="64" a="1"/>
  <c r="V50" i="64" s="1"/>
  <c r="X835" i="64" a="1"/>
  <c r="X835" i="64" s="1"/>
  <c r="X71" i="64" a="1"/>
  <c r="X71" i="64" s="1"/>
  <c r="X560" i="64" a="1"/>
  <c r="X560" i="64" s="1"/>
  <c r="X51" i="64" a="1"/>
  <c r="X51" i="64" s="1"/>
  <c r="X56" i="64" a="1"/>
  <c r="X56" i="64" s="1"/>
  <c r="X55" i="64" a="1"/>
  <c r="X55" i="64" s="1"/>
  <c r="X50" i="64" a="1"/>
  <c r="X50" i="64" s="1"/>
  <c r="X49" i="64" a="1"/>
  <c r="X49" i="64" s="1"/>
  <c r="X865" i="64" a="1"/>
  <c r="X865" i="64" s="1"/>
  <c r="X3108" i="64" a="1"/>
  <c r="X3108" i="64" s="1"/>
  <c r="X3082" i="64" a="1"/>
  <c r="X3082" i="64" s="1"/>
  <c r="X3057" i="64" a="1"/>
  <c r="X3057" i="64" s="1"/>
  <c r="X3031" i="64" a="1"/>
  <c r="X3031" i="64" s="1"/>
  <c r="X2206" i="64" a="1"/>
  <c r="X2206" i="64" s="1"/>
  <c r="X2207" i="64" s="1"/>
  <c r="X86" i="64" a="1"/>
  <c r="X86" i="64" s="1"/>
  <c r="X85" i="64" a="1"/>
  <c r="X85" i="64" s="1"/>
  <c r="X87" i="64" a="1"/>
  <c r="X87" i="64" s="1"/>
  <c r="X88" i="64" a="1"/>
  <c r="X88" i="64" s="1"/>
  <c r="X2148" i="64" a="1"/>
  <c r="X2148" i="64" s="1"/>
  <c r="X2149" i="64" s="1"/>
  <c r="X537" i="64" a="1"/>
  <c r="X537" i="64" s="1"/>
  <c r="X3158" i="64" a="1"/>
  <c r="X3158" i="64" s="1"/>
  <c r="X2068" i="64" a="1"/>
  <c r="X2068" i="64" s="1"/>
  <c r="X2523" i="64" a="1"/>
  <c r="X2523" i="64" s="1"/>
  <c r="X2486" i="64" a="1"/>
  <c r="X2486" i="64" s="1"/>
  <c r="X2494" i="64" s="1"/>
  <c r="X2237" i="64" a="1"/>
  <c r="X2237" i="64" s="1"/>
  <c r="X2231" i="64" a="1"/>
  <c r="X2231" i="64" s="1"/>
  <c r="X2229" i="64" a="1"/>
  <c r="X2229" i="64" s="1"/>
  <c r="X1715" i="64" a="1"/>
  <c r="X1715" i="64" s="1"/>
  <c r="X1332" i="64" a="1"/>
  <c r="X1332" i="64" s="1"/>
  <c r="V2315" i="64" a="1"/>
  <c r="V965" i="64" a="1"/>
  <c r="BO1448" i="64"/>
  <c r="X2230" i="64" a="1"/>
  <c r="W1358" i="64" a="1"/>
  <c r="BO1470" i="64"/>
  <c r="W562" i="64" a="1"/>
  <c r="BN1251" i="64" a="1"/>
  <c r="W842" i="64" a="1"/>
  <c r="X562" i="64" a="1"/>
  <c r="V1381" i="64"/>
  <c r="W2067" i="64" a="1"/>
  <c r="X842" i="64" a="1"/>
  <c r="BN2361" i="64" a="1"/>
  <c r="X2067" i="64" a="1"/>
  <c r="W538" i="64" a="1"/>
  <c r="V2067" i="64" a="1"/>
  <c r="V1183" i="64" a="1"/>
  <c r="BN1356" i="64" a="1"/>
  <c r="V999" i="64" a="1"/>
  <c r="U2067" i="64" a="1"/>
  <c r="X1333" i="64" a="1"/>
  <c r="V2779" i="64" a="1"/>
  <c r="W2230" i="64" a="1"/>
  <c r="X538" i="64" a="1"/>
  <c r="BM1358" i="64" a="1"/>
  <c r="X965" i="64" a="1"/>
  <c r="V562" i="64" a="1"/>
  <c r="V866" i="64" a="1"/>
  <c r="V1251" i="64" a="1"/>
  <c r="V408" i="64" a="1"/>
  <c r="BN2203" i="64" a="1"/>
  <c r="V1356" i="64" a="1"/>
  <c r="V2314" i="64" a="1"/>
  <c r="BO1403" i="64"/>
  <c r="BN1139" i="64" a="1"/>
  <c r="BN408" i="64" a="1"/>
  <c r="V842" i="64" a="1"/>
  <c r="V1716" i="64" a="1"/>
  <c r="BO1492" i="64"/>
  <c r="V1788" i="64" a="1"/>
  <c r="V1333" i="64" a="1"/>
  <c r="X1716" i="64" a="1"/>
  <c r="X1359" i="64" a="1"/>
  <c r="BN1183" i="64" a="1"/>
  <c r="X2315" i="64" a="1"/>
  <c r="BO1426" i="64"/>
  <c r="V585" i="64" a="1"/>
  <c r="X2801" i="64" a="1"/>
  <c r="W866" i="64" a="1"/>
  <c r="V2801" i="64" a="1"/>
  <c r="U866" i="64" a="1"/>
  <c r="U2230" i="64" a="1"/>
  <c r="BN999" i="64" a="1"/>
  <c r="BL1359" i="64" a="1"/>
  <c r="U1333" i="64" a="1"/>
  <c r="V2203" i="64" a="1"/>
  <c r="BN1544" i="64" a="1"/>
  <c r="V1544" i="64" a="1"/>
  <c r="W1333" i="64" a="1"/>
  <c r="X2779" i="64" a="1"/>
  <c r="X2822" i="64" a="1"/>
  <c r="BN1381" i="64"/>
  <c r="Y2876" i="64" a="1"/>
  <c r="U842" i="64" a="1"/>
  <c r="BO1515" i="64"/>
  <c r="X866" i="64" a="1"/>
  <c r="V1139" i="64" a="1"/>
  <c r="U1716" i="64" a="1"/>
  <c r="X585" i="64" a="1"/>
  <c r="V2361" i="64" a="1"/>
  <c r="V2230" i="64" a="1"/>
  <c r="Y2842" i="64" a="1"/>
  <c r="W1716" i="64" a="1"/>
  <c r="V538" i="64" a="1"/>
  <c r="X2314" i="64" a="1"/>
  <c r="U2876" i="64" a="1"/>
  <c r="U2842" i="64" a="1"/>
  <c r="V2822" i="64" a="1"/>
  <c r="BN1788" i="64" a="1"/>
  <c r="U538" i="64" a="1"/>
  <c r="AK17" i="1393" l="1"/>
  <c r="BP14" i="1393"/>
  <c r="BQ10" i="1393"/>
  <c r="BQ14" i="861" s="1"/>
  <c r="BQ21" i="1393"/>
  <c r="BQ15" i="1393"/>
  <c r="BQ3" i="1389"/>
  <c r="BQ13" i="1389" s="1"/>
  <c r="BQ3" i="1391"/>
  <c r="BQ7" i="1389"/>
  <c r="BQ7" i="1391"/>
  <c r="BQ1" i="1389"/>
  <c r="BQ1" i="1391"/>
  <c r="BR2" i="1389"/>
  <c r="BR2" i="1391"/>
  <c r="AK17" i="1391"/>
  <c r="BP4" i="1389"/>
  <c r="BP4" i="1391"/>
  <c r="BP13" i="1389"/>
  <c r="BP10" i="1391"/>
  <c r="BP13" i="861" s="1"/>
  <c r="BP15" i="1391"/>
  <c r="BP21" i="1391"/>
  <c r="BO14" i="1391"/>
  <c r="BP1424" i="64" a="1"/>
  <c r="BP1424" i="64" s="1"/>
  <c r="BP1425" i="64" a="1"/>
  <c r="BP1425" i="64" s="1"/>
  <c r="BP1513" i="64" a="1"/>
  <c r="BP1513" i="64" s="1"/>
  <c r="BP1514" i="64" a="1"/>
  <c r="BP1514" i="64" s="1"/>
  <c r="BP1469" i="64" a="1"/>
  <c r="BP1469" i="64" s="1"/>
  <c r="BP1491" i="64" a="1"/>
  <c r="BP1491" i="64" s="1"/>
  <c r="BP1402" i="64" a="1"/>
  <c r="BP1402" i="64" s="1"/>
  <c r="BP1447" i="64" a="1"/>
  <c r="BP1447" i="64" s="1"/>
  <c r="BO20" i="864"/>
  <c r="BO100" i="861" s="1"/>
  <c r="BO101" i="861" s="1"/>
  <c r="BD653" i="64"/>
  <c r="BD657" i="64" s="1"/>
  <c r="BD649" i="64"/>
  <c r="BE644" i="64"/>
  <c r="BE648" i="64" s="1"/>
  <c r="BP656" i="64" a="1"/>
  <c r="BP656" i="64" s="1"/>
  <c r="BP652" i="64" a="1"/>
  <c r="BP652" i="64" s="1"/>
  <c r="BP646" i="64" a="1"/>
  <c r="BP646" i="64" s="1"/>
  <c r="BP647" i="64" s="1"/>
  <c r="BO21" i="863"/>
  <c r="BO33" i="863"/>
  <c r="BO17" i="863" s="1"/>
  <c r="BO33" i="861" s="1"/>
  <c r="BO44" i="863"/>
  <c r="X538" i="64"/>
  <c r="U538" i="64"/>
  <c r="V538" i="64"/>
  <c r="W538" i="64"/>
  <c r="BQ7" i="64"/>
  <c r="BQ1" i="64"/>
  <c r="BP4" i="64"/>
  <c r="BR2" i="64"/>
  <c r="BQ3" i="64"/>
  <c r="BB511" i="64"/>
  <c r="BA512" i="64"/>
  <c r="BA514" i="64"/>
  <c r="BE460" i="64"/>
  <c r="BD461" i="64"/>
  <c r="BD463" i="64"/>
  <c r="BR2" i="864"/>
  <c r="BP4" i="864"/>
  <c r="BP4" i="863"/>
  <c r="BQ7" i="864"/>
  <c r="BQ7" i="863"/>
  <c r="BQ1" i="864"/>
  <c r="BQ1" i="863"/>
  <c r="BQ3" i="863"/>
  <c r="BQ3" i="864"/>
  <c r="U277" i="64"/>
  <c r="W2207" i="64"/>
  <c r="X1109" i="64"/>
  <c r="X1110" i="64" s="1"/>
  <c r="BR3" i="861"/>
  <c r="BR3" i="1393" s="1"/>
  <c r="U259" i="64"/>
  <c r="W123" i="64"/>
  <c r="BQ4" i="861"/>
  <c r="BQ4" i="1393" s="1"/>
  <c r="W1092" i="64"/>
  <c r="X140" i="64"/>
  <c r="X141" i="64" s="1"/>
  <c r="W138" i="64"/>
  <c r="V2697" i="64"/>
  <c r="W1107" i="64"/>
  <c r="V1958" i="64"/>
  <c r="AS1961" i="64" s="1"/>
  <c r="V2779" i="64"/>
  <c r="V585" i="64"/>
  <c r="V2822" i="64"/>
  <c r="V2361" i="64"/>
  <c r="V2370" i="64" s="1"/>
  <c r="BE2371" i="64" s="1" a="1"/>
  <c r="BE2371" i="64" s="1"/>
  <c r="U2842" i="64"/>
  <c r="U2876" i="64"/>
  <c r="V2801" i="64"/>
  <c r="V1544" i="64"/>
  <c r="V408" i="64"/>
  <c r="V2203" i="64"/>
  <c r="V2205" i="64" s="1"/>
  <c r="V2207" i="64" s="1"/>
  <c r="V1251" i="64"/>
  <c r="V1258" i="64" s="1"/>
  <c r="V2315" i="64"/>
  <c r="V965" i="64"/>
  <c r="V975" i="64" s="1"/>
  <c r="V1788" i="64"/>
  <c r="V1790" i="64" s="1"/>
  <c r="W1358" i="64"/>
  <c r="V1139" i="64"/>
  <c r="V999" i="64"/>
  <c r="X1359" i="64"/>
  <c r="V2314" i="64"/>
  <c r="V1183" i="64"/>
  <c r="V1190" i="64" s="1"/>
  <c r="V1356" i="64"/>
  <c r="V1106" i="64"/>
  <c r="V1091" i="64"/>
  <c r="V134" i="64"/>
  <c r="V119" i="64"/>
  <c r="V120" i="64"/>
  <c r="V135" i="64"/>
  <c r="T273" i="64"/>
  <c r="T255" i="64"/>
  <c r="T258" i="64"/>
  <c r="T257" i="64"/>
  <c r="T274" i="64"/>
  <c r="T276" i="64"/>
  <c r="T256" i="64"/>
  <c r="T2591" i="64"/>
  <c r="T275" i="64"/>
  <c r="V118" i="64"/>
  <c r="V133" i="64"/>
  <c r="V108" i="64"/>
  <c r="V122" i="64"/>
  <c r="V137" i="64"/>
  <c r="V1308" i="64"/>
  <c r="V1309" i="64" s="1"/>
  <c r="V1311" i="64" s="1"/>
  <c r="AT1961" i="64"/>
  <c r="V121" i="64"/>
  <c r="V136" i="64"/>
  <c r="V1102" i="64"/>
  <c r="V1087" i="64"/>
  <c r="W1153" i="64"/>
  <c r="AH1154" i="64" s="1" a="1"/>
  <c r="AH1154" i="64" s="1"/>
  <c r="W1148" i="64"/>
  <c r="V358" i="64"/>
  <c r="V360" i="64" s="1"/>
  <c r="V1105" i="64"/>
  <c r="V1090" i="64"/>
  <c r="V1104" i="64"/>
  <c r="V1089" i="64"/>
  <c r="V1103" i="64"/>
  <c r="V1088" i="64"/>
  <c r="W1003" i="64"/>
  <c r="W1007" i="64"/>
  <c r="U1957" i="64" a="1"/>
  <c r="U1957" i="64" s="1"/>
  <c r="U483" i="64" a="1"/>
  <c r="U483" i="64" s="1"/>
  <c r="U514" i="64" s="1"/>
  <c r="U1250" i="64" a="1"/>
  <c r="U1250" i="64" s="1"/>
  <c r="U2202" i="64" a="1"/>
  <c r="U2202" i="64" s="1"/>
  <c r="U765" i="64" a="1"/>
  <c r="U765" i="64" s="1"/>
  <c r="U129" i="64" a="1"/>
  <c r="U129" i="64" s="1"/>
  <c r="U342" i="64" a="1"/>
  <c r="U342" i="64" s="1"/>
  <c r="U1080" i="64" a="1"/>
  <c r="U1080" i="64" s="1"/>
  <c r="U1083" i="64" a="1"/>
  <c r="U1083" i="64" s="1"/>
  <c r="U407" i="64" a="1"/>
  <c r="U407" i="64" s="1"/>
  <c r="U105" i="64" a="1"/>
  <c r="U105" i="64" s="1"/>
  <c r="U295" i="64" a="1"/>
  <c r="U295" i="64" s="1"/>
  <c r="U357" i="64" a="1"/>
  <c r="U357" i="64" s="1"/>
  <c r="U107" i="64" a="1"/>
  <c r="U107" i="64" s="1"/>
  <c r="U127" i="64" a="1"/>
  <c r="U127" i="64" s="1"/>
  <c r="U1098" i="64" a="1"/>
  <c r="U1098" i="64" s="1"/>
  <c r="U1355" i="64" a="1"/>
  <c r="U1355" i="64" s="1"/>
  <c r="U1956" i="64" a="1"/>
  <c r="U1956" i="64" s="1"/>
  <c r="U1182" i="64" a="1"/>
  <c r="U1182" i="64" s="1"/>
  <c r="U1789" i="64" a="1"/>
  <c r="U1789" i="64" s="1"/>
  <c r="U1140" i="64" a="1"/>
  <c r="U1140" i="64" s="1"/>
  <c r="U768" i="64" a="1"/>
  <c r="U768" i="64" s="1"/>
  <c r="U130" i="64" a="1"/>
  <c r="U130" i="64" s="1"/>
  <c r="U128" i="64" a="1"/>
  <c r="U128" i="64" s="1"/>
  <c r="U1380" i="64" a="1"/>
  <c r="U1380" i="64" s="1"/>
  <c r="U1064" i="64" a="1"/>
  <c r="U1064" i="64" s="1"/>
  <c r="U1072" i="64" s="1"/>
  <c r="U308" i="64" a="1"/>
  <c r="U308" i="64" s="1"/>
  <c r="U359" i="64" a="1"/>
  <c r="U359" i="64" s="1"/>
  <c r="U1095" i="64" a="1"/>
  <c r="U1095" i="64" s="1"/>
  <c r="U1002" i="64" a="1"/>
  <c r="U1002" i="64" s="1"/>
  <c r="U432" i="64" a="1"/>
  <c r="U432" i="64" s="1"/>
  <c r="U463" i="64" s="1"/>
  <c r="U1622" i="64" a="1"/>
  <c r="U1622" i="64" s="1"/>
  <c r="U1097" i="64" a="1"/>
  <c r="U1097" i="64" s="1"/>
  <c r="U1787" i="64" a="1"/>
  <c r="U1787" i="64" s="1"/>
  <c r="U2555" i="64" a="1"/>
  <c r="U2555" i="64" s="1"/>
  <c r="U2562" i="64" s="1"/>
  <c r="U1310" i="64" a="1"/>
  <c r="U1310" i="64" s="1"/>
  <c r="U782" i="64" a="1"/>
  <c r="U782" i="64" s="1"/>
  <c r="U115" i="64" a="1"/>
  <c r="U115" i="64" s="1"/>
  <c r="U111" i="64" a="1"/>
  <c r="U111" i="64" s="1"/>
  <c r="U1096" i="64" a="1"/>
  <c r="U1096" i="64" s="1"/>
  <c r="U1081" i="64" a="1"/>
  <c r="U1081" i="64" s="1"/>
  <c r="U204" i="64" a="1"/>
  <c r="U204" i="64" s="1"/>
  <c r="U1040" i="64" a="1"/>
  <c r="U1040" i="64" s="1"/>
  <c r="U113" i="64" a="1"/>
  <c r="U113" i="64" s="1"/>
  <c r="U1067" i="64" a="1"/>
  <c r="U1067" i="64" s="1"/>
  <c r="U1075" i="64" s="1"/>
  <c r="U1307" i="64" a="1"/>
  <c r="U1307" i="64" s="1"/>
  <c r="U126" i="64" a="1"/>
  <c r="U126" i="64" s="1"/>
  <c r="U1068" i="64" a="1"/>
  <c r="U1068" i="64" s="1"/>
  <c r="U1076" i="64" s="1"/>
  <c r="U356" i="64" a="1"/>
  <c r="U356" i="64" s="1"/>
  <c r="U1084" i="64" a="1"/>
  <c r="U1084" i="64" s="1"/>
  <c r="U998" i="64" a="1"/>
  <c r="U998" i="64" s="1"/>
  <c r="U1543" i="64" a="1"/>
  <c r="U1543" i="64" s="1"/>
  <c r="U2204" i="64" a="1"/>
  <c r="U2204" i="64" s="1"/>
  <c r="U112" i="64" a="1"/>
  <c r="U112" i="64" s="1"/>
  <c r="U106" i="64" a="1"/>
  <c r="U106" i="64" s="1"/>
  <c r="U1099" i="64" a="1"/>
  <c r="U1099" i="64" s="1"/>
  <c r="U1065" i="64" a="1"/>
  <c r="U1065" i="64" s="1"/>
  <c r="U1073" i="64" s="1"/>
  <c r="U1006" i="64" a="1"/>
  <c r="U1006" i="64" s="1"/>
  <c r="U2362" i="64" a="1"/>
  <c r="U2362" i="64" s="1"/>
  <c r="U1066" i="64" a="1"/>
  <c r="U1066" i="64" s="1"/>
  <c r="U1074" i="64" s="1"/>
  <c r="U1306" i="64" a="1"/>
  <c r="U1306" i="64" s="1"/>
  <c r="U104" i="64" a="1"/>
  <c r="U104" i="64" s="1"/>
  <c r="U327" i="64" a="1"/>
  <c r="U327" i="64" s="1"/>
  <c r="U103" i="64" a="1"/>
  <c r="U103" i="64" s="1"/>
  <c r="U776" i="64" a="1"/>
  <c r="U776" i="64" s="1"/>
  <c r="U114" i="64" a="1"/>
  <c r="U114" i="64" s="1"/>
  <c r="U1082" i="64" a="1"/>
  <c r="U1082" i="64" s="1"/>
  <c r="U2694" i="64" a="1"/>
  <c r="U2694" i="64" s="1"/>
  <c r="U2780" i="64" a="1"/>
  <c r="U2780" i="64" s="1"/>
  <c r="U2319" i="64" a="1"/>
  <c r="U2319" i="64" s="1"/>
  <c r="U2692" i="64" a="1"/>
  <c r="U2692" i="64" s="1"/>
  <c r="U2327" i="64" a="1"/>
  <c r="U2327" i="64" s="1"/>
  <c r="U2695" i="64" a="1"/>
  <c r="U2695" i="64" s="1"/>
  <c r="U2800" i="64" a="1"/>
  <c r="U2800" i="64" s="1"/>
  <c r="U969" i="64" a="1"/>
  <c r="U969" i="64" s="1"/>
  <c r="U2821" i="64" a="1"/>
  <c r="U2821" i="64" s="1"/>
  <c r="U2688" i="64" a="1"/>
  <c r="U2688" i="64" s="1"/>
  <c r="U2696" i="64" a="1"/>
  <c r="U2696" i="64" s="1"/>
  <c r="U2689" i="64" a="1"/>
  <c r="U2689" i="64" s="1"/>
  <c r="U2309" i="64" a="1"/>
  <c r="U2309" i="64" s="1"/>
  <c r="U2690" i="64" a="1"/>
  <c r="U2690" i="64" s="1"/>
  <c r="U2310" i="64" a="1"/>
  <c r="U2310" i="64" s="1"/>
  <c r="U2691" i="64" a="1"/>
  <c r="U2691" i="64" s="1"/>
  <c r="U584" i="64" a="1"/>
  <c r="U584" i="64" s="1"/>
  <c r="U2328" i="64" a="1"/>
  <c r="U2328" i="64" s="1"/>
  <c r="U583" i="64" a="1"/>
  <c r="U583" i="64" s="1"/>
  <c r="U964" i="64" a="1"/>
  <c r="U964" i="64" s="1"/>
  <c r="U2693" i="64" a="1"/>
  <c r="U2693" i="64" s="1"/>
  <c r="U561" i="64" a="1"/>
  <c r="U561" i="64" s="1"/>
  <c r="U3134" i="64" a="1"/>
  <c r="U3134" i="64" s="1"/>
  <c r="U2318" i="64" a="1"/>
  <c r="U2318" i="64" s="1"/>
  <c r="BK93" i="861"/>
  <c r="BN1949" i="64"/>
  <c r="BN1958" i="64" s="1"/>
  <c r="BL46" i="861"/>
  <c r="BO1957" i="64" a="1"/>
  <c r="BO1957" i="64" s="1"/>
  <c r="BO1956" i="64" a="1"/>
  <c r="BO1956" i="64" s="1"/>
  <c r="BN1356" i="64"/>
  <c r="BN1788" i="64"/>
  <c r="BN1790" i="64" s="1"/>
  <c r="BO1789" i="64" a="1"/>
  <c r="BO1789" i="64" s="1"/>
  <c r="BO1787" i="64" a="1"/>
  <c r="BO1787" i="64" s="1"/>
  <c r="BN358" i="64"/>
  <c r="BN360" i="64" s="1"/>
  <c r="BO359" i="64" a="1"/>
  <c r="BO359" i="64" s="1"/>
  <c r="BO357" i="64" a="1"/>
  <c r="BO357" i="64" s="1"/>
  <c r="BO432" i="64" a="1"/>
  <c r="BO432" i="64" s="1"/>
  <c r="BO356" i="64" a="1"/>
  <c r="BO356" i="64" s="1"/>
  <c r="BO483" i="64" a="1"/>
  <c r="BO483" i="64" s="1"/>
  <c r="BN1544" i="64"/>
  <c r="BN408" i="64"/>
  <c r="BO1543" i="64" a="1"/>
  <c r="BO1543" i="64" s="1"/>
  <c r="BO407" i="64" a="1"/>
  <c r="BO407" i="64" s="1"/>
  <c r="BN1251" i="64"/>
  <c r="BN1183" i="64"/>
  <c r="BO1182" i="64" a="1"/>
  <c r="BO1182" i="64" s="1"/>
  <c r="BO1250" i="64" a="1"/>
  <c r="BO1250" i="64" s="1"/>
  <c r="BM1258" i="64"/>
  <c r="BN2361" i="64"/>
  <c r="BN2370" i="64" s="1"/>
  <c r="BN2371" i="64" s="1" a="1"/>
  <c r="BN2371" i="64" s="1"/>
  <c r="BO2362" i="64" a="1"/>
  <c r="BO2362" i="64" s="1"/>
  <c r="CA2392" i="64"/>
  <c r="CA2394" i="64" s="1"/>
  <c r="BN1139" i="64"/>
  <c r="BN2203" i="64"/>
  <c r="BN2205" i="64" s="1"/>
  <c r="BL1154" i="64" a="1"/>
  <c r="BL1154" i="64" s="1"/>
  <c r="BO2202" i="64" a="1"/>
  <c r="BO2202" i="64" s="1"/>
  <c r="BO1140" i="64" a="1"/>
  <c r="BO1140" i="64" s="1"/>
  <c r="BM1148" i="64"/>
  <c r="BM1153" i="64"/>
  <c r="BO1310" i="64" a="1"/>
  <c r="BO1310" i="64" s="1"/>
  <c r="BO2204" i="64" a="1"/>
  <c r="BO2204" i="64" s="1"/>
  <c r="BN1308" i="64"/>
  <c r="BN1309" i="64" s="1"/>
  <c r="BN1311" i="64" s="1"/>
  <c r="BO1306" i="64" a="1"/>
  <c r="BO1306" i="64" s="1"/>
  <c r="BO1307" i="64" a="1"/>
  <c r="BO1307" i="64" s="1"/>
  <c r="BO776" i="64" a="1"/>
  <c r="BO776" i="64" s="1"/>
  <c r="BO765" i="64" a="1"/>
  <c r="BO765" i="64" s="1"/>
  <c r="BO768" i="64" a="1"/>
  <c r="BO768" i="64" s="1"/>
  <c r="BO782" i="64" a="1"/>
  <c r="BO782" i="64" s="1"/>
  <c r="BN122" i="64"/>
  <c r="BN137" i="64"/>
  <c r="BO107" i="64" a="1"/>
  <c r="BO107" i="64" s="1"/>
  <c r="BO1622" i="64" a="1"/>
  <c r="BO1622" i="64" s="1"/>
  <c r="BI2416" i="64"/>
  <c r="BN133" i="64"/>
  <c r="BN135" i="64"/>
  <c r="BN136" i="64"/>
  <c r="BN119" i="64"/>
  <c r="BN134" i="64"/>
  <c r="BN118" i="64"/>
  <c r="BN120" i="64"/>
  <c r="BN121" i="64"/>
  <c r="BM123" i="64"/>
  <c r="BO128" i="64" a="1"/>
  <c r="BO128" i="64" s="1"/>
  <c r="BO130" i="64" a="1"/>
  <c r="BO130" i="64" s="1"/>
  <c r="BO129" i="64" a="1"/>
  <c r="BO129" i="64" s="1"/>
  <c r="BO127" i="64" a="1"/>
  <c r="BO127" i="64" s="1"/>
  <c r="BO112" i="64" a="1"/>
  <c r="BO112" i="64" s="1"/>
  <c r="BO113" i="64" a="1"/>
  <c r="BO113" i="64" s="1"/>
  <c r="BO115" i="64" a="1"/>
  <c r="BO115" i="64" s="1"/>
  <c r="BO114" i="64" a="1"/>
  <c r="BO114" i="64" s="1"/>
  <c r="BO126" i="64" a="1"/>
  <c r="BO126" i="64" s="1"/>
  <c r="BO111" i="64" a="1"/>
  <c r="BO111" i="64" s="1"/>
  <c r="BJ140" i="64"/>
  <c r="BK138" i="64"/>
  <c r="BN108" i="64"/>
  <c r="BO342" i="64" a="1"/>
  <c r="BO342" i="64" s="1"/>
  <c r="BO106" i="64" a="1"/>
  <c r="BO106" i="64" s="1"/>
  <c r="BO105" i="64" a="1"/>
  <c r="BO105" i="64" s="1"/>
  <c r="BO104" i="64" a="1"/>
  <c r="BO104" i="64" s="1"/>
  <c r="BO103" i="64" a="1"/>
  <c r="BO103" i="64" s="1"/>
  <c r="BO1380" i="64" a="1"/>
  <c r="BO1380" i="64" s="1"/>
  <c r="BK1110" i="64"/>
  <c r="BL1109" i="64"/>
  <c r="BL1110" i="64" s="1"/>
  <c r="BN1105" i="64"/>
  <c r="BN1104" i="64"/>
  <c r="BN1103" i="64"/>
  <c r="BN1102" i="64"/>
  <c r="BM1107" i="64"/>
  <c r="BN1106" i="64"/>
  <c r="BO1097" i="64" a="1"/>
  <c r="BO1097" i="64" s="1"/>
  <c r="BO1098" i="64" a="1"/>
  <c r="BO1098" i="64" s="1"/>
  <c r="BO1099" i="64" a="1"/>
  <c r="BO1099" i="64" s="1"/>
  <c r="BO1095" i="64" a="1"/>
  <c r="BO1095" i="64" s="1"/>
  <c r="BO1096" i="64" a="1"/>
  <c r="BO1096" i="64" s="1"/>
  <c r="BM1092" i="64"/>
  <c r="BN1091" i="64"/>
  <c r="BO1084" i="64" a="1"/>
  <c r="BO1084" i="64" s="1"/>
  <c r="BO1080" i="64" a="1"/>
  <c r="BO1080" i="64" s="1"/>
  <c r="BO1064" i="64" a="1"/>
  <c r="BO1064" i="64" s="1"/>
  <c r="BO1072" i="64" s="1"/>
  <c r="BO1065" i="64" a="1"/>
  <c r="BO1065" i="64" s="1"/>
  <c r="BO1073" i="64" s="1"/>
  <c r="BO1081" i="64" a="1"/>
  <c r="BO1081" i="64" s="1"/>
  <c r="BO1066" i="64" a="1"/>
  <c r="BO1066" i="64" s="1"/>
  <c r="BO1074" i="64" s="1"/>
  <c r="BO1067" i="64" a="1"/>
  <c r="BO1067" i="64" s="1"/>
  <c r="BO1075" i="64" s="1"/>
  <c r="BO1068" i="64" a="1"/>
  <c r="BO1068" i="64" s="1"/>
  <c r="BO1076" i="64" s="1"/>
  <c r="BO1082" i="64" a="1"/>
  <c r="BO1082" i="64" s="1"/>
  <c r="BO1083" i="64" a="1"/>
  <c r="BO1083" i="64" s="1"/>
  <c r="BN1090" i="64"/>
  <c r="BN1089" i="64"/>
  <c r="BN1088" i="64"/>
  <c r="BN1087" i="64"/>
  <c r="BO204" i="64" a="1"/>
  <c r="BO204" i="64" s="1"/>
  <c r="BL1359" i="64"/>
  <c r="BM1358" i="64"/>
  <c r="BO327" i="64" a="1"/>
  <c r="BO327" i="64" s="1"/>
  <c r="BO1355" i="64" a="1"/>
  <c r="BO1355" i="64" s="1"/>
  <c r="BO308" i="64" a="1"/>
  <c r="BO308" i="64" s="1"/>
  <c r="BO1040" i="64" a="1"/>
  <c r="BO1040" i="64" s="1"/>
  <c r="BO1006" i="64" a="1"/>
  <c r="BO1006" i="64" s="1"/>
  <c r="BO295" i="64" a="1"/>
  <c r="BO295" i="64" s="1"/>
  <c r="BM1003" i="64"/>
  <c r="BN999" i="64"/>
  <c r="BN1007" i="64" s="1"/>
  <c r="BO1002" i="64" a="1"/>
  <c r="BO1002" i="64" s="1"/>
  <c r="BO998" i="64" a="1"/>
  <c r="BO998" i="64" s="1"/>
  <c r="BP255" i="64"/>
  <c r="BO34" i="863"/>
  <c r="BP18" i="864"/>
  <c r="BP16" i="864"/>
  <c r="BQ19" i="864"/>
  <c r="BP17" i="864"/>
  <c r="BS2" i="861"/>
  <c r="BS2" i="1393" s="1"/>
  <c r="BR1" i="861"/>
  <c r="BR1" i="1393" s="1"/>
  <c r="BR7" i="861"/>
  <c r="BR7" i="1393"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277" i="64"/>
  <c r="Z273" i="64"/>
  <c r="Z274" i="64"/>
  <c r="Z256" i="64"/>
  <c r="Z257" i="64"/>
  <c r="Z275" i="64"/>
  <c r="Z258" i="64"/>
  <c r="Z276" i="64"/>
  <c r="Y259" i="64"/>
  <c r="BC3" i="860"/>
  <c r="BC4" i="860" s="1"/>
  <c r="BC1" i="860"/>
  <c r="BD2" i="860"/>
  <c r="BC7" i="860"/>
  <c r="X965" i="64"/>
  <c r="X975" i="64" s="1"/>
  <c r="Y969" i="64" a="1"/>
  <c r="Y969" i="64" s="1"/>
  <c r="Y964" i="64" a="1"/>
  <c r="Y964" i="64" s="1"/>
  <c r="X585" i="64"/>
  <c r="Y2690" i="64" a="1"/>
  <c r="Y2690" i="64" s="1"/>
  <c r="Y2691" i="64" a="1"/>
  <c r="Y2691" i="64" s="1"/>
  <c r="Y2692" i="64" a="1"/>
  <c r="Y2692" i="64" s="1"/>
  <c r="Y2693" i="64" a="1"/>
  <c r="Y2693" i="64" s="1"/>
  <c r="Y2689" i="64" a="1"/>
  <c r="Y2689" i="64" s="1"/>
  <c r="Y2694" i="64" a="1"/>
  <c r="Y2694" i="64" s="1"/>
  <c r="Y2688" i="64" a="1"/>
  <c r="Y2688" i="64" s="1"/>
  <c r="Y2695" i="64" a="1"/>
  <c r="Y2695" i="64" s="1"/>
  <c r="Y2696" i="64" a="1"/>
  <c r="Y2696" i="64" s="1"/>
  <c r="X2697" i="64"/>
  <c r="Y561" i="64" a="1"/>
  <c r="Y561" i="64" s="1"/>
  <c r="Y584" i="64" a="1"/>
  <c r="Y584" i="64" s="1"/>
  <c r="Y583" i="64" a="1"/>
  <c r="Y583" i="64" s="1"/>
  <c r="V562" i="64"/>
  <c r="X562" i="64"/>
  <c r="W562" i="64"/>
  <c r="Y2876" i="64"/>
  <c r="Y2842" i="64"/>
  <c r="X2801" i="64"/>
  <c r="X2779" i="64"/>
  <c r="Y3134" i="64" a="1"/>
  <c r="Y3134" i="64" s="1"/>
  <c r="Y2780" i="64" a="1"/>
  <c r="Y2780" i="64" s="1"/>
  <c r="Y2800" i="64" a="1"/>
  <c r="Y2800" i="64" s="1"/>
  <c r="BI2457" i="64"/>
  <c r="BH2459" i="64"/>
  <c r="BI2436" i="64"/>
  <c r="BI2438" i="64" s="1"/>
  <c r="W2322" i="64"/>
  <c r="W2331" i="64"/>
  <c r="W2323" i="64"/>
  <c r="W2332" i="64"/>
  <c r="Y2328" i="64" a="1"/>
  <c r="Y2328" i="64" s="1"/>
  <c r="Y2327" i="64" a="1"/>
  <c r="Y2327" i="64" s="1"/>
  <c r="Y2318" i="64" a="1"/>
  <c r="Y2318" i="64" s="1"/>
  <c r="Y2319" i="64" a="1"/>
  <c r="Y2319" i="64" s="1"/>
  <c r="X2315" i="64"/>
  <c r="X2314" i="64"/>
  <c r="Y2309" i="64" a="1"/>
  <c r="Y2309" i="64" s="1"/>
  <c r="Y2310" i="64" a="1"/>
  <c r="Y2310" i="64" s="1"/>
  <c r="X2822" i="64"/>
  <c r="Y2821" i="64" a="1"/>
  <c r="Y2821" i="64" s="1"/>
  <c r="Y840" i="64" a="1"/>
  <c r="Y840" i="64" s="1"/>
  <c r="U89" i="64"/>
  <c r="W89" i="64"/>
  <c r="V89" i="64"/>
  <c r="W52" i="64"/>
  <c r="W58" i="64" s="1"/>
  <c r="W1333" i="64"/>
  <c r="W866" i="64"/>
  <c r="V52" i="64"/>
  <c r="V58" i="64" s="1"/>
  <c r="V842" i="64"/>
  <c r="U2230" i="64"/>
  <c r="U866" i="64"/>
  <c r="U1716" i="64"/>
  <c r="U2067" i="64"/>
  <c r="W2067" i="64"/>
  <c r="W1716" i="64"/>
  <c r="V1333" i="64"/>
  <c r="U1333" i="64"/>
  <c r="U842" i="64"/>
  <c r="V2230" i="64"/>
  <c r="V866" i="64"/>
  <c r="V2067" i="64"/>
  <c r="W2230" i="64"/>
  <c r="V1716" i="64"/>
  <c r="W842" i="64"/>
  <c r="U52" i="64"/>
  <c r="U58" i="64" s="1"/>
  <c r="Z2591" i="64"/>
  <c r="X1716" i="64"/>
  <c r="X2230" i="64"/>
  <c r="X2067" i="64"/>
  <c r="X1333" i="64"/>
  <c r="X866" i="64"/>
  <c r="X842" i="64"/>
  <c r="Y835" i="64" a="1"/>
  <c r="Y835" i="64" s="1"/>
  <c r="Y71" i="64" a="1"/>
  <c r="Y71" i="64" s="1"/>
  <c r="Y560" i="64" a="1"/>
  <c r="Y560" i="64" s="1"/>
  <c r="Y51" i="64" a="1"/>
  <c r="Y51" i="64" s="1"/>
  <c r="Y55" i="64" a="1"/>
  <c r="Y55" i="64" s="1"/>
  <c r="Y56" i="64" a="1"/>
  <c r="Y56" i="64" s="1"/>
  <c r="X52" i="64"/>
  <c r="Y50" i="64" a="1"/>
  <c r="Y50" i="64" s="1"/>
  <c r="Y49" i="64" a="1"/>
  <c r="Y49" i="64" s="1"/>
  <c r="Y865" i="64" a="1"/>
  <c r="Y865" i="64" s="1"/>
  <c r="Y3031" i="64" a="1"/>
  <c r="Y3031" i="64" s="1"/>
  <c r="Y3108" i="64" a="1"/>
  <c r="Y3108" i="64" s="1"/>
  <c r="Y3082" i="64" a="1"/>
  <c r="Y3082" i="64" s="1"/>
  <c r="Y3057" i="64" a="1"/>
  <c r="Y3057" i="64" s="1"/>
  <c r="Y2206" i="64" a="1"/>
  <c r="Y2206" i="64" s="1"/>
  <c r="Y2207" i="64" s="1"/>
  <c r="X89" i="64"/>
  <c r="Y86" i="64" a="1"/>
  <c r="Y86" i="64" s="1"/>
  <c r="Y87" i="64" a="1"/>
  <c r="Y87" i="64" s="1"/>
  <c r="Y88" i="64" a="1"/>
  <c r="Y88" i="64" s="1"/>
  <c r="Y85" i="64" a="1"/>
  <c r="Y85" i="64" s="1"/>
  <c r="Y2148" i="64" a="1"/>
  <c r="Y2148" i="64" s="1"/>
  <c r="Y2149" i="64" s="1"/>
  <c r="Y537" i="64" a="1"/>
  <c r="Y537" i="64" s="1"/>
  <c r="Y3158" i="64" a="1"/>
  <c r="Y3158" i="64" s="1"/>
  <c r="Y2068" i="64" a="1"/>
  <c r="Y2068" i="64" s="1"/>
  <c r="Y2486" i="64" a="1"/>
  <c r="Y2486" i="64" s="1"/>
  <c r="Y2494" i="64" s="1"/>
  <c r="Y2523" i="64" a="1"/>
  <c r="Y2523" i="64" s="1"/>
  <c r="Y2231" i="64" a="1"/>
  <c r="Y2231" i="64" s="1"/>
  <c r="Y2229" i="64" a="1"/>
  <c r="Y2229" i="64" s="1"/>
  <c r="Y2237" i="64" a="1"/>
  <c r="Y2237" i="64" s="1"/>
  <c r="Y1715" i="64" a="1"/>
  <c r="Y1715" i="64" s="1"/>
  <c r="Y1332" i="64" a="1"/>
  <c r="Y1332" i="64" s="1"/>
  <c r="U1139" i="64" a="1"/>
  <c r="Y965" i="64" a="1"/>
  <c r="W1359" i="64" a="1"/>
  <c r="Y2315" i="64" a="1"/>
  <c r="BO1356" i="64" a="1"/>
  <c r="U408" i="64" a="1"/>
  <c r="T2842" i="64" a="1"/>
  <c r="Y562" i="64" a="1"/>
  <c r="BO408" i="64" a="1"/>
  <c r="T2876" i="64" a="1"/>
  <c r="BP1448" i="64"/>
  <c r="U585" i="64" a="1"/>
  <c r="U2801" i="64" a="1"/>
  <c r="BO2203" i="64" a="1"/>
  <c r="Y2801" i="64" a="1"/>
  <c r="Y1333" i="64" a="1"/>
  <c r="Y585" i="64" a="1"/>
  <c r="BP1515" i="64"/>
  <c r="U2315" i="64" a="1"/>
  <c r="Z2876" i="64" a="1"/>
  <c r="U1356" i="64" a="1"/>
  <c r="BP1426" i="64"/>
  <c r="Y2779" i="64" a="1"/>
  <c r="U2779" i="64" a="1"/>
  <c r="U562" i="64" a="1"/>
  <c r="BP1470" i="64"/>
  <c r="BP1403" i="64"/>
  <c r="BP1492" i="64"/>
  <c r="BO1251" i="64" a="1"/>
  <c r="U1381" i="64"/>
  <c r="BO1139" i="64" a="1"/>
  <c r="U2203" i="64" a="1"/>
  <c r="U999" i="64" a="1"/>
  <c r="U1788" i="64" a="1"/>
  <c r="U2314" i="64" a="1"/>
  <c r="Z2842" i="64" a="1"/>
  <c r="BN1358" i="64" a="1"/>
  <c r="Y2230" i="64" a="1"/>
  <c r="V1358" i="64" a="1"/>
  <c r="Y842" i="64" a="1"/>
  <c r="BO2361" i="64" a="1"/>
  <c r="BO1183" i="64" a="1"/>
  <c r="U2822" i="64" a="1"/>
  <c r="U1183" i="64" a="1"/>
  <c r="Y866" i="64" a="1"/>
  <c r="BO1788" i="64" a="1"/>
  <c r="BO999" i="64" a="1"/>
  <c r="U965" i="64" a="1"/>
  <c r="U2361" i="64" a="1"/>
  <c r="Y2314" i="64" a="1"/>
  <c r="BO1544" i="64" a="1"/>
  <c r="U1544" i="64" a="1"/>
  <c r="BO1381" i="64"/>
  <c r="Y2067" i="64" a="1"/>
  <c r="U1251" i="64" a="1"/>
  <c r="BM1359" i="64" a="1"/>
  <c r="Y2822" i="64" a="1"/>
  <c r="Y1716" i="64" a="1"/>
  <c r="Y538" i="64" a="1"/>
  <c r="BR15" i="1393" l="1"/>
  <c r="BR21" i="1393"/>
  <c r="BR10" i="1393"/>
  <c r="BR14" i="861" s="1"/>
  <c r="BQ14" i="1393"/>
  <c r="AK18" i="1393"/>
  <c r="AL13" i="1393"/>
  <c r="AK22" i="1393"/>
  <c r="AK19" i="861" s="1"/>
  <c r="BQ4" i="1389"/>
  <c r="BQ4" i="1391"/>
  <c r="AK18" i="1391"/>
  <c r="AL13" i="1391"/>
  <c r="AK22" i="1391"/>
  <c r="AK18" i="861" s="1"/>
  <c r="BP14" i="1391"/>
  <c r="BQ22" i="1389"/>
  <c r="BR3" i="1389"/>
  <c r="BR22" i="1389" s="1"/>
  <c r="BR3" i="1391"/>
  <c r="BR7" i="1389"/>
  <c r="BR7" i="1391"/>
  <c r="BR1" i="1389"/>
  <c r="BR1" i="1391"/>
  <c r="BQ10" i="1391"/>
  <c r="BQ13" i="861" s="1"/>
  <c r="BQ21" i="1391"/>
  <c r="BQ15" i="1391"/>
  <c r="BS2" i="1389"/>
  <c r="BS2" i="1391"/>
  <c r="AR24" i="861"/>
  <c r="BQ1424" i="64" a="1"/>
  <c r="BQ1424" i="64" s="1"/>
  <c r="BQ1425" i="64" a="1"/>
  <c r="BQ1425" i="64" s="1"/>
  <c r="BQ1513" i="64" a="1"/>
  <c r="BQ1513" i="64" s="1"/>
  <c r="BQ1514" i="64" a="1"/>
  <c r="BQ1514" i="64" s="1"/>
  <c r="BQ1469" i="64" a="1"/>
  <c r="BQ1469" i="64" s="1"/>
  <c r="BQ1491" i="64" a="1"/>
  <c r="BQ1491" i="64" s="1"/>
  <c r="BQ1402" i="64" a="1"/>
  <c r="BQ1402" i="64" s="1"/>
  <c r="BQ1447" i="64" a="1"/>
  <c r="BQ1447" i="64" s="1"/>
  <c r="BP21" i="863"/>
  <c r="BQ652" i="64" a="1"/>
  <c r="BQ652" i="64" s="1"/>
  <c r="BQ646" i="64" a="1"/>
  <c r="BQ646" i="64" s="1"/>
  <c r="BQ647" i="64" s="1"/>
  <c r="BQ656" i="64" a="1"/>
  <c r="BQ656" i="64" s="1"/>
  <c r="BE649" i="64"/>
  <c r="BF644" i="64"/>
  <c r="BF648" i="64" s="1"/>
  <c r="BE653" i="64"/>
  <c r="BE657" i="64" s="1"/>
  <c r="BP20" i="864"/>
  <c r="BP100" i="861" s="1"/>
  <c r="BP101" i="861" s="1"/>
  <c r="BP33" i="863"/>
  <c r="BP17" i="863" s="1"/>
  <c r="BP33" i="861" s="1"/>
  <c r="BP44" i="863"/>
  <c r="Y538" i="64"/>
  <c r="BR3" i="64"/>
  <c r="BR7" i="64"/>
  <c r="BR1" i="64"/>
  <c r="BS2" i="64"/>
  <c r="BQ4" i="64"/>
  <c r="BE461" i="64"/>
  <c r="BF460" i="64"/>
  <c r="BE463" i="64"/>
  <c r="BC511" i="64"/>
  <c r="BB512" i="64"/>
  <c r="BB514" i="64"/>
  <c r="BS2" i="864"/>
  <c r="BR3" i="864"/>
  <c r="BR3" i="863"/>
  <c r="BR7" i="864"/>
  <c r="BR7" i="863"/>
  <c r="BR1" i="863"/>
  <c r="BR1" i="864"/>
  <c r="BQ4" i="863"/>
  <c r="BQ4" i="864"/>
  <c r="U1958" i="64"/>
  <c r="AR1961" i="64" s="1"/>
  <c r="W1109" i="64"/>
  <c r="W1110" i="64" s="1"/>
  <c r="BS3" i="861"/>
  <c r="BS3" i="1393" s="1"/>
  <c r="W140" i="64"/>
  <c r="W141" i="64" s="1"/>
  <c r="BR4" i="861"/>
  <c r="BR4" i="1393" s="1"/>
  <c r="V123" i="64"/>
  <c r="T259" i="64"/>
  <c r="T277" i="64"/>
  <c r="V1092" i="64"/>
  <c r="V1107" i="64"/>
  <c r="V138" i="64"/>
  <c r="U2697" i="64"/>
  <c r="U1308" i="64"/>
  <c r="U1309" i="64" s="1"/>
  <c r="U1311" i="64" s="1"/>
  <c r="U358" i="64"/>
  <c r="U360" i="64" s="1"/>
  <c r="U2779" i="64"/>
  <c r="U2822" i="64"/>
  <c r="U1139" i="64"/>
  <c r="W1359" i="64"/>
  <c r="U2361" i="64"/>
  <c r="U2370" i="64" s="1"/>
  <c r="BD2371" i="64" s="1" a="1"/>
  <c r="BD2371" i="64" s="1"/>
  <c r="U1544" i="64"/>
  <c r="U2203" i="64"/>
  <c r="U2205" i="64" s="1"/>
  <c r="U2207" i="64" s="1"/>
  <c r="U2315" i="64"/>
  <c r="U2801" i="64"/>
  <c r="U999" i="64"/>
  <c r="U1183" i="64"/>
  <c r="U1190" i="64" s="1"/>
  <c r="U1251" i="64"/>
  <c r="U1258" i="64" s="1"/>
  <c r="T2842" i="64"/>
  <c r="T2876" i="64"/>
  <c r="V1358" i="64"/>
  <c r="U562" i="64"/>
  <c r="U1788" i="64"/>
  <c r="U1790" i="64" s="1"/>
  <c r="U408" i="64"/>
  <c r="U2314" i="64"/>
  <c r="U1356" i="64"/>
  <c r="U965" i="64"/>
  <c r="U975" i="64" s="1"/>
  <c r="U585" i="64"/>
  <c r="U137" i="64"/>
  <c r="U122" i="64"/>
  <c r="V1153" i="64"/>
  <c r="AG1154" i="64" s="1" a="1"/>
  <c r="AG1154" i="64" s="1"/>
  <c r="V1148" i="64"/>
  <c r="U1104" i="64"/>
  <c r="U1089" i="64"/>
  <c r="U1105" i="64"/>
  <c r="U1090" i="64"/>
  <c r="T1250" i="64" a="1"/>
  <c r="T1250" i="64" s="1"/>
  <c r="T1307" i="64" a="1"/>
  <c r="T1307" i="64" s="1"/>
  <c r="T107" i="64" a="1"/>
  <c r="T107" i="64" s="1"/>
  <c r="T128" i="64" a="1"/>
  <c r="T128" i="64" s="1"/>
  <c r="T104" i="64" a="1"/>
  <c r="T104" i="64" s="1"/>
  <c r="T1084" i="64" a="1"/>
  <c r="T1084" i="64" s="1"/>
  <c r="T1082" i="64" a="1"/>
  <c r="T1082" i="64" s="1"/>
  <c r="T1355" i="64" a="1"/>
  <c r="T1355" i="64" s="1"/>
  <c r="T1006" i="64" a="1"/>
  <c r="T1006" i="64" s="1"/>
  <c r="T782" i="64" a="1"/>
  <c r="T782" i="64" s="1"/>
  <c r="T1065" i="64" a="1"/>
  <c r="T1065" i="64" s="1"/>
  <c r="T1073" i="64" s="1"/>
  <c r="T113" i="64" a="1"/>
  <c r="T113" i="64" s="1"/>
  <c r="T295" i="64" a="1"/>
  <c r="T295" i="64" s="1"/>
  <c r="T2555" i="64" a="1"/>
  <c r="T2555" i="64" s="1"/>
  <c r="T106" i="64" a="1"/>
  <c r="T106" i="64" s="1"/>
  <c r="T357" i="64" a="1"/>
  <c r="T357" i="64" s="1"/>
  <c r="T2362" i="64" a="1"/>
  <c r="T2362" i="64" s="1"/>
  <c r="T1306" i="64" a="1"/>
  <c r="T1306" i="64" s="1"/>
  <c r="T105" i="64" a="1"/>
  <c r="T105" i="64" s="1"/>
  <c r="T327" i="64" a="1"/>
  <c r="T327" i="64" s="1"/>
  <c r="T432" i="64" a="1"/>
  <c r="T432" i="64" s="1"/>
  <c r="T463" i="64" s="1"/>
  <c r="T776" i="64" a="1"/>
  <c r="T776" i="64" s="1"/>
  <c r="T1622" i="64" a="1"/>
  <c r="T1622" i="64" s="1"/>
  <c r="T114" i="64" a="1"/>
  <c r="T114" i="64" s="1"/>
  <c r="T103" i="64" a="1"/>
  <c r="T103" i="64" s="1"/>
  <c r="T1080" i="64" a="1"/>
  <c r="T1080" i="64" s="1"/>
  <c r="T1083" i="64" a="1"/>
  <c r="T1083" i="64" s="1"/>
  <c r="T998" i="64" a="1"/>
  <c r="T998" i="64" s="1"/>
  <c r="T1040" i="64" a="1"/>
  <c r="T1040" i="64" s="1"/>
  <c r="T1066" i="64" a="1"/>
  <c r="T1066" i="64" s="1"/>
  <c r="T1074" i="64" s="1"/>
  <c r="T1543" i="64" a="1"/>
  <c r="T1543" i="64" s="1"/>
  <c r="T1095" i="64" a="1"/>
  <c r="T1095" i="64" s="1"/>
  <c r="T126" i="64" a="1"/>
  <c r="T126" i="64" s="1"/>
  <c r="T1956" i="64" a="1"/>
  <c r="T1956" i="64" s="1"/>
  <c r="T356" i="64" a="1"/>
  <c r="T356" i="64" s="1"/>
  <c r="T2202" i="64" a="1"/>
  <c r="T2202" i="64" s="1"/>
  <c r="T765" i="64" a="1"/>
  <c r="T765" i="64" s="1"/>
  <c r="T130" i="64" a="1"/>
  <c r="T130" i="64" s="1"/>
  <c r="T129" i="64" a="1"/>
  <c r="T129" i="64" s="1"/>
  <c r="T1380" i="64" a="1"/>
  <c r="T1380" i="64" s="1"/>
  <c r="T1064" i="64" a="1"/>
  <c r="T1064" i="64" s="1"/>
  <c r="T1072" i="64" s="1"/>
  <c r="T1789" i="64" a="1"/>
  <c r="T1789" i="64" s="1"/>
  <c r="T1787" i="64" a="1"/>
  <c r="T1787" i="64" s="1"/>
  <c r="T2204" i="64" a="1"/>
  <c r="T2204" i="64" s="1"/>
  <c r="T342" i="64" a="1"/>
  <c r="T342" i="64" s="1"/>
  <c r="T204" i="64" a="1"/>
  <c r="T204" i="64" s="1"/>
  <c r="T359" i="64" a="1"/>
  <c r="T359" i="64" s="1"/>
  <c r="T1067" i="64" a="1"/>
  <c r="T1067" i="64" s="1"/>
  <c r="T1075" i="64" s="1"/>
  <c r="T407" i="64" a="1"/>
  <c r="T407" i="64" s="1"/>
  <c r="T1068" i="64" a="1"/>
  <c r="T1068" i="64" s="1"/>
  <c r="T1076" i="64" s="1"/>
  <c r="T1957" i="64" a="1"/>
  <c r="T1957" i="64" s="1"/>
  <c r="T483" i="64" a="1"/>
  <c r="T483" i="64" s="1"/>
  <c r="T514" i="64" s="1"/>
  <c r="T1182" i="64" a="1"/>
  <c r="T1182" i="64" s="1"/>
  <c r="T1140" i="64" a="1"/>
  <c r="T1140" i="64" s="1"/>
  <c r="T768" i="64" a="1"/>
  <c r="T768" i="64" s="1"/>
  <c r="T115" i="64" a="1"/>
  <c r="T115" i="64" s="1"/>
  <c r="T111" i="64" a="1"/>
  <c r="T111" i="64" s="1"/>
  <c r="T1097" i="64" a="1"/>
  <c r="T1097" i="64" s="1"/>
  <c r="T1081" i="64" a="1"/>
  <c r="T1081" i="64" s="1"/>
  <c r="T1310" i="64" a="1"/>
  <c r="T1310" i="64" s="1"/>
  <c r="T112" i="64" a="1"/>
  <c r="T112" i="64" s="1"/>
  <c r="T1096" i="64" a="1"/>
  <c r="T1096" i="64" s="1"/>
  <c r="T1099" i="64" a="1"/>
  <c r="T1099" i="64" s="1"/>
  <c r="T127" i="64" a="1"/>
  <c r="T127" i="64" s="1"/>
  <c r="T308" i="64" a="1"/>
  <c r="T308" i="64" s="1"/>
  <c r="T1098" i="64" a="1"/>
  <c r="T1098" i="64" s="1"/>
  <c r="T1002" i="64" a="1"/>
  <c r="T1002" i="64" s="1"/>
  <c r="T2694" i="64" a="1"/>
  <c r="T2694" i="64" s="1"/>
  <c r="T584" i="64" a="1"/>
  <c r="T584" i="64" s="1"/>
  <c r="T3134" i="64" a="1"/>
  <c r="T3134" i="64" s="1"/>
  <c r="T2319" i="64" a="1"/>
  <c r="T2319" i="64" s="1"/>
  <c r="T2318" i="64" a="1"/>
  <c r="T2318" i="64" s="1"/>
  <c r="T969" i="64" a="1"/>
  <c r="T969" i="64" s="1"/>
  <c r="T2696" i="64" a="1"/>
  <c r="T2696" i="64" s="1"/>
  <c r="T2310" i="64" a="1"/>
  <c r="T2310" i="64" s="1"/>
  <c r="T2327" i="64" a="1"/>
  <c r="T2327" i="64" s="1"/>
  <c r="T2690" i="64" a="1"/>
  <c r="T2690" i="64" s="1"/>
  <c r="T2328" i="64" a="1"/>
  <c r="T2328" i="64" s="1"/>
  <c r="T964" i="64" a="1"/>
  <c r="T964" i="64" s="1"/>
  <c r="T2691" i="64" a="1"/>
  <c r="T2691" i="64" s="1"/>
  <c r="T2821" i="64" a="1"/>
  <c r="T2821" i="64" s="1"/>
  <c r="T2692" i="64" a="1"/>
  <c r="T2692" i="64" s="1"/>
  <c r="T2780" i="64" a="1"/>
  <c r="T2780" i="64" s="1"/>
  <c r="T2695" i="64" a="1"/>
  <c r="T2695" i="64" s="1"/>
  <c r="T2800" i="64" a="1"/>
  <c r="T2800" i="64" s="1"/>
  <c r="T2688" i="64" a="1"/>
  <c r="T2688" i="64" s="1"/>
  <c r="T2693" i="64" a="1"/>
  <c r="T2693" i="64" s="1"/>
  <c r="T561" i="64" a="1"/>
  <c r="T561" i="64" s="1"/>
  <c r="T2689" i="64" a="1"/>
  <c r="T2689" i="64" s="1"/>
  <c r="T583" i="64" a="1"/>
  <c r="T583" i="64" s="1"/>
  <c r="T2309" i="64" a="1"/>
  <c r="T2309" i="64" s="1"/>
  <c r="T3057" i="64" a="1"/>
  <c r="T3057" i="64" s="1"/>
  <c r="T865" i="64" a="1"/>
  <c r="T865" i="64" s="1"/>
  <c r="T51" i="64" a="1"/>
  <c r="T51" i="64" s="1"/>
  <c r="T835" i="64" a="1"/>
  <c r="T835" i="64" s="1"/>
  <c r="T71" i="64" a="1"/>
  <c r="T71" i="64" s="1"/>
  <c r="T2229" i="64" a="1"/>
  <c r="T2229" i="64" s="1"/>
  <c r="T56" i="64" a="1"/>
  <c r="T56" i="64" s="1"/>
  <c r="T3082" i="64" a="1"/>
  <c r="T3082" i="64" s="1"/>
  <c r="T2231" i="64" a="1"/>
  <c r="T2231" i="64" s="1"/>
  <c r="T3158" i="64" a="1"/>
  <c r="T3158" i="64" s="1"/>
  <c r="T88" i="64" a="1"/>
  <c r="T88" i="64" s="1"/>
  <c r="T2237" i="64" a="1"/>
  <c r="T2237" i="64" s="1"/>
  <c r="T2148" i="64" a="1"/>
  <c r="T2148" i="64" s="1"/>
  <c r="T2149" i="64" s="1"/>
  <c r="T1332" i="64" a="1"/>
  <c r="T1332" i="64" s="1"/>
  <c r="T2486" i="64" a="1"/>
  <c r="T2486" i="64" s="1"/>
  <c r="T2494" i="64" s="1"/>
  <c r="T55" i="64" a="1"/>
  <c r="T55" i="64" s="1"/>
  <c r="T537" i="64" a="1"/>
  <c r="T537" i="64" s="1"/>
  <c r="T2068" i="64" a="1"/>
  <c r="T2068" i="64" s="1"/>
  <c r="T1715" i="64" a="1"/>
  <c r="T1715" i="64" s="1"/>
  <c r="T2206" i="64" a="1"/>
  <c r="T2206" i="64" s="1"/>
  <c r="T560" i="64" a="1"/>
  <c r="T560" i="64" s="1"/>
  <c r="T86" i="64" a="1"/>
  <c r="T86" i="64" s="1"/>
  <c r="T85" i="64" a="1"/>
  <c r="T85" i="64" s="1"/>
  <c r="T50" i="64" a="1"/>
  <c r="T50" i="64" s="1"/>
  <c r="T87" i="64" a="1"/>
  <c r="T87" i="64" s="1"/>
  <c r="T3108" i="64" a="1"/>
  <c r="T3108" i="64" s="1"/>
  <c r="T3031" i="64" a="1"/>
  <c r="T3031" i="64" s="1"/>
  <c r="T2523" i="64" a="1"/>
  <c r="T2523" i="64" s="1"/>
  <c r="T840" i="64" a="1"/>
  <c r="T840" i="64" s="1"/>
  <c r="T49" i="64" a="1"/>
  <c r="T49" i="64" s="1"/>
  <c r="U135" i="64"/>
  <c r="U120" i="64"/>
  <c r="U1102" i="64"/>
  <c r="U1087" i="64"/>
  <c r="V2332" i="64"/>
  <c r="V2323" i="64"/>
  <c r="U108" i="64"/>
  <c r="U118" i="64"/>
  <c r="U133" i="64"/>
  <c r="U1103" i="64"/>
  <c r="U1088" i="64"/>
  <c r="V2322" i="64"/>
  <c r="V2331" i="64"/>
  <c r="U1106" i="64"/>
  <c r="U1091" i="64"/>
  <c r="U119" i="64"/>
  <c r="U134" i="64"/>
  <c r="U121" i="64"/>
  <c r="U136" i="64"/>
  <c r="V1007" i="64"/>
  <c r="V1003" i="64"/>
  <c r="BL93" i="861"/>
  <c r="BM46" i="861"/>
  <c r="BO1949" i="64"/>
  <c r="BO1958" i="64" s="1"/>
  <c r="BK64" i="861"/>
  <c r="BN1961" i="64"/>
  <c r="BP1956" i="64" a="1"/>
  <c r="BP1956" i="64" s="1"/>
  <c r="BP1957" i="64" a="1"/>
  <c r="BP1957" i="64" s="1"/>
  <c r="BO1356" i="64"/>
  <c r="BO1788" i="64"/>
  <c r="BO1790" i="64" s="1"/>
  <c r="BP1789" i="64" a="1"/>
  <c r="BP1789" i="64" s="1"/>
  <c r="BP1787" i="64" a="1"/>
  <c r="BP1787" i="64" s="1"/>
  <c r="BP359" i="64" a="1"/>
  <c r="BP359" i="64" s="1"/>
  <c r="BP357" i="64" a="1"/>
  <c r="BP357" i="64" s="1"/>
  <c r="BO358" i="64"/>
  <c r="BO360" i="64" s="1"/>
  <c r="BP432" i="64" a="1"/>
  <c r="BP432" i="64" s="1"/>
  <c r="BP356" i="64" a="1"/>
  <c r="BP356" i="64" s="1"/>
  <c r="BP483" i="64" a="1"/>
  <c r="BP483" i="64" s="1"/>
  <c r="BO408" i="64"/>
  <c r="BO1544" i="64"/>
  <c r="BP1543" i="64" a="1"/>
  <c r="BP1543" i="64" s="1"/>
  <c r="BP407" i="64" a="1"/>
  <c r="BP407" i="64" s="1"/>
  <c r="BO1251" i="64"/>
  <c r="BO1183" i="64"/>
  <c r="BP1182" i="64" a="1"/>
  <c r="BP1182" i="64" s="1"/>
  <c r="BP1250" i="64" a="1"/>
  <c r="BP1250" i="64" s="1"/>
  <c r="BN1258" i="64"/>
  <c r="BO2361" i="64"/>
  <c r="BO2370" i="64" s="1"/>
  <c r="BO2371" i="64" s="1" a="1"/>
  <c r="BO2371" i="64" s="1"/>
  <c r="BP2362" i="64" a="1"/>
  <c r="BP2362" i="64" s="1"/>
  <c r="CB2392" i="64"/>
  <c r="CB2394" i="64" s="1"/>
  <c r="BO1139" i="64"/>
  <c r="BO2203" i="64"/>
  <c r="BO2205" i="64" s="1"/>
  <c r="BM1154" i="64" a="1"/>
  <c r="BM1154" i="64" s="1"/>
  <c r="BP2202" i="64" a="1"/>
  <c r="BP2202" i="64" s="1"/>
  <c r="BP1140" i="64" a="1"/>
  <c r="BP1140" i="64" s="1"/>
  <c r="BN1148" i="64"/>
  <c r="BN1153" i="64"/>
  <c r="BP1310" i="64" a="1"/>
  <c r="BP1310" i="64" s="1"/>
  <c r="BP2204" i="64" a="1"/>
  <c r="BP2204" i="64" s="1"/>
  <c r="BO1308" i="64"/>
  <c r="BO1309" i="64" s="1"/>
  <c r="BO1311" i="64" s="1"/>
  <c r="BP1306" i="64" a="1"/>
  <c r="BP1306" i="64" s="1"/>
  <c r="BP1307" i="64" a="1"/>
  <c r="BP1307" i="64" s="1"/>
  <c r="BP776" i="64" a="1"/>
  <c r="BP776" i="64" s="1"/>
  <c r="BP765" i="64" a="1"/>
  <c r="BP765" i="64" s="1"/>
  <c r="BP768" i="64" a="1"/>
  <c r="BP768" i="64" s="1"/>
  <c r="BP782" i="64" a="1"/>
  <c r="BP782" i="64" s="1"/>
  <c r="BJ2416" i="64"/>
  <c r="BO122" i="64"/>
  <c r="BO137" i="64"/>
  <c r="BP107" i="64" a="1"/>
  <c r="BP107" i="64" s="1"/>
  <c r="BP1622" i="64" a="1"/>
  <c r="BP1622" i="64" s="1"/>
  <c r="BO133" i="64"/>
  <c r="BO119" i="64"/>
  <c r="BO134" i="64"/>
  <c r="BO120" i="64"/>
  <c r="BO135" i="64"/>
  <c r="BO136" i="64"/>
  <c r="BN123" i="64"/>
  <c r="BJ141" i="64"/>
  <c r="BO118" i="64"/>
  <c r="BO121" i="64"/>
  <c r="BP128" i="64" a="1"/>
  <c r="BP128" i="64" s="1"/>
  <c r="BP130" i="64" a="1"/>
  <c r="BP130" i="64" s="1"/>
  <c r="BP127" i="64" a="1"/>
  <c r="BP127" i="64" s="1"/>
  <c r="BP129" i="64" a="1"/>
  <c r="BP129" i="64" s="1"/>
  <c r="BP112" i="64" a="1"/>
  <c r="BP112" i="64" s="1"/>
  <c r="BP113" i="64" a="1"/>
  <c r="BP113" i="64" s="1"/>
  <c r="BP115" i="64" a="1"/>
  <c r="BP115" i="64" s="1"/>
  <c r="BP114" i="64" a="1"/>
  <c r="BP114" i="64" s="1"/>
  <c r="BP126" i="64" a="1"/>
  <c r="BP126" i="64" s="1"/>
  <c r="BP111" i="64" a="1"/>
  <c r="BP111" i="64" s="1"/>
  <c r="BK140" i="64"/>
  <c r="BK141" i="64" s="1"/>
  <c r="BL138" i="64"/>
  <c r="BO108" i="64"/>
  <c r="BP342" i="64" a="1"/>
  <c r="BP342" i="64" s="1"/>
  <c r="BP106" i="64" a="1"/>
  <c r="BP106" i="64" s="1"/>
  <c r="BP105" i="64" a="1"/>
  <c r="BP105" i="64" s="1"/>
  <c r="BP104" i="64" a="1"/>
  <c r="BP104" i="64" s="1"/>
  <c r="BP103" i="64" a="1"/>
  <c r="BP103" i="64" s="1"/>
  <c r="BP1380" i="64" a="1"/>
  <c r="BP1380" i="64" s="1"/>
  <c r="BM1109" i="64"/>
  <c r="BM1110" i="64" s="1"/>
  <c r="BO1103" i="64"/>
  <c r="BN1107" i="64"/>
  <c r="BO1106" i="64"/>
  <c r="BO1105" i="64"/>
  <c r="BO1102" i="64"/>
  <c r="BO1104" i="64"/>
  <c r="BP1098" i="64" a="1"/>
  <c r="BP1098" i="64" s="1"/>
  <c r="BP1097" i="64" a="1"/>
  <c r="BP1097" i="64" s="1"/>
  <c r="BP1099" i="64" a="1"/>
  <c r="BP1099" i="64" s="1"/>
  <c r="BP1095" i="64" a="1"/>
  <c r="BP1095" i="64" s="1"/>
  <c r="BP1096" i="64" a="1"/>
  <c r="BP1096" i="64" s="1"/>
  <c r="BO1091" i="64"/>
  <c r="BO1088" i="64"/>
  <c r="BN1092" i="64"/>
  <c r="BO1090" i="64"/>
  <c r="BO1089" i="64"/>
  <c r="BP1084" i="64" a="1"/>
  <c r="BP1084" i="64" s="1"/>
  <c r="BP1080" i="64" a="1"/>
  <c r="BP1080" i="64" s="1"/>
  <c r="BP1064" i="64" a="1"/>
  <c r="BP1064" i="64" s="1"/>
  <c r="BP1072" i="64" s="1"/>
  <c r="BP1065" i="64" a="1"/>
  <c r="BP1065" i="64" s="1"/>
  <c r="BP1073" i="64" s="1"/>
  <c r="BP1081" i="64" a="1"/>
  <c r="BP1081" i="64" s="1"/>
  <c r="BP1066" i="64" a="1"/>
  <c r="BP1066" i="64" s="1"/>
  <c r="BP1074" i="64" s="1"/>
  <c r="BP1067" i="64" a="1"/>
  <c r="BP1067" i="64" s="1"/>
  <c r="BP1075" i="64" s="1"/>
  <c r="BP1068" i="64" a="1"/>
  <c r="BP1068" i="64" s="1"/>
  <c r="BP1076" i="64" s="1"/>
  <c r="BP1082" i="64" a="1"/>
  <c r="BP1082" i="64" s="1"/>
  <c r="BP1083" i="64" a="1"/>
  <c r="BP1083" i="64" s="1"/>
  <c r="BO1087" i="64"/>
  <c r="BP204" i="64" a="1"/>
  <c r="BP204" i="64" s="1"/>
  <c r="BM1359" i="64"/>
  <c r="BN1358" i="64"/>
  <c r="BP327" i="64" a="1"/>
  <c r="BP327" i="64" s="1"/>
  <c r="BP1355" i="64" a="1"/>
  <c r="BP1355" i="64" s="1"/>
  <c r="BP308" i="64" a="1"/>
  <c r="BP308" i="64" s="1"/>
  <c r="BP1040" i="64" a="1"/>
  <c r="BP1040" i="64" s="1"/>
  <c r="BP1006" i="64" a="1"/>
  <c r="BP1006" i="64" s="1"/>
  <c r="BP295" i="64" a="1"/>
  <c r="BP295" i="64" s="1"/>
  <c r="BN1003" i="64"/>
  <c r="BO999" i="64"/>
  <c r="BO1007" i="64" s="1"/>
  <c r="BP1002" i="64" a="1"/>
  <c r="BP1002" i="64" s="1"/>
  <c r="BP998" i="64" a="1"/>
  <c r="BP998" i="64" s="1"/>
  <c r="BQ255" i="64"/>
  <c r="BP51" i="863" a="1"/>
  <c r="BP51" i="863" s="1"/>
  <c r="BP53" i="863" a="1"/>
  <c r="BP53" i="863" s="1"/>
  <c r="BP49" i="863" a="1"/>
  <c r="BP49" i="863" s="1"/>
  <c r="BS1" i="861"/>
  <c r="BS1" i="1393" s="1"/>
  <c r="BS7" i="861"/>
  <c r="BS7" i="1393" s="1"/>
  <c r="BT2" i="861"/>
  <c r="BT2" i="1393"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277" i="64"/>
  <c r="Z259" i="64"/>
  <c r="AA273" i="64"/>
  <c r="AA274" i="64"/>
  <c r="AA256" i="64"/>
  <c r="AA275" i="64"/>
  <c r="AA257" i="64"/>
  <c r="AA258" i="64"/>
  <c r="AA276" i="64"/>
  <c r="BD3" i="860"/>
  <c r="BD4" i="860" s="1"/>
  <c r="BE2" i="860"/>
  <c r="BD1" i="860"/>
  <c r="BD7" i="860"/>
  <c r="Y965" i="64"/>
  <c r="Y975" i="64" s="1"/>
  <c r="Z969" i="64" a="1"/>
  <c r="Z969" i="64" s="1"/>
  <c r="Z964" i="64" a="1"/>
  <c r="Z964" i="64" s="1"/>
  <c r="Y585" i="64"/>
  <c r="Y2697" i="64"/>
  <c r="Z2688" i="64" a="1"/>
  <c r="Z2688" i="64" s="1"/>
  <c r="Z2689" i="64" a="1"/>
  <c r="Z2689" i="64" s="1"/>
  <c r="Z2690" i="64" a="1"/>
  <c r="Z2690" i="64" s="1"/>
  <c r="Z2691" i="64" a="1"/>
  <c r="Z2691" i="64" s="1"/>
  <c r="Z2692" i="64" a="1"/>
  <c r="Z2692" i="64" s="1"/>
  <c r="Z2694" i="64" a="1"/>
  <c r="Z2694" i="64" s="1"/>
  <c r="Z2693" i="64" a="1"/>
  <c r="Z2693" i="64" s="1"/>
  <c r="Z2695" i="64" a="1"/>
  <c r="Z2695" i="64" s="1"/>
  <c r="Z2696" i="64" a="1"/>
  <c r="Z2696" i="64" s="1"/>
  <c r="Z583" i="64" a="1"/>
  <c r="Z583" i="64" s="1"/>
  <c r="Z561" i="64" a="1"/>
  <c r="Z561" i="64" s="1"/>
  <c r="Z584" i="64" a="1"/>
  <c r="Z584" i="64" s="1"/>
  <c r="Y562" i="64"/>
  <c r="Z2842" i="64"/>
  <c r="Z2876" i="64"/>
  <c r="Y2801" i="64"/>
  <c r="Y2779" i="64"/>
  <c r="Z3134" i="64" a="1"/>
  <c r="Z3134" i="64" s="1"/>
  <c r="Z2780" i="64" a="1"/>
  <c r="Z2780" i="64" s="1"/>
  <c r="Z2800" i="64" a="1"/>
  <c r="Z2800" i="64" s="1"/>
  <c r="BJ2457" i="64"/>
  <c r="BI2459" i="64"/>
  <c r="BJ2436" i="64"/>
  <c r="BJ2438" i="64" s="1"/>
  <c r="W2324" i="64"/>
  <c r="W2333" i="64"/>
  <c r="X2322" i="64"/>
  <c r="X2331" i="64"/>
  <c r="X2323" i="64"/>
  <c r="X2332" i="64"/>
  <c r="Z2328" i="64" a="1"/>
  <c r="Z2328" i="64" s="1"/>
  <c r="Z2327" i="64" a="1"/>
  <c r="Z2327" i="64" s="1"/>
  <c r="Z2319" i="64" a="1"/>
  <c r="Z2319" i="64" s="1"/>
  <c r="Z2318" i="64" a="1"/>
  <c r="Z2318" i="64" s="1"/>
  <c r="Y2315" i="64"/>
  <c r="Y2314" i="64"/>
  <c r="Z2309" i="64" a="1"/>
  <c r="Z2309" i="64" s="1"/>
  <c r="Z2310" i="64" a="1"/>
  <c r="Z2310" i="64" s="1"/>
  <c r="Y2822" i="64"/>
  <c r="Z2821" i="64" a="1"/>
  <c r="Z2821" i="64" s="1"/>
  <c r="Z840" i="64" a="1"/>
  <c r="Z840" i="64" s="1"/>
  <c r="AA2591" i="64"/>
  <c r="Y2230" i="64"/>
  <c r="Y1716" i="64"/>
  <c r="Y2067" i="64"/>
  <c r="Y1333" i="64"/>
  <c r="Y866" i="64"/>
  <c r="Y842" i="64"/>
  <c r="X58" i="64"/>
  <c r="Z835" i="64" a="1"/>
  <c r="Z835" i="64" s="1"/>
  <c r="Z71" i="64" a="1"/>
  <c r="Z71" i="64" s="1"/>
  <c r="Z560" i="64" a="1"/>
  <c r="Z560" i="64" s="1"/>
  <c r="Z51" i="64" a="1"/>
  <c r="Z51" i="64" s="1"/>
  <c r="Z55" i="64" a="1"/>
  <c r="Z55" i="64" s="1"/>
  <c r="Z56" i="64" a="1"/>
  <c r="Z56" i="64" s="1"/>
  <c r="Y52" i="64"/>
  <c r="Z49" i="64" a="1"/>
  <c r="Z49" i="64" s="1"/>
  <c r="Z50" i="64" a="1"/>
  <c r="Z50" i="64" s="1"/>
  <c r="Z865" i="64" a="1"/>
  <c r="Z865" i="64" s="1"/>
  <c r="Z3031" i="64" a="1"/>
  <c r="Z3031" i="64" s="1"/>
  <c r="Z3057" i="64" a="1"/>
  <c r="Z3057" i="64" s="1"/>
  <c r="Z3108" i="64" a="1"/>
  <c r="Z3108" i="64" s="1"/>
  <c r="Z3082" i="64" a="1"/>
  <c r="Z3082" i="64" s="1"/>
  <c r="Z2206" i="64" a="1"/>
  <c r="Z2206" i="64" s="1"/>
  <c r="Z2207" i="64" s="1"/>
  <c r="Y89" i="64"/>
  <c r="Z86" i="64" a="1"/>
  <c r="Z86" i="64" s="1"/>
  <c r="Z87" i="64" a="1"/>
  <c r="Z87" i="64" s="1"/>
  <c r="Z88" i="64" a="1"/>
  <c r="Z88" i="64" s="1"/>
  <c r="Z85" i="64" a="1"/>
  <c r="Z85" i="64" s="1"/>
  <c r="Z2148" i="64" a="1"/>
  <c r="Z2148" i="64" s="1"/>
  <c r="Z2149" i="64" s="1"/>
  <c r="Z537" i="64" a="1"/>
  <c r="Z537" i="64" s="1"/>
  <c r="Z3158" i="64" a="1"/>
  <c r="Z3158" i="64" s="1"/>
  <c r="Z2068" i="64" a="1"/>
  <c r="Z2068" i="64" s="1"/>
  <c r="Z2486" i="64" a="1"/>
  <c r="Z2486" i="64" s="1"/>
  <c r="Z2494" i="64" s="1"/>
  <c r="Z2523" i="64" a="1"/>
  <c r="Z2523" i="64" s="1"/>
  <c r="Z2229" i="64" a="1"/>
  <c r="Z2229" i="64" s="1"/>
  <c r="Z2231" i="64" a="1"/>
  <c r="Z2231" i="64" s="1"/>
  <c r="Z2237" i="64" a="1"/>
  <c r="Z2237" i="64" s="1"/>
  <c r="Z1715" i="64" a="1"/>
  <c r="Z1715" i="64" s="1"/>
  <c r="Z1332" i="64" a="1"/>
  <c r="Z1332" i="64" s="1"/>
  <c r="BP1183" i="64" a="1"/>
  <c r="V1359" i="64" a="1"/>
  <c r="BQ1448" i="64"/>
  <c r="AE1039" i="64" a="1"/>
  <c r="T1716" i="64" a="1"/>
  <c r="BF1039" i="64" a="1"/>
  <c r="Z585" i="64" a="1"/>
  <c r="AW1039" i="64" a="1"/>
  <c r="AM1039" i="64" a="1"/>
  <c r="AJ1039" i="64" a="1"/>
  <c r="BI1039" i="64" a="1"/>
  <c r="T2314" i="64" a="1"/>
  <c r="T1139" i="64" a="1"/>
  <c r="T1356" i="64" a="1"/>
  <c r="BP1381" i="64"/>
  <c r="U1039" i="64" a="1"/>
  <c r="BP2361" i="64" a="1"/>
  <c r="AR1039" i="64" a="1"/>
  <c r="AA1039" i="64" a="1"/>
  <c r="AB1039" i="64" a="1"/>
  <c r="T1637" i="64" a="1"/>
  <c r="AA2842" i="64" a="1"/>
  <c r="Y1039" i="64" a="1"/>
  <c r="BP1251" i="64" a="1"/>
  <c r="AP1039" i="64" a="1"/>
  <c r="T1251" i="64" a="1"/>
  <c r="AY1039" i="64" a="1"/>
  <c r="T2203" i="64" a="1"/>
  <c r="BQ1515" i="64"/>
  <c r="AN1039" i="64" a="1"/>
  <c r="AC1039" i="64" a="1"/>
  <c r="BK1039" i="64" a="1"/>
  <c r="T2779" i="64" a="1"/>
  <c r="BN1359" i="64" a="1"/>
  <c r="BP2203" i="64" a="1"/>
  <c r="BD1039" i="64" a="1"/>
  <c r="BP999" i="64" a="1"/>
  <c r="AA2876" i="64" a="1"/>
  <c r="Z538" i="64" a="1"/>
  <c r="BP1356" i="64" a="1"/>
  <c r="AH1039" i="64" a="1"/>
  <c r="T2067" i="64" a="1"/>
  <c r="AQ1039" i="64" a="1"/>
  <c r="BC1039" i="64" a="1"/>
  <c r="U1358" i="64" a="1"/>
  <c r="Z2779" i="64" a="1"/>
  <c r="T999" i="64" a="1"/>
  <c r="Z1716" i="64" a="1"/>
  <c r="Z965" i="64" a="1"/>
  <c r="BL1039" i="64" a="1"/>
  <c r="Z866" i="64" a="1"/>
  <c r="Z2822" i="64" a="1"/>
  <c r="Z1039" i="64" a="1"/>
  <c r="AS1039" i="64" a="1"/>
  <c r="W1039" i="64" a="1"/>
  <c r="BH1039" i="64" a="1"/>
  <c r="BJ1039" i="64" a="1"/>
  <c r="BQ1470" i="64"/>
  <c r="Z2801" i="64" a="1"/>
  <c r="T538" i="64" a="1"/>
  <c r="AV1039" i="64" a="1"/>
  <c r="BG1039" i="64" a="1"/>
  <c r="BQ1403" i="64"/>
  <c r="BA1039" i="64" a="1"/>
  <c r="BP1139" i="64" a="1"/>
  <c r="T1381" i="64"/>
  <c r="AU1039" i="64" a="1"/>
  <c r="BP1039" i="64" a="1"/>
  <c r="BO1039" i="64" a="1"/>
  <c r="BP408" i="64" a="1"/>
  <c r="T408" i="64" a="1"/>
  <c r="T2801" i="64" a="1"/>
  <c r="BP1544" i="64" a="1"/>
  <c r="X1039" i="64" a="1"/>
  <c r="Z2314" i="64" a="1"/>
  <c r="T842" i="64" a="1"/>
  <c r="BB1039" i="64" a="1"/>
  <c r="Z2230" i="64" a="1"/>
  <c r="Z842" i="64" a="1"/>
  <c r="Z562" i="64" a="1"/>
  <c r="AG1039" i="64" a="1"/>
  <c r="T1788" i="64" a="1"/>
  <c r="T866" i="64" a="1"/>
  <c r="T562" i="64" a="1"/>
  <c r="AI1039" i="64" a="1"/>
  <c r="T2315" i="64" a="1"/>
  <c r="AX1039" i="64" a="1"/>
  <c r="T1333" i="64" a="1"/>
  <c r="T965" i="64" a="1"/>
  <c r="Z1333" i="64" a="1"/>
  <c r="BQ1426" i="64"/>
  <c r="V1039" i="64" a="1"/>
  <c r="AF1039" i="64" a="1"/>
  <c r="BO1358" i="64" a="1"/>
  <c r="Z2315" i="64" a="1"/>
  <c r="AK1039" i="64" a="1"/>
  <c r="AZ1039" i="64" a="1"/>
  <c r="T2361" i="64" a="1"/>
  <c r="T2822" i="64" a="1"/>
  <c r="AT1039" i="64" a="1"/>
  <c r="T1039" i="64" a="1"/>
  <c r="AL1039" i="64" a="1"/>
  <c r="BN1039" i="64" a="1"/>
  <c r="T585" i="64" a="1"/>
  <c r="T1183" i="64" a="1"/>
  <c r="BQ1492" i="64"/>
  <c r="AD1039" i="64" a="1"/>
  <c r="BE1039" i="64" a="1"/>
  <c r="AO1039" i="64" a="1"/>
  <c r="T1544" i="64" a="1"/>
  <c r="BM1039" i="64" a="1"/>
  <c r="T2230" i="64" a="1"/>
  <c r="BP1788" i="64" a="1"/>
  <c r="Z2067" i="64" a="1"/>
  <c r="AL16" i="1393" l="1"/>
  <c r="BS15" i="1393"/>
  <c r="BS10" i="1393"/>
  <c r="BS14" i="861" s="1"/>
  <c r="BS21" i="1393"/>
  <c r="BR14" i="1393"/>
  <c r="BR13" i="1389"/>
  <c r="BR21" i="1391"/>
  <c r="BR10" i="1391"/>
  <c r="BR13" i="861" s="1"/>
  <c r="BR15" i="1391"/>
  <c r="BT2" i="1389"/>
  <c r="BT2" i="1391"/>
  <c r="BS7" i="1389"/>
  <c r="BS7" i="1391"/>
  <c r="BS1" i="1389"/>
  <c r="BS1" i="1391"/>
  <c r="BR4" i="1389"/>
  <c r="BR4" i="1391"/>
  <c r="AL16" i="1391"/>
  <c r="BS3" i="1389"/>
  <c r="BS22" i="1389" s="1"/>
  <c r="BS3" i="1391"/>
  <c r="BQ14" i="1391"/>
  <c r="BR1424" i="64" a="1"/>
  <c r="BR1424" i="64" s="1"/>
  <c r="BR1425" i="64" a="1"/>
  <c r="BR1425" i="64" s="1"/>
  <c r="BR1513" i="64" a="1"/>
  <c r="BR1513" i="64" s="1"/>
  <c r="BR1514" i="64" a="1"/>
  <c r="BR1514" i="64" s="1"/>
  <c r="BR1469" i="64" a="1"/>
  <c r="BR1469" i="64" s="1"/>
  <c r="BR1491" i="64" a="1"/>
  <c r="BR1491" i="64" s="1"/>
  <c r="BR1402" i="64" a="1"/>
  <c r="BR1402" i="64" s="1"/>
  <c r="BR1447" i="64" a="1"/>
  <c r="BR1447" i="64" s="1"/>
  <c r="BG644" i="64"/>
  <c r="BG648" i="64" s="1"/>
  <c r="BF653" i="64"/>
  <c r="BF657" i="64" s="1"/>
  <c r="BF649" i="64"/>
  <c r="BR656" i="64" a="1"/>
  <c r="BR656" i="64" s="1"/>
  <c r="BR652" i="64" a="1"/>
  <c r="BR652" i="64" s="1"/>
  <c r="BR646" i="64" a="1"/>
  <c r="BR646" i="64" s="1"/>
  <c r="BR647" i="64" s="1"/>
  <c r="BQ20" i="864"/>
  <c r="BQ100" i="861" s="1"/>
  <c r="BQ101" i="861" s="1"/>
  <c r="BQ33" i="863"/>
  <c r="BQ17" i="863" s="1"/>
  <c r="BQ33" i="861" s="1"/>
  <c r="BQ21" i="863"/>
  <c r="BO1961" i="64"/>
  <c r="T2562" i="64"/>
  <c r="T1637" i="64"/>
  <c r="BQ44" i="863"/>
  <c r="T538" i="64"/>
  <c r="Z538" i="64"/>
  <c r="BR4" i="64"/>
  <c r="BS3" i="64"/>
  <c r="BT2" i="64"/>
  <c r="BS7" i="64"/>
  <c r="BS1" i="64"/>
  <c r="BC512" i="64"/>
  <c r="BD511" i="64"/>
  <c r="BC514" i="64"/>
  <c r="BG460" i="64"/>
  <c r="BF461" i="64"/>
  <c r="BF463" i="64"/>
  <c r="BT2" i="864"/>
  <c r="BS3" i="863"/>
  <c r="BS3" i="864"/>
  <c r="BS7" i="864"/>
  <c r="BS7" i="863"/>
  <c r="BS1" i="863"/>
  <c r="BS1" i="864"/>
  <c r="BR4" i="863"/>
  <c r="BR4" i="864"/>
  <c r="T1308" i="64"/>
  <c r="T1309" i="64" s="1"/>
  <c r="T1311" i="64" s="1"/>
  <c r="V2333" i="64"/>
  <c r="V140" i="64"/>
  <c r="V141" i="64" s="1"/>
  <c r="BT3" i="861"/>
  <c r="BT3" i="1393" s="1"/>
  <c r="BS4" i="861"/>
  <c r="BS4" i="1393" s="1"/>
  <c r="V1109" i="64"/>
  <c r="V1110" i="64" s="1"/>
  <c r="T89" i="64"/>
  <c r="U1107" i="64"/>
  <c r="U138" i="64"/>
  <c r="U123" i="64"/>
  <c r="T2697" i="64"/>
  <c r="V2324" i="64"/>
  <c r="U1092" i="64"/>
  <c r="T1958" i="64"/>
  <c r="AQ1961" i="64" s="1"/>
  <c r="T1039" i="64"/>
  <c r="T1041" i="64" s="1"/>
  <c r="U1039" i="64"/>
  <c r="U1041" i="64" s="1"/>
  <c r="V1039" i="64"/>
  <c r="V1041" i="64" s="1"/>
  <c r="W1039" i="64"/>
  <c r="W1041" i="64" s="1"/>
  <c r="X1039" i="64"/>
  <c r="X1041" i="64" s="1"/>
  <c r="Y1039" i="64"/>
  <c r="Y1041" i="64" s="1"/>
  <c r="Z1039" i="64"/>
  <c r="Z1041" i="64" s="1"/>
  <c r="AA1039" i="64"/>
  <c r="AA1041" i="64" s="1"/>
  <c r="AB1039" i="64"/>
  <c r="AB1041" i="64" s="1"/>
  <c r="AC1039" i="64"/>
  <c r="AC1041" i="64" s="1"/>
  <c r="AD1039" i="64"/>
  <c r="AD1041" i="64" s="1"/>
  <c r="AE1039" i="64"/>
  <c r="AE1041" i="64" s="1"/>
  <c r="AF1039" i="64"/>
  <c r="AF1041" i="64" s="1"/>
  <c r="AG1039" i="64"/>
  <c r="AG1041" i="64" s="1"/>
  <c r="AH1039" i="64"/>
  <c r="AH1041" i="64" s="1"/>
  <c r="AI1039" i="64"/>
  <c r="AI1041" i="64" s="1"/>
  <c r="AJ1039" i="64"/>
  <c r="AJ1041" i="64" s="1"/>
  <c r="AK1039" i="64"/>
  <c r="AK1041" i="64" s="1"/>
  <c r="AL1039" i="64"/>
  <c r="AL1041" i="64" s="1"/>
  <c r="AM1039" i="64"/>
  <c r="AM1041" i="64" s="1"/>
  <c r="AN1039" i="64"/>
  <c r="AN1041" i="64" s="1"/>
  <c r="AO1039" i="64"/>
  <c r="AO1041" i="64" s="1"/>
  <c r="AP1039" i="64"/>
  <c r="AP1041" i="64" s="1"/>
  <c r="AQ1039" i="64"/>
  <c r="AQ1041" i="64" s="1"/>
  <c r="AR1039" i="64"/>
  <c r="AR1041" i="64" s="1"/>
  <c r="AS1039" i="64"/>
  <c r="AS1041" i="64" s="1"/>
  <c r="AT1039" i="64"/>
  <c r="AT1041" i="64" s="1"/>
  <c r="AU1039" i="64"/>
  <c r="AU1041" i="64" s="1"/>
  <c r="AV1039" i="64"/>
  <c r="AV1041" i="64" s="1"/>
  <c r="AW1039" i="64"/>
  <c r="AW1041" i="64" s="1"/>
  <c r="AX1039" i="64"/>
  <c r="AX1041" i="64" s="1"/>
  <c r="AY1039" i="64"/>
  <c r="AY1041" i="64" s="1"/>
  <c r="AZ1039" i="64"/>
  <c r="AZ1041" i="64" s="1"/>
  <c r="BA1039" i="64"/>
  <c r="BA1041" i="64" s="1"/>
  <c r="BB1039" i="64"/>
  <c r="BB1041" i="64" s="1"/>
  <c r="BC1039" i="64"/>
  <c r="BC1041" i="64" s="1"/>
  <c r="BD1039" i="64"/>
  <c r="BD1041" i="64" s="1"/>
  <c r="BE1039" i="64"/>
  <c r="BE1041" i="64" s="1"/>
  <c r="BF1039" i="64"/>
  <c r="BF1041" i="64" s="1"/>
  <c r="BG1039" i="64"/>
  <c r="BG1041" i="64" s="1"/>
  <c r="BH1039" i="64"/>
  <c r="BH1041" i="64" s="1"/>
  <c r="BI1039" i="64"/>
  <c r="BI1041" i="64" s="1"/>
  <c r="BJ1039" i="64"/>
  <c r="BJ1041" i="64" s="1"/>
  <c r="BK1039" i="64"/>
  <c r="BK1041" i="64" s="1"/>
  <c r="BL1039" i="64"/>
  <c r="BL1041" i="64" s="1"/>
  <c r="BM1039" i="64"/>
  <c r="BM1041" i="64" s="1"/>
  <c r="BN1039" i="64"/>
  <c r="BN1041" i="64" s="1"/>
  <c r="BO1039" i="64"/>
  <c r="BO1041" i="64" s="1"/>
  <c r="T2203" i="64"/>
  <c r="T2205" i="64" s="1"/>
  <c r="T2207" i="64" s="1"/>
  <c r="T999" i="64"/>
  <c r="T2314" i="64"/>
  <c r="T2779" i="64"/>
  <c r="T2315" i="64"/>
  <c r="T1788" i="64"/>
  <c r="T1790" i="64" s="1"/>
  <c r="V1359" i="64"/>
  <c r="T585" i="64"/>
  <c r="T1333" i="64"/>
  <c r="T2230" i="64"/>
  <c r="T2822" i="64"/>
  <c r="T408" i="64"/>
  <c r="T2361" i="64"/>
  <c r="T2370" i="64" s="1"/>
  <c r="BC2371" i="64" s="1" a="1"/>
  <c r="BC2371" i="64" s="1"/>
  <c r="T562" i="64"/>
  <c r="T1251" i="64"/>
  <c r="U1358" i="64"/>
  <c r="T842" i="64"/>
  <c r="T965" i="64"/>
  <c r="T975" i="64" s="1"/>
  <c r="T1544" i="64"/>
  <c r="T1356" i="64"/>
  <c r="T1716" i="64"/>
  <c r="T1139" i="64"/>
  <c r="T2067" i="64"/>
  <c r="T866" i="64"/>
  <c r="T2801" i="64"/>
  <c r="T1183" i="64"/>
  <c r="T205" i="64" a="1"/>
  <c r="T205" i="64" s="1"/>
  <c r="U205" i="64" s="1" a="1"/>
  <c r="U205" i="64" s="1"/>
  <c r="V205" i="64" s="1" a="1"/>
  <c r="V205" i="64" s="1"/>
  <c r="W205" i="64" s="1" a="1"/>
  <c r="W205" i="64" s="1"/>
  <c r="X205" i="64" s="1" a="1"/>
  <c r="X205" i="64" s="1"/>
  <c r="Y205" i="64" s="1" a="1"/>
  <c r="Y205" i="64" s="1"/>
  <c r="Z205" i="64" s="1" a="1"/>
  <c r="Z205" i="64" s="1"/>
  <c r="U343" i="64"/>
  <c r="V343" i="64" s="1"/>
  <c r="W343" i="64" s="1"/>
  <c r="X343" i="64" s="1"/>
  <c r="Y343" i="64" s="1"/>
  <c r="Z343" i="64" s="1"/>
  <c r="AA343" i="64" s="1"/>
  <c r="AB343" i="64" s="1"/>
  <c r="AC343" i="64" s="1"/>
  <c r="AD343" i="64" s="1"/>
  <c r="AE343" i="64" s="1"/>
  <c r="AF343" i="64" s="1"/>
  <c r="AG343" i="64" s="1"/>
  <c r="AH343" i="64" s="1"/>
  <c r="AI343" i="64" s="1"/>
  <c r="AJ343" i="64" s="1"/>
  <c r="AK343" i="64" s="1"/>
  <c r="AL343" i="64" s="1"/>
  <c r="AM343" i="64" s="1"/>
  <c r="AN343" i="64" s="1"/>
  <c r="AO343" i="64" s="1"/>
  <c r="AP343" i="64" s="1"/>
  <c r="AQ343" i="64" s="1"/>
  <c r="AR343" i="64" s="1"/>
  <c r="AS343" i="64" s="1"/>
  <c r="AT343" i="64" s="1"/>
  <c r="AU343" i="64" s="1"/>
  <c r="AV343" i="64" s="1"/>
  <c r="AW343" i="64" s="1"/>
  <c r="AX343" i="64" s="1"/>
  <c r="AY343" i="64" s="1"/>
  <c r="AZ343" i="64" s="1"/>
  <c r="BA343" i="64" s="1"/>
  <c r="BB343" i="64" s="1"/>
  <c r="BC343" i="64" s="1"/>
  <c r="BD343" i="64" s="1"/>
  <c r="BE343" i="64" s="1"/>
  <c r="BF343" i="64" s="1"/>
  <c r="BG343" i="64" s="1"/>
  <c r="BH343" i="64" s="1"/>
  <c r="BI343" i="64" s="1"/>
  <c r="BJ343" i="64" s="1"/>
  <c r="BK343" i="64" s="1"/>
  <c r="BL343" i="64" s="1"/>
  <c r="BM343" i="64" s="1"/>
  <c r="BN343" i="64" s="1"/>
  <c r="BO343" i="64" s="1"/>
  <c r="BP343" i="64" s="1"/>
  <c r="BQ343" i="64" s="1"/>
  <c r="BR343" i="64" s="1"/>
  <c r="Z2524" i="64"/>
  <c r="T52" i="64"/>
  <c r="T58" i="64" s="1"/>
  <c r="T119" i="64"/>
  <c r="T134" i="64"/>
  <c r="U2323" i="64"/>
  <c r="U2332" i="64"/>
  <c r="T358" i="64"/>
  <c r="T360" i="64" s="1"/>
  <c r="T120" i="64"/>
  <c r="T135" i="64"/>
  <c r="T1106" i="64"/>
  <c r="T1091" i="64"/>
  <c r="T1103" i="64"/>
  <c r="T1088" i="64"/>
  <c r="T122" i="64"/>
  <c r="T137" i="64"/>
  <c r="T1102" i="64"/>
  <c r="T1087" i="64"/>
  <c r="T118" i="64"/>
  <c r="T108" i="64"/>
  <c r="T133" i="64"/>
  <c r="T1105" i="64"/>
  <c r="T1090" i="64"/>
  <c r="U2322" i="64"/>
  <c r="U2331" i="64"/>
  <c r="U1148" i="64"/>
  <c r="U1153" i="64"/>
  <c r="T1104" i="64"/>
  <c r="T1089" i="64"/>
  <c r="T136" i="64"/>
  <c r="T121" i="64"/>
  <c r="U1003" i="64"/>
  <c r="U1007" i="64"/>
  <c r="R2591" i="64"/>
  <c r="BM93" i="861"/>
  <c r="BM64" i="861"/>
  <c r="BL64" i="861"/>
  <c r="BN46" i="861"/>
  <c r="BP1949" i="64"/>
  <c r="BP1958" i="64" s="1"/>
  <c r="BP1961" i="64" s="1"/>
  <c r="BQ1956" i="64" a="1"/>
  <c r="BQ1956" i="64" s="1"/>
  <c r="BQ1957" i="64" a="1"/>
  <c r="BQ1957" i="64" s="1"/>
  <c r="BP1356" i="64"/>
  <c r="BP1788" i="64"/>
  <c r="BP1790" i="64" s="1"/>
  <c r="BQ1789" i="64" a="1"/>
  <c r="BQ1789" i="64" s="1"/>
  <c r="BQ1787" i="64" a="1"/>
  <c r="BQ1787" i="64" s="1"/>
  <c r="BQ359" i="64" a="1"/>
  <c r="BQ359" i="64" s="1"/>
  <c r="BQ357" i="64" a="1"/>
  <c r="BQ357" i="64" s="1"/>
  <c r="BP358" i="64"/>
  <c r="BP360" i="64" s="1"/>
  <c r="BQ432" i="64" a="1"/>
  <c r="BQ432" i="64" s="1"/>
  <c r="BQ356" i="64" a="1"/>
  <c r="BQ356" i="64" s="1"/>
  <c r="BQ483" i="64" a="1"/>
  <c r="BQ483" i="64" s="1"/>
  <c r="BP408" i="64"/>
  <c r="BP1544" i="64"/>
  <c r="BQ1543" i="64" a="1"/>
  <c r="BQ1543" i="64" s="1"/>
  <c r="BQ407" i="64" a="1"/>
  <c r="BQ407" i="64" s="1"/>
  <c r="BP1251" i="64"/>
  <c r="BP1183" i="64"/>
  <c r="BQ1182" i="64" a="1"/>
  <c r="BQ1182" i="64" s="1"/>
  <c r="BQ1250" i="64" a="1"/>
  <c r="BQ1250" i="64" s="1"/>
  <c r="BO1258" i="64"/>
  <c r="BP2361" i="64"/>
  <c r="BP2370" i="64" s="1"/>
  <c r="BP2371" i="64" s="1" a="1"/>
  <c r="BP2371" i="64" s="1"/>
  <c r="BQ2362" i="64" a="1"/>
  <c r="BQ2362" i="64" s="1"/>
  <c r="CC2392" i="64"/>
  <c r="CC2394" i="64" s="1"/>
  <c r="BP1139" i="64"/>
  <c r="BP2203" i="64"/>
  <c r="BP2205" i="64" s="1"/>
  <c r="BN1154" i="64" a="1"/>
  <c r="BN1154" i="64" s="1"/>
  <c r="BQ2202" i="64" a="1"/>
  <c r="BQ2202" i="64" s="1"/>
  <c r="BQ1140" i="64" a="1"/>
  <c r="BQ1140" i="64" s="1"/>
  <c r="BO1148" i="64"/>
  <c r="BO1153" i="64"/>
  <c r="BQ1310" i="64" a="1"/>
  <c r="BQ1310" i="64" s="1"/>
  <c r="BQ2204" i="64" a="1"/>
  <c r="BQ2204" i="64" s="1"/>
  <c r="BP1308" i="64"/>
  <c r="BP1309" i="64" s="1"/>
  <c r="BP1311" i="64" s="1"/>
  <c r="BQ1306" i="64" a="1"/>
  <c r="BQ1306" i="64" s="1"/>
  <c r="BQ1307" i="64" a="1"/>
  <c r="BQ1307" i="64" s="1"/>
  <c r="BQ776" i="64" a="1"/>
  <c r="BQ776" i="64" s="1"/>
  <c r="BQ765" i="64" a="1"/>
  <c r="BQ765" i="64" s="1"/>
  <c r="BQ768" i="64" a="1"/>
  <c r="BQ768" i="64" s="1"/>
  <c r="BQ782" i="64" a="1"/>
  <c r="BQ782" i="64" s="1"/>
  <c r="BK2416" i="64"/>
  <c r="BP122" i="64"/>
  <c r="BP137" i="64"/>
  <c r="BQ107" i="64" a="1"/>
  <c r="BQ107" i="64" s="1"/>
  <c r="BQ1622" i="64" a="1"/>
  <c r="BQ1622" i="64" s="1"/>
  <c r="BP133" i="64"/>
  <c r="BP135" i="64"/>
  <c r="BP119" i="64"/>
  <c r="BP134" i="64"/>
  <c r="BP136" i="64"/>
  <c r="BO123" i="64"/>
  <c r="BP118" i="64"/>
  <c r="BP120" i="64"/>
  <c r="BP121" i="64"/>
  <c r="BL140" i="64"/>
  <c r="BQ128" i="64" a="1"/>
  <c r="BQ128" i="64" s="1"/>
  <c r="BQ130" i="64" a="1"/>
  <c r="BQ130" i="64" s="1"/>
  <c r="BQ127" i="64" a="1"/>
  <c r="BQ127" i="64" s="1"/>
  <c r="BQ112" i="64" a="1"/>
  <c r="BQ112" i="64" s="1"/>
  <c r="BQ129" i="64" a="1"/>
  <c r="BQ129" i="64" s="1"/>
  <c r="BQ113" i="64" a="1"/>
  <c r="BQ113" i="64" s="1"/>
  <c r="BQ115" i="64" a="1"/>
  <c r="BQ115" i="64" s="1"/>
  <c r="BQ114" i="64" a="1"/>
  <c r="BQ114" i="64" s="1"/>
  <c r="BQ126" i="64" a="1"/>
  <c r="BQ126" i="64" s="1"/>
  <c r="BQ111" i="64" a="1"/>
  <c r="BQ111" i="64" s="1"/>
  <c r="BM138" i="64"/>
  <c r="BQ342" i="64" a="1"/>
  <c r="BQ342" i="64" s="1"/>
  <c r="BQ106" i="64" a="1"/>
  <c r="BQ106" i="64" s="1"/>
  <c r="BQ105" i="64" a="1"/>
  <c r="BQ105" i="64" s="1"/>
  <c r="BQ104" i="64" a="1"/>
  <c r="BQ104" i="64" s="1"/>
  <c r="BQ103" i="64" a="1"/>
  <c r="BQ103" i="64" s="1"/>
  <c r="BP108" i="64"/>
  <c r="BQ1380" i="64" a="1"/>
  <c r="BQ1380" i="64" s="1"/>
  <c r="BN1109" i="64"/>
  <c r="BN1110" i="64" s="1"/>
  <c r="BP1106" i="64"/>
  <c r="BP1104" i="64"/>
  <c r="BO1107" i="64"/>
  <c r="BP1103" i="64"/>
  <c r="BP1102" i="64"/>
  <c r="BP1105" i="64"/>
  <c r="BQ1098" i="64" a="1"/>
  <c r="BQ1098" i="64" s="1"/>
  <c r="BQ1099" i="64" a="1"/>
  <c r="BQ1099" i="64" s="1"/>
  <c r="BQ1095" i="64" a="1"/>
  <c r="BQ1095" i="64" s="1"/>
  <c r="BQ1096" i="64" a="1"/>
  <c r="BQ1096" i="64" s="1"/>
  <c r="BQ1097" i="64" a="1"/>
  <c r="BQ1097" i="64" s="1"/>
  <c r="BP1087" i="64"/>
  <c r="BP1091" i="64"/>
  <c r="BO1092" i="64"/>
  <c r="BP1090" i="64"/>
  <c r="BP1089" i="64"/>
  <c r="BP1088" i="64"/>
  <c r="BQ1084" i="64" a="1"/>
  <c r="BQ1084" i="64" s="1"/>
  <c r="BQ1080" i="64" a="1"/>
  <c r="BQ1080" i="64" s="1"/>
  <c r="BQ1064" i="64" a="1"/>
  <c r="BQ1064" i="64" s="1"/>
  <c r="BQ1072" i="64" s="1"/>
  <c r="BQ1065" i="64" a="1"/>
  <c r="BQ1065" i="64" s="1"/>
  <c r="BQ1073" i="64" s="1"/>
  <c r="BQ1081" i="64" a="1"/>
  <c r="BQ1081" i="64" s="1"/>
  <c r="BQ1066" i="64" a="1"/>
  <c r="BQ1066" i="64" s="1"/>
  <c r="BQ1074" i="64" s="1"/>
  <c r="BQ1067" i="64" a="1"/>
  <c r="BQ1067" i="64" s="1"/>
  <c r="BQ1075" i="64" s="1"/>
  <c r="BQ1068" i="64" a="1"/>
  <c r="BQ1068" i="64" s="1"/>
  <c r="BQ1076" i="64" s="1"/>
  <c r="BQ1082" i="64" a="1"/>
  <c r="BQ1082" i="64" s="1"/>
  <c r="BQ1083" i="64" a="1"/>
  <c r="BQ1083" i="64" s="1"/>
  <c r="BQ204" i="64" a="1"/>
  <c r="BQ204" i="64" s="1"/>
  <c r="BP1039" i="64"/>
  <c r="BP1041" i="64" s="1"/>
  <c r="BN1359" i="64"/>
  <c r="BO1358" i="64"/>
  <c r="BQ327" i="64" a="1"/>
  <c r="BQ327" i="64" s="1"/>
  <c r="BQ1355" i="64" a="1"/>
  <c r="BQ1355" i="64" s="1"/>
  <c r="BQ308" i="64" a="1"/>
  <c r="BQ308" i="64" s="1"/>
  <c r="BQ1040" i="64" a="1"/>
  <c r="BQ1040" i="64" s="1"/>
  <c r="BQ1006" i="64" a="1"/>
  <c r="BQ1006" i="64" s="1"/>
  <c r="BQ295" i="64" a="1"/>
  <c r="BQ295" i="64" s="1"/>
  <c r="BO1003" i="64"/>
  <c r="BP999" i="64"/>
  <c r="BP1007" i="64" s="1"/>
  <c r="BQ1002" i="64" a="1"/>
  <c r="BQ1002" i="64" s="1"/>
  <c r="BQ998" i="64" a="1"/>
  <c r="BQ998" i="64" s="1"/>
  <c r="BR255" i="64"/>
  <c r="BR18" i="864"/>
  <c r="BR17" i="864"/>
  <c r="BR16" i="864"/>
  <c r="BS19" i="864"/>
  <c r="BU2" i="861"/>
  <c r="BU2" i="1393" s="1"/>
  <c r="BT1" i="861"/>
  <c r="BT1" i="1393" s="1"/>
  <c r="BT7" i="861"/>
  <c r="BT7" i="1393"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277" i="64"/>
  <c r="AB273" i="64"/>
  <c r="AB274" i="64"/>
  <c r="AB256" i="64"/>
  <c r="AB257" i="64"/>
  <c r="AB275" i="64"/>
  <c r="AB258" i="64"/>
  <c r="AB276" i="64"/>
  <c r="AA259" i="64"/>
  <c r="BE1" i="860"/>
  <c r="BE7" i="860"/>
  <c r="BF2" i="860"/>
  <c r="BE3" i="860"/>
  <c r="BE4" i="860" s="1"/>
  <c r="Z965" i="64"/>
  <c r="Z975" i="64" s="1"/>
  <c r="AA969" i="64" a="1"/>
  <c r="AA969" i="64" s="1"/>
  <c r="AA964" i="64" a="1"/>
  <c r="AA964" i="64" s="1"/>
  <c r="Z585" i="64"/>
  <c r="AA2688" i="64" a="1"/>
  <c r="AA2688" i="64" s="1"/>
  <c r="AA2689" i="64" a="1"/>
  <c r="AA2689" i="64" s="1"/>
  <c r="AA2690" i="64" a="1"/>
  <c r="AA2690" i="64" s="1"/>
  <c r="AA2691" i="64" a="1"/>
  <c r="AA2691" i="64" s="1"/>
  <c r="AA2692" i="64" a="1"/>
  <c r="AA2692" i="64" s="1"/>
  <c r="AA2693" i="64" a="1"/>
  <c r="AA2693" i="64" s="1"/>
  <c r="AA2695" i="64" a="1"/>
  <c r="AA2695" i="64" s="1"/>
  <c r="AA2696" i="64" a="1"/>
  <c r="AA2696" i="64" s="1"/>
  <c r="AA2694" i="64" a="1"/>
  <c r="AA2694" i="64" s="1"/>
  <c r="Z2697" i="64"/>
  <c r="AA583" i="64" a="1"/>
  <c r="AA583" i="64" s="1"/>
  <c r="AA561" i="64" a="1"/>
  <c r="AA561" i="64" s="1"/>
  <c r="AA584" i="64" a="1"/>
  <c r="AA584" i="64" s="1"/>
  <c r="Z562" i="64"/>
  <c r="AA2876" i="64"/>
  <c r="AA2842" i="64"/>
  <c r="Z2801" i="64"/>
  <c r="Z2779" i="64"/>
  <c r="AA3134" i="64" a="1"/>
  <c r="AA3134" i="64" s="1"/>
  <c r="AA2780" i="64" a="1"/>
  <c r="AA2780" i="64" s="1"/>
  <c r="AA2800" i="64" a="1"/>
  <c r="AA2800" i="64" s="1"/>
  <c r="BJ2459" i="64"/>
  <c r="BK2457" i="64"/>
  <c r="BK2436" i="64"/>
  <c r="BK2438" i="64" s="1"/>
  <c r="W2335" i="64"/>
  <c r="W2336" i="64" s="1"/>
  <c r="X2324" i="64"/>
  <c r="Y2322" i="64"/>
  <c r="Y2331" i="64"/>
  <c r="Y2323" i="64"/>
  <c r="Y2332" i="64"/>
  <c r="AA2328" i="64" a="1"/>
  <c r="AA2328" i="64" s="1"/>
  <c r="AA2327" i="64" a="1"/>
  <c r="AA2327" i="64" s="1"/>
  <c r="AA2319" i="64" a="1"/>
  <c r="AA2319" i="64" s="1"/>
  <c r="AA2318" i="64" a="1"/>
  <c r="AA2318" i="64" s="1"/>
  <c r="Z2315" i="64"/>
  <c r="Z2314" i="64"/>
  <c r="AA2309" i="64" a="1"/>
  <c r="AA2309" i="64" s="1"/>
  <c r="AA2310" i="64" a="1"/>
  <c r="AA2310" i="64" s="1"/>
  <c r="Z2822" i="64"/>
  <c r="AA2821" i="64" a="1"/>
  <c r="AA2821" i="64" s="1"/>
  <c r="AA840" i="64" a="1"/>
  <c r="AA840" i="64" s="1"/>
  <c r="AB2591" i="64"/>
  <c r="Z1716" i="64"/>
  <c r="Z2230" i="64"/>
  <c r="Z2067" i="64"/>
  <c r="Z1333" i="64"/>
  <c r="Z866" i="64"/>
  <c r="Z842" i="64"/>
  <c r="Y58" i="64"/>
  <c r="AA835" i="64" a="1"/>
  <c r="AA835" i="64" s="1"/>
  <c r="AA71" i="64" a="1"/>
  <c r="AA71" i="64" s="1"/>
  <c r="AA560" i="64" a="1"/>
  <c r="AA560" i="64" s="1"/>
  <c r="AA51" i="64" a="1"/>
  <c r="AA51" i="64" s="1"/>
  <c r="AA55" i="64" a="1"/>
  <c r="AA55" i="64" s="1"/>
  <c r="AA56" i="64" a="1"/>
  <c r="AA56" i="64" s="1"/>
  <c r="Z52" i="64"/>
  <c r="AA49" i="64" a="1"/>
  <c r="AA49" i="64" s="1"/>
  <c r="AA50" i="64" a="1"/>
  <c r="AA50" i="64" s="1"/>
  <c r="AA865" i="64" a="1"/>
  <c r="AA865" i="64" s="1"/>
  <c r="AA3031" i="64" a="1"/>
  <c r="AA3031" i="64" s="1"/>
  <c r="AA3057" i="64" a="1"/>
  <c r="AA3057" i="64" s="1"/>
  <c r="AA3108" i="64" a="1"/>
  <c r="AA3108" i="64" s="1"/>
  <c r="AA3082" i="64" a="1"/>
  <c r="AA3082" i="64" s="1"/>
  <c r="AA2206" i="64" a="1"/>
  <c r="AA2206" i="64" s="1"/>
  <c r="AA2207" i="64" s="1"/>
  <c r="Z89" i="64"/>
  <c r="AA86" i="64" a="1"/>
  <c r="AA86" i="64" s="1"/>
  <c r="AA87" i="64" a="1"/>
  <c r="AA87" i="64" s="1"/>
  <c r="AA88" i="64" a="1"/>
  <c r="AA88" i="64" s="1"/>
  <c r="AA85" i="64" a="1"/>
  <c r="AA85" i="64" s="1"/>
  <c r="AA2148" i="64" a="1"/>
  <c r="AA2148" i="64" s="1"/>
  <c r="AA2149" i="64" s="1"/>
  <c r="AA537" i="64" a="1"/>
  <c r="AA537" i="64" s="1"/>
  <c r="AA3158" i="64" a="1"/>
  <c r="AA3158" i="64" s="1"/>
  <c r="AA2068" i="64" a="1"/>
  <c r="AA2068" i="64" s="1"/>
  <c r="AA2486" i="64" a="1"/>
  <c r="AA2486" i="64" s="1"/>
  <c r="AA2494" i="64" s="1"/>
  <c r="AA2523" i="64" a="1"/>
  <c r="AA2523" i="64" s="1"/>
  <c r="AA2229" i="64" a="1"/>
  <c r="AA2229" i="64" s="1"/>
  <c r="AA2237" i="64" a="1"/>
  <c r="AA2237" i="64" s="1"/>
  <c r="AA2231" i="64" a="1"/>
  <c r="AA2231" i="64" s="1"/>
  <c r="AA1715" i="64" a="1"/>
  <c r="AA1715" i="64" s="1"/>
  <c r="AA1332" i="64" a="1"/>
  <c r="AA1332" i="64" s="1"/>
  <c r="AA866" i="64" a="1"/>
  <c r="AA2230" i="64" a="1"/>
  <c r="AA2314" i="64" a="1"/>
  <c r="BQ1381" i="64"/>
  <c r="BQ1356" i="64" a="1"/>
  <c r="BQ1139" i="64" a="1"/>
  <c r="BQ1251" i="64" a="1"/>
  <c r="BQ1183" i="64" a="1"/>
  <c r="BR1448" i="64"/>
  <c r="U1359" i="64" a="1"/>
  <c r="BQ2361" i="64" a="1"/>
  <c r="AA965" i="64" a="1"/>
  <c r="BQ999" i="64" a="1"/>
  <c r="BR1403" i="64"/>
  <c r="AB2842" i="64" a="1"/>
  <c r="BQ2203" i="64" a="1"/>
  <c r="BR1515" i="64"/>
  <c r="AA585" i="64" a="1"/>
  <c r="BQ1544" i="64" a="1"/>
  <c r="AA2779" i="64" a="1"/>
  <c r="BR1470" i="64"/>
  <c r="AA2801" i="64" a="1"/>
  <c r="U1637" i="64" a="1"/>
  <c r="AB2876" i="64" a="1"/>
  <c r="AA2822" i="64" a="1"/>
  <c r="T1358" i="64" a="1"/>
  <c r="BR1492" i="64"/>
  <c r="AA562" i="64" a="1"/>
  <c r="BR1426" i="64"/>
  <c r="AA842" i="64" a="1"/>
  <c r="BQ408" i="64" a="1"/>
  <c r="BQ1039" i="64" a="1"/>
  <c r="BP1358" i="64" a="1"/>
  <c r="AA1716" i="64" a="1"/>
  <c r="BQ1788" i="64" a="1"/>
  <c r="AA538" i="64" a="1"/>
  <c r="AA1333" i="64" a="1"/>
  <c r="AA2067" i="64" a="1"/>
  <c r="BO1359" i="64" a="1"/>
  <c r="AA2315" i="64" a="1"/>
  <c r="BS14" i="1393" l="1"/>
  <c r="BT10" i="1393"/>
  <c r="BT14" i="861" s="1"/>
  <c r="BT15" i="1393"/>
  <c r="BT21" i="1393"/>
  <c r="AL17" i="1393"/>
  <c r="BS15" i="1391"/>
  <c r="BS10" i="1391"/>
  <c r="BS13" i="861" s="1"/>
  <c r="BS21" i="1391"/>
  <c r="BU2" i="1389"/>
  <c r="BU2" i="1391"/>
  <c r="AL17" i="1391"/>
  <c r="BS4" i="1389"/>
  <c r="BS4" i="1391"/>
  <c r="BS13" i="1389"/>
  <c r="BT7" i="1389"/>
  <c r="BT7" i="1391"/>
  <c r="BT3" i="1389"/>
  <c r="BT22" i="1389" s="1"/>
  <c r="BT3" i="1391"/>
  <c r="BR14" i="1391"/>
  <c r="BT1" i="1389"/>
  <c r="BT1" i="1391"/>
  <c r="AS24" i="861"/>
  <c r="BS1424" i="64" a="1"/>
  <c r="BS1424" i="64" s="1"/>
  <c r="BS1425" i="64" a="1"/>
  <c r="BS1425" i="64" s="1"/>
  <c r="BS1513" i="64" a="1"/>
  <c r="BS1513" i="64" s="1"/>
  <c r="BS1514" i="64" a="1"/>
  <c r="BS1514" i="64" s="1"/>
  <c r="BS1469" i="64" a="1"/>
  <c r="BS1469" i="64" s="1"/>
  <c r="BS1491" i="64" a="1"/>
  <c r="BS1491" i="64" s="1"/>
  <c r="BS1402" i="64" a="1"/>
  <c r="BS1402" i="64" s="1"/>
  <c r="BS1447" i="64" a="1"/>
  <c r="BS1447" i="64" s="1"/>
  <c r="BS656" i="64" a="1"/>
  <c r="BS656" i="64" s="1"/>
  <c r="BS646" i="64" a="1"/>
  <c r="BS646" i="64" s="1"/>
  <c r="BS647" i="64" s="1"/>
  <c r="BS652" i="64" a="1"/>
  <c r="BS652" i="64" s="1"/>
  <c r="BG649" i="64"/>
  <c r="BH644" i="64"/>
  <c r="BH648" i="64" s="1"/>
  <c r="BG653" i="64"/>
  <c r="BG657" i="64" s="1"/>
  <c r="BR20" i="864"/>
  <c r="BR100" i="861" s="1"/>
  <c r="BR101" i="861" s="1"/>
  <c r="BR21" i="863"/>
  <c r="T1258" i="64"/>
  <c r="T1190" i="64"/>
  <c r="U1637" i="64"/>
  <c r="BR44" i="863"/>
  <c r="BR33" i="863"/>
  <c r="BR17" i="863" s="1"/>
  <c r="BR33" i="861" s="1"/>
  <c r="AA538" i="64"/>
  <c r="BT7" i="64"/>
  <c r="BT1" i="64"/>
  <c r="BS4" i="64"/>
  <c r="BU2" i="64"/>
  <c r="AA2592" i="64"/>
  <c r="S2592" i="64"/>
  <c r="BT3" i="64"/>
  <c r="BH460" i="64"/>
  <c r="BG461" i="64"/>
  <c r="BG463" i="64"/>
  <c r="BD512" i="64"/>
  <c r="BE511" i="64"/>
  <c r="BD514" i="64"/>
  <c r="BU2" i="864"/>
  <c r="BT1" i="864"/>
  <c r="BT1" i="863"/>
  <c r="BT3" i="863"/>
  <c r="BT3" i="864"/>
  <c r="BT7" i="864"/>
  <c r="BT7" i="863"/>
  <c r="BS4" i="864"/>
  <c r="BS4" i="863"/>
  <c r="V2335" i="64"/>
  <c r="V2336" i="64" s="1"/>
  <c r="BU3" i="861"/>
  <c r="BU3" i="1393" s="1"/>
  <c r="AB2592" i="64"/>
  <c r="BT4" i="861"/>
  <c r="BT4" i="1393" s="1"/>
  <c r="U140" i="64"/>
  <c r="U141" i="64" s="1"/>
  <c r="T123" i="64"/>
  <c r="U2324" i="64"/>
  <c r="U2333" i="64"/>
  <c r="U1109" i="64"/>
  <c r="U1110" i="64" s="1"/>
  <c r="T1092" i="64"/>
  <c r="T1961" i="64"/>
  <c r="T1107" i="64"/>
  <c r="T138" i="64"/>
  <c r="T2705" i="64"/>
  <c r="U2705" i="64" s="1"/>
  <c r="V2705" i="64" s="1"/>
  <c r="W2705" i="64" s="1"/>
  <c r="X2705" i="64" s="1"/>
  <c r="Y2705" i="64" s="1"/>
  <c r="Z2705" i="64" s="1"/>
  <c r="U1359" i="64"/>
  <c r="BP1545" i="64"/>
  <c r="T1358" i="64"/>
  <c r="T2592" i="64"/>
  <c r="W2592" i="64"/>
  <c r="X2592" i="64"/>
  <c r="V2592" i="64"/>
  <c r="Y2592" i="64"/>
  <c r="U2592" i="64"/>
  <c r="Z2592" i="64"/>
  <c r="T887" i="64" a="1"/>
  <c r="T887" i="64" s="1"/>
  <c r="R204" i="64" a="1"/>
  <c r="R204" i="64" s="1"/>
  <c r="T2556" i="64"/>
  <c r="T2563" i="64" s="1"/>
  <c r="U2556" i="64"/>
  <c r="U2563" i="64" s="1"/>
  <c r="V2556" i="64"/>
  <c r="V2563" i="64" s="1"/>
  <c r="W2556" i="64"/>
  <c r="W2563" i="64" s="1"/>
  <c r="X2556" i="64"/>
  <c r="X2563" i="64" s="1"/>
  <c r="Y2556" i="64"/>
  <c r="Y2563" i="64" s="1"/>
  <c r="Z2556" i="64"/>
  <c r="Z2563" i="64" s="1"/>
  <c r="AA2556" i="64"/>
  <c r="AA2563" i="64" s="1"/>
  <c r="AB2556" i="64"/>
  <c r="AB2563" i="64" s="1"/>
  <c r="AC2556" i="64"/>
  <c r="AC2563" i="64" s="1"/>
  <c r="T1007" i="64"/>
  <c r="T1003" i="64"/>
  <c r="BS343" i="64"/>
  <c r="U2495" i="64" a="1"/>
  <c r="U2495" i="64" s="1"/>
  <c r="AA205" i="64" a="1"/>
  <c r="AA205" i="64" s="1"/>
  <c r="T1153" i="64"/>
  <c r="AE1154" i="64" s="1" a="1"/>
  <c r="AE1154" i="64" s="1"/>
  <c r="T1148" i="64"/>
  <c r="AF1154" i="64" a="1"/>
  <c r="AF1154" i="64" s="1"/>
  <c r="T2323" i="64"/>
  <c r="T2332" i="64"/>
  <c r="U2524" i="64"/>
  <c r="T2524" i="64"/>
  <c r="V2524" i="64"/>
  <c r="X2524" i="64"/>
  <c r="W2524" i="64"/>
  <c r="Y2524" i="64"/>
  <c r="T2331" i="64"/>
  <c r="T2322" i="64"/>
  <c r="BN93" i="861"/>
  <c r="BQ1949" i="64"/>
  <c r="BQ1958" i="64" s="1"/>
  <c r="BO46" i="861"/>
  <c r="BR1956" i="64" a="1"/>
  <c r="BR1956" i="64" s="1"/>
  <c r="BR1957" i="64" a="1"/>
  <c r="BR1957" i="64" s="1"/>
  <c r="BQ1356" i="64"/>
  <c r="BQ1788" i="64"/>
  <c r="BQ1790" i="64" s="1"/>
  <c r="BR1789" i="64" a="1"/>
  <c r="BR1789" i="64" s="1"/>
  <c r="BR1787" i="64" a="1"/>
  <c r="BR1787" i="64" s="1"/>
  <c r="BR357" i="64" a="1"/>
  <c r="BR357" i="64" s="1"/>
  <c r="BR359" i="64" a="1"/>
  <c r="BR359" i="64" s="1"/>
  <c r="BQ358" i="64"/>
  <c r="BQ360" i="64" s="1"/>
  <c r="BR432" i="64" a="1"/>
  <c r="BR432" i="64" s="1"/>
  <c r="BR356" i="64" a="1"/>
  <c r="BR356" i="64" s="1"/>
  <c r="BR483" i="64" a="1"/>
  <c r="BR483" i="64" s="1"/>
  <c r="BQ408" i="64"/>
  <c r="BQ1544" i="64"/>
  <c r="BR1543" i="64" a="1"/>
  <c r="BR1543" i="64" s="1"/>
  <c r="BR407" i="64" a="1"/>
  <c r="BR407" i="64" s="1"/>
  <c r="BQ1251" i="64"/>
  <c r="BQ1183" i="64"/>
  <c r="BP1258" i="64"/>
  <c r="BR1182" i="64" a="1"/>
  <c r="BR1182" i="64" s="1"/>
  <c r="BR1250" i="64" a="1"/>
  <c r="BR1250" i="64" s="1"/>
  <c r="BQ2361" i="64"/>
  <c r="BQ2370" i="64" s="1"/>
  <c r="BQ2371" i="64" s="1" a="1"/>
  <c r="BQ2371" i="64" s="1"/>
  <c r="BR2362" i="64" a="1"/>
  <c r="BR2362" i="64" s="1"/>
  <c r="CD2392" i="64"/>
  <c r="CD2394" i="64" s="1"/>
  <c r="BQ1139" i="64"/>
  <c r="BQ2203" i="64"/>
  <c r="BQ2205" i="64" s="1"/>
  <c r="BO1154" i="64" a="1"/>
  <c r="BO1154" i="64" s="1"/>
  <c r="BR2202" i="64" a="1"/>
  <c r="BR2202" i="64" s="1"/>
  <c r="BR1140" i="64" a="1"/>
  <c r="BR1140" i="64" s="1"/>
  <c r="BP1153" i="64"/>
  <c r="BP1148" i="64"/>
  <c r="BR1310" i="64" a="1"/>
  <c r="BR1310" i="64" s="1"/>
  <c r="BR2204" i="64" a="1"/>
  <c r="BR2204" i="64" s="1"/>
  <c r="BQ1308" i="64"/>
  <c r="BQ1309" i="64" s="1"/>
  <c r="BQ1311" i="64" s="1"/>
  <c r="BR1306" i="64" a="1"/>
  <c r="BR1306" i="64" s="1"/>
  <c r="BR1307" i="64" a="1"/>
  <c r="BR1307" i="64" s="1"/>
  <c r="BQ137" i="64"/>
  <c r="BR776" i="64" a="1"/>
  <c r="BR776" i="64" s="1"/>
  <c r="BR765" i="64" a="1"/>
  <c r="BR765" i="64" s="1"/>
  <c r="BR768" i="64" a="1"/>
  <c r="BR768" i="64" s="1"/>
  <c r="BR782" i="64" a="1"/>
  <c r="BR782" i="64" s="1"/>
  <c r="BL2416" i="64"/>
  <c r="BQ122" i="64"/>
  <c r="BR107" i="64" a="1"/>
  <c r="BR107" i="64" s="1"/>
  <c r="BR1622" i="64" a="1"/>
  <c r="BR1622" i="64" s="1"/>
  <c r="BQ118" i="64"/>
  <c r="BQ133" i="64"/>
  <c r="BQ119" i="64"/>
  <c r="BQ134" i="64"/>
  <c r="BL141" i="64"/>
  <c r="BQ135" i="64"/>
  <c r="BQ136" i="64"/>
  <c r="BP123" i="64"/>
  <c r="BQ120" i="64"/>
  <c r="BQ121" i="64"/>
  <c r="BR127" i="64" a="1"/>
  <c r="BR127" i="64" s="1"/>
  <c r="BR130" i="64" a="1"/>
  <c r="BR130" i="64" s="1"/>
  <c r="BR113" i="64" a="1"/>
  <c r="BR113" i="64" s="1"/>
  <c r="BR112" i="64" a="1"/>
  <c r="BR112" i="64" s="1"/>
  <c r="BR129" i="64" a="1"/>
  <c r="BR129" i="64" s="1"/>
  <c r="BR115" i="64" a="1"/>
  <c r="BR115" i="64" s="1"/>
  <c r="BR114" i="64" a="1"/>
  <c r="BR114" i="64" s="1"/>
  <c r="BR126" i="64" a="1"/>
  <c r="BR126" i="64" s="1"/>
  <c r="BR128" i="64" a="1"/>
  <c r="BR128" i="64" s="1"/>
  <c r="BR111" i="64" a="1"/>
  <c r="BR111" i="64" s="1"/>
  <c r="BN138" i="64"/>
  <c r="BM140" i="64"/>
  <c r="BM141" i="64" s="1"/>
  <c r="BR342" i="64" a="1"/>
  <c r="BR342" i="64" s="1"/>
  <c r="BR105" i="64" a="1"/>
  <c r="BR105" i="64" s="1"/>
  <c r="BR104" i="64" a="1"/>
  <c r="BR104" i="64" s="1"/>
  <c r="BR103" i="64" a="1"/>
  <c r="BR103" i="64" s="1"/>
  <c r="BR106" i="64" a="1"/>
  <c r="BR106" i="64" s="1"/>
  <c r="BQ108" i="64"/>
  <c r="BR1380" i="64" a="1"/>
  <c r="BR1380" i="64" s="1"/>
  <c r="BO1109" i="64"/>
  <c r="BQ1106" i="64"/>
  <c r="BQ1102" i="64"/>
  <c r="BP1107" i="64"/>
  <c r="BQ1103" i="64"/>
  <c r="BQ1105" i="64"/>
  <c r="BR1098" i="64" a="1"/>
  <c r="BR1098" i="64" s="1"/>
  <c r="BR1099" i="64" a="1"/>
  <c r="BR1099" i="64" s="1"/>
  <c r="BR1095" i="64" a="1"/>
  <c r="BR1095" i="64" s="1"/>
  <c r="BR1096" i="64" a="1"/>
  <c r="BR1096" i="64" s="1"/>
  <c r="BR1097" i="64" a="1"/>
  <c r="BR1097" i="64" s="1"/>
  <c r="BQ1104" i="64"/>
  <c r="BQ1087" i="64"/>
  <c r="BP1092" i="64"/>
  <c r="BQ1091" i="64"/>
  <c r="BQ1090" i="64"/>
  <c r="BQ1089" i="64"/>
  <c r="BQ1088" i="64"/>
  <c r="BR1080" i="64" a="1"/>
  <c r="BR1080" i="64" s="1"/>
  <c r="BR1084" i="64" a="1"/>
  <c r="BR1084" i="64" s="1"/>
  <c r="BR1064" i="64" a="1"/>
  <c r="BR1064" i="64" s="1"/>
  <c r="BR1072" i="64" s="1"/>
  <c r="BR1065" i="64" a="1"/>
  <c r="BR1065" i="64" s="1"/>
  <c r="BR1073" i="64" s="1"/>
  <c r="BR1081" i="64" a="1"/>
  <c r="BR1081" i="64" s="1"/>
  <c r="BR1066" i="64" a="1"/>
  <c r="BR1066" i="64" s="1"/>
  <c r="BR1074" i="64" s="1"/>
  <c r="BR1067" i="64" a="1"/>
  <c r="BR1067" i="64" s="1"/>
  <c r="BR1075" i="64" s="1"/>
  <c r="BR1068" i="64" a="1"/>
  <c r="BR1068" i="64" s="1"/>
  <c r="BR1076" i="64" s="1"/>
  <c r="BR1082" i="64" a="1"/>
  <c r="BR1082" i="64" s="1"/>
  <c r="BR1083" i="64" a="1"/>
  <c r="BR1083" i="64" s="1"/>
  <c r="BR204" i="64" a="1"/>
  <c r="BR204" i="64" s="1"/>
  <c r="BP1358" i="64"/>
  <c r="BQ1039" i="64"/>
  <c r="BQ1041" i="64" s="1"/>
  <c r="BO1359" i="64"/>
  <c r="BR327" i="64" a="1"/>
  <c r="BR327" i="64" s="1"/>
  <c r="BR1355" i="64" a="1"/>
  <c r="BR1355" i="64" s="1"/>
  <c r="BR308" i="64" a="1"/>
  <c r="BR308" i="64" s="1"/>
  <c r="BR1040" i="64" a="1"/>
  <c r="BR1040" i="64" s="1"/>
  <c r="BR1006" i="64" a="1"/>
  <c r="BR1006" i="64" s="1"/>
  <c r="BR295" i="64" a="1"/>
  <c r="BR295" i="64" s="1"/>
  <c r="BP1003" i="64"/>
  <c r="BQ999" i="64"/>
  <c r="BQ1007" i="64" s="1"/>
  <c r="BR1002" i="64" a="1"/>
  <c r="BR1002" i="64" s="1"/>
  <c r="BR998" i="64" a="1"/>
  <c r="BR998" i="64" s="1"/>
  <c r="BS255" i="64"/>
  <c r="BV2" i="861"/>
  <c r="BV2" i="1393" s="1"/>
  <c r="BU1" i="861"/>
  <c r="BU1" i="1393" s="1"/>
  <c r="BU7" i="861"/>
  <c r="BU7" i="1393"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59" i="64"/>
  <c r="AC273" i="64"/>
  <c r="AC256" i="64"/>
  <c r="AC274" i="64"/>
  <c r="AC275" i="64"/>
  <c r="AC257" i="64"/>
  <c r="AC258" i="64"/>
  <c r="AC276" i="64"/>
  <c r="AB277" i="64"/>
  <c r="BF1" i="860"/>
  <c r="BF7" i="860"/>
  <c r="BF3" i="860"/>
  <c r="BF4" i="860" s="1"/>
  <c r="BG2" i="860"/>
  <c r="AA965" i="64"/>
  <c r="AA975" i="64" s="1"/>
  <c r="AB969" i="64" a="1"/>
  <c r="AB969" i="64" s="1"/>
  <c r="AB964" i="64" a="1"/>
  <c r="AB964" i="64" s="1"/>
  <c r="AA585" i="64"/>
  <c r="AB2688" i="64" a="1"/>
  <c r="AB2688" i="64" s="1"/>
  <c r="AB2689" i="64" a="1"/>
  <c r="AB2689" i="64" s="1"/>
  <c r="AB2690" i="64" a="1"/>
  <c r="AB2690" i="64" s="1"/>
  <c r="AB2694" i="64" a="1"/>
  <c r="AB2694" i="64" s="1"/>
  <c r="AB2693" i="64" a="1"/>
  <c r="AB2693" i="64" s="1"/>
  <c r="AB2695" i="64" a="1"/>
  <c r="AB2695" i="64" s="1"/>
  <c r="AB2696" i="64" a="1"/>
  <c r="AB2696" i="64" s="1"/>
  <c r="AB2692" i="64" a="1"/>
  <c r="AB2692" i="64" s="1"/>
  <c r="AB2691" i="64" a="1"/>
  <c r="AB2691" i="64" s="1"/>
  <c r="AA2697" i="64"/>
  <c r="AB583" i="64" a="1"/>
  <c r="AB583" i="64" s="1"/>
  <c r="AB561" i="64" a="1"/>
  <c r="AB561" i="64" s="1"/>
  <c r="AB584" i="64" a="1"/>
  <c r="AB584" i="64" s="1"/>
  <c r="AA562" i="64"/>
  <c r="AB2842" i="64"/>
  <c r="AB2876" i="64"/>
  <c r="AA2801" i="64"/>
  <c r="AA2779" i="64"/>
  <c r="AB3134" i="64" a="1"/>
  <c r="AB3134" i="64" s="1"/>
  <c r="AB2780" i="64" a="1"/>
  <c r="AB2780" i="64" s="1"/>
  <c r="AB2800" i="64" a="1"/>
  <c r="AB2800" i="64" s="1"/>
  <c r="BL2457" i="64"/>
  <c r="BK2459" i="64"/>
  <c r="BL2436" i="64"/>
  <c r="BL2438" i="64" s="1"/>
  <c r="X2333" i="64"/>
  <c r="X2335" i="64" s="1"/>
  <c r="Y2324" i="64"/>
  <c r="Z2323" i="64"/>
  <c r="Z2332" i="64"/>
  <c r="Z2322" i="64"/>
  <c r="Z2331" i="64"/>
  <c r="AB2327" i="64" a="1"/>
  <c r="AB2327" i="64" s="1"/>
  <c r="AB2328" i="64" a="1"/>
  <c r="AB2328" i="64" s="1"/>
  <c r="AB2318" i="64" a="1"/>
  <c r="AB2318" i="64" s="1"/>
  <c r="AB2319" i="64" a="1"/>
  <c r="AB2319" i="64" s="1"/>
  <c r="AA2315" i="64"/>
  <c r="AA2314" i="64"/>
  <c r="AB2309" i="64" a="1"/>
  <c r="AB2309" i="64" s="1"/>
  <c r="AB2310" i="64" a="1"/>
  <c r="AB2310" i="64" s="1"/>
  <c r="AA2822" i="64"/>
  <c r="AB2821" i="64" a="1"/>
  <c r="AB2821" i="64" s="1"/>
  <c r="AB840" i="64" a="1"/>
  <c r="AB840" i="64" s="1"/>
  <c r="AC2591" i="64"/>
  <c r="AC2592" i="64" s="1"/>
  <c r="AA1716" i="64"/>
  <c r="AA2067" i="64"/>
  <c r="AA2230" i="64"/>
  <c r="AA1333" i="64"/>
  <c r="AA866" i="64"/>
  <c r="AA842" i="64"/>
  <c r="AA2524" i="64"/>
  <c r="Z58" i="64"/>
  <c r="AB835" i="64" a="1"/>
  <c r="AB835" i="64" s="1"/>
  <c r="AB71" i="64" a="1"/>
  <c r="AB71" i="64" s="1"/>
  <c r="AB560" i="64" a="1"/>
  <c r="AB560" i="64" s="1"/>
  <c r="AB51" i="64" a="1"/>
  <c r="AB51" i="64" s="1"/>
  <c r="AB56" i="64" a="1"/>
  <c r="AB56" i="64" s="1"/>
  <c r="AB55" i="64" a="1"/>
  <c r="AB55" i="64" s="1"/>
  <c r="AA52" i="64"/>
  <c r="AB49" i="64" a="1"/>
  <c r="AB49" i="64" s="1"/>
  <c r="AB50" i="64" a="1"/>
  <c r="AB50" i="64" s="1"/>
  <c r="AB865" i="64" a="1"/>
  <c r="AB865" i="64" s="1"/>
  <c r="AB3108" i="64" a="1"/>
  <c r="AB3108" i="64" s="1"/>
  <c r="AB3082" i="64" a="1"/>
  <c r="AB3082" i="64" s="1"/>
  <c r="AB3057" i="64" a="1"/>
  <c r="AB3057" i="64" s="1"/>
  <c r="AB3031" i="64" a="1"/>
  <c r="AB3031" i="64" s="1"/>
  <c r="AB2206" i="64" a="1"/>
  <c r="AB2206" i="64" s="1"/>
  <c r="AB2207" i="64" s="1"/>
  <c r="AB86" i="64" a="1"/>
  <c r="AB86" i="64" s="1"/>
  <c r="AB85" i="64" a="1"/>
  <c r="AB85" i="64" s="1"/>
  <c r="AB87" i="64" a="1"/>
  <c r="AB87" i="64" s="1"/>
  <c r="AB88" i="64" a="1"/>
  <c r="AB88" i="64" s="1"/>
  <c r="AA89" i="64"/>
  <c r="AB2148" i="64" a="1"/>
  <c r="AB2148" i="64" s="1"/>
  <c r="AB2149" i="64" s="1"/>
  <c r="AB537" i="64" a="1"/>
  <c r="AB537" i="64" s="1"/>
  <c r="AB3158" i="64" a="1"/>
  <c r="AB3158" i="64" s="1"/>
  <c r="AB2068" i="64" a="1"/>
  <c r="AB2068" i="64" s="1"/>
  <c r="AB2486" i="64" a="1"/>
  <c r="AB2486" i="64" s="1"/>
  <c r="AB2494" i="64" s="1"/>
  <c r="AB2523" i="64" a="1"/>
  <c r="AB2523" i="64" s="1"/>
  <c r="AB2237" i="64" a="1"/>
  <c r="AB2237" i="64" s="1"/>
  <c r="AB2231" i="64" a="1"/>
  <c r="AB2231" i="64" s="1"/>
  <c r="AB2229" i="64" a="1"/>
  <c r="AB2229" i="64" s="1"/>
  <c r="AB1715" i="64" a="1"/>
  <c r="AB1715" i="64" s="1"/>
  <c r="AB1332" i="64" a="1"/>
  <c r="AB1332" i="64" s="1"/>
  <c r="AB562" i="64" a="1"/>
  <c r="BR2203" i="64" a="1"/>
  <c r="BR1788" i="64" a="1"/>
  <c r="AB2067" i="64" a="1"/>
  <c r="AB842" i="64" a="1"/>
  <c r="BR1251" i="64" a="1"/>
  <c r="BS1448" i="64"/>
  <c r="T1359" i="64" a="1"/>
  <c r="BS1426" i="64"/>
  <c r="BR2361" i="64" a="1"/>
  <c r="BP1359" i="64" a="1"/>
  <c r="AC2842" i="64" a="1"/>
  <c r="AB2230" i="64" a="1"/>
  <c r="BS1515" i="64"/>
  <c r="AB2779" i="64" a="1"/>
  <c r="BR1381" i="64"/>
  <c r="AB2801" i="64" a="1"/>
  <c r="BR1039" i="64" a="1"/>
  <c r="BR408" i="64" a="1"/>
  <c r="BR1183" i="64" a="1"/>
  <c r="AC2876" i="64" a="1"/>
  <c r="BS1492" i="64"/>
  <c r="AB866" i="64" a="1"/>
  <c r="BR1139" i="64" a="1"/>
  <c r="T888" i="64" a="1"/>
  <c r="AB585" i="64" a="1"/>
  <c r="BS1470" i="64"/>
  <c r="BS1403" i="64"/>
  <c r="AB2822" i="64" a="1"/>
  <c r="BR1356" i="64" a="1"/>
  <c r="AB538" i="64" a="1"/>
  <c r="BR999" i="64" a="1"/>
  <c r="V1637" i="64" a="1"/>
  <c r="BQ1358" i="64" a="1"/>
  <c r="BR1544" i="64" a="1"/>
  <c r="AB965" i="64" a="1"/>
  <c r="AB1333" i="64" a="1"/>
  <c r="AB2314" i="64" a="1"/>
  <c r="AB1716" i="64" a="1"/>
  <c r="AB2315" i="64" a="1"/>
  <c r="BU15" i="1393" l="1"/>
  <c r="BU21" i="1393"/>
  <c r="BU10" i="1393"/>
  <c r="BU14" i="861" s="1"/>
  <c r="AM13" i="1393"/>
  <c r="AL18" i="1393"/>
  <c r="AL22" i="1393"/>
  <c r="AL19" i="861" s="1"/>
  <c r="BT14" i="1393"/>
  <c r="BT15" i="1391"/>
  <c r="BT21" i="1391"/>
  <c r="BT10" i="1391"/>
  <c r="BT13" i="861" s="1"/>
  <c r="BT4" i="1389"/>
  <c r="BT4" i="1391"/>
  <c r="BT13" i="1389"/>
  <c r="BU3" i="1389"/>
  <c r="BU13" i="1389" s="1"/>
  <c r="BU3" i="1391"/>
  <c r="AL18" i="1391"/>
  <c r="AM13" i="1391"/>
  <c r="AL22" i="1391"/>
  <c r="AL18" i="861" s="1"/>
  <c r="BU7" i="1389"/>
  <c r="BU7" i="1391"/>
  <c r="BU1" i="1389"/>
  <c r="BU1" i="1391"/>
  <c r="BV2" i="1389"/>
  <c r="BV2" i="1391"/>
  <c r="BS14" i="1391"/>
  <c r="BT1424" i="64" a="1"/>
  <c r="BT1424" i="64" s="1"/>
  <c r="BT1425" i="64" a="1"/>
  <c r="BT1425" i="64" s="1"/>
  <c r="BT1513" i="64" a="1"/>
  <c r="BT1513" i="64" s="1"/>
  <c r="BT1514" i="64" a="1"/>
  <c r="BT1514" i="64" s="1"/>
  <c r="BT1469" i="64" a="1"/>
  <c r="BT1469" i="64" s="1"/>
  <c r="BT1491" i="64" a="1"/>
  <c r="BT1491" i="64" s="1"/>
  <c r="BT1402" i="64" a="1"/>
  <c r="BT1402" i="64" s="1"/>
  <c r="BT1447" i="64" a="1"/>
  <c r="BT1447" i="64" s="1"/>
  <c r="BT652" i="64" a="1"/>
  <c r="BT652" i="64" s="1"/>
  <c r="BT656" i="64" a="1"/>
  <c r="BT656" i="64" s="1"/>
  <c r="BT646" i="64" a="1"/>
  <c r="BT646" i="64" s="1"/>
  <c r="BT647" i="64" s="1"/>
  <c r="BI644" i="64"/>
  <c r="BI648" i="64" s="1"/>
  <c r="BH653" i="64"/>
  <c r="BH657" i="64" s="1"/>
  <c r="BH649" i="64"/>
  <c r="BS20" i="864"/>
  <c r="BS100" i="861" s="1"/>
  <c r="BS101" i="861" s="1"/>
  <c r="BS21" i="863"/>
  <c r="V1637" i="64"/>
  <c r="BS33" i="863"/>
  <c r="BS17" i="863" s="1"/>
  <c r="BS33" i="861" s="1"/>
  <c r="BS44" i="863"/>
  <c r="AB538" i="64"/>
  <c r="BT4" i="64"/>
  <c r="BU7" i="64"/>
  <c r="BU1" i="64"/>
  <c r="BU3" i="64"/>
  <c r="BV2" i="64"/>
  <c r="BF511" i="64"/>
  <c r="BE512" i="64"/>
  <c r="BE514" i="64"/>
  <c r="BI460" i="64"/>
  <c r="BH461" i="64"/>
  <c r="BH463" i="64"/>
  <c r="AJ1961" i="64"/>
  <c r="BV2" i="864"/>
  <c r="BT4" i="863"/>
  <c r="BT4" i="864"/>
  <c r="BU3" i="864"/>
  <c r="BU3" i="863"/>
  <c r="BU7" i="864"/>
  <c r="BU7" i="863"/>
  <c r="BU1" i="864"/>
  <c r="BU1" i="863"/>
  <c r="T140" i="64"/>
  <c r="T141" i="64" s="1"/>
  <c r="BT343" i="64"/>
  <c r="U2335" i="64"/>
  <c r="U2336" i="64" s="1"/>
  <c r="AG1961" i="64"/>
  <c r="BV3" i="861"/>
  <c r="BV3" i="1393" s="1"/>
  <c r="BU4" i="861"/>
  <c r="BU4" i="1393" s="1"/>
  <c r="T1965" i="64"/>
  <c r="U1965" i="64" s="1"/>
  <c r="V1965" i="64" s="1"/>
  <c r="W1965" i="64" s="1"/>
  <c r="X1965" i="64" s="1"/>
  <c r="Y1965" i="64" s="1"/>
  <c r="Z1965" i="64" s="1"/>
  <c r="AA1965" i="64" s="1"/>
  <c r="AB1965" i="64" s="1"/>
  <c r="AC1965" i="64" s="1"/>
  <c r="AD1965" i="64" s="1"/>
  <c r="AE1965" i="64" s="1"/>
  <c r="AF1965" i="64" s="1"/>
  <c r="AG1965" i="64" s="1"/>
  <c r="AH1965" i="64" s="1"/>
  <c r="AI1965" i="64" s="1"/>
  <c r="AJ1965" i="64" s="1"/>
  <c r="AK1965" i="64" s="1"/>
  <c r="AL1965" i="64" s="1"/>
  <c r="AM1965" i="64" s="1"/>
  <c r="AN1965" i="64" s="1"/>
  <c r="AO1965" i="64" s="1"/>
  <c r="AP1965" i="64" s="1"/>
  <c r="AQ1965" i="64" s="1"/>
  <c r="AR1965" i="64" s="1"/>
  <c r="AS1965" i="64" s="1"/>
  <c r="AT1965" i="64" s="1"/>
  <c r="AU1965" i="64" s="1"/>
  <c r="AV1965" i="64" s="1"/>
  <c r="AW1965" i="64" s="1"/>
  <c r="AX1965" i="64" s="1"/>
  <c r="AY1965" i="64" s="1"/>
  <c r="AZ1965" i="64" s="1"/>
  <c r="BA1965" i="64" s="1"/>
  <c r="BB1965" i="64" s="1"/>
  <c r="BC1965" i="64" s="1"/>
  <c r="BD1965" i="64" s="1"/>
  <c r="BE1965" i="64" s="1"/>
  <c r="BF1965" i="64" s="1"/>
  <c r="BG1965" i="64" s="1"/>
  <c r="BH1965" i="64" s="1"/>
  <c r="BI1965" i="64" s="1"/>
  <c r="BJ1965" i="64" s="1"/>
  <c r="BK1965" i="64" s="1"/>
  <c r="BL1965" i="64" s="1"/>
  <c r="W1961" i="64"/>
  <c r="AA1961" i="64"/>
  <c r="AM1961" i="64"/>
  <c r="BP1252" i="64"/>
  <c r="BP1259" i="64" s="1"/>
  <c r="AB1961" i="64"/>
  <c r="V1961" i="64"/>
  <c r="BQ1545" i="64"/>
  <c r="AE1961" i="64"/>
  <c r="T2324" i="64"/>
  <c r="AI1961" i="64"/>
  <c r="T1109" i="64"/>
  <c r="T1110" i="64" s="1"/>
  <c r="X1961" i="64"/>
  <c r="AO1961" i="64"/>
  <c r="U1961" i="64"/>
  <c r="AD1961" i="64"/>
  <c r="AL1961" i="64"/>
  <c r="T2333" i="64"/>
  <c r="Y1961" i="64"/>
  <c r="AF1961" i="64"/>
  <c r="AP1961" i="64"/>
  <c r="Z1961" i="64"/>
  <c r="AH1961" i="64"/>
  <c r="AN1961" i="64"/>
  <c r="AC1961" i="64"/>
  <c r="AK1961" i="64"/>
  <c r="T888" i="64"/>
  <c r="T1359" i="64"/>
  <c r="T1542" i="64"/>
  <c r="T1548" i="64" s="1"/>
  <c r="V1545" i="64"/>
  <c r="X1545" i="64"/>
  <c r="Y1545" i="64"/>
  <c r="AC1545" i="64"/>
  <c r="W1545" i="64"/>
  <c r="AA1545" i="64"/>
  <c r="Z1545" i="64"/>
  <c r="AD1545" i="64"/>
  <c r="AB1545" i="64"/>
  <c r="U1545" i="64"/>
  <c r="T1545" i="64"/>
  <c r="AE1545" i="64"/>
  <c r="AF1545" i="64"/>
  <c r="AG1545" i="64"/>
  <c r="AH1545" i="64"/>
  <c r="AI1545" i="64"/>
  <c r="AJ1545" i="64"/>
  <c r="AK1545" i="64"/>
  <c r="AM1545" i="64"/>
  <c r="AN1545" i="64"/>
  <c r="AO1545" i="64"/>
  <c r="AP1545" i="64"/>
  <c r="AR1545" i="64"/>
  <c r="AS1545" i="64"/>
  <c r="AQ1545" i="64"/>
  <c r="AT1545" i="64"/>
  <c r="AU1545" i="64"/>
  <c r="AV1545" i="64"/>
  <c r="AW1545" i="64"/>
  <c r="AL1545" i="64"/>
  <c r="AX1545" i="64"/>
  <c r="AY1545" i="64"/>
  <c r="AZ1545" i="64"/>
  <c r="BA1545" i="64"/>
  <c r="BB1545" i="64"/>
  <c r="BC1545" i="64"/>
  <c r="BD1545" i="64"/>
  <c r="BE1545" i="64"/>
  <c r="BF1545" i="64"/>
  <c r="BG1545" i="64"/>
  <c r="BH1545" i="64"/>
  <c r="BI1545" i="64"/>
  <c r="BJ1545" i="64"/>
  <c r="BK1545" i="64"/>
  <c r="BL1545" i="64"/>
  <c r="BM1545" i="64"/>
  <c r="BN1545" i="64"/>
  <c r="BO1545" i="64"/>
  <c r="T2495" i="64" a="1"/>
  <c r="T2495" i="64" s="1"/>
  <c r="W1184" i="64"/>
  <c r="W1191" i="64" s="1"/>
  <c r="AD1184" i="64"/>
  <c r="AD1191" i="64" s="1"/>
  <c r="AB1184" i="64"/>
  <c r="AB1191" i="64" s="1"/>
  <c r="Z1184" i="64"/>
  <c r="Z1191" i="64" s="1"/>
  <c r="T1184" i="64"/>
  <c r="T1191" i="64" s="1"/>
  <c r="X1184" i="64"/>
  <c r="X1191" i="64" s="1"/>
  <c r="AC1184" i="64"/>
  <c r="AC1191" i="64" s="1"/>
  <c r="V1184" i="64"/>
  <c r="V1191" i="64" s="1"/>
  <c r="AA1184" i="64"/>
  <c r="AA1191" i="64" s="1"/>
  <c r="U1184" i="64"/>
  <c r="U1191" i="64" s="1"/>
  <c r="Y1184" i="64"/>
  <c r="Y1191" i="64" s="1"/>
  <c r="U409" i="64"/>
  <c r="Z409" i="64"/>
  <c r="Y409" i="64"/>
  <c r="AD409" i="64"/>
  <c r="AA409" i="64"/>
  <c r="X409" i="64"/>
  <c r="AC409" i="64"/>
  <c r="T409" i="64"/>
  <c r="V409" i="64"/>
  <c r="W409" i="64"/>
  <c r="T406" i="64"/>
  <c r="AB409" i="64"/>
  <c r="AB205" i="64" a="1"/>
  <c r="AB205" i="64" s="1"/>
  <c r="U887" i="64" a="1"/>
  <c r="U887" i="64" s="1"/>
  <c r="Z1252" i="64"/>
  <c r="Z1259" i="64" s="1"/>
  <c r="AD1252" i="64"/>
  <c r="AD1259" i="64" s="1"/>
  <c r="AC1252" i="64"/>
  <c r="AC1259" i="64" s="1"/>
  <c r="V1252" i="64"/>
  <c r="V1259" i="64" s="1"/>
  <c r="U1252" i="64"/>
  <c r="U1259" i="64" s="1"/>
  <c r="Y1252" i="64"/>
  <c r="Y1259" i="64" s="1"/>
  <c r="X1252" i="64"/>
  <c r="X1259" i="64" s="1"/>
  <c r="AB1252" i="64"/>
  <c r="AB1259" i="64" s="1"/>
  <c r="W1252" i="64"/>
  <c r="W1259" i="64" s="1"/>
  <c r="T1252" i="64"/>
  <c r="T1259" i="64" s="1"/>
  <c r="AA1252" i="64"/>
  <c r="AA1259" i="64" s="1"/>
  <c r="AE1252" i="64"/>
  <c r="AE1259" i="64" s="1"/>
  <c r="AF1252" i="64"/>
  <c r="AF1259" i="64" s="1"/>
  <c r="AG1252" i="64"/>
  <c r="AG1259" i="64" s="1"/>
  <c r="AI1252" i="64"/>
  <c r="AI1259" i="64" s="1"/>
  <c r="AK1252" i="64"/>
  <c r="AK1259" i="64" s="1"/>
  <c r="AL1252" i="64"/>
  <c r="AL1259" i="64" s="1"/>
  <c r="AM1252" i="64"/>
  <c r="AM1259" i="64" s="1"/>
  <c r="AN1252" i="64"/>
  <c r="AN1259" i="64" s="1"/>
  <c r="AO1252" i="64"/>
  <c r="AO1259" i="64" s="1"/>
  <c r="AP1252" i="64"/>
  <c r="AP1259" i="64" s="1"/>
  <c r="AQ1252" i="64"/>
  <c r="AQ1259" i="64" s="1"/>
  <c r="AR1252" i="64"/>
  <c r="AR1259" i="64" s="1"/>
  <c r="AS1252" i="64"/>
  <c r="AS1259" i="64" s="1"/>
  <c r="AT1252" i="64"/>
  <c r="AT1259" i="64" s="1"/>
  <c r="AU1252" i="64"/>
  <c r="AU1259" i="64" s="1"/>
  <c r="AV1252" i="64"/>
  <c r="AV1259" i="64" s="1"/>
  <c r="AW1252" i="64"/>
  <c r="AW1259" i="64" s="1"/>
  <c r="AX1252" i="64"/>
  <c r="AX1259" i="64" s="1"/>
  <c r="AY1252" i="64"/>
  <c r="AY1259" i="64" s="1"/>
  <c r="AJ1252" i="64"/>
  <c r="AJ1259" i="64" s="1"/>
  <c r="AZ1252" i="64"/>
  <c r="AZ1259" i="64" s="1"/>
  <c r="BA1252" i="64"/>
  <c r="BA1259" i="64" s="1"/>
  <c r="BB1252" i="64"/>
  <c r="BB1259" i="64" s="1"/>
  <c r="AH1252" i="64"/>
  <c r="AH1259" i="64" s="1"/>
  <c r="BC1252" i="64"/>
  <c r="BC1259" i="64" s="1"/>
  <c r="BD1252" i="64"/>
  <c r="BD1259" i="64" s="1"/>
  <c r="BE1252" i="64"/>
  <c r="BE1259" i="64" s="1"/>
  <c r="BF1252" i="64"/>
  <c r="BF1259" i="64" s="1"/>
  <c r="BG1252" i="64"/>
  <c r="BG1259" i="64" s="1"/>
  <c r="BH1252" i="64"/>
  <c r="BH1259" i="64" s="1"/>
  <c r="BI1252" i="64"/>
  <c r="BI1259" i="64" s="1"/>
  <c r="BJ1252" i="64"/>
  <c r="BJ1259" i="64" s="1"/>
  <c r="BK1252" i="64"/>
  <c r="BK1259" i="64" s="1"/>
  <c r="BL1252" i="64"/>
  <c r="BL1259" i="64" s="1"/>
  <c r="BM1252" i="64"/>
  <c r="BM1259" i="64" s="1"/>
  <c r="BN1252" i="64"/>
  <c r="BN1259" i="64" s="1"/>
  <c r="BO1252" i="64"/>
  <c r="BO1259" i="64" s="1"/>
  <c r="BO93" i="861"/>
  <c r="BO64" i="861"/>
  <c r="BP46" i="861"/>
  <c r="BN64" i="861"/>
  <c r="BR1949" i="64"/>
  <c r="BR1958" i="64" s="1"/>
  <c r="BR1961" i="64" s="1"/>
  <c r="BQ1961" i="64"/>
  <c r="BS1956" i="64" a="1"/>
  <c r="BS1956" i="64" s="1"/>
  <c r="BS1957" i="64" a="1"/>
  <c r="BS1957" i="64" s="1"/>
  <c r="BR1356" i="64"/>
  <c r="BR1788" i="64"/>
  <c r="BR1790" i="64" s="1"/>
  <c r="BS1789" i="64" a="1"/>
  <c r="BS1789" i="64" s="1"/>
  <c r="BS1787" i="64" a="1"/>
  <c r="BS1787" i="64" s="1"/>
  <c r="BS359" i="64" a="1"/>
  <c r="BS359" i="64" s="1"/>
  <c r="BS357" i="64" a="1"/>
  <c r="BS357" i="64" s="1"/>
  <c r="BR358" i="64"/>
  <c r="BR360" i="64" s="1"/>
  <c r="BS432" i="64" a="1"/>
  <c r="BS432" i="64" s="1"/>
  <c r="BS356" i="64" a="1"/>
  <c r="BS356" i="64" s="1"/>
  <c r="BS483" i="64" a="1"/>
  <c r="BS483" i="64" s="1"/>
  <c r="BR408" i="64"/>
  <c r="BR1544" i="64"/>
  <c r="BR1545" i="64" s="1"/>
  <c r="BS1543" i="64" a="1"/>
  <c r="BS1543" i="64" s="1"/>
  <c r="BS407" i="64" a="1"/>
  <c r="BS407" i="64" s="1"/>
  <c r="BR1251" i="64"/>
  <c r="BR1183" i="64"/>
  <c r="BS1182" i="64" a="1"/>
  <c r="BS1182" i="64" s="1"/>
  <c r="BS1250" i="64" a="1"/>
  <c r="BS1250" i="64" s="1"/>
  <c r="BQ1258" i="64"/>
  <c r="BQ1252" i="64"/>
  <c r="BQ1259" i="64" s="1"/>
  <c r="BR2361" i="64"/>
  <c r="BR2370" i="64" s="1"/>
  <c r="BR2371" i="64" s="1" a="1"/>
  <c r="BR2371" i="64" s="1"/>
  <c r="BS2362" i="64" a="1"/>
  <c r="BS2362" i="64" s="1"/>
  <c r="CE2392" i="64"/>
  <c r="BR1139" i="64"/>
  <c r="BR2203" i="64"/>
  <c r="BR2205" i="64" s="1"/>
  <c r="BP1154" i="64" a="1"/>
  <c r="BP1154" i="64" s="1"/>
  <c r="BS2202" i="64" a="1"/>
  <c r="BS2202" i="64" s="1"/>
  <c r="BS1140" i="64" a="1"/>
  <c r="BS1140" i="64" s="1"/>
  <c r="BQ1153" i="64"/>
  <c r="BQ1148" i="64"/>
  <c r="BS1310" i="64" a="1"/>
  <c r="BS1310" i="64" s="1"/>
  <c r="BS2204" i="64" a="1"/>
  <c r="BS2204" i="64" s="1"/>
  <c r="BR1308" i="64"/>
  <c r="BR1309" i="64" s="1"/>
  <c r="BR1311" i="64" s="1"/>
  <c r="BS1306" i="64" a="1"/>
  <c r="BS1306" i="64" s="1"/>
  <c r="BS1307" i="64" a="1"/>
  <c r="BS1307" i="64" s="1"/>
  <c r="BS776" i="64" a="1"/>
  <c r="BS776" i="64" s="1"/>
  <c r="BS765" i="64" a="1"/>
  <c r="BS765" i="64" s="1"/>
  <c r="BS782" i="64" a="1"/>
  <c r="BS782" i="64" s="1"/>
  <c r="BS768" i="64" a="1"/>
  <c r="BS768" i="64" s="1"/>
  <c r="BM2416" i="64"/>
  <c r="BR122" i="64"/>
  <c r="BR137" i="64"/>
  <c r="BS107" i="64" a="1"/>
  <c r="BS107" i="64" s="1"/>
  <c r="BS1622" i="64" a="1"/>
  <c r="BS1622" i="64" s="1"/>
  <c r="BR133" i="64"/>
  <c r="BQ123" i="64"/>
  <c r="BR121" i="64"/>
  <c r="BR136" i="64"/>
  <c r="BR119" i="64"/>
  <c r="BR134" i="64"/>
  <c r="BR120" i="64"/>
  <c r="BR135" i="64"/>
  <c r="BR118" i="64"/>
  <c r="BN140" i="64"/>
  <c r="BS130" i="64" a="1"/>
  <c r="BS130" i="64" s="1"/>
  <c r="BS113" i="64" a="1"/>
  <c r="BS113" i="64" s="1"/>
  <c r="BS129" i="64" a="1"/>
  <c r="BS129" i="64" s="1"/>
  <c r="BS112" i="64" a="1"/>
  <c r="BS112" i="64" s="1"/>
  <c r="BS114" i="64" a="1"/>
  <c r="BS114" i="64" s="1"/>
  <c r="BS115" i="64" a="1"/>
  <c r="BS115" i="64" s="1"/>
  <c r="BS126" i="64" a="1"/>
  <c r="BS126" i="64" s="1"/>
  <c r="BS128" i="64" a="1"/>
  <c r="BS128" i="64" s="1"/>
  <c r="BS127" i="64" a="1"/>
  <c r="BS127" i="64" s="1"/>
  <c r="BS111" i="64" a="1"/>
  <c r="BS111" i="64" s="1"/>
  <c r="BS342" i="64" a="1"/>
  <c r="BS342" i="64" s="1"/>
  <c r="BS105" i="64" a="1"/>
  <c r="BS105" i="64" s="1"/>
  <c r="BS104" i="64" a="1"/>
  <c r="BS104" i="64" s="1"/>
  <c r="BS103" i="64" a="1"/>
  <c r="BS103" i="64" s="1"/>
  <c r="BS106" i="64" a="1"/>
  <c r="BS106" i="64" s="1"/>
  <c r="BR108" i="64"/>
  <c r="BS1380" i="64" a="1"/>
  <c r="BS1380" i="64" s="1"/>
  <c r="BO1110" i="64"/>
  <c r="BP1109" i="64"/>
  <c r="BP1110" i="64" s="1"/>
  <c r="BR1106" i="64"/>
  <c r="BQ1107" i="64"/>
  <c r="BR1102" i="64"/>
  <c r="BR1105" i="64"/>
  <c r="BR1104" i="64"/>
  <c r="BS1098" i="64" a="1"/>
  <c r="BS1098" i="64" s="1"/>
  <c r="BS1099" i="64" a="1"/>
  <c r="BS1099" i="64" s="1"/>
  <c r="BS1095" i="64" a="1"/>
  <c r="BS1095" i="64" s="1"/>
  <c r="BS1096" i="64" a="1"/>
  <c r="BS1096" i="64" s="1"/>
  <c r="BS1097" i="64" a="1"/>
  <c r="BS1097" i="64" s="1"/>
  <c r="BR1103" i="64"/>
  <c r="BR1087" i="64"/>
  <c r="BR1091" i="64"/>
  <c r="BQ1092" i="64"/>
  <c r="BR1090" i="64"/>
  <c r="BR1089" i="64"/>
  <c r="BS1083" i="64" a="1"/>
  <c r="BS1083" i="64" s="1"/>
  <c r="BS1080" i="64" a="1"/>
  <c r="BS1080" i="64" s="1"/>
  <c r="BS1084" i="64" a="1"/>
  <c r="BS1084" i="64" s="1"/>
  <c r="BS1064" i="64" a="1"/>
  <c r="BS1064" i="64" s="1"/>
  <c r="BS1072" i="64" s="1"/>
  <c r="BS1065" i="64" a="1"/>
  <c r="BS1065" i="64" s="1"/>
  <c r="BS1073" i="64" s="1"/>
  <c r="BS1081" i="64" a="1"/>
  <c r="BS1081" i="64" s="1"/>
  <c r="BS1066" i="64" a="1"/>
  <c r="BS1066" i="64" s="1"/>
  <c r="BS1074" i="64" s="1"/>
  <c r="BS1067" i="64" a="1"/>
  <c r="BS1067" i="64" s="1"/>
  <c r="BS1075" i="64" s="1"/>
  <c r="BS1068" i="64" a="1"/>
  <c r="BS1068" i="64" s="1"/>
  <c r="BS1076" i="64" s="1"/>
  <c r="BS1082" i="64" a="1"/>
  <c r="BS1082" i="64" s="1"/>
  <c r="BR1088" i="64"/>
  <c r="BS204" i="64" a="1"/>
  <c r="BS204" i="64" s="1"/>
  <c r="BP1359" i="64"/>
  <c r="BR1039" i="64"/>
  <c r="BR1041" i="64" s="1"/>
  <c r="BQ1358" i="64"/>
  <c r="BS327" i="64" a="1"/>
  <c r="BS327" i="64" s="1"/>
  <c r="BS1355" i="64" a="1"/>
  <c r="BS1355" i="64" s="1"/>
  <c r="BS308" i="64" a="1"/>
  <c r="BS308" i="64" s="1"/>
  <c r="BS1040" i="64" a="1"/>
  <c r="BS1040" i="64" s="1"/>
  <c r="BS1006" i="64" a="1"/>
  <c r="BS1006" i="64" s="1"/>
  <c r="BS295" i="64" a="1"/>
  <c r="BS295" i="64" s="1"/>
  <c r="BQ1003" i="64"/>
  <c r="BR999" i="64"/>
  <c r="BR1007" i="64" s="1"/>
  <c r="BS1002" i="64" a="1"/>
  <c r="BS1002" i="64" s="1"/>
  <c r="BS998" i="64" a="1"/>
  <c r="BS998" i="64" s="1"/>
  <c r="BT255"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393" s="1"/>
  <c r="BV7" i="861"/>
  <c r="BV7" i="1393" s="1"/>
  <c r="BW2" i="861"/>
  <c r="BW2" i="1393" s="1"/>
  <c r="AC259" i="64"/>
  <c r="AD273" i="64"/>
  <c r="AD274" i="64"/>
  <c r="AD256" i="64"/>
  <c r="AD275" i="64"/>
  <c r="AD257" i="64"/>
  <c r="AD258" i="64"/>
  <c r="AD276" i="64"/>
  <c r="AC277" i="64"/>
  <c r="BG1" i="860"/>
  <c r="BG7" i="860"/>
  <c r="BG3" i="860"/>
  <c r="BG4" i="860" s="1"/>
  <c r="BH2" i="860"/>
  <c r="AB965" i="64"/>
  <c r="AB975" i="64" s="1"/>
  <c r="AC969" i="64" a="1"/>
  <c r="AC969" i="64" s="1"/>
  <c r="AC964" i="64" a="1"/>
  <c r="AC964" i="64" s="1"/>
  <c r="AB585" i="64"/>
  <c r="AA2705" i="64"/>
  <c r="AC2688" i="64" a="1"/>
  <c r="AC2688" i="64" s="1"/>
  <c r="AC2689" i="64" a="1"/>
  <c r="AC2689" i="64" s="1"/>
  <c r="AC2690" i="64" a="1"/>
  <c r="AC2690" i="64" s="1"/>
  <c r="AC2691" i="64" a="1"/>
  <c r="AC2691" i="64" s="1"/>
  <c r="AC2692" i="64" a="1"/>
  <c r="AC2692" i="64" s="1"/>
  <c r="AC2693" i="64" a="1"/>
  <c r="AC2693" i="64" s="1"/>
  <c r="AC2695" i="64" a="1"/>
  <c r="AC2695" i="64" s="1"/>
  <c r="AC2696" i="64" a="1"/>
  <c r="AC2696" i="64" s="1"/>
  <c r="AC2694" i="64" a="1"/>
  <c r="AC2694" i="64" s="1"/>
  <c r="AB2697" i="64"/>
  <c r="AC561" i="64" a="1"/>
  <c r="AC561" i="64" s="1"/>
  <c r="AC584" i="64" a="1"/>
  <c r="AC584" i="64" s="1"/>
  <c r="AC583" i="64" a="1"/>
  <c r="AC583" i="64" s="1"/>
  <c r="AB562" i="64"/>
  <c r="AC2876" i="64"/>
  <c r="AC2842" i="64"/>
  <c r="AB2801" i="64"/>
  <c r="AB2779" i="64"/>
  <c r="AC3134" i="64" a="1"/>
  <c r="AC3134" i="64" s="1"/>
  <c r="AC2780" i="64" a="1"/>
  <c r="AC2780" i="64" s="1"/>
  <c r="AC2800" i="64" a="1"/>
  <c r="AC2800" i="64" s="1"/>
  <c r="BL2459" i="64"/>
  <c r="BM2457" i="64"/>
  <c r="BM2436" i="64"/>
  <c r="BM2438" i="64" s="1"/>
  <c r="Z2324" i="64"/>
  <c r="X2336" i="64"/>
  <c r="Y2333" i="64"/>
  <c r="Y2335" i="64" s="1"/>
  <c r="Y2336" i="64" s="1"/>
  <c r="Z2333" i="64"/>
  <c r="AA2322" i="64"/>
  <c r="AA2331" i="64"/>
  <c r="AA2323" i="64"/>
  <c r="AA2332" i="64"/>
  <c r="AC2328" i="64" a="1"/>
  <c r="AC2328" i="64" s="1"/>
  <c r="AC2327" i="64" a="1"/>
  <c r="AC2327" i="64" s="1"/>
  <c r="AC2318" i="64" a="1"/>
  <c r="AC2318" i="64" s="1"/>
  <c r="AC2319" i="64" a="1"/>
  <c r="AC2319" i="64" s="1"/>
  <c r="AB2315" i="64"/>
  <c r="AB2314" i="64"/>
  <c r="AC2309" i="64" a="1"/>
  <c r="AC2309" i="64" s="1"/>
  <c r="AC2310" i="64" a="1"/>
  <c r="AC2310" i="64" s="1"/>
  <c r="AB2822" i="64"/>
  <c r="AC2821" i="64" a="1"/>
  <c r="AC2821" i="64" s="1"/>
  <c r="AC840" i="64" a="1"/>
  <c r="AC840" i="64" s="1"/>
  <c r="AD2591" i="64"/>
  <c r="AD2592" i="64" s="1"/>
  <c r="AB1716" i="64"/>
  <c r="AB2067" i="64"/>
  <c r="AB2230" i="64"/>
  <c r="AB1333" i="64"/>
  <c r="AB866" i="64"/>
  <c r="AB842" i="64"/>
  <c r="AB2524" i="64"/>
  <c r="AA58" i="64"/>
  <c r="AC835" i="64" a="1"/>
  <c r="AC835" i="64" s="1"/>
  <c r="AC71" i="64" a="1"/>
  <c r="AC71" i="64" s="1"/>
  <c r="AC560" i="64" a="1"/>
  <c r="AC560" i="64" s="1"/>
  <c r="AC51" i="64" a="1"/>
  <c r="AC51" i="64" s="1"/>
  <c r="AC56" i="64" a="1"/>
  <c r="AC56" i="64" s="1"/>
  <c r="AC55" i="64" a="1"/>
  <c r="AC55" i="64" s="1"/>
  <c r="AB52" i="64"/>
  <c r="AC49" i="64" a="1"/>
  <c r="AC49" i="64" s="1"/>
  <c r="AC50" i="64" a="1"/>
  <c r="AC50" i="64" s="1"/>
  <c r="AC865" i="64" a="1"/>
  <c r="AC865" i="64" s="1"/>
  <c r="AC3031" i="64" a="1"/>
  <c r="AC3031" i="64" s="1"/>
  <c r="AC3108" i="64" a="1"/>
  <c r="AC3108" i="64" s="1"/>
  <c r="AC3082" i="64" a="1"/>
  <c r="AC3082" i="64" s="1"/>
  <c r="AC3057" i="64" a="1"/>
  <c r="AC3057" i="64" s="1"/>
  <c r="AC2206" i="64" a="1"/>
  <c r="AC2206" i="64" s="1"/>
  <c r="AC2207" i="64" s="1"/>
  <c r="AB89" i="64"/>
  <c r="AC85" i="64" a="1"/>
  <c r="AC85" i="64" s="1"/>
  <c r="AC86" i="64" a="1"/>
  <c r="AC86" i="64" s="1"/>
  <c r="AC87" i="64" a="1"/>
  <c r="AC87" i="64" s="1"/>
  <c r="AC88" i="64" a="1"/>
  <c r="AC88" i="64" s="1"/>
  <c r="AC2148" i="64" a="1"/>
  <c r="AC2148" i="64" s="1"/>
  <c r="AC2149" i="64" s="1"/>
  <c r="AC537" i="64" a="1"/>
  <c r="AC537" i="64" s="1"/>
  <c r="AC3158" i="64" a="1"/>
  <c r="AC3158" i="64" s="1"/>
  <c r="AC2068" i="64" a="1"/>
  <c r="AC2068" i="64" s="1"/>
  <c r="AC2486" i="64" a="1"/>
  <c r="AC2486" i="64" s="1"/>
  <c r="AC2494" i="64" s="1"/>
  <c r="AC2523" i="64" a="1"/>
  <c r="AC2523" i="64" s="1"/>
  <c r="AC2237" i="64" a="1"/>
  <c r="AC2237" i="64" s="1"/>
  <c r="AC2231" i="64" a="1"/>
  <c r="AC2231" i="64" s="1"/>
  <c r="AC2229" i="64" a="1"/>
  <c r="AC2229" i="64" s="1"/>
  <c r="AC1715" i="64" a="1"/>
  <c r="AC1715" i="64" s="1"/>
  <c r="AC1332" i="64" a="1"/>
  <c r="AC1332" i="64" s="1"/>
  <c r="BS1251" i="64" a="1"/>
  <c r="BS1139" i="64" a="1"/>
  <c r="BS2203" i="64" a="1"/>
  <c r="AC2801" i="64" a="1"/>
  <c r="BS1039" i="64" a="1"/>
  <c r="AD2876" i="64" a="1"/>
  <c r="BS1183" i="64" a="1"/>
  <c r="BT1515" i="64"/>
  <c r="BT1470" i="64"/>
  <c r="BS408" i="64" a="1"/>
  <c r="AC2315" i="64" a="1"/>
  <c r="AC2314" i="64" a="1"/>
  <c r="BS1544" i="64" a="1"/>
  <c r="AC585" i="64" a="1"/>
  <c r="U888" i="64" a="1"/>
  <c r="BT1403" i="64"/>
  <c r="AC2822" i="64" a="1"/>
  <c r="BS1356" i="64" a="1"/>
  <c r="AD2842" i="64" a="1"/>
  <c r="AC2230" i="64" a="1"/>
  <c r="BS999" i="64" a="1"/>
  <c r="BT1426" i="64"/>
  <c r="AC965" i="64" a="1"/>
  <c r="BT1448" i="64"/>
  <c r="AC842" i="64" a="1"/>
  <c r="BR1358" i="64" a="1"/>
  <c r="AC2779" i="64" a="1"/>
  <c r="AC562" i="64" a="1"/>
  <c r="BT1492" i="64"/>
  <c r="BS1788" i="64" a="1"/>
  <c r="BQ1359" i="64" a="1"/>
  <c r="BS2361" i="64" a="1"/>
  <c r="BS1381" i="64"/>
  <c r="AC866" i="64" a="1"/>
  <c r="W1637" i="64" a="1"/>
  <c r="AC538" i="64" a="1"/>
  <c r="AC1333" i="64" a="1"/>
  <c r="AC2067" i="64" a="1"/>
  <c r="AC1716" i="64" a="1"/>
  <c r="BV15" i="1393" l="1"/>
  <c r="BV10" i="1393"/>
  <c r="BV14" i="861" s="1"/>
  <c r="BV21" i="1393"/>
  <c r="AM16" i="1393"/>
  <c r="BU14" i="1393"/>
  <c r="BU22" i="1389"/>
  <c r="AM16" i="1391"/>
  <c r="BW2" i="1389"/>
  <c r="BW2" i="1391"/>
  <c r="BU4" i="1389"/>
  <c r="BU4" i="1391"/>
  <c r="BU21" i="1391"/>
  <c r="BU10" i="1391"/>
  <c r="BU13" i="861" s="1"/>
  <c r="BU15" i="1391"/>
  <c r="BV3" i="1389"/>
  <c r="BV13" i="1389" s="1"/>
  <c r="BV3" i="1391"/>
  <c r="BV1" i="1389"/>
  <c r="BV1" i="1391"/>
  <c r="BT14" i="1391"/>
  <c r="BV7" i="1389"/>
  <c r="BV7" i="1391"/>
  <c r="BV22" i="1389"/>
  <c r="AT24" i="861"/>
  <c r="BU1424" i="64" a="1"/>
  <c r="BU1424" i="64" s="1"/>
  <c r="BU1425" i="64" a="1"/>
  <c r="BU1425" i="64" s="1"/>
  <c r="BU1513" i="64" a="1"/>
  <c r="BU1513" i="64" s="1"/>
  <c r="BU1514" i="64" a="1"/>
  <c r="BU1514" i="64" s="1"/>
  <c r="BU1469" i="64" a="1"/>
  <c r="BU1469" i="64" s="1"/>
  <c r="BU1491" i="64" a="1"/>
  <c r="BU1491" i="64" s="1"/>
  <c r="BU1402" i="64" a="1"/>
  <c r="BU1402" i="64" s="1"/>
  <c r="BU1447" i="64" a="1"/>
  <c r="BU1447" i="64" s="1"/>
  <c r="BU652" i="64" a="1"/>
  <c r="BU652" i="64" s="1"/>
  <c r="BU646" i="64" a="1"/>
  <c r="BU646" i="64" s="1"/>
  <c r="BU647" i="64" s="1"/>
  <c r="BU656" i="64" a="1"/>
  <c r="BU656" i="64" s="1"/>
  <c r="BI649" i="64"/>
  <c r="BJ644" i="64"/>
  <c r="BJ648" i="64" s="1"/>
  <c r="BI653" i="64"/>
  <c r="BI657" i="64" s="1"/>
  <c r="BT20" i="864"/>
  <c r="BT100" i="861" s="1"/>
  <c r="BT101" i="861" s="1"/>
  <c r="BT33" i="863"/>
  <c r="BT17" i="863" s="1"/>
  <c r="BT33" i="861" s="1"/>
  <c r="BT21" i="863"/>
  <c r="W1637" i="64"/>
  <c r="BT44" i="863"/>
  <c r="AC538" i="64"/>
  <c r="BV3" i="64"/>
  <c r="BW2" i="64"/>
  <c r="BV7" i="64"/>
  <c r="BV1" i="64"/>
  <c r="BU4" i="64"/>
  <c r="BJ460" i="64"/>
  <c r="BI461" i="64"/>
  <c r="BI463" i="64"/>
  <c r="BG511" i="64"/>
  <c r="BF512" i="64"/>
  <c r="BF514" i="64"/>
  <c r="BW2" i="864"/>
  <c r="BU343" i="64"/>
  <c r="BU4" i="864"/>
  <c r="BU4" i="863"/>
  <c r="BV3" i="864"/>
  <c r="BV3" i="863"/>
  <c r="BV7" i="864"/>
  <c r="BV7" i="863"/>
  <c r="BV1" i="863"/>
  <c r="BV1" i="864"/>
  <c r="BW3" i="861"/>
  <c r="BW3" i="1393" s="1"/>
  <c r="BV4" i="861"/>
  <c r="BV4" i="1393" s="1"/>
  <c r="T2335" i="64"/>
  <c r="T2336" i="64" s="1"/>
  <c r="U888" i="64"/>
  <c r="T412" i="64"/>
  <c r="T410" i="64"/>
  <c r="U406" i="64" s="1"/>
  <c r="V2371" i="64" a="1"/>
  <c r="V2371" i="64" s="1"/>
  <c r="W2371" i="64" a="1"/>
  <c r="W2371" i="64" s="1"/>
  <c r="X2371" i="64" a="1"/>
  <c r="X2371" i="64" s="1"/>
  <c r="AC2371" i="64" a="1"/>
  <c r="AC2371" i="64" s="1"/>
  <c r="T2371" i="64" a="1"/>
  <c r="T2371" i="64" s="1"/>
  <c r="U2371" i="64" a="1"/>
  <c r="U2371" i="64" s="1"/>
  <c r="Z2371" i="64" a="1"/>
  <c r="Z2371" i="64" s="1"/>
  <c r="AA2371" i="64" a="1"/>
  <c r="AA2371" i="64" s="1"/>
  <c r="Y2371" i="64" a="1"/>
  <c r="Y2371" i="64" s="1"/>
  <c r="AE2371" i="64" a="1"/>
  <c r="AE2371" i="64" s="1"/>
  <c r="AD2371" i="64" a="1"/>
  <c r="AD2371" i="64" s="1"/>
  <c r="AB2371" i="64" a="1"/>
  <c r="AB2371" i="64" s="1"/>
  <c r="AO2371" i="64" a="1"/>
  <c r="AO2371" i="64" s="1"/>
  <c r="AN2371" i="64" a="1"/>
  <c r="AN2371" i="64" s="1"/>
  <c r="AR2371" i="64" a="1"/>
  <c r="AR2371" i="64" s="1"/>
  <c r="AQ2371" i="64" a="1"/>
  <c r="AQ2371" i="64" s="1"/>
  <c r="AS2371" i="64" a="1"/>
  <c r="AS2371" i="64" s="1"/>
  <c r="AP2371" i="64" a="1"/>
  <c r="AP2371" i="64" s="1"/>
  <c r="AT2371" i="64" a="1"/>
  <c r="AT2371" i="64" s="1"/>
  <c r="AU2371" i="64" a="1"/>
  <c r="AU2371" i="64" s="1"/>
  <c r="AV2371" i="64" a="1"/>
  <c r="AV2371" i="64" s="1"/>
  <c r="AM2371" i="64" a="1"/>
  <c r="AM2371" i="64" s="1"/>
  <c r="AW2371" i="64" a="1"/>
  <c r="AW2371" i="64" s="1"/>
  <c r="AL2371" i="64" a="1"/>
  <c r="AL2371" i="64" s="1"/>
  <c r="AX2371" i="64" a="1"/>
  <c r="AX2371" i="64" s="1"/>
  <c r="AK2371" i="64" a="1"/>
  <c r="AK2371" i="64" s="1"/>
  <c r="AY2371" i="64" a="1"/>
  <c r="AY2371" i="64" s="1"/>
  <c r="AZ2371" i="64" a="1"/>
  <c r="AZ2371" i="64" s="1"/>
  <c r="AJ2371" i="64" a="1"/>
  <c r="AJ2371" i="64" s="1"/>
  <c r="BA2371" i="64" a="1"/>
  <c r="BA2371" i="64" s="1"/>
  <c r="AI2371" i="64" a="1"/>
  <c r="AI2371" i="64" s="1"/>
  <c r="AH2371" i="64" a="1"/>
  <c r="AH2371" i="64" s="1"/>
  <c r="BB2371" i="64" a="1"/>
  <c r="BB2371" i="64" s="1"/>
  <c r="AG2371" i="64" a="1"/>
  <c r="AG2371" i="64" s="1"/>
  <c r="AF2371" i="64" a="1"/>
  <c r="AF2371" i="64" s="1"/>
  <c r="T1154" i="64" a="1"/>
  <c r="T1154" i="64" s="1"/>
  <c r="AA1154" i="64" a="1"/>
  <c r="AA1154" i="64" s="1"/>
  <c r="W1154" i="64" a="1"/>
  <c r="W1154" i="64" s="1"/>
  <c r="Z1154" i="64" a="1"/>
  <c r="Z1154" i="64" s="1"/>
  <c r="Y1154" i="64" a="1"/>
  <c r="Y1154" i="64" s="1"/>
  <c r="AB1154" i="64" a="1"/>
  <c r="AB1154" i="64" s="1"/>
  <c r="V1154" i="64" a="1"/>
  <c r="V1154" i="64" s="1"/>
  <c r="AD1154" i="64" a="1"/>
  <c r="AD1154" i="64" s="1"/>
  <c r="X1154" i="64" a="1"/>
  <c r="X1154" i="64" s="1"/>
  <c r="AC1154" i="64" a="1"/>
  <c r="AC1154" i="64" s="1"/>
  <c r="U1154" i="64" a="1"/>
  <c r="U1154" i="64" s="1"/>
  <c r="V887" i="64" a="1"/>
  <c r="V887" i="64" s="1"/>
  <c r="AC205" i="64" a="1"/>
  <c r="AC205" i="64" s="1"/>
  <c r="T1546" i="64"/>
  <c r="U1542" i="64" s="1"/>
  <c r="T1639" i="64"/>
  <c r="BP93" i="861"/>
  <c r="BS1949" i="64"/>
  <c r="BS1958" i="64" s="1"/>
  <c r="BS1961" i="64" s="1"/>
  <c r="BQ46" i="861"/>
  <c r="BT1956" i="64" a="1"/>
  <c r="BT1956" i="64" s="1"/>
  <c r="BT1957" i="64" a="1"/>
  <c r="BT1957" i="64" s="1"/>
  <c r="BM1965" i="64"/>
  <c r="BS1356" i="64"/>
  <c r="BS1788" i="64"/>
  <c r="BS1790" i="64" s="1"/>
  <c r="BT1789" i="64" a="1"/>
  <c r="BT1789" i="64" s="1"/>
  <c r="BT1787" i="64" a="1"/>
  <c r="BT1787" i="64" s="1"/>
  <c r="BS358" i="64"/>
  <c r="BS360" i="64" s="1"/>
  <c r="BT357" i="64" a="1"/>
  <c r="BT357" i="64" s="1"/>
  <c r="BT359" i="64" a="1"/>
  <c r="BT359" i="64" s="1"/>
  <c r="BT432" i="64" a="1"/>
  <c r="BT432" i="64" s="1"/>
  <c r="BT356" i="64" a="1"/>
  <c r="BT356" i="64" s="1"/>
  <c r="BT483" i="64" a="1"/>
  <c r="BT483" i="64" s="1"/>
  <c r="BS408" i="64"/>
  <c r="BS1544" i="64"/>
  <c r="BS1545" i="64" s="1"/>
  <c r="BT1543" i="64" a="1"/>
  <c r="BT1543" i="64" s="1"/>
  <c r="BT407" i="64" a="1"/>
  <c r="BT407" i="64" s="1"/>
  <c r="BS1251" i="64"/>
  <c r="BS1183" i="64"/>
  <c r="BT1182" i="64" a="1"/>
  <c r="BT1182" i="64" s="1"/>
  <c r="BT1250" i="64" a="1"/>
  <c r="BT1250" i="64" s="1"/>
  <c r="BR1258" i="64"/>
  <c r="BR1252" i="64"/>
  <c r="BR1259" i="64" s="1"/>
  <c r="BS2361" i="64"/>
  <c r="BS2370" i="64" s="1"/>
  <c r="BS2371" i="64" s="1" a="1"/>
  <c r="BS2371" i="64" s="1"/>
  <c r="BT2362" i="64" a="1"/>
  <c r="BT2362" i="64" s="1"/>
  <c r="CF2392" i="64"/>
  <c r="CF2394" i="64" s="1"/>
  <c r="CE2394" i="64"/>
  <c r="BS1139" i="64"/>
  <c r="BS2203" i="64"/>
  <c r="BS2205" i="64" s="1"/>
  <c r="BQ1154" i="64" a="1"/>
  <c r="BQ1154" i="64" s="1"/>
  <c r="BT2202" i="64" a="1"/>
  <c r="BT2202" i="64" s="1"/>
  <c r="BT1140" i="64" a="1"/>
  <c r="BT1140" i="64" s="1"/>
  <c r="BR1153" i="64"/>
  <c r="BR1148" i="64"/>
  <c r="BT1310" i="64" a="1"/>
  <c r="BT1310" i="64" s="1"/>
  <c r="BT2204" i="64" a="1"/>
  <c r="BT2204" i="64" s="1"/>
  <c r="BS1308" i="64"/>
  <c r="BS1309" i="64" s="1"/>
  <c r="BS1311" i="64" s="1"/>
  <c r="BT1306" i="64" a="1"/>
  <c r="BT1306" i="64" s="1"/>
  <c r="BT1307" i="64" a="1"/>
  <c r="BT1307" i="64" s="1"/>
  <c r="BT776" i="64" a="1"/>
  <c r="BT776" i="64" s="1"/>
  <c r="BT765" i="64" a="1"/>
  <c r="BT765" i="64" s="1"/>
  <c r="BT782" i="64" a="1"/>
  <c r="BT782" i="64" s="1"/>
  <c r="BT768" i="64" a="1"/>
  <c r="BT768" i="64" s="1"/>
  <c r="BN2416" i="64"/>
  <c r="BS122" i="64"/>
  <c r="BS137" i="64"/>
  <c r="BT107" i="64" a="1"/>
  <c r="BT107" i="64" s="1"/>
  <c r="BT1622" i="64" a="1"/>
  <c r="BT1622" i="64" s="1"/>
  <c r="BS121" i="64"/>
  <c r="BS136" i="64"/>
  <c r="BS133" i="64"/>
  <c r="BS119" i="64"/>
  <c r="BS134" i="64"/>
  <c r="BS120" i="64"/>
  <c r="BS135" i="64"/>
  <c r="BN141" i="64"/>
  <c r="BR123" i="64"/>
  <c r="BS118" i="64"/>
  <c r="BT130" i="64" a="1"/>
  <c r="BT130" i="64" s="1"/>
  <c r="BT129" i="64" a="1"/>
  <c r="BT129" i="64" s="1"/>
  <c r="BT114" i="64" a="1"/>
  <c r="BT114" i="64" s="1"/>
  <c r="BT112" i="64" a="1"/>
  <c r="BT112" i="64" s="1"/>
  <c r="BT115" i="64" a="1"/>
  <c r="BT115" i="64" s="1"/>
  <c r="BT126" i="64" a="1"/>
  <c r="BT126" i="64" s="1"/>
  <c r="BT128" i="64" a="1"/>
  <c r="BT128" i="64" s="1"/>
  <c r="BT127" i="64" a="1"/>
  <c r="BT127" i="64" s="1"/>
  <c r="BT111" i="64" a="1"/>
  <c r="BT111" i="64" s="1"/>
  <c r="BT113" i="64" a="1"/>
  <c r="BT113" i="64" s="1"/>
  <c r="BO138" i="64"/>
  <c r="BP138" i="64"/>
  <c r="BS108" i="64"/>
  <c r="BT342" i="64" a="1"/>
  <c r="BT342" i="64" s="1"/>
  <c r="BT104" i="64" a="1"/>
  <c r="BT104" i="64" s="1"/>
  <c r="BT103" i="64" a="1"/>
  <c r="BT103" i="64" s="1"/>
  <c r="BT105" i="64" a="1"/>
  <c r="BT105" i="64" s="1"/>
  <c r="BT106" i="64" a="1"/>
  <c r="BT106" i="64" s="1"/>
  <c r="BT1380" i="64" a="1"/>
  <c r="BT1380" i="64" s="1"/>
  <c r="V2495" i="64" a="1"/>
  <c r="V2495" i="64" s="1"/>
  <c r="BQ1109" i="64"/>
  <c r="BS1105" i="64"/>
  <c r="BS1106" i="64"/>
  <c r="BS1102" i="64"/>
  <c r="BR1107" i="64"/>
  <c r="BS1104" i="64"/>
  <c r="BT1098" i="64" a="1"/>
  <c r="BT1098" i="64" s="1"/>
  <c r="BT1099" i="64" a="1"/>
  <c r="BT1099" i="64" s="1"/>
  <c r="BT1095" i="64" a="1"/>
  <c r="BT1095" i="64" s="1"/>
  <c r="BT1096" i="64" a="1"/>
  <c r="BT1096" i="64" s="1"/>
  <c r="BT1097" i="64" a="1"/>
  <c r="BT1097" i="64" s="1"/>
  <c r="BS1103" i="64"/>
  <c r="BS1087" i="64"/>
  <c r="BR1092" i="64"/>
  <c r="BS1091" i="64"/>
  <c r="BS1090" i="64"/>
  <c r="BS1088" i="64"/>
  <c r="BS1089" i="64"/>
  <c r="BT1083" i="64" a="1"/>
  <c r="BT1083" i="64" s="1"/>
  <c r="BT1084" i="64" a="1"/>
  <c r="BT1084" i="64" s="1"/>
  <c r="BT1064" i="64" a="1"/>
  <c r="BT1064" i="64" s="1"/>
  <c r="BT1072" i="64" s="1"/>
  <c r="BT1065" i="64" a="1"/>
  <c r="BT1065" i="64" s="1"/>
  <c r="BT1073" i="64" s="1"/>
  <c r="BT1080" i="64" a="1"/>
  <c r="BT1080" i="64" s="1"/>
  <c r="BT1081" i="64" a="1"/>
  <c r="BT1081" i="64" s="1"/>
  <c r="BT1066" i="64" a="1"/>
  <c r="BT1066" i="64" s="1"/>
  <c r="BT1074" i="64" s="1"/>
  <c r="BT1067" i="64" a="1"/>
  <c r="BT1067" i="64" s="1"/>
  <c r="BT1068" i="64" a="1"/>
  <c r="BT1068" i="64" s="1"/>
  <c r="BT1076" i="64" s="1"/>
  <c r="BT1082" i="64" a="1"/>
  <c r="BT1082" i="64" s="1"/>
  <c r="BT204" i="64" a="1"/>
  <c r="BT204" i="64" s="1"/>
  <c r="BQ1359" i="64"/>
  <c r="BS1039" i="64"/>
  <c r="BS1041" i="64" s="1"/>
  <c r="BR1358" i="64"/>
  <c r="BT327" i="64" a="1"/>
  <c r="BT327" i="64" s="1"/>
  <c r="BT1355" i="64" a="1"/>
  <c r="BT1355" i="64" s="1"/>
  <c r="BT308" i="64" a="1"/>
  <c r="BT308" i="64" s="1"/>
  <c r="BT1040" i="64" a="1"/>
  <c r="BT1040" i="64" s="1"/>
  <c r="BT1006" i="64" a="1"/>
  <c r="BT1006" i="64" s="1"/>
  <c r="BT295" i="64" a="1"/>
  <c r="BT295" i="64" s="1"/>
  <c r="BR1003" i="64"/>
  <c r="BS999" i="64"/>
  <c r="BS1007" i="64" s="1"/>
  <c r="BT1002" i="64" a="1"/>
  <c r="BT1002" i="64" s="1"/>
  <c r="BT998" i="64" a="1"/>
  <c r="BT998" i="64" s="1"/>
  <c r="BU255" i="64"/>
  <c r="BW7" i="861"/>
  <c r="BW7" i="1393" s="1"/>
  <c r="BX2" i="861"/>
  <c r="BX2" i="1393" s="1"/>
  <c r="BW1" i="861"/>
  <c r="BW1" i="1393"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59" i="64"/>
  <c r="AE273" i="64"/>
  <c r="AE256" i="64"/>
  <c r="AE274" i="64"/>
  <c r="AE275" i="64"/>
  <c r="AE257" i="64"/>
  <c r="AE258" i="64"/>
  <c r="AE276" i="64"/>
  <c r="AD277" i="64"/>
  <c r="BH7" i="860"/>
  <c r="BH3" i="860"/>
  <c r="BH4" i="860" s="1"/>
  <c r="BI2" i="860"/>
  <c r="BH1" i="860"/>
  <c r="AC965" i="64"/>
  <c r="AC975" i="64" s="1"/>
  <c r="AD969" i="64" a="1"/>
  <c r="AD969" i="64" s="1"/>
  <c r="AD964" i="64" a="1"/>
  <c r="AD964" i="64" s="1"/>
  <c r="AB2705" i="64"/>
  <c r="AC585" i="64"/>
  <c r="AD2688" i="64" a="1"/>
  <c r="AD2688" i="64" s="1"/>
  <c r="AD2689" i="64" a="1"/>
  <c r="AD2689" i="64" s="1"/>
  <c r="AD2690" i="64" a="1"/>
  <c r="AD2690" i="64" s="1"/>
  <c r="AD2691" i="64" a="1"/>
  <c r="AD2691" i="64" s="1"/>
  <c r="AD2692" i="64" a="1"/>
  <c r="AD2692" i="64" s="1"/>
  <c r="AD2693" i="64" a="1"/>
  <c r="AD2693" i="64" s="1"/>
  <c r="AD2695" i="64" a="1"/>
  <c r="AD2695" i="64" s="1"/>
  <c r="AD2696" i="64" a="1"/>
  <c r="AD2696" i="64" s="1"/>
  <c r="AD2694" i="64" a="1"/>
  <c r="AD2694" i="64" s="1"/>
  <c r="AC2697" i="64"/>
  <c r="AD561" i="64" a="1"/>
  <c r="AD561" i="64" s="1"/>
  <c r="AD583" i="64" a="1"/>
  <c r="AD583" i="64" s="1"/>
  <c r="AD584" i="64" a="1"/>
  <c r="AD584" i="64" s="1"/>
  <c r="AC562" i="64"/>
  <c r="AD2876" i="64"/>
  <c r="AD2842" i="64"/>
  <c r="AC2801" i="64"/>
  <c r="AC2779" i="64"/>
  <c r="AD3134" i="64" a="1"/>
  <c r="AD3134" i="64" s="1"/>
  <c r="AD2780" i="64" a="1"/>
  <c r="AD2780" i="64" s="1"/>
  <c r="AD2800" i="64" a="1"/>
  <c r="AD2800" i="64" s="1"/>
  <c r="BN2457" i="64"/>
  <c r="BM2459" i="64"/>
  <c r="BN2436" i="64"/>
  <c r="BN2438" i="64" s="1"/>
  <c r="AA2324" i="64"/>
  <c r="Z2335" i="64"/>
  <c r="Z2336" i="64" s="1"/>
  <c r="AB2322" i="64"/>
  <c r="AB2331" i="64"/>
  <c r="AB2323" i="64"/>
  <c r="AB2332" i="64"/>
  <c r="AA2333" i="64"/>
  <c r="AD2328" i="64" a="1"/>
  <c r="AD2328" i="64" s="1"/>
  <c r="AD2327" i="64" a="1"/>
  <c r="AD2327" i="64" s="1"/>
  <c r="AD2318" i="64" a="1"/>
  <c r="AD2318" i="64" s="1"/>
  <c r="AD2319" i="64" a="1"/>
  <c r="AD2319" i="64" s="1"/>
  <c r="AC2315" i="64"/>
  <c r="AC2314" i="64"/>
  <c r="AD2309" i="64" a="1"/>
  <c r="AD2309" i="64" s="1"/>
  <c r="AD2310" i="64" a="1"/>
  <c r="AD2310" i="64" s="1"/>
  <c r="AC2822" i="64"/>
  <c r="AD2821" i="64" a="1"/>
  <c r="AD2821" i="64" s="1"/>
  <c r="AD840" i="64" a="1"/>
  <c r="AD840" i="64" s="1"/>
  <c r="AE2591" i="64"/>
  <c r="AC1716" i="64"/>
  <c r="AC2230" i="64"/>
  <c r="AC2067" i="64"/>
  <c r="AC1333" i="64"/>
  <c r="AC842" i="64"/>
  <c r="AC866" i="64"/>
  <c r="AC2524" i="64"/>
  <c r="AB58" i="64"/>
  <c r="AD835" i="64" a="1"/>
  <c r="AD835" i="64" s="1"/>
  <c r="AD71" i="64" a="1"/>
  <c r="AD71" i="64" s="1"/>
  <c r="AD560" i="64" a="1"/>
  <c r="AD560" i="64" s="1"/>
  <c r="AD51" i="64" a="1"/>
  <c r="AD51" i="64" s="1"/>
  <c r="AD56" i="64" a="1"/>
  <c r="AD56" i="64" s="1"/>
  <c r="AD55" i="64" a="1"/>
  <c r="AD55" i="64" s="1"/>
  <c r="AC52" i="64"/>
  <c r="AD50" i="64" a="1"/>
  <c r="AD50" i="64" s="1"/>
  <c r="AD49" i="64" a="1"/>
  <c r="AD49" i="64" s="1"/>
  <c r="AD865" i="64" a="1"/>
  <c r="AD865" i="64" s="1"/>
  <c r="AD3031" i="64" a="1"/>
  <c r="AD3031" i="64" s="1"/>
  <c r="AD3108" i="64" a="1"/>
  <c r="AD3108" i="64" s="1"/>
  <c r="AD3082" i="64" a="1"/>
  <c r="AD3082" i="64" s="1"/>
  <c r="AD3057" i="64" a="1"/>
  <c r="AD3057" i="64" s="1"/>
  <c r="AD2206" i="64" a="1"/>
  <c r="AD2206" i="64" s="1"/>
  <c r="AD2207" i="64" s="1"/>
  <c r="AD87" i="64" a="1"/>
  <c r="AD87" i="64" s="1"/>
  <c r="AD88" i="64" a="1"/>
  <c r="AD88" i="64" s="1"/>
  <c r="AD85" i="64" a="1"/>
  <c r="AD85" i="64" s="1"/>
  <c r="AD86" i="64" a="1"/>
  <c r="AD86" i="64" s="1"/>
  <c r="AC89" i="64"/>
  <c r="AD2148" i="64" a="1"/>
  <c r="AD2148" i="64" s="1"/>
  <c r="AD2149" i="64" s="1"/>
  <c r="AD537" i="64" a="1"/>
  <c r="AD537" i="64" s="1"/>
  <c r="AD3158" i="64" a="1"/>
  <c r="AD3158" i="64" s="1"/>
  <c r="AD2068" i="64" a="1"/>
  <c r="AD2068" i="64" s="1"/>
  <c r="AD2486" i="64" a="1"/>
  <c r="AD2486" i="64" s="1"/>
  <c r="AD2494" i="64" s="1"/>
  <c r="AD2237" i="64" a="1"/>
  <c r="AD2237" i="64" s="1"/>
  <c r="AD2231" i="64" a="1"/>
  <c r="AD2231" i="64" s="1"/>
  <c r="AD2229" i="64" a="1"/>
  <c r="AD2229" i="64" s="1"/>
  <c r="AD1715" i="64" a="1"/>
  <c r="AD1715" i="64" s="1"/>
  <c r="AD1332" i="64" a="1"/>
  <c r="AD1332" i="64" s="1"/>
  <c r="BT1356" i="64" a="1"/>
  <c r="BT1251" i="64" a="1"/>
  <c r="BT999" i="64" a="1"/>
  <c r="AD965" i="64" a="1"/>
  <c r="BT1544" i="64" a="1"/>
  <c r="BT1139" i="64" a="1"/>
  <c r="AD2822" i="64" a="1"/>
  <c r="AD2315" i="64" a="1"/>
  <c r="BT1039" i="64" a="1"/>
  <c r="AD2314" i="64" a="1"/>
  <c r="AE2876" i="64" a="1"/>
  <c r="BT1381" i="64"/>
  <c r="AD842" i="64" a="1"/>
  <c r="BT2203" i="64" a="1"/>
  <c r="AD585" i="64" a="1"/>
  <c r="X1637" i="64" a="1"/>
  <c r="AD2779" i="64" a="1"/>
  <c r="AE2842" i="64" a="1"/>
  <c r="BS1358" i="64" a="1"/>
  <c r="BT1183" i="64" a="1"/>
  <c r="BT2361" i="64" a="1"/>
  <c r="BR1359" i="64" a="1"/>
  <c r="AD2801" i="64" a="1"/>
  <c r="BU1403" i="64"/>
  <c r="BU1515" i="64"/>
  <c r="AD866" i="64" a="1"/>
  <c r="BU1426" i="64"/>
  <c r="AD562" i="64" a="1"/>
  <c r="BT408" i="64" a="1"/>
  <c r="AD538" i="64" a="1"/>
  <c r="BT1788" i="64" a="1"/>
  <c r="AD1333" i="64" a="1"/>
  <c r="BU1470" i="64"/>
  <c r="V888" i="64" a="1"/>
  <c r="AD1716" i="64" a="1"/>
  <c r="BU1448" i="64"/>
  <c r="AD2230" i="64" a="1"/>
  <c r="BU1492" i="64"/>
  <c r="AD2067" i="64" a="1"/>
  <c r="BW10" i="1393" l="1"/>
  <c r="BW14" i="861" s="1"/>
  <c r="BW21" i="1393"/>
  <c r="BW15" i="1393"/>
  <c r="AM17" i="1393"/>
  <c r="BV14" i="1393"/>
  <c r="BW3" i="1389"/>
  <c r="BW13" i="1389" s="1"/>
  <c r="BW3" i="1391"/>
  <c r="BV21" i="1391"/>
  <c r="BV15" i="1391"/>
  <c r="BV10" i="1391"/>
  <c r="BV13" i="861" s="1"/>
  <c r="BW1" i="1389"/>
  <c r="BW1" i="1391"/>
  <c r="BU14" i="1391"/>
  <c r="BX2" i="1389"/>
  <c r="BX2" i="1391"/>
  <c r="BW7" i="1389"/>
  <c r="BW7" i="1391"/>
  <c r="AM17" i="1391"/>
  <c r="BV4" i="1389"/>
  <c r="BV4" i="1391"/>
  <c r="BV1424" i="64" a="1"/>
  <c r="BV1424" i="64" s="1"/>
  <c r="BV1425" i="64" a="1"/>
  <c r="BV1425" i="64" s="1"/>
  <c r="BV1513" i="64" a="1"/>
  <c r="BV1513" i="64" s="1"/>
  <c r="BV1514" i="64" a="1"/>
  <c r="BV1514" i="64" s="1"/>
  <c r="BV1469" i="64" a="1"/>
  <c r="BV1469" i="64" s="1"/>
  <c r="BV1491" i="64" a="1"/>
  <c r="BV1491" i="64" s="1"/>
  <c r="BV1402" i="64" a="1"/>
  <c r="BV1402" i="64" s="1"/>
  <c r="BV1447" i="64" a="1"/>
  <c r="BV1447" i="64" s="1"/>
  <c r="BK644" i="64"/>
  <c r="BK648" i="64" s="1"/>
  <c r="BJ653" i="64"/>
  <c r="BJ657" i="64" s="1"/>
  <c r="BJ649" i="64"/>
  <c r="BV656" i="64" a="1"/>
  <c r="BV656" i="64" s="1"/>
  <c r="BV652" i="64" a="1"/>
  <c r="BV652" i="64" s="1"/>
  <c r="BV646" i="64" a="1"/>
  <c r="BV646" i="64" s="1"/>
  <c r="BV647" i="64" s="1"/>
  <c r="BU20" i="864"/>
  <c r="BU100" i="861" s="1"/>
  <c r="BU101" i="861" s="1"/>
  <c r="BU21" i="863"/>
  <c r="X1637" i="64"/>
  <c r="BU33" i="863"/>
  <c r="BU17" i="863" s="1"/>
  <c r="BU33" i="861" s="1"/>
  <c r="BU44" i="863"/>
  <c r="AD538" i="64"/>
  <c r="BW1" i="64"/>
  <c r="BV4" i="64"/>
  <c r="BX2" i="64"/>
  <c r="BW3" i="64"/>
  <c r="BW7" i="64"/>
  <c r="BH511" i="64"/>
  <c r="BG512" i="64"/>
  <c r="BG514" i="64"/>
  <c r="BJ461" i="64"/>
  <c r="BK460" i="64"/>
  <c r="BJ463" i="64"/>
  <c r="BX2" i="864"/>
  <c r="BV343" i="64"/>
  <c r="BV4" i="863"/>
  <c r="BV4" i="864"/>
  <c r="BW1" i="863"/>
  <c r="BW1" i="864"/>
  <c r="BW3" i="864"/>
  <c r="BW3" i="863"/>
  <c r="BW7" i="864"/>
  <c r="BW7" i="863"/>
  <c r="BW4" i="861"/>
  <c r="BW4" i="1393" s="1"/>
  <c r="BX3" i="861"/>
  <c r="BX3" i="1393" s="1"/>
  <c r="T763" i="64"/>
  <c r="T766" i="64" s="1"/>
  <c r="T775" i="64" s="1"/>
  <c r="T777" i="64" s="1"/>
  <c r="T767" i="64" s="1"/>
  <c r="T769" i="64" s="1"/>
  <c r="T770" i="64" s="1"/>
  <c r="U763" i="64" s="1"/>
  <c r="U766" i="64" s="1"/>
  <c r="U775" i="64" s="1"/>
  <c r="U777" i="64" s="1"/>
  <c r="U767" i="64" s="1"/>
  <c r="U769" i="64" s="1"/>
  <c r="U770" i="64" s="1"/>
  <c r="V888" i="64"/>
  <c r="U1546" i="64"/>
  <c r="V1542" i="64" s="1"/>
  <c r="U1548" i="64"/>
  <c r="AD205" i="64" a="1"/>
  <c r="AD205" i="64" s="1"/>
  <c r="T774" i="64"/>
  <c r="W887" i="64" a="1"/>
  <c r="W887" i="64" s="1"/>
  <c r="U1639" i="64"/>
  <c r="U410" i="64"/>
  <c r="V406" i="64" s="1"/>
  <c r="U412" i="64"/>
  <c r="BQ93" i="861"/>
  <c r="BQ64" i="861"/>
  <c r="BT1949" i="64"/>
  <c r="BT1958" i="64" s="1"/>
  <c r="BT1961" i="64" s="1"/>
  <c r="BP64" i="861"/>
  <c r="BR46" i="861"/>
  <c r="BU1956" i="64" a="1"/>
  <c r="BU1956" i="64" s="1"/>
  <c r="BU1957" i="64" a="1"/>
  <c r="BU1957" i="64" s="1"/>
  <c r="BN1965" i="64"/>
  <c r="BT1356" i="64"/>
  <c r="BT1788" i="64"/>
  <c r="BT1790" i="64" s="1"/>
  <c r="BU1789" i="64" a="1"/>
  <c r="BU1789" i="64" s="1"/>
  <c r="BU1787" i="64" a="1"/>
  <c r="BU1787" i="64" s="1"/>
  <c r="BU357" i="64" a="1"/>
  <c r="BU357" i="64" s="1"/>
  <c r="BU359" i="64" a="1"/>
  <c r="BU359" i="64" s="1"/>
  <c r="BT358" i="64"/>
  <c r="BT360" i="64" s="1"/>
  <c r="BU432" i="64" a="1"/>
  <c r="BU432" i="64" s="1"/>
  <c r="BU356" i="64" a="1"/>
  <c r="BU356" i="64" s="1"/>
  <c r="BU483" i="64" a="1"/>
  <c r="BU483" i="64" s="1"/>
  <c r="BT408" i="64"/>
  <c r="BT1544" i="64"/>
  <c r="BT1545" i="64" s="1"/>
  <c r="BU1543" i="64" a="1"/>
  <c r="BU1543" i="64" s="1"/>
  <c r="BU407" i="64" a="1"/>
  <c r="BU407" i="64" s="1"/>
  <c r="BT1251" i="64"/>
  <c r="BT1183" i="64"/>
  <c r="BU1182" i="64" a="1"/>
  <c r="BU1182" i="64" s="1"/>
  <c r="BU1250" i="64" a="1"/>
  <c r="BU1250" i="64" s="1"/>
  <c r="BS1258" i="64"/>
  <c r="BS1252" i="64"/>
  <c r="BS1259" i="64" s="1"/>
  <c r="BT2361" i="64"/>
  <c r="BT2370" i="64" s="1"/>
  <c r="BT2371" i="64" s="1" a="1"/>
  <c r="BT2371" i="64" s="1"/>
  <c r="BU2362" i="64" a="1"/>
  <c r="BU2362" i="64" s="1"/>
  <c r="CG2392" i="64"/>
  <c r="CG2394" i="64" s="1"/>
  <c r="BT1139" i="64"/>
  <c r="BT2203" i="64"/>
  <c r="BT2205" i="64" s="1"/>
  <c r="BR1154" i="64" a="1"/>
  <c r="BR1154" i="64" s="1"/>
  <c r="BU2202" i="64" a="1"/>
  <c r="BU2202" i="64" s="1"/>
  <c r="BU1140" i="64" a="1"/>
  <c r="BU1140" i="64" s="1"/>
  <c r="BS1153" i="64"/>
  <c r="BS1148" i="64"/>
  <c r="BU1310" i="64" a="1"/>
  <c r="BU1310" i="64" s="1"/>
  <c r="BU2204" i="64" a="1"/>
  <c r="BU2204" i="64" s="1"/>
  <c r="BT1308" i="64"/>
  <c r="BT1309" i="64" s="1"/>
  <c r="BT1311" i="64" s="1"/>
  <c r="BU1306" i="64" a="1"/>
  <c r="BU1306" i="64" s="1"/>
  <c r="BU1307" i="64" a="1"/>
  <c r="BU1307" i="64" s="1"/>
  <c r="BU776" i="64" a="1"/>
  <c r="BU776" i="64" s="1"/>
  <c r="BU765" i="64" a="1"/>
  <c r="BU765" i="64" s="1"/>
  <c r="BU782" i="64" a="1"/>
  <c r="BU782" i="64" s="1"/>
  <c r="BU768" i="64" a="1"/>
  <c r="BU768" i="64" s="1"/>
  <c r="BO2416" i="64"/>
  <c r="BT122" i="64"/>
  <c r="BT137" i="64"/>
  <c r="BU107" i="64" a="1"/>
  <c r="BU107" i="64" s="1"/>
  <c r="BU1622" i="64" a="1"/>
  <c r="BU1622" i="64" s="1"/>
  <c r="BS123" i="64"/>
  <c r="BT120" i="64"/>
  <c r="BT135" i="64"/>
  <c r="BT118" i="64"/>
  <c r="BT133" i="64"/>
  <c r="BT119" i="64"/>
  <c r="BT134" i="64"/>
  <c r="BT121" i="64"/>
  <c r="BT136" i="64"/>
  <c r="BU112" i="64" a="1"/>
  <c r="BU112" i="64" s="1"/>
  <c r="BU115" i="64" a="1"/>
  <c r="BU115" i="64" s="1"/>
  <c r="BU126" i="64" a="1"/>
  <c r="BU126" i="64" s="1"/>
  <c r="BU128" i="64" a="1"/>
  <c r="BU128" i="64" s="1"/>
  <c r="BU127" i="64" a="1"/>
  <c r="BU127" i="64" s="1"/>
  <c r="BU130" i="64" a="1"/>
  <c r="BU130" i="64" s="1"/>
  <c r="BU129" i="64" a="1"/>
  <c r="BU129" i="64" s="1"/>
  <c r="BU113" i="64" a="1"/>
  <c r="BU113" i="64" s="1"/>
  <c r="BU114" i="64" a="1"/>
  <c r="BU114" i="64" s="1"/>
  <c r="BU111" i="64" a="1"/>
  <c r="BU111" i="64" s="1"/>
  <c r="BP140" i="64"/>
  <c r="BP141" i="64" s="1"/>
  <c r="BO140" i="64"/>
  <c r="BQ138" i="64"/>
  <c r="BU342" i="64" a="1"/>
  <c r="BU342" i="64" s="1"/>
  <c r="BU103" i="64" a="1"/>
  <c r="BU103" i="64" s="1"/>
  <c r="BU105" i="64" a="1"/>
  <c r="BU105" i="64" s="1"/>
  <c r="BU104" i="64" a="1"/>
  <c r="BU104" i="64" s="1"/>
  <c r="BU106" i="64" a="1"/>
  <c r="BU106" i="64" s="1"/>
  <c r="BT108" i="64"/>
  <c r="BU1380" i="64" a="1"/>
  <c r="BU1380" i="64" s="1"/>
  <c r="AE2592" i="64"/>
  <c r="BR1109" i="64"/>
  <c r="BR1110" i="64" s="1"/>
  <c r="BT1075" i="64"/>
  <c r="BT1105" i="64" s="1"/>
  <c r="BQ1110" i="64"/>
  <c r="BT1106" i="64"/>
  <c r="BS1107" i="64"/>
  <c r="BT1103" i="64"/>
  <c r="BT1102" i="64"/>
  <c r="BT1104" i="64"/>
  <c r="BU1099" i="64" a="1"/>
  <c r="BU1099" i="64" s="1"/>
  <c r="BU1095" i="64" a="1"/>
  <c r="BU1095" i="64" s="1"/>
  <c r="BU1096" i="64" a="1"/>
  <c r="BU1096" i="64" s="1"/>
  <c r="BU1097" i="64" a="1"/>
  <c r="BU1097" i="64" s="1"/>
  <c r="BU1098" i="64" a="1"/>
  <c r="BU1098" i="64" s="1"/>
  <c r="BS1092" i="64"/>
  <c r="BT1091" i="64"/>
  <c r="BT1088" i="64"/>
  <c r="BT1089" i="64"/>
  <c r="BU1083" i="64" a="1"/>
  <c r="BU1083" i="64" s="1"/>
  <c r="BU1082" i="64" a="1"/>
  <c r="BU1082" i="64" s="1"/>
  <c r="BU1084" i="64" a="1"/>
  <c r="BU1084" i="64" s="1"/>
  <c r="BU1064" i="64" a="1"/>
  <c r="BU1064" i="64" s="1"/>
  <c r="BU1072" i="64" s="1"/>
  <c r="BU1065" i="64" a="1"/>
  <c r="BU1065" i="64" s="1"/>
  <c r="BU1073" i="64" s="1"/>
  <c r="BU1081" i="64" a="1"/>
  <c r="BU1081" i="64" s="1"/>
  <c r="BU1066" i="64" a="1"/>
  <c r="BU1066" i="64" s="1"/>
  <c r="BU1074" i="64" s="1"/>
  <c r="BU1067" i="64" a="1"/>
  <c r="BU1067" i="64" s="1"/>
  <c r="BU1075" i="64" s="1"/>
  <c r="BU1080" i="64" a="1"/>
  <c r="BU1080" i="64" s="1"/>
  <c r="BU1068" i="64" a="1"/>
  <c r="BU1068" i="64" s="1"/>
  <c r="BU1076" i="64" s="1"/>
  <c r="BT1087" i="64"/>
  <c r="BU204" i="64" a="1"/>
  <c r="BU204" i="64" s="1"/>
  <c r="BT1039" i="64"/>
  <c r="BT1041" i="64" s="1"/>
  <c r="BR1359" i="64"/>
  <c r="BS1358" i="64"/>
  <c r="BU327" i="64" a="1"/>
  <c r="BU327" i="64" s="1"/>
  <c r="BU1355" i="64" a="1"/>
  <c r="BU1355" i="64" s="1"/>
  <c r="BU308" i="64" a="1"/>
  <c r="BU308" i="64" s="1"/>
  <c r="BU1040" i="64" a="1"/>
  <c r="BU1040" i="64" s="1"/>
  <c r="BU1006" i="64" a="1"/>
  <c r="BU1006" i="64" s="1"/>
  <c r="BU295" i="64" a="1"/>
  <c r="BU295" i="64" s="1"/>
  <c r="BS1003" i="64"/>
  <c r="BT999" i="64"/>
  <c r="BT1007" i="64" s="1"/>
  <c r="BU1002" i="64" a="1"/>
  <c r="BU1002" i="64" s="1"/>
  <c r="BU998" i="64" a="1"/>
  <c r="BU998" i="64" s="1"/>
  <c r="BV255"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393" s="1"/>
  <c r="BY2" i="861"/>
  <c r="BY2" i="1393" s="1"/>
  <c r="BX1" i="861"/>
  <c r="BX1" i="1393" s="1"/>
  <c r="BU53" i="863" a="1"/>
  <c r="BU53" i="863" s="1"/>
  <c r="BU51" i="863" a="1"/>
  <c r="BU51" i="863" s="1"/>
  <c r="BU49" i="863" a="1"/>
  <c r="BU49" i="863" s="1"/>
  <c r="AE259" i="64"/>
  <c r="AF273" i="64"/>
  <c r="AF256" i="64"/>
  <c r="AF274" i="64"/>
  <c r="AF275" i="64"/>
  <c r="AF257" i="64"/>
  <c r="AF258" i="64"/>
  <c r="AF276" i="64"/>
  <c r="AE277" i="64"/>
  <c r="BI7" i="860"/>
  <c r="BI3" i="860"/>
  <c r="BI4" i="860" s="1"/>
  <c r="BJ2" i="860"/>
  <c r="BI1" i="860"/>
  <c r="AD965" i="64"/>
  <c r="AD975" i="64" s="1"/>
  <c r="AC2705" i="64"/>
  <c r="AE969" i="64" a="1"/>
  <c r="AE969" i="64" s="1"/>
  <c r="AE964" i="64" a="1"/>
  <c r="AE964" i="64" s="1"/>
  <c r="AD585" i="64"/>
  <c r="AE2688" i="64" a="1"/>
  <c r="AE2688" i="64" s="1"/>
  <c r="AE2689" i="64" a="1"/>
  <c r="AE2689" i="64" s="1"/>
  <c r="AE2690" i="64" a="1"/>
  <c r="AE2690" i="64" s="1"/>
  <c r="AE2691" i="64" a="1"/>
  <c r="AE2691" i="64" s="1"/>
  <c r="AE2694" i="64" a="1"/>
  <c r="AE2694" i="64" s="1"/>
  <c r="AE2693" i="64" a="1"/>
  <c r="AE2693" i="64" s="1"/>
  <c r="AE2692" i="64" a="1"/>
  <c r="AE2692" i="64" s="1"/>
  <c r="AE2695" i="64" a="1"/>
  <c r="AE2695" i="64" s="1"/>
  <c r="AE2696" i="64" a="1"/>
  <c r="AE2696" i="64" s="1"/>
  <c r="AD2697" i="64"/>
  <c r="AE561" i="64" a="1"/>
  <c r="AE561" i="64" s="1"/>
  <c r="AE584" i="64" a="1"/>
  <c r="AE584" i="64" s="1"/>
  <c r="AE583" i="64" a="1"/>
  <c r="AE583" i="64" s="1"/>
  <c r="AD562" i="64"/>
  <c r="AE2842" i="64"/>
  <c r="AE2876" i="64"/>
  <c r="AD2801" i="64"/>
  <c r="AD2779" i="64"/>
  <c r="AE3134" i="64" a="1"/>
  <c r="AE3134" i="64" s="1"/>
  <c r="AE2780" i="64" a="1"/>
  <c r="AE2780" i="64" s="1"/>
  <c r="AE2800" i="64" a="1"/>
  <c r="AE2800" i="64" s="1"/>
  <c r="BN2459" i="64"/>
  <c r="BO2457" i="64"/>
  <c r="BO2436" i="64"/>
  <c r="BO2438" i="64" s="1"/>
  <c r="AA2335" i="64"/>
  <c r="AA2336" i="64" s="1"/>
  <c r="AB2324" i="64"/>
  <c r="AC2323" i="64"/>
  <c r="AC2332" i="64"/>
  <c r="AB2333" i="64"/>
  <c r="AC2322" i="64"/>
  <c r="AC2331" i="64"/>
  <c r="AE2328" i="64" a="1"/>
  <c r="AE2328" i="64" s="1"/>
  <c r="AE2327" i="64" a="1"/>
  <c r="AE2327" i="64" s="1"/>
  <c r="AE2319" i="64" a="1"/>
  <c r="AE2319" i="64" s="1"/>
  <c r="AE2318" i="64" a="1"/>
  <c r="AE2318" i="64" s="1"/>
  <c r="AD2315" i="64"/>
  <c r="AD2314" i="64"/>
  <c r="AE2309" i="64" a="1"/>
  <c r="AE2309" i="64" s="1"/>
  <c r="AE2310" i="64" a="1"/>
  <c r="AE2310" i="64" s="1"/>
  <c r="AD2822" i="64"/>
  <c r="AE2821" i="64" a="1"/>
  <c r="AE2821" i="64" s="1"/>
  <c r="AE840" i="64" a="1"/>
  <c r="AE840" i="64" s="1"/>
  <c r="AF2591" i="64"/>
  <c r="AF2592" i="64" s="1"/>
  <c r="AD2230" i="64"/>
  <c r="AD2067" i="64"/>
  <c r="AD1716" i="64"/>
  <c r="AD1333" i="64"/>
  <c r="AD866" i="64"/>
  <c r="AD842" i="64"/>
  <c r="AC58" i="64"/>
  <c r="AE835" i="64" a="1"/>
  <c r="AE835" i="64" s="1"/>
  <c r="AE71" i="64" a="1"/>
  <c r="AE71" i="64" s="1"/>
  <c r="AE560" i="64" a="1"/>
  <c r="AE560" i="64" s="1"/>
  <c r="AE51" i="64" a="1"/>
  <c r="AE51" i="64" s="1"/>
  <c r="AE56" i="64" a="1"/>
  <c r="AE56" i="64" s="1"/>
  <c r="AE55" i="64" a="1"/>
  <c r="AE55" i="64" s="1"/>
  <c r="AD52" i="64"/>
  <c r="AE50" i="64" a="1"/>
  <c r="AE50" i="64" s="1"/>
  <c r="AE49" i="64" a="1"/>
  <c r="AE49" i="64" s="1"/>
  <c r="AE865" i="64" a="1"/>
  <c r="AE865" i="64" s="1"/>
  <c r="AE3031" i="64" a="1"/>
  <c r="AE3031" i="64" s="1"/>
  <c r="AE3108" i="64" a="1"/>
  <c r="AE3108" i="64" s="1"/>
  <c r="AE3082" i="64" a="1"/>
  <c r="AE3082" i="64" s="1"/>
  <c r="AE3057" i="64" a="1"/>
  <c r="AE3057" i="64" s="1"/>
  <c r="AE2206" i="64" a="1"/>
  <c r="AE2206" i="64" s="1"/>
  <c r="AE2207" i="64" s="1"/>
  <c r="AD89" i="64"/>
  <c r="AE87" i="64" a="1"/>
  <c r="AE87" i="64" s="1"/>
  <c r="AE88" i="64" a="1"/>
  <c r="AE88" i="64" s="1"/>
  <c r="AE85" i="64" a="1"/>
  <c r="AE85" i="64" s="1"/>
  <c r="AE86" i="64" a="1"/>
  <c r="AE86" i="64" s="1"/>
  <c r="AE2148" i="64" a="1"/>
  <c r="AE2148" i="64" s="1"/>
  <c r="AE2149" i="64" s="1"/>
  <c r="AE537" i="64" a="1"/>
  <c r="AE537" i="64" s="1"/>
  <c r="AE3158" i="64" a="1"/>
  <c r="AE3158" i="64" s="1"/>
  <c r="AE2068" i="64" a="1"/>
  <c r="AE2068" i="64" s="1"/>
  <c r="AE2486" i="64" a="1"/>
  <c r="AE2486" i="64" s="1"/>
  <c r="AE2494" i="64" s="1"/>
  <c r="AE2231" i="64" a="1"/>
  <c r="AE2231" i="64" s="1"/>
  <c r="AE2229" i="64" a="1"/>
  <c r="AE2229" i="64" s="1"/>
  <c r="AE2237" i="64" a="1"/>
  <c r="AE2237" i="64" s="1"/>
  <c r="AE1715" i="64" a="1"/>
  <c r="AE1715" i="64" s="1"/>
  <c r="AE1332" i="64" a="1"/>
  <c r="AE1332" i="64" s="1"/>
  <c r="BV1515" i="64"/>
  <c r="AE2801" i="64" a="1"/>
  <c r="BU1544" i="64" a="1"/>
  <c r="AE2779" i="64" a="1"/>
  <c r="BU999" i="64" a="1"/>
  <c r="AE866" i="64" a="1"/>
  <c r="BU1183" i="64" a="1"/>
  <c r="AE585" i="64" a="1"/>
  <c r="AE562" i="64" a="1"/>
  <c r="BU1356" i="64" a="1"/>
  <c r="BU1139" i="64" a="1"/>
  <c r="BU1788" i="64" a="1"/>
  <c r="BV1470" i="64"/>
  <c r="BU2361" i="64" a="1"/>
  <c r="AF2876" i="64" a="1"/>
  <c r="AE2314" i="64" a="1"/>
  <c r="BV1492" i="64"/>
  <c r="BV1426" i="64"/>
  <c r="BU1251" i="64" a="1"/>
  <c r="AE1333" i="64" a="1"/>
  <c r="AE842" i="64" a="1"/>
  <c r="AE965" i="64" a="1"/>
  <c r="BV1403" i="64"/>
  <c r="BU408" i="64" a="1"/>
  <c r="BV1448" i="64"/>
  <c r="AF2842" i="64" a="1"/>
  <c r="Y1637" i="64" a="1"/>
  <c r="AE2230" i="64" a="1"/>
  <c r="AE538" i="64" a="1"/>
  <c r="AE2822" i="64" a="1"/>
  <c r="BT1358" i="64" a="1"/>
  <c r="BS1359" i="64" a="1"/>
  <c r="BU1039" i="64" a="1"/>
  <c r="BU1381" i="64"/>
  <c r="BU2203" i="64" a="1"/>
  <c r="W888" i="64" a="1"/>
  <c r="AE1716" i="64" a="1"/>
  <c r="AE2315" i="64" a="1"/>
  <c r="AE2067" i="64" a="1"/>
  <c r="BW22" i="1389" l="1"/>
  <c r="BX10" i="1393"/>
  <c r="BX14" i="861" s="1"/>
  <c r="BX15" i="1393"/>
  <c r="BX21" i="1393"/>
  <c r="AN13" i="1393"/>
  <c r="AM18" i="1393"/>
  <c r="AM22" i="1393"/>
  <c r="AM19" i="861" s="1"/>
  <c r="BW14" i="1393"/>
  <c r="BX3" i="1389"/>
  <c r="BX22" i="1389" s="1"/>
  <c r="BX3" i="1391"/>
  <c r="BW4" i="1389"/>
  <c r="BW4" i="1391"/>
  <c r="BX1" i="1389"/>
  <c r="BX1" i="1391"/>
  <c r="BY2" i="1389"/>
  <c r="BY2" i="1391"/>
  <c r="BX7" i="1389"/>
  <c r="BX7" i="1391"/>
  <c r="BV14" i="1391"/>
  <c r="AN13" i="1391"/>
  <c r="AM18" i="1391"/>
  <c r="AM22" i="1391"/>
  <c r="AM18" i="861" s="1"/>
  <c r="BW15" i="1391"/>
  <c r="BW21" i="1391"/>
  <c r="BW10" i="1391"/>
  <c r="BW13" i="861" s="1"/>
  <c r="BW1424" i="64" a="1"/>
  <c r="BW1424" i="64" s="1"/>
  <c r="BW1425" i="64" a="1"/>
  <c r="BW1425" i="64" s="1"/>
  <c r="AU24" i="861"/>
  <c r="BW1513" i="64" a="1"/>
  <c r="BW1513" i="64" s="1"/>
  <c r="BW1514" i="64" a="1"/>
  <c r="BW1514" i="64" s="1"/>
  <c r="BW1469" i="64" a="1"/>
  <c r="BW1469" i="64" s="1"/>
  <c r="BW1491" i="64" a="1"/>
  <c r="BW1491" i="64" s="1"/>
  <c r="BW1402" i="64" a="1"/>
  <c r="BW1402" i="64" s="1"/>
  <c r="BW1447" i="64" a="1"/>
  <c r="BW1447" i="64" s="1"/>
  <c r="BW656" i="64" a="1"/>
  <c r="BW656" i="64" s="1"/>
  <c r="BW652" i="64" a="1"/>
  <c r="BW652" i="64" s="1"/>
  <c r="BW646" i="64" a="1"/>
  <c r="BW646" i="64" s="1"/>
  <c r="BW647" i="64" s="1"/>
  <c r="BL644" i="64"/>
  <c r="BL648" i="64" s="1"/>
  <c r="BK649" i="64"/>
  <c r="BK653" i="64"/>
  <c r="BK657" i="64" s="1"/>
  <c r="BV20" i="864"/>
  <c r="BV100" i="861" s="1"/>
  <c r="BV101" i="861" s="1"/>
  <c r="BV21" i="863"/>
  <c r="Y1637" i="64"/>
  <c r="BV33" i="863"/>
  <c r="BV17" i="863" s="1"/>
  <c r="BV33" i="861" s="1"/>
  <c r="BV44" i="863"/>
  <c r="AE538" i="64"/>
  <c r="BX3" i="64"/>
  <c r="BW4" i="64"/>
  <c r="BX1" i="64"/>
  <c r="BX7" i="64"/>
  <c r="BY2" i="64"/>
  <c r="BL460" i="64"/>
  <c r="BK461" i="64"/>
  <c r="BK463" i="64"/>
  <c r="BI511" i="64"/>
  <c r="BH512" i="64"/>
  <c r="BH514" i="64"/>
  <c r="BY2" i="864"/>
  <c r="BW343" i="64"/>
  <c r="BX1" i="864"/>
  <c r="BX1" i="863"/>
  <c r="BX3" i="863"/>
  <c r="BX3" i="864"/>
  <c r="BX7" i="864"/>
  <c r="BX7" i="863"/>
  <c r="BW4" i="864"/>
  <c r="BW4" i="863"/>
  <c r="BY3" i="861"/>
  <c r="BY3" i="1393" s="1"/>
  <c r="BX4" i="861"/>
  <c r="BX4" i="1393" s="1"/>
  <c r="T771" i="64"/>
  <c r="T778" i="64"/>
  <c r="T779" i="64" s="1"/>
  <c r="W888" i="64"/>
  <c r="AE205" i="64" a="1"/>
  <c r="AE205" i="64" s="1"/>
  <c r="X887" i="64" a="1"/>
  <c r="X887" i="64" s="1"/>
  <c r="V410" i="64"/>
  <c r="W406" i="64" s="1"/>
  <c r="V412" i="64"/>
  <c r="V1546" i="64"/>
  <c r="W1542" i="64" s="1"/>
  <c r="V1548" i="64"/>
  <c r="V1639" i="64"/>
  <c r="U771" i="64"/>
  <c r="V763" i="64"/>
  <c r="V766" i="64" s="1"/>
  <c r="BR93" i="861"/>
  <c r="BS46" i="861"/>
  <c r="BR64" i="861"/>
  <c r="BU1949" i="64"/>
  <c r="BU1958" i="64" s="1"/>
  <c r="BU1961" i="64" s="1"/>
  <c r="BV1956" i="64" a="1"/>
  <c r="BV1956" i="64" s="1"/>
  <c r="BV1957" i="64" a="1"/>
  <c r="BV1957" i="64" s="1"/>
  <c r="BO1965" i="64"/>
  <c r="BU1356" i="64"/>
  <c r="BU1788" i="64"/>
  <c r="BU1790" i="64" s="1"/>
  <c r="BV1789" i="64" a="1"/>
  <c r="BV1789" i="64" s="1"/>
  <c r="BV1787" i="64" a="1"/>
  <c r="BV1787" i="64" s="1"/>
  <c r="BU358" i="64"/>
  <c r="BU360" i="64" s="1"/>
  <c r="BV357" i="64" a="1"/>
  <c r="BV357" i="64" s="1"/>
  <c r="BV359" i="64" a="1"/>
  <c r="BV359" i="64" s="1"/>
  <c r="BV432" i="64" a="1"/>
  <c r="BV432" i="64" s="1"/>
  <c r="BV356" i="64" a="1"/>
  <c r="BV356" i="64" s="1"/>
  <c r="BV483" i="64" a="1"/>
  <c r="BV483" i="64" s="1"/>
  <c r="BU408" i="64"/>
  <c r="BU1544" i="64"/>
  <c r="BU1545" i="64" s="1"/>
  <c r="BV1543" i="64" a="1"/>
  <c r="BV1543" i="64" s="1"/>
  <c r="BV407" i="64" a="1"/>
  <c r="BV407" i="64" s="1"/>
  <c r="BU1251" i="64"/>
  <c r="BU1183" i="64"/>
  <c r="BV1182" i="64" a="1"/>
  <c r="BV1182" i="64" s="1"/>
  <c r="BV1250" i="64" a="1"/>
  <c r="BV1250" i="64" s="1"/>
  <c r="BT1258" i="64"/>
  <c r="BT1252" i="64"/>
  <c r="BT1259" i="64" s="1"/>
  <c r="BU2361" i="64"/>
  <c r="BU2370" i="64" s="1"/>
  <c r="BU2371" i="64" s="1" a="1"/>
  <c r="BU2371" i="64" s="1"/>
  <c r="BV2362" i="64" a="1"/>
  <c r="BV2362" i="64" s="1"/>
  <c r="CH2392" i="64"/>
  <c r="CH2394" i="64" s="1"/>
  <c r="BU1139" i="64"/>
  <c r="BU2203" i="64"/>
  <c r="BU2205" i="64" s="1"/>
  <c r="BS1154" i="64" a="1"/>
  <c r="BS1154" i="64" s="1"/>
  <c r="BV2202" i="64" a="1"/>
  <c r="BV2202" i="64" s="1"/>
  <c r="BV1140" i="64" a="1"/>
  <c r="BV1140" i="64" s="1"/>
  <c r="BT1153" i="64"/>
  <c r="BT1148" i="64"/>
  <c r="BV1310" i="64" a="1"/>
  <c r="BV1310" i="64" s="1"/>
  <c r="BV2204" i="64" a="1"/>
  <c r="BV2204" i="64" s="1"/>
  <c r="BU1308" i="64"/>
  <c r="BU1309" i="64" s="1"/>
  <c r="BU1311" i="64" s="1"/>
  <c r="BV1306" i="64" a="1"/>
  <c r="BV1306" i="64" s="1"/>
  <c r="BV1307" i="64" a="1"/>
  <c r="BV1307" i="64" s="1"/>
  <c r="BV776" i="64" a="1"/>
  <c r="BV776" i="64" s="1"/>
  <c r="BV765" i="64" a="1"/>
  <c r="BV765" i="64" s="1"/>
  <c r="BV782" i="64" a="1"/>
  <c r="BV782" i="64" s="1"/>
  <c r="BV768" i="64" a="1"/>
  <c r="BV768" i="64" s="1"/>
  <c r="BP2416" i="64"/>
  <c r="BU137" i="64"/>
  <c r="BU122" i="64"/>
  <c r="BV107" i="64" a="1"/>
  <c r="BV107" i="64" s="1"/>
  <c r="BV1622" i="64" a="1"/>
  <c r="BV1622" i="64" s="1"/>
  <c r="BT123" i="64"/>
  <c r="BU134" i="64"/>
  <c r="BU135" i="64"/>
  <c r="BU133" i="64"/>
  <c r="BU121" i="64"/>
  <c r="BU136" i="64"/>
  <c r="BU119" i="64"/>
  <c r="BU120" i="64"/>
  <c r="BU118" i="64"/>
  <c r="BV115" i="64" a="1"/>
  <c r="BV115" i="64" s="1"/>
  <c r="BV126" i="64" a="1"/>
  <c r="BV126" i="64" s="1"/>
  <c r="BV128" i="64" a="1"/>
  <c r="BV128" i="64" s="1"/>
  <c r="BV127" i="64" a="1"/>
  <c r="BV127" i="64" s="1"/>
  <c r="BV130" i="64" a="1"/>
  <c r="BV130" i="64" s="1"/>
  <c r="BV129" i="64" a="1"/>
  <c r="BV129" i="64" s="1"/>
  <c r="BV114" i="64" a="1"/>
  <c r="BV114" i="64" s="1"/>
  <c r="BV113" i="64" a="1"/>
  <c r="BV113" i="64" s="1"/>
  <c r="BV112" i="64" a="1"/>
  <c r="BV112" i="64" s="1"/>
  <c r="BV111" i="64" a="1"/>
  <c r="BV111" i="64" s="1"/>
  <c r="BQ140" i="64"/>
  <c r="BQ141" i="64" s="1"/>
  <c r="BO141" i="64"/>
  <c r="BR138" i="64"/>
  <c r="BV342" i="64" a="1"/>
  <c r="BV342" i="64" s="1"/>
  <c r="BV103" i="64" a="1"/>
  <c r="BV103" i="64" s="1"/>
  <c r="BV104" i="64" a="1"/>
  <c r="BV104" i="64" s="1"/>
  <c r="BV106" i="64" a="1"/>
  <c r="BV106" i="64" s="1"/>
  <c r="BV105" i="64" a="1"/>
  <c r="BV105" i="64" s="1"/>
  <c r="BU108" i="64"/>
  <c r="BV1380" i="64" a="1"/>
  <c r="BV1380" i="64" s="1"/>
  <c r="W2495" i="64" a="1"/>
  <c r="W2495" i="64" s="1"/>
  <c r="BT1090" i="64"/>
  <c r="BT1092" i="64" s="1"/>
  <c r="BS1109" i="64"/>
  <c r="BT1107" i="64"/>
  <c r="BU1105" i="64"/>
  <c r="BU1103" i="64"/>
  <c r="BU1102" i="64"/>
  <c r="BU1106" i="64"/>
  <c r="BU1104" i="64"/>
  <c r="BV1099" i="64" a="1"/>
  <c r="BV1099" i="64" s="1"/>
  <c r="BV1095" i="64" a="1"/>
  <c r="BV1095" i="64" s="1"/>
  <c r="BV1096" i="64" a="1"/>
  <c r="BV1096" i="64" s="1"/>
  <c r="BV1097" i="64" a="1"/>
  <c r="BV1097" i="64" s="1"/>
  <c r="BV1098" i="64" a="1"/>
  <c r="BV1098" i="64" s="1"/>
  <c r="BU1089" i="64"/>
  <c r="BU1091" i="64"/>
  <c r="BU1090" i="64"/>
  <c r="BU1088" i="64"/>
  <c r="BU1087" i="64"/>
  <c r="BV1082" i="64" a="1"/>
  <c r="BV1082" i="64" s="1"/>
  <c r="BV1083" i="64" a="1"/>
  <c r="BV1083" i="64" s="1"/>
  <c r="BV1084" i="64" a="1"/>
  <c r="BV1084" i="64" s="1"/>
  <c r="BV1064" i="64" a="1"/>
  <c r="BV1064" i="64" s="1"/>
  <c r="BV1072" i="64" s="1"/>
  <c r="BV1065" i="64" a="1"/>
  <c r="BV1065" i="64" s="1"/>
  <c r="BV1073" i="64" s="1"/>
  <c r="BV1081" i="64" a="1"/>
  <c r="BV1081" i="64" s="1"/>
  <c r="BV1080" i="64" a="1"/>
  <c r="BV1080" i="64" s="1"/>
  <c r="BV1066" i="64" a="1"/>
  <c r="BV1066" i="64" s="1"/>
  <c r="BV1074" i="64" s="1"/>
  <c r="BV1067" i="64" a="1"/>
  <c r="BV1067" i="64" s="1"/>
  <c r="BV1075" i="64" s="1"/>
  <c r="BV1068" i="64" a="1"/>
  <c r="BV1068" i="64" s="1"/>
  <c r="BV1076" i="64" s="1"/>
  <c r="BV204" i="64" a="1"/>
  <c r="BV204" i="64" s="1"/>
  <c r="BU1039" i="64"/>
  <c r="BU1041" i="64" s="1"/>
  <c r="BS1359" i="64"/>
  <c r="BT1358" i="64"/>
  <c r="BV327" i="64" a="1"/>
  <c r="BV327" i="64" s="1"/>
  <c r="BV1355" i="64" a="1"/>
  <c r="BV1355" i="64" s="1"/>
  <c r="BV308" i="64" a="1"/>
  <c r="BV308" i="64" s="1"/>
  <c r="BV1040" i="64" a="1"/>
  <c r="BV1040" i="64" s="1"/>
  <c r="BV1006" i="64" a="1"/>
  <c r="BV1006" i="64" s="1"/>
  <c r="BV295" i="64" a="1"/>
  <c r="BV295" i="64" s="1"/>
  <c r="BT1003" i="64"/>
  <c r="BU999" i="64"/>
  <c r="BU1007" i="64" s="1"/>
  <c r="BV1002" i="64" a="1"/>
  <c r="BV1002" i="64" s="1"/>
  <c r="BV998" i="64" a="1"/>
  <c r="BV998" i="64" s="1"/>
  <c r="BW255"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393" s="1"/>
  <c r="BZ2" i="861"/>
  <c r="BZ2" i="1393" s="1"/>
  <c r="BY7" i="861"/>
  <c r="BY7" i="1393" s="1"/>
  <c r="BV51" i="863" a="1"/>
  <c r="BV51" i="863" s="1"/>
  <c r="BV53" i="863" a="1"/>
  <c r="BV53" i="863" s="1"/>
  <c r="BV49" i="863" a="1"/>
  <c r="BV49" i="863" s="1"/>
  <c r="AG273" i="64"/>
  <c r="AG256" i="64"/>
  <c r="AG274" i="64"/>
  <c r="AG257" i="64"/>
  <c r="AG275" i="64"/>
  <c r="AG276" i="64"/>
  <c r="AG258" i="64"/>
  <c r="AF259" i="64"/>
  <c r="AF277" i="64"/>
  <c r="BJ7" i="860"/>
  <c r="BJ3" i="860"/>
  <c r="BJ4" i="860" s="1"/>
  <c r="BK2" i="860"/>
  <c r="BJ1" i="860"/>
  <c r="AE965" i="64"/>
  <c r="AD2705" i="64"/>
  <c r="AF969" i="64" a="1"/>
  <c r="AF969" i="64" s="1"/>
  <c r="AF964" i="64" a="1"/>
  <c r="AF964" i="64" s="1"/>
  <c r="AE585" i="64"/>
  <c r="AF2694" i="64" a="1"/>
  <c r="AF2694" i="64" s="1"/>
  <c r="AF2688" i="64" a="1"/>
  <c r="AF2688" i="64" s="1"/>
  <c r="AF2689" i="64" a="1"/>
  <c r="AF2689" i="64" s="1"/>
  <c r="AF2691" i="64" a="1"/>
  <c r="AF2691" i="64" s="1"/>
  <c r="AF2693" i="64" a="1"/>
  <c r="AF2693" i="64" s="1"/>
  <c r="AF2692" i="64" a="1"/>
  <c r="AF2692" i="64" s="1"/>
  <c r="AF2695" i="64" a="1"/>
  <c r="AF2695" i="64" s="1"/>
  <c r="AF2696" i="64" a="1"/>
  <c r="AF2696" i="64" s="1"/>
  <c r="AF2690" i="64" a="1"/>
  <c r="AF2690" i="64" s="1"/>
  <c r="AE2697" i="64"/>
  <c r="AF561" i="64" a="1"/>
  <c r="AF561" i="64" s="1"/>
  <c r="AF584" i="64" a="1"/>
  <c r="AF584" i="64" s="1"/>
  <c r="AF583" i="64" a="1"/>
  <c r="AF583" i="64" s="1"/>
  <c r="AE562" i="64"/>
  <c r="AF2842" i="64"/>
  <c r="AF2876" i="64"/>
  <c r="AE2801" i="64"/>
  <c r="AE2779" i="64"/>
  <c r="AF3134" i="64" a="1"/>
  <c r="AF3134" i="64" s="1"/>
  <c r="AF2780" i="64" a="1"/>
  <c r="AF2780" i="64" s="1"/>
  <c r="AF2800" i="64" a="1"/>
  <c r="AF2800" i="64" s="1"/>
  <c r="BO2459" i="64"/>
  <c r="BP2457" i="64"/>
  <c r="BP2436" i="64"/>
  <c r="BP2438" i="64" s="1"/>
  <c r="AB2335" i="64"/>
  <c r="AB2336" i="64" s="1"/>
  <c r="AC2324" i="64"/>
  <c r="AD2322" i="64"/>
  <c r="AD2331" i="64"/>
  <c r="AD2323" i="64"/>
  <c r="AD2332" i="64"/>
  <c r="AF2327" i="64" a="1"/>
  <c r="AF2327" i="64" s="1"/>
  <c r="AF2328" i="64" a="1"/>
  <c r="AF2328" i="64" s="1"/>
  <c r="AF2319" i="64" a="1"/>
  <c r="AF2319" i="64" s="1"/>
  <c r="AF2318" i="64" a="1"/>
  <c r="AF2318" i="64" s="1"/>
  <c r="AE2315" i="64"/>
  <c r="AE2314" i="64"/>
  <c r="AF2309" i="64" a="1"/>
  <c r="AF2309" i="64" s="1"/>
  <c r="AF2310" i="64" a="1"/>
  <c r="AF2310" i="64" s="1"/>
  <c r="AE2822" i="64"/>
  <c r="AF2821" i="64" a="1"/>
  <c r="AF2821" i="64" s="1"/>
  <c r="AF840" i="64" a="1"/>
  <c r="AF840" i="64" s="1"/>
  <c r="AG2591" i="64"/>
  <c r="AE2230" i="64"/>
  <c r="AE2067" i="64"/>
  <c r="AE1716" i="64"/>
  <c r="AE1333" i="64"/>
  <c r="AE866" i="64"/>
  <c r="AE842" i="64"/>
  <c r="AD58" i="64"/>
  <c r="AF835" i="64" a="1"/>
  <c r="AF835" i="64" s="1"/>
  <c r="AF71" i="64" a="1"/>
  <c r="AF71" i="64" s="1"/>
  <c r="AF560" i="64" a="1"/>
  <c r="AF560" i="64" s="1"/>
  <c r="AF51" i="64" a="1"/>
  <c r="AF51" i="64" s="1"/>
  <c r="AF56" i="64" a="1"/>
  <c r="AF56" i="64" s="1"/>
  <c r="AF55" i="64" a="1"/>
  <c r="AF55" i="64" s="1"/>
  <c r="AE52" i="64"/>
  <c r="AF50" i="64" a="1"/>
  <c r="AF50" i="64" s="1"/>
  <c r="AF49" i="64" a="1"/>
  <c r="AF49" i="64" s="1"/>
  <c r="AF865" i="64" a="1"/>
  <c r="AF865" i="64" s="1"/>
  <c r="AF3031" i="64" a="1"/>
  <c r="AF3031" i="64" s="1"/>
  <c r="AF3108" i="64" a="1"/>
  <c r="AF3108" i="64" s="1"/>
  <c r="AF3082" i="64" a="1"/>
  <c r="AF3082" i="64" s="1"/>
  <c r="AF3057" i="64" a="1"/>
  <c r="AF3057" i="64" s="1"/>
  <c r="AF2206" i="64" a="1"/>
  <c r="AF2206" i="64" s="1"/>
  <c r="AF2207" i="64" s="1"/>
  <c r="AE89" i="64"/>
  <c r="AF86" i="64" a="1"/>
  <c r="AF86" i="64" s="1"/>
  <c r="AF85" i="64" a="1"/>
  <c r="AF85" i="64" s="1"/>
  <c r="AF87" i="64" a="1"/>
  <c r="AF87" i="64" s="1"/>
  <c r="AF88" i="64" a="1"/>
  <c r="AF88" i="64" s="1"/>
  <c r="AF2148" i="64" a="1"/>
  <c r="AF2148" i="64" s="1"/>
  <c r="AF2149" i="64" s="1"/>
  <c r="AF537" i="64" a="1"/>
  <c r="AF537" i="64" s="1"/>
  <c r="AF3158" i="64" a="1"/>
  <c r="AF3158" i="64" s="1"/>
  <c r="AF2068" i="64" a="1"/>
  <c r="AF2068" i="64" s="1"/>
  <c r="AF2486" i="64" a="1"/>
  <c r="AF2486" i="64" s="1"/>
  <c r="AF2494" i="64" s="1"/>
  <c r="AF2231" i="64" a="1"/>
  <c r="AF2231" i="64" s="1"/>
  <c r="AF2229" i="64" a="1"/>
  <c r="AF2229" i="64" s="1"/>
  <c r="AF2237" i="64" a="1"/>
  <c r="AF2237" i="64" s="1"/>
  <c r="AF1715" i="64" a="1"/>
  <c r="AF1715" i="64" s="1"/>
  <c r="AF1332" i="64" a="1"/>
  <c r="AF1332" i="64" s="1"/>
  <c r="BV1183" i="64" a="1"/>
  <c r="BW1448" i="64"/>
  <c r="AF2230" i="64" a="1"/>
  <c r="AF965" i="64" a="1"/>
  <c r="AF585" i="64" a="1"/>
  <c r="AG2842" i="64" a="1"/>
  <c r="BW1403" i="64"/>
  <c r="BW1426" i="64"/>
  <c r="X888" i="64" a="1"/>
  <c r="AF2801" i="64" a="1"/>
  <c r="AF866" i="64" a="1"/>
  <c r="BW1492" i="64"/>
  <c r="AF2315" i="64" a="1"/>
  <c r="BV1139" i="64" a="1"/>
  <c r="BV408" i="64" a="1"/>
  <c r="BV2361" i="64" a="1"/>
  <c r="AF562" i="64" a="1"/>
  <c r="AF1333" i="64" a="1"/>
  <c r="BW1470" i="64"/>
  <c r="BV1381" i="64"/>
  <c r="BT1359" i="64" a="1"/>
  <c r="BV1039" i="64" a="1"/>
  <c r="BV1251" i="64" a="1"/>
  <c r="AF2314" i="64" a="1"/>
  <c r="BV1544" i="64" a="1"/>
  <c r="BU1358" i="64" a="1"/>
  <c r="BV1788" i="64" a="1"/>
  <c r="AF538" i="64" a="1"/>
  <c r="BV999" i="64" a="1"/>
  <c r="Z1637" i="64" a="1"/>
  <c r="BV1356" i="64" a="1"/>
  <c r="AG2876" i="64" a="1"/>
  <c r="AF842" i="64" a="1"/>
  <c r="BV2203" i="64" a="1"/>
  <c r="AF2822" i="64" a="1"/>
  <c r="AF2779" i="64" a="1"/>
  <c r="BW1515" i="64"/>
  <c r="AF2067" i="64" a="1"/>
  <c r="AF1716" i="64" a="1"/>
  <c r="AN16" i="1393" l="1"/>
  <c r="BY15" i="1393"/>
  <c r="BY21" i="1393"/>
  <c r="BY10" i="1393"/>
  <c r="BY14" i="861" s="1"/>
  <c r="BX14" i="1393"/>
  <c r="BZ2" i="1389"/>
  <c r="BZ2" i="1391"/>
  <c r="BY1" i="1389"/>
  <c r="BY1" i="1391"/>
  <c r="AN16" i="1391"/>
  <c r="BX13" i="1389"/>
  <c r="BX4" i="1389"/>
  <c r="BX4" i="1391"/>
  <c r="BY3" i="1389"/>
  <c r="BY22" i="1389" s="1"/>
  <c r="BY3" i="1391"/>
  <c r="BW14" i="1391"/>
  <c r="BY7" i="1389"/>
  <c r="BY7" i="1391"/>
  <c r="BX21" i="1391"/>
  <c r="BX10" i="1391"/>
  <c r="BX13" i="861" s="1"/>
  <c r="BX15" i="1391"/>
  <c r="BX1424" i="64" a="1"/>
  <c r="BX1424" i="64" s="1"/>
  <c r="BX1425" i="64" a="1"/>
  <c r="BX1425" i="64" s="1"/>
  <c r="BX1513" i="64" a="1"/>
  <c r="BX1513" i="64" s="1"/>
  <c r="BX1514" i="64" a="1"/>
  <c r="BX1514" i="64" s="1"/>
  <c r="BX1469" i="64" a="1"/>
  <c r="BX1469" i="64" s="1"/>
  <c r="BX1491" i="64" a="1"/>
  <c r="BX1491" i="64" s="1"/>
  <c r="BX1402" i="64" a="1"/>
  <c r="BX1402" i="64" s="1"/>
  <c r="BX1447" i="64" a="1"/>
  <c r="BX1447" i="64" s="1"/>
  <c r="BW21" i="863"/>
  <c r="BL653" i="64"/>
  <c r="BL657" i="64" s="1"/>
  <c r="BL649" i="64"/>
  <c r="BM644" i="64"/>
  <c r="BM648" i="64" s="1"/>
  <c r="BX656" i="64" a="1"/>
  <c r="BX656" i="64" s="1"/>
  <c r="BX652" i="64" a="1"/>
  <c r="BX652" i="64" s="1"/>
  <c r="BX646" i="64" a="1"/>
  <c r="BX646" i="64" s="1"/>
  <c r="BX647" i="64" s="1"/>
  <c r="BW20" i="864"/>
  <c r="BW100" i="861" s="1"/>
  <c r="BW101" i="861" s="1"/>
  <c r="Z1637" i="64"/>
  <c r="BW33" i="863"/>
  <c r="BW17" i="863" s="1"/>
  <c r="BW33" i="861" s="1"/>
  <c r="BW44" i="863"/>
  <c r="AF538" i="64"/>
  <c r="BX4" i="64"/>
  <c r="BY3" i="64"/>
  <c r="BY7" i="64"/>
  <c r="BZ2" i="64"/>
  <c r="BY1" i="64"/>
  <c r="BI512" i="64"/>
  <c r="BJ511" i="64"/>
  <c r="BI514" i="64"/>
  <c r="BM460" i="64"/>
  <c r="BL461" i="64"/>
  <c r="BL463" i="64"/>
  <c r="BX343" i="64"/>
  <c r="BZ2" i="864"/>
  <c r="BX4" i="864"/>
  <c r="BX4" i="863"/>
  <c r="BY7" i="863"/>
  <c r="BY7" i="864"/>
  <c r="BY1" i="864"/>
  <c r="BY1" i="863"/>
  <c r="BY3" i="863"/>
  <c r="BY3" i="864"/>
  <c r="BZ3" i="861"/>
  <c r="BZ3" i="1393" s="1"/>
  <c r="BY4" i="861"/>
  <c r="BY4" i="1393" s="1"/>
  <c r="U774" i="64"/>
  <c r="U778" i="64" s="1"/>
  <c r="V774" i="64" s="1"/>
  <c r="T783" i="64"/>
  <c r="X888" i="64"/>
  <c r="W412" i="64"/>
  <c r="W410" i="64"/>
  <c r="X406" i="64" s="1"/>
  <c r="Y887" i="64" a="1"/>
  <c r="Y887" i="64" s="1"/>
  <c r="W1546" i="64"/>
  <c r="X1542" i="64" s="1"/>
  <c r="W1548" i="64"/>
  <c r="AF205" i="64" a="1"/>
  <c r="AF205" i="64" s="1"/>
  <c r="V775" i="64"/>
  <c r="V777" i="64" s="1"/>
  <c r="V767" i="64" s="1"/>
  <c r="V769" i="64" s="1"/>
  <c r="W1639" i="64"/>
  <c r="BS93" i="861"/>
  <c r="BV1949" i="64"/>
  <c r="BV1958" i="64" s="1"/>
  <c r="BS64" i="861"/>
  <c r="BU46" i="861"/>
  <c r="BT46" i="861"/>
  <c r="BW1956" i="64" a="1"/>
  <c r="BW1956" i="64" s="1"/>
  <c r="BW1957" i="64" a="1"/>
  <c r="BW1957" i="64" s="1"/>
  <c r="BP1965" i="64"/>
  <c r="BV1356" i="64"/>
  <c r="BV1788" i="64"/>
  <c r="BV1790" i="64" s="1"/>
  <c r="BW1789" i="64" a="1"/>
  <c r="BW1789" i="64" s="1"/>
  <c r="BW1787" i="64" a="1"/>
  <c r="BW1787" i="64" s="1"/>
  <c r="BW359" i="64" a="1"/>
  <c r="BW359" i="64" s="1"/>
  <c r="BW357" i="64" a="1"/>
  <c r="BW357" i="64" s="1"/>
  <c r="BV358" i="64"/>
  <c r="BV360" i="64" s="1"/>
  <c r="BW432" i="64" a="1"/>
  <c r="BW432" i="64" s="1"/>
  <c r="BW356" i="64" a="1"/>
  <c r="BW356" i="64" s="1"/>
  <c r="BW483" i="64" a="1"/>
  <c r="BW483" i="64" s="1"/>
  <c r="BV1544" i="64"/>
  <c r="BV1545" i="64" s="1"/>
  <c r="BV408" i="64"/>
  <c r="BW1543" i="64" a="1"/>
  <c r="BW1543" i="64" s="1"/>
  <c r="BW407" i="64" a="1"/>
  <c r="BW407" i="64" s="1"/>
  <c r="BV1251" i="64"/>
  <c r="BV1183" i="64"/>
  <c r="BW1182" i="64" a="1"/>
  <c r="BW1182" i="64" s="1"/>
  <c r="BW1250" i="64" a="1"/>
  <c r="BW1250" i="64" s="1"/>
  <c r="BU1258" i="64"/>
  <c r="BU1252" i="64"/>
  <c r="BU1259" i="64" s="1"/>
  <c r="BV2361" i="64"/>
  <c r="BV2370" i="64" s="1"/>
  <c r="BV2371" i="64" s="1" a="1"/>
  <c r="BV2371" i="64" s="1"/>
  <c r="BW2362" i="64" a="1"/>
  <c r="BW2362" i="64" s="1"/>
  <c r="CI2392" i="64"/>
  <c r="CI2394" i="64" s="1"/>
  <c r="BV1139" i="64"/>
  <c r="BV2203" i="64"/>
  <c r="BV2205" i="64" s="1"/>
  <c r="BT1154" i="64" a="1"/>
  <c r="BT1154" i="64" s="1"/>
  <c r="BW2202" i="64" a="1"/>
  <c r="BW2202" i="64" s="1"/>
  <c r="BW1140" i="64" a="1"/>
  <c r="BW1140" i="64" s="1"/>
  <c r="BU1153" i="64"/>
  <c r="BU1148" i="64"/>
  <c r="BW1310" i="64" a="1"/>
  <c r="BW1310" i="64" s="1"/>
  <c r="BW2204" i="64" a="1"/>
  <c r="BW2204" i="64" s="1"/>
  <c r="BV1308" i="64"/>
  <c r="BV1309" i="64" s="1"/>
  <c r="BV1311" i="64" s="1"/>
  <c r="BW1306" i="64" a="1"/>
  <c r="BW1306" i="64" s="1"/>
  <c r="BW1307" i="64" a="1"/>
  <c r="BW1307" i="64" s="1"/>
  <c r="BW776" i="64" a="1"/>
  <c r="BW776" i="64" s="1"/>
  <c r="BW765" i="64" a="1"/>
  <c r="BW765" i="64" s="1"/>
  <c r="BW782" i="64" a="1"/>
  <c r="BW782" i="64" s="1"/>
  <c r="BW768" i="64" a="1"/>
  <c r="BW768" i="64" s="1"/>
  <c r="BQ2416" i="64"/>
  <c r="BV137" i="64"/>
  <c r="BV122" i="64"/>
  <c r="BW107" i="64" a="1"/>
  <c r="BW107" i="64" s="1"/>
  <c r="BW1622" i="64" a="1"/>
  <c r="BW1622" i="64" s="1"/>
  <c r="BV134" i="64"/>
  <c r="BV133" i="64"/>
  <c r="BV120" i="64"/>
  <c r="BV135" i="64"/>
  <c r="BV121" i="64"/>
  <c r="BV136" i="64"/>
  <c r="BV119" i="64"/>
  <c r="BV118" i="64"/>
  <c r="BU123" i="64"/>
  <c r="BR140" i="64"/>
  <c r="BW115" i="64" a="1"/>
  <c r="BW115" i="64" s="1"/>
  <c r="BW126" i="64" a="1"/>
  <c r="BW126" i="64" s="1"/>
  <c r="BW128" i="64" a="1"/>
  <c r="BW128" i="64" s="1"/>
  <c r="BW127" i="64" a="1"/>
  <c r="BW127" i="64" s="1"/>
  <c r="BW129" i="64" a="1"/>
  <c r="BW129" i="64" s="1"/>
  <c r="BW130" i="64" a="1"/>
  <c r="BW130" i="64" s="1"/>
  <c r="BW114" i="64" a="1"/>
  <c r="BW114" i="64" s="1"/>
  <c r="BW113" i="64" a="1"/>
  <c r="BW113" i="64" s="1"/>
  <c r="BW112" i="64" a="1"/>
  <c r="BW112" i="64" s="1"/>
  <c r="BW111" i="64" a="1"/>
  <c r="BW111" i="64" s="1"/>
  <c r="BS138" i="64"/>
  <c r="BW342" i="64" a="1"/>
  <c r="BW342" i="64" s="1"/>
  <c r="BW103" i="64" a="1"/>
  <c r="BW103" i="64" s="1"/>
  <c r="BW106" i="64" a="1"/>
  <c r="BW106" i="64" s="1"/>
  <c r="BW105" i="64" a="1"/>
  <c r="BW105" i="64" s="1"/>
  <c r="BW104" i="64" a="1"/>
  <c r="BW104" i="64" s="1"/>
  <c r="BV108" i="64"/>
  <c r="BW1380" i="64" a="1"/>
  <c r="BW1380" i="64" s="1"/>
  <c r="AG2592" i="64"/>
  <c r="BS1110" i="64"/>
  <c r="BT1109" i="64"/>
  <c r="BT1110" i="64" s="1"/>
  <c r="BV1104" i="64"/>
  <c r="BV1105" i="64"/>
  <c r="BV1106" i="64"/>
  <c r="BU1107" i="64"/>
  <c r="BV1102" i="64"/>
  <c r="BW1099" i="64" a="1"/>
  <c r="BW1099" i="64" s="1"/>
  <c r="BW1095" i="64" a="1"/>
  <c r="BW1095" i="64" s="1"/>
  <c r="BW1096" i="64" a="1"/>
  <c r="BW1096" i="64" s="1"/>
  <c r="BW1097" i="64" a="1"/>
  <c r="BW1097" i="64" s="1"/>
  <c r="BW1098" i="64" a="1"/>
  <c r="BW1098" i="64" s="1"/>
  <c r="BV1103" i="64"/>
  <c r="BU1092" i="64"/>
  <c r="BV1091" i="64"/>
  <c r="BV1090" i="64"/>
  <c r="BV1089" i="64"/>
  <c r="BV1088" i="64"/>
  <c r="BW1068" i="64" a="1"/>
  <c r="BW1068" i="64" s="1"/>
  <c r="BW1076" i="64" s="1"/>
  <c r="BW1082" i="64" a="1"/>
  <c r="BW1082" i="64" s="1"/>
  <c r="BW1083" i="64" a="1"/>
  <c r="BW1083" i="64" s="1"/>
  <c r="BW1084" i="64" a="1"/>
  <c r="BW1084" i="64" s="1"/>
  <c r="BW1080" i="64" a="1"/>
  <c r="BW1080" i="64" s="1"/>
  <c r="BW1064" i="64" a="1"/>
  <c r="BW1064" i="64" s="1"/>
  <c r="BW1072" i="64" s="1"/>
  <c r="BW1065" i="64" a="1"/>
  <c r="BW1065" i="64" s="1"/>
  <c r="BW1073" i="64" s="1"/>
  <c r="BW1081" i="64" a="1"/>
  <c r="BW1081" i="64" s="1"/>
  <c r="BW1066" i="64" a="1"/>
  <c r="BW1066" i="64" s="1"/>
  <c r="BW1067" i="64" a="1"/>
  <c r="BW1067" i="64" s="1"/>
  <c r="BW1075" i="64" s="1"/>
  <c r="BV1087" i="64"/>
  <c r="BW204" i="64" a="1"/>
  <c r="BW204" i="64" s="1"/>
  <c r="BV1039" i="64"/>
  <c r="BV1041" i="64" s="1"/>
  <c r="BT1359" i="64"/>
  <c r="BU1358" i="64"/>
  <c r="BW327" i="64" a="1"/>
  <c r="BW327" i="64" s="1"/>
  <c r="BW1355" i="64" a="1"/>
  <c r="BW1355" i="64" s="1"/>
  <c r="BW308" i="64" a="1"/>
  <c r="BW308" i="64" s="1"/>
  <c r="BW1040" i="64" a="1"/>
  <c r="BW1040" i="64" s="1"/>
  <c r="BW1006" i="64" a="1"/>
  <c r="BW1006" i="64" s="1"/>
  <c r="BW295" i="64" a="1"/>
  <c r="BW295" i="64" s="1"/>
  <c r="BU1003" i="64"/>
  <c r="BV999" i="64"/>
  <c r="BV1007" i="64" s="1"/>
  <c r="BW1002" i="64" a="1"/>
  <c r="BW1002" i="64" s="1"/>
  <c r="BW998" i="64" a="1"/>
  <c r="BW998" i="64" s="1"/>
  <c r="BX255" i="64"/>
  <c r="CA2" i="861"/>
  <c r="CA2" i="1393" s="1"/>
  <c r="BZ1" i="861"/>
  <c r="BZ1" i="1393" s="1"/>
  <c r="BZ7" i="861"/>
  <c r="BZ7" i="1393"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277" i="64"/>
  <c r="AH274" i="64"/>
  <c r="AH273" i="64"/>
  <c r="AH256" i="64"/>
  <c r="AH257" i="64"/>
  <c r="AH275" i="64"/>
  <c r="AH258" i="64"/>
  <c r="AH276" i="64"/>
  <c r="AG259" i="64"/>
  <c r="BK3" i="860"/>
  <c r="BK4" i="860" s="1"/>
  <c r="BL2" i="860"/>
  <c r="BK1" i="860"/>
  <c r="BK7" i="860"/>
  <c r="AF965" i="64"/>
  <c r="AF975" i="64" s="1"/>
  <c r="AE975" i="64"/>
  <c r="AE2705" i="64"/>
  <c r="AG969" i="64" a="1"/>
  <c r="AG969" i="64" s="1"/>
  <c r="AG964" i="64" a="1"/>
  <c r="AG964" i="64" s="1"/>
  <c r="AF585" i="64"/>
  <c r="AF2697" i="64"/>
  <c r="AG2690" i="64" a="1"/>
  <c r="AG2690" i="64" s="1"/>
  <c r="AG2691" i="64" a="1"/>
  <c r="AG2691" i="64" s="1"/>
  <c r="AG2692" i="64" a="1"/>
  <c r="AG2692" i="64" s="1"/>
  <c r="AG2693" i="64" a="1"/>
  <c r="AG2693" i="64" s="1"/>
  <c r="AG2694" i="64" a="1"/>
  <c r="AG2694" i="64" s="1"/>
  <c r="AG2689" i="64" a="1"/>
  <c r="AG2689" i="64" s="1"/>
  <c r="AG2688" i="64" a="1"/>
  <c r="AG2688" i="64" s="1"/>
  <c r="AG2695" i="64" a="1"/>
  <c r="AG2695" i="64" s="1"/>
  <c r="AG2696" i="64" a="1"/>
  <c r="AG2696" i="64" s="1"/>
  <c r="AG561" i="64" a="1"/>
  <c r="AG561" i="64" s="1"/>
  <c r="AG584" i="64" a="1"/>
  <c r="AG584" i="64" s="1"/>
  <c r="AG583" i="64" a="1"/>
  <c r="AG583" i="64" s="1"/>
  <c r="AF562" i="64"/>
  <c r="AG2876" i="64"/>
  <c r="AG2842" i="64"/>
  <c r="AF2801" i="64"/>
  <c r="AF2779" i="64"/>
  <c r="AG3134" i="64" a="1"/>
  <c r="AG3134" i="64" s="1"/>
  <c r="AG2780" i="64" a="1"/>
  <c r="AG2780" i="64" s="1"/>
  <c r="AG2800" i="64" a="1"/>
  <c r="AG2800" i="64" s="1"/>
  <c r="BQ2457" i="64"/>
  <c r="BP2459" i="64"/>
  <c r="BQ2436" i="64"/>
  <c r="BQ2438" i="64" s="1"/>
  <c r="AC2333" i="64"/>
  <c r="AC2335" i="64" s="1"/>
  <c r="AC2336" i="64" s="1"/>
  <c r="AD2324" i="64"/>
  <c r="AE2322" i="64"/>
  <c r="AE2331" i="64"/>
  <c r="AE2323" i="64"/>
  <c r="AE2332" i="64"/>
  <c r="AG2328" i="64" a="1"/>
  <c r="AG2328" i="64" s="1"/>
  <c r="AG2327" i="64" a="1"/>
  <c r="AG2327" i="64" s="1"/>
  <c r="AG2319" i="64" a="1"/>
  <c r="AG2319" i="64" s="1"/>
  <c r="AG2318" i="64" a="1"/>
  <c r="AG2318" i="64" s="1"/>
  <c r="AF2315" i="64"/>
  <c r="AF2314" i="64"/>
  <c r="AG2309" i="64" a="1"/>
  <c r="AG2309" i="64" s="1"/>
  <c r="AG2310" i="64" a="1"/>
  <c r="AG2310" i="64" s="1"/>
  <c r="AF2822" i="64"/>
  <c r="AG2821" i="64" a="1"/>
  <c r="AG2821" i="64" s="1"/>
  <c r="AG840" i="64" a="1"/>
  <c r="AG840" i="64" s="1"/>
  <c r="AH2591" i="64"/>
  <c r="AH2592" i="64" s="1"/>
  <c r="AF2067" i="64"/>
  <c r="AF1716" i="64"/>
  <c r="AF2230" i="64"/>
  <c r="AF1333" i="64"/>
  <c r="AF866" i="64"/>
  <c r="AF842" i="64"/>
  <c r="AE58" i="64"/>
  <c r="AG835" i="64" a="1"/>
  <c r="AG835" i="64" s="1"/>
  <c r="AG71" i="64" a="1"/>
  <c r="AG71" i="64" s="1"/>
  <c r="AG560" i="64" a="1"/>
  <c r="AG560" i="64" s="1"/>
  <c r="AG51" i="64" a="1"/>
  <c r="AG51" i="64" s="1"/>
  <c r="AG55" i="64" a="1"/>
  <c r="AG55" i="64" s="1"/>
  <c r="AG56" i="64" a="1"/>
  <c r="AG56" i="64" s="1"/>
  <c r="AF52" i="64"/>
  <c r="AG49" i="64" a="1"/>
  <c r="AG49" i="64" s="1"/>
  <c r="AG50" i="64" a="1"/>
  <c r="AG50" i="64" s="1"/>
  <c r="AG865" i="64" a="1"/>
  <c r="AG865" i="64" s="1"/>
  <c r="AG3031" i="64" a="1"/>
  <c r="AG3031" i="64" s="1"/>
  <c r="AG3108" i="64" a="1"/>
  <c r="AG3108" i="64" s="1"/>
  <c r="AG3082" i="64" a="1"/>
  <c r="AG3082" i="64" s="1"/>
  <c r="AG3057" i="64" a="1"/>
  <c r="AG3057" i="64" s="1"/>
  <c r="AG2206" i="64" a="1"/>
  <c r="AG2206" i="64" s="1"/>
  <c r="AG2207" i="64" s="1"/>
  <c r="AF89" i="64"/>
  <c r="AG85" i="64" a="1"/>
  <c r="AG85" i="64" s="1"/>
  <c r="AG86" i="64" a="1"/>
  <c r="AG86" i="64" s="1"/>
  <c r="AG87" i="64" a="1"/>
  <c r="AG87" i="64" s="1"/>
  <c r="AG88" i="64" a="1"/>
  <c r="AG88" i="64" s="1"/>
  <c r="AG2148" i="64" a="1"/>
  <c r="AG2148" i="64" s="1"/>
  <c r="AG2149" i="64" s="1"/>
  <c r="AG537" i="64" a="1"/>
  <c r="AG537" i="64" s="1"/>
  <c r="AG3158" i="64" a="1"/>
  <c r="AG3158" i="64" s="1"/>
  <c r="AG2068" i="64" a="1"/>
  <c r="AG2068" i="64" s="1"/>
  <c r="AG2486" i="64" a="1"/>
  <c r="AG2486" i="64" s="1"/>
  <c r="AG2494" i="64" s="1"/>
  <c r="AG2229" i="64" a="1"/>
  <c r="AG2229" i="64" s="1"/>
  <c r="AG2231" i="64" a="1"/>
  <c r="AG2231" i="64" s="1"/>
  <c r="AG2237" i="64" a="1"/>
  <c r="AG2237" i="64" s="1"/>
  <c r="AG1715" i="64" a="1"/>
  <c r="AG1715" i="64" s="1"/>
  <c r="AG1332" i="64" a="1"/>
  <c r="AG1332" i="64" s="1"/>
  <c r="BW1183" i="64" a="1"/>
  <c r="AG965" i="64" a="1"/>
  <c r="BW999" i="64" a="1"/>
  <c r="Y888" i="64" a="1"/>
  <c r="BX1515" i="64"/>
  <c r="AG842" i="64" a="1"/>
  <c r="AH2876" i="64" a="1"/>
  <c r="BW1139" i="64" a="1"/>
  <c r="BW2203" i="64" a="1"/>
  <c r="AA1637" i="64" a="1"/>
  <c r="AG2822" i="64" a="1"/>
  <c r="BW408" i="64" a="1"/>
  <c r="BW1039" i="64" a="1"/>
  <c r="BX1470" i="64"/>
  <c r="AG2314" i="64" a="1"/>
  <c r="AH2842" i="64" a="1"/>
  <c r="AG2779" i="64" a="1"/>
  <c r="BW1381" i="64"/>
  <c r="BX1426" i="64"/>
  <c r="BW2361" i="64" a="1"/>
  <c r="AG562" i="64" a="1"/>
  <c r="AG2315" i="64" a="1"/>
  <c r="AG2230" i="64" a="1"/>
  <c r="AG538" i="64" a="1"/>
  <c r="BW1356" i="64" a="1"/>
  <c r="BX1403" i="64"/>
  <c r="BV1358" i="64" a="1"/>
  <c r="BW1251" i="64" a="1"/>
  <c r="AG2801" i="64" a="1"/>
  <c r="AG866" i="64" a="1"/>
  <c r="BW1544" i="64" a="1"/>
  <c r="BU1359" i="64" a="1"/>
  <c r="BX1448" i="64"/>
  <c r="BX1492" i="64"/>
  <c r="BW1788" i="64" a="1"/>
  <c r="AG585" i="64" a="1"/>
  <c r="AG1716" i="64" a="1"/>
  <c r="AG1333" i="64" a="1"/>
  <c r="AG2067" i="64" a="1"/>
  <c r="BY14" i="1393" l="1"/>
  <c r="BZ10" i="1393"/>
  <c r="BZ14" i="861" s="1"/>
  <c r="BZ21" i="1393"/>
  <c r="BZ15" i="1393"/>
  <c r="AN17" i="1393"/>
  <c r="BY13" i="1389"/>
  <c r="BZ1" i="1389"/>
  <c r="BZ1" i="1391"/>
  <c r="CA2" i="1389"/>
  <c r="CA2" i="1391"/>
  <c r="BY15" i="1391"/>
  <c r="BY21" i="1391"/>
  <c r="BY10" i="1391"/>
  <c r="BY13" i="861" s="1"/>
  <c r="BZ7" i="1389"/>
  <c r="BZ7" i="1391"/>
  <c r="AN17" i="1391"/>
  <c r="BY4" i="1389"/>
  <c r="BY4" i="1391"/>
  <c r="BX14" i="1391"/>
  <c r="BZ3" i="1389"/>
  <c r="BZ13" i="1389" s="1"/>
  <c r="BZ3" i="1391"/>
  <c r="AV24" i="861"/>
  <c r="BY1424" i="64" a="1"/>
  <c r="BY1424" i="64" s="1"/>
  <c r="BY1425" i="64" a="1"/>
  <c r="BY1425" i="64" s="1"/>
  <c r="BY1513" i="64" a="1"/>
  <c r="BY1513" i="64" s="1"/>
  <c r="BY1514" i="64" a="1"/>
  <c r="BY1514" i="64" s="1"/>
  <c r="BY1469" i="64" a="1"/>
  <c r="BY1469" i="64" s="1"/>
  <c r="BY1491" i="64" a="1"/>
  <c r="BY1491" i="64" s="1"/>
  <c r="BY1402" i="64" a="1"/>
  <c r="BY1402" i="64" s="1"/>
  <c r="BY1447" i="64" a="1"/>
  <c r="BY1447" i="64" s="1"/>
  <c r="BX20" i="864"/>
  <c r="BX100" i="861" s="1"/>
  <c r="BX101" i="861" s="1"/>
  <c r="BY652" i="64" a="1"/>
  <c r="BY652" i="64" s="1"/>
  <c r="BY646" i="64" a="1"/>
  <c r="BY646" i="64" s="1"/>
  <c r="BY647" i="64" s="1"/>
  <c r="BY656" i="64" a="1"/>
  <c r="BY656" i="64" s="1"/>
  <c r="BM653" i="64"/>
  <c r="BM657" i="64" s="1"/>
  <c r="BM649" i="64"/>
  <c r="BN644" i="64"/>
  <c r="BN648" i="64" s="1"/>
  <c r="BX21" i="863"/>
  <c r="AA1637" i="64"/>
  <c r="BX33" i="863"/>
  <c r="BX17" i="863" s="1"/>
  <c r="BX33" i="861" s="1"/>
  <c r="BX44" i="863"/>
  <c r="AG538" i="64"/>
  <c r="BY4" i="64"/>
  <c r="BZ3" i="64"/>
  <c r="CA2" i="64"/>
  <c r="BZ7" i="64"/>
  <c r="BZ1" i="64"/>
  <c r="BN460" i="64"/>
  <c r="BM461" i="64"/>
  <c r="BM463" i="64"/>
  <c r="BJ512" i="64"/>
  <c r="BK511" i="64"/>
  <c r="BJ514" i="64"/>
  <c r="BY343" i="64"/>
  <c r="CA2" i="864"/>
  <c r="BY4" i="863"/>
  <c r="BY4" i="864"/>
  <c r="BZ7" i="864"/>
  <c r="BZ7" i="863"/>
  <c r="BZ3" i="864"/>
  <c r="BZ3" i="863"/>
  <c r="BZ1" i="864"/>
  <c r="BZ1" i="863"/>
  <c r="U783" i="64"/>
  <c r="U779" i="64"/>
  <c r="CA3" i="861"/>
  <c r="CA3" i="1393" s="1"/>
  <c r="BZ4" i="861"/>
  <c r="BZ4" i="1393" s="1"/>
  <c r="Y888" i="64"/>
  <c r="AG205" i="64" a="1"/>
  <c r="AG205" i="64" s="1"/>
  <c r="Z887" i="64" a="1"/>
  <c r="Z887" i="64" s="1"/>
  <c r="X410" i="64"/>
  <c r="Y406" i="64" s="1"/>
  <c r="X412" i="64"/>
  <c r="V770" i="64"/>
  <c r="V778" i="64"/>
  <c r="X1546" i="64"/>
  <c r="Y1542" i="64" s="1"/>
  <c r="X1548" i="64"/>
  <c r="X1639" i="64"/>
  <c r="BT93" i="861"/>
  <c r="BU93" i="861"/>
  <c r="BW1949" i="64"/>
  <c r="BW1958" i="64" s="1"/>
  <c r="BW1961" i="64" s="1"/>
  <c r="BT64" i="861"/>
  <c r="BV1961" i="64"/>
  <c r="BX1957" i="64" a="1"/>
  <c r="BX1957" i="64" s="1"/>
  <c r="BX1956" i="64" a="1"/>
  <c r="BX1956" i="64" s="1"/>
  <c r="BQ1965" i="64"/>
  <c r="BW1356" i="64"/>
  <c r="BW1788" i="64"/>
  <c r="BW1790" i="64" s="1"/>
  <c r="BX1789" i="64" a="1"/>
  <c r="BX1789" i="64" s="1"/>
  <c r="BX1787" i="64" a="1"/>
  <c r="BX1787" i="64" s="1"/>
  <c r="BX359" i="64" a="1"/>
  <c r="BX359" i="64" s="1"/>
  <c r="BX357" i="64" a="1"/>
  <c r="BX357" i="64" s="1"/>
  <c r="BW358" i="64"/>
  <c r="BW360" i="64" s="1"/>
  <c r="BX432" i="64" a="1"/>
  <c r="BX432" i="64" s="1"/>
  <c r="BX356" i="64" a="1"/>
  <c r="BX356" i="64" s="1"/>
  <c r="BX483" i="64" a="1"/>
  <c r="BX483" i="64" s="1"/>
  <c r="BW408" i="64"/>
  <c r="BW1544" i="64"/>
  <c r="BW1545" i="64" s="1"/>
  <c r="BX1543" i="64" a="1"/>
  <c r="BX1543" i="64" s="1"/>
  <c r="BX407" i="64" a="1"/>
  <c r="BX407" i="64" s="1"/>
  <c r="BW1251" i="64"/>
  <c r="BW1183" i="64"/>
  <c r="BX1182" i="64" a="1"/>
  <c r="BX1182" i="64" s="1"/>
  <c r="BX1250" i="64" a="1"/>
  <c r="BX1250" i="64" s="1"/>
  <c r="BV1258" i="64"/>
  <c r="BV1252" i="64"/>
  <c r="BV1259" i="64" s="1"/>
  <c r="BW2361" i="64"/>
  <c r="BW2370" i="64" s="1"/>
  <c r="BW2371" i="64" s="1" a="1"/>
  <c r="BW2371" i="64" s="1"/>
  <c r="BX2362" i="64" a="1"/>
  <c r="BX2362" i="64" s="1"/>
  <c r="CJ2392" i="64"/>
  <c r="CJ2394" i="64" s="1"/>
  <c r="BW1139" i="64"/>
  <c r="BW2203" i="64"/>
  <c r="BW2205" i="64" s="1"/>
  <c r="BU1154" i="64" a="1"/>
  <c r="BU1154" i="64" s="1"/>
  <c r="BX2202" i="64" a="1"/>
  <c r="BX2202" i="64" s="1"/>
  <c r="BX1140" i="64" a="1"/>
  <c r="BX1140" i="64" s="1"/>
  <c r="BV1153" i="64"/>
  <c r="BV1148" i="64"/>
  <c r="BX1310" i="64" a="1"/>
  <c r="BX1310" i="64" s="1"/>
  <c r="BX2204" i="64" a="1"/>
  <c r="BX2204" i="64" s="1"/>
  <c r="BW1308" i="64"/>
  <c r="BW1309" i="64" s="1"/>
  <c r="BW1311" i="64" s="1"/>
  <c r="BX1306" i="64" a="1"/>
  <c r="BX1306" i="64" s="1"/>
  <c r="BX1307" i="64" a="1"/>
  <c r="BX1307" i="64" s="1"/>
  <c r="BX776" i="64" a="1"/>
  <c r="BX776" i="64" s="1"/>
  <c r="BX765" i="64" a="1"/>
  <c r="BX765" i="64" s="1"/>
  <c r="BX782" i="64" a="1"/>
  <c r="BX782" i="64" s="1"/>
  <c r="BX768" i="64" a="1"/>
  <c r="BX768" i="64" s="1"/>
  <c r="BR2416" i="64"/>
  <c r="BX107" i="64" a="1"/>
  <c r="BX107" i="64" s="1"/>
  <c r="BX1622" i="64" a="1"/>
  <c r="BX1622" i="64" s="1"/>
  <c r="BW137" i="64"/>
  <c r="BW122" i="64"/>
  <c r="BV123" i="64"/>
  <c r="BW136" i="64"/>
  <c r="BW133" i="64"/>
  <c r="BW134" i="64"/>
  <c r="BW135" i="64"/>
  <c r="BR141" i="64"/>
  <c r="BW119" i="64"/>
  <c r="BW120" i="64"/>
  <c r="BW121" i="64"/>
  <c r="BW118" i="64"/>
  <c r="BS140" i="64"/>
  <c r="BS141" i="64" s="1"/>
  <c r="BX126" i="64" a="1"/>
  <c r="BX126" i="64" s="1"/>
  <c r="BX128" i="64" a="1"/>
  <c r="BX128" i="64" s="1"/>
  <c r="BX127" i="64" a="1"/>
  <c r="BX127" i="64" s="1"/>
  <c r="BX129" i="64" a="1"/>
  <c r="BX129" i="64" s="1"/>
  <c r="BX114" i="64" a="1"/>
  <c r="BX114" i="64" s="1"/>
  <c r="BX130" i="64" a="1"/>
  <c r="BX130" i="64" s="1"/>
  <c r="BX113" i="64" a="1"/>
  <c r="BX113" i="64" s="1"/>
  <c r="BX112" i="64" a="1"/>
  <c r="BX112" i="64" s="1"/>
  <c r="BX111" i="64" a="1"/>
  <c r="BX111" i="64" s="1"/>
  <c r="BX115" i="64" a="1"/>
  <c r="BX115" i="64" s="1"/>
  <c r="BT138" i="64"/>
  <c r="BT140" i="64" s="1"/>
  <c r="BT141" i="64" s="1"/>
  <c r="BX342" i="64" a="1"/>
  <c r="BX342" i="64" s="1"/>
  <c r="BX106" i="64" a="1"/>
  <c r="BX106" i="64" s="1"/>
  <c r="BX105" i="64" a="1"/>
  <c r="BX105" i="64" s="1"/>
  <c r="BX104" i="64" a="1"/>
  <c r="BX104" i="64" s="1"/>
  <c r="BX103" i="64" a="1"/>
  <c r="BX103" i="64" s="1"/>
  <c r="BW108" i="64"/>
  <c r="BX1380" i="64" a="1"/>
  <c r="BX1380" i="64" s="1"/>
  <c r="X2495" i="64" a="1"/>
  <c r="X2495" i="64" s="1"/>
  <c r="BW1074" i="64"/>
  <c r="BW1104" i="64" s="1"/>
  <c r="BU1109" i="64"/>
  <c r="BW1103" i="64"/>
  <c r="BW1105" i="64"/>
  <c r="BW1102" i="64"/>
  <c r="BV1107" i="64"/>
  <c r="BW1106" i="64"/>
  <c r="BX1099" i="64" a="1"/>
  <c r="BX1099" i="64" s="1"/>
  <c r="BX1095" i="64" a="1"/>
  <c r="BX1095" i="64" s="1"/>
  <c r="BX1096" i="64" a="1"/>
  <c r="BX1096" i="64" s="1"/>
  <c r="BX1097" i="64" a="1"/>
  <c r="BX1097" i="64" s="1"/>
  <c r="BX1098" i="64" a="1"/>
  <c r="BX1098" i="64" s="1"/>
  <c r="BW1087" i="64"/>
  <c r="BV1092" i="64"/>
  <c r="BW1090" i="64"/>
  <c r="BW1088" i="64"/>
  <c r="BX1067" i="64" a="1"/>
  <c r="BX1067" i="64" s="1"/>
  <c r="BX1075" i="64" s="1"/>
  <c r="BX1068" i="64" a="1"/>
  <c r="BX1068" i="64" s="1"/>
  <c r="BX1076" i="64" s="1"/>
  <c r="BX1082" i="64" a="1"/>
  <c r="BX1082" i="64" s="1"/>
  <c r="BX1083" i="64" a="1"/>
  <c r="BX1083" i="64" s="1"/>
  <c r="BX1084" i="64" a="1"/>
  <c r="BX1084" i="64" s="1"/>
  <c r="BX1066" i="64" a="1"/>
  <c r="BX1066" i="64" s="1"/>
  <c r="BX1074" i="64" s="1"/>
  <c r="BX1080" i="64" a="1"/>
  <c r="BX1080" i="64" s="1"/>
  <c r="BX1064" i="64" a="1"/>
  <c r="BX1064" i="64" s="1"/>
  <c r="BX1065" i="64" a="1"/>
  <c r="BX1065" i="64" s="1"/>
  <c r="BX1081" i="64" a="1"/>
  <c r="BX1081" i="64" s="1"/>
  <c r="BW1091" i="64"/>
  <c r="BX204" i="64" a="1"/>
  <c r="BX204" i="64" s="1"/>
  <c r="BW1039" i="64"/>
  <c r="BW1041" i="64" s="1"/>
  <c r="BU1359" i="64"/>
  <c r="BV1358" i="64"/>
  <c r="BX327" i="64" a="1"/>
  <c r="BX327" i="64" s="1"/>
  <c r="BX1355" i="64" a="1"/>
  <c r="BX1355" i="64" s="1"/>
  <c r="BX308" i="64" a="1"/>
  <c r="BX308" i="64" s="1"/>
  <c r="BX1040" i="64" a="1"/>
  <c r="BX1040" i="64" s="1"/>
  <c r="BX1006" i="64" a="1"/>
  <c r="BX1006" i="64" s="1"/>
  <c r="BX295" i="64" a="1"/>
  <c r="BX295" i="64" s="1"/>
  <c r="BV1003" i="64"/>
  <c r="BW999" i="64"/>
  <c r="BW1007" i="64" s="1"/>
  <c r="BX1002" i="64" a="1"/>
  <c r="BX1002" i="64" s="1"/>
  <c r="BX998" i="64" a="1"/>
  <c r="BX998" i="64" s="1"/>
  <c r="BY255"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393" s="1"/>
  <c r="CA1" i="861"/>
  <c r="CA1" i="1393" s="1"/>
  <c r="CA7" i="861"/>
  <c r="CA7" i="1393" s="1"/>
  <c r="AH259" i="64"/>
  <c r="AI274" i="64"/>
  <c r="AI273" i="64"/>
  <c r="AI256" i="64"/>
  <c r="AI257" i="64"/>
  <c r="AI275" i="64"/>
  <c r="AI258" i="64"/>
  <c r="AI276" i="64"/>
  <c r="AH277" i="64"/>
  <c r="BL3" i="860"/>
  <c r="BL4" i="860" s="1"/>
  <c r="BM2" i="860"/>
  <c r="BL1" i="860"/>
  <c r="BL7" i="860"/>
  <c r="AG965" i="64"/>
  <c r="AG975" i="64" s="1"/>
  <c r="AF2705" i="64"/>
  <c r="AH969" i="64" a="1"/>
  <c r="AH969" i="64" s="1"/>
  <c r="AH964" i="64" a="1"/>
  <c r="AH964" i="64" s="1"/>
  <c r="AG585" i="64"/>
  <c r="AG2697" i="64"/>
  <c r="AH2688" i="64" a="1"/>
  <c r="AH2688" i="64" s="1"/>
  <c r="AH2689" i="64" a="1"/>
  <c r="AH2689" i="64" s="1"/>
  <c r="AH2690" i="64" a="1"/>
  <c r="AH2690" i="64" s="1"/>
  <c r="AH2691" i="64" a="1"/>
  <c r="AH2691" i="64" s="1"/>
  <c r="AH2692" i="64" a="1"/>
  <c r="AH2692" i="64" s="1"/>
  <c r="AH2694" i="64" a="1"/>
  <c r="AH2694" i="64" s="1"/>
  <c r="AH2693" i="64" a="1"/>
  <c r="AH2693" i="64" s="1"/>
  <c r="AH2695" i="64" a="1"/>
  <c r="AH2695" i="64" s="1"/>
  <c r="AH2696" i="64" a="1"/>
  <c r="AH2696" i="64" s="1"/>
  <c r="AH583" i="64" a="1"/>
  <c r="AH583" i="64" s="1"/>
  <c r="AH561" i="64" a="1"/>
  <c r="AH561" i="64" s="1"/>
  <c r="AH584" i="64" a="1"/>
  <c r="AH584" i="64" s="1"/>
  <c r="AG562" i="64"/>
  <c r="AH2842" i="64"/>
  <c r="AH2876" i="64"/>
  <c r="AG2801" i="64"/>
  <c r="AG2779" i="64"/>
  <c r="AH3134" i="64" a="1"/>
  <c r="AH3134" i="64" s="1"/>
  <c r="AH2780" i="64" a="1"/>
  <c r="AH2780" i="64" s="1"/>
  <c r="AH2800" i="64" a="1"/>
  <c r="AH2800" i="64" s="1"/>
  <c r="BQ2459" i="64"/>
  <c r="BR2457" i="64"/>
  <c r="BR2436" i="64"/>
  <c r="BR2438" i="64" s="1"/>
  <c r="AD2333" i="64"/>
  <c r="AD2335" i="64" s="1"/>
  <c r="AD2336" i="64" s="1"/>
  <c r="AE2324" i="64"/>
  <c r="AE2333" i="64"/>
  <c r="AF2323" i="64"/>
  <c r="AF2332" i="64"/>
  <c r="AF2322" i="64"/>
  <c r="AF2331" i="64"/>
  <c r="AH2328" i="64" a="1"/>
  <c r="AH2328" i="64" s="1"/>
  <c r="AH2327" i="64" a="1"/>
  <c r="AH2327" i="64" s="1"/>
  <c r="AH2319" i="64" a="1"/>
  <c r="AH2319" i="64" s="1"/>
  <c r="AH2318" i="64" a="1"/>
  <c r="AH2318" i="64" s="1"/>
  <c r="AG2315" i="64"/>
  <c r="AG2314" i="64"/>
  <c r="AH2309" i="64" a="1"/>
  <c r="AH2309" i="64" s="1"/>
  <c r="AH2310" i="64" a="1"/>
  <c r="AH2310" i="64" s="1"/>
  <c r="AG2822" i="64"/>
  <c r="AH2821" i="64" a="1"/>
  <c r="AH2821" i="64" s="1"/>
  <c r="AH840" i="64" a="1"/>
  <c r="AH840" i="64" s="1"/>
  <c r="AI2591" i="64"/>
  <c r="AI2592" i="64" s="1"/>
  <c r="AG1716" i="64"/>
  <c r="AG2067" i="64"/>
  <c r="AG2230" i="64"/>
  <c r="AG1333" i="64"/>
  <c r="AG866" i="64"/>
  <c r="AG842" i="64"/>
  <c r="AF58" i="64"/>
  <c r="AH835" i="64" a="1"/>
  <c r="AH835" i="64" s="1"/>
  <c r="AH71" i="64" a="1"/>
  <c r="AH71" i="64" s="1"/>
  <c r="AH560" i="64" a="1"/>
  <c r="AH560" i="64" s="1"/>
  <c r="AH51" i="64" a="1"/>
  <c r="AH51" i="64" s="1"/>
  <c r="AH55" i="64" a="1"/>
  <c r="AH55" i="64" s="1"/>
  <c r="AH56" i="64" a="1"/>
  <c r="AH56" i="64" s="1"/>
  <c r="AG52" i="64"/>
  <c r="AH49" i="64" a="1"/>
  <c r="AH49" i="64" s="1"/>
  <c r="AH50" i="64" a="1"/>
  <c r="AH50" i="64" s="1"/>
  <c r="AH865" i="64" a="1"/>
  <c r="AH865" i="64" s="1"/>
  <c r="AH3031" i="64" a="1"/>
  <c r="AH3031" i="64" s="1"/>
  <c r="AH3057" i="64" a="1"/>
  <c r="AH3057" i="64" s="1"/>
  <c r="AH3108" i="64" a="1"/>
  <c r="AH3108" i="64" s="1"/>
  <c r="AH3082" i="64" a="1"/>
  <c r="AH3082" i="64" s="1"/>
  <c r="AH2206" i="64" a="1"/>
  <c r="AH2206" i="64" s="1"/>
  <c r="AH2207" i="64" s="1"/>
  <c r="AH86" i="64" a="1"/>
  <c r="AH86" i="64" s="1"/>
  <c r="AH87" i="64" a="1"/>
  <c r="AH87" i="64" s="1"/>
  <c r="AH88" i="64" a="1"/>
  <c r="AH88" i="64" s="1"/>
  <c r="AH85" i="64" a="1"/>
  <c r="AH85" i="64" s="1"/>
  <c r="AG89" i="64"/>
  <c r="AH2148" i="64" a="1"/>
  <c r="AH2148" i="64" s="1"/>
  <c r="AH2149" i="64" s="1"/>
  <c r="AH537" i="64" a="1"/>
  <c r="AH537" i="64" s="1"/>
  <c r="AH3158" i="64" a="1"/>
  <c r="AH3158" i="64" s="1"/>
  <c r="AH2068" i="64" a="1"/>
  <c r="AH2068" i="64" s="1"/>
  <c r="AH2486" i="64" a="1"/>
  <c r="AH2486" i="64" s="1"/>
  <c r="AH2494" i="64" s="1"/>
  <c r="AH2229" i="64" a="1"/>
  <c r="AH2229" i="64" s="1"/>
  <c r="AH2237" i="64" a="1"/>
  <c r="AH2237" i="64" s="1"/>
  <c r="AH2231" i="64" a="1"/>
  <c r="AH2231" i="64" s="1"/>
  <c r="AH1715" i="64" a="1"/>
  <c r="AH1715" i="64" s="1"/>
  <c r="AH1332" i="64" a="1"/>
  <c r="AH1332" i="64" s="1"/>
  <c r="AH2801" i="64" a="1"/>
  <c r="BX1788" i="64" a="1"/>
  <c r="BY1403" i="64"/>
  <c r="BV1359" i="64" a="1"/>
  <c r="AB1637" i="64" a="1"/>
  <c r="BX408" i="64" a="1"/>
  <c r="AH1716" i="64" a="1"/>
  <c r="BX1183" i="64" a="1"/>
  <c r="BX1544" i="64" a="1"/>
  <c r="BY1492" i="64"/>
  <c r="BY1426" i="64"/>
  <c r="AH585" i="64" a="1"/>
  <c r="AH562" i="64" a="1"/>
  <c r="AI2842" i="64" a="1"/>
  <c r="BX2361" i="64" a="1"/>
  <c r="AH538" i="64" a="1"/>
  <c r="AH2822" i="64" a="1"/>
  <c r="Z888" i="64" a="1"/>
  <c r="BW1358" i="64" a="1"/>
  <c r="AH2779" i="64" a="1"/>
  <c r="BX1381" i="64"/>
  <c r="AI2876" i="64" a="1"/>
  <c r="AH965" i="64" a="1"/>
  <c r="BX1139" i="64" a="1"/>
  <c r="AH866" i="64" a="1"/>
  <c r="AH1333" i="64" a="1"/>
  <c r="BX1251" i="64" a="1"/>
  <c r="BY1515" i="64"/>
  <c r="AH2230" i="64" a="1"/>
  <c r="BY1448" i="64"/>
  <c r="BX1356" i="64" a="1"/>
  <c r="BX1039" i="64" a="1"/>
  <c r="AH2067" i="64" a="1"/>
  <c r="AH842" i="64" a="1"/>
  <c r="BY1470" i="64"/>
  <c r="BX2203" i="64" a="1"/>
  <c r="BX999" i="64" a="1"/>
  <c r="AH2315" i="64" a="1"/>
  <c r="AH2314" i="64" a="1"/>
  <c r="CA21" i="1393" l="1"/>
  <c r="CA10" i="1393"/>
  <c r="CA14" i="861" s="1"/>
  <c r="CA15" i="1393"/>
  <c r="AO13" i="1393"/>
  <c r="AN18" i="1393"/>
  <c r="AN22" i="1393"/>
  <c r="AN19" i="861" s="1"/>
  <c r="BZ14" i="1393"/>
  <c r="CA1" i="1389"/>
  <c r="CA1" i="1391"/>
  <c r="AO13" i="1391"/>
  <c r="AN18" i="1391"/>
  <c r="AN22" i="1391"/>
  <c r="AN18" i="861" s="1"/>
  <c r="CB2" i="1389"/>
  <c r="CB2" i="1391"/>
  <c r="BY14" i="1391"/>
  <c r="BZ22" i="1389"/>
  <c r="BZ4" i="1389"/>
  <c r="BZ4" i="1391"/>
  <c r="CA3" i="1389"/>
  <c r="CA22" i="1389" s="1"/>
  <c r="CA3" i="1391"/>
  <c r="CA7" i="1389"/>
  <c r="CA7" i="1391"/>
  <c r="BZ21" i="1391"/>
  <c r="BZ10" i="1391"/>
  <c r="BZ13" i="861" s="1"/>
  <c r="BZ15" i="1391"/>
  <c r="BZ1424" i="64" a="1"/>
  <c r="BZ1424" i="64" s="1"/>
  <c r="BZ1425" i="64" a="1"/>
  <c r="BZ1425" i="64" s="1"/>
  <c r="BZ1513" i="64" a="1"/>
  <c r="BZ1513" i="64" s="1"/>
  <c r="BZ1514" i="64" a="1"/>
  <c r="BZ1514" i="64" s="1"/>
  <c r="BZ1469" i="64" a="1"/>
  <c r="BZ1469" i="64" s="1"/>
  <c r="BZ1491" i="64" a="1"/>
  <c r="BZ1491" i="64" s="1"/>
  <c r="BZ1402" i="64" a="1"/>
  <c r="BZ1402" i="64" s="1"/>
  <c r="BZ1447" i="64" a="1"/>
  <c r="BZ1447" i="64" s="1"/>
  <c r="BY20" i="864"/>
  <c r="BY100" i="861" s="1"/>
  <c r="BY101" i="861" s="1"/>
  <c r="BN653" i="64"/>
  <c r="BN657" i="64" s="1"/>
  <c r="BN649" i="64"/>
  <c r="BO644" i="64"/>
  <c r="BO648" i="64" s="1"/>
  <c r="BZ656" i="64" a="1"/>
  <c r="BZ656" i="64" s="1"/>
  <c r="BZ652" i="64" a="1"/>
  <c r="BZ652" i="64" s="1"/>
  <c r="BZ646" i="64" a="1"/>
  <c r="BZ646" i="64" s="1"/>
  <c r="BZ647" i="64" s="1"/>
  <c r="BY21" i="863"/>
  <c r="AB1637" i="64"/>
  <c r="BY33" i="863"/>
  <c r="BY17" i="863" s="1"/>
  <c r="BY33" i="861" s="1"/>
  <c r="BY44" i="863"/>
  <c r="AH538" i="64"/>
  <c r="BZ4" i="64"/>
  <c r="CA3" i="64"/>
  <c r="CA7" i="64"/>
  <c r="CA1" i="64"/>
  <c r="CB2" i="64"/>
  <c r="BL511" i="64"/>
  <c r="BK512" i="64"/>
  <c r="BK514" i="64"/>
  <c r="BN461" i="64"/>
  <c r="BO460" i="64"/>
  <c r="BN463" i="64"/>
  <c r="BZ343" i="64"/>
  <c r="CB2" i="864"/>
  <c r="BZ4" i="863"/>
  <c r="BZ4" i="864"/>
  <c r="CA7" i="864"/>
  <c r="CA7" i="863"/>
  <c r="CA3" i="863"/>
  <c r="CA3" i="864"/>
  <c r="CA1" i="864"/>
  <c r="CA1" i="863"/>
  <c r="CB3" i="861"/>
  <c r="CB3" i="1393" s="1"/>
  <c r="CA4" i="861"/>
  <c r="CA4" i="1393" s="1"/>
  <c r="Z888" i="64"/>
  <c r="W774" i="64"/>
  <c r="V779" i="64"/>
  <c r="V783" i="64"/>
  <c r="AA887" i="64" a="1"/>
  <c r="AA887" i="64" s="1"/>
  <c r="W763" i="64"/>
  <c r="W766" i="64" s="1"/>
  <c r="V771" i="64"/>
  <c r="AH205" i="64" a="1"/>
  <c r="AH205" i="64" s="1"/>
  <c r="Y1546" i="64"/>
  <c r="Z1542" i="64" s="1"/>
  <c r="Y1548" i="64"/>
  <c r="Y412" i="64"/>
  <c r="Y410" i="64"/>
  <c r="Z406" i="64" s="1"/>
  <c r="Y1639" i="64"/>
  <c r="BX1949" i="64"/>
  <c r="BX1958" i="64" s="1"/>
  <c r="BX1961" i="64" s="1"/>
  <c r="BV46" i="861"/>
  <c r="BY1957" i="64" a="1"/>
  <c r="BY1957" i="64" s="1"/>
  <c r="BY1956" i="64" a="1"/>
  <c r="BY1956" i="64" s="1"/>
  <c r="BR1965" i="64"/>
  <c r="BX1356" i="64"/>
  <c r="BX1788" i="64"/>
  <c r="BX1790" i="64" s="1"/>
  <c r="BY1789" i="64" a="1"/>
  <c r="BY1789" i="64" s="1"/>
  <c r="BY1787" i="64" a="1"/>
  <c r="BY1787" i="64" s="1"/>
  <c r="BY359" i="64" a="1"/>
  <c r="BY359" i="64" s="1"/>
  <c r="BY357" i="64" a="1"/>
  <c r="BY357" i="64" s="1"/>
  <c r="BX358" i="64"/>
  <c r="BX360" i="64" s="1"/>
  <c r="BY432" i="64" a="1"/>
  <c r="BY432" i="64" s="1"/>
  <c r="BY356" i="64" a="1"/>
  <c r="BY356" i="64" s="1"/>
  <c r="BY483" i="64" a="1"/>
  <c r="BY483" i="64" s="1"/>
  <c r="BX408" i="64"/>
  <c r="BX1544" i="64"/>
  <c r="BX1545" i="64" s="1"/>
  <c r="BY1543" i="64" a="1"/>
  <c r="BY1543" i="64" s="1"/>
  <c r="BY407" i="64" a="1"/>
  <c r="BY407" i="64" s="1"/>
  <c r="BX1251" i="64"/>
  <c r="BX1183" i="64"/>
  <c r="BY1182" i="64" a="1"/>
  <c r="BY1182" i="64" s="1"/>
  <c r="BY1250" i="64" a="1"/>
  <c r="BY1250" i="64" s="1"/>
  <c r="BW1258" i="64"/>
  <c r="BW1252" i="64"/>
  <c r="BW1259" i="64" s="1"/>
  <c r="BX2361" i="64"/>
  <c r="BX2370" i="64" s="1"/>
  <c r="BX2371" i="64" s="1" a="1"/>
  <c r="BX2371" i="64" s="1"/>
  <c r="BY2362" i="64" a="1"/>
  <c r="BY2362" i="64" s="1"/>
  <c r="CK2392" i="64"/>
  <c r="BX1139" i="64"/>
  <c r="BX2203" i="64"/>
  <c r="BX2205" i="64" s="1"/>
  <c r="BV1154" i="64" a="1"/>
  <c r="BV1154" i="64" s="1"/>
  <c r="BY2202" i="64" a="1"/>
  <c r="BY2202" i="64" s="1"/>
  <c r="BY1140" i="64" a="1"/>
  <c r="BY1140" i="64" s="1"/>
  <c r="BW1148" i="64"/>
  <c r="BW1153" i="64"/>
  <c r="BY1310" i="64" a="1"/>
  <c r="BY1310" i="64" s="1"/>
  <c r="BY2204" i="64" a="1"/>
  <c r="BY2204" i="64" s="1"/>
  <c r="BX1308" i="64"/>
  <c r="BX1309" i="64" s="1"/>
  <c r="BX1311" i="64" s="1"/>
  <c r="BY1306" i="64" a="1"/>
  <c r="BY1306" i="64" s="1"/>
  <c r="BY1307" i="64" a="1"/>
  <c r="BY1307" i="64" s="1"/>
  <c r="BY776" i="64" a="1"/>
  <c r="BY776" i="64" s="1"/>
  <c r="BY765" i="64" a="1"/>
  <c r="BY765" i="64" s="1"/>
  <c r="BY782" i="64" a="1"/>
  <c r="BY782" i="64" s="1"/>
  <c r="BY768" i="64" a="1"/>
  <c r="BY768" i="64" s="1"/>
  <c r="BS2416" i="64"/>
  <c r="BX122" i="64"/>
  <c r="BX137" i="64"/>
  <c r="BY107" i="64" a="1"/>
  <c r="BY107" i="64" s="1"/>
  <c r="BY1622" i="64" a="1"/>
  <c r="BY1622" i="64" s="1"/>
  <c r="BX134" i="64"/>
  <c r="BX135" i="64"/>
  <c r="BX121" i="64"/>
  <c r="BX136" i="64"/>
  <c r="BX118" i="64"/>
  <c r="BX133" i="64"/>
  <c r="BX119" i="64"/>
  <c r="BX120" i="64"/>
  <c r="BW123" i="64"/>
  <c r="BY127" i="64" a="1"/>
  <c r="BY127" i="64" s="1"/>
  <c r="BY128" i="64" a="1"/>
  <c r="BY128" i="64" s="1"/>
  <c r="BY129" i="64" a="1"/>
  <c r="BY129" i="64" s="1"/>
  <c r="BY114" i="64" a="1"/>
  <c r="BY114" i="64" s="1"/>
  <c r="BY130" i="64" a="1"/>
  <c r="BY130" i="64" s="1"/>
  <c r="BY113" i="64" a="1"/>
  <c r="BY113" i="64" s="1"/>
  <c r="BY112" i="64" a="1"/>
  <c r="BY112" i="64" s="1"/>
  <c r="BY115" i="64" a="1"/>
  <c r="BY115" i="64" s="1"/>
  <c r="BY126" i="64" a="1"/>
  <c r="BY126" i="64" s="1"/>
  <c r="BY111" i="64" a="1"/>
  <c r="BY111" i="64" s="1"/>
  <c r="BU138" i="64"/>
  <c r="BY342" i="64" a="1"/>
  <c r="BY342" i="64" s="1"/>
  <c r="BY106" i="64" a="1"/>
  <c r="BY106" i="64" s="1"/>
  <c r="BY105" i="64" a="1"/>
  <c r="BY105" i="64" s="1"/>
  <c r="BY104" i="64" a="1"/>
  <c r="BY104" i="64" s="1"/>
  <c r="BY103" i="64" a="1"/>
  <c r="BY103" i="64" s="1"/>
  <c r="BX108" i="64"/>
  <c r="BY1380" i="64" a="1"/>
  <c r="BY1380" i="64" s="1"/>
  <c r="BW1089" i="64"/>
  <c r="BW1092" i="64" s="1"/>
  <c r="BX1073" i="64"/>
  <c r="BX1103" i="64" s="1"/>
  <c r="BX1072" i="64"/>
  <c r="BX1102" i="64" s="1"/>
  <c r="BV1109" i="64"/>
  <c r="BV1110" i="64" s="1"/>
  <c r="BU1110" i="64"/>
  <c r="BW1107" i="64"/>
  <c r="BX1104" i="64"/>
  <c r="BX1105" i="64"/>
  <c r="BX1106" i="64"/>
  <c r="BY1096" i="64" a="1"/>
  <c r="BY1096" i="64" s="1"/>
  <c r="BY1095" i="64" a="1"/>
  <c r="BY1095" i="64" s="1"/>
  <c r="BY1097" i="64" a="1"/>
  <c r="BY1097" i="64" s="1"/>
  <c r="BY1098" i="64" a="1"/>
  <c r="BY1098" i="64" s="1"/>
  <c r="BY1099" i="64" a="1"/>
  <c r="BY1099" i="64" s="1"/>
  <c r="BX1089" i="64"/>
  <c r="BY1081" i="64" a="1"/>
  <c r="BY1081" i="64" s="1"/>
  <c r="BY1066" i="64" a="1"/>
  <c r="BY1066" i="64" s="1"/>
  <c r="BY1074" i="64" s="1"/>
  <c r="BY1067" i="64" a="1"/>
  <c r="BY1067" i="64" s="1"/>
  <c r="BY1075" i="64" s="1"/>
  <c r="BY1068" i="64" a="1"/>
  <c r="BY1068" i="64" s="1"/>
  <c r="BY1076" i="64" s="1"/>
  <c r="BY1082" i="64" a="1"/>
  <c r="BY1082" i="64" s="1"/>
  <c r="BY1083" i="64" a="1"/>
  <c r="BY1083" i="64" s="1"/>
  <c r="BY1080" i="64" a="1"/>
  <c r="BY1080" i="64" s="1"/>
  <c r="BY1084" i="64" a="1"/>
  <c r="BY1084" i="64" s="1"/>
  <c r="BY1065" i="64" a="1"/>
  <c r="BY1065" i="64" s="1"/>
  <c r="BY1073" i="64" s="1"/>
  <c r="BY1064" i="64" a="1"/>
  <c r="BY1064" i="64" s="1"/>
  <c r="BY1072" i="64" s="1"/>
  <c r="BX1091" i="64"/>
  <c r="BX1090" i="64"/>
  <c r="BY204" i="64" a="1"/>
  <c r="BY204" i="64" s="1"/>
  <c r="BX1039" i="64"/>
  <c r="BX1041" i="64" s="1"/>
  <c r="BV1359" i="64"/>
  <c r="BW1358" i="64"/>
  <c r="BY327" i="64" a="1"/>
  <c r="BY327" i="64" s="1"/>
  <c r="BY1355" i="64" a="1"/>
  <c r="BY1355" i="64" s="1"/>
  <c r="BY308" i="64" a="1"/>
  <c r="BY308" i="64" s="1"/>
  <c r="BY1040" i="64" a="1"/>
  <c r="BY1040" i="64" s="1"/>
  <c r="BY1006" i="64" a="1"/>
  <c r="BY1006" i="64" s="1"/>
  <c r="BY295" i="64" a="1"/>
  <c r="BY295" i="64" s="1"/>
  <c r="BW1003" i="64"/>
  <c r="BX999" i="64"/>
  <c r="BX1007" i="64" s="1"/>
  <c r="BY1002" i="64" a="1"/>
  <c r="BY1002" i="64" s="1"/>
  <c r="BY998" i="64" a="1"/>
  <c r="BY998" i="64" s="1"/>
  <c r="BZ255" i="64"/>
  <c r="BY53" i="863" a="1"/>
  <c r="BY53" i="863" s="1"/>
  <c r="BY51" i="863" a="1"/>
  <c r="BY51" i="863" s="1"/>
  <c r="BY49" i="863" a="1"/>
  <c r="BY49" i="863" s="1"/>
  <c r="CC2" i="861"/>
  <c r="CC2" i="1393" s="1"/>
  <c r="CB1" i="861"/>
  <c r="CB1" i="1393" s="1"/>
  <c r="CB7" i="861"/>
  <c r="CB7" i="1393"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59" i="64"/>
  <c r="AJ273" i="64"/>
  <c r="AJ274" i="64"/>
  <c r="AJ256" i="64"/>
  <c r="AJ275" i="64"/>
  <c r="AJ257" i="64"/>
  <c r="AJ258" i="64"/>
  <c r="AJ276" i="64"/>
  <c r="AI277" i="64"/>
  <c r="BM1" i="860"/>
  <c r="BM7" i="860"/>
  <c r="BM3" i="860"/>
  <c r="BM4" i="860" s="1"/>
  <c r="BN2" i="860"/>
  <c r="AH965" i="64"/>
  <c r="AH975" i="64" s="1"/>
  <c r="AI969" i="64" a="1"/>
  <c r="AI969" i="64" s="1"/>
  <c r="AI964" i="64" a="1"/>
  <c r="AI964" i="64" s="1"/>
  <c r="AH585" i="64"/>
  <c r="AG2705" i="64"/>
  <c r="AI2688" i="64" a="1"/>
  <c r="AI2688" i="64" s="1"/>
  <c r="AI2689" i="64" a="1"/>
  <c r="AI2689" i="64" s="1"/>
  <c r="AI2690" i="64" a="1"/>
  <c r="AI2690" i="64" s="1"/>
  <c r="AI2691" i="64" a="1"/>
  <c r="AI2691" i="64" s="1"/>
  <c r="AI2692" i="64" a="1"/>
  <c r="AI2692" i="64" s="1"/>
  <c r="AI2693" i="64" a="1"/>
  <c r="AI2693" i="64" s="1"/>
  <c r="AI2695" i="64" a="1"/>
  <c r="AI2695" i="64" s="1"/>
  <c r="AI2696" i="64" a="1"/>
  <c r="AI2696" i="64" s="1"/>
  <c r="AI2694" i="64" a="1"/>
  <c r="AI2694" i="64" s="1"/>
  <c r="AH2697" i="64"/>
  <c r="AI583" i="64" a="1"/>
  <c r="AI583" i="64" s="1"/>
  <c r="AI561" i="64" a="1"/>
  <c r="AI561" i="64" s="1"/>
  <c r="AI584" i="64" a="1"/>
  <c r="AI584" i="64" s="1"/>
  <c r="AH562" i="64"/>
  <c r="AI2842" i="64"/>
  <c r="AI2876" i="64"/>
  <c r="AH2801" i="64"/>
  <c r="AH2779" i="64"/>
  <c r="AI3134" i="64" a="1"/>
  <c r="AI3134" i="64" s="1"/>
  <c r="AI2780" i="64" a="1"/>
  <c r="AI2780" i="64" s="1"/>
  <c r="AI2800" i="64" a="1"/>
  <c r="AI2800" i="64" s="1"/>
  <c r="BR2459" i="64"/>
  <c r="BS2457" i="64"/>
  <c r="BS2436" i="64"/>
  <c r="BS2438" i="64" s="1"/>
  <c r="AE2335" i="64"/>
  <c r="AF2324" i="64"/>
  <c r="AG2322" i="64"/>
  <c r="AG2331" i="64"/>
  <c r="AG2323" i="64"/>
  <c r="AG2332" i="64"/>
  <c r="AI2328" i="64" a="1"/>
  <c r="AI2328" i="64" s="1"/>
  <c r="AI2327" i="64" a="1"/>
  <c r="AI2327" i="64" s="1"/>
  <c r="AI2318" i="64" a="1"/>
  <c r="AI2318" i="64" s="1"/>
  <c r="AI2319" i="64" a="1"/>
  <c r="AI2319" i="64" s="1"/>
  <c r="AH2315" i="64"/>
  <c r="AH2314" i="64"/>
  <c r="AI2309" i="64" a="1"/>
  <c r="AI2309" i="64" s="1"/>
  <c r="AI2310" i="64" a="1"/>
  <c r="AI2310" i="64" s="1"/>
  <c r="AH2822" i="64"/>
  <c r="AI2821" i="64" a="1"/>
  <c r="AI2821" i="64" s="1"/>
  <c r="AI840" i="64" a="1"/>
  <c r="AI840" i="64" s="1"/>
  <c r="AJ2591" i="64"/>
  <c r="AJ2592" i="64" s="1"/>
  <c r="AH2230" i="64"/>
  <c r="AH1716" i="64"/>
  <c r="AH2067" i="64"/>
  <c r="AH1333" i="64"/>
  <c r="AH866" i="64"/>
  <c r="AH842" i="64"/>
  <c r="AG58" i="64"/>
  <c r="AI835" i="64" a="1"/>
  <c r="AI835" i="64" s="1"/>
  <c r="AI71" i="64" a="1"/>
  <c r="AI71" i="64" s="1"/>
  <c r="AI560" i="64" a="1"/>
  <c r="AI560" i="64" s="1"/>
  <c r="AI51" i="64" a="1"/>
  <c r="AI51" i="64" s="1"/>
  <c r="AI55" i="64" a="1"/>
  <c r="AI55" i="64" s="1"/>
  <c r="AI56" i="64" a="1"/>
  <c r="AI56" i="64" s="1"/>
  <c r="AH52" i="64"/>
  <c r="AI50" i="64" a="1"/>
  <c r="AI50" i="64" s="1"/>
  <c r="AI49" i="64" a="1"/>
  <c r="AI49" i="64" s="1"/>
  <c r="AI865" i="64" a="1"/>
  <c r="AI865" i="64" s="1"/>
  <c r="AI3031" i="64" a="1"/>
  <c r="AI3031" i="64" s="1"/>
  <c r="AI3057" i="64" a="1"/>
  <c r="AI3057" i="64" s="1"/>
  <c r="AI3108" i="64" a="1"/>
  <c r="AI3108" i="64" s="1"/>
  <c r="AI3082" i="64" a="1"/>
  <c r="AI3082" i="64" s="1"/>
  <c r="AI2206" i="64" a="1"/>
  <c r="AI2206" i="64" s="1"/>
  <c r="AI2207" i="64" s="1"/>
  <c r="AH89" i="64"/>
  <c r="AI86" i="64" a="1"/>
  <c r="AI86" i="64" s="1"/>
  <c r="AI87" i="64" a="1"/>
  <c r="AI87" i="64" s="1"/>
  <c r="AI88" i="64" a="1"/>
  <c r="AI88" i="64" s="1"/>
  <c r="AI85" i="64" a="1"/>
  <c r="AI85" i="64" s="1"/>
  <c r="AI2148" i="64" a="1"/>
  <c r="AI2148" i="64" s="1"/>
  <c r="AI2149" i="64" s="1"/>
  <c r="AI537" i="64" a="1"/>
  <c r="AI537" i="64" s="1"/>
  <c r="AI3158" i="64" a="1"/>
  <c r="AI3158" i="64" s="1"/>
  <c r="AI2068" i="64" a="1"/>
  <c r="AI2068" i="64" s="1"/>
  <c r="AI2486" i="64" a="1"/>
  <c r="AI2486" i="64" s="1"/>
  <c r="AI2494" i="64" s="1"/>
  <c r="AI2229" i="64" a="1"/>
  <c r="AI2229" i="64" s="1"/>
  <c r="AI2237" i="64" a="1"/>
  <c r="AI2237" i="64" s="1"/>
  <c r="AI2231" i="64" a="1"/>
  <c r="AI2231" i="64" s="1"/>
  <c r="AI1715" i="64" a="1"/>
  <c r="AI1715" i="64" s="1"/>
  <c r="AI1332" i="64" a="1"/>
  <c r="AI1332" i="64" s="1"/>
  <c r="BW1359" i="64" a="1"/>
  <c r="BY1356" i="64" a="1"/>
  <c r="BY2361" i="64" a="1"/>
  <c r="AI2779" i="64" a="1"/>
  <c r="BY999" i="64" a="1"/>
  <c r="AJ2876" i="64" a="1"/>
  <c r="AI2230" i="64" a="1"/>
  <c r="AJ2842" i="64" a="1"/>
  <c r="BY1183" i="64" a="1"/>
  <c r="AC1637" i="64" a="1"/>
  <c r="BY1251" i="64" a="1"/>
  <c r="AI2067" i="64" a="1"/>
  <c r="BZ1515" i="64"/>
  <c r="AI2801" i="64" a="1"/>
  <c r="BZ1403" i="64"/>
  <c r="BY1139" i="64" a="1"/>
  <c r="BY1039" i="64" a="1"/>
  <c r="AI562" i="64" a="1"/>
  <c r="AA888" i="64" a="1"/>
  <c r="AI585" i="64" a="1"/>
  <c r="BZ1426" i="64"/>
  <c r="AI866" i="64" a="1"/>
  <c r="BZ1470" i="64"/>
  <c r="BY2203" i="64" a="1"/>
  <c r="BY1381" i="64"/>
  <c r="AI842" i="64" a="1"/>
  <c r="AI965" i="64" a="1"/>
  <c r="AI2822" i="64" a="1"/>
  <c r="BY1544" i="64" a="1"/>
  <c r="BY408" i="64" a="1"/>
  <c r="BZ1492" i="64"/>
  <c r="AI2315" i="64" a="1"/>
  <c r="BY1788" i="64" a="1"/>
  <c r="BX1358" i="64" a="1"/>
  <c r="BZ1448" i="64"/>
  <c r="AI1716" i="64" a="1"/>
  <c r="AI1333" i="64" a="1"/>
  <c r="AI2314" i="64" a="1"/>
  <c r="AI538" i="64" a="1"/>
  <c r="CB21" i="1393" l="1"/>
  <c r="CB15" i="1393"/>
  <c r="CB10" i="1393"/>
  <c r="CB14" i="861" s="1"/>
  <c r="AO16" i="1393"/>
  <c r="CA14" i="1393"/>
  <c r="CB7" i="1389"/>
  <c r="CB7" i="1391"/>
  <c r="CC2" i="1389"/>
  <c r="CC2" i="1391"/>
  <c r="CA13" i="1389"/>
  <c r="CB1" i="1389"/>
  <c r="CB1" i="1391"/>
  <c r="CA15" i="1391"/>
  <c r="CA10" i="1391"/>
  <c r="CA13" i="861" s="1"/>
  <c r="CA21" i="1391"/>
  <c r="BZ14" i="1391"/>
  <c r="AO16" i="1391"/>
  <c r="CA4" i="1389"/>
  <c r="CA4" i="1391"/>
  <c r="CB3" i="1389"/>
  <c r="CB13" i="1389" s="1"/>
  <c r="CB3" i="1391"/>
  <c r="AW24" i="861"/>
  <c r="CA1424" i="64" a="1"/>
  <c r="CA1424" i="64" s="1"/>
  <c r="CA1425" i="64" a="1"/>
  <c r="CA1425" i="64" s="1"/>
  <c r="CA1513" i="64" a="1"/>
  <c r="CA1513" i="64" s="1"/>
  <c r="CA1514" i="64" a="1"/>
  <c r="CA1514" i="64" s="1"/>
  <c r="CA1469" i="64" a="1"/>
  <c r="CA1469" i="64" s="1"/>
  <c r="CA1491" i="64" a="1"/>
  <c r="CA1491" i="64" s="1"/>
  <c r="CA1402" i="64" a="1"/>
  <c r="CA1402" i="64" s="1"/>
  <c r="CA1447" i="64" a="1"/>
  <c r="CA1447" i="64" s="1"/>
  <c r="BZ20" i="864"/>
  <c r="BZ100" i="861" s="1"/>
  <c r="BZ101" i="861" s="1"/>
  <c r="CA656" i="64" a="1"/>
  <c r="CA656" i="64" s="1"/>
  <c r="CA646" i="64" a="1"/>
  <c r="CA646" i="64" s="1"/>
  <c r="CA647" i="64" s="1"/>
  <c r="CA652" i="64" a="1"/>
  <c r="CA652" i="64" s="1"/>
  <c r="BO653" i="64"/>
  <c r="BO657" i="64" s="1"/>
  <c r="BO649" i="64"/>
  <c r="BP644" i="64"/>
  <c r="BP648" i="64" s="1"/>
  <c r="CK2394" i="64"/>
  <c r="CL2392" i="64"/>
  <c r="CL2394" i="64" s="1"/>
  <c r="BZ21" i="863"/>
  <c r="AC1637" i="64"/>
  <c r="BZ33" i="863"/>
  <c r="BZ17" i="863" s="1"/>
  <c r="BZ33" i="861" s="1"/>
  <c r="BZ44" i="863"/>
  <c r="AI538" i="64"/>
  <c r="CA4" i="64"/>
  <c r="CC2" i="64"/>
  <c r="CB3" i="64"/>
  <c r="CB7" i="64"/>
  <c r="CB1" i="64"/>
  <c r="BO461" i="64"/>
  <c r="BP460" i="64"/>
  <c r="BO463" i="64"/>
  <c r="BM511" i="64"/>
  <c r="BL512" i="64"/>
  <c r="BL514" i="64"/>
  <c r="CA343" i="64"/>
  <c r="CC2" i="864"/>
  <c r="CA4" i="864"/>
  <c r="CA4" i="863"/>
  <c r="CB7" i="864"/>
  <c r="CB7" i="863"/>
  <c r="CB1" i="864"/>
  <c r="CB1" i="863"/>
  <c r="CB3" i="863"/>
  <c r="CB3" i="864"/>
  <c r="CC3" i="861"/>
  <c r="CC3" i="1393" s="1"/>
  <c r="CB4" i="861"/>
  <c r="CB4" i="1393" s="1"/>
  <c r="AA888" i="64"/>
  <c r="Z412" i="64"/>
  <c r="Z410" i="64"/>
  <c r="AA406" i="64" s="1"/>
  <c r="AB887" i="64" a="1"/>
  <c r="AB887" i="64" s="1"/>
  <c r="W775" i="64"/>
  <c r="W777" i="64" s="1"/>
  <c r="W767" i="64" s="1"/>
  <c r="W769" i="64" s="1"/>
  <c r="W770" i="64" s="1"/>
  <c r="Z1546" i="64"/>
  <c r="AA1542" i="64" s="1"/>
  <c r="Z1548" i="64"/>
  <c r="AI205" i="64" a="1"/>
  <c r="AI205" i="64" s="1"/>
  <c r="Z1639" i="64"/>
  <c r="BV93" i="861"/>
  <c r="BU64" i="861"/>
  <c r="BW46" i="861"/>
  <c r="BY1949" i="64"/>
  <c r="BY1958" i="64" s="1"/>
  <c r="BY1961" i="64" s="1"/>
  <c r="BZ1957" i="64" a="1"/>
  <c r="BZ1957" i="64" s="1"/>
  <c r="BZ1956" i="64" a="1"/>
  <c r="BZ1956" i="64" s="1"/>
  <c r="BS1965" i="64"/>
  <c r="BY1356" i="64"/>
  <c r="BY1788" i="64"/>
  <c r="BY1790" i="64" s="1"/>
  <c r="BZ1789" i="64" a="1"/>
  <c r="BZ1789" i="64" s="1"/>
  <c r="BZ1787" i="64" a="1"/>
  <c r="BZ1787" i="64" s="1"/>
  <c r="BZ359" i="64" a="1"/>
  <c r="BZ359" i="64" s="1"/>
  <c r="BZ357" i="64" a="1"/>
  <c r="BZ357" i="64" s="1"/>
  <c r="BY358" i="64"/>
  <c r="BY360" i="64" s="1"/>
  <c r="BZ432" i="64" a="1"/>
  <c r="BZ432" i="64" s="1"/>
  <c r="BZ356" i="64" a="1"/>
  <c r="BZ356" i="64" s="1"/>
  <c r="BZ483" i="64" a="1"/>
  <c r="BZ483" i="64" s="1"/>
  <c r="BY408" i="64"/>
  <c r="BY1544" i="64"/>
  <c r="BY1545" i="64" s="1"/>
  <c r="BZ1543" i="64" a="1"/>
  <c r="BZ1543" i="64" s="1"/>
  <c r="BZ407" i="64" a="1"/>
  <c r="BZ407" i="64" s="1"/>
  <c r="BY1251" i="64"/>
  <c r="BY1183" i="64"/>
  <c r="BZ1182" i="64" a="1"/>
  <c r="BZ1182" i="64" s="1"/>
  <c r="BZ1250" i="64" a="1"/>
  <c r="BZ1250" i="64" s="1"/>
  <c r="BX1258" i="64"/>
  <c r="BX1252" i="64"/>
  <c r="BX1259" i="64" s="1"/>
  <c r="BY2361" i="64"/>
  <c r="BY2370" i="64" s="1"/>
  <c r="BY2371" i="64" s="1" a="1"/>
  <c r="BY2371" i="64" s="1"/>
  <c r="BZ2362" i="64" a="1"/>
  <c r="BZ2362" i="64" s="1"/>
  <c r="BY1139" i="64"/>
  <c r="BY2203" i="64"/>
  <c r="BY2205" i="64" s="1"/>
  <c r="BZ2202" i="64" a="1"/>
  <c r="BZ2202" i="64" s="1"/>
  <c r="BZ1140" i="64" a="1"/>
  <c r="BZ1140" i="64" s="1"/>
  <c r="BW1154" i="64" a="1"/>
  <c r="BW1154" i="64" s="1"/>
  <c r="BX1153" i="64"/>
  <c r="BX1148" i="64"/>
  <c r="BZ1310" i="64" a="1"/>
  <c r="BZ1310" i="64" s="1"/>
  <c r="BZ2204" i="64" a="1"/>
  <c r="BZ2204" i="64" s="1"/>
  <c r="BY1308" i="64"/>
  <c r="BY1309" i="64" s="1"/>
  <c r="BY1311" i="64" s="1"/>
  <c r="BZ1306" i="64" a="1"/>
  <c r="BZ1306" i="64" s="1"/>
  <c r="BZ1307" i="64" a="1"/>
  <c r="BZ1307" i="64" s="1"/>
  <c r="BZ776" i="64" a="1"/>
  <c r="BZ776" i="64" s="1"/>
  <c r="BZ765" i="64" a="1"/>
  <c r="BZ765" i="64" s="1"/>
  <c r="BT2416" i="64"/>
  <c r="BZ782" i="64" a="1"/>
  <c r="BZ782" i="64" s="1"/>
  <c r="BZ768" i="64" a="1"/>
  <c r="BZ768" i="64" s="1"/>
  <c r="BY122" i="64"/>
  <c r="BY137" i="64"/>
  <c r="BZ107" i="64" a="1"/>
  <c r="BZ107" i="64" s="1"/>
  <c r="BZ1622" i="64" a="1"/>
  <c r="BZ1622" i="64" s="1"/>
  <c r="BY133" i="64"/>
  <c r="BY134" i="64"/>
  <c r="BY135" i="64"/>
  <c r="BY136" i="64"/>
  <c r="BY120" i="64"/>
  <c r="BX123" i="64"/>
  <c r="BY118" i="64"/>
  <c r="BY119" i="64"/>
  <c r="BY121" i="64"/>
  <c r="BZ127" i="64" a="1"/>
  <c r="BZ127" i="64" s="1"/>
  <c r="BZ128" i="64" a="1"/>
  <c r="BZ128" i="64" s="1"/>
  <c r="BZ114" i="64" a="1"/>
  <c r="BZ114" i="64" s="1"/>
  <c r="BZ129" i="64" a="1"/>
  <c r="BZ129" i="64" s="1"/>
  <c r="BZ130" i="64" a="1"/>
  <c r="BZ130" i="64" s="1"/>
  <c r="BZ113" i="64" a="1"/>
  <c r="BZ113" i="64" s="1"/>
  <c r="BZ115" i="64" a="1"/>
  <c r="BZ115" i="64" s="1"/>
  <c r="BZ112" i="64" a="1"/>
  <c r="BZ112" i="64" s="1"/>
  <c r="BZ126" i="64" a="1"/>
  <c r="BZ126" i="64" s="1"/>
  <c r="BZ111" i="64" a="1"/>
  <c r="BZ111" i="64" s="1"/>
  <c r="BU140" i="64"/>
  <c r="BV138" i="64"/>
  <c r="BY108" i="64"/>
  <c r="BZ342" i="64" a="1"/>
  <c r="BZ342" i="64" s="1"/>
  <c r="BZ105" i="64" a="1"/>
  <c r="BZ105" i="64" s="1"/>
  <c r="BZ106" i="64" a="1"/>
  <c r="BZ106" i="64" s="1"/>
  <c r="BZ104" i="64" a="1"/>
  <c r="BZ104" i="64" s="1"/>
  <c r="BZ103" i="64" a="1"/>
  <c r="BZ103" i="64" s="1"/>
  <c r="BZ1380" i="64" a="1"/>
  <c r="BZ1380" i="64" s="1"/>
  <c r="Y2495" i="64" a="1"/>
  <c r="Y2495" i="64" s="1"/>
  <c r="BX1088" i="64"/>
  <c r="BX1087" i="64"/>
  <c r="BW1109" i="64"/>
  <c r="BW1110" i="64" s="1"/>
  <c r="BY1102" i="64"/>
  <c r="BY1105" i="64"/>
  <c r="BX1107" i="64"/>
  <c r="BY1106" i="64"/>
  <c r="BY1104" i="64"/>
  <c r="BY1103" i="64"/>
  <c r="BZ1097" i="64" a="1"/>
  <c r="BZ1097" i="64" s="1"/>
  <c r="BZ1096" i="64" a="1"/>
  <c r="BZ1096" i="64" s="1"/>
  <c r="BZ1098" i="64" a="1"/>
  <c r="BZ1098" i="64" s="1"/>
  <c r="BZ1099" i="64" a="1"/>
  <c r="BZ1099" i="64" s="1"/>
  <c r="BZ1095" i="64" a="1"/>
  <c r="BZ1095" i="64" s="1"/>
  <c r="BY1087" i="64"/>
  <c r="BY1088" i="64"/>
  <c r="BY1091" i="64"/>
  <c r="BZ1065" i="64" a="1"/>
  <c r="BZ1065" i="64" s="1"/>
  <c r="BZ1073" i="64" s="1"/>
  <c r="BZ1081" i="64" a="1"/>
  <c r="BZ1081" i="64" s="1"/>
  <c r="BZ1066" i="64" a="1"/>
  <c r="BZ1066" i="64" s="1"/>
  <c r="BZ1074" i="64" s="1"/>
  <c r="BZ1067" i="64" a="1"/>
  <c r="BZ1067" i="64" s="1"/>
  <c r="BZ1075" i="64" s="1"/>
  <c r="BZ1068" i="64" a="1"/>
  <c r="BZ1068" i="64" s="1"/>
  <c r="BZ1076" i="64" s="1"/>
  <c r="BZ1064" i="64" a="1"/>
  <c r="BZ1064" i="64" s="1"/>
  <c r="BZ1072" i="64" s="1"/>
  <c r="BZ1082" i="64" a="1"/>
  <c r="BZ1082" i="64" s="1"/>
  <c r="BZ1083" i="64" a="1"/>
  <c r="BZ1083" i="64" s="1"/>
  <c r="BZ1080" i="64" a="1"/>
  <c r="BZ1080" i="64" s="1"/>
  <c r="BZ1084" i="64" a="1"/>
  <c r="BZ1084" i="64" s="1"/>
  <c r="BY1090" i="64"/>
  <c r="BY1089" i="64"/>
  <c r="BZ204" i="64" a="1"/>
  <c r="BZ204" i="64" s="1"/>
  <c r="BY1039" i="64"/>
  <c r="BY1041" i="64" s="1"/>
  <c r="BW1359" i="64"/>
  <c r="BX1358" i="64"/>
  <c r="BZ327" i="64" a="1"/>
  <c r="BZ327" i="64" s="1"/>
  <c r="BZ1355" i="64" a="1"/>
  <c r="BZ1355" i="64" s="1"/>
  <c r="BZ308" i="64" a="1"/>
  <c r="BZ308" i="64" s="1"/>
  <c r="BZ1040" i="64" a="1"/>
  <c r="BZ1040" i="64" s="1"/>
  <c r="BZ1006" i="64" a="1"/>
  <c r="BZ1006" i="64" s="1"/>
  <c r="BZ295" i="64" a="1"/>
  <c r="BZ295" i="64" s="1"/>
  <c r="BX1003" i="64"/>
  <c r="BY999" i="64"/>
  <c r="BY1007" i="64" s="1"/>
  <c r="BZ1002" i="64" a="1"/>
  <c r="BZ1002" i="64" s="1"/>
  <c r="BZ998" i="64" a="1"/>
  <c r="BZ998" i="64" s="1"/>
  <c r="CA255"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393" s="1"/>
  <c r="CD2" i="861"/>
  <c r="CD2" i="1393" s="1"/>
  <c r="CC1" i="861"/>
  <c r="CC1" i="1393" s="1"/>
  <c r="BZ51" i="863" a="1"/>
  <c r="BZ51" i="863" s="1"/>
  <c r="BZ53" i="863" a="1"/>
  <c r="BZ53" i="863" s="1"/>
  <c r="BZ49" i="863" a="1"/>
  <c r="BZ49" i="863" s="1"/>
  <c r="AJ259" i="64"/>
  <c r="AJ277" i="64"/>
  <c r="AK273" i="64"/>
  <c r="AK256" i="64"/>
  <c r="AK274" i="64"/>
  <c r="AK275" i="64"/>
  <c r="AK257" i="64"/>
  <c r="AK276" i="64"/>
  <c r="AK258" i="64"/>
  <c r="BN1" i="860"/>
  <c r="BN7" i="860"/>
  <c r="BN3" i="860"/>
  <c r="BN4" i="860" s="1"/>
  <c r="BO2" i="860"/>
  <c r="AI965" i="64"/>
  <c r="AJ969" i="64" a="1"/>
  <c r="AJ969" i="64" s="1"/>
  <c r="AJ964" i="64" a="1"/>
  <c r="AJ964" i="64" s="1"/>
  <c r="AI585" i="64"/>
  <c r="AH2705" i="64"/>
  <c r="AJ2688" i="64" a="1"/>
  <c r="AJ2688" i="64" s="1"/>
  <c r="AJ2689" i="64" a="1"/>
  <c r="AJ2689" i="64" s="1"/>
  <c r="AJ2690" i="64" a="1"/>
  <c r="AJ2690" i="64" s="1"/>
  <c r="AJ2694" i="64" a="1"/>
  <c r="AJ2694" i="64" s="1"/>
  <c r="AJ2695" i="64" a="1"/>
  <c r="AJ2695" i="64" s="1"/>
  <c r="AJ2696" i="64" a="1"/>
  <c r="AJ2696" i="64" s="1"/>
  <c r="AJ2691" i="64" a="1"/>
  <c r="AJ2691" i="64" s="1"/>
  <c r="AJ2692" i="64" a="1"/>
  <c r="AJ2692" i="64" s="1"/>
  <c r="AJ2693" i="64" a="1"/>
  <c r="AJ2693" i="64" s="1"/>
  <c r="AI2697" i="64"/>
  <c r="AJ583" i="64" a="1"/>
  <c r="AJ583" i="64" s="1"/>
  <c r="AJ561" i="64" a="1"/>
  <c r="AJ561" i="64" s="1"/>
  <c r="AJ584" i="64" a="1"/>
  <c r="AJ584" i="64" s="1"/>
  <c r="AI562" i="64"/>
  <c r="AJ2842" i="64"/>
  <c r="AJ2876" i="64"/>
  <c r="AI2801" i="64"/>
  <c r="AI2779" i="64"/>
  <c r="AJ3134" i="64" a="1"/>
  <c r="AJ3134" i="64" s="1"/>
  <c r="AJ2780" i="64" a="1"/>
  <c r="AJ2780" i="64" s="1"/>
  <c r="AJ2800" i="64" a="1"/>
  <c r="AJ2800" i="64" s="1"/>
  <c r="BS2459" i="64"/>
  <c r="BT2457" i="64"/>
  <c r="BT2436" i="64"/>
  <c r="BT2438" i="64" s="1"/>
  <c r="AE2336" i="64"/>
  <c r="AF2333" i="64"/>
  <c r="AG2324" i="64"/>
  <c r="AH2322" i="64"/>
  <c r="AH2331" i="64"/>
  <c r="AH2323" i="64"/>
  <c r="AH2332" i="64"/>
  <c r="AJ2327" i="64" a="1"/>
  <c r="AJ2327" i="64" s="1"/>
  <c r="AJ2328" i="64" a="1"/>
  <c r="AJ2328" i="64" s="1"/>
  <c r="AJ2318" i="64" a="1"/>
  <c r="AJ2318" i="64" s="1"/>
  <c r="AJ2319" i="64" a="1"/>
  <c r="AJ2319" i="64" s="1"/>
  <c r="AI2315" i="64"/>
  <c r="AI2314" i="64"/>
  <c r="AJ2309" i="64" a="1"/>
  <c r="AJ2309" i="64" s="1"/>
  <c r="AJ2310" i="64" a="1"/>
  <c r="AJ2310" i="64" s="1"/>
  <c r="AI2822" i="64"/>
  <c r="AJ2821" i="64" a="1"/>
  <c r="AJ2821" i="64" s="1"/>
  <c r="AJ840" i="64" a="1"/>
  <c r="AJ840" i="64" s="1"/>
  <c r="AK2591" i="64"/>
  <c r="AK2592" i="64" s="1"/>
  <c r="AI2067" i="64"/>
  <c r="AI2230" i="64"/>
  <c r="AI1716" i="64"/>
  <c r="AI1333" i="64"/>
  <c r="AI842" i="64"/>
  <c r="AI866" i="64"/>
  <c r="AH58" i="64"/>
  <c r="AJ835" i="64" a="1"/>
  <c r="AJ835" i="64" s="1"/>
  <c r="AJ71" i="64" a="1"/>
  <c r="AJ71" i="64" s="1"/>
  <c r="AJ560" i="64" a="1"/>
  <c r="AJ560" i="64" s="1"/>
  <c r="AJ51" i="64" a="1"/>
  <c r="AJ51" i="64" s="1"/>
  <c r="AJ56" i="64" a="1"/>
  <c r="AJ56" i="64" s="1"/>
  <c r="AJ55" i="64" a="1"/>
  <c r="AJ55" i="64" s="1"/>
  <c r="AI52" i="64"/>
  <c r="AJ50" i="64" a="1"/>
  <c r="AJ50" i="64" s="1"/>
  <c r="AJ49" i="64" a="1"/>
  <c r="AJ49" i="64" s="1"/>
  <c r="AJ865" i="64" a="1"/>
  <c r="AJ865" i="64" s="1"/>
  <c r="AJ3031" i="64" a="1"/>
  <c r="AJ3031" i="64" s="1"/>
  <c r="AJ3108" i="64" a="1"/>
  <c r="AJ3108" i="64" s="1"/>
  <c r="AJ3082" i="64" a="1"/>
  <c r="AJ3082" i="64" s="1"/>
  <c r="AJ3057" i="64" a="1"/>
  <c r="AJ3057" i="64" s="1"/>
  <c r="AJ2206" i="64" a="1"/>
  <c r="AJ2206" i="64" s="1"/>
  <c r="AJ2207" i="64" s="1"/>
  <c r="AJ86" i="64" a="1"/>
  <c r="AJ86" i="64" s="1"/>
  <c r="AJ85" i="64" a="1"/>
  <c r="AJ85" i="64" s="1"/>
  <c r="AJ87" i="64" a="1"/>
  <c r="AJ87" i="64" s="1"/>
  <c r="AJ88" i="64" a="1"/>
  <c r="AJ88" i="64" s="1"/>
  <c r="AI89" i="64"/>
  <c r="AJ2148" i="64" a="1"/>
  <c r="AJ2148" i="64" s="1"/>
  <c r="AJ2149" i="64" s="1"/>
  <c r="AJ537" i="64" a="1"/>
  <c r="AJ537" i="64" s="1"/>
  <c r="AJ3158" i="64" a="1"/>
  <c r="AJ3158" i="64" s="1"/>
  <c r="AJ2068" i="64" a="1"/>
  <c r="AJ2068" i="64" s="1"/>
  <c r="AJ2486" i="64" a="1"/>
  <c r="AJ2486" i="64" s="1"/>
  <c r="AJ2494" i="64" s="1"/>
  <c r="AJ2237" i="64" a="1"/>
  <c r="AJ2237" i="64" s="1"/>
  <c r="AJ2231" i="64" a="1"/>
  <c r="AJ2231" i="64" s="1"/>
  <c r="AJ2229" i="64" a="1"/>
  <c r="AJ2229" i="64" s="1"/>
  <c r="AJ1715" i="64" a="1"/>
  <c r="AJ1715" i="64" s="1"/>
  <c r="AJ1332" i="64" a="1"/>
  <c r="AJ1332" i="64" s="1"/>
  <c r="AK2842" i="64" a="1"/>
  <c r="AB888" i="64" a="1"/>
  <c r="AJ2822" i="64" a="1"/>
  <c r="BZ408" i="64" a="1"/>
  <c r="BY1358" i="64" a="1"/>
  <c r="BZ2361" i="64" a="1"/>
  <c r="BZ1251" i="64" a="1"/>
  <c r="AJ585" i="64" a="1"/>
  <c r="CA1448" i="64"/>
  <c r="AJ842" i="64" a="1"/>
  <c r="BZ1183" i="64" a="1"/>
  <c r="BZ1788" i="64" a="1"/>
  <c r="AD1637" i="64" a="1"/>
  <c r="AJ2315" i="64" a="1"/>
  <c r="BZ1139" i="64" a="1"/>
  <c r="CA1403" i="64"/>
  <c r="CA1515" i="64"/>
  <c r="BZ1544" i="64" a="1"/>
  <c r="BZ1381" i="64"/>
  <c r="BX1359" i="64" a="1"/>
  <c r="BZ1356" i="64" a="1"/>
  <c r="AJ2230" i="64" a="1"/>
  <c r="AJ2314" i="64" a="1"/>
  <c r="CA1426" i="64"/>
  <c r="AJ2779" i="64" a="1"/>
  <c r="BZ1039" i="64" a="1"/>
  <c r="AJ538" i="64" a="1"/>
  <c r="AJ2801" i="64" a="1"/>
  <c r="CA1470" i="64"/>
  <c r="AJ562" i="64" a="1"/>
  <c r="BZ2203" i="64" a="1"/>
  <c r="AJ965" i="64" a="1"/>
  <c r="AK2876" i="64" a="1"/>
  <c r="CA1492" i="64"/>
  <c r="BZ999" i="64" a="1"/>
  <c r="AJ866" i="64" a="1"/>
  <c r="AJ1333" i="64" a="1"/>
  <c r="AJ2067" i="64" a="1"/>
  <c r="AJ1716" i="64" a="1"/>
  <c r="CB22" i="1389" l="1"/>
  <c r="CC21" i="1393"/>
  <c r="CC15" i="1393"/>
  <c r="CC10" i="1393"/>
  <c r="CC14" i="861" s="1"/>
  <c r="AO17" i="1393"/>
  <c r="CB14" i="1393"/>
  <c r="CC1" i="1389"/>
  <c r="CC1" i="1391"/>
  <c r="CD2" i="1389"/>
  <c r="CD2" i="1391"/>
  <c r="CA14" i="1391"/>
  <c r="CC7" i="1389"/>
  <c r="CC7" i="1391"/>
  <c r="AO17" i="1391"/>
  <c r="CB4" i="1389"/>
  <c r="CB4" i="1391"/>
  <c r="CC3" i="1389"/>
  <c r="CC22" i="1389" s="1"/>
  <c r="CC3" i="1391"/>
  <c r="CB15" i="1391"/>
  <c r="CB21" i="1391"/>
  <c r="CB10" i="1391"/>
  <c r="CB13" i="861" s="1"/>
  <c r="CB1424" i="64" a="1"/>
  <c r="CB1424" i="64" s="1"/>
  <c r="CB1425" i="64" a="1"/>
  <c r="CB1425" i="64" s="1"/>
  <c r="CB1513" i="64" a="1"/>
  <c r="CB1513" i="64" s="1"/>
  <c r="CB1514" i="64" a="1"/>
  <c r="CB1514" i="64" s="1"/>
  <c r="CB1469" i="64" a="1"/>
  <c r="CB1469" i="64" s="1"/>
  <c r="CB1491" i="64" a="1"/>
  <c r="CB1491" i="64" s="1"/>
  <c r="CB1402" i="64" a="1"/>
  <c r="CB1402" i="64" s="1"/>
  <c r="CB1447" i="64" a="1"/>
  <c r="CB1447" i="64" s="1"/>
  <c r="CA20" i="864"/>
  <c r="CA100" i="861" s="1"/>
  <c r="CA101" i="861" s="1"/>
  <c r="CB652" i="64" a="1"/>
  <c r="CB652" i="64" s="1"/>
  <c r="CB656" i="64" a="1"/>
  <c r="CB656" i="64" s="1"/>
  <c r="CB646" i="64" a="1"/>
  <c r="CB646" i="64" s="1"/>
  <c r="CB647" i="64" s="1"/>
  <c r="BP649" i="64"/>
  <c r="BQ644" i="64"/>
  <c r="BQ648" i="64" s="1"/>
  <c r="BP653" i="64"/>
  <c r="BP657" i="64" s="1"/>
  <c r="CA21" i="863"/>
  <c r="AD1637" i="64"/>
  <c r="CA33" i="863"/>
  <c r="CA17" i="863" s="1"/>
  <c r="CA33" i="861" s="1"/>
  <c r="CA44" i="863"/>
  <c r="AJ538" i="64"/>
  <c r="CC1" i="64"/>
  <c r="CD2" i="64"/>
  <c r="CC7" i="64"/>
  <c r="CB4" i="64"/>
  <c r="CC3" i="64"/>
  <c r="BN511" i="64"/>
  <c r="BM512" i="64"/>
  <c r="BM514" i="64"/>
  <c r="BQ460" i="64"/>
  <c r="BP461" i="64"/>
  <c r="BP463" i="64"/>
  <c r="CB343" i="64"/>
  <c r="CD2" i="864"/>
  <c r="CC1" i="864"/>
  <c r="CC1" i="863"/>
  <c r="CC7" i="864"/>
  <c r="CC7" i="863"/>
  <c r="CB4" i="863"/>
  <c r="CB4" i="864"/>
  <c r="CC3" i="863"/>
  <c r="CC3" i="864"/>
  <c r="CD3" i="861"/>
  <c r="CD3" i="1393" s="1"/>
  <c r="CC4" i="861"/>
  <c r="CC4" i="1393" s="1"/>
  <c r="W778" i="64"/>
  <c r="W779" i="64" s="1"/>
  <c r="AB888" i="64"/>
  <c r="AB1639" i="64"/>
  <c r="X763" i="64"/>
  <c r="X766" i="64" s="1"/>
  <c r="X775" i="64" s="1"/>
  <c r="X777" i="64" s="1"/>
  <c r="X767" i="64" s="1"/>
  <c r="X769" i="64" s="1"/>
  <c r="X770" i="64" s="1"/>
  <c r="W771" i="64"/>
  <c r="AC887" i="64" a="1"/>
  <c r="AC887" i="64" s="1"/>
  <c r="AA412" i="64"/>
  <c r="AA410" i="64"/>
  <c r="AB406" i="64" s="1"/>
  <c r="AA1546" i="64"/>
  <c r="AB1542" i="64" s="1"/>
  <c r="AA1548" i="64"/>
  <c r="AA1639" i="64"/>
  <c r="AJ205" i="64" a="1"/>
  <c r="AJ205" i="64" s="1"/>
  <c r="BW93" i="861"/>
  <c r="BZ1949" i="64"/>
  <c r="BZ1958" i="64" s="1"/>
  <c r="BZ1961" i="64" s="1"/>
  <c r="BX46" i="861"/>
  <c r="BV64" i="861"/>
  <c r="CA1957" i="64" a="1"/>
  <c r="CA1957" i="64" s="1"/>
  <c r="CA1956" i="64" a="1"/>
  <c r="CA1956" i="64" s="1"/>
  <c r="BT1965" i="64"/>
  <c r="BZ1356" i="64"/>
  <c r="BZ1788" i="64"/>
  <c r="BZ1790" i="64" s="1"/>
  <c r="CA1789" i="64" a="1"/>
  <c r="CA1789" i="64" s="1"/>
  <c r="CA1787" i="64" a="1"/>
  <c r="CA1787" i="64" s="1"/>
  <c r="BZ358" i="64"/>
  <c r="BZ360" i="64" s="1"/>
  <c r="CA359" i="64" a="1"/>
  <c r="CA359" i="64" s="1"/>
  <c r="CA357" i="64" a="1"/>
  <c r="CA357" i="64" s="1"/>
  <c r="CA432" i="64" a="1"/>
  <c r="CA432" i="64" s="1"/>
  <c r="CA356" i="64" a="1"/>
  <c r="CA356" i="64" s="1"/>
  <c r="CA483" i="64" a="1"/>
  <c r="CA483" i="64" s="1"/>
  <c r="BZ408" i="64"/>
  <c r="BZ1544" i="64"/>
  <c r="BZ1545" i="64" s="1"/>
  <c r="CA1543" i="64" a="1"/>
  <c r="CA1543" i="64" s="1"/>
  <c r="CA407" i="64" a="1"/>
  <c r="CA407" i="64" s="1"/>
  <c r="BZ1251" i="64"/>
  <c r="BZ1183" i="64"/>
  <c r="CA1182" i="64" a="1"/>
  <c r="CA1182" i="64" s="1"/>
  <c r="CA1250" i="64" a="1"/>
  <c r="CA1250" i="64" s="1"/>
  <c r="BY1258" i="64"/>
  <c r="BY1252" i="64"/>
  <c r="BY1259" i="64" s="1"/>
  <c r="BZ2361" i="64"/>
  <c r="BZ2370" i="64" s="1"/>
  <c r="BZ2371" i="64" s="1" a="1"/>
  <c r="BZ2371" i="64" s="1"/>
  <c r="CA2362" i="64" a="1"/>
  <c r="CA2362" i="64" s="1"/>
  <c r="BZ1139" i="64"/>
  <c r="BZ2203" i="64"/>
  <c r="BZ2205" i="64" s="1"/>
  <c r="BX1154" i="64" a="1"/>
  <c r="BX1154" i="64" s="1"/>
  <c r="CA2202" i="64" a="1"/>
  <c r="CA2202" i="64" s="1"/>
  <c r="CA1140" i="64" a="1"/>
  <c r="CA1140" i="64" s="1"/>
  <c r="BY1148" i="64"/>
  <c r="BY1153" i="64"/>
  <c r="CA1310" i="64" a="1"/>
  <c r="CA1310" i="64" s="1"/>
  <c r="CA2204" i="64" a="1"/>
  <c r="CA2204" i="64" s="1"/>
  <c r="BZ1308" i="64"/>
  <c r="BZ1309" i="64" s="1"/>
  <c r="BZ1311" i="64" s="1"/>
  <c r="CA1306" i="64" a="1"/>
  <c r="CA1306" i="64" s="1"/>
  <c r="CA1307" i="64" a="1"/>
  <c r="CA1307" i="64" s="1"/>
  <c r="BU2416" i="64"/>
  <c r="CA776" i="64" a="1"/>
  <c r="CA776" i="64" s="1"/>
  <c r="CA765" i="64" a="1"/>
  <c r="CA765" i="64" s="1"/>
  <c r="CA768" i="64" a="1"/>
  <c r="CA768" i="64" s="1"/>
  <c r="CA782" i="64" a="1"/>
  <c r="CA782" i="64" s="1"/>
  <c r="BZ137" i="64"/>
  <c r="BZ122" i="64"/>
  <c r="CA107" i="64" a="1"/>
  <c r="CA107" i="64" s="1"/>
  <c r="CA1622" i="64" a="1"/>
  <c r="CA1622" i="64" s="1"/>
  <c r="BZ133" i="64"/>
  <c r="BZ119" i="64"/>
  <c r="BZ134" i="64"/>
  <c r="BZ121" i="64"/>
  <c r="BZ136" i="64"/>
  <c r="BZ120" i="64"/>
  <c r="BZ135" i="64"/>
  <c r="BU141" i="64"/>
  <c r="BZ118" i="64"/>
  <c r="BY123" i="64"/>
  <c r="CA127" i="64" a="1"/>
  <c r="CA127" i="64" s="1"/>
  <c r="CA128" i="64" a="1"/>
  <c r="CA128" i="64" s="1"/>
  <c r="CA114" i="64" a="1"/>
  <c r="CA114" i="64" s="1"/>
  <c r="CA129" i="64" a="1"/>
  <c r="CA129" i="64" s="1"/>
  <c r="CA113" i="64" a="1"/>
  <c r="CA113" i="64" s="1"/>
  <c r="CA130" i="64" a="1"/>
  <c r="CA130" i="64" s="1"/>
  <c r="CA112" i="64" a="1"/>
  <c r="CA112" i="64" s="1"/>
  <c r="CA115" i="64" a="1"/>
  <c r="CA115" i="64" s="1"/>
  <c r="CA126" i="64" a="1"/>
  <c r="CA126" i="64" s="1"/>
  <c r="CA111" i="64" a="1"/>
  <c r="CA111" i="64" s="1"/>
  <c r="BW138" i="64"/>
  <c r="BV140" i="64"/>
  <c r="BV141" i="64" s="1"/>
  <c r="CA342" i="64" a="1"/>
  <c r="CA342" i="64" s="1"/>
  <c r="CA104" i="64" a="1"/>
  <c r="CA104" i="64" s="1"/>
  <c r="CA106" i="64" a="1"/>
  <c r="CA106" i="64" s="1"/>
  <c r="CA105" i="64" a="1"/>
  <c r="CA105" i="64" s="1"/>
  <c r="CA103" i="64" a="1"/>
  <c r="CA103" i="64" s="1"/>
  <c r="BZ108" i="64"/>
  <c r="CA1380" i="64" a="1"/>
  <c r="CA1380" i="64" s="1"/>
  <c r="AF2335" i="64"/>
  <c r="BX1092" i="64"/>
  <c r="BX1109" i="64" s="1"/>
  <c r="BX1110" i="64" s="1"/>
  <c r="BY1107" i="64"/>
  <c r="BZ1102" i="64"/>
  <c r="BZ1106" i="64"/>
  <c r="BZ1105" i="64"/>
  <c r="BZ1103" i="64"/>
  <c r="BZ1104" i="64"/>
  <c r="CA1097" i="64" a="1"/>
  <c r="CA1097" i="64" s="1"/>
  <c r="CA1098" i="64" a="1"/>
  <c r="CA1098" i="64" s="1"/>
  <c r="CA1099" i="64" a="1"/>
  <c r="CA1099" i="64" s="1"/>
  <c r="CA1095" i="64" a="1"/>
  <c r="CA1095" i="64" s="1"/>
  <c r="CA1096" i="64" a="1"/>
  <c r="CA1096" i="64" s="1"/>
  <c r="BY1092" i="64"/>
  <c r="BZ1087" i="64"/>
  <c r="CA1064" i="64" a="1"/>
  <c r="CA1064" i="64" s="1"/>
  <c r="CA1072" i="64" s="1"/>
  <c r="CA1065" i="64" a="1"/>
  <c r="CA1065" i="64" s="1"/>
  <c r="CA1073" i="64" s="1"/>
  <c r="CA1081" i="64" a="1"/>
  <c r="CA1081" i="64" s="1"/>
  <c r="CA1066" i="64" a="1"/>
  <c r="CA1066" i="64" s="1"/>
  <c r="CA1074" i="64" s="1"/>
  <c r="CA1067" i="64" a="1"/>
  <c r="CA1067" i="64" s="1"/>
  <c r="CA1075" i="64" s="1"/>
  <c r="CA1068" i="64" a="1"/>
  <c r="CA1068" i="64" s="1"/>
  <c r="CA1076" i="64" s="1"/>
  <c r="CA1082" i="64" a="1"/>
  <c r="CA1082" i="64" s="1"/>
  <c r="CA1083" i="64" a="1"/>
  <c r="CA1083" i="64" s="1"/>
  <c r="CA1080" i="64" a="1"/>
  <c r="CA1080" i="64" s="1"/>
  <c r="CA1084" i="64" a="1"/>
  <c r="CA1084" i="64" s="1"/>
  <c r="BZ1091" i="64"/>
  <c r="BZ1090" i="64"/>
  <c r="BZ1089" i="64"/>
  <c r="BZ1088" i="64"/>
  <c r="CA204" i="64" a="1"/>
  <c r="CA204" i="64" s="1"/>
  <c r="BZ1039" i="64"/>
  <c r="BZ1041" i="64" s="1"/>
  <c r="BX1359" i="64"/>
  <c r="BY1358" i="64"/>
  <c r="CA327" i="64" a="1"/>
  <c r="CA327" i="64" s="1"/>
  <c r="CA1355" i="64" a="1"/>
  <c r="CA1355" i="64" s="1"/>
  <c r="CA308" i="64" a="1"/>
  <c r="CA308" i="64" s="1"/>
  <c r="CA1040" i="64" a="1"/>
  <c r="CA1040" i="64" s="1"/>
  <c r="CA1006" i="64" a="1"/>
  <c r="CA1006" i="64" s="1"/>
  <c r="CA295" i="64" a="1"/>
  <c r="CA295" i="64" s="1"/>
  <c r="BY1003" i="64"/>
  <c r="BZ999" i="64"/>
  <c r="BZ1007" i="64" s="1"/>
  <c r="CA1002" i="64" a="1"/>
  <c r="CA1002" i="64" s="1"/>
  <c r="CA998" i="64" a="1"/>
  <c r="CA998" i="64" s="1"/>
  <c r="CB255" i="64"/>
  <c r="CB41" i="863" a="1"/>
  <c r="CB41" i="863" s="1"/>
  <c r="CB43" i="863" a="1"/>
  <c r="CB43" i="863" s="1"/>
  <c r="CB40" i="863" a="1"/>
  <c r="CB40" i="863" s="1"/>
  <c r="CB30" i="863"/>
  <c r="CB32" i="863"/>
  <c r="CB42" i="863" a="1"/>
  <c r="CB42" i="863" s="1"/>
  <c r="CB39" i="863" a="1"/>
  <c r="CB39" i="863" s="1"/>
  <c r="CB29" i="863"/>
  <c r="CC2" i="863"/>
  <c r="CC31" i="863" s="1"/>
  <c r="CD1" i="861"/>
  <c r="CD1" i="1393" s="1"/>
  <c r="CD7" i="861"/>
  <c r="CD7" i="1393" s="1"/>
  <c r="CE2" i="861"/>
  <c r="CE2" i="1393" s="1"/>
  <c r="CA34" i="863"/>
  <c r="CB16" i="864"/>
  <c r="CB18" i="864"/>
  <c r="CB17" i="864"/>
  <c r="CC19" i="864"/>
  <c r="CA51" i="863" a="1"/>
  <c r="CA51" i="863" s="1"/>
  <c r="CA49" i="863" a="1"/>
  <c r="CA49" i="863" s="1"/>
  <c r="CA53" i="863" a="1"/>
  <c r="CA53" i="863" s="1"/>
  <c r="AK259" i="64"/>
  <c r="AK277" i="64"/>
  <c r="AL273" i="64"/>
  <c r="AL274" i="64"/>
  <c r="AL256" i="64"/>
  <c r="AL275" i="64"/>
  <c r="AL257" i="64"/>
  <c r="AL258" i="64"/>
  <c r="AL276" i="64"/>
  <c r="BO1" i="860"/>
  <c r="BO7" i="860"/>
  <c r="BO3" i="860"/>
  <c r="BO4" i="860" s="1"/>
  <c r="BP2" i="860"/>
  <c r="AJ965" i="64"/>
  <c r="AJ975" i="64" s="1"/>
  <c r="AI975" i="64"/>
  <c r="AK969" i="64" a="1"/>
  <c r="AK969" i="64" s="1"/>
  <c r="AK964" i="64" a="1"/>
  <c r="AK964" i="64" s="1"/>
  <c r="AJ585" i="64"/>
  <c r="AI2705" i="64"/>
  <c r="AK2688" i="64" a="1"/>
  <c r="AK2688" i="64" s="1"/>
  <c r="AK2689" i="64" a="1"/>
  <c r="AK2689" i="64" s="1"/>
  <c r="AK2690" i="64" a="1"/>
  <c r="AK2690" i="64" s="1"/>
  <c r="AK2691" i="64" a="1"/>
  <c r="AK2691" i="64" s="1"/>
  <c r="AK2692" i="64" a="1"/>
  <c r="AK2692" i="64" s="1"/>
  <c r="AK2693" i="64" a="1"/>
  <c r="AK2693" i="64" s="1"/>
  <c r="AK2695" i="64" a="1"/>
  <c r="AK2695" i="64" s="1"/>
  <c r="AK2696" i="64" a="1"/>
  <c r="AK2696" i="64" s="1"/>
  <c r="AK2694" i="64" a="1"/>
  <c r="AK2694" i="64" s="1"/>
  <c r="AJ2697" i="64"/>
  <c r="AK583" i="64" a="1"/>
  <c r="AK583" i="64" s="1"/>
  <c r="AK561" i="64" a="1"/>
  <c r="AK561" i="64" s="1"/>
  <c r="AK584" i="64" a="1"/>
  <c r="AK584" i="64" s="1"/>
  <c r="AJ562" i="64"/>
  <c r="AK2876" i="64"/>
  <c r="AK2842" i="64"/>
  <c r="AJ2801" i="64"/>
  <c r="AJ2779" i="64"/>
  <c r="AK3134" i="64" a="1"/>
  <c r="AK3134" i="64" s="1"/>
  <c r="AK2780" i="64" a="1"/>
  <c r="AK2780" i="64" s="1"/>
  <c r="AK2800" i="64" a="1"/>
  <c r="AK2800" i="64" s="1"/>
  <c r="BT2459" i="64"/>
  <c r="BU2457" i="64"/>
  <c r="BU2436" i="64"/>
  <c r="BU2438" i="64" s="1"/>
  <c r="AG2333" i="64"/>
  <c r="AG2335" i="64" s="1"/>
  <c r="AH2324" i="64"/>
  <c r="AH2333" i="64"/>
  <c r="AI2323" i="64"/>
  <c r="AI2332" i="64"/>
  <c r="AI2322" i="64"/>
  <c r="AI2331" i="64"/>
  <c r="AK2328" i="64" a="1"/>
  <c r="AK2328" i="64" s="1"/>
  <c r="AK2327" i="64" a="1"/>
  <c r="AK2327" i="64" s="1"/>
  <c r="AK2318" i="64" a="1"/>
  <c r="AK2318" i="64" s="1"/>
  <c r="AK2319" i="64" a="1"/>
  <c r="AK2319" i="64" s="1"/>
  <c r="AJ2315" i="64"/>
  <c r="AJ2314" i="64"/>
  <c r="AK2309" i="64" a="1"/>
  <c r="AK2309" i="64" s="1"/>
  <c r="AK2310" i="64" a="1"/>
  <c r="AK2310" i="64" s="1"/>
  <c r="AJ2822" i="64"/>
  <c r="AK2821" i="64" a="1"/>
  <c r="AK2821" i="64" s="1"/>
  <c r="AK840" i="64" a="1"/>
  <c r="AK840" i="64" s="1"/>
  <c r="AL2591" i="64"/>
  <c r="AL2592" i="64" s="1"/>
  <c r="AJ1716" i="64"/>
  <c r="AJ2230" i="64"/>
  <c r="AJ2067" i="64"/>
  <c r="AJ1333" i="64"/>
  <c r="AJ842" i="64"/>
  <c r="AJ866" i="64"/>
  <c r="AI58" i="64"/>
  <c r="AK835" i="64" a="1"/>
  <c r="AK835" i="64" s="1"/>
  <c r="AK71" i="64" a="1"/>
  <c r="AK71" i="64" s="1"/>
  <c r="AK560" i="64" a="1"/>
  <c r="AK560" i="64" s="1"/>
  <c r="AK51" i="64" a="1"/>
  <c r="AK51" i="64" s="1"/>
  <c r="AK56" i="64" a="1"/>
  <c r="AK56" i="64" s="1"/>
  <c r="AK55" i="64" a="1"/>
  <c r="AK55" i="64" s="1"/>
  <c r="AJ52" i="64"/>
  <c r="AK50" i="64" a="1"/>
  <c r="AK50" i="64" s="1"/>
  <c r="AK49" i="64" a="1"/>
  <c r="AK49" i="64" s="1"/>
  <c r="AK865" i="64" a="1"/>
  <c r="AK865" i="64" s="1"/>
  <c r="AK3031" i="64" a="1"/>
  <c r="AK3031" i="64" s="1"/>
  <c r="AK3108" i="64" a="1"/>
  <c r="AK3108" i="64" s="1"/>
  <c r="AK3082" i="64" a="1"/>
  <c r="AK3082" i="64" s="1"/>
  <c r="AK3057" i="64" a="1"/>
  <c r="AK3057" i="64" s="1"/>
  <c r="AK2206" i="64" a="1"/>
  <c r="AK2206" i="64" s="1"/>
  <c r="AK2207" i="64" s="1"/>
  <c r="AK85" i="64" a="1"/>
  <c r="AK85" i="64" s="1"/>
  <c r="AK86" i="64" a="1"/>
  <c r="AK86" i="64" s="1"/>
  <c r="AK87" i="64" a="1"/>
  <c r="AK87" i="64" s="1"/>
  <c r="AK88" i="64" a="1"/>
  <c r="AK88" i="64" s="1"/>
  <c r="AJ89" i="64"/>
  <c r="AK2148" i="64" a="1"/>
  <c r="AK2148" i="64" s="1"/>
  <c r="AK2149" i="64" s="1"/>
  <c r="AK537" i="64" a="1"/>
  <c r="AK537" i="64" s="1"/>
  <c r="AK3158" i="64" a="1"/>
  <c r="AK3158" i="64" s="1"/>
  <c r="AK2068" i="64" a="1"/>
  <c r="AK2068" i="64" s="1"/>
  <c r="AK2486" i="64" a="1"/>
  <c r="AK2486" i="64" s="1"/>
  <c r="AK2494" i="64" s="1"/>
  <c r="AK2237" i="64" a="1"/>
  <c r="AK2237" i="64" s="1"/>
  <c r="AK2231" i="64" a="1"/>
  <c r="AK2231" i="64" s="1"/>
  <c r="AK2229" i="64" a="1"/>
  <c r="AK2229" i="64" s="1"/>
  <c r="AK1715" i="64" a="1"/>
  <c r="AK1715" i="64" s="1"/>
  <c r="AK1332" i="64" a="1"/>
  <c r="AK1332" i="64" s="1"/>
  <c r="CB1448" i="64"/>
  <c r="CA2361" i="64" a="1"/>
  <c r="AK2315" i="64" a="1"/>
  <c r="AE1637" i="64" a="1"/>
  <c r="CA408" i="64" a="1"/>
  <c r="AK2230" i="64" a="1"/>
  <c r="AK866" i="64" a="1"/>
  <c r="CB1515" i="64"/>
  <c r="CA1251" i="64" a="1"/>
  <c r="CA999" i="64" a="1"/>
  <c r="AK585" i="64" a="1"/>
  <c r="AK2801" i="64" a="1"/>
  <c r="BZ1358" i="64" a="1"/>
  <c r="AK1716" i="64" a="1"/>
  <c r="AK2314" i="64" a="1"/>
  <c r="AC888" i="64" a="1"/>
  <c r="CA1544" i="64" a="1"/>
  <c r="AL2876" i="64" a="1"/>
  <c r="CA1356" i="64" a="1"/>
  <c r="AK2822" i="64" a="1"/>
  <c r="CB1426" i="64"/>
  <c r="AK562" i="64" a="1"/>
  <c r="CA2203" i="64" a="1"/>
  <c r="CA1381" i="64"/>
  <c r="AL2842" i="64" a="1"/>
  <c r="CA1139" i="64" a="1"/>
  <c r="AK2779" i="64" a="1"/>
  <c r="CB1492" i="64"/>
  <c r="BY1359" i="64" a="1"/>
  <c r="CA1788" i="64" a="1"/>
  <c r="AK842" i="64" a="1"/>
  <c r="CB1470" i="64"/>
  <c r="AK965" i="64" a="1"/>
  <c r="CB1403" i="64"/>
  <c r="CA1183" i="64" a="1"/>
  <c r="CA1039" i="64" a="1"/>
  <c r="AK1333" i="64" a="1"/>
  <c r="AK2067" i="64" a="1"/>
  <c r="AK538" i="64" a="1"/>
  <c r="AO18" i="1393" l="1"/>
  <c r="AP13" i="1393"/>
  <c r="AO22" i="1393"/>
  <c r="AO19" i="861" s="1"/>
  <c r="CC14" i="1393"/>
  <c r="CD15" i="1393"/>
  <c r="CD10" i="1393"/>
  <c r="CD14" i="861" s="1"/>
  <c r="CD21" i="1393"/>
  <c r="CC4" i="1389"/>
  <c r="CC4" i="1391"/>
  <c r="CC10" i="1391"/>
  <c r="CC13" i="861" s="1"/>
  <c r="CC15" i="1391"/>
  <c r="CC21" i="1391"/>
  <c r="AP13" i="1391"/>
  <c r="AO18" i="1391"/>
  <c r="AO22" i="1391"/>
  <c r="AO18" i="861" s="1"/>
  <c r="CD3" i="1389"/>
  <c r="CD13" i="1389" s="1"/>
  <c r="CD3" i="1391"/>
  <c r="CC13" i="1389"/>
  <c r="CE2" i="1389"/>
  <c r="CE2" i="1391"/>
  <c r="CD7" i="1389"/>
  <c r="CD7" i="1391"/>
  <c r="CB14" i="1391"/>
  <c r="CD1" i="1389"/>
  <c r="CD1" i="1391"/>
  <c r="AX24" i="861"/>
  <c r="CC1424" i="64" a="1"/>
  <c r="CC1424" i="64" s="1"/>
  <c r="CC1425" i="64" a="1"/>
  <c r="CC1425" i="64" s="1"/>
  <c r="CC1513" i="64" a="1"/>
  <c r="CC1513" i="64" s="1"/>
  <c r="CC1514" i="64" a="1"/>
  <c r="CC1514" i="64" s="1"/>
  <c r="CC1469" i="64" a="1"/>
  <c r="CC1469" i="64" s="1"/>
  <c r="CC1491" i="64" a="1"/>
  <c r="CC1491" i="64" s="1"/>
  <c r="CC1402" i="64" a="1"/>
  <c r="CC1402" i="64" s="1"/>
  <c r="CC1447" i="64" a="1"/>
  <c r="CC1447" i="64" s="1"/>
  <c r="CB21" i="863"/>
  <c r="CC652" i="64" a="1"/>
  <c r="CC652" i="64" s="1"/>
  <c r="CC646" i="64" a="1"/>
  <c r="CC646" i="64" s="1"/>
  <c r="CC647" i="64" s="1"/>
  <c r="CC656" i="64" a="1"/>
  <c r="CC656" i="64" s="1"/>
  <c r="BQ653" i="64"/>
  <c r="BQ657" i="64" s="1"/>
  <c r="BQ649" i="64"/>
  <c r="BR644" i="64"/>
  <c r="BR648" i="64" s="1"/>
  <c r="CB20" i="864"/>
  <c r="CB100" i="861" s="1"/>
  <c r="CB101" i="861" s="1"/>
  <c r="AE1637" i="64"/>
  <c r="CB33" i="863"/>
  <c r="CB17" i="863" s="1"/>
  <c r="CB33" i="861" s="1"/>
  <c r="CB44" i="863"/>
  <c r="AK538" i="64"/>
  <c r="CD7" i="64"/>
  <c r="CD1" i="64"/>
  <c r="CC4" i="64"/>
  <c r="CD3" i="64"/>
  <c r="CE2" i="64"/>
  <c r="BQ461" i="64"/>
  <c r="BR460" i="64"/>
  <c r="BQ463" i="64"/>
  <c r="BO511" i="64"/>
  <c r="BN512" i="64"/>
  <c r="BN514" i="64"/>
  <c r="CC343" i="64"/>
  <c r="CE2" i="864"/>
  <c r="CD7" i="864"/>
  <c r="CD7" i="863"/>
  <c r="CC4" i="864"/>
  <c r="CC4" i="863"/>
  <c r="CD1" i="864"/>
  <c r="CD1" i="863"/>
  <c r="CD3" i="864"/>
  <c r="CD3" i="863"/>
  <c r="W783" i="64"/>
  <c r="CE3" i="861"/>
  <c r="CE3" i="1393" s="1"/>
  <c r="CD4" i="861"/>
  <c r="CD4" i="1393" s="1"/>
  <c r="X774" i="64"/>
  <c r="X778" i="64" s="1"/>
  <c r="AC888" i="64"/>
  <c r="AC1639" i="64"/>
  <c r="AB1548" i="64"/>
  <c r="AB1546" i="64"/>
  <c r="AC1542" i="64" s="1"/>
  <c r="X771" i="64"/>
  <c r="Y763" i="64"/>
  <c r="Y766" i="64" s="1"/>
  <c r="Y775" i="64" s="1"/>
  <c r="Y777" i="64" s="1"/>
  <c r="Y767" i="64" s="1"/>
  <c r="Y769" i="64" s="1"/>
  <c r="Y770" i="64" s="1"/>
  <c r="AK205" i="64" a="1"/>
  <c r="AK205" i="64" s="1"/>
  <c r="AD887" i="64" a="1"/>
  <c r="AD887" i="64" s="1"/>
  <c r="AB410" i="64"/>
  <c r="AC406" i="64" s="1"/>
  <c r="AB412" i="64"/>
  <c r="BX93" i="861"/>
  <c r="BY46" i="861"/>
  <c r="BW64" i="861"/>
  <c r="CA1949" i="64"/>
  <c r="CA1958" i="64" s="1"/>
  <c r="CA1961" i="64" s="1"/>
  <c r="CB1957" i="64" a="1"/>
  <c r="CB1957" i="64" s="1"/>
  <c r="CB1956" i="64" a="1"/>
  <c r="CB1956" i="64" s="1"/>
  <c r="BU1965" i="64"/>
  <c r="CA1356" i="64"/>
  <c r="CA1788" i="64"/>
  <c r="CA1790" i="64" s="1"/>
  <c r="CB1787" i="64" a="1"/>
  <c r="CB1787" i="64" s="1"/>
  <c r="CB1789" i="64" a="1"/>
  <c r="CB1789" i="64" s="1"/>
  <c r="CA358" i="64"/>
  <c r="CA360" i="64" s="1"/>
  <c r="CB356" i="64" a="1"/>
  <c r="CB356" i="64" s="1"/>
  <c r="CB359" i="64" a="1"/>
  <c r="CB359" i="64" s="1"/>
  <c r="CB357" i="64" a="1"/>
  <c r="CB357" i="64" s="1"/>
  <c r="CB432" i="64" a="1"/>
  <c r="CB432" i="64" s="1"/>
  <c r="CB483" i="64" a="1"/>
  <c r="CB483" i="64" s="1"/>
  <c r="CA408" i="64"/>
  <c r="CA1544" i="64"/>
  <c r="CA1545" i="64" s="1"/>
  <c r="CB1543" i="64" a="1"/>
  <c r="CB1543" i="64" s="1"/>
  <c r="CB407" i="64" a="1"/>
  <c r="CB407" i="64" s="1"/>
  <c r="CA1251" i="64"/>
  <c r="CA1183" i="64"/>
  <c r="CB1182" i="64" a="1"/>
  <c r="CB1182" i="64" s="1"/>
  <c r="CB1250" i="64" a="1"/>
  <c r="CB1250" i="64" s="1"/>
  <c r="BZ1258" i="64"/>
  <c r="BZ1252" i="64"/>
  <c r="BZ1259" i="64" s="1"/>
  <c r="CA2361" i="64"/>
  <c r="CA2370" i="64" s="1"/>
  <c r="CA2371" i="64" s="1" a="1"/>
  <c r="CA2371" i="64" s="1"/>
  <c r="CB2362" i="64" a="1"/>
  <c r="CB2362" i="64" s="1"/>
  <c r="CA1139" i="64"/>
  <c r="CA2203" i="64"/>
  <c r="CA2205" i="64" s="1"/>
  <c r="BY1154" i="64" a="1"/>
  <c r="BY1154" i="64" s="1"/>
  <c r="CB2202" i="64" a="1"/>
  <c r="CB2202" i="64" s="1"/>
  <c r="CB1140" i="64" a="1"/>
  <c r="CB1140" i="64" s="1"/>
  <c r="BZ1148" i="64"/>
  <c r="BZ1153" i="64"/>
  <c r="CB1310" i="64" a="1"/>
  <c r="CB1310" i="64" s="1"/>
  <c r="CB2204" i="64" a="1"/>
  <c r="CB2204" i="64" s="1"/>
  <c r="CA1308" i="64"/>
  <c r="CA1309" i="64" s="1"/>
  <c r="CA1311" i="64" s="1"/>
  <c r="CB1306" i="64" a="1"/>
  <c r="CB1306" i="64" s="1"/>
  <c r="CB1307" i="64" a="1"/>
  <c r="CB1307" i="64" s="1"/>
  <c r="BV2416" i="64"/>
  <c r="CB776" i="64" a="1"/>
  <c r="CB776" i="64" s="1"/>
  <c r="CB765" i="64" a="1"/>
  <c r="CB765" i="64" s="1"/>
  <c r="CB768" i="64" a="1"/>
  <c r="CB768" i="64" s="1"/>
  <c r="CB782" i="64" a="1"/>
  <c r="CB782" i="64" s="1"/>
  <c r="CA122" i="64"/>
  <c r="CA137" i="64"/>
  <c r="CB107" i="64" a="1"/>
  <c r="CB107" i="64" s="1"/>
  <c r="CB1622" i="64" a="1"/>
  <c r="CB1622" i="64" s="1"/>
  <c r="CA133" i="64"/>
  <c r="BZ123" i="64"/>
  <c r="CA134" i="64"/>
  <c r="CA120" i="64"/>
  <c r="CA135" i="64"/>
  <c r="CA121" i="64"/>
  <c r="CA136" i="64"/>
  <c r="CA118" i="64"/>
  <c r="CA119" i="64"/>
  <c r="BW140" i="64"/>
  <c r="CB128" i="64" a="1"/>
  <c r="CB128" i="64" s="1"/>
  <c r="CB114" i="64" a="1"/>
  <c r="CB114" i="64" s="1"/>
  <c r="CB129" i="64" a="1"/>
  <c r="CB129" i="64" s="1"/>
  <c r="CB113" i="64" a="1"/>
  <c r="CB113" i="64" s="1"/>
  <c r="CB130" i="64" a="1"/>
  <c r="CB130" i="64" s="1"/>
  <c r="CB112" i="64" a="1"/>
  <c r="CB112" i="64" s="1"/>
  <c r="CB115" i="64" a="1"/>
  <c r="CB115" i="64" s="1"/>
  <c r="CB126" i="64" a="1"/>
  <c r="CB126" i="64" s="1"/>
  <c r="CB127" i="64" a="1"/>
  <c r="CB127" i="64" s="1"/>
  <c r="CB111" i="64" a="1"/>
  <c r="CB111" i="64" s="1"/>
  <c r="BX138" i="64"/>
  <c r="CB342" i="64" a="1"/>
  <c r="CB342" i="64" s="1"/>
  <c r="CB106" i="64" a="1"/>
  <c r="CB106" i="64" s="1"/>
  <c r="CB105" i="64" a="1"/>
  <c r="CB105" i="64" s="1"/>
  <c r="CB104" i="64" a="1"/>
  <c r="CB104" i="64" s="1"/>
  <c r="CB103" i="64" a="1"/>
  <c r="CB103" i="64" s="1"/>
  <c r="CA108" i="64"/>
  <c r="CB1380" i="64" a="1"/>
  <c r="CB1380" i="64" s="1"/>
  <c r="AF2336" i="64"/>
  <c r="Z2495" i="64" a="1"/>
  <c r="Z2495" i="64" s="1"/>
  <c r="BY1109" i="64"/>
  <c r="BY1110" i="64" s="1"/>
  <c r="CA1103" i="64"/>
  <c r="BZ1107" i="64"/>
  <c r="CA1106" i="64"/>
  <c r="CA1105" i="64"/>
  <c r="CA1102" i="64"/>
  <c r="CA1104" i="64"/>
  <c r="CB1097" i="64" a="1"/>
  <c r="CB1097" i="64" s="1"/>
  <c r="CB1098" i="64" a="1"/>
  <c r="CB1098" i="64" s="1"/>
  <c r="CB1099" i="64" a="1"/>
  <c r="CB1099" i="64" s="1"/>
  <c r="CB1095" i="64" a="1"/>
  <c r="CB1095" i="64" s="1"/>
  <c r="CB1096" i="64" a="1"/>
  <c r="CB1096" i="64" s="1"/>
  <c r="CA1088" i="64"/>
  <c r="CA1089" i="64"/>
  <c r="CA1091" i="64"/>
  <c r="CB1064" i="64" a="1"/>
  <c r="CB1064" i="64" s="1"/>
  <c r="CB1072" i="64" s="1"/>
  <c r="CB1065" i="64" a="1"/>
  <c r="CB1065" i="64" s="1"/>
  <c r="CB1073" i="64" s="1"/>
  <c r="CB1081" i="64" a="1"/>
  <c r="CB1081" i="64" s="1"/>
  <c r="CB1066" i="64" a="1"/>
  <c r="CB1066" i="64" s="1"/>
  <c r="CB1074" i="64" s="1"/>
  <c r="CB1067" i="64" a="1"/>
  <c r="CB1067" i="64" s="1"/>
  <c r="CB1075" i="64" s="1"/>
  <c r="CB1068" i="64" a="1"/>
  <c r="CB1068" i="64" s="1"/>
  <c r="CB1076" i="64" s="1"/>
  <c r="CB1082" i="64" a="1"/>
  <c r="CB1082" i="64" s="1"/>
  <c r="CB1080" i="64" a="1"/>
  <c r="CB1080" i="64" s="1"/>
  <c r="CB1083" i="64" a="1"/>
  <c r="CB1083" i="64" s="1"/>
  <c r="CB1084" i="64" a="1"/>
  <c r="CB1084" i="64" s="1"/>
  <c r="CA1090" i="64"/>
  <c r="CA1087" i="64"/>
  <c r="BZ1092" i="64"/>
  <c r="CB204" i="64" a="1"/>
  <c r="CB204" i="64" s="1"/>
  <c r="CA1039" i="64"/>
  <c r="CA1041" i="64" s="1"/>
  <c r="BY1359" i="64"/>
  <c r="BZ1358" i="64"/>
  <c r="CB327" i="64" a="1"/>
  <c r="CB327" i="64" s="1"/>
  <c r="CB1355" i="64" a="1"/>
  <c r="CB1355" i="64" s="1"/>
  <c r="CB308" i="64" a="1"/>
  <c r="CB308" i="64" s="1"/>
  <c r="CB1040" i="64" a="1"/>
  <c r="CB1040" i="64" s="1"/>
  <c r="CB1006" i="64" a="1"/>
  <c r="CB1006" i="64" s="1"/>
  <c r="CB295" i="64" a="1"/>
  <c r="CB295" i="64" s="1"/>
  <c r="BZ1003" i="64"/>
  <c r="CA999" i="64"/>
  <c r="CA1007" i="64" s="1"/>
  <c r="CB1002" i="64" a="1"/>
  <c r="CB1002" i="64" s="1"/>
  <c r="CB998" i="64" a="1"/>
  <c r="CB998" i="64" s="1"/>
  <c r="CC255" i="64"/>
  <c r="CC42" i="863" a="1"/>
  <c r="CC42" i="863" s="1"/>
  <c r="CC40" i="863" a="1"/>
  <c r="CC40" i="863" s="1"/>
  <c r="CC39" i="863" a="1"/>
  <c r="CC39" i="863" s="1"/>
  <c r="CC43" i="863" a="1"/>
  <c r="CC43" i="863" s="1"/>
  <c r="CC41" i="863" a="1"/>
  <c r="CC41" i="863" s="1"/>
  <c r="CC32" i="863"/>
  <c r="CC29" i="863"/>
  <c r="CC30" i="863"/>
  <c r="CD2" i="863"/>
  <c r="CD31" i="863" s="1"/>
  <c r="CE1" i="861"/>
  <c r="CE1" i="1393" s="1"/>
  <c r="CE7" i="861"/>
  <c r="CE7" i="1393" s="1"/>
  <c r="CF2" i="861"/>
  <c r="CF2" i="1393" s="1"/>
  <c r="CB51" i="863" a="1"/>
  <c r="CB51" i="863" s="1"/>
  <c r="CB53" i="863" a="1"/>
  <c r="CB53" i="863" s="1"/>
  <c r="CB49" i="863" a="1"/>
  <c r="CB49" i="863" s="1"/>
  <c r="CB34" i="863"/>
  <c r="CC16" i="864"/>
  <c r="CC17" i="864"/>
  <c r="CC18" i="864"/>
  <c r="CD19" i="864"/>
  <c r="AL277" i="64"/>
  <c r="AL259" i="64"/>
  <c r="AM273" i="64"/>
  <c r="AM256" i="64"/>
  <c r="AM274" i="64"/>
  <c r="AM275" i="64"/>
  <c r="AM257" i="64"/>
  <c r="AM276" i="64"/>
  <c r="AM258" i="64"/>
  <c r="BP7" i="860"/>
  <c r="BP3" i="860"/>
  <c r="BP4" i="860" s="1"/>
  <c r="BQ2" i="860"/>
  <c r="BP1" i="860"/>
  <c r="AK965" i="64"/>
  <c r="AL969" i="64" a="1"/>
  <c r="AL969" i="64" s="1"/>
  <c r="AL964" i="64" a="1"/>
  <c r="AL964" i="64" s="1"/>
  <c r="AK585" i="64"/>
  <c r="AJ2705" i="64"/>
  <c r="AL2688" i="64" a="1"/>
  <c r="AL2688" i="64" s="1"/>
  <c r="AL2689" i="64" a="1"/>
  <c r="AL2689" i="64" s="1"/>
  <c r="AL2690" i="64" a="1"/>
  <c r="AL2690" i="64" s="1"/>
  <c r="AL2691" i="64" a="1"/>
  <c r="AL2691" i="64" s="1"/>
  <c r="AL2695" i="64" a="1"/>
  <c r="AL2695" i="64" s="1"/>
  <c r="AL2696" i="64" a="1"/>
  <c r="AL2696" i="64" s="1"/>
  <c r="AL2694" i="64" a="1"/>
  <c r="AL2694" i="64" s="1"/>
  <c r="AL2692" i="64" a="1"/>
  <c r="AL2692" i="64" s="1"/>
  <c r="AL2693" i="64" a="1"/>
  <c r="AL2693" i="64" s="1"/>
  <c r="AK2697" i="64"/>
  <c r="AL583" i="64" a="1"/>
  <c r="AL583" i="64" s="1"/>
  <c r="AL561" i="64" a="1"/>
  <c r="AL561" i="64" s="1"/>
  <c r="AL584" i="64" a="1"/>
  <c r="AL584" i="64" s="1"/>
  <c r="AK562" i="64"/>
  <c r="AL2842" i="64"/>
  <c r="AL2876" i="64"/>
  <c r="AK2801" i="64"/>
  <c r="AK2779" i="64"/>
  <c r="AL3134" i="64" a="1"/>
  <c r="AL3134" i="64" s="1"/>
  <c r="AL2780" i="64" a="1"/>
  <c r="AL2780" i="64" s="1"/>
  <c r="AL2800" i="64" a="1"/>
  <c r="AL2800" i="64" s="1"/>
  <c r="BV2457" i="64"/>
  <c r="BU2459" i="64"/>
  <c r="BV2436" i="64"/>
  <c r="BV2438" i="64" s="1"/>
  <c r="AG2336" i="64"/>
  <c r="AI2324" i="64"/>
  <c r="AH2335" i="64"/>
  <c r="AH2336" i="64" s="1"/>
  <c r="AI2333" i="64"/>
  <c r="AJ2322" i="64"/>
  <c r="AJ2331" i="64"/>
  <c r="AJ2323" i="64"/>
  <c r="AJ2332" i="64"/>
  <c r="AL2328" i="64" a="1"/>
  <c r="AL2328" i="64" s="1"/>
  <c r="AL2327" i="64" a="1"/>
  <c r="AL2327" i="64" s="1"/>
  <c r="AL2318" i="64" a="1"/>
  <c r="AL2318" i="64" s="1"/>
  <c r="AL2319" i="64" a="1"/>
  <c r="AL2319" i="64" s="1"/>
  <c r="AK2315" i="64"/>
  <c r="AK2314" i="64"/>
  <c r="AL2309" i="64" a="1"/>
  <c r="AL2309" i="64" s="1"/>
  <c r="AL2310" i="64" a="1"/>
  <c r="AL2310" i="64" s="1"/>
  <c r="AK2822" i="64"/>
  <c r="AL2821" i="64" a="1"/>
  <c r="AL2821" i="64" s="1"/>
  <c r="AL840" i="64" a="1"/>
  <c r="AL840" i="64" s="1"/>
  <c r="AM2591" i="64"/>
  <c r="AM2592" i="64" s="1"/>
  <c r="AK1716" i="64"/>
  <c r="AK2067" i="64"/>
  <c r="AK2230" i="64"/>
  <c r="AK1333" i="64"/>
  <c r="AK866" i="64"/>
  <c r="AK842" i="64"/>
  <c r="AJ58" i="64"/>
  <c r="AL835" i="64" a="1"/>
  <c r="AL835" i="64" s="1"/>
  <c r="AL71" i="64" a="1"/>
  <c r="AL71" i="64" s="1"/>
  <c r="AL560" i="64" a="1"/>
  <c r="AL560" i="64" s="1"/>
  <c r="AL51" i="64" a="1"/>
  <c r="AL51" i="64" s="1"/>
  <c r="AL56" i="64" a="1"/>
  <c r="AL56" i="64" s="1"/>
  <c r="AL55" i="64" a="1"/>
  <c r="AL55" i="64" s="1"/>
  <c r="AK52" i="64"/>
  <c r="AL50" i="64" a="1"/>
  <c r="AL50" i="64" s="1"/>
  <c r="AL49" i="64" a="1"/>
  <c r="AL49" i="64" s="1"/>
  <c r="AL865" i="64" a="1"/>
  <c r="AL865" i="64" s="1"/>
  <c r="AL3031" i="64" a="1"/>
  <c r="AL3031" i="64" s="1"/>
  <c r="AL3108" i="64" a="1"/>
  <c r="AL3108" i="64" s="1"/>
  <c r="AL3082" i="64" a="1"/>
  <c r="AL3082" i="64" s="1"/>
  <c r="AL3057" i="64" a="1"/>
  <c r="AL3057" i="64" s="1"/>
  <c r="AL2206" i="64" a="1"/>
  <c r="AL2206" i="64" s="1"/>
  <c r="AL2207" i="64" s="1"/>
  <c r="AL85" i="64" a="1"/>
  <c r="AL85" i="64" s="1"/>
  <c r="AL87" i="64" a="1"/>
  <c r="AL87" i="64" s="1"/>
  <c r="AL86" i="64" a="1"/>
  <c r="AL86" i="64" s="1"/>
  <c r="AL88" i="64" a="1"/>
  <c r="AL88" i="64" s="1"/>
  <c r="AK89" i="64"/>
  <c r="AL2148" i="64" a="1"/>
  <c r="AL2148" i="64" s="1"/>
  <c r="AL2149" i="64" s="1"/>
  <c r="AL537" i="64" a="1"/>
  <c r="AL537" i="64" s="1"/>
  <c r="AL3158" i="64" a="1"/>
  <c r="AL3158" i="64" s="1"/>
  <c r="AL2068" i="64" a="1"/>
  <c r="AL2068" i="64" s="1"/>
  <c r="AL2486" i="64" a="1"/>
  <c r="AL2486" i="64" s="1"/>
  <c r="AL2494" i="64" s="1"/>
  <c r="AL2231" i="64" a="1"/>
  <c r="AL2231" i="64" s="1"/>
  <c r="AL2229" i="64" a="1"/>
  <c r="AL2229" i="64" s="1"/>
  <c r="AL2237" i="64" a="1"/>
  <c r="AL2237" i="64" s="1"/>
  <c r="AL1715" i="64" a="1"/>
  <c r="AL1715" i="64" s="1"/>
  <c r="AL1332" i="64" a="1"/>
  <c r="AL1332" i="64" s="1"/>
  <c r="AL866" i="64" a="1"/>
  <c r="AL538" i="64" a="1"/>
  <c r="AL842" i="64" a="1"/>
  <c r="BZ1359" i="64" a="1"/>
  <c r="CB999" i="64" a="1"/>
  <c r="CB1356" i="64" a="1"/>
  <c r="CB1544" i="64" a="1"/>
  <c r="AF1637" i="64" a="1"/>
  <c r="AM2842" i="64" a="1"/>
  <c r="CC1448" i="64"/>
  <c r="AL2230" i="64" a="1"/>
  <c r="AL2822" i="64" a="1"/>
  <c r="CC1515" i="64"/>
  <c r="CB1381" i="64"/>
  <c r="CB1183" i="64" a="1"/>
  <c r="CB1251" i="64" a="1"/>
  <c r="AL2801" i="64" a="1"/>
  <c r="CC1492" i="64"/>
  <c r="AL585" i="64" a="1"/>
  <c r="CB2361" i="64" a="1"/>
  <c r="AD888" i="64" a="1"/>
  <c r="AL965" i="64" a="1"/>
  <c r="AM2876" i="64" a="1"/>
  <c r="CB1039" i="64" a="1"/>
  <c r="CB408" i="64" a="1"/>
  <c r="AL2779" i="64" a="1"/>
  <c r="CB1139" i="64" a="1"/>
  <c r="CA1358" i="64" a="1"/>
  <c r="CC1470" i="64"/>
  <c r="AL562" i="64" a="1"/>
  <c r="CB2203" i="64" a="1"/>
  <c r="AL2314" i="64" a="1"/>
  <c r="CB1788" i="64" a="1"/>
  <c r="CC1403" i="64"/>
  <c r="CC1426" i="64"/>
  <c r="AL1716" i="64" a="1"/>
  <c r="AL2315" i="64" a="1"/>
  <c r="AL2067" i="64" a="1"/>
  <c r="AL1333" i="64" a="1"/>
  <c r="CE21" i="1393" l="1"/>
  <c r="CE10" i="1393"/>
  <c r="CE14" i="861" s="1"/>
  <c r="CE15" i="1393"/>
  <c r="CD14" i="1393"/>
  <c r="AP16" i="1393"/>
  <c r="CD21" i="1391"/>
  <c r="CD10" i="1391"/>
  <c r="CD13" i="861" s="1"/>
  <c r="CD15" i="1391"/>
  <c r="CD22" i="1389"/>
  <c r="CF2" i="1389"/>
  <c r="CF2" i="1391"/>
  <c r="CE7" i="1389"/>
  <c r="CE7" i="1391"/>
  <c r="AP16" i="1391"/>
  <c r="CE1" i="1389"/>
  <c r="CE1" i="1391"/>
  <c r="CD4" i="1389"/>
  <c r="CD4" i="1391"/>
  <c r="CE3" i="1389"/>
  <c r="CE13" i="1389" s="1"/>
  <c r="CE3" i="1391"/>
  <c r="CC14" i="1391"/>
  <c r="CD1424" i="64" a="1"/>
  <c r="CD1424" i="64" s="1"/>
  <c r="CD1425" i="64" a="1"/>
  <c r="CD1425" i="64" s="1"/>
  <c r="CD1513" i="64" a="1"/>
  <c r="CD1513" i="64" s="1"/>
  <c r="CD1514" i="64" a="1"/>
  <c r="CD1514" i="64" s="1"/>
  <c r="CD1469" i="64" a="1"/>
  <c r="CD1469" i="64" s="1"/>
  <c r="CD1491" i="64" a="1"/>
  <c r="CD1491" i="64" s="1"/>
  <c r="CD1402" i="64" a="1"/>
  <c r="CD1402" i="64" s="1"/>
  <c r="CD1447" i="64" a="1"/>
  <c r="CD1447" i="64" s="1"/>
  <c r="CD656" i="64" a="1"/>
  <c r="CD656" i="64" s="1"/>
  <c r="CD652" i="64" a="1"/>
  <c r="CD652" i="64" s="1"/>
  <c r="CD646" i="64" a="1"/>
  <c r="CD646" i="64" s="1"/>
  <c r="CD647" i="64" s="1"/>
  <c r="BR653" i="64"/>
  <c r="BR657" i="64" s="1"/>
  <c r="BR649" i="64"/>
  <c r="BS644" i="64"/>
  <c r="BS648" i="64" s="1"/>
  <c r="CC20" i="864"/>
  <c r="CC100" i="861" s="1"/>
  <c r="CC101" i="861" s="1"/>
  <c r="CC21" i="863"/>
  <c r="AF1637" i="64"/>
  <c r="CC33" i="863"/>
  <c r="CC17" i="863" s="1"/>
  <c r="CC33" i="861" s="1"/>
  <c r="CC44" i="863"/>
  <c r="AL538" i="64"/>
  <c r="CE1" i="64"/>
  <c r="CE7" i="64"/>
  <c r="CD4" i="64"/>
  <c r="CE3" i="64"/>
  <c r="CF2" i="64"/>
  <c r="BP511" i="64"/>
  <c r="BO512" i="64"/>
  <c r="BO514" i="64"/>
  <c r="BR461" i="64"/>
  <c r="BS460" i="64"/>
  <c r="BR463" i="64"/>
  <c r="CD343" i="64"/>
  <c r="CF2" i="864"/>
  <c r="CE7" i="864"/>
  <c r="CE7" i="863"/>
  <c r="CE1" i="863"/>
  <c r="CE1" i="864"/>
  <c r="CD4" i="864"/>
  <c r="CD4" i="863"/>
  <c r="CE3" i="864"/>
  <c r="CE3" i="863"/>
  <c r="CF3" i="861"/>
  <c r="CF3" i="1393" s="1"/>
  <c r="CE4" i="861"/>
  <c r="CE4" i="1393" s="1"/>
  <c r="AD888" i="64"/>
  <c r="AD1639" i="64"/>
  <c r="AL205" i="64" a="1"/>
  <c r="AL205" i="64" s="1"/>
  <c r="Y771" i="64"/>
  <c r="Z763" i="64"/>
  <c r="Z766" i="64" s="1"/>
  <c r="Z775" i="64" s="1"/>
  <c r="Z777" i="64" s="1"/>
  <c r="Z767" i="64" s="1"/>
  <c r="Z769" i="64" s="1"/>
  <c r="Z770" i="64" s="1"/>
  <c r="AE887" i="64" a="1"/>
  <c r="AE887" i="64" s="1"/>
  <c r="AC1548" i="64"/>
  <c r="AC1546" i="64"/>
  <c r="AD1542" i="64" s="1"/>
  <c r="Y774" i="64"/>
  <c r="Y778" i="64" s="1"/>
  <c r="X779" i="64"/>
  <c r="X783" i="64"/>
  <c r="AC410" i="64"/>
  <c r="AD406" i="64" s="1"/>
  <c r="AC412" i="64"/>
  <c r="BY93" i="861"/>
  <c r="BY64" i="861"/>
  <c r="BX64" i="861"/>
  <c r="CB1949" i="64"/>
  <c r="CB1958" i="64" s="1"/>
  <c r="CB1961" i="64" s="1"/>
  <c r="CA46" i="861"/>
  <c r="BZ46" i="861"/>
  <c r="CC1957" i="64" a="1"/>
  <c r="CC1957" i="64" s="1"/>
  <c r="CC1956" i="64" a="1"/>
  <c r="CC1956" i="64" s="1"/>
  <c r="BV1965" i="64"/>
  <c r="CB1356" i="64"/>
  <c r="CB1788" i="64"/>
  <c r="CB1790" i="64" s="1"/>
  <c r="CC1789" i="64" a="1"/>
  <c r="CC1789" i="64" s="1"/>
  <c r="CC1787" i="64" a="1"/>
  <c r="CC1787" i="64" s="1"/>
  <c r="CB358" i="64"/>
  <c r="CB360" i="64" s="1"/>
  <c r="CC357" i="64" a="1"/>
  <c r="CC357" i="64" s="1"/>
  <c r="CC359" i="64" a="1"/>
  <c r="CC359" i="64" s="1"/>
  <c r="CC432" i="64" a="1"/>
  <c r="CC432" i="64" s="1"/>
  <c r="CC356" i="64" a="1"/>
  <c r="CC356" i="64" s="1"/>
  <c r="CC483" i="64" a="1"/>
  <c r="CC483" i="64" s="1"/>
  <c r="CB408" i="64"/>
  <c r="CB1544" i="64"/>
  <c r="CB1545" i="64" s="1"/>
  <c r="CC407" i="64" a="1"/>
  <c r="CC407" i="64" s="1"/>
  <c r="CC1543" i="64" a="1"/>
  <c r="CC1543" i="64" s="1"/>
  <c r="CB1251" i="64"/>
  <c r="CB1183" i="64"/>
  <c r="CC1182" i="64" a="1"/>
  <c r="CC1182" i="64" s="1"/>
  <c r="CC1250" i="64" a="1"/>
  <c r="CC1250" i="64" s="1"/>
  <c r="CA1258" i="64"/>
  <c r="CA1252" i="64"/>
  <c r="CA1259" i="64" s="1"/>
  <c r="CB2361" i="64"/>
  <c r="CB2370" i="64" s="1"/>
  <c r="CB2371" i="64" s="1" a="1"/>
  <c r="CB2371" i="64" s="1"/>
  <c r="CC2362" i="64" a="1"/>
  <c r="CC2362" i="64" s="1"/>
  <c r="CB1139" i="64"/>
  <c r="CB2203" i="64"/>
  <c r="CB2205" i="64" s="1"/>
  <c r="BZ1154" i="64" a="1"/>
  <c r="BZ1154" i="64" s="1"/>
  <c r="CC2202" i="64" a="1"/>
  <c r="CC2202" i="64" s="1"/>
  <c r="CC1140" i="64" a="1"/>
  <c r="CC1140" i="64" s="1"/>
  <c r="CA1148" i="64"/>
  <c r="CA1153" i="64"/>
  <c r="CC1310" i="64" a="1"/>
  <c r="CC1310" i="64" s="1"/>
  <c r="CC2204" i="64" a="1"/>
  <c r="CC2204" i="64" s="1"/>
  <c r="BW2416" i="64"/>
  <c r="CB1308" i="64"/>
  <c r="CB1309" i="64" s="1"/>
  <c r="CB1311" i="64" s="1"/>
  <c r="CC1306" i="64" a="1"/>
  <c r="CC1306" i="64" s="1"/>
  <c r="CC1307" i="64" a="1"/>
  <c r="CC1307" i="64" s="1"/>
  <c r="CC776" i="64" a="1"/>
  <c r="CC776" i="64" s="1"/>
  <c r="CC765" i="64" a="1"/>
  <c r="CC765" i="64" s="1"/>
  <c r="CC782" i="64" a="1"/>
  <c r="CC782" i="64" s="1"/>
  <c r="CC768" i="64" a="1"/>
  <c r="CC768" i="64" s="1"/>
  <c r="CB122" i="64"/>
  <c r="CB137" i="64"/>
  <c r="CC107" i="64" a="1"/>
  <c r="CC107" i="64" s="1"/>
  <c r="CC1622" i="64" a="1"/>
  <c r="CC1622" i="64" s="1"/>
  <c r="CB134" i="64"/>
  <c r="CB133" i="64"/>
  <c r="BW141" i="64"/>
  <c r="CB120" i="64"/>
  <c r="CB135" i="64"/>
  <c r="CB121" i="64"/>
  <c r="CB136" i="64"/>
  <c r="CB118" i="64"/>
  <c r="CB119" i="64"/>
  <c r="CA123" i="64"/>
  <c r="CC129" i="64" a="1"/>
  <c r="CC129" i="64" s="1"/>
  <c r="CC128" i="64" a="1"/>
  <c r="CC128" i="64" s="1"/>
  <c r="CC113" i="64" a="1"/>
  <c r="CC113" i="64" s="1"/>
  <c r="CC130" i="64" a="1"/>
  <c r="CC130" i="64" s="1"/>
  <c r="CC112" i="64" a="1"/>
  <c r="CC112" i="64" s="1"/>
  <c r="CC126" i="64" a="1"/>
  <c r="CC126" i="64" s="1"/>
  <c r="CC115" i="64" a="1"/>
  <c r="CC115" i="64" s="1"/>
  <c r="CC127" i="64" a="1"/>
  <c r="CC127" i="64" s="1"/>
  <c r="CC114" i="64" a="1"/>
  <c r="CC114" i="64" s="1"/>
  <c r="CC111" i="64" a="1"/>
  <c r="CC111" i="64" s="1"/>
  <c r="BX140" i="64"/>
  <c r="BX141" i="64" s="1"/>
  <c r="BY138" i="64"/>
  <c r="CB108" i="64"/>
  <c r="CC342" i="64" a="1"/>
  <c r="CC342" i="64" s="1"/>
  <c r="CC106" i="64" a="1"/>
  <c r="CC106" i="64" s="1"/>
  <c r="CC103" i="64" a="1"/>
  <c r="CC103" i="64" s="1"/>
  <c r="CC105" i="64" a="1"/>
  <c r="CC105" i="64" s="1"/>
  <c r="CC104" i="64" a="1"/>
  <c r="CC104" i="64" s="1"/>
  <c r="CC1380" i="64" a="1"/>
  <c r="CC1380" i="64" s="1"/>
  <c r="BZ1109" i="64"/>
  <c r="BZ1110" i="64" s="1"/>
  <c r="CA1107" i="64"/>
  <c r="CB1106" i="64"/>
  <c r="CB1105" i="64"/>
  <c r="CB1103" i="64"/>
  <c r="CB1102" i="64"/>
  <c r="CB1104" i="64"/>
  <c r="CC1097" i="64" a="1"/>
  <c r="CC1097" i="64" s="1"/>
  <c r="CC1098" i="64" a="1"/>
  <c r="CC1098" i="64" s="1"/>
  <c r="CC1099" i="64" a="1"/>
  <c r="CC1099" i="64" s="1"/>
  <c r="CC1096" i="64" a="1"/>
  <c r="CC1096" i="64" s="1"/>
  <c r="CC1095" i="64" a="1"/>
  <c r="CC1095" i="64" s="1"/>
  <c r="CB1089" i="64"/>
  <c r="CA1092" i="64"/>
  <c r="CC1064" i="64" a="1"/>
  <c r="CC1064" i="64" s="1"/>
  <c r="CC1072" i="64" s="1"/>
  <c r="CC1065" i="64" a="1"/>
  <c r="CC1065" i="64" s="1"/>
  <c r="CC1073" i="64" s="1"/>
  <c r="CC1081" i="64" a="1"/>
  <c r="CC1081" i="64" s="1"/>
  <c r="CC1066" i="64" a="1"/>
  <c r="CC1066" i="64" s="1"/>
  <c r="CC1074" i="64" s="1"/>
  <c r="CC1067" i="64" a="1"/>
  <c r="CC1067" i="64" s="1"/>
  <c r="CC1075" i="64" s="1"/>
  <c r="CC1080" i="64" a="1"/>
  <c r="CC1080" i="64" s="1"/>
  <c r="CC1068" i="64" a="1"/>
  <c r="CC1068" i="64" s="1"/>
  <c r="CC1076" i="64" s="1"/>
  <c r="CC1082" i="64" a="1"/>
  <c r="CC1082" i="64" s="1"/>
  <c r="CC1083" i="64" a="1"/>
  <c r="CC1083" i="64" s="1"/>
  <c r="CC1084" i="64" a="1"/>
  <c r="CC1084" i="64" s="1"/>
  <c r="CB1091" i="64"/>
  <c r="CB1090" i="64"/>
  <c r="CB1088" i="64"/>
  <c r="CB1087" i="64"/>
  <c r="CC204" i="64" a="1"/>
  <c r="CC204" i="64" s="1"/>
  <c r="CB1039" i="64"/>
  <c r="CB1041" i="64" s="1"/>
  <c r="BZ1359" i="64"/>
  <c r="CA1358" i="64"/>
  <c r="CC327" i="64" a="1"/>
  <c r="CC327" i="64" s="1"/>
  <c r="CC1355" i="64" a="1"/>
  <c r="CC1355" i="64" s="1"/>
  <c r="CC308" i="64" a="1"/>
  <c r="CC308" i="64" s="1"/>
  <c r="CC1040" i="64" a="1"/>
  <c r="CC1040" i="64" s="1"/>
  <c r="CC1006" i="64" a="1"/>
  <c r="CC1006" i="64" s="1"/>
  <c r="CC295" i="64" a="1"/>
  <c r="CC295" i="64" s="1"/>
  <c r="CA1003" i="64"/>
  <c r="CB999" i="64"/>
  <c r="CB1007" i="64" s="1"/>
  <c r="CC1002" i="64" a="1"/>
  <c r="CC1002" i="64" s="1"/>
  <c r="CC998" i="64" a="1"/>
  <c r="CC998" i="64" s="1"/>
  <c r="CD255"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393" s="1"/>
  <c r="CG2" i="861"/>
  <c r="CG2" i="1393" s="1"/>
  <c r="CF1" i="861"/>
  <c r="CF1" i="1393" s="1"/>
  <c r="AM277" i="64"/>
  <c r="AM259" i="64"/>
  <c r="AN273" i="64"/>
  <c r="AN256" i="64"/>
  <c r="AN274" i="64"/>
  <c r="AN257" i="64"/>
  <c r="AN275" i="64"/>
  <c r="AN258" i="64"/>
  <c r="AN276" i="64"/>
  <c r="BQ7" i="860"/>
  <c r="BQ3" i="860"/>
  <c r="BQ4" i="860" s="1"/>
  <c r="BR2" i="860"/>
  <c r="BQ1" i="860"/>
  <c r="AL965" i="64"/>
  <c r="AL975" i="64" s="1"/>
  <c r="AK975" i="64"/>
  <c r="AM969" i="64" a="1"/>
  <c r="AM969" i="64" s="1"/>
  <c r="AM964" i="64" a="1"/>
  <c r="AM964" i="64" s="1"/>
  <c r="AL585" i="64"/>
  <c r="AK2705" i="64"/>
  <c r="AM2688" i="64" a="1"/>
  <c r="AM2688" i="64" s="1"/>
  <c r="AM2689" i="64" a="1"/>
  <c r="AM2689" i="64" s="1"/>
  <c r="AM2692" i="64" a="1"/>
  <c r="AM2692" i="64" s="1"/>
  <c r="AM2693" i="64" a="1"/>
  <c r="AM2693" i="64" s="1"/>
  <c r="AM2691" i="64" a="1"/>
  <c r="AM2691" i="64" s="1"/>
  <c r="AM2695" i="64" a="1"/>
  <c r="AM2695" i="64" s="1"/>
  <c r="AM2696" i="64" a="1"/>
  <c r="AM2696" i="64" s="1"/>
  <c r="AM2694" i="64" a="1"/>
  <c r="AM2694" i="64" s="1"/>
  <c r="AM2690" i="64" a="1"/>
  <c r="AM2690" i="64" s="1"/>
  <c r="AL2697" i="64"/>
  <c r="AM561" i="64" a="1"/>
  <c r="AM561" i="64" s="1"/>
  <c r="AM584" i="64" a="1"/>
  <c r="AM584" i="64" s="1"/>
  <c r="AM583" i="64" a="1"/>
  <c r="AM583" i="64" s="1"/>
  <c r="AL562" i="64"/>
  <c r="AM2876" i="64"/>
  <c r="AM2842" i="64"/>
  <c r="AL2801" i="64"/>
  <c r="AL2779" i="64"/>
  <c r="AM3134" i="64" a="1"/>
  <c r="AM3134" i="64" s="1"/>
  <c r="AM2780" i="64" a="1"/>
  <c r="AM2780" i="64" s="1"/>
  <c r="AM2800" i="64" a="1"/>
  <c r="AM2800" i="64" s="1"/>
  <c r="BV2459" i="64"/>
  <c r="BW2457" i="64"/>
  <c r="BW2436" i="64"/>
  <c r="BW2438" i="64" s="1"/>
  <c r="BX2416" i="64"/>
  <c r="AI2335" i="64"/>
  <c r="AJ2324" i="64"/>
  <c r="AK2323" i="64"/>
  <c r="AK2332" i="64"/>
  <c r="AK2322" i="64"/>
  <c r="AK2331" i="64"/>
  <c r="AM2328" i="64" a="1"/>
  <c r="AM2328" i="64" s="1"/>
  <c r="AM2327" i="64" a="1"/>
  <c r="AM2327" i="64" s="1"/>
  <c r="AM2319" i="64" a="1"/>
  <c r="AM2319" i="64" s="1"/>
  <c r="AM2318" i="64" a="1"/>
  <c r="AM2318" i="64" s="1"/>
  <c r="AL2315" i="64"/>
  <c r="AL2314" i="64"/>
  <c r="AM2309" i="64" a="1"/>
  <c r="AM2309" i="64" s="1"/>
  <c r="AM2310" i="64" a="1"/>
  <c r="AM2310" i="64" s="1"/>
  <c r="AL2822" i="64"/>
  <c r="AM2821" i="64" a="1"/>
  <c r="AM2821" i="64" s="1"/>
  <c r="AM840" i="64" a="1"/>
  <c r="AM840" i="64" s="1"/>
  <c r="AN2591" i="64"/>
  <c r="AN2592" i="64" s="1"/>
  <c r="AL2230" i="64"/>
  <c r="AL1716" i="64"/>
  <c r="AL2067" i="64"/>
  <c r="AL1333" i="64"/>
  <c r="AL842" i="64"/>
  <c r="AL866" i="64"/>
  <c r="AK58" i="64"/>
  <c r="AM835" i="64" a="1"/>
  <c r="AM835" i="64" s="1"/>
  <c r="AM71" i="64" a="1"/>
  <c r="AM71" i="64" s="1"/>
  <c r="AM560" i="64" a="1"/>
  <c r="AM560" i="64" s="1"/>
  <c r="AM51" i="64" a="1"/>
  <c r="AM51" i="64" s="1"/>
  <c r="AM56" i="64" a="1"/>
  <c r="AM56" i="64" s="1"/>
  <c r="AM55" i="64" a="1"/>
  <c r="AM55" i="64" s="1"/>
  <c r="AL52" i="64"/>
  <c r="AM49" i="64" a="1"/>
  <c r="AM49" i="64" s="1"/>
  <c r="AM50" i="64" a="1"/>
  <c r="AM50" i="64" s="1"/>
  <c r="AM865" i="64" a="1"/>
  <c r="AM865" i="64" s="1"/>
  <c r="AM3031" i="64" a="1"/>
  <c r="AM3031" i="64" s="1"/>
  <c r="AM3108" i="64" a="1"/>
  <c r="AM3108" i="64" s="1"/>
  <c r="AM3082" i="64" a="1"/>
  <c r="AM3082" i="64" s="1"/>
  <c r="AM3057" i="64" a="1"/>
  <c r="AM3057" i="64" s="1"/>
  <c r="AM2206" i="64" a="1"/>
  <c r="AM2206" i="64" s="1"/>
  <c r="AM2207" i="64" s="1"/>
  <c r="AM87" i="64" a="1"/>
  <c r="AM87" i="64" s="1"/>
  <c r="AM88" i="64" a="1"/>
  <c r="AM88" i="64" s="1"/>
  <c r="AM85" i="64" a="1"/>
  <c r="AM85" i="64" s="1"/>
  <c r="AM86" i="64" a="1"/>
  <c r="AM86" i="64" s="1"/>
  <c r="AL89" i="64"/>
  <c r="AM2148" i="64" a="1"/>
  <c r="AM2148" i="64" s="1"/>
  <c r="AM2149" i="64" s="1"/>
  <c r="AM537" i="64" a="1"/>
  <c r="AM537" i="64" s="1"/>
  <c r="AM3158" i="64" a="1"/>
  <c r="AM3158" i="64" s="1"/>
  <c r="AM2068" i="64" a="1"/>
  <c r="AM2068" i="64" s="1"/>
  <c r="AM2486" i="64" a="1"/>
  <c r="AM2486" i="64" s="1"/>
  <c r="AM2494" i="64" s="1"/>
  <c r="AM2231" i="64" a="1"/>
  <c r="AM2231" i="64" s="1"/>
  <c r="AM2229" i="64" a="1"/>
  <c r="AM2229" i="64" s="1"/>
  <c r="AM2237" i="64" a="1"/>
  <c r="AM2237" i="64" s="1"/>
  <c r="AM1715" i="64" a="1"/>
  <c r="AM1715" i="64" s="1"/>
  <c r="AM1332" i="64" a="1"/>
  <c r="AM1332" i="64" s="1"/>
  <c r="AM2801" i="64" a="1"/>
  <c r="CC999" i="64" a="1"/>
  <c r="AE888" i="64" a="1"/>
  <c r="CC1381" i="64"/>
  <c r="CC2203" i="64" a="1"/>
  <c r="CC408" i="64" a="1"/>
  <c r="CB1358" i="64" a="1"/>
  <c r="CC1356" i="64" a="1"/>
  <c r="AN2876" i="64" a="1"/>
  <c r="CD1426" i="64"/>
  <c r="AM585" i="64" a="1"/>
  <c r="AM965" i="64" a="1"/>
  <c r="CD1470" i="64"/>
  <c r="AM866" i="64" a="1"/>
  <c r="AM2314" i="64" a="1"/>
  <c r="AG1637" i="64" a="1"/>
  <c r="AM538" i="64" a="1"/>
  <c r="CC1251" i="64" a="1"/>
  <c r="CC2361" i="64" a="1"/>
  <c r="AM2822" i="64" a="1"/>
  <c r="AM2315" i="64" a="1"/>
  <c r="AN2842" i="64" a="1"/>
  <c r="CA1359" i="64" a="1"/>
  <c r="AM562" i="64" a="1"/>
  <c r="AM2230" i="64" a="1"/>
  <c r="CC1183" i="64" a="1"/>
  <c r="CC1139" i="64" a="1"/>
  <c r="CD1515" i="64"/>
  <c r="CC1039" i="64" a="1"/>
  <c r="AM2779" i="64" a="1"/>
  <c r="CD1492" i="64"/>
  <c r="CC1544" i="64" a="1"/>
  <c r="CD1448" i="64"/>
  <c r="CD1403" i="64"/>
  <c r="CC1788" i="64" a="1"/>
  <c r="AM842" i="64" a="1"/>
  <c r="AM1716" i="64" a="1"/>
  <c r="AM2067" i="64" a="1"/>
  <c r="AM1333" i="64" a="1"/>
  <c r="AP17" i="1393" l="1"/>
  <c r="CF21" i="1393"/>
  <c r="CF10" i="1393"/>
  <c r="CF14" i="861" s="1"/>
  <c r="CF15" i="1393"/>
  <c r="CE14" i="1393"/>
  <c r="CF1" i="1389"/>
  <c r="CF1" i="1391"/>
  <c r="CG2" i="1389"/>
  <c r="CG2" i="1391"/>
  <c r="CF7" i="1389"/>
  <c r="CF7" i="1391"/>
  <c r="AP17" i="1391"/>
  <c r="CE22" i="1389"/>
  <c r="CF3" i="1389"/>
  <c r="CF22" i="1389" s="1"/>
  <c r="CF3" i="1391"/>
  <c r="CD14" i="1391"/>
  <c r="CE4" i="1389"/>
  <c r="CE4" i="1391"/>
  <c r="CE21" i="1391"/>
  <c r="CE15" i="1391"/>
  <c r="CE10" i="1391"/>
  <c r="CE13" i="861" s="1"/>
  <c r="CE1424" i="64" a="1"/>
  <c r="CE1424" i="64" s="1"/>
  <c r="CE1425" i="64" a="1"/>
  <c r="CE1425" i="64" s="1"/>
  <c r="AY24" i="861"/>
  <c r="CE1513" i="64" a="1"/>
  <c r="CE1513" i="64" s="1"/>
  <c r="CE1514" i="64" a="1"/>
  <c r="CE1514" i="64" s="1"/>
  <c r="CE1469" i="64" a="1"/>
  <c r="CE1469" i="64" s="1"/>
  <c r="CE1491" i="64" a="1"/>
  <c r="CE1491" i="64" s="1"/>
  <c r="CE1402" i="64" a="1"/>
  <c r="CE1402" i="64" s="1"/>
  <c r="CE1447" i="64" a="1"/>
  <c r="CE1447" i="64" s="1"/>
  <c r="CD20" i="864"/>
  <c r="CD100" i="861" s="1"/>
  <c r="CD101" i="861" s="1"/>
  <c r="CD21" i="863"/>
  <c r="CE656" i="64" a="1"/>
  <c r="CE656" i="64" s="1"/>
  <c r="CE652" i="64" a="1"/>
  <c r="CE652" i="64" s="1"/>
  <c r="CE646" i="64" a="1"/>
  <c r="CE646" i="64" s="1"/>
  <c r="CE647" i="64" s="1"/>
  <c r="BT644" i="64"/>
  <c r="BT648" i="64" s="1"/>
  <c r="BS653" i="64"/>
  <c r="BS657" i="64" s="1"/>
  <c r="BS649" i="64"/>
  <c r="AG1637" i="64"/>
  <c r="CD44" i="863"/>
  <c r="CD33" i="863"/>
  <c r="CD17" i="863" s="1"/>
  <c r="CD33" i="861" s="1"/>
  <c r="AM538" i="64"/>
  <c r="CF1" i="64"/>
  <c r="CE4" i="64"/>
  <c r="CG2" i="64"/>
  <c r="CF3" i="64"/>
  <c r="CF7" i="64"/>
  <c r="BT460" i="64"/>
  <c r="BS461" i="64"/>
  <c r="BS463" i="64"/>
  <c r="BP512" i="64"/>
  <c r="BQ511" i="64"/>
  <c r="BP514" i="64"/>
  <c r="CE343" i="64"/>
  <c r="CG2" i="864"/>
  <c r="CF1" i="864"/>
  <c r="CF1" i="863"/>
  <c r="CE4" i="864"/>
  <c r="CE4" i="863"/>
  <c r="CF7" i="864"/>
  <c r="CF7" i="863"/>
  <c r="CF3" i="863"/>
  <c r="CF3" i="864"/>
  <c r="CG3" i="861"/>
  <c r="CG3" i="1393" s="1"/>
  <c r="CF4" i="861"/>
  <c r="CF4" i="1393" s="1"/>
  <c r="AE888" i="64"/>
  <c r="AD1546" i="64"/>
  <c r="AE1542" i="64" s="1"/>
  <c r="AD1548" i="64"/>
  <c r="AM205" i="64" a="1"/>
  <c r="AM205" i="64" s="1"/>
  <c r="AF887" i="64" a="1"/>
  <c r="AF887" i="64" s="1"/>
  <c r="Z771" i="64"/>
  <c r="AA763" i="64"/>
  <c r="AA766" i="64" s="1"/>
  <c r="AA775" i="64" s="1"/>
  <c r="AA777" i="64" s="1"/>
  <c r="AA767" i="64" s="1"/>
  <c r="AA769" i="64" s="1"/>
  <c r="AA770" i="64" s="1"/>
  <c r="AD410" i="64"/>
  <c r="AE406" i="64" s="1"/>
  <c r="AD412" i="64"/>
  <c r="Z774" i="64"/>
  <c r="Z778" i="64" s="1"/>
  <c r="Y779" i="64"/>
  <c r="Y783" i="64"/>
  <c r="BZ93" i="861"/>
  <c r="CA93" i="861"/>
  <c r="BZ64" i="861"/>
  <c r="CC1949" i="64"/>
  <c r="CC1958" i="64" s="1"/>
  <c r="CD1957" i="64" a="1"/>
  <c r="CD1957" i="64" s="1"/>
  <c r="CD1956" i="64" a="1"/>
  <c r="CD1956" i="64" s="1"/>
  <c r="BW1965" i="64"/>
  <c r="CC1356" i="64"/>
  <c r="CC1788" i="64"/>
  <c r="CC1790" i="64" s="1"/>
  <c r="CD1789" i="64" a="1"/>
  <c r="CD1789" i="64" s="1"/>
  <c r="CD1787" i="64" a="1"/>
  <c r="CD1787" i="64" s="1"/>
  <c r="CC358" i="64"/>
  <c r="CC360" i="64" s="1"/>
  <c r="CD356" i="64" a="1"/>
  <c r="CD356" i="64" s="1"/>
  <c r="CD357" i="64" a="1"/>
  <c r="CD357" i="64" s="1"/>
  <c r="CD359" i="64" a="1"/>
  <c r="CD359" i="64" s="1"/>
  <c r="CD432" i="64" a="1"/>
  <c r="CD432" i="64" s="1"/>
  <c r="CD483" i="64" a="1"/>
  <c r="CD483" i="64" s="1"/>
  <c r="CC1544" i="64"/>
  <c r="CC1545" i="64" s="1"/>
  <c r="CC408" i="64"/>
  <c r="CD407" i="64" a="1"/>
  <c r="CD407" i="64" s="1"/>
  <c r="CD1543" i="64" a="1"/>
  <c r="CD1543" i="64" s="1"/>
  <c r="CC1251" i="64"/>
  <c r="CC1183" i="64"/>
  <c r="CD1182" i="64" a="1"/>
  <c r="CD1182" i="64" s="1"/>
  <c r="CD1250" i="64" a="1"/>
  <c r="CD1250" i="64" s="1"/>
  <c r="CB1258" i="64"/>
  <c r="CB1252" i="64"/>
  <c r="CB1259" i="64" s="1"/>
  <c r="CC2361" i="64"/>
  <c r="CC2370" i="64" s="1"/>
  <c r="CC2371" i="64" s="1" a="1"/>
  <c r="CC2371" i="64" s="1"/>
  <c r="CD2362" i="64" a="1"/>
  <c r="CD2362" i="64" s="1"/>
  <c r="CC1139" i="64"/>
  <c r="CC2203" i="64"/>
  <c r="CC2205" i="64" s="1"/>
  <c r="CD2202" i="64" a="1"/>
  <c r="CD2202" i="64" s="1"/>
  <c r="CD1140" i="64" a="1"/>
  <c r="CD1140" i="64" s="1"/>
  <c r="CA1154" i="64" a="1"/>
  <c r="CA1154" i="64" s="1"/>
  <c r="CB1148" i="64"/>
  <c r="CB1153" i="64"/>
  <c r="CD1310" i="64" a="1"/>
  <c r="CD1310" i="64" s="1"/>
  <c r="CD2204" i="64" a="1"/>
  <c r="CD2204" i="64" s="1"/>
  <c r="CC1308" i="64"/>
  <c r="CC1309" i="64" s="1"/>
  <c r="CC1311" i="64" s="1"/>
  <c r="CD1306" i="64" a="1"/>
  <c r="CD1306" i="64" s="1"/>
  <c r="CD1307" i="64" a="1"/>
  <c r="CD1307" i="64" s="1"/>
  <c r="CD776" i="64" a="1"/>
  <c r="CD776" i="64" s="1"/>
  <c r="CD765" i="64" a="1"/>
  <c r="CD765" i="64" s="1"/>
  <c r="CD782" i="64" a="1"/>
  <c r="CD782" i="64" s="1"/>
  <c r="CD768" i="64" a="1"/>
  <c r="CD768" i="64" s="1"/>
  <c r="CC122" i="64"/>
  <c r="CC137" i="64"/>
  <c r="CD107" i="64" a="1"/>
  <c r="CD107" i="64" s="1"/>
  <c r="CD1622" i="64" a="1"/>
  <c r="CD1622" i="64" s="1"/>
  <c r="CC119" i="64"/>
  <c r="CC134" i="64"/>
  <c r="CC120" i="64"/>
  <c r="CC135" i="64"/>
  <c r="CC133" i="64"/>
  <c r="CC136" i="64"/>
  <c r="CC118" i="64"/>
  <c r="CC121" i="64"/>
  <c r="CB123" i="64"/>
  <c r="CD130" i="64" a="1"/>
  <c r="CD130" i="64" s="1"/>
  <c r="CD113" i="64" a="1"/>
  <c r="CD113" i="64" s="1"/>
  <c r="CD112" i="64" a="1"/>
  <c r="CD112" i="64" s="1"/>
  <c r="CD126" i="64" a="1"/>
  <c r="CD126" i="64" s="1"/>
  <c r="CD115" i="64" a="1"/>
  <c r="CD115" i="64" s="1"/>
  <c r="CD127" i="64" a="1"/>
  <c r="CD127" i="64" s="1"/>
  <c r="CD114" i="64" a="1"/>
  <c r="CD114" i="64" s="1"/>
  <c r="CD129" i="64" a="1"/>
  <c r="CD129" i="64" s="1"/>
  <c r="CD111" i="64" a="1"/>
  <c r="CD111" i="64" s="1"/>
  <c r="CD128" i="64" a="1"/>
  <c r="CD128" i="64" s="1"/>
  <c r="BY140" i="64"/>
  <c r="BZ138" i="64"/>
  <c r="CD342" i="64" a="1"/>
  <c r="CD342" i="64" s="1"/>
  <c r="CD106" i="64" a="1"/>
  <c r="CD106" i="64" s="1"/>
  <c r="CD105" i="64" a="1"/>
  <c r="CD105" i="64" s="1"/>
  <c r="CD104" i="64" a="1"/>
  <c r="CD104" i="64" s="1"/>
  <c r="CD103" i="64" a="1"/>
  <c r="CD103" i="64" s="1"/>
  <c r="CC108" i="64"/>
  <c r="CD1380" i="64" a="1"/>
  <c r="CD1380" i="64" s="1"/>
  <c r="AA2495" i="64" a="1"/>
  <c r="AA2495" i="64" s="1"/>
  <c r="CA1109" i="64"/>
  <c r="CC1102" i="64"/>
  <c r="CB1107" i="64"/>
  <c r="CC1106" i="64"/>
  <c r="CC1105" i="64"/>
  <c r="CC1103" i="64"/>
  <c r="CC1104" i="64"/>
  <c r="CD1097" i="64" a="1"/>
  <c r="CD1097" i="64" s="1"/>
  <c r="CD1098" i="64" a="1"/>
  <c r="CD1098" i="64" s="1"/>
  <c r="CD1099" i="64" a="1"/>
  <c r="CD1099" i="64" s="1"/>
  <c r="CD1096" i="64" a="1"/>
  <c r="CD1096" i="64" s="1"/>
  <c r="CD1095" i="64" a="1"/>
  <c r="CD1095" i="64" s="1"/>
  <c r="CB1092" i="64"/>
  <c r="CC1091" i="64"/>
  <c r="CD1084" i="64" a="1"/>
  <c r="CD1084" i="64" s="1"/>
  <c r="CD1064" i="64" a="1"/>
  <c r="CD1064" i="64" s="1"/>
  <c r="CD1072" i="64" s="1"/>
  <c r="CD1065" i="64" a="1"/>
  <c r="CD1065" i="64" s="1"/>
  <c r="CD1073" i="64" s="1"/>
  <c r="CD1081" i="64" a="1"/>
  <c r="CD1081" i="64" s="1"/>
  <c r="CD1080" i="64" a="1"/>
  <c r="CD1080" i="64" s="1"/>
  <c r="CD1066" i="64" a="1"/>
  <c r="CD1066" i="64" s="1"/>
  <c r="CD1074" i="64" s="1"/>
  <c r="CD1067" i="64" a="1"/>
  <c r="CD1067" i="64" s="1"/>
  <c r="CD1075" i="64" s="1"/>
  <c r="CD1068" i="64" a="1"/>
  <c r="CD1068" i="64" s="1"/>
  <c r="CD1076" i="64" s="1"/>
  <c r="CD1082" i="64" a="1"/>
  <c r="CD1082" i="64" s="1"/>
  <c r="CD1083" i="64" a="1"/>
  <c r="CD1083" i="64" s="1"/>
  <c r="CC1090" i="64"/>
  <c r="CC1089" i="64"/>
  <c r="CC1088" i="64"/>
  <c r="CC1087" i="64"/>
  <c r="CD204" i="64" a="1"/>
  <c r="CD204" i="64" s="1"/>
  <c r="CC1039" i="64"/>
  <c r="CC1041" i="64" s="1"/>
  <c r="CA1359" i="64"/>
  <c r="CB1358" i="64"/>
  <c r="CD327" i="64" a="1"/>
  <c r="CD327" i="64" s="1"/>
  <c r="CD1355" i="64" a="1"/>
  <c r="CD1355" i="64" s="1"/>
  <c r="CD308" i="64" a="1"/>
  <c r="CD308" i="64" s="1"/>
  <c r="CD1040" i="64" a="1"/>
  <c r="CD1040" i="64" s="1"/>
  <c r="CD1006" i="64" a="1"/>
  <c r="CD1006" i="64" s="1"/>
  <c r="CD295" i="64" a="1"/>
  <c r="CD295" i="64" s="1"/>
  <c r="CB1003" i="64"/>
  <c r="CC999" i="64"/>
  <c r="CC1007" i="64" s="1"/>
  <c r="CD1002" i="64" a="1"/>
  <c r="CD1002" i="64" s="1"/>
  <c r="CD998" i="64" a="1"/>
  <c r="CD998" i="64" s="1"/>
  <c r="CE255" i="64"/>
  <c r="CH2" i="861"/>
  <c r="CH2" i="1393" s="1"/>
  <c r="CG1" i="861"/>
  <c r="CG1" i="1393" s="1"/>
  <c r="CG7" i="861"/>
  <c r="CG7" i="1393"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277" i="64"/>
  <c r="AN259" i="64"/>
  <c r="AO273" i="64"/>
  <c r="AO256" i="64"/>
  <c r="AO274" i="64"/>
  <c r="AO275" i="64"/>
  <c r="AO257" i="64"/>
  <c r="AO276" i="64"/>
  <c r="AO258" i="64"/>
  <c r="BR7" i="860"/>
  <c r="BR3" i="860"/>
  <c r="BR4" i="860" s="1"/>
  <c r="BS2" i="860"/>
  <c r="BR1" i="860"/>
  <c r="AM965" i="64"/>
  <c r="AM975" i="64" s="1"/>
  <c r="AN969" i="64" a="1"/>
  <c r="AN969" i="64" s="1"/>
  <c r="AN964" i="64" a="1"/>
  <c r="AN964" i="64" s="1"/>
  <c r="AM585" i="64"/>
  <c r="AL2705" i="64"/>
  <c r="AN2694" i="64" a="1"/>
  <c r="AN2694" i="64" s="1"/>
  <c r="AN2688" i="64" a="1"/>
  <c r="AN2688" i="64" s="1"/>
  <c r="AN2690" i="64" a="1"/>
  <c r="AN2690" i="64" s="1"/>
  <c r="AN2692" i="64" a="1"/>
  <c r="AN2692" i="64" s="1"/>
  <c r="AN2693" i="64" a="1"/>
  <c r="AN2693" i="64" s="1"/>
  <c r="AN2689" i="64" a="1"/>
  <c r="AN2689" i="64" s="1"/>
  <c r="AN2691" i="64" a="1"/>
  <c r="AN2691" i="64" s="1"/>
  <c r="AN2695" i="64" a="1"/>
  <c r="AN2695" i="64" s="1"/>
  <c r="AN2696" i="64" a="1"/>
  <c r="AN2696" i="64" s="1"/>
  <c r="AM2697" i="64"/>
  <c r="AN561" i="64" a="1"/>
  <c r="AN561" i="64" s="1"/>
  <c r="AN584" i="64" a="1"/>
  <c r="AN584" i="64" s="1"/>
  <c r="AN583" i="64" a="1"/>
  <c r="AN583" i="64" s="1"/>
  <c r="AM562" i="64"/>
  <c r="AN2876" i="64"/>
  <c r="AN2842" i="64"/>
  <c r="AM2801" i="64"/>
  <c r="AM2779" i="64"/>
  <c r="AN3134" i="64" a="1"/>
  <c r="AN3134" i="64" s="1"/>
  <c r="AN2780" i="64" a="1"/>
  <c r="AN2780" i="64" s="1"/>
  <c r="AN2800" i="64" a="1"/>
  <c r="AN2800" i="64" s="1"/>
  <c r="BW2459" i="64"/>
  <c r="BX2457" i="64"/>
  <c r="BX2436" i="64"/>
  <c r="BX2438" i="64" s="1"/>
  <c r="BY2416" i="64"/>
  <c r="AI2336" i="64"/>
  <c r="AK2324" i="64"/>
  <c r="AJ2333" i="64"/>
  <c r="AJ2335" i="64" s="1"/>
  <c r="AK2333" i="64"/>
  <c r="AL2322" i="64"/>
  <c r="AL2331" i="64"/>
  <c r="AL2323" i="64"/>
  <c r="AL2332" i="64"/>
  <c r="AN2327" i="64" a="1"/>
  <c r="AN2327" i="64" s="1"/>
  <c r="AN2328" i="64" a="1"/>
  <c r="AN2328" i="64" s="1"/>
  <c r="AN2319" i="64" a="1"/>
  <c r="AN2319" i="64" s="1"/>
  <c r="AN2318" i="64" a="1"/>
  <c r="AN2318" i="64" s="1"/>
  <c r="AM2315" i="64"/>
  <c r="AM2314" i="64"/>
  <c r="AN2309" i="64" a="1"/>
  <c r="AN2309" i="64" s="1"/>
  <c r="AN2310" i="64" a="1"/>
  <c r="AN2310" i="64" s="1"/>
  <c r="AM2822" i="64"/>
  <c r="AN2821" i="64" a="1"/>
  <c r="AN2821" i="64" s="1"/>
  <c r="AN840" i="64" a="1"/>
  <c r="AN840" i="64" s="1"/>
  <c r="AO2591" i="64"/>
  <c r="AO2592" i="64" s="1"/>
  <c r="AM1716" i="64"/>
  <c r="AM2230" i="64"/>
  <c r="AM2067" i="64"/>
  <c r="AM1333" i="64"/>
  <c r="AM866" i="64"/>
  <c r="AM842" i="64"/>
  <c r="AL58" i="64"/>
  <c r="AN835" i="64" a="1"/>
  <c r="AN835" i="64" s="1"/>
  <c r="AN71" i="64" a="1"/>
  <c r="AN71" i="64" s="1"/>
  <c r="AN560" i="64" a="1"/>
  <c r="AN560" i="64" s="1"/>
  <c r="AN51" i="64" a="1"/>
  <c r="AN51" i="64" s="1"/>
  <c r="AN55" i="64" a="1"/>
  <c r="AN55" i="64" s="1"/>
  <c r="AN56" i="64" a="1"/>
  <c r="AN56" i="64" s="1"/>
  <c r="AM52" i="64"/>
  <c r="AN50" i="64" a="1"/>
  <c r="AN50" i="64" s="1"/>
  <c r="AN49" i="64" a="1"/>
  <c r="AN49" i="64" s="1"/>
  <c r="AN865" i="64" a="1"/>
  <c r="AN865" i="64" s="1"/>
  <c r="AN3031" i="64" a="1"/>
  <c r="AN3031" i="64" s="1"/>
  <c r="AN3108" i="64" a="1"/>
  <c r="AN3108" i="64" s="1"/>
  <c r="AN3082" i="64" a="1"/>
  <c r="AN3082" i="64" s="1"/>
  <c r="AN3057" i="64" a="1"/>
  <c r="AN3057" i="64" s="1"/>
  <c r="AN2206" i="64" a="1"/>
  <c r="AN2206" i="64" s="1"/>
  <c r="AN2207" i="64" s="1"/>
  <c r="AN86" i="64" a="1"/>
  <c r="AN86" i="64" s="1"/>
  <c r="AN85" i="64" a="1"/>
  <c r="AN85" i="64" s="1"/>
  <c r="AN87" i="64" a="1"/>
  <c r="AN87" i="64" s="1"/>
  <c r="AN88" i="64" a="1"/>
  <c r="AN88" i="64" s="1"/>
  <c r="AM89" i="64"/>
  <c r="AN2148" i="64" a="1"/>
  <c r="AN2148" i="64" s="1"/>
  <c r="AN2149" i="64" s="1"/>
  <c r="AN537" i="64" a="1"/>
  <c r="AN537" i="64" s="1"/>
  <c r="AN3158" i="64" a="1"/>
  <c r="AN3158" i="64" s="1"/>
  <c r="AN2068" i="64" a="1"/>
  <c r="AN2068" i="64" s="1"/>
  <c r="AN2486" i="64" a="1"/>
  <c r="AN2486" i="64" s="1"/>
  <c r="AN2494" i="64" s="1"/>
  <c r="AN2229" i="64" a="1"/>
  <c r="AN2229" i="64" s="1"/>
  <c r="AN2237" i="64" a="1"/>
  <c r="AN2237" i="64" s="1"/>
  <c r="AN2231" i="64" a="1"/>
  <c r="AN2231" i="64" s="1"/>
  <c r="AN1715" i="64" a="1"/>
  <c r="AN1715" i="64" s="1"/>
  <c r="AN1332" i="64" a="1"/>
  <c r="AN1332" i="64" s="1"/>
  <c r="CD408" i="64" a="1"/>
  <c r="CE1492" i="64"/>
  <c r="CD1251" i="64" a="1"/>
  <c r="CD1544" i="64" a="1"/>
  <c r="AN2314" i="64" a="1"/>
  <c r="CD1381" i="64"/>
  <c r="AN2230" i="64" a="1"/>
  <c r="AN2822" i="64" a="1"/>
  <c r="AN2801" i="64" a="1"/>
  <c r="CE1426" i="64"/>
  <c r="AN538" i="64" a="1"/>
  <c r="CD1139" i="64" a="1"/>
  <c r="CD2361" i="64" a="1"/>
  <c r="AO2842" i="64" a="1"/>
  <c r="CD1039" i="64" a="1"/>
  <c r="AH1637" i="64" a="1"/>
  <c r="AN965" i="64" a="1"/>
  <c r="CD1183" i="64" a="1"/>
  <c r="AN1716" i="64" a="1"/>
  <c r="AN2779" i="64" a="1"/>
  <c r="AN842" i="64" a="1"/>
  <c r="AF888" i="64" a="1"/>
  <c r="AN1333" i="64" a="1"/>
  <c r="CE1448" i="64"/>
  <c r="CD2203" i="64" a="1"/>
  <c r="AN866" i="64" a="1"/>
  <c r="CE1403" i="64"/>
  <c r="CD1356" i="64" a="1"/>
  <c r="AO2876" i="64" a="1"/>
  <c r="CC1358" i="64" a="1"/>
  <c r="CE1515" i="64"/>
  <c r="CB1359" i="64" a="1"/>
  <c r="CD999" i="64" a="1"/>
  <c r="CE1470" i="64"/>
  <c r="CD1788" i="64" a="1"/>
  <c r="AN585" i="64" a="1"/>
  <c r="AN562" i="64" a="1"/>
  <c r="AN2067" i="64" a="1"/>
  <c r="AN2315" i="64" a="1"/>
  <c r="CG21" i="1393" l="1"/>
  <c r="CG15" i="1393"/>
  <c r="CG10" i="1393"/>
  <c r="CG14" i="861" s="1"/>
  <c r="CF14" i="1393"/>
  <c r="AQ13" i="1393"/>
  <c r="AP18" i="1393"/>
  <c r="AP22" i="1393"/>
  <c r="AP19" i="861" s="1"/>
  <c r="CF13" i="1389"/>
  <c r="CG7" i="1389"/>
  <c r="CG7" i="1391"/>
  <c r="CG1" i="1389"/>
  <c r="CG1" i="1391"/>
  <c r="CF15" i="1391"/>
  <c r="CF10" i="1391"/>
  <c r="CF13" i="861" s="1"/>
  <c r="CF21" i="1391"/>
  <c r="CH2" i="1389"/>
  <c r="CH2" i="1391"/>
  <c r="AQ13" i="1391"/>
  <c r="AP18" i="1391"/>
  <c r="AP22" i="1391"/>
  <c r="AP18" i="861" s="1"/>
  <c r="CF4" i="1389"/>
  <c r="CF4" i="1391"/>
  <c r="CG3" i="1389"/>
  <c r="CG13" i="1389" s="1"/>
  <c r="CG3" i="1391"/>
  <c r="CE14" i="1391"/>
  <c r="CF1424" i="64" a="1"/>
  <c r="CF1424" i="64" s="1"/>
  <c r="CF1425" i="64" a="1"/>
  <c r="CF1425" i="64" s="1"/>
  <c r="CF1513" i="64" a="1"/>
  <c r="CF1513" i="64" s="1"/>
  <c r="CF1514" i="64" a="1"/>
  <c r="CF1514" i="64" s="1"/>
  <c r="CF1469" i="64" a="1"/>
  <c r="CF1469" i="64" s="1"/>
  <c r="CF1491" i="64" a="1"/>
  <c r="CF1491" i="64" s="1"/>
  <c r="CF1402" i="64" a="1"/>
  <c r="CF1402" i="64" s="1"/>
  <c r="CF1447" i="64" a="1"/>
  <c r="CF1447" i="64" s="1"/>
  <c r="CF656" i="64" a="1"/>
  <c r="CF656" i="64" s="1"/>
  <c r="CF652" i="64" a="1"/>
  <c r="CF652" i="64" s="1"/>
  <c r="CF646" i="64" a="1"/>
  <c r="CF646" i="64" s="1"/>
  <c r="CF647" i="64" s="1"/>
  <c r="BT653" i="64"/>
  <c r="BT657" i="64" s="1"/>
  <c r="BT649" i="64"/>
  <c r="BU644" i="64"/>
  <c r="BU648" i="64" s="1"/>
  <c r="CE20" i="864"/>
  <c r="CE100" i="861" s="1"/>
  <c r="CE101" i="861" s="1"/>
  <c r="CE21" i="863"/>
  <c r="AH1637" i="64"/>
  <c r="CE33" i="863"/>
  <c r="CE17" i="863" s="1"/>
  <c r="CE33" i="861" s="1"/>
  <c r="CE44" i="863"/>
  <c r="AN538" i="64"/>
  <c r="CG7" i="64"/>
  <c r="CG1" i="64"/>
  <c r="CH2" i="64"/>
  <c r="CF4" i="64"/>
  <c r="CG3" i="64"/>
  <c r="BR511" i="64"/>
  <c r="BQ512" i="64"/>
  <c r="BQ514" i="64"/>
  <c r="BU460" i="64"/>
  <c r="BT461" i="64"/>
  <c r="BT463" i="64"/>
  <c r="CF343" i="64"/>
  <c r="CH2" i="864"/>
  <c r="CG7" i="863"/>
  <c r="CG7" i="864"/>
  <c r="CG1" i="863"/>
  <c r="CG1" i="864"/>
  <c r="CF4" i="864"/>
  <c r="CF4" i="863"/>
  <c r="CG3" i="864"/>
  <c r="CG3" i="863"/>
  <c r="CH3" i="861"/>
  <c r="CH3" i="1393" s="1"/>
  <c r="CG4" i="861"/>
  <c r="CG4" i="1393" s="1"/>
  <c r="AF888" i="64"/>
  <c r="AA774" i="64"/>
  <c r="AA778" i="64" s="1"/>
  <c r="Z779" i="64"/>
  <c r="Z783" i="64"/>
  <c r="AE1548" i="64"/>
  <c r="AE1546" i="64"/>
  <c r="AF1542" i="64" s="1"/>
  <c r="AB763" i="64"/>
  <c r="AB766" i="64" s="1"/>
  <c r="AB775" i="64" s="1"/>
  <c r="AB777" i="64" s="1"/>
  <c r="AB767" i="64" s="1"/>
  <c r="AB769" i="64" s="1"/>
  <c r="AB770" i="64" s="1"/>
  <c r="AA771" i="64"/>
  <c r="AN205" i="64" a="1"/>
  <c r="AN205" i="64" s="1"/>
  <c r="AE1639" i="64"/>
  <c r="AG887" i="64" a="1"/>
  <c r="AG887" i="64" s="1"/>
  <c r="CD1949" i="64"/>
  <c r="CD1958" i="64" s="1"/>
  <c r="CD1961" i="64" s="1"/>
  <c r="CB46" i="861"/>
  <c r="CC1961" i="64"/>
  <c r="CE1957" i="64" a="1"/>
  <c r="CE1957" i="64" s="1"/>
  <c r="CE1956" i="64" a="1"/>
  <c r="CE1956" i="64" s="1"/>
  <c r="BX1965" i="64"/>
  <c r="CD1356" i="64"/>
  <c r="CD1788" i="64"/>
  <c r="CD1790" i="64" s="1"/>
  <c r="CE1787" i="64" a="1"/>
  <c r="CE1787" i="64" s="1"/>
  <c r="CE1789" i="64" a="1"/>
  <c r="CE1789" i="64" s="1"/>
  <c r="CE359" i="64" a="1"/>
  <c r="CE359" i="64" s="1"/>
  <c r="CE357" i="64" a="1"/>
  <c r="CE357" i="64" s="1"/>
  <c r="CD358" i="64"/>
  <c r="CD360" i="64" s="1"/>
  <c r="CE432" i="64" a="1"/>
  <c r="CE432" i="64" s="1"/>
  <c r="CE356" i="64" a="1"/>
  <c r="CE356" i="64" s="1"/>
  <c r="CE483" i="64" a="1"/>
  <c r="CE483" i="64" s="1"/>
  <c r="CD1544" i="64"/>
  <c r="CD1545" i="64" s="1"/>
  <c r="CD408" i="64"/>
  <c r="CE1543" i="64" a="1"/>
  <c r="CE1543" i="64" s="1"/>
  <c r="CE407" i="64" a="1"/>
  <c r="CE407" i="64" s="1"/>
  <c r="CD1251" i="64"/>
  <c r="CD1183" i="64"/>
  <c r="CE1182" i="64" a="1"/>
  <c r="CE1182" i="64" s="1"/>
  <c r="CE1250" i="64" a="1"/>
  <c r="CE1250" i="64" s="1"/>
  <c r="CC1258" i="64"/>
  <c r="CC1252" i="64"/>
  <c r="CC1259" i="64" s="1"/>
  <c r="CE2362" i="64" a="1"/>
  <c r="CE2362" i="64" s="1"/>
  <c r="CD2361" i="64"/>
  <c r="CD2370" i="64" s="1"/>
  <c r="CD2371" i="64" s="1" a="1"/>
  <c r="CD2371" i="64" s="1"/>
  <c r="CD1139" i="64"/>
  <c r="CD2203" i="64"/>
  <c r="CD2205" i="64" s="1"/>
  <c r="CE2202" i="64" a="1"/>
  <c r="CE2202" i="64" s="1"/>
  <c r="CE1140" i="64" a="1"/>
  <c r="CE1140" i="64" s="1"/>
  <c r="CB1154" i="64" a="1"/>
  <c r="CB1154" i="64" s="1"/>
  <c r="CC1148" i="64"/>
  <c r="CC1153" i="64"/>
  <c r="CC1154" i="64" s="1" a="1"/>
  <c r="CC1154" i="64" s="1"/>
  <c r="CE1310" i="64" a="1"/>
  <c r="CE1310" i="64" s="1"/>
  <c r="CE2204" i="64" a="1"/>
  <c r="CE2204" i="64" s="1"/>
  <c r="CD1308" i="64"/>
  <c r="CD1309" i="64" s="1"/>
  <c r="CD1311" i="64" s="1"/>
  <c r="CE1306" i="64" a="1"/>
  <c r="CE1306" i="64" s="1"/>
  <c r="CE1307" i="64" a="1"/>
  <c r="CE1307" i="64" s="1"/>
  <c r="CE776" i="64" a="1"/>
  <c r="CE776" i="64" s="1"/>
  <c r="CE765" i="64" a="1"/>
  <c r="CE765" i="64" s="1"/>
  <c r="CE782" i="64" a="1"/>
  <c r="CE782" i="64" s="1"/>
  <c r="CE768" i="64" a="1"/>
  <c r="CE768" i="64" s="1"/>
  <c r="CD122" i="64"/>
  <c r="CD137" i="64"/>
  <c r="CE107" i="64" a="1"/>
  <c r="CE107" i="64" s="1"/>
  <c r="CE1622" i="64" a="1"/>
  <c r="CE1622" i="64" s="1"/>
  <c r="CD136" i="64"/>
  <c r="CD133" i="64"/>
  <c r="CD119" i="64"/>
  <c r="CD134" i="64"/>
  <c r="CD120" i="64"/>
  <c r="CD135" i="64"/>
  <c r="BY141" i="64"/>
  <c r="CD118" i="64"/>
  <c r="CD121" i="64"/>
  <c r="CC123" i="64"/>
  <c r="CE130" i="64" a="1"/>
  <c r="CE130" i="64" s="1"/>
  <c r="CE113" i="64" a="1"/>
  <c r="CE113" i="64" s="1"/>
  <c r="CE126" i="64" a="1"/>
  <c r="CE126" i="64" s="1"/>
  <c r="CE112" i="64" a="1"/>
  <c r="CE112" i="64" s="1"/>
  <c r="CE115" i="64" a="1"/>
  <c r="CE115" i="64" s="1"/>
  <c r="CE114" i="64" a="1"/>
  <c r="CE114" i="64" s="1"/>
  <c r="CE129" i="64" a="1"/>
  <c r="CE129" i="64" s="1"/>
  <c r="CE127" i="64" a="1"/>
  <c r="CE127" i="64" s="1"/>
  <c r="CE128" i="64" a="1"/>
  <c r="CE128" i="64" s="1"/>
  <c r="CE111" i="64" a="1"/>
  <c r="CE111" i="64" s="1"/>
  <c r="BZ140" i="64"/>
  <c r="BZ141" i="64" s="1"/>
  <c r="CD108" i="64"/>
  <c r="CE342" i="64" a="1"/>
  <c r="CE342" i="64" s="1"/>
  <c r="CE106" i="64" a="1"/>
  <c r="CE106" i="64" s="1"/>
  <c r="CE105" i="64" a="1"/>
  <c r="CE105" i="64" s="1"/>
  <c r="CE104" i="64" a="1"/>
  <c r="CE104" i="64" s="1"/>
  <c r="CE103" i="64" a="1"/>
  <c r="CE103" i="64" s="1"/>
  <c r="CE1380" i="64" a="1"/>
  <c r="CE1380" i="64" s="1"/>
  <c r="CA1110" i="64"/>
  <c r="CB1109" i="64"/>
  <c r="CB1110" i="64" s="1"/>
  <c r="CC1107" i="64"/>
  <c r="CD1105" i="64"/>
  <c r="CD1103" i="64"/>
  <c r="CD1102" i="64"/>
  <c r="CD1104" i="64"/>
  <c r="CD1106" i="64"/>
  <c r="CE1097" i="64" a="1"/>
  <c r="CE1097" i="64" s="1"/>
  <c r="CE1098" i="64" a="1"/>
  <c r="CE1098" i="64" s="1"/>
  <c r="CE1099" i="64" a="1"/>
  <c r="CE1099" i="64" s="1"/>
  <c r="CE1096" i="64" a="1"/>
  <c r="CE1096" i="64" s="1"/>
  <c r="CE1095" i="64" a="1"/>
  <c r="CE1095" i="64" s="1"/>
  <c r="CD1091" i="64"/>
  <c r="CC1092" i="64"/>
  <c r="CE1084" i="64" a="1"/>
  <c r="CE1084" i="64" s="1"/>
  <c r="CE1080" i="64" a="1"/>
  <c r="CE1080" i="64" s="1"/>
  <c r="CE1064" i="64" a="1"/>
  <c r="CE1064" i="64" s="1"/>
  <c r="CE1072" i="64" s="1"/>
  <c r="CE1065" i="64" a="1"/>
  <c r="CE1065" i="64" s="1"/>
  <c r="CE1073" i="64" s="1"/>
  <c r="CE1081" i="64" a="1"/>
  <c r="CE1081" i="64" s="1"/>
  <c r="CE1066" i="64" a="1"/>
  <c r="CE1066" i="64" s="1"/>
  <c r="CE1074" i="64" s="1"/>
  <c r="CE1067" i="64" a="1"/>
  <c r="CE1067" i="64" s="1"/>
  <c r="CE1075" i="64" s="1"/>
  <c r="CE1068" i="64" a="1"/>
  <c r="CE1068" i="64" s="1"/>
  <c r="CE1076" i="64" s="1"/>
  <c r="CE1082" i="64" a="1"/>
  <c r="CE1082" i="64" s="1"/>
  <c r="CE1083" i="64" a="1"/>
  <c r="CE1083" i="64" s="1"/>
  <c r="CD1090" i="64"/>
  <c r="CD1089" i="64"/>
  <c r="CD1088" i="64"/>
  <c r="CD1087" i="64"/>
  <c r="CE204" i="64" a="1"/>
  <c r="CE204" i="64" s="1"/>
  <c r="CD1039" i="64"/>
  <c r="CD1041" i="64" s="1"/>
  <c r="CB1359" i="64"/>
  <c r="CC1358" i="64"/>
  <c r="CE327" i="64" a="1"/>
  <c r="CE327" i="64" s="1"/>
  <c r="CE1355" i="64" a="1"/>
  <c r="CE1355" i="64" s="1"/>
  <c r="CE308" i="64" a="1"/>
  <c r="CE308" i="64" s="1"/>
  <c r="CE1040" i="64" a="1"/>
  <c r="CE1040" i="64" s="1"/>
  <c r="CE1006" i="64" a="1"/>
  <c r="CE1006" i="64" s="1"/>
  <c r="CE295" i="64" a="1"/>
  <c r="CE295" i="64" s="1"/>
  <c r="CC1003" i="64"/>
  <c r="CD999" i="64"/>
  <c r="CD1007" i="64" s="1"/>
  <c r="CE1002" i="64" a="1"/>
  <c r="CE1002" i="64" s="1"/>
  <c r="CE998" i="64" a="1"/>
  <c r="CE998" i="64" s="1"/>
  <c r="CF255"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393" s="1"/>
  <c r="CH1" i="861"/>
  <c r="CH1" i="1393" s="1"/>
  <c r="CH7" i="861"/>
  <c r="CH7" i="1393" s="1"/>
  <c r="AO277" i="64"/>
  <c r="AP273" i="64"/>
  <c r="AP274" i="64"/>
  <c r="AP256" i="64"/>
  <c r="AP257" i="64"/>
  <c r="AP275" i="64"/>
  <c r="AP258" i="64"/>
  <c r="AP276" i="64"/>
  <c r="AO259" i="64"/>
  <c r="BS3" i="860"/>
  <c r="BS4" i="860" s="1"/>
  <c r="BT2" i="860"/>
  <c r="BS1" i="860"/>
  <c r="BS7" i="860"/>
  <c r="AN965" i="64"/>
  <c r="AN975" i="64" s="1"/>
  <c r="AO969" i="64" a="1"/>
  <c r="AO969" i="64" s="1"/>
  <c r="AO964" i="64" a="1"/>
  <c r="AO964" i="64" s="1"/>
  <c r="AN585" i="64"/>
  <c r="AM2705" i="64"/>
  <c r="AO2689" i="64" a="1"/>
  <c r="AO2689" i="64" s="1"/>
  <c r="AO2690" i="64" a="1"/>
  <c r="AO2690" i="64" s="1"/>
  <c r="AO2691" i="64" a="1"/>
  <c r="AO2691" i="64" s="1"/>
  <c r="AO2692" i="64" a="1"/>
  <c r="AO2692" i="64" s="1"/>
  <c r="AO2693" i="64" a="1"/>
  <c r="AO2693" i="64" s="1"/>
  <c r="AO2694" i="64" a="1"/>
  <c r="AO2694" i="64" s="1"/>
  <c r="AO2695" i="64" a="1"/>
  <c r="AO2695" i="64" s="1"/>
  <c r="AO2696" i="64" a="1"/>
  <c r="AO2696" i="64" s="1"/>
  <c r="AO2688" i="64" a="1"/>
  <c r="AO2688" i="64" s="1"/>
  <c r="AN2697" i="64"/>
  <c r="AO561" i="64" a="1"/>
  <c r="AO561" i="64" s="1"/>
  <c r="AO584" i="64" a="1"/>
  <c r="AO584" i="64" s="1"/>
  <c r="AO583" i="64" a="1"/>
  <c r="AO583" i="64" s="1"/>
  <c r="AN562" i="64"/>
  <c r="AO2876" i="64"/>
  <c r="AO2842" i="64"/>
  <c r="AN2801" i="64"/>
  <c r="AN2779" i="64"/>
  <c r="AO3134" i="64" a="1"/>
  <c r="AO3134" i="64" s="1"/>
  <c r="AO2780" i="64" a="1"/>
  <c r="AO2780" i="64" s="1"/>
  <c r="AO2800" i="64" a="1"/>
  <c r="AO2800" i="64" s="1"/>
  <c r="BX2459" i="64"/>
  <c r="BY2457" i="64"/>
  <c r="BY2436" i="64"/>
  <c r="BY2438" i="64" s="1"/>
  <c r="BZ2416" i="64"/>
  <c r="AJ2336" i="64"/>
  <c r="AK2335" i="64"/>
  <c r="AK2336" i="64" s="1"/>
  <c r="AL2324" i="64"/>
  <c r="AM2322" i="64"/>
  <c r="AM2331" i="64"/>
  <c r="AM2323" i="64"/>
  <c r="AM2332" i="64"/>
  <c r="AO2328" i="64" a="1"/>
  <c r="AO2328" i="64" s="1"/>
  <c r="AO2327" i="64" a="1"/>
  <c r="AO2327" i="64" s="1"/>
  <c r="AO2319" i="64" a="1"/>
  <c r="AO2319" i="64" s="1"/>
  <c r="AO2318" i="64" a="1"/>
  <c r="AO2318" i="64" s="1"/>
  <c r="AN2315" i="64"/>
  <c r="AN2314" i="64"/>
  <c r="AO2309" i="64" a="1"/>
  <c r="AO2309" i="64" s="1"/>
  <c r="AO2310" i="64" a="1"/>
  <c r="AO2310" i="64" s="1"/>
  <c r="AN2822" i="64"/>
  <c r="AO2821" i="64" a="1"/>
  <c r="AO2821" i="64" s="1"/>
  <c r="AO840" i="64" a="1"/>
  <c r="AO840" i="64" s="1"/>
  <c r="AP2591" i="64"/>
  <c r="AP2592" i="64" s="1"/>
  <c r="AN2230" i="64"/>
  <c r="AN2067" i="64"/>
  <c r="AN1716" i="64"/>
  <c r="AN1333" i="64"/>
  <c r="AN866" i="64"/>
  <c r="AN842" i="64"/>
  <c r="AM58" i="64"/>
  <c r="AO835" i="64" a="1"/>
  <c r="AO835" i="64" s="1"/>
  <c r="AO71" i="64" a="1"/>
  <c r="AO71" i="64" s="1"/>
  <c r="AO560" i="64" a="1"/>
  <c r="AO560" i="64" s="1"/>
  <c r="AO51" i="64" a="1"/>
  <c r="AO51" i="64" s="1"/>
  <c r="AO55" i="64" a="1"/>
  <c r="AO55" i="64" s="1"/>
  <c r="AO56" i="64" a="1"/>
  <c r="AO56" i="64" s="1"/>
  <c r="AN52" i="64"/>
  <c r="AO50" i="64" a="1"/>
  <c r="AO50" i="64" s="1"/>
  <c r="AO49" i="64" a="1"/>
  <c r="AO49" i="64" s="1"/>
  <c r="AO865" i="64" a="1"/>
  <c r="AO865" i="64" s="1"/>
  <c r="AO3031" i="64" a="1"/>
  <c r="AO3031" i="64" s="1"/>
  <c r="AO3108" i="64" a="1"/>
  <c r="AO3108" i="64" s="1"/>
  <c r="AO3082" i="64" a="1"/>
  <c r="AO3082" i="64" s="1"/>
  <c r="AO3057" i="64" a="1"/>
  <c r="AO3057" i="64" s="1"/>
  <c r="AO2206" i="64" a="1"/>
  <c r="AO2206" i="64" s="1"/>
  <c r="AO2207" i="64" s="1"/>
  <c r="AO86" i="64" a="1"/>
  <c r="AO86" i="64" s="1"/>
  <c r="AO87" i="64" a="1"/>
  <c r="AO87" i="64" s="1"/>
  <c r="AO88" i="64" a="1"/>
  <c r="AO88" i="64" s="1"/>
  <c r="AO85" i="64" a="1"/>
  <c r="AO85" i="64" s="1"/>
  <c r="AN89" i="64"/>
  <c r="AO2148" i="64" a="1"/>
  <c r="AO2148" i="64" s="1"/>
  <c r="AO2149" i="64" s="1"/>
  <c r="AO537" i="64" a="1"/>
  <c r="AO537" i="64" s="1"/>
  <c r="AO3158" i="64" a="1"/>
  <c r="AO3158" i="64" s="1"/>
  <c r="AO2068" i="64" a="1"/>
  <c r="AO2068" i="64" s="1"/>
  <c r="AO2486" i="64" a="1"/>
  <c r="AO2486" i="64" s="1"/>
  <c r="AO2494" i="64" s="1"/>
  <c r="AO2229" i="64" a="1"/>
  <c r="AO2229" i="64" s="1"/>
  <c r="AO2237" i="64" a="1"/>
  <c r="AO2237" i="64" s="1"/>
  <c r="AO2231" i="64" a="1"/>
  <c r="AO2231" i="64" s="1"/>
  <c r="AO1715" i="64" a="1"/>
  <c r="AO1715" i="64" s="1"/>
  <c r="AO1332" i="64" a="1"/>
  <c r="AO1332" i="64" s="1"/>
  <c r="CE1381" i="64"/>
  <c r="CE999" i="64" a="1"/>
  <c r="AO2315" i="64" a="1"/>
  <c r="CE1139" i="64" a="1"/>
  <c r="CE1251" i="64" a="1"/>
  <c r="AO2822" i="64" a="1"/>
  <c r="CF1448" i="64"/>
  <c r="AO538" i="64" a="1"/>
  <c r="AO842" i="64" a="1"/>
  <c r="CE1544" i="64" a="1"/>
  <c r="AO1333" i="64" a="1"/>
  <c r="AI1637" i="64" a="1"/>
  <c r="CE2361" i="64" a="1"/>
  <c r="CE408" i="64" a="1"/>
  <c r="CF1403" i="64"/>
  <c r="AP2842" i="64" a="1"/>
  <c r="AO562" i="64" a="1"/>
  <c r="CE2203" i="64" a="1"/>
  <c r="AG888" i="64" a="1"/>
  <c r="CE1183" i="64" a="1"/>
  <c r="AO2067" i="64" a="1"/>
  <c r="CF1426" i="64"/>
  <c r="AO866" i="64" a="1"/>
  <c r="CE1788" i="64" a="1"/>
  <c r="CE1356" i="64" a="1"/>
  <c r="AP2876" i="64" a="1"/>
  <c r="AO585" i="64" a="1"/>
  <c r="AO965" i="64" a="1"/>
  <c r="AO2801" i="64" a="1"/>
  <c r="CF1492" i="64"/>
  <c r="CC1359" i="64" a="1"/>
  <c r="AO2230" i="64" a="1"/>
  <c r="CF1515" i="64"/>
  <c r="AO2779" i="64" a="1"/>
  <c r="CE1039" i="64" a="1"/>
  <c r="CF1470" i="64"/>
  <c r="CD1358" i="64" a="1"/>
  <c r="AO2314" i="64" a="1"/>
  <c r="AO1716" i="64" a="1"/>
  <c r="AQ16" i="1393" l="1"/>
  <c r="CH21" i="1393"/>
  <c r="CH15" i="1393"/>
  <c r="CH10" i="1393"/>
  <c r="CH14" i="861" s="1"/>
  <c r="CG14" i="1393"/>
  <c r="CG22" i="1389"/>
  <c r="AQ16" i="1391"/>
  <c r="CH7" i="1389"/>
  <c r="CH7" i="1391"/>
  <c r="CH1" i="1389"/>
  <c r="CH1" i="1391"/>
  <c r="CF14" i="1391"/>
  <c r="CI2" i="1389"/>
  <c r="CI2" i="1391"/>
  <c r="CG4" i="1389"/>
  <c r="CG4" i="1391"/>
  <c r="CH3" i="1389"/>
  <c r="CH22" i="1389" s="1"/>
  <c r="CH3" i="1391"/>
  <c r="CG15" i="1391"/>
  <c r="CG21" i="1391"/>
  <c r="CG10" i="1391"/>
  <c r="CG13" i="861" s="1"/>
  <c r="AZ24" i="861"/>
  <c r="CG1424" i="64" a="1"/>
  <c r="CG1424" i="64" s="1"/>
  <c r="CG1425" i="64" a="1"/>
  <c r="CG1425" i="64" s="1"/>
  <c r="CG1513" i="64" a="1"/>
  <c r="CG1513" i="64" s="1"/>
  <c r="CG1514" i="64" a="1"/>
  <c r="CG1514" i="64" s="1"/>
  <c r="CG1469" i="64" a="1"/>
  <c r="CG1469" i="64" s="1"/>
  <c r="CG1491" i="64" a="1"/>
  <c r="CG1491" i="64" s="1"/>
  <c r="CG1402" i="64" a="1"/>
  <c r="CG1402" i="64" s="1"/>
  <c r="CG1447" i="64" a="1"/>
  <c r="CG1447" i="64" s="1"/>
  <c r="CG652" i="64" a="1"/>
  <c r="CG652" i="64" s="1"/>
  <c r="CG646" i="64" a="1"/>
  <c r="CG646" i="64" s="1"/>
  <c r="CG647" i="64" s="1"/>
  <c r="CG656" i="64" a="1"/>
  <c r="CG656" i="64" s="1"/>
  <c r="BU649" i="64"/>
  <c r="BU653" i="64"/>
  <c r="BU657" i="64" s="1"/>
  <c r="BV644" i="64"/>
  <c r="BV648" i="64" s="1"/>
  <c r="CF20" i="864"/>
  <c r="CF100" i="861" s="1"/>
  <c r="CF101" i="861" s="1"/>
  <c r="CF21" i="863"/>
  <c r="AI1637" i="64"/>
  <c r="CF33" i="863"/>
  <c r="CF17" i="863" s="1"/>
  <c r="CF33" i="861" s="1"/>
  <c r="CF44" i="863"/>
  <c r="AO538" i="64"/>
  <c r="CI2" i="64"/>
  <c r="CH1" i="64"/>
  <c r="CG4" i="64"/>
  <c r="CH3" i="64"/>
  <c r="CH7" i="64"/>
  <c r="BV460" i="64"/>
  <c r="BU461" i="64"/>
  <c r="BU463" i="64"/>
  <c r="BR512" i="64"/>
  <c r="BS511" i="64"/>
  <c r="BR514" i="64"/>
  <c r="CG343" i="64"/>
  <c r="CI2" i="864"/>
  <c r="CH1" i="863"/>
  <c r="CH1" i="864"/>
  <c r="CG4" i="863"/>
  <c r="CG4" i="864"/>
  <c r="CH3" i="864"/>
  <c r="CH3" i="863"/>
  <c r="CH7" i="864"/>
  <c r="CH7" i="863"/>
  <c r="CI3" i="861"/>
  <c r="CI3" i="1393" s="1"/>
  <c r="CH4" i="861"/>
  <c r="CH4" i="1393" s="1"/>
  <c r="AG888" i="64"/>
  <c r="AC763" i="64"/>
  <c r="AC766" i="64" s="1"/>
  <c r="AC775" i="64" s="1"/>
  <c r="AC777" i="64" s="1"/>
  <c r="AC767" i="64" s="1"/>
  <c r="AC769" i="64" s="1"/>
  <c r="AC770" i="64" s="1"/>
  <c r="AB771" i="64"/>
  <c r="AH887" i="64" a="1"/>
  <c r="AH887" i="64" s="1"/>
  <c r="AO205" i="64" a="1"/>
  <c r="AO205" i="64" s="1"/>
  <c r="AF1546" i="64"/>
  <c r="AG1542" i="64" s="1"/>
  <c r="AF1548" i="64"/>
  <c r="AB774" i="64"/>
  <c r="AB778" i="64" s="1"/>
  <c r="AA779" i="64"/>
  <c r="AA783" i="64"/>
  <c r="AF1639" i="64"/>
  <c r="CB93" i="861"/>
  <c r="CA64" i="861"/>
  <c r="CC46" i="861"/>
  <c r="CE1949" i="64"/>
  <c r="CE1958" i="64" s="1"/>
  <c r="CE1961" i="64" s="1"/>
  <c r="CF1956" i="64" a="1"/>
  <c r="CF1956" i="64" s="1"/>
  <c r="CF1957" i="64" a="1"/>
  <c r="CF1957" i="64" s="1"/>
  <c r="BY1965" i="64"/>
  <c r="CE1356" i="64"/>
  <c r="CE1788" i="64"/>
  <c r="CE1790" i="64" s="1"/>
  <c r="CF1789" i="64" a="1"/>
  <c r="CF1789" i="64" s="1"/>
  <c r="CF1787" i="64" a="1"/>
  <c r="CF1787" i="64" s="1"/>
  <c r="CE358" i="64"/>
  <c r="CE360" i="64" s="1"/>
  <c r="CF359" i="64" a="1"/>
  <c r="CF359" i="64" s="1"/>
  <c r="CF357" i="64" a="1"/>
  <c r="CF357" i="64" s="1"/>
  <c r="CF432" i="64" a="1"/>
  <c r="CF432" i="64" s="1"/>
  <c r="CF356" i="64" a="1"/>
  <c r="CF356" i="64" s="1"/>
  <c r="CF483" i="64" a="1"/>
  <c r="CF483" i="64" s="1"/>
  <c r="CE408" i="64"/>
  <c r="CE1544" i="64"/>
  <c r="CE1545" i="64" s="1"/>
  <c r="CF1543" i="64" a="1"/>
  <c r="CF1543" i="64" s="1"/>
  <c r="CF407" i="64" a="1"/>
  <c r="CF407" i="64" s="1"/>
  <c r="CE1251" i="64"/>
  <c r="CE1183" i="64"/>
  <c r="CF1182" i="64" a="1"/>
  <c r="CF1182" i="64" s="1"/>
  <c r="CF1250" i="64" a="1"/>
  <c r="CF1250" i="64" s="1"/>
  <c r="CD1258" i="64"/>
  <c r="CD1252" i="64"/>
  <c r="CD1259" i="64" s="1"/>
  <c r="CE2361" i="64"/>
  <c r="CE2370" i="64" s="1"/>
  <c r="CE2371" i="64" s="1" a="1"/>
  <c r="CE2371" i="64" s="1"/>
  <c r="CF2362" i="64" a="1"/>
  <c r="CF2362" i="64" s="1"/>
  <c r="CE1139" i="64"/>
  <c r="CE2203" i="64"/>
  <c r="CE2205" i="64" s="1"/>
  <c r="CF2202" i="64" a="1"/>
  <c r="CF2202" i="64" s="1"/>
  <c r="CF1140" i="64" a="1"/>
  <c r="CF1140" i="64" s="1"/>
  <c r="CD1148" i="64"/>
  <c r="CD1153" i="64"/>
  <c r="CD1154" i="64" s="1" a="1"/>
  <c r="CD1154" i="64" s="1"/>
  <c r="CF1310" i="64" a="1"/>
  <c r="CF1310" i="64" s="1"/>
  <c r="CF2204" i="64" a="1"/>
  <c r="CF2204" i="64" s="1"/>
  <c r="CE1308" i="64"/>
  <c r="CE1309" i="64" s="1"/>
  <c r="CE1311" i="64" s="1"/>
  <c r="CF1306" i="64" a="1"/>
  <c r="CF1306" i="64" s="1"/>
  <c r="CF1307" i="64" a="1"/>
  <c r="CF1307" i="64" s="1"/>
  <c r="CF776" i="64" a="1"/>
  <c r="CF776" i="64" s="1"/>
  <c r="CF765" i="64" a="1"/>
  <c r="CF765" i="64" s="1"/>
  <c r="CF768" i="64" a="1"/>
  <c r="CF768" i="64" s="1"/>
  <c r="CF782" i="64" a="1"/>
  <c r="CF782" i="64" s="1"/>
  <c r="CE122" i="64"/>
  <c r="CE137" i="64"/>
  <c r="CF107" i="64" a="1"/>
  <c r="CF107" i="64" s="1"/>
  <c r="CF1622" i="64" a="1"/>
  <c r="CF1622" i="64" s="1"/>
  <c r="CE133" i="64"/>
  <c r="CE120" i="64"/>
  <c r="CE135" i="64"/>
  <c r="CE136" i="64"/>
  <c r="CE119" i="64"/>
  <c r="CE134" i="64"/>
  <c r="CE118" i="64"/>
  <c r="CE121" i="64"/>
  <c r="CD123" i="64"/>
  <c r="CF113" i="64" a="1"/>
  <c r="CF113" i="64" s="1"/>
  <c r="CF126" i="64" a="1"/>
  <c r="CF126" i="64" s="1"/>
  <c r="CF112" i="64" a="1"/>
  <c r="CF112" i="64" s="1"/>
  <c r="CF115" i="64" a="1"/>
  <c r="CF115" i="64" s="1"/>
  <c r="CF114" i="64" a="1"/>
  <c r="CF114" i="64" s="1"/>
  <c r="CF127" i="64" a="1"/>
  <c r="CF127" i="64" s="1"/>
  <c r="CF129" i="64" a="1"/>
  <c r="CF129" i="64" s="1"/>
  <c r="CF128" i="64" a="1"/>
  <c r="CF128" i="64" s="1"/>
  <c r="CF111" i="64" a="1"/>
  <c r="CF111" i="64" s="1"/>
  <c r="CF130" i="64" a="1"/>
  <c r="CF130" i="64" s="1"/>
  <c r="CA138" i="64"/>
  <c r="CB138" i="64"/>
  <c r="CE108" i="64"/>
  <c r="CF342" i="64" a="1"/>
  <c r="CF342" i="64" s="1"/>
  <c r="CF106" i="64" a="1"/>
  <c r="CF106" i="64" s="1"/>
  <c r="CF105" i="64" a="1"/>
  <c r="CF105" i="64" s="1"/>
  <c r="CF104" i="64" a="1"/>
  <c r="CF104" i="64" s="1"/>
  <c r="CF103" i="64" a="1"/>
  <c r="CF103" i="64" s="1"/>
  <c r="CF1380" i="64" a="1"/>
  <c r="CF1380" i="64" s="1"/>
  <c r="AB2495" i="64" a="1"/>
  <c r="AB2495" i="64" s="1"/>
  <c r="CC1109" i="64"/>
  <c r="CD1107" i="64"/>
  <c r="CE1104" i="64"/>
  <c r="CE1103" i="64"/>
  <c r="CE1102" i="64"/>
  <c r="CE1106" i="64"/>
  <c r="CE1105" i="64"/>
  <c r="CF1098" i="64" a="1"/>
  <c r="CF1098" i="64" s="1"/>
  <c r="CF1099" i="64" a="1"/>
  <c r="CF1099" i="64" s="1"/>
  <c r="CF1096" i="64" a="1"/>
  <c r="CF1096" i="64" s="1"/>
  <c r="CF1095" i="64" a="1"/>
  <c r="CF1095" i="64" s="1"/>
  <c r="CF1097" i="64" a="1"/>
  <c r="CF1097" i="64" s="1"/>
  <c r="CE1091" i="64"/>
  <c r="CE1087" i="64"/>
  <c r="CD1092" i="64"/>
  <c r="CE1090" i="64"/>
  <c r="CE1089" i="64"/>
  <c r="CF1084" i="64" a="1"/>
  <c r="CF1084" i="64" s="1"/>
  <c r="CF1080" i="64" a="1"/>
  <c r="CF1080" i="64" s="1"/>
  <c r="CF1064" i="64" a="1"/>
  <c r="CF1064" i="64" s="1"/>
  <c r="CF1072" i="64" s="1"/>
  <c r="CF1065" i="64" a="1"/>
  <c r="CF1065" i="64" s="1"/>
  <c r="CF1073" i="64" s="1"/>
  <c r="CF1081" i="64" a="1"/>
  <c r="CF1081" i="64" s="1"/>
  <c r="CF1066" i="64" a="1"/>
  <c r="CF1066" i="64" s="1"/>
  <c r="CF1074" i="64" s="1"/>
  <c r="CF1067" i="64" a="1"/>
  <c r="CF1067" i="64" s="1"/>
  <c r="CF1068" i="64" a="1"/>
  <c r="CF1068" i="64" s="1"/>
  <c r="CF1082" i="64" a="1"/>
  <c r="CF1082" i="64" s="1"/>
  <c r="CF1083" i="64" a="1"/>
  <c r="CF1083" i="64" s="1"/>
  <c r="CE1088" i="64"/>
  <c r="CF204" i="64" a="1"/>
  <c r="CF204" i="64" s="1"/>
  <c r="CE1039" i="64"/>
  <c r="CE1041" i="64" s="1"/>
  <c r="CC1359" i="64"/>
  <c r="CD1358" i="64"/>
  <c r="CF327" i="64" a="1"/>
  <c r="CF327" i="64" s="1"/>
  <c r="CF1355" i="64" a="1"/>
  <c r="CF1355" i="64" s="1"/>
  <c r="CF308" i="64" a="1"/>
  <c r="CF308" i="64" s="1"/>
  <c r="CF1040" i="64" a="1"/>
  <c r="CF1040" i="64" s="1"/>
  <c r="CF1006" i="64" a="1"/>
  <c r="CF1006" i="64" s="1"/>
  <c r="CF295" i="64" a="1"/>
  <c r="CF295" i="64" s="1"/>
  <c r="CD1003" i="64"/>
  <c r="CE999" i="64"/>
  <c r="CE1007" i="64" s="1"/>
  <c r="CF1002" i="64" a="1"/>
  <c r="CF1002" i="64" s="1"/>
  <c r="CF998" i="64" a="1"/>
  <c r="CF998" i="64" s="1"/>
  <c r="CG255" i="64"/>
  <c r="CJ2" i="861"/>
  <c r="CJ2" i="1393" s="1"/>
  <c r="CI1" i="861"/>
  <c r="CI1" i="1393" s="1"/>
  <c r="CI7" i="861"/>
  <c r="CI7" i="1393"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277" i="64"/>
  <c r="AP259" i="64"/>
  <c r="AQ273" i="64"/>
  <c r="AQ256" i="64"/>
  <c r="AQ274" i="64"/>
  <c r="AQ275" i="64"/>
  <c r="AQ257" i="64"/>
  <c r="AQ276" i="64"/>
  <c r="AQ258" i="64"/>
  <c r="BT3" i="860"/>
  <c r="BT4" i="860" s="1"/>
  <c r="BU2" i="860"/>
  <c r="BT1" i="860"/>
  <c r="BT7" i="860"/>
  <c r="AO965" i="64"/>
  <c r="AO975" i="64" s="1"/>
  <c r="AP969" i="64" a="1"/>
  <c r="AP969" i="64" s="1"/>
  <c r="AP964" i="64" a="1"/>
  <c r="AP964" i="64" s="1"/>
  <c r="AO585" i="64"/>
  <c r="AN2705" i="64"/>
  <c r="AP2688" i="64" a="1"/>
  <c r="AP2688" i="64" s="1"/>
  <c r="AP2689" i="64" a="1"/>
  <c r="AP2689" i="64" s="1"/>
  <c r="AP2690" i="64" a="1"/>
  <c r="AP2690" i="64" s="1"/>
  <c r="AP2691" i="64" a="1"/>
  <c r="AP2691" i="64" s="1"/>
  <c r="AP2692" i="64" a="1"/>
  <c r="AP2692" i="64" s="1"/>
  <c r="AP2694" i="64" a="1"/>
  <c r="AP2694" i="64" s="1"/>
  <c r="AP2693" i="64" a="1"/>
  <c r="AP2693" i="64" s="1"/>
  <c r="AP2695" i="64" a="1"/>
  <c r="AP2695" i="64" s="1"/>
  <c r="AP2696" i="64" a="1"/>
  <c r="AP2696" i="64" s="1"/>
  <c r="AO2697" i="64"/>
  <c r="AP583" i="64" a="1"/>
  <c r="AP583" i="64" s="1"/>
  <c r="AP561" i="64" a="1"/>
  <c r="AP561" i="64" s="1"/>
  <c r="AP584" i="64" a="1"/>
  <c r="AP584" i="64" s="1"/>
  <c r="AO562" i="64"/>
  <c r="AP2876" i="64"/>
  <c r="AP2842" i="64"/>
  <c r="AO2801" i="64"/>
  <c r="AO2779" i="64"/>
  <c r="AP3134" i="64" a="1"/>
  <c r="AP3134" i="64" s="1"/>
  <c r="AP2780" i="64" a="1"/>
  <c r="AP2780" i="64" s="1"/>
  <c r="AP2800" i="64" a="1"/>
  <c r="AP2800" i="64" s="1"/>
  <c r="BY2459" i="64"/>
  <c r="BZ2457" i="64"/>
  <c r="BZ2436" i="64"/>
  <c r="BZ2438" i="64" s="1"/>
  <c r="CA2416" i="64"/>
  <c r="AL2333" i="64"/>
  <c r="AL2335" i="64" s="1"/>
  <c r="AL2336" i="64" s="1"/>
  <c r="AM2324" i="64"/>
  <c r="AN2322" i="64"/>
  <c r="AN2331" i="64"/>
  <c r="AN2323" i="64"/>
  <c r="AN2332" i="64"/>
  <c r="AP2328" i="64" a="1"/>
  <c r="AP2328" i="64" s="1"/>
  <c r="AP2327" i="64" a="1"/>
  <c r="AP2327" i="64" s="1"/>
  <c r="AP2319" i="64" a="1"/>
  <c r="AP2319" i="64" s="1"/>
  <c r="AP2318" i="64" a="1"/>
  <c r="AP2318" i="64" s="1"/>
  <c r="AO2315" i="64"/>
  <c r="AO2314" i="64"/>
  <c r="AP2309" i="64" a="1"/>
  <c r="AP2309" i="64" s="1"/>
  <c r="AP2310" i="64" a="1"/>
  <c r="AP2310" i="64" s="1"/>
  <c r="AO2822" i="64"/>
  <c r="AP2821" i="64" a="1"/>
  <c r="AP2821" i="64" s="1"/>
  <c r="AP840" i="64" a="1"/>
  <c r="AP840" i="64" s="1"/>
  <c r="AQ2591" i="64"/>
  <c r="AO2067" i="64"/>
  <c r="AO1716" i="64"/>
  <c r="AO2230" i="64"/>
  <c r="AO1333" i="64"/>
  <c r="AO866" i="64"/>
  <c r="AO842" i="64"/>
  <c r="AN58" i="64"/>
  <c r="AP835" i="64" a="1"/>
  <c r="AP835" i="64" s="1"/>
  <c r="AP71" i="64" a="1"/>
  <c r="AP71" i="64" s="1"/>
  <c r="AP560" i="64" a="1"/>
  <c r="AP560" i="64" s="1"/>
  <c r="AP51" i="64" a="1"/>
  <c r="AP51" i="64" s="1"/>
  <c r="AP55" i="64" a="1"/>
  <c r="AP55" i="64" s="1"/>
  <c r="AP56" i="64" a="1"/>
  <c r="AP56" i="64" s="1"/>
  <c r="AO52" i="64"/>
  <c r="AP50" i="64" a="1"/>
  <c r="AP50" i="64" s="1"/>
  <c r="AP49" i="64" a="1"/>
  <c r="AP49" i="64" s="1"/>
  <c r="AP865" i="64" a="1"/>
  <c r="AP865" i="64" s="1"/>
  <c r="AP3031" i="64" a="1"/>
  <c r="AP3031" i="64" s="1"/>
  <c r="AP3057" i="64" a="1"/>
  <c r="AP3057" i="64" s="1"/>
  <c r="AP3108" i="64" a="1"/>
  <c r="AP3108" i="64" s="1"/>
  <c r="AP3082" i="64" a="1"/>
  <c r="AP3082" i="64" s="1"/>
  <c r="AP2206" i="64" a="1"/>
  <c r="AP2206" i="64" s="1"/>
  <c r="AP2207" i="64" s="1"/>
  <c r="AO89" i="64"/>
  <c r="AP86" i="64" a="1"/>
  <c r="AP86" i="64" s="1"/>
  <c r="AP87" i="64" a="1"/>
  <c r="AP87" i="64" s="1"/>
  <c r="AP88" i="64" a="1"/>
  <c r="AP88" i="64" s="1"/>
  <c r="AP85" i="64" a="1"/>
  <c r="AP85" i="64" s="1"/>
  <c r="AP2148" i="64" a="1"/>
  <c r="AP2148" i="64" s="1"/>
  <c r="AP2149" i="64" s="1"/>
  <c r="AP537" i="64" a="1"/>
  <c r="AP537" i="64" s="1"/>
  <c r="AP3158" i="64" a="1"/>
  <c r="AP3158" i="64" s="1"/>
  <c r="AP2068" i="64" a="1"/>
  <c r="AP2068" i="64" s="1"/>
  <c r="AP2486" i="64" a="1"/>
  <c r="AP2486" i="64" s="1"/>
  <c r="AP2494" i="64" s="1"/>
  <c r="AP2229" i="64" a="1"/>
  <c r="AP2229" i="64" s="1"/>
  <c r="AP2237" i="64" a="1"/>
  <c r="AP2237" i="64" s="1"/>
  <c r="AP2231" i="64" a="1"/>
  <c r="AP2231" i="64" s="1"/>
  <c r="AP1715" i="64" a="1"/>
  <c r="AP1715" i="64" s="1"/>
  <c r="AP1332" i="64" a="1"/>
  <c r="AP1332" i="64" s="1"/>
  <c r="CG1426" i="64"/>
  <c r="CF1788" i="64" a="1"/>
  <c r="AP2067" i="64" a="1"/>
  <c r="AP2801" i="64" a="1"/>
  <c r="AP842" i="64" a="1"/>
  <c r="CG1492" i="64"/>
  <c r="AP2314" i="64" a="1"/>
  <c r="CF2203" i="64" a="1"/>
  <c r="CF1183" i="64" a="1"/>
  <c r="AJ1637" i="64" a="1"/>
  <c r="AP965" i="64" a="1"/>
  <c r="CF1139" i="64" a="1"/>
  <c r="CG1515" i="64"/>
  <c r="AP585" i="64" a="1"/>
  <c r="CG1448" i="64"/>
  <c r="AP2779" i="64" a="1"/>
  <c r="CF1039" i="64" a="1"/>
  <c r="AQ2876" i="64" a="1"/>
  <c r="CD1359" i="64" a="1"/>
  <c r="CF1544" i="64" a="1"/>
  <c r="CF1381" i="64"/>
  <c r="AH888" i="64" a="1"/>
  <c r="CF999" i="64" a="1"/>
  <c r="AP2822" i="64" a="1"/>
  <c r="CF2361" i="64" a="1"/>
  <c r="CE1358" i="64" a="1"/>
  <c r="AP1333" i="64" a="1"/>
  <c r="AQ2842" i="64" a="1"/>
  <c r="AP2230" i="64" a="1"/>
  <c r="AP866" i="64" a="1"/>
  <c r="CF1356" i="64" a="1"/>
  <c r="CF408" i="64" a="1"/>
  <c r="AP1716" i="64" a="1"/>
  <c r="CG1470" i="64"/>
  <c r="CF1251" i="64" a="1"/>
  <c r="AP2315" i="64" a="1"/>
  <c r="AP538" i="64" a="1"/>
  <c r="CG1403" i="64"/>
  <c r="AP562" i="64" a="1"/>
  <c r="CI10" i="1393" l="1"/>
  <c r="CI14" i="861" s="1"/>
  <c r="CI15" i="1393"/>
  <c r="CI21" i="1393"/>
  <c r="CH14" i="1393"/>
  <c r="AQ17" i="1393"/>
  <c r="CH21" i="1391"/>
  <c r="CH15" i="1391"/>
  <c r="CH10" i="1391"/>
  <c r="CH13" i="861" s="1"/>
  <c r="CI7" i="1389"/>
  <c r="CI7" i="1391"/>
  <c r="CI1" i="1389"/>
  <c r="CI1" i="1391"/>
  <c r="CH13" i="1389"/>
  <c r="CJ2" i="1389"/>
  <c r="CJ2" i="1391"/>
  <c r="CH4" i="1389"/>
  <c r="CH4" i="1391"/>
  <c r="CG14" i="1391"/>
  <c r="AQ17" i="1391"/>
  <c r="CI3" i="1389"/>
  <c r="CI22" i="1389" s="1"/>
  <c r="CI3" i="1391"/>
  <c r="CH1424" i="64" a="1"/>
  <c r="CH1424" i="64" s="1"/>
  <c r="CH1425" i="64" a="1"/>
  <c r="CH1425" i="64" s="1"/>
  <c r="CH1513" i="64" a="1"/>
  <c r="CH1513" i="64" s="1"/>
  <c r="CH1514" i="64" a="1"/>
  <c r="CH1514" i="64" s="1"/>
  <c r="CH1469" i="64" a="1"/>
  <c r="CH1469" i="64" s="1"/>
  <c r="CH1491" i="64" a="1"/>
  <c r="CH1491" i="64" s="1"/>
  <c r="CH1402" i="64" a="1"/>
  <c r="CH1402" i="64" s="1"/>
  <c r="CH1447" i="64" a="1"/>
  <c r="CH1447" i="64" s="1"/>
  <c r="CH656" i="64" a="1"/>
  <c r="CH656" i="64" s="1"/>
  <c r="CH652" i="64" a="1"/>
  <c r="CH652" i="64" s="1"/>
  <c r="CH646" i="64" a="1"/>
  <c r="CH646" i="64" s="1"/>
  <c r="CH647" i="64" s="1"/>
  <c r="BW644" i="64"/>
  <c r="BW648" i="64" s="1"/>
  <c r="BV653" i="64"/>
  <c r="BV657" i="64" s="1"/>
  <c r="BV649" i="64"/>
  <c r="CG20" i="864"/>
  <c r="CG100" i="861" s="1"/>
  <c r="CG101" i="861" s="1"/>
  <c r="CG33" i="863"/>
  <c r="CG17" i="863" s="1"/>
  <c r="CG33" i="861" s="1"/>
  <c r="CG21" i="863"/>
  <c r="AJ1637" i="64"/>
  <c r="CG44" i="863"/>
  <c r="AP538" i="64"/>
  <c r="CI7" i="64"/>
  <c r="CH4" i="64"/>
  <c r="CI1" i="64"/>
  <c r="CI3" i="64"/>
  <c r="CJ2" i="64"/>
  <c r="BT511" i="64"/>
  <c r="BS512" i="64"/>
  <c r="BS514" i="64"/>
  <c r="BW460" i="64"/>
  <c r="BV461" i="64"/>
  <c r="BV463" i="64"/>
  <c r="CH343" i="64"/>
  <c r="CJ2" i="864"/>
  <c r="CH4" i="863"/>
  <c r="CH4" i="864"/>
  <c r="CI7" i="864"/>
  <c r="CI7" i="863"/>
  <c r="CI1" i="864"/>
  <c r="CI1" i="863"/>
  <c r="CI3" i="863"/>
  <c r="CI3" i="864"/>
  <c r="CJ3" i="861"/>
  <c r="CJ3" i="1393" s="1"/>
  <c r="CI4" i="861"/>
  <c r="CI4" i="1393" s="1"/>
  <c r="AH888" i="64"/>
  <c r="AB779" i="64"/>
  <c r="AC774" i="64"/>
  <c r="AC778" i="64" s="1"/>
  <c r="AB783" i="64"/>
  <c r="AG1548" i="64"/>
  <c r="AG1546" i="64"/>
  <c r="AH1542" i="64" s="1"/>
  <c r="AC771" i="64"/>
  <c r="AD763" i="64"/>
  <c r="AD766" i="64" s="1"/>
  <c r="AD775" i="64" s="1"/>
  <c r="AD777" i="64" s="1"/>
  <c r="AD767" i="64" s="1"/>
  <c r="AD769" i="64" s="1"/>
  <c r="AD770" i="64" s="1"/>
  <c r="AP205" i="64" a="1"/>
  <c r="AP205" i="64" s="1"/>
  <c r="AG1639" i="64"/>
  <c r="AI887" i="64" a="1"/>
  <c r="AI887" i="64" s="1"/>
  <c r="CC93" i="861"/>
  <c r="CD46" i="861"/>
  <c r="CB64" i="861"/>
  <c r="CF1949" i="64"/>
  <c r="CF1958" i="64" s="1"/>
  <c r="CF1961" i="64" s="1"/>
  <c r="CG1956" i="64" a="1"/>
  <c r="CG1956" i="64" s="1"/>
  <c r="CG1957" i="64" a="1"/>
  <c r="CG1957" i="64" s="1"/>
  <c r="BZ1965" i="64"/>
  <c r="CF1356" i="64"/>
  <c r="CF1788" i="64"/>
  <c r="CF1790" i="64" s="1"/>
  <c r="CG1789" i="64" a="1"/>
  <c r="CG1789" i="64" s="1"/>
  <c r="CG1787" i="64" a="1"/>
  <c r="CG1787" i="64" s="1"/>
  <c r="CG359" i="64" a="1"/>
  <c r="CG359" i="64" s="1"/>
  <c r="CG357" i="64" a="1"/>
  <c r="CG357" i="64" s="1"/>
  <c r="CF358" i="64"/>
  <c r="CF360" i="64" s="1"/>
  <c r="CG432" i="64" a="1"/>
  <c r="CG432" i="64" s="1"/>
  <c r="CG356" i="64" a="1"/>
  <c r="CG356" i="64" s="1"/>
  <c r="CG483" i="64" a="1"/>
  <c r="CG483" i="64" s="1"/>
  <c r="CF408" i="64"/>
  <c r="CF1544" i="64"/>
  <c r="CF1545" i="64" s="1"/>
  <c r="CG1543" i="64" a="1"/>
  <c r="CG1543" i="64" s="1"/>
  <c r="CG407" i="64" a="1"/>
  <c r="CG407" i="64" s="1"/>
  <c r="CF1251" i="64"/>
  <c r="CF1183" i="64"/>
  <c r="CG1182" i="64" a="1"/>
  <c r="CG1182" i="64" s="1"/>
  <c r="CG1250" i="64" a="1"/>
  <c r="CG1250" i="64" s="1"/>
  <c r="CE1258" i="64"/>
  <c r="CE1252" i="64"/>
  <c r="CE1259" i="64" s="1"/>
  <c r="CF2361" i="64"/>
  <c r="CF2370" i="64" s="1"/>
  <c r="CF2371" i="64" s="1" a="1"/>
  <c r="CF2371" i="64" s="1"/>
  <c r="CG2362" i="64" a="1"/>
  <c r="CG2362" i="64" s="1"/>
  <c r="CF1139" i="64"/>
  <c r="CF2203" i="64"/>
  <c r="CF2205" i="64" s="1"/>
  <c r="CG2202" i="64" a="1"/>
  <c r="CG2202" i="64" s="1"/>
  <c r="CG1140" i="64" a="1"/>
  <c r="CG1140" i="64" s="1"/>
  <c r="CE1148" i="64"/>
  <c r="CE1153" i="64"/>
  <c r="CE1154" i="64" s="1" a="1"/>
  <c r="CE1154" i="64" s="1"/>
  <c r="CG1310" i="64" a="1"/>
  <c r="CG1310" i="64" s="1"/>
  <c r="CG2204" i="64" a="1"/>
  <c r="CG2204" i="64" s="1"/>
  <c r="CF1308" i="64"/>
  <c r="CF1309" i="64" s="1"/>
  <c r="CF1311" i="64" s="1"/>
  <c r="CG1306" i="64" a="1"/>
  <c r="CG1306" i="64" s="1"/>
  <c r="CG1307" i="64" a="1"/>
  <c r="CG1307" i="64" s="1"/>
  <c r="CG776" i="64" a="1"/>
  <c r="CG776" i="64" s="1"/>
  <c r="CG765" i="64" a="1"/>
  <c r="CG765" i="64" s="1"/>
  <c r="CG768" i="64" a="1"/>
  <c r="CG768" i="64" s="1"/>
  <c r="CG782" i="64" a="1"/>
  <c r="CG782" i="64" s="1"/>
  <c r="CF137" i="64"/>
  <c r="CF122" i="64"/>
  <c r="CG107" i="64" a="1"/>
  <c r="CG107" i="64" s="1"/>
  <c r="CG1622" i="64" a="1"/>
  <c r="CG1622" i="64" s="1"/>
  <c r="CF133" i="64"/>
  <c r="CF119" i="64"/>
  <c r="CF134" i="64"/>
  <c r="CF135" i="64"/>
  <c r="CF121" i="64"/>
  <c r="CF136" i="64"/>
  <c r="CF118" i="64"/>
  <c r="CF120" i="64"/>
  <c r="CE123" i="64"/>
  <c r="CG126" i="64" a="1"/>
  <c r="CG126" i="64" s="1"/>
  <c r="CG112" i="64" a="1"/>
  <c r="CG112" i="64" s="1"/>
  <c r="CG115" i="64" a="1"/>
  <c r="CG115" i="64" s="1"/>
  <c r="CG114" i="64" a="1"/>
  <c r="CG114" i="64" s="1"/>
  <c r="CG127" i="64" a="1"/>
  <c r="CG127" i="64" s="1"/>
  <c r="CG129" i="64" a="1"/>
  <c r="CG129" i="64" s="1"/>
  <c r="CG128" i="64" a="1"/>
  <c r="CG128" i="64" s="1"/>
  <c r="CG130" i="64" a="1"/>
  <c r="CG130" i="64" s="1"/>
  <c r="CG111" i="64" a="1"/>
  <c r="CG111" i="64" s="1"/>
  <c r="CG113" i="64" a="1"/>
  <c r="CG113" i="64" s="1"/>
  <c r="CA140" i="64"/>
  <c r="CC138" i="64"/>
  <c r="CB140" i="64"/>
  <c r="CB141" i="64" s="1"/>
  <c r="CF108" i="64"/>
  <c r="CG342" i="64" a="1"/>
  <c r="CG342" i="64" s="1"/>
  <c r="CG106" i="64" a="1"/>
  <c r="CG106" i="64" s="1"/>
  <c r="CG105" i="64" a="1"/>
  <c r="CG105" i="64" s="1"/>
  <c r="CG104" i="64" a="1"/>
  <c r="CG104" i="64" s="1"/>
  <c r="CG103" i="64" a="1"/>
  <c r="CG103" i="64" s="1"/>
  <c r="CG1380" i="64" a="1"/>
  <c r="CG1380" i="64" s="1"/>
  <c r="AQ2592" i="64"/>
  <c r="CF1076" i="64"/>
  <c r="CF1106" i="64" s="1"/>
  <c r="CF1075" i="64"/>
  <c r="CF1105" i="64" s="1"/>
  <c r="CC1110" i="64"/>
  <c r="CD1109" i="64"/>
  <c r="CD1110" i="64" s="1"/>
  <c r="CF1102" i="64"/>
  <c r="CE1107" i="64"/>
  <c r="CF1103" i="64"/>
  <c r="CG1098" i="64" a="1"/>
  <c r="CG1098" i="64" s="1"/>
  <c r="CG1099" i="64" a="1"/>
  <c r="CG1099" i="64" s="1"/>
  <c r="CG1096" i="64" a="1"/>
  <c r="CG1096" i="64" s="1"/>
  <c r="CG1095" i="64" a="1"/>
  <c r="CG1095" i="64" s="1"/>
  <c r="CG1097" i="64" a="1"/>
  <c r="CG1097" i="64" s="1"/>
  <c r="CF1104" i="64"/>
  <c r="CF1087" i="64"/>
  <c r="CE1092" i="64"/>
  <c r="CF1088" i="64"/>
  <c r="CG1080" i="64" a="1"/>
  <c r="CG1080" i="64" s="1"/>
  <c r="CG1084" i="64" a="1"/>
  <c r="CG1084" i="64" s="1"/>
  <c r="CG1064" i="64" a="1"/>
  <c r="CG1064" i="64" s="1"/>
  <c r="CG1072" i="64" s="1"/>
  <c r="CG1065" i="64" a="1"/>
  <c r="CG1065" i="64" s="1"/>
  <c r="CG1073" i="64" s="1"/>
  <c r="CG1081" i="64" a="1"/>
  <c r="CG1081" i="64" s="1"/>
  <c r="CG1066" i="64" a="1"/>
  <c r="CG1066" i="64" s="1"/>
  <c r="CG1074" i="64" s="1"/>
  <c r="CG1067" i="64" a="1"/>
  <c r="CG1067" i="64" s="1"/>
  <c r="CG1075" i="64" s="1"/>
  <c r="CG1068" i="64" a="1"/>
  <c r="CG1068" i="64" s="1"/>
  <c r="CG1076" i="64" s="1"/>
  <c r="CG1082" i="64" a="1"/>
  <c r="CG1082" i="64" s="1"/>
  <c r="CG1083" i="64" a="1"/>
  <c r="CG1083" i="64" s="1"/>
  <c r="CF1089" i="64"/>
  <c r="CG204" i="64" a="1"/>
  <c r="CG204" i="64" s="1"/>
  <c r="CF1039" i="64"/>
  <c r="CF1041" i="64" s="1"/>
  <c r="CD1359" i="64"/>
  <c r="CE1358" i="64"/>
  <c r="CG327" i="64" a="1"/>
  <c r="CG327" i="64" s="1"/>
  <c r="CG1355" i="64" a="1"/>
  <c r="CG1355" i="64" s="1"/>
  <c r="CG308" i="64" a="1"/>
  <c r="CG308" i="64" s="1"/>
  <c r="CG1040" i="64" a="1"/>
  <c r="CG1040" i="64" s="1"/>
  <c r="CG1006" i="64" a="1"/>
  <c r="CG1006" i="64" s="1"/>
  <c r="CG295" i="64" a="1"/>
  <c r="CG295" i="64" s="1"/>
  <c r="CE1003" i="64"/>
  <c r="CF999" i="64"/>
  <c r="CF1007" i="64" s="1"/>
  <c r="CG1002" i="64" a="1"/>
  <c r="CG1002" i="64" s="1"/>
  <c r="CG998" i="64" a="1"/>
  <c r="CG998" i="64" s="1"/>
  <c r="CH255" i="64"/>
  <c r="CH18" i="864"/>
  <c r="CH17" i="864"/>
  <c r="CH16" i="864"/>
  <c r="CI19" i="864"/>
  <c r="CG53" i="863" a="1"/>
  <c r="CG53" i="863" s="1"/>
  <c r="CG51" i="863" a="1"/>
  <c r="CG51" i="863" s="1"/>
  <c r="CG49" i="863" a="1"/>
  <c r="CG49" i="863" s="1"/>
  <c r="CK2" i="861"/>
  <c r="CK2" i="1393" s="1"/>
  <c r="CJ1" i="861"/>
  <c r="CJ1" i="1393" s="1"/>
  <c r="CJ7" i="861"/>
  <c r="CJ7" i="1393" s="1"/>
  <c r="CG34" i="863"/>
  <c r="CH43" i="863" a="1"/>
  <c r="CH43" i="863" s="1"/>
  <c r="CH41" i="863" a="1"/>
  <c r="CH41" i="863" s="1"/>
  <c r="CH40" i="863" a="1"/>
  <c r="CH40" i="863" s="1"/>
  <c r="CH42" i="863" a="1"/>
  <c r="CH42" i="863" s="1"/>
  <c r="CH29" i="863"/>
  <c r="CH39" i="863" a="1"/>
  <c r="CH39" i="863" s="1"/>
  <c r="CH30" i="863"/>
  <c r="CH32" i="863"/>
  <c r="CI2" i="863"/>
  <c r="CI31" i="863" s="1"/>
  <c r="AQ259" i="64"/>
  <c r="AQ277" i="64"/>
  <c r="AR273" i="64"/>
  <c r="AR256" i="64"/>
  <c r="AR274" i="64"/>
  <c r="AR275" i="64"/>
  <c r="AR257" i="64"/>
  <c r="AR276" i="64"/>
  <c r="AR258" i="64"/>
  <c r="BU1" i="860"/>
  <c r="BU7" i="860"/>
  <c r="BU3" i="860"/>
  <c r="BU4" i="860" s="1"/>
  <c r="BV2" i="860"/>
  <c r="AP965" i="64"/>
  <c r="AP975" i="64" s="1"/>
  <c r="AQ969" i="64" a="1"/>
  <c r="AQ969" i="64" s="1"/>
  <c r="AQ964" i="64" a="1"/>
  <c r="AQ964" i="64" s="1"/>
  <c r="AP585" i="64"/>
  <c r="AO2705" i="64"/>
  <c r="AQ2688" i="64" a="1"/>
  <c r="AQ2688" i="64" s="1"/>
  <c r="AQ2689" i="64" a="1"/>
  <c r="AQ2689" i="64" s="1"/>
  <c r="AQ2690" i="64" a="1"/>
  <c r="AQ2690" i="64" s="1"/>
  <c r="AQ2691" i="64" a="1"/>
  <c r="AQ2691" i="64" s="1"/>
  <c r="AQ2692" i="64" a="1"/>
  <c r="AQ2692" i="64" s="1"/>
  <c r="AQ2693" i="64" a="1"/>
  <c r="AQ2693" i="64" s="1"/>
  <c r="AQ2695" i="64" a="1"/>
  <c r="AQ2695" i="64" s="1"/>
  <c r="AQ2696" i="64" a="1"/>
  <c r="AQ2696" i="64" s="1"/>
  <c r="AQ2694" i="64" a="1"/>
  <c r="AQ2694" i="64" s="1"/>
  <c r="AP2697" i="64"/>
  <c r="AQ583" i="64" a="1"/>
  <c r="AQ583" i="64" s="1"/>
  <c r="AQ561" i="64" a="1"/>
  <c r="AQ561" i="64" s="1"/>
  <c r="AQ584" i="64" a="1"/>
  <c r="AQ584" i="64" s="1"/>
  <c r="AP562" i="64"/>
  <c r="AQ2842" i="64"/>
  <c r="AQ2876" i="64"/>
  <c r="AP2801" i="64"/>
  <c r="AP2779" i="64"/>
  <c r="AQ3134" i="64" a="1"/>
  <c r="AQ3134" i="64" s="1"/>
  <c r="AQ2780" i="64" a="1"/>
  <c r="AQ2780" i="64" s="1"/>
  <c r="AQ2800" i="64" a="1"/>
  <c r="AQ2800" i="64" s="1"/>
  <c r="BZ2459" i="64"/>
  <c r="CA2457" i="64"/>
  <c r="CA2436" i="64"/>
  <c r="CA2438" i="64" s="1"/>
  <c r="CB2416" i="64"/>
  <c r="AM2333" i="64"/>
  <c r="AM2335" i="64" s="1"/>
  <c r="AM2336" i="64" s="1"/>
  <c r="AN2324" i="64"/>
  <c r="AO2322" i="64"/>
  <c r="AO2331" i="64"/>
  <c r="AO2323" i="64"/>
  <c r="AO2332" i="64"/>
  <c r="AQ2328" i="64" a="1"/>
  <c r="AQ2328" i="64" s="1"/>
  <c r="AQ2327" i="64" a="1"/>
  <c r="AQ2327" i="64" s="1"/>
  <c r="AQ2318" i="64" a="1"/>
  <c r="AQ2318" i="64" s="1"/>
  <c r="AQ2319" i="64" a="1"/>
  <c r="AQ2319" i="64" s="1"/>
  <c r="AP2315" i="64"/>
  <c r="AP2314" i="64"/>
  <c r="AQ2309" i="64" a="1"/>
  <c r="AQ2309" i="64" s="1"/>
  <c r="AQ2310" i="64" a="1"/>
  <c r="AQ2310" i="64" s="1"/>
  <c r="AP2822" i="64"/>
  <c r="AQ2821" i="64" a="1"/>
  <c r="AQ2821" i="64" s="1"/>
  <c r="AQ840" i="64" a="1"/>
  <c r="AQ840" i="64" s="1"/>
  <c r="AR2591" i="64"/>
  <c r="AR2592" i="64" s="1"/>
  <c r="AP2067" i="64"/>
  <c r="AP1716" i="64"/>
  <c r="AP2230" i="64"/>
  <c r="AP1333" i="64"/>
  <c r="AP866" i="64"/>
  <c r="AP842" i="64"/>
  <c r="AO58" i="64"/>
  <c r="AQ835" i="64" a="1"/>
  <c r="AQ835" i="64" s="1"/>
  <c r="AQ71" i="64" a="1"/>
  <c r="AQ71" i="64" s="1"/>
  <c r="AQ560" i="64" a="1"/>
  <c r="AQ560" i="64" s="1"/>
  <c r="AQ51" i="64" a="1"/>
  <c r="AQ51" i="64" s="1"/>
  <c r="AQ55" i="64" a="1"/>
  <c r="AQ55" i="64" s="1"/>
  <c r="AQ56" i="64" a="1"/>
  <c r="AQ56" i="64" s="1"/>
  <c r="AP52" i="64"/>
  <c r="AQ50" i="64" a="1"/>
  <c r="AQ50" i="64" s="1"/>
  <c r="AQ49" i="64" a="1"/>
  <c r="AQ49" i="64" s="1"/>
  <c r="AQ865" i="64" a="1"/>
  <c r="AQ865" i="64" s="1"/>
  <c r="AQ3031" i="64" a="1"/>
  <c r="AQ3031" i="64" s="1"/>
  <c r="AQ3057" i="64" a="1"/>
  <c r="AQ3057" i="64" s="1"/>
  <c r="AQ3108" i="64" a="1"/>
  <c r="AQ3108" i="64" s="1"/>
  <c r="AQ3082" i="64" a="1"/>
  <c r="AQ3082" i="64" s="1"/>
  <c r="AQ2206" i="64" a="1"/>
  <c r="AQ2206" i="64" s="1"/>
  <c r="AQ2207" i="64" s="1"/>
  <c r="AP89" i="64"/>
  <c r="AQ86" i="64" a="1"/>
  <c r="AQ86" i="64" s="1"/>
  <c r="AQ87" i="64" a="1"/>
  <c r="AQ87" i="64" s="1"/>
  <c r="AQ88" i="64" a="1"/>
  <c r="AQ88" i="64" s="1"/>
  <c r="AQ85" i="64" a="1"/>
  <c r="AQ85" i="64" s="1"/>
  <c r="AQ2148" i="64" a="1"/>
  <c r="AQ2148" i="64" s="1"/>
  <c r="AQ2149" i="64" s="1"/>
  <c r="AQ537" i="64" a="1"/>
  <c r="AQ537" i="64" s="1"/>
  <c r="AQ3158" i="64" a="1"/>
  <c r="AQ3158" i="64" s="1"/>
  <c r="AQ2068" i="64" a="1"/>
  <c r="AQ2068" i="64" s="1"/>
  <c r="AQ2486" i="64" a="1"/>
  <c r="AQ2486" i="64" s="1"/>
  <c r="AQ2494" i="64" s="1"/>
  <c r="AQ2237" i="64" a="1"/>
  <c r="AQ2237" i="64" s="1"/>
  <c r="AQ2229" i="64" a="1"/>
  <c r="AQ2229" i="64" s="1"/>
  <c r="AQ2231" i="64" a="1"/>
  <c r="AQ2231" i="64" s="1"/>
  <c r="AQ1715" i="64" a="1"/>
  <c r="AQ1715" i="64" s="1"/>
  <c r="AQ1332" i="64" a="1"/>
  <c r="AQ1332" i="64" s="1"/>
  <c r="CG1356" i="64" a="1"/>
  <c r="AQ2822" i="64" a="1"/>
  <c r="CG1183" i="64" a="1"/>
  <c r="CG1381" i="64"/>
  <c r="AR2876" i="64" a="1"/>
  <c r="AQ2314" i="64" a="1"/>
  <c r="CH1515" i="64"/>
  <c r="CG1788" i="64" a="1"/>
  <c r="AQ538" i="64" a="1"/>
  <c r="AQ2315" i="64" a="1"/>
  <c r="AQ965" i="64" a="1"/>
  <c r="CG1251" i="64" a="1"/>
  <c r="AQ562" i="64" a="1"/>
  <c r="AQ842" i="64" a="1"/>
  <c r="AQ585" i="64" a="1"/>
  <c r="CH1426" i="64"/>
  <c r="CH1403" i="64"/>
  <c r="CH1492" i="64"/>
  <c r="CG408" i="64" a="1"/>
  <c r="CG2361" i="64" a="1"/>
  <c r="AK1637" i="64" a="1"/>
  <c r="AI888" i="64" a="1"/>
  <c r="AQ1716" i="64" a="1"/>
  <c r="AQ1333" i="64" a="1"/>
  <c r="CG1039" i="64" a="1"/>
  <c r="AQ2779" i="64" a="1"/>
  <c r="AQ2801" i="64" a="1"/>
  <c r="AR2842" i="64" a="1"/>
  <c r="CG1139" i="64" a="1"/>
  <c r="CH1448" i="64"/>
  <c r="CG1544" i="64" a="1"/>
  <c r="CG2203" i="64" a="1"/>
  <c r="CH1470" i="64"/>
  <c r="CF1358" i="64" a="1"/>
  <c r="AQ2067" i="64" a="1"/>
  <c r="CG999" i="64" a="1"/>
  <c r="AQ866" i="64" a="1"/>
  <c r="CE1359" i="64" a="1"/>
  <c r="AQ2230" i="64" a="1"/>
  <c r="AR13" i="1393" l="1"/>
  <c r="AQ18" i="1393"/>
  <c r="AQ22" i="1393"/>
  <c r="AQ19" i="861" s="1"/>
  <c r="CJ10" i="1393"/>
  <c r="CJ14" i="861" s="1"/>
  <c r="CJ21" i="1393"/>
  <c r="CJ15" i="1393"/>
  <c r="CI14" i="1393"/>
  <c r="CJ3" i="1389"/>
  <c r="CJ13" i="1389" s="1"/>
  <c r="CJ3" i="1391"/>
  <c r="AR13" i="1391"/>
  <c r="AQ18" i="1391"/>
  <c r="AQ22" i="1391"/>
  <c r="AQ18" i="861" s="1"/>
  <c r="CJ1" i="1389"/>
  <c r="CJ1" i="1391"/>
  <c r="CK2" i="1389"/>
  <c r="CK2" i="1391"/>
  <c r="CI13" i="1389"/>
  <c r="CJ7" i="1389"/>
  <c r="CJ7" i="1391"/>
  <c r="CH14" i="1391"/>
  <c r="CI10" i="1391"/>
  <c r="CI13" i="861" s="1"/>
  <c r="CI21" i="1391"/>
  <c r="CI15" i="1391"/>
  <c r="CI4" i="1389"/>
  <c r="CI4" i="1391"/>
  <c r="CJ22" i="1389"/>
  <c r="BA24" i="861"/>
  <c r="CI1424" i="64" a="1"/>
  <c r="CI1424" i="64" s="1"/>
  <c r="CI1425" i="64" a="1"/>
  <c r="CI1425" i="64" s="1"/>
  <c r="CI1513" i="64" a="1"/>
  <c r="CI1513" i="64" s="1"/>
  <c r="CI1514" i="64" a="1"/>
  <c r="CI1514" i="64" s="1"/>
  <c r="CI1469" i="64" a="1"/>
  <c r="CI1469" i="64" s="1"/>
  <c r="CI1491" i="64" a="1"/>
  <c r="CI1491" i="64" s="1"/>
  <c r="CI1402" i="64" a="1"/>
  <c r="CI1402" i="64" s="1"/>
  <c r="CI1447" i="64" a="1"/>
  <c r="CI1447" i="64" s="1"/>
  <c r="CH20" i="864"/>
  <c r="CH100" i="861" s="1"/>
  <c r="CH101" i="861" s="1"/>
  <c r="CI656" i="64" a="1"/>
  <c r="CI656" i="64" s="1"/>
  <c r="CI646" i="64" a="1"/>
  <c r="CI646" i="64" s="1"/>
  <c r="CI647" i="64" s="1"/>
  <c r="CI652" i="64" a="1"/>
  <c r="CI652" i="64" s="1"/>
  <c r="BW649" i="64"/>
  <c r="BX644" i="64"/>
  <c r="BX648" i="64" s="1"/>
  <c r="BW653" i="64"/>
  <c r="BW657" i="64" s="1"/>
  <c r="CH21" i="863"/>
  <c r="AK1637" i="64"/>
  <c r="CH33" i="863"/>
  <c r="CH17" i="863" s="1"/>
  <c r="CH33" i="861" s="1"/>
  <c r="CH44" i="863"/>
  <c r="AQ538" i="64"/>
  <c r="CJ7" i="64"/>
  <c r="CJ1" i="64"/>
  <c r="CI4" i="64"/>
  <c r="CJ3" i="64"/>
  <c r="CK2" i="64"/>
  <c r="BX460" i="64"/>
  <c r="BW461" i="64"/>
  <c r="BW463" i="64"/>
  <c r="BT512" i="64"/>
  <c r="BU511" i="64"/>
  <c r="BT514" i="64"/>
  <c r="CI343" i="64"/>
  <c r="CK2" i="864"/>
  <c r="CJ7" i="864"/>
  <c r="CJ7" i="863"/>
  <c r="CJ1" i="864"/>
  <c r="CJ1" i="863"/>
  <c r="CI4" i="864"/>
  <c r="CI4" i="863"/>
  <c r="CJ3" i="863"/>
  <c r="CJ3" i="864"/>
  <c r="CK3" i="861"/>
  <c r="CK3" i="1393" s="1"/>
  <c r="CJ4" i="861"/>
  <c r="CJ4" i="1393" s="1"/>
  <c r="AI888" i="64"/>
  <c r="AQ205" i="64" a="1"/>
  <c r="AQ205" i="64" s="1"/>
  <c r="AJ887" i="64" a="1"/>
  <c r="AJ887" i="64" s="1"/>
  <c r="AE763" i="64"/>
  <c r="AE766" i="64" s="1"/>
  <c r="AE775" i="64" s="1"/>
  <c r="AE777" i="64" s="1"/>
  <c r="AE767" i="64" s="1"/>
  <c r="AE769" i="64" s="1"/>
  <c r="AE770" i="64" s="1"/>
  <c r="AD771" i="64"/>
  <c r="AC783" i="64"/>
  <c r="AC779" i="64"/>
  <c r="AD774" i="64"/>
  <c r="AD778" i="64" s="1"/>
  <c r="AH1546" i="64"/>
  <c r="AI1542" i="64" s="1"/>
  <c r="AH1548" i="64"/>
  <c r="AH1639" i="64"/>
  <c r="CD93" i="861"/>
  <c r="CG1949" i="64"/>
  <c r="CG1958" i="64" s="1"/>
  <c r="CG1961" i="64" s="1"/>
  <c r="CF46" i="861"/>
  <c r="CD64" i="861"/>
  <c r="CE46" i="861"/>
  <c r="CC64" i="861"/>
  <c r="CH1956" i="64" a="1"/>
  <c r="CH1956" i="64" s="1"/>
  <c r="CH1957" i="64" a="1"/>
  <c r="CH1957" i="64" s="1"/>
  <c r="CA1965" i="64"/>
  <c r="CG1356" i="64"/>
  <c r="CG1788" i="64"/>
  <c r="CG1790" i="64" s="1"/>
  <c r="CH1789" i="64" a="1"/>
  <c r="CH1789" i="64" s="1"/>
  <c r="CH1787" i="64" a="1"/>
  <c r="CH1787" i="64" s="1"/>
  <c r="CH357" i="64" a="1"/>
  <c r="CH357" i="64" s="1"/>
  <c r="CH359" i="64" a="1"/>
  <c r="CH359" i="64" s="1"/>
  <c r="CG358" i="64"/>
  <c r="CG360" i="64" s="1"/>
  <c r="CH432" i="64" a="1"/>
  <c r="CH432" i="64" s="1"/>
  <c r="CH356" i="64" a="1"/>
  <c r="CH356" i="64" s="1"/>
  <c r="CH483" i="64" a="1"/>
  <c r="CH483" i="64" s="1"/>
  <c r="CG408" i="64"/>
  <c r="CG1544" i="64"/>
  <c r="CG1545" i="64" s="1"/>
  <c r="CH1543" i="64" a="1"/>
  <c r="CH1543" i="64" s="1"/>
  <c r="CH407" i="64" a="1"/>
  <c r="CH407" i="64" s="1"/>
  <c r="CG1251" i="64"/>
  <c r="CG1183" i="64"/>
  <c r="CH1182" i="64" a="1"/>
  <c r="CH1182" i="64" s="1"/>
  <c r="CH1250" i="64" a="1"/>
  <c r="CH1250" i="64" s="1"/>
  <c r="CF1258" i="64"/>
  <c r="CF1252" i="64"/>
  <c r="CF1259" i="64" s="1"/>
  <c r="CG2361" i="64"/>
  <c r="CG2370" i="64" s="1"/>
  <c r="CG2371" i="64" s="1" a="1"/>
  <c r="CG2371" i="64" s="1"/>
  <c r="CH2362" i="64" a="1"/>
  <c r="CH2362" i="64" s="1"/>
  <c r="CG1139" i="64"/>
  <c r="CG2203" i="64"/>
  <c r="CG2205" i="64" s="1"/>
  <c r="CH2202" i="64" a="1"/>
  <c r="CH2202" i="64" s="1"/>
  <c r="CH1140" i="64" a="1"/>
  <c r="CH1140" i="64" s="1"/>
  <c r="CF1153" i="64"/>
  <c r="CF1148" i="64"/>
  <c r="CH1310" i="64" a="1"/>
  <c r="CH1310" i="64" s="1"/>
  <c r="CH2204" i="64" a="1"/>
  <c r="CH2204" i="64" s="1"/>
  <c r="CG1308" i="64"/>
  <c r="CG1309" i="64" s="1"/>
  <c r="CG1311" i="64" s="1"/>
  <c r="CH1306" i="64" a="1"/>
  <c r="CH1306" i="64" s="1"/>
  <c r="CH1307" i="64" a="1"/>
  <c r="CH1307" i="64" s="1"/>
  <c r="CH776" i="64" a="1"/>
  <c r="CH776" i="64" s="1"/>
  <c r="CH765" i="64" a="1"/>
  <c r="CH765" i="64" s="1"/>
  <c r="CH768" i="64" a="1"/>
  <c r="CH768" i="64" s="1"/>
  <c r="CH782" i="64" a="1"/>
  <c r="CH782" i="64" s="1"/>
  <c r="CG122" i="64"/>
  <c r="CG137" i="64"/>
  <c r="CH107" i="64" a="1"/>
  <c r="CH107" i="64" s="1"/>
  <c r="CH1622" i="64" a="1"/>
  <c r="CH1622" i="64" s="1"/>
  <c r="CG121" i="64"/>
  <c r="CG136" i="64"/>
  <c r="CG120" i="64"/>
  <c r="CG135" i="64"/>
  <c r="CG133" i="64"/>
  <c r="CG119" i="64"/>
  <c r="CG134" i="64"/>
  <c r="CG118" i="64"/>
  <c r="CF123" i="64"/>
  <c r="CH126" i="64" a="1"/>
  <c r="CH126" i="64" s="1"/>
  <c r="CH115" i="64" a="1"/>
  <c r="CH115" i="64" s="1"/>
  <c r="CH112" i="64" a="1"/>
  <c r="CH112" i="64" s="1"/>
  <c r="CH114" i="64" a="1"/>
  <c r="CH114" i="64" s="1"/>
  <c r="CH127" i="64" a="1"/>
  <c r="CH127" i="64" s="1"/>
  <c r="CH129" i="64" a="1"/>
  <c r="CH129" i="64" s="1"/>
  <c r="CH128" i="64" a="1"/>
  <c r="CH128" i="64" s="1"/>
  <c r="CH130" i="64" a="1"/>
  <c r="CH130" i="64" s="1"/>
  <c r="CH113" i="64" a="1"/>
  <c r="CH113" i="64" s="1"/>
  <c r="CH111" i="64" a="1"/>
  <c r="CH111" i="64" s="1"/>
  <c r="CC140" i="64"/>
  <c r="CC141" i="64" s="1"/>
  <c r="CA141" i="64"/>
  <c r="CD138" i="64"/>
  <c r="CG108" i="64"/>
  <c r="CH342" i="64" a="1"/>
  <c r="CH342" i="64" s="1"/>
  <c r="CH105" i="64" a="1"/>
  <c r="CH105" i="64" s="1"/>
  <c r="CH106" i="64" a="1"/>
  <c r="CH106" i="64" s="1"/>
  <c r="CH104" i="64" a="1"/>
  <c r="CH104" i="64" s="1"/>
  <c r="CH103" i="64" a="1"/>
  <c r="CH103" i="64" s="1"/>
  <c r="CH1380" i="64" a="1"/>
  <c r="CH1380" i="64" s="1"/>
  <c r="AC2495" i="64" a="1"/>
  <c r="AC2495" i="64" s="1"/>
  <c r="CF1090" i="64"/>
  <c r="CF1091" i="64"/>
  <c r="CE1109" i="64"/>
  <c r="CE1110" i="64" s="1"/>
  <c r="CG1105" i="64"/>
  <c r="CG1106" i="64"/>
  <c r="CG1103" i="64"/>
  <c r="CF1107" i="64"/>
  <c r="CG1104" i="64"/>
  <c r="CG1102" i="64"/>
  <c r="CH1099" i="64" a="1"/>
  <c r="CH1099" i="64" s="1"/>
  <c r="CH1096" i="64" a="1"/>
  <c r="CH1096" i="64" s="1"/>
  <c r="CH1095" i="64" a="1"/>
  <c r="CH1095" i="64" s="1"/>
  <c r="CH1097" i="64" a="1"/>
  <c r="CH1097" i="64" s="1"/>
  <c r="CH1098" i="64" a="1"/>
  <c r="CH1098" i="64" s="1"/>
  <c r="CG1091" i="64"/>
  <c r="CG1089" i="64"/>
  <c r="CG1087" i="64"/>
  <c r="CG1088" i="64"/>
  <c r="CG1090" i="64"/>
  <c r="CH1080" i="64" a="1"/>
  <c r="CH1080" i="64" s="1"/>
  <c r="CH1084" i="64" a="1"/>
  <c r="CH1084" i="64" s="1"/>
  <c r="CH1064" i="64" a="1"/>
  <c r="CH1064" i="64" s="1"/>
  <c r="CH1072" i="64" s="1"/>
  <c r="CH1065" i="64" a="1"/>
  <c r="CH1065" i="64" s="1"/>
  <c r="CH1073" i="64" s="1"/>
  <c r="CH1081" i="64" a="1"/>
  <c r="CH1081" i="64" s="1"/>
  <c r="CH1066" i="64" a="1"/>
  <c r="CH1066" i="64" s="1"/>
  <c r="CH1074" i="64" s="1"/>
  <c r="CH1067" i="64" a="1"/>
  <c r="CH1067" i="64" s="1"/>
  <c r="CH1075" i="64" s="1"/>
  <c r="CH1068" i="64" a="1"/>
  <c r="CH1068" i="64" s="1"/>
  <c r="CH1076" i="64" s="1"/>
  <c r="CH1082" i="64" a="1"/>
  <c r="CH1082" i="64" s="1"/>
  <c r="CH1083" i="64" a="1"/>
  <c r="CH1083" i="64" s="1"/>
  <c r="CH204" i="64" a="1"/>
  <c r="CH204" i="64" s="1"/>
  <c r="CG1039" i="64"/>
  <c r="CG1041" i="64" s="1"/>
  <c r="CE1359" i="64"/>
  <c r="CF1358" i="64"/>
  <c r="CH327" i="64" a="1"/>
  <c r="CH327" i="64" s="1"/>
  <c r="CH1355" i="64" a="1"/>
  <c r="CH1355" i="64" s="1"/>
  <c r="CH308" i="64" a="1"/>
  <c r="CH308" i="64" s="1"/>
  <c r="CH1040" i="64" a="1"/>
  <c r="CH1040" i="64" s="1"/>
  <c r="CH1006" i="64" a="1"/>
  <c r="CH1006" i="64" s="1"/>
  <c r="CH295" i="64" a="1"/>
  <c r="CH295" i="64" s="1"/>
  <c r="CF1003" i="64"/>
  <c r="CG999" i="64"/>
  <c r="CG1007" i="64" s="1"/>
  <c r="CH1002" i="64" a="1"/>
  <c r="CH1002" i="64" s="1"/>
  <c r="CH998" i="64" a="1"/>
  <c r="CH998" i="64" s="1"/>
  <c r="CI255" i="64"/>
  <c r="CH53" i="863" a="1"/>
  <c r="CH53" i="863" s="1"/>
  <c r="CH51" i="863" a="1"/>
  <c r="CH51" i="863" s="1"/>
  <c r="CH49" i="863" a="1"/>
  <c r="CH49" i="863" s="1"/>
  <c r="CH34" i="863"/>
  <c r="CL2" i="861"/>
  <c r="CL2" i="1393" s="1"/>
  <c r="CK1" i="861"/>
  <c r="CK1" i="1393" s="1"/>
  <c r="CK7" i="861"/>
  <c r="CK7" i="1393"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277" i="64"/>
  <c r="AS273" i="64"/>
  <c r="AS274" i="64"/>
  <c r="AS256" i="64"/>
  <c r="AS257" i="64"/>
  <c r="AS275" i="64"/>
  <c r="AS276" i="64"/>
  <c r="AS258" i="64"/>
  <c r="AR259" i="64"/>
  <c r="BV1" i="860"/>
  <c r="BV7" i="860"/>
  <c r="BV3" i="860"/>
  <c r="BV4" i="860" s="1"/>
  <c r="BW2" i="860"/>
  <c r="AQ965" i="64"/>
  <c r="AR969" i="64" a="1"/>
  <c r="AR969" i="64" s="1"/>
  <c r="AR964" i="64" a="1"/>
  <c r="AR964" i="64" s="1"/>
  <c r="AP2705" i="64"/>
  <c r="AQ585" i="64"/>
  <c r="AR2688" i="64" a="1"/>
  <c r="AR2688" i="64" s="1"/>
  <c r="AR2689" i="64" a="1"/>
  <c r="AR2689" i="64" s="1"/>
  <c r="AR2694" i="64" a="1"/>
  <c r="AR2694" i="64" s="1"/>
  <c r="AR2690" i="64" a="1"/>
  <c r="AR2690" i="64" s="1"/>
  <c r="AR2695" i="64" a="1"/>
  <c r="AR2695" i="64" s="1"/>
  <c r="AR2696" i="64" a="1"/>
  <c r="AR2696" i="64" s="1"/>
  <c r="AR2692" i="64" a="1"/>
  <c r="AR2692" i="64" s="1"/>
  <c r="AR2693" i="64" a="1"/>
  <c r="AR2693" i="64" s="1"/>
  <c r="AR2691" i="64" a="1"/>
  <c r="AR2691" i="64" s="1"/>
  <c r="AQ2697" i="64"/>
  <c r="AR583" i="64" a="1"/>
  <c r="AR583" i="64" s="1"/>
  <c r="AR561" i="64" a="1"/>
  <c r="AR561" i="64" s="1"/>
  <c r="AR584" i="64" a="1"/>
  <c r="AR584" i="64" s="1"/>
  <c r="AQ562" i="64"/>
  <c r="AR2876" i="64"/>
  <c r="AR2842" i="64"/>
  <c r="AQ2801" i="64"/>
  <c r="AQ2779" i="64"/>
  <c r="AR3134" i="64" a="1"/>
  <c r="AR3134" i="64" s="1"/>
  <c r="AR2780" i="64" a="1"/>
  <c r="AR2780" i="64" s="1"/>
  <c r="AR2800" i="64" a="1"/>
  <c r="AR2800" i="64" s="1"/>
  <c r="CA2459" i="64"/>
  <c r="CB2457" i="64"/>
  <c r="CB2436" i="64"/>
  <c r="CB2438" i="64" s="1"/>
  <c r="CC2416" i="64"/>
  <c r="AN2333" i="64"/>
  <c r="AN2335" i="64" s="1"/>
  <c r="AN2336" i="64" s="1"/>
  <c r="AO2324" i="64"/>
  <c r="AP2322" i="64"/>
  <c r="AP2331" i="64"/>
  <c r="AP2323" i="64"/>
  <c r="AP2332" i="64"/>
  <c r="AR2327" i="64" a="1"/>
  <c r="AR2327" i="64" s="1"/>
  <c r="AR2328" i="64" a="1"/>
  <c r="AR2328" i="64" s="1"/>
  <c r="AR2318" i="64" a="1"/>
  <c r="AR2318" i="64" s="1"/>
  <c r="AR2319" i="64" a="1"/>
  <c r="AR2319" i="64" s="1"/>
  <c r="AQ2315" i="64"/>
  <c r="AQ2314" i="64"/>
  <c r="AR2309" i="64" a="1"/>
  <c r="AR2309" i="64" s="1"/>
  <c r="AR2310" i="64" a="1"/>
  <c r="AR2310" i="64" s="1"/>
  <c r="AQ2822" i="64"/>
  <c r="AR2821" i="64" a="1"/>
  <c r="AR2821" i="64" s="1"/>
  <c r="AR840" i="64" a="1"/>
  <c r="AR840" i="64" s="1"/>
  <c r="AS2591" i="64"/>
  <c r="AS2592" i="64" s="1"/>
  <c r="AQ2067" i="64"/>
  <c r="AQ1716" i="64"/>
  <c r="AQ2230" i="64"/>
  <c r="AQ1333" i="64"/>
  <c r="AQ842" i="64"/>
  <c r="AQ866" i="64"/>
  <c r="AP58" i="64"/>
  <c r="AR835" i="64" a="1"/>
  <c r="AR835" i="64" s="1"/>
  <c r="AR71" i="64" a="1"/>
  <c r="AR71" i="64" s="1"/>
  <c r="AR560" i="64" a="1"/>
  <c r="AR560" i="64" s="1"/>
  <c r="AR51" i="64" a="1"/>
  <c r="AR51" i="64" s="1"/>
  <c r="AR56" i="64" a="1"/>
  <c r="AR56" i="64" s="1"/>
  <c r="AR55" i="64" a="1"/>
  <c r="AR55" i="64" s="1"/>
  <c r="AQ52" i="64"/>
  <c r="AR49" i="64" a="1"/>
  <c r="AR49" i="64" s="1"/>
  <c r="AR50" i="64" a="1"/>
  <c r="AR50" i="64" s="1"/>
  <c r="AR865" i="64" a="1"/>
  <c r="AR865" i="64" s="1"/>
  <c r="AR3031" i="64" a="1"/>
  <c r="AR3031" i="64" s="1"/>
  <c r="AR3108" i="64" a="1"/>
  <c r="AR3108" i="64" s="1"/>
  <c r="AR3082" i="64" a="1"/>
  <c r="AR3082" i="64" s="1"/>
  <c r="AR3057" i="64" a="1"/>
  <c r="AR3057" i="64" s="1"/>
  <c r="AR2206" i="64" a="1"/>
  <c r="AR2206" i="64" s="1"/>
  <c r="AR2207" i="64" s="1"/>
  <c r="AR85" i="64" a="1"/>
  <c r="AR85" i="64" s="1"/>
  <c r="AR86" i="64" a="1"/>
  <c r="AR86" i="64" s="1"/>
  <c r="AR87" i="64" a="1"/>
  <c r="AR87" i="64" s="1"/>
  <c r="AR88" i="64" a="1"/>
  <c r="AR88" i="64" s="1"/>
  <c r="AQ89" i="64"/>
  <c r="AR2148" i="64" a="1"/>
  <c r="AR2148" i="64" s="1"/>
  <c r="AR2149" i="64" s="1"/>
  <c r="AR537" i="64" a="1"/>
  <c r="AR537" i="64" s="1"/>
  <c r="AR3158" i="64" a="1"/>
  <c r="AR3158" i="64" s="1"/>
  <c r="AR2068" i="64" a="1"/>
  <c r="AR2068" i="64" s="1"/>
  <c r="AR2486" i="64" a="1"/>
  <c r="AR2486" i="64" s="1"/>
  <c r="AR2494" i="64" s="1"/>
  <c r="AR2237" i="64" a="1"/>
  <c r="AR2237" i="64" s="1"/>
  <c r="AR2231" i="64" a="1"/>
  <c r="AR2231" i="64" s="1"/>
  <c r="AR2229" i="64" a="1"/>
  <c r="AR2229" i="64" s="1"/>
  <c r="AR1715" i="64" a="1"/>
  <c r="AR1715" i="64" s="1"/>
  <c r="AR1332" i="64" a="1"/>
  <c r="AR1332" i="64" s="1"/>
  <c r="CI1426" i="64"/>
  <c r="CI1403" i="64"/>
  <c r="AR2067" i="64" a="1"/>
  <c r="AR2315" i="64" a="1"/>
  <c r="CH1039" i="64" a="1"/>
  <c r="AR2822" i="64" a="1"/>
  <c r="CF1359" i="64" a="1"/>
  <c r="CH1381" i="64"/>
  <c r="AS2842" i="64" a="1"/>
  <c r="AR2314" i="64" a="1"/>
  <c r="AR538" i="64" a="1"/>
  <c r="CH408" i="64" a="1"/>
  <c r="AS2876" i="64" a="1"/>
  <c r="CH1544" i="64" a="1"/>
  <c r="AR842" i="64" a="1"/>
  <c r="CI1470" i="64"/>
  <c r="AR1716" i="64" a="1"/>
  <c r="CH1788" i="64" a="1"/>
  <c r="AR2779" i="64" a="1"/>
  <c r="CH1356" i="64" a="1"/>
  <c r="AR1333" i="64" a="1"/>
  <c r="AL1637" i="64" a="1"/>
  <c r="CI1515" i="64"/>
  <c r="CI1448" i="64"/>
  <c r="CG1358" i="64" a="1"/>
  <c r="CH1139" i="64" a="1"/>
  <c r="AR2230" i="64" a="1"/>
  <c r="CH2361" i="64" a="1"/>
  <c r="CH999" i="64" a="1"/>
  <c r="CH1183" i="64" a="1"/>
  <c r="CH1251" i="64" a="1"/>
  <c r="AR2801" i="64" a="1"/>
  <c r="CI1492" i="64"/>
  <c r="CH2203" i="64" a="1"/>
  <c r="AR585" i="64" a="1"/>
  <c r="AR965" i="64" a="1"/>
  <c r="AR562" i="64" a="1"/>
  <c r="AR866" i="64" a="1"/>
  <c r="AJ888" i="64" a="1"/>
  <c r="CK10" i="1393" l="1"/>
  <c r="CK14" i="861" s="1"/>
  <c r="CK15" i="1393"/>
  <c r="CK21" i="1393"/>
  <c r="CJ14" i="1393"/>
  <c r="AR16" i="1393"/>
  <c r="CI14" i="1391"/>
  <c r="CJ4" i="1389"/>
  <c r="CJ4" i="1391"/>
  <c r="CK3" i="1389"/>
  <c r="CK22" i="1389" s="1"/>
  <c r="CK3" i="1391"/>
  <c r="CK7" i="1389"/>
  <c r="CK7" i="1391"/>
  <c r="AR16" i="1391"/>
  <c r="CK1" i="1389"/>
  <c r="CK1" i="1391"/>
  <c r="CL2" i="1389"/>
  <c r="CL2" i="1391"/>
  <c r="CJ21" i="1391"/>
  <c r="CJ10" i="1391"/>
  <c r="CJ13" i="861" s="1"/>
  <c r="CJ15" i="1391"/>
  <c r="CJ1424" i="64" a="1"/>
  <c r="CJ1424" i="64" s="1"/>
  <c r="CJ1425" i="64" a="1"/>
  <c r="CJ1425" i="64" s="1"/>
  <c r="CJ1513" i="64" a="1"/>
  <c r="CJ1513" i="64" s="1"/>
  <c r="CJ1514" i="64" a="1"/>
  <c r="CJ1514" i="64" s="1"/>
  <c r="CJ1469" i="64" a="1"/>
  <c r="CJ1469" i="64" s="1"/>
  <c r="CJ1491" i="64" a="1"/>
  <c r="CJ1491" i="64" s="1"/>
  <c r="CJ1402" i="64" a="1"/>
  <c r="CJ1402" i="64" s="1"/>
  <c r="CJ1447" i="64" a="1"/>
  <c r="CJ1447" i="64" s="1"/>
  <c r="CL2" i="64"/>
  <c r="CL255" i="64" s="1"/>
  <c r="CJ652" i="64" a="1"/>
  <c r="CJ652" i="64" s="1"/>
  <c r="CJ656" i="64" a="1"/>
  <c r="CJ656" i="64" s="1"/>
  <c r="CJ646" i="64" a="1"/>
  <c r="CJ646" i="64" s="1"/>
  <c r="CJ647" i="64" s="1"/>
  <c r="BY644" i="64"/>
  <c r="BY648" i="64" s="1"/>
  <c r="BX653" i="64"/>
  <c r="BX657" i="64" s="1"/>
  <c r="BX649" i="64"/>
  <c r="CI21" i="863"/>
  <c r="CI20" i="864"/>
  <c r="CI100" i="861" s="1"/>
  <c r="CI101" i="861" s="1"/>
  <c r="AL1637" i="64"/>
  <c r="CI33" i="863"/>
  <c r="CI17" i="863" s="1"/>
  <c r="CI33" i="861" s="1"/>
  <c r="CI44" i="863"/>
  <c r="AR538" i="64"/>
  <c r="CK1" i="64"/>
  <c r="CJ4" i="64"/>
  <c r="CK7" i="64"/>
  <c r="CK3" i="64"/>
  <c r="BU512" i="64"/>
  <c r="BV511" i="64"/>
  <c r="BU514" i="64"/>
  <c r="BX461" i="64"/>
  <c r="BY460" i="64"/>
  <c r="BX463" i="64"/>
  <c r="CJ343" i="64"/>
  <c r="CL2" i="864"/>
  <c r="CK7" i="864"/>
  <c r="CK7" i="863"/>
  <c r="CK1" i="864"/>
  <c r="CK1" i="863"/>
  <c r="CJ4" i="863"/>
  <c r="CJ4" i="864"/>
  <c r="CK3" i="864"/>
  <c r="CK3" i="863"/>
  <c r="CL3" i="861"/>
  <c r="CL3" i="1393" s="1"/>
  <c r="CK4" i="861"/>
  <c r="CK4" i="1393" s="1"/>
  <c r="AJ888" i="64"/>
  <c r="AI1548" i="64"/>
  <c r="AI1546" i="64"/>
  <c r="AJ1542" i="64" s="1"/>
  <c r="AD783" i="64"/>
  <c r="AE774" i="64"/>
  <c r="AE778" i="64" s="1"/>
  <c r="AD779" i="64"/>
  <c r="AR205" i="64" a="1"/>
  <c r="AR205" i="64" s="1"/>
  <c r="AE771" i="64"/>
  <c r="AF763" i="64"/>
  <c r="AF766" i="64" s="1"/>
  <c r="AF775" i="64" s="1"/>
  <c r="AF777" i="64" s="1"/>
  <c r="AF767" i="64" s="1"/>
  <c r="AF769" i="64" s="1"/>
  <c r="AF770" i="64" s="1"/>
  <c r="AI1639" i="64"/>
  <c r="AK887" i="64" a="1"/>
  <c r="AK887" i="64" s="1"/>
  <c r="CE93" i="861"/>
  <c r="CF93" i="861"/>
  <c r="CE64" i="861"/>
  <c r="CH1949" i="64"/>
  <c r="CH1958" i="64" s="1"/>
  <c r="CH1961" i="64" s="1"/>
  <c r="CI1956" i="64" a="1"/>
  <c r="CI1956" i="64" s="1"/>
  <c r="CI1957" i="64" a="1"/>
  <c r="CI1957" i="64" s="1"/>
  <c r="CB1965" i="64"/>
  <c r="CH1356" i="64"/>
  <c r="CH1788" i="64"/>
  <c r="CH1790" i="64" s="1"/>
  <c r="CI1789" i="64" a="1"/>
  <c r="CI1789" i="64" s="1"/>
  <c r="CI1787" i="64" a="1"/>
  <c r="CI1787" i="64" s="1"/>
  <c r="CH358" i="64"/>
  <c r="CH360" i="64" s="1"/>
  <c r="CI359" i="64" a="1"/>
  <c r="CI359" i="64" s="1"/>
  <c r="CI357" i="64" a="1"/>
  <c r="CI357" i="64" s="1"/>
  <c r="CI432" i="64" a="1"/>
  <c r="CI432" i="64" s="1"/>
  <c r="CI356" i="64" a="1"/>
  <c r="CI356" i="64" s="1"/>
  <c r="CI483" i="64" a="1"/>
  <c r="CI483" i="64" s="1"/>
  <c r="CH408" i="64"/>
  <c r="CH1544" i="64"/>
  <c r="CH1545" i="64" s="1"/>
  <c r="CI1543" i="64" a="1"/>
  <c r="CI1543" i="64" s="1"/>
  <c r="CI407" i="64" a="1"/>
  <c r="CI407" i="64" s="1"/>
  <c r="CH1251" i="64"/>
  <c r="CH1183" i="64"/>
  <c r="CI1182" i="64" a="1"/>
  <c r="CI1182" i="64" s="1"/>
  <c r="CI1250" i="64" a="1"/>
  <c r="CI1250" i="64" s="1"/>
  <c r="CG1258" i="64"/>
  <c r="CG1252" i="64"/>
  <c r="CG1259" i="64" s="1"/>
  <c r="CH2361" i="64"/>
  <c r="CH2370" i="64" s="1"/>
  <c r="CH2371" i="64" s="1" a="1"/>
  <c r="CH2371" i="64" s="1"/>
  <c r="CI2362" i="64" a="1"/>
  <c r="CI2362" i="64" s="1"/>
  <c r="CH1139" i="64"/>
  <c r="CH2203" i="64"/>
  <c r="CH2205" i="64" s="1"/>
  <c r="CI2202" i="64" a="1"/>
  <c r="CI2202" i="64" s="1"/>
  <c r="CI1140" i="64" a="1"/>
  <c r="CI1140" i="64" s="1"/>
  <c r="CF1154" i="64" a="1"/>
  <c r="CF1154" i="64" s="1"/>
  <c r="CG1153" i="64"/>
  <c r="CG1154" i="64" s="1" a="1"/>
  <c r="CG1154" i="64" s="1"/>
  <c r="CG1148" i="64"/>
  <c r="CI1310" i="64" a="1"/>
  <c r="CI1310" i="64" s="1"/>
  <c r="CI2204" i="64" a="1"/>
  <c r="CI2204" i="64" s="1"/>
  <c r="CH1308" i="64"/>
  <c r="CH1309" i="64" s="1"/>
  <c r="CH1311" i="64" s="1"/>
  <c r="CI1306" i="64" a="1"/>
  <c r="CI1306" i="64" s="1"/>
  <c r="CI1307" i="64" a="1"/>
  <c r="CI1307" i="64" s="1"/>
  <c r="CI776" i="64" a="1"/>
  <c r="CI776" i="64" s="1"/>
  <c r="CI765" i="64" a="1"/>
  <c r="CI765" i="64" s="1"/>
  <c r="CI768" i="64" a="1"/>
  <c r="CI768" i="64" s="1"/>
  <c r="CI782" i="64" a="1"/>
  <c r="CI782" i="64" s="1"/>
  <c r="CH137" i="64"/>
  <c r="CH122" i="64"/>
  <c r="CI107" i="64" a="1"/>
  <c r="CI107" i="64" s="1"/>
  <c r="CI1622" i="64" a="1"/>
  <c r="CI1622" i="64" s="1"/>
  <c r="CH135" i="64"/>
  <c r="CG123" i="64"/>
  <c r="CH119" i="64"/>
  <c r="CH134" i="64"/>
  <c r="CH121" i="64"/>
  <c r="CH136" i="64"/>
  <c r="CH118" i="64"/>
  <c r="CH133" i="64"/>
  <c r="CH120" i="64"/>
  <c r="CI115" i="64" a="1"/>
  <c r="CI115" i="64" s="1"/>
  <c r="CI114" i="64" a="1"/>
  <c r="CI114" i="64" s="1"/>
  <c r="CI127" i="64" a="1"/>
  <c r="CI127" i="64" s="1"/>
  <c r="CI129" i="64" a="1"/>
  <c r="CI129" i="64" s="1"/>
  <c r="CI128" i="64" a="1"/>
  <c r="CI128" i="64" s="1"/>
  <c r="CI130" i="64" a="1"/>
  <c r="CI130" i="64" s="1"/>
  <c r="CI113" i="64" a="1"/>
  <c r="CI113" i="64" s="1"/>
  <c r="CI126" i="64" a="1"/>
  <c r="CI126" i="64" s="1"/>
  <c r="CI111" i="64" a="1"/>
  <c r="CI111" i="64" s="1"/>
  <c r="CI112" i="64" a="1"/>
  <c r="CI112" i="64" s="1"/>
  <c r="CD140" i="64"/>
  <c r="CE138" i="64"/>
  <c r="CH108" i="64"/>
  <c r="CI342" i="64" a="1"/>
  <c r="CI342" i="64" s="1"/>
  <c r="CI105" i="64" a="1"/>
  <c r="CI105" i="64" s="1"/>
  <c r="CI104" i="64" a="1"/>
  <c r="CI104" i="64" s="1"/>
  <c r="CI103" i="64" a="1"/>
  <c r="CI103" i="64" s="1"/>
  <c r="CI106" i="64" a="1"/>
  <c r="CI106" i="64" s="1"/>
  <c r="CI1380" i="64" a="1"/>
  <c r="CI1380" i="64" s="1"/>
  <c r="CF1092" i="64"/>
  <c r="CF1109" i="64" s="1"/>
  <c r="CH1106" i="64"/>
  <c r="CG1107" i="64"/>
  <c r="CH1104" i="64"/>
  <c r="CH1105" i="64"/>
  <c r="CH1102" i="64"/>
  <c r="CH1103" i="64"/>
  <c r="CI1099" i="64" a="1"/>
  <c r="CI1099" i="64" s="1"/>
  <c r="CI1096" i="64" a="1"/>
  <c r="CI1096" i="64" s="1"/>
  <c r="CI1095" i="64" a="1"/>
  <c r="CI1095" i="64" s="1"/>
  <c r="CI1097" i="64" a="1"/>
  <c r="CI1097" i="64" s="1"/>
  <c r="CI1098" i="64" a="1"/>
  <c r="CI1098" i="64" s="1"/>
  <c r="CH1087" i="64"/>
  <c r="CG1092" i="64"/>
  <c r="CH1091" i="64"/>
  <c r="CH1089" i="64"/>
  <c r="CH1088" i="64"/>
  <c r="CH1090" i="64"/>
  <c r="CI1083" i="64" a="1"/>
  <c r="CI1083" i="64" s="1"/>
  <c r="CI1080" i="64" a="1"/>
  <c r="CI1080" i="64" s="1"/>
  <c r="CI1084" i="64" a="1"/>
  <c r="CI1084" i="64" s="1"/>
  <c r="CI1064" i="64" a="1"/>
  <c r="CI1064" i="64" s="1"/>
  <c r="CI1072" i="64" s="1"/>
  <c r="CI1065" i="64" a="1"/>
  <c r="CI1065" i="64" s="1"/>
  <c r="CI1073" i="64" s="1"/>
  <c r="CI1081" i="64" a="1"/>
  <c r="CI1081" i="64" s="1"/>
  <c r="CI1066" i="64" a="1"/>
  <c r="CI1066" i="64" s="1"/>
  <c r="CI1074" i="64" s="1"/>
  <c r="CI1067" i="64" a="1"/>
  <c r="CI1067" i="64" s="1"/>
  <c r="CI1075" i="64" s="1"/>
  <c r="CI1068" i="64" a="1"/>
  <c r="CI1068" i="64" s="1"/>
  <c r="CI1076" i="64" s="1"/>
  <c r="CI1082" i="64" a="1"/>
  <c r="CI1082" i="64" s="1"/>
  <c r="CI204" i="64" a="1"/>
  <c r="CI204" i="64" s="1"/>
  <c r="CH1039" i="64"/>
  <c r="CH1041" i="64" s="1"/>
  <c r="CF1359" i="64"/>
  <c r="CG1358" i="64"/>
  <c r="CI327" i="64" a="1"/>
  <c r="CI327" i="64" s="1"/>
  <c r="CI1355" i="64" a="1"/>
  <c r="CI1355" i="64" s="1"/>
  <c r="CI308" i="64" a="1"/>
  <c r="CI308" i="64" s="1"/>
  <c r="CI1040" i="64" a="1"/>
  <c r="CI1040" i="64" s="1"/>
  <c r="CI1006" i="64" a="1"/>
  <c r="CI1006" i="64" s="1"/>
  <c r="CI295" i="64" a="1"/>
  <c r="CI295" i="64" s="1"/>
  <c r="CG1003" i="64"/>
  <c r="CH999" i="64"/>
  <c r="CH1007" i="64" s="1"/>
  <c r="CI1002" i="64" a="1"/>
  <c r="CI1002" i="64" s="1"/>
  <c r="CI998" i="64" a="1"/>
  <c r="CI998" i="64" s="1"/>
  <c r="CJ255" i="64"/>
  <c r="CI53" i="863" a="1"/>
  <c r="CI53" i="863" s="1"/>
  <c r="CI49" i="863" a="1"/>
  <c r="CI49" i="863" s="1"/>
  <c r="CI51" i="863" a="1"/>
  <c r="CI51" i="863" s="1"/>
  <c r="CJ18" i="864"/>
  <c r="CJ17" i="864"/>
  <c r="CJ16" i="864"/>
  <c r="CK19" i="864"/>
  <c r="CL1" i="861"/>
  <c r="CL1" i="1393" s="1"/>
  <c r="CL7" i="861"/>
  <c r="CL7" i="1393" s="1"/>
  <c r="CJ42" i="863" a="1"/>
  <c r="CJ42" i="863" s="1"/>
  <c r="CJ43" i="863" a="1"/>
  <c r="CJ43" i="863" s="1"/>
  <c r="CJ41" i="863" a="1"/>
  <c r="CJ41" i="863" s="1"/>
  <c r="CJ40" i="863" a="1"/>
  <c r="CJ40" i="863" s="1"/>
  <c r="CJ39" i="863" a="1"/>
  <c r="CJ39" i="863" s="1"/>
  <c r="CJ30" i="863"/>
  <c r="CJ32" i="863"/>
  <c r="CJ29" i="863"/>
  <c r="CK2" i="863"/>
  <c r="CK31" i="863" s="1"/>
  <c r="CI34" i="863"/>
  <c r="AS259" i="64"/>
  <c r="AS277" i="64"/>
  <c r="AT273" i="64"/>
  <c r="AT256" i="64"/>
  <c r="AT274" i="64"/>
  <c r="AT257" i="64"/>
  <c r="AT275" i="64"/>
  <c r="AT258" i="64"/>
  <c r="AT276" i="64"/>
  <c r="BW1" i="860"/>
  <c r="BW7" i="860"/>
  <c r="BW3" i="860"/>
  <c r="BW4" i="860" s="1"/>
  <c r="BX2" i="860"/>
  <c r="AR965" i="64"/>
  <c r="AR975" i="64" s="1"/>
  <c r="AQ975" i="64"/>
  <c r="AS969" i="64" a="1"/>
  <c r="AS969" i="64" s="1"/>
  <c r="AS964" i="64" a="1"/>
  <c r="AS964" i="64" s="1"/>
  <c r="AQ2705" i="64"/>
  <c r="AR585" i="64"/>
  <c r="AS2688" i="64" a="1"/>
  <c r="AS2688" i="64" s="1"/>
  <c r="AS2689" i="64" a="1"/>
  <c r="AS2689" i="64" s="1"/>
  <c r="AS2690" i="64" a="1"/>
  <c r="AS2690" i="64" s="1"/>
  <c r="AS2691" i="64" a="1"/>
  <c r="AS2691" i="64" s="1"/>
  <c r="AS2692" i="64" a="1"/>
  <c r="AS2692" i="64" s="1"/>
  <c r="AS2693" i="64" a="1"/>
  <c r="AS2693" i="64" s="1"/>
  <c r="AS2694" i="64" a="1"/>
  <c r="AS2694" i="64" s="1"/>
  <c r="AS2695" i="64" a="1"/>
  <c r="AS2695" i="64" s="1"/>
  <c r="AS2696" i="64" a="1"/>
  <c r="AS2696" i="64" s="1"/>
  <c r="AR2697" i="64"/>
  <c r="AS561" i="64" a="1"/>
  <c r="AS561" i="64" s="1"/>
  <c r="AS584" i="64" a="1"/>
  <c r="AS584" i="64" s="1"/>
  <c r="AS583" i="64" a="1"/>
  <c r="AS583" i="64" s="1"/>
  <c r="AR562" i="64"/>
  <c r="AS2876" i="64"/>
  <c r="AS2842" i="64"/>
  <c r="AR2801" i="64"/>
  <c r="AR2779" i="64"/>
  <c r="AS3134" i="64" a="1"/>
  <c r="AS3134" i="64" s="1"/>
  <c r="AS2800" i="64" a="1"/>
  <c r="AS2800" i="64" s="1"/>
  <c r="AS2780" i="64" a="1"/>
  <c r="AS2780" i="64" s="1"/>
  <c r="CB2459" i="64"/>
  <c r="CC2457" i="64"/>
  <c r="CC2436" i="64"/>
  <c r="CC2438" i="64" s="1"/>
  <c r="CD2416" i="64"/>
  <c r="AO2333" i="64"/>
  <c r="AO2335" i="64" s="1"/>
  <c r="AO2336" i="64" s="1"/>
  <c r="AP2324" i="64"/>
  <c r="AQ2322" i="64"/>
  <c r="AQ2331" i="64"/>
  <c r="AQ2323" i="64"/>
  <c r="AQ2332" i="64"/>
  <c r="AS2328" i="64" a="1"/>
  <c r="AS2328" i="64" s="1"/>
  <c r="AS2327" i="64" a="1"/>
  <c r="AS2327" i="64" s="1"/>
  <c r="AS2319" i="64" a="1"/>
  <c r="AS2319" i="64" s="1"/>
  <c r="AS2318" i="64" a="1"/>
  <c r="AS2318" i="64" s="1"/>
  <c r="AR2315" i="64"/>
  <c r="AR2314" i="64"/>
  <c r="AS2309" i="64" a="1"/>
  <c r="AS2309" i="64" s="1"/>
  <c r="AS2310" i="64" a="1"/>
  <c r="AS2310" i="64" s="1"/>
  <c r="AR2822" i="64"/>
  <c r="AS2821" i="64" a="1"/>
  <c r="AS2821" i="64" s="1"/>
  <c r="AS840" i="64" a="1"/>
  <c r="AS840" i="64" s="1"/>
  <c r="AT2591" i="64"/>
  <c r="AT2592" i="64" s="1"/>
  <c r="AR1716" i="64"/>
  <c r="AR2230" i="64"/>
  <c r="AR2067" i="64"/>
  <c r="AR1333" i="64"/>
  <c r="AR842" i="64"/>
  <c r="AR866" i="64"/>
  <c r="AQ58" i="64"/>
  <c r="AS835" i="64" a="1"/>
  <c r="AS835" i="64" s="1"/>
  <c r="AS71" i="64" a="1"/>
  <c r="AS71" i="64" s="1"/>
  <c r="AS560" i="64" a="1"/>
  <c r="AS560" i="64" s="1"/>
  <c r="AS51" i="64" a="1"/>
  <c r="AS51" i="64" s="1"/>
  <c r="AS56" i="64" a="1"/>
  <c r="AS56" i="64" s="1"/>
  <c r="AS55" i="64" a="1"/>
  <c r="AS55" i="64" s="1"/>
  <c r="AR52" i="64"/>
  <c r="AS50" i="64" a="1"/>
  <c r="AS50" i="64" s="1"/>
  <c r="AS49" i="64" a="1"/>
  <c r="AS49" i="64" s="1"/>
  <c r="AS865" i="64" a="1"/>
  <c r="AS865" i="64" s="1"/>
  <c r="AS3031" i="64" a="1"/>
  <c r="AS3031" i="64" s="1"/>
  <c r="AS3108" i="64" a="1"/>
  <c r="AS3108" i="64" s="1"/>
  <c r="AS3082" i="64" a="1"/>
  <c r="AS3082" i="64" s="1"/>
  <c r="AS3057" i="64" a="1"/>
  <c r="AS3057" i="64" s="1"/>
  <c r="AS2206" i="64" a="1"/>
  <c r="AS2206" i="64" s="1"/>
  <c r="AS2207" i="64" s="1"/>
  <c r="AS85" i="64" a="1"/>
  <c r="AS85" i="64" s="1"/>
  <c r="AS86" i="64" a="1"/>
  <c r="AS86" i="64" s="1"/>
  <c r="AS87" i="64" a="1"/>
  <c r="AS87" i="64" s="1"/>
  <c r="AS88" i="64" a="1"/>
  <c r="AS88" i="64" s="1"/>
  <c r="AR89" i="64"/>
  <c r="AS2148" i="64" a="1"/>
  <c r="AS2148" i="64" s="1"/>
  <c r="AS2149" i="64" s="1"/>
  <c r="AS537" i="64" a="1"/>
  <c r="AS537" i="64" s="1"/>
  <c r="AS3158" i="64" a="1"/>
  <c r="AS3158" i="64" s="1"/>
  <c r="AS2068" i="64" a="1"/>
  <c r="AS2068" i="64" s="1"/>
  <c r="AS2486" i="64" a="1"/>
  <c r="AS2486" i="64" s="1"/>
  <c r="AS2494" i="64" s="1"/>
  <c r="AS2231" i="64" a="1"/>
  <c r="AS2231" i="64" s="1"/>
  <c r="AS2237" i="64" a="1"/>
  <c r="AS2237" i="64" s="1"/>
  <c r="AS2229" i="64" a="1"/>
  <c r="AS2229" i="64" s="1"/>
  <c r="AS1715" i="64" a="1"/>
  <c r="AS1715" i="64" s="1"/>
  <c r="AS1332" i="64" a="1"/>
  <c r="AS1332" i="64" s="1"/>
  <c r="AT2842" i="64" a="1"/>
  <c r="CG1359" i="64" a="1"/>
  <c r="AS1716" i="64" a="1"/>
  <c r="AS585" i="64" a="1"/>
  <c r="AS866" i="64" a="1"/>
  <c r="AS538" i="64" a="1"/>
  <c r="CJ1448" i="64"/>
  <c r="CI2361" i="64" a="1"/>
  <c r="CJ1426" i="64"/>
  <c r="CI999" i="64" a="1"/>
  <c r="AS1333" i="64" a="1"/>
  <c r="AS2067" i="64" a="1"/>
  <c r="CI1356" i="64" a="1"/>
  <c r="CI1251" i="64" a="1"/>
  <c r="CH1358" i="64" a="1"/>
  <c r="CI1544" i="64" a="1"/>
  <c r="CI1183" i="64" a="1"/>
  <c r="CJ1470" i="64"/>
  <c r="CJ1403" i="64"/>
  <c r="AS2779" i="64" a="1"/>
  <c r="AS2315" i="64" a="1"/>
  <c r="CJ1492" i="64"/>
  <c r="AS842" i="64" a="1"/>
  <c r="AK888" i="64" a="1"/>
  <c r="AS2801" i="64" a="1"/>
  <c r="CI2203" i="64" a="1"/>
  <c r="CI1139" i="64" a="1"/>
  <c r="CI1039" i="64" a="1"/>
  <c r="CI1788" i="64" a="1"/>
  <c r="AS965" i="64" a="1"/>
  <c r="AS2822" i="64" a="1"/>
  <c r="AT2876" i="64" a="1"/>
  <c r="CI1381" i="64"/>
  <c r="AM1637" i="64" a="1"/>
  <c r="CJ1515" i="64"/>
  <c r="CI408" i="64" a="1"/>
  <c r="AS2314" i="64" a="1"/>
  <c r="AS562" i="64" a="1"/>
  <c r="AS2230" i="64" a="1"/>
  <c r="CK13" i="1389" l="1"/>
  <c r="AR17" i="1393"/>
  <c r="CL15" i="1393"/>
  <c r="CL10" i="1393"/>
  <c r="CL14" i="861" s="1"/>
  <c r="CL21" i="1393"/>
  <c r="L14" i="1393"/>
  <c r="M14" i="1393"/>
  <c r="O14" i="1393"/>
  <c r="N14" i="1393"/>
  <c r="CK14" i="1393"/>
  <c r="AR17" i="1391"/>
  <c r="AS13" i="1391" s="1"/>
  <c r="CL3" i="1389"/>
  <c r="CL13" i="1389" s="1"/>
  <c r="CL3" i="1391"/>
  <c r="CL1" i="1389"/>
  <c r="CL1" i="1391"/>
  <c r="CL7" i="1389"/>
  <c r="CL7" i="1391"/>
  <c r="CK21" i="1391"/>
  <c r="CK15" i="1391"/>
  <c r="CK10" i="1391"/>
  <c r="CK13" i="861" s="1"/>
  <c r="CJ14" i="1391"/>
  <c r="CK4" i="1389"/>
  <c r="CK4" i="1391"/>
  <c r="BB24" i="861"/>
  <c r="CK1424" i="64" a="1"/>
  <c r="CK1424" i="64" s="1"/>
  <c r="CK1425" i="64" a="1"/>
  <c r="CK1425" i="64" s="1"/>
  <c r="CK1513" i="64" a="1"/>
  <c r="CK1513" i="64" s="1"/>
  <c r="CK1514" i="64" a="1"/>
  <c r="CK1514" i="64" s="1"/>
  <c r="CK1469" i="64" a="1"/>
  <c r="CK1469" i="64" s="1"/>
  <c r="CK1491" i="64" a="1"/>
  <c r="CK1491" i="64" s="1"/>
  <c r="CK1402" i="64" a="1"/>
  <c r="CK1402" i="64" s="1"/>
  <c r="CK1447" i="64" a="1"/>
  <c r="CK1447" i="64" s="1"/>
  <c r="CL2591" i="64"/>
  <c r="CL274" i="64"/>
  <c r="CL276" i="64"/>
  <c r="CL275" i="64"/>
  <c r="CL273" i="64"/>
  <c r="CL258" i="64"/>
  <c r="CL257" i="64"/>
  <c r="CL256" i="64"/>
  <c r="CL3" i="64"/>
  <c r="CL1425" i="64" s="1" a="1"/>
  <c r="CL1425" i="64" s="1"/>
  <c r="CL7" i="64"/>
  <c r="CL1" i="64"/>
  <c r="CK652" i="64" a="1"/>
  <c r="CK652" i="64" s="1"/>
  <c r="CK646" i="64" a="1"/>
  <c r="CK646" i="64" s="1"/>
  <c r="CK647" i="64" s="1"/>
  <c r="CK656" i="64" a="1"/>
  <c r="CK656" i="64" s="1"/>
  <c r="BY649" i="64"/>
  <c r="BY653" i="64"/>
  <c r="BY657" i="64" s="1"/>
  <c r="BZ644" i="64"/>
  <c r="BZ648" i="64" s="1"/>
  <c r="CJ20" i="864"/>
  <c r="CJ100" i="861" s="1"/>
  <c r="CJ101" i="861" s="1"/>
  <c r="CJ21" i="863"/>
  <c r="AM1637" i="64"/>
  <c r="CJ33" i="863"/>
  <c r="CJ17" i="863" s="1"/>
  <c r="CJ33" i="861" s="1"/>
  <c r="CJ44" i="863"/>
  <c r="AS538" i="64"/>
  <c r="CK4" i="64"/>
  <c r="BZ460" i="64"/>
  <c r="BY461" i="64"/>
  <c r="BY463" i="64"/>
  <c r="BW511" i="64"/>
  <c r="BV512" i="64"/>
  <c r="BV514" i="64"/>
  <c r="CK343" i="64"/>
  <c r="CK4" i="864"/>
  <c r="CK4" i="863"/>
  <c r="CL7" i="864"/>
  <c r="CL7" i="863"/>
  <c r="CL3" i="864"/>
  <c r="CL3" i="863"/>
  <c r="CL1" i="863"/>
  <c r="CL1" i="864"/>
  <c r="CL4" i="861"/>
  <c r="CL4" i="1393" s="1"/>
  <c r="AK888" i="64"/>
  <c r="AL887" i="64" a="1"/>
  <c r="AL887" i="64" s="1"/>
  <c r="AS205" i="64" a="1"/>
  <c r="AS205" i="64" s="1"/>
  <c r="AJ1546" i="64"/>
  <c r="AK1542" i="64" s="1"/>
  <c r="AJ1548" i="64"/>
  <c r="AF771" i="64"/>
  <c r="AG763" i="64"/>
  <c r="AG766" i="64" s="1"/>
  <c r="AG775" i="64" s="1"/>
  <c r="AG777" i="64" s="1"/>
  <c r="AG767" i="64" s="1"/>
  <c r="AG769" i="64" s="1"/>
  <c r="AG770" i="64" s="1"/>
  <c r="AE783" i="64"/>
  <c r="AE779" i="64"/>
  <c r="AF774" i="64"/>
  <c r="AF778" i="64" s="1"/>
  <c r="AJ1639" i="64"/>
  <c r="CG46" i="861"/>
  <c r="CI1949" i="64"/>
  <c r="CI1958" i="64" s="1"/>
  <c r="CI1961" i="64" s="1"/>
  <c r="CJ1956" i="64" a="1"/>
  <c r="CJ1956" i="64" s="1"/>
  <c r="CJ1957" i="64" a="1"/>
  <c r="CJ1957" i="64" s="1"/>
  <c r="CC1965" i="64"/>
  <c r="CI1356" i="64"/>
  <c r="CI1788" i="64"/>
  <c r="CI1790" i="64" s="1"/>
  <c r="CJ1789" i="64" a="1"/>
  <c r="CJ1789" i="64" s="1"/>
  <c r="CJ1787" i="64" a="1"/>
  <c r="CJ1787" i="64" s="1"/>
  <c r="CJ357" i="64" a="1"/>
  <c r="CJ357" i="64" s="1"/>
  <c r="CJ359" i="64" a="1"/>
  <c r="CJ359" i="64" s="1"/>
  <c r="CI358" i="64"/>
  <c r="CI360" i="64" s="1"/>
  <c r="CJ432" i="64" a="1"/>
  <c r="CJ432" i="64" s="1"/>
  <c r="CJ356" i="64" a="1"/>
  <c r="CJ356" i="64" s="1"/>
  <c r="CJ483" i="64" a="1"/>
  <c r="CJ483" i="64" s="1"/>
  <c r="CI408" i="64"/>
  <c r="CI1544" i="64"/>
  <c r="CI1545" i="64" s="1"/>
  <c r="CJ1543" i="64" a="1"/>
  <c r="CJ1543" i="64" s="1"/>
  <c r="CJ407" i="64" a="1"/>
  <c r="CJ407" i="64" s="1"/>
  <c r="CI1251" i="64"/>
  <c r="CI1183" i="64"/>
  <c r="CJ1182" i="64" a="1"/>
  <c r="CJ1182" i="64" s="1"/>
  <c r="CJ1250" i="64" a="1"/>
  <c r="CJ1250" i="64" s="1"/>
  <c r="CH1258" i="64"/>
  <c r="CH1252" i="64"/>
  <c r="CH1259" i="64" s="1"/>
  <c r="CI2361" i="64"/>
  <c r="CI2370" i="64" s="1"/>
  <c r="CI2371" i="64" s="1" a="1"/>
  <c r="CI2371" i="64" s="1"/>
  <c r="CJ2362" i="64" a="1"/>
  <c r="CJ2362" i="64" s="1"/>
  <c r="CI1139" i="64"/>
  <c r="CI2203" i="64"/>
  <c r="CI2205" i="64" s="1"/>
  <c r="CJ2202" i="64" a="1"/>
  <c r="CJ2202" i="64" s="1"/>
  <c r="CJ1140" i="64" a="1"/>
  <c r="CJ1140" i="64" s="1"/>
  <c r="CH1153" i="64"/>
  <c r="CH1154" i="64" s="1" a="1"/>
  <c r="CH1154" i="64" s="1"/>
  <c r="CH1148" i="64"/>
  <c r="CJ1310" i="64" a="1"/>
  <c r="CJ1310" i="64" s="1"/>
  <c r="CJ2204" i="64" a="1"/>
  <c r="CJ2204" i="64" s="1"/>
  <c r="CI1308" i="64"/>
  <c r="CI1309" i="64" s="1"/>
  <c r="CI1311" i="64" s="1"/>
  <c r="CJ1306" i="64" a="1"/>
  <c r="CJ1306" i="64" s="1"/>
  <c r="CJ1307" i="64" a="1"/>
  <c r="CJ1307" i="64" s="1"/>
  <c r="CJ776" i="64" a="1"/>
  <c r="CJ776" i="64" s="1"/>
  <c r="CJ765" i="64" a="1"/>
  <c r="CJ765" i="64" s="1"/>
  <c r="CJ768" i="64" a="1"/>
  <c r="CJ768" i="64" s="1"/>
  <c r="CJ782" i="64" a="1"/>
  <c r="CJ782" i="64" s="1"/>
  <c r="CI122" i="64"/>
  <c r="CI137" i="64"/>
  <c r="CJ107" i="64" a="1"/>
  <c r="CJ107" i="64" s="1"/>
  <c r="CJ1622" i="64" a="1"/>
  <c r="CJ1622" i="64" s="1"/>
  <c r="CH123" i="64"/>
  <c r="CI135" i="64"/>
  <c r="CI118" i="64"/>
  <c r="CI133" i="64"/>
  <c r="CI134" i="64"/>
  <c r="CD141" i="64"/>
  <c r="CI121" i="64"/>
  <c r="CI136" i="64"/>
  <c r="CI119" i="64"/>
  <c r="CI120" i="64"/>
  <c r="CJ114" i="64" a="1"/>
  <c r="CJ114" i="64" s="1"/>
  <c r="CJ127" i="64" a="1"/>
  <c r="CJ127" i="64" s="1"/>
  <c r="CJ129" i="64" a="1"/>
  <c r="CJ129" i="64" s="1"/>
  <c r="CJ128" i="64" a="1"/>
  <c r="CJ128" i="64" s="1"/>
  <c r="CJ130" i="64" a="1"/>
  <c r="CJ130" i="64" s="1"/>
  <c r="CJ113" i="64" a="1"/>
  <c r="CJ113" i="64" s="1"/>
  <c r="CJ126" i="64" a="1"/>
  <c r="CJ126" i="64" s="1"/>
  <c r="CJ112" i="64" a="1"/>
  <c r="CJ112" i="64" s="1"/>
  <c r="CJ111" i="64" a="1"/>
  <c r="CJ111" i="64" s="1"/>
  <c r="CJ115" i="64" a="1"/>
  <c r="CJ115" i="64" s="1"/>
  <c r="CE140" i="64"/>
  <c r="CE141" i="64" s="1"/>
  <c r="CF138" i="64"/>
  <c r="CI108" i="64"/>
  <c r="CJ342" i="64" a="1"/>
  <c r="CJ342" i="64" s="1"/>
  <c r="CJ104" i="64" a="1"/>
  <c r="CJ104" i="64" s="1"/>
  <c r="CJ103" i="64" a="1"/>
  <c r="CJ103" i="64" s="1"/>
  <c r="CJ105" i="64" a="1"/>
  <c r="CJ105" i="64" s="1"/>
  <c r="CJ106" i="64" a="1"/>
  <c r="CJ106" i="64" s="1"/>
  <c r="CJ1380" i="64" a="1"/>
  <c r="CJ1380" i="64" s="1"/>
  <c r="AD2495" i="64" a="1"/>
  <c r="AD2495" i="64" s="1"/>
  <c r="CF1110" i="64"/>
  <c r="CG1109" i="64"/>
  <c r="CG1110" i="64" s="1"/>
  <c r="CI1106" i="64"/>
  <c r="CI1105" i="64"/>
  <c r="CH1107" i="64"/>
  <c r="CI1104" i="64"/>
  <c r="CI1103" i="64"/>
  <c r="CI1102" i="64"/>
  <c r="CJ1099" i="64" a="1"/>
  <c r="CJ1099" i="64" s="1"/>
  <c r="CJ1096" i="64" a="1"/>
  <c r="CJ1096" i="64" s="1"/>
  <c r="CJ1095" i="64" a="1"/>
  <c r="CJ1095" i="64" s="1"/>
  <c r="CJ1097" i="64" a="1"/>
  <c r="CJ1097" i="64" s="1"/>
  <c r="CJ1098" i="64" a="1"/>
  <c r="CJ1098" i="64" s="1"/>
  <c r="CH1092" i="64"/>
  <c r="CI1090" i="64"/>
  <c r="CI1091" i="64"/>
  <c r="CI1088" i="64"/>
  <c r="CI1087" i="64"/>
  <c r="CI1089" i="64"/>
  <c r="CJ1083" i="64" a="1"/>
  <c r="CJ1083" i="64" s="1"/>
  <c r="CJ1084" i="64" a="1"/>
  <c r="CJ1084" i="64" s="1"/>
  <c r="CJ1064" i="64" a="1"/>
  <c r="CJ1064" i="64" s="1"/>
  <c r="CJ1072" i="64" s="1"/>
  <c r="CJ1065" i="64" a="1"/>
  <c r="CJ1065" i="64" s="1"/>
  <c r="CJ1073" i="64" s="1"/>
  <c r="CJ1081" i="64" a="1"/>
  <c r="CJ1081" i="64" s="1"/>
  <c r="CJ1066" i="64" a="1"/>
  <c r="CJ1066" i="64" s="1"/>
  <c r="CJ1074" i="64" s="1"/>
  <c r="CJ1067" i="64" a="1"/>
  <c r="CJ1067" i="64" s="1"/>
  <c r="CJ1075" i="64" s="1"/>
  <c r="CJ1080" i="64" a="1"/>
  <c r="CJ1080" i="64" s="1"/>
  <c r="CJ1068" i="64" a="1"/>
  <c r="CJ1068" i="64" s="1"/>
  <c r="CJ1076" i="64" s="1"/>
  <c r="CJ1082" i="64" a="1"/>
  <c r="CJ1082" i="64" s="1"/>
  <c r="CJ204" i="64" a="1"/>
  <c r="CJ204" i="64" s="1"/>
  <c r="CI1039" i="64"/>
  <c r="CI1041" i="64" s="1"/>
  <c r="CG1359" i="64"/>
  <c r="CH1358" i="64"/>
  <c r="CJ327" i="64" a="1"/>
  <c r="CJ327" i="64" s="1"/>
  <c r="CJ1355" i="64" a="1"/>
  <c r="CJ1355" i="64" s="1"/>
  <c r="CJ308" i="64" a="1"/>
  <c r="CJ308" i="64" s="1"/>
  <c r="CJ1040" i="64" a="1"/>
  <c r="CJ1040" i="64" s="1"/>
  <c r="CJ1006" i="64" a="1"/>
  <c r="CJ1006" i="64" s="1"/>
  <c r="CJ295" i="64" a="1"/>
  <c r="CJ295" i="64" s="1"/>
  <c r="CH1003" i="64"/>
  <c r="CI999" i="64"/>
  <c r="CI1007" i="64" s="1"/>
  <c r="CJ1002" i="64" a="1"/>
  <c r="CJ1002" i="64" s="1"/>
  <c r="CJ998" i="64" a="1"/>
  <c r="CJ998" i="64" s="1"/>
  <c r="K36" i="861"/>
  <c r="N36" i="861"/>
  <c r="O36" i="861"/>
  <c r="M36" i="861"/>
  <c r="L36" i="861"/>
  <c r="P36" i="861"/>
  <c r="CK255" i="64"/>
  <c r="M49" i="861"/>
  <c r="K49" i="861"/>
  <c r="K27" i="861"/>
  <c r="P27" i="861"/>
  <c r="M27" i="861"/>
  <c r="N49" i="861"/>
  <c r="L33" i="861"/>
  <c r="L27" i="861"/>
  <c r="N33" i="861"/>
  <c r="P49" i="861"/>
  <c r="O33" i="861"/>
  <c r="N27" i="861"/>
  <c r="K33" i="861"/>
  <c r="O49" i="861"/>
  <c r="K101" i="861"/>
  <c r="L49" i="861"/>
  <c r="O27"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277" i="64"/>
  <c r="AU273" i="64"/>
  <c r="AU256" i="64"/>
  <c r="AU274" i="64"/>
  <c r="AU257" i="64"/>
  <c r="AU275" i="64"/>
  <c r="AU276" i="64"/>
  <c r="AU258" i="64"/>
  <c r="AT259" i="64"/>
  <c r="BX7" i="860"/>
  <c r="BX3" i="860"/>
  <c r="BX4" i="860" s="1"/>
  <c r="BY2" i="860"/>
  <c r="BX1" i="860"/>
  <c r="AS965" i="64"/>
  <c r="AS975" i="64" s="1"/>
  <c r="AT969" i="64" a="1"/>
  <c r="AT969" i="64" s="1"/>
  <c r="AT964" i="64" a="1"/>
  <c r="AT964" i="64" s="1"/>
  <c r="AR2705" i="64"/>
  <c r="AS585" i="64"/>
  <c r="AT2688" i="64" a="1"/>
  <c r="AT2688" i="64" s="1"/>
  <c r="AT2689" i="64" a="1"/>
  <c r="AT2689" i="64" s="1"/>
  <c r="AT2690" i="64" a="1"/>
  <c r="AT2690" i="64" s="1"/>
  <c r="AT2691" i="64" a="1"/>
  <c r="AT2691" i="64" s="1"/>
  <c r="AT2694" i="64" a="1"/>
  <c r="AT2694" i="64" s="1"/>
  <c r="AT2692" i="64" a="1"/>
  <c r="AT2692" i="64" s="1"/>
  <c r="AT2695" i="64" a="1"/>
  <c r="AT2695" i="64" s="1"/>
  <c r="AT2696" i="64" a="1"/>
  <c r="AT2696" i="64" s="1"/>
  <c r="AT2693" i="64" a="1"/>
  <c r="AT2693" i="64" s="1"/>
  <c r="AS2697" i="64"/>
  <c r="AT584" i="64" a="1"/>
  <c r="AT584" i="64" s="1"/>
  <c r="AT561" i="64" a="1"/>
  <c r="AT561" i="64" s="1"/>
  <c r="AT583" i="64" a="1"/>
  <c r="AT583" i="64" s="1"/>
  <c r="AS562" i="64"/>
  <c r="AT2876" i="64"/>
  <c r="AT2842" i="64"/>
  <c r="AS2779" i="64"/>
  <c r="AS2801" i="64"/>
  <c r="AT3134" i="64" a="1"/>
  <c r="AT3134" i="64" s="1"/>
  <c r="AT2780" i="64" a="1"/>
  <c r="AT2780" i="64" s="1"/>
  <c r="AT2800" i="64" a="1"/>
  <c r="AT2800" i="64" s="1"/>
  <c r="CC2459" i="64"/>
  <c r="CD2457" i="64"/>
  <c r="CD2436" i="64"/>
  <c r="CD2438" i="64" s="1"/>
  <c r="CE2416" i="64"/>
  <c r="AP2333" i="64"/>
  <c r="AP2335" i="64" s="1"/>
  <c r="AP2336" i="64" s="1"/>
  <c r="AQ2324" i="64"/>
  <c r="AR2322" i="64"/>
  <c r="AR2331" i="64"/>
  <c r="AR2323" i="64"/>
  <c r="AR2332" i="64"/>
  <c r="AT2328" i="64" a="1"/>
  <c r="AT2328" i="64" s="1"/>
  <c r="AT2327" i="64" a="1"/>
  <c r="AT2327" i="64" s="1"/>
  <c r="AT2318" i="64" a="1"/>
  <c r="AT2318" i="64" s="1"/>
  <c r="AT2319" i="64" a="1"/>
  <c r="AT2319" i="64" s="1"/>
  <c r="AS2315" i="64"/>
  <c r="AS2314" i="64"/>
  <c r="AT2309" i="64" a="1"/>
  <c r="AT2309" i="64" s="1"/>
  <c r="AT2310" i="64" a="1"/>
  <c r="AT2310" i="64" s="1"/>
  <c r="AS2822" i="64"/>
  <c r="AT2821" i="64" a="1"/>
  <c r="AT2821" i="64" s="1"/>
  <c r="AT840" i="64" a="1"/>
  <c r="AT840" i="64" s="1"/>
  <c r="AU2591" i="64"/>
  <c r="AU2592" i="64" s="1"/>
  <c r="AS2230" i="64"/>
  <c r="AS2067" i="64"/>
  <c r="AS1716" i="64"/>
  <c r="AS1333" i="64"/>
  <c r="AS866" i="64"/>
  <c r="AS842" i="64"/>
  <c r="AR58" i="64"/>
  <c r="AT835" i="64" a="1"/>
  <c r="AT835" i="64" s="1"/>
  <c r="AT71" i="64" a="1"/>
  <c r="AT71" i="64" s="1"/>
  <c r="AT560" i="64" a="1"/>
  <c r="AT560" i="64" s="1"/>
  <c r="AT51" i="64" a="1"/>
  <c r="AT51" i="64" s="1"/>
  <c r="AT56" i="64" a="1"/>
  <c r="AT56" i="64" s="1"/>
  <c r="AT55" i="64" a="1"/>
  <c r="AT55" i="64" s="1"/>
  <c r="AS52" i="64"/>
  <c r="AT50" i="64" a="1"/>
  <c r="AT50" i="64" s="1"/>
  <c r="AT49" i="64" a="1"/>
  <c r="AT49" i="64" s="1"/>
  <c r="AT865" i="64" a="1"/>
  <c r="AT865" i="64" s="1"/>
  <c r="AT3031" i="64" a="1"/>
  <c r="AT3031" i="64" s="1"/>
  <c r="AT3108" i="64" a="1"/>
  <c r="AT3108" i="64" s="1"/>
  <c r="AT3082" i="64" a="1"/>
  <c r="AT3082" i="64" s="1"/>
  <c r="AT3057" i="64" a="1"/>
  <c r="AT3057" i="64" s="1"/>
  <c r="AT2206" i="64" a="1"/>
  <c r="AT2206" i="64" s="1"/>
  <c r="AT2207" i="64" s="1"/>
  <c r="AT87" i="64" a="1"/>
  <c r="AT87" i="64" s="1"/>
  <c r="AT85" i="64" a="1"/>
  <c r="AT85" i="64" s="1"/>
  <c r="AT86" i="64" a="1"/>
  <c r="AT86" i="64" s="1"/>
  <c r="AT88" i="64" a="1"/>
  <c r="AT88" i="64" s="1"/>
  <c r="AS89" i="64"/>
  <c r="AT2148" i="64" a="1"/>
  <c r="AT2148" i="64" s="1"/>
  <c r="AT2149" i="64" s="1"/>
  <c r="AT537" i="64" a="1"/>
  <c r="AT537" i="64" s="1"/>
  <c r="AT3158" i="64" a="1"/>
  <c r="AT3158" i="64" s="1"/>
  <c r="AT2068" i="64" a="1"/>
  <c r="AT2068" i="64" s="1"/>
  <c r="AT2486" i="64" a="1"/>
  <c r="AT2486" i="64" s="1"/>
  <c r="AT2494" i="64" s="1"/>
  <c r="AT2231" i="64" a="1"/>
  <c r="AT2231" i="64" s="1"/>
  <c r="AT2237" i="64" a="1"/>
  <c r="AT2237" i="64" s="1"/>
  <c r="AT2229" i="64" a="1"/>
  <c r="AT2229" i="64" s="1"/>
  <c r="AT1715" i="64" a="1"/>
  <c r="AT1715" i="64" s="1"/>
  <c r="AT1332" i="64" a="1"/>
  <c r="AT1332" i="64" s="1"/>
  <c r="CI1358" i="64" a="1"/>
  <c r="CJ1039" i="64" a="1"/>
  <c r="AT2314" i="64" a="1"/>
  <c r="AT2315" i="64" a="1"/>
  <c r="CK1403" i="64"/>
  <c r="CL2842" i="64" a="1"/>
  <c r="AT2801" i="64" a="1"/>
  <c r="CK1448" i="64"/>
  <c r="AT965" i="64" a="1"/>
  <c r="CJ999" i="64" a="1"/>
  <c r="AT866" i="64" a="1"/>
  <c r="CH1359" i="64" a="1"/>
  <c r="CJ1544" i="64" a="1"/>
  <c r="CK1492" i="64"/>
  <c r="CJ1251" i="64" a="1"/>
  <c r="CJ2361" i="64" a="1"/>
  <c r="CJ1788" i="64" a="1"/>
  <c r="AU2842" i="64" a="1"/>
  <c r="CJ408" i="64" a="1"/>
  <c r="AT2779" i="64" a="1"/>
  <c r="AT2067" i="64" a="1"/>
  <c r="AT842" i="64" a="1"/>
  <c r="CK1426" i="64"/>
  <c r="CJ2203" i="64" a="1"/>
  <c r="CJ1381" i="64"/>
  <c r="CJ1183" i="64" a="1"/>
  <c r="CL2876" i="64" a="1"/>
  <c r="CL1039" i="64" a="1"/>
  <c r="CJ1356" i="64" a="1"/>
  <c r="CJ1139" i="64" a="1"/>
  <c r="AL888" i="64" a="1"/>
  <c r="AT562" i="64" a="1"/>
  <c r="CK1470" i="64"/>
  <c r="AT538" i="64" a="1"/>
  <c r="AN1637" i="64" a="1"/>
  <c r="CK1515" i="64"/>
  <c r="AT585" i="64" a="1"/>
  <c r="AT1716" i="64" a="1"/>
  <c r="AT2822" i="64" a="1"/>
  <c r="AU2876" i="64" a="1"/>
  <c r="AT2230" i="64" a="1"/>
  <c r="AT1333" i="64" a="1"/>
  <c r="AR22" i="1391" l="1"/>
  <c r="AR18" i="861" s="1"/>
  <c r="AR18" i="1391"/>
  <c r="P14" i="1393"/>
  <c r="CL14" i="1393"/>
  <c r="K13" i="1393"/>
  <c r="K17" i="1393"/>
  <c r="L17" i="1393"/>
  <c r="CL22" i="1389"/>
  <c r="AR18" i="1393"/>
  <c r="AS13" i="1393"/>
  <c r="AR22" i="1393"/>
  <c r="AR19" i="861" s="1"/>
  <c r="CK14" i="1391"/>
  <c r="CL4" i="1389"/>
  <c r="CL4" i="1391"/>
  <c r="AS16" i="1391"/>
  <c r="CL15" i="1391"/>
  <c r="CL10" i="1391"/>
  <c r="CL13" i="861" s="1"/>
  <c r="CL21" i="1391"/>
  <c r="L14" i="1391"/>
  <c r="M14" i="1391"/>
  <c r="O14" i="1391"/>
  <c r="N14" i="1391"/>
  <c r="CL1514" i="64" a="1"/>
  <c r="CL1514" i="64" s="1"/>
  <c r="CL1424" i="64" a="1"/>
  <c r="CL1424" i="64" s="1"/>
  <c r="L1426" i="64"/>
  <c r="M1426" i="64"/>
  <c r="N1426" i="64"/>
  <c r="O1426" i="64"/>
  <c r="K1426" i="64"/>
  <c r="CL1513" i="64" a="1"/>
  <c r="CL1513" i="64" s="1"/>
  <c r="L1515" i="64"/>
  <c r="M1515" i="64"/>
  <c r="N1515" i="64"/>
  <c r="O1515" i="64"/>
  <c r="K1515" i="64"/>
  <c r="CL1491" i="64" a="1"/>
  <c r="CL1491" i="64" s="1"/>
  <c r="L1492" i="64"/>
  <c r="M1492" i="64"/>
  <c r="N1492" i="64"/>
  <c r="O1492" i="64"/>
  <c r="CL1469" i="64" a="1"/>
  <c r="CL1469" i="64" s="1"/>
  <c r="L1470" i="64"/>
  <c r="M1470" i="64"/>
  <c r="N1470" i="64"/>
  <c r="O1470" i="64"/>
  <c r="K1470" i="64"/>
  <c r="CL1447" i="64" a="1"/>
  <c r="CL1447" i="64" s="1"/>
  <c r="L1448" i="64"/>
  <c r="M1448" i="64"/>
  <c r="N1448" i="64"/>
  <c r="O1448" i="64"/>
  <c r="K1448" i="64"/>
  <c r="CL277" i="64"/>
  <c r="CL652" i="64" a="1"/>
  <c r="CL652" i="64" s="1"/>
  <c r="CL1402" i="64" a="1"/>
  <c r="CL1402" i="64" s="1"/>
  <c r="L1403" i="64"/>
  <c r="M1403" i="64"/>
  <c r="N1403" i="64"/>
  <c r="O1403" i="64"/>
  <c r="K1403" i="64"/>
  <c r="CL2653" i="64" a="1"/>
  <c r="CL2653" i="64" s="1"/>
  <c r="CL2328" i="64" a="1"/>
  <c r="CL2328" i="64" s="1"/>
  <c r="CL407" i="64" a="1"/>
  <c r="CL407" i="64" s="1"/>
  <c r="CL50" i="64" a="1"/>
  <c r="CL50" i="64" s="1"/>
  <c r="CL3082" i="64" a="1"/>
  <c r="CL3082" i="64" s="1"/>
  <c r="CL2319" i="64" a="1"/>
  <c r="CL2319" i="64" s="1"/>
  <c r="CL2309" i="64" a="1"/>
  <c r="CL2309" i="64" s="1"/>
  <c r="CL106" i="64" a="1"/>
  <c r="CL106" i="64" s="1"/>
  <c r="CL537" i="64" a="1"/>
  <c r="CL537" i="64" s="1"/>
  <c r="CL1787" i="64" a="1"/>
  <c r="CL1787" i="64" s="1"/>
  <c r="CL259" i="64"/>
  <c r="CL126" i="64" a="1"/>
  <c r="CL126" i="64" s="1"/>
  <c r="CL1083" i="64" a="1"/>
  <c r="CL1083" i="64" s="1"/>
  <c r="CL1587" i="64" a="1"/>
  <c r="CL1587" i="64" s="1"/>
  <c r="CL2486" i="64" a="1"/>
  <c r="CL2486" i="64" s="1"/>
  <c r="CL2494" i="64" s="1"/>
  <c r="CL2692" i="64" a="1"/>
  <c r="CL2692" i="64" s="1"/>
  <c r="CL2318" i="64" a="1"/>
  <c r="CL2318" i="64" s="1"/>
  <c r="CL1064" i="64" a="1"/>
  <c r="CL1064" i="64" s="1"/>
  <c r="CL1072" i="64" s="1"/>
  <c r="CL55" i="64" a="1"/>
  <c r="CL55" i="64" s="1"/>
  <c r="CL1717" i="64" a="1"/>
  <c r="CL1717" i="64" s="1"/>
  <c r="CL2696" i="64" a="1"/>
  <c r="CL2696" i="64" s="1"/>
  <c r="CL2688" i="64" a="1"/>
  <c r="CL2688" i="64" s="1"/>
  <c r="CL1884" i="64" a="1"/>
  <c r="CL1884" i="64" s="1"/>
  <c r="N645" i="64"/>
  <c r="CL1068" i="64" a="1"/>
  <c r="CL1068" i="64" s="1"/>
  <c r="CL1076" i="64" s="1"/>
  <c r="CL1715" i="64" a="1"/>
  <c r="CL1715" i="64" s="1"/>
  <c r="L647" i="64"/>
  <c r="CL840" i="64" a="1"/>
  <c r="CL840" i="64" s="1"/>
  <c r="CL356" i="64" a="1"/>
  <c r="CL356" i="64" s="1"/>
  <c r="CL36" i="64" a="1"/>
  <c r="CL36" i="64" s="1"/>
  <c r="CL2231" i="64" a="1"/>
  <c r="CL2231" i="64" s="1"/>
  <c r="CL2780" i="64" a="1"/>
  <c r="CL2780" i="64" s="1"/>
  <c r="CL3057" i="64" a="1"/>
  <c r="CL3057" i="64" s="1"/>
  <c r="CL49" i="64" a="1"/>
  <c r="CL49" i="64" s="1"/>
  <c r="CL1099" i="64" a="1"/>
  <c r="CL1099" i="64" s="1"/>
  <c r="CL2169" i="64" a="1"/>
  <c r="CL2169" i="64" s="1"/>
  <c r="N657" i="64"/>
  <c r="CL1097" i="64" a="1"/>
  <c r="CL1097" i="64" s="1"/>
  <c r="CL115" i="64" a="1"/>
  <c r="CL115" i="64" s="1"/>
  <c r="L657" i="64"/>
  <c r="CL2206" i="64" a="1"/>
  <c r="CL2206" i="64" s="1"/>
  <c r="M647" i="64"/>
  <c r="CL1858" i="64" a="1"/>
  <c r="CL1858" i="64" s="1"/>
  <c r="CL1002" i="64" a="1"/>
  <c r="CL1002" i="64" s="1"/>
  <c r="CL87" i="64" a="1"/>
  <c r="CL87" i="64" s="1"/>
  <c r="CL2285" i="64" a="1"/>
  <c r="CL2285" i="64" s="1"/>
  <c r="CL1067" i="64" a="1"/>
  <c r="CL1067" i="64" s="1"/>
  <c r="CL1075" i="64" s="1"/>
  <c r="CL104" i="64" a="1"/>
  <c r="CL104" i="64" s="1"/>
  <c r="CL2259" i="64" a="1"/>
  <c r="CL2259" i="64" s="1"/>
  <c r="CL2204" i="64" a="1"/>
  <c r="CL2204" i="64" s="1"/>
  <c r="CL2283" i="64" a="1"/>
  <c r="CL2283" i="64" s="1"/>
  <c r="CL2694" i="64" a="1"/>
  <c r="CL2694" i="64" s="1"/>
  <c r="CL2691" i="64" a="1"/>
  <c r="CL2691" i="64" s="1"/>
  <c r="CL128" i="64" a="1"/>
  <c r="CL128" i="64" s="1"/>
  <c r="CL2202" i="64" a="1"/>
  <c r="CL2202" i="64" s="1"/>
  <c r="CL1380" i="64" a="1"/>
  <c r="CL1380" i="64" s="1"/>
  <c r="CL2310" i="64" a="1"/>
  <c r="CL2310" i="64" s="1"/>
  <c r="CL86" i="64" a="1"/>
  <c r="CL86" i="64" s="1"/>
  <c r="CL308" i="64" a="1"/>
  <c r="CL308" i="64" s="1"/>
  <c r="CL1066" i="64" a="1"/>
  <c r="CL1066" i="64" s="1"/>
  <c r="CL1074" i="64" s="1"/>
  <c r="CL103" i="64" a="1"/>
  <c r="CL103" i="64" s="1"/>
  <c r="CL3108" i="64" a="1"/>
  <c r="CL3108" i="64" s="1"/>
  <c r="CL204" i="64" a="1"/>
  <c r="CL204" i="64" s="1"/>
  <c r="CL620" i="64" a="1"/>
  <c r="CL620" i="64" s="1"/>
  <c r="CL2821" i="64" a="1"/>
  <c r="CL2821" i="64" s="1"/>
  <c r="CL2174" i="64" a="1"/>
  <c r="CL2174" i="64" s="1"/>
  <c r="CL112" i="64" a="1"/>
  <c r="CL112" i="64" s="1"/>
  <c r="CL560" i="64" a="1"/>
  <c r="CL560" i="64" s="1"/>
  <c r="CL2690" i="64" a="1"/>
  <c r="CL2690" i="64" s="1"/>
  <c r="CL1095" i="64" a="1"/>
  <c r="CL1095" i="64" s="1"/>
  <c r="CL2027" i="64" a="1"/>
  <c r="CL2027" i="64" s="1"/>
  <c r="CL1332" i="64" a="1"/>
  <c r="CL1332" i="64" s="1"/>
  <c r="CL359" i="64" a="1"/>
  <c r="CL359" i="64" s="1"/>
  <c r="CL2619" i="64" a="1"/>
  <c r="CL2619" i="64" s="1"/>
  <c r="CL969" i="64" a="1"/>
  <c r="CL969" i="64" s="1"/>
  <c r="CL2689" i="64" a="1"/>
  <c r="CL2689" i="64" s="1"/>
  <c r="CL2362" i="64" a="1"/>
  <c r="CL2362" i="64" s="1"/>
  <c r="CL914" i="64" a="1"/>
  <c r="CL914" i="64" s="1"/>
  <c r="CL1919" i="64" a="1"/>
  <c r="CL1919" i="64" s="1"/>
  <c r="CL187" i="64" a="1"/>
  <c r="CL187" i="64" s="1"/>
  <c r="CL2229" i="64" a="1"/>
  <c r="CL2229" i="64" s="1"/>
  <c r="CL1098" i="64" a="1"/>
  <c r="CL1098" i="64" s="1"/>
  <c r="CL1789" i="64" a="1"/>
  <c r="CL1789" i="64" s="1"/>
  <c r="CL1741" i="64" a="1"/>
  <c r="CL1741" i="64" s="1"/>
  <c r="CL107" i="64" a="1"/>
  <c r="CL107" i="64" s="1"/>
  <c r="CL1957" i="64" a="1"/>
  <c r="CL1957" i="64" s="1"/>
  <c r="CL3158" i="64" a="1"/>
  <c r="CL3158" i="64" s="1"/>
  <c r="CL1355" i="64" a="1"/>
  <c r="CL1355" i="64" s="1"/>
  <c r="CL782" i="64" a="1"/>
  <c r="CL782" i="64" s="1"/>
  <c r="CL1040" i="64" a="1"/>
  <c r="CL1040" i="64" s="1"/>
  <c r="CL912" i="64" a="1"/>
  <c r="CL912" i="64" s="1"/>
  <c r="CL835" i="64" a="1"/>
  <c r="CL835" i="64" s="1"/>
  <c r="CL1065" i="64" a="1"/>
  <c r="CL1065" i="64" s="1"/>
  <c r="CL1073" i="64" s="1"/>
  <c r="CL1280" i="64" a="1"/>
  <c r="CL1280" i="64" s="1"/>
  <c r="CL2180" i="64" a="1"/>
  <c r="CL2180" i="64" s="1"/>
  <c r="CL1084" i="64" a="1"/>
  <c r="CL1084" i="64" s="1"/>
  <c r="CL483" i="64" a="1"/>
  <c r="CL483" i="64" s="1"/>
  <c r="CL561" i="64" a="1"/>
  <c r="CL561" i="64" s="1"/>
  <c r="CL3031" i="64" a="1"/>
  <c r="CL3031" i="64" s="1"/>
  <c r="CL1182" i="64" a="1"/>
  <c r="CL1182" i="64" s="1"/>
  <c r="CL2068" i="64" a="1"/>
  <c r="CL2068" i="64" s="1"/>
  <c r="CL583" i="64" a="1"/>
  <c r="CL583" i="64" s="1"/>
  <c r="CL342" i="64" a="1"/>
  <c r="CL342" i="64" s="1"/>
  <c r="CL656" i="64" a="1"/>
  <c r="CL656" i="64" s="1"/>
  <c r="CL646" i="64" a="1"/>
  <c r="CL646" i="64" s="1"/>
  <c r="CL647" i="64" s="1"/>
  <c r="P647" i="64" s="1"/>
  <c r="CL71" i="64" a="1"/>
  <c r="CL71" i="64" s="1"/>
  <c r="CL1739" i="64" a="1"/>
  <c r="CL1739" i="64" s="1"/>
  <c r="CL295" i="64" a="1"/>
  <c r="CL295" i="64" s="1"/>
  <c r="CL2693" i="64" a="1"/>
  <c r="CL2693" i="64" s="1"/>
  <c r="CL171" i="64" a="1"/>
  <c r="CL171" i="64" s="1"/>
  <c r="CL432" i="64" a="1"/>
  <c r="CL432" i="64" s="1"/>
  <c r="CL129" i="64" a="1"/>
  <c r="CL129" i="64" s="1"/>
  <c r="CL1991" i="64" a="1"/>
  <c r="CL1991" i="64" s="1"/>
  <c r="CL2800" i="64" a="1"/>
  <c r="CL2800" i="64" s="1"/>
  <c r="CL1250" i="64" a="1"/>
  <c r="CL1250" i="64" s="1"/>
  <c r="CL111" i="64" a="1"/>
  <c r="CL111" i="64" s="1"/>
  <c r="CL2327" i="64" a="1"/>
  <c r="CL2327" i="64" s="1"/>
  <c r="CL1006" i="64" a="1"/>
  <c r="CL1006" i="64" s="1"/>
  <c r="CL2148" i="64" a="1"/>
  <c r="CL2148" i="64" s="1"/>
  <c r="CL2149" i="64" s="1"/>
  <c r="CL936" i="64" a="1"/>
  <c r="CL936" i="64" s="1"/>
  <c r="CL1543" i="64" a="1"/>
  <c r="CL1543" i="64" s="1"/>
  <c r="CL865" i="64" a="1"/>
  <c r="CL865" i="64" s="1"/>
  <c r="CL1307" i="64" a="1"/>
  <c r="CL1307" i="64" s="1"/>
  <c r="CL1140" i="64" a="1"/>
  <c r="CL1140" i="64" s="1"/>
  <c r="CL51" i="64" a="1"/>
  <c r="CL51" i="64" s="1"/>
  <c r="CL2237" i="64" a="1"/>
  <c r="CL2237" i="64" s="1"/>
  <c r="CL614" i="64" a="1"/>
  <c r="CL614" i="64" s="1"/>
  <c r="CL1956" i="64" a="1"/>
  <c r="CL1956" i="64" s="1"/>
  <c r="CL357" i="64" a="1"/>
  <c r="CL357" i="64" s="1"/>
  <c r="CL1096" i="64" a="1"/>
  <c r="CL1096" i="64" s="1"/>
  <c r="CL768" i="64" a="1"/>
  <c r="CL768" i="64" s="1"/>
  <c r="CL1082" i="64" a="1"/>
  <c r="CL1082" i="64" s="1"/>
  <c r="K645" i="64"/>
  <c r="CL1080" i="64" a="1"/>
  <c r="CL1080" i="64" s="1"/>
  <c r="CL3134" i="64" a="1"/>
  <c r="CL3134" i="64" s="1"/>
  <c r="CL1856" i="64" a="1"/>
  <c r="CL1856" i="64" s="1"/>
  <c r="CL172" i="64" a="1"/>
  <c r="CL172" i="64" s="1"/>
  <c r="CL1763" i="64" a="1"/>
  <c r="CL1763" i="64" s="1"/>
  <c r="CL130" i="64" a="1"/>
  <c r="CL130" i="64" s="1"/>
  <c r="CL776" i="64" a="1"/>
  <c r="CL776" i="64" s="1"/>
  <c r="CL127" i="64" a="1"/>
  <c r="CL127" i="64" s="1"/>
  <c r="CL327" i="64" a="1"/>
  <c r="CL327" i="64" s="1"/>
  <c r="K647" i="64"/>
  <c r="CL964" i="64" a="1"/>
  <c r="CL964" i="64" s="1"/>
  <c r="CL2695" i="64" a="1"/>
  <c r="CL2695" i="64" s="1"/>
  <c r="CL1622" i="64" a="1"/>
  <c r="CL1622" i="64" s="1"/>
  <c r="CL105" i="64" a="1"/>
  <c r="CL105" i="64" s="1"/>
  <c r="CL998" i="64" a="1"/>
  <c r="CL998" i="64" s="1"/>
  <c r="CL88" i="64" a="1"/>
  <c r="CL88" i="64" s="1"/>
  <c r="CL584" i="64" a="1"/>
  <c r="CL584" i="64" s="1"/>
  <c r="CL85" i="64" a="1"/>
  <c r="CL85" i="64" s="1"/>
  <c r="CL114" i="64" a="1"/>
  <c r="CL114" i="64" s="1"/>
  <c r="P645" i="64"/>
  <c r="CL241" i="64" a="1"/>
  <c r="CL241" i="64" s="1"/>
  <c r="CL765" i="64" a="1"/>
  <c r="CL765" i="64" s="1"/>
  <c r="CL1306" i="64" a="1"/>
  <c r="CL1306" i="64" s="1"/>
  <c r="O647" i="64"/>
  <c r="CL1081" i="64" a="1"/>
  <c r="CL1081" i="64" s="1"/>
  <c r="M657" i="64"/>
  <c r="CL113" i="64" a="1"/>
  <c r="CL113" i="64" s="1"/>
  <c r="M645" i="64"/>
  <c r="CL1310" i="64" a="1"/>
  <c r="CL1310" i="64" s="1"/>
  <c r="CL56" i="64" a="1"/>
  <c r="CL56" i="64" s="1"/>
  <c r="N647" i="64"/>
  <c r="O645" i="64"/>
  <c r="L645" i="64"/>
  <c r="CL1039" i="64"/>
  <c r="CL2842" i="64"/>
  <c r="CL2876" i="64"/>
  <c r="CL4" i="64"/>
  <c r="M653" i="64" s="1"/>
  <c r="CA644" i="64"/>
  <c r="CA648" i="64" s="1"/>
  <c r="BZ653" i="64"/>
  <c r="BZ657" i="64" s="1"/>
  <c r="O657" i="64" s="1"/>
  <c r="BZ649" i="64"/>
  <c r="CK20" i="864"/>
  <c r="CK100" i="861" s="1"/>
  <c r="CK101" i="861" s="1"/>
  <c r="CK21" i="863"/>
  <c r="CL343" i="64"/>
  <c r="AN1637" i="64"/>
  <c r="CK33" i="863"/>
  <c r="CK17" i="863" s="1"/>
  <c r="CK33" i="861" s="1"/>
  <c r="CK44" i="863"/>
  <c r="AT538" i="64"/>
  <c r="BX511" i="64"/>
  <c r="BW512" i="64"/>
  <c r="BW514" i="64"/>
  <c r="BZ461" i="64"/>
  <c r="CA460" i="64"/>
  <c r="BZ463" i="64"/>
  <c r="CL4" i="864"/>
  <c r="CL4" i="863"/>
  <c r="AL888" i="64"/>
  <c r="AM887" i="64" a="1"/>
  <c r="AM887" i="64" s="1"/>
  <c r="AF783" i="64"/>
  <c r="AG774" i="64"/>
  <c r="AG778" i="64" s="1"/>
  <c r="AF779" i="64"/>
  <c r="AG771" i="64"/>
  <c r="AH763" i="64"/>
  <c r="AH766" i="64" s="1"/>
  <c r="AH775" i="64" s="1"/>
  <c r="AH777" i="64" s="1"/>
  <c r="AH767" i="64" s="1"/>
  <c r="AH769" i="64" s="1"/>
  <c r="AH770" i="64" s="1"/>
  <c r="AK1548" i="64"/>
  <c r="AK1546" i="64"/>
  <c r="AL1542" i="64" s="1"/>
  <c r="AK1639" i="64"/>
  <c r="AT205" i="64" a="1"/>
  <c r="AT205" i="64" s="1"/>
  <c r="CG93" i="861"/>
  <c r="CH46" i="861"/>
  <c r="CG64" i="861"/>
  <c r="CF64" i="861"/>
  <c r="CJ1949" i="64"/>
  <c r="CJ1958" i="64" s="1"/>
  <c r="CJ1961" i="64" s="1"/>
  <c r="CK1956" i="64" a="1"/>
  <c r="CK1956" i="64" s="1"/>
  <c r="CK1957" i="64" a="1"/>
  <c r="CK1957" i="64" s="1"/>
  <c r="CD1965" i="64"/>
  <c r="CJ1356" i="64"/>
  <c r="CJ1788" i="64"/>
  <c r="CJ1790" i="64" s="1"/>
  <c r="CK1789" i="64" a="1"/>
  <c r="CK1789" i="64" s="1"/>
  <c r="CK1787" i="64" a="1"/>
  <c r="CK1787" i="64" s="1"/>
  <c r="CK357" i="64" a="1"/>
  <c r="CK357" i="64" s="1"/>
  <c r="CK359" i="64" a="1"/>
  <c r="CK359" i="64" s="1"/>
  <c r="CJ358" i="64"/>
  <c r="CJ360" i="64" s="1"/>
  <c r="CK432" i="64" a="1"/>
  <c r="CK432" i="64" s="1"/>
  <c r="CK356" i="64" a="1"/>
  <c r="CK356" i="64" s="1"/>
  <c r="CK483" i="64" a="1"/>
  <c r="CK483" i="64" s="1"/>
  <c r="CJ408" i="64"/>
  <c r="CJ1544" i="64"/>
  <c r="CJ1545" i="64" s="1"/>
  <c r="CK1543" i="64" a="1"/>
  <c r="CK1543" i="64" s="1"/>
  <c r="CK407" i="64" a="1"/>
  <c r="CK407" i="64" s="1"/>
  <c r="CJ1251" i="64"/>
  <c r="CJ1183" i="64"/>
  <c r="CK1182" i="64" a="1"/>
  <c r="CK1182" i="64" s="1"/>
  <c r="CK1250" i="64" a="1"/>
  <c r="CK1250" i="64" s="1"/>
  <c r="CI1258" i="64"/>
  <c r="CI1252" i="64"/>
  <c r="CI1259" i="64" s="1"/>
  <c r="CJ2361" i="64"/>
  <c r="CJ2370" i="64" s="1"/>
  <c r="CJ2371" i="64" s="1" a="1"/>
  <c r="CJ2371" i="64" s="1"/>
  <c r="CK2362" i="64" a="1"/>
  <c r="CK2362" i="64" s="1"/>
  <c r="CJ1139" i="64"/>
  <c r="CJ2203" i="64"/>
  <c r="CJ2205" i="64" s="1"/>
  <c r="CK2202" i="64" a="1"/>
  <c r="CK2202" i="64" s="1"/>
  <c r="CK1140" i="64" a="1"/>
  <c r="CK1140" i="64" s="1"/>
  <c r="CI1153" i="64"/>
  <c r="CI1154" i="64" s="1" a="1"/>
  <c r="CI1154" i="64" s="1"/>
  <c r="CI1148" i="64"/>
  <c r="CK1310" i="64" a="1"/>
  <c r="CK1310" i="64" s="1"/>
  <c r="CK2204" i="64" a="1"/>
  <c r="CK2204" i="64" s="1"/>
  <c r="CJ1308" i="64"/>
  <c r="CJ1309" i="64" s="1"/>
  <c r="CJ1311" i="64" s="1"/>
  <c r="CK1306" i="64" a="1"/>
  <c r="CK1306" i="64" s="1"/>
  <c r="CK1307" i="64" a="1"/>
  <c r="CK1307" i="64" s="1"/>
  <c r="CK776" i="64" a="1"/>
  <c r="CK776" i="64" s="1"/>
  <c r="CK765" i="64" a="1"/>
  <c r="CK765" i="64" s="1"/>
  <c r="CK782" i="64" a="1"/>
  <c r="CK782" i="64" s="1"/>
  <c r="CK768" i="64" a="1"/>
  <c r="CK768" i="64" s="1"/>
  <c r="CJ122" i="64"/>
  <c r="CJ137" i="64"/>
  <c r="CK107" i="64" a="1"/>
  <c r="CK107" i="64" s="1"/>
  <c r="CK1622" i="64" a="1"/>
  <c r="CK1622" i="64" s="1"/>
  <c r="CJ121" i="64"/>
  <c r="CJ136" i="64"/>
  <c r="CJ120" i="64"/>
  <c r="CJ135" i="64"/>
  <c r="CJ133" i="64"/>
  <c r="CJ134" i="64"/>
  <c r="CI123" i="64"/>
  <c r="CJ118" i="64"/>
  <c r="CJ119" i="64"/>
  <c r="CK127" i="64" a="1"/>
  <c r="CK127" i="64" s="1"/>
  <c r="CK129" i="64" a="1"/>
  <c r="CK129" i="64" s="1"/>
  <c r="CK128" i="64" a="1"/>
  <c r="CK128" i="64" s="1"/>
  <c r="CK130" i="64" a="1"/>
  <c r="CK130" i="64" s="1"/>
  <c r="CK126" i="64" a="1"/>
  <c r="CK126" i="64" s="1"/>
  <c r="CK113" i="64" a="1"/>
  <c r="CK113" i="64" s="1"/>
  <c r="CK112" i="64" a="1"/>
  <c r="CK112" i="64" s="1"/>
  <c r="CK115" i="64" a="1"/>
  <c r="CK115" i="64" s="1"/>
  <c r="CK111" i="64" a="1"/>
  <c r="CK111" i="64" s="1"/>
  <c r="CK114" i="64" a="1"/>
  <c r="CK114" i="64" s="1"/>
  <c r="CF140" i="64"/>
  <c r="CG138" i="64"/>
  <c r="CK342" i="64" a="1"/>
  <c r="CK342" i="64" s="1"/>
  <c r="CK103" i="64" a="1"/>
  <c r="CK103" i="64" s="1"/>
  <c r="CK105" i="64" a="1"/>
  <c r="CK105" i="64" s="1"/>
  <c r="CK106" i="64" a="1"/>
  <c r="CK106" i="64" s="1"/>
  <c r="CK104" i="64" a="1"/>
  <c r="CK104" i="64" s="1"/>
  <c r="CJ108" i="64"/>
  <c r="CK1380" i="64" a="1"/>
  <c r="CK1380" i="64" s="1"/>
  <c r="CH1109" i="64"/>
  <c r="CH1110" i="64" s="1"/>
  <c r="CJ1106" i="64"/>
  <c r="CI1107" i="64"/>
  <c r="CJ1104" i="64"/>
  <c r="CJ1103" i="64"/>
  <c r="CJ1102" i="64"/>
  <c r="CK1096" i="64" a="1"/>
  <c r="CK1096" i="64" s="1"/>
  <c r="CK1099" i="64" a="1"/>
  <c r="CK1099" i="64" s="1"/>
  <c r="CK1095" i="64" a="1"/>
  <c r="CK1095" i="64" s="1"/>
  <c r="CK1098" i="64" a="1"/>
  <c r="CK1098" i="64" s="1"/>
  <c r="CK1097" i="64" a="1"/>
  <c r="CK1097" i="64" s="1"/>
  <c r="CJ1105" i="64"/>
  <c r="CI1092" i="64"/>
  <c r="CJ1091" i="64"/>
  <c r="CJ1090" i="64"/>
  <c r="CJ1089" i="64"/>
  <c r="CJ1088" i="64"/>
  <c r="CJ1087" i="64"/>
  <c r="CK1083" i="64" a="1"/>
  <c r="CK1083" i="64" s="1"/>
  <c r="CK1084" i="64" a="1"/>
  <c r="CK1084" i="64" s="1"/>
  <c r="CK1082" i="64" a="1"/>
  <c r="CK1082" i="64" s="1"/>
  <c r="CK1064" i="64" a="1"/>
  <c r="CK1064" i="64" s="1"/>
  <c r="CK1072" i="64" s="1"/>
  <c r="CK1065" i="64" a="1"/>
  <c r="CK1065" i="64" s="1"/>
  <c r="CK1081" i="64" a="1"/>
  <c r="CK1081" i="64" s="1"/>
  <c r="CK1066" i="64" a="1"/>
  <c r="CK1066" i="64" s="1"/>
  <c r="CK1074" i="64" s="1"/>
  <c r="CK1067" i="64" a="1"/>
  <c r="CK1067" i="64" s="1"/>
  <c r="CK1080" i="64" a="1"/>
  <c r="CK1080" i="64" s="1"/>
  <c r="CK1068" i="64" a="1"/>
  <c r="CK1068" i="64" s="1"/>
  <c r="CK1076" i="64" s="1"/>
  <c r="CK204" i="64" a="1"/>
  <c r="CK204" i="64" s="1"/>
  <c r="CJ1039" i="64"/>
  <c r="CJ1041" i="64" s="1"/>
  <c r="CH1359" i="64"/>
  <c r="CI1358" i="64"/>
  <c r="CK327" i="64" a="1"/>
  <c r="CK327" i="64" s="1"/>
  <c r="CK1355" i="64" a="1"/>
  <c r="CK1355" i="64" s="1"/>
  <c r="CK308" i="64" a="1"/>
  <c r="CK308" i="64" s="1"/>
  <c r="CK1040" i="64" a="1"/>
  <c r="CK1040" i="64" s="1"/>
  <c r="CK1006" i="64" a="1"/>
  <c r="CK1006" i="64" s="1"/>
  <c r="CK295" i="64" a="1"/>
  <c r="CK295" i="64" s="1"/>
  <c r="CI1003" i="64"/>
  <c r="CJ999" i="64"/>
  <c r="CJ1007" i="64" s="1"/>
  <c r="CK1002" i="64" a="1"/>
  <c r="CK1002" i="64" s="1"/>
  <c r="CK998" i="64" a="1"/>
  <c r="CK998" i="64" s="1"/>
  <c r="CL43" i="863" a="1"/>
  <c r="CL43" i="863" s="1"/>
  <c r="CL41" i="863" a="1"/>
  <c r="CL41" i="863" s="1"/>
  <c r="CL42" i="863" a="1"/>
  <c r="CL42" i="863" s="1"/>
  <c r="CL29" i="863"/>
  <c r="CL40" i="863" a="1"/>
  <c r="CL40" i="863" s="1"/>
  <c r="CL39" i="863" a="1"/>
  <c r="CL39" i="863" s="1"/>
  <c r="CL30" i="863"/>
  <c r="CL32" i="863"/>
  <c r="K73" i="861"/>
  <c r="CK34" i="863"/>
  <c r="CK51" i="863" a="1"/>
  <c r="CK51" i="863" s="1"/>
  <c r="CK49" i="863" a="1"/>
  <c r="CK49" i="863" s="1"/>
  <c r="CK53" i="863" a="1"/>
  <c r="CK53" i="863" s="1"/>
  <c r="CL18" i="864"/>
  <c r="CL17" i="864"/>
  <c r="CL16" i="864"/>
  <c r="AU277" i="64"/>
  <c r="AV273" i="64"/>
  <c r="AV274" i="64"/>
  <c r="AV256" i="64"/>
  <c r="AV257" i="64"/>
  <c r="AV275" i="64"/>
  <c r="AV276" i="64"/>
  <c r="AV258" i="64"/>
  <c r="AU259" i="64"/>
  <c r="BY7" i="860"/>
  <c r="BY3" i="860"/>
  <c r="BY4" i="860" s="1"/>
  <c r="BZ2" i="860"/>
  <c r="BY1" i="860"/>
  <c r="AT965" i="64"/>
  <c r="AU969" i="64" a="1"/>
  <c r="AU969" i="64" s="1"/>
  <c r="AU964" i="64" a="1"/>
  <c r="AU964" i="64" s="1"/>
  <c r="AT585" i="64"/>
  <c r="AU2688" i="64" a="1"/>
  <c r="AU2688" i="64" s="1"/>
  <c r="AU2689" i="64" a="1"/>
  <c r="AU2689" i="64" s="1"/>
  <c r="AU2690" i="64" a="1"/>
  <c r="AU2690" i="64" s="1"/>
  <c r="AU2694" i="64" a="1"/>
  <c r="AU2694" i="64" s="1"/>
  <c r="AU2692" i="64" a="1"/>
  <c r="AU2692" i="64" s="1"/>
  <c r="AU2695" i="64" a="1"/>
  <c r="AU2695" i="64" s="1"/>
  <c r="AU2696" i="64" a="1"/>
  <c r="AU2696" i="64" s="1"/>
  <c r="AU2693" i="64" a="1"/>
  <c r="AU2693" i="64" s="1"/>
  <c r="AU2691" i="64" a="1"/>
  <c r="AU2691" i="64" s="1"/>
  <c r="AS2705" i="64"/>
  <c r="AT2697" i="64"/>
  <c r="AU561" i="64" a="1"/>
  <c r="AU561" i="64" s="1"/>
  <c r="AU584" i="64" a="1"/>
  <c r="AU584" i="64" s="1"/>
  <c r="AU583" i="64" a="1"/>
  <c r="AU583" i="64" s="1"/>
  <c r="AT562" i="64"/>
  <c r="AU2842" i="64"/>
  <c r="AU2876" i="64"/>
  <c r="AT2801" i="64"/>
  <c r="AT2779" i="64"/>
  <c r="AU3134" i="64" a="1"/>
  <c r="AU3134" i="64" s="1"/>
  <c r="AU2780" i="64" a="1"/>
  <c r="AU2780" i="64" s="1"/>
  <c r="AU2800" i="64" a="1"/>
  <c r="AU2800" i="64" s="1"/>
  <c r="CE2457" i="64"/>
  <c r="CD2459" i="64"/>
  <c r="CE2436" i="64"/>
  <c r="CE2438" i="64" s="1"/>
  <c r="CF2416" i="64"/>
  <c r="AR2324" i="64"/>
  <c r="AQ2333" i="64"/>
  <c r="AR2333" i="64"/>
  <c r="AS2323" i="64"/>
  <c r="AS2332" i="64"/>
  <c r="AS2322" i="64"/>
  <c r="AS2331" i="64"/>
  <c r="AU2328" i="64" a="1"/>
  <c r="AU2328" i="64" s="1"/>
  <c r="AU2327" i="64" a="1"/>
  <c r="AU2327" i="64" s="1"/>
  <c r="AU2319" i="64" a="1"/>
  <c r="AU2319" i="64" s="1"/>
  <c r="AU2318" i="64" a="1"/>
  <c r="AU2318" i="64" s="1"/>
  <c r="AT2315" i="64"/>
  <c r="AT2314" i="64"/>
  <c r="AU2309" i="64" a="1"/>
  <c r="AU2309" i="64" s="1"/>
  <c r="AU2310" i="64" a="1"/>
  <c r="AU2310" i="64" s="1"/>
  <c r="AT2822" i="64"/>
  <c r="AU2821" i="64" a="1"/>
  <c r="AU2821" i="64" s="1"/>
  <c r="AU840" i="64" a="1"/>
  <c r="AU840" i="64" s="1"/>
  <c r="AV2591" i="64"/>
  <c r="AV2592" i="64" s="1"/>
  <c r="AT2067" i="64"/>
  <c r="AT1716" i="64"/>
  <c r="AT2230" i="64"/>
  <c r="AT1333" i="64"/>
  <c r="AT866" i="64"/>
  <c r="AT842" i="64"/>
  <c r="AS58" i="64"/>
  <c r="AU835" i="64" a="1"/>
  <c r="AU835" i="64" s="1"/>
  <c r="AU71" i="64" a="1"/>
  <c r="AU71" i="64" s="1"/>
  <c r="AU560" i="64" a="1"/>
  <c r="AU560" i="64" s="1"/>
  <c r="AU51" i="64" a="1"/>
  <c r="AU51" i="64" s="1"/>
  <c r="AU56" i="64" a="1"/>
  <c r="AU56" i="64" s="1"/>
  <c r="AU55" i="64" a="1"/>
  <c r="AU55" i="64" s="1"/>
  <c r="AT52" i="64"/>
  <c r="AU49" i="64" a="1"/>
  <c r="AU49" i="64" s="1"/>
  <c r="AU50" i="64" a="1"/>
  <c r="AU50" i="64" s="1"/>
  <c r="AU865" i="64" a="1"/>
  <c r="AU865" i="64" s="1"/>
  <c r="AU3031" i="64" a="1"/>
  <c r="AU3031" i="64" s="1"/>
  <c r="AU3108" i="64" a="1"/>
  <c r="AU3108" i="64" s="1"/>
  <c r="AU3082" i="64" a="1"/>
  <c r="AU3082" i="64" s="1"/>
  <c r="AU3057" i="64" a="1"/>
  <c r="AU3057" i="64" s="1"/>
  <c r="AU2206" i="64" a="1"/>
  <c r="AU2206" i="64" s="1"/>
  <c r="AU2207" i="64" s="1"/>
  <c r="AT89" i="64"/>
  <c r="AU86" i="64" a="1"/>
  <c r="AU86" i="64" s="1"/>
  <c r="AU87" i="64" a="1"/>
  <c r="AU87" i="64" s="1"/>
  <c r="AU88" i="64" a="1"/>
  <c r="AU88" i="64" s="1"/>
  <c r="AU85" i="64" a="1"/>
  <c r="AU85" i="64" s="1"/>
  <c r="AU2148" i="64" a="1"/>
  <c r="AU2148" i="64" s="1"/>
  <c r="AU2149" i="64" s="1"/>
  <c r="AU537" i="64" a="1"/>
  <c r="AU537" i="64" s="1"/>
  <c r="AU3158" i="64" a="1"/>
  <c r="AU3158" i="64" s="1"/>
  <c r="AU2068" i="64" a="1"/>
  <c r="AU2068" i="64" s="1"/>
  <c r="AU2486" i="64" a="1"/>
  <c r="AU2486" i="64" s="1"/>
  <c r="AU2494" i="64" s="1"/>
  <c r="AU2231" i="64" a="1"/>
  <c r="AU2231" i="64" s="1"/>
  <c r="AU2237" i="64" a="1"/>
  <c r="AU2237" i="64" s="1"/>
  <c r="AU2229" i="64" a="1"/>
  <c r="AU2229" i="64" s="1"/>
  <c r="AU1715" i="64" a="1"/>
  <c r="AU1715" i="64" s="1"/>
  <c r="AU1332" i="64" a="1"/>
  <c r="AU1332" i="64" s="1"/>
  <c r="AU2314" i="64" a="1"/>
  <c r="CL408" i="64" a="1"/>
  <c r="CK1544" i="64" a="1"/>
  <c r="CL866" i="64" a="1"/>
  <c r="CL2230" i="64" a="1"/>
  <c r="AU2230" i="64" a="1"/>
  <c r="AU1333" i="64" a="1"/>
  <c r="CL2173" i="64" a="1"/>
  <c r="AV2842" i="64" a="1"/>
  <c r="CL1992" i="64" a="1"/>
  <c r="CK999" i="64" a="1"/>
  <c r="CI1359" i="64" a="1"/>
  <c r="CK1039" i="64" a="1"/>
  <c r="CL2203" i="64" a="1"/>
  <c r="CL913" i="64" a="1"/>
  <c r="CL1885" i="64" a="1"/>
  <c r="CK1381" i="64"/>
  <c r="CK1251" i="64" a="1"/>
  <c r="CK1139" i="64" a="1"/>
  <c r="CL562" i="64" a="1"/>
  <c r="CL1788" i="64" a="1"/>
  <c r="AU538" i="64" a="1"/>
  <c r="CL1356" i="64" a="1"/>
  <c r="AU2779" i="64" a="1"/>
  <c r="CL585" i="64" a="1"/>
  <c r="AU2315" i="64" a="1"/>
  <c r="CL842" i="64" a="1"/>
  <c r="CL999" i="64" a="1"/>
  <c r="CL1448" i="64"/>
  <c r="CL1333" i="64" a="1"/>
  <c r="AU2822" i="64" a="1"/>
  <c r="CL1857" i="64" a="1"/>
  <c r="CK1788" i="64" a="1"/>
  <c r="CL2315" i="64" a="1"/>
  <c r="CL2801" i="64" a="1"/>
  <c r="CL1740" i="64" a="1"/>
  <c r="AU562" i="64" a="1"/>
  <c r="CL1183" i="64" a="1"/>
  <c r="CK2203" i="64" a="1"/>
  <c r="CL1251" i="64" a="1"/>
  <c r="CL2314" i="64" a="1"/>
  <c r="CL1544" i="64" a="1"/>
  <c r="CK408" i="64" a="1"/>
  <c r="AO1637" i="64" a="1"/>
  <c r="CL1764" i="64" a="1"/>
  <c r="AU585" i="64" a="1"/>
  <c r="CL2361" i="64" a="1"/>
  <c r="CL1920" i="64" a="1"/>
  <c r="CL1426" i="64"/>
  <c r="CL1470" i="64"/>
  <c r="CL1139" i="64" a="1"/>
  <c r="CK1356" i="64" a="1"/>
  <c r="CL1381" i="64"/>
  <c r="CL1515" i="64"/>
  <c r="CL2822" i="64" a="1"/>
  <c r="CL937" i="64" a="1"/>
  <c r="CL1403" i="64"/>
  <c r="CL2028" i="64" a="1"/>
  <c r="AV2876" i="64" a="1"/>
  <c r="CL1716" i="64" a="1"/>
  <c r="AU842" i="64" a="1"/>
  <c r="AU2801" i="64" a="1"/>
  <c r="CL965" i="64" a="1"/>
  <c r="AU2067" i="64" a="1"/>
  <c r="AU866" i="64" a="1"/>
  <c r="CL1492" i="64"/>
  <c r="CJ1358" i="64" a="1"/>
  <c r="CL538" i="64" a="1"/>
  <c r="AM888" i="64" a="1"/>
  <c r="CL2284" i="64" a="1"/>
  <c r="CL2779" i="64" a="1"/>
  <c r="AU965" i="64" a="1"/>
  <c r="CK2361" i="64" a="1"/>
  <c r="AU1716" i="64" a="1"/>
  <c r="CK1183" i="64" a="1"/>
  <c r="CL2067" i="64" a="1"/>
  <c r="AS16" i="1393" l="1"/>
  <c r="M13" i="1393"/>
  <c r="L13" i="1393"/>
  <c r="K14" i="1393"/>
  <c r="CL14" i="1391"/>
  <c r="AS17" i="1391"/>
  <c r="K13" i="1391"/>
  <c r="K17" i="1391"/>
  <c r="L17" i="1391"/>
  <c r="BC24" i="861"/>
  <c r="P1426" i="64"/>
  <c r="P1515" i="64"/>
  <c r="K1492" i="64"/>
  <c r="P1492" i="64"/>
  <c r="P1470" i="64"/>
  <c r="P1448" i="64"/>
  <c r="CL134" i="64"/>
  <c r="CL122" i="64"/>
  <c r="CL1091" i="64"/>
  <c r="CL358" i="64"/>
  <c r="CL360" i="64" s="1"/>
  <c r="CL136" i="64"/>
  <c r="P1403" i="64"/>
  <c r="CL121" i="64"/>
  <c r="CL119" i="64"/>
  <c r="CL1090" i="64"/>
  <c r="CL1106" i="64"/>
  <c r="CL118" i="64"/>
  <c r="CL1087" i="64"/>
  <c r="CL1102" i="64"/>
  <c r="CL2697" i="64"/>
  <c r="CL133" i="64"/>
  <c r="CL408" i="64"/>
  <c r="CL52" i="64"/>
  <c r="CL58" i="64" s="1"/>
  <c r="CL2314" i="64"/>
  <c r="CL2331" i="64" s="1"/>
  <c r="CL173" i="64"/>
  <c r="CL1788" i="64"/>
  <c r="CL1790" i="64" s="1"/>
  <c r="CL538" i="64"/>
  <c r="CL137" i="64"/>
  <c r="CL1885" i="64"/>
  <c r="CL1716" i="64"/>
  <c r="CL1718" i="64" s="1"/>
  <c r="CL135" i="64"/>
  <c r="L648" i="64"/>
  <c r="M644" i="64" s="1"/>
  <c r="CL1308" i="64"/>
  <c r="CL1309" i="64" s="1"/>
  <c r="CL1311" i="64" s="1"/>
  <c r="CL1104" i="64"/>
  <c r="CL2779" i="64"/>
  <c r="CL1089" i="64"/>
  <c r="CL108" i="64"/>
  <c r="CL120" i="64"/>
  <c r="CL1041" i="64"/>
  <c r="N653" i="64"/>
  <c r="CL1105" i="64"/>
  <c r="CL1088" i="64"/>
  <c r="CL1103" i="64"/>
  <c r="CL2315" i="64"/>
  <c r="CL2323" i="64" s="1"/>
  <c r="CL2203" i="64"/>
  <c r="CL2205" i="64" s="1"/>
  <c r="CL2207" i="64" s="1"/>
  <c r="CL2173" i="64"/>
  <c r="CL2175" i="64" s="1"/>
  <c r="CL2284" i="64"/>
  <c r="CL2286" i="64" s="1"/>
  <c r="CL2822" i="64"/>
  <c r="CL89" i="64"/>
  <c r="CL2230" i="64"/>
  <c r="CL1920" i="64"/>
  <c r="CL2361" i="64"/>
  <c r="CL2370" i="64" s="1"/>
  <c r="CL1356" i="64"/>
  <c r="CL1333" i="64"/>
  <c r="CL2028" i="64"/>
  <c r="CL2067" i="64"/>
  <c r="CL2076" i="64" s="1"/>
  <c r="CL1183" i="64"/>
  <c r="CL1190" i="64" s="1"/>
  <c r="CL562" i="64"/>
  <c r="CL842" i="64"/>
  <c r="CL841" i="64" s="1"/>
  <c r="CL913" i="64"/>
  <c r="CL915" i="64" s="1"/>
  <c r="CL999" i="64"/>
  <c r="CL1007" i="64" s="1"/>
  <c r="CL1251" i="64"/>
  <c r="CL1258" i="64" s="1"/>
  <c r="CL2801" i="64"/>
  <c r="CL965" i="64"/>
  <c r="CL975" i="64" s="1"/>
  <c r="CL1992" i="64"/>
  <c r="CL1139" i="64"/>
  <c r="CL1153" i="64" s="1"/>
  <c r="CL1764" i="64"/>
  <c r="CL866" i="64"/>
  <c r="CL1740" i="64"/>
  <c r="CL1742" i="64" s="1"/>
  <c r="CL1544" i="64"/>
  <c r="CL1857" i="64"/>
  <c r="CL1859" i="64" s="1"/>
  <c r="CL937" i="64"/>
  <c r="CL585" i="64"/>
  <c r="K653" i="64"/>
  <c r="K644" i="64"/>
  <c r="N648" i="64"/>
  <c r="O644" i="64" s="1"/>
  <c r="K648" i="64"/>
  <c r="L653" i="64"/>
  <c r="M648" i="64"/>
  <c r="N644" i="64" s="1"/>
  <c r="O648" i="64"/>
  <c r="P644" i="64" s="1"/>
  <c r="O653" i="64"/>
  <c r="CB644" i="64"/>
  <c r="CB648" i="64" s="1"/>
  <c r="CA649" i="64"/>
  <c r="CA653" i="64"/>
  <c r="CA657" i="64" s="1"/>
  <c r="CL21" i="863"/>
  <c r="CL20" i="864"/>
  <c r="CL100" i="861" s="1"/>
  <c r="CL101" i="861" s="1"/>
  <c r="AO1637" i="64"/>
  <c r="CL33" i="863"/>
  <c r="CL44" i="863"/>
  <c r="P44" i="863" s="1"/>
  <c r="AU538" i="64"/>
  <c r="CA461" i="64"/>
  <c r="CB460" i="64"/>
  <c r="CA463" i="64"/>
  <c r="BY511" i="64"/>
  <c r="BX512" i="64"/>
  <c r="BX514" i="64"/>
  <c r="AM888" i="64"/>
  <c r="AU205" i="64" a="1"/>
  <c r="AU205" i="64" s="1"/>
  <c r="AN887" i="64" a="1"/>
  <c r="AN887" i="64" s="1"/>
  <c r="AH771" i="64"/>
  <c r="AI763" i="64"/>
  <c r="AI766" i="64" s="1"/>
  <c r="AI775" i="64" s="1"/>
  <c r="AI777" i="64" s="1"/>
  <c r="AI767" i="64" s="1"/>
  <c r="AI769" i="64" s="1"/>
  <c r="AI770" i="64" s="1"/>
  <c r="AL1546" i="64"/>
  <c r="AM1542" i="64" s="1"/>
  <c r="AL1548" i="64"/>
  <c r="AL1639" i="64"/>
  <c r="AG779" i="64"/>
  <c r="AG783" i="64"/>
  <c r="AH774" i="64"/>
  <c r="AH778" i="64" s="1"/>
  <c r="CH93" i="861"/>
  <c r="CK1949" i="64"/>
  <c r="CK1958" i="64" s="1"/>
  <c r="CI46" i="861"/>
  <c r="CE1965" i="64"/>
  <c r="N1961" i="64"/>
  <c r="M1958" i="64"/>
  <c r="N1958" i="64"/>
  <c r="O1961" i="64"/>
  <c r="L1958" i="64"/>
  <c r="O1958" i="64"/>
  <c r="K1958" i="64"/>
  <c r="CK1356" i="64"/>
  <c r="CK1788" i="64"/>
  <c r="CK1790" i="64" s="1"/>
  <c r="L1788" i="64"/>
  <c r="N1788" i="64"/>
  <c r="O1788" i="64"/>
  <c r="K1788" i="64"/>
  <c r="L1790" i="64"/>
  <c r="K1790" i="64"/>
  <c r="N1790" i="64"/>
  <c r="O1790" i="64"/>
  <c r="M1790" i="64"/>
  <c r="K3219" i="64"/>
  <c r="N3219" i="64"/>
  <c r="L3219" i="64"/>
  <c r="P3219" i="64"/>
  <c r="M3219" i="64"/>
  <c r="O3219" i="64"/>
  <c r="K358" i="64"/>
  <c r="K360" i="64"/>
  <c r="L360" i="64"/>
  <c r="L358" i="64"/>
  <c r="M360" i="64"/>
  <c r="N360" i="64"/>
  <c r="O360" i="64"/>
  <c r="M358" i="64"/>
  <c r="N358" i="64"/>
  <c r="O358" i="64"/>
  <c r="CK358" i="64"/>
  <c r="CK360" i="64" s="1"/>
  <c r="N463" i="64"/>
  <c r="L463" i="64"/>
  <c r="M463" i="64"/>
  <c r="O463" i="64"/>
  <c r="K463" i="64"/>
  <c r="N514" i="64"/>
  <c r="L514" i="64"/>
  <c r="M514" i="64"/>
  <c r="K514" i="64"/>
  <c r="CK408" i="64"/>
  <c r="CK1544" i="64"/>
  <c r="O1545" i="64"/>
  <c r="N1545" i="64"/>
  <c r="K1545" i="64"/>
  <c r="K409" i="64"/>
  <c r="CK1251" i="64"/>
  <c r="CK1183" i="64"/>
  <c r="O1251" i="64"/>
  <c r="O1258" i="64" s="1"/>
  <c r="K1251" i="64"/>
  <c r="K1258" i="64" s="1"/>
  <c r="K1252" i="64"/>
  <c r="K1259" i="64" s="1"/>
  <c r="L1251" i="64"/>
  <c r="L1258" i="64" s="1"/>
  <c r="N1252" i="64"/>
  <c r="N1259" i="64" s="1"/>
  <c r="N1251" i="64"/>
  <c r="N1258" i="64" s="1"/>
  <c r="O1252" i="64"/>
  <c r="O1259" i="64" s="1"/>
  <c r="L1252" i="64"/>
  <c r="L1259" i="64" s="1"/>
  <c r="CJ1258" i="64"/>
  <c r="CJ1252" i="64"/>
  <c r="CJ1259" i="64" s="1"/>
  <c r="L1183" i="64"/>
  <c r="M1183" i="64"/>
  <c r="K1183" i="64"/>
  <c r="K1190" i="64" s="1"/>
  <c r="N1183" i="64"/>
  <c r="O1183" i="64"/>
  <c r="CK2361" i="64"/>
  <c r="CK2370" i="64" s="1"/>
  <c r="N2361" i="64"/>
  <c r="M2361" i="64"/>
  <c r="O2361" i="64"/>
  <c r="L2361" i="64"/>
  <c r="K2361" i="64"/>
  <c r="M2363" i="64"/>
  <c r="L2370" i="64"/>
  <c r="K2363" i="64"/>
  <c r="N2363" i="64"/>
  <c r="P2363" i="64"/>
  <c r="K2394" i="64"/>
  <c r="O2370" i="64"/>
  <c r="L2394" i="64"/>
  <c r="L2363" i="64"/>
  <c r="O2363" i="64"/>
  <c r="K2370" i="64"/>
  <c r="N2370" i="64"/>
  <c r="M2394" i="64"/>
  <c r="N2394" i="64"/>
  <c r="O2394" i="64"/>
  <c r="P2394" i="64"/>
  <c r="CK1139" i="64"/>
  <c r="CK2203" i="64"/>
  <c r="CK2205" i="64" s="1"/>
  <c r="N1153" i="64"/>
  <c r="K1149" i="64"/>
  <c r="M1149" i="64"/>
  <c r="O1149" i="64"/>
  <c r="N1149" i="64"/>
  <c r="P1149" i="64"/>
  <c r="O1154" i="64"/>
  <c r="N1148" i="64"/>
  <c r="L1149" i="64"/>
  <c r="O1153" i="64"/>
  <c r="N1154" i="64"/>
  <c r="K1153" i="64"/>
  <c r="O1148" i="64"/>
  <c r="K1148" i="64"/>
  <c r="L1153" i="64"/>
  <c r="K1154" i="64"/>
  <c r="L1154" i="64"/>
  <c r="CJ1153" i="64"/>
  <c r="CJ1154" i="64" s="1" a="1"/>
  <c r="CJ1154" i="64" s="1"/>
  <c r="CJ1148" i="64"/>
  <c r="L2203" i="64"/>
  <c r="O2203" i="64"/>
  <c r="K2203" i="64"/>
  <c r="N2203" i="64"/>
  <c r="O2205" i="64"/>
  <c r="L2205" i="64"/>
  <c r="K2205" i="64"/>
  <c r="N2205" i="64"/>
  <c r="M2205" i="64"/>
  <c r="CK1308" i="64"/>
  <c r="CK1309" i="64" s="1"/>
  <c r="CK1311" i="64" s="1"/>
  <c r="L1311" i="64"/>
  <c r="K1311" i="64"/>
  <c r="M1311" i="64"/>
  <c r="O1311" i="64"/>
  <c r="K766" i="64"/>
  <c r="K783" i="64"/>
  <c r="O764" i="64"/>
  <c r="L764" i="64"/>
  <c r="K769" i="64"/>
  <c r="M764" i="64"/>
  <c r="P764" i="64"/>
  <c r="K764" i="64"/>
  <c r="N764" i="64"/>
  <c r="CK122" i="64"/>
  <c r="CK137" i="64"/>
  <c r="K1639" i="64"/>
  <c r="CK134" i="64"/>
  <c r="CK136" i="64"/>
  <c r="CK133" i="64"/>
  <c r="K123" i="64"/>
  <c r="K133" i="64"/>
  <c r="K137" i="64"/>
  <c r="K122" i="64"/>
  <c r="L118" i="64"/>
  <c r="K135" i="64"/>
  <c r="L122" i="64"/>
  <c r="K108" i="64"/>
  <c r="K120" i="64"/>
  <c r="K136" i="64"/>
  <c r="L121" i="64"/>
  <c r="L137" i="64"/>
  <c r="L133" i="64"/>
  <c r="K134" i="64"/>
  <c r="K119" i="64"/>
  <c r="L108" i="64"/>
  <c r="L120" i="64"/>
  <c r="L136" i="64"/>
  <c r="L135" i="64"/>
  <c r="K121" i="64"/>
  <c r="L134" i="64"/>
  <c r="K138" i="64"/>
  <c r="L119" i="64"/>
  <c r="L138" i="64"/>
  <c r="K140" i="64"/>
  <c r="L140" i="64"/>
  <c r="M118" i="64"/>
  <c r="N118" i="64"/>
  <c r="N140" i="64"/>
  <c r="O118" i="64"/>
  <c r="O123" i="64"/>
  <c r="O140" i="64"/>
  <c r="CK135" i="64"/>
  <c r="CF141" i="64"/>
  <c r="CK120" i="64"/>
  <c r="CK119" i="64"/>
  <c r="CK121" i="64"/>
  <c r="CK118" i="64"/>
  <c r="CJ123" i="64"/>
  <c r="CG140" i="64"/>
  <c r="CG141" i="64" s="1"/>
  <c r="CH138" i="64"/>
  <c r="CK108" i="64"/>
  <c r="O2416" i="64"/>
  <c r="L2112" i="64"/>
  <c r="O2112" i="64"/>
  <c r="L2121" i="64"/>
  <c r="N2487" i="64"/>
  <c r="L2487" i="64"/>
  <c r="N2459" i="64"/>
  <c r="O2459" i="64"/>
  <c r="M2125" i="64"/>
  <c r="O2487" i="64"/>
  <c r="O2077" i="64"/>
  <c r="O2438" i="64"/>
  <c r="K2077" i="64"/>
  <c r="K2459" i="64"/>
  <c r="M2112" i="64"/>
  <c r="P2077" i="64"/>
  <c r="N2112" i="64"/>
  <c r="P2487" i="64"/>
  <c r="N2416" i="64"/>
  <c r="O2113" i="64"/>
  <c r="M2438" i="64"/>
  <c r="O2121" i="64"/>
  <c r="P2125" i="64"/>
  <c r="K2487" i="64"/>
  <c r="K2438" i="64"/>
  <c r="K2113" i="64"/>
  <c r="N2121" i="64"/>
  <c r="L2077" i="64"/>
  <c r="M2416" i="64"/>
  <c r="M2077" i="64"/>
  <c r="K2416" i="64"/>
  <c r="L2416" i="64"/>
  <c r="L2125" i="64"/>
  <c r="P2112" i="64"/>
  <c r="L2438" i="64"/>
  <c r="M2459" i="64"/>
  <c r="M2121" i="64"/>
  <c r="P2113" i="64"/>
  <c r="L2113" i="64"/>
  <c r="K2121" i="64"/>
  <c r="M2113" i="64"/>
  <c r="N2113" i="64"/>
  <c r="L2459" i="64"/>
  <c r="M2487" i="64"/>
  <c r="O2125" i="64"/>
  <c r="N2438" i="64"/>
  <c r="N2077" i="64"/>
  <c r="N2125" i="64"/>
  <c r="K2112" i="64"/>
  <c r="P2121" i="64"/>
  <c r="K2125" i="64"/>
  <c r="AQ2335" i="64"/>
  <c r="AQ2336" i="64" s="1"/>
  <c r="K1358" i="64"/>
  <c r="K1356" i="64"/>
  <c r="K1381" i="64"/>
  <c r="K1359" i="64"/>
  <c r="L1358" i="64"/>
  <c r="L1356" i="64"/>
  <c r="L1381" i="64"/>
  <c r="L1359" i="64"/>
  <c r="AE2495" i="64" a="1"/>
  <c r="AE2495" i="64" s="1"/>
  <c r="CI1109" i="64"/>
  <c r="CI1110" i="64" s="1"/>
  <c r="K1109" i="64"/>
  <c r="L1109" i="64"/>
  <c r="CK1075" i="64"/>
  <c r="CK1105" i="64" s="1"/>
  <c r="CK1073" i="64"/>
  <c r="CK1103" i="64" s="1"/>
  <c r="CK1106" i="64"/>
  <c r="CK1104" i="64"/>
  <c r="CJ1107" i="64"/>
  <c r="K1105" i="64"/>
  <c r="K1106" i="64"/>
  <c r="K1103" i="64"/>
  <c r="K1104" i="64"/>
  <c r="K1102" i="64"/>
  <c r="K1107" i="64"/>
  <c r="L1105" i="64"/>
  <c r="L1103" i="64"/>
  <c r="L1107" i="64"/>
  <c r="L1102" i="64"/>
  <c r="L1104" i="64"/>
  <c r="L1106" i="64"/>
  <c r="CK1102" i="64"/>
  <c r="CK1091" i="64"/>
  <c r="CK1089" i="64"/>
  <c r="CJ1092" i="64"/>
  <c r="K1088" i="64"/>
  <c r="L1088" i="64"/>
  <c r="O1089" i="64"/>
  <c r="L1092" i="64"/>
  <c r="L1091" i="64"/>
  <c r="L1090" i="64"/>
  <c r="O1092" i="64"/>
  <c r="N1091" i="64"/>
  <c r="K1089" i="64"/>
  <c r="K1091" i="64"/>
  <c r="O1088" i="64"/>
  <c r="K1073" i="64"/>
  <c r="O1072" i="64"/>
  <c r="L1073" i="64"/>
  <c r="O1090" i="64"/>
  <c r="O1074" i="64"/>
  <c r="O1087" i="64"/>
  <c r="O1076" i="64"/>
  <c r="O1091" i="64"/>
  <c r="N1089" i="64"/>
  <c r="L1072" i="64"/>
  <c r="K1075" i="64"/>
  <c r="N1092" i="64"/>
  <c r="K1076" i="64"/>
  <c r="M1075" i="64"/>
  <c r="L1074" i="64"/>
  <c r="M1073" i="64"/>
  <c r="N1087" i="64"/>
  <c r="K1090" i="64"/>
  <c r="K1072" i="64"/>
  <c r="K1074" i="64"/>
  <c r="N1090" i="64"/>
  <c r="O1075" i="64"/>
  <c r="L1087" i="64"/>
  <c r="N1076" i="64"/>
  <c r="L1075" i="64"/>
  <c r="K1087" i="64"/>
  <c r="N1075" i="64"/>
  <c r="L1076" i="64"/>
  <c r="O1073" i="64"/>
  <c r="K1092" i="64"/>
  <c r="N1073" i="64"/>
  <c r="N1072" i="64"/>
  <c r="N1074" i="64"/>
  <c r="CK1087" i="64"/>
  <c r="K1077" i="64"/>
  <c r="L1077" i="64"/>
  <c r="CK1039" i="64"/>
  <c r="CK1041" i="64" s="1"/>
  <c r="CI1359" i="64"/>
  <c r="CJ1358" i="64"/>
  <c r="O1041" i="64"/>
  <c r="L1041" i="64"/>
  <c r="K1041" i="64"/>
  <c r="CJ1003" i="64"/>
  <c r="K997" i="64"/>
  <c r="N997" i="64"/>
  <c r="P997" i="64"/>
  <c r="O997" i="64"/>
  <c r="M997" i="64"/>
  <c r="L997" i="64"/>
  <c r="CK999" i="64"/>
  <c r="CK1007" i="64" s="1"/>
  <c r="L1007" i="64"/>
  <c r="K1007" i="64"/>
  <c r="K999" i="64"/>
  <c r="L999" i="64"/>
  <c r="L1003" i="64"/>
  <c r="K1003" i="64"/>
  <c r="N1003" i="64"/>
  <c r="O1003" i="64"/>
  <c r="M20" i="863"/>
  <c r="K20" i="863"/>
  <c r="N20" i="863"/>
  <c r="O20" i="863"/>
  <c r="L20" i="863"/>
  <c r="P20" i="863"/>
  <c r="P31" i="863"/>
  <c r="M31" i="863"/>
  <c r="K31" i="863"/>
  <c r="L31" i="863"/>
  <c r="N31" i="863"/>
  <c r="O31" i="863"/>
  <c r="K19" i="864"/>
  <c r="P19" i="864"/>
  <c r="L19" i="864"/>
  <c r="M19" i="864"/>
  <c r="N19" i="864"/>
  <c r="O19" i="864"/>
  <c r="K255" i="64"/>
  <c r="CL51" i="863" a="1"/>
  <c r="CL51" i="863" s="1"/>
  <c r="CL53" i="863" a="1"/>
  <c r="CL53" i="863" s="1"/>
  <c r="CL49" i="863" a="1"/>
  <c r="CL49" i="863" s="1"/>
  <c r="L30" i="863"/>
  <c r="N44" i="863"/>
  <c r="K44" i="863"/>
  <c r="N17" i="863"/>
  <c r="O29" i="863"/>
  <c r="L33" i="863"/>
  <c r="N29" i="863"/>
  <c r="K30" i="863"/>
  <c r="L29" i="863"/>
  <c r="K33" i="863"/>
  <c r="K17" i="863"/>
  <c r="M32" i="863"/>
  <c r="K29" i="863"/>
  <c r="O30" i="863"/>
  <c r="K32" i="863"/>
  <c r="N33" i="863"/>
  <c r="O44" i="863"/>
  <c r="O32" i="863"/>
  <c r="P32" i="863"/>
  <c r="P30" i="863"/>
  <c r="N30" i="863"/>
  <c r="L32" i="863"/>
  <c r="L17" i="863"/>
  <c r="M30" i="863"/>
  <c r="O17" i="863"/>
  <c r="O33" i="863"/>
  <c r="P29" i="863"/>
  <c r="N32" i="863"/>
  <c r="O18" i="864"/>
  <c r="N20" i="864"/>
  <c r="N100" i="861" s="1"/>
  <c r="M17" i="864"/>
  <c r="L16" i="864"/>
  <c r="M16" i="864"/>
  <c r="K20" i="864"/>
  <c r="K100" i="861" s="1"/>
  <c r="L18" i="864"/>
  <c r="P18" i="864"/>
  <c r="N18" i="864"/>
  <c r="P16" i="864"/>
  <c r="L20" i="864"/>
  <c r="L100" i="861" s="1"/>
  <c r="N16" i="864"/>
  <c r="O17" i="864"/>
  <c r="M18" i="864"/>
  <c r="K18" i="864"/>
  <c r="N17" i="864"/>
  <c r="L17" i="864"/>
  <c r="K16" i="864"/>
  <c r="P17" i="864"/>
  <c r="K17" i="864"/>
  <c r="O16" i="864"/>
  <c r="O20" i="864"/>
  <c r="O100" i="861" s="1"/>
  <c r="CL34" i="863"/>
  <c r="M29" i="863"/>
  <c r="AV277" i="64"/>
  <c r="AV259" i="64"/>
  <c r="AW273" i="64"/>
  <c r="AW274" i="64"/>
  <c r="AW256" i="64"/>
  <c r="AW257" i="64"/>
  <c r="AW275" i="64"/>
  <c r="AW276" i="64"/>
  <c r="AW258" i="64"/>
  <c r="BZ7" i="860"/>
  <c r="BZ3" i="860"/>
  <c r="BZ4" i="860" s="1"/>
  <c r="CA2" i="860"/>
  <c r="BZ1" i="860"/>
  <c r="AU965" i="64"/>
  <c r="AU975" i="64" s="1"/>
  <c r="AT975" i="64"/>
  <c r="AV969" i="64" a="1"/>
  <c r="AV969" i="64" s="1"/>
  <c r="AV964" i="64" a="1"/>
  <c r="AV964" i="64" s="1"/>
  <c r="AT2705" i="64"/>
  <c r="AU585" i="64"/>
  <c r="AV2694" i="64" a="1"/>
  <c r="AV2694" i="64" s="1"/>
  <c r="AV2688" i="64" a="1"/>
  <c r="AV2688" i="64" s="1"/>
  <c r="AV2690" i="64" a="1"/>
  <c r="AV2690" i="64" s="1"/>
  <c r="AV2689" i="64" a="1"/>
  <c r="AV2689" i="64" s="1"/>
  <c r="AV2692" i="64" a="1"/>
  <c r="AV2692" i="64" s="1"/>
  <c r="AV2695" i="64" a="1"/>
  <c r="AV2695" i="64" s="1"/>
  <c r="AV2696" i="64" a="1"/>
  <c r="AV2696" i="64" s="1"/>
  <c r="AV2693" i="64" a="1"/>
  <c r="AV2693" i="64" s="1"/>
  <c r="AV2691" i="64" a="1"/>
  <c r="AV2691" i="64" s="1"/>
  <c r="AU2697" i="64"/>
  <c r="AV561" i="64" a="1"/>
  <c r="AV561" i="64" s="1"/>
  <c r="AV584" i="64" a="1"/>
  <c r="AV584" i="64" s="1"/>
  <c r="AV583" i="64" a="1"/>
  <c r="AV583" i="64" s="1"/>
  <c r="AU562" i="64"/>
  <c r="AV2842" i="64"/>
  <c r="AV2876" i="64"/>
  <c r="AU2801" i="64"/>
  <c r="AU2779" i="64"/>
  <c r="AV3134" i="64" a="1"/>
  <c r="AV3134" i="64" s="1"/>
  <c r="AV2780" i="64" a="1"/>
  <c r="AV2780" i="64" s="1"/>
  <c r="AV2800" i="64" a="1"/>
  <c r="AV2800" i="64" s="1"/>
  <c r="CE2459" i="64"/>
  <c r="CF2457" i="64"/>
  <c r="CF2436" i="64"/>
  <c r="CF2438" i="64" s="1"/>
  <c r="CG2416" i="64"/>
  <c r="AS2324" i="64"/>
  <c r="AR2335" i="64"/>
  <c r="AR2336" i="64" s="1"/>
  <c r="AS2333" i="64"/>
  <c r="AT2322" i="64"/>
  <c r="AT2331" i="64"/>
  <c r="AT2323" i="64"/>
  <c r="AT2332" i="64"/>
  <c r="AV2327" i="64" a="1"/>
  <c r="AV2327" i="64" s="1"/>
  <c r="AV2328" i="64" a="1"/>
  <c r="AV2328" i="64" s="1"/>
  <c r="AV2319" i="64" a="1"/>
  <c r="AV2319" i="64" s="1"/>
  <c r="AV2318" i="64" a="1"/>
  <c r="AV2318" i="64" s="1"/>
  <c r="AU2315" i="64"/>
  <c r="AU2314" i="64"/>
  <c r="AV2309" i="64" a="1"/>
  <c r="AV2309" i="64" s="1"/>
  <c r="AV2310" i="64" a="1"/>
  <c r="AV2310" i="64" s="1"/>
  <c r="AU2822" i="64"/>
  <c r="AV2821" i="64" a="1"/>
  <c r="AV2821" i="64" s="1"/>
  <c r="AV840" i="64" a="1"/>
  <c r="AV840" i="64" s="1"/>
  <c r="AW2591" i="64"/>
  <c r="AW2592" i="64" s="1"/>
  <c r="AU1716" i="64"/>
  <c r="AU2230" i="64"/>
  <c r="AU2067" i="64"/>
  <c r="AU1333" i="64"/>
  <c r="AU866" i="64"/>
  <c r="AU842" i="64"/>
  <c r="AT58" i="64"/>
  <c r="AV835" i="64" a="1"/>
  <c r="AV835" i="64" s="1"/>
  <c r="AV71" i="64" a="1"/>
  <c r="AV71" i="64" s="1"/>
  <c r="AV560" i="64" a="1"/>
  <c r="AV560" i="64" s="1"/>
  <c r="AV51" i="64" a="1"/>
  <c r="AV51" i="64" s="1"/>
  <c r="AV55" i="64" a="1"/>
  <c r="AV55" i="64" s="1"/>
  <c r="AV56" i="64" a="1"/>
  <c r="AV56" i="64" s="1"/>
  <c r="AU52" i="64"/>
  <c r="AV49" i="64" a="1"/>
  <c r="AV49" i="64" s="1"/>
  <c r="AV50" i="64" a="1"/>
  <c r="AV50" i="64" s="1"/>
  <c r="AV865" i="64" a="1"/>
  <c r="AV865" i="64" s="1"/>
  <c r="AV3031" i="64" a="1"/>
  <c r="AV3031" i="64" s="1"/>
  <c r="AV3108" i="64" a="1"/>
  <c r="AV3108" i="64" s="1"/>
  <c r="AV3082" i="64" a="1"/>
  <c r="AV3082" i="64" s="1"/>
  <c r="AV3057" i="64" a="1"/>
  <c r="AV3057" i="64" s="1"/>
  <c r="AV2206" i="64" a="1"/>
  <c r="AV2206" i="64" s="1"/>
  <c r="AV2207" i="64" s="1"/>
  <c r="AU89" i="64"/>
  <c r="AV85" i="64" a="1"/>
  <c r="AV85" i="64" s="1"/>
  <c r="AV86" i="64" a="1"/>
  <c r="AV86" i="64" s="1"/>
  <c r="AV87" i="64" a="1"/>
  <c r="AV87" i="64" s="1"/>
  <c r="AV88" i="64" a="1"/>
  <c r="AV88" i="64" s="1"/>
  <c r="AV2148" i="64" a="1"/>
  <c r="AV2148" i="64" s="1"/>
  <c r="AV2149" i="64" s="1"/>
  <c r="AV537" i="64" a="1"/>
  <c r="AV537" i="64" s="1"/>
  <c r="AV3158" i="64" a="1"/>
  <c r="AV3158" i="64" s="1"/>
  <c r="AV2068" i="64" a="1"/>
  <c r="AV2068" i="64" s="1"/>
  <c r="AV2486" i="64" a="1"/>
  <c r="AV2486" i="64" s="1"/>
  <c r="AV2494" i="64" s="1"/>
  <c r="AV2237" i="64" a="1"/>
  <c r="AV2237" i="64" s="1"/>
  <c r="AV2229" i="64" a="1"/>
  <c r="AV2229" i="64" s="1"/>
  <c r="AV2231" i="64" a="1"/>
  <c r="AV2231" i="64" s="1"/>
  <c r="AV1715" i="64" a="1"/>
  <c r="AV1715" i="64" s="1"/>
  <c r="AV1332" i="64" a="1"/>
  <c r="AV1332" i="64" s="1"/>
  <c r="AV866" i="64" a="1"/>
  <c r="AW2876" i="64" a="1"/>
  <c r="AV1333" i="64" a="1"/>
  <c r="CJ1359" i="64" a="1"/>
  <c r="AV538" i="64" a="1"/>
  <c r="AP1637" i="64" a="1"/>
  <c r="AV562" i="64" a="1"/>
  <c r="AV2822" i="64" a="1"/>
  <c r="AV2230" i="64" a="1"/>
  <c r="CL1358" i="64" a="1"/>
  <c r="AN888" i="64" a="1"/>
  <c r="AV2315" i="64" a="1"/>
  <c r="AS17" i="1393" l="1"/>
  <c r="M13" i="1391"/>
  <c r="L13" i="1391"/>
  <c r="AT13" i="1391"/>
  <c r="AS18" i="1391"/>
  <c r="AS22" i="1391"/>
  <c r="AS18" i="861" s="1"/>
  <c r="K14" i="1391"/>
  <c r="P14" i="1391"/>
  <c r="CL1949" i="64"/>
  <c r="CL1958" i="64" s="1"/>
  <c r="CL1961" i="64" s="1"/>
  <c r="CL123" i="64"/>
  <c r="CL138" i="64"/>
  <c r="CL409" i="64"/>
  <c r="CL2322" i="64"/>
  <c r="CL2324" i="64" s="1"/>
  <c r="CL2332" i="64"/>
  <c r="CL2333" i="64" s="1"/>
  <c r="CL1184" i="64"/>
  <c r="CL1191" i="64" s="1"/>
  <c r="CL1107" i="64"/>
  <c r="CL1092" i="64"/>
  <c r="CL2081" i="64"/>
  <c r="CL1252" i="64"/>
  <c r="CL1259" i="64" s="1"/>
  <c r="CL1003" i="64"/>
  <c r="CL1358" i="64"/>
  <c r="N649" i="64"/>
  <c r="CL1148" i="64"/>
  <c r="K649" i="64"/>
  <c r="M649" i="64"/>
  <c r="L644" i="64"/>
  <c r="L649" i="64" s="1"/>
  <c r="O649" i="64"/>
  <c r="CB653" i="64"/>
  <c r="CB657" i="64" s="1"/>
  <c r="CC644" i="64"/>
  <c r="CC648" i="64" s="1"/>
  <c r="CB649" i="64"/>
  <c r="CK2371" i="64" a="1"/>
  <c r="CK2371" i="64" s="1"/>
  <c r="CL2371" i="64" a="1"/>
  <c r="CL2371" i="64" s="1"/>
  <c r="CK1545" i="64"/>
  <c r="CL1545" i="64"/>
  <c r="CK1961" i="64"/>
  <c r="AP1637" i="64"/>
  <c r="AV538" i="64"/>
  <c r="BZ511" i="64"/>
  <c r="BY512" i="64"/>
  <c r="BY514" i="64"/>
  <c r="CC460" i="64"/>
  <c r="CB461" i="64"/>
  <c r="CB463" i="64"/>
  <c r="AN888" i="64"/>
  <c r="AM1548" i="64"/>
  <c r="AM1546" i="64"/>
  <c r="AN1542" i="64" s="1"/>
  <c r="AH783" i="64"/>
  <c r="AH779" i="64"/>
  <c r="AI774" i="64"/>
  <c r="AI778" i="64" s="1"/>
  <c r="AI771" i="64"/>
  <c r="AJ763" i="64"/>
  <c r="AJ766" i="64" s="1"/>
  <c r="AJ775" i="64" s="1"/>
  <c r="AJ777" i="64" s="1"/>
  <c r="AJ767" i="64" s="1"/>
  <c r="AJ769" i="64" s="1"/>
  <c r="AJ770" i="64" s="1"/>
  <c r="AO887" i="64" a="1"/>
  <c r="AO887" i="64" s="1"/>
  <c r="AV205" i="64" a="1"/>
  <c r="AV205" i="64" s="1"/>
  <c r="AM1639" i="64"/>
  <c r="CI93" i="861"/>
  <c r="CI64" i="861"/>
  <c r="CH64" i="861"/>
  <c r="CJ46" i="861"/>
  <c r="K34" i="863"/>
  <c r="M34" i="863"/>
  <c r="L34" i="863"/>
  <c r="N34" i="863"/>
  <c r="P34" i="863"/>
  <c r="O34" i="863"/>
  <c r="AO888" i="64" a="1"/>
  <c r="CL1359" i="64" a="1"/>
  <c r="AV2779" i="64" a="1"/>
  <c r="AV2314" i="64" a="1"/>
  <c r="AV2067" i="64" a="1"/>
  <c r="AW2842" i="64" a="1"/>
  <c r="AQ1637" i="64" a="1"/>
  <c r="AV585" i="64" a="1"/>
  <c r="AV2801" i="64" a="1"/>
  <c r="AV842" i="64" a="1"/>
  <c r="AV965" i="64" a="1"/>
  <c r="CK1358" i="64" a="1"/>
  <c r="AV1716" i="64" a="1"/>
  <c r="AS18" i="1393" l="1"/>
  <c r="AT13" i="1393"/>
  <c r="AS22" i="1393"/>
  <c r="AS19" i="861" s="1"/>
  <c r="AT16" i="1391"/>
  <c r="BD24" i="861"/>
  <c r="CL140" i="64"/>
  <c r="CL141" i="64" s="1"/>
  <c r="CL1109" i="64"/>
  <c r="CL1110" i="64" s="1"/>
  <c r="CL1359" i="64"/>
  <c r="CL2335" i="64"/>
  <c r="CL2336" i="64" s="1"/>
  <c r="CC653" i="64"/>
  <c r="CC657" i="64" s="1"/>
  <c r="CC649" i="64"/>
  <c r="CD644" i="64"/>
  <c r="CD648" i="64" s="1"/>
  <c r="AQ1637" i="64"/>
  <c r="CC461" i="64"/>
  <c r="CD460" i="64"/>
  <c r="CC463" i="64"/>
  <c r="BZ512" i="64"/>
  <c r="O512" i="64" s="1"/>
  <c r="CA511" i="64"/>
  <c r="BZ514" i="64"/>
  <c r="O514" i="64" s="1"/>
  <c r="AO888" i="64"/>
  <c r="AJ771" i="64"/>
  <c r="AK763" i="64"/>
  <c r="AK766" i="64" s="1"/>
  <c r="AK775" i="64" s="1"/>
  <c r="AK777" i="64" s="1"/>
  <c r="AK767" i="64" s="1"/>
  <c r="AK769" i="64" s="1"/>
  <c r="AK770" i="64" s="1"/>
  <c r="AN1546" i="64"/>
  <c r="AO1542" i="64" s="1"/>
  <c r="AN1548" i="64"/>
  <c r="AW205" i="64" a="1"/>
  <c r="AW205" i="64" s="1"/>
  <c r="AI783" i="64"/>
  <c r="AJ774" i="64"/>
  <c r="AJ778" i="64" s="1"/>
  <c r="AI779" i="64"/>
  <c r="AN1639" i="64"/>
  <c r="AP887" i="64" a="1"/>
  <c r="AP887" i="64" s="1"/>
  <c r="CJ93" i="861"/>
  <c r="N1949" i="64"/>
  <c r="CK46" i="861"/>
  <c r="O1949" i="64"/>
  <c r="P1949" i="64"/>
  <c r="L1949" i="64"/>
  <c r="CJ64" i="861"/>
  <c r="K1949" i="64"/>
  <c r="CL46" i="861"/>
  <c r="M1949" i="64"/>
  <c r="N1965" i="64"/>
  <c r="K1965" i="64"/>
  <c r="O1965" i="64"/>
  <c r="M1965" i="64"/>
  <c r="L1965" i="64"/>
  <c r="CF1965" i="64"/>
  <c r="P1790" i="64"/>
  <c r="P360" i="64"/>
  <c r="L459" i="64"/>
  <c r="P453" i="64"/>
  <c r="M440" i="64"/>
  <c r="N443" i="64"/>
  <c r="L442" i="64"/>
  <c r="K444" i="64"/>
  <c r="L456" i="64"/>
  <c r="M460" i="64"/>
  <c r="L445" i="64"/>
  <c r="M447" i="64"/>
  <c r="L460" i="64"/>
  <c r="O443" i="64"/>
  <c r="K456" i="64"/>
  <c r="L441" i="64"/>
  <c r="P437" i="64"/>
  <c r="K448" i="64"/>
  <c r="P456" i="64"/>
  <c r="P448" i="64"/>
  <c r="N447" i="64"/>
  <c r="L446" i="64"/>
  <c r="L438" i="64"/>
  <c r="M441" i="64"/>
  <c r="K437" i="64"/>
  <c r="M453" i="64"/>
  <c r="P438" i="64"/>
  <c r="O440" i="64"/>
  <c r="L440" i="64"/>
  <c r="M446" i="64"/>
  <c r="N446" i="64"/>
  <c r="M456" i="64"/>
  <c r="K446" i="64"/>
  <c r="M461" i="64"/>
  <c r="L436" i="64"/>
  <c r="N452" i="64"/>
  <c r="O460" i="64"/>
  <c r="O456" i="64"/>
  <c r="M451" i="64"/>
  <c r="M443" i="64"/>
  <c r="N459" i="64"/>
  <c r="O450" i="64"/>
  <c r="O448" i="64"/>
  <c r="L461" i="64"/>
  <c r="O438" i="64"/>
  <c r="M457" i="64"/>
  <c r="N449" i="64"/>
  <c r="N460" i="64"/>
  <c r="K459" i="64"/>
  <c r="K460" i="64"/>
  <c r="K441" i="64"/>
  <c r="N455" i="64"/>
  <c r="K461" i="64"/>
  <c r="N436" i="64"/>
  <c r="K443" i="64"/>
  <c r="L451" i="64"/>
  <c r="K439" i="64"/>
  <c r="P436" i="64"/>
  <c r="N441" i="64"/>
  <c r="M444" i="64"/>
  <c r="N457" i="64"/>
  <c r="O439" i="64"/>
  <c r="L455" i="64"/>
  <c r="O459" i="64"/>
  <c r="O446" i="64"/>
  <c r="O457" i="64"/>
  <c r="N445" i="64"/>
  <c r="K436" i="64"/>
  <c r="N440" i="64"/>
  <c r="M442" i="64"/>
  <c r="O458" i="64"/>
  <c r="O455" i="64"/>
  <c r="N442" i="64"/>
  <c r="O449" i="64"/>
  <c r="O454" i="64"/>
  <c r="M450" i="64"/>
  <c r="N453" i="64"/>
  <c r="O452" i="64"/>
  <c r="P454" i="64"/>
  <c r="L453" i="64"/>
  <c r="P450" i="64"/>
  <c r="O445" i="64"/>
  <c r="K442" i="64"/>
  <c r="L449" i="64"/>
  <c r="K457" i="64"/>
  <c r="N458" i="64"/>
  <c r="L439" i="64"/>
  <c r="N451" i="64"/>
  <c r="O441" i="64"/>
  <c r="M455" i="64"/>
  <c r="O461" i="64"/>
  <c r="P451" i="64"/>
  <c r="N439" i="64"/>
  <c r="M436" i="64"/>
  <c r="M448" i="64"/>
  <c r="O451" i="64"/>
  <c r="P444" i="64"/>
  <c r="K452" i="64"/>
  <c r="M452" i="64"/>
  <c r="N450" i="64"/>
  <c r="L448" i="64"/>
  <c r="P442" i="64"/>
  <c r="P439" i="64"/>
  <c r="P459" i="64"/>
  <c r="K451" i="64"/>
  <c r="P441" i="64"/>
  <c r="K445" i="64"/>
  <c r="L457" i="64"/>
  <c r="K455" i="64"/>
  <c r="K458" i="64"/>
  <c r="M449" i="64"/>
  <c r="L450" i="64"/>
  <c r="P447" i="64"/>
  <c r="P455" i="64"/>
  <c r="O447" i="64"/>
  <c r="K454" i="64"/>
  <c r="L444" i="64"/>
  <c r="O444" i="64"/>
  <c r="M439" i="64"/>
  <c r="K447" i="64"/>
  <c r="M458" i="64"/>
  <c r="N454" i="64"/>
  <c r="K450" i="64"/>
  <c r="L458" i="64"/>
  <c r="L447" i="64"/>
  <c r="N437" i="64"/>
  <c r="K453" i="64"/>
  <c r="M454" i="64"/>
  <c r="L454" i="64"/>
  <c r="O437" i="64"/>
  <c r="K440" i="64"/>
  <c r="M437" i="64"/>
  <c r="L437" i="64"/>
  <c r="P440" i="64"/>
  <c r="M438" i="64"/>
  <c r="M445" i="64"/>
  <c r="N448" i="64"/>
  <c r="O436" i="64"/>
  <c r="P446" i="64"/>
  <c r="L443" i="64"/>
  <c r="N444" i="64"/>
  <c r="N438" i="64"/>
  <c r="N456" i="64"/>
  <c r="M459" i="64"/>
  <c r="P457" i="64"/>
  <c r="P443" i="64"/>
  <c r="O453" i="64"/>
  <c r="L452" i="64"/>
  <c r="P445" i="64"/>
  <c r="O442" i="64"/>
  <c r="K449" i="64"/>
  <c r="N461" i="64"/>
  <c r="P449" i="64"/>
  <c r="P458" i="64"/>
  <c r="P452" i="64"/>
  <c r="K438" i="64"/>
  <c r="N493" i="64"/>
  <c r="M504" i="64"/>
  <c r="N500" i="64"/>
  <c r="L503" i="64"/>
  <c r="K508" i="64"/>
  <c r="K507" i="64"/>
  <c r="M505" i="64"/>
  <c r="M501" i="64"/>
  <c r="L496" i="64"/>
  <c r="M498" i="64"/>
  <c r="O509" i="64"/>
  <c r="L489" i="64"/>
  <c r="M494" i="64"/>
  <c r="M510" i="64"/>
  <c r="K496" i="64"/>
  <c r="L493" i="64"/>
  <c r="L510" i="64"/>
  <c r="K492" i="64"/>
  <c r="P494" i="64"/>
  <c r="M503" i="64"/>
  <c r="M493" i="64"/>
  <c r="L509" i="64"/>
  <c r="M499" i="64"/>
  <c r="P498" i="64"/>
  <c r="K489" i="64"/>
  <c r="N495" i="64"/>
  <c r="K497" i="64"/>
  <c r="N489" i="64"/>
  <c r="O502" i="64"/>
  <c r="L500" i="64"/>
  <c r="O489" i="64"/>
  <c r="M511" i="64"/>
  <c r="P490" i="64"/>
  <c r="M496" i="64"/>
  <c r="P510" i="64"/>
  <c r="N490" i="64"/>
  <c r="P508" i="64"/>
  <c r="K503" i="64"/>
  <c r="O487" i="64"/>
  <c r="L505" i="64"/>
  <c r="M509" i="64"/>
  <c r="P505" i="64"/>
  <c r="P499" i="64"/>
  <c r="O511" i="64"/>
  <c r="L498" i="64"/>
  <c r="L494" i="64"/>
  <c r="M495" i="64"/>
  <c r="M492" i="64"/>
  <c r="M500" i="64"/>
  <c r="K491" i="64"/>
  <c r="M489" i="64"/>
  <c r="M502" i="64"/>
  <c r="N499" i="64"/>
  <c r="N492" i="64"/>
  <c r="M490" i="64"/>
  <c r="K493" i="64"/>
  <c r="K487" i="64"/>
  <c r="O501" i="64"/>
  <c r="N491" i="64"/>
  <c r="K512" i="64"/>
  <c r="P493" i="64"/>
  <c r="M508" i="64"/>
  <c r="P488" i="64"/>
  <c r="M487" i="64"/>
  <c r="O508" i="64"/>
  <c r="L497" i="64"/>
  <c r="L508" i="64"/>
  <c r="O505" i="64"/>
  <c r="O488" i="64"/>
  <c r="N497" i="64"/>
  <c r="N494" i="64"/>
  <c r="O495" i="64"/>
  <c r="K498" i="64"/>
  <c r="K488" i="64"/>
  <c r="O496" i="64"/>
  <c r="O492" i="64"/>
  <c r="N511" i="64"/>
  <c r="O506" i="64"/>
  <c r="N501" i="64"/>
  <c r="O510" i="64"/>
  <c r="L511" i="64"/>
  <c r="K510" i="64"/>
  <c r="N504" i="64"/>
  <c r="P496" i="64"/>
  <c r="O491" i="64"/>
  <c r="L491" i="64"/>
  <c r="K502" i="64"/>
  <c r="N506" i="64"/>
  <c r="P507" i="64"/>
  <c r="P492" i="64"/>
  <c r="M491" i="64"/>
  <c r="P491" i="64"/>
  <c r="P503" i="64"/>
  <c r="K495" i="64"/>
  <c r="L490" i="64"/>
  <c r="P506" i="64"/>
  <c r="O497" i="64"/>
  <c r="K505" i="64"/>
  <c r="P495" i="64"/>
  <c r="N503" i="64"/>
  <c r="K511" i="64"/>
  <c r="O490" i="64"/>
  <c r="N509" i="64"/>
  <c r="M488" i="64"/>
  <c r="N508" i="64"/>
  <c r="P489" i="64"/>
  <c r="L512" i="64"/>
  <c r="N498" i="64"/>
  <c r="K506" i="64"/>
  <c r="N502" i="64"/>
  <c r="K504" i="64"/>
  <c r="K494" i="64"/>
  <c r="N496" i="64"/>
  <c r="O507" i="64"/>
  <c r="N507" i="64"/>
  <c r="K500" i="64"/>
  <c r="P500" i="64"/>
  <c r="M512" i="64"/>
  <c r="L506" i="64"/>
  <c r="L501" i="64"/>
  <c r="O500" i="64"/>
  <c r="K509" i="64"/>
  <c r="O503" i="64"/>
  <c r="N487" i="64"/>
  <c r="L499" i="64"/>
  <c r="N488" i="64"/>
  <c r="O494" i="64"/>
  <c r="P504" i="64"/>
  <c r="L507" i="64"/>
  <c r="O493" i="64"/>
  <c r="L487" i="64"/>
  <c r="O499" i="64"/>
  <c r="N512" i="64"/>
  <c r="M507" i="64"/>
  <c r="M497" i="64"/>
  <c r="N510" i="64"/>
  <c r="P509" i="64"/>
  <c r="P487" i="64"/>
  <c r="M506" i="64"/>
  <c r="L492" i="64"/>
  <c r="L502" i="64"/>
  <c r="L504" i="64"/>
  <c r="L488" i="64"/>
  <c r="P497" i="64"/>
  <c r="K499" i="64"/>
  <c r="O504" i="64"/>
  <c r="O498" i="64"/>
  <c r="P501" i="64"/>
  <c r="P502" i="64"/>
  <c r="L495" i="64"/>
  <c r="K501" i="64"/>
  <c r="K490" i="64"/>
  <c r="N505" i="64"/>
  <c r="K1546" i="64"/>
  <c r="L1542" i="64" s="1"/>
  <c r="M1544" i="64"/>
  <c r="O1544" i="64"/>
  <c r="L1544" i="64"/>
  <c r="P1544" i="64"/>
  <c r="N1544" i="64"/>
  <c r="K410" i="64"/>
  <c r="L406" i="64" s="1"/>
  <c r="P408" i="64"/>
  <c r="N408" i="64"/>
  <c r="O408" i="64"/>
  <c r="L408" i="64"/>
  <c r="M408" i="64"/>
  <c r="CK1258" i="64"/>
  <c r="CK1252" i="64"/>
  <c r="P1183" i="64"/>
  <c r="O2555" i="64"/>
  <c r="O2562" i="64" s="1"/>
  <c r="M2555" i="64"/>
  <c r="M2562" i="64" s="1"/>
  <c r="L2555" i="64"/>
  <c r="N2555" i="64"/>
  <c r="N2562" i="64" s="1"/>
  <c r="P2555" i="64"/>
  <c r="K2392" i="64"/>
  <c r="K2414" i="64"/>
  <c r="P2360" i="64"/>
  <c r="L2414" i="64"/>
  <c r="L2360" i="64"/>
  <c r="N2371" i="64"/>
  <c r="L2371" i="64"/>
  <c r="O2360" i="64"/>
  <c r="L2392" i="64"/>
  <c r="M2360" i="64"/>
  <c r="N2360" i="64"/>
  <c r="P2371" i="64"/>
  <c r="N2414" i="64"/>
  <c r="M2414" i="64"/>
  <c r="P2414" i="64"/>
  <c r="O2414" i="64"/>
  <c r="M2371" i="64"/>
  <c r="K2371" i="64"/>
  <c r="O2371" i="64"/>
  <c r="M2392" i="64"/>
  <c r="N2392" i="64"/>
  <c r="O2392" i="64"/>
  <c r="P2392" i="64"/>
  <c r="M2370" i="64"/>
  <c r="O1141" i="64"/>
  <c r="K1141" i="64"/>
  <c r="M1141" i="64"/>
  <c r="N1139" i="64"/>
  <c r="K1139" i="64"/>
  <c r="L1141" i="64"/>
  <c r="P1141" i="64"/>
  <c r="N1141" i="64"/>
  <c r="M1139" i="64"/>
  <c r="L1139" i="64"/>
  <c r="O1139" i="64"/>
  <c r="CK1153" i="64"/>
  <c r="CK1148" i="64"/>
  <c r="P2205" i="64"/>
  <c r="K778" i="64"/>
  <c r="L774" i="64" s="1"/>
  <c r="K1309" i="64"/>
  <c r="L1309" i="64"/>
  <c r="M1309" i="64"/>
  <c r="N1309" i="64"/>
  <c r="O1309" i="64"/>
  <c r="K774" i="64"/>
  <c r="K763" i="64"/>
  <c r="K770" i="64"/>
  <c r="K1637" i="64"/>
  <c r="K141" i="64"/>
  <c r="P122" i="64"/>
  <c r="P137" i="64"/>
  <c r="O141" i="64"/>
  <c r="P135" i="64"/>
  <c r="P136" i="64"/>
  <c r="P134" i="64"/>
  <c r="M137" i="64"/>
  <c r="N137" i="64"/>
  <c r="O137" i="64"/>
  <c r="M135" i="64"/>
  <c r="N135" i="64"/>
  <c r="O135" i="64"/>
  <c r="M136" i="64"/>
  <c r="N136" i="64"/>
  <c r="O136" i="64"/>
  <c r="CK123" i="64"/>
  <c r="M134" i="64"/>
  <c r="N134" i="64"/>
  <c r="O134" i="64"/>
  <c r="P120" i="64"/>
  <c r="M122" i="64"/>
  <c r="N122" i="64"/>
  <c r="O122" i="64"/>
  <c r="M120" i="64"/>
  <c r="N120" i="64"/>
  <c r="O120" i="64"/>
  <c r="CH140" i="64"/>
  <c r="CH141" i="64" s="1"/>
  <c r="CI138" i="64"/>
  <c r="K343" i="64"/>
  <c r="L343" i="64"/>
  <c r="M343" i="64"/>
  <c r="N343" i="64"/>
  <c r="O343" i="64"/>
  <c r="P343" i="64"/>
  <c r="M2069" i="64"/>
  <c r="N2436" i="64"/>
  <c r="O2966" i="64"/>
  <c r="N2457" i="64"/>
  <c r="O2495" i="64"/>
  <c r="M2457" i="64"/>
  <c r="K2436" i="64"/>
  <c r="O2069" i="64"/>
  <c r="L2436" i="64"/>
  <c r="O2436" i="64"/>
  <c r="L2457" i="64"/>
  <c r="O2457" i="64"/>
  <c r="K2966" i="64"/>
  <c r="L2966" i="64"/>
  <c r="L2495" i="64"/>
  <c r="M2436" i="64"/>
  <c r="P2069" i="64"/>
  <c r="M2495" i="64"/>
  <c r="M2966" i="64"/>
  <c r="P2966" i="64"/>
  <c r="K2457" i="64"/>
  <c r="L2069" i="64"/>
  <c r="N2495" i="64"/>
  <c r="P2495" i="64"/>
  <c r="N2069" i="64"/>
  <c r="N2966" i="64"/>
  <c r="K2069" i="64"/>
  <c r="K2495" i="64"/>
  <c r="K2705" i="64"/>
  <c r="K2067" i="64"/>
  <c r="L2067" i="64"/>
  <c r="L2705" i="64"/>
  <c r="M1381" i="64"/>
  <c r="N1381" i="64"/>
  <c r="O1381" i="64"/>
  <c r="P1381" i="64"/>
  <c r="K1110" i="64"/>
  <c r="CK1088" i="64"/>
  <c r="CJ1109" i="64"/>
  <c r="CJ1110" i="64" s="1"/>
  <c r="L1110" i="64"/>
  <c r="CK1090" i="64"/>
  <c r="CK1107" i="64"/>
  <c r="P1075" i="64"/>
  <c r="P1073" i="64"/>
  <c r="P1072" i="64"/>
  <c r="P1076" i="64"/>
  <c r="M1074" i="64"/>
  <c r="M1072" i="64"/>
  <c r="M1076" i="64"/>
  <c r="CJ1359" i="64"/>
  <c r="CK1358" i="64"/>
  <c r="CK1003" i="64"/>
  <c r="M1007" i="64"/>
  <c r="N1007" i="64"/>
  <c r="O1007" i="64"/>
  <c r="M999" i="64"/>
  <c r="N999" i="64"/>
  <c r="O999" i="64"/>
  <c r="M1003" i="64"/>
  <c r="M20" i="864"/>
  <c r="M100" i="861" s="1"/>
  <c r="P20" i="864"/>
  <c r="P100" i="861" s="1"/>
  <c r="L44" i="863"/>
  <c r="M44" i="863"/>
  <c r="CL17" i="863"/>
  <c r="CL33" i="861" s="1"/>
  <c r="M33" i="863"/>
  <c r="P33" i="863"/>
  <c r="AW277" i="64"/>
  <c r="AX274" i="64"/>
  <c r="AX273" i="64"/>
  <c r="AX256" i="64"/>
  <c r="AX257" i="64"/>
  <c r="AX275" i="64"/>
  <c r="AX276" i="64"/>
  <c r="AX258" i="64"/>
  <c r="AW259" i="64"/>
  <c r="CA3" i="860"/>
  <c r="CA4" i="860" s="1"/>
  <c r="CB2" i="860"/>
  <c r="CA1" i="860"/>
  <c r="CA7" i="860"/>
  <c r="AV965" i="64"/>
  <c r="AW969" i="64" a="1"/>
  <c r="AW969" i="64" s="1"/>
  <c r="AW964" i="64" a="1"/>
  <c r="AW964" i="64" s="1"/>
  <c r="AU2705" i="64"/>
  <c r="AV585" i="64"/>
  <c r="AV2697" i="64"/>
  <c r="AW2689" i="64" a="1"/>
  <c r="AW2689" i="64" s="1"/>
  <c r="AW2690" i="64" a="1"/>
  <c r="AW2690" i="64" s="1"/>
  <c r="AW2691" i="64" a="1"/>
  <c r="AW2691" i="64" s="1"/>
  <c r="AW2692" i="64" a="1"/>
  <c r="AW2692" i="64" s="1"/>
  <c r="AW2693" i="64" a="1"/>
  <c r="AW2693" i="64" s="1"/>
  <c r="AW2688" i="64" a="1"/>
  <c r="AW2688" i="64" s="1"/>
  <c r="AW2694" i="64" a="1"/>
  <c r="AW2694" i="64" s="1"/>
  <c r="AW2695" i="64" a="1"/>
  <c r="AW2695" i="64" s="1"/>
  <c r="AW2696" i="64" a="1"/>
  <c r="AW2696" i="64" s="1"/>
  <c r="AW561" i="64" a="1"/>
  <c r="AW561" i="64" s="1"/>
  <c r="AW584" i="64" a="1"/>
  <c r="AW584" i="64" s="1"/>
  <c r="AW583" i="64" a="1"/>
  <c r="AW583" i="64" s="1"/>
  <c r="AV562" i="64"/>
  <c r="AW2876" i="64"/>
  <c r="AW2842" i="64"/>
  <c r="AV2801" i="64"/>
  <c r="AV2779" i="64"/>
  <c r="AW3134" i="64" a="1"/>
  <c r="AW3134" i="64" s="1"/>
  <c r="AW2780" i="64" a="1"/>
  <c r="AW2780" i="64" s="1"/>
  <c r="AW2800" i="64" a="1"/>
  <c r="AW2800" i="64" s="1"/>
  <c r="CF2459" i="64"/>
  <c r="CG2457" i="64"/>
  <c r="CG2436" i="64"/>
  <c r="CG2438" i="64" s="1"/>
  <c r="CH2416" i="64"/>
  <c r="AS2335" i="64"/>
  <c r="AS2336" i="64" s="1"/>
  <c r="AT2324" i="64"/>
  <c r="AU2322" i="64"/>
  <c r="AU2331" i="64"/>
  <c r="AU2323" i="64"/>
  <c r="AU2332" i="64"/>
  <c r="AW2328" i="64" a="1"/>
  <c r="AW2328" i="64" s="1"/>
  <c r="AW2327" i="64" a="1"/>
  <c r="AW2327" i="64" s="1"/>
  <c r="AW2319" i="64" a="1"/>
  <c r="AW2319" i="64" s="1"/>
  <c r="AW2318" i="64" a="1"/>
  <c r="AW2318" i="64" s="1"/>
  <c r="AV2315" i="64"/>
  <c r="AV2314" i="64"/>
  <c r="AW2309" i="64" a="1"/>
  <c r="AW2309" i="64" s="1"/>
  <c r="AW2310" i="64" a="1"/>
  <c r="AW2310" i="64" s="1"/>
  <c r="AV2822" i="64"/>
  <c r="AW2821" i="64" a="1"/>
  <c r="AW2821" i="64" s="1"/>
  <c r="AW840" i="64" a="1"/>
  <c r="AW840" i="64" s="1"/>
  <c r="AX2591" i="64"/>
  <c r="AX2592" i="64" s="1"/>
  <c r="AV1716" i="64"/>
  <c r="AV2067" i="64"/>
  <c r="AV2230" i="64"/>
  <c r="AV1333" i="64"/>
  <c r="AV842" i="64"/>
  <c r="AV866" i="64"/>
  <c r="AU58" i="64"/>
  <c r="AW835" i="64" a="1"/>
  <c r="AW835" i="64" s="1"/>
  <c r="AW71" i="64" a="1"/>
  <c r="AW71" i="64" s="1"/>
  <c r="AW560" i="64" a="1"/>
  <c r="AW560" i="64" s="1"/>
  <c r="AW51" i="64" a="1"/>
  <c r="AW51" i="64" s="1"/>
  <c r="AW55" i="64" a="1"/>
  <c r="AW55" i="64" s="1"/>
  <c r="AW56" i="64" a="1"/>
  <c r="AW56" i="64" s="1"/>
  <c r="AV52" i="64"/>
  <c r="AW49" i="64" a="1"/>
  <c r="AW49" i="64" s="1"/>
  <c r="AW50" i="64" a="1"/>
  <c r="AW50" i="64" s="1"/>
  <c r="AW865" i="64" a="1"/>
  <c r="AW865" i="64" s="1"/>
  <c r="AW3031" i="64" a="1"/>
  <c r="AW3031" i="64" s="1"/>
  <c r="AW3108" i="64" a="1"/>
  <c r="AW3108" i="64" s="1"/>
  <c r="AW3082" i="64" a="1"/>
  <c r="AW3082" i="64" s="1"/>
  <c r="AW3057" i="64" a="1"/>
  <c r="AW3057" i="64" s="1"/>
  <c r="AW2206" i="64" a="1"/>
  <c r="AW2206" i="64" s="1"/>
  <c r="AW2207" i="64" s="1"/>
  <c r="AW86" i="64" a="1"/>
  <c r="AW86" i="64" s="1"/>
  <c r="AW87" i="64" a="1"/>
  <c r="AW87" i="64" s="1"/>
  <c r="AW88" i="64" a="1"/>
  <c r="AW88" i="64" s="1"/>
  <c r="AW85" i="64" a="1"/>
  <c r="AW85" i="64" s="1"/>
  <c r="AV89" i="64"/>
  <c r="AW2148" i="64" a="1"/>
  <c r="AW2148" i="64" s="1"/>
  <c r="AW2149" i="64" s="1"/>
  <c r="AW537" i="64" a="1"/>
  <c r="AW537" i="64" s="1"/>
  <c r="AW3158" i="64" a="1"/>
  <c r="AW3158" i="64" s="1"/>
  <c r="AW2068" i="64" a="1"/>
  <c r="AW2068" i="64" s="1"/>
  <c r="AW2486" i="64" a="1"/>
  <c r="AW2486" i="64" s="1"/>
  <c r="AW2494" i="64" s="1"/>
  <c r="AW2237" i="64" a="1"/>
  <c r="AW2237" i="64" s="1"/>
  <c r="AW2229" i="64" a="1"/>
  <c r="AW2229" i="64" s="1"/>
  <c r="AW2231" i="64" a="1"/>
  <c r="AW2231" i="64" s="1"/>
  <c r="AW1715" i="64" a="1"/>
  <c r="AW1715" i="64" s="1"/>
  <c r="AW1332" i="64" a="1"/>
  <c r="AW1332" i="64" s="1"/>
  <c r="AX2876" i="64" a="1"/>
  <c r="AW2801" i="64" a="1"/>
  <c r="AX2842" i="64" a="1"/>
  <c r="AW866" i="64" a="1"/>
  <c r="AW538" i="64" a="1"/>
  <c r="AW965" i="64" a="1"/>
  <c r="AW585" i="64" a="1"/>
  <c r="AW2779" i="64" a="1"/>
  <c r="AP888" i="64" a="1"/>
  <c r="AW1333" i="64" a="1"/>
  <c r="CK1359" i="64" a="1"/>
  <c r="AW1716" i="64" a="1"/>
  <c r="AW2230" i="64" a="1"/>
  <c r="AW2822" i="64" a="1"/>
  <c r="AW2315" i="64" a="1"/>
  <c r="AW842" i="64" a="1"/>
  <c r="AW562" i="64" a="1"/>
  <c r="AW2314" i="64" a="1"/>
  <c r="AR1637" i="64" a="1"/>
  <c r="AW2067" i="64" a="1"/>
  <c r="AT16" i="1393" l="1"/>
  <c r="AT17" i="1391"/>
  <c r="CD653" i="64"/>
  <c r="CD657" i="64" s="1"/>
  <c r="CE644" i="64"/>
  <c r="CE648" i="64" s="1"/>
  <c r="CD649" i="64"/>
  <c r="CK1154" i="64" a="1"/>
  <c r="CK1154" i="64" s="1"/>
  <c r="CL1154" i="64" a="1"/>
  <c r="CL1154" i="64" s="1"/>
  <c r="P2562" i="64"/>
  <c r="CL2555" i="64" a="1"/>
  <c r="CL2555" i="64" s="1"/>
  <c r="CL2562" i="64" s="1"/>
  <c r="AR1637" i="64"/>
  <c r="AW538" i="64"/>
  <c r="CA512" i="64"/>
  <c r="CB511" i="64"/>
  <c r="CA514" i="64"/>
  <c r="CE460" i="64"/>
  <c r="CD461" i="64"/>
  <c r="CD463" i="64"/>
  <c r="L2562" i="64"/>
  <c r="AD2555" i="64" a="1"/>
  <c r="AD2555" i="64" s="1"/>
  <c r="AP888" i="64"/>
  <c r="AP1639" i="64"/>
  <c r="AO1546" i="64"/>
  <c r="AO1548" i="64"/>
  <c r="AQ887" i="64" a="1"/>
  <c r="AQ887" i="64" s="1"/>
  <c r="AK771" i="64"/>
  <c r="AL763" i="64"/>
  <c r="AL766" i="64" s="1"/>
  <c r="AL775" i="64" s="1"/>
  <c r="AL777" i="64" s="1"/>
  <c r="AL767" i="64" s="1"/>
  <c r="AL769" i="64" s="1"/>
  <c r="AL770" i="64" s="1"/>
  <c r="AK774" i="64"/>
  <c r="AK778" i="64" s="1"/>
  <c r="AJ783" i="64"/>
  <c r="AJ779" i="64"/>
  <c r="AX205" i="64" a="1"/>
  <c r="AX205" i="64" s="1"/>
  <c r="AO1639" i="64"/>
  <c r="CL93" i="861"/>
  <c r="CK93" i="861"/>
  <c r="CK64" i="861"/>
  <c r="CG1965" i="64"/>
  <c r="P1958" i="64"/>
  <c r="M1788" i="64"/>
  <c r="P1788" i="64"/>
  <c r="P358" i="64"/>
  <c r="B11" i="1225"/>
  <c r="P1545" i="64"/>
  <c r="AG409" i="64"/>
  <c r="CK1259" i="64"/>
  <c r="M1251" i="64"/>
  <c r="M1258" i="64" s="1"/>
  <c r="P1251" i="64"/>
  <c r="P1258" i="64" s="1"/>
  <c r="L1190" i="64"/>
  <c r="O1190" i="64"/>
  <c r="P1190" i="64"/>
  <c r="N1190" i="64"/>
  <c r="M1190" i="64"/>
  <c r="CA2555" i="64" a="1"/>
  <c r="CA2555" i="64" s="1"/>
  <c r="CA2562" i="64" s="1"/>
  <c r="CB2555" i="64" a="1"/>
  <c r="CB2555" i="64" s="1"/>
  <c r="CB2562" i="64" s="1"/>
  <c r="CC2555" i="64" a="1"/>
  <c r="CC2555" i="64" s="1"/>
  <c r="CC2562" i="64" s="1"/>
  <c r="CD2555" i="64" a="1"/>
  <c r="CD2555" i="64" s="1"/>
  <c r="CD2562" i="64" s="1"/>
  <c r="CE2555" i="64" a="1"/>
  <c r="CE2555" i="64" s="1"/>
  <c r="CE2562" i="64" s="1"/>
  <c r="CF2555" i="64" a="1"/>
  <c r="CF2555" i="64" s="1"/>
  <c r="CF2562" i="64" s="1"/>
  <c r="CG2555" i="64" a="1"/>
  <c r="CG2555" i="64" s="1"/>
  <c r="CG2562" i="64" s="1"/>
  <c r="CH2555" i="64" a="1"/>
  <c r="CH2555" i="64" s="1"/>
  <c r="CH2562" i="64" s="1"/>
  <c r="CI2555" i="64" a="1"/>
  <c r="CI2555" i="64" s="1"/>
  <c r="CI2562" i="64" s="1"/>
  <c r="CJ2555" i="64" a="1"/>
  <c r="CJ2555" i="64" s="1"/>
  <c r="CJ2562" i="64" s="1"/>
  <c r="CK2555" i="64" a="1"/>
  <c r="CK2555" i="64" s="1"/>
  <c r="CK2562" i="64" s="1"/>
  <c r="BC2555" i="64" a="1"/>
  <c r="BC2555" i="64" s="1"/>
  <c r="BC2562" i="64" s="1"/>
  <c r="BD2555" i="64" a="1"/>
  <c r="BD2555" i="64" s="1"/>
  <c r="BD2562" i="64" s="1"/>
  <c r="BE2555" i="64" a="1"/>
  <c r="BE2555" i="64" s="1"/>
  <c r="BE2562" i="64" s="1"/>
  <c r="BF2555" i="64" a="1"/>
  <c r="BF2555" i="64" s="1"/>
  <c r="BF2562" i="64" s="1"/>
  <c r="BG2555" i="64" a="1"/>
  <c r="BG2555" i="64" s="1"/>
  <c r="BG2562" i="64" s="1"/>
  <c r="BH2555" i="64" a="1"/>
  <c r="BH2555" i="64" s="1"/>
  <c r="BH2562" i="64" s="1"/>
  <c r="BI2555" i="64" a="1"/>
  <c r="BI2555" i="64" s="1"/>
  <c r="BI2562" i="64" s="1"/>
  <c r="BJ2555" i="64" a="1"/>
  <c r="BJ2555" i="64" s="1"/>
  <c r="BJ2562" i="64" s="1"/>
  <c r="BK2555" i="64" a="1"/>
  <c r="BK2555" i="64" s="1"/>
  <c r="BK2562" i="64" s="1"/>
  <c r="BL2555" i="64" a="1"/>
  <c r="BL2555" i="64" s="1"/>
  <c r="BL2562" i="64" s="1"/>
  <c r="BM2555" i="64" a="1"/>
  <c r="BM2555" i="64" s="1"/>
  <c r="BM2562" i="64" s="1"/>
  <c r="BN2555" i="64" a="1"/>
  <c r="BN2555" i="64" s="1"/>
  <c r="BN2562" i="64" s="1"/>
  <c r="AE2555" i="64" a="1"/>
  <c r="AE2555" i="64" s="1"/>
  <c r="AF2555" i="64" a="1"/>
  <c r="AF2555" i="64" s="1"/>
  <c r="AF2562" i="64" s="1"/>
  <c r="AG2555" i="64" a="1"/>
  <c r="AG2555" i="64" s="1"/>
  <c r="AG2562" i="64" s="1"/>
  <c r="AH2555" i="64" a="1"/>
  <c r="AH2555" i="64" s="1"/>
  <c r="AH2562" i="64" s="1"/>
  <c r="AI2555" i="64" a="1"/>
  <c r="AI2555" i="64" s="1"/>
  <c r="AI2562" i="64" s="1"/>
  <c r="AJ2555" i="64" a="1"/>
  <c r="AJ2555" i="64" s="1"/>
  <c r="AJ2562" i="64" s="1"/>
  <c r="AK2555" i="64" a="1"/>
  <c r="AK2555" i="64" s="1"/>
  <c r="AK2562" i="64" s="1"/>
  <c r="AL2555" i="64" a="1"/>
  <c r="AL2555" i="64" s="1"/>
  <c r="AL2562" i="64" s="1"/>
  <c r="AM2555" i="64" a="1"/>
  <c r="AM2555" i="64" s="1"/>
  <c r="AM2562" i="64" s="1"/>
  <c r="AN2555" i="64" a="1"/>
  <c r="AN2555" i="64" s="1"/>
  <c r="AN2562" i="64" s="1"/>
  <c r="AO2555" i="64" a="1"/>
  <c r="AO2555" i="64" s="1"/>
  <c r="AO2562" i="64" s="1"/>
  <c r="AP2555" i="64" a="1"/>
  <c r="AP2555" i="64" s="1"/>
  <c r="AP2562" i="64" s="1"/>
  <c r="AQ2555" i="64" a="1"/>
  <c r="AQ2555" i="64" s="1"/>
  <c r="AQ2562" i="64" s="1"/>
  <c r="AR2555" i="64" a="1"/>
  <c r="AR2555" i="64" s="1"/>
  <c r="AR2562" i="64" s="1"/>
  <c r="AS2555" i="64" a="1"/>
  <c r="AS2555" i="64" s="1"/>
  <c r="AS2562" i="64" s="1"/>
  <c r="AT2555" i="64" a="1"/>
  <c r="AT2555" i="64" s="1"/>
  <c r="AT2562" i="64" s="1"/>
  <c r="AU2555" i="64" a="1"/>
  <c r="AU2555" i="64" s="1"/>
  <c r="AU2562" i="64" s="1"/>
  <c r="AV2555" i="64" a="1"/>
  <c r="AV2555" i="64" s="1"/>
  <c r="AV2562" i="64" s="1"/>
  <c r="AW2555" i="64" a="1"/>
  <c r="AW2555" i="64" s="1"/>
  <c r="AW2562" i="64" s="1"/>
  <c r="AX2555" i="64" a="1"/>
  <c r="AX2555" i="64" s="1"/>
  <c r="AX2562" i="64" s="1"/>
  <c r="AY2555" i="64" a="1"/>
  <c r="AY2555" i="64" s="1"/>
  <c r="AY2562" i="64" s="1"/>
  <c r="AZ2555" i="64" a="1"/>
  <c r="AZ2555" i="64" s="1"/>
  <c r="AZ2562" i="64" s="1"/>
  <c r="BA2555" i="64" a="1"/>
  <c r="BA2555" i="64" s="1"/>
  <c r="BA2562" i="64" s="1"/>
  <c r="BB2555" i="64" a="1"/>
  <c r="BB2555" i="64" s="1"/>
  <c r="BB2562" i="64" s="1"/>
  <c r="BO2555" i="64" a="1"/>
  <c r="BO2555" i="64" s="1"/>
  <c r="BO2562" i="64" s="1"/>
  <c r="BP2555" i="64" a="1"/>
  <c r="BP2555" i="64" s="1"/>
  <c r="BP2562" i="64" s="1"/>
  <c r="BQ2555" i="64" a="1"/>
  <c r="BQ2555" i="64" s="1"/>
  <c r="BQ2562" i="64" s="1"/>
  <c r="BR2555" i="64" a="1"/>
  <c r="BR2555" i="64" s="1"/>
  <c r="BR2562" i="64" s="1"/>
  <c r="BS2555" i="64" a="1"/>
  <c r="BS2555" i="64" s="1"/>
  <c r="BS2562" i="64" s="1"/>
  <c r="BT2555" i="64" a="1"/>
  <c r="BT2555" i="64" s="1"/>
  <c r="BT2562" i="64" s="1"/>
  <c r="BU2555" i="64" a="1"/>
  <c r="BU2555" i="64" s="1"/>
  <c r="BU2562" i="64" s="1"/>
  <c r="BV2555" i="64" a="1"/>
  <c r="BV2555" i="64" s="1"/>
  <c r="BV2562" i="64" s="1"/>
  <c r="BW2555" i="64" a="1"/>
  <c r="BW2555" i="64" s="1"/>
  <c r="BW2562" i="64" s="1"/>
  <c r="BX2555" i="64" a="1"/>
  <c r="BX2555" i="64" s="1"/>
  <c r="BX2562" i="64" s="1"/>
  <c r="BY2555" i="64" a="1"/>
  <c r="BY2555" i="64" s="1"/>
  <c r="BY2562" i="64" s="1"/>
  <c r="BZ2555" i="64" a="1"/>
  <c r="BZ2555" i="64" s="1"/>
  <c r="BZ2562" i="64" s="1"/>
  <c r="P1139" i="64"/>
  <c r="P2361" i="64"/>
  <c r="P1153" i="64"/>
  <c r="P1148" i="64"/>
  <c r="M2203" i="64"/>
  <c r="P2203" i="64"/>
  <c r="P1309" i="64"/>
  <c r="N1311" i="64"/>
  <c r="P1311" i="64"/>
  <c r="K771" i="64"/>
  <c r="L763" i="64"/>
  <c r="M133" i="64"/>
  <c r="N133" i="64"/>
  <c r="O133" i="64"/>
  <c r="P133" i="64"/>
  <c r="M119" i="64"/>
  <c r="N119" i="64"/>
  <c r="O119" i="64"/>
  <c r="P119" i="64"/>
  <c r="P118" i="64"/>
  <c r="M121" i="64"/>
  <c r="N121" i="64"/>
  <c r="O121" i="64"/>
  <c r="P121" i="64"/>
  <c r="M108" i="64"/>
  <c r="N108" i="64"/>
  <c r="O108" i="64"/>
  <c r="P108" i="64"/>
  <c r="CI140" i="64"/>
  <c r="CI141" i="64" s="1"/>
  <c r="CJ138" i="64"/>
  <c r="M1356" i="64"/>
  <c r="N1356" i="64"/>
  <c r="O1356" i="64"/>
  <c r="P1356" i="64"/>
  <c r="AF2495" i="64" a="1"/>
  <c r="AF2495" i="64" s="1"/>
  <c r="CK1092" i="64"/>
  <c r="CK1109" i="64" s="1"/>
  <c r="CK1110" i="64" s="1"/>
  <c r="P1074" i="64"/>
  <c r="M1106" i="64"/>
  <c r="N1106" i="64"/>
  <c r="O1106" i="64"/>
  <c r="P1106" i="64"/>
  <c r="M1102" i="64"/>
  <c r="N1102" i="64"/>
  <c r="O1102" i="64"/>
  <c r="P1102" i="64"/>
  <c r="M1103" i="64"/>
  <c r="N1103" i="64"/>
  <c r="O1103" i="64"/>
  <c r="P1103" i="64"/>
  <c r="M1104" i="64"/>
  <c r="N1104" i="64"/>
  <c r="O1104" i="64"/>
  <c r="P1104" i="64"/>
  <c r="M1105" i="64"/>
  <c r="N1105" i="64"/>
  <c r="O1105" i="64"/>
  <c r="P1105" i="64"/>
  <c r="M1090" i="64"/>
  <c r="P1090" i="64"/>
  <c r="M1091" i="64"/>
  <c r="P1091" i="64"/>
  <c r="M1087" i="64"/>
  <c r="P1087" i="64"/>
  <c r="M1088" i="64"/>
  <c r="N1088" i="64"/>
  <c r="P1088" i="64"/>
  <c r="L1089" i="64"/>
  <c r="M1089" i="64"/>
  <c r="M1077" i="64"/>
  <c r="N1077" i="64"/>
  <c r="O1077" i="64"/>
  <c r="P1077" i="64"/>
  <c r="CK1359" i="64"/>
  <c r="M1041" i="64"/>
  <c r="N1041" i="64"/>
  <c r="P1041" i="64"/>
  <c r="P1003" i="64"/>
  <c r="P999" i="64"/>
  <c r="M17" i="863"/>
  <c r="P17" i="863"/>
  <c r="AX277" i="64"/>
  <c r="AY273" i="64"/>
  <c r="AY274" i="64"/>
  <c r="AY256" i="64"/>
  <c r="AY257" i="64"/>
  <c r="AY275" i="64"/>
  <c r="AY276" i="64"/>
  <c r="AY258" i="64"/>
  <c r="AX259" i="64"/>
  <c r="CB3" i="860"/>
  <c r="CB4" i="860" s="1"/>
  <c r="CC2" i="860"/>
  <c r="CB1" i="860"/>
  <c r="CB7" i="860"/>
  <c r="AW965" i="64"/>
  <c r="AW975" i="64" s="1"/>
  <c r="AV975" i="64"/>
  <c r="AX969" i="64" a="1"/>
  <c r="AX969" i="64" s="1"/>
  <c r="AX964" i="64" a="1"/>
  <c r="AX964" i="64" s="1"/>
  <c r="AV2705" i="64"/>
  <c r="AW585" i="64"/>
  <c r="AW2697" i="64"/>
  <c r="AX2688" i="64" a="1"/>
  <c r="AX2688" i="64" s="1"/>
  <c r="AX2689" i="64" a="1"/>
  <c r="AX2689" i="64" s="1"/>
  <c r="AX2690" i="64" a="1"/>
  <c r="AX2690" i="64" s="1"/>
  <c r="AX2691" i="64" a="1"/>
  <c r="AX2691" i="64" s="1"/>
  <c r="AX2692" i="64" a="1"/>
  <c r="AX2692" i="64" s="1"/>
  <c r="AX2694" i="64" a="1"/>
  <c r="AX2694" i="64" s="1"/>
  <c r="AX2693" i="64" a="1"/>
  <c r="AX2693" i="64" s="1"/>
  <c r="AX2695" i="64" a="1"/>
  <c r="AX2695" i="64" s="1"/>
  <c r="AX2696" i="64" a="1"/>
  <c r="AX2696" i="64" s="1"/>
  <c r="AX583" i="64" a="1"/>
  <c r="AX583" i="64" s="1"/>
  <c r="AX561" i="64" a="1"/>
  <c r="AX561" i="64" s="1"/>
  <c r="AX584" i="64" a="1"/>
  <c r="AX584" i="64" s="1"/>
  <c r="AW562" i="64"/>
  <c r="AX2842" i="64"/>
  <c r="AX2876" i="64"/>
  <c r="AW2801" i="64"/>
  <c r="AW2779" i="64"/>
  <c r="AX3134" i="64" a="1"/>
  <c r="AX3134" i="64" s="1"/>
  <c r="AX2780" i="64" a="1"/>
  <c r="AX2780" i="64" s="1"/>
  <c r="AX2800" i="64" a="1"/>
  <c r="AX2800" i="64" s="1"/>
  <c r="CG2459" i="64"/>
  <c r="CH2457" i="64"/>
  <c r="CH2436" i="64"/>
  <c r="CH2438" i="64" s="1"/>
  <c r="CI2416" i="64"/>
  <c r="AT2333" i="64"/>
  <c r="AU2324" i="64"/>
  <c r="AV2322" i="64"/>
  <c r="AV2331" i="64"/>
  <c r="AV2323" i="64"/>
  <c r="AV2332" i="64"/>
  <c r="AX2328" i="64" a="1"/>
  <c r="AX2328" i="64" s="1"/>
  <c r="AX2327" i="64" a="1"/>
  <c r="AX2327" i="64" s="1"/>
  <c r="AX2318" i="64" a="1"/>
  <c r="AX2318" i="64" s="1"/>
  <c r="AX2319" i="64" a="1"/>
  <c r="AX2319" i="64" s="1"/>
  <c r="AW2315" i="64"/>
  <c r="AW2314" i="64"/>
  <c r="AX2309" i="64" a="1"/>
  <c r="AX2309" i="64" s="1"/>
  <c r="AX2310" i="64" a="1"/>
  <c r="AX2310" i="64" s="1"/>
  <c r="AW2822" i="64"/>
  <c r="AX2821" i="64" a="1"/>
  <c r="AX2821" i="64" s="1"/>
  <c r="AX840" i="64" a="1"/>
  <c r="AX840" i="64" s="1"/>
  <c r="AY2591" i="64"/>
  <c r="AY2592" i="64" s="1"/>
  <c r="AW2067" i="64"/>
  <c r="AW1716" i="64"/>
  <c r="AW2230" i="64"/>
  <c r="AW1333" i="64"/>
  <c r="AW866" i="64"/>
  <c r="AW842" i="64"/>
  <c r="AV58" i="64"/>
  <c r="AX835" i="64" a="1"/>
  <c r="AX835" i="64" s="1"/>
  <c r="AX71" i="64" a="1"/>
  <c r="AX71" i="64" s="1"/>
  <c r="AX560" i="64" a="1"/>
  <c r="AX560" i="64" s="1"/>
  <c r="AX51" i="64" a="1"/>
  <c r="AX51" i="64" s="1"/>
  <c r="AX55" i="64" a="1"/>
  <c r="AX55" i="64" s="1"/>
  <c r="AX56" i="64" a="1"/>
  <c r="AX56" i="64" s="1"/>
  <c r="AW52" i="64"/>
  <c r="AX49" i="64" a="1"/>
  <c r="AX49" i="64" s="1"/>
  <c r="AX50" i="64" a="1"/>
  <c r="AX50" i="64" s="1"/>
  <c r="AX865" i="64" a="1"/>
  <c r="AX865" i="64" s="1"/>
  <c r="AX3031" i="64" a="1"/>
  <c r="AX3031" i="64" s="1"/>
  <c r="AX3057" i="64" a="1"/>
  <c r="AX3057" i="64" s="1"/>
  <c r="AX3082" i="64" a="1"/>
  <c r="AX3082" i="64" s="1"/>
  <c r="AX3108" i="64" a="1"/>
  <c r="AX3108" i="64" s="1"/>
  <c r="AX2206" i="64" a="1"/>
  <c r="AX2206" i="64" s="1"/>
  <c r="AX2207" i="64" s="1"/>
  <c r="AW89" i="64"/>
  <c r="AX86" i="64" a="1"/>
  <c r="AX86" i="64" s="1"/>
  <c r="AX87" i="64" a="1"/>
  <c r="AX87" i="64" s="1"/>
  <c r="AX88" i="64" a="1"/>
  <c r="AX88" i="64" s="1"/>
  <c r="AX85" i="64" a="1"/>
  <c r="AX85" i="64" s="1"/>
  <c r="AX2148" i="64" a="1"/>
  <c r="AX2148" i="64" s="1"/>
  <c r="AX2149" i="64" s="1"/>
  <c r="AX537" i="64" a="1"/>
  <c r="AX537" i="64" s="1"/>
  <c r="AX3158" i="64" a="1"/>
  <c r="AX3158" i="64" s="1"/>
  <c r="AX2068" i="64" a="1"/>
  <c r="AX2068" i="64" s="1"/>
  <c r="AX2486" i="64" a="1"/>
  <c r="AX2486" i="64" s="1"/>
  <c r="AX2494" i="64" s="1"/>
  <c r="AX2229" i="64" a="1"/>
  <c r="AX2229" i="64" s="1"/>
  <c r="AX2237" i="64" a="1"/>
  <c r="AX2237" i="64" s="1"/>
  <c r="AX2231" i="64" a="1"/>
  <c r="AX2231" i="64" s="1"/>
  <c r="AX1715" i="64" a="1"/>
  <c r="AX1715" i="64" s="1"/>
  <c r="AX1332" i="64" a="1"/>
  <c r="AX1332" i="64" s="1"/>
  <c r="AX2314" i="64" a="1"/>
  <c r="AX2315" i="64" a="1"/>
  <c r="AX538" i="64" a="1"/>
  <c r="AX562" i="64" a="1"/>
  <c r="AQ888" i="64" a="1"/>
  <c r="AX1333" i="64" a="1"/>
  <c r="AX1716" i="64" a="1"/>
  <c r="AY2876" i="64" a="1"/>
  <c r="AX585" i="64" a="1"/>
  <c r="AY2842" i="64" a="1"/>
  <c r="AX866" i="64" a="1"/>
  <c r="AX965" i="64" a="1"/>
  <c r="AX2801" i="64" a="1"/>
  <c r="AX842" i="64" a="1"/>
  <c r="AX2822" i="64" a="1"/>
  <c r="AX2779" i="64" a="1"/>
  <c r="AS1637" i="64" a="1"/>
  <c r="AX2230" i="64" a="1"/>
  <c r="AX2067" i="64" a="1"/>
  <c r="AT17" i="1393" l="1"/>
  <c r="AU13" i="1391"/>
  <c r="AT18" i="1391"/>
  <c r="AT22" i="1391"/>
  <c r="AT18" i="861" s="1"/>
  <c r="BE24" i="861"/>
  <c r="CE653" i="64"/>
  <c r="CE657" i="64" s="1"/>
  <c r="CE649" i="64"/>
  <c r="CF644" i="64"/>
  <c r="CF648" i="64" s="1"/>
  <c r="CL2556" i="64"/>
  <c r="CL2563" i="64" s="1"/>
  <c r="AS1637" i="64"/>
  <c r="AX538" i="64"/>
  <c r="L1639" i="64"/>
  <c r="CF460" i="64"/>
  <c r="CE461" i="64"/>
  <c r="CE463" i="64"/>
  <c r="CB512" i="64"/>
  <c r="CC511" i="64"/>
  <c r="CB514" i="64"/>
  <c r="L1637" i="64"/>
  <c r="AP1542" i="64"/>
  <c r="AP1546" i="64" s="1"/>
  <c r="AQ1542" i="64" s="1"/>
  <c r="AD2562" i="64"/>
  <c r="AD2556" i="64"/>
  <c r="AD2563" i="64" s="1"/>
  <c r="AQ1639" i="64"/>
  <c r="AQ888" i="64"/>
  <c r="AK783" i="64"/>
  <c r="AK779" i="64"/>
  <c r="AL774" i="64"/>
  <c r="AL778" i="64" s="1"/>
  <c r="AL771" i="64"/>
  <c r="AM763" i="64"/>
  <c r="AM766" i="64" s="1"/>
  <c r="AM775" i="64" s="1"/>
  <c r="AM777" i="64" s="1"/>
  <c r="AM767" i="64" s="1"/>
  <c r="AM769" i="64" s="1"/>
  <c r="AM770" i="64" s="1"/>
  <c r="AY205" i="64" a="1"/>
  <c r="AY205" i="64" s="1"/>
  <c r="AR887" i="64" a="1"/>
  <c r="AR887" i="64" s="1"/>
  <c r="M1961" i="64"/>
  <c r="P1961" i="64"/>
  <c r="CH1965" i="64"/>
  <c r="L1545" i="64"/>
  <c r="M1545" i="64"/>
  <c r="BM409" i="64"/>
  <c r="AF409" i="64"/>
  <c r="BL409" i="64"/>
  <c r="BN409" i="64"/>
  <c r="AH409" i="64"/>
  <c r="CH409" i="64"/>
  <c r="BF409" i="64"/>
  <c r="AP409" i="64"/>
  <c r="BV409" i="64"/>
  <c r="BU409" i="64"/>
  <c r="BT409" i="64"/>
  <c r="BK409" i="64"/>
  <c r="BS409" i="64"/>
  <c r="AE409" i="64"/>
  <c r="AE412" i="64"/>
  <c r="BJ409" i="64"/>
  <c r="BR409" i="64"/>
  <c r="BB409" i="64"/>
  <c r="CK409" i="64"/>
  <c r="BI409" i="64"/>
  <c r="BQ409" i="64"/>
  <c r="BA409" i="64"/>
  <c r="CJ409" i="64"/>
  <c r="BH409" i="64"/>
  <c r="BP409" i="64"/>
  <c r="AZ409" i="64"/>
  <c r="CI409" i="64"/>
  <c r="BG409" i="64"/>
  <c r="BO409" i="64"/>
  <c r="AY409" i="64"/>
  <c r="AX409" i="64"/>
  <c r="CG409" i="64"/>
  <c r="BE409" i="64"/>
  <c r="AO409" i="64"/>
  <c r="AW409" i="64"/>
  <c r="CF409" i="64"/>
  <c r="BD409" i="64"/>
  <c r="AN409" i="64"/>
  <c r="AV409" i="64"/>
  <c r="CE409" i="64"/>
  <c r="BC409" i="64"/>
  <c r="AM409" i="64"/>
  <c r="AU409" i="64"/>
  <c r="CD409" i="64"/>
  <c r="BZ409" i="64"/>
  <c r="AL409" i="64"/>
  <c r="AT409" i="64"/>
  <c r="CC409" i="64"/>
  <c r="BY409" i="64"/>
  <c r="AK409" i="64"/>
  <c r="AS409" i="64"/>
  <c r="CB409" i="64"/>
  <c r="BX409" i="64"/>
  <c r="AJ409" i="64"/>
  <c r="AR409" i="64"/>
  <c r="CA409" i="64"/>
  <c r="BW409" i="64"/>
  <c r="AI409" i="64"/>
  <c r="AQ409" i="64"/>
  <c r="M1252" i="64"/>
  <c r="M1259" i="64" s="1"/>
  <c r="P1252" i="64"/>
  <c r="P1259" i="64" s="1"/>
  <c r="BA1190" i="64"/>
  <c r="BA1184" i="64"/>
  <c r="BA1191" i="64" s="1"/>
  <c r="BI1190" i="64"/>
  <c r="BI1184" i="64"/>
  <c r="BI1191" i="64" s="1"/>
  <c r="CD1190" i="64"/>
  <c r="CD1184" i="64"/>
  <c r="CD1191" i="64" s="1"/>
  <c r="BP1190" i="64"/>
  <c r="BP1184" i="64"/>
  <c r="BP1191" i="64" s="1"/>
  <c r="AZ1190" i="64"/>
  <c r="AZ1184" i="64"/>
  <c r="AZ1191" i="64" s="1"/>
  <c r="BH1190" i="64"/>
  <c r="BH1184" i="64"/>
  <c r="BH1191" i="64" s="1"/>
  <c r="CC1190" i="64"/>
  <c r="CC1184" i="64"/>
  <c r="CC1191" i="64" s="1"/>
  <c r="BO1190" i="64"/>
  <c r="BO1184" i="64"/>
  <c r="AY1190" i="64"/>
  <c r="AY1184" i="64"/>
  <c r="AY1191" i="64" s="1"/>
  <c r="BG1190" i="64"/>
  <c r="BG1184" i="64"/>
  <c r="BG1191" i="64" s="1"/>
  <c r="CB1190" i="64"/>
  <c r="CB1184" i="64"/>
  <c r="CB1191" i="64" s="1"/>
  <c r="AX1190" i="64"/>
  <c r="AX1184" i="64"/>
  <c r="AX1191" i="64" s="1"/>
  <c r="BF1190" i="64"/>
  <c r="BF1184" i="64"/>
  <c r="BF1191" i="64" s="1"/>
  <c r="CA1190" i="64"/>
  <c r="CA1184" i="64"/>
  <c r="AO1190" i="64"/>
  <c r="AO1184" i="64"/>
  <c r="AO1191" i="64" s="1"/>
  <c r="AW1190" i="64"/>
  <c r="AW1184" i="64"/>
  <c r="AW1191" i="64" s="1"/>
  <c r="BE1190" i="64"/>
  <c r="BE1184" i="64"/>
  <c r="BE1191" i="64" s="1"/>
  <c r="AN1190" i="64"/>
  <c r="AN1184" i="64"/>
  <c r="AN1191" i="64" s="1"/>
  <c r="AV1190" i="64"/>
  <c r="AV1184" i="64"/>
  <c r="AV1191" i="64" s="1"/>
  <c r="BD1190" i="64"/>
  <c r="BD1184" i="64"/>
  <c r="BD1191" i="64" s="1"/>
  <c r="AM1190" i="64"/>
  <c r="AM1184" i="64"/>
  <c r="AM1191" i="64" s="1"/>
  <c r="AU1190" i="64"/>
  <c r="AU1184" i="64"/>
  <c r="AU1191" i="64" s="1"/>
  <c r="BC1190" i="64"/>
  <c r="BC1184" i="64"/>
  <c r="BZ1190" i="64"/>
  <c r="BZ1184" i="64"/>
  <c r="BZ1191" i="64" s="1"/>
  <c r="AL1190" i="64"/>
  <c r="AL1184" i="64"/>
  <c r="AL1191" i="64" s="1"/>
  <c r="AT1190" i="64"/>
  <c r="AT1184" i="64"/>
  <c r="AT1191" i="64" s="1"/>
  <c r="BY1190" i="64"/>
  <c r="BY1184" i="64"/>
  <c r="BY1191" i="64" s="1"/>
  <c r="AK1190" i="64"/>
  <c r="AK1184" i="64"/>
  <c r="AK1191" i="64" s="1"/>
  <c r="AS1190" i="64"/>
  <c r="AS1184" i="64"/>
  <c r="AS1191" i="64" s="1"/>
  <c r="BN1190" i="64"/>
  <c r="BN1184" i="64"/>
  <c r="BN1191" i="64" s="1"/>
  <c r="BX1190" i="64"/>
  <c r="BX1184" i="64"/>
  <c r="BX1191" i="64" s="1"/>
  <c r="AJ1190" i="64"/>
  <c r="AJ1184" i="64"/>
  <c r="AJ1191" i="64" s="1"/>
  <c r="AR1190" i="64"/>
  <c r="AR1184" i="64"/>
  <c r="AR1191" i="64" s="1"/>
  <c r="CK1190" i="64"/>
  <c r="CK1184" i="64"/>
  <c r="CK1191" i="64" s="1"/>
  <c r="BW1190" i="64"/>
  <c r="BW1184" i="64"/>
  <c r="BW1191" i="64" s="1"/>
  <c r="AI1190" i="64"/>
  <c r="AI1184" i="64"/>
  <c r="AI1191" i="64" s="1"/>
  <c r="AQ1190" i="64"/>
  <c r="AQ1184" i="64"/>
  <c r="CJ1190" i="64"/>
  <c r="CJ1184" i="64"/>
  <c r="CJ1191" i="64" s="1"/>
  <c r="BV1190" i="64"/>
  <c r="BV1184" i="64"/>
  <c r="BV1191" i="64" s="1"/>
  <c r="AH1190" i="64"/>
  <c r="AH1184" i="64"/>
  <c r="AH1191" i="64" s="1"/>
  <c r="CI1190" i="64"/>
  <c r="CI1184" i="64"/>
  <c r="CI1191" i="64" s="1"/>
  <c r="BU1190" i="64"/>
  <c r="BU1184" i="64"/>
  <c r="BU1191" i="64" s="1"/>
  <c r="AG1190" i="64"/>
  <c r="AG1184" i="64"/>
  <c r="AG1191" i="64" s="1"/>
  <c r="BM1190" i="64"/>
  <c r="BM1184" i="64"/>
  <c r="BM1191" i="64" s="1"/>
  <c r="CH1190" i="64"/>
  <c r="CH1184" i="64"/>
  <c r="CH1191" i="64" s="1"/>
  <c r="BT1190" i="64"/>
  <c r="BT1184" i="64"/>
  <c r="BT1191" i="64" s="1"/>
  <c r="AF1190" i="64"/>
  <c r="AF1184" i="64"/>
  <c r="AF1191" i="64" s="1"/>
  <c r="BL1190" i="64"/>
  <c r="BL1184" i="64"/>
  <c r="BL1191" i="64" s="1"/>
  <c r="CG1190" i="64"/>
  <c r="CG1184" i="64"/>
  <c r="CG1191" i="64" s="1"/>
  <c r="BS1190" i="64"/>
  <c r="BS1184" i="64"/>
  <c r="BS1191" i="64" s="1"/>
  <c r="AE1190" i="64"/>
  <c r="AE1184" i="64"/>
  <c r="BK1190" i="64"/>
  <c r="BK1184" i="64"/>
  <c r="BK1191" i="64" s="1"/>
  <c r="CF1190" i="64"/>
  <c r="CF1184" i="64"/>
  <c r="CF1191" i="64" s="1"/>
  <c r="BR1190" i="64"/>
  <c r="BR1184" i="64"/>
  <c r="BR1191" i="64" s="1"/>
  <c r="BB1190" i="64"/>
  <c r="BB1184" i="64"/>
  <c r="BB1191" i="64" s="1"/>
  <c r="BJ1190" i="64"/>
  <c r="BJ1184" i="64"/>
  <c r="BJ1191" i="64" s="1"/>
  <c r="CE1190" i="64"/>
  <c r="CE1184" i="64"/>
  <c r="CE1191" i="64" s="1"/>
  <c r="BQ1190" i="64"/>
  <c r="BQ1184" i="64"/>
  <c r="BQ1191" i="64" s="1"/>
  <c r="AP1190" i="64"/>
  <c r="AP1184" i="64"/>
  <c r="AP1191" i="64" s="1"/>
  <c r="AE2562" i="64"/>
  <c r="BB2556" i="64"/>
  <c r="BB2563" i="64" s="1"/>
  <c r="AL2556" i="64"/>
  <c r="AL2563" i="64" s="1"/>
  <c r="AF2556" i="64"/>
  <c r="AF2563" i="64" s="1"/>
  <c r="BF2556" i="64"/>
  <c r="BF2563" i="64" s="1"/>
  <c r="AK2556" i="64"/>
  <c r="AK2563" i="64" s="1"/>
  <c r="AH2556" i="64"/>
  <c r="AH2563" i="64" s="1"/>
  <c r="AG2556" i="64"/>
  <c r="AG2563" i="64" s="1"/>
  <c r="BE2556" i="64"/>
  <c r="BE2563" i="64" s="1"/>
  <c r="AZ2556" i="64"/>
  <c r="AZ2563" i="64" s="1"/>
  <c r="AJ2556" i="64"/>
  <c r="AJ2563" i="64" s="1"/>
  <c r="BD2556" i="64"/>
  <c r="BD2563" i="64" s="1"/>
  <c r="AY2556" i="64"/>
  <c r="AY2563" i="64" s="1"/>
  <c r="AI2556" i="64"/>
  <c r="AI2563" i="64" s="1"/>
  <c r="BC2556" i="64"/>
  <c r="BC2563" i="64" s="1"/>
  <c r="BZ2556" i="64"/>
  <c r="BZ2563" i="64" s="1"/>
  <c r="AX2556" i="64"/>
  <c r="AX2563" i="64" s="1"/>
  <c r="BY2556" i="64"/>
  <c r="BY2563" i="64" s="1"/>
  <c r="AW2556" i="64"/>
  <c r="AW2563" i="64" s="1"/>
  <c r="CK2556" i="64"/>
  <c r="CK2563" i="64" s="1"/>
  <c r="BX2556" i="64"/>
  <c r="BX2563" i="64" s="1"/>
  <c r="AV2556" i="64"/>
  <c r="AV2563" i="64" s="1"/>
  <c r="CJ2556" i="64"/>
  <c r="CJ2563" i="64" s="1"/>
  <c r="BW2556" i="64"/>
  <c r="BW2563" i="64" s="1"/>
  <c r="AU2556" i="64"/>
  <c r="AU2563" i="64" s="1"/>
  <c r="AE2556" i="64"/>
  <c r="AE2563" i="64" s="1"/>
  <c r="CI2556" i="64"/>
  <c r="CI2563" i="64" s="1"/>
  <c r="BV2556" i="64"/>
  <c r="BV2563" i="64" s="1"/>
  <c r="AT2556" i="64"/>
  <c r="AT2563" i="64" s="1"/>
  <c r="BN2556" i="64"/>
  <c r="BN2563" i="64" s="1"/>
  <c r="CH2556" i="64"/>
  <c r="CH2563" i="64" s="1"/>
  <c r="BU2556" i="64"/>
  <c r="BU2563" i="64" s="1"/>
  <c r="AS2556" i="64"/>
  <c r="AS2563" i="64" s="1"/>
  <c r="BM2556" i="64"/>
  <c r="BM2563" i="64" s="1"/>
  <c r="CG2556" i="64"/>
  <c r="CG2563" i="64" s="1"/>
  <c r="BT2556" i="64"/>
  <c r="BT2563" i="64" s="1"/>
  <c r="AR2556" i="64"/>
  <c r="AR2563" i="64" s="1"/>
  <c r="BL2556" i="64"/>
  <c r="BL2563" i="64" s="1"/>
  <c r="CF2556" i="64"/>
  <c r="CF2563" i="64" s="1"/>
  <c r="BA2556" i="64"/>
  <c r="BA2563" i="64" s="1"/>
  <c r="BS2556" i="64"/>
  <c r="BS2563" i="64" s="1"/>
  <c r="AQ2556" i="64"/>
  <c r="AQ2563" i="64" s="1"/>
  <c r="BK2556" i="64"/>
  <c r="BK2563" i="64" s="1"/>
  <c r="CE2556" i="64"/>
  <c r="CE2563" i="64" s="1"/>
  <c r="BR2556" i="64"/>
  <c r="BR2563" i="64" s="1"/>
  <c r="AP2556" i="64"/>
  <c r="AP2563" i="64" s="1"/>
  <c r="BJ2556" i="64"/>
  <c r="BJ2563" i="64" s="1"/>
  <c r="CD2556" i="64"/>
  <c r="CD2563" i="64" s="1"/>
  <c r="BQ2556" i="64"/>
  <c r="BQ2563" i="64" s="1"/>
  <c r="AO2556" i="64"/>
  <c r="AO2563" i="64" s="1"/>
  <c r="BI2556" i="64"/>
  <c r="BI2563" i="64" s="1"/>
  <c r="CC2556" i="64"/>
  <c r="CC2563" i="64" s="1"/>
  <c r="BP2556" i="64"/>
  <c r="BP2563" i="64" s="1"/>
  <c r="AN2556" i="64"/>
  <c r="AN2563" i="64" s="1"/>
  <c r="BH2556" i="64"/>
  <c r="BH2563" i="64" s="1"/>
  <c r="CB2556" i="64"/>
  <c r="CB2563" i="64" s="1"/>
  <c r="BO2556" i="64"/>
  <c r="BO2563" i="64" s="1"/>
  <c r="AM2556" i="64"/>
  <c r="AM2563" i="64" s="1"/>
  <c r="BG2556" i="64"/>
  <c r="BG2563" i="64" s="1"/>
  <c r="CA2556" i="64"/>
  <c r="CA2563" i="64" s="1"/>
  <c r="P2370" i="64"/>
  <c r="L1148" i="64"/>
  <c r="M1148" i="64"/>
  <c r="M1153" i="64"/>
  <c r="L123" i="64"/>
  <c r="L141" i="64" s="1"/>
  <c r="M123" i="64"/>
  <c r="N123" i="64"/>
  <c r="N141" i="64" s="1"/>
  <c r="P123" i="64"/>
  <c r="CK138" i="64"/>
  <c r="CJ140" i="64"/>
  <c r="CJ141" i="64" s="1"/>
  <c r="AT2335" i="64"/>
  <c r="AT2336" i="64" s="1"/>
  <c r="M1358" i="64"/>
  <c r="N1358" i="64"/>
  <c r="O1358" i="64"/>
  <c r="P1358" i="64"/>
  <c r="P1089" i="64"/>
  <c r="M1109" i="64"/>
  <c r="N1109" i="64"/>
  <c r="N1110" i="64" s="1"/>
  <c r="O1109" i="64"/>
  <c r="O1110" i="64" s="1"/>
  <c r="M1107" i="64"/>
  <c r="N1107" i="64"/>
  <c r="O1107" i="64"/>
  <c r="P1107" i="64"/>
  <c r="M1092" i="64"/>
  <c r="P1092" i="64"/>
  <c r="P1007" i="64"/>
  <c r="M33" i="861"/>
  <c r="P33" i="861"/>
  <c r="AY259" i="64"/>
  <c r="AY277" i="64"/>
  <c r="AZ273" i="64"/>
  <c r="AZ256" i="64"/>
  <c r="AZ274" i="64"/>
  <c r="AZ257" i="64"/>
  <c r="AZ275" i="64"/>
  <c r="AZ258" i="64"/>
  <c r="AZ276" i="64"/>
  <c r="CC1" i="860"/>
  <c r="CC7" i="860"/>
  <c r="CC3" i="860"/>
  <c r="CC4" i="860" s="1"/>
  <c r="CD2" i="860"/>
  <c r="AX965" i="64"/>
  <c r="AY969" i="64" a="1"/>
  <c r="AY969" i="64" s="1"/>
  <c r="AY964" i="64" a="1"/>
  <c r="AY964" i="64" s="1"/>
  <c r="AX585" i="64"/>
  <c r="AW2705" i="64"/>
  <c r="AX2697" i="64"/>
  <c r="AY2688" i="64" a="1"/>
  <c r="AY2688" i="64" s="1"/>
  <c r="AY2689" i="64" a="1"/>
  <c r="AY2689" i="64" s="1"/>
  <c r="AY2690" i="64" a="1"/>
  <c r="AY2690" i="64" s="1"/>
  <c r="AY2691" i="64" a="1"/>
  <c r="AY2691" i="64" s="1"/>
  <c r="AY2692" i="64" a="1"/>
  <c r="AY2692" i="64" s="1"/>
  <c r="AY2693" i="64" a="1"/>
  <c r="AY2693" i="64" s="1"/>
  <c r="AY2695" i="64" a="1"/>
  <c r="AY2695" i="64" s="1"/>
  <c r="AY2696" i="64" a="1"/>
  <c r="AY2696" i="64" s="1"/>
  <c r="AY2694" i="64" a="1"/>
  <c r="AY2694" i="64" s="1"/>
  <c r="AY583" i="64" a="1"/>
  <c r="AY583" i="64" s="1"/>
  <c r="AY561" i="64" a="1"/>
  <c r="AY561" i="64" s="1"/>
  <c r="AY584" i="64" a="1"/>
  <c r="AY584" i="64" s="1"/>
  <c r="AX562" i="64"/>
  <c r="AY2876" i="64"/>
  <c r="AY2842" i="64"/>
  <c r="AX2801" i="64"/>
  <c r="AX2779" i="64"/>
  <c r="AY3134" i="64" a="1"/>
  <c r="AY3134" i="64" s="1"/>
  <c r="AY2780" i="64" a="1"/>
  <c r="AY2780" i="64" s="1"/>
  <c r="AY2800" i="64" a="1"/>
  <c r="AY2800" i="64" s="1"/>
  <c r="CI2457" i="64"/>
  <c r="CH2459" i="64"/>
  <c r="CI2436" i="64"/>
  <c r="CI2438" i="64" s="1"/>
  <c r="CJ2416" i="64"/>
  <c r="AU2333" i="64"/>
  <c r="AU2335" i="64" s="1"/>
  <c r="AU2336" i="64" s="1"/>
  <c r="AV2324" i="64"/>
  <c r="AW2322" i="64"/>
  <c r="AW2331" i="64"/>
  <c r="AW2323" i="64"/>
  <c r="AW2332" i="64"/>
  <c r="AY2328" i="64" a="1"/>
  <c r="AY2328" i="64" s="1"/>
  <c r="AY2327" i="64" a="1"/>
  <c r="AY2327" i="64" s="1"/>
  <c r="AY2319" i="64" a="1"/>
  <c r="AY2319" i="64" s="1"/>
  <c r="AY2318" i="64" a="1"/>
  <c r="AY2318" i="64" s="1"/>
  <c r="AX2315" i="64"/>
  <c r="AX2314" i="64"/>
  <c r="AY2309" i="64" a="1"/>
  <c r="AY2309" i="64" s="1"/>
  <c r="AY2310" i="64" a="1"/>
  <c r="AY2310" i="64" s="1"/>
  <c r="AX2822" i="64"/>
  <c r="AY2821" i="64" a="1"/>
  <c r="AY2821" i="64" s="1"/>
  <c r="AY840" i="64" a="1"/>
  <c r="AY840" i="64" s="1"/>
  <c r="AZ2591" i="64"/>
  <c r="AZ2592" i="64" s="1"/>
  <c r="AX2067" i="64"/>
  <c r="AX1716" i="64"/>
  <c r="AX2230" i="64"/>
  <c r="AX1333" i="64"/>
  <c r="AX866" i="64"/>
  <c r="AX842" i="64"/>
  <c r="AW58" i="64"/>
  <c r="AY835" i="64" a="1"/>
  <c r="AY835" i="64" s="1"/>
  <c r="AY71" i="64" a="1"/>
  <c r="AY71" i="64" s="1"/>
  <c r="AY560" i="64" a="1"/>
  <c r="AY560" i="64" s="1"/>
  <c r="AY51" i="64" a="1"/>
  <c r="AY51" i="64" s="1"/>
  <c r="AY55" i="64" a="1"/>
  <c r="AY55" i="64" s="1"/>
  <c r="AY56" i="64" a="1"/>
  <c r="AY56" i="64" s="1"/>
  <c r="AX52" i="64"/>
  <c r="AY50" i="64" a="1"/>
  <c r="AY50" i="64" s="1"/>
  <c r="AY49" i="64" a="1"/>
  <c r="AY49" i="64" s="1"/>
  <c r="AY865" i="64" a="1"/>
  <c r="AY865" i="64" s="1"/>
  <c r="AY3031" i="64" a="1"/>
  <c r="AY3031" i="64" s="1"/>
  <c r="AY3057" i="64" a="1"/>
  <c r="AY3057" i="64" s="1"/>
  <c r="AY3108" i="64" a="1"/>
  <c r="AY3108" i="64" s="1"/>
  <c r="AY3082" i="64" a="1"/>
  <c r="AY3082" i="64" s="1"/>
  <c r="AY2206" i="64" a="1"/>
  <c r="AY2206" i="64" s="1"/>
  <c r="AY2207" i="64" s="1"/>
  <c r="AX89" i="64"/>
  <c r="AY86" i="64" a="1"/>
  <c r="AY86" i="64" s="1"/>
  <c r="AY87" i="64" a="1"/>
  <c r="AY87" i="64" s="1"/>
  <c r="AY88" i="64" a="1"/>
  <c r="AY88" i="64" s="1"/>
  <c r="AY85" i="64" a="1"/>
  <c r="AY85" i="64" s="1"/>
  <c r="AY2148" i="64" a="1"/>
  <c r="AY2148" i="64" s="1"/>
  <c r="AY2149" i="64" s="1"/>
  <c r="AY537" i="64" a="1"/>
  <c r="AY537" i="64" s="1"/>
  <c r="AY3158" i="64" a="1"/>
  <c r="AY3158" i="64" s="1"/>
  <c r="AY2068" i="64" a="1"/>
  <c r="AY2068" i="64" s="1"/>
  <c r="AY2486" i="64" a="1"/>
  <c r="AY2486" i="64" s="1"/>
  <c r="AY2494" i="64" s="1"/>
  <c r="AY2231" i="64" a="1"/>
  <c r="AY2231" i="64" s="1"/>
  <c r="AY2229" i="64" a="1"/>
  <c r="AY2229" i="64" s="1"/>
  <c r="AY2237" i="64" a="1"/>
  <c r="AY2237" i="64" s="1"/>
  <c r="AY1715" i="64" a="1"/>
  <c r="AY1715" i="64" s="1"/>
  <c r="AY1332" i="64" a="1"/>
  <c r="AY1332" i="64" s="1"/>
  <c r="AR888" i="64" a="1"/>
  <c r="AZ2876" i="64" a="1"/>
  <c r="AY2315" i="64" a="1"/>
  <c r="AY562" i="64" a="1"/>
  <c r="AY842" i="64" a="1"/>
  <c r="AY2801" i="64" a="1"/>
  <c r="AY965" i="64" a="1"/>
  <c r="AZ2842" i="64" a="1"/>
  <c r="AY866" i="64" a="1"/>
  <c r="AT1637" i="64" a="1"/>
  <c r="AY585" i="64" a="1"/>
  <c r="AY2779" i="64" a="1"/>
  <c r="AY2822" i="64" a="1"/>
  <c r="AY2230" i="64" a="1"/>
  <c r="AY1333" i="64" a="1"/>
  <c r="AY538" i="64" a="1"/>
  <c r="AY2314" i="64" a="1"/>
  <c r="AY1716" i="64" a="1"/>
  <c r="AY2067" i="64" a="1"/>
  <c r="AU13" i="1393" l="1"/>
  <c r="AT18" i="1393"/>
  <c r="AT22" i="1393"/>
  <c r="AT19" i="861" s="1"/>
  <c r="AU16" i="1391"/>
  <c r="CF649" i="64"/>
  <c r="CG644" i="64"/>
  <c r="CG648" i="64" s="1"/>
  <c r="CF653" i="64"/>
  <c r="CF657" i="64" s="1"/>
  <c r="AT1637" i="64"/>
  <c r="AY538" i="64"/>
  <c r="CC512" i="64"/>
  <c r="CD511" i="64"/>
  <c r="CC514" i="64"/>
  <c r="CF461" i="64"/>
  <c r="CG460" i="64"/>
  <c r="CF463" i="64"/>
  <c r="L1546" i="64"/>
  <c r="M1542" i="64" s="1"/>
  <c r="AP1548" i="64"/>
  <c r="AR888" i="64"/>
  <c r="AL783" i="64"/>
  <c r="AL779" i="64"/>
  <c r="AM774" i="64"/>
  <c r="AM778" i="64" s="1"/>
  <c r="AZ205" i="64" a="1"/>
  <c r="AZ205" i="64" s="1"/>
  <c r="AS887" i="64" a="1"/>
  <c r="AS887" i="64" s="1"/>
  <c r="AQ1546" i="64"/>
  <c r="AR1542" i="64" s="1"/>
  <c r="AQ1548" i="64"/>
  <c r="AN763" i="64"/>
  <c r="AM771" i="64"/>
  <c r="CL64" i="861"/>
  <c r="L1961" i="64"/>
  <c r="K1961" i="64"/>
  <c r="T1966" i="64"/>
  <c r="CI1965" i="64"/>
  <c r="AE410" i="64"/>
  <c r="AF406" i="64" s="1"/>
  <c r="P409" i="64"/>
  <c r="N409" i="64"/>
  <c r="M409" i="64"/>
  <c r="O409" i="64"/>
  <c r="L409" i="64"/>
  <c r="BO1191" i="64"/>
  <c r="O1184" i="64"/>
  <c r="O1191" i="64" s="1"/>
  <c r="CA1191" i="64"/>
  <c r="P1184" i="64"/>
  <c r="P1191" i="64" s="1"/>
  <c r="BC1191" i="64"/>
  <c r="N1184" i="64"/>
  <c r="N1191" i="64" s="1"/>
  <c r="AQ1191" i="64"/>
  <c r="M1184" i="64"/>
  <c r="M1191" i="64" s="1"/>
  <c r="K1184" i="64"/>
  <c r="K1191" i="64" s="1"/>
  <c r="AE1191" i="64"/>
  <c r="L1184" i="64"/>
  <c r="L1191" i="64" s="1"/>
  <c r="P2556" i="64"/>
  <c r="P2563" i="64" s="1"/>
  <c r="K2556" i="64"/>
  <c r="K2563" i="64" s="1"/>
  <c r="M2556" i="64"/>
  <c r="M2563" i="64" s="1"/>
  <c r="L2556" i="64"/>
  <c r="L2563" i="64" s="1"/>
  <c r="O2556" i="64"/>
  <c r="O2563" i="64" s="1"/>
  <c r="N2556" i="64"/>
  <c r="N2563" i="64" s="1"/>
  <c r="M1154" i="64"/>
  <c r="P1154" i="64"/>
  <c r="CK140" i="64"/>
  <c r="CK141" i="64" s="1"/>
  <c r="M1359" i="64"/>
  <c r="N1359" i="64"/>
  <c r="O1359" i="64"/>
  <c r="P1359" i="64"/>
  <c r="AG2495" i="64" a="1"/>
  <c r="AG2495" i="64" s="1"/>
  <c r="P1109" i="64"/>
  <c r="P1110" i="64" s="1"/>
  <c r="M1110" i="64"/>
  <c r="AZ277" i="64"/>
  <c r="BA273" i="64"/>
  <c r="BA274" i="64"/>
  <c r="BA256" i="64"/>
  <c r="BA257" i="64"/>
  <c r="BA275" i="64"/>
  <c r="BA276" i="64"/>
  <c r="BA258" i="64"/>
  <c r="AZ259" i="64"/>
  <c r="CD1" i="860"/>
  <c r="CD7" i="860"/>
  <c r="CD3" i="860"/>
  <c r="CD4" i="860" s="1"/>
  <c r="CE2" i="860"/>
  <c r="AY965" i="64"/>
  <c r="AY975" i="64" s="1"/>
  <c r="AX975" i="64"/>
  <c r="AZ969" i="64" a="1"/>
  <c r="AZ969" i="64" s="1"/>
  <c r="AZ964" i="64" a="1"/>
  <c r="AZ964" i="64" s="1"/>
  <c r="AX2705" i="64"/>
  <c r="AY585" i="64"/>
  <c r="AY2697" i="64"/>
  <c r="AZ2688" i="64" a="1"/>
  <c r="AZ2688" i="64" s="1"/>
  <c r="AZ2689" i="64" a="1"/>
  <c r="AZ2689" i="64" s="1"/>
  <c r="AZ2694" i="64" a="1"/>
  <c r="AZ2694" i="64" s="1"/>
  <c r="AZ2691" i="64" a="1"/>
  <c r="AZ2691" i="64" s="1"/>
  <c r="AZ2693" i="64" a="1"/>
  <c r="AZ2693" i="64" s="1"/>
  <c r="AZ2695" i="64" a="1"/>
  <c r="AZ2695" i="64" s="1"/>
  <c r="AZ2696" i="64" a="1"/>
  <c r="AZ2696" i="64" s="1"/>
  <c r="AZ2690" i="64" a="1"/>
  <c r="AZ2690" i="64" s="1"/>
  <c r="AZ2692" i="64" a="1"/>
  <c r="AZ2692" i="64" s="1"/>
  <c r="AZ583" i="64" a="1"/>
  <c r="AZ583" i="64" s="1"/>
  <c r="AZ561" i="64" a="1"/>
  <c r="AZ561" i="64" s="1"/>
  <c r="AZ584" i="64" a="1"/>
  <c r="AZ584" i="64" s="1"/>
  <c r="AY562" i="64"/>
  <c r="AZ2842" i="64"/>
  <c r="AZ2876" i="64"/>
  <c r="AY2801" i="64"/>
  <c r="AY2779" i="64"/>
  <c r="AZ3134" i="64" a="1"/>
  <c r="AZ3134" i="64" s="1"/>
  <c r="AZ2780" i="64" a="1"/>
  <c r="AZ2780" i="64" s="1"/>
  <c r="AZ2800" i="64" a="1"/>
  <c r="AZ2800" i="64" s="1"/>
  <c r="CI2459" i="64"/>
  <c r="CJ2457" i="64"/>
  <c r="CJ2436" i="64"/>
  <c r="CJ2438" i="64" s="1"/>
  <c r="CK2416" i="64"/>
  <c r="AV2333" i="64"/>
  <c r="AV2335" i="64" s="1"/>
  <c r="AW2324" i="64"/>
  <c r="AX2323" i="64"/>
  <c r="AX2332" i="64"/>
  <c r="AX2322" i="64"/>
  <c r="AX2331" i="64"/>
  <c r="AZ2327" i="64" a="1"/>
  <c r="AZ2327" i="64" s="1"/>
  <c r="AZ2328" i="64" a="1"/>
  <c r="AZ2328" i="64" s="1"/>
  <c r="AZ2319" i="64" a="1"/>
  <c r="AZ2319" i="64" s="1"/>
  <c r="AZ2318" i="64" a="1"/>
  <c r="AZ2318" i="64" s="1"/>
  <c r="AY2315" i="64"/>
  <c r="AY2314" i="64"/>
  <c r="AZ2309" i="64" a="1"/>
  <c r="AZ2309" i="64" s="1"/>
  <c r="AZ2310" i="64" a="1"/>
  <c r="AZ2310" i="64" s="1"/>
  <c r="AY2822" i="64"/>
  <c r="AZ2821" i="64" a="1"/>
  <c r="AZ2821" i="64" s="1"/>
  <c r="AZ840" i="64" a="1"/>
  <c r="AZ840" i="64" s="1"/>
  <c r="BA2591" i="64"/>
  <c r="BA2592" i="64" s="1"/>
  <c r="AY2230" i="64"/>
  <c r="AY2067" i="64"/>
  <c r="AY1716" i="64"/>
  <c r="AY1333" i="64"/>
  <c r="AY842" i="64"/>
  <c r="AY866" i="64"/>
  <c r="AX58" i="64"/>
  <c r="AZ835" i="64" a="1"/>
  <c r="AZ835" i="64" s="1"/>
  <c r="AZ71" i="64" a="1"/>
  <c r="AZ71" i="64" s="1"/>
  <c r="AZ560" i="64" a="1"/>
  <c r="AZ560" i="64" s="1"/>
  <c r="AZ51" i="64" a="1"/>
  <c r="AZ51" i="64" s="1"/>
  <c r="AZ56" i="64" a="1"/>
  <c r="AZ56" i="64" s="1"/>
  <c r="AZ55" i="64" a="1"/>
  <c r="AZ55" i="64" s="1"/>
  <c r="AY52" i="64"/>
  <c r="AZ49" i="64" a="1"/>
  <c r="AZ49" i="64" s="1"/>
  <c r="AZ50" i="64" a="1"/>
  <c r="AZ50" i="64" s="1"/>
  <c r="AZ865" i="64" a="1"/>
  <c r="AZ865" i="64" s="1"/>
  <c r="AZ3031" i="64" a="1"/>
  <c r="AZ3031" i="64" s="1"/>
  <c r="AZ3108" i="64" a="1"/>
  <c r="AZ3108" i="64" s="1"/>
  <c r="AZ3082" i="64" a="1"/>
  <c r="AZ3082" i="64" s="1"/>
  <c r="AZ3057" i="64" a="1"/>
  <c r="AZ3057" i="64" s="1"/>
  <c r="AZ2206" i="64" a="1"/>
  <c r="AZ2206" i="64" s="1"/>
  <c r="AZ2207" i="64" s="1"/>
  <c r="AY89" i="64"/>
  <c r="AZ85" i="64" a="1"/>
  <c r="AZ85" i="64" s="1"/>
  <c r="AZ86" i="64" a="1"/>
  <c r="AZ86" i="64" s="1"/>
  <c r="AZ87" i="64" a="1"/>
  <c r="AZ87" i="64" s="1"/>
  <c r="AZ88" i="64" a="1"/>
  <c r="AZ88" i="64" s="1"/>
  <c r="AZ2148" i="64" a="1"/>
  <c r="AZ2148" i="64" s="1"/>
  <c r="AZ2149" i="64" s="1"/>
  <c r="AZ537" i="64" a="1"/>
  <c r="AZ537" i="64" s="1"/>
  <c r="AZ3158" i="64" a="1"/>
  <c r="AZ3158" i="64" s="1"/>
  <c r="AZ2068" i="64" a="1"/>
  <c r="AZ2068" i="64" s="1"/>
  <c r="AZ2486" i="64" a="1"/>
  <c r="AZ2486" i="64" s="1"/>
  <c r="AZ2494" i="64" s="1"/>
  <c r="AZ2231" i="64" a="1"/>
  <c r="AZ2231" i="64" s="1"/>
  <c r="AZ2237" i="64" a="1"/>
  <c r="AZ2237" i="64" s="1"/>
  <c r="AZ2229" i="64" a="1"/>
  <c r="AZ2229" i="64" s="1"/>
  <c r="AZ1715" i="64" a="1"/>
  <c r="AZ1715" i="64" s="1"/>
  <c r="AZ1332" i="64" a="1"/>
  <c r="AZ1332" i="64" s="1"/>
  <c r="AZ2779" i="64" a="1"/>
  <c r="AZ866" i="64" a="1"/>
  <c r="BA2842" i="64" a="1"/>
  <c r="AZ2230" i="64" a="1"/>
  <c r="AZ1716" i="64" a="1"/>
  <c r="AZ1333" i="64" a="1"/>
  <c r="AZ2315" i="64" a="1"/>
  <c r="AU1637" i="64" a="1"/>
  <c r="AZ965" i="64" a="1"/>
  <c r="AZ562" i="64" a="1"/>
  <c r="AS888" i="64" a="1"/>
  <c r="BA2876" i="64" a="1"/>
  <c r="AZ842" i="64" a="1"/>
  <c r="AZ2314" i="64" a="1"/>
  <c r="AZ2801" i="64" a="1"/>
  <c r="AZ2822" i="64" a="1"/>
  <c r="AZ585" i="64" a="1"/>
  <c r="AZ2067" i="64" a="1"/>
  <c r="AZ538" i="64" a="1"/>
  <c r="AU16" i="1393" l="1"/>
  <c r="AU17" i="1391"/>
  <c r="BF24" i="861"/>
  <c r="CG653" i="64"/>
  <c r="CG657" i="64" s="1"/>
  <c r="CG649" i="64"/>
  <c r="CH644" i="64"/>
  <c r="CH648" i="64" s="1"/>
  <c r="AU1637" i="64"/>
  <c r="AZ538" i="64"/>
  <c r="CH460" i="64"/>
  <c r="CG461" i="64"/>
  <c r="CG463" i="64"/>
  <c r="CE511" i="64"/>
  <c r="CD512" i="64"/>
  <c r="CD514" i="64"/>
  <c r="AS888" i="64"/>
  <c r="AS1639" i="64"/>
  <c r="BA205" i="64" a="1"/>
  <c r="BA205" i="64" s="1"/>
  <c r="AN766" i="64"/>
  <c r="AN775" i="64" s="1"/>
  <c r="AN777" i="64" s="1"/>
  <c r="AN767" i="64" s="1"/>
  <c r="AN769" i="64" s="1"/>
  <c r="AN770" i="64" s="1"/>
  <c r="AM783" i="64"/>
  <c r="AM779" i="64"/>
  <c r="AN774" i="64"/>
  <c r="AR1546" i="64"/>
  <c r="AS1542" i="64" s="1"/>
  <c r="AR1548" i="64"/>
  <c r="AT887" i="64" a="1"/>
  <c r="AT887" i="64" s="1"/>
  <c r="AR1639" i="64"/>
  <c r="U1966" i="64"/>
  <c r="T1967" i="64"/>
  <c r="CJ1965" i="64"/>
  <c r="AF410" i="64"/>
  <c r="AG406" i="64" s="1"/>
  <c r="AG410" i="64" s="1"/>
  <c r="AH406" i="64" s="1"/>
  <c r="AH410" i="64" s="1"/>
  <c r="AF412" i="64"/>
  <c r="M138" i="64"/>
  <c r="N138" i="64"/>
  <c r="O138" i="64"/>
  <c r="P138" i="64"/>
  <c r="BA277" i="64"/>
  <c r="BB273" i="64"/>
  <c r="BB256" i="64"/>
  <c r="BB274" i="64"/>
  <c r="BB257" i="64"/>
  <c r="BB275" i="64"/>
  <c r="BB258" i="64"/>
  <c r="BB276" i="64"/>
  <c r="BA259" i="64"/>
  <c r="CE1" i="860"/>
  <c r="CE7" i="860"/>
  <c r="CE3" i="860"/>
  <c r="CE4" i="860" s="1"/>
  <c r="CF2" i="860"/>
  <c r="AZ965" i="64"/>
  <c r="AZ975" i="64" s="1"/>
  <c r="BA969" i="64" a="1"/>
  <c r="BA969" i="64" s="1"/>
  <c r="BA964" i="64" a="1"/>
  <c r="BA964" i="64" s="1"/>
  <c r="AZ585" i="64"/>
  <c r="AY2705" i="64"/>
  <c r="BA2688" i="64" a="1"/>
  <c r="BA2688" i="64" s="1"/>
  <c r="BA2689" i="64" a="1"/>
  <c r="BA2689" i="64" s="1"/>
  <c r="BA2690" i="64" a="1"/>
  <c r="BA2690" i="64" s="1"/>
  <c r="BA2691" i="64" a="1"/>
  <c r="BA2691" i="64" s="1"/>
  <c r="BA2692" i="64" a="1"/>
  <c r="BA2692" i="64" s="1"/>
  <c r="BA2693" i="64" a="1"/>
  <c r="BA2693" i="64" s="1"/>
  <c r="BA2695" i="64" a="1"/>
  <c r="BA2695" i="64" s="1"/>
  <c r="BA2696" i="64" a="1"/>
  <c r="BA2696" i="64" s="1"/>
  <c r="BA2694" i="64" a="1"/>
  <c r="BA2694" i="64" s="1"/>
  <c r="AZ2697" i="64"/>
  <c r="BA584" i="64" a="1"/>
  <c r="BA584" i="64" s="1"/>
  <c r="BA583" i="64" a="1"/>
  <c r="BA583" i="64" s="1"/>
  <c r="BA561" i="64" a="1"/>
  <c r="BA561" i="64" s="1"/>
  <c r="AZ562" i="64"/>
  <c r="BA2876" i="64"/>
  <c r="BA2842" i="64"/>
  <c r="AZ2801" i="64"/>
  <c r="AZ2779" i="64"/>
  <c r="BA3134" i="64" a="1"/>
  <c r="BA3134" i="64" s="1"/>
  <c r="BA2780" i="64" a="1"/>
  <c r="BA2780" i="64" s="1"/>
  <c r="BA2800" i="64" a="1"/>
  <c r="BA2800" i="64" s="1"/>
  <c r="CJ2459" i="64"/>
  <c r="CK2457" i="64"/>
  <c r="CL2457" i="64" s="1"/>
  <c r="CL2459" i="64" s="1"/>
  <c r="CK2436" i="64"/>
  <c r="AV2336" i="64"/>
  <c r="AW2333" i="64"/>
  <c r="AW2335" i="64" s="1"/>
  <c r="AX2324" i="64"/>
  <c r="AY2322" i="64"/>
  <c r="AY2331" i="64"/>
  <c r="AY2323" i="64"/>
  <c r="AY2332" i="64"/>
  <c r="BA2328" i="64" a="1"/>
  <c r="BA2328" i="64" s="1"/>
  <c r="BA2327" i="64" a="1"/>
  <c r="BA2327" i="64" s="1"/>
  <c r="BA2318" i="64" a="1"/>
  <c r="BA2318" i="64" s="1"/>
  <c r="BA2319" i="64" a="1"/>
  <c r="BA2319" i="64" s="1"/>
  <c r="AZ2315" i="64"/>
  <c r="AZ2314" i="64"/>
  <c r="BA2309" i="64" a="1"/>
  <c r="BA2309" i="64" s="1"/>
  <c r="BA2310" i="64" a="1"/>
  <c r="BA2310" i="64" s="1"/>
  <c r="AZ2822" i="64"/>
  <c r="BA2821" i="64" a="1"/>
  <c r="BA2821" i="64" s="1"/>
  <c r="BA840" i="64" a="1"/>
  <c r="BA840" i="64" s="1"/>
  <c r="BB2591" i="64"/>
  <c r="BB2592" i="64" s="1"/>
  <c r="AZ2067" i="64"/>
  <c r="AZ1716" i="64"/>
  <c r="AZ2230" i="64"/>
  <c r="AZ1333" i="64"/>
  <c r="AZ842" i="64"/>
  <c r="AZ866" i="64"/>
  <c r="AY58" i="64"/>
  <c r="BA835" i="64" a="1"/>
  <c r="BA835" i="64" s="1"/>
  <c r="BA71" i="64" a="1"/>
  <c r="BA71" i="64" s="1"/>
  <c r="BA560" i="64" a="1"/>
  <c r="BA560" i="64" s="1"/>
  <c r="BA51" i="64" a="1"/>
  <c r="BA51" i="64" s="1"/>
  <c r="BA56" i="64" a="1"/>
  <c r="BA56" i="64" s="1"/>
  <c r="BA55" i="64" a="1"/>
  <c r="BA55" i="64" s="1"/>
  <c r="AZ52" i="64"/>
  <c r="BA49" i="64" a="1"/>
  <c r="BA49" i="64" s="1"/>
  <c r="BA50" i="64" a="1"/>
  <c r="BA50" i="64" s="1"/>
  <c r="BA865" i="64" a="1"/>
  <c r="BA865" i="64" s="1"/>
  <c r="BA3031" i="64" a="1"/>
  <c r="BA3031" i="64" s="1"/>
  <c r="BA3108" i="64" a="1"/>
  <c r="BA3108" i="64" s="1"/>
  <c r="BA3082" i="64" a="1"/>
  <c r="BA3082" i="64" s="1"/>
  <c r="BA3057" i="64" a="1"/>
  <c r="BA3057" i="64" s="1"/>
  <c r="BA2206" i="64" a="1"/>
  <c r="BA2206" i="64" s="1"/>
  <c r="BA2207" i="64" s="1"/>
  <c r="BA85" i="64" a="1"/>
  <c r="BA85" i="64" s="1"/>
  <c r="BA86" i="64" a="1"/>
  <c r="BA86" i="64" s="1"/>
  <c r="BA87" i="64" a="1"/>
  <c r="BA87" i="64" s="1"/>
  <c r="BA88" i="64" a="1"/>
  <c r="BA88" i="64" s="1"/>
  <c r="AZ89" i="64"/>
  <c r="BA2148" i="64" a="1"/>
  <c r="BA2148" i="64" s="1"/>
  <c r="BA2149" i="64" s="1"/>
  <c r="BA537" i="64" a="1"/>
  <c r="BA537" i="64" s="1"/>
  <c r="BA3158" i="64" a="1"/>
  <c r="BA3158" i="64" s="1"/>
  <c r="BA2068" i="64" a="1"/>
  <c r="BA2068" i="64" s="1"/>
  <c r="BA2486" i="64" a="1"/>
  <c r="BA2486" i="64" s="1"/>
  <c r="BA2494" i="64" s="1"/>
  <c r="BA2231" i="64" a="1"/>
  <c r="BA2231" i="64" s="1"/>
  <c r="BA2237" i="64" a="1"/>
  <c r="BA2237" i="64" s="1"/>
  <c r="BA2229" i="64" a="1"/>
  <c r="BA2229" i="64" s="1"/>
  <c r="BA1715" i="64" a="1"/>
  <c r="BA1715" i="64" s="1"/>
  <c r="BA1332" i="64" a="1"/>
  <c r="BA1332" i="64" s="1"/>
  <c r="BB2842" i="64" a="1"/>
  <c r="BA2314" i="64" a="1"/>
  <c r="BA585" i="64" a="1"/>
  <c r="BA2822" i="64" a="1"/>
  <c r="BA562" i="64" a="1"/>
  <c r="BA842" i="64" a="1"/>
  <c r="BA1333" i="64" a="1"/>
  <c r="BA2801" i="64" a="1"/>
  <c r="BA2230" i="64" a="1"/>
  <c r="BA965" i="64" a="1"/>
  <c r="BB2876" i="64" a="1"/>
  <c r="BA866" i="64" a="1"/>
  <c r="AT888" i="64" a="1"/>
  <c r="BA2779" i="64" a="1"/>
  <c r="AV1637" i="64" a="1"/>
  <c r="BA1716" i="64" a="1"/>
  <c r="BA538" i="64" a="1"/>
  <c r="BA2315" i="64" a="1"/>
  <c r="BA2067" i="64" a="1"/>
  <c r="AU17" i="1393" l="1"/>
  <c r="AV13" i="1391"/>
  <c r="AU18" i="1391"/>
  <c r="AU22" i="1391"/>
  <c r="AU18" i="861" s="1"/>
  <c r="CH653" i="64"/>
  <c r="CH657" i="64" s="1"/>
  <c r="CH649" i="64"/>
  <c r="CI644" i="64"/>
  <c r="CI648" i="64" s="1"/>
  <c r="CK2438" i="64"/>
  <c r="CL2436" i="64"/>
  <c r="CL2438" i="64" s="1"/>
  <c r="AV1637" i="64"/>
  <c r="BA538" i="64"/>
  <c r="CF511" i="64"/>
  <c r="CE512" i="64"/>
  <c r="CE514" i="64"/>
  <c r="CI460" i="64"/>
  <c r="CH461" i="64"/>
  <c r="CH463" i="64"/>
  <c r="AT888" i="64"/>
  <c r="AT1639" i="64"/>
  <c r="AN771" i="64"/>
  <c r="AO763" i="64"/>
  <c r="AS1548" i="64"/>
  <c r="AS1546" i="64"/>
  <c r="AT1542" i="64" s="1"/>
  <c r="BB205" i="64" a="1"/>
  <c r="BB205" i="64" s="1"/>
  <c r="AU887" i="64" a="1"/>
  <c r="AU887" i="64" s="1"/>
  <c r="AN778" i="64"/>
  <c r="V1966" i="64"/>
  <c r="U1967" i="64"/>
  <c r="CK1965" i="64"/>
  <c r="CL1965" i="64" s="1"/>
  <c r="AG412" i="64"/>
  <c r="AH412" i="64"/>
  <c r="AI406" i="64"/>
  <c r="AI410" i="64" s="1"/>
  <c r="M140" i="64"/>
  <c r="M141" i="64" s="1"/>
  <c r="P140" i="64"/>
  <c r="P141" i="64" s="1"/>
  <c r="P2416" i="64"/>
  <c r="AH2495" i="64" a="1"/>
  <c r="AH2495" i="64" s="1"/>
  <c r="BC273" i="64"/>
  <c r="BC256" i="64"/>
  <c r="BC274" i="64"/>
  <c r="BC257" i="64"/>
  <c r="BC275" i="64"/>
  <c r="BC258" i="64"/>
  <c r="BC276" i="64"/>
  <c r="BB259" i="64"/>
  <c r="BB277" i="64"/>
  <c r="CF7" i="860"/>
  <c r="CF3" i="860"/>
  <c r="CF4" i="860" s="1"/>
  <c r="CG2" i="860"/>
  <c r="CF1" i="860"/>
  <c r="BA965" i="64"/>
  <c r="BA975" i="64" s="1"/>
  <c r="BB969" i="64" a="1"/>
  <c r="BB969" i="64" s="1"/>
  <c r="BB964" i="64" a="1"/>
  <c r="BB964" i="64" s="1"/>
  <c r="BA585" i="64"/>
  <c r="AZ2705" i="64"/>
  <c r="BA2697" i="64"/>
  <c r="BB2688" i="64" a="1"/>
  <c r="BB2688" i="64" s="1"/>
  <c r="BB2689" i="64" a="1"/>
  <c r="BB2689" i="64" s="1"/>
  <c r="BB2690" i="64" a="1"/>
  <c r="BB2690" i="64" s="1"/>
  <c r="BB2691" i="64" a="1"/>
  <c r="BB2691" i="64" s="1"/>
  <c r="BB2693" i="64" a="1"/>
  <c r="BB2693" i="64" s="1"/>
  <c r="BB2695" i="64" a="1"/>
  <c r="BB2695" i="64" s="1"/>
  <c r="BB2696" i="64" a="1"/>
  <c r="BB2696" i="64" s="1"/>
  <c r="BB2694" i="64" a="1"/>
  <c r="BB2694" i="64" s="1"/>
  <c r="BB2692" i="64" a="1"/>
  <c r="BB2692" i="64" s="1"/>
  <c r="BB584" i="64" a="1"/>
  <c r="BB584" i="64" s="1"/>
  <c r="BB583" i="64" a="1"/>
  <c r="BB583" i="64" s="1"/>
  <c r="BB561" i="64" a="1"/>
  <c r="BB561" i="64" s="1"/>
  <c r="BA562" i="64"/>
  <c r="BB2876" i="64"/>
  <c r="BB2842" i="64"/>
  <c r="BA2801" i="64"/>
  <c r="BA2779" i="64"/>
  <c r="BB3134" i="64" a="1"/>
  <c r="BB3134" i="64" s="1"/>
  <c r="BB2780" i="64" a="1"/>
  <c r="BB2780" i="64" s="1"/>
  <c r="BB2800" i="64" a="1"/>
  <c r="BB2800" i="64" s="1"/>
  <c r="CK2459" i="64"/>
  <c r="AW2336" i="64"/>
  <c r="AX2333" i="64"/>
  <c r="AX2335" i="64" s="1"/>
  <c r="AX2336" i="64" s="1"/>
  <c r="AY2324" i="64"/>
  <c r="AZ2322" i="64"/>
  <c r="AZ2331" i="64"/>
  <c r="AZ2323" i="64"/>
  <c r="AZ2332" i="64"/>
  <c r="BB2328" i="64" a="1"/>
  <c r="BB2328" i="64" s="1"/>
  <c r="BB2327" i="64" a="1"/>
  <c r="BB2327" i="64" s="1"/>
  <c r="BB2318" i="64" a="1"/>
  <c r="BB2318" i="64" s="1"/>
  <c r="BB2319" i="64" a="1"/>
  <c r="BB2319" i="64" s="1"/>
  <c r="BA2315" i="64"/>
  <c r="BA2314" i="64"/>
  <c r="BB2309" i="64" a="1"/>
  <c r="BB2309" i="64" s="1"/>
  <c r="BB2310" i="64" a="1"/>
  <c r="BB2310" i="64" s="1"/>
  <c r="BA2822" i="64"/>
  <c r="BB2821" i="64" a="1"/>
  <c r="BB2821" i="64" s="1"/>
  <c r="BB840" i="64" a="1"/>
  <c r="BB840" i="64" s="1"/>
  <c r="BC2591" i="64"/>
  <c r="BA2067" i="64"/>
  <c r="BA1716" i="64"/>
  <c r="BA2230" i="64"/>
  <c r="BA1333" i="64"/>
  <c r="BA866" i="64"/>
  <c r="BA842" i="64"/>
  <c r="AZ58" i="64"/>
  <c r="BB835" i="64" a="1"/>
  <c r="BB835" i="64" s="1"/>
  <c r="BB71" i="64" a="1"/>
  <c r="BB71" i="64" s="1"/>
  <c r="BB560" i="64" a="1"/>
  <c r="BB560" i="64" s="1"/>
  <c r="BB51" i="64" a="1"/>
  <c r="BB51" i="64" s="1"/>
  <c r="BB56" i="64" a="1"/>
  <c r="BB56" i="64" s="1"/>
  <c r="BB55" i="64" a="1"/>
  <c r="BB55" i="64" s="1"/>
  <c r="BA52" i="64"/>
  <c r="BB49" i="64" a="1"/>
  <c r="BB49" i="64" s="1"/>
  <c r="BB50" i="64" a="1"/>
  <c r="BB50" i="64" s="1"/>
  <c r="BB865" i="64" a="1"/>
  <c r="BB865" i="64" s="1"/>
  <c r="BB3031" i="64" a="1"/>
  <c r="BB3031" i="64" s="1"/>
  <c r="BB3108" i="64" a="1"/>
  <c r="BB3108" i="64" s="1"/>
  <c r="BB3082" i="64" a="1"/>
  <c r="BB3082" i="64" s="1"/>
  <c r="BB3057" i="64" a="1"/>
  <c r="BB3057" i="64" s="1"/>
  <c r="BB2206" i="64" a="1"/>
  <c r="BB2206" i="64" s="1"/>
  <c r="BB2207" i="64" s="1"/>
  <c r="BB86" i="64" a="1"/>
  <c r="BB86" i="64" s="1"/>
  <c r="BB85" i="64" a="1"/>
  <c r="BB85" i="64" s="1"/>
  <c r="BB87" i="64" a="1"/>
  <c r="BB87" i="64" s="1"/>
  <c r="BB88" i="64" a="1"/>
  <c r="BB88" i="64" s="1"/>
  <c r="BA89" i="64"/>
  <c r="BB2148" i="64" a="1"/>
  <c r="BB2148" i="64" s="1"/>
  <c r="BB2149" i="64" s="1"/>
  <c r="BB537" i="64" a="1"/>
  <c r="BB537" i="64" s="1"/>
  <c r="BB3158" i="64" a="1"/>
  <c r="BB3158" i="64" s="1"/>
  <c r="BB2068" i="64" a="1"/>
  <c r="BB2068" i="64" s="1"/>
  <c r="BB2486" i="64" a="1"/>
  <c r="BB2486" i="64" s="1"/>
  <c r="BB2494" i="64" s="1"/>
  <c r="BB2237" i="64" a="1"/>
  <c r="BB2237" i="64" s="1"/>
  <c r="BB2229" i="64" a="1"/>
  <c r="BB2229" i="64" s="1"/>
  <c r="BB2231" i="64" a="1"/>
  <c r="BB2231" i="64" s="1"/>
  <c r="BB1715" i="64" a="1"/>
  <c r="BB1715" i="64" s="1"/>
  <c r="BB1332" i="64" a="1"/>
  <c r="BB1332" i="64" s="1"/>
  <c r="BB585" i="64" a="1"/>
  <c r="BB842" i="64" a="1"/>
  <c r="BB1333" i="64" a="1"/>
  <c r="BB538" i="64" a="1"/>
  <c r="BB2822" i="64" a="1"/>
  <c r="BB2315" i="64" a="1"/>
  <c r="BB2801" i="64" a="1"/>
  <c r="BC2876" i="64" a="1"/>
  <c r="AU888" i="64" a="1"/>
  <c r="AW1637" i="64" a="1"/>
  <c r="BC2842" i="64" a="1"/>
  <c r="BB2779" i="64" a="1"/>
  <c r="BB866" i="64" a="1"/>
  <c r="BB2230" i="64" a="1"/>
  <c r="BB562" i="64" a="1"/>
  <c r="BB965" i="64" a="1"/>
  <c r="BB1716" i="64" a="1"/>
  <c r="BB2314" i="64" a="1"/>
  <c r="BB2067" i="64" a="1"/>
  <c r="AV13" i="1393" l="1"/>
  <c r="AU18" i="1393"/>
  <c r="AU22" i="1393"/>
  <c r="AU19" i="861" s="1"/>
  <c r="AV16" i="1391"/>
  <c r="BG24" i="861"/>
  <c r="CJ644" i="64"/>
  <c r="CJ648" i="64" s="1"/>
  <c r="CI653" i="64"/>
  <c r="CI657" i="64" s="1"/>
  <c r="CI649" i="64"/>
  <c r="P2436" i="64"/>
  <c r="AW1637" i="64"/>
  <c r="BB538" i="64"/>
  <c r="CI461" i="64"/>
  <c r="CJ460" i="64"/>
  <c r="CI463" i="64"/>
  <c r="CG511" i="64"/>
  <c r="CF512" i="64"/>
  <c r="CF514" i="64"/>
  <c r="AU1639" i="64"/>
  <c r="AU888" i="64"/>
  <c r="AT1546" i="64"/>
  <c r="AU1542" i="64" s="1"/>
  <c r="AT1548" i="64"/>
  <c r="BC205" i="64" a="1"/>
  <c r="BC205" i="64" s="1"/>
  <c r="AO766" i="64"/>
  <c r="AO775" i="64" s="1"/>
  <c r="AO777" i="64" s="1"/>
  <c r="AO767" i="64" s="1"/>
  <c r="AO769" i="64" s="1"/>
  <c r="AO770" i="64" s="1"/>
  <c r="AN779" i="64"/>
  <c r="AN783" i="64"/>
  <c r="AO774" i="64"/>
  <c r="AV887" i="64" a="1"/>
  <c r="AV887" i="64" s="1"/>
  <c r="W1966" i="64"/>
  <c r="V1967" i="64"/>
  <c r="AI412" i="64"/>
  <c r="AJ406" i="64"/>
  <c r="AJ410" i="64" s="1"/>
  <c r="P2459" i="64"/>
  <c r="P2457" i="64"/>
  <c r="BC2592" i="64"/>
  <c r="BC259" i="64"/>
  <c r="BD273" i="64"/>
  <c r="BD256" i="64"/>
  <c r="BD274" i="64"/>
  <c r="BD257" i="64"/>
  <c r="BD275" i="64"/>
  <c r="BD258" i="64"/>
  <c r="BD276" i="64"/>
  <c r="BC277" i="64"/>
  <c r="CG7" i="860"/>
  <c r="CG3" i="860"/>
  <c r="CG4" i="860" s="1"/>
  <c r="CH2" i="860"/>
  <c r="CG1" i="860"/>
  <c r="BB965" i="64"/>
  <c r="BB975" i="64" s="1"/>
  <c r="BC969" i="64" a="1"/>
  <c r="BC969" i="64" s="1"/>
  <c r="BC964" i="64" a="1"/>
  <c r="BC964" i="64" s="1"/>
  <c r="BB585" i="64"/>
  <c r="BA2705" i="64"/>
  <c r="BC2688" i="64" a="1"/>
  <c r="BC2688" i="64" s="1"/>
  <c r="BC2689" i="64" a="1"/>
  <c r="BC2689" i="64" s="1"/>
  <c r="BC2692" i="64" a="1"/>
  <c r="BC2692" i="64" s="1"/>
  <c r="BC2691" i="64" a="1"/>
  <c r="BC2691" i="64" s="1"/>
  <c r="BC2693" i="64" a="1"/>
  <c r="BC2693" i="64" s="1"/>
  <c r="BC2695" i="64" a="1"/>
  <c r="BC2695" i="64" s="1"/>
  <c r="BC2696" i="64" a="1"/>
  <c r="BC2696" i="64" s="1"/>
  <c r="BC2690" i="64" a="1"/>
  <c r="BC2690" i="64" s="1"/>
  <c r="BC2694" i="64" a="1"/>
  <c r="BC2694" i="64" s="1"/>
  <c r="BB2697" i="64"/>
  <c r="BC561" i="64" a="1"/>
  <c r="BC561" i="64" s="1"/>
  <c r="BC584" i="64" a="1"/>
  <c r="BC584" i="64" s="1"/>
  <c r="BC583" i="64" a="1"/>
  <c r="BC583" i="64" s="1"/>
  <c r="BB562" i="64"/>
  <c r="BC2876" i="64"/>
  <c r="BC2842" i="64"/>
  <c r="BB2779" i="64"/>
  <c r="BB2801" i="64"/>
  <c r="BC2780" i="64" a="1"/>
  <c r="BC2780" i="64" s="1"/>
  <c r="BC2800" i="64" a="1"/>
  <c r="BC2800" i="64" s="1"/>
  <c r="P2438" i="64"/>
  <c r="BC3134" i="64" a="1"/>
  <c r="BC3134" i="64" s="1"/>
  <c r="AZ2324" i="64"/>
  <c r="AY2333" i="64"/>
  <c r="AY2335" i="64" s="1"/>
  <c r="AZ2333" i="64"/>
  <c r="BA2322" i="64"/>
  <c r="BA2331" i="64"/>
  <c r="BA2323" i="64"/>
  <c r="BA2332" i="64"/>
  <c r="BC2328" i="64" a="1"/>
  <c r="BC2328" i="64" s="1"/>
  <c r="BC2327" i="64" a="1"/>
  <c r="BC2327" i="64" s="1"/>
  <c r="BC2318" i="64" a="1"/>
  <c r="BC2318" i="64" s="1"/>
  <c r="BC2319" i="64" a="1"/>
  <c r="BC2319" i="64" s="1"/>
  <c r="BB2315" i="64"/>
  <c r="BB2314" i="64"/>
  <c r="BC2309" i="64" a="1"/>
  <c r="BC2309" i="64" s="1"/>
  <c r="BC2310" i="64" a="1"/>
  <c r="BC2310" i="64" s="1"/>
  <c r="BB2822" i="64"/>
  <c r="BC2821" i="64" a="1"/>
  <c r="BC2821" i="64" s="1"/>
  <c r="BC840" i="64" a="1"/>
  <c r="BC840" i="64" s="1"/>
  <c r="BD2591" i="64"/>
  <c r="BD2592" i="64" s="1"/>
  <c r="BB1716" i="64"/>
  <c r="BB2230" i="64"/>
  <c r="BB2067" i="64"/>
  <c r="M2067" i="64" s="1"/>
  <c r="BB1333" i="64"/>
  <c r="BB842" i="64"/>
  <c r="BB866" i="64"/>
  <c r="BA58" i="64"/>
  <c r="BC835" i="64" a="1"/>
  <c r="BC835" i="64" s="1"/>
  <c r="BC71" i="64" a="1"/>
  <c r="BC71" i="64" s="1"/>
  <c r="BC560" i="64" a="1"/>
  <c r="BC560" i="64" s="1"/>
  <c r="BC51" i="64" a="1"/>
  <c r="BC51" i="64" s="1"/>
  <c r="BC56" i="64" a="1"/>
  <c r="BC56" i="64" s="1"/>
  <c r="BC55" i="64" a="1"/>
  <c r="BC55" i="64" s="1"/>
  <c r="BB52" i="64"/>
  <c r="BC49" i="64" a="1"/>
  <c r="BC49" i="64" s="1"/>
  <c r="BC50" i="64" a="1"/>
  <c r="BC50" i="64" s="1"/>
  <c r="BC865" i="64" a="1"/>
  <c r="BC865" i="64" s="1"/>
  <c r="BC3031" i="64" a="1"/>
  <c r="BC3031" i="64" s="1"/>
  <c r="BC3108" i="64" a="1"/>
  <c r="BC3108" i="64" s="1"/>
  <c r="BC3082" i="64" a="1"/>
  <c r="BC3082" i="64" s="1"/>
  <c r="BC3057" i="64" a="1"/>
  <c r="BC3057" i="64" s="1"/>
  <c r="BC2206" i="64" a="1"/>
  <c r="BC2206" i="64" s="1"/>
  <c r="BC2207" i="64" s="1"/>
  <c r="BC86" i="64" a="1"/>
  <c r="BC86" i="64" s="1"/>
  <c r="BC87" i="64" a="1"/>
  <c r="BC87" i="64" s="1"/>
  <c r="BC88" i="64" a="1"/>
  <c r="BC88" i="64" s="1"/>
  <c r="BC85" i="64" a="1"/>
  <c r="BC85" i="64" s="1"/>
  <c r="BB89" i="64"/>
  <c r="BC2148" i="64" a="1"/>
  <c r="BC2148" i="64" s="1"/>
  <c r="BC2149" i="64" s="1"/>
  <c r="BC537" i="64" a="1"/>
  <c r="BC537" i="64" s="1"/>
  <c r="BC3158" i="64" a="1"/>
  <c r="BC3158" i="64" s="1"/>
  <c r="BC2068" i="64" a="1"/>
  <c r="BC2068" i="64" s="1"/>
  <c r="BC2486" i="64" a="1"/>
  <c r="BC2486" i="64" s="1"/>
  <c r="BC2494" i="64" s="1"/>
  <c r="BC2237" i="64" a="1"/>
  <c r="BC2237" i="64" s="1"/>
  <c r="BC2229" i="64" a="1"/>
  <c r="BC2229" i="64" s="1"/>
  <c r="BC2231" i="64" a="1"/>
  <c r="BC2231" i="64" s="1"/>
  <c r="BC1715" i="64" a="1"/>
  <c r="BC1715" i="64" s="1"/>
  <c r="BC1332" i="64" a="1"/>
  <c r="BC1332" i="64" s="1"/>
  <c r="BC562" i="64" a="1"/>
  <c r="BC2822" i="64" a="1"/>
  <c r="AV888" i="64" a="1"/>
  <c r="BC866" i="64" a="1"/>
  <c r="AX1637" i="64" a="1"/>
  <c r="BC2230" i="64" a="1"/>
  <c r="BD2876" i="64" a="1"/>
  <c r="BC842" i="64" a="1"/>
  <c r="BC2779" i="64" a="1"/>
  <c r="BC585" i="64" a="1"/>
  <c r="BC2801" i="64" a="1"/>
  <c r="BD2842" i="64" a="1"/>
  <c r="BC965" i="64" a="1"/>
  <c r="BC2315" i="64" a="1"/>
  <c r="BC538" i="64" a="1"/>
  <c r="BC1716" i="64" a="1"/>
  <c r="BC2067" i="64" a="1"/>
  <c r="BC2314" i="64" a="1"/>
  <c r="BC1333" i="64" a="1"/>
  <c r="AV16" i="1393" l="1"/>
  <c r="AV17" i="1391"/>
  <c r="CJ653" i="64"/>
  <c r="CJ657" i="64" s="1"/>
  <c r="CJ649" i="64"/>
  <c r="CK644" i="64"/>
  <c r="CK648" i="64" s="1"/>
  <c r="AX1637" i="64"/>
  <c r="BC538" i="64"/>
  <c r="CG512" i="64"/>
  <c r="CH511" i="64"/>
  <c r="CG514" i="64"/>
  <c r="CK460" i="64"/>
  <c r="CL460" i="64" s="1"/>
  <c r="CJ461" i="64"/>
  <c r="CJ463" i="64"/>
  <c r="AO778" i="64"/>
  <c r="AP774" i="64" s="1"/>
  <c r="AV888" i="64"/>
  <c r="AV1639" i="64"/>
  <c r="AO771" i="64"/>
  <c r="AP763" i="64"/>
  <c r="AP766" i="64" s="1"/>
  <c r="AP775" i="64" s="1"/>
  <c r="AP777" i="64" s="1"/>
  <c r="AP767" i="64" s="1"/>
  <c r="AP769" i="64" s="1"/>
  <c r="BD205" i="64" a="1"/>
  <c r="BD205" i="64" s="1"/>
  <c r="AU1546" i="64"/>
  <c r="AV1542" i="64" s="1"/>
  <c r="AU1548" i="64"/>
  <c r="AW887" i="64" a="1"/>
  <c r="AW887" i="64" s="1"/>
  <c r="X1966" i="64"/>
  <c r="W1967" i="64"/>
  <c r="P1965" i="64"/>
  <c r="AJ412" i="64"/>
  <c r="AK406" i="64"/>
  <c r="AK410" i="64" s="1"/>
  <c r="AI2495" i="64" a="1"/>
  <c r="AI2495" i="64" s="1"/>
  <c r="BD259" i="64"/>
  <c r="BD277" i="64"/>
  <c r="BE273" i="64"/>
  <c r="BE256" i="64"/>
  <c r="BE274" i="64"/>
  <c r="BE275" i="64"/>
  <c r="BE257" i="64"/>
  <c r="BE276" i="64"/>
  <c r="BE258" i="64"/>
  <c r="CH7" i="860"/>
  <c r="CH3" i="860"/>
  <c r="CH4" i="860" s="1"/>
  <c r="CI2" i="860"/>
  <c r="CH1" i="860"/>
  <c r="BC965" i="64"/>
  <c r="BD969" i="64" a="1"/>
  <c r="BD969" i="64" s="1"/>
  <c r="BD964" i="64" a="1"/>
  <c r="BD964" i="64" s="1"/>
  <c r="BB2705" i="64"/>
  <c r="M2705" i="64" s="1"/>
  <c r="BC585" i="64"/>
  <c r="BD2694" i="64" a="1"/>
  <c r="BD2694" i="64" s="1"/>
  <c r="BD2688" i="64" a="1"/>
  <c r="BD2688" i="64" s="1"/>
  <c r="BD2692" i="64" a="1"/>
  <c r="BD2692" i="64" s="1"/>
  <c r="BD2691" i="64" a="1"/>
  <c r="BD2691" i="64" s="1"/>
  <c r="BD2693" i="64" a="1"/>
  <c r="BD2693" i="64" s="1"/>
  <c r="BD2689" i="64" a="1"/>
  <c r="BD2689" i="64" s="1"/>
  <c r="BD2695" i="64" a="1"/>
  <c r="BD2695" i="64" s="1"/>
  <c r="BD2696" i="64" a="1"/>
  <c r="BD2696" i="64" s="1"/>
  <c r="BD2690" i="64" a="1"/>
  <c r="BD2690" i="64" s="1"/>
  <c r="BC2697" i="64"/>
  <c r="BD561" i="64" a="1"/>
  <c r="BD561" i="64" s="1"/>
  <c r="BD584" i="64" a="1"/>
  <c r="BD584" i="64" s="1"/>
  <c r="BD583" i="64" a="1"/>
  <c r="BD583" i="64" s="1"/>
  <c r="BC562" i="64"/>
  <c r="BD2842" i="64"/>
  <c r="BD2876" i="64"/>
  <c r="BC2801" i="64"/>
  <c r="BC2779" i="64"/>
  <c r="BD2780" i="64" a="1"/>
  <c r="BD2780" i="64" s="1"/>
  <c r="BD2800" i="64" a="1"/>
  <c r="BD2800" i="64" s="1"/>
  <c r="BD3134" i="64" a="1"/>
  <c r="BD3134" i="64" s="1"/>
  <c r="AZ2335" i="64"/>
  <c r="AZ2336" i="64" s="1"/>
  <c r="AY2336" i="64"/>
  <c r="BA2324" i="64"/>
  <c r="BB2322" i="64"/>
  <c r="BB2331" i="64"/>
  <c r="BB2323" i="64"/>
  <c r="BB2332" i="64"/>
  <c r="BD2327" i="64" a="1"/>
  <c r="BD2327" i="64" s="1"/>
  <c r="BD2328" i="64" a="1"/>
  <c r="BD2328" i="64" s="1"/>
  <c r="BD2319" i="64" a="1"/>
  <c r="BD2319" i="64" s="1"/>
  <c r="BD2318" i="64" a="1"/>
  <c r="BD2318" i="64" s="1"/>
  <c r="BC2315" i="64"/>
  <c r="BC2314" i="64"/>
  <c r="BD2309" i="64" a="1"/>
  <c r="BD2309" i="64" s="1"/>
  <c r="BD2310" i="64" a="1"/>
  <c r="BD2310" i="64" s="1"/>
  <c r="BC2822" i="64"/>
  <c r="BD2821" i="64" a="1"/>
  <c r="BD2821" i="64" s="1"/>
  <c r="BD840" i="64" a="1"/>
  <c r="BD840" i="64" s="1"/>
  <c r="BE2591" i="64"/>
  <c r="BC2230" i="64"/>
  <c r="BC2067" i="64"/>
  <c r="BC1716" i="64"/>
  <c r="BC1333" i="64"/>
  <c r="BC866" i="64"/>
  <c r="BC842" i="64"/>
  <c r="BB58" i="64"/>
  <c r="BD835" i="64" a="1"/>
  <c r="BD835" i="64" s="1"/>
  <c r="BD71" i="64" a="1"/>
  <c r="BD71" i="64" s="1"/>
  <c r="BD560" i="64" a="1"/>
  <c r="BD560" i="64" s="1"/>
  <c r="BD51" i="64" a="1"/>
  <c r="BD51" i="64" s="1"/>
  <c r="BD55" i="64" a="1"/>
  <c r="BD55" i="64" s="1"/>
  <c r="BD56" i="64" a="1"/>
  <c r="BD56" i="64" s="1"/>
  <c r="BC52" i="64"/>
  <c r="BD50" i="64" a="1"/>
  <c r="BD50" i="64" s="1"/>
  <c r="BD49" i="64" a="1"/>
  <c r="BD49" i="64" s="1"/>
  <c r="BD865" i="64" a="1"/>
  <c r="BD865" i="64" s="1"/>
  <c r="BD3031" i="64" a="1"/>
  <c r="BD3031" i="64" s="1"/>
  <c r="BD3108" i="64" a="1"/>
  <c r="BD3108" i="64" s="1"/>
  <c r="BD3082" i="64" a="1"/>
  <c r="BD3082" i="64" s="1"/>
  <c r="BD3057" i="64" a="1"/>
  <c r="BD3057" i="64" s="1"/>
  <c r="BD2206" i="64" a="1"/>
  <c r="BD2206" i="64" s="1"/>
  <c r="BD2207" i="64" s="1"/>
  <c r="BC89" i="64"/>
  <c r="BD85" i="64" a="1"/>
  <c r="BD85" i="64" s="1"/>
  <c r="BD86" i="64" a="1"/>
  <c r="BD86" i="64" s="1"/>
  <c r="BD87" i="64" a="1"/>
  <c r="BD87" i="64" s="1"/>
  <c r="BD88" i="64" a="1"/>
  <c r="BD88" i="64" s="1"/>
  <c r="BD2148" i="64" a="1"/>
  <c r="BD2148" i="64" s="1"/>
  <c r="BD2149" i="64" s="1"/>
  <c r="BD537" i="64" a="1"/>
  <c r="BD537" i="64" s="1"/>
  <c r="BD3158" i="64" a="1"/>
  <c r="BD3158" i="64" s="1"/>
  <c r="BD2068" i="64" a="1"/>
  <c r="BD2068" i="64" s="1"/>
  <c r="BD2486" i="64" a="1"/>
  <c r="BD2486" i="64" s="1"/>
  <c r="BD2494" i="64" s="1"/>
  <c r="BD2237" i="64" a="1"/>
  <c r="BD2237" i="64" s="1"/>
  <c r="BD2229" i="64" a="1"/>
  <c r="BD2229" i="64" s="1"/>
  <c r="BD2231" i="64" a="1"/>
  <c r="BD2231" i="64" s="1"/>
  <c r="BD1715" i="64" a="1"/>
  <c r="BD1715" i="64" s="1"/>
  <c r="BD1332" i="64" a="1"/>
  <c r="BD1332" i="64" s="1"/>
  <c r="BD965" i="64" a="1"/>
  <c r="BD2801" i="64" a="1"/>
  <c r="BD585" i="64" a="1"/>
  <c r="BD1333" i="64" a="1"/>
  <c r="BE2842" i="64" a="1"/>
  <c r="BD562" i="64" a="1"/>
  <c r="AW888" i="64" a="1"/>
  <c r="BD2779" i="64" a="1"/>
  <c r="BD866" i="64" a="1"/>
  <c r="BD2315" i="64" a="1"/>
  <c r="BE2876" i="64" a="1"/>
  <c r="BD2230" i="64" a="1"/>
  <c r="BD842" i="64" a="1"/>
  <c r="BD2822" i="64" a="1"/>
  <c r="AY1637" i="64" a="1"/>
  <c r="BD2314" i="64" a="1"/>
  <c r="BD1716" i="64" a="1"/>
  <c r="BD538" i="64" a="1"/>
  <c r="BD2067" i="64" a="1"/>
  <c r="AV17" i="1393" l="1"/>
  <c r="AV22" i="1391"/>
  <c r="AV18" i="861" s="1"/>
  <c r="AV18" i="1391"/>
  <c r="AW13" i="1391"/>
  <c r="AW16" i="1391" s="1"/>
  <c r="BH24" i="861"/>
  <c r="CK649" i="64"/>
  <c r="CK653" i="64"/>
  <c r="CK657" i="64" s="1"/>
  <c r="CL644" i="64"/>
  <c r="CL648" i="64" s="1"/>
  <c r="CL463" i="64"/>
  <c r="CL461" i="64"/>
  <c r="P461" i="64" s="1"/>
  <c r="P460" i="64"/>
  <c r="AY1637" i="64"/>
  <c r="BD538" i="64"/>
  <c r="L766" i="64"/>
  <c r="CK461" i="64"/>
  <c r="CK463" i="64"/>
  <c r="CH512" i="64"/>
  <c r="CI511" i="64"/>
  <c r="CH514" i="64"/>
  <c r="AO783" i="64"/>
  <c r="AO779" i="64"/>
  <c r="AW888" i="64"/>
  <c r="AV1548" i="64"/>
  <c r="AV1546" i="64"/>
  <c r="AW1542" i="64" s="1"/>
  <c r="BE205" i="64" a="1"/>
  <c r="BE205" i="64" s="1"/>
  <c r="AX887" i="64" a="1"/>
  <c r="AX887" i="64" s="1"/>
  <c r="Y1966" i="64"/>
  <c r="X1967" i="64"/>
  <c r="AL406" i="64"/>
  <c r="AL410" i="64" s="1"/>
  <c r="AK412" i="64"/>
  <c r="AP778" i="64"/>
  <c r="AQ774" i="64" s="1"/>
  <c r="L769" i="64"/>
  <c r="AP770" i="64"/>
  <c r="BE2592" i="64"/>
  <c r="BE259" i="64"/>
  <c r="BE277" i="64"/>
  <c r="BF274" i="64"/>
  <c r="BF273" i="64"/>
  <c r="BF256" i="64"/>
  <c r="BF275" i="64"/>
  <c r="BF257" i="64"/>
  <c r="BF276" i="64"/>
  <c r="BF258" i="64"/>
  <c r="CI3" i="860"/>
  <c r="CI4" i="860" s="1"/>
  <c r="CJ2" i="860"/>
  <c r="CI1" i="860"/>
  <c r="CI7" i="860"/>
  <c r="BD965" i="64"/>
  <c r="BD975" i="64" s="1"/>
  <c r="BC975" i="64"/>
  <c r="BE969" i="64" a="1"/>
  <c r="BE969" i="64" s="1"/>
  <c r="BE964" i="64" a="1"/>
  <c r="BE964" i="64" s="1"/>
  <c r="BD585" i="64"/>
  <c r="BC2705" i="64"/>
  <c r="BE2689" i="64" a="1"/>
  <c r="BE2689" i="64" s="1"/>
  <c r="BE2690" i="64" a="1"/>
  <c r="BE2690" i="64" s="1"/>
  <c r="BE2691" i="64" a="1"/>
  <c r="BE2691" i="64" s="1"/>
  <c r="BE2692" i="64" a="1"/>
  <c r="BE2692" i="64" s="1"/>
  <c r="BE2693" i="64" a="1"/>
  <c r="BE2693" i="64" s="1"/>
  <c r="BE2694" i="64" a="1"/>
  <c r="BE2694" i="64" s="1"/>
  <c r="BE2688" i="64" a="1"/>
  <c r="BE2688" i="64" s="1"/>
  <c r="BE2695" i="64" a="1"/>
  <c r="BE2695" i="64" s="1"/>
  <c r="BE2696" i="64" a="1"/>
  <c r="BE2696" i="64" s="1"/>
  <c r="BD2697" i="64"/>
  <c r="BE561" i="64" a="1"/>
  <c r="BE561" i="64" s="1"/>
  <c r="BE584" i="64" a="1"/>
  <c r="BE584" i="64" s="1"/>
  <c r="BE583" i="64" a="1"/>
  <c r="BE583" i="64" s="1"/>
  <c r="BD562" i="64"/>
  <c r="BE2876" i="64"/>
  <c r="BE2842" i="64"/>
  <c r="BD2801" i="64"/>
  <c r="BD2779" i="64"/>
  <c r="BE2780" i="64" a="1"/>
  <c r="BE2780" i="64" s="1"/>
  <c r="BE2800" i="64" a="1"/>
  <c r="BE2800" i="64" s="1"/>
  <c r="BE3134" i="64" a="1"/>
  <c r="BE3134" i="64" s="1"/>
  <c r="BB2324" i="64"/>
  <c r="BA2333" i="64"/>
  <c r="BA2335" i="64" s="1"/>
  <c r="BA2336" i="64" s="1"/>
  <c r="BC2323" i="64"/>
  <c r="BC2332" i="64"/>
  <c r="BB2333" i="64"/>
  <c r="BC2322" i="64"/>
  <c r="BC2331" i="64"/>
  <c r="BE2328" i="64" a="1"/>
  <c r="BE2328" i="64" s="1"/>
  <c r="BE2327" i="64" a="1"/>
  <c r="BE2327" i="64" s="1"/>
  <c r="BE2318" i="64" a="1"/>
  <c r="BE2318" i="64" s="1"/>
  <c r="BE2319" i="64" a="1"/>
  <c r="BE2319" i="64" s="1"/>
  <c r="BD2315" i="64"/>
  <c r="BD2314" i="64"/>
  <c r="BE2309" i="64" a="1"/>
  <c r="BE2309" i="64" s="1"/>
  <c r="BE2310" i="64" a="1"/>
  <c r="BE2310" i="64" s="1"/>
  <c r="BD2822" i="64"/>
  <c r="BE2821" i="64" a="1"/>
  <c r="BE2821" i="64" s="1"/>
  <c r="BE840" i="64" a="1"/>
  <c r="BE840" i="64" s="1"/>
  <c r="BF2591" i="64"/>
  <c r="BF2592" i="64" s="1"/>
  <c r="BD1716" i="64"/>
  <c r="BD2230" i="64"/>
  <c r="BD2067" i="64"/>
  <c r="BD1333" i="64"/>
  <c r="BD842" i="64"/>
  <c r="BD866" i="64"/>
  <c r="BC58" i="64"/>
  <c r="BE835" i="64" a="1"/>
  <c r="BE835" i="64" s="1"/>
  <c r="BE71" i="64" a="1"/>
  <c r="BE71" i="64" s="1"/>
  <c r="BE560" i="64" a="1"/>
  <c r="BE560" i="64" s="1"/>
  <c r="BE51" i="64" a="1"/>
  <c r="BE51" i="64" s="1"/>
  <c r="BE55" i="64" a="1"/>
  <c r="BE55" i="64" s="1"/>
  <c r="BE56" i="64" a="1"/>
  <c r="BE56" i="64" s="1"/>
  <c r="BD52" i="64"/>
  <c r="BE50" i="64" a="1"/>
  <c r="BE50" i="64" s="1"/>
  <c r="BE49" i="64" a="1"/>
  <c r="BE49" i="64" s="1"/>
  <c r="BE865" i="64" a="1"/>
  <c r="BE865" i="64" s="1"/>
  <c r="BE3031" i="64" a="1"/>
  <c r="BE3031" i="64" s="1"/>
  <c r="BE3108" i="64" a="1"/>
  <c r="BE3108" i="64" s="1"/>
  <c r="BE3082" i="64" a="1"/>
  <c r="BE3082" i="64" s="1"/>
  <c r="BE3057" i="64" a="1"/>
  <c r="BE3057" i="64" s="1"/>
  <c r="BE2206" i="64" a="1"/>
  <c r="BE2206" i="64" s="1"/>
  <c r="BE2207" i="64" s="1"/>
  <c r="BE85" i="64" a="1"/>
  <c r="BE85" i="64" s="1"/>
  <c r="BE86" i="64" a="1"/>
  <c r="BE86" i="64" s="1"/>
  <c r="BE87" i="64" a="1"/>
  <c r="BE87" i="64" s="1"/>
  <c r="BE88" i="64" a="1"/>
  <c r="BE88" i="64" s="1"/>
  <c r="BD89" i="64"/>
  <c r="BE2148" i="64" a="1"/>
  <c r="BE2148" i="64" s="1"/>
  <c r="BE2149" i="64" s="1"/>
  <c r="BE537" i="64" a="1"/>
  <c r="BE537" i="64" s="1"/>
  <c r="BE3158" i="64" a="1"/>
  <c r="BE3158" i="64" s="1"/>
  <c r="BE2068" i="64" a="1"/>
  <c r="BE2068" i="64" s="1"/>
  <c r="BE2486" i="64" a="1"/>
  <c r="BE2486" i="64" s="1"/>
  <c r="BE2494" i="64" s="1"/>
  <c r="BE2229" i="64" a="1"/>
  <c r="BE2229" i="64" s="1"/>
  <c r="BE2231" i="64" a="1"/>
  <c r="BE2231" i="64" s="1"/>
  <c r="BE2237" i="64" a="1"/>
  <c r="BE2237" i="64" s="1"/>
  <c r="BE1715" i="64" a="1"/>
  <c r="BE1715" i="64" s="1"/>
  <c r="BE1332" i="64" a="1"/>
  <c r="BE1332" i="64" s="1"/>
  <c r="BE965" i="64" a="1"/>
  <c r="AZ1637" i="64" a="1"/>
  <c r="BE1333" i="64" a="1"/>
  <c r="BE842" i="64" a="1"/>
  <c r="BE866" i="64" a="1"/>
  <c r="BE2314" i="64" a="1"/>
  <c r="BE2230" i="64" a="1"/>
  <c r="BF2842" i="64" a="1"/>
  <c r="BE1716" i="64" a="1"/>
  <c r="BE562" i="64" a="1"/>
  <c r="BE2822" i="64" a="1"/>
  <c r="BF2876" i="64" a="1"/>
  <c r="BE2779" i="64" a="1"/>
  <c r="BE2801" i="64" a="1"/>
  <c r="BE2067" i="64" a="1"/>
  <c r="BE2315" i="64" a="1"/>
  <c r="BE585" i="64" a="1"/>
  <c r="AX888" i="64" a="1"/>
  <c r="BE538" i="64" a="1"/>
  <c r="AW13" i="1393" l="1"/>
  <c r="AV18" i="1393"/>
  <c r="AV22" i="1393"/>
  <c r="AV19" i="861" s="1"/>
  <c r="AW17" i="1391"/>
  <c r="CL653" i="64"/>
  <c r="CL649" i="64"/>
  <c r="P648" i="64"/>
  <c r="P649" i="64" s="1"/>
  <c r="P463" i="64"/>
  <c r="AZ1637" i="64"/>
  <c r="BE538" i="64"/>
  <c r="CI512" i="64"/>
  <c r="CJ511" i="64"/>
  <c r="CI514" i="64"/>
  <c r="AX888" i="64"/>
  <c r="AX1639" i="64"/>
  <c r="AW1548" i="64"/>
  <c r="AW1546" i="64"/>
  <c r="AX1542" i="64" s="1"/>
  <c r="AY887" i="64" a="1"/>
  <c r="AY887" i="64" s="1"/>
  <c r="BF205" i="64" a="1"/>
  <c r="BF205" i="64" s="1"/>
  <c r="AW1639" i="64"/>
  <c r="Z1966" i="64"/>
  <c r="Y1967" i="64"/>
  <c r="AM406" i="64"/>
  <c r="AM410" i="64" s="1"/>
  <c r="AL412" i="64"/>
  <c r="L778" i="64"/>
  <c r="M774" i="64" s="1"/>
  <c r="AP779" i="64"/>
  <c r="AP783" i="64"/>
  <c r="L783" i="64" s="1"/>
  <c r="AQ763" i="64"/>
  <c r="AQ766" i="64" s="1"/>
  <c r="AP771" i="64"/>
  <c r="L770" i="64"/>
  <c r="AJ2495" i="64" a="1"/>
  <c r="AJ2495" i="64" s="1"/>
  <c r="BF277" i="64"/>
  <c r="BG273" i="64"/>
  <c r="BG274" i="64"/>
  <c r="BG256" i="64"/>
  <c r="BG257" i="64"/>
  <c r="BG275" i="64"/>
  <c r="BG276" i="64"/>
  <c r="BG258" i="64"/>
  <c r="BF259" i="64"/>
  <c r="CJ3" i="860"/>
  <c r="CJ4" i="860" s="1"/>
  <c r="CK2" i="860"/>
  <c r="CJ1" i="860"/>
  <c r="CJ7" i="860"/>
  <c r="BE965" i="64"/>
  <c r="BF969" i="64" a="1"/>
  <c r="BF969" i="64" s="1"/>
  <c r="BF964" i="64" a="1"/>
  <c r="BF964" i="64" s="1"/>
  <c r="BE585" i="64"/>
  <c r="BD2705" i="64"/>
  <c r="BE2697" i="64"/>
  <c r="BF2688" i="64" a="1"/>
  <c r="BF2688" i="64" s="1"/>
  <c r="BF2689" i="64" a="1"/>
  <c r="BF2689" i="64" s="1"/>
  <c r="BF2690" i="64" a="1"/>
  <c r="BF2690" i="64" s="1"/>
  <c r="BF2691" i="64" a="1"/>
  <c r="BF2691" i="64" s="1"/>
  <c r="BF2692" i="64" a="1"/>
  <c r="BF2692" i="64" s="1"/>
  <c r="BF2694" i="64" a="1"/>
  <c r="BF2694" i="64" s="1"/>
  <c r="BF2693" i="64" a="1"/>
  <c r="BF2693" i="64" s="1"/>
  <c r="BF2695" i="64" a="1"/>
  <c r="BF2695" i="64" s="1"/>
  <c r="BF2696" i="64" a="1"/>
  <c r="BF2696" i="64" s="1"/>
  <c r="BF583" i="64" a="1"/>
  <c r="BF583" i="64" s="1"/>
  <c r="BF561" i="64" a="1"/>
  <c r="BF561" i="64" s="1"/>
  <c r="BF584" i="64" a="1"/>
  <c r="BF584" i="64" s="1"/>
  <c r="BE562" i="64"/>
  <c r="BF2876" i="64"/>
  <c r="BF2842" i="64"/>
  <c r="BE2801" i="64"/>
  <c r="BE2779" i="64"/>
  <c r="BF2780" i="64" a="1"/>
  <c r="BF2780" i="64" s="1"/>
  <c r="BF2800" i="64" a="1"/>
  <c r="BF2800" i="64" s="1"/>
  <c r="BF3134" i="64" a="1"/>
  <c r="BF3134" i="64" s="1"/>
  <c r="BB2335" i="64"/>
  <c r="BB2336" i="64" s="1"/>
  <c r="BC2324" i="64"/>
  <c r="BD2322" i="64"/>
  <c r="BD2331" i="64"/>
  <c r="BD2323" i="64"/>
  <c r="BD2332" i="64"/>
  <c r="BF2328" i="64" a="1"/>
  <c r="BF2328" i="64" s="1"/>
  <c r="BF2327" i="64" a="1"/>
  <c r="BF2327" i="64" s="1"/>
  <c r="BF2319" i="64" a="1"/>
  <c r="BF2319" i="64" s="1"/>
  <c r="BF2318" i="64" a="1"/>
  <c r="BF2318" i="64" s="1"/>
  <c r="BE2315" i="64"/>
  <c r="BE2314" i="64"/>
  <c r="BF2309" i="64" a="1"/>
  <c r="BF2309" i="64" s="1"/>
  <c r="BF2310" i="64" a="1"/>
  <c r="BF2310" i="64" s="1"/>
  <c r="BE2822" i="64"/>
  <c r="BF2821" i="64" a="1"/>
  <c r="BF2821" i="64" s="1"/>
  <c r="BF840" i="64" a="1"/>
  <c r="BF840" i="64" s="1"/>
  <c r="BG2591" i="64"/>
  <c r="BE1716" i="64"/>
  <c r="BE2230" i="64"/>
  <c r="BE2067" i="64"/>
  <c r="BE1333" i="64"/>
  <c r="BE866" i="64"/>
  <c r="BE842" i="64"/>
  <c r="BD58" i="64"/>
  <c r="BF835" i="64" a="1"/>
  <c r="BF835" i="64" s="1"/>
  <c r="BF71" i="64" a="1"/>
  <c r="BF71" i="64" s="1"/>
  <c r="BF560" i="64" a="1"/>
  <c r="BF560" i="64" s="1"/>
  <c r="BF51" i="64" a="1"/>
  <c r="BF51" i="64" s="1"/>
  <c r="BF55" i="64" a="1"/>
  <c r="BF55" i="64" s="1"/>
  <c r="BF56" i="64" a="1"/>
  <c r="BF56" i="64" s="1"/>
  <c r="BE52" i="64"/>
  <c r="BF49" i="64" a="1"/>
  <c r="BF49" i="64" s="1"/>
  <c r="BF50" i="64" a="1"/>
  <c r="BF50" i="64" s="1"/>
  <c r="BF865" i="64" a="1"/>
  <c r="BF865" i="64" s="1"/>
  <c r="BF3031" i="64" a="1"/>
  <c r="BF3031" i="64" s="1"/>
  <c r="BF3057" i="64" a="1"/>
  <c r="BF3057" i="64" s="1"/>
  <c r="BF3108" i="64" a="1"/>
  <c r="BF3108" i="64" s="1"/>
  <c r="BF3082" i="64" a="1"/>
  <c r="BF3082" i="64" s="1"/>
  <c r="BF2206" i="64" a="1"/>
  <c r="BF2206" i="64" s="1"/>
  <c r="BF2207" i="64" s="1"/>
  <c r="BF86" i="64" a="1"/>
  <c r="BF86" i="64" s="1"/>
  <c r="BF87" i="64" a="1"/>
  <c r="BF87" i="64" s="1"/>
  <c r="BF88" i="64" a="1"/>
  <c r="BF88" i="64" s="1"/>
  <c r="BF85" i="64" a="1"/>
  <c r="BF85" i="64" s="1"/>
  <c r="BE89" i="64"/>
  <c r="BF2148" i="64" a="1"/>
  <c r="BF2148" i="64" s="1"/>
  <c r="BF2149" i="64" s="1"/>
  <c r="BF537" i="64" a="1"/>
  <c r="BF537" i="64" s="1"/>
  <c r="BF3158" i="64" a="1"/>
  <c r="BF3158" i="64" s="1"/>
  <c r="BF2068" i="64" a="1"/>
  <c r="BF2068" i="64" s="1"/>
  <c r="BF2486" i="64" a="1"/>
  <c r="BF2486" i="64" s="1"/>
  <c r="BF2494" i="64" s="1"/>
  <c r="BF2229" i="64" a="1"/>
  <c r="BF2229" i="64" s="1"/>
  <c r="BF2231" i="64" a="1"/>
  <c r="BF2231" i="64" s="1"/>
  <c r="BF2237" i="64" a="1"/>
  <c r="BF2237" i="64" s="1"/>
  <c r="BF1715" i="64" a="1"/>
  <c r="BF1715" i="64" s="1"/>
  <c r="BF1332" i="64" a="1"/>
  <c r="BF1332" i="64" s="1"/>
  <c r="BF965" i="64" a="1"/>
  <c r="BF585" i="64" a="1"/>
  <c r="BG2842" i="64" a="1"/>
  <c r="BG2876" i="64" a="1"/>
  <c r="BF866" i="64" a="1"/>
  <c r="BA1637" i="64" a="1"/>
  <c r="BF2230" i="64" a="1"/>
  <c r="BF538" i="64" a="1"/>
  <c r="BF2315" i="64" a="1"/>
  <c r="BF842" i="64" a="1"/>
  <c r="BF2779" i="64" a="1"/>
  <c r="BF1333" i="64" a="1"/>
  <c r="BF1716" i="64" a="1"/>
  <c r="BF2801" i="64" a="1"/>
  <c r="BF562" i="64" a="1"/>
  <c r="BF2314" i="64" a="1"/>
  <c r="BF2822" i="64" a="1"/>
  <c r="AY888" i="64" a="1"/>
  <c r="BF2067" i="64" a="1"/>
  <c r="AW16" i="1393" l="1"/>
  <c r="AW18" i="1391"/>
  <c r="AX13" i="1391"/>
  <c r="AW22" i="1391"/>
  <c r="AW18" i="861" s="1"/>
  <c r="BI24" i="861"/>
  <c r="CL657" i="64"/>
  <c r="P653" i="64"/>
  <c r="BA1637" i="64"/>
  <c r="BF538" i="64"/>
  <c r="CK511" i="64"/>
  <c r="CL511" i="64" s="1"/>
  <c r="CJ512" i="64"/>
  <c r="CJ514" i="64"/>
  <c r="AY888" i="64"/>
  <c r="BG205" i="64" a="1"/>
  <c r="BG205" i="64" s="1"/>
  <c r="AZ887" i="64" a="1"/>
  <c r="AZ887" i="64" s="1"/>
  <c r="AX1548" i="64"/>
  <c r="AX1546" i="64"/>
  <c r="AY1542" i="64" s="1"/>
  <c r="AA1966" i="64"/>
  <c r="Z1967" i="64"/>
  <c r="AN406" i="64"/>
  <c r="AN410" i="64" s="1"/>
  <c r="AM412" i="64"/>
  <c r="M763" i="64"/>
  <c r="L771" i="64"/>
  <c r="AQ775" i="64"/>
  <c r="BG2592" i="64"/>
  <c r="BG259" i="64"/>
  <c r="BG277" i="64"/>
  <c r="BH273" i="64"/>
  <c r="BH256" i="64"/>
  <c r="BH274" i="64"/>
  <c r="BH275" i="64"/>
  <c r="BH257" i="64"/>
  <c r="BH276" i="64"/>
  <c r="BH258" i="64"/>
  <c r="CK1" i="860"/>
  <c r="CK7" i="860"/>
  <c r="CK3" i="860"/>
  <c r="CK4" i="860" s="1"/>
  <c r="BF965" i="64"/>
  <c r="BF975" i="64" s="1"/>
  <c r="BE975" i="64"/>
  <c r="BG969" i="64" a="1"/>
  <c r="BG969" i="64" s="1"/>
  <c r="BG964" i="64" a="1"/>
  <c r="BG964" i="64" s="1"/>
  <c r="BF585" i="64"/>
  <c r="BE2705" i="64"/>
  <c r="BG2688" i="64" a="1"/>
  <c r="BG2688" i="64" s="1"/>
  <c r="BG2689" i="64" a="1"/>
  <c r="BG2689" i="64" s="1"/>
  <c r="BG2690" i="64" a="1"/>
  <c r="BG2690" i="64" s="1"/>
  <c r="BG2691" i="64" a="1"/>
  <c r="BG2691" i="64" s="1"/>
  <c r="BG2692" i="64" a="1"/>
  <c r="BG2692" i="64" s="1"/>
  <c r="BG2693" i="64" a="1"/>
  <c r="BG2693" i="64" s="1"/>
  <c r="BG2695" i="64" a="1"/>
  <c r="BG2695" i="64" s="1"/>
  <c r="BG2696" i="64" a="1"/>
  <c r="BG2696" i="64" s="1"/>
  <c r="BG2694" i="64" a="1"/>
  <c r="BG2694" i="64" s="1"/>
  <c r="BF2697" i="64"/>
  <c r="BG583" i="64" a="1"/>
  <c r="BG583" i="64" s="1"/>
  <c r="BG561" i="64" a="1"/>
  <c r="BG561" i="64" s="1"/>
  <c r="BG584" i="64" a="1"/>
  <c r="BG584" i="64" s="1"/>
  <c r="BF562" i="64"/>
  <c r="BG2842" i="64"/>
  <c r="BG2876" i="64"/>
  <c r="BF2801" i="64"/>
  <c r="BF2779" i="64"/>
  <c r="BG2780" i="64" a="1"/>
  <c r="BG2780" i="64" s="1"/>
  <c r="BG2800" i="64" a="1"/>
  <c r="BG2800" i="64" s="1"/>
  <c r="BG3134" i="64" a="1"/>
  <c r="BG3134" i="64" s="1"/>
  <c r="BC2333" i="64"/>
  <c r="BD2324" i="64"/>
  <c r="BE2323" i="64"/>
  <c r="BE2332" i="64"/>
  <c r="BE2322" i="64"/>
  <c r="BE2331" i="64"/>
  <c r="BG2328" i="64" a="1"/>
  <c r="BG2328" i="64" s="1"/>
  <c r="BG2327" i="64" a="1"/>
  <c r="BG2327" i="64" s="1"/>
  <c r="BG2319" i="64" a="1"/>
  <c r="BG2319" i="64" s="1"/>
  <c r="BG2318" i="64" a="1"/>
  <c r="BG2318" i="64" s="1"/>
  <c r="BF2315" i="64"/>
  <c r="BF2314" i="64"/>
  <c r="BG2309" i="64" a="1"/>
  <c r="BG2309" i="64" s="1"/>
  <c r="BG2310" i="64" a="1"/>
  <c r="BG2310" i="64" s="1"/>
  <c r="BF2822" i="64"/>
  <c r="BG2821" i="64" a="1"/>
  <c r="BG2821" i="64" s="1"/>
  <c r="BG840" i="64" a="1"/>
  <c r="BG840" i="64" s="1"/>
  <c r="BH2591" i="64"/>
  <c r="BH2592" i="64" s="1"/>
  <c r="BF2230" i="64"/>
  <c r="BF2067" i="64"/>
  <c r="BF1716" i="64"/>
  <c r="BF1333" i="64"/>
  <c r="BF842" i="64"/>
  <c r="BF866" i="64"/>
  <c r="BE58" i="64"/>
  <c r="BG835" i="64" a="1"/>
  <c r="BG835" i="64" s="1"/>
  <c r="BG71" i="64" a="1"/>
  <c r="BG71" i="64" s="1"/>
  <c r="BG560" i="64" a="1"/>
  <c r="BG560" i="64" s="1"/>
  <c r="BG51" i="64" a="1"/>
  <c r="BG51" i="64" s="1"/>
  <c r="BG55" i="64" a="1"/>
  <c r="BG55" i="64" s="1"/>
  <c r="BG56" i="64" a="1"/>
  <c r="BG56" i="64" s="1"/>
  <c r="BF52" i="64"/>
  <c r="BG49" i="64" a="1"/>
  <c r="BG49" i="64" s="1"/>
  <c r="BG50" i="64" a="1"/>
  <c r="BG50" i="64" s="1"/>
  <c r="BG865" i="64" a="1"/>
  <c r="BG865" i="64" s="1"/>
  <c r="BG3031" i="64" a="1"/>
  <c r="BG3031" i="64" s="1"/>
  <c r="BG3108" i="64" a="1"/>
  <c r="BG3108" i="64" s="1"/>
  <c r="BG3082" i="64" a="1"/>
  <c r="BG3082" i="64" s="1"/>
  <c r="BG3057" i="64" a="1"/>
  <c r="BG3057" i="64" s="1"/>
  <c r="BG2206" i="64" a="1"/>
  <c r="BG2206" i="64" s="1"/>
  <c r="BG2207" i="64" s="1"/>
  <c r="BF89" i="64"/>
  <c r="BG86" i="64" a="1"/>
  <c r="BG86" i="64" s="1"/>
  <c r="BG87" i="64" a="1"/>
  <c r="BG87" i="64" s="1"/>
  <c r="BG88" i="64" a="1"/>
  <c r="BG88" i="64" s="1"/>
  <c r="BG85" i="64" a="1"/>
  <c r="BG85" i="64" s="1"/>
  <c r="BG2148" i="64" a="1"/>
  <c r="BG2148" i="64" s="1"/>
  <c r="BG2149" i="64" s="1"/>
  <c r="BG537" i="64" a="1"/>
  <c r="BG537" i="64" s="1"/>
  <c r="BG3158" i="64" a="1"/>
  <c r="BG3158" i="64" s="1"/>
  <c r="BG2068" i="64" a="1"/>
  <c r="BG2068" i="64" s="1"/>
  <c r="BG2486" i="64" a="1"/>
  <c r="BG2486" i="64" s="1"/>
  <c r="BG2494" i="64" s="1"/>
  <c r="BG2231" i="64" a="1"/>
  <c r="BG2231" i="64" s="1"/>
  <c r="BG2237" i="64" a="1"/>
  <c r="BG2237" i="64" s="1"/>
  <c r="BG2229" i="64" a="1"/>
  <c r="BG2229" i="64" s="1"/>
  <c r="BG1715" i="64" a="1"/>
  <c r="BG1715" i="64" s="1"/>
  <c r="BG1332" i="64" a="1"/>
  <c r="BG1332" i="64" s="1"/>
  <c r="BG2822" i="64" a="1"/>
  <c r="BG965" i="64" a="1"/>
  <c r="BG866" i="64" a="1"/>
  <c r="BG2230" i="64" a="1"/>
  <c r="BB1637" i="64" a="1"/>
  <c r="BG1716" i="64" a="1"/>
  <c r="BG2067" i="64" a="1"/>
  <c r="BH2842" i="64" a="1"/>
  <c r="BH2876" i="64" a="1"/>
  <c r="BG562" i="64" a="1"/>
  <c r="BG842" i="64" a="1"/>
  <c r="BG2314" i="64" a="1"/>
  <c r="BG585" i="64" a="1"/>
  <c r="BG2779" i="64" a="1"/>
  <c r="BG2801" i="64" a="1"/>
  <c r="BG1333" i="64" a="1"/>
  <c r="BG538" i="64" a="1"/>
  <c r="AZ888" i="64" a="1"/>
  <c r="BG2315" i="64" a="1"/>
  <c r="AW17" i="1393" l="1"/>
  <c r="AX16" i="1391"/>
  <c r="K657" i="64"/>
  <c r="P657" i="64"/>
  <c r="CL514" i="64"/>
  <c r="CL512" i="64"/>
  <c r="P512" i="64" s="1"/>
  <c r="P511" i="64"/>
  <c r="BB1637" i="64"/>
  <c r="BG538" i="64"/>
  <c r="CK512" i="64"/>
  <c r="CK514" i="64"/>
  <c r="AZ1639" i="64"/>
  <c r="AZ888" i="64"/>
  <c r="BH205" i="64" a="1"/>
  <c r="BH205" i="64" s="1"/>
  <c r="AY1546" i="64"/>
  <c r="AZ1542" i="64" s="1"/>
  <c r="AY1548" i="64"/>
  <c r="AY1639" i="64"/>
  <c r="BA887" i="64" a="1"/>
  <c r="BA887" i="64" s="1"/>
  <c r="AB1966" i="64"/>
  <c r="AA1967" i="64"/>
  <c r="K1548" i="64"/>
  <c r="L1548" i="64"/>
  <c r="AO406" i="64"/>
  <c r="AO410" i="64" s="1"/>
  <c r="AN412" i="64"/>
  <c r="AQ777" i="64"/>
  <c r="AQ767" i="64" s="1"/>
  <c r="AQ769" i="64" s="1"/>
  <c r="AQ770" i="64" s="1"/>
  <c r="BC2335" i="64"/>
  <c r="BC2336" i="64" s="1"/>
  <c r="AK2495" i="64" a="1"/>
  <c r="AK2495" i="64" s="1"/>
  <c r="BH259" i="64"/>
  <c r="BI273" i="64"/>
  <c r="BI274" i="64"/>
  <c r="BI256" i="64"/>
  <c r="BI275" i="64"/>
  <c r="BI257" i="64"/>
  <c r="BI258" i="64"/>
  <c r="BI276" i="64"/>
  <c r="BH277" i="64"/>
  <c r="BG965" i="64"/>
  <c r="BH969" i="64" a="1"/>
  <c r="BH969" i="64" s="1"/>
  <c r="BH964" i="64" a="1"/>
  <c r="BH964" i="64" s="1"/>
  <c r="BF2705" i="64"/>
  <c r="BG585" i="64"/>
  <c r="BH2688" i="64" a="1"/>
  <c r="BH2688" i="64" s="1"/>
  <c r="BH2689" i="64" a="1"/>
  <c r="BH2689" i="64" s="1"/>
  <c r="BH2694" i="64" a="1"/>
  <c r="BH2694" i="64" s="1"/>
  <c r="BH2695" i="64" a="1"/>
  <c r="BH2695" i="64" s="1"/>
  <c r="BH2696" i="64" a="1"/>
  <c r="BH2696" i="64" s="1"/>
  <c r="BH2692" i="64" a="1"/>
  <c r="BH2692" i="64" s="1"/>
  <c r="BH2691" i="64" a="1"/>
  <c r="BH2691" i="64" s="1"/>
  <c r="BH2693" i="64" a="1"/>
  <c r="BH2693" i="64" s="1"/>
  <c r="BH2690" i="64" a="1"/>
  <c r="BH2690" i="64" s="1"/>
  <c r="BG2697" i="64"/>
  <c r="BH583" i="64" a="1"/>
  <c r="BH583" i="64" s="1"/>
  <c r="BH561" i="64" a="1"/>
  <c r="BH561" i="64" s="1"/>
  <c r="BH584" i="64" a="1"/>
  <c r="BH584" i="64" s="1"/>
  <c r="BG562" i="64"/>
  <c r="BH2876" i="64"/>
  <c r="BH2842" i="64"/>
  <c r="BG2801" i="64"/>
  <c r="BG2779" i="64"/>
  <c r="BH2780" i="64" a="1"/>
  <c r="BH2780" i="64" s="1"/>
  <c r="BH2800" i="64" a="1"/>
  <c r="BH2800" i="64" s="1"/>
  <c r="BH3134" i="64" a="1"/>
  <c r="BH3134" i="64" s="1"/>
  <c r="BE2324" i="64"/>
  <c r="BE2333" i="64"/>
  <c r="BD2333" i="64"/>
  <c r="BD2335" i="64" s="1"/>
  <c r="BD2336" i="64" s="1"/>
  <c r="BF2322" i="64"/>
  <c r="BF2331" i="64"/>
  <c r="BF2323" i="64"/>
  <c r="BF2332" i="64"/>
  <c r="BH2327" i="64" a="1"/>
  <c r="BH2327" i="64" s="1"/>
  <c r="BH2328" i="64" a="1"/>
  <c r="BH2328" i="64" s="1"/>
  <c r="BH2318" i="64" a="1"/>
  <c r="BH2318" i="64" s="1"/>
  <c r="BH2319" i="64" a="1"/>
  <c r="BH2319" i="64" s="1"/>
  <c r="BG2315" i="64"/>
  <c r="BG2314" i="64"/>
  <c r="BH2309" i="64" a="1"/>
  <c r="BH2309" i="64" s="1"/>
  <c r="BH2310" i="64" a="1"/>
  <c r="BH2310" i="64" s="1"/>
  <c r="BG2822" i="64"/>
  <c r="BH2821" i="64" a="1"/>
  <c r="BH2821" i="64" s="1"/>
  <c r="BH840" i="64" a="1"/>
  <c r="BH840" i="64" s="1"/>
  <c r="BI2591" i="64"/>
  <c r="BG1716" i="64"/>
  <c r="BG2230" i="64"/>
  <c r="BG2067" i="64"/>
  <c r="BG1333" i="64"/>
  <c r="BG842" i="64"/>
  <c r="BG866" i="64"/>
  <c r="BF58" i="64"/>
  <c r="BH835" i="64" a="1"/>
  <c r="BH835" i="64" s="1"/>
  <c r="BH71" i="64" a="1"/>
  <c r="BH71" i="64" s="1"/>
  <c r="BH560" i="64" a="1"/>
  <c r="BH560" i="64" s="1"/>
  <c r="BH51" i="64" a="1"/>
  <c r="BH51" i="64" s="1"/>
  <c r="BH56" i="64" a="1"/>
  <c r="BH56" i="64" s="1"/>
  <c r="BH55" i="64" a="1"/>
  <c r="BH55" i="64" s="1"/>
  <c r="BG52" i="64"/>
  <c r="BH49" i="64" a="1"/>
  <c r="BH49" i="64" s="1"/>
  <c r="BH50" i="64" a="1"/>
  <c r="BH50" i="64" s="1"/>
  <c r="BH865" i="64" a="1"/>
  <c r="BH865" i="64" s="1"/>
  <c r="BH3031" i="64" a="1"/>
  <c r="BH3031" i="64" s="1"/>
  <c r="BH3108" i="64" a="1"/>
  <c r="BH3108" i="64" s="1"/>
  <c r="BH3082" i="64" a="1"/>
  <c r="BH3082" i="64" s="1"/>
  <c r="BH3057" i="64" a="1"/>
  <c r="BH3057" i="64" s="1"/>
  <c r="BH2206" i="64" a="1"/>
  <c r="BH2206" i="64" s="1"/>
  <c r="BH2207" i="64" s="1"/>
  <c r="BH85" i="64" a="1"/>
  <c r="BH85" i="64" s="1"/>
  <c r="BH86" i="64" a="1"/>
  <c r="BH86" i="64" s="1"/>
  <c r="BH87" i="64" a="1"/>
  <c r="BH87" i="64" s="1"/>
  <c r="BH88" i="64" a="1"/>
  <c r="BH88" i="64" s="1"/>
  <c r="BG89" i="64"/>
  <c r="BH2148" i="64" a="1"/>
  <c r="BH2148" i="64" s="1"/>
  <c r="BH2149" i="64" s="1"/>
  <c r="BH537" i="64" a="1"/>
  <c r="BH537" i="64" s="1"/>
  <c r="BH3158" i="64" a="1"/>
  <c r="BH3158" i="64" s="1"/>
  <c r="BH2068" i="64" a="1"/>
  <c r="BH2068" i="64" s="1"/>
  <c r="BH2486" i="64" a="1"/>
  <c r="BH2486" i="64" s="1"/>
  <c r="BH2494" i="64" s="1"/>
  <c r="BH2231" i="64" a="1"/>
  <c r="BH2231" i="64" s="1"/>
  <c r="BH2237" i="64" a="1"/>
  <c r="BH2237" i="64" s="1"/>
  <c r="BH2229" i="64" a="1"/>
  <c r="BH2229" i="64" s="1"/>
  <c r="BH1715" i="64" a="1"/>
  <c r="BH1715" i="64" s="1"/>
  <c r="BH1332" i="64" a="1"/>
  <c r="BH1332" i="64" s="1"/>
  <c r="BH562" i="64" a="1"/>
  <c r="BH2801" i="64" a="1"/>
  <c r="BH2822" i="64" a="1"/>
  <c r="BH866" i="64" a="1"/>
  <c r="BC1637" i="64" a="1"/>
  <c r="BH842" i="64" a="1"/>
  <c r="BH585" i="64" a="1"/>
  <c r="BH2230" i="64" a="1"/>
  <c r="BH2315" i="64" a="1"/>
  <c r="BH1716" i="64" a="1"/>
  <c r="BH965" i="64" a="1"/>
  <c r="BI2876" i="64" a="1"/>
  <c r="BI2842" i="64" a="1"/>
  <c r="BH2067" i="64" a="1"/>
  <c r="BH2779" i="64" a="1"/>
  <c r="BA888" i="64" a="1"/>
  <c r="BH538" i="64" a="1"/>
  <c r="BH1333" i="64" a="1"/>
  <c r="BH2314" i="64" a="1"/>
  <c r="AW18" i="1393" l="1"/>
  <c r="AX13" i="1393"/>
  <c r="AW22" i="1393"/>
  <c r="AW19" i="861" s="1"/>
  <c r="AX17" i="1391"/>
  <c r="BJ24" i="861"/>
  <c r="P514" i="64"/>
  <c r="BC1637" i="64"/>
  <c r="BH538" i="64"/>
  <c r="BA888" i="64"/>
  <c r="BB887" i="64" a="1"/>
  <c r="BB887" i="64" s="1"/>
  <c r="AZ1546" i="64"/>
  <c r="BA1542" i="64" s="1"/>
  <c r="AZ1548" i="64"/>
  <c r="BI205" i="64" a="1"/>
  <c r="BI205" i="64" s="1"/>
  <c r="AC1966" i="64"/>
  <c r="AB1967" i="64"/>
  <c r="AP406" i="64"/>
  <c r="AP410" i="64" s="1"/>
  <c r="AO412" i="64"/>
  <c r="AQ778" i="64"/>
  <c r="AQ783" i="64" s="1"/>
  <c r="AQ771" i="64"/>
  <c r="AR763" i="64"/>
  <c r="BI2592" i="64"/>
  <c r="BI259" i="64"/>
  <c r="BJ273" i="64"/>
  <c r="BJ256" i="64"/>
  <c r="BJ274" i="64"/>
  <c r="BJ257" i="64"/>
  <c r="BJ275" i="64"/>
  <c r="BJ258" i="64"/>
  <c r="BJ276" i="64"/>
  <c r="BI277" i="64"/>
  <c r="BH965" i="64"/>
  <c r="BH975" i="64" s="1"/>
  <c r="BG975" i="64"/>
  <c r="BI969" i="64" a="1"/>
  <c r="BI969" i="64" s="1"/>
  <c r="BI964" i="64" a="1"/>
  <c r="BI964" i="64" s="1"/>
  <c r="BG2705" i="64"/>
  <c r="BH585" i="64"/>
  <c r="BI2688" i="64" a="1"/>
  <c r="BI2688" i="64" s="1"/>
  <c r="BI2689" i="64" a="1"/>
  <c r="BI2689" i="64" s="1"/>
  <c r="BI2690" i="64" a="1"/>
  <c r="BI2690" i="64" s="1"/>
  <c r="BI2691" i="64" a="1"/>
  <c r="BI2691" i="64" s="1"/>
  <c r="BI2692" i="64" a="1"/>
  <c r="BI2692" i="64" s="1"/>
  <c r="BI2693" i="64" a="1"/>
  <c r="BI2693" i="64" s="1"/>
  <c r="BI2695" i="64" a="1"/>
  <c r="BI2695" i="64" s="1"/>
  <c r="BI2696" i="64" a="1"/>
  <c r="BI2696" i="64" s="1"/>
  <c r="BI2694" i="64" a="1"/>
  <c r="BI2694" i="64" s="1"/>
  <c r="BH2697" i="64"/>
  <c r="BI561" i="64" a="1"/>
  <c r="BI561" i="64" s="1"/>
  <c r="BI584" i="64" a="1"/>
  <c r="BI584" i="64" s="1"/>
  <c r="BI583" i="64" a="1"/>
  <c r="BI583" i="64" s="1"/>
  <c r="BH562" i="64"/>
  <c r="BI2876" i="64"/>
  <c r="BI2842" i="64"/>
  <c r="BH2801" i="64"/>
  <c r="BH2779" i="64"/>
  <c r="BI3134" i="64" a="1"/>
  <c r="BI3134" i="64" s="1"/>
  <c r="BI2780" i="64" a="1"/>
  <c r="BI2780" i="64" s="1"/>
  <c r="BI2800" i="64" a="1"/>
  <c r="BI2800" i="64" s="1"/>
  <c r="BE2335" i="64"/>
  <c r="BF2324" i="64"/>
  <c r="BG2322" i="64"/>
  <c r="BG2331" i="64"/>
  <c r="BG2323" i="64"/>
  <c r="BG2332" i="64"/>
  <c r="BI2328" i="64" a="1"/>
  <c r="BI2328" i="64" s="1"/>
  <c r="BI2327" i="64" a="1"/>
  <c r="BI2327" i="64" s="1"/>
  <c r="BI2318" i="64" a="1"/>
  <c r="BI2318" i="64" s="1"/>
  <c r="BI2319" i="64" a="1"/>
  <c r="BI2319" i="64" s="1"/>
  <c r="BH2315" i="64"/>
  <c r="BH2314" i="64"/>
  <c r="BI2309" i="64" a="1"/>
  <c r="BI2309" i="64" s="1"/>
  <c r="BI2310" i="64" a="1"/>
  <c r="BI2310" i="64" s="1"/>
  <c r="BH2822" i="64"/>
  <c r="BI2821" i="64" a="1"/>
  <c r="BI2821" i="64" s="1"/>
  <c r="BI840" i="64" a="1"/>
  <c r="BI840" i="64" s="1"/>
  <c r="BJ2591" i="64"/>
  <c r="BJ2592" i="64" s="1"/>
  <c r="BH2067" i="64"/>
  <c r="BH1716" i="64"/>
  <c r="BH2230" i="64"/>
  <c r="BH1333" i="64"/>
  <c r="BH866" i="64"/>
  <c r="BH842" i="64"/>
  <c r="BG58" i="64"/>
  <c r="BI835" i="64" a="1"/>
  <c r="BI835" i="64" s="1"/>
  <c r="BI71" i="64" a="1"/>
  <c r="BI71" i="64" s="1"/>
  <c r="BI560" i="64" a="1"/>
  <c r="BI560" i="64" s="1"/>
  <c r="BI51" i="64" a="1"/>
  <c r="BI51" i="64" s="1"/>
  <c r="BI56" i="64" a="1"/>
  <c r="BI56" i="64" s="1"/>
  <c r="BI55" i="64" a="1"/>
  <c r="BI55" i="64" s="1"/>
  <c r="BH52" i="64"/>
  <c r="BI49" i="64" a="1"/>
  <c r="BI49" i="64" s="1"/>
  <c r="BI50" i="64" a="1"/>
  <c r="BI50" i="64" s="1"/>
  <c r="BI865" i="64" a="1"/>
  <c r="BI865" i="64" s="1"/>
  <c r="BI3031" i="64" a="1"/>
  <c r="BI3031" i="64" s="1"/>
  <c r="BI3108" i="64" a="1"/>
  <c r="BI3108" i="64" s="1"/>
  <c r="BI3082" i="64" a="1"/>
  <c r="BI3082" i="64" s="1"/>
  <c r="BI3057" i="64" a="1"/>
  <c r="BI3057" i="64" s="1"/>
  <c r="BI2206" i="64" a="1"/>
  <c r="BI2206" i="64" s="1"/>
  <c r="BI2207" i="64" s="1"/>
  <c r="BI88" i="64" a="1"/>
  <c r="BI88" i="64" s="1"/>
  <c r="BI85" i="64" a="1"/>
  <c r="BI85" i="64" s="1"/>
  <c r="BI86" i="64" a="1"/>
  <c r="BI86" i="64" s="1"/>
  <c r="BI87" i="64" a="1"/>
  <c r="BI87" i="64" s="1"/>
  <c r="BH89" i="64"/>
  <c r="BI2148" i="64" a="1"/>
  <c r="BI2148" i="64" s="1"/>
  <c r="BI2149" i="64" s="1"/>
  <c r="BI537" i="64" a="1"/>
  <c r="BI537" i="64" s="1"/>
  <c r="BI3158" i="64" a="1"/>
  <c r="BI3158" i="64" s="1"/>
  <c r="BI2068" i="64" a="1"/>
  <c r="BI2068" i="64" s="1"/>
  <c r="BI2486" i="64" a="1"/>
  <c r="BI2486" i="64" s="1"/>
  <c r="BI2494" i="64" s="1"/>
  <c r="BI2231" i="64" a="1"/>
  <c r="BI2231" i="64" s="1"/>
  <c r="BI2237" i="64" a="1"/>
  <c r="BI2237" i="64" s="1"/>
  <c r="BI2229" i="64" a="1"/>
  <c r="BI2229" i="64" s="1"/>
  <c r="BI1715" i="64" a="1"/>
  <c r="BI1715" i="64" s="1"/>
  <c r="BI1332" i="64" a="1"/>
  <c r="BI1332" i="64" s="1"/>
  <c r="BD1637" i="64" a="1"/>
  <c r="BI585" i="64" a="1"/>
  <c r="BI842" i="64" a="1"/>
  <c r="BI2067" i="64" a="1"/>
  <c r="BI562" i="64" a="1"/>
  <c r="BI2822" i="64" a="1"/>
  <c r="BI866" i="64" a="1"/>
  <c r="BI2315" i="64" a="1"/>
  <c r="BI965" i="64" a="1"/>
  <c r="BB888" i="64" a="1"/>
  <c r="BI538" i="64" a="1"/>
  <c r="BJ2842" i="64" a="1"/>
  <c r="BI2779" i="64" a="1"/>
  <c r="BJ2876" i="64" a="1"/>
  <c r="BI2801" i="64" a="1"/>
  <c r="BI2314" i="64" a="1"/>
  <c r="BI2230" i="64" a="1"/>
  <c r="BI1333" i="64" a="1"/>
  <c r="BI1716" i="64" a="1"/>
  <c r="AX16" i="1393" l="1"/>
  <c r="AY13" i="1391"/>
  <c r="AX18" i="1391"/>
  <c r="AX22" i="1391"/>
  <c r="AX18" i="861" s="1"/>
  <c r="BD1637" i="64"/>
  <c r="BI538" i="64"/>
  <c r="BB888" i="64"/>
  <c r="M1637" i="64"/>
  <c r="BJ205" i="64" a="1"/>
  <c r="BJ205" i="64" s="1"/>
  <c r="BC887" i="64" a="1"/>
  <c r="BC887" i="64" s="1"/>
  <c r="BA1546" i="64"/>
  <c r="BA1548" i="64"/>
  <c r="BA1639" i="64"/>
  <c r="AD1966" i="64"/>
  <c r="AC1967" i="64"/>
  <c r="AP412" i="64"/>
  <c r="AR774" i="64"/>
  <c r="AQ779" i="64"/>
  <c r="AR766" i="64"/>
  <c r="AL2495" i="64" a="1"/>
  <c r="AL2495" i="64" s="1"/>
  <c r="BK273" i="64"/>
  <c r="BK274" i="64"/>
  <c r="BK256" i="64"/>
  <c r="BK257" i="64"/>
  <c r="BK275" i="64"/>
  <c r="BK258" i="64"/>
  <c r="BK276" i="64"/>
  <c r="BJ277" i="64"/>
  <c r="BJ259" i="64"/>
  <c r="BI965" i="64"/>
  <c r="BJ969" i="64" a="1"/>
  <c r="BJ969" i="64" s="1"/>
  <c r="BJ964" i="64" a="1"/>
  <c r="BJ964" i="64" s="1"/>
  <c r="BH2705" i="64"/>
  <c r="BI585" i="64"/>
  <c r="BJ2688" i="64" a="1"/>
  <c r="BJ2688" i="64" s="1"/>
  <c r="BJ2689" i="64" a="1"/>
  <c r="BJ2689" i="64" s="1"/>
  <c r="BJ2690" i="64" a="1"/>
  <c r="BJ2690" i="64" s="1"/>
  <c r="BJ2691" i="64" a="1"/>
  <c r="BJ2691" i="64" s="1"/>
  <c r="BJ2692" i="64" a="1"/>
  <c r="BJ2692" i="64" s="1"/>
  <c r="BJ2695" i="64" a="1"/>
  <c r="BJ2695" i="64" s="1"/>
  <c r="BJ2696" i="64" a="1"/>
  <c r="BJ2696" i="64" s="1"/>
  <c r="BJ2694" i="64" a="1"/>
  <c r="BJ2694" i="64" s="1"/>
  <c r="BJ2693" i="64" a="1"/>
  <c r="BJ2693" i="64" s="1"/>
  <c r="BI2697" i="64"/>
  <c r="BJ561" i="64" a="1"/>
  <c r="BJ561" i="64" s="1"/>
  <c r="BJ583" i="64" a="1"/>
  <c r="BJ583" i="64" s="1"/>
  <c r="BJ584" i="64" a="1"/>
  <c r="BJ584" i="64" s="1"/>
  <c r="BI562" i="64"/>
  <c r="BJ2842" i="64"/>
  <c r="BJ2876" i="64"/>
  <c r="BI2801" i="64"/>
  <c r="BI2779" i="64"/>
  <c r="BJ3134" i="64" a="1"/>
  <c r="BJ3134" i="64" s="1"/>
  <c r="BJ2780" i="64" a="1"/>
  <c r="BJ2780" i="64" s="1"/>
  <c r="BJ2800" i="64" a="1"/>
  <c r="BJ2800" i="64" s="1"/>
  <c r="BE2336" i="64"/>
  <c r="BF2333" i="64"/>
  <c r="BG2324" i="64"/>
  <c r="BH2322" i="64"/>
  <c r="BH2331" i="64"/>
  <c r="BH2323" i="64"/>
  <c r="BH2332" i="64"/>
  <c r="BJ2328" i="64" a="1"/>
  <c r="BJ2328" i="64" s="1"/>
  <c r="BJ2327" i="64" a="1"/>
  <c r="BJ2327" i="64" s="1"/>
  <c r="BJ2318" i="64" a="1"/>
  <c r="BJ2318" i="64" s="1"/>
  <c r="BJ2319" i="64" a="1"/>
  <c r="BJ2319" i="64" s="1"/>
  <c r="BI2315" i="64"/>
  <c r="BI2314" i="64"/>
  <c r="BJ2309" i="64" a="1"/>
  <c r="BJ2309" i="64" s="1"/>
  <c r="BJ2310" i="64" a="1"/>
  <c r="BJ2310" i="64" s="1"/>
  <c r="BI2822" i="64"/>
  <c r="BJ2821" i="64" a="1"/>
  <c r="BJ2821" i="64" s="1"/>
  <c r="BJ840" i="64" a="1"/>
  <c r="BJ840" i="64" s="1"/>
  <c r="BK2591" i="64"/>
  <c r="BK2592" i="64" s="1"/>
  <c r="BI1716" i="64"/>
  <c r="BI2230" i="64"/>
  <c r="BI2067" i="64"/>
  <c r="BI1333" i="64"/>
  <c r="BI866" i="64"/>
  <c r="BI842" i="64"/>
  <c r="BH58" i="64"/>
  <c r="BJ835" i="64" a="1"/>
  <c r="BJ835" i="64" s="1"/>
  <c r="BJ71" i="64" a="1"/>
  <c r="BJ71" i="64" s="1"/>
  <c r="BJ560" i="64" a="1"/>
  <c r="BJ560" i="64" s="1"/>
  <c r="BJ51" i="64" a="1"/>
  <c r="BJ51" i="64" s="1"/>
  <c r="BJ56" i="64" a="1"/>
  <c r="BJ56" i="64" s="1"/>
  <c r="BJ55" i="64" a="1"/>
  <c r="BJ55" i="64" s="1"/>
  <c r="BI52" i="64"/>
  <c r="BJ50" i="64" a="1"/>
  <c r="BJ50" i="64" s="1"/>
  <c r="BJ49" i="64" a="1"/>
  <c r="BJ49" i="64" s="1"/>
  <c r="BJ865" i="64" a="1"/>
  <c r="BJ865" i="64" s="1"/>
  <c r="BJ3031" i="64" a="1"/>
  <c r="BJ3031" i="64" s="1"/>
  <c r="BJ3108" i="64" a="1"/>
  <c r="BJ3108" i="64" s="1"/>
  <c r="BJ3082" i="64" a="1"/>
  <c r="BJ3082" i="64" s="1"/>
  <c r="BJ3057" i="64" a="1"/>
  <c r="BJ3057" i="64" s="1"/>
  <c r="BJ2206" i="64" a="1"/>
  <c r="BJ2206" i="64" s="1"/>
  <c r="BJ2207" i="64" s="1"/>
  <c r="BI89" i="64"/>
  <c r="BJ88" i="64" a="1"/>
  <c r="BJ88" i="64" s="1"/>
  <c r="BJ87" i="64" a="1"/>
  <c r="BJ87" i="64" s="1"/>
  <c r="BJ85" i="64" a="1"/>
  <c r="BJ85" i="64" s="1"/>
  <c r="BJ86" i="64" a="1"/>
  <c r="BJ86" i="64" s="1"/>
  <c r="BJ2148" i="64" a="1"/>
  <c r="BJ2148" i="64" s="1"/>
  <c r="BJ2149" i="64" s="1"/>
  <c r="BJ537" i="64" a="1"/>
  <c r="BJ537" i="64" s="1"/>
  <c r="BJ3158" i="64" a="1"/>
  <c r="BJ3158" i="64" s="1"/>
  <c r="BJ2068" i="64" a="1"/>
  <c r="BJ2068" i="64" s="1"/>
  <c r="BJ2486" i="64" a="1"/>
  <c r="BJ2486" i="64" s="1"/>
  <c r="BJ2494" i="64" s="1"/>
  <c r="BJ2237" i="64" a="1"/>
  <c r="BJ2237" i="64" s="1"/>
  <c r="BJ2229" i="64" a="1"/>
  <c r="BJ2229" i="64" s="1"/>
  <c r="BJ2231" i="64" a="1"/>
  <c r="BJ2231" i="64" s="1"/>
  <c r="BJ1715" i="64" a="1"/>
  <c r="BJ1715" i="64" s="1"/>
  <c r="BJ1332" i="64" a="1"/>
  <c r="BJ1332" i="64" s="1"/>
  <c r="BJ2315" i="64" a="1"/>
  <c r="BJ2822" i="64" a="1"/>
  <c r="BK2842" i="64" a="1"/>
  <c r="BJ562" i="64" a="1"/>
  <c r="BJ2314" i="64" a="1"/>
  <c r="BJ866" i="64" a="1"/>
  <c r="BE1637" i="64" a="1"/>
  <c r="BJ2230" i="64" a="1"/>
  <c r="BJ965" i="64" a="1"/>
  <c r="BK2876" i="64" a="1"/>
  <c r="BJ585" i="64" a="1"/>
  <c r="BJ2779" i="64" a="1"/>
  <c r="BJ842" i="64" a="1"/>
  <c r="BC888" i="64" a="1"/>
  <c r="BJ2801" i="64" a="1"/>
  <c r="BJ1333" i="64" a="1"/>
  <c r="BJ538" i="64" a="1"/>
  <c r="BJ1716" i="64" a="1"/>
  <c r="BJ2067" i="64" a="1"/>
  <c r="AX17" i="1393" l="1"/>
  <c r="AY16" i="1391"/>
  <c r="BK24" i="861"/>
  <c r="BE1637" i="64"/>
  <c r="BJ538" i="64"/>
  <c r="BB1542" i="64"/>
  <c r="BB1546" i="64" s="1"/>
  <c r="BC1542" i="64" s="1"/>
  <c r="BC888" i="64"/>
  <c r="BK205" i="64" a="1"/>
  <c r="BK205" i="64" s="1"/>
  <c r="BB1639" i="64"/>
  <c r="BD887" i="64" a="1"/>
  <c r="BD887" i="64" s="1"/>
  <c r="AE1966" i="64"/>
  <c r="AD1967" i="64"/>
  <c r="K1967" i="64" s="1"/>
  <c r="K1966" i="64"/>
  <c r="AQ406" i="64"/>
  <c r="AQ410" i="64" s="1"/>
  <c r="L410" i="64"/>
  <c r="M406" i="64" s="1"/>
  <c r="AR775" i="64"/>
  <c r="BF2335" i="64"/>
  <c r="BL273" i="64"/>
  <c r="BL256" i="64"/>
  <c r="BL274" i="64"/>
  <c r="BL275" i="64"/>
  <c r="BL257" i="64"/>
  <c r="BL276" i="64"/>
  <c r="BL258" i="64"/>
  <c r="BK277" i="64"/>
  <c r="BK259" i="64"/>
  <c r="BJ965" i="64"/>
  <c r="BJ975" i="64" s="1"/>
  <c r="BI975" i="64"/>
  <c r="BK969" i="64" a="1"/>
  <c r="BK969" i="64" s="1"/>
  <c r="BK964" i="64" a="1"/>
  <c r="BK964" i="64" s="1"/>
  <c r="BI2705" i="64"/>
  <c r="BJ585" i="64"/>
  <c r="BK2688" i="64" a="1"/>
  <c r="BK2688" i="64" s="1"/>
  <c r="BK2689" i="64" a="1"/>
  <c r="BK2689" i="64" s="1"/>
  <c r="BK2690" i="64" a="1"/>
  <c r="BK2690" i="64" s="1"/>
  <c r="BK2691" i="64" a="1"/>
  <c r="BK2691" i="64" s="1"/>
  <c r="BK2692" i="64" a="1"/>
  <c r="BK2692" i="64" s="1"/>
  <c r="BK2695" i="64" a="1"/>
  <c r="BK2695" i="64" s="1"/>
  <c r="BK2696" i="64" a="1"/>
  <c r="BK2696" i="64" s="1"/>
  <c r="BK2694" i="64" a="1"/>
  <c r="BK2694" i="64" s="1"/>
  <c r="BK2693" i="64" a="1"/>
  <c r="BK2693" i="64" s="1"/>
  <c r="BJ2697" i="64"/>
  <c r="BK561" i="64" a="1"/>
  <c r="BK561" i="64" s="1"/>
  <c r="BK584" i="64" a="1"/>
  <c r="BK584" i="64" s="1"/>
  <c r="BK583" i="64" a="1"/>
  <c r="BK583" i="64" s="1"/>
  <c r="BJ562" i="64"/>
  <c r="BK2876" i="64"/>
  <c r="BK2842" i="64"/>
  <c r="BJ2801" i="64"/>
  <c r="BJ2779" i="64"/>
  <c r="BK3134" i="64" a="1"/>
  <c r="BK3134" i="64" s="1"/>
  <c r="BK2780" i="64" a="1"/>
  <c r="BK2780" i="64" s="1"/>
  <c r="BK2800" i="64" a="1"/>
  <c r="BK2800" i="64" s="1"/>
  <c r="BH2324" i="64"/>
  <c r="BH2333" i="64"/>
  <c r="BG2333" i="64"/>
  <c r="BG2335" i="64" s="1"/>
  <c r="BI2322" i="64"/>
  <c r="BI2331" i="64"/>
  <c r="BI2323" i="64"/>
  <c r="BI2332" i="64"/>
  <c r="BK2328" i="64" a="1"/>
  <c r="BK2328" i="64" s="1"/>
  <c r="BK2327" i="64" a="1"/>
  <c r="BK2327" i="64" s="1"/>
  <c r="BK2319" i="64" a="1"/>
  <c r="BK2319" i="64" s="1"/>
  <c r="BK2318" i="64" a="1"/>
  <c r="BK2318" i="64" s="1"/>
  <c r="BJ2315" i="64"/>
  <c r="BJ2314" i="64"/>
  <c r="BK2309" i="64" a="1"/>
  <c r="BK2309" i="64" s="1"/>
  <c r="BK2310" i="64" a="1"/>
  <c r="BK2310" i="64" s="1"/>
  <c r="BJ2822" i="64"/>
  <c r="BK2821" i="64" a="1"/>
  <c r="BK2821" i="64" s="1"/>
  <c r="BK840" i="64" a="1"/>
  <c r="BK840" i="64" s="1"/>
  <c r="BL2591" i="64"/>
  <c r="BL2592" i="64" s="1"/>
  <c r="BJ2230" i="64"/>
  <c r="BJ2067" i="64"/>
  <c r="BJ1716" i="64"/>
  <c r="BJ1333" i="64"/>
  <c r="BJ866" i="64"/>
  <c r="BJ842" i="64"/>
  <c r="BI58" i="64"/>
  <c r="BK835" i="64" a="1"/>
  <c r="BK835" i="64" s="1"/>
  <c r="BK71" i="64" a="1"/>
  <c r="BK71" i="64" s="1"/>
  <c r="BK560" i="64" a="1"/>
  <c r="BK560" i="64" s="1"/>
  <c r="BK51" i="64" a="1"/>
  <c r="BK51" i="64" s="1"/>
  <c r="BK56" i="64" a="1"/>
  <c r="BK56" i="64" s="1"/>
  <c r="BK55" i="64" a="1"/>
  <c r="BK55" i="64" s="1"/>
  <c r="BJ52" i="64"/>
  <c r="BK50" i="64" a="1"/>
  <c r="BK50" i="64" s="1"/>
  <c r="BK49" i="64" a="1"/>
  <c r="BK49" i="64" s="1"/>
  <c r="BK865" i="64" a="1"/>
  <c r="BK865" i="64" s="1"/>
  <c r="BK3031" i="64" a="1"/>
  <c r="BK3031" i="64" s="1"/>
  <c r="BK3108" i="64" a="1"/>
  <c r="BK3108" i="64" s="1"/>
  <c r="BK3082" i="64" a="1"/>
  <c r="BK3082" i="64" s="1"/>
  <c r="BK3057" i="64" a="1"/>
  <c r="BK3057" i="64" s="1"/>
  <c r="BK2206" i="64" a="1"/>
  <c r="BK2206" i="64" s="1"/>
  <c r="BK2207" i="64" s="1"/>
  <c r="BJ89" i="64"/>
  <c r="BK86" i="64" a="1"/>
  <c r="BK86" i="64" s="1"/>
  <c r="BK87" i="64" a="1"/>
  <c r="BK87" i="64" s="1"/>
  <c r="BK88" i="64" a="1"/>
  <c r="BK88" i="64" s="1"/>
  <c r="BK85" i="64" a="1"/>
  <c r="BK85" i="64" s="1"/>
  <c r="BK2148" i="64" a="1"/>
  <c r="BK2148" i="64" s="1"/>
  <c r="BK2149" i="64" s="1"/>
  <c r="BK537" i="64" a="1"/>
  <c r="BK537" i="64" s="1"/>
  <c r="BK3158" i="64" a="1"/>
  <c r="BK3158" i="64" s="1"/>
  <c r="BK2068" i="64" a="1"/>
  <c r="BK2068" i="64" s="1"/>
  <c r="BK2486" i="64" a="1"/>
  <c r="BK2486" i="64" s="1"/>
  <c r="BK2494" i="64" s="1"/>
  <c r="BK2229" i="64" a="1"/>
  <c r="BK2229" i="64" s="1"/>
  <c r="BK2237" i="64" a="1"/>
  <c r="BK2237" i="64" s="1"/>
  <c r="BK2231" i="64" a="1"/>
  <c r="BK2231" i="64" s="1"/>
  <c r="BK1715" i="64" a="1"/>
  <c r="BK1715" i="64" s="1"/>
  <c r="BK1332" i="64" a="1"/>
  <c r="BK1332" i="64" s="1"/>
  <c r="BK585" i="64" a="1"/>
  <c r="BK965" i="64" a="1"/>
  <c r="BF1637" i="64" a="1"/>
  <c r="BK2822" i="64" a="1"/>
  <c r="BK2801" i="64" a="1"/>
  <c r="BK842" i="64" a="1"/>
  <c r="BK2230" i="64" a="1"/>
  <c r="BK866" i="64" a="1"/>
  <c r="BD888" i="64" a="1"/>
  <c r="BK562" i="64" a="1"/>
  <c r="BK538" i="64" a="1"/>
  <c r="BK2779" i="64" a="1"/>
  <c r="BK2315" i="64" a="1"/>
  <c r="BL2842" i="64" a="1"/>
  <c r="BL2876" i="64" a="1"/>
  <c r="BK2314" i="64" a="1"/>
  <c r="BK2067" i="64" a="1"/>
  <c r="BK1716" i="64" a="1"/>
  <c r="BK1333" i="64" a="1"/>
  <c r="AX18" i="1393" l="1"/>
  <c r="AY13" i="1393"/>
  <c r="AX22" i="1393"/>
  <c r="AX19" i="861" s="1"/>
  <c r="AY17" i="1391"/>
  <c r="BF1637" i="64"/>
  <c r="BK538" i="64"/>
  <c r="M1546" i="64"/>
  <c r="N1542" i="64" s="1"/>
  <c r="BB1548" i="64"/>
  <c r="BD888" i="64"/>
  <c r="BD1639" i="64"/>
  <c r="BL205" i="64" a="1"/>
  <c r="BL205" i="64" s="1"/>
  <c r="BE887" i="64" a="1"/>
  <c r="BE887" i="64" s="1"/>
  <c r="BC1546" i="64"/>
  <c r="BD1542" i="64" s="1"/>
  <c r="BC1548" i="64"/>
  <c r="BC1639" i="64"/>
  <c r="AF1966" i="64"/>
  <c r="AE1967" i="64"/>
  <c r="AR406" i="64"/>
  <c r="AR410" i="64" s="1"/>
  <c r="AQ412" i="64"/>
  <c r="AR777" i="64"/>
  <c r="AR767" i="64" s="1"/>
  <c r="AR769" i="64" s="1"/>
  <c r="BF2336" i="64"/>
  <c r="AM2495" i="64" a="1"/>
  <c r="AM2495" i="64" s="1"/>
  <c r="BL259" i="64"/>
  <c r="BL277" i="64"/>
  <c r="BM273" i="64"/>
  <c r="BM274" i="64"/>
  <c r="BM256" i="64"/>
  <c r="BM275" i="64"/>
  <c r="BM257" i="64"/>
  <c r="BM258" i="64"/>
  <c r="BM276" i="64"/>
  <c r="BK965" i="64"/>
  <c r="BL969" i="64" a="1"/>
  <c r="BL969" i="64" s="1"/>
  <c r="BL964" i="64" a="1"/>
  <c r="BL964" i="64" s="1"/>
  <c r="BJ2705" i="64"/>
  <c r="BK585" i="64"/>
  <c r="BL2694" i="64" a="1"/>
  <c r="BL2694" i="64" s="1"/>
  <c r="BL2688" i="64" a="1"/>
  <c r="BL2688" i="64" s="1"/>
  <c r="BL2693" i="64" a="1"/>
  <c r="BL2693" i="64" s="1"/>
  <c r="BL2690" i="64" a="1"/>
  <c r="BL2690" i="64" s="1"/>
  <c r="BL2691" i="64" a="1"/>
  <c r="BL2691" i="64" s="1"/>
  <c r="BL2692" i="64" a="1"/>
  <c r="BL2692" i="64" s="1"/>
  <c r="BL2695" i="64" a="1"/>
  <c r="BL2695" i="64" s="1"/>
  <c r="BL2696" i="64" a="1"/>
  <c r="BL2696" i="64" s="1"/>
  <c r="BL2689" i="64" a="1"/>
  <c r="BL2689" i="64" s="1"/>
  <c r="BK2697" i="64"/>
  <c r="BL561" i="64" a="1"/>
  <c r="BL561" i="64" s="1"/>
  <c r="BL584" i="64" a="1"/>
  <c r="BL584" i="64" s="1"/>
  <c r="BL583" i="64" a="1"/>
  <c r="BL583" i="64" s="1"/>
  <c r="BK562" i="64"/>
  <c r="BL2876" i="64"/>
  <c r="BL2842" i="64"/>
  <c r="BK2801" i="64"/>
  <c r="BK2779" i="64"/>
  <c r="BL2780" i="64" a="1"/>
  <c r="BL2780" i="64" s="1"/>
  <c r="BL2800" i="64" a="1"/>
  <c r="BL2800" i="64" s="1"/>
  <c r="BL3134" i="64" a="1"/>
  <c r="BL3134" i="64" s="1"/>
  <c r="BH2335" i="64"/>
  <c r="BH2336" i="64" s="1"/>
  <c r="BG2336" i="64"/>
  <c r="BI2324" i="64"/>
  <c r="BJ2322" i="64"/>
  <c r="BJ2331" i="64"/>
  <c r="BJ2323" i="64"/>
  <c r="BJ2332" i="64"/>
  <c r="BL2327" i="64" a="1"/>
  <c r="BL2327" i="64" s="1"/>
  <c r="BL2328" i="64" a="1"/>
  <c r="BL2328" i="64" s="1"/>
  <c r="BL2319" i="64" a="1"/>
  <c r="BL2319" i="64" s="1"/>
  <c r="BL2318" i="64" a="1"/>
  <c r="BL2318" i="64" s="1"/>
  <c r="BK2315" i="64"/>
  <c r="BK2314" i="64"/>
  <c r="BL2309" i="64" a="1"/>
  <c r="BL2309" i="64" s="1"/>
  <c r="BL2310" i="64" a="1"/>
  <c r="BL2310" i="64" s="1"/>
  <c r="BK2822" i="64"/>
  <c r="BL2821" i="64" a="1"/>
  <c r="BL2821" i="64" s="1"/>
  <c r="BL840" i="64" a="1"/>
  <c r="BL840" i="64" s="1"/>
  <c r="BM2591" i="64"/>
  <c r="BM2592" i="64" s="1"/>
  <c r="BK2230" i="64"/>
  <c r="BK2067" i="64"/>
  <c r="BK1716" i="64"/>
  <c r="BK1333" i="64"/>
  <c r="BK866" i="64"/>
  <c r="BK842" i="64"/>
  <c r="BJ58" i="64"/>
  <c r="BL835" i="64" a="1"/>
  <c r="BL835" i="64" s="1"/>
  <c r="BL71" i="64" a="1"/>
  <c r="BL71" i="64" s="1"/>
  <c r="BL560" i="64" a="1"/>
  <c r="BL560" i="64" s="1"/>
  <c r="BL51" i="64" a="1"/>
  <c r="BL51" i="64" s="1"/>
  <c r="BL55" i="64" a="1"/>
  <c r="BL55" i="64" s="1"/>
  <c r="BL56" i="64" a="1"/>
  <c r="BL56" i="64" s="1"/>
  <c r="BK52" i="64"/>
  <c r="BL50" i="64" a="1"/>
  <c r="BL50" i="64" s="1"/>
  <c r="BL49" i="64" a="1"/>
  <c r="BL49" i="64" s="1"/>
  <c r="BL865" i="64" a="1"/>
  <c r="BL865" i="64" s="1"/>
  <c r="BL3031" i="64" a="1"/>
  <c r="BL3031" i="64" s="1"/>
  <c r="BL3108" i="64" a="1"/>
  <c r="BL3108" i="64" s="1"/>
  <c r="BL3082" i="64" a="1"/>
  <c r="BL3082" i="64" s="1"/>
  <c r="BL3057" i="64" a="1"/>
  <c r="BL3057" i="64" s="1"/>
  <c r="BL2206" i="64" a="1"/>
  <c r="BL2206" i="64" s="1"/>
  <c r="BL2207" i="64" s="1"/>
  <c r="BK89" i="64"/>
  <c r="BL85" i="64" a="1"/>
  <c r="BL85" i="64" s="1"/>
  <c r="BL86" i="64" a="1"/>
  <c r="BL86" i="64" s="1"/>
  <c r="BL87" i="64" a="1"/>
  <c r="BL87" i="64" s="1"/>
  <c r="BL88" i="64" a="1"/>
  <c r="BL88" i="64" s="1"/>
  <c r="BL2148" i="64" a="1"/>
  <c r="BL2148" i="64" s="1"/>
  <c r="BL2149" i="64" s="1"/>
  <c r="BL537" i="64" a="1"/>
  <c r="BL537" i="64" s="1"/>
  <c r="BL3158" i="64" a="1"/>
  <c r="BL3158" i="64" s="1"/>
  <c r="BL2068" i="64" a="1"/>
  <c r="BL2068" i="64" s="1"/>
  <c r="BL2486" i="64" a="1"/>
  <c r="BL2486" i="64" s="1"/>
  <c r="BL2494" i="64" s="1"/>
  <c r="BL2229" i="64" a="1"/>
  <c r="BL2229" i="64" s="1"/>
  <c r="BL2231" i="64" a="1"/>
  <c r="BL2231" i="64" s="1"/>
  <c r="BL2237" i="64" a="1"/>
  <c r="BL2237" i="64" s="1"/>
  <c r="BL1715" i="64" a="1"/>
  <c r="BL1715" i="64" s="1"/>
  <c r="BL1332" i="64" a="1"/>
  <c r="BL1332" i="64" s="1"/>
  <c r="BG1637" i="64" a="1"/>
  <c r="BL2315" i="64" a="1"/>
  <c r="BL538" i="64" a="1"/>
  <c r="BL2230" i="64" a="1"/>
  <c r="BL585" i="64" a="1"/>
  <c r="BL866" i="64" a="1"/>
  <c r="BL842" i="64" a="1"/>
  <c r="BL965" i="64" a="1"/>
  <c r="BM2842" i="64" a="1"/>
  <c r="BL2779" i="64" a="1"/>
  <c r="BM2876" i="64" a="1"/>
  <c r="BE888" i="64" a="1"/>
  <c r="BL2822" i="64" a="1"/>
  <c r="BL562" i="64" a="1"/>
  <c r="BL2801" i="64" a="1"/>
  <c r="BL2314" i="64" a="1"/>
  <c r="BL2067" i="64" a="1"/>
  <c r="BL1716" i="64" a="1"/>
  <c r="BL1333" i="64" a="1"/>
  <c r="AY16" i="1393" l="1"/>
  <c r="AY18" i="1391"/>
  <c r="AZ13" i="1391"/>
  <c r="AY22" i="1391"/>
  <c r="AY18" i="861" s="1"/>
  <c r="BL24" i="861"/>
  <c r="BG1637" i="64"/>
  <c r="BL538" i="64"/>
  <c r="BE888" i="64"/>
  <c r="BD1546" i="64"/>
  <c r="BE1542" i="64" s="1"/>
  <c r="BD1548" i="64"/>
  <c r="BF887" i="64" a="1"/>
  <c r="BF887" i="64" s="1"/>
  <c r="BM205" i="64" a="1"/>
  <c r="BM205" i="64" s="1"/>
  <c r="AG1966" i="64"/>
  <c r="AF1967" i="64"/>
  <c r="AS406" i="64"/>
  <c r="AS410" i="64" s="1"/>
  <c r="AR412" i="64"/>
  <c r="AR778" i="64"/>
  <c r="AR783" i="64" s="1"/>
  <c r="AR770" i="64"/>
  <c r="BM277" i="64"/>
  <c r="BN274" i="64"/>
  <c r="BN273" i="64"/>
  <c r="BN256" i="64"/>
  <c r="BN257" i="64"/>
  <c r="BN275" i="64"/>
  <c r="BN258" i="64"/>
  <c r="BN276" i="64"/>
  <c r="BM259" i="64"/>
  <c r="BL965" i="64"/>
  <c r="BL975" i="64" s="1"/>
  <c r="BK975" i="64"/>
  <c r="BM969" i="64" a="1"/>
  <c r="BM969" i="64" s="1"/>
  <c r="BM964" i="64" a="1"/>
  <c r="BM964" i="64" s="1"/>
  <c r="BK2705" i="64"/>
  <c r="BL585" i="64"/>
  <c r="BM2689" i="64" a="1"/>
  <c r="BM2689" i="64" s="1"/>
  <c r="BM2690" i="64" a="1"/>
  <c r="BM2690" i="64" s="1"/>
  <c r="BM2691" i="64" a="1"/>
  <c r="BM2691" i="64" s="1"/>
  <c r="BM2692" i="64" a="1"/>
  <c r="BM2692" i="64" s="1"/>
  <c r="BM2693" i="64" a="1"/>
  <c r="BM2693" i="64" s="1"/>
  <c r="BM2688" i="64" a="1"/>
  <c r="BM2688" i="64" s="1"/>
  <c r="BM2694" i="64" a="1"/>
  <c r="BM2694" i="64" s="1"/>
  <c r="BM2695" i="64" a="1"/>
  <c r="BM2695" i="64" s="1"/>
  <c r="BM2696" i="64" a="1"/>
  <c r="BM2696" i="64" s="1"/>
  <c r="BL2697" i="64"/>
  <c r="BM561" i="64" a="1"/>
  <c r="BM561" i="64" s="1"/>
  <c r="BM584" i="64" a="1"/>
  <c r="BM584" i="64" s="1"/>
  <c r="BM583" i="64" a="1"/>
  <c r="BM583" i="64" s="1"/>
  <c r="BL562" i="64"/>
  <c r="BM2876" i="64"/>
  <c r="BM2842" i="64"/>
  <c r="BL2801" i="64"/>
  <c r="BL2779" i="64"/>
  <c r="BM3134" i="64" a="1"/>
  <c r="BM3134" i="64" s="1"/>
  <c r="BM2780" i="64" a="1"/>
  <c r="BM2780" i="64" s="1"/>
  <c r="BM2800" i="64" a="1"/>
  <c r="BM2800" i="64" s="1"/>
  <c r="BI2333" i="64"/>
  <c r="BJ2324" i="64"/>
  <c r="BK2322" i="64"/>
  <c r="BK2331" i="64"/>
  <c r="BK2323" i="64"/>
  <c r="BK2332" i="64"/>
  <c r="BM2328" i="64" a="1"/>
  <c r="BM2328" i="64" s="1"/>
  <c r="BM2327" i="64" a="1"/>
  <c r="BM2327" i="64" s="1"/>
  <c r="BM2319" i="64" a="1"/>
  <c r="BM2319" i="64" s="1"/>
  <c r="BM2318" i="64" a="1"/>
  <c r="BM2318" i="64" s="1"/>
  <c r="BL2315" i="64"/>
  <c r="BL2314" i="64"/>
  <c r="BM2309" i="64" a="1"/>
  <c r="BM2309" i="64" s="1"/>
  <c r="BM2310" i="64" a="1"/>
  <c r="BM2310" i="64" s="1"/>
  <c r="BL2822" i="64"/>
  <c r="BM2821" i="64" a="1"/>
  <c r="BM2821" i="64" s="1"/>
  <c r="BM840" i="64" a="1"/>
  <c r="BM840" i="64" s="1"/>
  <c r="BN2591" i="64"/>
  <c r="BN2592" i="64" s="1"/>
  <c r="BL1716" i="64"/>
  <c r="BL2230" i="64"/>
  <c r="BL2067" i="64"/>
  <c r="BL1333" i="64"/>
  <c r="BL866" i="64"/>
  <c r="BL842" i="64"/>
  <c r="BK58" i="64"/>
  <c r="BM835" i="64" a="1"/>
  <c r="BM835" i="64" s="1"/>
  <c r="BM71" i="64" a="1"/>
  <c r="BM71" i="64" s="1"/>
  <c r="BM560" i="64" a="1"/>
  <c r="BM560" i="64" s="1"/>
  <c r="BM51" i="64" a="1"/>
  <c r="BM51" i="64" s="1"/>
  <c r="BM55" i="64" a="1"/>
  <c r="BM55" i="64" s="1"/>
  <c r="BM56" i="64" a="1"/>
  <c r="BM56" i="64" s="1"/>
  <c r="BL52" i="64"/>
  <c r="BM49" i="64" a="1"/>
  <c r="BM49" i="64" s="1"/>
  <c r="BM50" i="64" a="1"/>
  <c r="BM50" i="64" s="1"/>
  <c r="BM865" i="64" a="1"/>
  <c r="BM865" i="64" s="1"/>
  <c r="BM3031" i="64" a="1"/>
  <c r="BM3031" i="64" s="1"/>
  <c r="BM3108" i="64" a="1"/>
  <c r="BM3108" i="64" s="1"/>
  <c r="BM3082" i="64" a="1"/>
  <c r="BM3082" i="64" s="1"/>
  <c r="BM3057" i="64" a="1"/>
  <c r="BM3057" i="64" s="1"/>
  <c r="BM2206" i="64" a="1"/>
  <c r="BM2206" i="64" s="1"/>
  <c r="BM2207" i="64" s="1"/>
  <c r="BL89" i="64"/>
  <c r="BM86" i="64" a="1"/>
  <c r="BM86" i="64" s="1"/>
  <c r="BM87" i="64" a="1"/>
  <c r="BM87" i="64" s="1"/>
  <c r="BM88" i="64" a="1"/>
  <c r="BM88" i="64" s="1"/>
  <c r="BM85" i="64" a="1"/>
  <c r="BM85" i="64" s="1"/>
  <c r="BM2148" i="64" a="1"/>
  <c r="BM2148" i="64" s="1"/>
  <c r="BM2149" i="64" s="1"/>
  <c r="BM537" i="64" a="1"/>
  <c r="BM537" i="64" s="1"/>
  <c r="BM3158" i="64" a="1"/>
  <c r="BM3158" i="64" s="1"/>
  <c r="BM2068" i="64" a="1"/>
  <c r="BM2068" i="64" s="1"/>
  <c r="BM2486" i="64" a="1"/>
  <c r="BM2486" i="64" s="1"/>
  <c r="BM2494" i="64" s="1"/>
  <c r="BM2229" i="64" a="1"/>
  <c r="BM2229" i="64" s="1"/>
  <c r="BM2231" i="64" a="1"/>
  <c r="BM2231" i="64" s="1"/>
  <c r="BM2237" i="64" a="1"/>
  <c r="BM2237" i="64" s="1"/>
  <c r="BM1715" i="64" a="1"/>
  <c r="BM1715" i="64" s="1"/>
  <c r="BM1332" i="64" a="1"/>
  <c r="BM1332" i="64" s="1"/>
  <c r="BM2230" i="64" a="1"/>
  <c r="BN2842" i="64" a="1"/>
  <c r="BM842" i="64" a="1"/>
  <c r="BM585" i="64" a="1"/>
  <c r="BM2067" i="64" a="1"/>
  <c r="BM965" i="64" a="1"/>
  <c r="BM2314" i="64" a="1"/>
  <c r="BM2779" i="64" a="1"/>
  <c r="BN2876" i="64" a="1"/>
  <c r="BM2801" i="64" a="1"/>
  <c r="BM562" i="64" a="1"/>
  <c r="BM538" i="64" a="1"/>
  <c r="BH1637" i="64" a="1"/>
  <c r="BM866" i="64" a="1"/>
  <c r="BM2822" i="64" a="1"/>
  <c r="BM2315" i="64" a="1"/>
  <c r="BM1333" i="64" a="1"/>
  <c r="BF888" i="64" a="1"/>
  <c r="BM1716" i="64" a="1"/>
  <c r="AY17" i="1393" l="1"/>
  <c r="AZ16" i="1391"/>
  <c r="BH1637" i="64"/>
  <c r="BM538" i="64"/>
  <c r="BF888" i="64"/>
  <c r="BG887" i="64" a="1"/>
  <c r="BG887" i="64" s="1"/>
  <c r="BE1546" i="64"/>
  <c r="BF1542" i="64" s="1"/>
  <c r="BE1548" i="64"/>
  <c r="BN205" i="64" a="1"/>
  <c r="BN205" i="64" s="1"/>
  <c r="BE1639" i="64"/>
  <c r="AH1966" i="64"/>
  <c r="AG1967" i="64"/>
  <c r="AT406" i="64"/>
  <c r="AT410" i="64" s="1"/>
  <c r="AS412" i="64"/>
  <c r="AS774" i="64"/>
  <c r="AR779" i="64"/>
  <c r="AR771" i="64"/>
  <c r="AS763" i="64"/>
  <c r="BI2335" i="64"/>
  <c r="BI2336" i="64" s="1"/>
  <c r="AN2495" i="64" a="1"/>
  <c r="AN2495" i="64" s="1"/>
  <c r="BN259" i="64"/>
  <c r="BN277" i="64"/>
  <c r="BO273" i="64"/>
  <c r="BO274" i="64"/>
  <c r="BO256" i="64"/>
  <c r="BO257" i="64"/>
  <c r="BO275" i="64"/>
  <c r="BO258" i="64"/>
  <c r="BO276" i="64"/>
  <c r="BM965" i="64"/>
  <c r="BM975" i="64" s="1"/>
  <c r="BN969" i="64" a="1"/>
  <c r="BN969" i="64" s="1"/>
  <c r="BN964" i="64" a="1"/>
  <c r="BN964" i="64" s="1"/>
  <c r="BM585" i="64"/>
  <c r="BL2705" i="64"/>
  <c r="BN2688" i="64" a="1"/>
  <c r="BN2688" i="64" s="1"/>
  <c r="BN2689" i="64" a="1"/>
  <c r="BN2689" i="64" s="1"/>
  <c r="BN2690" i="64" a="1"/>
  <c r="BN2690" i="64" s="1"/>
  <c r="BN2691" i="64" a="1"/>
  <c r="BN2691" i="64" s="1"/>
  <c r="BN2692" i="64" a="1"/>
  <c r="BN2692" i="64" s="1"/>
  <c r="BN2693" i="64" a="1"/>
  <c r="BN2693" i="64" s="1"/>
  <c r="BN2694" i="64" a="1"/>
  <c r="BN2694" i="64" s="1"/>
  <c r="BN2695" i="64" a="1"/>
  <c r="BN2695" i="64" s="1"/>
  <c r="BN2696" i="64" a="1"/>
  <c r="BN2696" i="64" s="1"/>
  <c r="BM2697" i="64"/>
  <c r="BN583" i="64" a="1"/>
  <c r="BN583" i="64" s="1"/>
  <c r="BN561" i="64" a="1"/>
  <c r="BN561" i="64" s="1"/>
  <c r="BN584" i="64" a="1"/>
  <c r="BN584" i="64" s="1"/>
  <c r="BM562" i="64"/>
  <c r="BN2876" i="64"/>
  <c r="BN2842" i="64"/>
  <c r="BM2801" i="64"/>
  <c r="BM2779" i="64"/>
  <c r="BN3134" i="64" a="1"/>
  <c r="BN3134" i="64" s="1"/>
  <c r="BN2780" i="64" a="1"/>
  <c r="BN2780" i="64" s="1"/>
  <c r="BN2800" i="64" a="1"/>
  <c r="BN2800" i="64" s="1"/>
  <c r="BJ2333" i="64"/>
  <c r="BJ2335" i="64" s="1"/>
  <c r="BK2324" i="64"/>
  <c r="BL2322" i="64"/>
  <c r="BL2331" i="64"/>
  <c r="BL2323" i="64"/>
  <c r="BL2332" i="64"/>
  <c r="BN2328" i="64" a="1"/>
  <c r="BN2328" i="64" s="1"/>
  <c r="BN2327" i="64" a="1"/>
  <c r="BN2327" i="64" s="1"/>
  <c r="BN2319" i="64" a="1"/>
  <c r="BN2319" i="64" s="1"/>
  <c r="BN2318" i="64" a="1"/>
  <c r="BN2318" i="64" s="1"/>
  <c r="BM2315" i="64"/>
  <c r="BM2314" i="64"/>
  <c r="BN2309" i="64" a="1"/>
  <c r="BN2309" i="64" s="1"/>
  <c r="BN2310" i="64" a="1"/>
  <c r="BN2310" i="64" s="1"/>
  <c r="BM2822" i="64"/>
  <c r="BN2821" i="64" a="1"/>
  <c r="BN2821" i="64" s="1"/>
  <c r="BN840" i="64" a="1"/>
  <c r="BN840" i="64" s="1"/>
  <c r="BO2591" i="64"/>
  <c r="BM1716" i="64"/>
  <c r="BM2230" i="64"/>
  <c r="BM2067" i="64"/>
  <c r="BM1333" i="64"/>
  <c r="BM866" i="64"/>
  <c r="BM842" i="64"/>
  <c r="BL58" i="64"/>
  <c r="BN835" i="64" a="1"/>
  <c r="BN835" i="64" s="1"/>
  <c r="BN71" i="64" a="1"/>
  <c r="BN71" i="64" s="1"/>
  <c r="BN560" i="64" a="1"/>
  <c r="BN560" i="64" s="1"/>
  <c r="BN51" i="64" a="1"/>
  <c r="BN51" i="64" s="1"/>
  <c r="BN55" i="64" a="1"/>
  <c r="BN55" i="64" s="1"/>
  <c r="BN56" i="64" a="1"/>
  <c r="BN56" i="64" s="1"/>
  <c r="BM52" i="64"/>
  <c r="BN49" i="64" a="1"/>
  <c r="BN49" i="64" s="1"/>
  <c r="BN50" i="64" a="1"/>
  <c r="BN50" i="64" s="1"/>
  <c r="BN865" i="64" a="1"/>
  <c r="BN865" i="64" s="1"/>
  <c r="BN3031" i="64" a="1"/>
  <c r="BN3031" i="64" s="1"/>
  <c r="BN3057" i="64" a="1"/>
  <c r="BN3057" i="64" s="1"/>
  <c r="BN3108" i="64" a="1"/>
  <c r="BN3108" i="64" s="1"/>
  <c r="BN3082" i="64" a="1"/>
  <c r="BN3082" i="64" s="1"/>
  <c r="BN2206" i="64" a="1"/>
  <c r="BN2206" i="64" s="1"/>
  <c r="BN2207" i="64" s="1"/>
  <c r="BM89" i="64"/>
  <c r="BN86" i="64" a="1"/>
  <c r="BN86" i="64" s="1"/>
  <c r="BN87" i="64" a="1"/>
  <c r="BN87" i="64" s="1"/>
  <c r="BN88" i="64" a="1"/>
  <c r="BN88" i="64" s="1"/>
  <c r="BN85" i="64" a="1"/>
  <c r="BN85" i="64" s="1"/>
  <c r="BN2148" i="64" a="1"/>
  <c r="BN2148" i="64" s="1"/>
  <c r="BN2149" i="64" s="1"/>
  <c r="BN537" i="64" a="1"/>
  <c r="BN537" i="64" s="1"/>
  <c r="BN3158" i="64" a="1"/>
  <c r="BN3158" i="64" s="1"/>
  <c r="BN2068" i="64" a="1"/>
  <c r="BN2068" i="64" s="1"/>
  <c r="BN2486" i="64" a="1"/>
  <c r="BN2486" i="64" s="1"/>
  <c r="BN2494" i="64" s="1"/>
  <c r="BN2229" i="64" a="1"/>
  <c r="BN2229" i="64" s="1"/>
  <c r="BN2231" i="64" a="1"/>
  <c r="BN2231" i="64" s="1"/>
  <c r="BN2237" i="64" a="1"/>
  <c r="BN2237" i="64" s="1"/>
  <c r="BN1715" i="64" a="1"/>
  <c r="BN1715" i="64" s="1"/>
  <c r="BN1332" i="64" a="1"/>
  <c r="BN1332" i="64" s="1"/>
  <c r="BN2822" i="64" a="1"/>
  <c r="BN2230" i="64" a="1"/>
  <c r="BN2779" i="64" a="1"/>
  <c r="BN842" i="64" a="1"/>
  <c r="BN965" i="64" a="1"/>
  <c r="BI1637" i="64" a="1"/>
  <c r="BN562" i="64" a="1"/>
  <c r="BO2876" i="64" a="1"/>
  <c r="BG888" i="64" a="1"/>
  <c r="BN2801" i="64" a="1"/>
  <c r="BN585" i="64" a="1"/>
  <c r="BN538" i="64" a="1"/>
  <c r="BO2842" i="64" a="1"/>
  <c r="BN2314" i="64" a="1"/>
  <c r="BN866" i="64" a="1"/>
  <c r="BN2315" i="64" a="1"/>
  <c r="BN2067" i="64" a="1"/>
  <c r="BN1716" i="64" a="1"/>
  <c r="BN1333" i="64" a="1"/>
  <c r="AY18" i="1393" l="1"/>
  <c r="AZ13" i="1393"/>
  <c r="AY22" i="1393"/>
  <c r="AY19" i="861" s="1"/>
  <c r="AZ17" i="1391"/>
  <c r="BM24" i="861"/>
  <c r="BI1637" i="64"/>
  <c r="BN538" i="64"/>
  <c r="BG888" i="64"/>
  <c r="BG1639" i="64"/>
  <c r="BH887" i="64" a="1"/>
  <c r="BH887" i="64" s="1"/>
  <c r="BO205" i="64" a="1"/>
  <c r="BO205" i="64" s="1"/>
  <c r="BF1548" i="64"/>
  <c r="BF1546" i="64"/>
  <c r="BG1542" i="64" s="1"/>
  <c r="BF1639" i="64"/>
  <c r="AI1966" i="64"/>
  <c r="AH1967" i="64"/>
  <c r="AU406" i="64"/>
  <c r="AU410" i="64" s="1"/>
  <c r="AT412" i="64"/>
  <c r="AS766" i="64"/>
  <c r="BO2592" i="64"/>
  <c r="BO277" i="64"/>
  <c r="BO259" i="64"/>
  <c r="BP273" i="64"/>
  <c r="BP256" i="64"/>
  <c r="BP274" i="64"/>
  <c r="BP275" i="64"/>
  <c r="BP257" i="64"/>
  <c r="BP276" i="64"/>
  <c r="BP258" i="64"/>
  <c r="BN965" i="64"/>
  <c r="BN975" i="64" s="1"/>
  <c r="BO969" i="64" a="1"/>
  <c r="BO969" i="64" s="1"/>
  <c r="BO964" i="64" a="1"/>
  <c r="BO964" i="64" s="1"/>
  <c r="BN585" i="64"/>
  <c r="BM2705" i="64"/>
  <c r="BO2688" i="64" a="1"/>
  <c r="BO2688" i="64" s="1"/>
  <c r="BO2689" i="64" a="1"/>
  <c r="BO2689" i="64" s="1"/>
  <c r="BO2690" i="64" a="1"/>
  <c r="BO2690" i="64" s="1"/>
  <c r="BO2691" i="64" a="1"/>
  <c r="BO2691" i="64" s="1"/>
  <c r="BO2692" i="64" a="1"/>
  <c r="BO2692" i="64" s="1"/>
  <c r="BO2693" i="64" a="1"/>
  <c r="BO2693" i="64" s="1"/>
  <c r="BO2694" i="64" a="1"/>
  <c r="BO2694" i="64" s="1"/>
  <c r="BO2695" i="64" a="1"/>
  <c r="BO2695" i="64" s="1"/>
  <c r="BO2696" i="64" a="1"/>
  <c r="BO2696" i="64" s="1"/>
  <c r="BN2697" i="64"/>
  <c r="BO583" i="64" a="1"/>
  <c r="BO583" i="64" s="1"/>
  <c r="BO561" i="64" a="1"/>
  <c r="BO561" i="64" s="1"/>
  <c r="BO584" i="64" a="1"/>
  <c r="BO584" i="64" s="1"/>
  <c r="BN562" i="64"/>
  <c r="BO2876" i="64"/>
  <c r="BO2842" i="64"/>
  <c r="BN2801" i="64"/>
  <c r="BN2779" i="64"/>
  <c r="BO3134" i="64" a="1"/>
  <c r="BO3134" i="64" s="1"/>
  <c r="BO2780" i="64" a="1"/>
  <c r="BO2780" i="64" s="1"/>
  <c r="BO2800" i="64" a="1"/>
  <c r="BO2800" i="64" s="1"/>
  <c r="BJ2336" i="64"/>
  <c r="BK2333" i="64"/>
  <c r="BK2335" i="64" s="1"/>
  <c r="BK2336" i="64" s="1"/>
  <c r="BL2324" i="64"/>
  <c r="BM2323" i="64"/>
  <c r="BM2332" i="64"/>
  <c r="BM2322" i="64"/>
  <c r="BM2331" i="64"/>
  <c r="BO2328" i="64" a="1"/>
  <c r="BO2328" i="64" s="1"/>
  <c r="BO2327" i="64" a="1"/>
  <c r="BO2327" i="64" s="1"/>
  <c r="BO2318" i="64" a="1"/>
  <c r="BO2318" i="64" s="1"/>
  <c r="BO2319" i="64" a="1"/>
  <c r="BO2319" i="64" s="1"/>
  <c r="BN2315" i="64"/>
  <c r="BN2314" i="64"/>
  <c r="BO2309" i="64" a="1"/>
  <c r="BO2309" i="64" s="1"/>
  <c r="BO2310" i="64" a="1"/>
  <c r="BO2310" i="64" s="1"/>
  <c r="BN2822" i="64"/>
  <c r="BO2821" i="64" a="1"/>
  <c r="BO2821" i="64" s="1"/>
  <c r="BO840" i="64" a="1"/>
  <c r="BO840" i="64" s="1"/>
  <c r="BP2591" i="64"/>
  <c r="BP2592" i="64" s="1"/>
  <c r="BN1716" i="64"/>
  <c r="BN2230" i="64"/>
  <c r="BN2067" i="64"/>
  <c r="N2067" i="64" s="1"/>
  <c r="BN1333" i="64"/>
  <c r="BN866" i="64"/>
  <c r="BN842" i="64"/>
  <c r="BM58" i="64"/>
  <c r="BO835" i="64" a="1"/>
  <c r="BO835" i="64" s="1"/>
  <c r="BO71" i="64" a="1"/>
  <c r="BO71" i="64" s="1"/>
  <c r="BO560" i="64" a="1"/>
  <c r="BO560" i="64" s="1"/>
  <c r="BO51" i="64" a="1"/>
  <c r="BO51" i="64" s="1"/>
  <c r="BO55" i="64" a="1"/>
  <c r="BO55" i="64" s="1"/>
  <c r="BO56" i="64" a="1"/>
  <c r="BO56" i="64" s="1"/>
  <c r="BN52" i="64"/>
  <c r="BO50" i="64" a="1"/>
  <c r="BO50" i="64" s="1"/>
  <c r="BO49" i="64" a="1"/>
  <c r="BO49" i="64" s="1"/>
  <c r="BO865" i="64" a="1"/>
  <c r="BO865" i="64" s="1"/>
  <c r="BO3031" i="64" a="1"/>
  <c r="BO3031" i="64" s="1"/>
  <c r="BO3057" i="64" a="1"/>
  <c r="BO3057" i="64" s="1"/>
  <c r="BO3108" i="64" a="1"/>
  <c r="BO3108" i="64" s="1"/>
  <c r="BO3082" i="64" a="1"/>
  <c r="BO3082" i="64" s="1"/>
  <c r="BO2206" i="64" a="1"/>
  <c r="BO2206" i="64" s="1"/>
  <c r="BO2207" i="64" s="1"/>
  <c r="BN89" i="64"/>
  <c r="BO86" i="64" a="1"/>
  <c r="BO86" i="64" s="1"/>
  <c r="BO87" i="64" a="1"/>
  <c r="BO87" i="64" s="1"/>
  <c r="BO88" i="64" a="1"/>
  <c r="BO88" i="64" s="1"/>
  <c r="BO85" i="64" a="1"/>
  <c r="BO85" i="64" s="1"/>
  <c r="BO2148" i="64" a="1"/>
  <c r="BO2148" i="64" s="1"/>
  <c r="BO2149" i="64" s="1"/>
  <c r="BO537" i="64" a="1"/>
  <c r="BO537" i="64" s="1"/>
  <c r="BO3158" i="64" a="1"/>
  <c r="BO3158" i="64" s="1"/>
  <c r="BO2068" i="64" a="1"/>
  <c r="BO2068" i="64" s="1"/>
  <c r="BO2486" i="64" a="1"/>
  <c r="BO2486" i="64" s="1"/>
  <c r="BO2494" i="64" s="1"/>
  <c r="BO2231" i="64" a="1"/>
  <c r="BO2231" i="64" s="1"/>
  <c r="BO2229" i="64" a="1"/>
  <c r="BO2229" i="64" s="1"/>
  <c r="BO2237" i="64" a="1"/>
  <c r="BO2237" i="64" s="1"/>
  <c r="BO1715" i="64" a="1"/>
  <c r="BO1715" i="64" s="1"/>
  <c r="BO1332" i="64" a="1"/>
  <c r="BO1332" i="64" s="1"/>
  <c r="BO2822" i="64" a="1"/>
  <c r="BO2801" i="64" a="1"/>
  <c r="BO965" i="64" a="1"/>
  <c r="BO562" i="64" a="1"/>
  <c r="BO842" i="64" a="1"/>
  <c r="BO538" i="64" a="1"/>
  <c r="BO2779" i="64" a="1"/>
  <c r="BP2842" i="64" a="1"/>
  <c r="BO585" i="64" a="1"/>
  <c r="BO2314" i="64" a="1"/>
  <c r="BO2067" i="64" a="1"/>
  <c r="BH888" i="64" a="1"/>
  <c r="BJ1637" i="64" a="1"/>
  <c r="BP2876" i="64" a="1"/>
  <c r="BO2315" i="64" a="1"/>
  <c r="BO866" i="64" a="1"/>
  <c r="BO2230" i="64" a="1"/>
  <c r="BO1716" i="64" a="1"/>
  <c r="BO1333" i="64" a="1"/>
  <c r="AZ16" i="1393" l="1"/>
  <c r="AZ18" i="1391"/>
  <c r="BA13" i="1391"/>
  <c r="AZ22" i="1391"/>
  <c r="AZ18" i="861" s="1"/>
  <c r="BJ1637" i="64"/>
  <c r="BO538" i="64"/>
  <c r="BH888" i="64"/>
  <c r="BI887" i="64" a="1"/>
  <c r="BI887" i="64" s="1"/>
  <c r="BG1546" i="64"/>
  <c r="BH1542" i="64" s="1"/>
  <c r="BG1548" i="64"/>
  <c r="BP205" i="64" a="1"/>
  <c r="BP205" i="64" s="1"/>
  <c r="AJ1966" i="64"/>
  <c r="AI1967" i="64"/>
  <c r="AU412" i="64"/>
  <c r="AV406" i="64"/>
  <c r="AV410" i="64" s="1"/>
  <c r="AS775" i="64"/>
  <c r="AO2495" i="64" a="1"/>
  <c r="AO2495" i="64" s="1"/>
  <c r="BP277" i="64"/>
  <c r="BP259" i="64"/>
  <c r="BQ273" i="64"/>
  <c r="BQ274" i="64"/>
  <c r="BQ256" i="64"/>
  <c r="BQ257" i="64"/>
  <c r="BQ275" i="64"/>
  <c r="BQ258" i="64"/>
  <c r="BQ276" i="64"/>
  <c r="BO965" i="64"/>
  <c r="BP969" i="64" a="1"/>
  <c r="BP969" i="64" s="1"/>
  <c r="BP964" i="64" a="1"/>
  <c r="BP964" i="64" s="1"/>
  <c r="BO585" i="64"/>
  <c r="BN2705" i="64"/>
  <c r="N2705" i="64" s="1"/>
  <c r="BP2688" i="64" a="1"/>
  <c r="BP2688" i="64" s="1"/>
  <c r="BP2689" i="64" a="1"/>
  <c r="BP2689" i="64" s="1"/>
  <c r="BP2694" i="64" a="1"/>
  <c r="BP2694" i="64" s="1"/>
  <c r="BP2695" i="64" a="1"/>
  <c r="BP2695" i="64" s="1"/>
  <c r="BP2696" i="64" a="1"/>
  <c r="BP2696" i="64" s="1"/>
  <c r="BP2690" i="64" a="1"/>
  <c r="BP2690" i="64" s="1"/>
  <c r="BP2693" i="64" a="1"/>
  <c r="BP2693" i="64" s="1"/>
  <c r="BP2691" i="64" a="1"/>
  <c r="BP2691" i="64" s="1"/>
  <c r="BP2692" i="64" a="1"/>
  <c r="BP2692" i="64" s="1"/>
  <c r="BO2697" i="64"/>
  <c r="BP583" i="64" a="1"/>
  <c r="BP583" i="64" s="1"/>
  <c r="BP561" i="64" a="1"/>
  <c r="BP561" i="64" s="1"/>
  <c r="BP584" i="64" a="1"/>
  <c r="BP584" i="64" s="1"/>
  <c r="BO562" i="64"/>
  <c r="BP2876" i="64"/>
  <c r="BP2842" i="64"/>
  <c r="BO2779" i="64"/>
  <c r="BO2801" i="64"/>
  <c r="BP3134" i="64" a="1"/>
  <c r="BP3134" i="64" s="1"/>
  <c r="BP2780" i="64" a="1"/>
  <c r="BP2780" i="64" s="1"/>
  <c r="BP2800" i="64" a="1"/>
  <c r="BP2800" i="64" s="1"/>
  <c r="BL2333" i="64"/>
  <c r="BL2335" i="64" s="1"/>
  <c r="BL2336" i="64" s="1"/>
  <c r="BM2324" i="64"/>
  <c r="BN2323" i="64"/>
  <c r="BN2332" i="64"/>
  <c r="BN2322" i="64"/>
  <c r="BN2331" i="64"/>
  <c r="BP2327" i="64" a="1"/>
  <c r="BP2327" i="64" s="1"/>
  <c r="BP2328" i="64" a="1"/>
  <c r="BP2328" i="64" s="1"/>
  <c r="BP2318" i="64" a="1"/>
  <c r="BP2318" i="64" s="1"/>
  <c r="BP2319" i="64" a="1"/>
  <c r="BP2319" i="64" s="1"/>
  <c r="BO2315" i="64"/>
  <c r="BO2314" i="64"/>
  <c r="BP2309" i="64" a="1"/>
  <c r="BP2309" i="64" s="1"/>
  <c r="BP2310" i="64" a="1"/>
  <c r="BP2310" i="64" s="1"/>
  <c r="BO2822" i="64"/>
  <c r="BP2821" i="64" a="1"/>
  <c r="BP2821" i="64" s="1"/>
  <c r="BP840" i="64" a="1"/>
  <c r="BP840" i="64" s="1"/>
  <c r="BQ2591" i="64"/>
  <c r="BQ2592" i="64" s="1"/>
  <c r="BO1716" i="64"/>
  <c r="BO2230" i="64"/>
  <c r="BO2067" i="64"/>
  <c r="BO1333" i="64"/>
  <c r="BO866" i="64"/>
  <c r="BO842" i="64"/>
  <c r="BN58" i="64"/>
  <c r="BP835" i="64" a="1"/>
  <c r="BP835" i="64" s="1"/>
  <c r="BP71" i="64" a="1"/>
  <c r="BP71" i="64" s="1"/>
  <c r="BP560" i="64" a="1"/>
  <c r="BP560" i="64" s="1"/>
  <c r="BP51" i="64" a="1"/>
  <c r="BP51" i="64" s="1"/>
  <c r="BP56" i="64" a="1"/>
  <c r="BP56" i="64" s="1"/>
  <c r="BP55" i="64" a="1"/>
  <c r="BP55" i="64" s="1"/>
  <c r="BO52" i="64"/>
  <c r="BP50" i="64" a="1"/>
  <c r="BP50" i="64" s="1"/>
  <c r="BP49" i="64" a="1"/>
  <c r="BP49" i="64" s="1"/>
  <c r="BP865" i="64" a="1"/>
  <c r="BP865" i="64" s="1"/>
  <c r="BP3031" i="64" a="1"/>
  <c r="BP3031" i="64" s="1"/>
  <c r="BP3108" i="64" a="1"/>
  <c r="BP3108" i="64" s="1"/>
  <c r="BP3082" i="64" a="1"/>
  <c r="BP3082" i="64" s="1"/>
  <c r="BP3057" i="64" a="1"/>
  <c r="BP3057" i="64" s="1"/>
  <c r="BP2206" i="64" a="1"/>
  <c r="BP2206" i="64" s="1"/>
  <c r="BP2207" i="64" s="1"/>
  <c r="BO89" i="64"/>
  <c r="BP85" i="64" a="1"/>
  <c r="BP85" i="64" s="1"/>
  <c r="BP86" i="64" a="1"/>
  <c r="BP86" i="64" s="1"/>
  <c r="BP87" i="64" a="1"/>
  <c r="BP87" i="64" s="1"/>
  <c r="BP88" i="64" a="1"/>
  <c r="BP88" i="64" s="1"/>
  <c r="BP2148" i="64" a="1"/>
  <c r="BP2148" i="64" s="1"/>
  <c r="BP2149" i="64" s="1"/>
  <c r="BP537" i="64" a="1"/>
  <c r="BP537" i="64" s="1"/>
  <c r="BP3158" i="64" a="1"/>
  <c r="BP3158" i="64" s="1"/>
  <c r="BP2068" i="64" a="1"/>
  <c r="BP2068" i="64" s="1"/>
  <c r="BP2486" i="64" a="1"/>
  <c r="BP2486" i="64" s="1"/>
  <c r="BP2494" i="64" s="1"/>
  <c r="BP2231" i="64" a="1"/>
  <c r="BP2231" i="64" s="1"/>
  <c r="BP2237" i="64" a="1"/>
  <c r="BP2237" i="64" s="1"/>
  <c r="BP2229" i="64" a="1"/>
  <c r="BP2229" i="64" s="1"/>
  <c r="BP1715" i="64" a="1"/>
  <c r="BP1715" i="64" s="1"/>
  <c r="BP1332" i="64" a="1"/>
  <c r="BP1332" i="64" s="1"/>
  <c r="BP585" i="64" a="1"/>
  <c r="BK1637" i="64" a="1"/>
  <c r="BP2067" i="64" a="1"/>
  <c r="BQ2876" i="64" a="1"/>
  <c r="BP2822" i="64" a="1"/>
  <c r="BP965" i="64" a="1"/>
  <c r="BP2779" i="64" a="1"/>
  <c r="BP866" i="64" a="1"/>
  <c r="BP538" i="64" a="1"/>
  <c r="BP2230" i="64" a="1"/>
  <c r="BP2801" i="64" a="1"/>
  <c r="BQ2842" i="64" a="1"/>
  <c r="BP2314" i="64" a="1"/>
  <c r="BP562" i="64" a="1"/>
  <c r="BI888" i="64" a="1"/>
  <c r="BP842" i="64" a="1"/>
  <c r="BP2315" i="64" a="1"/>
  <c r="BP1716" i="64" a="1"/>
  <c r="BP1333" i="64" a="1"/>
  <c r="AZ17" i="1393" l="1"/>
  <c r="BA16" i="1391"/>
  <c r="BN24" i="861"/>
  <c r="BK1637" i="64"/>
  <c r="BP538" i="64"/>
  <c r="BI888" i="64"/>
  <c r="BH1546" i="64"/>
  <c r="BI1542" i="64" s="1"/>
  <c r="BH1548" i="64"/>
  <c r="BQ205" i="64" a="1"/>
  <c r="BQ205" i="64" s="1"/>
  <c r="BJ887" i="64" a="1"/>
  <c r="BJ887" i="64" s="1"/>
  <c r="BH1639" i="64"/>
  <c r="AK1966" i="64"/>
  <c r="AJ1967" i="64"/>
  <c r="AV412" i="64"/>
  <c r="AW406" i="64"/>
  <c r="AW410" i="64" s="1"/>
  <c r="AS777" i="64"/>
  <c r="AS767" i="64" s="1"/>
  <c r="AS769" i="64" s="1"/>
  <c r="BQ259" i="64"/>
  <c r="BR273" i="64"/>
  <c r="BR256" i="64"/>
  <c r="BR274" i="64"/>
  <c r="BR257" i="64"/>
  <c r="BR275" i="64"/>
  <c r="BR276" i="64"/>
  <c r="BR258" i="64"/>
  <c r="BQ277" i="64"/>
  <c r="BP965" i="64"/>
  <c r="BP975" i="64" s="1"/>
  <c r="BO975" i="64"/>
  <c r="BQ969" i="64" a="1"/>
  <c r="BQ969" i="64" s="1"/>
  <c r="BQ964" i="64" a="1"/>
  <c r="BQ964" i="64" s="1"/>
  <c r="BP585" i="64"/>
  <c r="BO2705" i="64"/>
  <c r="BQ2688" i="64" a="1"/>
  <c r="BQ2688" i="64" s="1"/>
  <c r="BQ2689" i="64" a="1"/>
  <c r="BQ2689" i="64" s="1"/>
  <c r="BQ2690" i="64" a="1"/>
  <c r="BQ2690" i="64" s="1"/>
  <c r="BQ2691" i="64" a="1"/>
  <c r="BQ2691" i="64" s="1"/>
  <c r="BQ2692" i="64" a="1"/>
  <c r="BQ2692" i="64" s="1"/>
  <c r="BQ2693" i="64" a="1"/>
  <c r="BQ2693" i="64" s="1"/>
  <c r="BQ2694" i="64" a="1"/>
  <c r="BQ2694" i="64" s="1"/>
  <c r="BQ2695" i="64" a="1"/>
  <c r="BQ2695" i="64" s="1"/>
  <c r="BQ2696" i="64" a="1"/>
  <c r="BQ2696" i="64" s="1"/>
  <c r="BP2697" i="64"/>
  <c r="BQ583" i="64" a="1"/>
  <c r="BQ583" i="64" s="1"/>
  <c r="BQ561" i="64" a="1"/>
  <c r="BQ561" i="64" s="1"/>
  <c r="BQ584" i="64" a="1"/>
  <c r="BQ584" i="64" s="1"/>
  <c r="BP562" i="64"/>
  <c r="BQ2876" i="64"/>
  <c r="BQ2842" i="64"/>
  <c r="BP2801" i="64"/>
  <c r="BP2779" i="64"/>
  <c r="BQ3134" i="64" a="1"/>
  <c r="BQ3134" i="64" s="1"/>
  <c r="BQ2780" i="64" a="1"/>
  <c r="BQ2780" i="64" s="1"/>
  <c r="BQ2800" i="64" a="1"/>
  <c r="BQ2800" i="64" s="1"/>
  <c r="BN2324" i="64"/>
  <c r="BN2333" i="64"/>
  <c r="BM2333" i="64"/>
  <c r="BM2335" i="64" s="1"/>
  <c r="BM2336" i="64" s="1"/>
  <c r="BO2322" i="64"/>
  <c r="BO2331" i="64"/>
  <c r="BO2323" i="64"/>
  <c r="BO2332" i="64"/>
  <c r="BQ2328" i="64" a="1"/>
  <c r="BQ2328" i="64" s="1"/>
  <c r="BQ2327" i="64" a="1"/>
  <c r="BQ2327" i="64" s="1"/>
  <c r="BQ2318" i="64" a="1"/>
  <c r="BQ2318" i="64" s="1"/>
  <c r="BQ2319" i="64" a="1"/>
  <c r="BQ2319" i="64" s="1"/>
  <c r="BP2315" i="64"/>
  <c r="BP2314" i="64"/>
  <c r="BQ2309" i="64" a="1"/>
  <c r="BQ2309" i="64" s="1"/>
  <c r="BQ2310" i="64" a="1"/>
  <c r="BQ2310" i="64" s="1"/>
  <c r="BP2822" i="64"/>
  <c r="BQ2821" i="64" a="1"/>
  <c r="BQ2821" i="64" s="1"/>
  <c r="BQ840" i="64" a="1"/>
  <c r="BQ840" i="64" s="1"/>
  <c r="BR2591" i="64"/>
  <c r="BR2592" i="64" s="1"/>
  <c r="BP2230" i="64"/>
  <c r="BP1716" i="64"/>
  <c r="BP2067" i="64"/>
  <c r="BP1333" i="64"/>
  <c r="BP866" i="64"/>
  <c r="BP842" i="64"/>
  <c r="BO58" i="64"/>
  <c r="BQ835" i="64" a="1"/>
  <c r="BQ835" i="64" s="1"/>
  <c r="BQ71" i="64" a="1"/>
  <c r="BQ71" i="64" s="1"/>
  <c r="BQ560" i="64" a="1"/>
  <c r="BQ560" i="64" s="1"/>
  <c r="BQ51" i="64" a="1"/>
  <c r="BQ51" i="64" s="1"/>
  <c r="BQ56" i="64" a="1"/>
  <c r="BQ56" i="64" s="1"/>
  <c r="BQ55" i="64" a="1"/>
  <c r="BQ55" i="64" s="1"/>
  <c r="BP52" i="64"/>
  <c r="BQ50" i="64" a="1"/>
  <c r="BQ50" i="64" s="1"/>
  <c r="BQ49" i="64" a="1"/>
  <c r="BQ49" i="64" s="1"/>
  <c r="BQ865" i="64" a="1"/>
  <c r="BQ865" i="64" s="1"/>
  <c r="BQ3031" i="64" a="1"/>
  <c r="BQ3031" i="64" s="1"/>
  <c r="BQ3108" i="64" a="1"/>
  <c r="BQ3108" i="64" s="1"/>
  <c r="BQ3082" i="64" a="1"/>
  <c r="BQ3082" i="64" s="1"/>
  <c r="BQ3057" i="64" a="1"/>
  <c r="BQ3057" i="64" s="1"/>
  <c r="BQ2206" i="64" a="1"/>
  <c r="BQ2206" i="64" s="1"/>
  <c r="BQ2207" i="64" s="1"/>
  <c r="BQ85" i="64" a="1"/>
  <c r="BQ85" i="64" s="1"/>
  <c r="BQ88" i="64" a="1"/>
  <c r="BQ88" i="64" s="1"/>
  <c r="BQ86" i="64" a="1"/>
  <c r="BQ86" i="64" s="1"/>
  <c r="BQ87" i="64" a="1"/>
  <c r="BQ87" i="64" s="1"/>
  <c r="BP89" i="64"/>
  <c r="BQ2148" i="64" a="1"/>
  <c r="BQ2148" i="64" s="1"/>
  <c r="BQ2149" i="64" s="1"/>
  <c r="BQ537" i="64" a="1"/>
  <c r="BQ537" i="64" s="1"/>
  <c r="BQ3158" i="64" a="1"/>
  <c r="BQ3158" i="64" s="1"/>
  <c r="BQ2068" i="64" a="1"/>
  <c r="BQ2068" i="64" s="1"/>
  <c r="BQ2486" i="64" a="1"/>
  <c r="BQ2486" i="64" s="1"/>
  <c r="BQ2494" i="64" s="1"/>
  <c r="BQ2237" i="64" a="1"/>
  <c r="BQ2237" i="64" s="1"/>
  <c r="BQ2229" i="64" a="1"/>
  <c r="BQ2229" i="64" s="1"/>
  <c r="BQ2231" i="64" a="1"/>
  <c r="BQ2231" i="64" s="1"/>
  <c r="BQ1715" i="64" a="1"/>
  <c r="BQ1715" i="64" s="1"/>
  <c r="BQ1332" i="64" a="1"/>
  <c r="BQ1332" i="64" s="1"/>
  <c r="BQ2314" i="64" a="1"/>
  <c r="BR2876" i="64" a="1"/>
  <c r="BQ2801" i="64" a="1"/>
  <c r="BQ965" i="64" a="1"/>
  <c r="BR2842" i="64" a="1"/>
  <c r="BL1637" i="64" a="1"/>
  <c r="BQ866" i="64" a="1"/>
  <c r="BQ562" i="64" a="1"/>
  <c r="BQ842" i="64" a="1"/>
  <c r="BQ2779" i="64" a="1"/>
  <c r="BQ585" i="64" a="1"/>
  <c r="BQ2230" i="64" a="1"/>
  <c r="BQ2315" i="64" a="1"/>
  <c r="BQ2822" i="64" a="1"/>
  <c r="BJ888" i="64" a="1"/>
  <c r="BQ538" i="64" a="1"/>
  <c r="BQ1333" i="64" a="1"/>
  <c r="BQ2067" i="64" a="1"/>
  <c r="BQ1716" i="64" a="1"/>
  <c r="AZ18" i="1393" l="1"/>
  <c r="BA13" i="1393"/>
  <c r="AZ22" i="1393"/>
  <c r="AZ19" i="861" s="1"/>
  <c r="BA17" i="1391"/>
  <c r="BL1637" i="64"/>
  <c r="BQ538" i="64"/>
  <c r="BJ888" i="64"/>
  <c r="BI1546" i="64"/>
  <c r="BJ1542" i="64" s="1"/>
  <c r="BI1548" i="64"/>
  <c r="BK887" i="64" a="1"/>
  <c r="BK887" i="64" s="1"/>
  <c r="BI1639" i="64"/>
  <c r="BR205" i="64" a="1"/>
  <c r="BR205" i="64" s="1"/>
  <c r="AL1966" i="64"/>
  <c r="AK1967" i="64"/>
  <c r="AW412" i="64"/>
  <c r="AX406" i="64"/>
  <c r="AX410" i="64" s="1"/>
  <c r="AS778" i="64"/>
  <c r="AS779" i="64" s="1"/>
  <c r="AS770" i="64"/>
  <c r="BR259" i="64"/>
  <c r="BR277" i="64"/>
  <c r="BS273" i="64"/>
  <c r="BS256" i="64"/>
  <c r="BS274" i="64"/>
  <c r="BS275" i="64"/>
  <c r="BS257" i="64"/>
  <c r="BS258" i="64"/>
  <c r="BS276" i="64"/>
  <c r="BQ965" i="64"/>
  <c r="BR969" i="64" a="1"/>
  <c r="BR969" i="64" s="1"/>
  <c r="BR964" i="64" a="1"/>
  <c r="BR964" i="64" s="1"/>
  <c r="BQ585" i="64"/>
  <c r="BP2705" i="64"/>
  <c r="BR2688" i="64" a="1"/>
  <c r="BR2688" i="64" s="1"/>
  <c r="BR2689" i="64" a="1"/>
  <c r="BR2689" i="64" s="1"/>
  <c r="BR2690" i="64" a="1"/>
  <c r="BR2690" i="64" s="1"/>
  <c r="BR2691" i="64" a="1"/>
  <c r="BR2691" i="64" s="1"/>
  <c r="BR2694" i="64" a="1"/>
  <c r="BR2694" i="64" s="1"/>
  <c r="BR2693" i="64" a="1"/>
  <c r="BR2693" i="64" s="1"/>
  <c r="BR2695" i="64" a="1"/>
  <c r="BR2695" i="64" s="1"/>
  <c r="BR2696" i="64" a="1"/>
  <c r="BR2696" i="64" s="1"/>
  <c r="BR2692" i="64" a="1"/>
  <c r="BR2692" i="64" s="1"/>
  <c r="BQ2697" i="64"/>
  <c r="BR583" i="64" a="1"/>
  <c r="BR583" i="64" s="1"/>
  <c r="BR561" i="64" a="1"/>
  <c r="BR561" i="64" s="1"/>
  <c r="BR584" i="64" a="1"/>
  <c r="BR584" i="64" s="1"/>
  <c r="BQ562" i="64"/>
  <c r="BR2842" i="64"/>
  <c r="BR2876" i="64"/>
  <c r="BQ2801" i="64"/>
  <c r="BQ2779" i="64"/>
  <c r="BR3134" i="64" a="1"/>
  <c r="BR3134" i="64" s="1"/>
  <c r="BR2780" i="64" a="1"/>
  <c r="BR2780" i="64" s="1"/>
  <c r="BR2800" i="64" a="1"/>
  <c r="BR2800" i="64" s="1"/>
  <c r="BN2335" i="64"/>
  <c r="BN2336" i="64" s="1"/>
  <c r="BO2324" i="64"/>
  <c r="BP2322" i="64"/>
  <c r="BP2331" i="64"/>
  <c r="BP2323" i="64"/>
  <c r="BP2332" i="64"/>
  <c r="BR2328" i="64" a="1"/>
  <c r="BR2328" i="64" s="1"/>
  <c r="BR2327" i="64" a="1"/>
  <c r="BR2327" i="64" s="1"/>
  <c r="BR2318" i="64" a="1"/>
  <c r="BR2318" i="64" s="1"/>
  <c r="BR2319" i="64" a="1"/>
  <c r="BR2319" i="64" s="1"/>
  <c r="BQ2315" i="64"/>
  <c r="BQ2314" i="64"/>
  <c r="BR2309" i="64" a="1"/>
  <c r="BR2309" i="64" s="1"/>
  <c r="BR2310" i="64" a="1"/>
  <c r="BR2310" i="64" s="1"/>
  <c r="BQ2822" i="64"/>
  <c r="BR2821" i="64" a="1"/>
  <c r="BR2821" i="64" s="1"/>
  <c r="BR840" i="64" a="1"/>
  <c r="BR840" i="64" s="1"/>
  <c r="BS2591" i="64"/>
  <c r="BS2592" i="64" s="1"/>
  <c r="BQ2067" i="64"/>
  <c r="BQ2230" i="64"/>
  <c r="BQ1716" i="64"/>
  <c r="BQ1333" i="64"/>
  <c r="BQ866" i="64"/>
  <c r="BQ842" i="64"/>
  <c r="BP58" i="64"/>
  <c r="BR835" i="64" a="1"/>
  <c r="BR835" i="64" s="1"/>
  <c r="BR71" i="64" a="1"/>
  <c r="BR71" i="64" s="1"/>
  <c r="BR560" i="64" a="1"/>
  <c r="BR560" i="64" s="1"/>
  <c r="BR51" i="64" a="1"/>
  <c r="BR51" i="64" s="1"/>
  <c r="BR56" i="64" a="1"/>
  <c r="BR56" i="64" s="1"/>
  <c r="BR55" i="64" a="1"/>
  <c r="BR55" i="64" s="1"/>
  <c r="BQ52" i="64"/>
  <c r="BR50" i="64" a="1"/>
  <c r="BR50" i="64" s="1"/>
  <c r="BR49" i="64" a="1"/>
  <c r="BR49" i="64" s="1"/>
  <c r="BR865" i="64" a="1"/>
  <c r="BR865" i="64" s="1"/>
  <c r="BR3031" i="64" a="1"/>
  <c r="BR3031" i="64" s="1"/>
  <c r="BR3108" i="64" a="1"/>
  <c r="BR3108" i="64" s="1"/>
  <c r="BR3082" i="64" a="1"/>
  <c r="BR3082" i="64" s="1"/>
  <c r="BR3057" i="64" a="1"/>
  <c r="BR3057" i="64" s="1"/>
  <c r="BR2206" i="64" a="1"/>
  <c r="BR2206" i="64" s="1"/>
  <c r="BR2207" i="64" s="1"/>
  <c r="BR88" i="64" a="1"/>
  <c r="BR88" i="64" s="1"/>
  <c r="BR85" i="64" a="1"/>
  <c r="BR85" i="64" s="1"/>
  <c r="BR87" i="64" a="1"/>
  <c r="BR87" i="64" s="1"/>
  <c r="BR86" i="64" a="1"/>
  <c r="BR86" i="64" s="1"/>
  <c r="BQ89" i="64"/>
  <c r="BR2148" i="64" a="1"/>
  <c r="BR2148" i="64" s="1"/>
  <c r="BR2149" i="64" s="1"/>
  <c r="BR537" i="64" a="1"/>
  <c r="BR537" i="64" s="1"/>
  <c r="BR3158" i="64" a="1"/>
  <c r="BR3158" i="64" s="1"/>
  <c r="BR2068" i="64" a="1"/>
  <c r="BR2068" i="64" s="1"/>
  <c r="BR2486" i="64" a="1"/>
  <c r="BR2486" i="64" s="1"/>
  <c r="BR2494" i="64" s="1"/>
  <c r="BR2229" i="64" a="1"/>
  <c r="BR2229" i="64" s="1"/>
  <c r="BR2231" i="64" a="1"/>
  <c r="BR2231" i="64" s="1"/>
  <c r="BR2237" i="64" a="1"/>
  <c r="BR2237" i="64" s="1"/>
  <c r="BR1715" i="64" a="1"/>
  <c r="BR1715" i="64" s="1"/>
  <c r="BR1332" i="64" a="1"/>
  <c r="BR1332" i="64" s="1"/>
  <c r="BR2230" i="64" a="1"/>
  <c r="BR2801" i="64" a="1"/>
  <c r="BR585" i="64" a="1"/>
  <c r="BM1637" i="64" a="1"/>
  <c r="BR2822" i="64" a="1"/>
  <c r="BR965" i="64" a="1"/>
  <c r="BK888" i="64" a="1"/>
  <c r="BR538" i="64" a="1"/>
  <c r="BR842" i="64" a="1"/>
  <c r="BR2779" i="64" a="1"/>
  <c r="BR2067" i="64" a="1"/>
  <c r="BR2315" i="64" a="1"/>
  <c r="BS2876" i="64" a="1"/>
  <c r="BR866" i="64" a="1"/>
  <c r="BS2842" i="64" a="1"/>
  <c r="BR562" i="64" a="1"/>
  <c r="BR1333" i="64" a="1"/>
  <c r="BR1716" i="64" a="1"/>
  <c r="BR2314" i="64" a="1"/>
  <c r="BA16" i="1393" l="1"/>
  <c r="BA18" i="1391"/>
  <c r="BB13" i="1391"/>
  <c r="BA22" i="1391"/>
  <c r="BA18" i="861" s="1"/>
  <c r="BO24" i="861"/>
  <c r="BM1637" i="64"/>
  <c r="BR538" i="64"/>
  <c r="BK888" i="64"/>
  <c r="BS205" i="64" a="1"/>
  <c r="BS205" i="64" s="1"/>
  <c r="BJ1546" i="64"/>
  <c r="BK1542" i="64" s="1"/>
  <c r="BJ1548" i="64"/>
  <c r="BJ1639" i="64"/>
  <c r="BL887" i="64" a="1"/>
  <c r="BL887" i="64" s="1"/>
  <c r="AM1966" i="64"/>
  <c r="AL1967" i="64"/>
  <c r="AX412" i="64"/>
  <c r="AY406" i="64"/>
  <c r="AY410" i="64" s="1"/>
  <c r="AT774" i="64"/>
  <c r="AS783" i="64"/>
  <c r="AS771" i="64"/>
  <c r="AT763" i="64"/>
  <c r="AT766" i="64" s="1"/>
  <c r="AP2495" i="64" a="1"/>
  <c r="AP2495" i="64" s="1"/>
  <c r="BT273" i="64"/>
  <c r="BT274" i="64"/>
  <c r="BT256" i="64"/>
  <c r="BT257" i="64"/>
  <c r="BT275" i="64"/>
  <c r="BT276" i="64"/>
  <c r="BT258" i="64"/>
  <c r="BS277" i="64"/>
  <c r="BS259" i="64"/>
  <c r="BR965" i="64"/>
  <c r="BR975" i="64" s="1"/>
  <c r="BQ975" i="64"/>
  <c r="BS969" i="64" a="1"/>
  <c r="BS969" i="64" s="1"/>
  <c r="BS964" i="64" a="1"/>
  <c r="BS964" i="64" s="1"/>
  <c r="BR585" i="64"/>
  <c r="BQ2705" i="64"/>
  <c r="BS2688" i="64" a="1"/>
  <c r="BS2688" i="64" s="1"/>
  <c r="BS2689" i="64" a="1"/>
  <c r="BS2689" i="64" s="1"/>
  <c r="BS2692" i="64" a="1"/>
  <c r="BS2692" i="64" s="1"/>
  <c r="BS2690" i="64" a="1"/>
  <c r="BS2690" i="64" s="1"/>
  <c r="BS2694" i="64" a="1"/>
  <c r="BS2694" i="64" s="1"/>
  <c r="BS2693" i="64" a="1"/>
  <c r="BS2693" i="64" s="1"/>
  <c r="BS2695" i="64" a="1"/>
  <c r="BS2695" i="64" s="1"/>
  <c r="BS2696" i="64" a="1"/>
  <c r="BS2696" i="64" s="1"/>
  <c r="BS2691" i="64" a="1"/>
  <c r="BS2691" i="64" s="1"/>
  <c r="BR2697" i="64"/>
  <c r="BS561" i="64" a="1"/>
  <c r="BS561" i="64" s="1"/>
  <c r="BS584" i="64" a="1"/>
  <c r="BS584" i="64" s="1"/>
  <c r="BS583" i="64" a="1"/>
  <c r="BS583" i="64" s="1"/>
  <c r="BR562" i="64"/>
  <c r="BS2876" i="64"/>
  <c r="BS2842" i="64"/>
  <c r="BR2779" i="64"/>
  <c r="BR2801" i="64"/>
  <c r="BS3134" i="64" a="1"/>
  <c r="BS3134" i="64" s="1"/>
  <c r="BS2780" i="64" a="1"/>
  <c r="BS2780" i="64" s="1"/>
  <c r="BS2800" i="64" a="1"/>
  <c r="BS2800" i="64" s="1"/>
  <c r="BP2324" i="64"/>
  <c r="BP2333" i="64"/>
  <c r="BO2333" i="64"/>
  <c r="BQ2322" i="64"/>
  <c r="BQ2331" i="64"/>
  <c r="BQ2323" i="64"/>
  <c r="BQ2332" i="64"/>
  <c r="BS2328" i="64" a="1"/>
  <c r="BS2328" i="64" s="1"/>
  <c r="BS2327" i="64" a="1"/>
  <c r="BS2327" i="64" s="1"/>
  <c r="BS2319" i="64" a="1"/>
  <c r="BS2319" i="64" s="1"/>
  <c r="BS2318" i="64" a="1"/>
  <c r="BS2318" i="64" s="1"/>
  <c r="BR2315" i="64"/>
  <c r="BR2314" i="64"/>
  <c r="BS2309" i="64" a="1"/>
  <c r="BS2309" i="64" s="1"/>
  <c r="BS2310" i="64" a="1"/>
  <c r="BS2310" i="64" s="1"/>
  <c r="BR2822" i="64"/>
  <c r="BS2821" i="64" a="1"/>
  <c r="BS2821" i="64" s="1"/>
  <c r="BS840" i="64" a="1"/>
  <c r="BS840" i="64" s="1"/>
  <c r="BT2591" i="64"/>
  <c r="BT2592" i="64" s="1"/>
  <c r="BR2230" i="64"/>
  <c r="BR1716" i="64"/>
  <c r="BR2067" i="64"/>
  <c r="BR1333" i="64"/>
  <c r="BR842" i="64"/>
  <c r="BR866" i="64"/>
  <c r="BQ58" i="64"/>
  <c r="BS835" i="64" a="1"/>
  <c r="BS835" i="64" s="1"/>
  <c r="BS71" i="64" a="1"/>
  <c r="BS71" i="64" s="1"/>
  <c r="BS560" i="64" a="1"/>
  <c r="BS560" i="64" s="1"/>
  <c r="BS51" i="64" a="1"/>
  <c r="BS51" i="64" s="1"/>
  <c r="BS56" i="64" a="1"/>
  <c r="BS56" i="64" s="1"/>
  <c r="BS55" i="64" a="1"/>
  <c r="BS55" i="64" s="1"/>
  <c r="BR52" i="64"/>
  <c r="BS49" i="64" a="1"/>
  <c r="BS49" i="64" s="1"/>
  <c r="BS50" i="64" a="1"/>
  <c r="BS50" i="64" s="1"/>
  <c r="BS865" i="64" a="1"/>
  <c r="BS865" i="64" s="1"/>
  <c r="BS3031" i="64" a="1"/>
  <c r="BS3031" i="64" s="1"/>
  <c r="BS3108" i="64" a="1"/>
  <c r="BS3108" i="64" s="1"/>
  <c r="BS3082" i="64" a="1"/>
  <c r="BS3082" i="64" s="1"/>
  <c r="BS3057" i="64" a="1"/>
  <c r="BS3057" i="64" s="1"/>
  <c r="BS2206" i="64" a="1"/>
  <c r="BS2206" i="64" s="1"/>
  <c r="BS2207" i="64" s="1"/>
  <c r="BR89" i="64"/>
  <c r="BS86" i="64" a="1"/>
  <c r="BS86" i="64" s="1"/>
  <c r="BS87" i="64" a="1"/>
  <c r="BS87" i="64" s="1"/>
  <c r="BS88" i="64" a="1"/>
  <c r="BS88" i="64" s="1"/>
  <c r="BS85" i="64" a="1"/>
  <c r="BS85" i="64" s="1"/>
  <c r="BS2148" i="64" a="1"/>
  <c r="BS2148" i="64" s="1"/>
  <c r="BS2149" i="64" s="1"/>
  <c r="BS537" i="64" a="1"/>
  <c r="BS537" i="64" s="1"/>
  <c r="BS3158" i="64" a="1"/>
  <c r="BS3158" i="64" s="1"/>
  <c r="BS2068" i="64" a="1"/>
  <c r="BS2068" i="64" s="1"/>
  <c r="BS2486" i="64" a="1"/>
  <c r="BS2486" i="64" s="1"/>
  <c r="BS2494" i="64" s="1"/>
  <c r="BS2229" i="64" a="1"/>
  <c r="BS2229" i="64" s="1"/>
  <c r="BS2231" i="64" a="1"/>
  <c r="BS2231" i="64" s="1"/>
  <c r="BS2237" i="64" a="1"/>
  <c r="BS2237" i="64" s="1"/>
  <c r="BS1715" i="64" a="1"/>
  <c r="BS1715" i="64" s="1"/>
  <c r="BS1332" i="64" a="1"/>
  <c r="BS1332" i="64" s="1"/>
  <c r="BS2801" i="64" a="1"/>
  <c r="BS2822" i="64" a="1"/>
  <c r="BS866" i="64" a="1"/>
  <c r="BS2779" i="64" a="1"/>
  <c r="BT2842" i="64" a="1"/>
  <c r="BS2230" i="64" a="1"/>
  <c r="BN1637" i="64" a="1"/>
  <c r="BS1333" i="64" a="1"/>
  <c r="BS1716" i="64" a="1"/>
  <c r="BL888" i="64" a="1"/>
  <c r="BT2876" i="64" a="1"/>
  <c r="BS965" i="64" a="1"/>
  <c r="BS585" i="64" a="1"/>
  <c r="BS2315" i="64" a="1"/>
  <c r="BS562" i="64" a="1"/>
  <c r="BS842" i="64" a="1"/>
  <c r="BS2314" i="64" a="1"/>
  <c r="BS538" i="64" a="1"/>
  <c r="BS2067" i="64" a="1"/>
  <c r="BA17" i="1393" l="1"/>
  <c r="BB16" i="1391"/>
  <c r="BN1637" i="64"/>
  <c r="BS538" i="64"/>
  <c r="BL888" i="64"/>
  <c r="BK1546" i="64"/>
  <c r="BL1542" i="64" s="1"/>
  <c r="BK1548" i="64"/>
  <c r="BM887" i="64" a="1"/>
  <c r="BM887" i="64" s="1"/>
  <c r="BT205" i="64" a="1"/>
  <c r="BT205" i="64" s="1"/>
  <c r="BK1639" i="64"/>
  <c r="AN1966" i="64"/>
  <c r="AM1967" i="64"/>
  <c r="AY412" i="64"/>
  <c r="AZ406" i="64"/>
  <c r="AZ410" i="64" s="1"/>
  <c r="AT775" i="64"/>
  <c r="BO2335" i="64"/>
  <c r="BO2336" i="64" s="1"/>
  <c r="AQ2495" i="64" a="1"/>
  <c r="AQ2495" i="64" s="1"/>
  <c r="BT259" i="64"/>
  <c r="BU273" i="64"/>
  <c r="BU274" i="64"/>
  <c r="BU256" i="64"/>
  <c r="BU257" i="64"/>
  <c r="BU275" i="64"/>
  <c r="BU258" i="64"/>
  <c r="BU276" i="64"/>
  <c r="BT277" i="64"/>
  <c r="BS965" i="64"/>
  <c r="BT969" i="64" a="1"/>
  <c r="BT969" i="64" s="1"/>
  <c r="BT964" i="64" a="1"/>
  <c r="BT964" i="64" s="1"/>
  <c r="BS585" i="64"/>
  <c r="BR2705" i="64"/>
  <c r="BT2694" i="64" a="1"/>
  <c r="BT2694" i="64" s="1"/>
  <c r="BT2688" i="64" a="1"/>
  <c r="BT2688" i="64" s="1"/>
  <c r="BT2691" i="64" a="1"/>
  <c r="BT2691" i="64" s="1"/>
  <c r="BT2692" i="64" a="1"/>
  <c r="BT2692" i="64" s="1"/>
  <c r="BT2690" i="64" a="1"/>
  <c r="BT2690" i="64" s="1"/>
  <c r="BT2693" i="64" a="1"/>
  <c r="BT2693" i="64" s="1"/>
  <c r="BT2695" i="64" a="1"/>
  <c r="BT2695" i="64" s="1"/>
  <c r="BT2696" i="64" a="1"/>
  <c r="BT2696" i="64" s="1"/>
  <c r="BT2689" i="64" a="1"/>
  <c r="BT2689" i="64" s="1"/>
  <c r="BS2697" i="64"/>
  <c r="BT561" i="64" a="1"/>
  <c r="BT561" i="64" s="1"/>
  <c r="BT584" i="64" a="1"/>
  <c r="BT584" i="64" s="1"/>
  <c r="BT583" i="64" a="1"/>
  <c r="BT583" i="64" s="1"/>
  <c r="BS562" i="64"/>
  <c r="BT2876" i="64"/>
  <c r="BT2842" i="64"/>
  <c r="BS2801" i="64"/>
  <c r="BS2779" i="64"/>
  <c r="BT3134" i="64" a="1"/>
  <c r="BT3134" i="64" s="1"/>
  <c r="BT2780" i="64" a="1"/>
  <c r="BT2780" i="64" s="1"/>
  <c r="BT2800" i="64" a="1"/>
  <c r="BT2800" i="64" s="1"/>
  <c r="BP2335" i="64"/>
  <c r="BP2336" i="64" s="1"/>
  <c r="BQ2324" i="64"/>
  <c r="BR2323" i="64"/>
  <c r="BR2332" i="64"/>
  <c r="BR2322" i="64"/>
  <c r="BR2331" i="64"/>
  <c r="BT2327" i="64" a="1"/>
  <c r="BT2327" i="64" s="1"/>
  <c r="BT2328" i="64" a="1"/>
  <c r="BT2328" i="64" s="1"/>
  <c r="BT2319" i="64" a="1"/>
  <c r="BT2319" i="64" s="1"/>
  <c r="BT2318" i="64" a="1"/>
  <c r="BT2318" i="64" s="1"/>
  <c r="BS2315" i="64"/>
  <c r="BS2314" i="64"/>
  <c r="BT2309" i="64" a="1"/>
  <c r="BT2309" i="64" s="1"/>
  <c r="BT2310" i="64" a="1"/>
  <c r="BT2310" i="64" s="1"/>
  <c r="BS2822" i="64"/>
  <c r="BT2821" i="64" a="1"/>
  <c r="BT2821" i="64" s="1"/>
  <c r="BT840" i="64" a="1"/>
  <c r="BT840" i="64" s="1"/>
  <c r="BU2591" i="64"/>
  <c r="BU2592" i="64" s="1"/>
  <c r="BS1716" i="64"/>
  <c r="BS2230" i="64"/>
  <c r="BS2067" i="64"/>
  <c r="BS1333" i="64"/>
  <c r="BS866" i="64"/>
  <c r="BS842" i="64"/>
  <c r="BR58" i="64"/>
  <c r="BT835" i="64" a="1"/>
  <c r="BT835" i="64" s="1"/>
  <c r="BT71" i="64" a="1"/>
  <c r="BT71" i="64" s="1"/>
  <c r="BT560" i="64" a="1"/>
  <c r="BT560" i="64" s="1"/>
  <c r="BT51" i="64" a="1"/>
  <c r="BT51" i="64" s="1"/>
  <c r="BT55" i="64" a="1"/>
  <c r="BT55" i="64" s="1"/>
  <c r="BT56" i="64" a="1"/>
  <c r="BT56" i="64" s="1"/>
  <c r="BS52" i="64"/>
  <c r="BT50" i="64" a="1"/>
  <c r="BT50" i="64" s="1"/>
  <c r="BT49" i="64" a="1"/>
  <c r="BT49" i="64" s="1"/>
  <c r="BT865" i="64" a="1"/>
  <c r="BT865" i="64" s="1"/>
  <c r="BT3031" i="64" a="1"/>
  <c r="BT3031" i="64" s="1"/>
  <c r="BT3108" i="64" a="1"/>
  <c r="BT3108" i="64" s="1"/>
  <c r="BT3082" i="64" a="1"/>
  <c r="BT3082" i="64" s="1"/>
  <c r="BT3057" i="64" a="1"/>
  <c r="BT3057" i="64" s="1"/>
  <c r="BT2206" i="64" a="1"/>
  <c r="BT2206" i="64" s="1"/>
  <c r="BT2207" i="64" s="1"/>
  <c r="BS89" i="64"/>
  <c r="BT85" i="64" a="1"/>
  <c r="BT85" i="64" s="1"/>
  <c r="BT86" i="64" a="1"/>
  <c r="BT86" i="64" s="1"/>
  <c r="BT87" i="64" a="1"/>
  <c r="BT87" i="64" s="1"/>
  <c r="BT88" i="64" a="1"/>
  <c r="BT88" i="64" s="1"/>
  <c r="BT2148" i="64" a="1"/>
  <c r="BT2148" i="64" s="1"/>
  <c r="BT2149" i="64" s="1"/>
  <c r="BT537" i="64" a="1"/>
  <c r="BT537" i="64" s="1"/>
  <c r="BT3158" i="64" a="1"/>
  <c r="BT3158" i="64" s="1"/>
  <c r="BT2068" i="64" a="1"/>
  <c r="BT2068" i="64" s="1"/>
  <c r="BT2486" i="64" a="1"/>
  <c r="BT2486" i="64" s="1"/>
  <c r="BT2494" i="64" s="1"/>
  <c r="BT2229" i="64" a="1"/>
  <c r="BT2229" i="64" s="1"/>
  <c r="BT2231" i="64" a="1"/>
  <c r="BT2231" i="64" s="1"/>
  <c r="BT2237" i="64" a="1"/>
  <c r="BT2237" i="64" s="1"/>
  <c r="BT1715" i="64" a="1"/>
  <c r="BT1715" i="64" s="1"/>
  <c r="BT1332" i="64" a="1"/>
  <c r="BT1332" i="64" s="1"/>
  <c r="BM888" i="64" a="1"/>
  <c r="BU2842" i="64" a="1"/>
  <c r="BT2801" i="64" a="1"/>
  <c r="BT842" i="64" a="1"/>
  <c r="BT562" i="64" a="1"/>
  <c r="BT2314" i="64" a="1"/>
  <c r="BT965" i="64" a="1"/>
  <c r="BT2822" i="64" a="1"/>
  <c r="BT2315" i="64" a="1"/>
  <c r="BO1637" i="64" a="1"/>
  <c r="BT1716" i="64" a="1"/>
  <c r="BT585" i="64" a="1"/>
  <c r="BT2779" i="64" a="1"/>
  <c r="BT866" i="64" a="1"/>
  <c r="BT2230" i="64" a="1"/>
  <c r="BU2876" i="64" a="1"/>
  <c r="BT538" i="64" a="1"/>
  <c r="BT2067" i="64" a="1"/>
  <c r="BT1333" i="64" a="1"/>
  <c r="BB13" i="1393" l="1"/>
  <c r="BA18" i="1393"/>
  <c r="BA22" i="1393"/>
  <c r="BA19" i="861" s="1"/>
  <c r="BB17" i="1391"/>
  <c r="BP24" i="861"/>
  <c r="BO1637" i="64"/>
  <c r="BT538" i="64"/>
  <c r="BM888" i="64"/>
  <c r="BU205" i="64" a="1"/>
  <c r="BU205" i="64" s="1"/>
  <c r="BN887" i="64" a="1"/>
  <c r="BN887" i="64" s="1"/>
  <c r="BL1548" i="64"/>
  <c r="BL1546" i="64"/>
  <c r="BM1542" i="64" s="1"/>
  <c r="BL1639" i="64"/>
  <c r="AO1966" i="64"/>
  <c r="AN1967" i="64"/>
  <c r="AZ412" i="64"/>
  <c r="BA406" i="64"/>
  <c r="BA410" i="64" s="1"/>
  <c r="AT777" i="64"/>
  <c r="AT767" i="64" s="1"/>
  <c r="AT769" i="64" s="1"/>
  <c r="BV273" i="64"/>
  <c r="BV274" i="64"/>
  <c r="BV256" i="64"/>
  <c r="BV257" i="64"/>
  <c r="BV275" i="64"/>
  <c r="BV258" i="64"/>
  <c r="BV276" i="64"/>
  <c r="BU259" i="64"/>
  <c r="BU277" i="64"/>
  <c r="BT965" i="64"/>
  <c r="BT975" i="64" s="1"/>
  <c r="BS975" i="64"/>
  <c r="BU969" i="64" a="1"/>
  <c r="BU969" i="64" s="1"/>
  <c r="BU964" i="64" a="1"/>
  <c r="BU964" i="64" s="1"/>
  <c r="BS2705" i="64"/>
  <c r="BT585" i="64"/>
  <c r="BU2689" i="64" a="1"/>
  <c r="BU2689" i="64" s="1"/>
  <c r="BU2690" i="64" a="1"/>
  <c r="BU2690" i="64" s="1"/>
  <c r="BU2691" i="64" a="1"/>
  <c r="BU2691" i="64" s="1"/>
  <c r="BU2692" i="64" a="1"/>
  <c r="BU2692" i="64" s="1"/>
  <c r="BU2693" i="64" a="1"/>
  <c r="BU2693" i="64" s="1"/>
  <c r="BU2688" i="64" a="1"/>
  <c r="BU2688" i="64" s="1"/>
  <c r="BU2694" i="64" a="1"/>
  <c r="BU2694" i="64" s="1"/>
  <c r="BU2695" i="64" a="1"/>
  <c r="BU2695" i="64" s="1"/>
  <c r="BU2696" i="64" a="1"/>
  <c r="BU2696" i="64" s="1"/>
  <c r="BT2697" i="64"/>
  <c r="BU561" i="64" a="1"/>
  <c r="BU561" i="64" s="1"/>
  <c r="BU584" i="64" a="1"/>
  <c r="BU584" i="64" s="1"/>
  <c r="BU583" i="64" a="1"/>
  <c r="BU583" i="64" s="1"/>
  <c r="BT562" i="64"/>
  <c r="BU2876" i="64"/>
  <c r="BU2842" i="64"/>
  <c r="BT2801" i="64"/>
  <c r="BT2779" i="64"/>
  <c r="BU3134" i="64" a="1"/>
  <c r="BU3134" i="64" s="1"/>
  <c r="BU2780" i="64" a="1"/>
  <c r="BU2780" i="64" s="1"/>
  <c r="BU2800" i="64" a="1"/>
  <c r="BU2800" i="64" s="1"/>
  <c r="BR2324" i="64"/>
  <c r="BQ2333" i="64"/>
  <c r="BR2333" i="64"/>
  <c r="BS2322" i="64"/>
  <c r="BS2331" i="64"/>
  <c r="BS2323" i="64"/>
  <c r="BS2332" i="64"/>
  <c r="BU2328" i="64" a="1"/>
  <c r="BU2328" i="64" s="1"/>
  <c r="BU2327" i="64" a="1"/>
  <c r="BU2327" i="64" s="1"/>
  <c r="BU2319" i="64" a="1"/>
  <c r="BU2319" i="64" s="1"/>
  <c r="BU2318" i="64" a="1"/>
  <c r="BU2318" i="64" s="1"/>
  <c r="BT2315" i="64"/>
  <c r="BT2314" i="64"/>
  <c r="BU2309" i="64" a="1"/>
  <c r="BU2309" i="64" s="1"/>
  <c r="BU2310" i="64" a="1"/>
  <c r="BU2310" i="64" s="1"/>
  <c r="BT2822" i="64"/>
  <c r="BU2821" i="64" a="1"/>
  <c r="BU2821" i="64" s="1"/>
  <c r="BU840" i="64" a="1"/>
  <c r="BU840" i="64" s="1"/>
  <c r="BV2591" i="64"/>
  <c r="BV2592" i="64" s="1"/>
  <c r="BT1716" i="64"/>
  <c r="BT2067" i="64"/>
  <c r="BT2230" i="64"/>
  <c r="BT1333" i="64"/>
  <c r="BT866" i="64"/>
  <c r="BT842" i="64"/>
  <c r="BS58" i="64"/>
  <c r="BU835" i="64" a="1"/>
  <c r="BU835" i="64" s="1"/>
  <c r="BU71" i="64" a="1"/>
  <c r="BU71" i="64" s="1"/>
  <c r="BU560" i="64" a="1"/>
  <c r="BU560" i="64" s="1"/>
  <c r="BU51" i="64" a="1"/>
  <c r="BU51" i="64" s="1"/>
  <c r="BU55" i="64" a="1"/>
  <c r="BU55" i="64" s="1"/>
  <c r="BU56" i="64" a="1"/>
  <c r="BU56" i="64" s="1"/>
  <c r="BT52" i="64"/>
  <c r="BU50" i="64" a="1"/>
  <c r="BU50" i="64" s="1"/>
  <c r="BU49" i="64" a="1"/>
  <c r="BU49" i="64" s="1"/>
  <c r="BU865" i="64" a="1"/>
  <c r="BU865" i="64" s="1"/>
  <c r="BU3031" i="64" a="1"/>
  <c r="BU3031" i="64" s="1"/>
  <c r="BU3108" i="64" a="1"/>
  <c r="BU3108" i="64" s="1"/>
  <c r="BU3082" i="64" a="1"/>
  <c r="BU3082" i="64" s="1"/>
  <c r="BU3057" i="64" a="1"/>
  <c r="BU3057" i="64" s="1"/>
  <c r="BU2206" i="64" a="1"/>
  <c r="BU2206" i="64" s="1"/>
  <c r="BU2207" i="64" s="1"/>
  <c r="BU86" i="64" a="1"/>
  <c r="BU86" i="64" s="1"/>
  <c r="BU87" i="64" a="1"/>
  <c r="BU87" i="64" s="1"/>
  <c r="BU88" i="64" a="1"/>
  <c r="BU88" i="64" s="1"/>
  <c r="BU85" i="64" a="1"/>
  <c r="BU85" i="64" s="1"/>
  <c r="BT89" i="64"/>
  <c r="BU2148" i="64" a="1"/>
  <c r="BU2148" i="64" s="1"/>
  <c r="BU2149" i="64" s="1"/>
  <c r="BU537" i="64" a="1"/>
  <c r="BU537" i="64" s="1"/>
  <c r="BU3158" i="64" a="1"/>
  <c r="BU3158" i="64" s="1"/>
  <c r="BU2068" i="64" a="1"/>
  <c r="BU2068" i="64" s="1"/>
  <c r="BU2486" i="64" a="1"/>
  <c r="BU2486" i="64" s="1"/>
  <c r="BU2494" i="64" s="1"/>
  <c r="BU2229" i="64" a="1"/>
  <c r="BU2229" i="64" s="1"/>
  <c r="BU2237" i="64" a="1"/>
  <c r="BU2237" i="64" s="1"/>
  <c r="BU2231" i="64" a="1"/>
  <c r="BU2231" i="64" s="1"/>
  <c r="BU1715" i="64" a="1"/>
  <c r="BU1715" i="64" s="1"/>
  <c r="BU1332" i="64" a="1"/>
  <c r="BU1332" i="64" s="1"/>
  <c r="BV2876" i="64" a="1"/>
  <c r="BU538" i="64" a="1"/>
  <c r="BU2779" i="64" a="1"/>
  <c r="BU2801" i="64" a="1"/>
  <c r="BV2842" i="64" a="1"/>
  <c r="BP1637" i="64" a="1"/>
  <c r="BU2315" i="64" a="1"/>
  <c r="BU585" i="64" a="1"/>
  <c r="BU562" i="64" a="1"/>
  <c r="BU1716" i="64" a="1"/>
  <c r="BU842" i="64" a="1"/>
  <c r="BU866" i="64" a="1"/>
  <c r="BN888" i="64" a="1"/>
  <c r="BU2067" i="64" a="1"/>
  <c r="BU2822" i="64" a="1"/>
  <c r="BU965" i="64" a="1"/>
  <c r="BU2314" i="64" a="1"/>
  <c r="BU2230" i="64" a="1"/>
  <c r="BU1333" i="64" a="1"/>
  <c r="BB16" i="1393" l="1"/>
  <c r="BB18" i="1391"/>
  <c r="BC13" i="1391"/>
  <c r="BB22" i="1391"/>
  <c r="BB18" i="861" s="1"/>
  <c r="M17" i="1391"/>
  <c r="BP1637" i="64"/>
  <c r="BU538" i="64"/>
  <c r="N1637" i="64"/>
  <c r="BN888" i="64"/>
  <c r="BV205" i="64" a="1"/>
  <c r="BV205" i="64" s="1"/>
  <c r="BM1548" i="64"/>
  <c r="BM1546" i="64"/>
  <c r="BM1639" i="64"/>
  <c r="BO887" i="64" a="1"/>
  <c r="BO887" i="64" s="1"/>
  <c r="AP1966" i="64"/>
  <c r="AO1967" i="64"/>
  <c r="BB406" i="64"/>
  <c r="BB410" i="64" s="1"/>
  <c r="BA412" i="64"/>
  <c r="AT778" i="64"/>
  <c r="AT779" i="64" s="1"/>
  <c r="AT770" i="64"/>
  <c r="BQ2335" i="64"/>
  <c r="BQ2336" i="64" s="1"/>
  <c r="AR2495" i="64" a="1"/>
  <c r="AR2495" i="64" s="1"/>
  <c r="BV277" i="64"/>
  <c r="BV259" i="64"/>
  <c r="BW273" i="64"/>
  <c r="BW274" i="64"/>
  <c r="BW256" i="64"/>
  <c r="BW257" i="64"/>
  <c r="BW275" i="64"/>
  <c r="BW258" i="64"/>
  <c r="BW276" i="64"/>
  <c r="BU965" i="64"/>
  <c r="BV969" i="64" a="1"/>
  <c r="BV969" i="64" s="1"/>
  <c r="BV964" i="64" a="1"/>
  <c r="BV964" i="64" s="1"/>
  <c r="BU585" i="64"/>
  <c r="BT2705" i="64"/>
  <c r="BU2697" i="64"/>
  <c r="BV2688" i="64" a="1"/>
  <c r="BV2688" i="64" s="1"/>
  <c r="BV2689" i="64" a="1"/>
  <c r="BV2689" i="64" s="1"/>
  <c r="BV2690" i="64" a="1"/>
  <c r="BV2690" i="64" s="1"/>
  <c r="BV2691" i="64" a="1"/>
  <c r="BV2691" i="64" s="1"/>
  <c r="BV2692" i="64" a="1"/>
  <c r="BV2692" i="64" s="1"/>
  <c r="BV2694" i="64" a="1"/>
  <c r="BV2694" i="64" s="1"/>
  <c r="BV2693" i="64" a="1"/>
  <c r="BV2693" i="64" s="1"/>
  <c r="BV2695" i="64" a="1"/>
  <c r="BV2695" i="64" s="1"/>
  <c r="BV2696" i="64" a="1"/>
  <c r="BV2696" i="64" s="1"/>
  <c r="BV583" i="64" a="1"/>
  <c r="BV583" i="64" s="1"/>
  <c r="BV561" i="64" a="1"/>
  <c r="BV561" i="64" s="1"/>
  <c r="BV584" i="64" a="1"/>
  <c r="BV584" i="64" s="1"/>
  <c r="BU562" i="64"/>
  <c r="BV2842" i="64"/>
  <c r="BV2876" i="64"/>
  <c r="BU2801" i="64"/>
  <c r="BU2779" i="64"/>
  <c r="BV3134" i="64" a="1"/>
  <c r="BV3134" i="64" s="1"/>
  <c r="BV2780" i="64" a="1"/>
  <c r="BV2780" i="64" s="1"/>
  <c r="BV2800" i="64" a="1"/>
  <c r="BV2800" i="64" s="1"/>
  <c r="BR2335" i="64"/>
  <c r="BR2336" i="64" s="1"/>
  <c r="BS2324" i="64"/>
  <c r="BT2322" i="64"/>
  <c r="BT2331" i="64"/>
  <c r="BT2323" i="64"/>
  <c r="BT2332" i="64"/>
  <c r="BV2328" i="64" a="1"/>
  <c r="BV2328" i="64" s="1"/>
  <c r="BV2327" i="64" a="1"/>
  <c r="BV2327" i="64" s="1"/>
  <c r="BV2319" i="64" a="1"/>
  <c r="BV2319" i="64" s="1"/>
  <c r="BV2318" i="64" a="1"/>
  <c r="BV2318" i="64" s="1"/>
  <c r="BU2315" i="64"/>
  <c r="BU2314" i="64"/>
  <c r="BV2309" i="64" a="1"/>
  <c r="BV2309" i="64" s="1"/>
  <c r="BV2310" i="64" a="1"/>
  <c r="BV2310" i="64" s="1"/>
  <c r="BU2822" i="64"/>
  <c r="BV2821" i="64" a="1"/>
  <c r="BV2821" i="64" s="1"/>
  <c r="BV840" i="64" a="1"/>
  <c r="BV840" i="64" s="1"/>
  <c r="BW2591" i="64"/>
  <c r="BW2592" i="64" s="1"/>
  <c r="BU2230" i="64"/>
  <c r="BU2067" i="64"/>
  <c r="BU1716" i="64"/>
  <c r="BU1333" i="64"/>
  <c r="BU866" i="64"/>
  <c r="BU842" i="64"/>
  <c r="BT58" i="64"/>
  <c r="BV835" i="64" a="1"/>
  <c r="BV835" i="64" s="1"/>
  <c r="BV71" i="64" a="1"/>
  <c r="BV71" i="64" s="1"/>
  <c r="BV560" i="64" a="1"/>
  <c r="BV560" i="64" s="1"/>
  <c r="BV51" i="64" a="1"/>
  <c r="BV51" i="64" s="1"/>
  <c r="BV55" i="64" a="1"/>
  <c r="BV55" i="64" s="1"/>
  <c r="BV56" i="64" a="1"/>
  <c r="BV56" i="64" s="1"/>
  <c r="BU52" i="64"/>
  <c r="BV50" i="64" a="1"/>
  <c r="BV50" i="64" s="1"/>
  <c r="BV49" i="64" a="1"/>
  <c r="BV49" i="64" s="1"/>
  <c r="BV865" i="64" a="1"/>
  <c r="BV865" i="64" s="1"/>
  <c r="BV3031" i="64" a="1"/>
  <c r="BV3031" i="64" s="1"/>
  <c r="BV3057" i="64" a="1"/>
  <c r="BV3057" i="64" s="1"/>
  <c r="BV3082" i="64" a="1"/>
  <c r="BV3082" i="64" s="1"/>
  <c r="BV3108" i="64" a="1"/>
  <c r="BV3108" i="64" s="1"/>
  <c r="BV2206" i="64" a="1"/>
  <c r="BV2206" i="64" s="1"/>
  <c r="BV2207" i="64" s="1"/>
  <c r="BU89" i="64"/>
  <c r="BV86" i="64" a="1"/>
  <c r="BV86" i="64" s="1"/>
  <c r="BV87" i="64" a="1"/>
  <c r="BV87" i="64" s="1"/>
  <c r="BV88" i="64" a="1"/>
  <c r="BV88" i="64" s="1"/>
  <c r="BV85" i="64" a="1"/>
  <c r="BV85" i="64" s="1"/>
  <c r="BV2148" i="64" a="1"/>
  <c r="BV2148" i="64" s="1"/>
  <c r="BV2149" i="64" s="1"/>
  <c r="BV537" i="64" a="1"/>
  <c r="BV537" i="64" s="1"/>
  <c r="BV3158" i="64" a="1"/>
  <c r="BV3158" i="64" s="1"/>
  <c r="BV2068" i="64" a="1"/>
  <c r="BV2068" i="64" s="1"/>
  <c r="BV2486" i="64" a="1"/>
  <c r="BV2486" i="64" s="1"/>
  <c r="BV2494" i="64" s="1"/>
  <c r="BV2231" i="64" a="1"/>
  <c r="BV2231" i="64" s="1"/>
  <c r="BV2229" i="64" a="1"/>
  <c r="BV2229" i="64" s="1"/>
  <c r="BV2237" i="64" a="1"/>
  <c r="BV2237" i="64" s="1"/>
  <c r="BV1715" i="64" a="1"/>
  <c r="BV1715" i="64" s="1"/>
  <c r="BV1332" i="64" a="1"/>
  <c r="BV1332" i="64" s="1"/>
  <c r="BV842" i="64" a="1"/>
  <c r="BV866" i="64" a="1"/>
  <c r="BV965" i="64" a="1"/>
  <c r="BV2230" i="64" a="1"/>
  <c r="BV2801" i="64" a="1"/>
  <c r="BV2822" i="64" a="1"/>
  <c r="BV562" i="64" a="1"/>
  <c r="BV2779" i="64" a="1"/>
  <c r="BV585" i="64" a="1"/>
  <c r="BW2842" i="64" a="1"/>
  <c r="BQ1637" i="64" a="1"/>
  <c r="BV2067" i="64" a="1"/>
  <c r="BV2315" i="64" a="1"/>
  <c r="BV2314" i="64" a="1"/>
  <c r="BW2876" i="64" a="1"/>
  <c r="BV1333" i="64" a="1"/>
  <c r="BV538" i="64" a="1"/>
  <c r="BV1716" i="64" a="1"/>
  <c r="BO888" i="64" a="1"/>
  <c r="BB17" i="1393" l="1"/>
  <c r="N13" i="1391"/>
  <c r="BC16" i="1391"/>
  <c r="BQ24" i="861"/>
  <c r="BQ1637" i="64"/>
  <c r="BV538" i="64"/>
  <c r="BN1542" i="64"/>
  <c r="BN1546" i="64" s="1"/>
  <c r="BO1542" i="64" s="1"/>
  <c r="BO888" i="64"/>
  <c r="BP887" i="64" a="1"/>
  <c r="BP887" i="64" s="1"/>
  <c r="BW205" i="64" a="1"/>
  <c r="BW205" i="64" s="1"/>
  <c r="BN1639" i="64"/>
  <c r="AQ1966" i="64"/>
  <c r="AP1967" i="64"/>
  <c r="L1967" i="64" s="1"/>
  <c r="L1966" i="64"/>
  <c r="K412" i="64"/>
  <c r="L412" i="64"/>
  <c r="BB412" i="64"/>
  <c r="M412" i="64" s="1"/>
  <c r="AT783" i="64"/>
  <c r="AU774" i="64"/>
  <c r="AT771" i="64"/>
  <c r="AU763" i="64"/>
  <c r="AU766" i="64" s="1"/>
  <c r="BX273" i="64"/>
  <c r="BX274" i="64"/>
  <c r="BX256" i="64"/>
  <c r="BX275" i="64"/>
  <c r="BX257" i="64"/>
  <c r="BX276" i="64"/>
  <c r="BX258" i="64"/>
  <c r="BW277" i="64"/>
  <c r="BW259" i="64"/>
  <c r="BV965" i="64"/>
  <c r="BV975" i="64" s="1"/>
  <c r="BU975" i="64"/>
  <c r="BW969" i="64" a="1"/>
  <c r="BW969" i="64" s="1"/>
  <c r="BW964" i="64" a="1"/>
  <c r="BW964" i="64" s="1"/>
  <c r="BV585" i="64"/>
  <c r="BU2705" i="64"/>
  <c r="BW2688" i="64" a="1"/>
  <c r="BW2688" i="64" s="1"/>
  <c r="BW2689" i="64" a="1"/>
  <c r="BW2689" i="64" s="1"/>
  <c r="BW2690" i="64" a="1"/>
  <c r="BW2690" i="64" s="1"/>
  <c r="BW2691" i="64" a="1"/>
  <c r="BW2691" i="64" s="1"/>
  <c r="BW2692" i="64" a="1"/>
  <c r="BW2692" i="64" s="1"/>
  <c r="BW2693" i="64" a="1"/>
  <c r="BW2693" i="64" s="1"/>
  <c r="BW2695" i="64" a="1"/>
  <c r="BW2695" i="64" s="1"/>
  <c r="BW2696" i="64" a="1"/>
  <c r="BW2696" i="64" s="1"/>
  <c r="BW2694" i="64" a="1"/>
  <c r="BW2694" i="64" s="1"/>
  <c r="BV2697" i="64"/>
  <c r="BW583" i="64" a="1"/>
  <c r="BW583" i="64" s="1"/>
  <c r="BW561" i="64" a="1"/>
  <c r="BW561" i="64" s="1"/>
  <c r="BW584" i="64" a="1"/>
  <c r="BW584" i="64" s="1"/>
  <c r="BV562" i="64"/>
  <c r="BW2876" i="64"/>
  <c r="BW2842" i="64"/>
  <c r="BV2801" i="64"/>
  <c r="BV2779" i="64"/>
  <c r="BW3134" i="64" a="1"/>
  <c r="BW3134" i="64" s="1"/>
  <c r="BW2780" i="64" a="1"/>
  <c r="BW2780" i="64" s="1"/>
  <c r="BW2800" i="64" a="1"/>
  <c r="BW2800" i="64" s="1"/>
  <c r="BT2324" i="64"/>
  <c r="BT2333" i="64"/>
  <c r="BS2333" i="64"/>
  <c r="BU2322" i="64"/>
  <c r="BU2331" i="64"/>
  <c r="BU2323" i="64"/>
  <c r="BU2332" i="64"/>
  <c r="BW2328" i="64" a="1"/>
  <c r="BW2328" i="64" s="1"/>
  <c r="BW2327" i="64" a="1"/>
  <c r="BW2327" i="64" s="1"/>
  <c r="BW2318" i="64" a="1"/>
  <c r="BW2318" i="64" s="1"/>
  <c r="BW2319" i="64" a="1"/>
  <c r="BW2319" i="64" s="1"/>
  <c r="BV2315" i="64"/>
  <c r="BV2314" i="64"/>
  <c r="BW2309" i="64" a="1"/>
  <c r="BW2309" i="64" s="1"/>
  <c r="BW2310" i="64" a="1"/>
  <c r="BW2310" i="64" s="1"/>
  <c r="BV2822" i="64"/>
  <c r="BW2821" i="64" a="1"/>
  <c r="BW2821" i="64" s="1"/>
  <c r="BW840" i="64" a="1"/>
  <c r="BW840" i="64" s="1"/>
  <c r="BX2591" i="64"/>
  <c r="BX2592" i="64" s="1"/>
  <c r="BV2230" i="64"/>
  <c r="BV2067" i="64"/>
  <c r="BV1716" i="64"/>
  <c r="BV1333" i="64"/>
  <c r="BV866" i="64"/>
  <c r="BV842" i="64"/>
  <c r="BU58" i="64"/>
  <c r="BW835" i="64" a="1"/>
  <c r="BW835" i="64" s="1"/>
  <c r="BW71" i="64" a="1"/>
  <c r="BW71" i="64" s="1"/>
  <c r="BW560" i="64" a="1"/>
  <c r="BW560" i="64" s="1"/>
  <c r="BW51" i="64" a="1"/>
  <c r="BW51" i="64" s="1"/>
  <c r="BW56" i="64" a="1"/>
  <c r="BW56" i="64" s="1"/>
  <c r="BW55" i="64" a="1"/>
  <c r="BW55" i="64" s="1"/>
  <c r="BV52" i="64"/>
  <c r="BW50" i="64" a="1"/>
  <c r="BW50" i="64" s="1"/>
  <c r="BW49" i="64" a="1"/>
  <c r="BW49" i="64" s="1"/>
  <c r="BW865" i="64" a="1"/>
  <c r="BW865" i="64" s="1"/>
  <c r="BW3031" i="64" a="1"/>
  <c r="BW3031" i="64" s="1"/>
  <c r="BW3057" i="64" a="1"/>
  <c r="BW3057" i="64" s="1"/>
  <c r="BW3108" i="64" a="1"/>
  <c r="BW3108" i="64" s="1"/>
  <c r="BW3082" i="64" a="1"/>
  <c r="BW3082" i="64" s="1"/>
  <c r="BW2206" i="64" a="1"/>
  <c r="BW2206" i="64" s="1"/>
  <c r="BW2207" i="64" s="1"/>
  <c r="BV89" i="64"/>
  <c r="BW86" i="64" a="1"/>
  <c r="BW86" i="64" s="1"/>
  <c r="BW87" i="64" a="1"/>
  <c r="BW87" i="64" s="1"/>
  <c r="BW88" i="64" a="1"/>
  <c r="BW88" i="64" s="1"/>
  <c r="BW85" i="64" a="1"/>
  <c r="BW85" i="64" s="1"/>
  <c r="BW2148" i="64" a="1"/>
  <c r="BW2148" i="64" s="1"/>
  <c r="BW2149" i="64" s="1"/>
  <c r="BW537" i="64" a="1"/>
  <c r="BW537" i="64" s="1"/>
  <c r="BW3158" i="64" a="1"/>
  <c r="BW3158" i="64" s="1"/>
  <c r="BW2068" i="64" a="1"/>
  <c r="BW2068" i="64" s="1"/>
  <c r="BW2486" i="64" a="1"/>
  <c r="BW2486" i="64" s="1"/>
  <c r="BW2494" i="64" s="1"/>
  <c r="BW2237" i="64" a="1"/>
  <c r="BW2237" i="64" s="1"/>
  <c r="BW2229" i="64" a="1"/>
  <c r="BW2229" i="64" s="1"/>
  <c r="BW2231" i="64" a="1"/>
  <c r="BW2231" i="64" s="1"/>
  <c r="BW1715" i="64" a="1"/>
  <c r="BW1715" i="64" s="1"/>
  <c r="BW1332" i="64" a="1"/>
  <c r="BW1332" i="64" s="1"/>
  <c r="BW2315" i="64" a="1"/>
  <c r="BW1716" i="64" a="1"/>
  <c r="BW2314" i="64" a="1"/>
  <c r="BX2876" i="64" a="1"/>
  <c r="BW585" i="64" a="1"/>
  <c r="BW866" i="64" a="1"/>
  <c r="BW965" i="64" a="1"/>
  <c r="BW2801" i="64" a="1"/>
  <c r="BX2842" i="64" a="1"/>
  <c r="BW562" i="64" a="1"/>
  <c r="BW842" i="64" a="1"/>
  <c r="BW2822" i="64" a="1"/>
  <c r="BW2230" i="64" a="1"/>
  <c r="BW2779" i="64" a="1"/>
  <c r="BR1637" i="64" a="1"/>
  <c r="BW1333" i="64" a="1"/>
  <c r="BW2067" i="64" a="1"/>
  <c r="BP888" i="64" a="1"/>
  <c r="BW538" i="64" a="1"/>
  <c r="BB18" i="1393" l="1"/>
  <c r="BC13" i="1393"/>
  <c r="BB22" i="1393"/>
  <c r="BB19" i="861" s="1"/>
  <c r="BC17" i="1391"/>
  <c r="K16" i="1391"/>
  <c r="L16" i="1391"/>
  <c r="M16" i="1391"/>
  <c r="BR1637" i="64"/>
  <c r="BW538" i="64"/>
  <c r="N1546" i="64"/>
  <c r="O1542" i="64" s="1"/>
  <c r="BN1548" i="64"/>
  <c r="BP888" i="64"/>
  <c r="BX205" i="64" a="1"/>
  <c r="BX205" i="64" s="1"/>
  <c r="BO1548" i="64"/>
  <c r="BO1546" i="64"/>
  <c r="BP1542" i="64" s="1"/>
  <c r="BQ887" i="64" a="1"/>
  <c r="BQ887" i="64" s="1"/>
  <c r="BO1639" i="64"/>
  <c r="AR1966" i="64"/>
  <c r="AQ1967" i="64"/>
  <c r="BC406" i="64"/>
  <c r="BC410" i="64" s="1"/>
  <c r="M410" i="64"/>
  <c r="N406" i="64" s="1"/>
  <c r="AU775" i="64"/>
  <c r="BS2335" i="64"/>
  <c r="BS2336" i="64" s="1"/>
  <c r="AS2495" i="64" a="1"/>
  <c r="AS2495" i="64" s="1"/>
  <c r="BX277" i="64"/>
  <c r="BY273" i="64"/>
  <c r="BY274" i="64"/>
  <c r="BY256" i="64"/>
  <c r="BY257" i="64"/>
  <c r="BY275" i="64"/>
  <c r="BY258" i="64"/>
  <c r="BY276" i="64"/>
  <c r="BX259" i="64"/>
  <c r="BW965" i="64"/>
  <c r="BX969" i="64" a="1"/>
  <c r="BX969" i="64" s="1"/>
  <c r="BX964" i="64" a="1"/>
  <c r="BX964" i="64" s="1"/>
  <c r="BW585" i="64"/>
  <c r="BV2705" i="64"/>
  <c r="BX2688" i="64" a="1"/>
  <c r="BX2688" i="64" s="1"/>
  <c r="BX2689" i="64" a="1"/>
  <c r="BX2689" i="64" s="1"/>
  <c r="BX2694" i="64" a="1"/>
  <c r="BX2694" i="64" s="1"/>
  <c r="BX2691" i="64" a="1"/>
  <c r="BX2691" i="64" s="1"/>
  <c r="BX2695" i="64" a="1"/>
  <c r="BX2695" i="64" s="1"/>
  <c r="BX2696" i="64" a="1"/>
  <c r="BX2696" i="64" s="1"/>
  <c r="BX2692" i="64" a="1"/>
  <c r="BX2692" i="64" s="1"/>
  <c r="BX2690" i="64" a="1"/>
  <c r="BX2690" i="64" s="1"/>
  <c r="BX2693" i="64" a="1"/>
  <c r="BX2693" i="64" s="1"/>
  <c r="BW2697" i="64"/>
  <c r="BX583" i="64" a="1"/>
  <c r="BX583" i="64" s="1"/>
  <c r="BX561" i="64" a="1"/>
  <c r="BX561" i="64" s="1"/>
  <c r="BX584" i="64" a="1"/>
  <c r="BX584" i="64" s="1"/>
  <c r="BW562" i="64"/>
  <c r="BX2876" i="64"/>
  <c r="BX2842" i="64"/>
  <c r="BW2801" i="64"/>
  <c r="BW2779" i="64"/>
  <c r="BX3134" i="64" a="1"/>
  <c r="BX3134" i="64" s="1"/>
  <c r="BX2780" i="64" a="1"/>
  <c r="BX2780" i="64" s="1"/>
  <c r="BX2800" i="64" a="1"/>
  <c r="BX2800" i="64" s="1"/>
  <c r="BT2335" i="64"/>
  <c r="BT2336" i="64" s="1"/>
  <c r="BU2324" i="64"/>
  <c r="BV2322" i="64"/>
  <c r="BV2331" i="64"/>
  <c r="BV2323" i="64"/>
  <c r="BV2332" i="64"/>
  <c r="BX2327" i="64" a="1"/>
  <c r="BX2327" i="64" s="1"/>
  <c r="BX2328" i="64" a="1"/>
  <c r="BX2328" i="64" s="1"/>
  <c r="BX2318" i="64" a="1"/>
  <c r="BX2318" i="64" s="1"/>
  <c r="BX2319" i="64" a="1"/>
  <c r="BX2319" i="64" s="1"/>
  <c r="BW2315" i="64"/>
  <c r="BW2314" i="64"/>
  <c r="BX2309" i="64" a="1"/>
  <c r="BX2309" i="64" s="1"/>
  <c r="BX2310" i="64" a="1"/>
  <c r="BX2310" i="64" s="1"/>
  <c r="BW2822" i="64"/>
  <c r="BX2821" i="64" a="1"/>
  <c r="BX2821" i="64" s="1"/>
  <c r="BX840" i="64" a="1"/>
  <c r="BX840" i="64" s="1"/>
  <c r="BY2591" i="64"/>
  <c r="BY2592" i="64" s="1"/>
  <c r="BW2230" i="64"/>
  <c r="BW2067" i="64"/>
  <c r="BW1716" i="64"/>
  <c r="BW1333" i="64"/>
  <c r="BW866" i="64"/>
  <c r="BW842" i="64"/>
  <c r="BV58" i="64"/>
  <c r="BX835" i="64" a="1"/>
  <c r="BX835" i="64" s="1"/>
  <c r="BX71" i="64" a="1"/>
  <c r="BX71" i="64" s="1"/>
  <c r="BX560" i="64" a="1"/>
  <c r="BX560" i="64" s="1"/>
  <c r="BX51" i="64" a="1"/>
  <c r="BX51" i="64" s="1"/>
  <c r="BX56" i="64" a="1"/>
  <c r="BX56" i="64" s="1"/>
  <c r="BX55" i="64" a="1"/>
  <c r="BX55" i="64" s="1"/>
  <c r="BW52" i="64"/>
  <c r="BX49" i="64" a="1"/>
  <c r="BX49" i="64" s="1"/>
  <c r="BX50" i="64" a="1"/>
  <c r="BX50" i="64" s="1"/>
  <c r="BX865" i="64" a="1"/>
  <c r="BX865" i="64" s="1"/>
  <c r="BX3031" i="64" a="1"/>
  <c r="BX3031" i="64" s="1"/>
  <c r="BX3108" i="64" a="1"/>
  <c r="BX3108" i="64" s="1"/>
  <c r="BX3082" i="64" a="1"/>
  <c r="BX3082" i="64" s="1"/>
  <c r="BX3057" i="64" a="1"/>
  <c r="BX3057" i="64" s="1"/>
  <c r="BX2206" i="64" a="1"/>
  <c r="BX2206" i="64" s="1"/>
  <c r="BX2207" i="64" s="1"/>
  <c r="BW89" i="64"/>
  <c r="BX85" i="64" a="1"/>
  <c r="BX85" i="64" s="1"/>
  <c r="BX86" i="64" a="1"/>
  <c r="BX86" i="64" s="1"/>
  <c r="BX87" i="64" a="1"/>
  <c r="BX87" i="64" s="1"/>
  <c r="BX88" i="64" a="1"/>
  <c r="BX88" i="64" s="1"/>
  <c r="BX2148" i="64" a="1"/>
  <c r="BX2148" i="64" s="1"/>
  <c r="BX2149" i="64" s="1"/>
  <c r="BX537" i="64" a="1"/>
  <c r="BX537" i="64" s="1"/>
  <c r="BX3158" i="64" a="1"/>
  <c r="BX3158" i="64" s="1"/>
  <c r="BX2068" i="64" a="1"/>
  <c r="BX2068" i="64" s="1"/>
  <c r="BX2486" i="64" a="1"/>
  <c r="BX2486" i="64" s="1"/>
  <c r="BX2494" i="64" s="1"/>
  <c r="BX2237" i="64" a="1"/>
  <c r="BX2237" i="64" s="1"/>
  <c r="BX2231" i="64" a="1"/>
  <c r="BX2231" i="64" s="1"/>
  <c r="BX2229" i="64" a="1"/>
  <c r="BX2229" i="64" s="1"/>
  <c r="BX1715" i="64" a="1"/>
  <c r="BX1715" i="64" s="1"/>
  <c r="BX1332" i="64" a="1"/>
  <c r="BX1332" i="64" s="1"/>
  <c r="BX2801" i="64" a="1"/>
  <c r="BX842" i="64" a="1"/>
  <c r="BX2779" i="64" a="1"/>
  <c r="BX866" i="64" a="1"/>
  <c r="BX965" i="64" a="1"/>
  <c r="BX585" i="64" a="1"/>
  <c r="BX2822" i="64" a="1"/>
  <c r="BY2842" i="64" a="1"/>
  <c r="BX562" i="64" a="1"/>
  <c r="BX2230" i="64" a="1"/>
  <c r="BY2876" i="64" a="1"/>
  <c r="BS1637" i="64" a="1"/>
  <c r="BX2067" i="64" a="1"/>
  <c r="BX2314" i="64" a="1"/>
  <c r="BX2315" i="64" a="1"/>
  <c r="BQ888" i="64" a="1"/>
  <c r="BX538" i="64" a="1"/>
  <c r="BX1716" i="64" a="1"/>
  <c r="BX1333" i="64" a="1"/>
  <c r="BC16" i="1393" l="1"/>
  <c r="M18" i="1391"/>
  <c r="L18" i="1391"/>
  <c r="K18" i="1391"/>
  <c r="BD13" i="1391"/>
  <c r="BC18" i="1391"/>
  <c r="BC22" i="1391"/>
  <c r="BC18" i="861" s="1"/>
  <c r="BR24" i="861"/>
  <c r="BS1637" i="64"/>
  <c r="BX538" i="64"/>
  <c r="BQ888" i="64"/>
  <c r="BR887" i="64" a="1"/>
  <c r="BR887" i="64" s="1"/>
  <c r="BP1546" i="64"/>
  <c r="BQ1542" i="64" s="1"/>
  <c r="BP1548" i="64"/>
  <c r="BY205" i="64" a="1"/>
  <c r="BY205" i="64" s="1"/>
  <c r="BP1639" i="64"/>
  <c r="AS1966" i="64"/>
  <c r="AR1967" i="64"/>
  <c r="BD406" i="64"/>
  <c r="BD410" i="64" s="1"/>
  <c r="BC412" i="64"/>
  <c r="AU777" i="64"/>
  <c r="AU767" i="64" s="1"/>
  <c r="AU769" i="64" s="1"/>
  <c r="BY259" i="64"/>
  <c r="BY277" i="64"/>
  <c r="BZ273" i="64"/>
  <c r="BZ256" i="64"/>
  <c r="BZ274" i="64"/>
  <c r="BZ257" i="64"/>
  <c r="BZ275" i="64"/>
  <c r="BZ276" i="64"/>
  <c r="BZ258" i="64"/>
  <c r="BX965" i="64"/>
  <c r="BX975" i="64" s="1"/>
  <c r="BW975" i="64"/>
  <c r="BY969" i="64" a="1"/>
  <c r="BY969" i="64" s="1"/>
  <c r="BY964" i="64" a="1"/>
  <c r="BY964" i="64" s="1"/>
  <c r="BX585" i="64"/>
  <c r="BW2705" i="64"/>
  <c r="BY2688" i="64" a="1"/>
  <c r="BY2688" i="64" s="1"/>
  <c r="BY2689" i="64" a="1"/>
  <c r="BY2689" i="64" s="1"/>
  <c r="BY2690" i="64" a="1"/>
  <c r="BY2690" i="64" s="1"/>
  <c r="BY2691" i="64" a="1"/>
  <c r="BY2691" i="64" s="1"/>
  <c r="BY2692" i="64" a="1"/>
  <c r="BY2692" i="64" s="1"/>
  <c r="BY2693" i="64" a="1"/>
  <c r="BY2693" i="64" s="1"/>
  <c r="BY2695" i="64" a="1"/>
  <c r="BY2695" i="64" s="1"/>
  <c r="BY2696" i="64" a="1"/>
  <c r="BY2696" i="64" s="1"/>
  <c r="BY2694" i="64" a="1"/>
  <c r="BY2694" i="64" s="1"/>
  <c r="BX2697" i="64"/>
  <c r="BY561" i="64" a="1"/>
  <c r="BY561" i="64" s="1"/>
  <c r="BY583" i="64" a="1"/>
  <c r="BY583" i="64" s="1"/>
  <c r="BY584" i="64" a="1"/>
  <c r="BY584" i="64" s="1"/>
  <c r="BX562" i="64"/>
  <c r="BY2876" i="64"/>
  <c r="BY2842" i="64"/>
  <c r="BX2801" i="64"/>
  <c r="BX2779" i="64"/>
  <c r="BY3134" i="64" a="1"/>
  <c r="BY3134" i="64" s="1"/>
  <c r="BY2800" i="64" a="1"/>
  <c r="BY2800" i="64" s="1"/>
  <c r="BY2780" i="64" a="1"/>
  <c r="BY2780" i="64" s="1"/>
  <c r="BU2333" i="64"/>
  <c r="BV2324" i="64"/>
  <c r="BW2322" i="64"/>
  <c r="BW2331" i="64"/>
  <c r="BW2323" i="64"/>
  <c r="BW2332" i="64"/>
  <c r="BY2328" i="64" a="1"/>
  <c r="BY2328" i="64" s="1"/>
  <c r="BY2327" i="64" a="1"/>
  <c r="BY2327" i="64" s="1"/>
  <c r="BY2319" i="64" a="1"/>
  <c r="BY2319" i="64" s="1"/>
  <c r="BY2318" i="64" a="1"/>
  <c r="BY2318" i="64" s="1"/>
  <c r="BX2315" i="64"/>
  <c r="BX2314" i="64"/>
  <c r="BY2309" i="64" a="1"/>
  <c r="BY2309" i="64" s="1"/>
  <c r="BY2310" i="64" a="1"/>
  <c r="BY2310" i="64" s="1"/>
  <c r="BX2822" i="64"/>
  <c r="BY2821" i="64" a="1"/>
  <c r="BY2821" i="64" s="1"/>
  <c r="BY840" i="64" a="1"/>
  <c r="BY840" i="64" s="1"/>
  <c r="BZ2591" i="64"/>
  <c r="BZ2592" i="64" s="1"/>
  <c r="BX2067" i="64"/>
  <c r="BX1716" i="64"/>
  <c r="BX2230" i="64"/>
  <c r="BX1333" i="64"/>
  <c r="BX866" i="64"/>
  <c r="BX842" i="64"/>
  <c r="BW58" i="64"/>
  <c r="BY835" i="64" a="1"/>
  <c r="BY835" i="64" s="1"/>
  <c r="BY71" i="64" a="1"/>
  <c r="BY71" i="64" s="1"/>
  <c r="BY560" i="64" a="1"/>
  <c r="BY560" i="64" s="1"/>
  <c r="BY51" i="64" a="1"/>
  <c r="BY51" i="64" s="1"/>
  <c r="BY56" i="64" a="1"/>
  <c r="BY56" i="64" s="1"/>
  <c r="BY55" i="64" a="1"/>
  <c r="BY55" i="64" s="1"/>
  <c r="BX52" i="64"/>
  <c r="BY49" i="64" a="1"/>
  <c r="BY49" i="64" s="1"/>
  <c r="BY50" i="64" a="1"/>
  <c r="BY50" i="64" s="1"/>
  <c r="BY865" i="64" a="1"/>
  <c r="BY865" i="64" s="1"/>
  <c r="BY3031" i="64" a="1"/>
  <c r="BY3031" i="64" s="1"/>
  <c r="BY3108" i="64" a="1"/>
  <c r="BY3108" i="64" s="1"/>
  <c r="BY3082" i="64" a="1"/>
  <c r="BY3082" i="64" s="1"/>
  <c r="BY3057" i="64" a="1"/>
  <c r="BY3057" i="64" s="1"/>
  <c r="BY2206" i="64" a="1"/>
  <c r="BY2206" i="64" s="1"/>
  <c r="BY2207" i="64" s="1"/>
  <c r="BY88" i="64" a="1"/>
  <c r="BY88" i="64" s="1"/>
  <c r="BY85" i="64" a="1"/>
  <c r="BY85" i="64" s="1"/>
  <c r="BY86" i="64" a="1"/>
  <c r="BY86" i="64" s="1"/>
  <c r="BY87" i="64" a="1"/>
  <c r="BY87" i="64" s="1"/>
  <c r="BX89" i="64"/>
  <c r="BY2148" i="64" a="1"/>
  <c r="BY2148" i="64" s="1"/>
  <c r="BY2149" i="64" s="1"/>
  <c r="BY537" i="64" a="1"/>
  <c r="BY537" i="64" s="1"/>
  <c r="BY3158" i="64" a="1"/>
  <c r="BY3158" i="64" s="1"/>
  <c r="BY2068" i="64" a="1"/>
  <c r="BY2068" i="64" s="1"/>
  <c r="BY2486" i="64" a="1"/>
  <c r="BY2486" i="64" s="1"/>
  <c r="BY2494" i="64" s="1"/>
  <c r="BY2237" i="64" a="1"/>
  <c r="BY2237" i="64" s="1"/>
  <c r="BY2231" i="64" a="1"/>
  <c r="BY2231" i="64" s="1"/>
  <c r="BY2229" i="64" a="1"/>
  <c r="BY2229" i="64" s="1"/>
  <c r="BY1715" i="64" a="1"/>
  <c r="BY1715" i="64" s="1"/>
  <c r="BY1332" i="64" a="1"/>
  <c r="BY1332" i="64" s="1"/>
  <c r="BY842" i="64" a="1"/>
  <c r="BY2314" i="64" a="1"/>
  <c r="BY965" i="64" a="1"/>
  <c r="BY2230" i="64" a="1"/>
  <c r="BY866" i="64" a="1"/>
  <c r="BY585" i="64" a="1"/>
  <c r="BZ2876" i="64" a="1"/>
  <c r="BY562" i="64" a="1"/>
  <c r="BT1637" i="64" a="1"/>
  <c r="BY2822" i="64" a="1"/>
  <c r="BR888" i="64" a="1"/>
  <c r="BY2801" i="64" a="1"/>
  <c r="BY2315" i="64" a="1"/>
  <c r="BZ2842" i="64" a="1"/>
  <c r="BY2779" i="64" a="1"/>
  <c r="BY2067" i="64" a="1"/>
  <c r="BY1333" i="64" a="1"/>
  <c r="BY1716" i="64" a="1"/>
  <c r="BY538" i="64" a="1"/>
  <c r="BC17" i="1393" l="1"/>
  <c r="BD16" i="1391"/>
  <c r="BD17" i="1391" s="1"/>
  <c r="K22" i="1391"/>
  <c r="K18" i="861" s="1"/>
  <c r="L22" i="1391"/>
  <c r="L18" i="861" s="1"/>
  <c r="M22" i="1391"/>
  <c r="M18" i="861" s="1"/>
  <c r="BT1637" i="64"/>
  <c r="BY538" i="64"/>
  <c r="BR888" i="64"/>
  <c r="BZ205" i="64" a="1"/>
  <c r="BZ205" i="64" s="1"/>
  <c r="BQ1546" i="64"/>
  <c r="BR1542" i="64" s="1"/>
  <c r="BQ1548" i="64"/>
  <c r="BS887" i="64" a="1"/>
  <c r="BS887" i="64" s="1"/>
  <c r="BQ1639" i="64"/>
  <c r="AT1966" i="64"/>
  <c r="AS1967" i="64"/>
  <c r="BE406" i="64"/>
  <c r="BE410" i="64" s="1"/>
  <c r="BD412" i="64"/>
  <c r="AU778" i="64"/>
  <c r="AV774" i="64" s="1"/>
  <c r="AU770" i="64"/>
  <c r="BU2335" i="64"/>
  <c r="BU2336" i="64" s="1"/>
  <c r="AT2495" i="64" a="1"/>
  <c r="AT2495" i="64" s="1"/>
  <c r="BZ277" i="64"/>
  <c r="CA273" i="64"/>
  <c r="CA256" i="64"/>
  <c r="CA274" i="64"/>
  <c r="CA275" i="64"/>
  <c r="CA257" i="64"/>
  <c r="CA258" i="64"/>
  <c r="CA276" i="64"/>
  <c r="BZ259" i="64"/>
  <c r="BY965" i="64"/>
  <c r="BY975" i="64" s="1"/>
  <c r="BZ969" i="64" a="1"/>
  <c r="BZ969" i="64" s="1"/>
  <c r="BZ964" i="64" a="1"/>
  <c r="BZ964" i="64" s="1"/>
  <c r="BY585" i="64"/>
  <c r="BX2705" i="64"/>
  <c r="BZ2688" i="64" a="1"/>
  <c r="BZ2688" i="64" s="1"/>
  <c r="BZ2689" i="64" a="1"/>
  <c r="BZ2689" i="64" s="1"/>
  <c r="BZ2690" i="64" a="1"/>
  <c r="BZ2690" i="64" s="1"/>
  <c r="BZ2691" i="64" a="1"/>
  <c r="BZ2691" i="64" s="1"/>
  <c r="BZ2694" i="64" a="1"/>
  <c r="BZ2694" i="64" s="1"/>
  <c r="BZ2693" i="64" a="1"/>
  <c r="BZ2693" i="64" s="1"/>
  <c r="BZ2695" i="64" a="1"/>
  <c r="BZ2695" i="64" s="1"/>
  <c r="BZ2696" i="64" a="1"/>
  <c r="BZ2696" i="64" s="1"/>
  <c r="BZ2692" i="64" a="1"/>
  <c r="BZ2692" i="64" s="1"/>
  <c r="BY2697" i="64"/>
  <c r="BZ561" i="64" a="1"/>
  <c r="BZ561" i="64" s="1"/>
  <c r="BZ583" i="64" a="1"/>
  <c r="BZ583" i="64" s="1"/>
  <c r="BZ584" i="64" a="1"/>
  <c r="BZ584" i="64" s="1"/>
  <c r="BY562" i="64"/>
  <c r="BZ2876" i="64"/>
  <c r="BZ2842" i="64"/>
  <c r="BY2779" i="64"/>
  <c r="BY2801" i="64"/>
  <c r="BZ3134" i="64" a="1"/>
  <c r="BZ3134" i="64" s="1"/>
  <c r="BZ2780" i="64" a="1"/>
  <c r="BZ2780" i="64" s="1"/>
  <c r="BZ2800" i="64" a="1"/>
  <c r="BZ2800" i="64" s="1"/>
  <c r="BV2333" i="64"/>
  <c r="BV2335" i="64" s="1"/>
  <c r="BV2336" i="64" s="1"/>
  <c r="BW2324" i="64"/>
  <c r="BX2322" i="64"/>
  <c r="BX2331" i="64"/>
  <c r="BX2323" i="64"/>
  <c r="BX2332" i="64"/>
  <c r="BZ2328" i="64" a="1"/>
  <c r="BZ2328" i="64" s="1"/>
  <c r="BZ2327" i="64" a="1"/>
  <c r="BZ2327" i="64" s="1"/>
  <c r="BZ2318" i="64" a="1"/>
  <c r="BZ2318" i="64" s="1"/>
  <c r="BZ2319" i="64" a="1"/>
  <c r="BZ2319" i="64" s="1"/>
  <c r="BY2315" i="64"/>
  <c r="BY2314" i="64"/>
  <c r="BZ2309" i="64" a="1"/>
  <c r="BZ2309" i="64" s="1"/>
  <c r="BZ2310" i="64" a="1"/>
  <c r="BZ2310" i="64" s="1"/>
  <c r="BY2822" i="64"/>
  <c r="BZ2821" i="64" a="1"/>
  <c r="BZ2821" i="64" s="1"/>
  <c r="BZ840" i="64" a="1"/>
  <c r="BZ840" i="64" s="1"/>
  <c r="CA2591" i="64"/>
  <c r="BY2067" i="64"/>
  <c r="BY1716" i="64"/>
  <c r="BY2230" i="64"/>
  <c r="BY1333" i="64"/>
  <c r="BY866" i="64"/>
  <c r="BY842" i="64"/>
  <c r="BX58" i="64"/>
  <c r="BZ835" i="64" a="1"/>
  <c r="BZ835" i="64" s="1"/>
  <c r="BZ71" i="64" a="1"/>
  <c r="BZ71" i="64" s="1"/>
  <c r="BZ560" i="64" a="1"/>
  <c r="BZ560" i="64" s="1"/>
  <c r="BZ51" i="64" a="1"/>
  <c r="BZ51" i="64" s="1"/>
  <c r="BZ56" i="64" a="1"/>
  <c r="BZ56" i="64" s="1"/>
  <c r="BZ55" i="64" a="1"/>
  <c r="BZ55" i="64" s="1"/>
  <c r="BY52" i="64"/>
  <c r="BZ50" i="64" a="1"/>
  <c r="BZ50" i="64" s="1"/>
  <c r="BZ49" i="64" a="1"/>
  <c r="BZ49" i="64" s="1"/>
  <c r="BZ865" i="64" a="1"/>
  <c r="BZ865" i="64" s="1"/>
  <c r="BZ3031" i="64" a="1"/>
  <c r="BZ3031" i="64" s="1"/>
  <c r="BZ3108" i="64" a="1"/>
  <c r="BZ3108" i="64" s="1"/>
  <c r="BZ3082" i="64" a="1"/>
  <c r="BZ3082" i="64" s="1"/>
  <c r="BZ3057" i="64" a="1"/>
  <c r="BZ3057" i="64" s="1"/>
  <c r="BZ2206" i="64" a="1"/>
  <c r="BZ2206" i="64" s="1"/>
  <c r="BZ2207" i="64" s="1"/>
  <c r="BZ88" i="64" a="1"/>
  <c r="BZ88" i="64" s="1"/>
  <c r="BZ86" i="64" a="1"/>
  <c r="BZ86" i="64" s="1"/>
  <c r="BZ85" i="64" a="1"/>
  <c r="BZ85" i="64" s="1"/>
  <c r="BZ87" i="64" a="1"/>
  <c r="BZ87" i="64" s="1"/>
  <c r="BY89" i="64"/>
  <c r="BZ2148" i="64" a="1"/>
  <c r="BZ2148" i="64" s="1"/>
  <c r="BZ2149" i="64" s="1"/>
  <c r="BZ537" i="64" a="1"/>
  <c r="BZ537" i="64" s="1"/>
  <c r="BZ3158" i="64" a="1"/>
  <c r="BZ3158" i="64" s="1"/>
  <c r="BZ2068" i="64" a="1"/>
  <c r="BZ2068" i="64" s="1"/>
  <c r="BZ2486" i="64" a="1"/>
  <c r="BZ2486" i="64" s="1"/>
  <c r="BZ2494" i="64" s="1"/>
  <c r="BZ2231" i="64" a="1"/>
  <c r="BZ2231" i="64" s="1"/>
  <c r="BZ2237" i="64" a="1"/>
  <c r="BZ2237" i="64" s="1"/>
  <c r="BZ2229" i="64" a="1"/>
  <c r="BZ2229" i="64" s="1"/>
  <c r="BZ1715" i="64" a="1"/>
  <c r="BZ1715" i="64" s="1"/>
  <c r="BZ1332" i="64" a="1"/>
  <c r="BZ1332" i="64" s="1"/>
  <c r="BS888" i="64" a="1"/>
  <c r="BU1637" i="64" a="1"/>
  <c r="BZ2779" i="64" a="1"/>
  <c r="BZ965" i="64" a="1"/>
  <c r="BZ2822" i="64" a="1"/>
  <c r="BZ2801" i="64" a="1"/>
  <c r="BZ842" i="64" a="1"/>
  <c r="BZ585" i="64" a="1"/>
  <c r="BZ2230" i="64" a="1"/>
  <c r="BZ866" i="64" a="1"/>
  <c r="BZ1333" i="64" a="1"/>
  <c r="BZ2315" i="64" a="1"/>
  <c r="CA2842" i="64" a="1"/>
  <c r="BZ1716" i="64" a="1"/>
  <c r="CA2876" i="64" a="1"/>
  <c r="BZ562" i="64" a="1"/>
  <c r="BZ2314" i="64" a="1"/>
  <c r="BZ2067" i="64" a="1"/>
  <c r="BZ538" i="64" a="1"/>
  <c r="BC18" i="1393" l="1"/>
  <c r="BD13" i="1393"/>
  <c r="BC22" i="1393"/>
  <c r="BC19" i="861" s="1"/>
  <c r="K16" i="1393"/>
  <c r="L16" i="1393"/>
  <c r="M16" i="1393"/>
  <c r="BE13" i="1391"/>
  <c r="BD18" i="1391"/>
  <c r="BD22" i="1391"/>
  <c r="BD18" i="861" s="1"/>
  <c r="BS24" i="861"/>
  <c r="BU1637" i="64"/>
  <c r="BZ538" i="64"/>
  <c r="BS888" i="64"/>
  <c r="BR1546" i="64"/>
  <c r="BS1542" i="64" s="1"/>
  <c r="BR1548" i="64"/>
  <c r="BT887" i="64" a="1"/>
  <c r="BT887" i="64" s="1"/>
  <c r="CA205" i="64" a="1"/>
  <c r="CA205" i="64" s="1"/>
  <c r="BR1639" i="64"/>
  <c r="AU1966" i="64"/>
  <c r="AT1967" i="64"/>
  <c r="BF406" i="64"/>
  <c r="BF410" i="64" s="1"/>
  <c r="BE412" i="64"/>
  <c r="AU783" i="64"/>
  <c r="AU779" i="64"/>
  <c r="AU771" i="64"/>
  <c r="AV763" i="64"/>
  <c r="CA2592" i="64"/>
  <c r="CB273" i="64"/>
  <c r="CB274" i="64"/>
  <c r="CB256" i="64"/>
  <c r="CB257" i="64"/>
  <c r="CB275" i="64"/>
  <c r="CB258" i="64"/>
  <c r="CB276" i="64"/>
  <c r="CA259" i="64"/>
  <c r="CA277" i="64"/>
  <c r="BZ965" i="64"/>
  <c r="BZ975" i="64" s="1"/>
  <c r="CA969" i="64" a="1"/>
  <c r="CA969" i="64" s="1"/>
  <c r="CA964" i="64" a="1"/>
  <c r="CA964" i="64" s="1"/>
  <c r="BZ585" i="64"/>
  <c r="BY2705" i="64"/>
  <c r="CA2688" i="64" a="1"/>
  <c r="CA2688" i="64" s="1"/>
  <c r="CA2689" i="64" a="1"/>
  <c r="CA2689" i="64" s="1"/>
  <c r="CA2694" i="64" a="1"/>
  <c r="CA2694" i="64" s="1"/>
  <c r="CA2691" i="64" a="1"/>
  <c r="CA2691" i="64" s="1"/>
  <c r="CA2693" i="64" a="1"/>
  <c r="CA2693" i="64" s="1"/>
  <c r="CA2695" i="64" a="1"/>
  <c r="CA2695" i="64" s="1"/>
  <c r="CA2696" i="64" a="1"/>
  <c r="CA2696" i="64" s="1"/>
  <c r="CA2692" i="64" a="1"/>
  <c r="CA2692" i="64" s="1"/>
  <c r="CA2690" i="64" a="1"/>
  <c r="CA2690" i="64" s="1"/>
  <c r="BZ2697" i="64"/>
  <c r="CA561" i="64" a="1"/>
  <c r="CA561" i="64" s="1"/>
  <c r="CA584" i="64" a="1"/>
  <c r="CA584" i="64" s="1"/>
  <c r="CA583" i="64" a="1"/>
  <c r="CA583" i="64" s="1"/>
  <c r="BZ562" i="64"/>
  <c r="CA2842" i="64"/>
  <c r="CA2876" i="64"/>
  <c r="BZ2801" i="64"/>
  <c r="BZ2779" i="64"/>
  <c r="CA3134" i="64" a="1"/>
  <c r="CA3134" i="64" s="1"/>
  <c r="CA2780" i="64" a="1"/>
  <c r="CA2780" i="64" s="1"/>
  <c r="CA2800" i="64" a="1"/>
  <c r="CA2800" i="64" s="1"/>
  <c r="BW2333" i="64"/>
  <c r="BW2335" i="64" s="1"/>
  <c r="BX2324" i="64"/>
  <c r="BY2322" i="64"/>
  <c r="BY2331" i="64"/>
  <c r="BY2323" i="64"/>
  <c r="BY2332" i="64"/>
  <c r="CA2328" i="64" a="1"/>
  <c r="CA2328" i="64" s="1"/>
  <c r="CA2327" i="64" a="1"/>
  <c r="CA2327" i="64" s="1"/>
  <c r="CA2319" i="64" a="1"/>
  <c r="CA2319" i="64" s="1"/>
  <c r="CA2318" i="64" a="1"/>
  <c r="CA2318" i="64" s="1"/>
  <c r="BZ2315" i="64"/>
  <c r="BZ2314" i="64"/>
  <c r="CA2309" i="64" a="1"/>
  <c r="CA2309" i="64" s="1"/>
  <c r="CA2310" i="64" a="1"/>
  <c r="CA2310" i="64" s="1"/>
  <c r="BZ2822" i="64"/>
  <c r="CA2821" i="64" a="1"/>
  <c r="CA2821" i="64" s="1"/>
  <c r="CA840" i="64" a="1"/>
  <c r="CA840" i="64" s="1"/>
  <c r="CB2591" i="64"/>
  <c r="CB2592" i="64" s="1"/>
  <c r="BZ2230" i="64"/>
  <c r="BZ2067" i="64"/>
  <c r="O2067" i="64" s="1"/>
  <c r="BZ1716" i="64"/>
  <c r="BZ1333" i="64"/>
  <c r="BZ842" i="64"/>
  <c r="BZ866" i="64"/>
  <c r="BY58" i="64"/>
  <c r="CA835" i="64" a="1"/>
  <c r="CA835" i="64" s="1"/>
  <c r="CA71" i="64" a="1"/>
  <c r="CA71" i="64" s="1"/>
  <c r="CA560" i="64" a="1"/>
  <c r="CA560" i="64" s="1"/>
  <c r="CA51" i="64" a="1"/>
  <c r="CA51" i="64" s="1"/>
  <c r="CA56" i="64" a="1"/>
  <c r="CA56" i="64" s="1"/>
  <c r="CA55" i="64" a="1"/>
  <c r="CA55" i="64" s="1"/>
  <c r="BZ52" i="64"/>
  <c r="CA49" i="64" a="1"/>
  <c r="CA49" i="64" s="1"/>
  <c r="CA50" i="64" a="1"/>
  <c r="CA50" i="64" s="1"/>
  <c r="CA865" i="64" a="1"/>
  <c r="CA865" i="64" s="1"/>
  <c r="CA3031" i="64" a="1"/>
  <c r="CA3031" i="64" s="1"/>
  <c r="CA3108" i="64" a="1"/>
  <c r="CA3108" i="64" s="1"/>
  <c r="CA3082" i="64" a="1"/>
  <c r="CA3082" i="64" s="1"/>
  <c r="CA3057" i="64" a="1"/>
  <c r="CA3057" i="64" s="1"/>
  <c r="CA2206" i="64" a="1"/>
  <c r="CA2206" i="64" s="1"/>
  <c r="CA2207" i="64" s="1"/>
  <c r="CA86" i="64" a="1"/>
  <c r="CA86" i="64" s="1"/>
  <c r="CA87" i="64" a="1"/>
  <c r="CA87" i="64" s="1"/>
  <c r="CA88" i="64" a="1"/>
  <c r="CA88" i="64" s="1"/>
  <c r="CA85" i="64" a="1"/>
  <c r="CA85" i="64" s="1"/>
  <c r="BZ89" i="64"/>
  <c r="CA2148" i="64" a="1"/>
  <c r="CA2148" i="64" s="1"/>
  <c r="CA2149" i="64" s="1"/>
  <c r="CA537" i="64" a="1"/>
  <c r="CA537" i="64" s="1"/>
  <c r="CA3158" i="64" a="1"/>
  <c r="CA3158" i="64" s="1"/>
  <c r="CA2068" i="64" a="1"/>
  <c r="CA2068" i="64" s="1"/>
  <c r="CA2486" i="64" a="1"/>
  <c r="CA2486" i="64" s="1"/>
  <c r="CA2494" i="64" s="1"/>
  <c r="CA2231" i="64" a="1"/>
  <c r="CA2231" i="64" s="1"/>
  <c r="CA2237" i="64" a="1"/>
  <c r="CA2237" i="64" s="1"/>
  <c r="CA2229" i="64" a="1"/>
  <c r="CA2229" i="64" s="1"/>
  <c r="CA1715" i="64" a="1"/>
  <c r="CA1715" i="64" s="1"/>
  <c r="CA1332" i="64" a="1"/>
  <c r="CA1332" i="64" s="1"/>
  <c r="CA842" i="64" a="1"/>
  <c r="CB2876" i="64" a="1"/>
  <c r="CB2842" i="64" a="1"/>
  <c r="CA2230" i="64" a="1"/>
  <c r="CA2822" i="64" a="1"/>
  <c r="CA866" i="64" a="1"/>
  <c r="CA2779" i="64" a="1"/>
  <c r="CA965" i="64" a="1"/>
  <c r="BV1637" i="64" a="1"/>
  <c r="CA562" i="64" a="1"/>
  <c r="CA2315" i="64" a="1"/>
  <c r="CA1333" i="64" a="1"/>
  <c r="BT888" i="64" a="1"/>
  <c r="CA2801" i="64" a="1"/>
  <c r="CA585" i="64" a="1"/>
  <c r="CA1716" i="64" a="1"/>
  <c r="CA538" i="64" a="1"/>
  <c r="CA2067" i="64" a="1"/>
  <c r="CA2314" i="64" a="1"/>
  <c r="L18" i="1393" l="1"/>
  <c r="K18" i="1393"/>
  <c r="BD16" i="1393"/>
  <c r="K22" i="1393"/>
  <c r="K19" i="861" s="1"/>
  <c r="L22" i="1393"/>
  <c r="L19" i="861" s="1"/>
  <c r="M22" i="1393"/>
  <c r="M19" i="861" s="1"/>
  <c r="BE16" i="1391"/>
  <c r="BE17" i="1391" s="1"/>
  <c r="BV1637" i="64"/>
  <c r="CA538" i="64"/>
  <c r="BT888" i="64"/>
  <c r="BS1546" i="64"/>
  <c r="BT1542" i="64" s="1"/>
  <c r="BS1548" i="64"/>
  <c r="CB205" i="64" a="1"/>
  <c r="CB205" i="64" s="1"/>
  <c r="BS1639" i="64"/>
  <c r="BU887" i="64" a="1"/>
  <c r="BU887" i="64" s="1"/>
  <c r="AV1966" i="64"/>
  <c r="AU1967" i="64"/>
  <c r="BG406" i="64"/>
  <c r="BG410" i="64" s="1"/>
  <c r="BF412" i="64"/>
  <c r="AV766" i="64"/>
  <c r="AU2495" i="64" a="1"/>
  <c r="AU2495" i="64" s="1"/>
  <c r="CB259" i="64"/>
  <c r="CC273" i="64"/>
  <c r="CC274" i="64"/>
  <c r="CC256" i="64"/>
  <c r="CC257" i="64"/>
  <c r="CC275" i="64"/>
  <c r="CC258" i="64"/>
  <c r="CC276" i="64"/>
  <c r="CB277" i="64"/>
  <c r="CA965" i="64"/>
  <c r="CB969" i="64" a="1"/>
  <c r="CB969" i="64" s="1"/>
  <c r="CB964" i="64" a="1"/>
  <c r="CB964" i="64" s="1"/>
  <c r="CA585" i="64"/>
  <c r="BZ2705" i="64"/>
  <c r="O2705" i="64" s="1"/>
  <c r="CB2693" i="64" a="1"/>
  <c r="CB2693" i="64" s="1"/>
  <c r="CB2694" i="64" a="1"/>
  <c r="CB2694" i="64" s="1"/>
  <c r="CB2688" i="64" a="1"/>
  <c r="CB2688" i="64" s="1"/>
  <c r="CB2689" i="64" a="1"/>
  <c r="CB2689" i="64" s="1"/>
  <c r="CB2691" i="64" a="1"/>
  <c r="CB2691" i="64" s="1"/>
  <c r="CB2695" i="64" a="1"/>
  <c r="CB2695" i="64" s="1"/>
  <c r="CB2696" i="64" a="1"/>
  <c r="CB2696" i="64" s="1"/>
  <c r="CB2692" i="64" a="1"/>
  <c r="CB2692" i="64" s="1"/>
  <c r="CB2690" i="64" a="1"/>
  <c r="CB2690" i="64" s="1"/>
  <c r="CA2697" i="64"/>
  <c r="CB561" i="64" a="1"/>
  <c r="CB561" i="64" s="1"/>
  <c r="CB584" i="64" a="1"/>
  <c r="CB584" i="64" s="1"/>
  <c r="CB583" i="64" a="1"/>
  <c r="CB583" i="64" s="1"/>
  <c r="CA562" i="64"/>
  <c r="CB2876" i="64"/>
  <c r="CB2842" i="64"/>
  <c r="CA2801" i="64"/>
  <c r="CA2779" i="64"/>
  <c r="CB3134" i="64" a="1"/>
  <c r="CB3134" i="64" s="1"/>
  <c r="CB2780" i="64" a="1"/>
  <c r="CB2780" i="64" s="1"/>
  <c r="CB2800" i="64" a="1"/>
  <c r="CB2800" i="64" s="1"/>
  <c r="BW2336" i="64"/>
  <c r="BX2333" i="64"/>
  <c r="BX2335" i="64" s="1"/>
  <c r="BX2336" i="64" s="1"/>
  <c r="BY2324" i="64"/>
  <c r="BZ2322" i="64"/>
  <c r="BZ2331" i="64"/>
  <c r="BZ2323" i="64"/>
  <c r="BZ2332" i="64"/>
  <c r="CB2327" i="64" a="1"/>
  <c r="CB2327" i="64" s="1"/>
  <c r="CB2328" i="64" a="1"/>
  <c r="CB2328" i="64" s="1"/>
  <c r="CB2319" i="64" a="1"/>
  <c r="CB2319" i="64" s="1"/>
  <c r="CB2318" i="64" a="1"/>
  <c r="CB2318" i="64" s="1"/>
  <c r="CA2315" i="64"/>
  <c r="CA2314" i="64"/>
  <c r="CB2309" i="64" a="1"/>
  <c r="CB2309" i="64" s="1"/>
  <c r="CB2310" i="64" a="1"/>
  <c r="CB2310" i="64" s="1"/>
  <c r="CA2822" i="64"/>
  <c r="CB2821" i="64" a="1"/>
  <c r="CB2821" i="64" s="1"/>
  <c r="CB840" i="64" a="1"/>
  <c r="CB840" i="64" s="1"/>
  <c r="CC2591" i="64"/>
  <c r="CC2592" i="64" s="1"/>
  <c r="CA2067" i="64"/>
  <c r="CA1716" i="64"/>
  <c r="CA2230" i="64"/>
  <c r="CA1333" i="64"/>
  <c r="CA842" i="64"/>
  <c r="CA866" i="64"/>
  <c r="BZ58" i="64"/>
  <c r="CB835" i="64" a="1"/>
  <c r="CB835" i="64" s="1"/>
  <c r="CB71" i="64" a="1"/>
  <c r="CB71" i="64" s="1"/>
  <c r="CB560" i="64" a="1"/>
  <c r="CB560" i="64" s="1"/>
  <c r="CB51" i="64" a="1"/>
  <c r="CB51" i="64" s="1"/>
  <c r="CB55" i="64" a="1"/>
  <c r="CB55" i="64" s="1"/>
  <c r="CB56" i="64" a="1"/>
  <c r="CB56" i="64" s="1"/>
  <c r="CA52" i="64"/>
  <c r="CB49" i="64" a="1"/>
  <c r="CB49" i="64" s="1"/>
  <c r="CB50" i="64" a="1"/>
  <c r="CB50" i="64" s="1"/>
  <c r="CB865" i="64" a="1"/>
  <c r="CB865" i="64" s="1"/>
  <c r="CB3031" i="64" a="1"/>
  <c r="CB3031" i="64" s="1"/>
  <c r="CB3108" i="64" a="1"/>
  <c r="CB3108" i="64" s="1"/>
  <c r="CB3082" i="64" a="1"/>
  <c r="CB3082" i="64" s="1"/>
  <c r="CB3057" i="64" a="1"/>
  <c r="CB3057" i="64" s="1"/>
  <c r="CB2206" i="64" a="1"/>
  <c r="CB2206" i="64" s="1"/>
  <c r="CB2207" i="64" s="1"/>
  <c r="CA89" i="64"/>
  <c r="CB85" i="64" a="1"/>
  <c r="CB85" i="64" s="1"/>
  <c r="CB86" i="64" a="1"/>
  <c r="CB86" i="64" s="1"/>
  <c r="CB87" i="64" a="1"/>
  <c r="CB87" i="64" s="1"/>
  <c r="CB88" i="64" a="1"/>
  <c r="CB88" i="64" s="1"/>
  <c r="CB2148" i="64" a="1"/>
  <c r="CB2148" i="64" s="1"/>
  <c r="CB2149" i="64" s="1"/>
  <c r="CB537" i="64" a="1"/>
  <c r="CB537" i="64" s="1"/>
  <c r="CB3158" i="64" a="1"/>
  <c r="CB3158" i="64" s="1"/>
  <c r="CB2068" i="64" a="1"/>
  <c r="CB2068" i="64" s="1"/>
  <c r="CB2486" i="64" a="1"/>
  <c r="CB2486" i="64" s="1"/>
  <c r="CB2494" i="64" s="1"/>
  <c r="CB2231" i="64" a="1"/>
  <c r="CB2231" i="64" s="1"/>
  <c r="CB2237" i="64" a="1"/>
  <c r="CB2237" i="64" s="1"/>
  <c r="CB2229" i="64" a="1"/>
  <c r="CB2229" i="64" s="1"/>
  <c r="CB1715" i="64" a="1"/>
  <c r="CB1715" i="64" s="1"/>
  <c r="CB1332" i="64" a="1"/>
  <c r="CB1332" i="64" s="1"/>
  <c r="CC2842" i="64" a="1"/>
  <c r="CB2801" i="64" a="1"/>
  <c r="CB538" i="64" a="1"/>
  <c r="CB2314" i="64" a="1"/>
  <c r="CB965" i="64" a="1"/>
  <c r="CB842" i="64" a="1"/>
  <c r="CB585" i="64" a="1"/>
  <c r="CB2067" i="64" a="1"/>
  <c r="CB2822" i="64" a="1"/>
  <c r="CB2779" i="64" a="1"/>
  <c r="CB866" i="64" a="1"/>
  <c r="CB2315" i="64" a="1"/>
  <c r="CC2876" i="64" a="1"/>
  <c r="BU888" i="64" a="1"/>
  <c r="CB1716" i="64" a="1"/>
  <c r="CB562" i="64" a="1"/>
  <c r="CB2230" i="64" a="1"/>
  <c r="BW1637" i="64" a="1"/>
  <c r="CB1333" i="64" a="1"/>
  <c r="BD17" i="1393" l="1"/>
  <c r="BF13" i="1391"/>
  <c r="BE18" i="1391"/>
  <c r="BE22" i="1391"/>
  <c r="BE18" i="861" s="1"/>
  <c r="BT24" i="861"/>
  <c r="BW1637" i="64"/>
  <c r="CB538" i="64"/>
  <c r="BU888" i="64"/>
  <c r="BU1639" i="64"/>
  <c r="BT1548" i="64"/>
  <c r="BT1546" i="64"/>
  <c r="BU1542" i="64" s="1"/>
  <c r="BV887" i="64" a="1"/>
  <c r="BV887" i="64" s="1"/>
  <c r="CC205" i="64" a="1"/>
  <c r="CC205" i="64" s="1"/>
  <c r="BT1639" i="64"/>
  <c r="AW1966" i="64"/>
  <c r="AV1967" i="64"/>
  <c r="BH406" i="64"/>
  <c r="BH410" i="64" s="1"/>
  <c r="BG412" i="64"/>
  <c r="AV775" i="64"/>
  <c r="CC259" i="64"/>
  <c r="CD273" i="64"/>
  <c r="CD274" i="64"/>
  <c r="CD256" i="64"/>
  <c r="CD257" i="64"/>
  <c r="CD275" i="64"/>
  <c r="CD276" i="64"/>
  <c r="CD258" i="64"/>
  <c r="CC277" i="64"/>
  <c r="CB965" i="64"/>
  <c r="CB975" i="64" s="1"/>
  <c r="CA975" i="64"/>
  <c r="CC969" i="64" a="1"/>
  <c r="CC969" i="64" s="1"/>
  <c r="CC964" i="64" a="1"/>
  <c r="CC964" i="64" s="1"/>
  <c r="CB585" i="64"/>
  <c r="CA2705" i="64"/>
  <c r="CC2689" i="64" a="1"/>
  <c r="CC2689" i="64" s="1"/>
  <c r="CC2690" i="64" a="1"/>
  <c r="CC2690" i="64" s="1"/>
  <c r="CC2691" i="64" a="1"/>
  <c r="CC2691" i="64" s="1"/>
  <c r="CC2692" i="64" a="1"/>
  <c r="CC2692" i="64" s="1"/>
  <c r="CC2694" i="64" a="1"/>
  <c r="CC2694" i="64" s="1"/>
  <c r="CC2693" i="64" a="1"/>
  <c r="CC2693" i="64" s="1"/>
  <c r="CC2688" i="64" a="1"/>
  <c r="CC2688" i="64" s="1"/>
  <c r="CC2695" i="64" a="1"/>
  <c r="CC2695" i="64" s="1"/>
  <c r="CC2696" i="64" a="1"/>
  <c r="CC2696" i="64" s="1"/>
  <c r="CB2697" i="64"/>
  <c r="CC561" i="64" a="1"/>
  <c r="CC561" i="64" s="1"/>
  <c r="CC584" i="64" a="1"/>
  <c r="CC584" i="64" s="1"/>
  <c r="CC583" i="64" a="1"/>
  <c r="CC583" i="64" s="1"/>
  <c r="CB562" i="64"/>
  <c r="CC2876" i="64"/>
  <c r="CC2842" i="64"/>
  <c r="CB2801" i="64"/>
  <c r="CB2779" i="64"/>
  <c r="CC3134" i="64" a="1"/>
  <c r="CC3134" i="64" s="1"/>
  <c r="CC2780" i="64" a="1"/>
  <c r="CC2780" i="64" s="1"/>
  <c r="CC2800" i="64" a="1"/>
  <c r="CC2800" i="64" s="1"/>
  <c r="BY2333" i="64"/>
  <c r="BY2335" i="64" s="1"/>
  <c r="BY2336" i="64" s="1"/>
  <c r="BZ2324" i="64"/>
  <c r="CA2322" i="64"/>
  <c r="CA2331" i="64"/>
  <c r="CA2323" i="64"/>
  <c r="CA2332" i="64"/>
  <c r="CC2328" i="64" a="1"/>
  <c r="CC2328" i="64" s="1"/>
  <c r="CC2327" i="64" a="1"/>
  <c r="CC2327" i="64" s="1"/>
  <c r="CC2319" i="64" a="1"/>
  <c r="CC2319" i="64" s="1"/>
  <c r="CC2318" i="64" a="1"/>
  <c r="CC2318" i="64" s="1"/>
  <c r="CB2315" i="64"/>
  <c r="CB2314" i="64"/>
  <c r="CC2309" i="64" a="1"/>
  <c r="CC2309" i="64" s="1"/>
  <c r="CC2310" i="64" a="1"/>
  <c r="CC2310" i="64" s="1"/>
  <c r="CB2822" i="64"/>
  <c r="CC2821" i="64" a="1"/>
  <c r="CC2821" i="64" s="1"/>
  <c r="CC840" i="64" a="1"/>
  <c r="CC840" i="64" s="1"/>
  <c r="CD2591" i="64"/>
  <c r="CD2592" i="64" s="1"/>
  <c r="CB2067" i="64"/>
  <c r="CB2230" i="64"/>
  <c r="CB1716" i="64"/>
  <c r="CB1333" i="64"/>
  <c r="CB866" i="64"/>
  <c r="CB842" i="64"/>
  <c r="CA58" i="64"/>
  <c r="CC835" i="64" a="1"/>
  <c r="CC835" i="64" s="1"/>
  <c r="CC71" i="64" a="1"/>
  <c r="CC71" i="64" s="1"/>
  <c r="CC560" i="64" a="1"/>
  <c r="CC560" i="64" s="1"/>
  <c r="CC51" i="64" a="1"/>
  <c r="CC51" i="64" s="1"/>
  <c r="CC55" i="64" a="1"/>
  <c r="CC55" i="64" s="1"/>
  <c r="CC56" i="64" a="1"/>
  <c r="CC56" i="64" s="1"/>
  <c r="CB52" i="64"/>
  <c r="CC49" i="64" a="1"/>
  <c r="CC49" i="64" s="1"/>
  <c r="CC50" i="64" a="1"/>
  <c r="CC50" i="64" s="1"/>
  <c r="CC865" i="64" a="1"/>
  <c r="CC865" i="64" s="1"/>
  <c r="CC3031" i="64" a="1"/>
  <c r="CC3031" i="64" s="1"/>
  <c r="CC3108" i="64" a="1"/>
  <c r="CC3108" i="64" s="1"/>
  <c r="CC3082" i="64" a="1"/>
  <c r="CC3082" i="64" s="1"/>
  <c r="CC3057" i="64" a="1"/>
  <c r="CC3057" i="64" s="1"/>
  <c r="CC2206" i="64" a="1"/>
  <c r="CC2206" i="64" s="1"/>
  <c r="CC2207" i="64" s="1"/>
  <c r="CC85" i="64" a="1"/>
  <c r="CC85" i="64" s="1"/>
  <c r="CC86" i="64" a="1"/>
  <c r="CC86" i="64" s="1"/>
  <c r="CC87" i="64" a="1"/>
  <c r="CC87" i="64" s="1"/>
  <c r="CC88" i="64" a="1"/>
  <c r="CC88" i="64" s="1"/>
  <c r="CB89" i="64"/>
  <c r="CC2148" i="64" a="1"/>
  <c r="CC2148" i="64" s="1"/>
  <c r="CC2149" i="64" s="1"/>
  <c r="CC537" i="64" a="1"/>
  <c r="CC537" i="64" s="1"/>
  <c r="CC3158" i="64" a="1"/>
  <c r="CC3158" i="64" s="1"/>
  <c r="CC2068" i="64" a="1"/>
  <c r="CC2068" i="64" s="1"/>
  <c r="CC2486" i="64" a="1"/>
  <c r="CC2486" i="64" s="1"/>
  <c r="CC2494" i="64" s="1"/>
  <c r="CC2237" i="64" a="1"/>
  <c r="CC2237" i="64" s="1"/>
  <c r="CC2231" i="64" a="1"/>
  <c r="CC2231" i="64" s="1"/>
  <c r="CC2229" i="64" a="1"/>
  <c r="CC2229" i="64" s="1"/>
  <c r="CC1715" i="64" a="1"/>
  <c r="CC1715" i="64" s="1"/>
  <c r="CC1332" i="64" a="1"/>
  <c r="CC1332" i="64" s="1"/>
  <c r="CC2779" i="64" a="1"/>
  <c r="CD2876" i="64" a="1"/>
  <c r="CC2067" i="64" a="1"/>
  <c r="CC1333" i="64" a="1"/>
  <c r="CC585" i="64" a="1"/>
  <c r="CC2315" i="64" a="1"/>
  <c r="BX1637" i="64" a="1"/>
  <c r="CC2230" i="64" a="1"/>
  <c r="CC842" i="64" a="1"/>
  <c r="CD2842" i="64" a="1"/>
  <c r="CC2314" i="64" a="1"/>
  <c r="BV888" i="64" a="1"/>
  <c r="CC965" i="64" a="1"/>
  <c r="CC538" i="64" a="1"/>
  <c r="CC562" i="64" a="1"/>
  <c r="CC2822" i="64" a="1"/>
  <c r="CC2801" i="64" a="1"/>
  <c r="CC866" i="64" a="1"/>
  <c r="CC1716" i="64" a="1"/>
  <c r="BE13" i="1393" l="1"/>
  <c r="BD18" i="1393"/>
  <c r="BD22" i="1393"/>
  <c r="BD19" i="861" s="1"/>
  <c r="BF16" i="1391"/>
  <c r="BX1637" i="64"/>
  <c r="CC538" i="64"/>
  <c r="BV888" i="64"/>
  <c r="CD205" i="64" a="1"/>
  <c r="CD205" i="64" s="1"/>
  <c r="BW887" i="64" a="1"/>
  <c r="BW887" i="64" s="1"/>
  <c r="BU1548" i="64"/>
  <c r="BU1546" i="64"/>
  <c r="BV1542" i="64" s="1"/>
  <c r="AX1966" i="64"/>
  <c r="AW1967" i="64"/>
  <c r="BI406" i="64"/>
  <c r="BI410" i="64" s="1"/>
  <c r="BH412" i="64"/>
  <c r="AV777" i="64"/>
  <c r="AV767" i="64" s="1"/>
  <c r="AV769" i="64" s="1"/>
  <c r="AV2495" i="64" a="1"/>
  <c r="AV2495" i="64" s="1"/>
  <c r="CD277" i="64"/>
  <c r="CE273" i="64"/>
  <c r="CE256" i="64"/>
  <c r="CE274" i="64"/>
  <c r="CE257" i="64"/>
  <c r="CE275" i="64"/>
  <c r="CE258" i="64"/>
  <c r="CE276" i="64"/>
  <c r="CD259" i="64"/>
  <c r="CC965" i="64"/>
  <c r="CD969" i="64" a="1"/>
  <c r="CD969" i="64" s="1"/>
  <c r="CD964" i="64" a="1"/>
  <c r="CD964" i="64" s="1"/>
  <c r="CC585" i="64"/>
  <c r="CB2705" i="64"/>
  <c r="CC2697" i="64"/>
  <c r="CD2688" i="64" a="1"/>
  <c r="CD2688" i="64" s="1"/>
  <c r="CD2689" i="64" a="1"/>
  <c r="CD2689" i="64" s="1"/>
  <c r="CD2690" i="64" a="1"/>
  <c r="CD2690" i="64" s="1"/>
  <c r="CD2691" i="64" a="1"/>
  <c r="CD2691" i="64" s="1"/>
  <c r="CD2693" i="64" a="1"/>
  <c r="CD2693" i="64" s="1"/>
  <c r="CD2694" i="64" a="1"/>
  <c r="CD2694" i="64" s="1"/>
  <c r="CD2692" i="64" a="1"/>
  <c r="CD2692" i="64" s="1"/>
  <c r="CD2695" i="64" a="1"/>
  <c r="CD2695" i="64" s="1"/>
  <c r="CD2696" i="64" a="1"/>
  <c r="CD2696" i="64" s="1"/>
  <c r="CD583" i="64" a="1"/>
  <c r="CD583" i="64" s="1"/>
  <c r="CD561" i="64" a="1"/>
  <c r="CD561" i="64" s="1"/>
  <c r="CD584" i="64" a="1"/>
  <c r="CD584" i="64" s="1"/>
  <c r="CC562" i="64"/>
  <c r="CD2876" i="64"/>
  <c r="CD2842" i="64"/>
  <c r="CC2801" i="64"/>
  <c r="CC2779" i="64"/>
  <c r="CD3134" i="64" a="1"/>
  <c r="CD3134" i="64" s="1"/>
  <c r="CD2780" i="64" a="1"/>
  <c r="CD2780" i="64" s="1"/>
  <c r="CD2800" i="64" a="1"/>
  <c r="CD2800" i="64" s="1"/>
  <c r="CA2324" i="64"/>
  <c r="BZ2333" i="64"/>
  <c r="BZ2335" i="64" s="1"/>
  <c r="BZ2336" i="64" s="1"/>
  <c r="CA2333" i="64"/>
  <c r="CB2322" i="64"/>
  <c r="CB2331" i="64"/>
  <c r="CB2323" i="64"/>
  <c r="CB2332" i="64"/>
  <c r="CD2328" i="64" a="1"/>
  <c r="CD2328" i="64" s="1"/>
  <c r="CD2327" i="64" a="1"/>
  <c r="CD2327" i="64" s="1"/>
  <c r="CD2318" i="64" a="1"/>
  <c r="CD2318" i="64" s="1"/>
  <c r="CD2319" i="64" a="1"/>
  <c r="CD2319" i="64" s="1"/>
  <c r="CC2315" i="64"/>
  <c r="CC2314" i="64"/>
  <c r="CD2309" i="64" a="1"/>
  <c r="CD2309" i="64" s="1"/>
  <c r="CD2310" i="64" a="1"/>
  <c r="CD2310" i="64" s="1"/>
  <c r="CC2822" i="64"/>
  <c r="CD2821" i="64" a="1"/>
  <c r="CD2821" i="64" s="1"/>
  <c r="CD840" i="64" a="1"/>
  <c r="CD840" i="64" s="1"/>
  <c r="CE2591" i="64"/>
  <c r="CE2592" i="64" s="1"/>
  <c r="CC2067" i="64"/>
  <c r="CC2230" i="64"/>
  <c r="CC1716" i="64"/>
  <c r="CC1333" i="64"/>
  <c r="CC866" i="64"/>
  <c r="CC842" i="64"/>
  <c r="CB58" i="64"/>
  <c r="CD835" i="64" a="1"/>
  <c r="CD835" i="64" s="1"/>
  <c r="CD71" i="64" a="1"/>
  <c r="CD71" i="64" s="1"/>
  <c r="CD560" i="64" a="1"/>
  <c r="CD560" i="64" s="1"/>
  <c r="CD51" i="64" a="1"/>
  <c r="CD51" i="64" s="1"/>
  <c r="CD55" i="64" a="1"/>
  <c r="CD55" i="64" s="1"/>
  <c r="CD56" i="64" a="1"/>
  <c r="CD56" i="64" s="1"/>
  <c r="CC52" i="64"/>
  <c r="CD49" i="64" a="1"/>
  <c r="CD49" i="64" s="1"/>
  <c r="CD50" i="64" a="1"/>
  <c r="CD50" i="64" s="1"/>
  <c r="CD865" i="64" a="1"/>
  <c r="CD865" i="64" s="1"/>
  <c r="CD3031" i="64" a="1"/>
  <c r="CD3031" i="64" s="1"/>
  <c r="CD3057" i="64" a="1"/>
  <c r="CD3057" i="64" s="1"/>
  <c r="CD3108" i="64" a="1"/>
  <c r="CD3108" i="64" s="1"/>
  <c r="CD3082" i="64" a="1"/>
  <c r="CD3082" i="64" s="1"/>
  <c r="CD2206" i="64" a="1"/>
  <c r="CD2206" i="64" s="1"/>
  <c r="CD2207" i="64" s="1"/>
  <c r="CD86" i="64" a="1"/>
  <c r="CD86" i="64" s="1"/>
  <c r="CD87" i="64" a="1"/>
  <c r="CD87" i="64" s="1"/>
  <c r="CD88" i="64" a="1"/>
  <c r="CD88" i="64" s="1"/>
  <c r="CD85" i="64" a="1"/>
  <c r="CD85" i="64" s="1"/>
  <c r="CC89" i="64"/>
  <c r="CD2148" i="64" a="1"/>
  <c r="CD2148" i="64" s="1"/>
  <c r="CD2149" i="64" s="1"/>
  <c r="CD537" i="64" a="1"/>
  <c r="CD537" i="64" s="1"/>
  <c r="CD3158" i="64" a="1"/>
  <c r="CD3158" i="64" s="1"/>
  <c r="CD2068" i="64" a="1"/>
  <c r="CD2068" i="64" s="1"/>
  <c r="CD2486" i="64" a="1"/>
  <c r="CD2486" i="64" s="1"/>
  <c r="CD2494" i="64" s="1"/>
  <c r="CD2229" i="64" a="1"/>
  <c r="CD2229" i="64" s="1"/>
  <c r="CD2231" i="64" a="1"/>
  <c r="CD2231" i="64" s="1"/>
  <c r="CD2237" i="64" a="1"/>
  <c r="CD2237" i="64" s="1"/>
  <c r="CD1715" i="64" a="1"/>
  <c r="CD1715" i="64" s="1"/>
  <c r="CD1332" i="64" a="1"/>
  <c r="CD1332" i="64" s="1"/>
  <c r="CD842" i="64" a="1"/>
  <c r="CD562" i="64" a="1"/>
  <c r="CD2801" i="64" a="1"/>
  <c r="CD2779" i="64" a="1"/>
  <c r="CE2842" i="64" a="1"/>
  <c r="BW888" i="64" a="1"/>
  <c r="CE2876" i="64" a="1"/>
  <c r="CD2230" i="64" a="1"/>
  <c r="CD2067" i="64" a="1"/>
  <c r="CD2822" i="64" a="1"/>
  <c r="CD538" i="64" a="1"/>
  <c r="BY1637" i="64" a="1"/>
  <c r="CD2315" i="64" a="1"/>
  <c r="CD866" i="64" a="1"/>
  <c r="CD585" i="64" a="1"/>
  <c r="CD965" i="64" a="1"/>
  <c r="CD1333" i="64" a="1"/>
  <c r="CD1716" i="64" a="1"/>
  <c r="CD2314" i="64" a="1"/>
  <c r="BE16" i="1393" l="1"/>
  <c r="BF17" i="1391"/>
  <c r="BU24" i="861"/>
  <c r="BY1637" i="64"/>
  <c r="CD538" i="64"/>
  <c r="BW888" i="64"/>
  <c r="CE205" i="64" a="1"/>
  <c r="CE205" i="64" s="1"/>
  <c r="BV1546" i="64"/>
  <c r="BW1542" i="64" s="1"/>
  <c r="BV1548" i="64"/>
  <c r="BV1639" i="64"/>
  <c r="BX887" i="64" a="1"/>
  <c r="BX887" i="64" s="1"/>
  <c r="AY1966" i="64"/>
  <c r="AX1967" i="64"/>
  <c r="BJ406" i="64"/>
  <c r="BJ410" i="64" s="1"/>
  <c r="BI412" i="64"/>
  <c r="AV778" i="64"/>
  <c r="AW774" i="64" s="1"/>
  <c r="AV770" i="64"/>
  <c r="CE277" i="64"/>
  <c r="CE259" i="64"/>
  <c r="CF273" i="64"/>
  <c r="CF274" i="64"/>
  <c r="CF256" i="64"/>
  <c r="CF257" i="64"/>
  <c r="CF275" i="64"/>
  <c r="CF258" i="64"/>
  <c r="CF276" i="64"/>
  <c r="CD965" i="64"/>
  <c r="CD975" i="64" s="1"/>
  <c r="CC975" i="64"/>
  <c r="CE969" i="64" a="1"/>
  <c r="CE969" i="64" s="1"/>
  <c r="CE964" i="64" a="1"/>
  <c r="CE964" i="64" s="1"/>
  <c r="CD585" i="64"/>
  <c r="CC2705" i="64"/>
  <c r="CE2688" i="64" a="1"/>
  <c r="CE2688" i="64" s="1"/>
  <c r="CE2689" i="64" a="1"/>
  <c r="CE2689" i="64" s="1"/>
  <c r="CE2690" i="64" a="1"/>
  <c r="CE2690" i="64" s="1"/>
  <c r="CE2691" i="64" a="1"/>
  <c r="CE2691" i="64" s="1"/>
  <c r="CE2692" i="64" a="1"/>
  <c r="CE2692" i="64" s="1"/>
  <c r="CE2695" i="64" a="1"/>
  <c r="CE2695" i="64" s="1"/>
  <c r="CE2696" i="64" a="1"/>
  <c r="CE2696" i="64" s="1"/>
  <c r="CE2693" i="64" a="1"/>
  <c r="CE2693" i="64" s="1"/>
  <c r="CE2694" i="64" a="1"/>
  <c r="CE2694" i="64" s="1"/>
  <c r="CD2697" i="64"/>
  <c r="CE583" i="64" a="1"/>
  <c r="CE583" i="64" s="1"/>
  <c r="CE561" i="64" a="1"/>
  <c r="CE561" i="64" s="1"/>
  <c r="CE584" i="64" a="1"/>
  <c r="CE584" i="64" s="1"/>
  <c r="CD562" i="64"/>
  <c r="CE2842" i="64"/>
  <c r="CE2876" i="64"/>
  <c r="CD2801" i="64"/>
  <c r="CD2779" i="64"/>
  <c r="CE3134" i="64" a="1"/>
  <c r="CE3134" i="64" s="1"/>
  <c r="CE2780" i="64" a="1"/>
  <c r="CE2780" i="64" s="1"/>
  <c r="CE2800" i="64" a="1"/>
  <c r="CE2800" i="64" s="1"/>
  <c r="CA2335" i="64"/>
  <c r="CB2324" i="64"/>
  <c r="CC2322" i="64"/>
  <c r="CC2331" i="64"/>
  <c r="CC2323" i="64"/>
  <c r="CC2332" i="64"/>
  <c r="CE2328" i="64" a="1"/>
  <c r="CE2328" i="64" s="1"/>
  <c r="CE2327" i="64" a="1"/>
  <c r="CE2327" i="64" s="1"/>
  <c r="CE2319" i="64" a="1"/>
  <c r="CE2319" i="64" s="1"/>
  <c r="CE2318" i="64" a="1"/>
  <c r="CE2318" i="64" s="1"/>
  <c r="CD2315" i="64"/>
  <c r="CD2314" i="64"/>
  <c r="CE2309" i="64" a="1"/>
  <c r="CE2309" i="64" s="1"/>
  <c r="CE2310" i="64" a="1"/>
  <c r="CE2310" i="64" s="1"/>
  <c r="CD2822" i="64"/>
  <c r="CE2821" i="64" a="1"/>
  <c r="CE2821" i="64" s="1"/>
  <c r="CE840" i="64" a="1"/>
  <c r="CE840" i="64" s="1"/>
  <c r="CF2591" i="64"/>
  <c r="CF2592" i="64" s="1"/>
  <c r="CD1716" i="64"/>
  <c r="CD2230" i="64"/>
  <c r="CD2067" i="64"/>
  <c r="CD1333" i="64"/>
  <c r="CD866" i="64"/>
  <c r="CD842" i="64"/>
  <c r="CC58" i="64"/>
  <c r="CE835" i="64" a="1"/>
  <c r="CE835" i="64" s="1"/>
  <c r="CE71" i="64" a="1"/>
  <c r="CE71" i="64" s="1"/>
  <c r="CE560" i="64" a="1"/>
  <c r="CE560" i="64" s="1"/>
  <c r="CE51" i="64" a="1"/>
  <c r="CE51" i="64" s="1"/>
  <c r="CE56" i="64" a="1"/>
  <c r="CE56" i="64" s="1"/>
  <c r="CE55" i="64" a="1"/>
  <c r="CE55" i="64" s="1"/>
  <c r="CD52" i="64"/>
  <c r="CE50" i="64" a="1"/>
  <c r="CE50" i="64" s="1"/>
  <c r="CE49" i="64" a="1"/>
  <c r="CE49" i="64" s="1"/>
  <c r="CE865" i="64" a="1"/>
  <c r="CE865" i="64" s="1"/>
  <c r="CE3031" i="64" a="1"/>
  <c r="CE3031" i="64" s="1"/>
  <c r="CE3057" i="64" a="1"/>
  <c r="CE3057" i="64" s="1"/>
  <c r="CE3108" i="64" a="1"/>
  <c r="CE3108" i="64" s="1"/>
  <c r="CE3082" i="64" a="1"/>
  <c r="CE3082" i="64" s="1"/>
  <c r="CE2206" i="64" a="1"/>
  <c r="CE2206" i="64" s="1"/>
  <c r="CE2207" i="64" s="1"/>
  <c r="CD89" i="64"/>
  <c r="CE86" i="64" a="1"/>
  <c r="CE86" i="64" s="1"/>
  <c r="CE87" i="64" a="1"/>
  <c r="CE87" i="64" s="1"/>
  <c r="CE88" i="64" a="1"/>
  <c r="CE88" i="64" s="1"/>
  <c r="CE85" i="64" a="1"/>
  <c r="CE85" i="64" s="1"/>
  <c r="CE2148" i="64" a="1"/>
  <c r="CE2148" i="64" s="1"/>
  <c r="CE2149" i="64" s="1"/>
  <c r="CE537" i="64" a="1"/>
  <c r="CE537" i="64" s="1"/>
  <c r="CE3158" i="64" a="1"/>
  <c r="CE3158" i="64" s="1"/>
  <c r="CE2068" i="64" a="1"/>
  <c r="CE2068" i="64" s="1"/>
  <c r="CE2486" i="64" a="1"/>
  <c r="CE2486" i="64" s="1"/>
  <c r="CE2494" i="64" s="1"/>
  <c r="CE2229" i="64" a="1"/>
  <c r="CE2229" i="64" s="1"/>
  <c r="CE2237" i="64" a="1"/>
  <c r="CE2237" i="64" s="1"/>
  <c r="CE2231" i="64" a="1"/>
  <c r="CE2231" i="64" s="1"/>
  <c r="CE1715" i="64" a="1"/>
  <c r="CE1715" i="64" s="1"/>
  <c r="CE1332" i="64" a="1"/>
  <c r="CE1332" i="64" s="1"/>
  <c r="CE842" i="64" a="1"/>
  <c r="CE2314" i="64" a="1"/>
  <c r="CE2230" i="64" a="1"/>
  <c r="BZ1637" i="64" a="1"/>
  <c r="CE2822" i="64" a="1"/>
  <c r="CE2801" i="64" a="1"/>
  <c r="CF2842" i="64" a="1"/>
  <c r="CF2876" i="64" a="1"/>
  <c r="CE562" i="64" a="1"/>
  <c r="CE2779" i="64" a="1"/>
  <c r="CE585" i="64" a="1"/>
  <c r="CE965" i="64" a="1"/>
  <c r="CE1333" i="64" a="1"/>
  <c r="CE866" i="64" a="1"/>
  <c r="CE2315" i="64" a="1"/>
  <c r="CE2067" i="64" a="1"/>
  <c r="CE538" i="64" a="1"/>
  <c r="BX888" i="64" a="1"/>
  <c r="CE1716" i="64" a="1"/>
  <c r="BE17" i="1393" l="1"/>
  <c r="BG13" i="1391"/>
  <c r="BF18" i="1391"/>
  <c r="BF22" i="1391"/>
  <c r="BF18" i="861" s="1"/>
  <c r="BZ1637" i="64"/>
  <c r="CE538" i="64"/>
  <c r="BX888" i="64"/>
  <c r="BY887" i="64" a="1"/>
  <c r="BY887" i="64" s="1"/>
  <c r="CF205" i="64" a="1"/>
  <c r="CF205" i="64" s="1"/>
  <c r="BW1548" i="64"/>
  <c r="BW1546" i="64"/>
  <c r="BX1542" i="64" s="1"/>
  <c r="BW1639" i="64"/>
  <c r="AZ1966" i="64"/>
  <c r="AY1967" i="64"/>
  <c r="BK406" i="64"/>
  <c r="BK410" i="64" s="1"/>
  <c r="BJ412" i="64"/>
  <c r="AV779" i="64"/>
  <c r="AV783" i="64"/>
  <c r="AV771" i="64"/>
  <c r="AW763" i="64"/>
  <c r="AW766" i="64" s="1"/>
  <c r="CA2336" i="64"/>
  <c r="AW2495" i="64" a="1"/>
  <c r="AW2495" i="64" s="1"/>
  <c r="CF259" i="64"/>
  <c r="CG273" i="64"/>
  <c r="CG256" i="64"/>
  <c r="CG274" i="64"/>
  <c r="CG257" i="64"/>
  <c r="CG275" i="64"/>
  <c r="CG258" i="64"/>
  <c r="CG276" i="64"/>
  <c r="CF277" i="64"/>
  <c r="CE965" i="64"/>
  <c r="CF969" i="64" a="1"/>
  <c r="CF969" i="64" s="1"/>
  <c r="CF964" i="64" a="1"/>
  <c r="CF964" i="64" s="1"/>
  <c r="CD2705" i="64"/>
  <c r="CE585" i="64"/>
  <c r="CF2688" i="64" a="1"/>
  <c r="CF2688" i="64" s="1"/>
  <c r="CF2689" i="64" a="1"/>
  <c r="CF2689" i="64" s="1"/>
  <c r="CF2693" i="64" a="1"/>
  <c r="CF2693" i="64" s="1"/>
  <c r="CF2694" i="64" a="1"/>
  <c r="CF2694" i="64" s="1"/>
  <c r="CF2690" i="64" a="1"/>
  <c r="CF2690" i="64" s="1"/>
  <c r="CF2692" i="64" a="1"/>
  <c r="CF2692" i="64" s="1"/>
  <c r="CF2695" i="64" a="1"/>
  <c r="CF2695" i="64" s="1"/>
  <c r="CF2696" i="64" a="1"/>
  <c r="CF2696" i="64" s="1"/>
  <c r="CF2691" i="64" a="1"/>
  <c r="CF2691" i="64" s="1"/>
  <c r="CE2697" i="64"/>
  <c r="CF583" i="64" a="1"/>
  <c r="CF583" i="64" s="1"/>
  <c r="CF561" i="64" a="1"/>
  <c r="CF561" i="64" s="1"/>
  <c r="CF584" i="64" a="1"/>
  <c r="CF584" i="64" s="1"/>
  <c r="CE562" i="64"/>
  <c r="CF2842" i="64"/>
  <c r="CF2876" i="64"/>
  <c r="CE2801" i="64"/>
  <c r="CE2779" i="64"/>
  <c r="CF3134" i="64" a="1"/>
  <c r="CF3134" i="64" s="1"/>
  <c r="CF2780" i="64" a="1"/>
  <c r="CF2780" i="64" s="1"/>
  <c r="CF2800" i="64" a="1"/>
  <c r="CF2800" i="64" s="1"/>
  <c r="CB2333" i="64"/>
  <c r="CC2324" i="64"/>
  <c r="CD2323" i="64"/>
  <c r="CD2332" i="64"/>
  <c r="CD2322" i="64"/>
  <c r="CD2331" i="64"/>
  <c r="CF2327" i="64" a="1"/>
  <c r="CF2327" i="64" s="1"/>
  <c r="CF2328" i="64" a="1"/>
  <c r="CF2328" i="64" s="1"/>
  <c r="CF2319" i="64" a="1"/>
  <c r="CF2319" i="64" s="1"/>
  <c r="CF2318" i="64" a="1"/>
  <c r="CF2318" i="64" s="1"/>
  <c r="CE2315" i="64"/>
  <c r="CE2314" i="64"/>
  <c r="CF2309" i="64" a="1"/>
  <c r="CF2309" i="64" s="1"/>
  <c r="CF2310" i="64" a="1"/>
  <c r="CF2310" i="64" s="1"/>
  <c r="CE2822" i="64"/>
  <c r="CF2821" i="64" a="1"/>
  <c r="CF2821" i="64" s="1"/>
  <c r="CF840" i="64" a="1"/>
  <c r="CF840" i="64" s="1"/>
  <c r="CG2591" i="64"/>
  <c r="CG2592" i="64" s="1"/>
  <c r="CE2230" i="64"/>
  <c r="CE2067" i="64"/>
  <c r="CE1716" i="64"/>
  <c r="CE1333" i="64"/>
  <c r="CE866" i="64"/>
  <c r="CE842" i="64"/>
  <c r="CD58" i="64"/>
  <c r="CF835" i="64" a="1"/>
  <c r="CF835" i="64" s="1"/>
  <c r="CF71" i="64" a="1"/>
  <c r="CF71" i="64" s="1"/>
  <c r="CF560" i="64" a="1"/>
  <c r="CF560" i="64" s="1"/>
  <c r="CF51" i="64" a="1"/>
  <c r="CF51" i="64" s="1"/>
  <c r="CF56" i="64" a="1"/>
  <c r="CF56" i="64" s="1"/>
  <c r="CF55" i="64" a="1"/>
  <c r="CF55" i="64" s="1"/>
  <c r="CE52" i="64"/>
  <c r="CF49" i="64" a="1"/>
  <c r="CF49" i="64" s="1"/>
  <c r="CF50" i="64" a="1"/>
  <c r="CF50" i="64" s="1"/>
  <c r="CF865" i="64" a="1"/>
  <c r="CF865" i="64" s="1"/>
  <c r="CF3031" i="64" a="1"/>
  <c r="CF3031" i="64" s="1"/>
  <c r="CF3108" i="64" a="1"/>
  <c r="CF3108" i="64" s="1"/>
  <c r="CF3082" i="64" a="1"/>
  <c r="CF3082" i="64" s="1"/>
  <c r="CF3057" i="64" a="1"/>
  <c r="CF3057" i="64" s="1"/>
  <c r="CF2206" i="64" a="1"/>
  <c r="CF2206" i="64" s="1"/>
  <c r="CF2207" i="64" s="1"/>
  <c r="CE89" i="64"/>
  <c r="CF85" i="64" a="1"/>
  <c r="CF85" i="64" s="1"/>
  <c r="CF86" i="64" a="1"/>
  <c r="CF86" i="64" s="1"/>
  <c r="CF87" i="64" a="1"/>
  <c r="CF87" i="64" s="1"/>
  <c r="CF88" i="64" a="1"/>
  <c r="CF88" i="64" s="1"/>
  <c r="CF2148" i="64" a="1"/>
  <c r="CF2148" i="64" s="1"/>
  <c r="CF2149" i="64" s="1"/>
  <c r="CF537" i="64" a="1"/>
  <c r="CF537" i="64" s="1"/>
  <c r="CF3158" i="64" a="1"/>
  <c r="CF3158" i="64" s="1"/>
  <c r="CF2068" i="64" a="1"/>
  <c r="CF2068" i="64" s="1"/>
  <c r="CF2486" i="64" a="1"/>
  <c r="CF2486" i="64" s="1"/>
  <c r="CF2494" i="64" s="1"/>
  <c r="CF2237" i="64" a="1"/>
  <c r="CF2237" i="64" s="1"/>
  <c r="CF2231" i="64" a="1"/>
  <c r="CF2231" i="64" s="1"/>
  <c r="CF2229" i="64" a="1"/>
  <c r="CF2229" i="64" s="1"/>
  <c r="CF1715" i="64" a="1"/>
  <c r="CF1715" i="64" s="1"/>
  <c r="CF1332" i="64" a="1"/>
  <c r="CF1332" i="64" s="1"/>
  <c r="CF866" i="64" a="1"/>
  <c r="CF1333" i="64" a="1"/>
  <c r="CF2801" i="64" a="1"/>
  <c r="CF2230" i="64" a="1"/>
  <c r="CG2876" i="64" a="1"/>
  <c r="CF965" i="64" a="1"/>
  <c r="CF585" i="64" a="1"/>
  <c r="CG2842" i="64" a="1"/>
  <c r="CF2779" i="64" a="1"/>
  <c r="CF842" i="64" a="1"/>
  <c r="CF562" i="64" a="1"/>
  <c r="BY888" i="64" a="1"/>
  <c r="CF2822" i="64" a="1"/>
  <c r="CA1637" i="64" a="1"/>
  <c r="CF1716" i="64" a="1"/>
  <c r="CF538" i="64" a="1"/>
  <c r="CF2315" i="64" a="1"/>
  <c r="CF2314" i="64" a="1"/>
  <c r="CF2067" i="64" a="1"/>
  <c r="BE18" i="1393" l="1"/>
  <c r="BF13" i="1393"/>
  <c r="BE22" i="1393"/>
  <c r="BE19" i="861" s="1"/>
  <c r="BG16" i="1391"/>
  <c r="BG17" i="1391" s="1"/>
  <c r="BV24" i="861"/>
  <c r="CA1637" i="64"/>
  <c r="CF538" i="64"/>
  <c r="BY888" i="64"/>
  <c r="BX1546" i="64"/>
  <c r="BY1542" i="64" s="1"/>
  <c r="BX1548" i="64"/>
  <c r="BZ887" i="64" a="1"/>
  <c r="BZ887" i="64" s="1"/>
  <c r="CG205" i="64" a="1"/>
  <c r="CG205" i="64" s="1"/>
  <c r="BX1639" i="64"/>
  <c r="BA1966" i="64"/>
  <c r="AZ1967" i="64"/>
  <c r="BK412" i="64"/>
  <c r="BL406" i="64"/>
  <c r="BL410" i="64" s="1"/>
  <c r="AW775" i="64"/>
  <c r="CB2335" i="64"/>
  <c r="CB2336" i="64" s="1"/>
  <c r="CG259" i="64"/>
  <c r="CG277" i="64"/>
  <c r="CH273" i="64"/>
  <c r="CH274" i="64"/>
  <c r="CH256" i="64"/>
  <c r="CH257" i="64"/>
  <c r="CH275" i="64"/>
  <c r="CH276" i="64"/>
  <c r="CH258" i="64"/>
  <c r="CF965" i="64"/>
  <c r="CF975" i="64" s="1"/>
  <c r="CE975" i="64"/>
  <c r="CG969" i="64" a="1"/>
  <c r="CG969" i="64" s="1"/>
  <c r="CG964" i="64" a="1"/>
  <c r="CG964" i="64" s="1"/>
  <c r="CE2705" i="64"/>
  <c r="CF585" i="64"/>
  <c r="CG2688" i="64" a="1"/>
  <c r="CG2688" i="64" s="1"/>
  <c r="CG2689" i="64" a="1"/>
  <c r="CG2689" i="64" s="1"/>
  <c r="CG2690" i="64" a="1"/>
  <c r="CG2690" i="64" s="1"/>
  <c r="CG2691" i="64" a="1"/>
  <c r="CG2691" i="64" s="1"/>
  <c r="CG2692" i="64" a="1"/>
  <c r="CG2692" i="64" s="1"/>
  <c r="CG2695" i="64" a="1"/>
  <c r="CG2695" i="64" s="1"/>
  <c r="CG2696" i="64" a="1"/>
  <c r="CG2696" i="64" s="1"/>
  <c r="CG2693" i="64" a="1"/>
  <c r="CG2693" i="64" s="1"/>
  <c r="CG2694" i="64" a="1"/>
  <c r="CG2694" i="64" s="1"/>
  <c r="CF2697" i="64"/>
  <c r="CG584" i="64" a="1"/>
  <c r="CG584" i="64" s="1"/>
  <c r="CG583" i="64" a="1"/>
  <c r="CG583" i="64" s="1"/>
  <c r="CG561" i="64" a="1"/>
  <c r="CG561" i="64" s="1"/>
  <c r="CF562" i="64"/>
  <c r="CG2876" i="64"/>
  <c r="CG2842" i="64"/>
  <c r="CF2801" i="64"/>
  <c r="CF2779" i="64"/>
  <c r="CG3134" i="64" a="1"/>
  <c r="CG3134" i="64" s="1"/>
  <c r="CG2780" i="64" a="1"/>
  <c r="CG2780" i="64" s="1"/>
  <c r="CG2800" i="64" a="1"/>
  <c r="CG2800" i="64" s="1"/>
  <c r="CD2324" i="64"/>
  <c r="CD2333" i="64"/>
  <c r="CC2333" i="64"/>
  <c r="CC2335" i="64" s="1"/>
  <c r="CE2322" i="64"/>
  <c r="CE2331" i="64"/>
  <c r="CE2323" i="64"/>
  <c r="CE2332" i="64"/>
  <c r="CG2328" i="64" a="1"/>
  <c r="CG2328" i="64" s="1"/>
  <c r="CG2327" i="64" a="1"/>
  <c r="CG2327" i="64" s="1"/>
  <c r="CG2318" i="64" a="1"/>
  <c r="CG2318" i="64" s="1"/>
  <c r="CG2319" i="64" a="1"/>
  <c r="CG2319" i="64" s="1"/>
  <c r="CF2315" i="64"/>
  <c r="CF2314" i="64"/>
  <c r="CG2309" i="64" a="1"/>
  <c r="CG2309" i="64" s="1"/>
  <c r="CG2310" i="64" a="1"/>
  <c r="CG2310" i="64" s="1"/>
  <c r="CF2822" i="64"/>
  <c r="CG2821" i="64" a="1"/>
  <c r="CG2821" i="64" s="1"/>
  <c r="CG840" i="64" a="1"/>
  <c r="CG840" i="64" s="1"/>
  <c r="CH2591" i="64"/>
  <c r="CH2592" i="64" s="1"/>
  <c r="CF1716" i="64"/>
  <c r="CF2067" i="64"/>
  <c r="CF2230" i="64"/>
  <c r="CF1333" i="64"/>
  <c r="CF842" i="64"/>
  <c r="CF866" i="64"/>
  <c r="CE58" i="64"/>
  <c r="CG835" i="64" a="1"/>
  <c r="CG835" i="64" s="1"/>
  <c r="CG71" i="64" a="1"/>
  <c r="CG71" i="64" s="1"/>
  <c r="CG560" i="64" a="1"/>
  <c r="CG560" i="64" s="1"/>
  <c r="CG51" i="64" a="1"/>
  <c r="CG51" i="64" s="1"/>
  <c r="CG56" i="64" a="1"/>
  <c r="CG56" i="64" s="1"/>
  <c r="CG55" i="64" a="1"/>
  <c r="CG55" i="64" s="1"/>
  <c r="CF52" i="64"/>
  <c r="CG49" i="64" a="1"/>
  <c r="CG49" i="64" s="1"/>
  <c r="CG50" i="64" a="1"/>
  <c r="CG50" i="64" s="1"/>
  <c r="CG865" i="64" a="1"/>
  <c r="CG865" i="64" s="1"/>
  <c r="CG3031" i="64" a="1"/>
  <c r="CG3031" i="64" s="1"/>
  <c r="CG3108" i="64" a="1"/>
  <c r="CG3108" i="64" s="1"/>
  <c r="CG3082" i="64" a="1"/>
  <c r="CG3082" i="64" s="1"/>
  <c r="CG3057" i="64" a="1"/>
  <c r="CG3057" i="64" s="1"/>
  <c r="CG2206" i="64" a="1"/>
  <c r="CG2206" i="64" s="1"/>
  <c r="CG2207" i="64" s="1"/>
  <c r="CF89" i="64"/>
  <c r="CG85" i="64" a="1"/>
  <c r="CG85" i="64" s="1"/>
  <c r="CG88" i="64" a="1"/>
  <c r="CG88" i="64" s="1"/>
  <c r="CG86" i="64" a="1"/>
  <c r="CG86" i="64" s="1"/>
  <c r="CG87" i="64" a="1"/>
  <c r="CG87" i="64" s="1"/>
  <c r="CG2148" i="64" a="1"/>
  <c r="CG2148" i="64" s="1"/>
  <c r="CG2149" i="64" s="1"/>
  <c r="CG537" i="64" a="1"/>
  <c r="CG537" i="64" s="1"/>
  <c r="CG3158" i="64" a="1"/>
  <c r="CG3158" i="64" s="1"/>
  <c r="CG2068" i="64" a="1"/>
  <c r="CG2068" i="64" s="1"/>
  <c r="CG2486" i="64" a="1"/>
  <c r="CG2486" i="64" s="1"/>
  <c r="CG2494" i="64" s="1"/>
  <c r="CG2237" i="64" a="1"/>
  <c r="CG2237" i="64" s="1"/>
  <c r="CG2231" i="64" a="1"/>
  <c r="CG2231" i="64" s="1"/>
  <c r="CG2229" i="64" a="1"/>
  <c r="CG2229" i="64" s="1"/>
  <c r="CG1715" i="64" a="1"/>
  <c r="CG1715" i="64" s="1"/>
  <c r="CG1332" i="64" a="1"/>
  <c r="CG1332" i="64" s="1"/>
  <c r="CG562" i="64" a="1"/>
  <c r="CG2779" i="64" a="1"/>
  <c r="CG2315" i="64" a="1"/>
  <c r="CG842" i="64" a="1"/>
  <c r="CG2314" i="64" a="1"/>
  <c r="BZ888" i="64" a="1"/>
  <c r="CB1637" i="64" a="1"/>
  <c r="CG2230" i="64" a="1"/>
  <c r="CH2876" i="64" a="1"/>
  <c r="CG866" i="64" a="1"/>
  <c r="CH2842" i="64" a="1"/>
  <c r="CG965" i="64" a="1"/>
  <c r="CG2801" i="64" a="1"/>
  <c r="CG1333" i="64" a="1"/>
  <c r="CG2822" i="64" a="1"/>
  <c r="CG538" i="64" a="1"/>
  <c r="CG585" i="64" a="1"/>
  <c r="CG1716" i="64" a="1"/>
  <c r="CG2067" i="64" a="1"/>
  <c r="BF16" i="1393" l="1"/>
  <c r="BH13" i="1391"/>
  <c r="BG18" i="1391"/>
  <c r="BG22" i="1391"/>
  <c r="BG18" i="861" s="1"/>
  <c r="CB1637" i="64"/>
  <c r="CG538" i="64"/>
  <c r="O1637" i="64"/>
  <c r="BZ888" i="64"/>
  <c r="BY1546" i="64"/>
  <c r="BY1548" i="64"/>
  <c r="CH205" i="64" a="1"/>
  <c r="CH205" i="64" s="1"/>
  <c r="BY1639" i="64"/>
  <c r="CA887" i="64" a="1"/>
  <c r="CA887" i="64" s="1"/>
  <c r="BB1966" i="64"/>
  <c r="BA1967" i="64"/>
  <c r="BL412" i="64"/>
  <c r="BM406" i="64"/>
  <c r="BM410" i="64" s="1"/>
  <c r="AW777" i="64"/>
  <c r="AW767" i="64" s="1"/>
  <c r="AW769" i="64" s="1"/>
  <c r="AW770" i="64" s="1"/>
  <c r="AX2495" i="64" a="1"/>
  <c r="AX2495" i="64" s="1"/>
  <c r="CI273" i="64"/>
  <c r="CI256" i="64"/>
  <c r="CI274" i="64"/>
  <c r="CI275" i="64"/>
  <c r="CI257" i="64"/>
  <c r="CI258" i="64"/>
  <c r="CI276" i="64"/>
  <c r="CH277" i="64"/>
  <c r="CH259" i="64"/>
  <c r="CG965" i="64"/>
  <c r="CG975" i="64" s="1"/>
  <c r="CH969" i="64" a="1"/>
  <c r="CH969" i="64" s="1"/>
  <c r="CH964" i="64" a="1"/>
  <c r="CH964" i="64" s="1"/>
  <c r="CG585" i="64"/>
  <c r="CH2688" i="64" a="1"/>
  <c r="CH2688" i="64" s="1"/>
  <c r="CH2689" i="64" a="1"/>
  <c r="CH2689" i="64" s="1"/>
  <c r="CH2690" i="64" a="1"/>
  <c r="CH2690" i="64" s="1"/>
  <c r="CH2691" i="64" a="1"/>
  <c r="CH2691" i="64" s="1"/>
  <c r="CH2692" i="64" a="1"/>
  <c r="CH2692" i="64" s="1"/>
  <c r="CH2695" i="64" a="1"/>
  <c r="CH2695" i="64" s="1"/>
  <c r="CH2696" i="64" a="1"/>
  <c r="CH2696" i="64" s="1"/>
  <c r="CH2693" i="64" a="1"/>
  <c r="CH2693" i="64" s="1"/>
  <c r="CH2694" i="64" a="1"/>
  <c r="CH2694" i="64" s="1"/>
  <c r="CF2705" i="64"/>
  <c r="CG2697" i="64"/>
  <c r="CH584" i="64" a="1"/>
  <c r="CH584" i="64" s="1"/>
  <c r="CH561" i="64" a="1"/>
  <c r="CH561" i="64" s="1"/>
  <c r="CH583" i="64" a="1"/>
  <c r="CH583" i="64" s="1"/>
  <c r="CG562" i="64"/>
  <c r="CH2876" i="64"/>
  <c r="CH2842" i="64"/>
  <c r="CG2801" i="64"/>
  <c r="CG2779" i="64"/>
  <c r="CH3134" i="64" a="1"/>
  <c r="CH3134" i="64" s="1"/>
  <c r="CH2780" i="64" a="1"/>
  <c r="CH2780" i="64" s="1"/>
  <c r="CH2800" i="64" a="1"/>
  <c r="CH2800" i="64" s="1"/>
  <c r="CD2335" i="64"/>
  <c r="CD2336" i="64" s="1"/>
  <c r="CC2336" i="64"/>
  <c r="CE2324" i="64"/>
  <c r="CF2322" i="64"/>
  <c r="CF2331" i="64"/>
  <c r="CF2323" i="64"/>
  <c r="CF2332" i="64"/>
  <c r="CH2328" i="64" a="1"/>
  <c r="CH2328" i="64" s="1"/>
  <c r="CH2327" i="64" a="1"/>
  <c r="CH2327" i="64" s="1"/>
  <c r="CH2318" i="64" a="1"/>
  <c r="CH2318" i="64" s="1"/>
  <c r="CH2319" i="64" a="1"/>
  <c r="CH2319" i="64" s="1"/>
  <c r="CG2315" i="64"/>
  <c r="CG2314" i="64"/>
  <c r="CH2309" i="64" a="1"/>
  <c r="CH2309" i="64" s="1"/>
  <c r="CH2310" i="64" a="1"/>
  <c r="CH2310" i="64" s="1"/>
  <c r="CG2822" i="64"/>
  <c r="CH2821" i="64" a="1"/>
  <c r="CH2821" i="64" s="1"/>
  <c r="CH840" i="64" a="1"/>
  <c r="CH840" i="64" s="1"/>
  <c r="CI2591" i="64"/>
  <c r="CI2592" i="64" s="1"/>
  <c r="CG1716" i="64"/>
  <c r="CG2067" i="64"/>
  <c r="CG2230" i="64"/>
  <c r="CG1333" i="64"/>
  <c r="CG866" i="64"/>
  <c r="CG842" i="64"/>
  <c r="CF58" i="64"/>
  <c r="CH835" i="64" a="1"/>
  <c r="CH835" i="64" s="1"/>
  <c r="CH71" i="64" a="1"/>
  <c r="CH71" i="64" s="1"/>
  <c r="CH560" i="64" a="1"/>
  <c r="CH560" i="64" s="1"/>
  <c r="CH51" i="64" a="1"/>
  <c r="CH51" i="64" s="1"/>
  <c r="CH56" i="64" a="1"/>
  <c r="CH56" i="64" s="1"/>
  <c r="CH55" i="64" a="1"/>
  <c r="CH55" i="64" s="1"/>
  <c r="CG52" i="64"/>
  <c r="CH49" i="64" a="1"/>
  <c r="CH49" i="64" s="1"/>
  <c r="CH50" i="64" a="1"/>
  <c r="CH50" i="64" s="1"/>
  <c r="CH865" i="64" a="1"/>
  <c r="CH865" i="64" s="1"/>
  <c r="CH3031" i="64" a="1"/>
  <c r="CH3031" i="64" s="1"/>
  <c r="CH3108" i="64" a="1"/>
  <c r="CH3108" i="64" s="1"/>
  <c r="CH3082" i="64" a="1"/>
  <c r="CH3082" i="64" s="1"/>
  <c r="CH3057" i="64" a="1"/>
  <c r="CH3057" i="64" s="1"/>
  <c r="CH2206" i="64" a="1"/>
  <c r="CH2206" i="64" s="1"/>
  <c r="CH2207" i="64" s="1"/>
  <c r="CH88" i="64" a="1"/>
  <c r="CH88" i="64" s="1"/>
  <c r="CH87" i="64" a="1"/>
  <c r="CH87" i="64" s="1"/>
  <c r="CH85" i="64" a="1"/>
  <c r="CH85" i="64" s="1"/>
  <c r="CH86" i="64" a="1"/>
  <c r="CH86" i="64" s="1"/>
  <c r="CG89" i="64"/>
  <c r="CH2148" i="64" a="1"/>
  <c r="CH2148" i="64" s="1"/>
  <c r="CH2149" i="64" s="1"/>
  <c r="CH537" i="64" a="1"/>
  <c r="CH537" i="64" s="1"/>
  <c r="CH3158" i="64" a="1"/>
  <c r="CH3158" i="64" s="1"/>
  <c r="CH2068" i="64" a="1"/>
  <c r="CH2068" i="64" s="1"/>
  <c r="CH2486" i="64" a="1"/>
  <c r="CH2486" i="64" s="1"/>
  <c r="CH2494" i="64" s="1"/>
  <c r="CH2237" i="64" a="1"/>
  <c r="CH2237" i="64" s="1"/>
  <c r="CH2231" i="64" a="1"/>
  <c r="CH2231" i="64" s="1"/>
  <c r="CH2229" i="64" a="1"/>
  <c r="CH2229" i="64" s="1"/>
  <c r="CH1715" i="64" a="1"/>
  <c r="CH1715" i="64" s="1"/>
  <c r="CH1332" i="64" a="1"/>
  <c r="CH1332" i="64" s="1"/>
  <c r="CH2779" i="64" a="1"/>
  <c r="CH2822" i="64" a="1"/>
  <c r="CH2314" i="64" a="1"/>
  <c r="CH2801" i="64" a="1"/>
  <c r="CH585" i="64" a="1"/>
  <c r="CH2230" i="64" a="1"/>
  <c r="CI2876" i="64" a="1"/>
  <c r="CH562" i="64" a="1"/>
  <c r="CH842" i="64" a="1"/>
  <c r="CI2842" i="64" a="1"/>
  <c r="CH866" i="64" a="1"/>
  <c r="CH538" i="64" a="1"/>
  <c r="CC1637" i="64" a="1"/>
  <c r="CH965" i="64" a="1"/>
  <c r="CA888" i="64" a="1"/>
  <c r="CH2067" i="64" a="1"/>
  <c r="CH2315" i="64" a="1"/>
  <c r="CH1716" i="64" a="1"/>
  <c r="CH1333" i="64" a="1"/>
  <c r="BF17" i="1393" l="1"/>
  <c r="BH16" i="1391"/>
  <c r="BW24" i="861"/>
  <c r="CC1637" i="64"/>
  <c r="CH538" i="64"/>
  <c r="BZ1542" i="64"/>
  <c r="BZ1546" i="64" s="1"/>
  <c r="CA1542" i="64" s="1"/>
  <c r="CA888" i="64"/>
  <c r="CB887" i="64" a="1"/>
  <c r="CB887" i="64" s="1"/>
  <c r="CI205" i="64" a="1"/>
  <c r="CI205" i="64" s="1"/>
  <c r="BZ1639" i="64"/>
  <c r="BC1966" i="64"/>
  <c r="BB1967" i="64"/>
  <c r="M1967" i="64" s="1"/>
  <c r="M1966" i="64"/>
  <c r="BM412" i="64"/>
  <c r="BN406" i="64"/>
  <c r="BN410" i="64" s="1"/>
  <c r="AW778" i="64"/>
  <c r="AW783" i="64" s="1"/>
  <c r="AX763" i="64"/>
  <c r="AX766" i="64" s="1"/>
  <c r="AW771" i="64"/>
  <c r="CI259" i="64"/>
  <c r="CI277" i="64"/>
  <c r="CJ273" i="64"/>
  <c r="CJ274" i="64"/>
  <c r="CJ256" i="64"/>
  <c r="CJ257" i="64"/>
  <c r="CJ275" i="64"/>
  <c r="CJ258" i="64"/>
  <c r="CJ276" i="64"/>
  <c r="CH965" i="64"/>
  <c r="CI969" i="64" a="1"/>
  <c r="CI969" i="64" s="1"/>
  <c r="CI964" i="64" a="1"/>
  <c r="CI964" i="64" s="1"/>
  <c r="CH585" i="64"/>
  <c r="CG2705" i="64"/>
  <c r="CI2688" i="64" a="1"/>
  <c r="CI2688" i="64" s="1"/>
  <c r="CI2689" i="64" a="1"/>
  <c r="CI2689" i="64" s="1"/>
  <c r="CI2690" i="64" a="1"/>
  <c r="CI2690" i="64" s="1"/>
  <c r="CI2692" i="64" a="1"/>
  <c r="CI2692" i="64" s="1"/>
  <c r="CI2695" i="64" a="1"/>
  <c r="CI2695" i="64" s="1"/>
  <c r="CI2696" i="64" a="1"/>
  <c r="CI2696" i="64" s="1"/>
  <c r="CI2691" i="64" a="1"/>
  <c r="CI2691" i="64" s="1"/>
  <c r="CI2693" i="64" a="1"/>
  <c r="CI2693" i="64" s="1"/>
  <c r="CI2694" i="64" a="1"/>
  <c r="CI2694" i="64" s="1"/>
  <c r="CH2697" i="64"/>
  <c r="CI561" i="64" a="1"/>
  <c r="CI561" i="64" s="1"/>
  <c r="CI584" i="64" a="1"/>
  <c r="CI584" i="64" s="1"/>
  <c r="CI583" i="64" a="1"/>
  <c r="CI583" i="64" s="1"/>
  <c r="CH562" i="64"/>
  <c r="CI2876" i="64"/>
  <c r="CI2842" i="64"/>
  <c r="CH2801" i="64"/>
  <c r="CH2779" i="64"/>
  <c r="CI3134" i="64" a="1"/>
  <c r="CI3134" i="64" s="1"/>
  <c r="CI2780" i="64" a="1"/>
  <c r="CI2780" i="64" s="1"/>
  <c r="CI2800" i="64" a="1"/>
  <c r="CI2800" i="64" s="1"/>
  <c r="CE2333" i="64"/>
  <c r="CF2324" i="64"/>
  <c r="CG2322" i="64"/>
  <c r="CG2331" i="64"/>
  <c r="CG2323" i="64"/>
  <c r="CG2332" i="64"/>
  <c r="CI2328" i="64" a="1"/>
  <c r="CI2328" i="64" s="1"/>
  <c r="CI2327" i="64" a="1"/>
  <c r="CI2327" i="64" s="1"/>
  <c r="CI2319" i="64" a="1"/>
  <c r="CI2319" i="64" s="1"/>
  <c r="CI2318" i="64" a="1"/>
  <c r="CI2318" i="64" s="1"/>
  <c r="CH2315" i="64"/>
  <c r="CH2314" i="64"/>
  <c r="CI2309" i="64" a="1"/>
  <c r="CI2309" i="64" s="1"/>
  <c r="CI2310" i="64" a="1"/>
  <c r="CI2310" i="64" s="1"/>
  <c r="CH2822" i="64"/>
  <c r="CI2821" i="64" a="1"/>
  <c r="CI2821" i="64" s="1"/>
  <c r="CI840" i="64" a="1"/>
  <c r="CI840" i="64" s="1"/>
  <c r="CJ2591" i="64"/>
  <c r="CJ2592" i="64" s="1"/>
  <c r="CH2067" i="64"/>
  <c r="CH1716" i="64"/>
  <c r="CH2230" i="64"/>
  <c r="CH1333" i="64"/>
  <c r="CH866" i="64"/>
  <c r="CH842" i="64"/>
  <c r="CG58" i="64"/>
  <c r="CI835" i="64" a="1"/>
  <c r="CI835" i="64" s="1"/>
  <c r="CI71" i="64" a="1"/>
  <c r="CI71" i="64" s="1"/>
  <c r="CI560" i="64" a="1"/>
  <c r="CI560" i="64" s="1"/>
  <c r="CI51" i="64" a="1"/>
  <c r="CI51" i="64" s="1"/>
  <c r="CI56" i="64" a="1"/>
  <c r="CI56" i="64" s="1"/>
  <c r="CI55" i="64" a="1"/>
  <c r="CI55" i="64" s="1"/>
  <c r="CH52" i="64"/>
  <c r="CI49" i="64" a="1"/>
  <c r="CI49" i="64" s="1"/>
  <c r="CI50" i="64" a="1"/>
  <c r="CI50" i="64" s="1"/>
  <c r="CI865" i="64" a="1"/>
  <c r="CI865" i="64" s="1"/>
  <c r="CI3031" i="64" a="1"/>
  <c r="CI3031" i="64" s="1"/>
  <c r="CI3108" i="64" a="1"/>
  <c r="CI3108" i="64" s="1"/>
  <c r="CI3082" i="64" a="1"/>
  <c r="CI3082" i="64" s="1"/>
  <c r="CI3057" i="64" a="1"/>
  <c r="CI3057" i="64" s="1"/>
  <c r="CI2206" i="64" a="1"/>
  <c r="CI2206" i="64" s="1"/>
  <c r="CI2207" i="64" s="1"/>
  <c r="CI86" i="64" a="1"/>
  <c r="CI86" i="64" s="1"/>
  <c r="CI87" i="64" a="1"/>
  <c r="CI87" i="64" s="1"/>
  <c r="CI85" i="64" a="1"/>
  <c r="CI85" i="64" s="1"/>
  <c r="CI88" i="64" a="1"/>
  <c r="CI88" i="64" s="1"/>
  <c r="CH89" i="64"/>
  <c r="CI2148" i="64" a="1"/>
  <c r="CI2148" i="64" s="1"/>
  <c r="CI2149" i="64" s="1"/>
  <c r="CI537" i="64" a="1"/>
  <c r="CI537" i="64" s="1"/>
  <c r="CI3158" i="64" a="1"/>
  <c r="CI3158" i="64" s="1"/>
  <c r="CI2068" i="64" a="1"/>
  <c r="CI2068" i="64" s="1"/>
  <c r="CI2486" i="64" a="1"/>
  <c r="CI2486" i="64" s="1"/>
  <c r="CI2494" i="64" s="1"/>
  <c r="CI2237" i="64" a="1"/>
  <c r="CI2237" i="64" s="1"/>
  <c r="CI2231" i="64" a="1"/>
  <c r="CI2231" i="64" s="1"/>
  <c r="CI2229" i="64" a="1"/>
  <c r="CI2229" i="64" s="1"/>
  <c r="CI1715" i="64" a="1"/>
  <c r="CI1715" i="64" s="1"/>
  <c r="CI1332" i="64" a="1"/>
  <c r="CI1332" i="64" s="1"/>
  <c r="CI585" i="64" a="1"/>
  <c r="CD1637" i="64" a="1"/>
  <c r="CI2779" i="64" a="1"/>
  <c r="CI866" i="64" a="1"/>
  <c r="CI965" i="64" a="1"/>
  <c r="CB888" i="64" a="1"/>
  <c r="CI2230" i="64" a="1"/>
  <c r="CJ2842" i="64" a="1"/>
  <c r="CI2822" i="64" a="1"/>
  <c r="CI2801" i="64" a="1"/>
  <c r="CJ2876" i="64" a="1"/>
  <c r="CI842" i="64" a="1"/>
  <c r="CI2315" i="64" a="1"/>
  <c r="CI2314" i="64" a="1"/>
  <c r="CI538" i="64" a="1"/>
  <c r="CI562" i="64" a="1"/>
  <c r="CI1716" i="64" a="1"/>
  <c r="CI2067" i="64" a="1"/>
  <c r="CI1333" i="64" a="1"/>
  <c r="BG13" i="1393" l="1"/>
  <c r="BF18" i="1393"/>
  <c r="BF22" i="1393"/>
  <c r="BF19" i="861" s="1"/>
  <c r="BH17" i="1391"/>
  <c r="CD1637" i="64"/>
  <c r="CI538" i="64"/>
  <c r="O1546" i="64"/>
  <c r="P1542" i="64" s="1"/>
  <c r="BZ1548" i="64"/>
  <c r="CB888" i="64"/>
  <c r="CJ205" i="64" a="1"/>
  <c r="CJ205" i="64" s="1"/>
  <c r="CC887" i="64" a="1"/>
  <c r="CC887" i="64" s="1"/>
  <c r="CA1546" i="64"/>
  <c r="CB1542" i="64" s="1"/>
  <c r="CA1548" i="64"/>
  <c r="CA1639" i="64"/>
  <c r="BD1966" i="64"/>
  <c r="BC1967" i="64"/>
  <c r="BN412" i="64"/>
  <c r="AW779" i="64"/>
  <c r="AX774" i="64"/>
  <c r="AX775" i="64"/>
  <c r="AX777" i="64" s="1"/>
  <c r="AX767" i="64" s="1"/>
  <c r="AX769" i="64" s="1"/>
  <c r="AX770" i="64" s="1"/>
  <c r="CE2335" i="64"/>
  <c r="CE2336" i="64" s="1"/>
  <c r="AY2495" i="64" a="1"/>
  <c r="AY2495" i="64" s="1"/>
  <c r="CJ259" i="64"/>
  <c r="CK273" i="64"/>
  <c r="CK256" i="64"/>
  <c r="CK274" i="64"/>
  <c r="CK257" i="64"/>
  <c r="CK275" i="64"/>
  <c r="CK258" i="64"/>
  <c r="CK276" i="64"/>
  <c r="CJ277" i="64"/>
  <c r="CI965" i="64"/>
  <c r="CI975" i="64" s="1"/>
  <c r="CH975" i="64"/>
  <c r="CJ969" i="64" a="1"/>
  <c r="CJ969" i="64" s="1"/>
  <c r="CJ964" i="64" a="1"/>
  <c r="CJ964" i="64" s="1"/>
  <c r="CI585" i="64"/>
  <c r="CH2705" i="64"/>
  <c r="CI2697" i="64"/>
  <c r="CJ2693" i="64" a="1"/>
  <c r="CJ2693" i="64" s="1"/>
  <c r="CJ2694" i="64" a="1"/>
  <c r="CJ2694" i="64" s="1"/>
  <c r="CJ2688" i="64" a="1"/>
  <c r="CJ2688" i="64" s="1"/>
  <c r="CJ2689" i="64" a="1"/>
  <c r="CJ2689" i="64" s="1"/>
  <c r="CJ2690" i="64" a="1"/>
  <c r="CJ2690" i="64" s="1"/>
  <c r="CJ2692" i="64" a="1"/>
  <c r="CJ2692" i="64" s="1"/>
  <c r="CJ2695" i="64" a="1"/>
  <c r="CJ2695" i="64" s="1"/>
  <c r="CJ2696" i="64" a="1"/>
  <c r="CJ2696" i="64" s="1"/>
  <c r="CJ2691" i="64" a="1"/>
  <c r="CJ2691" i="64" s="1"/>
  <c r="CJ561" i="64" a="1"/>
  <c r="CJ561" i="64" s="1"/>
  <c r="CJ584" i="64" a="1"/>
  <c r="CJ584" i="64" s="1"/>
  <c r="CJ583" i="64" a="1"/>
  <c r="CJ583" i="64" s="1"/>
  <c r="CI562" i="64"/>
  <c r="CJ2876" i="64"/>
  <c r="CJ2842" i="64"/>
  <c r="CI2801" i="64"/>
  <c r="CI2779" i="64"/>
  <c r="CJ3134" i="64" a="1"/>
  <c r="CJ3134" i="64" s="1"/>
  <c r="CJ2780" i="64" a="1"/>
  <c r="CJ2780" i="64" s="1"/>
  <c r="CJ2800" i="64" a="1"/>
  <c r="CJ2800" i="64" s="1"/>
  <c r="CF2333" i="64"/>
  <c r="CF2335" i="64" s="1"/>
  <c r="CF2336" i="64" s="1"/>
  <c r="CG2324" i="64"/>
  <c r="CH2322" i="64"/>
  <c r="CH2331" i="64"/>
  <c r="CH2323" i="64"/>
  <c r="CH2332" i="64"/>
  <c r="CJ2327" i="64" a="1"/>
  <c r="CJ2327" i="64" s="1"/>
  <c r="CJ2328" i="64" a="1"/>
  <c r="CJ2328" i="64" s="1"/>
  <c r="CJ2319" i="64" a="1"/>
  <c r="CJ2319" i="64" s="1"/>
  <c r="CJ2318" i="64" a="1"/>
  <c r="CJ2318" i="64" s="1"/>
  <c r="CI2315" i="64"/>
  <c r="CI2314" i="64"/>
  <c r="CJ2309" i="64" a="1"/>
  <c r="CJ2309" i="64" s="1"/>
  <c r="CJ2310" i="64" a="1"/>
  <c r="CJ2310" i="64" s="1"/>
  <c r="CI2822" i="64"/>
  <c r="CJ2821" i="64" a="1"/>
  <c r="CJ2821" i="64" s="1"/>
  <c r="CJ840" i="64" a="1"/>
  <c r="CJ840" i="64" s="1"/>
  <c r="CK2591" i="64"/>
  <c r="CI1716" i="64"/>
  <c r="CI2230" i="64"/>
  <c r="CI2067" i="64"/>
  <c r="CI1333" i="64"/>
  <c r="CI866" i="64"/>
  <c r="CI842" i="64"/>
  <c r="CH58" i="64"/>
  <c r="CJ835" i="64" a="1"/>
  <c r="CJ835" i="64" s="1"/>
  <c r="CJ71" i="64" a="1"/>
  <c r="CJ71" i="64" s="1"/>
  <c r="CJ560" i="64" a="1"/>
  <c r="CJ560" i="64" s="1"/>
  <c r="CJ51" i="64" a="1"/>
  <c r="CJ51" i="64" s="1"/>
  <c r="CJ55" i="64" a="1"/>
  <c r="CJ55" i="64" s="1"/>
  <c r="CJ56" i="64" a="1"/>
  <c r="CJ56" i="64" s="1"/>
  <c r="CI52" i="64"/>
  <c r="CJ50" i="64" a="1"/>
  <c r="CJ50" i="64" s="1"/>
  <c r="CJ49" i="64" a="1"/>
  <c r="CJ49" i="64" s="1"/>
  <c r="CJ865" i="64" a="1"/>
  <c r="CJ865" i="64" s="1"/>
  <c r="CJ3031" i="64" a="1"/>
  <c r="CJ3031" i="64" s="1"/>
  <c r="CJ3108" i="64" a="1"/>
  <c r="CJ3108" i="64" s="1"/>
  <c r="CJ3082" i="64" a="1"/>
  <c r="CJ3082" i="64" s="1"/>
  <c r="CJ3057" i="64" a="1"/>
  <c r="CJ3057" i="64" s="1"/>
  <c r="CJ2206" i="64" a="1"/>
  <c r="CJ2206" i="64" s="1"/>
  <c r="CJ2207" i="64" s="1"/>
  <c r="CI89" i="64"/>
  <c r="CJ85" i="64" a="1"/>
  <c r="CJ85" i="64" s="1"/>
  <c r="CJ86" i="64" a="1"/>
  <c r="CJ86" i="64" s="1"/>
  <c r="CJ87" i="64" a="1"/>
  <c r="CJ87" i="64" s="1"/>
  <c r="CJ88" i="64" a="1"/>
  <c r="CJ88" i="64" s="1"/>
  <c r="CJ2148" i="64" a="1"/>
  <c r="CJ2148" i="64" s="1"/>
  <c r="CJ2149" i="64" s="1"/>
  <c r="CJ537" i="64" a="1"/>
  <c r="CJ537" i="64" s="1"/>
  <c r="CJ3158" i="64" a="1"/>
  <c r="CJ3158" i="64" s="1"/>
  <c r="CJ2068" i="64" a="1"/>
  <c r="CJ2068" i="64" s="1"/>
  <c r="CJ2486" i="64" a="1"/>
  <c r="CJ2486" i="64" s="1"/>
  <c r="CJ2494" i="64" s="1"/>
  <c r="CJ2237" i="64" a="1"/>
  <c r="CJ2237" i="64" s="1"/>
  <c r="CJ2231" i="64" a="1"/>
  <c r="CJ2231" i="64" s="1"/>
  <c r="CJ2229" i="64" a="1"/>
  <c r="CJ2229" i="64" s="1"/>
  <c r="CJ1715" i="64" a="1"/>
  <c r="CJ1715" i="64" s="1"/>
  <c r="CJ1332" i="64" a="1"/>
  <c r="CJ1332" i="64" s="1"/>
  <c r="CJ866" i="64" a="1"/>
  <c r="CC888" i="64" a="1"/>
  <c r="CJ842" i="64" a="1"/>
  <c r="CJ2779" i="64" a="1"/>
  <c r="CJ2801" i="64" a="1"/>
  <c r="CJ2315" i="64" a="1"/>
  <c r="CJ2067" i="64" a="1"/>
  <c r="CJ2822" i="64" a="1"/>
  <c r="CJ2230" i="64" a="1"/>
  <c r="CJ2314" i="64" a="1"/>
  <c r="CJ538" i="64" a="1"/>
  <c r="CK2876" i="64" a="1"/>
  <c r="CJ562" i="64" a="1"/>
  <c r="CJ965" i="64" a="1"/>
  <c r="CE1637" i="64" a="1"/>
  <c r="CK2842" i="64" a="1"/>
  <c r="CJ585" i="64" a="1"/>
  <c r="CJ1333" i="64" a="1"/>
  <c r="CJ1716" i="64" a="1"/>
  <c r="BG16" i="1393" l="1"/>
  <c r="BI13" i="1391"/>
  <c r="BH18" i="1391"/>
  <c r="BH22" i="1391"/>
  <c r="BH18" i="861" s="1"/>
  <c r="BX24" i="861"/>
  <c r="CK2592" i="64"/>
  <c r="CL2592" i="64"/>
  <c r="CE1637" i="64"/>
  <c r="CJ538" i="64"/>
  <c r="CC888" i="64"/>
  <c r="CC1639" i="64"/>
  <c r="CD887" i="64" a="1"/>
  <c r="CD887" i="64" s="1"/>
  <c r="CB1548" i="64"/>
  <c r="CB1546" i="64"/>
  <c r="CC1542" i="64" s="1"/>
  <c r="CK205" i="64" a="1"/>
  <c r="CK205" i="64" s="1"/>
  <c r="CL205" i="64" s="1" a="1"/>
  <c r="CL205" i="64" s="1"/>
  <c r="CB1639" i="64"/>
  <c r="BE1966" i="64"/>
  <c r="BD1967" i="64"/>
  <c r="BO406" i="64"/>
  <c r="BO410" i="64" s="1"/>
  <c r="N410" i="64"/>
  <c r="O406" i="64" s="1"/>
  <c r="AX778" i="64"/>
  <c r="AX779" i="64" s="1"/>
  <c r="AX771" i="64"/>
  <c r="AY763" i="64"/>
  <c r="AY766" i="64" s="1"/>
  <c r="CK259" i="64"/>
  <c r="K274" i="64"/>
  <c r="K273" i="64"/>
  <c r="K256" i="64"/>
  <c r="K257" i="64"/>
  <c r="K275" i="64"/>
  <c r="K258" i="64"/>
  <c r="K276" i="64"/>
  <c r="CK277" i="64"/>
  <c r="CJ965" i="64"/>
  <c r="CJ975" i="64" s="1"/>
  <c r="CK969" i="64" a="1"/>
  <c r="CK969" i="64" s="1"/>
  <c r="CK964" i="64" a="1"/>
  <c r="CK964" i="64" s="1"/>
  <c r="CJ585" i="64"/>
  <c r="CI2705" i="64"/>
  <c r="CJ2697" i="64"/>
  <c r="CK2689" i="64" a="1"/>
  <c r="CK2689" i="64" s="1"/>
  <c r="CK2690" i="64" a="1"/>
  <c r="CK2690" i="64" s="1"/>
  <c r="CK2691" i="64" a="1"/>
  <c r="CK2691" i="64" s="1"/>
  <c r="CK2692" i="64" a="1"/>
  <c r="CK2692" i="64" s="1"/>
  <c r="CK2693" i="64" a="1"/>
  <c r="CK2693" i="64" s="1"/>
  <c r="CK2694" i="64" a="1"/>
  <c r="CK2694" i="64" s="1"/>
  <c r="CK2688" i="64" a="1"/>
  <c r="CK2688" i="64" s="1"/>
  <c r="CK2695" i="64" a="1"/>
  <c r="CK2695" i="64" s="1"/>
  <c r="CK2696" i="64" a="1"/>
  <c r="CK2696" i="64" s="1"/>
  <c r="CK561" i="64" a="1"/>
  <c r="CK561" i="64" s="1"/>
  <c r="CK584" i="64" a="1"/>
  <c r="CK584" i="64" s="1"/>
  <c r="CK583" i="64" a="1"/>
  <c r="CK583" i="64" s="1"/>
  <c r="CJ562" i="64"/>
  <c r="CK2876" i="64"/>
  <c r="CK2842" i="64"/>
  <c r="CJ2801" i="64"/>
  <c r="CJ2779" i="64"/>
  <c r="CK3134" i="64" a="1"/>
  <c r="CK3134" i="64" s="1"/>
  <c r="CK2780" i="64" a="1"/>
  <c r="CK2780" i="64" s="1"/>
  <c r="CK2800" i="64" a="1"/>
  <c r="CK2800" i="64" s="1"/>
  <c r="CG2333" i="64"/>
  <c r="CG2335" i="64" s="1"/>
  <c r="CH2324" i="64"/>
  <c r="CI2322" i="64"/>
  <c r="CI2331" i="64"/>
  <c r="CI2323" i="64"/>
  <c r="CI2332" i="64"/>
  <c r="CK2328" i="64" a="1"/>
  <c r="CK2328" i="64" s="1"/>
  <c r="CK2327" i="64" a="1"/>
  <c r="CK2327" i="64" s="1"/>
  <c r="CK2319" i="64" a="1"/>
  <c r="CK2319" i="64" s="1"/>
  <c r="CK2318" i="64" a="1"/>
  <c r="CK2318" i="64" s="1"/>
  <c r="CJ2315" i="64"/>
  <c r="CJ2314" i="64"/>
  <c r="CK2309" i="64" a="1"/>
  <c r="CK2309" i="64" s="1"/>
  <c r="CK2310" i="64" a="1"/>
  <c r="CK2310" i="64" s="1"/>
  <c r="CJ2822" i="64"/>
  <c r="CK2821" i="64" a="1"/>
  <c r="CK2821" i="64" s="1"/>
  <c r="CK840" i="64" a="1"/>
  <c r="CK840" i="64" s="1"/>
  <c r="CJ2230" i="64"/>
  <c r="CJ2067" i="64"/>
  <c r="CJ1716" i="64"/>
  <c r="CJ1333" i="64"/>
  <c r="CJ842" i="64"/>
  <c r="CJ866" i="64"/>
  <c r="CI58" i="64"/>
  <c r="CK835" i="64" a="1"/>
  <c r="CK835" i="64" s="1"/>
  <c r="CK71" i="64" a="1"/>
  <c r="CK71" i="64" s="1"/>
  <c r="CK560" i="64" a="1"/>
  <c r="CK560" i="64" s="1"/>
  <c r="CK51" i="64" a="1"/>
  <c r="CK51" i="64" s="1"/>
  <c r="CK55" i="64" a="1"/>
  <c r="CK55" i="64" s="1"/>
  <c r="CK56" i="64" a="1"/>
  <c r="CK56" i="64" s="1"/>
  <c r="CJ52" i="64"/>
  <c r="CK50" i="64" a="1"/>
  <c r="CK50" i="64" s="1"/>
  <c r="CK49" i="64" a="1"/>
  <c r="CK49" i="64" s="1"/>
  <c r="CK865" i="64" a="1"/>
  <c r="CK865" i="64" s="1"/>
  <c r="CK3031" i="64" a="1"/>
  <c r="CK3031" i="64" s="1"/>
  <c r="CK3108" i="64" a="1"/>
  <c r="CK3108" i="64" s="1"/>
  <c r="CK3082" i="64" a="1"/>
  <c r="CK3082" i="64" s="1"/>
  <c r="CK3057" i="64" a="1"/>
  <c r="CK3057" i="64" s="1"/>
  <c r="CK2206" i="64" a="1"/>
  <c r="CK2206" i="64" s="1"/>
  <c r="CK2207" i="64" s="1"/>
  <c r="CJ89" i="64"/>
  <c r="CK86" i="64" a="1"/>
  <c r="CK86" i="64" s="1"/>
  <c r="CK87" i="64" a="1"/>
  <c r="CK87" i="64" s="1"/>
  <c r="CK85" i="64" a="1"/>
  <c r="CK85" i="64" s="1"/>
  <c r="CK88" i="64" a="1"/>
  <c r="CK88" i="64" s="1"/>
  <c r="CK2148" i="64" a="1"/>
  <c r="CK2148" i="64" s="1"/>
  <c r="CK2149" i="64" s="1"/>
  <c r="CK537" i="64" a="1"/>
  <c r="CK537" i="64" s="1"/>
  <c r="CK3158" i="64" a="1"/>
  <c r="CK3158" i="64" s="1"/>
  <c r="CK2068" i="64" a="1"/>
  <c r="CK2068" i="64" s="1"/>
  <c r="CK2486" i="64" a="1"/>
  <c r="CK2486" i="64" s="1"/>
  <c r="CK2494" i="64" s="1"/>
  <c r="CL2495" i="64" s="1" a="1"/>
  <c r="CL2495" i="64" s="1"/>
  <c r="CK2231" i="64" a="1"/>
  <c r="CK2231" i="64" s="1"/>
  <c r="CK2229" i="64" a="1"/>
  <c r="CK2229" i="64" s="1"/>
  <c r="CK2237" i="64" a="1"/>
  <c r="CK2237" i="64" s="1"/>
  <c r="CK1715" i="64" a="1"/>
  <c r="CK1715" i="64" s="1"/>
  <c r="CK1332" i="64" a="1"/>
  <c r="CK1332" i="64" s="1"/>
  <c r="CF1637" i="64" a="1"/>
  <c r="CK866" i="64" a="1"/>
  <c r="CK2801" i="64" a="1"/>
  <c r="CK2779" i="64" a="1"/>
  <c r="CK2067" i="64" a="1"/>
  <c r="CD888" i="64" a="1"/>
  <c r="CK965" i="64" a="1"/>
  <c r="CK562" i="64" a="1"/>
  <c r="CK2822" i="64" a="1"/>
  <c r="CK2230" i="64" a="1"/>
  <c r="CK842" i="64" a="1"/>
  <c r="CK585" i="64" a="1"/>
  <c r="CK2314" i="64" a="1"/>
  <c r="CK2315" i="64" a="1"/>
  <c r="CK538" i="64" a="1"/>
  <c r="CK1333" i="64" a="1"/>
  <c r="CK1716" i="64" a="1"/>
  <c r="BG17" i="1393" l="1"/>
  <c r="BI16" i="1391"/>
  <c r="CF1637" i="64"/>
  <c r="CK538" i="64"/>
  <c r="CD888" i="64"/>
  <c r="CE887" i="64" a="1"/>
  <c r="CE887" i="64" s="1"/>
  <c r="CC1548" i="64"/>
  <c r="CC1546" i="64"/>
  <c r="CD1542" i="64" s="1"/>
  <c r="BF1966" i="64"/>
  <c r="BE1967" i="64"/>
  <c r="BO412" i="64"/>
  <c r="BP406" i="64"/>
  <c r="BP410" i="64" s="1"/>
  <c r="AY774" i="64"/>
  <c r="AX783" i="64"/>
  <c r="AY775" i="64"/>
  <c r="AY777" i="64" s="1"/>
  <c r="AY767" i="64" s="1"/>
  <c r="AY769" i="64" s="1"/>
  <c r="AY770" i="64" s="1"/>
  <c r="K2591" i="64"/>
  <c r="L2591" i="64"/>
  <c r="M2591" i="64"/>
  <c r="N2591" i="64"/>
  <c r="O2591" i="64"/>
  <c r="P2591" i="64"/>
  <c r="AZ2495" i="64" a="1"/>
  <c r="AZ2495" i="64" s="1"/>
  <c r="K259" i="64"/>
  <c r="O275" i="64"/>
  <c r="O274" i="64"/>
  <c r="O276" i="64"/>
  <c r="O257" i="64"/>
  <c r="L276" i="64"/>
  <c r="P276" i="64"/>
  <c r="P256" i="64"/>
  <c r="P258" i="64"/>
  <c r="N275" i="64"/>
  <c r="M256" i="64"/>
  <c r="N273" i="64"/>
  <c r="P275" i="64"/>
  <c r="L273" i="64"/>
  <c r="N274" i="64"/>
  <c r="L275" i="64"/>
  <c r="P255" i="64"/>
  <c r="M275" i="64"/>
  <c r="O255" i="64"/>
  <c r="M273" i="64"/>
  <c r="M257" i="64"/>
  <c r="P257" i="64"/>
  <c r="O273" i="64"/>
  <c r="N256" i="64"/>
  <c r="P273" i="64"/>
  <c r="O258" i="64"/>
  <c r="N257" i="64"/>
  <c r="L258" i="64"/>
  <c r="N258" i="64"/>
  <c r="P274" i="64"/>
  <c r="M258" i="64"/>
  <c r="L256" i="64"/>
  <c r="L277" i="64"/>
  <c r="M274" i="64"/>
  <c r="O256" i="64"/>
  <c r="L274" i="64"/>
  <c r="L257" i="64"/>
  <c r="L259" i="64"/>
  <c r="L255" i="64"/>
  <c r="M255" i="64"/>
  <c r="M277" i="64"/>
  <c r="M276" i="64"/>
  <c r="M259" i="64"/>
  <c r="N276" i="64"/>
  <c r="N259" i="64"/>
  <c r="N255" i="64"/>
  <c r="O259" i="64"/>
  <c r="CK965" i="64"/>
  <c r="CK975" i="64" s="1"/>
  <c r="L958" i="64"/>
  <c r="P958" i="64"/>
  <c r="O958" i="64"/>
  <c r="N958" i="64"/>
  <c r="K958" i="64"/>
  <c r="M958" i="64"/>
  <c r="CK585" i="64"/>
  <c r="CK2697" i="64"/>
  <c r="CJ2705" i="64"/>
  <c r="N585" i="64"/>
  <c r="L585" i="64"/>
  <c r="M585" i="64"/>
  <c r="O585" i="64"/>
  <c r="CK562" i="64"/>
  <c r="CK2801" i="64"/>
  <c r="CK2779" i="64"/>
  <c r="CI2324" i="64"/>
  <c r="CG2336" i="64"/>
  <c r="CH2333" i="64"/>
  <c r="CH2335" i="64" s="1"/>
  <c r="CH2336" i="64" s="1"/>
  <c r="CI2333" i="64"/>
  <c r="CJ2322" i="64"/>
  <c r="CJ2331" i="64"/>
  <c r="CJ2323" i="64"/>
  <c r="CJ2332" i="64"/>
  <c r="CK2315" i="64"/>
  <c r="CK2314" i="64"/>
  <c r="CK2822" i="64"/>
  <c r="L613" i="64"/>
  <c r="M613" i="64"/>
  <c r="N935" i="64"/>
  <c r="K613" i="64"/>
  <c r="M935" i="64"/>
  <c r="L935" i="64"/>
  <c r="K935" i="64"/>
  <c r="N613" i="64"/>
  <c r="O935" i="64"/>
  <c r="O613" i="64"/>
  <c r="P613" i="64"/>
  <c r="P935" i="64"/>
  <c r="CK2067" i="64"/>
  <c r="CK2230" i="64"/>
  <c r="CK1716" i="64"/>
  <c r="CK1333" i="64"/>
  <c r="CK866" i="64"/>
  <c r="CK842" i="64"/>
  <c r="CL838" i="64" s="1"/>
  <c r="CJ58" i="64"/>
  <c r="CK52" i="64"/>
  <c r="CK89" i="64"/>
  <c r="J2494" i="64"/>
  <c r="CG1637" i="64" a="1"/>
  <c r="CE888" i="64" a="1"/>
  <c r="BH13" i="1393" l="1"/>
  <c r="BG18" i="1393"/>
  <c r="BG22" i="1393"/>
  <c r="BG19" i="861" s="1"/>
  <c r="BI17" i="1391"/>
  <c r="BY24" i="861"/>
  <c r="CL839" i="64"/>
  <c r="CL843" i="64" s="1"/>
  <c r="CG1637" i="64"/>
  <c r="CE888" i="64"/>
  <c r="CD1548" i="64"/>
  <c r="CD1546" i="64"/>
  <c r="CE1542" i="64" s="1"/>
  <c r="CF887" i="64" a="1"/>
  <c r="CF887" i="64" s="1"/>
  <c r="CD1639" i="64"/>
  <c r="BG1966" i="64"/>
  <c r="BF1967" i="64"/>
  <c r="BP412" i="64"/>
  <c r="BQ406" i="64"/>
  <c r="BQ410" i="64" s="1"/>
  <c r="AY771" i="64"/>
  <c r="AZ763" i="64"/>
  <c r="AY778" i="64"/>
  <c r="K2592" i="64"/>
  <c r="L2592" i="64"/>
  <c r="M2592" i="64"/>
  <c r="N2592" i="64"/>
  <c r="O2592" i="64"/>
  <c r="P2592" i="64"/>
  <c r="K2494" i="64"/>
  <c r="L2494" i="64"/>
  <c r="M2494" i="64"/>
  <c r="N2494" i="64"/>
  <c r="O2494" i="64"/>
  <c r="P2494" i="64"/>
  <c r="K2149" i="64"/>
  <c r="L2149" i="64"/>
  <c r="M2149" i="64"/>
  <c r="N2149" i="64"/>
  <c r="O2149" i="64"/>
  <c r="P2149" i="64"/>
  <c r="P277" i="64"/>
  <c r="K277" i="64"/>
  <c r="P259" i="64"/>
  <c r="N277" i="64"/>
  <c r="O277" i="64"/>
  <c r="K965" i="64"/>
  <c r="L965" i="64"/>
  <c r="M965" i="64"/>
  <c r="N965" i="64"/>
  <c r="O965" i="64"/>
  <c r="CK2705" i="64"/>
  <c r="CL2705" i="64" s="1"/>
  <c r="CJ2324" i="64"/>
  <c r="CI2335" i="64"/>
  <c r="CI2336" i="64" s="1"/>
  <c r="CJ2333" i="64"/>
  <c r="CK2323" i="64"/>
  <c r="CK2332" i="64"/>
  <c r="CK2322" i="64"/>
  <c r="CK2331" i="64"/>
  <c r="K842" i="64"/>
  <c r="L842" i="64"/>
  <c r="M842" i="64"/>
  <c r="N842" i="64"/>
  <c r="O842" i="64"/>
  <c r="J2495" i="64"/>
  <c r="P2067" i="64"/>
  <c r="P842" i="64"/>
  <c r="CK58" i="64"/>
  <c r="CF888" i="64" a="1"/>
  <c r="CH1637" i="64" a="1"/>
  <c r="BH16" i="1393" l="1"/>
  <c r="BJ13" i="1391"/>
  <c r="BI18" i="1391"/>
  <c r="BI22" i="1391"/>
  <c r="BI18" i="861" s="1"/>
  <c r="CH1637" i="64"/>
  <c r="CF888" i="64"/>
  <c r="CG887" i="64" a="1"/>
  <c r="CG887" i="64" s="1"/>
  <c r="CE1548" i="64"/>
  <c r="CE1546" i="64"/>
  <c r="CF1542" i="64" s="1"/>
  <c r="CE1639" i="64"/>
  <c r="BH1966" i="64"/>
  <c r="BG1967" i="64"/>
  <c r="BR406" i="64"/>
  <c r="BR410" i="64" s="1"/>
  <c r="BQ412" i="64"/>
  <c r="AY783" i="64"/>
  <c r="AZ774" i="64"/>
  <c r="AY779" i="64"/>
  <c r="AZ766" i="64"/>
  <c r="AZ775" i="64" s="1"/>
  <c r="AZ777" i="64" s="1"/>
  <c r="AZ767" i="64" s="1"/>
  <c r="AZ769" i="64" s="1"/>
  <c r="AZ770" i="64" s="1"/>
  <c r="K2822" i="64"/>
  <c r="L2822" i="64"/>
  <c r="M2822" i="64"/>
  <c r="N2822" i="64"/>
  <c r="O2822" i="64"/>
  <c r="P2822" i="64"/>
  <c r="K2779" i="64"/>
  <c r="L2779" i="64"/>
  <c r="M2779" i="64"/>
  <c r="N2779" i="64"/>
  <c r="O2779" i="64"/>
  <c r="P2779" i="64"/>
  <c r="L2801" i="64"/>
  <c r="M2801" i="64"/>
  <c r="N2801" i="64"/>
  <c r="O2801" i="64"/>
  <c r="P2801" i="64"/>
  <c r="K2801" i="64"/>
  <c r="K2697" i="64"/>
  <c r="L2697" i="64"/>
  <c r="M2697" i="64"/>
  <c r="N2697" i="64"/>
  <c r="O2697" i="64"/>
  <c r="P2697" i="64"/>
  <c r="K2314" i="64"/>
  <c r="L2314" i="64"/>
  <c r="M2314" i="64"/>
  <c r="N2314" i="64"/>
  <c r="O2314" i="64"/>
  <c r="P2314" i="64"/>
  <c r="K2315" i="64"/>
  <c r="L2315" i="64"/>
  <c r="M2315" i="64"/>
  <c r="N2315" i="64"/>
  <c r="O2315" i="64"/>
  <c r="P2315" i="64"/>
  <c r="K2230" i="64"/>
  <c r="L2230" i="64"/>
  <c r="M2230" i="64"/>
  <c r="N2230" i="64"/>
  <c r="O2230" i="64"/>
  <c r="P2230" i="64"/>
  <c r="K2207" i="64"/>
  <c r="L2207" i="64"/>
  <c r="M2207" i="64"/>
  <c r="N2207" i="64"/>
  <c r="O2207" i="64"/>
  <c r="P2207" i="64"/>
  <c r="K1333" i="64"/>
  <c r="L1333" i="64"/>
  <c r="M1333" i="64"/>
  <c r="N1333" i="64"/>
  <c r="O1333" i="64"/>
  <c r="P1333" i="64"/>
  <c r="P965" i="64"/>
  <c r="K975" i="64"/>
  <c r="L975" i="64"/>
  <c r="M975" i="64"/>
  <c r="N975" i="64"/>
  <c r="O975" i="64"/>
  <c r="P975" i="64"/>
  <c r="P2705" i="64"/>
  <c r="K585" i="64"/>
  <c r="P585" i="64"/>
  <c r="L562" i="64"/>
  <c r="M562" i="64"/>
  <c r="N562" i="64"/>
  <c r="O562" i="64"/>
  <c r="P562" i="64"/>
  <c r="K562" i="64"/>
  <c r="CJ2335" i="64"/>
  <c r="CJ2336" i="64" s="1"/>
  <c r="CK2324" i="64"/>
  <c r="K52" i="64"/>
  <c r="L52" i="64"/>
  <c r="M52" i="64"/>
  <c r="N52" i="64"/>
  <c r="O52" i="64"/>
  <c r="P52" i="64"/>
  <c r="K538" i="64"/>
  <c r="L538" i="64"/>
  <c r="M538" i="64"/>
  <c r="N538" i="64"/>
  <c r="O538" i="64"/>
  <c r="P538" i="64"/>
  <c r="K866" i="64"/>
  <c r="L866" i="64"/>
  <c r="M866" i="64"/>
  <c r="N866" i="64"/>
  <c r="O866" i="64"/>
  <c r="P866" i="64"/>
  <c r="K1716" i="64"/>
  <c r="L1716" i="64"/>
  <c r="M1716" i="64"/>
  <c r="N1716" i="64"/>
  <c r="O1716" i="64"/>
  <c r="P1716" i="64"/>
  <c r="CI1637" i="64" a="1"/>
  <c r="CG888" i="64" a="1"/>
  <c r="BH17" i="1393" l="1"/>
  <c r="BJ16" i="1391"/>
  <c r="BZ24" i="861"/>
  <c r="CI1637" i="64"/>
  <c r="CG888" i="64"/>
  <c r="CF1546" i="64"/>
  <c r="CG1542" i="64" s="1"/>
  <c r="CF1548" i="64"/>
  <c r="CH887" i="64" a="1"/>
  <c r="CH887" i="64" s="1"/>
  <c r="CF1639" i="64"/>
  <c r="BI1966" i="64"/>
  <c r="BH1967" i="64"/>
  <c r="BS406" i="64"/>
  <c r="BS410" i="64" s="1"/>
  <c r="BR412" i="64"/>
  <c r="BA763" i="64"/>
  <c r="AZ771" i="64"/>
  <c r="AZ778" i="64"/>
  <c r="K2322" i="64"/>
  <c r="L2322" i="64"/>
  <c r="M2322" i="64"/>
  <c r="N2322" i="64"/>
  <c r="O2322" i="64"/>
  <c r="P2322" i="64"/>
  <c r="K2323" i="64"/>
  <c r="L2323" i="64"/>
  <c r="M2323" i="64"/>
  <c r="N2323" i="64"/>
  <c r="O2323" i="64"/>
  <c r="P2323" i="64"/>
  <c r="K2332" i="64"/>
  <c r="L2332" i="64"/>
  <c r="M2332" i="64"/>
  <c r="N2332" i="64"/>
  <c r="O2332" i="64"/>
  <c r="P2332" i="64"/>
  <c r="K2331" i="64"/>
  <c r="L2331" i="64"/>
  <c r="M2331" i="64"/>
  <c r="N2331" i="64"/>
  <c r="O2331" i="64"/>
  <c r="P2331" i="64"/>
  <c r="BA2495" i="64" a="1"/>
  <c r="BA2495" i="64" s="1"/>
  <c r="CK2333" i="64"/>
  <c r="CK2335" i="64" s="1"/>
  <c r="CK2336" i="64" s="1"/>
  <c r="K58" i="64"/>
  <c r="L58" i="64"/>
  <c r="M58" i="64"/>
  <c r="N58" i="64"/>
  <c r="O58" i="64"/>
  <c r="P58" i="64"/>
  <c r="CH888" i="64" a="1"/>
  <c r="CJ1637" i="64" a="1"/>
  <c r="BI13" i="1393" l="1"/>
  <c r="BH22" i="1393"/>
  <c r="BH19" i="861" s="1"/>
  <c r="BH18" i="1393"/>
  <c r="BJ17" i="1391"/>
  <c r="CJ1637" i="64"/>
  <c r="CH888" i="64"/>
  <c r="CG1546" i="64"/>
  <c r="CH1542" i="64" s="1"/>
  <c r="CG1548" i="64"/>
  <c r="CI887" i="64" a="1"/>
  <c r="CI887" i="64" s="1"/>
  <c r="CG1639" i="64"/>
  <c r="BJ1966" i="64"/>
  <c r="BI1967" i="64"/>
  <c r="BT406" i="64"/>
  <c r="BT410" i="64" s="1"/>
  <c r="BS412" i="64"/>
  <c r="AZ783" i="64"/>
  <c r="BA774" i="64"/>
  <c r="AZ779" i="64"/>
  <c r="BA766" i="64"/>
  <c r="BA775" i="64" s="1"/>
  <c r="BA777" i="64" s="1"/>
  <c r="BA767" i="64" s="1"/>
  <c r="BA769" i="64" s="1"/>
  <c r="BA770" i="64" s="1"/>
  <c r="K2324" i="64"/>
  <c r="L2324" i="64"/>
  <c r="M2324" i="64"/>
  <c r="N2324" i="64"/>
  <c r="O2324" i="64"/>
  <c r="P2324" i="64"/>
  <c r="CK1637" i="64" a="1"/>
  <c r="CI888" i="64" a="1"/>
  <c r="BI16" i="1393" l="1"/>
  <c r="BK13" i="1391"/>
  <c r="BJ18" i="1391"/>
  <c r="BJ22" i="1391"/>
  <c r="BJ18" i="861" s="1"/>
  <c r="CA24" i="861"/>
  <c r="CK1637" i="64"/>
  <c r="CI888" i="64"/>
  <c r="CJ887" i="64" a="1"/>
  <c r="CJ887" i="64" s="1"/>
  <c r="CH1546" i="64"/>
  <c r="CI1542" i="64" s="1"/>
  <c r="CH1548" i="64"/>
  <c r="CH1639" i="64"/>
  <c r="BK1966" i="64"/>
  <c r="BJ1967" i="64"/>
  <c r="BU406" i="64"/>
  <c r="BU410" i="64" s="1"/>
  <c r="BT412" i="64"/>
  <c r="BB763" i="64"/>
  <c r="BB766" i="64" s="1"/>
  <c r="BB775" i="64" s="1"/>
  <c r="BB777" i="64" s="1"/>
  <c r="BB767" i="64" s="1"/>
  <c r="BB769" i="64" s="1"/>
  <c r="BB770" i="64" s="1"/>
  <c r="BA771" i="64"/>
  <c r="BA778" i="64"/>
  <c r="K2333" i="64"/>
  <c r="L2333" i="64"/>
  <c r="M2333" i="64"/>
  <c r="N2333" i="64"/>
  <c r="O2333" i="64"/>
  <c r="P2333" i="64"/>
  <c r="BB2495" i="64" a="1"/>
  <c r="BB2495" i="64" s="1"/>
  <c r="CL1637" i="64" a="1"/>
  <c r="CJ888" i="64" a="1"/>
  <c r="BI17" i="1393" l="1"/>
  <c r="BK16" i="1391"/>
  <c r="CL1637" i="64"/>
  <c r="CL1639" i="64" s="1"/>
  <c r="CJ888" i="64"/>
  <c r="CK887" i="64" a="1"/>
  <c r="CK887" i="64" s="1"/>
  <c r="CL887" i="64" s="1" a="1"/>
  <c r="CL887" i="64" s="1"/>
  <c r="CI1546" i="64"/>
  <c r="CJ1542" i="64" s="1"/>
  <c r="CI1548" i="64"/>
  <c r="CI1639" i="64"/>
  <c r="BL1966" i="64"/>
  <c r="BK1967" i="64"/>
  <c r="BV406" i="64"/>
  <c r="BV410" i="64" s="1"/>
  <c r="BU412" i="64"/>
  <c r="BA783" i="64"/>
  <c r="BB774" i="64"/>
  <c r="BB778" i="64" s="1"/>
  <c r="BA779" i="64"/>
  <c r="BB771" i="64"/>
  <c r="BC763" i="64"/>
  <c r="BC766" i="64" s="1"/>
  <c r="M770" i="64"/>
  <c r="K2335" i="64"/>
  <c r="K2336" i="64" s="1"/>
  <c r="L2335" i="64"/>
  <c r="L2336" i="64" s="1"/>
  <c r="M2335" i="64"/>
  <c r="M2336" i="64" s="1"/>
  <c r="N2335" i="64"/>
  <c r="N2336" i="64" s="1"/>
  <c r="O2335" i="64"/>
  <c r="O2336" i="64" s="1"/>
  <c r="P2335" i="64"/>
  <c r="P2336" i="64" s="1"/>
  <c r="CL888" i="64" a="1"/>
  <c r="BJ13" i="1393" l="1"/>
  <c r="BI22" i="1393"/>
  <c r="BI19" i="861" s="1"/>
  <c r="BI18" i="1393"/>
  <c r="BK17" i="1391"/>
  <c r="CB24" i="861"/>
  <c r="CL888" i="64"/>
  <c r="CJ1546" i="64"/>
  <c r="CK1542" i="64" s="1"/>
  <c r="CJ1548" i="64"/>
  <c r="CJ1639" i="64"/>
  <c r="BM1966" i="64"/>
  <c r="BL1967" i="64"/>
  <c r="BW406" i="64"/>
  <c r="BW410" i="64" s="1"/>
  <c r="BV412" i="64"/>
  <c r="N763" i="64"/>
  <c r="BC775" i="64"/>
  <c r="BB783" i="64"/>
  <c r="BC774" i="64"/>
  <c r="BB779" i="64"/>
  <c r="M778" i="64"/>
  <c r="N774" i="64" s="1"/>
  <c r="CK888" i="64" a="1"/>
  <c r="BJ16" i="1393" l="1"/>
  <c r="BL13" i="1391"/>
  <c r="BK22" i="1391"/>
  <c r="BK18" i="861" s="1"/>
  <c r="BK18" i="1391"/>
  <c r="CK888" i="64"/>
  <c r="P1637" i="64"/>
  <c r="CK1546" i="64"/>
  <c r="CL1542" i="64" s="1"/>
  <c r="CK1548" i="64"/>
  <c r="CK1639" i="64"/>
  <c r="BN1966" i="64"/>
  <c r="BM1967" i="64"/>
  <c r="BX406" i="64"/>
  <c r="BX410" i="64" s="1"/>
  <c r="BW412" i="64"/>
  <c r="BC777" i="64"/>
  <c r="BC767" i="64" s="1"/>
  <c r="BC769" i="64" s="1"/>
  <c r="BC770" i="64" s="1"/>
  <c r="B2262" i="64"/>
  <c r="B1283" i="64"/>
  <c r="B1590" i="64"/>
  <c r="BJ17" i="1393" l="1"/>
  <c r="BL16" i="1391"/>
  <c r="CC24" i="861"/>
  <c r="CL1546" i="64"/>
  <c r="CL1548" i="64"/>
  <c r="BO1966" i="64"/>
  <c r="BN1967" i="64"/>
  <c r="N1967" i="64" s="1"/>
  <c r="N1966" i="64"/>
  <c r="BY406" i="64"/>
  <c r="BY410" i="64" s="1"/>
  <c r="BX412" i="64"/>
  <c r="BC778" i="64"/>
  <c r="BD774" i="64" s="1"/>
  <c r="BC771" i="64"/>
  <c r="BD763" i="64"/>
  <c r="BD766" i="64" s="1"/>
  <c r="BC2495" i="64" a="1"/>
  <c r="BC2495" i="64" s="1"/>
  <c r="BJ22" i="1393" l="1"/>
  <c r="BJ19" i="861" s="1"/>
  <c r="BK13" i="1393"/>
  <c r="BJ18" i="1393"/>
  <c r="BL17" i="1391"/>
  <c r="P1546" i="64"/>
  <c r="J1548" i="64"/>
  <c r="M1548" i="64"/>
  <c r="N1548" i="64"/>
  <c r="O1548" i="64"/>
  <c r="P1548" i="64"/>
  <c r="P1639" i="64"/>
  <c r="M1639" i="64"/>
  <c r="N1639" i="64"/>
  <c r="O1639" i="64"/>
  <c r="BP1966" i="64"/>
  <c r="BO1967" i="64"/>
  <c r="BZ406" i="64"/>
  <c r="BZ410" i="64" s="1"/>
  <c r="BY412" i="64"/>
  <c r="BC779" i="64"/>
  <c r="BC783" i="64"/>
  <c r="BD775" i="64"/>
  <c r="K12" i="206"/>
  <c r="K29" i="206"/>
  <c r="BK16" i="1393" l="1"/>
  <c r="BM13" i="1391"/>
  <c r="BL22" i="1391"/>
  <c r="BL18" i="861" s="1"/>
  <c r="BL18" i="1391"/>
  <c r="CD24" i="861"/>
  <c r="J1255" i="64"/>
  <c r="BQ1966" i="64"/>
  <c r="BP1967" i="64"/>
  <c r="BZ412" i="64"/>
  <c r="BD7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K17" i="1393" l="1"/>
  <c r="BM16" i="1391"/>
  <c r="BR1966" i="64"/>
  <c r="BQ1967" i="64"/>
  <c r="CA406" i="64"/>
  <c r="CA410" i="64" s="1"/>
  <c r="O410" i="64"/>
  <c r="P406" i="64" s="1"/>
  <c r="BD767" i="64"/>
  <c r="BD769" i="64" s="1"/>
  <c r="BD770" i="64" s="1"/>
  <c r="BD778" i="64"/>
  <c r="BD2495" i="64" a="1"/>
  <c r="BD2495" i="64" s="1"/>
  <c r="I1" i="69"/>
  <c r="G1" i="69"/>
  <c r="P2" i="69"/>
  <c r="H130" i="69" s="1"/>
  <c r="Q1" i="69"/>
  <c r="BL13" i="1393" l="1"/>
  <c r="BK22" i="1393"/>
  <c r="BK19" i="861" s="1"/>
  <c r="BK18" i="1393"/>
  <c r="BM17" i="1391"/>
  <c r="CE24" i="861"/>
  <c r="BS1966" i="64"/>
  <c r="BR1967" i="64"/>
  <c r="CA412" i="64"/>
  <c r="CB406" i="64"/>
  <c r="CB410" i="64" s="1"/>
  <c r="BD783" i="64"/>
  <c r="BE774" i="64"/>
  <c r="BD779" i="64"/>
  <c r="BD771" i="64"/>
  <c r="BE763" i="64"/>
  <c r="BE766"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L16" i="1393" l="1"/>
  <c r="BM18" i="1391"/>
  <c r="BN13" i="1391"/>
  <c r="BM22" i="1391"/>
  <c r="BM18" i="861" s="1"/>
  <c r="BT1966" i="64"/>
  <c r="BS1967" i="64"/>
  <c r="CB412" i="64"/>
  <c r="CC406" i="64"/>
  <c r="CC410" i="64" s="1"/>
  <c r="BE775" i="64"/>
  <c r="T1991" i="64" a="1"/>
  <c r="T1991" i="64" s="1"/>
  <c r="T2027" i="64" a="1"/>
  <c r="T2027" i="64" s="1"/>
  <c r="T1919" i="64" a="1"/>
  <c r="T1919" i="64" s="1"/>
  <c r="T2619" i="64" a="1"/>
  <c r="T2619" i="64" s="1"/>
  <c r="T1884" i="64" a="1"/>
  <c r="T1884" i="64" s="1"/>
  <c r="T2653" i="64" a="1"/>
  <c r="T2653" i="64" s="1"/>
  <c r="T614" i="64" a="1"/>
  <c r="T614" i="64" s="1"/>
  <c r="T620" i="64" a="1"/>
  <c r="T620" i="64" s="1"/>
  <c r="T2259" i="64" a="1"/>
  <c r="T2259" i="64" s="1"/>
  <c r="T2169" i="64" a="1"/>
  <c r="T2169" i="64" s="1"/>
  <c r="T1587" i="64" a="1"/>
  <c r="T1587" i="64" s="1"/>
  <c r="T936" i="64" a="1"/>
  <c r="T936" i="64" s="1"/>
  <c r="T187" i="64" a="1"/>
  <c r="T187" i="64" s="1"/>
  <c r="T36" i="64" a="1"/>
  <c r="T36" i="64" s="1"/>
  <c r="T172" i="64" a="1"/>
  <c r="T172" i="64" s="1"/>
  <c r="T241" i="64" a="1"/>
  <c r="T241" i="64" s="1"/>
  <c r="T171" i="64" a="1"/>
  <c r="T171" i="64" s="1"/>
  <c r="T1280" i="64" a="1"/>
  <c r="T1280"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17" i="64" a="1"/>
  <c r="T1717" i="64" s="1"/>
  <c r="T914" i="64" a="1"/>
  <c r="T914" i="64" s="1"/>
  <c r="T1741" i="64" a="1"/>
  <c r="T1741" i="64" s="1"/>
  <c r="T912" i="64" a="1"/>
  <c r="T912" i="64" s="1"/>
  <c r="T2180" i="64" a="1"/>
  <c r="T2180" i="64" s="1"/>
  <c r="T2283" i="64" a="1"/>
  <c r="T2283" i="64" s="1"/>
  <c r="T1739" i="64" a="1"/>
  <c r="T1739" i="64" s="1"/>
  <c r="T1856" i="64" a="1"/>
  <c r="T1856" i="64" s="1"/>
  <c r="T2174" i="64" a="1"/>
  <c r="T2174" i="64" s="1"/>
  <c r="T1858" i="64" a="1"/>
  <c r="T1858" i="64" s="1"/>
  <c r="T2285" i="64" a="1"/>
  <c r="T2285" i="64" s="1"/>
  <c r="T1763" i="64" a="1"/>
  <c r="T1763" i="64" s="1"/>
  <c r="T1857" i="64" a="1"/>
  <c r="T2173" i="64" a="1"/>
  <c r="T2028" i="64" a="1"/>
  <c r="T1764" i="64" a="1"/>
  <c r="T1740" i="64" a="1"/>
  <c r="T2284" i="64" a="1"/>
  <c r="T1992" i="64" a="1"/>
  <c r="T1885" i="64" a="1"/>
  <c r="T1588" i="64" a="1"/>
  <c r="T1920" i="64" a="1"/>
  <c r="T937" i="64" a="1"/>
  <c r="T2260" i="64" a="1"/>
  <c r="T1281" i="64" a="1"/>
  <c r="BL17" i="1393" l="1"/>
  <c r="BN16" i="1391"/>
  <c r="CF24" i="861"/>
  <c r="T2260" i="64"/>
  <c r="T1588" i="64"/>
  <c r="T1281" i="64"/>
  <c r="BU1966" i="64"/>
  <c r="BT1967" i="64"/>
  <c r="CC412" i="64"/>
  <c r="CD406" i="64"/>
  <c r="CD410" i="64" s="1"/>
  <c r="BE777" i="64"/>
  <c r="BE2495" i="64" a="1"/>
  <c r="BE2495" i="64" s="1"/>
  <c r="T173" i="64"/>
  <c r="T2284" i="64"/>
  <c r="T2028" i="64"/>
  <c r="T1885" i="64"/>
  <c r="T1992" i="64"/>
  <c r="T1920" i="64"/>
  <c r="T1857" i="64"/>
  <c r="T1740" i="64"/>
  <c r="T1764" i="64"/>
  <c r="T2173" i="64"/>
  <c r="T937" i="64"/>
  <c r="T188" i="64" a="1"/>
  <c r="T188" i="64" s="1"/>
  <c r="U2027" i="64" a="1"/>
  <c r="U2027" i="64" s="1"/>
  <c r="U1991" i="64" a="1"/>
  <c r="U1991" i="64" s="1"/>
  <c r="U1919" i="64" a="1"/>
  <c r="U1919" i="64" s="1"/>
  <c r="T2627" i="64"/>
  <c r="U2619" i="64" a="1"/>
  <c r="U2619" i="64" s="1"/>
  <c r="U1884" i="64" a="1"/>
  <c r="U1884" i="64" s="1"/>
  <c r="U2653" i="64" a="1"/>
  <c r="U2653" i="64" s="1"/>
  <c r="U1856" i="64" a="1"/>
  <c r="U1856" i="64" s="1"/>
  <c r="U172" i="64" a="1"/>
  <c r="U172" i="64" s="1"/>
  <c r="U1763" i="64" a="1"/>
  <c r="U1763" i="64" s="1"/>
  <c r="U2259" i="64" a="1"/>
  <c r="U2259" i="64" s="1"/>
  <c r="U2180" i="64" a="1"/>
  <c r="U2180" i="64" s="1"/>
  <c r="U1858" i="64" a="1"/>
  <c r="U1858" i="64" s="1"/>
  <c r="U914" i="64" a="1"/>
  <c r="U914" i="64" s="1"/>
  <c r="U1739" i="64" a="1"/>
  <c r="U1739" i="64" s="1"/>
  <c r="U1280" i="64" a="1"/>
  <c r="U1280" i="64" s="1"/>
  <c r="U171" i="64" a="1"/>
  <c r="U171" i="64" s="1"/>
  <c r="U241" i="64" a="1"/>
  <c r="U241" i="64" s="1"/>
  <c r="U1587" i="64" a="1"/>
  <c r="U1587" i="64" s="1"/>
  <c r="U620" i="64" a="1"/>
  <c r="U620" i="64" s="1"/>
  <c r="U187" i="64" a="1"/>
  <c r="U187" i="64" s="1"/>
  <c r="U2169" i="64" a="1"/>
  <c r="U2169" i="64" s="1"/>
  <c r="U614" i="64" a="1"/>
  <c r="U614" i="64" s="1"/>
  <c r="U912" i="64" a="1"/>
  <c r="U912" i="64" s="1"/>
  <c r="U1741" i="64" a="1"/>
  <c r="U1741" i="64" s="1"/>
  <c r="U36" i="64" a="1"/>
  <c r="U36" i="64" s="1"/>
  <c r="U2174" i="64" a="1"/>
  <c r="U2174" i="64" s="1"/>
  <c r="U1717" i="64" a="1"/>
  <c r="U1717" i="64" s="1"/>
  <c r="U2285" i="64" a="1"/>
  <c r="U2285" i="64" s="1"/>
  <c r="U936" i="64" a="1"/>
  <c r="U936" i="64" s="1"/>
  <c r="U2283" i="64" a="1"/>
  <c r="U2283"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764" i="64" a="1"/>
  <c r="U1920" i="64" a="1"/>
  <c r="U1281" i="64" a="1"/>
  <c r="U2260" i="64" a="1"/>
  <c r="U2284" i="64" a="1"/>
  <c r="U1992" i="64" a="1"/>
  <c r="U937" i="64" a="1"/>
  <c r="U1857" i="64" a="1"/>
  <c r="U1740" i="64" a="1"/>
  <c r="U2028" i="64" a="1"/>
  <c r="U2173" i="64" a="1"/>
  <c r="U1885" i="64" a="1"/>
  <c r="U1588" i="64" a="1"/>
  <c r="BM13" i="1393" l="1"/>
  <c r="BL22" i="1393"/>
  <c r="BL19" i="861" s="1"/>
  <c r="BL18" i="1393"/>
  <c r="BN17" i="1391"/>
  <c r="U2260" i="64"/>
  <c r="U1588" i="64"/>
  <c r="U1281" i="64"/>
  <c r="BV1966" i="64"/>
  <c r="BU1967" i="64"/>
  <c r="CD412" i="64"/>
  <c r="CE406" i="64"/>
  <c r="CE410" i="64" s="1"/>
  <c r="BE767" i="64"/>
  <c r="BE769" i="64" s="1"/>
  <c r="BE770" i="64" s="1"/>
  <c r="BE778" i="64"/>
  <c r="U173" i="64"/>
  <c r="U2284" i="64"/>
  <c r="T1928" i="64"/>
  <c r="U1920" i="64"/>
  <c r="U1992" i="64"/>
  <c r="U2028" i="64"/>
  <c r="U1885" i="64"/>
  <c r="U1857" i="64"/>
  <c r="U1740" i="64"/>
  <c r="U1764" i="64"/>
  <c r="U2173" i="64"/>
  <c r="U937" i="64"/>
  <c r="U188" i="64" a="1"/>
  <c r="U188" i="64" s="1"/>
  <c r="V188" i="64" s="1" a="1"/>
  <c r="V188" i="64" s="1"/>
  <c r="U2627" i="64"/>
  <c r="V1991" i="64" a="1"/>
  <c r="V1991" i="64" s="1"/>
  <c r="V2027" i="64" a="1"/>
  <c r="V2027" i="64" s="1"/>
  <c r="V1919" i="64" a="1"/>
  <c r="V1919" i="64" s="1"/>
  <c r="V2619" i="64" a="1"/>
  <c r="V2619" i="64" s="1"/>
  <c r="V1884" i="64" a="1"/>
  <c r="V1884" i="64" s="1"/>
  <c r="V2653" i="64" a="1"/>
  <c r="V2653" i="64" s="1"/>
  <c r="V620" i="64" a="1"/>
  <c r="V620" i="64" s="1"/>
  <c r="V614" i="64" a="1"/>
  <c r="V614" i="64" s="1"/>
  <c r="V2259" i="64" a="1"/>
  <c r="V2259" i="64" s="1"/>
  <c r="V2169" i="64" a="1"/>
  <c r="V2169" i="64" s="1"/>
  <c r="V1587" i="64" a="1"/>
  <c r="V1587" i="64" s="1"/>
  <c r="Q161" i="69"/>
  <c r="P173" i="69"/>
  <c r="P175" i="69" s="1"/>
  <c r="V936" i="64" a="1"/>
  <c r="V936" i="64" s="1"/>
  <c r="V241" i="64" a="1"/>
  <c r="V241" i="64" s="1"/>
  <c r="V171" i="64" a="1"/>
  <c r="V171" i="64" s="1"/>
  <c r="V172" i="64" a="1"/>
  <c r="V172" i="64" s="1"/>
  <c r="V187" i="64" a="1"/>
  <c r="V187" i="64" s="1"/>
  <c r="V36" i="64" a="1"/>
  <c r="V36" i="64" s="1"/>
  <c r="V1280" i="64" a="1"/>
  <c r="V1280" i="64" s="1"/>
  <c r="V1856" i="64" a="1"/>
  <c r="V1856" i="64" s="1"/>
  <c r="V1763" i="64" a="1"/>
  <c r="V1763" i="64" s="1"/>
  <c r="V1858" i="64" a="1"/>
  <c r="V1858" i="64" s="1"/>
  <c r="V914" i="64" a="1"/>
  <c r="V914" i="64" s="1"/>
  <c r="V1739" i="64" a="1"/>
  <c r="V1739" i="64" s="1"/>
  <c r="V2180" i="64" a="1"/>
  <c r="V2180" i="64" s="1"/>
  <c r="V1741" i="64" a="1"/>
  <c r="V1741" i="64" s="1"/>
  <c r="V2283" i="64" a="1"/>
  <c r="V2283" i="64" s="1"/>
  <c r="V1717" i="64" a="1"/>
  <c r="V1717" i="64" s="1"/>
  <c r="V912" i="64" a="1"/>
  <c r="V912" i="64" s="1"/>
  <c r="V2174" i="64" a="1"/>
  <c r="V2174" i="64" s="1"/>
  <c r="V2285" i="64" a="1"/>
  <c r="V2285"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937" i="64" a="1"/>
  <c r="V2028" i="64" a="1"/>
  <c r="V1588" i="64" a="1"/>
  <c r="V1920" i="64" a="1"/>
  <c r="V2173" i="64" a="1"/>
  <c r="V1857" i="64" a="1"/>
  <c r="V2284" i="64" a="1"/>
  <c r="V1764" i="64" a="1"/>
  <c r="V2260" i="64" a="1"/>
  <c r="V1740" i="64" a="1"/>
  <c r="V1885" i="64" a="1"/>
  <c r="V1992" i="64" a="1"/>
  <c r="V1281" i="64" a="1"/>
  <c r="BM16" i="1393" l="1"/>
  <c r="N17" i="1391"/>
  <c r="BN18" i="1391"/>
  <c r="BO13" i="1391"/>
  <c r="BN22" i="1391"/>
  <c r="BN18" i="861" s="1"/>
  <c r="CG24" i="861"/>
  <c r="V2260" i="64"/>
  <c r="V1588" i="64"/>
  <c r="V1281" i="64"/>
  <c r="BW1966" i="64"/>
  <c r="BV1967" i="64"/>
  <c r="CE412" i="64"/>
  <c r="CF406" i="64"/>
  <c r="CF410" i="64" s="1"/>
  <c r="BE783" i="64"/>
  <c r="BF774" i="64"/>
  <c r="BE779" i="64"/>
  <c r="BE771" i="64"/>
  <c r="BF763" i="64"/>
  <c r="BF766" i="64" s="1"/>
  <c r="V173" i="64"/>
  <c r="V2284" i="64"/>
  <c r="U1928" i="64"/>
  <c r="V1992" i="64"/>
  <c r="V2028" i="64"/>
  <c r="V1857" i="64"/>
  <c r="V1885" i="64"/>
  <c r="V1920" i="64"/>
  <c r="V1740" i="64"/>
  <c r="V1764" i="64"/>
  <c r="V2173" i="64"/>
  <c r="V937" i="64"/>
  <c r="V2627" i="64"/>
  <c r="W2027" i="64" a="1"/>
  <c r="W2027" i="64" s="1"/>
  <c r="W1919" i="64" a="1"/>
  <c r="W1919" i="64" s="1"/>
  <c r="W1991" i="64" a="1"/>
  <c r="W1991" i="64" s="1"/>
  <c r="W2619" i="64" a="1"/>
  <c r="W2619" i="64" s="1"/>
  <c r="W1884" i="64" a="1"/>
  <c r="W1884" i="64" s="1"/>
  <c r="W2653" i="64" a="1"/>
  <c r="W2653" i="64" s="1"/>
  <c r="W620" i="64" a="1"/>
  <c r="W620" i="64" s="1"/>
  <c r="W614" i="64" a="1"/>
  <c r="W614" i="64" s="1"/>
  <c r="W2259" i="64" a="1"/>
  <c r="W2259" i="64" s="1"/>
  <c r="W2169" i="64" a="1"/>
  <c r="W2169" i="64" s="1"/>
  <c r="W1587" i="64" a="1"/>
  <c r="W1587" i="64" s="1"/>
  <c r="W936" i="64" a="1"/>
  <c r="W936" i="64" s="1"/>
  <c r="W241" i="64" a="1"/>
  <c r="W241" i="64" s="1"/>
  <c r="W172" i="64" a="1"/>
  <c r="W172" i="64" s="1"/>
  <c r="W171" i="64" a="1"/>
  <c r="W171" i="64" s="1"/>
  <c r="W187" i="64" a="1"/>
  <c r="W187" i="64" s="1"/>
  <c r="W36" i="64" a="1"/>
  <c r="W36" i="64" s="1"/>
  <c r="W188" i="64" a="1"/>
  <c r="W188" i="64" s="1"/>
  <c r="R187" i="64" a="1"/>
  <c r="R187" i="64" s="1"/>
  <c r="W1280" i="64" a="1"/>
  <c r="W1280" i="64" s="1"/>
  <c r="W1856" i="64" a="1"/>
  <c r="W1856" i="64" s="1"/>
  <c r="W2174" i="64" a="1"/>
  <c r="W2174" i="64" s="1"/>
  <c r="W1763" i="64" a="1"/>
  <c r="W1763" i="64" s="1"/>
  <c r="W2180" i="64" a="1"/>
  <c r="W2180" i="64" s="1"/>
  <c r="W912" i="64" a="1"/>
  <c r="W912" i="64" s="1"/>
  <c r="W2285" i="64" a="1"/>
  <c r="W2285" i="64" s="1"/>
  <c r="W1739" i="64" a="1"/>
  <c r="W1739" i="64" s="1"/>
  <c r="W1717" i="64" a="1"/>
  <c r="W1717" i="64" s="1"/>
  <c r="W914" i="64" a="1"/>
  <c r="W914" i="64" s="1"/>
  <c r="W1741" i="64" a="1"/>
  <c r="W1741" i="64" s="1"/>
  <c r="W2283" i="64" a="1"/>
  <c r="W2283" i="64" s="1"/>
  <c r="W1858" i="64" a="1"/>
  <c r="W1858"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284" i="64" a="1"/>
  <c r="W1857" i="64" a="1"/>
  <c r="W1740" i="64" a="1"/>
  <c r="W2260" i="64" a="1"/>
  <c r="W1764" i="64" a="1"/>
  <c r="W2173" i="64" a="1"/>
  <c r="W1885" i="64" a="1"/>
  <c r="W1588" i="64" a="1"/>
  <c r="W937" i="64" a="1"/>
  <c r="W2028" i="64" a="1"/>
  <c r="W1920" i="64" a="1"/>
  <c r="W1281" i="64" a="1"/>
  <c r="W1992" i="64" a="1"/>
  <c r="BM17" i="1393" l="1"/>
  <c r="BO16" i="1391"/>
  <c r="O13" i="1391"/>
  <c r="W2260" i="64"/>
  <c r="W1588" i="64"/>
  <c r="W1281" i="64"/>
  <c r="BX1966" i="64"/>
  <c r="BW1967" i="64"/>
  <c r="CF412" i="64"/>
  <c r="CG406" i="64"/>
  <c r="CG410" i="64" s="1"/>
  <c r="BF775" i="64"/>
  <c r="BF2495" i="64" a="1"/>
  <c r="BF2495" i="64" s="1"/>
  <c r="W173" i="64"/>
  <c r="W2284" i="64"/>
  <c r="V1928" i="64"/>
  <c r="W1857" i="64"/>
  <c r="W1992" i="64"/>
  <c r="W1885" i="64"/>
  <c r="W1920" i="64"/>
  <c r="W2028" i="64"/>
  <c r="W1740" i="64"/>
  <c r="W1764" i="64"/>
  <c r="W2173" i="64"/>
  <c r="W937" i="64"/>
  <c r="X2027" i="64" a="1"/>
  <c r="X2027" i="64" s="1"/>
  <c r="X1991" i="64" a="1"/>
  <c r="X1991" i="64" s="1"/>
  <c r="X1919" i="64" a="1"/>
  <c r="X1919" i="64" s="1"/>
  <c r="W2627" i="64"/>
  <c r="X2619" i="64" a="1"/>
  <c r="X2619" i="64" s="1"/>
  <c r="X1884" i="64" a="1"/>
  <c r="X1884" i="64" s="1"/>
  <c r="X2653" i="64" a="1"/>
  <c r="X2653" i="64" s="1"/>
  <c r="X620" i="64" a="1"/>
  <c r="X620" i="64" s="1"/>
  <c r="X614" i="64" a="1"/>
  <c r="X614" i="64" s="1"/>
  <c r="X2259" i="64" a="1"/>
  <c r="X2259" i="64" s="1"/>
  <c r="X2169" i="64" a="1"/>
  <c r="X2169" i="64" s="1"/>
  <c r="X1587" i="64" a="1"/>
  <c r="X1587" i="64" s="1"/>
  <c r="X936" i="64" a="1"/>
  <c r="X936" i="64" s="1"/>
  <c r="X172" i="64" a="1"/>
  <c r="X172" i="64" s="1"/>
  <c r="X171" i="64" a="1"/>
  <c r="X171" i="64" s="1"/>
  <c r="X36" i="64" a="1"/>
  <c r="X36" i="64" s="1"/>
  <c r="X187" i="64" a="1"/>
  <c r="X187" i="64" s="1"/>
  <c r="X241" i="64" a="1"/>
  <c r="X241" i="64" s="1"/>
  <c r="X188" i="64" a="1"/>
  <c r="X188" i="64" s="1"/>
  <c r="X1280" i="64" a="1"/>
  <c r="X1280" i="64" s="1"/>
  <c r="X1763" i="64" a="1"/>
  <c r="X1763" i="64" s="1"/>
  <c r="X1741" i="64" a="1"/>
  <c r="X1741" i="64" s="1"/>
  <c r="X1717" i="64" a="1"/>
  <c r="X1717" i="64" s="1"/>
  <c r="X914" i="64" a="1"/>
  <c r="X914" i="64" s="1"/>
  <c r="X2285" i="64" a="1"/>
  <c r="X2285" i="64" s="1"/>
  <c r="X912" i="64" a="1"/>
  <c r="X912" i="64" s="1"/>
  <c r="X2283" i="64" a="1"/>
  <c r="X2283" i="64" s="1"/>
  <c r="X2174" i="64" a="1"/>
  <c r="X2174" i="64" s="1"/>
  <c r="X2180" i="64" a="1"/>
  <c r="X2180" i="64" s="1"/>
  <c r="X1858" i="64" a="1"/>
  <c r="X1858" i="64" s="1"/>
  <c r="X1739" i="64" a="1"/>
  <c r="X1739" i="64" s="1"/>
  <c r="X1856" i="64" a="1"/>
  <c r="X1856"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2260" i="64" a="1"/>
  <c r="X1588" i="64" a="1"/>
  <c r="X1857" i="64" a="1"/>
  <c r="X1920" i="64" a="1"/>
  <c r="X1885" i="64" a="1"/>
  <c r="X1992" i="64" a="1"/>
  <c r="X2284" i="64" a="1"/>
  <c r="X1740" i="64" a="1"/>
  <c r="X937" i="64" a="1"/>
  <c r="X2173" i="64" a="1"/>
  <c r="X1281" i="64" a="1"/>
  <c r="X1764" i="64" a="1"/>
  <c r="X2028" i="64" a="1"/>
  <c r="BM18" i="1393" l="1"/>
  <c r="BN13" i="1393"/>
  <c r="BM22" i="1393"/>
  <c r="BM19" i="861" s="1"/>
  <c r="BO17" i="1391"/>
  <c r="CH24" i="861"/>
  <c r="X2260" i="64"/>
  <c r="X1588" i="64"/>
  <c r="X1281" i="64"/>
  <c r="BY1966" i="64"/>
  <c r="BX1967" i="64"/>
  <c r="CH406" i="64"/>
  <c r="CH410" i="64" s="1"/>
  <c r="CG412" i="64"/>
  <c r="BF777" i="64"/>
  <c r="X173" i="64"/>
  <c r="X2284" i="64"/>
  <c r="W1928" i="64"/>
  <c r="X1920" i="64"/>
  <c r="X1857" i="64"/>
  <c r="X1992" i="64"/>
  <c r="X2028" i="64"/>
  <c r="X1885" i="64"/>
  <c r="X1740" i="64"/>
  <c r="X1764" i="64"/>
  <c r="X2173" i="64"/>
  <c r="X937" i="64"/>
  <c r="Y2027" i="64" a="1"/>
  <c r="Y2027" i="64" s="1"/>
  <c r="Y1991" i="64" a="1"/>
  <c r="Y1991" i="64" s="1"/>
  <c r="Y1919" i="64" a="1"/>
  <c r="Y1919" i="64" s="1"/>
  <c r="X2627" i="64"/>
  <c r="Y2619" i="64" a="1"/>
  <c r="Y2619" i="64" s="1"/>
  <c r="Y1884" i="64" a="1"/>
  <c r="Y1884" i="64" s="1"/>
  <c r="Y2653" i="64" a="1"/>
  <c r="Y2653" i="64" s="1"/>
  <c r="Y620" i="64" a="1"/>
  <c r="Y620" i="64" s="1"/>
  <c r="Y614" i="64" a="1"/>
  <c r="Y614" i="64" s="1"/>
  <c r="U98" i="69"/>
  <c r="R132" i="69"/>
  <c r="R157" i="69" s="1"/>
  <c r="Y2259" i="64" a="1"/>
  <c r="Y2259" i="64" s="1"/>
  <c r="Y2169" i="64" a="1"/>
  <c r="Y2169" i="64" s="1"/>
  <c r="Y1587" i="64" a="1"/>
  <c r="Y1587" i="64" s="1"/>
  <c r="Y936" i="64" a="1"/>
  <c r="Y936" i="64" s="1"/>
  <c r="Y172" i="64" a="1"/>
  <c r="Y172" i="64" s="1"/>
  <c r="Y171" i="64" a="1"/>
  <c r="Y171" i="64" s="1"/>
  <c r="Y36" i="64" a="1"/>
  <c r="Y36" i="64" s="1"/>
  <c r="Y187" i="64" a="1"/>
  <c r="Y187" i="64" s="1"/>
  <c r="Y241" i="64" a="1"/>
  <c r="Y241" i="64" s="1"/>
  <c r="Y188" i="64" a="1"/>
  <c r="Y188" i="64" s="1"/>
  <c r="Y1280" i="64" a="1"/>
  <c r="Y1280" i="64" s="1"/>
  <c r="Y912" i="64" a="1"/>
  <c r="Y912" i="64" s="1"/>
  <c r="Y914" i="64" a="1"/>
  <c r="Y914" i="64" s="1"/>
  <c r="Y2285" i="64" a="1"/>
  <c r="Y2285" i="64" s="1"/>
  <c r="Y1741" i="64" a="1"/>
  <c r="Y1741" i="64" s="1"/>
  <c r="Y1763" i="64" a="1"/>
  <c r="Y1763" i="64" s="1"/>
  <c r="Y1858" i="64" a="1"/>
  <c r="Y1858" i="64" s="1"/>
  <c r="Y2283" i="64" a="1"/>
  <c r="Y2283" i="64" s="1"/>
  <c r="Y2174" i="64" a="1"/>
  <c r="Y2174" i="64" s="1"/>
  <c r="Y1739" i="64" a="1"/>
  <c r="Y1739" i="64" s="1"/>
  <c r="Y2180" i="64" a="1"/>
  <c r="Y2180" i="64" s="1"/>
  <c r="Y1856" i="64" a="1"/>
  <c r="Y1856" i="64" s="1"/>
  <c r="Y1717" i="64" a="1"/>
  <c r="Y1717"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740" i="64" a="1"/>
  <c r="Y1764" i="64" a="1"/>
  <c r="Y2173" i="64" a="1"/>
  <c r="Y1857" i="64" a="1"/>
  <c r="Y937" i="64" a="1"/>
  <c r="Y2284" i="64" a="1"/>
  <c r="Y2028" i="64" a="1"/>
  <c r="Y1588" i="64" a="1"/>
  <c r="Y1920" i="64" a="1"/>
  <c r="Y2260" i="64" a="1"/>
  <c r="Y1281" i="64" a="1"/>
  <c r="Y1885" i="64" a="1"/>
  <c r="Y1992" i="64" a="1"/>
  <c r="BN16" i="1393" l="1"/>
  <c r="BO18" i="1391"/>
  <c r="BP13" i="1391"/>
  <c r="BO22" i="1391"/>
  <c r="BO18" i="861" s="1"/>
  <c r="Y2260" i="64"/>
  <c r="Y1588" i="64"/>
  <c r="Y1281" i="64"/>
  <c r="BZ1966" i="64"/>
  <c r="BY1967" i="64"/>
  <c r="CI406" i="64"/>
  <c r="CI410" i="64" s="1"/>
  <c r="CH412" i="64"/>
  <c r="BF767" i="64"/>
  <c r="BF769" i="64" s="1"/>
  <c r="BF770" i="64" s="1"/>
  <c r="BF778" i="64"/>
  <c r="Y173" i="64"/>
  <c r="Y2284" i="64"/>
  <c r="X1928" i="64"/>
  <c r="Y2028" i="64"/>
  <c r="Y1885" i="64"/>
  <c r="Y1857" i="64"/>
  <c r="Y1920" i="64"/>
  <c r="Y1992" i="64"/>
  <c r="Y1740" i="64"/>
  <c r="Y1764" i="64"/>
  <c r="Y2173" i="64"/>
  <c r="Y937" i="64"/>
  <c r="Y2627" i="64"/>
  <c r="Z2027" i="64" a="1"/>
  <c r="Z2027" i="64" s="1"/>
  <c r="Z1991" i="64" a="1"/>
  <c r="Z1991" i="64" s="1"/>
  <c r="Z1919" i="64" a="1"/>
  <c r="Z1919" i="64" s="1"/>
  <c r="Z2619" i="64" a="1"/>
  <c r="Z2619" i="64" s="1"/>
  <c r="Z1884" i="64" a="1"/>
  <c r="Z1884" i="64" s="1"/>
  <c r="Z2653" i="64" a="1"/>
  <c r="Z2653" i="64" s="1"/>
  <c r="Z620" i="64" a="1"/>
  <c r="Z620" i="64" s="1"/>
  <c r="Z614" i="64" a="1"/>
  <c r="Z614" i="64" s="1"/>
  <c r="R135" i="69"/>
  <c r="R140" i="69" s="1"/>
  <c r="R150" i="69" s="1"/>
  <c r="Z2259" i="64" a="1"/>
  <c r="Z2259" i="64" s="1"/>
  <c r="Z2169" i="64" a="1"/>
  <c r="Z2169" i="64" s="1"/>
  <c r="Z1587" i="64" a="1"/>
  <c r="Z1587" i="64" s="1"/>
  <c r="Z936" i="64" a="1"/>
  <c r="Z936" i="64" s="1"/>
  <c r="Z172" i="64" a="1"/>
  <c r="Z172" i="64" s="1"/>
  <c r="Z171" i="64" a="1"/>
  <c r="Z171" i="64" s="1"/>
  <c r="Z187" i="64" a="1"/>
  <c r="Z187" i="64" s="1"/>
  <c r="Z241" i="64" a="1"/>
  <c r="Z241" i="64" s="1"/>
  <c r="Z36" i="64" a="1"/>
  <c r="Z36" i="64" s="1"/>
  <c r="Z188" i="64" a="1"/>
  <c r="Z188" i="64" s="1"/>
  <c r="Z1280" i="64" a="1"/>
  <c r="Z1280" i="64" s="1"/>
  <c r="Z1856" i="64" a="1"/>
  <c r="Z1856" i="64" s="1"/>
  <c r="Z2285" i="64" a="1"/>
  <c r="Z2285" i="64" s="1"/>
  <c r="Z1763" i="64" a="1"/>
  <c r="Z1763" i="64" s="1"/>
  <c r="Z1739" i="64" a="1"/>
  <c r="Z1739" i="64" s="1"/>
  <c r="Z2180" i="64" a="1"/>
  <c r="Z2180" i="64" s="1"/>
  <c r="Z912" i="64" a="1"/>
  <c r="Z912" i="64" s="1"/>
  <c r="Z1858" i="64" a="1"/>
  <c r="Z1858" i="64" s="1"/>
  <c r="Z1741" i="64" a="1"/>
  <c r="Z1741" i="64" s="1"/>
  <c r="Z2283" i="64" a="1"/>
  <c r="Z2283" i="64" s="1"/>
  <c r="Z1717" i="64" a="1"/>
  <c r="Z1717" i="64" s="1"/>
  <c r="Z914" i="64" a="1"/>
  <c r="Z914" i="64" s="1"/>
  <c r="Z2174" i="64" a="1"/>
  <c r="Z2174"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857" i="64" a="1"/>
  <c r="Z2260" i="64" a="1"/>
  <c r="Z1588" i="64" a="1"/>
  <c r="Z2173" i="64" a="1"/>
  <c r="Z2284" i="64" a="1"/>
  <c r="Z1764" i="64" a="1"/>
  <c r="Z2028" i="64" a="1"/>
  <c r="Z1740" i="64" a="1"/>
  <c r="Z937" i="64" a="1"/>
  <c r="Z1992" i="64" a="1"/>
  <c r="Z1920" i="64" a="1"/>
  <c r="Z1281" i="64" a="1"/>
  <c r="Z1885" i="64" a="1"/>
  <c r="BN17" i="1393" l="1"/>
  <c r="BP16" i="1391"/>
  <c r="BP17" i="1391" s="1"/>
  <c r="CI24" i="861"/>
  <c r="Z2260" i="64"/>
  <c r="Z1588" i="64"/>
  <c r="Z1281" i="64"/>
  <c r="CA1966" i="64"/>
  <c r="BZ1967" i="64"/>
  <c r="O1967" i="64" s="1"/>
  <c r="O1966" i="64"/>
  <c r="CJ406" i="64"/>
  <c r="CJ410" i="64" s="1"/>
  <c r="CI412" i="64"/>
  <c r="BF783" i="64"/>
  <c r="BG774" i="64"/>
  <c r="BF779" i="64"/>
  <c r="BF771" i="64"/>
  <c r="BG763" i="64"/>
  <c r="BG2495" i="64" a="1"/>
  <c r="BG2495" i="64" s="1"/>
  <c r="Z173" i="64"/>
  <c r="Z2284" i="64"/>
  <c r="Y1928" i="64"/>
  <c r="Z1885" i="64"/>
  <c r="Z1920" i="64"/>
  <c r="Z1992" i="64"/>
  <c r="Z2028" i="64"/>
  <c r="Z1857" i="64"/>
  <c r="Z1740" i="64"/>
  <c r="Z1764" i="64"/>
  <c r="Z2173" i="64"/>
  <c r="Z937" i="64"/>
  <c r="Z2627" i="64"/>
  <c r="AA2027" i="64" a="1"/>
  <c r="AA2027" i="64" s="1"/>
  <c r="AA1991" i="64" a="1"/>
  <c r="AA1991" i="64" s="1"/>
  <c r="AA1919" i="64" a="1"/>
  <c r="AA1919" i="64" s="1"/>
  <c r="AA2619" i="64" a="1"/>
  <c r="AA2619" i="64" s="1"/>
  <c r="AA1884" i="64" a="1"/>
  <c r="AA1884" i="64" s="1"/>
  <c r="AA2653" i="64" a="1"/>
  <c r="AA2653" i="64" s="1"/>
  <c r="R142" i="69"/>
  <c r="R146" i="69" s="1"/>
  <c r="R148" i="69" s="1"/>
  <c r="R136" i="69"/>
  <c r="S129" i="69"/>
  <c r="S134" i="69" s="1"/>
  <c r="AA620" i="64" a="1"/>
  <c r="AA620" i="64" s="1"/>
  <c r="AA614" i="64" a="1"/>
  <c r="AA614" i="64" s="1"/>
  <c r="AA2259" i="64" a="1"/>
  <c r="AA2259" i="64" s="1"/>
  <c r="AA2169" i="64" a="1"/>
  <c r="AA2169" i="64" s="1"/>
  <c r="AA1587" i="64" a="1"/>
  <c r="AA1587" i="64" s="1"/>
  <c r="AA936" i="64" a="1"/>
  <c r="AA936" i="64" s="1"/>
  <c r="AA187" i="64" a="1"/>
  <c r="AA187" i="64" s="1"/>
  <c r="AA241" i="64" a="1"/>
  <c r="AA241" i="64" s="1"/>
  <c r="AA171" i="64" a="1"/>
  <c r="AA171" i="64" s="1"/>
  <c r="AA172" i="64" a="1"/>
  <c r="AA172" i="64" s="1"/>
  <c r="AA36" i="64" a="1"/>
  <c r="AA36" i="64" s="1"/>
  <c r="AA188" i="64" a="1"/>
  <c r="AA188" i="64" s="1"/>
  <c r="AA1280" i="64" a="1"/>
  <c r="AA1280" i="64" s="1"/>
  <c r="AA1763" i="64" a="1"/>
  <c r="AA1763" i="64" s="1"/>
  <c r="AA2180" i="64" a="1"/>
  <c r="AA2180" i="64" s="1"/>
  <c r="AA1858" i="64" a="1"/>
  <c r="AA1858" i="64" s="1"/>
  <c r="AA2285" i="64" a="1"/>
  <c r="AA2285" i="64" s="1"/>
  <c r="AA1739" i="64" a="1"/>
  <c r="AA1739" i="64" s="1"/>
  <c r="AA1717" i="64" a="1"/>
  <c r="AA1717" i="64" s="1"/>
  <c r="AA1741" i="64" a="1"/>
  <c r="AA1741" i="64" s="1"/>
  <c r="AA2174" i="64" a="1"/>
  <c r="AA2174" i="64" s="1"/>
  <c r="AA914" i="64" a="1"/>
  <c r="AA914" i="64" s="1"/>
  <c r="AA2283" i="64" a="1"/>
  <c r="AA2283" i="64" s="1"/>
  <c r="AA912" i="64" a="1"/>
  <c r="AA912" i="64" s="1"/>
  <c r="AA1856" i="64" a="1"/>
  <c r="AA1856"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2284" i="64" a="1"/>
  <c r="AA1281" i="64" a="1"/>
  <c r="AA1920" i="64" a="1"/>
  <c r="AA1992" i="64" a="1"/>
  <c r="AA1857" i="64" a="1"/>
  <c r="AA1764" i="64" a="1"/>
  <c r="AA1885" i="64" a="1"/>
  <c r="AA1740" i="64" a="1"/>
  <c r="AA2173" i="64" a="1"/>
  <c r="AA1588" i="64" a="1"/>
  <c r="AA2028" i="64" a="1"/>
  <c r="AA2260" i="64" a="1"/>
  <c r="AA937" i="64" a="1"/>
  <c r="BN18" i="1393" l="1"/>
  <c r="BO13" i="1393"/>
  <c r="BN22" i="1393"/>
  <c r="BN19" i="861" s="1"/>
  <c r="N17" i="1393"/>
  <c r="BP22" i="1391"/>
  <c r="BP18" i="861" s="1"/>
  <c r="BP18" i="1391"/>
  <c r="BQ13" i="1391"/>
  <c r="AA2260" i="64"/>
  <c r="AA1588" i="64"/>
  <c r="AA1281" i="64"/>
  <c r="CB1966" i="64"/>
  <c r="CA1967" i="64"/>
  <c r="CK406" i="64"/>
  <c r="CK410" i="64" s="1"/>
  <c r="CL406" i="64" s="1"/>
  <c r="CJ412" i="64"/>
  <c r="BG766" i="64"/>
  <c r="AA173" i="64"/>
  <c r="AA2284" i="64"/>
  <c r="Z1928" i="64"/>
  <c r="AA1885" i="64"/>
  <c r="AA1857" i="64"/>
  <c r="AA1920" i="64"/>
  <c r="AA1992" i="64"/>
  <c r="AA2028" i="64"/>
  <c r="AA1740" i="64"/>
  <c r="AA1764" i="64"/>
  <c r="AA2173" i="64"/>
  <c r="AA937" i="64"/>
  <c r="AA2627" i="64"/>
  <c r="AB1991" i="64" a="1"/>
  <c r="AB1991" i="64" s="1"/>
  <c r="AB2027" i="64" a="1"/>
  <c r="AB2027" i="64" s="1"/>
  <c r="AB1919" i="64" a="1"/>
  <c r="AB1919" i="64" s="1"/>
  <c r="AB2619" i="64" a="1"/>
  <c r="AB2619" i="64" s="1"/>
  <c r="AB1884" i="64" a="1"/>
  <c r="AB1884" i="64" s="1"/>
  <c r="AB2653" i="64" a="1"/>
  <c r="AB2653" i="64" s="1"/>
  <c r="R152" i="69"/>
  <c r="S132" i="69"/>
  <c r="S157" i="69" s="1"/>
  <c r="AB614" i="64" a="1"/>
  <c r="AB614" i="64" s="1"/>
  <c r="AB620" i="64" a="1"/>
  <c r="AB620" i="64" s="1"/>
  <c r="AB2259" i="64" a="1"/>
  <c r="AB2259" i="64" s="1"/>
  <c r="AB2169" i="64" a="1"/>
  <c r="AB2169" i="64" s="1"/>
  <c r="AB1587" i="64" a="1"/>
  <c r="AB1587" i="64" s="1"/>
  <c r="AB936" i="64" a="1"/>
  <c r="AB936" i="64" s="1"/>
  <c r="AB187" i="64" a="1"/>
  <c r="AB187" i="64" s="1"/>
  <c r="AB241" i="64" a="1"/>
  <c r="AB241" i="64" s="1"/>
  <c r="AB36" i="64" a="1"/>
  <c r="AB36" i="64" s="1"/>
  <c r="AB172" i="64" a="1"/>
  <c r="AB172" i="64" s="1"/>
  <c r="AB171" i="64" a="1"/>
  <c r="AB171" i="64" s="1"/>
  <c r="AB188" i="64" a="1"/>
  <c r="AB188" i="64" s="1"/>
  <c r="AB1280" i="64" a="1"/>
  <c r="AB1280" i="64" s="1"/>
  <c r="AB912" i="64" a="1"/>
  <c r="AB912" i="64" s="1"/>
  <c r="AB1741" i="64" a="1"/>
  <c r="AB1741" i="64" s="1"/>
  <c r="AB1763" i="64" a="1"/>
  <c r="AB1763" i="64" s="1"/>
  <c r="AB1717" i="64" a="1"/>
  <c r="AB1717" i="64" s="1"/>
  <c r="AB2285" i="64" a="1"/>
  <c r="AB2285" i="64" s="1"/>
  <c r="AB914" i="64" a="1"/>
  <c r="AB914" i="64" s="1"/>
  <c r="AB2174" i="64" a="1"/>
  <c r="AB2174" i="64" s="1"/>
  <c r="AB1856" i="64" a="1"/>
  <c r="AB1856" i="64" s="1"/>
  <c r="AB1858" i="64" a="1"/>
  <c r="AB1858" i="64" s="1"/>
  <c r="AB1739" i="64" a="1"/>
  <c r="AB1739" i="64" s="1"/>
  <c r="AB2283" i="64" a="1"/>
  <c r="AB2283" i="64" s="1"/>
  <c r="AB2180" i="64" a="1"/>
  <c r="AB2180"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588" i="64" a="1"/>
  <c r="AB2173" i="64" a="1"/>
  <c r="AB937" i="64" a="1"/>
  <c r="AB1764" i="64" a="1"/>
  <c r="AB1857" i="64" a="1"/>
  <c r="AB1885" i="64" a="1"/>
  <c r="AB1281" i="64" a="1"/>
  <c r="AB2260" i="64" a="1"/>
  <c r="AB1740" i="64" a="1"/>
  <c r="AB2284" i="64" a="1"/>
  <c r="AB1992" i="64" a="1"/>
  <c r="AB2028" i="64" a="1"/>
  <c r="AB1920" i="64" a="1"/>
  <c r="O13" i="1393" l="1"/>
  <c r="BO16" i="1393"/>
  <c r="BO17" i="1393" s="1"/>
  <c r="BQ16" i="1391"/>
  <c r="BQ17" i="1391" s="1"/>
  <c r="CJ24" i="861"/>
  <c r="CL410" i="64"/>
  <c r="CL412" i="64"/>
  <c r="AB2260" i="64"/>
  <c r="AB1588" i="64"/>
  <c r="AB1281" i="64"/>
  <c r="CC1966" i="64"/>
  <c r="CB1967" i="64"/>
  <c r="CK412" i="64"/>
  <c r="BG775" i="64"/>
  <c r="BH2495" i="64" a="1"/>
  <c r="BH2495" i="64" s="1"/>
  <c r="AB173" i="64"/>
  <c r="AB2284" i="64"/>
  <c r="AA1928" i="64"/>
  <c r="AB1920" i="64"/>
  <c r="AB1992" i="64"/>
  <c r="AB2028" i="64"/>
  <c r="AB1885" i="64"/>
  <c r="AB1857" i="64"/>
  <c r="AB1740" i="64"/>
  <c r="AB1764" i="64"/>
  <c r="AB2173" i="64"/>
  <c r="AB937" i="64"/>
  <c r="AB2627" i="64"/>
  <c r="AC2027" i="64" a="1"/>
  <c r="AC2027" i="64" s="1"/>
  <c r="AC1991" i="64" a="1"/>
  <c r="AC1991" i="64" s="1"/>
  <c r="AC1919" i="64" a="1"/>
  <c r="AC1919" i="64" s="1"/>
  <c r="AC2619" i="64" a="1"/>
  <c r="AC2619" i="64" s="1"/>
  <c r="AC1884" i="64" a="1"/>
  <c r="AC1884" i="64" s="1"/>
  <c r="AC2653" i="64" a="1"/>
  <c r="AC2653" i="64" s="1"/>
  <c r="S135" i="69"/>
  <c r="S140" i="69" s="1"/>
  <c r="S150" i="69" s="1"/>
  <c r="AC614" i="64" a="1"/>
  <c r="AC614" i="64" s="1"/>
  <c r="AC620" i="64" a="1"/>
  <c r="AC620" i="64" s="1"/>
  <c r="AC2259" i="64" a="1"/>
  <c r="AC2259" i="64" s="1"/>
  <c r="AC2169" i="64" a="1"/>
  <c r="AC2169" i="64" s="1"/>
  <c r="AC1587" i="64" a="1"/>
  <c r="AC1587" i="64" s="1"/>
  <c r="AC936" i="64" a="1"/>
  <c r="AC936" i="64" s="1"/>
  <c r="AC36" i="64" a="1"/>
  <c r="AC36" i="64" s="1"/>
  <c r="AC172" i="64" a="1"/>
  <c r="AC172" i="64" s="1"/>
  <c r="AC171" i="64" a="1"/>
  <c r="AC171" i="64" s="1"/>
  <c r="AC241" i="64" a="1"/>
  <c r="AC241" i="64" s="1"/>
  <c r="AC187" i="64" a="1"/>
  <c r="AC187" i="64" s="1"/>
  <c r="AC188" i="64" a="1"/>
  <c r="AC188" i="64" s="1"/>
  <c r="AC1280" i="64" a="1"/>
  <c r="AC1280" i="64" s="1"/>
  <c r="AC1763" i="64" a="1"/>
  <c r="AC1763" i="64" s="1"/>
  <c r="AC2283" i="64" a="1"/>
  <c r="AC2283" i="64" s="1"/>
  <c r="AC2174" i="64" a="1"/>
  <c r="AC2174" i="64" s="1"/>
  <c r="AC912" i="64" a="1"/>
  <c r="AC912" i="64" s="1"/>
  <c r="AC1739" i="64" a="1"/>
  <c r="AC1739" i="64" s="1"/>
  <c r="AC1858" i="64" a="1"/>
  <c r="AC1858" i="64" s="1"/>
  <c r="AC1741" i="64" a="1"/>
  <c r="AC1741" i="64" s="1"/>
  <c r="AC2285" i="64" a="1"/>
  <c r="AC2285" i="64" s="1"/>
  <c r="AC1856" i="64" a="1"/>
  <c r="AC1856" i="64" s="1"/>
  <c r="AC2180" i="64" a="1"/>
  <c r="AC2180" i="64" s="1"/>
  <c r="AC914" i="64" a="1"/>
  <c r="AC914" i="64" s="1"/>
  <c r="AC1717" i="64" a="1"/>
  <c r="AC1717"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260" i="64" a="1"/>
  <c r="AC2173" i="64" a="1"/>
  <c r="AC937" i="64" a="1"/>
  <c r="AC2284" i="64" a="1"/>
  <c r="AC1857" i="64" a="1"/>
  <c r="AC1588" i="64" a="1"/>
  <c r="AC1885" i="64" a="1"/>
  <c r="AC2028" i="64" a="1"/>
  <c r="AC1740" i="64" a="1"/>
  <c r="AC1764" i="64" a="1"/>
  <c r="AC1920" i="64" a="1"/>
  <c r="AC1281" i="64" a="1"/>
  <c r="AC1992" i="64" a="1"/>
  <c r="BO18" i="1393" l="1"/>
  <c r="BP13" i="1393"/>
  <c r="BO22" i="1393"/>
  <c r="BO19" i="861" s="1"/>
  <c r="BQ22" i="1391"/>
  <c r="BQ18" i="861" s="1"/>
  <c r="BQ18" i="1391"/>
  <c r="BR13" i="1391"/>
  <c r="AC2260" i="64"/>
  <c r="AC1588" i="64"/>
  <c r="AC1281" i="64"/>
  <c r="J412" i="64"/>
  <c r="CD1966" i="64"/>
  <c r="CC1967" i="64"/>
  <c r="P410" i="64"/>
  <c r="BG777" i="64"/>
  <c r="BG767" i="64" s="1"/>
  <c r="BG769" i="64" s="1"/>
  <c r="BG770" i="64" s="1"/>
  <c r="AC173" i="64"/>
  <c r="AC2284" i="64"/>
  <c r="AB1928" i="64"/>
  <c r="AC1857" i="64"/>
  <c r="AC2028" i="64"/>
  <c r="AC1920" i="64"/>
  <c r="AC1885" i="64"/>
  <c r="AC1992" i="64"/>
  <c r="AC1740" i="64"/>
  <c r="AC1764" i="64"/>
  <c r="AC2173" i="64"/>
  <c r="AC937" i="64"/>
  <c r="AD1991" i="64" a="1"/>
  <c r="AD1991" i="64" s="1"/>
  <c r="AD2027" i="64" a="1"/>
  <c r="AD2027" i="64" s="1"/>
  <c r="AD1919" i="64" a="1"/>
  <c r="AD1919" i="64" s="1"/>
  <c r="AC2627" i="64"/>
  <c r="AD2619" i="64" a="1"/>
  <c r="AD2619" i="64" s="1"/>
  <c r="AD1884" i="64" a="1"/>
  <c r="AD1884" i="64" s="1"/>
  <c r="AD2653" i="64" a="1"/>
  <c r="AD2653" i="64" s="1"/>
  <c r="T129" i="69"/>
  <c r="T134" i="69" s="1"/>
  <c r="S136" i="69"/>
  <c r="S142" i="69"/>
  <c r="S146" i="69" s="1"/>
  <c r="S148" i="69" s="1"/>
  <c r="AD620" i="64" a="1"/>
  <c r="AD620" i="64" s="1"/>
  <c r="AD614" i="64" a="1"/>
  <c r="AD614" i="64" s="1"/>
  <c r="AD2259" i="64" a="1"/>
  <c r="AD2259" i="64" s="1"/>
  <c r="X17" i="69"/>
  <c r="X18" i="69" s="1"/>
  <c r="AD2169" i="64" a="1"/>
  <c r="AD2169" i="64" s="1"/>
  <c r="AD1587" i="64" a="1"/>
  <c r="AD1587" i="64" s="1"/>
  <c r="AD936" i="64" a="1"/>
  <c r="AD936" i="64" s="1"/>
  <c r="AD36" i="64" a="1"/>
  <c r="AD36" i="64" s="1"/>
  <c r="AD172" i="64" a="1"/>
  <c r="AD172" i="64" s="1"/>
  <c r="AD171" i="64" a="1"/>
  <c r="AD171" i="64" s="1"/>
  <c r="AD241" i="64" a="1"/>
  <c r="AD241" i="64" s="1"/>
  <c r="AD187" i="64" a="1"/>
  <c r="AD187" i="64" s="1"/>
  <c r="AD188" i="64" a="1"/>
  <c r="AD188" i="64" s="1"/>
  <c r="AD1280" i="64" a="1"/>
  <c r="AD1280" i="64" s="1"/>
  <c r="AD2285" i="64" a="1"/>
  <c r="AD2285" i="64" s="1"/>
  <c r="AD1858" i="64" a="1"/>
  <c r="AD1858" i="64" s="1"/>
  <c r="AD912" i="64" a="1"/>
  <c r="AD912" i="64" s="1"/>
  <c r="AD914" i="64" a="1"/>
  <c r="AD914" i="64" s="1"/>
  <c r="AD1717" i="64" a="1"/>
  <c r="AD1717" i="64" s="1"/>
  <c r="AD1856" i="64" a="1"/>
  <c r="AD1856" i="64" s="1"/>
  <c r="AD2174" i="64" a="1"/>
  <c r="AD2174" i="64" s="1"/>
  <c r="AD1741" i="64" a="1"/>
  <c r="AD1741" i="64" s="1"/>
  <c r="AD1763" i="64" a="1"/>
  <c r="AD1763" i="64" s="1"/>
  <c r="AD2283" i="64" a="1"/>
  <c r="AD2283" i="64" s="1"/>
  <c r="AD1739" i="64" a="1"/>
  <c r="AD1739" i="64" s="1"/>
  <c r="AD2180" i="64" a="1"/>
  <c r="AD2180"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173" i="64" a="1"/>
  <c r="AD2260" i="64" a="1"/>
  <c r="AD2284" i="64" a="1"/>
  <c r="AD937" i="64" a="1"/>
  <c r="AD1740" i="64" a="1"/>
  <c r="AD1281" i="64" a="1"/>
  <c r="AD1992" i="64" a="1"/>
  <c r="AD1857" i="64" a="1"/>
  <c r="AD1588" i="64" a="1"/>
  <c r="AD2028" i="64" a="1"/>
  <c r="AD1764" i="64" a="1"/>
  <c r="AD1920" i="64" a="1"/>
  <c r="AD1885" i="64" a="1"/>
  <c r="BP16" i="1393" l="1"/>
  <c r="BR16" i="1391"/>
  <c r="CK24" i="861"/>
  <c r="AD2260" i="64"/>
  <c r="K2260" i="64" s="1"/>
  <c r="AD1588" i="64"/>
  <c r="K1588" i="64" s="1"/>
  <c r="AD1281" i="64"/>
  <c r="K1281" i="64" s="1"/>
  <c r="J2559" i="64"/>
  <c r="CE1966" i="64"/>
  <c r="CD1967" i="64"/>
  <c r="N412" i="64"/>
  <c r="O412" i="64"/>
  <c r="P412" i="64"/>
  <c r="BG778" i="64"/>
  <c r="BG783" i="64" s="1"/>
  <c r="BH763" i="64"/>
  <c r="BH766" i="64" s="1"/>
  <c r="BH775" i="64" s="1"/>
  <c r="BH777" i="64" s="1"/>
  <c r="BH767" i="64" s="1"/>
  <c r="BH769" i="64" s="1"/>
  <c r="BH770" i="64" s="1"/>
  <c r="BG771" i="64"/>
  <c r="BI2495" i="64" a="1"/>
  <c r="BI2495" i="64" s="1"/>
  <c r="AD173" i="64"/>
  <c r="AD2284" i="64"/>
  <c r="AC1928" i="64"/>
  <c r="AD1857" i="64"/>
  <c r="AD1885" i="64"/>
  <c r="K1885" i="64" s="1"/>
  <c r="AD1920" i="64"/>
  <c r="AD2028" i="64"/>
  <c r="AD1992" i="64"/>
  <c r="K1992" i="64" s="1"/>
  <c r="AD1740" i="64"/>
  <c r="K1740" i="64" s="1"/>
  <c r="AD1764" i="64"/>
  <c r="AD2173" i="64"/>
  <c r="AD937" i="64"/>
  <c r="AD2627" i="64"/>
  <c r="K2627" i="64" s="1"/>
  <c r="AE2027" i="64" a="1"/>
  <c r="AE2027" i="64" s="1"/>
  <c r="AE1919" i="64" a="1"/>
  <c r="AE1919" i="64" s="1"/>
  <c r="AE1991" i="64" a="1"/>
  <c r="AE1991" i="64" s="1"/>
  <c r="AE2619" i="64" a="1"/>
  <c r="AE2619" i="64" s="1"/>
  <c r="AE1884" i="64" a="1"/>
  <c r="AE1884" i="64" s="1"/>
  <c r="AE2653" i="64" a="1"/>
  <c r="AE2653" i="64" s="1"/>
  <c r="T132" i="69"/>
  <c r="T157" i="69" s="1"/>
  <c r="S152" i="69"/>
  <c r="AE620" i="64" a="1"/>
  <c r="AE620" i="64" s="1"/>
  <c r="AE614" i="64" a="1"/>
  <c r="AE614" i="64" s="1"/>
  <c r="AE2259" i="64" a="1"/>
  <c r="AE2259" i="64" s="1"/>
  <c r="AE2169" i="64" a="1"/>
  <c r="AE2169" i="64" s="1"/>
  <c r="AE1587" i="64" a="1"/>
  <c r="AE1587" i="64" s="1"/>
  <c r="AE936" i="64" a="1"/>
  <c r="AE936" i="64" s="1"/>
  <c r="AE36" i="64" a="1"/>
  <c r="AE36" i="64" s="1"/>
  <c r="AE172" i="64" a="1"/>
  <c r="AE172" i="64" s="1"/>
  <c r="AE171" i="64" a="1"/>
  <c r="AE171" i="64" s="1"/>
  <c r="AE241" i="64" a="1"/>
  <c r="AE241" i="64" s="1"/>
  <c r="AE187" i="64" a="1"/>
  <c r="AE187" i="64" s="1"/>
  <c r="AE188" i="64" a="1"/>
  <c r="AE188" i="64" s="1"/>
  <c r="AE1280" i="64" a="1"/>
  <c r="AE1280" i="64" s="1"/>
  <c r="AE912" i="64" a="1"/>
  <c r="AE912" i="64" s="1"/>
  <c r="AE2180" i="64" a="1"/>
  <c r="AE2180" i="64" s="1"/>
  <c r="AE1739" i="64" a="1"/>
  <c r="AE1739" i="64" s="1"/>
  <c r="AE2283" i="64" a="1"/>
  <c r="AE2283" i="64" s="1"/>
  <c r="AE1763" i="64" a="1"/>
  <c r="AE1763" i="64" s="1"/>
  <c r="AE2285" i="64" a="1"/>
  <c r="AE2285" i="64" s="1"/>
  <c r="AE1741" i="64" a="1"/>
  <c r="AE1741" i="64" s="1"/>
  <c r="AE1858" i="64" a="1"/>
  <c r="AE1858" i="64" s="1"/>
  <c r="AE1856" i="64" a="1"/>
  <c r="AE1856" i="64" s="1"/>
  <c r="AE1717" i="64" a="1"/>
  <c r="AE1717" i="64" s="1"/>
  <c r="AE914" i="64" a="1"/>
  <c r="AE914" i="64" s="1"/>
  <c r="AE2174" i="64" a="1"/>
  <c r="AE2174"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992" i="64" a="1"/>
  <c r="AE1857" i="64" a="1"/>
  <c r="AE1281" i="64" a="1"/>
  <c r="AE1885" i="64" a="1"/>
  <c r="AE1920" i="64" a="1"/>
  <c r="AE2284" i="64" a="1"/>
  <c r="AE2173" i="64" a="1"/>
  <c r="AE1764" i="64" a="1"/>
  <c r="AE1588" i="64" a="1"/>
  <c r="AE2028" i="64" a="1"/>
  <c r="AE1740" i="64" a="1"/>
  <c r="AE2260" i="64" a="1"/>
  <c r="AE937" i="64" a="1"/>
  <c r="BP17" i="1393" l="1"/>
  <c r="BR17" i="1391"/>
  <c r="AE2260" i="64"/>
  <c r="AE1588" i="64"/>
  <c r="AE1281" i="64"/>
  <c r="CF1966" i="64"/>
  <c r="CE1967" i="64"/>
  <c r="BH774" i="64"/>
  <c r="BH778" i="64" s="1"/>
  <c r="BG779" i="64"/>
  <c r="BH771" i="64"/>
  <c r="BI763" i="64"/>
  <c r="AE173" i="64"/>
  <c r="AE2284" i="64"/>
  <c r="AD1928" i="64"/>
  <c r="K1928" i="64" s="1"/>
  <c r="AE1920" i="64"/>
  <c r="AE1992" i="64"/>
  <c r="AE2028" i="64"/>
  <c r="AE1857" i="64"/>
  <c r="AE1885" i="64"/>
  <c r="AE1740" i="64"/>
  <c r="AE1764" i="64"/>
  <c r="AE2173" i="64"/>
  <c r="AE937" i="64"/>
  <c r="AE2627" i="64"/>
  <c r="AF2027" i="64" a="1"/>
  <c r="AF2027" i="64" s="1"/>
  <c r="AF1991" i="64" a="1"/>
  <c r="AF1991" i="64" s="1"/>
  <c r="AF1919" i="64" a="1"/>
  <c r="AF1919" i="64" s="1"/>
  <c r="AF2619" i="64" a="1"/>
  <c r="AF2619" i="64" s="1"/>
  <c r="AF1884" i="64" a="1"/>
  <c r="AF1884" i="64" s="1"/>
  <c r="AF2653" i="64" a="1"/>
  <c r="AF2653" i="64" s="1"/>
  <c r="T135" i="69"/>
  <c r="T140" i="69" s="1"/>
  <c r="T150" i="69" s="1"/>
  <c r="T161" i="69"/>
  <c r="T162" i="69" s="1"/>
  <c r="T167" i="69" s="1"/>
  <c r="AF620" i="64" a="1"/>
  <c r="AF620" i="64" s="1"/>
  <c r="AF614" i="64" a="1"/>
  <c r="AF614" i="64" s="1"/>
  <c r="S173" i="69"/>
  <c r="S175" i="69" s="1"/>
  <c r="AF2259" i="64" a="1"/>
  <c r="AF2259" i="64" s="1"/>
  <c r="R115" i="69"/>
  <c r="R118" i="69" s="1"/>
  <c r="R125" i="69" s="1"/>
  <c r="AF2169" i="64" a="1"/>
  <c r="AF2169" i="64" s="1"/>
  <c r="AF1587" i="64" a="1"/>
  <c r="AF1587" i="64" s="1"/>
  <c r="AF936" i="64" a="1"/>
  <c r="AF936" i="64" s="1"/>
  <c r="AF172" i="64" a="1"/>
  <c r="AF172" i="64" s="1"/>
  <c r="AF241" i="64" a="1"/>
  <c r="AF241" i="64" s="1"/>
  <c r="AF171" i="64" a="1"/>
  <c r="AF171" i="64" s="1"/>
  <c r="AF187" i="64" a="1"/>
  <c r="AF187" i="64" s="1"/>
  <c r="AF36" i="64" a="1"/>
  <c r="AF36" i="64" s="1"/>
  <c r="AF188" i="64" a="1"/>
  <c r="AF188" i="64" s="1"/>
  <c r="AF1280" i="64" a="1"/>
  <c r="AF1280" i="64" s="1"/>
  <c r="AF1763" i="64" a="1"/>
  <c r="AF1763" i="64" s="1"/>
  <c r="AF2285" i="64" a="1"/>
  <c r="AF2285" i="64" s="1"/>
  <c r="AF2283" i="64" a="1"/>
  <c r="AF2283" i="64" s="1"/>
  <c r="AF2174" i="64" a="1"/>
  <c r="AF2174" i="64" s="1"/>
  <c r="AF1717" i="64" a="1"/>
  <c r="AF1717" i="64" s="1"/>
  <c r="AF1739" i="64" a="1"/>
  <c r="AF1739" i="64" s="1"/>
  <c r="AF1858" i="64" a="1"/>
  <c r="AF1858" i="64" s="1"/>
  <c r="AF1741" i="64" a="1"/>
  <c r="AF1741" i="64" s="1"/>
  <c r="AF914" i="64" a="1"/>
  <c r="AF914" i="64" s="1"/>
  <c r="AF1856" i="64" a="1"/>
  <c r="AF1856" i="64" s="1"/>
  <c r="AF2180" i="64" a="1"/>
  <c r="AF2180" i="64" s="1"/>
  <c r="AF912" i="64" a="1"/>
  <c r="AF91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857" i="64" a="1"/>
  <c r="AF1764" i="64" a="1"/>
  <c r="AF2284" i="64" a="1"/>
  <c r="AF2260" i="64" a="1"/>
  <c r="AF1281" i="64" a="1"/>
  <c r="AF1740" i="64" a="1"/>
  <c r="AF2028" i="64" a="1"/>
  <c r="AF937" i="64" a="1"/>
  <c r="AF2173" i="64" a="1"/>
  <c r="AF1588" i="64" a="1"/>
  <c r="AF1885" i="64" a="1"/>
  <c r="AF1920" i="64" a="1"/>
  <c r="AF1992" i="64" a="1"/>
  <c r="BP22" i="1393" l="1"/>
  <c r="BP19" i="861" s="1"/>
  <c r="BP18" i="1393"/>
  <c r="BQ13" i="1393"/>
  <c r="BR22" i="1391"/>
  <c r="BR18" i="861" s="1"/>
  <c r="BR18" i="1391"/>
  <c r="BS13" i="1391"/>
  <c r="CL24" i="861"/>
  <c r="AF2260" i="64"/>
  <c r="AF1588" i="64"/>
  <c r="AF1281" i="64"/>
  <c r="CG1966" i="64"/>
  <c r="CF1967" i="64"/>
  <c r="BH783" i="64"/>
  <c r="BH779" i="64"/>
  <c r="BI774" i="64"/>
  <c r="BI766" i="64"/>
  <c r="BJ2495" i="64" a="1"/>
  <c r="BJ2495" i="64" s="1"/>
  <c r="AF173" i="64"/>
  <c r="AF2284" i="64"/>
  <c r="AE1928" i="64"/>
  <c r="K888" i="64"/>
  <c r="L888" i="64"/>
  <c r="M888" i="64"/>
  <c r="N888" i="64"/>
  <c r="O888" i="64"/>
  <c r="P888" i="64"/>
  <c r="AF1885" i="64"/>
  <c r="AF1857" i="64"/>
  <c r="AF1920" i="64"/>
  <c r="AF2028" i="64"/>
  <c r="AF1992" i="64"/>
  <c r="AF1740" i="64"/>
  <c r="AF1764" i="64"/>
  <c r="AF2173" i="64"/>
  <c r="AF937" i="64"/>
  <c r="AF2627" i="64"/>
  <c r="AG2027" i="64" a="1"/>
  <c r="AG2027" i="64" s="1"/>
  <c r="AG1991" i="64" a="1"/>
  <c r="AG1991" i="64" s="1"/>
  <c r="AG1919" i="64" a="1"/>
  <c r="AG1919" i="64" s="1"/>
  <c r="AG2619" i="64" a="1"/>
  <c r="AG2619" i="64" s="1"/>
  <c r="AG1884" i="64" a="1"/>
  <c r="AG1884" i="64" s="1"/>
  <c r="AG2653" i="64" a="1"/>
  <c r="AG2653" i="64" s="1"/>
  <c r="U129" i="69"/>
  <c r="U132" i="69" s="1"/>
  <c r="U157" i="69" s="1"/>
  <c r="T142" i="69"/>
  <c r="T146" i="69" s="1"/>
  <c r="T148" i="69" s="1"/>
  <c r="T136" i="69"/>
  <c r="AG620" i="64" a="1"/>
  <c r="AG620" i="64" s="1"/>
  <c r="AG614" i="64" a="1"/>
  <c r="AG614" i="64" s="1"/>
  <c r="AG2259" i="64" a="1"/>
  <c r="AG2259" i="64" s="1"/>
  <c r="R119" i="69"/>
  <c r="AG2169" i="64" a="1"/>
  <c r="AG2169" i="64" s="1"/>
  <c r="AG1587" i="64" a="1"/>
  <c r="AG1587" i="64" s="1"/>
  <c r="AG936" i="64" a="1"/>
  <c r="AG936" i="64" s="1"/>
  <c r="AG171" i="64" a="1"/>
  <c r="AG171" i="64" s="1"/>
  <c r="AG187" i="64" a="1"/>
  <c r="AG187" i="64" s="1"/>
  <c r="AG172" i="64" a="1"/>
  <c r="AG172" i="64" s="1"/>
  <c r="AG36" i="64" a="1"/>
  <c r="AG36" i="64" s="1"/>
  <c r="AG241" i="64" a="1"/>
  <c r="AG241" i="64" s="1"/>
  <c r="AG188" i="64" a="1"/>
  <c r="AG188" i="64" s="1"/>
  <c r="AG1280" i="64" a="1"/>
  <c r="AG1280" i="64" s="1"/>
  <c r="AG1858" i="64" a="1"/>
  <c r="AG1858" i="64" s="1"/>
  <c r="AG1717" i="64" a="1"/>
  <c r="AG1717" i="64" s="1"/>
  <c r="AG912" i="64" a="1"/>
  <c r="AG912" i="64" s="1"/>
  <c r="AG2283" i="64" a="1"/>
  <c r="AG2283" i="64" s="1"/>
  <c r="AG1741" i="64" a="1"/>
  <c r="AG1741" i="64" s="1"/>
  <c r="AG914" i="64" a="1"/>
  <c r="AG914" i="64" s="1"/>
  <c r="AG1763" i="64" a="1"/>
  <c r="AG1763" i="64" s="1"/>
  <c r="AG1739" i="64" a="1"/>
  <c r="AG1739" i="64" s="1"/>
  <c r="AG2174" i="64" a="1"/>
  <c r="AG2174" i="64" s="1"/>
  <c r="AG1856" i="64" a="1"/>
  <c r="AG1856" i="64" s="1"/>
  <c r="AG2180" i="64" a="1"/>
  <c r="AG2180" i="64" s="1"/>
  <c r="AG2285" i="64" a="1"/>
  <c r="AG2285"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588" i="64" a="1"/>
  <c r="AG1281" i="64" a="1"/>
  <c r="AG2028" i="64" a="1"/>
  <c r="AG937" i="64" a="1"/>
  <c r="AG1992" i="64" a="1"/>
  <c r="AG2284" i="64" a="1"/>
  <c r="AG1764" i="64" a="1"/>
  <c r="AG1740" i="64" a="1"/>
  <c r="AG1885" i="64" a="1"/>
  <c r="AG1920" i="64" a="1"/>
  <c r="AG2173" i="64" a="1"/>
  <c r="AG2260" i="64" a="1"/>
  <c r="AG1857" i="64" a="1"/>
  <c r="BQ16" i="1393" l="1"/>
  <c r="BS16" i="1391"/>
  <c r="CL3054" i="64"/>
  <c r="AG2260" i="64"/>
  <c r="AG1588" i="64"/>
  <c r="AG1281" i="64"/>
  <c r="CH1966" i="64"/>
  <c r="CG1967" i="64"/>
  <c r="BI775" i="64"/>
  <c r="BI777" i="64" s="1"/>
  <c r="BI767" i="64" s="1"/>
  <c r="BI769" i="64" s="1"/>
  <c r="BI770" i="64" s="1"/>
  <c r="AG173" i="64"/>
  <c r="AG2284" i="64"/>
  <c r="AF1928" i="64"/>
  <c r="AG1885" i="64"/>
  <c r="AG1857" i="64"/>
  <c r="AG1992" i="64"/>
  <c r="AG1920" i="64"/>
  <c r="AG2028" i="64"/>
  <c r="AG1740" i="64"/>
  <c r="AG1764" i="64"/>
  <c r="AG2173" i="64"/>
  <c r="AG937" i="64"/>
  <c r="AG2627" i="64"/>
  <c r="AH2027" i="64" a="1"/>
  <c r="AH2027" i="64" s="1"/>
  <c r="AH1991" i="64" a="1"/>
  <c r="AH1991" i="64" s="1"/>
  <c r="AH1919" i="64" a="1"/>
  <c r="AH1919" i="64" s="1"/>
  <c r="AH2619" i="64" a="1"/>
  <c r="AH2619" i="64" s="1"/>
  <c r="AH1884" i="64" a="1"/>
  <c r="AH1884" i="64" s="1"/>
  <c r="AH2653" i="64" a="1"/>
  <c r="AH2653" i="64" s="1"/>
  <c r="T152" i="69"/>
  <c r="U134" i="69"/>
  <c r="U135" i="69" s="1"/>
  <c r="V129" i="69" s="1"/>
  <c r="AH620" i="64" a="1"/>
  <c r="AH620" i="64" s="1"/>
  <c r="AH614" i="64" a="1"/>
  <c r="AH614" i="64" s="1"/>
  <c r="S115" i="69"/>
  <c r="S118" i="69" s="1"/>
  <c r="S125" i="69" s="1"/>
  <c r="U161" i="69"/>
  <c r="U162" i="69" s="1"/>
  <c r="AH2259" i="64" a="1"/>
  <c r="AH2259" i="64" s="1"/>
  <c r="AH2169" i="64" a="1"/>
  <c r="AH2169" i="64" s="1"/>
  <c r="AH1587" i="64" a="1"/>
  <c r="AH1587" i="64" s="1"/>
  <c r="AH936" i="64" a="1"/>
  <c r="AH936" i="64" s="1"/>
  <c r="AH187" i="64" a="1"/>
  <c r="AH187" i="64" s="1"/>
  <c r="AH36" i="64" a="1"/>
  <c r="AH36" i="64" s="1"/>
  <c r="AH171" i="64" a="1"/>
  <c r="AH171" i="64" s="1"/>
  <c r="AH241" i="64" a="1"/>
  <c r="AH241" i="64" s="1"/>
  <c r="AH172" i="64" a="1"/>
  <c r="AH172" i="64" s="1"/>
  <c r="AH188" i="64" a="1"/>
  <c r="AH188" i="64" s="1"/>
  <c r="AC207" i="69"/>
  <c r="AC209" i="69" s="1"/>
  <c r="AC219" i="69" s="1"/>
  <c r="AH1280" i="64" a="1"/>
  <c r="AH1280" i="64" s="1"/>
  <c r="AH1739" i="64" a="1"/>
  <c r="AH1739" i="64" s="1"/>
  <c r="AH2180" i="64" a="1"/>
  <c r="AH2180" i="64" s="1"/>
  <c r="AH1858" i="64" a="1"/>
  <c r="AH1858" i="64" s="1"/>
  <c r="AH914" i="64" a="1"/>
  <c r="AH914" i="64" s="1"/>
  <c r="AH1741" i="64" a="1"/>
  <c r="AH1741" i="64" s="1"/>
  <c r="AH1763" i="64" a="1"/>
  <c r="AH1763" i="64" s="1"/>
  <c r="AH912" i="64" a="1"/>
  <c r="AH912" i="64" s="1"/>
  <c r="AH2285" i="64" a="1"/>
  <c r="AH2285" i="64" s="1"/>
  <c r="AH1717" i="64" a="1"/>
  <c r="AH1717" i="64" s="1"/>
  <c r="AH2283" i="64" a="1"/>
  <c r="AH2283" i="64" s="1"/>
  <c r="AH1856" i="64" a="1"/>
  <c r="AH1856" i="64" s="1"/>
  <c r="AH2174" i="64" a="1"/>
  <c r="AH2174"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173" i="64" a="1"/>
  <c r="AH2284" i="64" a="1"/>
  <c r="AH2028" i="64" a="1"/>
  <c r="AH1740" i="64" a="1"/>
  <c r="AH1857" i="64" a="1"/>
  <c r="AH937" i="64" a="1"/>
  <c r="AH2260" i="64" a="1"/>
  <c r="AH1588" i="64" a="1"/>
  <c r="AH1764" i="64" a="1"/>
  <c r="AH1920" i="64" a="1"/>
  <c r="AH1992" i="64" a="1"/>
  <c r="AH1281" i="64" a="1"/>
  <c r="AH1885" i="64" a="1"/>
  <c r="BQ17" i="1393" l="1"/>
  <c r="BS17" i="1391"/>
  <c r="AH2260" i="64"/>
  <c r="AH1588" i="64"/>
  <c r="AH1281" i="64"/>
  <c r="CI1966" i="64"/>
  <c r="CH1967" i="64"/>
  <c r="BI778" i="64"/>
  <c r="BI783" i="64" s="1"/>
  <c r="BI771" i="64"/>
  <c r="BJ763" i="64"/>
  <c r="BJ766" i="64" s="1"/>
  <c r="BK2495" i="64" a="1"/>
  <c r="BK2495" i="64" s="1"/>
  <c r="AH173" i="64"/>
  <c r="AH2284" i="64"/>
  <c r="AG1928" i="64"/>
  <c r="AH1920" i="64"/>
  <c r="AH2028" i="64"/>
  <c r="AH1885" i="64"/>
  <c r="AH1857" i="64"/>
  <c r="AH1992" i="64"/>
  <c r="AH1740" i="64"/>
  <c r="AH1764" i="64"/>
  <c r="AH2173" i="64"/>
  <c r="AH937" i="64"/>
  <c r="AH2627" i="64"/>
  <c r="AI2027" i="64" a="1"/>
  <c r="AI2027" i="64" s="1"/>
  <c r="AI1991" i="64" a="1"/>
  <c r="AI1991" i="64" s="1"/>
  <c r="AI1919" i="64" a="1"/>
  <c r="AI1919" i="64" s="1"/>
  <c r="AI2619" i="64" a="1"/>
  <c r="AI2619" i="64" s="1"/>
  <c r="AI1884" i="64" a="1"/>
  <c r="AI1884" i="64" s="1"/>
  <c r="AI2653" i="64" a="1"/>
  <c r="AI2653" i="64" s="1"/>
  <c r="AI620" i="64" a="1"/>
  <c r="AI620" i="64" s="1"/>
  <c r="AI614" i="64" a="1"/>
  <c r="AI614" i="64" s="1"/>
  <c r="U140" i="69"/>
  <c r="U150" i="69" s="1"/>
  <c r="U136" i="69"/>
  <c r="U142" i="69"/>
  <c r="U152" i="69" s="1"/>
  <c r="V134" i="69"/>
  <c r="V132" i="69"/>
  <c r="V157" i="69" s="1"/>
  <c r="AI2259" i="64" a="1"/>
  <c r="AI2259" i="64" s="1"/>
  <c r="AI2169" i="64" a="1"/>
  <c r="AI2169" i="64" s="1"/>
  <c r="AI1587" i="64" a="1"/>
  <c r="AI1587" i="64" s="1"/>
  <c r="AI936" i="64" a="1"/>
  <c r="AI936" i="64" s="1"/>
  <c r="AI187" i="64" a="1"/>
  <c r="AI187" i="64" s="1"/>
  <c r="AI36" i="64" a="1"/>
  <c r="AI36" i="64" s="1"/>
  <c r="AI241" i="64" a="1"/>
  <c r="AI241" i="64" s="1"/>
  <c r="AI172" i="64" a="1"/>
  <c r="AI172" i="64" s="1"/>
  <c r="AI171" i="64" a="1"/>
  <c r="AI171" i="64" s="1"/>
  <c r="AI188" i="64" a="1"/>
  <c r="AI188" i="64" s="1"/>
  <c r="AI1280" i="64" a="1"/>
  <c r="AI1280" i="64" s="1"/>
  <c r="AI1856" i="64" a="1"/>
  <c r="AI1856" i="64" s="1"/>
  <c r="AI2283" i="64" a="1"/>
  <c r="AI2283" i="64" s="1"/>
  <c r="AI2174" i="64" a="1"/>
  <c r="AI2174" i="64" s="1"/>
  <c r="AI1741" i="64" a="1"/>
  <c r="AI1741" i="64" s="1"/>
  <c r="AI1717" i="64" a="1"/>
  <c r="AI1717" i="64" s="1"/>
  <c r="AI2180" i="64" a="1"/>
  <c r="AI2180" i="64" s="1"/>
  <c r="AI1763" i="64" a="1"/>
  <c r="AI1763" i="64" s="1"/>
  <c r="AI914" i="64" a="1"/>
  <c r="AI914" i="64" s="1"/>
  <c r="AI912" i="64" a="1"/>
  <c r="AI912" i="64" s="1"/>
  <c r="AI1739" i="64" a="1"/>
  <c r="AI1739" i="64" s="1"/>
  <c r="AI2285" i="64" a="1"/>
  <c r="AI2285" i="64" s="1"/>
  <c r="AI1858" i="64" a="1"/>
  <c r="AI1858"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857" i="64" a="1"/>
  <c r="AI1740" i="64" a="1"/>
  <c r="AI2173" i="64" a="1"/>
  <c r="AI2284" i="64" a="1"/>
  <c r="AI937" i="64" a="1"/>
  <c r="AI1281" i="64" a="1"/>
  <c r="AI2260" i="64" a="1"/>
  <c r="AI1920" i="64" a="1"/>
  <c r="AI1764" i="64" a="1"/>
  <c r="AI1992" i="64" a="1"/>
  <c r="AI1588" i="64" a="1"/>
  <c r="AI2028" i="64" a="1"/>
  <c r="AI1885" i="64" a="1"/>
  <c r="BQ22" i="1393" l="1"/>
  <c r="BQ19" i="861" s="1"/>
  <c r="BQ18" i="1393"/>
  <c r="BR13" i="1393"/>
  <c r="BT13" i="1391"/>
  <c r="BS22" i="1391"/>
  <c r="BS18" i="861" s="1"/>
  <c r="BS18" i="1391"/>
  <c r="AI2260" i="64"/>
  <c r="AI1588" i="64"/>
  <c r="AI1281" i="64"/>
  <c r="CJ1966" i="64"/>
  <c r="CI1967" i="64"/>
  <c r="BI779" i="64"/>
  <c r="BJ774" i="64"/>
  <c r="BJ775" i="64"/>
  <c r="BJ777" i="64" s="1"/>
  <c r="BJ767" i="64" s="1"/>
  <c r="BJ769" i="64" s="1"/>
  <c r="BJ770" i="64" s="1"/>
  <c r="AI173" i="64"/>
  <c r="AI2284" i="64"/>
  <c r="AH1928" i="64"/>
  <c r="AI1992" i="64"/>
  <c r="AI1885" i="64"/>
  <c r="AI1920" i="64"/>
  <c r="AI2028" i="64"/>
  <c r="AI1857" i="64"/>
  <c r="AI1740" i="64"/>
  <c r="AI1764" i="64"/>
  <c r="AI2173" i="64"/>
  <c r="AI937" i="64"/>
  <c r="AI2627" i="64"/>
  <c r="AJ2027" i="64" a="1"/>
  <c r="AJ2027" i="64" s="1"/>
  <c r="AJ1991" i="64" a="1"/>
  <c r="AJ1991" i="64" s="1"/>
  <c r="AJ1919" i="64" a="1"/>
  <c r="AJ1919" i="64" s="1"/>
  <c r="AJ2619" i="64" a="1"/>
  <c r="AJ2619" i="64" s="1"/>
  <c r="AJ1884" i="64" a="1"/>
  <c r="AJ1884" i="64" s="1"/>
  <c r="AJ2653" i="64" a="1"/>
  <c r="AJ2653" i="64" s="1"/>
  <c r="AJ614" i="64" a="1"/>
  <c r="AJ614" i="64" s="1"/>
  <c r="AJ620" i="64" a="1"/>
  <c r="AJ620" i="64" s="1"/>
  <c r="U146" i="69"/>
  <c r="U148" i="69" s="1"/>
  <c r="T117" i="69"/>
  <c r="T118" i="69" s="1"/>
  <c r="U112" i="69" s="1"/>
  <c r="V135" i="69"/>
  <c r="V142" i="69" s="1"/>
  <c r="AJ2259" i="64" a="1"/>
  <c r="AJ2259" i="64" s="1"/>
  <c r="AJ2169" i="64" a="1"/>
  <c r="AJ2169" i="64" s="1"/>
  <c r="AJ1587" i="64" a="1"/>
  <c r="AJ1587" i="64" s="1"/>
  <c r="AD17" i="69"/>
  <c r="AD18" i="69" s="1"/>
  <c r="AJ936" i="64" a="1"/>
  <c r="AJ936" i="64" s="1"/>
  <c r="AJ241" i="64" a="1"/>
  <c r="AJ241" i="64" s="1"/>
  <c r="AJ187" i="64" a="1"/>
  <c r="AJ187" i="64" s="1"/>
  <c r="AJ172" i="64" a="1"/>
  <c r="AJ172" i="64" s="1"/>
  <c r="AJ171" i="64" a="1"/>
  <c r="AJ171" i="64" s="1"/>
  <c r="AJ36" i="64" a="1"/>
  <c r="AJ36" i="64" s="1"/>
  <c r="AJ188" i="64" a="1"/>
  <c r="AJ188" i="64" s="1"/>
  <c r="AJ1280" i="64" a="1"/>
  <c r="AJ1280" i="64" s="1"/>
  <c r="AJ2180" i="64" a="1"/>
  <c r="AJ2180" i="64" s="1"/>
  <c r="AJ1856" i="64" a="1"/>
  <c r="AJ1856" i="64" s="1"/>
  <c r="AJ1741" i="64" a="1"/>
  <c r="AJ1741" i="64" s="1"/>
  <c r="AJ2283" i="64" a="1"/>
  <c r="AJ2283" i="64" s="1"/>
  <c r="AJ1858" i="64" a="1"/>
  <c r="AJ1858" i="64" s="1"/>
  <c r="AJ912" i="64" a="1"/>
  <c r="AJ912" i="64" s="1"/>
  <c r="AJ1739" i="64" a="1"/>
  <c r="AJ1739" i="64" s="1"/>
  <c r="AJ914" i="64" a="1"/>
  <c r="AJ914" i="64" s="1"/>
  <c r="AJ1717" i="64" a="1"/>
  <c r="AJ1717" i="64" s="1"/>
  <c r="AJ1763" i="64" a="1"/>
  <c r="AJ1763" i="64" s="1"/>
  <c r="AJ2285" i="64" a="1"/>
  <c r="AJ2285" i="64" s="1"/>
  <c r="AJ2174" i="64" a="1"/>
  <c r="AJ2174"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284" i="64" a="1"/>
  <c r="AJ2173" i="64" a="1"/>
  <c r="AJ2260" i="64" a="1"/>
  <c r="AJ1920" i="64" a="1"/>
  <c r="AJ1588" i="64" a="1"/>
  <c r="AJ1857" i="64" a="1"/>
  <c r="AJ1740" i="64" a="1"/>
  <c r="AJ2028" i="64" a="1"/>
  <c r="AJ1885" i="64" a="1"/>
  <c r="AJ1764" i="64" a="1"/>
  <c r="AJ937" i="64" a="1"/>
  <c r="AJ1281" i="64" a="1"/>
  <c r="AJ1992" i="64" a="1"/>
  <c r="BR16" i="1393" l="1"/>
  <c r="BT16" i="1391"/>
  <c r="AJ2260" i="64"/>
  <c r="AJ1588" i="64"/>
  <c r="AJ1281" i="64"/>
  <c r="CK1966" i="64"/>
  <c r="CL1966" i="64" s="1"/>
  <c r="CL1967" i="64" s="1"/>
  <c r="CJ1967" i="64"/>
  <c r="BJ771" i="64"/>
  <c r="BK763" i="64"/>
  <c r="BK766" i="64" s="1"/>
  <c r="BJ778" i="64"/>
  <c r="BL2495" i="64" a="1"/>
  <c r="BL2495" i="64" s="1"/>
  <c r="AJ173" i="64"/>
  <c r="AJ2284" i="64"/>
  <c r="AI1928" i="64"/>
  <c r="AJ1920" i="64"/>
  <c r="AJ1885" i="64"/>
  <c r="AJ1857" i="64"/>
  <c r="AJ2028" i="64"/>
  <c r="AJ1992" i="64"/>
  <c r="AJ1740" i="64"/>
  <c r="AJ1764" i="64"/>
  <c r="AJ2173" i="64"/>
  <c r="AJ937" i="64"/>
  <c r="AJ2627" i="64"/>
  <c r="AK1991" i="64" a="1"/>
  <c r="AK1991" i="64" s="1"/>
  <c r="AK1919" i="64" a="1"/>
  <c r="AK1919" i="64" s="1"/>
  <c r="AK2027" i="64" a="1"/>
  <c r="AK2027" i="64" s="1"/>
  <c r="AK2619" i="64" a="1"/>
  <c r="AK2619" i="64" s="1"/>
  <c r="AK1884" i="64" a="1"/>
  <c r="AK1884" i="64" s="1"/>
  <c r="AK2653" i="64" a="1"/>
  <c r="AK2653" i="64" s="1"/>
  <c r="AK614" i="64" a="1"/>
  <c r="AK614" i="64" s="1"/>
  <c r="AK620" i="64" a="1"/>
  <c r="AK620" i="64" s="1"/>
  <c r="V136" i="69"/>
  <c r="W129" i="69"/>
  <c r="W132" i="69" s="1"/>
  <c r="W157" i="69" s="1"/>
  <c r="V140" i="69"/>
  <c r="V150" i="69" s="1"/>
  <c r="T123" i="69"/>
  <c r="T125" i="69"/>
  <c r="T119" i="69"/>
  <c r="V152" i="69"/>
  <c r="V146" i="69"/>
  <c r="V148" i="69" s="1"/>
  <c r="AK2259" i="64" a="1"/>
  <c r="AK2259" i="64" s="1"/>
  <c r="AK2169" i="64" a="1"/>
  <c r="AK2169" i="64" s="1"/>
  <c r="AK1587" i="64" a="1"/>
  <c r="AK1587" i="64" s="1"/>
  <c r="AK936" i="64" a="1"/>
  <c r="AK936" i="64" s="1"/>
  <c r="AK172" i="64" a="1"/>
  <c r="AK172" i="64" s="1"/>
  <c r="AK171" i="64" a="1"/>
  <c r="AK171" i="64" s="1"/>
  <c r="AK36" i="64" a="1"/>
  <c r="AK36" i="64" s="1"/>
  <c r="AK241" i="64" a="1"/>
  <c r="AK241" i="64" s="1"/>
  <c r="AK187" i="64" a="1"/>
  <c r="AK187" i="64" s="1"/>
  <c r="AK188" i="64" a="1"/>
  <c r="AK188" i="64" s="1"/>
  <c r="AK1280" i="64" a="1"/>
  <c r="AK1280" i="64" s="1"/>
  <c r="AK1858" i="64" a="1"/>
  <c r="AK1858" i="64" s="1"/>
  <c r="AK1741" i="64" a="1"/>
  <c r="AK1741" i="64" s="1"/>
  <c r="AK1856" i="64" a="1"/>
  <c r="AK1856" i="64" s="1"/>
  <c r="AK2180" i="64" a="1"/>
  <c r="AK2180" i="64" s="1"/>
  <c r="AK2174" i="64" a="1"/>
  <c r="AK2174" i="64" s="1"/>
  <c r="AK1763" i="64" a="1"/>
  <c r="AK1763" i="64" s="1"/>
  <c r="AK2285" i="64" a="1"/>
  <c r="AK2285" i="64" s="1"/>
  <c r="AK1717" i="64" a="1"/>
  <c r="AK1717" i="64" s="1"/>
  <c r="AK914" i="64" a="1"/>
  <c r="AK914" i="64" s="1"/>
  <c r="AK1739" i="64" a="1"/>
  <c r="AK1739" i="64" s="1"/>
  <c r="AK912" i="64" a="1"/>
  <c r="AK912" i="64" s="1"/>
  <c r="AK2283" i="64" a="1"/>
  <c r="AK2283"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173" i="64" a="1"/>
  <c r="AK1740" i="64" a="1"/>
  <c r="AK1857" i="64" a="1"/>
  <c r="AK1885" i="64" a="1"/>
  <c r="AK2284" i="64" a="1"/>
  <c r="AK1281" i="64" a="1"/>
  <c r="AK1588" i="64" a="1"/>
  <c r="AK1764" i="64" a="1"/>
  <c r="AK2260" i="64" a="1"/>
  <c r="AK1920" i="64" a="1"/>
  <c r="AK1992" i="64" a="1"/>
  <c r="AK937" i="64" a="1"/>
  <c r="AK2028" i="64" a="1"/>
  <c r="BR17" i="1393" l="1"/>
  <c r="BT17" i="1391"/>
  <c r="AK2260" i="64"/>
  <c r="AK1588" i="64"/>
  <c r="AK1281" i="64"/>
  <c r="CK1967" i="64"/>
  <c r="BJ783" i="64"/>
  <c r="BK774" i="64"/>
  <c r="BJ779" i="64"/>
  <c r="BK775" i="64"/>
  <c r="BK777" i="64" s="1"/>
  <c r="BK767" i="64" s="1"/>
  <c r="BK769" i="64" s="1"/>
  <c r="BK770" i="64" s="1"/>
  <c r="AK173" i="64"/>
  <c r="AK2284" i="64"/>
  <c r="AJ1928" i="64"/>
  <c r="AK1885" i="64"/>
  <c r="AK1920" i="64"/>
  <c r="AK1857" i="64"/>
  <c r="AK2028" i="64"/>
  <c r="AK1992" i="64"/>
  <c r="AK1740" i="64"/>
  <c r="AK1764" i="64"/>
  <c r="AK2173" i="64"/>
  <c r="AK937" i="64"/>
  <c r="T1283" i="64"/>
  <c r="AK2627" i="64"/>
  <c r="AL1991" i="64" a="1"/>
  <c r="AL1991" i="64" s="1"/>
  <c r="AL2027" i="64" a="1"/>
  <c r="AL2027" i="64" s="1"/>
  <c r="AL1919" i="64" a="1"/>
  <c r="AL1919" i="64" s="1"/>
  <c r="AL2619" i="64" a="1"/>
  <c r="AL2619" i="64" s="1"/>
  <c r="AL1884" i="64" a="1"/>
  <c r="AL1884" i="64" s="1"/>
  <c r="AL2653" i="64" a="1"/>
  <c r="AL2653" i="64" s="1"/>
  <c r="W134" i="69"/>
  <c r="W135" i="69" s="1"/>
  <c r="W140" i="69" s="1"/>
  <c r="W150" i="69" s="1"/>
  <c r="AL620" i="64" a="1"/>
  <c r="AL620" i="64" s="1"/>
  <c r="AL614" i="64" a="1"/>
  <c r="AL614" i="64" s="1"/>
  <c r="AL2259" i="64" a="1"/>
  <c r="AL2259" i="64" s="1"/>
  <c r="AL2169" i="64" a="1"/>
  <c r="AL2169" i="64" s="1"/>
  <c r="AL1587" i="64" a="1"/>
  <c r="AL1587" i="64" s="1"/>
  <c r="W183" i="69"/>
  <c r="W186" i="69" s="1"/>
  <c r="V192" i="69"/>
  <c r="V200" i="69" s="1"/>
  <c r="V194" i="69"/>
  <c r="V202" i="69" s="1"/>
  <c r="AL936" i="64" a="1"/>
  <c r="AL936" i="64" s="1"/>
  <c r="AL172" i="64" a="1"/>
  <c r="AL172" i="64" s="1"/>
  <c r="AL36" i="64" a="1"/>
  <c r="AL36" i="64" s="1"/>
  <c r="AL171" i="64" a="1"/>
  <c r="AL171" i="64" s="1"/>
  <c r="AL187" i="64" a="1"/>
  <c r="AL187" i="64" s="1"/>
  <c r="AL241" i="64" a="1"/>
  <c r="AL241" i="64" s="1"/>
  <c r="AL188" i="64" a="1"/>
  <c r="AL188" i="64" s="1"/>
  <c r="AL1280" i="64" a="1"/>
  <c r="AL1280" i="64" s="1"/>
  <c r="AL912" i="64" a="1"/>
  <c r="AL912" i="64" s="1"/>
  <c r="AL1717" i="64" a="1"/>
  <c r="AL1717" i="64" s="1"/>
  <c r="AL914" i="64" a="1"/>
  <c r="AL914" i="64" s="1"/>
  <c r="AL2285" i="64" a="1"/>
  <c r="AL2285" i="64" s="1"/>
  <c r="AL1856" i="64" a="1"/>
  <c r="AL1856" i="64" s="1"/>
  <c r="AL2174" i="64" a="1"/>
  <c r="AL2174" i="64" s="1"/>
  <c r="AL1763" i="64" a="1"/>
  <c r="AL1763" i="64" s="1"/>
  <c r="AL1741" i="64" a="1"/>
  <c r="AL1741" i="64" s="1"/>
  <c r="AL1739" i="64" a="1"/>
  <c r="AL1739" i="64" s="1"/>
  <c r="AL2283" i="64" a="1"/>
  <c r="AL2283" i="64" s="1"/>
  <c r="AL2180" i="64" a="1"/>
  <c r="AL2180" i="64" s="1"/>
  <c r="AL1858" i="64" a="1"/>
  <c r="AL1858"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588" i="64" a="1"/>
  <c r="AL2260" i="64" a="1"/>
  <c r="AL1857" i="64" a="1"/>
  <c r="AL2284" i="64" a="1"/>
  <c r="AL1740" i="64" a="1"/>
  <c r="AL937" i="64" a="1"/>
  <c r="AL1281" i="64" a="1"/>
  <c r="AL2173" i="64" a="1"/>
  <c r="AL2028" i="64" a="1"/>
  <c r="AL1920" i="64" a="1"/>
  <c r="AL1764" i="64" a="1"/>
  <c r="AL1992" i="64" a="1"/>
  <c r="AL1885" i="64" a="1"/>
  <c r="BS13" i="1393" l="1"/>
  <c r="BR22" i="1393"/>
  <c r="BR19" i="861" s="1"/>
  <c r="BR18" i="1393"/>
  <c r="BU13" i="1391"/>
  <c r="BT22" i="1391"/>
  <c r="BT18" i="861" s="1"/>
  <c r="BT18" i="1391"/>
  <c r="AL2260" i="64"/>
  <c r="AL1588" i="64"/>
  <c r="AL1281" i="64"/>
  <c r="P1966" i="64"/>
  <c r="P1967" i="64"/>
  <c r="BK771" i="64"/>
  <c r="BL763" i="64"/>
  <c r="BL766" i="64" s="1"/>
  <c r="BK778" i="64"/>
  <c r="BM2495" i="64" a="1"/>
  <c r="BM2495" i="64" s="1"/>
  <c r="AL173" i="64"/>
  <c r="AL2284" i="64"/>
  <c r="AK1928" i="64"/>
  <c r="AL1920" i="64"/>
  <c r="AL2028" i="64"/>
  <c r="AL1992" i="64"/>
  <c r="AL1885" i="64"/>
  <c r="AL1857" i="64"/>
  <c r="AL1740" i="64"/>
  <c r="AL1764" i="64"/>
  <c r="AL2173" i="64"/>
  <c r="AL937" i="64"/>
  <c r="U1283" i="64"/>
  <c r="AL2627" i="64"/>
  <c r="AM2027" i="64" a="1"/>
  <c r="AM2027" i="64" s="1"/>
  <c r="AM1919" i="64" a="1"/>
  <c r="AM1919" i="64" s="1"/>
  <c r="AM1991" i="64" a="1"/>
  <c r="AM1991" i="64" s="1"/>
  <c r="AM2619" i="64" a="1"/>
  <c r="AM2619" i="64" s="1"/>
  <c r="AM1884" i="64" a="1"/>
  <c r="AM1884" i="64" s="1"/>
  <c r="AM2653" i="64" a="1"/>
  <c r="AM2653" i="64" s="1"/>
  <c r="W161" i="69"/>
  <c r="W162" i="69" s="1"/>
  <c r="AM620" i="64" a="1"/>
  <c r="AM620" i="64" s="1"/>
  <c r="AM614" i="64" a="1"/>
  <c r="AM614" i="64" s="1"/>
  <c r="W136" i="69"/>
  <c r="X129" i="69"/>
  <c r="X134" i="69" s="1"/>
  <c r="W142" i="69"/>
  <c r="W152" i="69" s="1"/>
  <c r="AM2259" i="64" a="1"/>
  <c r="AM2259" i="64" s="1"/>
  <c r="V198" i="69"/>
  <c r="AM2169" i="64" a="1"/>
  <c r="AM2169" i="64" s="1"/>
  <c r="AM1587" i="64" a="1"/>
  <c r="AM1587" i="64" s="1"/>
  <c r="AM936" i="64" a="1"/>
  <c r="AM936" i="64" s="1"/>
  <c r="AM171" i="64" a="1"/>
  <c r="AM171" i="64" s="1"/>
  <c r="AM36" i="64" a="1"/>
  <c r="AM36" i="64" s="1"/>
  <c r="AM187" i="64" a="1"/>
  <c r="AM187" i="64" s="1"/>
  <c r="AM241" i="64" a="1"/>
  <c r="AM241" i="64" s="1"/>
  <c r="AM172" i="64" a="1"/>
  <c r="AM172" i="64" s="1"/>
  <c r="AM188" i="64" a="1"/>
  <c r="AM188" i="64" s="1"/>
  <c r="AM1280" i="64" a="1"/>
  <c r="AM1280" i="64" s="1"/>
  <c r="AM912" i="64" a="1"/>
  <c r="AM912" i="64" s="1"/>
  <c r="AM1763" i="64" a="1"/>
  <c r="AM1763" i="64" s="1"/>
  <c r="AM2285" i="64" a="1"/>
  <c r="AM2285" i="64" s="1"/>
  <c r="AM914" i="64" a="1"/>
  <c r="AM914" i="64" s="1"/>
  <c r="AM1741" i="64" a="1"/>
  <c r="AM1741" i="64" s="1"/>
  <c r="AM2174" i="64" a="1"/>
  <c r="AM2174" i="64" s="1"/>
  <c r="AM1858" i="64" a="1"/>
  <c r="AM1858" i="64" s="1"/>
  <c r="AM1739" i="64" a="1"/>
  <c r="AM1739" i="64" s="1"/>
  <c r="AM1717" i="64" a="1"/>
  <c r="AM1717" i="64" s="1"/>
  <c r="AM2283" i="64" a="1"/>
  <c r="AM2283" i="64" s="1"/>
  <c r="AM1856" i="64" a="1"/>
  <c r="AM1856" i="64" s="1"/>
  <c r="AM2180" i="64" a="1"/>
  <c r="AM2180"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284" i="64" a="1"/>
  <c r="AM1764" i="64" a="1"/>
  <c r="AM937" i="64" a="1"/>
  <c r="AM1740" i="64" a="1"/>
  <c r="AM2173" i="64" a="1"/>
  <c r="AM1281" i="64" a="1"/>
  <c r="AM1885" i="64" a="1"/>
  <c r="AM2260" i="64" a="1"/>
  <c r="AM1857" i="64" a="1"/>
  <c r="AM1992" i="64" a="1"/>
  <c r="AM1588" i="64" a="1"/>
  <c r="AM1920" i="64" a="1"/>
  <c r="AM2028" i="64" a="1"/>
  <c r="BS16" i="1393" l="1"/>
  <c r="BS17" i="1393"/>
  <c r="BU16" i="1391"/>
  <c r="AM2260" i="64"/>
  <c r="AM1588" i="64"/>
  <c r="AM1281" i="64"/>
  <c r="BK783" i="64"/>
  <c r="BK779" i="64"/>
  <c r="BL774" i="64"/>
  <c r="BL775" i="64"/>
  <c r="BL777" i="64" s="1"/>
  <c r="BL767" i="64" s="1"/>
  <c r="BL769" i="64" s="1"/>
  <c r="BL770" i="64" s="1"/>
  <c r="AM173" i="64"/>
  <c r="AM2284" i="64"/>
  <c r="AL1928" i="64"/>
  <c r="AM1885" i="64"/>
  <c r="AM1857" i="64"/>
  <c r="AM1920" i="64"/>
  <c r="AM1992" i="64"/>
  <c r="AM2028" i="64"/>
  <c r="AM1740" i="64"/>
  <c r="AM1764" i="64"/>
  <c r="AM2173" i="64"/>
  <c r="AM937" i="64"/>
  <c r="T612" i="64"/>
  <c r="T615" i="64" s="1"/>
  <c r="T2175" i="64"/>
  <c r="V1283" i="64"/>
  <c r="T1590" i="64"/>
  <c r="AM2627" i="64"/>
  <c r="AN2027" i="64" a="1"/>
  <c r="AN2027" i="64" s="1"/>
  <c r="AN1991" i="64" a="1"/>
  <c r="AN1991" i="64" s="1"/>
  <c r="AN1919" i="64" a="1"/>
  <c r="AN1919" i="64" s="1"/>
  <c r="AN2619" i="64" a="1"/>
  <c r="AN2619" i="64" s="1"/>
  <c r="AN1884" i="64" a="1"/>
  <c r="AN1884" i="64" s="1"/>
  <c r="AN2653" i="64" a="1"/>
  <c r="AN2653" i="64" s="1"/>
  <c r="W146" i="69"/>
  <c r="W148" i="69" s="1"/>
  <c r="V115" i="69"/>
  <c r="V118" i="69" s="1"/>
  <c r="V125" i="69" s="1"/>
  <c r="AN620" i="64" a="1"/>
  <c r="AN620" i="64" s="1"/>
  <c r="AN614" i="64" a="1"/>
  <c r="AN614" i="64" s="1"/>
  <c r="X132" i="69"/>
  <c r="X157" i="69" s="1"/>
  <c r="AN2259" i="64" a="1"/>
  <c r="AN2259" i="64" s="1"/>
  <c r="AN2169" i="64" a="1"/>
  <c r="AN2169" i="64" s="1"/>
  <c r="AN1587" i="64" a="1"/>
  <c r="AN1587" i="64" s="1"/>
  <c r="AN936" i="64" a="1"/>
  <c r="AN936" i="64" s="1"/>
  <c r="AN171" i="64" a="1"/>
  <c r="AN171" i="64" s="1"/>
  <c r="AN241" i="64" a="1"/>
  <c r="AN241" i="64" s="1"/>
  <c r="AN187" i="64" a="1"/>
  <c r="AN187" i="64" s="1"/>
  <c r="AN36" i="64" a="1"/>
  <c r="AN36" i="64" s="1"/>
  <c r="AN172" i="64" a="1"/>
  <c r="AN172" i="64" s="1"/>
  <c r="AN188" i="64" a="1"/>
  <c r="AN188" i="64" s="1"/>
  <c r="AN1280" i="64" a="1"/>
  <c r="AN1280" i="64" s="1"/>
  <c r="AN914" i="64" a="1"/>
  <c r="AN914" i="64" s="1"/>
  <c r="AN1717" i="64" a="1"/>
  <c r="AN1717" i="64" s="1"/>
  <c r="AN1739" i="64" a="1"/>
  <c r="AN1739" i="64" s="1"/>
  <c r="AN1763" i="64" a="1"/>
  <c r="AN1763" i="64" s="1"/>
  <c r="AN2285" i="64" a="1"/>
  <c r="AN2285" i="64" s="1"/>
  <c r="AN2283" i="64" a="1"/>
  <c r="AN2283" i="64" s="1"/>
  <c r="AN2174" i="64" a="1"/>
  <c r="AN2174" i="64" s="1"/>
  <c r="AN1858" i="64" a="1"/>
  <c r="AN1858" i="64" s="1"/>
  <c r="AN1741" i="64" a="1"/>
  <c r="AN1741" i="64" s="1"/>
  <c r="AN912" i="64" a="1"/>
  <c r="AN912" i="64" s="1"/>
  <c r="AN1856" i="64" a="1"/>
  <c r="AN1856" i="64" s="1"/>
  <c r="AN2180" i="64" a="1"/>
  <c r="AN2180"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857" i="64" a="1"/>
  <c r="AN1281" i="64" a="1"/>
  <c r="AN1992" i="64" a="1"/>
  <c r="AN2173" i="64" a="1"/>
  <c r="AN1740" i="64" a="1"/>
  <c r="AN1885" i="64" a="1"/>
  <c r="AN2284" i="64" a="1"/>
  <c r="AN1764" i="64" a="1"/>
  <c r="AN1920" i="64" a="1"/>
  <c r="AN1588" i="64" a="1"/>
  <c r="AN2260" i="64" a="1"/>
  <c r="AN937" i="64" a="1"/>
  <c r="AN2028" i="64" a="1"/>
  <c r="BT13" i="1393" l="1"/>
  <c r="BS22" i="1393"/>
  <c r="BS19" i="861" s="1"/>
  <c r="BS18" i="1393"/>
  <c r="BU17" i="1391"/>
  <c r="BV13" i="1391"/>
  <c r="BU22" i="1391"/>
  <c r="BU18" i="861" s="1"/>
  <c r="BU18" i="1391"/>
  <c r="T616" i="64"/>
  <c r="AN2260" i="64"/>
  <c r="AN1588" i="64"/>
  <c r="AN1281" i="64"/>
  <c r="BL771" i="64"/>
  <c r="BM763" i="64"/>
  <c r="BM766" i="64" s="1"/>
  <c r="BL778" i="64"/>
  <c r="AN173" i="64"/>
  <c r="AN2284" i="64"/>
  <c r="AM1928" i="64"/>
  <c r="AN1857" i="64"/>
  <c r="AN1920" i="64"/>
  <c r="AN1992" i="64"/>
  <c r="AN2028" i="64"/>
  <c r="AN1885" i="64"/>
  <c r="AN1740" i="64"/>
  <c r="AN1764" i="64"/>
  <c r="AN2173" i="64"/>
  <c r="AN937" i="64"/>
  <c r="T838" i="64"/>
  <c r="K838" i="64" s="1"/>
  <c r="W1283" i="64"/>
  <c r="U1590" i="64"/>
  <c r="AN2627" i="64"/>
  <c r="AO2027" i="64" a="1"/>
  <c r="AO2027" i="64" s="1"/>
  <c r="AO1991" i="64" a="1"/>
  <c r="AO1991" i="64" s="1"/>
  <c r="AO1919" i="64" a="1"/>
  <c r="AO1919" i="64" s="1"/>
  <c r="AO2619" i="64" a="1"/>
  <c r="AO2619" i="64" s="1"/>
  <c r="AO1884" i="64" a="1"/>
  <c r="AO1884" i="64" s="1"/>
  <c r="AO2653" i="64" a="1"/>
  <c r="AO2653" i="64" s="1"/>
  <c r="AO620" i="64" a="1"/>
  <c r="AO620" i="64" s="1"/>
  <c r="AO614" i="64" a="1"/>
  <c r="AO614" i="64" s="1"/>
  <c r="X135" i="69"/>
  <c r="X136" i="69" s="1"/>
  <c r="AO2259" i="64" a="1"/>
  <c r="AO2259" i="64" s="1"/>
  <c r="AO2169" i="64" a="1"/>
  <c r="AO2169" i="64" s="1"/>
  <c r="AO1587" i="64" a="1"/>
  <c r="AO1587" i="64" s="1"/>
  <c r="AO936" i="64" a="1"/>
  <c r="AO936" i="64" s="1"/>
  <c r="AO241" i="64" a="1"/>
  <c r="AO241" i="64" s="1"/>
  <c r="AO171" i="64" a="1"/>
  <c r="AO171" i="64" s="1"/>
  <c r="AO187" i="64" a="1"/>
  <c r="AO187" i="64" s="1"/>
  <c r="AO172" i="64" a="1"/>
  <c r="AO172" i="64" s="1"/>
  <c r="AO36" i="64" a="1"/>
  <c r="AO36" i="64" s="1"/>
  <c r="AO188" i="64" a="1"/>
  <c r="AO188" i="64" s="1"/>
  <c r="AO1280" i="64" a="1"/>
  <c r="AO1280" i="64" s="1"/>
  <c r="AO1858" i="64" a="1"/>
  <c r="AO1858" i="64" s="1"/>
  <c r="AO1741" i="64" a="1"/>
  <c r="AO1741" i="64" s="1"/>
  <c r="AO2180" i="64" a="1"/>
  <c r="AO2180" i="64" s="1"/>
  <c r="AO1856" i="64" a="1"/>
  <c r="AO1856" i="64" s="1"/>
  <c r="AO1739" i="64" a="1"/>
  <c r="AO1739" i="64" s="1"/>
  <c r="AO2174" i="64" a="1"/>
  <c r="AO2174" i="64" s="1"/>
  <c r="AO1763" i="64" a="1"/>
  <c r="AO1763" i="64" s="1"/>
  <c r="AO1717" i="64" a="1"/>
  <c r="AO1717" i="64" s="1"/>
  <c r="AO914" i="64" a="1"/>
  <c r="AO914" i="64" s="1"/>
  <c r="AO2285" i="64" a="1"/>
  <c r="AO2285" i="64" s="1"/>
  <c r="AO912" i="64" a="1"/>
  <c r="AO912" i="64" s="1"/>
  <c r="AO2283" i="64" a="1"/>
  <c r="AO2283"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2173" i="64" a="1"/>
  <c r="AO1764" i="64" a="1"/>
  <c r="AO1588" i="64" a="1"/>
  <c r="AO1857" i="64" a="1"/>
  <c r="AO2260" i="64" a="1"/>
  <c r="AO2284" i="64" a="1"/>
  <c r="AO2028" i="64" a="1"/>
  <c r="AO1992" i="64" a="1"/>
  <c r="AO1920" i="64" a="1"/>
  <c r="AO1740" i="64" a="1"/>
  <c r="AO937" i="64" a="1"/>
  <c r="AO1885" i="64" a="1"/>
  <c r="AO1281" i="64" a="1"/>
  <c r="BT16" i="1393" l="1"/>
  <c r="BV16" i="1391"/>
  <c r="T621" i="64"/>
  <c r="U612" i="64"/>
  <c r="U615" i="64" s="1"/>
  <c r="T617" i="64"/>
  <c r="AO2260" i="64"/>
  <c r="AO1588" i="64"/>
  <c r="AO1281" i="64"/>
  <c r="BL779" i="64"/>
  <c r="BM774" i="64"/>
  <c r="BL783" i="64"/>
  <c r="BM775" i="64"/>
  <c r="BM777" i="64" s="1"/>
  <c r="BM767" i="64" s="1"/>
  <c r="BM769" i="64" s="1"/>
  <c r="BM770" i="64" s="1"/>
  <c r="BN2495" i="64" a="1"/>
  <c r="BN2495" i="64" s="1"/>
  <c r="AO173" i="64"/>
  <c r="AO2284" i="64"/>
  <c r="AN1928" i="64"/>
  <c r="AO1920" i="64"/>
  <c r="AO1885" i="64"/>
  <c r="AO1857" i="64"/>
  <c r="AO1992" i="64"/>
  <c r="AO2028" i="64"/>
  <c r="AO1740" i="64"/>
  <c r="AO1764" i="64"/>
  <c r="AO2173" i="64"/>
  <c r="AO937" i="64"/>
  <c r="X1283" i="64"/>
  <c r="V1590" i="64"/>
  <c r="U2175" i="64"/>
  <c r="AP2027" i="64" a="1"/>
  <c r="AP2027" i="64" s="1"/>
  <c r="AP1991" i="64" a="1"/>
  <c r="AP1991" i="64" s="1"/>
  <c r="AP1919" i="64" a="1"/>
  <c r="AP1919" i="64" s="1"/>
  <c r="AO2627" i="64"/>
  <c r="AP2619" i="64" a="1"/>
  <c r="AP2619" i="64" s="1"/>
  <c r="AP1884" i="64" a="1"/>
  <c r="AP1884" i="64" s="1"/>
  <c r="AP2653" i="64" a="1"/>
  <c r="AP2653" i="64" s="1"/>
  <c r="AP620" i="64" a="1"/>
  <c r="AP620" i="64" s="1"/>
  <c r="AP614" i="64" a="1"/>
  <c r="AP614" i="64" s="1"/>
  <c r="X140" i="69"/>
  <c r="X150" i="69" s="1"/>
  <c r="Y129" i="69"/>
  <c r="Y134" i="69" s="1"/>
  <c r="X142" i="69"/>
  <c r="X146" i="69" s="1"/>
  <c r="X148" i="69" s="1"/>
  <c r="AP2259" i="64" a="1"/>
  <c r="AP2259" i="64" s="1"/>
  <c r="W117" i="69"/>
  <c r="W118" i="69" s="1"/>
  <c r="W125" i="69" s="1"/>
  <c r="AP2169" i="64" a="1"/>
  <c r="AP2169" i="64" s="1"/>
  <c r="AP1587" i="64" a="1"/>
  <c r="AP1587" i="64" s="1"/>
  <c r="AP936" i="64" a="1"/>
  <c r="AP936" i="64" s="1"/>
  <c r="AP187" i="64" a="1"/>
  <c r="AP187" i="64" s="1"/>
  <c r="AP241" i="64" a="1"/>
  <c r="AP241" i="64" s="1"/>
  <c r="AP36" i="64" a="1"/>
  <c r="AP36" i="64" s="1"/>
  <c r="AP172" i="64" a="1"/>
  <c r="AP172" i="64" s="1"/>
  <c r="AP171" i="64" a="1"/>
  <c r="AP171" i="64" s="1"/>
  <c r="AP188" i="64" a="1"/>
  <c r="AP188" i="64" s="1"/>
  <c r="AP1280" i="64" a="1"/>
  <c r="AP1280" i="64" s="1"/>
  <c r="AP912" i="64" a="1"/>
  <c r="AP912" i="64" s="1"/>
  <c r="AP2285" i="64" a="1"/>
  <c r="AP2285" i="64" s="1"/>
  <c r="AP1717" i="64" a="1"/>
  <c r="AP1717" i="64" s="1"/>
  <c r="AP914" i="64" a="1"/>
  <c r="AP914" i="64" s="1"/>
  <c r="AP1856" i="64" a="1"/>
  <c r="AP1856" i="64" s="1"/>
  <c r="AP2174" i="64" a="1"/>
  <c r="AP2174" i="64" s="1"/>
  <c r="AP1763" i="64" a="1"/>
  <c r="AP1763" i="64" s="1"/>
  <c r="AP2283" i="64" a="1"/>
  <c r="AP2283" i="64" s="1"/>
  <c r="AP1739" i="64" a="1"/>
  <c r="AP1739" i="64" s="1"/>
  <c r="AP2180" i="64" a="1"/>
  <c r="AP2180" i="64" s="1"/>
  <c r="AP1858" i="64" a="1"/>
  <c r="AP1858" i="64" s="1"/>
  <c r="AP1741" i="64" a="1"/>
  <c r="AP1741"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885" i="64" a="1"/>
  <c r="AP1857" i="64" a="1"/>
  <c r="AP1740" i="64" a="1"/>
  <c r="AP2260" i="64" a="1"/>
  <c r="AP1764" i="64" a="1"/>
  <c r="AP2284" i="64" a="1"/>
  <c r="AP2173" i="64" a="1"/>
  <c r="AP1281" i="64" a="1"/>
  <c r="AP937" i="64" a="1"/>
  <c r="AP2028" i="64" a="1"/>
  <c r="AP1588" i="64" a="1"/>
  <c r="AP1992" i="64" a="1"/>
  <c r="AP1920" i="64" a="1"/>
  <c r="BT17" i="1393" l="1"/>
  <c r="BV17" i="1391"/>
  <c r="U616" i="64"/>
  <c r="AP2260" i="64"/>
  <c r="L2260" i="64" s="1"/>
  <c r="AP1588" i="64"/>
  <c r="L1588" i="64" s="1"/>
  <c r="AP1281" i="64"/>
  <c r="J2367" i="64"/>
  <c r="BM771" i="64"/>
  <c r="BN763" i="64"/>
  <c r="BN766" i="64" s="1"/>
  <c r="BM778" i="64"/>
  <c r="AP173" i="64"/>
  <c r="AP2284" i="64"/>
  <c r="AO1928" i="64"/>
  <c r="AP1857" i="64"/>
  <c r="AP1885" i="64"/>
  <c r="L1885" i="64" s="1"/>
  <c r="AP1920" i="64"/>
  <c r="AP1992" i="64"/>
  <c r="L1992" i="64" s="1"/>
  <c r="AP2028" i="64"/>
  <c r="AP1740" i="64"/>
  <c r="L1740" i="64" s="1"/>
  <c r="AP1764" i="64"/>
  <c r="AP2173" i="64"/>
  <c r="L1281" i="64"/>
  <c r="AP937" i="64"/>
  <c r="T841" i="64"/>
  <c r="T839" i="64" s="1"/>
  <c r="U838" i="64"/>
  <c r="U841" i="64"/>
  <c r="V838" i="64"/>
  <c r="Y1283" i="64"/>
  <c r="W1590" i="64"/>
  <c r="AP2627" i="64"/>
  <c r="L2627" i="64" s="1"/>
  <c r="AQ2027" i="64" a="1"/>
  <c r="AQ2027" i="64" s="1"/>
  <c r="AQ1991" i="64" a="1"/>
  <c r="AQ1991" i="64" s="1"/>
  <c r="AQ1919" i="64" a="1"/>
  <c r="AQ1919" i="64" s="1"/>
  <c r="AQ2619" i="64" a="1"/>
  <c r="AQ2619" i="64" s="1"/>
  <c r="AQ1884" i="64" a="1"/>
  <c r="AQ1884" i="64" s="1"/>
  <c r="AQ2653" i="64" a="1"/>
  <c r="AQ2653" i="64" s="1"/>
  <c r="X152" i="69"/>
  <c r="AQ620" i="64" a="1"/>
  <c r="AQ620" i="64" s="1"/>
  <c r="AQ614" i="64" a="1"/>
  <c r="AQ614" i="64" s="1"/>
  <c r="Y132" i="69"/>
  <c r="Y157" i="69" s="1"/>
  <c r="AK17" i="69"/>
  <c r="AK18" i="69" s="1"/>
  <c r="AQ2259" i="64" a="1"/>
  <c r="AQ2259" i="64" s="1"/>
  <c r="AQ2169" i="64" a="1"/>
  <c r="AQ2169" i="64" s="1"/>
  <c r="AQ1587" i="64" a="1"/>
  <c r="AQ1587" i="64" s="1"/>
  <c r="W123" i="69"/>
  <c r="X112" i="69"/>
  <c r="X117" i="69" s="1"/>
  <c r="W119" i="69"/>
  <c r="AQ936" i="64" a="1"/>
  <c r="AQ936" i="64" s="1"/>
  <c r="AQ187" i="64" a="1"/>
  <c r="AQ187" i="64" s="1"/>
  <c r="AQ172" i="64" a="1"/>
  <c r="AQ172" i="64" s="1"/>
  <c r="AQ36" i="64" a="1"/>
  <c r="AQ36" i="64" s="1"/>
  <c r="AQ241" i="64" a="1"/>
  <c r="AQ241" i="64" s="1"/>
  <c r="AQ171" i="64" a="1"/>
  <c r="AQ171" i="64" s="1"/>
  <c r="AQ188" i="64" a="1"/>
  <c r="AQ188" i="64" s="1"/>
  <c r="AQ1280" i="64" a="1"/>
  <c r="AQ1280" i="64" s="1"/>
  <c r="AQ1856" i="64" a="1"/>
  <c r="AQ1856" i="64" s="1"/>
  <c r="AQ2180" i="64" a="1"/>
  <c r="AQ2180" i="64" s="1"/>
  <c r="AQ1763" i="64" a="1"/>
  <c r="AQ1763" i="64" s="1"/>
  <c r="AQ2285" i="64" a="1"/>
  <c r="AQ2285" i="64" s="1"/>
  <c r="AQ1858" i="64" a="1"/>
  <c r="AQ1858" i="64" s="1"/>
  <c r="AQ2174" i="64" a="1"/>
  <c r="AQ2174" i="64" s="1"/>
  <c r="AQ912" i="64" a="1"/>
  <c r="AQ912" i="64" s="1"/>
  <c r="AQ1739" i="64" a="1"/>
  <c r="AQ1739" i="64" s="1"/>
  <c r="AQ1717" i="64" a="1"/>
  <c r="AQ1717" i="64" s="1"/>
  <c r="AQ1741" i="64" a="1"/>
  <c r="AQ1741" i="64" s="1"/>
  <c r="AQ2283" i="64" a="1"/>
  <c r="AQ2283" i="64" s="1"/>
  <c r="AQ914" i="64" a="1"/>
  <c r="AQ91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920" i="64" a="1"/>
  <c r="AQ1740" i="64" a="1"/>
  <c r="AQ1992" i="64" a="1"/>
  <c r="AQ2028" i="64" a="1"/>
  <c r="AQ1885" i="64" a="1"/>
  <c r="AQ1857" i="64" a="1"/>
  <c r="AQ2260" i="64" a="1"/>
  <c r="AQ2284" i="64" a="1"/>
  <c r="AQ2173" i="64" a="1"/>
  <c r="AQ937" i="64" a="1"/>
  <c r="AQ1281" i="64" a="1"/>
  <c r="AQ1764" i="64" a="1"/>
  <c r="AQ1588" i="64" a="1"/>
  <c r="BU13" i="1393" l="1"/>
  <c r="BT22" i="1393"/>
  <c r="BT19" i="861" s="1"/>
  <c r="BT18" i="1393"/>
  <c r="BW13" i="1391"/>
  <c r="BV22" i="1391"/>
  <c r="BV18" i="861" s="1"/>
  <c r="BV18" i="1391"/>
  <c r="U621" i="64"/>
  <c r="V612" i="64"/>
  <c r="V615" i="64" s="1"/>
  <c r="U617" i="64"/>
  <c r="AQ2260" i="64"/>
  <c r="AQ1588" i="64"/>
  <c r="AQ1281" i="64"/>
  <c r="BM783" i="64"/>
  <c r="BM779" i="64"/>
  <c r="BN774" i="64"/>
  <c r="BN775" i="64"/>
  <c r="BN777" i="64" s="1"/>
  <c r="BN767" i="64" s="1"/>
  <c r="BN769" i="64" s="1"/>
  <c r="BN770" i="64" s="1"/>
  <c r="AQ173" i="64"/>
  <c r="AQ2284" i="64"/>
  <c r="AP1928" i="64"/>
  <c r="L1928" i="64" s="1"/>
  <c r="AQ1885" i="64"/>
  <c r="AQ1857" i="64"/>
  <c r="AQ1920" i="64"/>
  <c r="AQ1992" i="64"/>
  <c r="AQ2028" i="64"/>
  <c r="AQ1740" i="64"/>
  <c r="AQ1764" i="64"/>
  <c r="AQ2173" i="64"/>
  <c r="AQ937" i="64"/>
  <c r="V841" i="64"/>
  <c r="V839" i="64" s="1"/>
  <c r="U839" i="64"/>
  <c r="T843" i="64"/>
  <c r="Z1283" i="64"/>
  <c r="X1590" i="64"/>
  <c r="T2262" i="64"/>
  <c r="V2175" i="64"/>
  <c r="AQ2627" i="64"/>
  <c r="AR2027" i="64" a="1"/>
  <c r="AR2027" i="64" s="1"/>
  <c r="AR1991" i="64" a="1"/>
  <c r="AR1991" i="64" s="1"/>
  <c r="AR1919" i="64" a="1"/>
  <c r="AR1919" i="64" s="1"/>
  <c r="AR2619" i="64" a="1"/>
  <c r="AR2619" i="64" s="1"/>
  <c r="AR1884" i="64" a="1"/>
  <c r="AR1884" i="64" s="1"/>
  <c r="AR2653" i="64" a="1"/>
  <c r="AR2653" i="64" s="1"/>
  <c r="AR614" i="64" a="1"/>
  <c r="AR614" i="64" s="1"/>
  <c r="AR620" i="64" a="1"/>
  <c r="AR620" i="64" s="1"/>
  <c r="Y135" i="69"/>
  <c r="Y142" i="69" s="1"/>
  <c r="X115" i="69"/>
  <c r="X118" i="69" s="1"/>
  <c r="X123" i="69" s="1"/>
  <c r="AR2259" i="64" a="1"/>
  <c r="AR2259" i="64" s="1"/>
  <c r="AR2169" i="64" a="1"/>
  <c r="AR2169" i="64" s="1"/>
  <c r="AR1587" i="64" a="1"/>
  <c r="AR1587" i="64" s="1"/>
  <c r="AR936" i="64" a="1"/>
  <c r="AR936" i="64" s="1"/>
  <c r="AR36" i="64" a="1"/>
  <c r="AR36" i="64" s="1"/>
  <c r="AR187" i="64" a="1"/>
  <c r="AR187" i="64" s="1"/>
  <c r="AR172" i="64" a="1"/>
  <c r="AR172" i="64" s="1"/>
  <c r="AR241" i="64" a="1"/>
  <c r="AR241" i="64" s="1"/>
  <c r="AR171" i="64" a="1"/>
  <c r="AR171" i="64" s="1"/>
  <c r="AR188" i="64" a="1"/>
  <c r="AR188" i="64" s="1"/>
  <c r="AR1280" i="64" a="1"/>
  <c r="AR1280" i="64" s="1"/>
  <c r="AR1858" i="64" a="1"/>
  <c r="AR1858" i="64" s="1"/>
  <c r="AR1739" i="64" a="1"/>
  <c r="AR1739" i="64" s="1"/>
  <c r="AR2174" i="64" a="1"/>
  <c r="AR2174" i="64" s="1"/>
  <c r="AR1856" i="64" a="1"/>
  <c r="AR1856" i="64" s="1"/>
  <c r="AR2180" i="64" a="1"/>
  <c r="AR2180" i="64" s="1"/>
  <c r="AR912" i="64" a="1"/>
  <c r="AR912" i="64" s="1"/>
  <c r="AR914" i="64" a="1"/>
  <c r="AR914" i="64" s="1"/>
  <c r="AR2285" i="64" a="1"/>
  <c r="AR2285" i="64" s="1"/>
  <c r="AR1717" i="64" a="1"/>
  <c r="AR1717" i="64" s="1"/>
  <c r="AR2283" i="64" a="1"/>
  <c r="AR2283" i="64" s="1"/>
  <c r="AR1763" i="64" a="1"/>
  <c r="AR1763" i="64" s="1"/>
  <c r="AR1741" i="64" a="1"/>
  <c r="AR1741"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920" i="64" a="1"/>
  <c r="AR2173" i="64" a="1"/>
  <c r="AR1740" i="64" a="1"/>
  <c r="AR1857" i="64" a="1"/>
  <c r="AR2284" i="64" a="1"/>
  <c r="AR1281" i="64" a="1"/>
  <c r="AR1764" i="64" a="1"/>
  <c r="AR1885" i="64" a="1"/>
  <c r="AR1992" i="64" a="1"/>
  <c r="AR2028" i="64" a="1"/>
  <c r="AR2260" i="64" a="1"/>
  <c r="AR1588" i="64" a="1"/>
  <c r="AR937" i="64" a="1"/>
  <c r="BU16" i="1393" l="1"/>
  <c r="BW16" i="1391"/>
  <c r="V616" i="64"/>
  <c r="AR2260" i="64"/>
  <c r="AR1588" i="64"/>
  <c r="AR1281" i="64"/>
  <c r="BN771" i="64"/>
  <c r="N770" i="64"/>
  <c r="O763" i="64" s="1"/>
  <c r="BO763" i="64"/>
  <c r="BN778" i="64"/>
  <c r="BO2495" i="64" a="1"/>
  <c r="BO2495" i="64" s="1"/>
  <c r="AR173" i="64"/>
  <c r="AR2284" i="64"/>
  <c r="AQ1928" i="64"/>
  <c r="AR2028" i="64"/>
  <c r="AR1857" i="64"/>
  <c r="AR1920" i="64"/>
  <c r="AR1885" i="64"/>
  <c r="AR1992" i="64"/>
  <c r="AR1740" i="64"/>
  <c r="AR1764" i="64"/>
  <c r="AR2173" i="64"/>
  <c r="AR937" i="64"/>
  <c r="W838" i="64"/>
  <c r="U843" i="64"/>
  <c r="V843" i="64"/>
  <c r="AA1283" i="64"/>
  <c r="Z1590" i="64"/>
  <c r="Y1590" i="64"/>
  <c r="AR2627" i="64"/>
  <c r="AS2027" i="64" a="1"/>
  <c r="AS2027" i="64" s="1"/>
  <c r="AS1991" i="64" a="1"/>
  <c r="AS1991" i="64" s="1"/>
  <c r="AS1919" i="64" a="1"/>
  <c r="AS1919" i="64" s="1"/>
  <c r="AS2619" i="64" a="1"/>
  <c r="AS2619" i="64" s="1"/>
  <c r="AS1884" i="64" a="1"/>
  <c r="AS1884" i="64" s="1"/>
  <c r="AS2653" i="64" a="1"/>
  <c r="AS2653" i="64" s="1"/>
  <c r="Y136" i="69"/>
  <c r="Z129" i="69"/>
  <c r="Z134" i="69" s="1"/>
  <c r="Y140" i="69"/>
  <c r="Y150" i="69" s="1"/>
  <c r="AS620" i="64" a="1"/>
  <c r="AS620" i="64" s="1"/>
  <c r="AS614" i="64" a="1"/>
  <c r="AS614" i="64" s="1"/>
  <c r="Y152" i="69"/>
  <c r="Y146" i="69"/>
  <c r="Y148" i="69" s="1"/>
  <c r="AS2259" i="64" a="1"/>
  <c r="AS2259" i="64" s="1"/>
  <c r="AS2169" i="64" a="1"/>
  <c r="AS2169" i="64" s="1"/>
  <c r="AS1587" i="64" a="1"/>
  <c r="AS1587" i="64" s="1"/>
  <c r="AS936" i="64" a="1"/>
  <c r="AS936" i="64" s="1"/>
  <c r="AS172" i="64" a="1"/>
  <c r="AS172" i="64" s="1"/>
  <c r="AS241" i="64" a="1"/>
  <c r="AS241" i="64" s="1"/>
  <c r="AS187" i="64" a="1"/>
  <c r="AS187" i="64" s="1"/>
  <c r="AS36" i="64" a="1"/>
  <c r="AS36" i="64" s="1"/>
  <c r="AS171" i="64" a="1"/>
  <c r="AS171" i="64" s="1"/>
  <c r="AS188" i="64" a="1"/>
  <c r="AS188" i="64" s="1"/>
  <c r="Y112" i="69"/>
  <c r="Y115" i="69" s="1"/>
  <c r="X119" i="69"/>
  <c r="X125" i="69"/>
  <c r="AS1280" i="64" a="1"/>
  <c r="AS1280" i="64" s="1"/>
  <c r="AS1763" i="64" a="1"/>
  <c r="AS1763" i="64" s="1"/>
  <c r="AS2285" i="64" a="1"/>
  <c r="AS2285" i="64" s="1"/>
  <c r="AS1717" i="64" a="1"/>
  <c r="AS1717" i="64" s="1"/>
  <c r="AS912" i="64" a="1"/>
  <c r="AS912" i="64" s="1"/>
  <c r="AS2180" i="64" a="1"/>
  <c r="AS2180" i="64" s="1"/>
  <c r="AS914" i="64" a="1"/>
  <c r="AS914" i="64" s="1"/>
  <c r="AS1856" i="64" a="1"/>
  <c r="AS1856" i="64" s="1"/>
  <c r="AS2283" i="64" a="1"/>
  <c r="AS2283" i="64" s="1"/>
  <c r="AS1858" i="64" a="1"/>
  <c r="AS1858" i="64" s="1"/>
  <c r="AS1739" i="64" a="1"/>
  <c r="AS1739" i="64" s="1"/>
  <c r="AS2174" i="64" a="1"/>
  <c r="AS2174" i="64" s="1"/>
  <c r="AS1741" i="64" a="1"/>
  <c r="AS1741"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284" i="64" a="1"/>
  <c r="AS1857" i="64" a="1"/>
  <c r="AS1920" i="64" a="1"/>
  <c r="AS1740" i="64" a="1"/>
  <c r="AS1764" i="64" a="1"/>
  <c r="AS2173" i="64" a="1"/>
  <c r="AS1885" i="64" a="1"/>
  <c r="AS1281" i="64" a="1"/>
  <c r="AS937" i="64" a="1"/>
  <c r="AS2260" i="64" a="1"/>
  <c r="AS1992" i="64" a="1"/>
  <c r="AS2028" i="64" a="1"/>
  <c r="AS1588" i="64" a="1"/>
  <c r="BU17" i="1393" l="1"/>
  <c r="BW17" i="1391"/>
  <c r="V621" i="64"/>
  <c r="V617" i="64"/>
  <c r="W612" i="64"/>
  <c r="W615" i="64" s="1"/>
  <c r="AS2260" i="64"/>
  <c r="AS1588" i="64"/>
  <c r="AS1281" i="64"/>
  <c r="BN783" i="64"/>
  <c r="BN779" i="64"/>
  <c r="BO774" i="64"/>
  <c r="N778" i="64"/>
  <c r="O774" i="64" s="1"/>
  <c r="BO766" i="64"/>
  <c r="AS173" i="64"/>
  <c r="AS2284" i="64"/>
  <c r="AR1928" i="64"/>
  <c r="AS1885" i="64"/>
  <c r="AS1857" i="64"/>
  <c r="AS1920" i="64"/>
  <c r="AS2028" i="64"/>
  <c r="AS1992" i="64"/>
  <c r="AS1740" i="64"/>
  <c r="AS1764" i="64"/>
  <c r="AS2173" i="64"/>
  <c r="AS937" i="64"/>
  <c r="W841" i="64"/>
  <c r="X838" i="64"/>
  <c r="AB1283" i="64"/>
  <c r="AA1590" i="64"/>
  <c r="W2175" i="64"/>
  <c r="U2262" i="64"/>
  <c r="AS2627" i="64"/>
  <c r="AT2027" i="64" a="1"/>
  <c r="AT2027" i="64" s="1"/>
  <c r="AT1991" i="64" a="1"/>
  <c r="AT1991" i="64" s="1"/>
  <c r="AT1919" i="64" a="1"/>
  <c r="AT1919" i="64" s="1"/>
  <c r="AT2619" i="64" a="1"/>
  <c r="AT2619" i="64" s="1"/>
  <c r="AT1884" i="64" a="1"/>
  <c r="AT1884" i="64" s="1"/>
  <c r="AT2653" i="64" a="1"/>
  <c r="AT2653" i="64" s="1"/>
  <c r="Z132" i="69"/>
  <c r="Z157" i="69" s="1"/>
  <c r="AT620" i="64" a="1"/>
  <c r="AT620" i="64" s="1"/>
  <c r="AT614" i="64" a="1"/>
  <c r="AT614" i="64" s="1"/>
  <c r="AN17" i="69"/>
  <c r="AN18" i="69" s="1"/>
  <c r="Y117" i="69"/>
  <c r="Y118" i="69" s="1"/>
  <c r="Y123" i="69" s="1"/>
  <c r="AT2259" i="64" a="1"/>
  <c r="AT2259" i="64" s="1"/>
  <c r="AT2169" i="64" a="1"/>
  <c r="AT2169" i="64" s="1"/>
  <c r="AT1587" i="64" a="1"/>
  <c r="AT1587" i="64" s="1"/>
  <c r="AT936" i="64" a="1"/>
  <c r="AT936" i="64" s="1"/>
  <c r="AT241" i="64" a="1"/>
  <c r="AT241" i="64" s="1"/>
  <c r="AT172" i="64" a="1"/>
  <c r="AT172" i="64" s="1"/>
  <c r="AT187" i="64" a="1"/>
  <c r="AT187" i="64" s="1"/>
  <c r="AT171" i="64" a="1"/>
  <c r="AT171" i="64" s="1"/>
  <c r="AT36" i="64" a="1"/>
  <c r="AT36" i="64" s="1"/>
  <c r="AT188" i="64" a="1"/>
  <c r="AT188" i="64" s="1"/>
  <c r="Y167" i="69"/>
  <c r="Y177" i="69" s="1"/>
  <c r="Y169" i="69"/>
  <c r="Y179" i="69" s="1"/>
  <c r="AT1280" i="64" a="1"/>
  <c r="AT1280" i="64" s="1"/>
  <c r="AT1763" i="64" a="1"/>
  <c r="AT1763" i="64" s="1"/>
  <c r="AT1739" i="64" a="1"/>
  <c r="AT1739" i="64" s="1"/>
  <c r="AT2283" i="64" a="1"/>
  <c r="AT2283" i="64" s="1"/>
  <c r="AT1858" i="64" a="1"/>
  <c r="AT1858" i="64" s="1"/>
  <c r="AT1741" i="64" a="1"/>
  <c r="AT1741" i="64" s="1"/>
  <c r="AT2180" i="64" a="1"/>
  <c r="AT2180" i="64" s="1"/>
  <c r="AT912" i="64" a="1"/>
  <c r="AT912" i="64" s="1"/>
  <c r="AT2174" i="64" a="1"/>
  <c r="AT2174" i="64" s="1"/>
  <c r="AT914" i="64" a="1"/>
  <c r="AT914" i="64" s="1"/>
  <c r="AT2285" i="64" a="1"/>
  <c r="AT2285" i="64" s="1"/>
  <c r="AT1717" i="64" a="1"/>
  <c r="AT1717" i="64" s="1"/>
  <c r="AT1856" i="64" a="1"/>
  <c r="AT1856"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284" i="64" a="1"/>
  <c r="AT1920" i="64" a="1"/>
  <c r="AT1885" i="64" a="1"/>
  <c r="AT1992" i="64" a="1"/>
  <c r="AT1740" i="64" a="1"/>
  <c r="AT937" i="64" a="1"/>
  <c r="AT2028" i="64" a="1"/>
  <c r="AT1764" i="64" a="1"/>
  <c r="AT1857" i="64" a="1"/>
  <c r="AT2173" i="64" a="1"/>
  <c r="AT1588" i="64" a="1"/>
  <c r="AT2260" i="64" a="1"/>
  <c r="AT1281" i="64" a="1"/>
  <c r="BV13" i="1393" l="1"/>
  <c r="BU22" i="1393"/>
  <c r="BU19" i="861" s="1"/>
  <c r="BU18" i="1393"/>
  <c r="BX13" i="1391"/>
  <c r="BW22" i="1391"/>
  <c r="BW18" i="861" s="1"/>
  <c r="BW18" i="1391"/>
  <c r="W616" i="64"/>
  <c r="AT2260" i="64"/>
  <c r="AT1588" i="64"/>
  <c r="AT1281" i="64"/>
  <c r="BO775" i="64"/>
  <c r="AT173" i="64"/>
  <c r="AT2284" i="64"/>
  <c r="AS1928" i="64"/>
  <c r="W839" i="64"/>
  <c r="W843" i="64" s="1"/>
  <c r="AT2028" i="64"/>
  <c r="AT1885" i="64"/>
  <c r="AT1920" i="64"/>
  <c r="AT1992" i="64"/>
  <c r="AT1857" i="64"/>
  <c r="AT1740" i="64"/>
  <c r="AT1764" i="64"/>
  <c r="AT2173" i="64"/>
  <c r="AT937" i="64"/>
  <c r="AC1283" i="64"/>
  <c r="AT2627" i="64"/>
  <c r="AU2027" i="64" a="1"/>
  <c r="AU2027" i="64" s="1"/>
  <c r="AU1991" i="64" a="1"/>
  <c r="AU1991" i="64" s="1"/>
  <c r="AU1919" i="64" a="1"/>
  <c r="AU1919" i="64" s="1"/>
  <c r="AU2619" i="64" a="1"/>
  <c r="AU2619" i="64" s="1"/>
  <c r="AU1884" i="64" a="1"/>
  <c r="AU1884" i="64" s="1"/>
  <c r="AU2653" i="64" a="1"/>
  <c r="AU2653" i="64" s="1"/>
  <c r="Z135" i="69"/>
  <c r="Z140" i="69" s="1"/>
  <c r="Z150" i="69" s="1"/>
  <c r="AU620" i="64" a="1"/>
  <c r="AU620" i="64" s="1"/>
  <c r="AU614" i="64" a="1"/>
  <c r="AU614" i="64" s="1"/>
  <c r="AU2259" i="64" a="1"/>
  <c r="AU2259" i="64" s="1"/>
  <c r="AU2169" i="64" a="1"/>
  <c r="AU2169" i="64" s="1"/>
  <c r="AU1587" i="64" a="1"/>
  <c r="AU1587" i="64" s="1"/>
  <c r="Y173" i="69"/>
  <c r="Y175" i="69" s="1"/>
  <c r="Y119" i="69"/>
  <c r="AU936" i="64" a="1"/>
  <c r="AU936" i="64" s="1"/>
  <c r="AU187" i="64" a="1"/>
  <c r="AU187" i="64" s="1"/>
  <c r="AU36" i="64" a="1"/>
  <c r="AU36" i="64" s="1"/>
  <c r="AU172" i="64" a="1"/>
  <c r="AU172" i="64" s="1"/>
  <c r="AU241" i="64" a="1"/>
  <c r="AU241" i="64" s="1"/>
  <c r="AU171" i="64" a="1"/>
  <c r="AU171" i="64" s="1"/>
  <c r="AU188" i="64" a="1"/>
  <c r="AU188" i="64" s="1"/>
  <c r="Y125" i="69"/>
  <c r="Z112" i="69"/>
  <c r="Z115" i="69" s="1"/>
  <c r="AU1280" i="64" a="1"/>
  <c r="AU1280" i="64" s="1"/>
  <c r="AU1858" i="64" a="1"/>
  <c r="AU1858" i="64" s="1"/>
  <c r="AU2283" i="64" a="1"/>
  <c r="AU2283" i="64" s="1"/>
  <c r="AU2174" i="64" a="1"/>
  <c r="AU2174" i="64" s="1"/>
  <c r="AU1717" i="64" a="1"/>
  <c r="AU1717" i="64" s="1"/>
  <c r="AU914" i="64" a="1"/>
  <c r="AU914" i="64" s="1"/>
  <c r="AU2180" i="64" a="1"/>
  <c r="AU2180" i="64" s="1"/>
  <c r="AU2285" i="64" a="1"/>
  <c r="AU2285" i="64" s="1"/>
  <c r="AU1856" i="64" a="1"/>
  <c r="AU1856" i="64" s="1"/>
  <c r="AU912" i="64" a="1"/>
  <c r="AU912" i="64" s="1"/>
  <c r="AU1741" i="64" a="1"/>
  <c r="AU1741" i="64" s="1"/>
  <c r="AU1763" i="64" a="1"/>
  <c r="AU1763" i="64" s="1"/>
  <c r="AU1739" i="64" a="1"/>
  <c r="AU1739"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173" i="64" a="1"/>
  <c r="AU1992" i="64" a="1"/>
  <c r="AU937" i="64" a="1"/>
  <c r="AU2284" i="64" a="1"/>
  <c r="AU1740" i="64" a="1"/>
  <c r="AU2260" i="64" a="1"/>
  <c r="AU1588" i="64" a="1"/>
  <c r="AU1857" i="64" a="1"/>
  <c r="AU1885" i="64" a="1"/>
  <c r="AU2028" i="64" a="1"/>
  <c r="AU1764" i="64" a="1"/>
  <c r="AU1281" i="64" a="1"/>
  <c r="AU1920" i="64" a="1"/>
  <c r="BV16" i="1393" l="1"/>
  <c r="BX16" i="1391"/>
  <c r="W621" i="64"/>
  <c r="W617" i="64"/>
  <c r="X612" i="64"/>
  <c r="X615" i="64" s="1"/>
  <c r="AU2260" i="64"/>
  <c r="AU1588" i="64"/>
  <c r="AU1281" i="64"/>
  <c r="BO777" i="64"/>
  <c r="BP2495" i="64" a="1"/>
  <c r="BP2495" i="64" s="1"/>
  <c r="AU173" i="64"/>
  <c r="AU2284" i="64"/>
  <c r="AT1928" i="64"/>
  <c r="AU1885" i="64"/>
  <c r="AU1857" i="64"/>
  <c r="AU1992" i="64"/>
  <c r="AU1920" i="64"/>
  <c r="AU2028" i="64"/>
  <c r="AU1740" i="64"/>
  <c r="AU1764" i="64"/>
  <c r="AU2173" i="64"/>
  <c r="AU937" i="64"/>
  <c r="X841" i="64"/>
  <c r="Y838" i="64"/>
  <c r="AD1283" i="64"/>
  <c r="AB1590" i="64"/>
  <c r="AC1590" i="64"/>
  <c r="T2228" i="64"/>
  <c r="V2262" i="64"/>
  <c r="X2175" i="64"/>
  <c r="AV2027" i="64" a="1"/>
  <c r="AV2027" i="64" s="1"/>
  <c r="AV1991" i="64" a="1"/>
  <c r="AV1991" i="64" s="1"/>
  <c r="AV1919" i="64" a="1"/>
  <c r="AV1919" i="64" s="1"/>
  <c r="AU2627" i="64"/>
  <c r="AV2619" i="64" a="1"/>
  <c r="AV2619" i="64" s="1"/>
  <c r="AV1884" i="64" a="1"/>
  <c r="AV1884" i="64" s="1"/>
  <c r="AV2653" i="64" a="1"/>
  <c r="AV2653" i="64" s="1"/>
  <c r="Z142" i="69"/>
  <c r="Z152" i="69" s="1"/>
  <c r="AA129" i="69"/>
  <c r="AA134" i="69" s="1"/>
  <c r="Z136" i="69"/>
  <c r="AV620" i="64" a="1"/>
  <c r="AV620" i="64" s="1"/>
  <c r="AV614" i="64" a="1"/>
  <c r="AV614" i="64" s="1"/>
  <c r="AV2259" i="64" a="1"/>
  <c r="AV2259" i="64" s="1"/>
  <c r="Z117" i="69"/>
  <c r="Z118" i="69" s="1"/>
  <c r="AV2169" i="64" a="1"/>
  <c r="AV2169" i="64" s="1"/>
  <c r="AV1587" i="64" a="1"/>
  <c r="AV1587" i="64" s="1"/>
  <c r="AV936" i="64" a="1"/>
  <c r="AV936" i="64" s="1"/>
  <c r="AV36" i="64" a="1"/>
  <c r="AV36" i="64" s="1"/>
  <c r="AV187" i="64" a="1"/>
  <c r="AV187" i="64" s="1"/>
  <c r="AV171" i="64" a="1"/>
  <c r="AV171" i="64" s="1"/>
  <c r="AV172" i="64" a="1"/>
  <c r="AV172" i="64" s="1"/>
  <c r="AV241" i="64" a="1"/>
  <c r="AV241" i="64" s="1"/>
  <c r="AV188" i="64" a="1"/>
  <c r="AV188" i="64" s="1"/>
  <c r="AV1280" i="64" a="1"/>
  <c r="AV1280" i="64" s="1"/>
  <c r="AV1858" i="64" a="1"/>
  <c r="AV1858" i="64" s="1"/>
  <c r="AV2283" i="64" a="1"/>
  <c r="AV2283" i="64" s="1"/>
  <c r="AV2180" i="64" a="1"/>
  <c r="AV2180" i="64" s="1"/>
  <c r="AV1856" i="64" a="1"/>
  <c r="AV1856" i="64" s="1"/>
  <c r="AV1739" i="64" a="1"/>
  <c r="AV1739" i="64" s="1"/>
  <c r="AV912" i="64" a="1"/>
  <c r="AV912" i="64" s="1"/>
  <c r="AV1763" i="64" a="1"/>
  <c r="AV1763" i="64" s="1"/>
  <c r="AV2285" i="64" a="1"/>
  <c r="AV2285" i="64" s="1"/>
  <c r="AV1717" i="64" a="1"/>
  <c r="AV1717" i="64" s="1"/>
  <c r="AV914" i="64" a="1"/>
  <c r="AV914" i="64" s="1"/>
  <c r="AV1741" i="64" a="1"/>
  <c r="AV1741" i="64" s="1"/>
  <c r="AV2174" i="64" a="1"/>
  <c r="AV2174"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920" i="64" a="1"/>
  <c r="AV2284" i="64" a="1"/>
  <c r="AV2173" i="64" a="1"/>
  <c r="AV1740" i="64" a="1"/>
  <c r="AV1885" i="64" a="1"/>
  <c r="AV1857" i="64" a="1"/>
  <c r="AV1281" i="64" a="1"/>
  <c r="AV2028" i="64" a="1"/>
  <c r="AV1588" i="64" a="1"/>
  <c r="AV937" i="64" a="1"/>
  <c r="AV1764" i="64" a="1"/>
  <c r="AV1992" i="64" a="1"/>
  <c r="AV2260" i="64" a="1"/>
  <c r="BV17" i="1393" l="1"/>
  <c r="BX17" i="1391"/>
  <c r="X616" i="64"/>
  <c r="AV2260" i="64"/>
  <c r="AV1588" i="64"/>
  <c r="AV1281" i="64"/>
  <c r="BO767" i="64"/>
  <c r="BO769" i="64" s="1"/>
  <c r="BO770" i="64" s="1"/>
  <c r="BO778" i="64"/>
  <c r="AV173" i="64"/>
  <c r="AV2284" i="64"/>
  <c r="AU1928" i="64"/>
  <c r="X839" i="64"/>
  <c r="X843" i="64" s="1"/>
  <c r="AV1920" i="64"/>
  <c r="AV1992" i="64"/>
  <c r="AV2028" i="64"/>
  <c r="AV1857" i="64"/>
  <c r="AV1885" i="64"/>
  <c r="AV1740" i="64"/>
  <c r="AV1764" i="64"/>
  <c r="AV2173" i="64"/>
  <c r="AV937" i="64"/>
  <c r="T2232" i="64"/>
  <c r="AD1590" i="64"/>
  <c r="AE1283" i="64"/>
  <c r="AV2627" i="64"/>
  <c r="AW2027" i="64" a="1"/>
  <c r="AW2027" i="64" s="1"/>
  <c r="AW1991" i="64" a="1"/>
  <c r="AW1991" i="64" s="1"/>
  <c r="AW1919" i="64" a="1"/>
  <c r="AW1919" i="64" s="1"/>
  <c r="AW2619" i="64" a="1"/>
  <c r="AW2619" i="64" s="1"/>
  <c r="AW1884" i="64" a="1"/>
  <c r="AW1884" i="64" s="1"/>
  <c r="AW2653" i="64" a="1"/>
  <c r="AW2653" i="64" s="1"/>
  <c r="Z146" i="69"/>
  <c r="Z148" i="69" s="1"/>
  <c r="AA132" i="69"/>
  <c r="AA157" i="69" s="1"/>
  <c r="AW620" i="64" a="1"/>
  <c r="AW620" i="64" s="1"/>
  <c r="AW614" i="64" a="1"/>
  <c r="AW614" i="64" s="1"/>
  <c r="AW2259" i="64" a="1"/>
  <c r="AW2259" i="64" s="1"/>
  <c r="AA112" i="69"/>
  <c r="AA115" i="69" s="1"/>
  <c r="Z119" i="69"/>
  <c r="Z198" i="69"/>
  <c r="Z177" i="69"/>
  <c r="AW2169" i="64" a="1"/>
  <c r="AW2169" i="64" s="1"/>
  <c r="AW1587" i="64" a="1"/>
  <c r="AW1587" i="64" s="1"/>
  <c r="AW936" i="64" a="1"/>
  <c r="AW936" i="64" s="1"/>
  <c r="AW187" i="64" a="1"/>
  <c r="AW187" i="64" s="1"/>
  <c r="AW241" i="64" a="1"/>
  <c r="AW241" i="64" s="1"/>
  <c r="AW172" i="64" a="1"/>
  <c r="AW172" i="64" s="1"/>
  <c r="AW36" i="64" a="1"/>
  <c r="AW36" i="64" s="1"/>
  <c r="AW171" i="64" a="1"/>
  <c r="AW171" i="64" s="1"/>
  <c r="AW188" i="64" a="1"/>
  <c r="AW188" i="64" s="1"/>
  <c r="Z125" i="69"/>
  <c r="Z123" i="69"/>
  <c r="AW1280" i="64" a="1"/>
  <c r="AW1280" i="64" s="1"/>
  <c r="AW1717" i="64" a="1"/>
  <c r="AW1717" i="64" s="1"/>
  <c r="AW912" i="64" a="1"/>
  <c r="AW912" i="64" s="1"/>
  <c r="AW2283" i="64" a="1"/>
  <c r="AW2283" i="64" s="1"/>
  <c r="AW914" i="64" a="1"/>
  <c r="AW914" i="64" s="1"/>
  <c r="AW2174" i="64" a="1"/>
  <c r="AW2174" i="64" s="1"/>
  <c r="AW1858" i="64" a="1"/>
  <c r="AW1858" i="64" s="1"/>
  <c r="AW1739" i="64" a="1"/>
  <c r="AW1739" i="64" s="1"/>
  <c r="AW1856" i="64" a="1"/>
  <c r="AW1856" i="64" s="1"/>
  <c r="AW1741" i="64" a="1"/>
  <c r="AW1741" i="64" s="1"/>
  <c r="AW2180" i="64" a="1"/>
  <c r="AW2180" i="64" s="1"/>
  <c r="AW2285" i="64" a="1"/>
  <c r="AW2285" i="64" s="1"/>
  <c r="AW1763" i="64" a="1"/>
  <c r="AW1763"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173" i="64" a="1"/>
  <c r="AW1281" i="64" a="1"/>
  <c r="AW1764" i="64" a="1"/>
  <c r="AW2260" i="64" a="1"/>
  <c r="AW2284" i="64" a="1"/>
  <c r="AW1857" i="64" a="1"/>
  <c r="AW1992" i="64" a="1"/>
  <c r="AW1740" i="64" a="1"/>
  <c r="AW1588" i="64" a="1"/>
  <c r="AW937" i="64" a="1"/>
  <c r="AW2028" i="64" a="1"/>
  <c r="AW1885" i="64" a="1"/>
  <c r="AW1920" i="64" a="1"/>
  <c r="BV18" i="1393" l="1"/>
  <c r="BV22" i="1393"/>
  <c r="BV19" i="861" s="1"/>
  <c r="BW13" i="1393"/>
  <c r="BY13" i="1391"/>
  <c r="BX22" i="1391"/>
  <c r="BX18" i="861" s="1"/>
  <c r="BX18" i="1391"/>
  <c r="X621" i="64"/>
  <c r="Y612" i="64"/>
  <c r="Y615" i="64" s="1"/>
  <c r="X617" i="64"/>
  <c r="AW2260" i="64"/>
  <c r="AW1588" i="64"/>
  <c r="AW1281" i="64"/>
  <c r="BO783" i="64"/>
  <c r="BO779" i="64"/>
  <c r="BP774" i="64"/>
  <c r="BP763" i="64"/>
  <c r="BO771" i="64"/>
  <c r="AW173" i="64"/>
  <c r="AW2284" i="64"/>
  <c r="AV1928" i="64"/>
  <c r="T2233" i="64"/>
  <c r="AW2028" i="64"/>
  <c r="AW1857" i="64"/>
  <c r="AW1885" i="64"/>
  <c r="AW1920" i="64"/>
  <c r="AW1992" i="64"/>
  <c r="AW1740" i="64"/>
  <c r="AW1764" i="64"/>
  <c r="AW2173" i="64"/>
  <c r="AW937" i="64"/>
  <c r="Y841" i="64"/>
  <c r="Z838" i="64"/>
  <c r="AF1283" i="64"/>
  <c r="AE1590" i="64"/>
  <c r="T1718" i="64"/>
  <c r="Y2175" i="64"/>
  <c r="W2262" i="64"/>
  <c r="AW2627" i="64"/>
  <c r="AX2027" i="64" a="1"/>
  <c r="AX2027" i="64" s="1"/>
  <c r="AX1991" i="64" a="1"/>
  <c r="AX1991" i="64" s="1"/>
  <c r="AX1919" i="64" a="1"/>
  <c r="AX1919" i="64" s="1"/>
  <c r="AX2619" i="64" a="1"/>
  <c r="AX2619" i="64" s="1"/>
  <c r="AX1884" i="64" a="1"/>
  <c r="AX1884" i="64" s="1"/>
  <c r="AX2653" i="64" a="1"/>
  <c r="AX2653" i="64" s="1"/>
  <c r="AA162" i="69"/>
  <c r="AA163" i="69" s="1"/>
  <c r="AA135" i="69"/>
  <c r="AA136" i="69" s="1"/>
  <c r="AA117" i="69"/>
  <c r="AA118" i="69" s="1"/>
  <c r="AA123" i="69" s="1"/>
  <c r="AX620" i="64" a="1"/>
  <c r="AX620" i="64" s="1"/>
  <c r="AX614" i="64" a="1"/>
  <c r="AX614" i="64" s="1"/>
  <c r="AX2259" i="64" a="1"/>
  <c r="AX2259" i="64" s="1"/>
  <c r="AX2169" i="64" a="1"/>
  <c r="AX2169" i="64" s="1"/>
  <c r="AX1587" i="64" a="1"/>
  <c r="AX1587" i="64" s="1"/>
  <c r="AR17" i="69"/>
  <c r="AR18" i="69" s="1"/>
  <c r="AX936" i="64" a="1"/>
  <c r="AX936" i="64" s="1"/>
  <c r="AX187" i="64" a="1"/>
  <c r="AX187" i="64" s="1"/>
  <c r="AX171" i="64" a="1"/>
  <c r="AX171" i="64" s="1"/>
  <c r="AX241" i="64" a="1"/>
  <c r="AX241" i="64" s="1"/>
  <c r="AX172" i="64" a="1"/>
  <c r="AX172" i="64" s="1"/>
  <c r="AX36" i="64" a="1"/>
  <c r="AX36" i="64" s="1"/>
  <c r="AX188" i="64" a="1"/>
  <c r="AX188" i="64" s="1"/>
  <c r="AX1280" i="64" a="1"/>
  <c r="AX1280" i="64" s="1"/>
  <c r="AX2285" i="64" a="1"/>
  <c r="AX2285" i="64" s="1"/>
  <c r="AX912" i="64" a="1"/>
  <c r="AX912" i="64" s="1"/>
  <c r="AX914" i="64" a="1"/>
  <c r="AX914" i="64" s="1"/>
  <c r="AX2174" i="64" a="1"/>
  <c r="AX2174" i="64" s="1"/>
  <c r="AX1763" i="64" a="1"/>
  <c r="AX1763" i="64" s="1"/>
  <c r="AX2283" i="64" a="1"/>
  <c r="AX2283" i="64" s="1"/>
  <c r="AX1856" i="64" a="1"/>
  <c r="AX1856" i="64" s="1"/>
  <c r="AX1858" i="64" a="1"/>
  <c r="AX1858" i="64" s="1"/>
  <c r="AX1739" i="64" a="1"/>
  <c r="AX1739" i="64" s="1"/>
  <c r="AX2180" i="64" a="1"/>
  <c r="AX2180" i="64" s="1"/>
  <c r="AX1741" i="64" a="1"/>
  <c r="AX1741" i="64" s="1"/>
  <c r="AX1717" i="64" a="1"/>
  <c r="AX1717"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740" i="64" a="1"/>
  <c r="AX1992" i="64" a="1"/>
  <c r="AX2173" i="64" a="1"/>
  <c r="AX2028" i="64" a="1"/>
  <c r="AX1920" i="64" a="1"/>
  <c r="AX937" i="64" a="1"/>
  <c r="AX2284" i="64" a="1"/>
  <c r="AX1857" i="64" a="1"/>
  <c r="AX1885" i="64" a="1"/>
  <c r="AX1281" i="64" a="1"/>
  <c r="AX1588" i="64" a="1"/>
  <c r="AX1764" i="64" a="1"/>
  <c r="AX2260" i="64" a="1"/>
  <c r="BW16" i="1393" l="1"/>
  <c r="BW17" i="1393"/>
  <c r="BY16" i="1391"/>
  <c r="BY17" i="1391" s="1"/>
  <c r="Y616" i="64"/>
  <c r="AX2260" i="64"/>
  <c r="AX1588" i="64"/>
  <c r="AX1281" i="64"/>
  <c r="BP766" i="64"/>
  <c r="T2234" i="64"/>
  <c r="BQ2495" i="64" a="1"/>
  <c r="BQ2495" i="64" s="1"/>
  <c r="AX173" i="64"/>
  <c r="AX2284" i="64"/>
  <c r="AW1928" i="64"/>
  <c r="T2238" i="64"/>
  <c r="U2228" i="64"/>
  <c r="AX1992" i="64"/>
  <c r="AX2028" i="64"/>
  <c r="AX1857" i="64"/>
  <c r="AX1885" i="64"/>
  <c r="AX1920" i="64"/>
  <c r="AX1740" i="64"/>
  <c r="AX1764" i="64"/>
  <c r="AX2173" i="64"/>
  <c r="AX937" i="64"/>
  <c r="Y839" i="64"/>
  <c r="AG1283" i="64"/>
  <c r="AF1590" i="64"/>
  <c r="AX2627" i="64"/>
  <c r="AY2027" i="64" a="1"/>
  <c r="AY2027" i="64" s="1"/>
  <c r="AY1991" i="64" a="1"/>
  <c r="AY1991" i="64" s="1"/>
  <c r="AY1919" i="64" a="1"/>
  <c r="AY1919" i="64" s="1"/>
  <c r="AY2619" i="64" a="1"/>
  <c r="AY2619" i="64" s="1"/>
  <c r="AY1884" i="64" a="1"/>
  <c r="AY1884" i="64" s="1"/>
  <c r="AY2653" i="64" a="1"/>
  <c r="AY2653" i="64" s="1"/>
  <c r="AA142" i="69"/>
  <c r="AA152" i="69" s="1"/>
  <c r="AB129" i="69"/>
  <c r="AB132" i="69" s="1"/>
  <c r="AB157" i="69" s="1"/>
  <c r="AA140" i="69"/>
  <c r="AA150" i="69" s="1"/>
  <c r="AA169" i="69"/>
  <c r="AA179" i="69" s="1"/>
  <c r="AB156" i="69"/>
  <c r="AB161" i="69" s="1"/>
  <c r="AA167" i="69"/>
  <c r="AA177" i="69" s="1"/>
  <c r="AY620" i="64" a="1"/>
  <c r="AY620" i="64" s="1"/>
  <c r="AY614" i="64" a="1"/>
  <c r="AY614" i="64" s="1"/>
  <c r="AT10" i="69"/>
  <c r="AT20" i="69" s="1"/>
  <c r="AY2259" i="64" a="1"/>
  <c r="AY2259" i="64" s="1"/>
  <c r="AA198" i="69"/>
  <c r="AY2169" i="64" a="1"/>
  <c r="AY2169" i="64" s="1"/>
  <c r="AY1587" i="64" a="1"/>
  <c r="AY1587" i="64" s="1"/>
  <c r="AY936" i="64" a="1"/>
  <c r="AY936" i="64" s="1"/>
  <c r="AY172" i="64" a="1"/>
  <c r="AY172" i="64" s="1"/>
  <c r="AY241" i="64" a="1"/>
  <c r="AY241" i="64" s="1"/>
  <c r="AY187" i="64" a="1"/>
  <c r="AY187" i="64" s="1"/>
  <c r="AY36" i="64" a="1"/>
  <c r="AY36" i="64" s="1"/>
  <c r="AY171" i="64" a="1"/>
  <c r="AY171" i="64" s="1"/>
  <c r="AY188" i="64" a="1"/>
  <c r="AY188" i="64" s="1"/>
  <c r="AY1280" i="64" a="1"/>
  <c r="AY1280" i="64" s="1"/>
  <c r="AY1763" i="64" a="1"/>
  <c r="AY1763" i="64" s="1"/>
  <c r="AY912" i="64" a="1"/>
  <c r="AY912" i="64" s="1"/>
  <c r="AY1856" i="64" a="1"/>
  <c r="AY1856" i="64" s="1"/>
  <c r="AY2180" i="64" a="1"/>
  <c r="AY2180" i="64" s="1"/>
  <c r="AY1739" i="64" a="1"/>
  <c r="AY1739" i="64" s="1"/>
  <c r="AY2285" i="64" a="1"/>
  <c r="AY2285" i="64" s="1"/>
  <c r="AY1717" i="64" a="1"/>
  <c r="AY1717" i="64" s="1"/>
  <c r="AY1858" i="64" a="1"/>
  <c r="AY1858" i="64" s="1"/>
  <c r="AY1741" i="64" a="1"/>
  <c r="AY1741" i="64" s="1"/>
  <c r="AY2283" i="64" a="1"/>
  <c r="AY2283" i="64" s="1"/>
  <c r="AY914" i="64" a="1"/>
  <c r="AY914" i="64" s="1"/>
  <c r="AY2174" i="64" a="1"/>
  <c r="AY2174"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740" i="64" a="1"/>
  <c r="AY1281" i="64" a="1"/>
  <c r="AY2284" i="64" a="1"/>
  <c r="AY1857" i="64" a="1"/>
  <c r="AY2173" i="64" a="1"/>
  <c r="AY1920" i="64" a="1"/>
  <c r="AY2260" i="64" a="1"/>
  <c r="AY1764" i="64" a="1"/>
  <c r="AY1885" i="64" a="1"/>
  <c r="AY937" i="64" a="1"/>
  <c r="AY2028" i="64" a="1"/>
  <c r="AY1992" i="64" a="1"/>
  <c r="AY1588" i="64" a="1"/>
  <c r="BX13" i="1393" l="1"/>
  <c r="BW22" i="1393"/>
  <c r="BW19" i="861" s="1"/>
  <c r="BW18" i="1393"/>
  <c r="BZ13" i="1391"/>
  <c r="BY22" i="1391"/>
  <c r="BY18" i="861" s="1"/>
  <c r="BY18" i="1391"/>
  <c r="Y621" i="64"/>
  <c r="Z612" i="64"/>
  <c r="Z615" i="64" s="1"/>
  <c r="Y617" i="64"/>
  <c r="AY2260" i="64"/>
  <c r="AY1588" i="64"/>
  <c r="AY1281" i="64"/>
  <c r="BP775" i="64"/>
  <c r="U2232" i="64"/>
  <c r="AY173" i="64"/>
  <c r="AY2284" i="64"/>
  <c r="AX1928" i="64"/>
  <c r="AY1992" i="64"/>
  <c r="AY1885" i="64"/>
  <c r="AY1920" i="64"/>
  <c r="AY1857" i="64"/>
  <c r="AY2028" i="64"/>
  <c r="AY1740" i="64"/>
  <c r="AY1764" i="64"/>
  <c r="AY2173" i="64"/>
  <c r="AY937" i="64"/>
  <c r="Y843" i="64"/>
  <c r="Z841" i="64"/>
  <c r="Z839" i="64" s="1"/>
  <c r="AA838" i="64"/>
  <c r="AH1283" i="64"/>
  <c r="AG1590" i="64"/>
  <c r="T2286" i="64"/>
  <c r="U1718" i="64"/>
  <c r="X2262" i="64"/>
  <c r="Z2175" i="64"/>
  <c r="AY2627" i="64"/>
  <c r="AZ1991" i="64" a="1"/>
  <c r="AZ1991" i="64" s="1"/>
  <c r="AZ2027" i="64" a="1"/>
  <c r="AZ2027" i="64" s="1"/>
  <c r="AZ1919" i="64" a="1"/>
  <c r="AZ1919" i="64" s="1"/>
  <c r="AZ2619" i="64" a="1"/>
  <c r="AZ2619" i="64" s="1"/>
  <c r="AZ1884" i="64" a="1"/>
  <c r="AZ1884" i="64" s="1"/>
  <c r="AZ2653" i="64" a="1"/>
  <c r="AZ2653" i="64" s="1"/>
  <c r="AB159" i="69"/>
  <c r="AB184" i="69" s="1"/>
  <c r="AB187" i="69" s="1"/>
  <c r="AB194" i="69" s="1"/>
  <c r="AB202" i="69" s="1"/>
  <c r="AA146" i="69"/>
  <c r="AA148" i="69" s="1"/>
  <c r="AB134" i="69"/>
  <c r="AB135" i="69" s="1"/>
  <c r="AB142" i="69" s="1"/>
  <c r="AA173" i="69"/>
  <c r="AA175" i="69" s="1"/>
  <c r="AT17" i="69"/>
  <c r="AT18" i="69" s="1"/>
  <c r="AZ614" i="64" a="1"/>
  <c r="AZ614" i="64" s="1"/>
  <c r="AZ620" i="64" a="1"/>
  <c r="AZ620" i="64" s="1"/>
  <c r="AZ2259" i="64" a="1"/>
  <c r="AZ2259" i="64" s="1"/>
  <c r="AZ2169" i="64" a="1"/>
  <c r="AZ2169" i="64" s="1"/>
  <c r="AZ1587" i="64" a="1"/>
  <c r="AZ1587" i="64" s="1"/>
  <c r="AZ936" i="64" a="1"/>
  <c r="AZ936" i="64" s="1"/>
  <c r="AZ172" i="64" a="1"/>
  <c r="AZ172" i="64" s="1"/>
  <c r="AZ36" i="64" a="1"/>
  <c r="AZ36" i="64" s="1"/>
  <c r="AZ241" i="64" a="1"/>
  <c r="AZ241" i="64" s="1"/>
  <c r="AZ187" i="64" a="1"/>
  <c r="AZ187" i="64" s="1"/>
  <c r="AZ171" i="64" a="1"/>
  <c r="AZ171" i="64" s="1"/>
  <c r="AZ188" i="64" a="1"/>
  <c r="AZ188" i="64" s="1"/>
  <c r="AB115" i="69"/>
  <c r="AB118" i="69" s="1"/>
  <c r="AB123" i="69" s="1"/>
  <c r="AZ1280" i="64" a="1"/>
  <c r="AZ1280" i="64" s="1"/>
  <c r="AZ914" i="64" a="1"/>
  <c r="AZ914" i="64" s="1"/>
  <c r="AZ1856" i="64" a="1"/>
  <c r="AZ1856" i="64" s="1"/>
  <c r="AZ2180" i="64" a="1"/>
  <c r="AZ2180" i="64" s="1"/>
  <c r="AZ912" i="64" a="1"/>
  <c r="AZ912" i="64" s="1"/>
  <c r="AZ2283" i="64" a="1"/>
  <c r="AZ2283" i="64" s="1"/>
  <c r="AZ2174" i="64" a="1"/>
  <c r="AZ2174" i="64" s="1"/>
  <c r="AZ2285" i="64" a="1"/>
  <c r="AZ2285" i="64" s="1"/>
  <c r="AZ1858" i="64" a="1"/>
  <c r="AZ1858" i="64" s="1"/>
  <c r="AZ1739" i="64" a="1"/>
  <c r="AZ1739" i="64" s="1"/>
  <c r="AZ1763" i="64" a="1"/>
  <c r="AZ1763" i="64" s="1"/>
  <c r="AZ1741" i="64" a="1"/>
  <c r="AZ1741" i="64" s="1"/>
  <c r="AZ1717" i="64" a="1"/>
  <c r="AZ1717"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857" i="64" a="1"/>
  <c r="AZ1588" i="64" a="1"/>
  <c r="AZ2028" i="64" a="1"/>
  <c r="AZ2284" i="64" a="1"/>
  <c r="AZ1992" i="64" a="1"/>
  <c r="AZ1920" i="64" a="1"/>
  <c r="AZ2173" i="64" a="1"/>
  <c r="AZ1885" i="64" a="1"/>
  <c r="AZ1740" i="64" a="1"/>
  <c r="AZ1764" i="64" a="1"/>
  <c r="AZ937" i="64" a="1"/>
  <c r="AZ1281" i="64" a="1"/>
  <c r="AZ2260" i="64" a="1"/>
  <c r="BX16" i="1393" l="1"/>
  <c r="BZ16" i="1391"/>
  <c r="Z616" i="64"/>
  <c r="AZ2260" i="64"/>
  <c r="AZ1588" i="64"/>
  <c r="AZ1281" i="64"/>
  <c r="BP777" i="64"/>
  <c r="BP767" i="64" s="1"/>
  <c r="BP769" i="64" s="1"/>
  <c r="BP770" i="64" s="1"/>
  <c r="U2233" i="64"/>
  <c r="U2234" i="64" s="1"/>
  <c r="AZ173" i="64"/>
  <c r="AZ2284" i="64"/>
  <c r="AY1928" i="64"/>
  <c r="AZ1992" i="64"/>
  <c r="AZ1857" i="64"/>
  <c r="AZ1885" i="64"/>
  <c r="AZ1920" i="64"/>
  <c r="AZ2028" i="64"/>
  <c r="AZ1740" i="64"/>
  <c r="AZ1764" i="64"/>
  <c r="AZ2173" i="64"/>
  <c r="AZ937" i="64"/>
  <c r="Z843" i="64"/>
  <c r="AI1283" i="64"/>
  <c r="T1742" i="64"/>
  <c r="AB162" i="69"/>
  <c r="AB163" i="69" s="1"/>
  <c r="AZ2627" i="64"/>
  <c r="BA2027" i="64" a="1"/>
  <c r="BA2027" i="64" s="1"/>
  <c r="BA1991" i="64" a="1"/>
  <c r="BA1991" i="64" s="1"/>
  <c r="BA1919" i="64" a="1"/>
  <c r="BA1919" i="64" s="1"/>
  <c r="BA2619" i="64" a="1"/>
  <c r="BA2619" i="64" s="1"/>
  <c r="BA1884" i="64" a="1"/>
  <c r="BA1884" i="64" s="1"/>
  <c r="AB192" i="69"/>
  <c r="AB200" i="69" s="1"/>
  <c r="BA2653" i="64" a="1"/>
  <c r="BA2653" i="64" s="1"/>
  <c r="AB188" i="69"/>
  <c r="AC183" i="69"/>
  <c r="AC186" i="69" s="1"/>
  <c r="BA614" i="64" a="1"/>
  <c r="BA614" i="64" s="1"/>
  <c r="BA620" i="64" a="1"/>
  <c r="BA620" i="64" s="1"/>
  <c r="AB136" i="69"/>
  <c r="AC129" i="69"/>
  <c r="AC132" i="69" s="1"/>
  <c r="AC157" i="69" s="1"/>
  <c r="AB140" i="69"/>
  <c r="AB150" i="69" s="1"/>
  <c r="AB152" i="69"/>
  <c r="AB146" i="69"/>
  <c r="AB148" i="69" s="1"/>
  <c r="BA2259" i="64" a="1"/>
  <c r="BA2259" i="64" s="1"/>
  <c r="AU17" i="69"/>
  <c r="AU18" i="69" s="1"/>
  <c r="BA2169" i="64" a="1"/>
  <c r="BA2169" i="64" s="1"/>
  <c r="BA1587" i="64" a="1"/>
  <c r="BA1587" i="64" s="1"/>
  <c r="AB119" i="69"/>
  <c r="BA936" i="64" a="1"/>
  <c r="BA936" i="64" s="1"/>
  <c r="BA36" i="64" a="1"/>
  <c r="BA36" i="64" s="1"/>
  <c r="BA241" i="64" a="1"/>
  <c r="BA241" i="64" s="1"/>
  <c r="BA187" i="64" a="1"/>
  <c r="BA187" i="64" s="1"/>
  <c r="BA172" i="64" a="1"/>
  <c r="BA172" i="64" s="1"/>
  <c r="BA171" i="64" a="1"/>
  <c r="BA171" i="64" s="1"/>
  <c r="BA188" i="64" a="1"/>
  <c r="BA188" i="64" s="1"/>
  <c r="AB125" i="69"/>
  <c r="BA1280" i="64" a="1"/>
  <c r="BA1280" i="64" s="1"/>
  <c r="BA914" i="64" a="1"/>
  <c r="BA914" i="64" s="1"/>
  <c r="BA2285" i="64" a="1"/>
  <c r="BA2285" i="64" s="1"/>
  <c r="BA912" i="64" a="1"/>
  <c r="BA912" i="64" s="1"/>
  <c r="BA1763" i="64" a="1"/>
  <c r="BA1763" i="64" s="1"/>
  <c r="BA2180" i="64" a="1"/>
  <c r="BA2180" i="64" s="1"/>
  <c r="BA2283" i="64" a="1"/>
  <c r="BA2283" i="64" s="1"/>
  <c r="BA2174" i="64" a="1"/>
  <c r="BA2174" i="64" s="1"/>
  <c r="BA1717" i="64" a="1"/>
  <c r="BA1717" i="64" s="1"/>
  <c r="BA1741" i="64" a="1"/>
  <c r="BA1741" i="64" s="1"/>
  <c r="BA1858" i="64" a="1"/>
  <c r="BA1858" i="64" s="1"/>
  <c r="BA1739" i="64" a="1"/>
  <c r="BA1739" i="64" s="1"/>
  <c r="BA1856" i="64" a="1"/>
  <c r="BA1856"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740" i="64" a="1"/>
  <c r="T913" i="64" a="1"/>
  <c r="BA2284" i="64" a="1"/>
  <c r="BA1857" i="64" a="1"/>
  <c r="BA937" i="64" a="1"/>
  <c r="BA2173" i="64" a="1"/>
  <c r="BA1992" i="64" a="1"/>
  <c r="BA1885" i="64" a="1"/>
  <c r="BA1920" i="64" a="1"/>
  <c r="BA1281" i="64" a="1"/>
  <c r="BA2028" i="64" a="1"/>
  <c r="BA1588" i="64" a="1"/>
  <c r="BA2260" i="64" a="1"/>
  <c r="BA1764" i="64" a="1"/>
  <c r="BX17" i="1393" l="1"/>
  <c r="BZ17" i="1391"/>
  <c r="Z621" i="64"/>
  <c r="AA612" i="64"/>
  <c r="AA615" i="64" s="1"/>
  <c r="Z617" i="64"/>
  <c r="BA2260" i="64"/>
  <c r="BA1588" i="64"/>
  <c r="BA1281" i="64"/>
  <c r="BP778" i="64"/>
  <c r="BP783" i="64" s="1"/>
  <c r="BP771" i="64"/>
  <c r="BQ763" i="64"/>
  <c r="BQ766" i="64" s="1"/>
  <c r="U2238" i="64"/>
  <c r="V2228" i="64"/>
  <c r="V2232" i="64" s="1"/>
  <c r="V2233" i="64" s="1"/>
  <c r="BR2495" i="64" a="1"/>
  <c r="BR2495" i="64" s="1"/>
  <c r="BA173" i="64"/>
  <c r="BA2284" i="64"/>
  <c r="AZ1928" i="64"/>
  <c r="BA2028" i="64"/>
  <c r="BA1885" i="64"/>
  <c r="BA1857" i="64"/>
  <c r="BA1920" i="64"/>
  <c r="BA1992" i="64"/>
  <c r="BA1740" i="64"/>
  <c r="BA1764" i="64"/>
  <c r="BA2173" i="64"/>
  <c r="BA937" i="64"/>
  <c r="AA841" i="64"/>
  <c r="AB838" i="64"/>
  <c r="AJ1283" i="64"/>
  <c r="AH1590" i="64"/>
  <c r="U2286" i="64"/>
  <c r="T913" i="64"/>
  <c r="V1718" i="64"/>
  <c r="AA2175" i="64"/>
  <c r="Y2262" i="64"/>
  <c r="AB167" i="69"/>
  <c r="AB177" i="69" s="1"/>
  <c r="AC156" i="69"/>
  <c r="AC159" i="69" s="1"/>
  <c r="AC184" i="69" s="1"/>
  <c r="AC187" i="69" s="1"/>
  <c r="AC188" i="69" s="1"/>
  <c r="AB169" i="69"/>
  <c r="AB179" i="69" s="1"/>
  <c r="BB1991" i="64" a="1"/>
  <c r="BB1991" i="64" s="1"/>
  <c r="BB2027" i="64" a="1"/>
  <c r="BB2027" i="64" s="1"/>
  <c r="BB1919" i="64" a="1"/>
  <c r="BB1919" i="64" s="1"/>
  <c r="BA2627" i="64"/>
  <c r="BB2619" i="64" a="1"/>
  <c r="BB2619" i="64" s="1"/>
  <c r="BB1884" i="64" a="1"/>
  <c r="BB1884" i="64" s="1"/>
  <c r="AB198" i="69"/>
  <c r="BB2653" i="64" a="1"/>
  <c r="BB2653" i="64" s="1"/>
  <c r="BB620" i="64" a="1"/>
  <c r="BB620" i="64" s="1"/>
  <c r="BB614" i="64" a="1"/>
  <c r="BB614" i="64" s="1"/>
  <c r="AC134" i="69"/>
  <c r="AC135" i="69" s="1"/>
  <c r="AC136" i="69" s="1"/>
  <c r="AC117" i="69"/>
  <c r="AC118" i="69" s="1"/>
  <c r="AD112" i="69" s="1"/>
  <c r="BB2259" i="64" a="1"/>
  <c r="BB2259" i="64" s="1"/>
  <c r="BB2169" i="64" a="1"/>
  <c r="BB2169" i="64" s="1"/>
  <c r="BB1587" i="64" a="1"/>
  <c r="BB1587" i="64" s="1"/>
  <c r="BB936" i="64" a="1"/>
  <c r="BB936" i="64" s="1"/>
  <c r="BB36" i="64" a="1"/>
  <c r="BB36" i="64" s="1"/>
  <c r="BB241" i="64" a="1"/>
  <c r="BB241" i="64" s="1"/>
  <c r="BB187" i="64" a="1"/>
  <c r="BB187" i="64" s="1"/>
  <c r="BB172" i="64" a="1"/>
  <c r="BB172" i="64" s="1"/>
  <c r="BB171" i="64" a="1"/>
  <c r="BB171" i="64" s="1"/>
  <c r="BB188" i="64" a="1"/>
  <c r="BB188" i="64" s="1"/>
  <c r="BB1280" i="64" a="1"/>
  <c r="BB1280" i="64" s="1"/>
  <c r="BB912" i="64" a="1"/>
  <c r="BB912" i="64" s="1"/>
  <c r="BB2285" i="64" a="1"/>
  <c r="BB2285" i="64" s="1"/>
  <c r="BB2174" i="64" a="1"/>
  <c r="BB2174" i="64" s="1"/>
  <c r="BB2283" i="64" a="1"/>
  <c r="BB2283" i="64" s="1"/>
  <c r="BB914" i="64" a="1"/>
  <c r="BB914" i="64" s="1"/>
  <c r="BB2180" i="64" a="1"/>
  <c r="BB2180" i="64" s="1"/>
  <c r="BB1763" i="64" a="1"/>
  <c r="BB1763" i="64" s="1"/>
  <c r="BB1741" i="64" a="1"/>
  <c r="BB1741" i="64" s="1"/>
  <c r="BB1717" i="64" a="1"/>
  <c r="BB1717" i="64" s="1"/>
  <c r="BB1858" i="64" a="1"/>
  <c r="BB1858" i="64" s="1"/>
  <c r="BB1739" i="64" a="1"/>
  <c r="BB1739" i="64" s="1"/>
  <c r="BB1856" i="64" a="1"/>
  <c r="BB1856"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857" i="64" a="1"/>
  <c r="BB1740" i="64" a="1"/>
  <c r="BB1992" i="64" a="1"/>
  <c r="BB1764" i="64" a="1"/>
  <c r="BB1885" i="64" a="1"/>
  <c r="BB2284" i="64" a="1"/>
  <c r="BB937" i="64" a="1"/>
  <c r="BB2260" i="64" a="1"/>
  <c r="BB2173" i="64" a="1"/>
  <c r="BB1588" i="64" a="1"/>
  <c r="BB1920" i="64" a="1"/>
  <c r="BB1281" i="64" a="1"/>
  <c r="BB2028" i="64" a="1"/>
  <c r="BY13" i="1393" l="1"/>
  <c r="BX22" i="1393"/>
  <c r="BX19" i="861" s="1"/>
  <c r="BX18" i="1393"/>
  <c r="O17" i="1391"/>
  <c r="CA13" i="1391"/>
  <c r="BZ22" i="1391"/>
  <c r="BZ18" i="861" s="1"/>
  <c r="BZ18" i="1391"/>
  <c r="AA616" i="64"/>
  <c r="BB2260" i="64"/>
  <c r="M2260" i="64" s="1"/>
  <c r="BB1588" i="64"/>
  <c r="M1588" i="64" s="1"/>
  <c r="BB1281" i="64"/>
  <c r="M1281" i="64" s="1"/>
  <c r="BP779" i="64"/>
  <c r="BQ774" i="64"/>
  <c r="BQ775" i="64"/>
  <c r="V2234" i="64"/>
  <c r="W2228" i="64"/>
  <c r="W2232" i="64" s="1"/>
  <c r="W2233" i="64" s="1"/>
  <c r="W2234" i="64" s="1"/>
  <c r="V2238" i="64"/>
  <c r="BB173" i="64"/>
  <c r="BB2284" i="64"/>
  <c r="BA1928" i="64"/>
  <c r="BB1885" i="64"/>
  <c r="M1885" i="64" s="1"/>
  <c r="BB1857" i="64"/>
  <c r="BB1920" i="64"/>
  <c r="BB2028" i="64"/>
  <c r="BB1992" i="64"/>
  <c r="M1992" i="64" s="1"/>
  <c r="BB1740" i="64"/>
  <c r="M1740" i="64" s="1"/>
  <c r="BB1764" i="64"/>
  <c r="BB2173" i="64"/>
  <c r="BB937" i="64"/>
  <c r="AA839" i="64"/>
  <c r="AK1283" i="64"/>
  <c r="AJ1590" i="64"/>
  <c r="AI1590" i="64"/>
  <c r="T915" i="64"/>
  <c r="U1742" i="64"/>
  <c r="AB173" i="69"/>
  <c r="AB175" i="69" s="1"/>
  <c r="AC161" i="69"/>
  <c r="AC162" i="69" s="1"/>
  <c r="AD156" i="69" s="1"/>
  <c r="AD159" i="69" s="1"/>
  <c r="AD184" i="69" s="1"/>
  <c r="AC194" i="69"/>
  <c r="AC202" i="69" s="1"/>
  <c r="BB2627" i="64"/>
  <c r="M2627" i="64" s="1"/>
  <c r="BC2027" i="64" a="1"/>
  <c r="BC2027" i="64" s="1"/>
  <c r="BC1919" i="64" a="1"/>
  <c r="BC1919" i="64" s="1"/>
  <c r="BC1991" i="64" a="1"/>
  <c r="BC1991" i="64" s="1"/>
  <c r="BC2619" i="64" a="1"/>
  <c r="BC2619" i="64" s="1"/>
  <c r="BC1884" i="64" a="1"/>
  <c r="BC1884" i="64" s="1"/>
  <c r="BC2653" i="64" a="1"/>
  <c r="BC2653" i="64" s="1"/>
  <c r="AD183" i="69"/>
  <c r="AD186" i="69" s="1"/>
  <c r="AC192" i="69"/>
  <c r="AC200" i="69" s="1"/>
  <c r="BC620" i="64" a="1"/>
  <c r="BC620" i="64" s="1"/>
  <c r="BC614" i="64" a="1"/>
  <c r="BC614" i="64" s="1"/>
  <c r="AD129" i="69"/>
  <c r="AD132" i="69" s="1"/>
  <c r="AD157" i="69" s="1"/>
  <c r="AC140" i="69"/>
  <c r="AC150" i="69" s="1"/>
  <c r="AC142" i="69"/>
  <c r="AC146" i="69" s="1"/>
  <c r="AC148" i="69" s="1"/>
  <c r="BC2259" i="64" a="1"/>
  <c r="BC2259" i="64" s="1"/>
  <c r="BC2169" i="64" a="1"/>
  <c r="BC2169" i="64" s="1"/>
  <c r="BC1587" i="64" a="1"/>
  <c r="BC1587" i="64" s="1"/>
  <c r="BC936" i="64" a="1"/>
  <c r="BC936" i="64" s="1"/>
  <c r="BC241" i="64" a="1"/>
  <c r="BC241" i="64" s="1"/>
  <c r="BC36" i="64" a="1"/>
  <c r="BC36" i="64" s="1"/>
  <c r="BC187" i="64" a="1"/>
  <c r="BC187" i="64" s="1"/>
  <c r="BC172" i="64" a="1"/>
  <c r="BC172" i="64" s="1"/>
  <c r="BC171" i="64" a="1"/>
  <c r="BC171" i="64" s="1"/>
  <c r="BC188" i="64" a="1"/>
  <c r="BC188" i="64" s="1"/>
  <c r="BC1280" i="64" a="1"/>
  <c r="BC1280" i="64" s="1"/>
  <c r="BC914" i="64" a="1"/>
  <c r="BC914" i="64" s="1"/>
  <c r="BC2174" i="64" a="1"/>
  <c r="BC2174" i="64" s="1"/>
  <c r="BC1741" i="64" a="1"/>
  <c r="BC1741" i="64" s="1"/>
  <c r="BC1858" i="64" a="1"/>
  <c r="BC1858" i="64" s="1"/>
  <c r="BC1739" i="64" a="1"/>
  <c r="BC1739" i="64" s="1"/>
  <c r="BC1717" i="64" a="1"/>
  <c r="BC1717" i="64" s="1"/>
  <c r="BC2283" i="64" a="1"/>
  <c r="BC2283" i="64" s="1"/>
  <c r="BC912" i="64" a="1"/>
  <c r="BC912" i="64" s="1"/>
  <c r="BC1763" i="64" a="1"/>
  <c r="BC1763" i="64" s="1"/>
  <c r="BC2285" i="64" a="1"/>
  <c r="BC2285" i="64" s="1"/>
  <c r="BC2180" i="64" a="1"/>
  <c r="BC2180" i="64" s="1"/>
  <c r="BC1856" i="64" a="1"/>
  <c r="BC1856"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U913" i="64" a="1"/>
  <c r="BC2260" i="64" a="1"/>
  <c r="BC2173" i="64" a="1"/>
  <c r="BC1857" i="64" a="1"/>
  <c r="BC2284" i="64" a="1"/>
  <c r="BC1764" i="64" a="1"/>
  <c r="BC1885" i="64" a="1"/>
  <c r="BC2028" i="64" a="1"/>
  <c r="BC1740" i="64" a="1"/>
  <c r="BC1992" i="64" a="1"/>
  <c r="BC937" i="64" a="1"/>
  <c r="BC1588" i="64" a="1"/>
  <c r="BC1281" i="64" a="1"/>
  <c r="BC1920" i="64" a="1"/>
  <c r="BY16" i="1393" l="1"/>
  <c r="CA16" i="1391"/>
  <c r="CA17" i="1391" s="1"/>
  <c r="P13" i="1391"/>
  <c r="AA621" i="64"/>
  <c r="AB612" i="64"/>
  <c r="AB615" i="64" s="1"/>
  <c r="AA617" i="64"/>
  <c r="BC2260" i="64"/>
  <c r="BC1588" i="64"/>
  <c r="BC1281" i="64"/>
  <c r="BQ777" i="64"/>
  <c r="BC173" i="64"/>
  <c r="BC2284" i="64"/>
  <c r="BB1928" i="64"/>
  <c r="M1928" i="64" s="1"/>
  <c r="BC1920" i="64"/>
  <c r="BC2028" i="64"/>
  <c r="BC1857" i="64"/>
  <c r="BC1885" i="64"/>
  <c r="BC1992" i="64"/>
  <c r="BC1740" i="64"/>
  <c r="BC1764" i="64"/>
  <c r="BC2173" i="64"/>
  <c r="BC937" i="64"/>
  <c r="AA843" i="64"/>
  <c r="AC838" i="64"/>
  <c r="AB841" i="64"/>
  <c r="AL1283" i="64"/>
  <c r="AK1590" i="64"/>
  <c r="W2238" i="64"/>
  <c r="X2228" i="64"/>
  <c r="U913" i="64"/>
  <c r="V2286" i="64"/>
  <c r="W1718" i="64"/>
  <c r="AB2175" i="64"/>
  <c r="Z2262" i="64"/>
  <c r="T1859" i="64"/>
  <c r="AD161" i="69"/>
  <c r="AD162" i="69" s="1"/>
  <c r="AD163" i="69" s="1"/>
  <c r="AC167" i="69"/>
  <c r="AC173" i="69" s="1"/>
  <c r="AC175" i="69" s="1"/>
  <c r="AC163" i="69"/>
  <c r="AC169" i="69"/>
  <c r="AC179" i="69" s="1"/>
  <c r="BC2627" i="64"/>
  <c r="AD187" i="69"/>
  <c r="AD188" i="69" s="1"/>
  <c r="BD2027" i="64" a="1"/>
  <c r="BD2027" i="64" s="1"/>
  <c r="BD1991" i="64" a="1"/>
  <c r="BD1991" i="64" s="1"/>
  <c r="BD1919" i="64" a="1"/>
  <c r="BD1919" i="64" s="1"/>
  <c r="BD2619" i="64" a="1"/>
  <c r="BD2619" i="64" s="1"/>
  <c r="BD1884" i="64" a="1"/>
  <c r="BD1884" i="64" s="1"/>
  <c r="BD2653" i="64" a="1"/>
  <c r="BD2653" i="64" s="1"/>
  <c r="AC198" i="69"/>
  <c r="BD620" i="64" a="1"/>
  <c r="BD620" i="64" s="1"/>
  <c r="BD614" i="64" a="1"/>
  <c r="BD614" i="64" s="1"/>
  <c r="AC152" i="69"/>
  <c r="AD134" i="69"/>
  <c r="AD135" i="69" s="1"/>
  <c r="AD140" i="69" s="1"/>
  <c r="AD150" i="69" s="1"/>
  <c r="BD2259" i="64" a="1"/>
  <c r="BD2259" i="64" s="1"/>
  <c r="BD2169" i="64" a="1"/>
  <c r="BD2169" i="64" s="1"/>
  <c r="BD1587" i="64" a="1"/>
  <c r="BD1587" i="64" s="1"/>
  <c r="BD936" i="64" a="1"/>
  <c r="BD936" i="64" s="1"/>
  <c r="BD187" i="64" a="1"/>
  <c r="BD187" i="64" s="1"/>
  <c r="BD172" i="64" a="1"/>
  <c r="BD172" i="64" s="1"/>
  <c r="BD241" i="64" a="1"/>
  <c r="BD241" i="64" s="1"/>
  <c r="BD36" i="64" a="1"/>
  <c r="BD36" i="64" s="1"/>
  <c r="BD171" i="64" a="1"/>
  <c r="BD171" i="64" s="1"/>
  <c r="BD188" i="64" a="1"/>
  <c r="BD188" i="64" s="1"/>
  <c r="BD1280" i="64" a="1"/>
  <c r="BD1280" i="64" s="1"/>
  <c r="BD914" i="64" a="1"/>
  <c r="BD914" i="64" s="1"/>
  <c r="BD2174" i="64" a="1"/>
  <c r="BD2174" i="64" s="1"/>
  <c r="BD1741" i="64" a="1"/>
  <c r="BD1741" i="64" s="1"/>
  <c r="BD1763" i="64" a="1"/>
  <c r="BD1763" i="64" s="1"/>
  <c r="BD1858" i="64" a="1"/>
  <c r="BD1858" i="64" s="1"/>
  <c r="BD2285" i="64" a="1"/>
  <c r="BD2285" i="64" s="1"/>
  <c r="BD1739" i="64" a="1"/>
  <c r="BD1739" i="64" s="1"/>
  <c r="BD2283" i="64" a="1"/>
  <c r="BD2283" i="64" s="1"/>
  <c r="BD2180" i="64" a="1"/>
  <c r="BD2180" i="64" s="1"/>
  <c r="BD912" i="64" a="1"/>
  <c r="BD912" i="64" s="1"/>
  <c r="BD1856" i="64" a="1"/>
  <c r="BD1856" i="64" s="1"/>
  <c r="BD1717" i="64" a="1"/>
  <c r="BD1717"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764" i="64" a="1"/>
  <c r="BD2260" i="64" a="1"/>
  <c r="BD2284" i="64" a="1"/>
  <c r="BD2028" i="64" a="1"/>
  <c r="BD1920" i="64" a="1"/>
  <c r="BD2173" i="64" a="1"/>
  <c r="BD937" i="64" a="1"/>
  <c r="BD1740" i="64" a="1"/>
  <c r="BD1857" i="64" a="1"/>
  <c r="BD1588" i="64" a="1"/>
  <c r="BD1281" i="64" a="1"/>
  <c r="BD1992" i="64" a="1"/>
  <c r="BD1885" i="64" a="1"/>
  <c r="BY17" i="1393" l="1"/>
  <c r="CB13" i="1391"/>
  <c r="CA22" i="1391"/>
  <c r="CA18" i="861" s="1"/>
  <c r="CA18" i="1391"/>
  <c r="AB616" i="64"/>
  <c r="BD2260" i="64"/>
  <c r="BD1588" i="64"/>
  <c r="BD1281" i="64"/>
  <c r="BQ767" i="64"/>
  <c r="BQ769" i="64" s="1"/>
  <c r="BQ770" i="64" s="1"/>
  <c r="BQ778" i="64"/>
  <c r="BS2495" i="64" a="1"/>
  <c r="BS2495" i="64" s="1"/>
  <c r="BD173" i="64"/>
  <c r="BD2284" i="64"/>
  <c r="BC1928" i="64"/>
  <c r="BD1920" i="64"/>
  <c r="BD1992" i="64"/>
  <c r="BD2028" i="64"/>
  <c r="BD1857" i="64"/>
  <c r="BD1885" i="64"/>
  <c r="BD1740" i="64"/>
  <c r="BD1764" i="64"/>
  <c r="BD2173" i="64"/>
  <c r="BD937" i="64"/>
  <c r="AB839" i="64"/>
  <c r="X2232" i="64"/>
  <c r="X2233" i="64" s="1"/>
  <c r="AM1283" i="64"/>
  <c r="AL1590" i="64"/>
  <c r="U915" i="64"/>
  <c r="V1742" i="64"/>
  <c r="AC177" i="69"/>
  <c r="BD2627" i="64"/>
  <c r="AD194" i="69"/>
  <c r="AD202" i="69" s="1"/>
  <c r="AE183" i="69"/>
  <c r="AE186" i="69" s="1"/>
  <c r="AD192" i="69"/>
  <c r="AD200" i="69" s="1"/>
  <c r="BE2027" i="64" a="1"/>
  <c r="BE2027" i="64" s="1"/>
  <c r="BE1991" i="64" a="1"/>
  <c r="BE1991" i="64" s="1"/>
  <c r="BE1919" i="64" a="1"/>
  <c r="BE1919" i="64" s="1"/>
  <c r="BE2619" i="64" a="1"/>
  <c r="BE2619" i="64" s="1"/>
  <c r="BE1884" i="64" a="1"/>
  <c r="BE1884" i="64" s="1"/>
  <c r="BE2653" i="64" a="1"/>
  <c r="BE2653" i="64" s="1"/>
  <c r="AD167" i="69"/>
  <c r="AD177" i="69" s="1"/>
  <c r="AD169" i="69"/>
  <c r="AD179" i="69" s="1"/>
  <c r="AE156" i="69"/>
  <c r="AE159" i="69" s="1"/>
  <c r="AE184" i="69" s="1"/>
  <c r="BE620" i="64" a="1"/>
  <c r="BE620" i="64" s="1"/>
  <c r="BE614" i="64" a="1"/>
  <c r="BE614" i="64" s="1"/>
  <c r="AE129" i="69"/>
  <c r="AE132" i="69" s="1"/>
  <c r="AE157" i="69" s="1"/>
  <c r="AD136" i="69"/>
  <c r="AD142" i="69"/>
  <c r="AD146" i="69" s="1"/>
  <c r="AD148" i="69" s="1"/>
  <c r="BE2259" i="64" a="1"/>
  <c r="BE2259" i="64" s="1"/>
  <c r="BE2169" i="64" a="1"/>
  <c r="BE2169" i="64" s="1"/>
  <c r="BE1587" i="64" a="1"/>
  <c r="BE1587" i="64" s="1"/>
  <c r="BE936" i="64" a="1"/>
  <c r="BE936" i="64" s="1"/>
  <c r="BE187" i="64" a="1"/>
  <c r="BE187" i="64" s="1"/>
  <c r="BE172" i="64" a="1"/>
  <c r="BE172" i="64" s="1"/>
  <c r="BE241" i="64" a="1"/>
  <c r="BE241" i="64" s="1"/>
  <c r="BE36" i="64" a="1"/>
  <c r="BE36" i="64" s="1"/>
  <c r="BE171" i="64" a="1"/>
  <c r="BE171" i="64" s="1"/>
  <c r="BE188" i="64" a="1"/>
  <c r="BE188" i="64" s="1"/>
  <c r="BE1280" i="64" a="1"/>
  <c r="BE1280" i="64" s="1"/>
  <c r="BE2283" i="64" a="1"/>
  <c r="BE2283" i="64" s="1"/>
  <c r="BE2174" i="64" a="1"/>
  <c r="BE2174" i="64" s="1"/>
  <c r="BE1858" i="64" a="1"/>
  <c r="BE1858" i="64" s="1"/>
  <c r="BE1739" i="64" a="1"/>
  <c r="BE1739" i="64" s="1"/>
  <c r="BE2180" i="64" a="1"/>
  <c r="BE2180" i="64" s="1"/>
  <c r="BE2285" i="64" a="1"/>
  <c r="BE2285" i="64" s="1"/>
  <c r="BE1763" i="64" a="1"/>
  <c r="BE1763" i="64" s="1"/>
  <c r="BE1741" i="64" a="1"/>
  <c r="BE1741" i="64" s="1"/>
  <c r="BE914" i="64" a="1"/>
  <c r="BE914" i="64" s="1"/>
  <c r="BE1856" i="64" a="1"/>
  <c r="BE1856" i="64" s="1"/>
  <c r="BE1717" i="64" a="1"/>
  <c r="BE1717" i="64" s="1"/>
  <c r="BE912" i="64" a="1"/>
  <c r="BE91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740" i="64" a="1"/>
  <c r="BE1857" i="64" a="1"/>
  <c r="V913" i="64" a="1"/>
  <c r="BE1920" i="64" a="1"/>
  <c r="BE2284" i="64" a="1"/>
  <c r="BE1885" i="64" a="1"/>
  <c r="BE2173" i="64" a="1"/>
  <c r="BE1992" i="64" a="1"/>
  <c r="BE2028" i="64" a="1"/>
  <c r="BE1588" i="64" a="1"/>
  <c r="BE937" i="64" a="1"/>
  <c r="BE1281" i="64" a="1"/>
  <c r="BE1764" i="64" a="1"/>
  <c r="BE2260" i="64" a="1"/>
  <c r="BZ13" i="1393" l="1"/>
  <c r="BY22" i="1393"/>
  <c r="BY19" i="861" s="1"/>
  <c r="BY18" i="1393"/>
  <c r="CB16" i="1391"/>
  <c r="CB17" i="1391" s="1"/>
  <c r="AB621" i="64"/>
  <c r="AB617" i="64"/>
  <c r="AC612" i="64"/>
  <c r="AC615" i="64" s="1"/>
  <c r="BE2260" i="64"/>
  <c r="BE1588" i="64"/>
  <c r="BE1281" i="64"/>
  <c r="BR774" i="64"/>
  <c r="BQ779" i="64"/>
  <c r="BQ783" i="64"/>
  <c r="BQ771" i="64"/>
  <c r="BR763" i="64"/>
  <c r="BR766" i="64" s="1"/>
  <c r="BE173" i="64"/>
  <c r="BE2284" i="64"/>
  <c r="BD1928" i="64"/>
  <c r="BE1920" i="64"/>
  <c r="BE1992" i="64"/>
  <c r="BE2028" i="64"/>
  <c r="BE1857" i="64"/>
  <c r="BE1885" i="64"/>
  <c r="BE1740" i="64"/>
  <c r="BE1764" i="64"/>
  <c r="BE2173" i="64"/>
  <c r="BE937" i="64"/>
  <c r="AB843" i="64"/>
  <c r="AC841" i="64"/>
  <c r="AC839" i="64" s="1"/>
  <c r="AD838" i="64"/>
  <c r="X2234" i="64"/>
  <c r="Y2228" i="64"/>
  <c r="Y2232" i="64" s="1"/>
  <c r="X2238" i="64"/>
  <c r="AN1283" i="64"/>
  <c r="V913" i="64"/>
  <c r="W2286" i="64"/>
  <c r="X1718" i="64"/>
  <c r="AA2262" i="64"/>
  <c r="AC2175" i="64"/>
  <c r="U1859" i="64"/>
  <c r="AD198" i="69"/>
  <c r="AE187" i="69"/>
  <c r="AE188" i="69" s="1"/>
  <c r="BE2627" i="64"/>
  <c r="BF2027" i="64" a="1"/>
  <c r="BF2027" i="64" s="1"/>
  <c r="BF1991" i="64" a="1"/>
  <c r="BF1991" i="64" s="1"/>
  <c r="BF1919" i="64" a="1"/>
  <c r="BF1919" i="64" s="1"/>
  <c r="BF2619" i="64" a="1"/>
  <c r="BF2619" i="64" s="1"/>
  <c r="BF1884" i="64" a="1"/>
  <c r="BF1884" i="64" s="1"/>
  <c r="BF2653" i="64" a="1"/>
  <c r="BF2653" i="64" s="1"/>
  <c r="AE161" i="69"/>
  <c r="AE162" i="69" s="1"/>
  <c r="AD173" i="69"/>
  <c r="AD175" i="69" s="1"/>
  <c r="BF620" i="64" a="1"/>
  <c r="BF620" i="64" s="1"/>
  <c r="BF614" i="64" a="1"/>
  <c r="BF614" i="64" s="1"/>
  <c r="AD152" i="69"/>
  <c r="AE134" i="69"/>
  <c r="AE135" i="69" s="1"/>
  <c r="AE136" i="69" s="1"/>
  <c r="BF2259" i="64" a="1"/>
  <c r="BF2259" i="64" s="1"/>
  <c r="BF2169" i="64" a="1"/>
  <c r="BF2169" i="64" s="1"/>
  <c r="BF1587" i="64" a="1"/>
  <c r="BF1587" i="64" s="1"/>
  <c r="BF936" i="64" a="1"/>
  <c r="BF936" i="64" s="1"/>
  <c r="BF187" i="64" a="1"/>
  <c r="BF187" i="64" s="1"/>
  <c r="BF172" i="64" a="1"/>
  <c r="BF172" i="64" s="1"/>
  <c r="BF241" i="64" a="1"/>
  <c r="BF241" i="64" s="1"/>
  <c r="BF36" i="64" a="1"/>
  <c r="BF36" i="64" s="1"/>
  <c r="BF171" i="64" a="1"/>
  <c r="BF171" i="64" s="1"/>
  <c r="BF188" i="64" a="1"/>
  <c r="BF188" i="64" s="1"/>
  <c r="BF1280" i="64" a="1"/>
  <c r="BF1280" i="64" s="1"/>
  <c r="BF2283" i="64" a="1"/>
  <c r="BF2283" i="64" s="1"/>
  <c r="BF2180" i="64" a="1"/>
  <c r="BF2180" i="64" s="1"/>
  <c r="BF1739" i="64" a="1"/>
  <c r="BF1739" i="64" s="1"/>
  <c r="BF1858" i="64" a="1"/>
  <c r="BF1858" i="64" s="1"/>
  <c r="BF1741" i="64" a="1"/>
  <c r="BF1741" i="64" s="1"/>
  <c r="BF912" i="64" a="1"/>
  <c r="BF912" i="64" s="1"/>
  <c r="BF1717" i="64" a="1"/>
  <c r="BF1717" i="64" s="1"/>
  <c r="BF1856" i="64" a="1"/>
  <c r="BF1856" i="64" s="1"/>
  <c r="BF2285" i="64" a="1"/>
  <c r="BF2285" i="64" s="1"/>
  <c r="BF914" i="64" a="1"/>
  <c r="BF914" i="64" s="1"/>
  <c r="BF2174" i="64" a="1"/>
  <c r="BF2174" i="64" s="1"/>
  <c r="BF1763" i="64" a="1"/>
  <c r="BF1763"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857" i="64" a="1"/>
  <c r="BF2284" i="64" a="1"/>
  <c r="BF1740" i="64" a="1"/>
  <c r="BF1885" i="64" a="1"/>
  <c r="BF1588" i="64" a="1"/>
  <c r="BF1281" i="64" a="1"/>
  <c r="BF2173" i="64" a="1"/>
  <c r="BF937" i="64" a="1"/>
  <c r="BF2260" i="64" a="1"/>
  <c r="BF1764" i="64" a="1"/>
  <c r="BF1920" i="64" a="1"/>
  <c r="BF1992" i="64" a="1"/>
  <c r="BF2028" i="64" a="1"/>
  <c r="BZ16" i="1393" l="1"/>
  <c r="CC13" i="1391"/>
  <c r="CB18" i="1391"/>
  <c r="CB22" i="1391"/>
  <c r="CB18" i="861" s="1"/>
  <c r="AC616" i="64"/>
  <c r="BF2260" i="64"/>
  <c r="BF1588" i="64"/>
  <c r="BF1281" i="64"/>
  <c r="BR775" i="64"/>
  <c r="BT2495" i="64" a="1"/>
  <c r="BT2495" i="64" s="1"/>
  <c r="BF173" i="64"/>
  <c r="BF2284" i="64"/>
  <c r="BE1928" i="64"/>
  <c r="BF1920" i="64"/>
  <c r="BF1992" i="64"/>
  <c r="BF1857" i="64"/>
  <c r="BF2028" i="64"/>
  <c r="BF1885" i="64"/>
  <c r="BF1740" i="64"/>
  <c r="BF1764" i="64"/>
  <c r="BF2173" i="64"/>
  <c r="BF937" i="64"/>
  <c r="AC843" i="64"/>
  <c r="Y2233" i="64"/>
  <c r="Y2234" i="64" s="1"/>
  <c r="AO1283" i="64"/>
  <c r="AM1590" i="64"/>
  <c r="AN1590" i="64"/>
  <c r="W1742" i="64"/>
  <c r="V915" i="64"/>
  <c r="AE194" i="69"/>
  <c r="AE202" i="69" s="1"/>
  <c r="AE192" i="69"/>
  <c r="AE200" i="69" s="1"/>
  <c r="AF183" i="69"/>
  <c r="AF186" i="69" s="1"/>
  <c r="BF2627" i="64"/>
  <c r="BG2027" i="64" a="1"/>
  <c r="BG2027" i="64" s="1"/>
  <c r="BG1991" i="64" a="1"/>
  <c r="BG1991" i="64" s="1"/>
  <c r="BG1919" i="64" a="1"/>
  <c r="BG1919" i="64" s="1"/>
  <c r="BG2619" i="64" a="1"/>
  <c r="BG2619" i="64" s="1"/>
  <c r="BG1884" i="64" a="1"/>
  <c r="BG1884" i="64" s="1"/>
  <c r="BG2653" i="64" a="1"/>
  <c r="BG2653" i="64" s="1"/>
  <c r="AE163" i="69"/>
  <c r="AF156" i="69"/>
  <c r="AF161" i="69" s="1"/>
  <c r="AE169" i="69"/>
  <c r="AE179" i="69" s="1"/>
  <c r="AE167" i="69"/>
  <c r="AE173" i="69" s="1"/>
  <c r="AE175" i="69" s="1"/>
  <c r="BG620" i="64" a="1"/>
  <c r="BG620" i="64" s="1"/>
  <c r="BG614" i="64" a="1"/>
  <c r="BG614" i="64" s="1"/>
  <c r="AE142" i="69"/>
  <c r="AE146" i="69" s="1"/>
  <c r="AE148" i="69" s="1"/>
  <c r="AF129" i="69"/>
  <c r="AF132" i="69" s="1"/>
  <c r="AF157" i="69" s="1"/>
  <c r="AE140" i="69"/>
  <c r="AE150" i="69" s="1"/>
  <c r="BG2259" i="64" a="1"/>
  <c r="BG2259" i="64" s="1"/>
  <c r="BG2169" i="64" a="1"/>
  <c r="BG2169" i="64" s="1"/>
  <c r="BG1587" i="64" a="1"/>
  <c r="BG1587" i="64" s="1"/>
  <c r="AF112" i="69"/>
  <c r="AF117" i="69" s="1"/>
  <c r="AE119" i="69"/>
  <c r="BG936" i="64" a="1"/>
  <c r="BG936" i="64" s="1"/>
  <c r="BG241" i="64" a="1"/>
  <c r="BG241" i="64" s="1"/>
  <c r="BG36" i="64" a="1"/>
  <c r="BG36" i="64" s="1"/>
  <c r="BG187" i="64" a="1"/>
  <c r="BG187" i="64" s="1"/>
  <c r="BG172" i="64" a="1"/>
  <c r="BG172" i="64" s="1"/>
  <c r="BG171" i="64" a="1"/>
  <c r="BG171" i="64" s="1"/>
  <c r="BG188" i="64" a="1"/>
  <c r="BG188" i="64" s="1"/>
  <c r="BG1280" i="64" a="1"/>
  <c r="BG1280" i="64" s="1"/>
  <c r="BG914" i="64" a="1"/>
  <c r="BG914" i="64" s="1"/>
  <c r="BG1763" i="64" a="1"/>
  <c r="BG1763" i="64" s="1"/>
  <c r="BG1858" i="64" a="1"/>
  <c r="BG1858" i="64" s="1"/>
  <c r="BG1741" i="64" a="1"/>
  <c r="BG1741" i="64" s="1"/>
  <c r="BG1856" i="64" a="1"/>
  <c r="BG1856" i="64" s="1"/>
  <c r="BG912" i="64" a="1"/>
  <c r="BG912" i="64" s="1"/>
  <c r="BG2283" i="64" a="1"/>
  <c r="BG2283" i="64" s="1"/>
  <c r="BG1739" i="64" a="1"/>
  <c r="BG1739" i="64" s="1"/>
  <c r="BG2285" i="64" a="1"/>
  <c r="BG2285" i="64" s="1"/>
  <c r="BG1717" i="64" a="1"/>
  <c r="BG1717" i="64" s="1"/>
  <c r="BG2180" i="64" a="1"/>
  <c r="BG2180" i="64" s="1"/>
  <c r="BG2174" i="64" a="1"/>
  <c r="BG2174"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2260" i="64" a="1"/>
  <c r="BG1885" i="64" a="1"/>
  <c r="BG2173" i="64" a="1"/>
  <c r="BG1588" i="64" a="1"/>
  <c r="BG2028" i="64" a="1"/>
  <c r="BG1764" i="64" a="1"/>
  <c r="BG937" i="64" a="1"/>
  <c r="BG2284" i="64" a="1"/>
  <c r="BG1857" i="64" a="1"/>
  <c r="BG1740" i="64" a="1"/>
  <c r="BG1992" i="64" a="1"/>
  <c r="W913" i="64" a="1"/>
  <c r="BG1920" i="64" a="1"/>
  <c r="BG1281" i="64" a="1"/>
  <c r="BZ17" i="1393" l="1"/>
  <c r="CC16" i="1391"/>
  <c r="AC621" i="64"/>
  <c r="AD612" i="64"/>
  <c r="AD615" i="64" s="1"/>
  <c r="AC617" i="64"/>
  <c r="BG2260" i="64"/>
  <c r="BG1588" i="64"/>
  <c r="BG1281" i="64"/>
  <c r="BR777" i="64"/>
  <c r="BG173" i="64"/>
  <c r="BG2284" i="64"/>
  <c r="BF1928" i="64"/>
  <c r="BG1885" i="64"/>
  <c r="BG1920" i="64"/>
  <c r="BG1857" i="64"/>
  <c r="BG1992" i="64"/>
  <c r="BG2028" i="64"/>
  <c r="BG1740" i="64"/>
  <c r="BG1764" i="64"/>
  <c r="BG2173" i="64"/>
  <c r="BG937" i="64"/>
  <c r="AD841" i="64"/>
  <c r="AD839" i="64" s="1"/>
  <c r="L838" i="64"/>
  <c r="Y2238" i="64"/>
  <c r="Z2228" i="64"/>
  <c r="Z2232" i="64" s="1"/>
  <c r="AP1283" i="64"/>
  <c r="AO1590" i="64"/>
  <c r="X2286" i="64"/>
  <c r="W913" i="64"/>
  <c r="Y1718" i="64"/>
  <c r="AD2175" i="64"/>
  <c r="V1859" i="64"/>
  <c r="AB2262" i="64"/>
  <c r="AE198" i="69"/>
  <c r="AE177" i="69"/>
  <c r="BG2627" i="64"/>
  <c r="BH1991" i="64" a="1"/>
  <c r="BH1991" i="64" s="1"/>
  <c r="BH2027" i="64" a="1"/>
  <c r="BH2027" i="64" s="1"/>
  <c r="BH1919" i="64" a="1"/>
  <c r="BH1919" i="64" s="1"/>
  <c r="BH2619" i="64" a="1"/>
  <c r="BH2619" i="64" s="1"/>
  <c r="BH1884" i="64" a="1"/>
  <c r="BH1884" i="64" s="1"/>
  <c r="BH2653" i="64" a="1"/>
  <c r="BH2653" i="64" s="1"/>
  <c r="AF159" i="69"/>
  <c r="AF184" i="69" s="1"/>
  <c r="AF187" i="69" s="1"/>
  <c r="AF192" i="69" s="1"/>
  <c r="BH614" i="64" a="1"/>
  <c r="BH614" i="64" s="1"/>
  <c r="BH620" i="64" a="1"/>
  <c r="BH620" i="64" s="1"/>
  <c r="AE152" i="69"/>
  <c r="AF134" i="69"/>
  <c r="AF135" i="69" s="1"/>
  <c r="BH2259" i="64" a="1"/>
  <c r="BH2259" i="64" s="1"/>
  <c r="AF115" i="69"/>
  <c r="AF118" i="69" s="1"/>
  <c r="AF123" i="69" s="1"/>
  <c r="BH2169" i="64" a="1"/>
  <c r="BH2169" i="64" s="1"/>
  <c r="BH1587" i="64" a="1"/>
  <c r="BH1587" i="64" s="1"/>
  <c r="BH936" i="64" a="1"/>
  <c r="BH936" i="64" s="1"/>
  <c r="BH36" i="64" a="1"/>
  <c r="BH36" i="64" s="1"/>
  <c r="BH172" i="64" a="1"/>
  <c r="BH172" i="64" s="1"/>
  <c r="BH241" i="64" a="1"/>
  <c r="BH241" i="64" s="1"/>
  <c r="BH187" i="64" a="1"/>
  <c r="BH187" i="64" s="1"/>
  <c r="BH171" i="64" a="1"/>
  <c r="BH171" i="64" s="1"/>
  <c r="BH188" i="64" a="1"/>
  <c r="BH188" i="64" s="1"/>
  <c r="BH1280" i="64" a="1"/>
  <c r="BH1280" i="64" s="1"/>
  <c r="BH1739" i="64" a="1"/>
  <c r="BH1739" i="64" s="1"/>
  <c r="BH2283" i="64" a="1"/>
  <c r="BH2283" i="64" s="1"/>
  <c r="BH1858" i="64" a="1"/>
  <c r="BH1858" i="64" s="1"/>
  <c r="BH2180" i="64" a="1"/>
  <c r="BH2180" i="64" s="1"/>
  <c r="BH912" i="64" a="1"/>
  <c r="BH912" i="64" s="1"/>
  <c r="BH914" i="64" a="1"/>
  <c r="BH914" i="64" s="1"/>
  <c r="BH1856" i="64" a="1"/>
  <c r="BH1856" i="64" s="1"/>
  <c r="BH1741" i="64" a="1"/>
  <c r="BH1741" i="64" s="1"/>
  <c r="BH1717" i="64" a="1"/>
  <c r="BH1717" i="64" s="1"/>
  <c r="BH2174" i="64" a="1"/>
  <c r="BH2174" i="64" s="1"/>
  <c r="BH1763" i="64" a="1"/>
  <c r="BH1763" i="64" s="1"/>
  <c r="BH2285" i="64" a="1"/>
  <c r="BH2285"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173" i="64" a="1"/>
  <c r="BH937" i="64" a="1"/>
  <c r="BH1992" i="64" a="1"/>
  <c r="BH1740" i="64" a="1"/>
  <c r="BH1885" i="64" a="1"/>
  <c r="BH2284" i="64" a="1"/>
  <c r="BH2260" i="64" a="1"/>
  <c r="BH1588" i="64" a="1"/>
  <c r="BH1857" i="64" a="1"/>
  <c r="BH1281" i="64" a="1"/>
  <c r="BH1764" i="64" a="1"/>
  <c r="BH2028" i="64" a="1"/>
  <c r="BH1920" i="64" a="1"/>
  <c r="O17" i="1393" l="1"/>
  <c r="CA13" i="1393"/>
  <c r="BZ22" i="1393"/>
  <c r="BZ19" i="861" s="1"/>
  <c r="BZ18" i="1393"/>
  <c r="CC17" i="1391"/>
  <c r="AD616" i="64"/>
  <c r="BH2260" i="64"/>
  <c r="BH1588" i="64"/>
  <c r="BH1281" i="64"/>
  <c r="BR767" i="64"/>
  <c r="BR769" i="64" s="1"/>
  <c r="BR770" i="64" s="1"/>
  <c r="BR778" i="64"/>
  <c r="BU2495" i="64" a="1"/>
  <c r="BU2495" i="64" s="1"/>
  <c r="BH173" i="64"/>
  <c r="BH2284" i="64"/>
  <c r="BG1928" i="64"/>
  <c r="BH1920" i="64"/>
  <c r="BH2028" i="64"/>
  <c r="BH1992" i="64"/>
  <c r="BH1857" i="64"/>
  <c r="BH1885" i="64"/>
  <c r="BH1740" i="64"/>
  <c r="BH1764" i="64"/>
  <c r="BH2173" i="64"/>
  <c r="BH937" i="64"/>
  <c r="AE838" i="64"/>
  <c r="AD843" i="64"/>
  <c r="Z2233" i="64"/>
  <c r="Z2234" i="64" s="1"/>
  <c r="AQ1283" i="64"/>
  <c r="AP1590" i="64"/>
  <c r="X1742" i="64"/>
  <c r="W915" i="64"/>
  <c r="BH2627" i="64"/>
  <c r="BI2027" i="64" a="1"/>
  <c r="BI2027" i="64" s="1"/>
  <c r="BI1991" i="64" a="1"/>
  <c r="BI1991" i="64" s="1"/>
  <c r="BI1919" i="64" a="1"/>
  <c r="BI1919" i="64" s="1"/>
  <c r="BI2619" i="64" a="1"/>
  <c r="BI2619" i="64" s="1"/>
  <c r="BI1884" i="64" a="1"/>
  <c r="BI1884" i="64" s="1"/>
  <c r="BI2653" i="64" a="1"/>
  <c r="BI2653" i="64" s="1"/>
  <c r="AG183" i="69"/>
  <c r="AG186" i="69" s="1"/>
  <c r="AF194" i="69"/>
  <c r="AF202" i="69" s="1"/>
  <c r="AF188" i="69"/>
  <c r="AF162" i="69"/>
  <c r="AG156" i="69" s="1"/>
  <c r="AG159" i="69" s="1"/>
  <c r="AG184" i="69" s="1"/>
  <c r="BI614" i="64" a="1"/>
  <c r="BI614" i="64" s="1"/>
  <c r="BI620" i="64" a="1"/>
  <c r="BI620" i="64" s="1"/>
  <c r="AG129" i="69"/>
  <c r="AG134" i="69" s="1"/>
  <c r="AF142" i="69"/>
  <c r="AF146" i="69" s="1"/>
  <c r="AF148" i="69" s="1"/>
  <c r="AF136" i="69"/>
  <c r="AF140" i="69"/>
  <c r="AF150" i="69" s="1"/>
  <c r="BI2259" i="64" a="1"/>
  <c r="BI2259" i="64" s="1"/>
  <c r="BI2169" i="64" a="1"/>
  <c r="BI2169" i="64" s="1"/>
  <c r="BI1587" i="64" a="1"/>
  <c r="BI1587" i="64" s="1"/>
  <c r="BI936" i="64" a="1"/>
  <c r="BI936" i="64" s="1"/>
  <c r="BI172" i="64" a="1"/>
  <c r="BI172" i="64" s="1"/>
  <c r="BI187" i="64" a="1"/>
  <c r="BI187" i="64" s="1"/>
  <c r="BI241" i="64" a="1"/>
  <c r="BI241" i="64" s="1"/>
  <c r="BI36" i="64" a="1"/>
  <c r="BI36" i="64" s="1"/>
  <c r="BI171" i="64" a="1"/>
  <c r="BI171" i="64" s="1"/>
  <c r="BI188" i="64" a="1"/>
  <c r="BI188" i="64" s="1"/>
  <c r="BI1280" i="64" a="1"/>
  <c r="BI1280" i="64" s="1"/>
  <c r="BI912" i="64" a="1"/>
  <c r="BI912" i="64" s="1"/>
  <c r="BI2283" i="64" a="1"/>
  <c r="BI2283" i="64" s="1"/>
  <c r="BI1739" i="64" a="1"/>
  <c r="BI1739" i="64" s="1"/>
  <c r="BI914" i="64" a="1"/>
  <c r="BI914" i="64" s="1"/>
  <c r="BI2174" i="64" a="1"/>
  <c r="BI2174" i="64" s="1"/>
  <c r="BI1858" i="64" a="1"/>
  <c r="BI1858" i="64" s="1"/>
  <c r="BI2285" i="64" a="1"/>
  <c r="BI2285" i="64" s="1"/>
  <c r="BI1763" i="64" a="1"/>
  <c r="BI1763" i="64" s="1"/>
  <c r="BI1741" i="64" a="1"/>
  <c r="BI1741" i="64" s="1"/>
  <c r="BI2180" i="64" a="1"/>
  <c r="BI2180" i="64" s="1"/>
  <c r="BI1856" i="64" a="1"/>
  <c r="BI1856" i="64" s="1"/>
  <c r="BI1717" i="64" a="1"/>
  <c r="BI1717"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40" i="64" a="1"/>
  <c r="BI1857" i="64" a="1"/>
  <c r="BI2284" i="64" a="1"/>
  <c r="X913" i="64" a="1"/>
  <c r="BI2173" i="64" a="1"/>
  <c r="BI1885" i="64" a="1"/>
  <c r="BI1281" i="64" a="1"/>
  <c r="BI937" i="64" a="1"/>
  <c r="BI2028" i="64" a="1"/>
  <c r="BI2260" i="64" a="1"/>
  <c r="BI1920" i="64" a="1"/>
  <c r="BI1588" i="64" a="1"/>
  <c r="BI1992" i="64" a="1"/>
  <c r="BI1764" i="64" a="1"/>
  <c r="CA16" i="1393" l="1"/>
  <c r="CA17" i="1393"/>
  <c r="P13" i="1393"/>
  <c r="CC18" i="1391"/>
  <c r="CD13" i="1391"/>
  <c r="CC22" i="1391"/>
  <c r="CC18" i="861" s="1"/>
  <c r="AD621" i="64"/>
  <c r="AE612" i="64"/>
  <c r="AE615" i="64" s="1"/>
  <c r="AD617" i="64"/>
  <c r="BI2260" i="64"/>
  <c r="BI1588" i="64"/>
  <c r="BI1281" i="64"/>
  <c r="BR783" i="64"/>
  <c r="BS774" i="64"/>
  <c r="BR779" i="64"/>
  <c r="BR771" i="64"/>
  <c r="BS763" i="64"/>
  <c r="BI173" i="64"/>
  <c r="BI2284" i="64"/>
  <c r="BH1928" i="64"/>
  <c r="BI1885" i="64"/>
  <c r="BI1920" i="64"/>
  <c r="BI1992" i="64"/>
  <c r="BI1857" i="64"/>
  <c r="BI2028" i="64"/>
  <c r="BI1740" i="64"/>
  <c r="BI1764" i="64"/>
  <c r="BI2173" i="64"/>
  <c r="BI937" i="64"/>
  <c r="AE841" i="64"/>
  <c r="AF838" i="64"/>
  <c r="Z2238" i="64"/>
  <c r="AA2228" i="64"/>
  <c r="AA2232" i="64" s="1"/>
  <c r="AR1283" i="64"/>
  <c r="AQ1590" i="64"/>
  <c r="X913" i="64"/>
  <c r="Y2286" i="64"/>
  <c r="Z1718" i="64"/>
  <c r="AE2175" i="64"/>
  <c r="W1859" i="64"/>
  <c r="AC2262" i="64"/>
  <c r="BI2627" i="64"/>
  <c r="AG161" i="69"/>
  <c r="BJ1991" i="64" a="1"/>
  <c r="BJ1991" i="64" s="1"/>
  <c r="BJ2027" i="64" a="1"/>
  <c r="BJ2027" i="64" s="1"/>
  <c r="BJ1919" i="64" a="1"/>
  <c r="BJ1919" i="64" s="1"/>
  <c r="BJ2619" i="64" a="1"/>
  <c r="BJ2619" i="64" s="1"/>
  <c r="BJ1884" i="64" a="1"/>
  <c r="BJ1884" i="64" s="1"/>
  <c r="BJ2653" i="64" a="1"/>
  <c r="BJ2653" i="64" s="1"/>
  <c r="AF163" i="69"/>
  <c r="AF167" i="69"/>
  <c r="AF177" i="69" s="1"/>
  <c r="AF169" i="69"/>
  <c r="AF179" i="69" s="1"/>
  <c r="BJ620" i="64" a="1"/>
  <c r="BJ620" i="64" s="1"/>
  <c r="BJ614" i="64" a="1"/>
  <c r="BJ614" i="64" s="1"/>
  <c r="AF152" i="69"/>
  <c r="AG132" i="69"/>
  <c r="AG157" i="69" s="1"/>
  <c r="BJ2259" i="64" a="1"/>
  <c r="BJ2259" i="64" s="1"/>
  <c r="BJ2169" i="64" a="1"/>
  <c r="BJ2169" i="64" s="1"/>
  <c r="BJ1587" i="64" a="1"/>
  <c r="BJ1587" i="64" s="1"/>
  <c r="AG117" i="69"/>
  <c r="AG118" i="69" s="1"/>
  <c r="AG123" i="69" s="1"/>
  <c r="BJ936" i="64" a="1"/>
  <c r="BJ936" i="64" s="1"/>
  <c r="BJ172" i="64" a="1"/>
  <c r="BJ172" i="64" s="1"/>
  <c r="BJ187" i="64" a="1"/>
  <c r="BJ187" i="64" s="1"/>
  <c r="BJ241" i="64" a="1"/>
  <c r="BJ241" i="64" s="1"/>
  <c r="BJ36" i="64" a="1"/>
  <c r="BJ36" i="64" s="1"/>
  <c r="BJ171" i="64" a="1"/>
  <c r="BJ171" i="64" s="1"/>
  <c r="BJ188" i="64" a="1"/>
  <c r="BJ188" i="64" s="1"/>
  <c r="BJ1280" i="64" a="1"/>
  <c r="BJ1280" i="64" s="1"/>
  <c r="BJ912" i="64" a="1"/>
  <c r="BJ912" i="64" s="1"/>
  <c r="BJ1856" i="64" a="1"/>
  <c r="BJ1856" i="64" s="1"/>
  <c r="BJ2285" i="64" a="1"/>
  <c r="BJ2285" i="64" s="1"/>
  <c r="BJ1717" i="64" a="1"/>
  <c r="BJ1717" i="64" s="1"/>
  <c r="BJ914" i="64" a="1"/>
  <c r="BJ914" i="64" s="1"/>
  <c r="BJ2174" i="64" a="1"/>
  <c r="BJ2174" i="64" s="1"/>
  <c r="BJ1739" i="64" a="1"/>
  <c r="BJ1739" i="64" s="1"/>
  <c r="BJ1763" i="64" a="1"/>
  <c r="BJ1763" i="64" s="1"/>
  <c r="BJ1858" i="64" a="1"/>
  <c r="BJ1858" i="64" s="1"/>
  <c r="BJ2283" i="64" a="1"/>
  <c r="BJ2283" i="64" s="1"/>
  <c r="BJ2180" i="64" a="1"/>
  <c r="BJ2180" i="64" s="1"/>
  <c r="BJ1741" i="64" a="1"/>
  <c r="BJ1741"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284" i="64" a="1"/>
  <c r="BJ1281" i="64" a="1"/>
  <c r="BJ1740" i="64" a="1"/>
  <c r="BJ1857" i="64" a="1"/>
  <c r="BJ2173" i="64" a="1"/>
  <c r="BJ1992" i="64" a="1"/>
  <c r="BJ1885" i="64" a="1"/>
  <c r="BJ1588" i="64" a="1"/>
  <c r="BJ1920" i="64" a="1"/>
  <c r="BJ2028" i="64" a="1"/>
  <c r="BJ2260" i="64" a="1"/>
  <c r="BJ937" i="64" a="1"/>
  <c r="BJ1764" i="64" a="1"/>
  <c r="CB13" i="1393" l="1"/>
  <c r="CA22" i="1393"/>
  <c r="CA19" i="861" s="1"/>
  <c r="CA18" i="1393"/>
  <c r="CD16" i="1391"/>
  <c r="AE616" i="64"/>
  <c r="BJ2260" i="64"/>
  <c r="BJ1588" i="64"/>
  <c r="BJ1281" i="64"/>
  <c r="BS766" i="64"/>
  <c r="BV2495" i="64" a="1"/>
  <c r="BV2495" i="64" s="1"/>
  <c r="BJ173" i="64"/>
  <c r="BJ2284" i="64"/>
  <c r="BI1928" i="64"/>
  <c r="AE839" i="64"/>
  <c r="AE843" i="64" s="1"/>
  <c r="BJ1885" i="64"/>
  <c r="BJ1857" i="64"/>
  <c r="BJ1920" i="64"/>
  <c r="BJ2028" i="64"/>
  <c r="BJ1992" i="64"/>
  <c r="BJ1740" i="64"/>
  <c r="BJ1764" i="64"/>
  <c r="BJ2173" i="64"/>
  <c r="BJ937" i="64"/>
  <c r="AA2233" i="64"/>
  <c r="AA2234" i="64" s="1"/>
  <c r="AS1283" i="64"/>
  <c r="Y1742" i="64"/>
  <c r="X915" i="64"/>
  <c r="BJ2627" i="64"/>
  <c r="AG162" i="69"/>
  <c r="AG163" i="69" s="1"/>
  <c r="BK2027" i="64" a="1"/>
  <c r="BK2027" i="64" s="1"/>
  <c r="BK1919" i="64" a="1"/>
  <c r="BK1919" i="64" s="1"/>
  <c r="BK1991" i="64" a="1"/>
  <c r="BK1991" i="64" s="1"/>
  <c r="BK2619" i="64" a="1"/>
  <c r="BK2619" i="64" s="1"/>
  <c r="BK1884" i="64" a="1"/>
  <c r="BK1884" i="64" s="1"/>
  <c r="BK2653" i="64" a="1"/>
  <c r="BK2653" i="64" s="1"/>
  <c r="AF173" i="69"/>
  <c r="AF175" i="69" s="1"/>
  <c r="BK620" i="64" a="1"/>
  <c r="BK620" i="64" s="1"/>
  <c r="BK614" i="64" a="1"/>
  <c r="BK614" i="64" s="1"/>
  <c r="AG135" i="69"/>
  <c r="AG136" i="69" s="1"/>
  <c r="AH112" i="69"/>
  <c r="AH115" i="69" s="1"/>
  <c r="BK2259" i="64" a="1"/>
  <c r="BK2259" i="64" s="1"/>
  <c r="AG119" i="69"/>
  <c r="AG125" i="69"/>
  <c r="BK2169" i="64" a="1"/>
  <c r="BK2169" i="64" s="1"/>
  <c r="BK1587" i="64" a="1"/>
  <c r="BK1587" i="64" s="1"/>
  <c r="BK936" i="64" a="1"/>
  <c r="BK936" i="64" s="1"/>
  <c r="BK172" i="64" a="1"/>
  <c r="BK172" i="64" s="1"/>
  <c r="BK241" i="64" a="1"/>
  <c r="BK241" i="64" s="1"/>
  <c r="BK187" i="64" a="1"/>
  <c r="BK187" i="64" s="1"/>
  <c r="BK36" i="64" a="1"/>
  <c r="BK36" i="64" s="1"/>
  <c r="BK171" i="64" a="1"/>
  <c r="BK171" i="64" s="1"/>
  <c r="BK188" i="64" a="1"/>
  <c r="BK188" i="64" s="1"/>
  <c r="BE17" i="69"/>
  <c r="BE18" i="69" s="1"/>
  <c r="BK1280" i="64" a="1"/>
  <c r="BK1280" i="64" s="1"/>
  <c r="BK1763" i="64" a="1"/>
  <c r="BK1763" i="64" s="1"/>
  <c r="BK912" i="64" a="1"/>
  <c r="BK912" i="64" s="1"/>
  <c r="BK1856" i="64" a="1"/>
  <c r="BK1856" i="64" s="1"/>
  <c r="BK2283" i="64" a="1"/>
  <c r="BK2283" i="64" s="1"/>
  <c r="BK2180" i="64" a="1"/>
  <c r="BK2180" i="64" s="1"/>
  <c r="BK1739" i="64" a="1"/>
  <c r="BK1739" i="64" s="1"/>
  <c r="BK2285" i="64" a="1"/>
  <c r="BK2285" i="64" s="1"/>
  <c r="BK2174" i="64" a="1"/>
  <c r="BK2174" i="64" s="1"/>
  <c r="BK1741" i="64" a="1"/>
  <c r="BK1741" i="64" s="1"/>
  <c r="BK1717" i="64" a="1"/>
  <c r="BK1717" i="64" s="1"/>
  <c r="BK914" i="64" a="1"/>
  <c r="BK914" i="64" s="1"/>
  <c r="BK1858" i="64" a="1"/>
  <c r="BK1858"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Y913" i="64" a="1"/>
  <c r="BK1857" i="64" a="1"/>
  <c r="BK2260" i="64" a="1"/>
  <c r="BK1281" i="64" a="1"/>
  <c r="BK2284" i="64" a="1"/>
  <c r="BK2173" i="64" a="1"/>
  <c r="BK1885" i="64" a="1"/>
  <c r="BK1740" i="64" a="1"/>
  <c r="BK1764" i="64" a="1"/>
  <c r="BK1588" i="64" a="1"/>
  <c r="BK1992" i="64" a="1"/>
  <c r="BK937" i="64" a="1"/>
  <c r="BK1920" i="64" a="1"/>
  <c r="BK2028" i="64" a="1"/>
  <c r="CB16" i="1393" l="1"/>
  <c r="CB17" i="1393" s="1"/>
  <c r="CD17" i="1391"/>
  <c r="AE621" i="64"/>
  <c r="AF612" i="64"/>
  <c r="AF615" i="64" s="1"/>
  <c r="AE617" i="64"/>
  <c r="BK2260" i="64"/>
  <c r="BK1588" i="64"/>
  <c r="BK1281" i="64"/>
  <c r="BS775" i="64"/>
  <c r="BK173" i="64"/>
  <c r="BK2284" i="64"/>
  <c r="BJ1928" i="64"/>
  <c r="BK1920" i="64"/>
  <c r="BK2028" i="64"/>
  <c r="BK1857" i="64"/>
  <c r="BK1885" i="64"/>
  <c r="BK1992" i="64"/>
  <c r="BK1740" i="64"/>
  <c r="BK1764" i="64"/>
  <c r="BK2173" i="64"/>
  <c r="BK937" i="64"/>
  <c r="AF841" i="64"/>
  <c r="AG838" i="64"/>
  <c r="AB2228" i="64"/>
  <c r="AB2232" i="64" s="1"/>
  <c r="AA2238" i="64"/>
  <c r="AT1283" i="64"/>
  <c r="AR1590" i="64"/>
  <c r="AS1590" i="64"/>
  <c r="Y913" i="64"/>
  <c r="Z2286" i="64"/>
  <c r="AA1718" i="64"/>
  <c r="AF2175" i="64"/>
  <c r="X1859" i="64"/>
  <c r="AD2262" i="64"/>
  <c r="AG169" i="69"/>
  <c r="AG179" i="69" s="1"/>
  <c r="AG167" i="69"/>
  <c r="AG177" i="69" s="1"/>
  <c r="AH156" i="69"/>
  <c r="AH161" i="69" s="1"/>
  <c r="BK2627" i="64"/>
  <c r="BL2027" i="64" a="1"/>
  <c r="BL2027" i="64" s="1"/>
  <c r="BL1991" i="64" a="1"/>
  <c r="BL1991" i="64" s="1"/>
  <c r="BL1919" i="64" a="1"/>
  <c r="BL1919" i="64" s="1"/>
  <c r="BL2619" i="64" a="1"/>
  <c r="BL2619" i="64" s="1"/>
  <c r="BL1884" i="64" a="1"/>
  <c r="BL1884" i="64" s="1"/>
  <c r="BL2653" i="64" a="1"/>
  <c r="BL2653" i="64" s="1"/>
  <c r="BL620" i="64" a="1"/>
  <c r="BL620" i="64" s="1"/>
  <c r="BL614" i="64" a="1"/>
  <c r="BL614" i="64" s="1"/>
  <c r="AG142" i="69"/>
  <c r="AG146" i="69" s="1"/>
  <c r="AG148" i="69" s="1"/>
  <c r="AH129" i="69"/>
  <c r="AH132" i="69" s="1"/>
  <c r="AH157" i="69" s="1"/>
  <c r="AG140" i="69"/>
  <c r="AG150" i="69" s="1"/>
  <c r="AH117" i="69"/>
  <c r="AH118" i="69" s="1"/>
  <c r="AH119" i="69" s="1"/>
  <c r="BL2259" i="64" a="1"/>
  <c r="BL2259" i="64" s="1"/>
  <c r="AG200" i="69"/>
  <c r="BL2169" i="64" a="1"/>
  <c r="BL2169" i="64" s="1"/>
  <c r="BL1587" i="64" a="1"/>
  <c r="BL1587" i="64" s="1"/>
  <c r="BL936" i="64" a="1"/>
  <c r="BL936" i="64" s="1"/>
  <c r="BL172" i="64" a="1"/>
  <c r="BL172" i="64" s="1"/>
  <c r="BL241" i="64" a="1"/>
  <c r="BL241" i="64" s="1"/>
  <c r="BL187" i="64" a="1"/>
  <c r="BL187" i="64" s="1"/>
  <c r="BL36" i="64" a="1"/>
  <c r="BL36" i="64" s="1"/>
  <c r="BL171" i="64" a="1"/>
  <c r="BL171" i="64" s="1"/>
  <c r="BL188" i="64" a="1"/>
  <c r="BL188" i="64" s="1"/>
  <c r="BL1280" i="64" a="1"/>
  <c r="BL1280" i="64" s="1"/>
  <c r="BL1858" i="64" a="1"/>
  <c r="BL1858" i="64" s="1"/>
  <c r="BL1739" i="64" a="1"/>
  <c r="BL1739" i="64" s="1"/>
  <c r="BL1856" i="64" a="1"/>
  <c r="BL1856" i="64" s="1"/>
  <c r="BL2180" i="64" a="1"/>
  <c r="BL2180" i="64" s="1"/>
  <c r="BL912" i="64" a="1"/>
  <c r="BL912" i="64" s="1"/>
  <c r="BL1741" i="64" a="1"/>
  <c r="BL1741" i="64" s="1"/>
  <c r="BL914" i="64" a="1"/>
  <c r="BL914" i="64" s="1"/>
  <c r="BL1717" i="64" a="1"/>
  <c r="BL1717" i="64" s="1"/>
  <c r="BL2174" i="64" a="1"/>
  <c r="BL2174" i="64" s="1"/>
  <c r="BL1763" i="64" a="1"/>
  <c r="BL1763" i="64" s="1"/>
  <c r="BL2285" i="64" a="1"/>
  <c r="BL2285" i="64" s="1"/>
  <c r="BL2283" i="64" a="1"/>
  <c r="BL2283"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173" i="64" a="1"/>
  <c r="BL2284" i="64" a="1"/>
  <c r="BL2260" i="64" a="1"/>
  <c r="BL1740" i="64" a="1"/>
  <c r="BL2028" i="64" a="1"/>
  <c r="BL1857" i="64" a="1"/>
  <c r="BL1764" i="64" a="1"/>
  <c r="BL937" i="64" a="1"/>
  <c r="BL1992" i="64" a="1"/>
  <c r="BL1885" i="64" a="1"/>
  <c r="BL1588" i="64" a="1"/>
  <c r="BL1281" i="64" a="1"/>
  <c r="BL1920" i="64" a="1"/>
  <c r="CC13" i="1393" l="1"/>
  <c r="CB22" i="1393"/>
  <c r="CB19" i="861" s="1"/>
  <c r="CB18" i="1393"/>
  <c r="CD18" i="1391"/>
  <c r="CE13" i="1391"/>
  <c r="CD22" i="1391"/>
  <c r="CD18" i="861" s="1"/>
  <c r="AF616" i="64"/>
  <c r="BL2260" i="64"/>
  <c r="BL1588" i="64"/>
  <c r="BL1281" i="64"/>
  <c r="BS777" i="64"/>
  <c r="BS767" i="64" s="1"/>
  <c r="BS769" i="64" s="1"/>
  <c r="BS770" i="64" s="1"/>
  <c r="N766" i="64"/>
  <c r="BW2495" i="64" a="1"/>
  <c r="BW2495" i="64" s="1"/>
  <c r="BL173" i="64"/>
  <c r="BL2284" i="64"/>
  <c r="BK1928" i="64"/>
  <c r="AF839" i="64"/>
  <c r="AF843" i="64" s="1"/>
  <c r="BL1857" i="64"/>
  <c r="BL1885" i="64"/>
  <c r="BL1920" i="64"/>
  <c r="BL1992" i="64"/>
  <c r="BL2028" i="64"/>
  <c r="BL1740" i="64"/>
  <c r="BL1764" i="64"/>
  <c r="BL2173" i="64"/>
  <c r="BL937" i="64"/>
  <c r="AB2233" i="64"/>
  <c r="AB2234" i="64" s="1"/>
  <c r="AU1283" i="64"/>
  <c r="Z1742" i="64"/>
  <c r="Y915" i="64"/>
  <c r="BL2627" i="64"/>
  <c r="AG173" i="69"/>
  <c r="AG175" i="69" s="1"/>
  <c r="AH159" i="69"/>
  <c r="AH184" i="69" s="1"/>
  <c r="AH187" i="69" s="1"/>
  <c r="AH194" i="69" s="1"/>
  <c r="AH202" i="69" s="1"/>
  <c r="BM2027" i="64" a="1"/>
  <c r="BM2027" i="64" s="1"/>
  <c r="BM1991" i="64" a="1"/>
  <c r="BM1991" i="64" s="1"/>
  <c r="BM1919" i="64" a="1"/>
  <c r="BM1919" i="64" s="1"/>
  <c r="BM2619" i="64" a="1"/>
  <c r="BM2619" i="64" s="1"/>
  <c r="BM1884" i="64" a="1"/>
  <c r="BM1884" i="64" s="1"/>
  <c r="BM2653" i="64" a="1"/>
  <c r="BM2653" i="64" s="1"/>
  <c r="BM620" i="64" a="1"/>
  <c r="BM620" i="64" s="1"/>
  <c r="BM614" i="64" a="1"/>
  <c r="BM614" i="64" s="1"/>
  <c r="AH134" i="69"/>
  <c r="AH135" i="69" s="1"/>
  <c r="AH136" i="69" s="1"/>
  <c r="AG152" i="69"/>
  <c r="BM2259" i="64" a="1"/>
  <c r="BM2259" i="64" s="1"/>
  <c r="BM2169" i="64" a="1"/>
  <c r="BM2169" i="64" s="1"/>
  <c r="BM1587" i="64" a="1"/>
  <c r="BM1587" i="64" s="1"/>
  <c r="BM936" i="64" a="1"/>
  <c r="BM936" i="64" s="1"/>
  <c r="BM187" i="64" a="1"/>
  <c r="BM187" i="64" s="1"/>
  <c r="BM36" i="64" a="1"/>
  <c r="BM36" i="64" s="1"/>
  <c r="BM172" i="64" a="1"/>
  <c r="BM172" i="64" s="1"/>
  <c r="BM241" i="64" a="1"/>
  <c r="BM241" i="64" s="1"/>
  <c r="BM171" i="64" a="1"/>
  <c r="BM171" i="64" s="1"/>
  <c r="BM188" i="64" a="1"/>
  <c r="BM188" i="64" s="1"/>
  <c r="AH123" i="69"/>
  <c r="BM1280" i="64" a="1"/>
  <c r="BM1280" i="64" s="1"/>
  <c r="BM1763" i="64" a="1"/>
  <c r="BM1763" i="64" s="1"/>
  <c r="BM1741" i="64" a="1"/>
  <c r="BM1741" i="64" s="1"/>
  <c r="BM2180" i="64" a="1"/>
  <c r="BM2180" i="64" s="1"/>
  <c r="BM914" i="64" a="1"/>
  <c r="BM914" i="64" s="1"/>
  <c r="BM1856" i="64" a="1"/>
  <c r="BM1856" i="64" s="1"/>
  <c r="BM2285" i="64" a="1"/>
  <c r="BM2285" i="64" s="1"/>
  <c r="BM1717" i="64" a="1"/>
  <c r="BM1717" i="64" s="1"/>
  <c r="BM2174" i="64" a="1"/>
  <c r="BM2174" i="64" s="1"/>
  <c r="BM1858" i="64" a="1"/>
  <c r="BM1858" i="64" s="1"/>
  <c r="BM912" i="64" a="1"/>
  <c r="BM912" i="64" s="1"/>
  <c r="BM2283" i="64" a="1"/>
  <c r="BM2283" i="64" s="1"/>
  <c r="BM1739" i="64" a="1"/>
  <c r="BM1739"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2173" i="64" a="1"/>
  <c r="BM1764" i="64" a="1"/>
  <c r="BM1281" i="64" a="1"/>
  <c r="BM1992" i="64" a="1"/>
  <c r="BM1740" i="64" a="1"/>
  <c r="Z913" i="64" a="1"/>
  <c r="BM2284" i="64" a="1"/>
  <c r="BM1885" i="64" a="1"/>
  <c r="BM1857" i="64" a="1"/>
  <c r="BM1920" i="64" a="1"/>
  <c r="BM1588" i="64" a="1"/>
  <c r="BM937" i="64" a="1"/>
  <c r="BM2260" i="64" a="1"/>
  <c r="BM2028" i="64" a="1"/>
  <c r="CC16" i="1393" l="1"/>
  <c r="CE16" i="1391"/>
  <c r="AF621" i="64"/>
  <c r="AF617" i="64"/>
  <c r="AG612" i="64"/>
  <c r="AG615" i="64" s="1"/>
  <c r="BM2260" i="64"/>
  <c r="BM1588" i="64"/>
  <c r="BM1281" i="64"/>
  <c r="BS778" i="64"/>
  <c r="BS783" i="64" s="1"/>
  <c r="BT763" i="64"/>
  <c r="BT766" i="64" s="1"/>
  <c r="BS771" i="64"/>
  <c r="N769" i="64"/>
  <c r="N771" i="64" s="1"/>
  <c r="BM173" i="64"/>
  <c r="BM2284" i="64"/>
  <c r="BL1928" i="64"/>
  <c r="BM1885" i="64"/>
  <c r="BM1920" i="64"/>
  <c r="BM1857" i="64"/>
  <c r="BM1992" i="64"/>
  <c r="BM2028" i="64"/>
  <c r="BM1740" i="64"/>
  <c r="BM1764" i="64"/>
  <c r="BM2173" i="64"/>
  <c r="BM937" i="64"/>
  <c r="AH838" i="64"/>
  <c r="AG841" i="64"/>
  <c r="AC2228" i="64"/>
  <c r="AC2232" i="64" s="1"/>
  <c r="AB2238" i="64"/>
  <c r="AV1283" i="64"/>
  <c r="AT1590" i="64"/>
  <c r="AU1590" i="64"/>
  <c r="Z913" i="64"/>
  <c r="AA2286" i="64"/>
  <c r="AB1718" i="64"/>
  <c r="AE2262" i="64"/>
  <c r="Y1859" i="64"/>
  <c r="AG2175" i="64"/>
  <c r="BM2627" i="64"/>
  <c r="AH192" i="69"/>
  <c r="AH200" i="69" s="1"/>
  <c r="AH162" i="69"/>
  <c r="AH167" i="69" s="1"/>
  <c r="AH173" i="69" s="1"/>
  <c r="AH175" i="69" s="1"/>
  <c r="AI183" i="69"/>
  <c r="AI186" i="69" s="1"/>
  <c r="AH188" i="69"/>
  <c r="BN2027" i="64" a="1"/>
  <c r="BN2027" i="64" s="1"/>
  <c r="BN1991" i="64" a="1"/>
  <c r="BN1991" i="64" s="1"/>
  <c r="BN1919" i="64" a="1"/>
  <c r="BN1919" i="64" s="1"/>
  <c r="BN2619" i="64" a="1"/>
  <c r="BN2619" i="64" s="1"/>
  <c r="BN1884" i="64" a="1"/>
  <c r="BN1884" i="64" s="1"/>
  <c r="BN2653" i="64" a="1"/>
  <c r="BN2653" i="64" s="1"/>
  <c r="BN620" i="64" a="1"/>
  <c r="BN620" i="64" s="1"/>
  <c r="BN614" i="64" a="1"/>
  <c r="BN614" i="64" s="1"/>
  <c r="AH142" i="69"/>
  <c r="AH152" i="69" s="1"/>
  <c r="AH140" i="69"/>
  <c r="AH150" i="69" s="1"/>
  <c r="AI129" i="69"/>
  <c r="AI132" i="69" s="1"/>
  <c r="AI157" i="69" s="1"/>
  <c r="AI117" i="69"/>
  <c r="AI118" i="69" s="1"/>
  <c r="AJ112" i="69" s="1"/>
  <c r="BN2259" i="64" a="1"/>
  <c r="BN2259" i="64" s="1"/>
  <c r="BN2169" i="64" a="1"/>
  <c r="BN2169" i="64" s="1"/>
  <c r="BN1587" i="64" a="1"/>
  <c r="BN1587" i="64" s="1"/>
  <c r="BH17" i="69"/>
  <c r="BH18" i="69" s="1"/>
  <c r="BN936" i="64" a="1"/>
  <c r="BN936" i="64" s="1"/>
  <c r="BN36" i="64" a="1"/>
  <c r="BN36" i="64" s="1"/>
  <c r="BN187" i="64" a="1"/>
  <c r="BN187" i="64" s="1"/>
  <c r="BN241" i="64" a="1"/>
  <c r="BN241" i="64" s="1"/>
  <c r="BN172" i="64" a="1"/>
  <c r="BN172" i="64" s="1"/>
  <c r="BN171" i="64" a="1"/>
  <c r="BN171" i="64" s="1"/>
  <c r="BN188" i="64" a="1"/>
  <c r="BN188" i="64" s="1"/>
  <c r="BN1280" i="64" a="1"/>
  <c r="BN1280" i="64" s="1"/>
  <c r="BN1856" i="64" a="1"/>
  <c r="BN1856" i="64" s="1"/>
  <c r="BN2174" i="64" a="1"/>
  <c r="BN2174" i="64" s="1"/>
  <c r="BN912" i="64" a="1"/>
  <c r="BN912" i="64" s="1"/>
  <c r="BN1717" i="64" a="1"/>
  <c r="BN1717" i="64" s="1"/>
  <c r="BN1763" i="64" a="1"/>
  <c r="BN1763" i="64" s="1"/>
  <c r="BN2285" i="64" a="1"/>
  <c r="BN2285" i="64" s="1"/>
  <c r="BN2283" i="64" a="1"/>
  <c r="BN2283" i="64" s="1"/>
  <c r="BN2180" i="64" a="1"/>
  <c r="BN2180" i="64" s="1"/>
  <c r="BN1741" i="64" a="1"/>
  <c r="BN1741" i="64" s="1"/>
  <c r="BN1858" i="64" a="1"/>
  <c r="BN1858" i="64" s="1"/>
  <c r="BN1739" i="64" a="1"/>
  <c r="BN1739" i="64" s="1"/>
  <c r="BN914" i="64" a="1"/>
  <c r="BN91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740" i="64" a="1"/>
  <c r="BN1857" i="64" a="1"/>
  <c r="BN2173" i="64" a="1"/>
  <c r="BN1764" i="64" a="1"/>
  <c r="BN937" i="64" a="1"/>
  <c r="BN2284" i="64" a="1"/>
  <c r="BN2260" i="64" a="1"/>
  <c r="BN1281" i="64" a="1"/>
  <c r="BN1920" i="64" a="1"/>
  <c r="BN1588" i="64" a="1"/>
  <c r="BN1992" i="64" a="1"/>
  <c r="BN2028" i="64" a="1"/>
  <c r="BN1885" i="64" a="1"/>
  <c r="CC17" i="1393" l="1"/>
  <c r="CE17" i="1391"/>
  <c r="AG616" i="64"/>
  <c r="BN2260" i="64"/>
  <c r="N2260" i="64" s="1"/>
  <c r="BN1588" i="64"/>
  <c r="N1588" i="64" s="1"/>
  <c r="BN1281" i="64"/>
  <c r="N1281" i="64" s="1"/>
  <c r="BT774" i="64"/>
  <c r="BS779" i="64"/>
  <c r="BT775" i="64"/>
  <c r="BT777" i="64" s="1"/>
  <c r="BT767" i="64" s="1"/>
  <c r="BT769" i="64" s="1"/>
  <c r="BX2495" i="64" a="1"/>
  <c r="BX2495" i="64" s="1"/>
  <c r="BN173" i="64"/>
  <c r="BN2284" i="64"/>
  <c r="BM1928" i="64"/>
  <c r="BN1992" i="64"/>
  <c r="N1992" i="64" s="1"/>
  <c r="BN2028" i="64"/>
  <c r="BN1885" i="64"/>
  <c r="N1885" i="64" s="1"/>
  <c r="BN1857" i="64"/>
  <c r="BN1920" i="64"/>
  <c r="BN1740" i="64"/>
  <c r="N1740" i="64" s="1"/>
  <c r="BN1764" i="64"/>
  <c r="BN2173" i="64"/>
  <c r="BN937" i="64"/>
  <c r="AG839" i="64"/>
  <c r="AC2233" i="64"/>
  <c r="AC2234" i="64" s="1"/>
  <c r="AW1283" i="64"/>
  <c r="AV1590" i="64"/>
  <c r="AA1742" i="64"/>
  <c r="Z915" i="64"/>
  <c r="BN2627" i="64"/>
  <c r="N2627" i="64" s="1"/>
  <c r="AH198" i="69"/>
  <c r="AH169" i="69"/>
  <c r="AH179" i="69" s="1"/>
  <c r="AI156" i="69"/>
  <c r="AI161" i="69" s="1"/>
  <c r="AH177" i="69"/>
  <c r="AH163" i="69"/>
  <c r="BO2027" i="64" a="1"/>
  <c r="BO2027" i="64" s="1"/>
  <c r="BO1991" i="64" a="1"/>
  <c r="BO1991" i="64" s="1"/>
  <c r="BO1919" i="64" a="1"/>
  <c r="BO1919" i="64" s="1"/>
  <c r="BO2619" i="64" a="1"/>
  <c r="BO2619" i="64" s="1"/>
  <c r="BO1884" i="64" a="1"/>
  <c r="BO1884" i="64" s="1"/>
  <c r="BO2653" i="64" a="1"/>
  <c r="BO2653" i="64" s="1"/>
  <c r="BO620" i="64" a="1"/>
  <c r="BO620" i="64" s="1"/>
  <c r="BO614" i="64" a="1"/>
  <c r="BO614" i="64" s="1"/>
  <c r="AH146" i="69"/>
  <c r="AH148" i="69" s="1"/>
  <c r="AI134" i="69"/>
  <c r="AI135" i="69" s="1"/>
  <c r="BO2259" i="64" a="1"/>
  <c r="BO2259" i="64" s="1"/>
  <c r="BO2169" i="64" a="1"/>
  <c r="BO2169" i="64" s="1"/>
  <c r="BO1587" i="64" a="1"/>
  <c r="BO1587" i="64" s="1"/>
  <c r="AI125" i="69"/>
  <c r="BO936" i="64" a="1"/>
  <c r="BO936" i="64" s="1"/>
  <c r="BO36" i="64" a="1"/>
  <c r="BO36" i="64" s="1"/>
  <c r="BO241" i="64" a="1"/>
  <c r="BO241" i="64" s="1"/>
  <c r="BO172" i="64" a="1"/>
  <c r="BO172" i="64" s="1"/>
  <c r="BO187" i="64" a="1"/>
  <c r="BO187" i="64" s="1"/>
  <c r="BO171" i="64" a="1"/>
  <c r="BO171" i="64" s="1"/>
  <c r="BO188" i="64" a="1"/>
  <c r="BO188" i="64" s="1"/>
  <c r="AI119" i="69"/>
  <c r="BO1280" i="64" a="1"/>
  <c r="BO1280" i="64" s="1"/>
  <c r="BO1856" i="64" a="1"/>
  <c r="BO1856" i="64" s="1"/>
  <c r="BO2174" i="64" a="1"/>
  <c r="BO2174" i="64" s="1"/>
  <c r="BO1763" i="64" a="1"/>
  <c r="BO1763" i="64" s="1"/>
  <c r="BO1717" i="64" a="1"/>
  <c r="BO1717" i="64" s="1"/>
  <c r="BO2180" i="64" a="1"/>
  <c r="BO2180" i="64" s="1"/>
  <c r="BO1741" i="64" a="1"/>
  <c r="BO1741" i="64" s="1"/>
  <c r="BO912" i="64" a="1"/>
  <c r="BO912" i="64" s="1"/>
  <c r="BO2283" i="64" a="1"/>
  <c r="BO2283" i="64" s="1"/>
  <c r="BO1858" i="64" a="1"/>
  <c r="BO1858" i="64" s="1"/>
  <c r="BO1739" i="64" a="1"/>
  <c r="BO1739" i="64" s="1"/>
  <c r="BO2285" i="64" a="1"/>
  <c r="BO2285" i="64" s="1"/>
  <c r="BO914" i="64" a="1"/>
  <c r="BO91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AA913" i="64" a="1"/>
  <c r="BO1992" i="64" a="1"/>
  <c r="BO2173" i="64" a="1"/>
  <c r="BO2028" i="64" a="1"/>
  <c r="BO1588" i="64" a="1"/>
  <c r="BO1857" i="64" a="1"/>
  <c r="BO937" i="64" a="1"/>
  <c r="BO1764" i="64" a="1"/>
  <c r="BO1885" i="64" a="1"/>
  <c r="BO2284" i="64" a="1"/>
  <c r="BO1740" i="64" a="1"/>
  <c r="BO1920" i="64" a="1"/>
  <c r="BO1281" i="64" a="1"/>
  <c r="BO2260" i="64" a="1"/>
  <c r="CC18" i="1393" l="1"/>
  <c r="CD13" i="1393"/>
  <c r="CC22" i="1393"/>
  <c r="CC19" i="861" s="1"/>
  <c r="CE18" i="1391"/>
  <c r="CF13" i="1391"/>
  <c r="CE22" i="1391"/>
  <c r="CE18" i="861" s="1"/>
  <c r="AG621" i="64"/>
  <c r="AG617" i="64"/>
  <c r="AH612" i="64"/>
  <c r="AH615" i="64" s="1"/>
  <c r="BO2260" i="64"/>
  <c r="BO1588" i="64"/>
  <c r="BO1281" i="64"/>
  <c r="BT778" i="64"/>
  <c r="BT783" i="64" s="1"/>
  <c r="BT770" i="64"/>
  <c r="BO173" i="64"/>
  <c r="BO2284" i="64"/>
  <c r="BN1928" i="64"/>
  <c r="N1928" i="64" s="1"/>
  <c r="BO1885" i="64"/>
  <c r="BO1857" i="64"/>
  <c r="BO1920" i="64"/>
  <c r="BO1992" i="64"/>
  <c r="BO2028" i="64"/>
  <c r="BO1740" i="64"/>
  <c r="BO1764" i="64"/>
  <c r="BO2173" i="64"/>
  <c r="BO937" i="64"/>
  <c r="AG843" i="64"/>
  <c r="AH841" i="64"/>
  <c r="AI838" i="64"/>
  <c r="AD2228" i="64"/>
  <c r="AC2238" i="64"/>
  <c r="AX1283" i="64"/>
  <c r="AA913" i="64"/>
  <c r="AB2286" i="64"/>
  <c r="AC1718" i="64"/>
  <c r="AH2175" i="64"/>
  <c r="AF2262" i="64"/>
  <c r="Z1859" i="64"/>
  <c r="BO2627" i="64"/>
  <c r="AI159" i="69"/>
  <c r="AI184" i="69" s="1"/>
  <c r="AI187" i="69" s="1"/>
  <c r="AI194" i="69" s="1"/>
  <c r="AI202" i="69" s="1"/>
  <c r="BP2027" i="64" a="1"/>
  <c r="BP2027" i="64" s="1"/>
  <c r="BP1991" i="64" a="1"/>
  <c r="BP1991" i="64" s="1"/>
  <c r="BP1919" i="64" a="1"/>
  <c r="BP1919" i="64" s="1"/>
  <c r="BP2619" i="64" a="1"/>
  <c r="BP2619" i="64" s="1"/>
  <c r="BP1884" i="64" a="1"/>
  <c r="BP1884" i="64" s="1"/>
  <c r="BP2653" i="64" a="1"/>
  <c r="BP2653" i="64" s="1"/>
  <c r="BP614" i="64" a="1"/>
  <c r="BP614" i="64" s="1"/>
  <c r="BP620" i="64" a="1"/>
  <c r="BP620" i="64" s="1"/>
  <c r="AJ129" i="69"/>
  <c r="AJ134" i="69" s="1"/>
  <c r="AI136" i="69"/>
  <c r="AI140" i="69"/>
  <c r="AI150" i="69" s="1"/>
  <c r="AI142" i="69"/>
  <c r="AI146" i="69" s="1"/>
  <c r="AI148" i="69" s="1"/>
  <c r="BP2259" i="64" a="1"/>
  <c r="BP2259" i="64" s="1"/>
  <c r="BP2169" i="64" a="1"/>
  <c r="BP2169" i="64" s="1"/>
  <c r="BP1587" i="64" a="1"/>
  <c r="BP1587" i="64" s="1"/>
  <c r="BP936" i="64" a="1"/>
  <c r="BP936" i="64" s="1"/>
  <c r="BP241" i="64" a="1"/>
  <c r="BP241" i="64" s="1"/>
  <c r="BP172" i="64" a="1"/>
  <c r="BP172" i="64" s="1"/>
  <c r="BP187" i="64" a="1"/>
  <c r="BP187" i="64" s="1"/>
  <c r="BP36" i="64" a="1"/>
  <c r="BP36" i="64" s="1"/>
  <c r="BP171" i="64" a="1"/>
  <c r="BP171" i="64" s="1"/>
  <c r="BP188" i="64" a="1"/>
  <c r="BP188" i="64" s="1"/>
  <c r="BP1280" i="64" a="1"/>
  <c r="BP1280" i="64" s="1"/>
  <c r="BP912" i="64" a="1"/>
  <c r="BP912" i="64" s="1"/>
  <c r="BP1741" i="64" a="1"/>
  <c r="BP1741" i="64" s="1"/>
  <c r="BP914" i="64" a="1"/>
  <c r="BP914" i="64" s="1"/>
  <c r="BP1717" i="64" a="1"/>
  <c r="BP1717" i="64" s="1"/>
  <c r="BP1739" i="64" a="1"/>
  <c r="BP1739" i="64" s="1"/>
  <c r="BP1763" i="64" a="1"/>
  <c r="BP1763" i="64" s="1"/>
  <c r="BP2285" i="64" a="1"/>
  <c r="BP2285" i="64" s="1"/>
  <c r="BP2180" i="64" a="1"/>
  <c r="BP2180" i="64" s="1"/>
  <c r="BP1856" i="64" a="1"/>
  <c r="BP1856" i="64" s="1"/>
  <c r="BP2174" i="64" a="1"/>
  <c r="BP2174" i="64" s="1"/>
  <c r="BP2283" i="64" a="1"/>
  <c r="BP2283" i="64" s="1"/>
  <c r="BP1858" i="64" a="1"/>
  <c r="BP1858"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40" i="64" a="1"/>
  <c r="BP1281" i="64" a="1"/>
  <c r="BP1857" i="64" a="1"/>
  <c r="BP937" i="64" a="1"/>
  <c r="BP1588" i="64" a="1"/>
  <c r="BP2284" i="64" a="1"/>
  <c r="BP1992" i="64" a="1"/>
  <c r="BP2260" i="64" a="1"/>
  <c r="BP2028" i="64" a="1"/>
  <c r="BP1885" i="64" a="1"/>
  <c r="BP2173" i="64" a="1"/>
  <c r="BP1764" i="64" a="1"/>
  <c r="BP1920" i="64" a="1"/>
  <c r="CD16" i="1393" l="1"/>
  <c r="CF16" i="1391"/>
  <c r="AH616" i="64"/>
  <c r="BP2260" i="64"/>
  <c r="BP1588" i="64"/>
  <c r="BP1281" i="64"/>
  <c r="BT779" i="64"/>
  <c r="BU774" i="64"/>
  <c r="BT771" i="64"/>
  <c r="BU763" i="64"/>
  <c r="BU766" i="64" s="1"/>
  <c r="BY2495" i="64" a="1"/>
  <c r="BY2495" i="64" s="1"/>
  <c r="BP173" i="64"/>
  <c r="BP2284" i="64"/>
  <c r="BO1928" i="64"/>
  <c r="AH839" i="64"/>
  <c r="AH843" i="64" s="1"/>
  <c r="BP1920" i="64"/>
  <c r="BP1857" i="64"/>
  <c r="BP1992" i="64"/>
  <c r="BP2028" i="64"/>
  <c r="BP1885" i="64"/>
  <c r="BP1740" i="64"/>
  <c r="BP1764" i="64"/>
  <c r="BP2173" i="64"/>
  <c r="BP937" i="64"/>
  <c r="AD2232" i="64"/>
  <c r="AD2233" i="64" s="1"/>
  <c r="K2233" i="64" s="1"/>
  <c r="AY1283" i="64"/>
  <c r="AW1590" i="64"/>
  <c r="AB1742" i="64"/>
  <c r="AA915" i="64"/>
  <c r="AI188" i="69"/>
  <c r="AJ183" i="69"/>
  <c r="AJ186" i="69" s="1"/>
  <c r="AI192" i="69"/>
  <c r="AI200" i="69" s="1"/>
  <c r="AI162" i="69"/>
  <c r="AI163" i="69" s="1"/>
  <c r="BP2627" i="64"/>
  <c r="BQ1991" i="64" a="1"/>
  <c r="BQ1991" i="64" s="1"/>
  <c r="BQ2027" i="64" a="1"/>
  <c r="BQ2027" i="64" s="1"/>
  <c r="BQ1919" i="64" a="1"/>
  <c r="BQ1919" i="64" s="1"/>
  <c r="BQ2619" i="64" a="1"/>
  <c r="BQ2619" i="64" s="1"/>
  <c r="BQ1884" i="64" a="1"/>
  <c r="BQ1884" i="64" s="1"/>
  <c r="BQ2653" i="64" a="1"/>
  <c r="BQ2653" i="64" s="1"/>
  <c r="AJ132" i="69"/>
  <c r="AJ157" i="69" s="1"/>
  <c r="BQ620" i="64" a="1"/>
  <c r="BQ620" i="64" s="1"/>
  <c r="BQ614" i="64" a="1"/>
  <c r="BQ614" i="64" s="1"/>
  <c r="AI152" i="69"/>
  <c r="BQ2259" i="64" a="1"/>
  <c r="BQ2259" i="64" s="1"/>
  <c r="BK17" i="69"/>
  <c r="BK18" i="69" s="1"/>
  <c r="BQ2169" i="64" a="1"/>
  <c r="BQ2169" i="64" s="1"/>
  <c r="BQ1587" i="64" a="1"/>
  <c r="BQ1587" i="64" s="1"/>
  <c r="BQ936" i="64" a="1"/>
  <c r="BQ936" i="64" s="1"/>
  <c r="BQ172" i="64" a="1"/>
  <c r="BQ172" i="64" s="1"/>
  <c r="BQ187" i="64" a="1"/>
  <c r="BQ187" i="64" s="1"/>
  <c r="BQ36" i="64" a="1"/>
  <c r="BQ36" i="64" s="1"/>
  <c r="BQ241" i="64" a="1"/>
  <c r="BQ241" i="64" s="1"/>
  <c r="BQ171" i="64" a="1"/>
  <c r="BQ171" i="64" s="1"/>
  <c r="BQ188" i="64" a="1"/>
  <c r="BQ188" i="64" s="1"/>
  <c r="AJ119" i="69"/>
  <c r="BQ1280" i="64" a="1"/>
  <c r="BQ1280" i="64" s="1"/>
  <c r="BQ912" i="64" a="1"/>
  <c r="BQ912" i="64" s="1"/>
  <c r="BQ1717" i="64" a="1"/>
  <c r="BQ1717" i="64" s="1"/>
  <c r="BQ1856" i="64" a="1"/>
  <c r="BQ1856" i="64" s="1"/>
  <c r="BQ2283" i="64" a="1"/>
  <c r="BQ2283" i="64" s="1"/>
  <c r="BQ2174" i="64" a="1"/>
  <c r="BQ2174" i="64" s="1"/>
  <c r="BQ1858" i="64" a="1"/>
  <c r="BQ1858" i="64" s="1"/>
  <c r="BQ1739" i="64" a="1"/>
  <c r="BQ1739" i="64" s="1"/>
  <c r="BQ1763" i="64" a="1"/>
  <c r="BQ1763" i="64" s="1"/>
  <c r="BQ914" i="64" a="1"/>
  <c r="BQ914" i="64" s="1"/>
  <c r="BQ1741" i="64" a="1"/>
  <c r="BQ1741" i="64" s="1"/>
  <c r="BQ2180" i="64" a="1"/>
  <c r="BQ2180" i="64" s="1"/>
  <c r="BQ2285" i="64" a="1"/>
  <c r="BQ2285"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913" i="64" a="1"/>
  <c r="BQ1740" i="64" a="1"/>
  <c r="BQ1920" i="64" a="1"/>
  <c r="BQ2173" i="64" a="1"/>
  <c r="BQ1992" i="64" a="1"/>
  <c r="BQ1588" i="64" a="1"/>
  <c r="BQ937" i="64" a="1"/>
  <c r="BQ1857" i="64" a="1"/>
  <c r="BQ2028" i="64" a="1"/>
  <c r="BQ2284" i="64" a="1"/>
  <c r="BQ1764" i="64" a="1"/>
  <c r="BQ1885" i="64" a="1"/>
  <c r="BQ1281" i="64" a="1"/>
  <c r="BQ2260" i="64" a="1"/>
  <c r="CD17" i="1393" l="1"/>
  <c r="CF17" i="1391"/>
  <c r="AH621" i="64"/>
  <c r="AI612" i="64"/>
  <c r="AI615" i="64" s="1"/>
  <c r="AH617" i="64"/>
  <c r="BQ2260" i="64"/>
  <c r="BQ1588" i="64"/>
  <c r="BQ1281" i="64"/>
  <c r="BU775" i="64"/>
  <c r="BQ173" i="64"/>
  <c r="BQ2284" i="64"/>
  <c r="BP1928" i="64"/>
  <c r="AD2234" i="64"/>
  <c r="BQ1920" i="64"/>
  <c r="BQ2028" i="64"/>
  <c r="BQ1992" i="64"/>
  <c r="BQ1885" i="64"/>
  <c r="BQ1857" i="64"/>
  <c r="BQ1740" i="64"/>
  <c r="BQ1764" i="64"/>
  <c r="BQ2173" i="64"/>
  <c r="BQ937" i="64"/>
  <c r="AD2238" i="64"/>
  <c r="AE2228" i="64"/>
  <c r="AI841" i="64"/>
  <c r="AJ838" i="64"/>
  <c r="AZ1283" i="64"/>
  <c r="AX1590" i="64"/>
  <c r="AY1590" i="64"/>
  <c r="AC2286" i="64"/>
  <c r="AB913" i="64"/>
  <c r="AD1718" i="64"/>
  <c r="AI2175" i="64"/>
  <c r="AA1859" i="64"/>
  <c r="AG2262" i="64"/>
  <c r="AI169" i="69"/>
  <c r="AI179" i="69" s="1"/>
  <c r="AI167" i="69"/>
  <c r="AI177" i="69" s="1"/>
  <c r="AJ156" i="69"/>
  <c r="AJ161" i="69" s="1"/>
  <c r="AI198" i="69"/>
  <c r="BQ2627" i="64"/>
  <c r="BR1991" i="64" a="1"/>
  <c r="BR1991" i="64" s="1"/>
  <c r="BR2027" i="64" a="1"/>
  <c r="BR2027" i="64" s="1"/>
  <c r="BR1919" i="64" a="1"/>
  <c r="BR1919" i="64" s="1"/>
  <c r="BR2619" i="64" a="1"/>
  <c r="BR2619" i="64" s="1"/>
  <c r="BR1884" i="64" a="1"/>
  <c r="BR1884" i="64" s="1"/>
  <c r="BR2653" i="64" a="1"/>
  <c r="BR2653" i="64" s="1"/>
  <c r="AJ135" i="69"/>
  <c r="AJ140" i="69" s="1"/>
  <c r="AJ150" i="69" s="1"/>
  <c r="BR620" i="64" a="1"/>
  <c r="BR620" i="64" s="1"/>
  <c r="BR614" i="64" a="1"/>
  <c r="BR614" i="64" s="1"/>
  <c r="BR2259" i="64" a="1"/>
  <c r="BR2259" i="64" s="1"/>
  <c r="BL17" i="69"/>
  <c r="BL18" i="69" s="1"/>
  <c r="BR2169" i="64" a="1"/>
  <c r="BR2169" i="64" s="1"/>
  <c r="BR1587" i="64" a="1"/>
  <c r="BR1587" i="64" s="1"/>
  <c r="AK115" i="69"/>
  <c r="AK118" i="69" s="1"/>
  <c r="AK119" i="69" s="1"/>
  <c r="BR936" i="64" a="1"/>
  <c r="BR936" i="64" s="1"/>
  <c r="BR172" i="64" a="1"/>
  <c r="BR172" i="64" s="1"/>
  <c r="BR187" i="64" a="1"/>
  <c r="BR187" i="64" s="1"/>
  <c r="BR36" i="64" a="1"/>
  <c r="BR36" i="64" s="1"/>
  <c r="BR241" i="64" a="1"/>
  <c r="BR241" i="64" s="1"/>
  <c r="BR171" i="64" a="1"/>
  <c r="BR171" i="64" s="1"/>
  <c r="BR188" i="64" a="1"/>
  <c r="BR188" i="64" s="1"/>
  <c r="BR1280" i="64" a="1"/>
  <c r="BR1280" i="64" s="1"/>
  <c r="BR912" i="64" a="1"/>
  <c r="BR912" i="64" s="1"/>
  <c r="BR1741" i="64" a="1"/>
  <c r="BR1741" i="64" s="1"/>
  <c r="BR1717" i="64" a="1"/>
  <c r="BR1717" i="64" s="1"/>
  <c r="BR2180" i="64" a="1"/>
  <c r="BR2180" i="64" s="1"/>
  <c r="BR914" i="64" a="1"/>
  <c r="BR914" i="64" s="1"/>
  <c r="BR1739" i="64" a="1"/>
  <c r="BR1739" i="64" s="1"/>
  <c r="BR2285" i="64" a="1"/>
  <c r="BR2285" i="64" s="1"/>
  <c r="BR1763" i="64" a="1"/>
  <c r="BR1763" i="64" s="1"/>
  <c r="BR1856" i="64" a="1"/>
  <c r="BR1856" i="64" s="1"/>
  <c r="BR2174" i="64" a="1"/>
  <c r="BR2174" i="64" s="1"/>
  <c r="BR2283" i="64" a="1"/>
  <c r="BR2283" i="64" s="1"/>
  <c r="BR1858" i="64" a="1"/>
  <c r="BR1858"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740" i="64" a="1"/>
  <c r="BR2260" i="64" a="1"/>
  <c r="BR1588" i="64" a="1"/>
  <c r="BR2284" i="64" a="1"/>
  <c r="BR1920" i="64" a="1"/>
  <c r="BR2173" i="64" a="1"/>
  <c r="BR1992" i="64" a="1"/>
  <c r="BR1857" i="64" a="1"/>
  <c r="BR937" i="64" a="1"/>
  <c r="BR2028" i="64" a="1"/>
  <c r="BR1281" i="64" a="1"/>
  <c r="BR1764" i="64" a="1"/>
  <c r="BR1885" i="64" a="1"/>
  <c r="CD18" i="1393" l="1"/>
  <c r="CE13" i="1393"/>
  <c r="CD22" i="1393"/>
  <c r="CD19" i="861" s="1"/>
  <c r="CF22" i="1391"/>
  <c r="CF18" i="861" s="1"/>
  <c r="CF18" i="1391"/>
  <c r="CG13" i="1391"/>
  <c r="AI616" i="64"/>
  <c r="BR2260" i="64"/>
  <c r="BR1588" i="64"/>
  <c r="BR1281" i="64"/>
  <c r="BU777" i="64"/>
  <c r="BU767" i="64" s="1"/>
  <c r="BU769" i="64" s="1"/>
  <c r="AE2232" i="64"/>
  <c r="BR173" i="64"/>
  <c r="BR2284" i="64"/>
  <c r="BQ1928" i="64"/>
  <c r="BR1992" i="64"/>
  <c r="BR1885" i="64"/>
  <c r="BR1920" i="64"/>
  <c r="BR1857" i="64"/>
  <c r="BR2028" i="64"/>
  <c r="BR1740" i="64"/>
  <c r="BR1764" i="64"/>
  <c r="BR2173" i="64"/>
  <c r="BR937" i="64"/>
  <c r="AI839" i="64"/>
  <c r="BA1283" i="64"/>
  <c r="AZ1590" i="64"/>
  <c r="AC1742" i="64"/>
  <c r="AB915" i="64"/>
  <c r="AJ159" i="69"/>
  <c r="AJ184" i="69" s="1"/>
  <c r="AJ187" i="69" s="1"/>
  <c r="AJ194" i="69" s="1"/>
  <c r="AJ202" i="69" s="1"/>
  <c r="AI173" i="69"/>
  <c r="AI175" i="69" s="1"/>
  <c r="BR2627" i="64"/>
  <c r="BS2027" i="64" a="1"/>
  <c r="BS2027" i="64" s="1"/>
  <c r="BS1919" i="64" a="1"/>
  <c r="BS1919" i="64" s="1"/>
  <c r="BS1991" i="64" a="1"/>
  <c r="BS1991" i="64" s="1"/>
  <c r="BS2619" i="64" a="1"/>
  <c r="BS2619" i="64" s="1"/>
  <c r="BS1884" i="64" a="1"/>
  <c r="BS1884" i="64" s="1"/>
  <c r="BS2653" i="64" a="1"/>
  <c r="BS2653" i="64" s="1"/>
  <c r="AJ136" i="69"/>
  <c r="AK129" i="69"/>
  <c r="AK132" i="69" s="1"/>
  <c r="AK157" i="69" s="1"/>
  <c r="AJ142" i="69"/>
  <c r="AJ152" i="69" s="1"/>
  <c r="BS620" i="64" a="1"/>
  <c r="BS620" i="64" s="1"/>
  <c r="BS614" i="64" a="1"/>
  <c r="BS614" i="64" s="1"/>
  <c r="BS2259" i="64" a="1"/>
  <c r="BS2259" i="64" s="1"/>
  <c r="BS2169" i="64" a="1"/>
  <c r="BS2169" i="64" s="1"/>
  <c r="BS1587" i="64" a="1"/>
  <c r="BS1587" i="64" s="1"/>
  <c r="BS936" i="64" a="1"/>
  <c r="BS936" i="64" s="1"/>
  <c r="BS187" i="64" a="1"/>
  <c r="BS187" i="64" s="1"/>
  <c r="BS36" i="64" a="1"/>
  <c r="BS36" i="64" s="1"/>
  <c r="BS172" i="64" a="1"/>
  <c r="BS172" i="64" s="1"/>
  <c r="BS241" i="64" a="1"/>
  <c r="BS241" i="64" s="1"/>
  <c r="BS171" i="64" a="1"/>
  <c r="BS171" i="64" s="1"/>
  <c r="BS188" i="64" a="1"/>
  <c r="BS188" i="64" s="1"/>
  <c r="AK123" i="69"/>
  <c r="AL112" i="69"/>
  <c r="AL117" i="69" s="1"/>
  <c r="AK125" i="69"/>
  <c r="BS1280" i="64" a="1"/>
  <c r="BS1280" i="64" s="1"/>
  <c r="BS2283" i="64" a="1"/>
  <c r="BS2283" i="64" s="1"/>
  <c r="BS1858" i="64" a="1"/>
  <c r="BS1858" i="64" s="1"/>
  <c r="BS912" i="64" a="1"/>
  <c r="BS912" i="64" s="1"/>
  <c r="BS2285" i="64" a="1"/>
  <c r="BS2285" i="64" s="1"/>
  <c r="BS1739" i="64" a="1"/>
  <c r="BS1739" i="64" s="1"/>
  <c r="BS2180" i="64" a="1"/>
  <c r="BS2180" i="64" s="1"/>
  <c r="BS1856" i="64" a="1"/>
  <c r="BS1856" i="64" s="1"/>
  <c r="BS1741" i="64" a="1"/>
  <c r="BS1741" i="64" s="1"/>
  <c r="BS1717" i="64" a="1"/>
  <c r="BS1717" i="64" s="1"/>
  <c r="BS914" i="64" a="1"/>
  <c r="BS914" i="64" s="1"/>
  <c r="BS1763" i="64" a="1"/>
  <c r="BS1763" i="64" s="1"/>
  <c r="BS2174" i="64" a="1"/>
  <c r="BS2174"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2284" i="64" a="1"/>
  <c r="BS1857" i="64" a="1"/>
  <c r="BS2173" i="64" a="1"/>
  <c r="AC913" i="64" a="1"/>
  <c r="BS1885" i="64" a="1"/>
  <c r="BS2028" i="64" a="1"/>
  <c r="BS1740" i="64" a="1"/>
  <c r="BS1992" i="64" a="1"/>
  <c r="BS1764" i="64" a="1"/>
  <c r="BS1281" i="64" a="1"/>
  <c r="BS1588" i="64" a="1"/>
  <c r="BS937" i="64" a="1"/>
  <c r="BS1920" i="64" a="1"/>
  <c r="BS2260" i="64" a="1"/>
  <c r="CE16" i="1393" l="1"/>
  <c r="CG16" i="1391"/>
  <c r="AI621" i="64"/>
  <c r="AI617" i="64"/>
  <c r="AJ612" i="64"/>
  <c r="AJ615" i="64" s="1"/>
  <c r="BS2260" i="64"/>
  <c r="BS1588" i="64"/>
  <c r="BS1281" i="64"/>
  <c r="BU778" i="64"/>
  <c r="BU783" i="64" s="1"/>
  <c r="BU770" i="64"/>
  <c r="AE2233" i="64"/>
  <c r="AF2228" i="64" s="1"/>
  <c r="BZ2495" i="64" a="1"/>
  <c r="BZ2495" i="64" s="1"/>
  <c r="BS173" i="64"/>
  <c r="BS2284" i="64"/>
  <c r="BR1928" i="64"/>
  <c r="BS1885" i="64"/>
  <c r="BS1857" i="64"/>
  <c r="BS1992" i="64"/>
  <c r="BS1920" i="64"/>
  <c r="BS2028" i="64"/>
  <c r="BS1740" i="64"/>
  <c r="BS1764" i="64"/>
  <c r="BS2173" i="64"/>
  <c r="BS937" i="64"/>
  <c r="AI843" i="64"/>
  <c r="AK838" i="64"/>
  <c r="AJ841" i="64"/>
  <c r="AJ839" i="64" s="1"/>
  <c r="BB1283" i="64"/>
  <c r="AC913" i="64"/>
  <c r="AD2286" i="64"/>
  <c r="AE1718" i="64"/>
  <c r="AH2262" i="64"/>
  <c r="AB1859" i="64"/>
  <c r="AJ2175" i="64"/>
  <c r="AJ192" i="69"/>
  <c r="AJ198" i="69" s="1"/>
  <c r="AJ188" i="69"/>
  <c r="AK183" i="69"/>
  <c r="AK186" i="69" s="1"/>
  <c r="AJ162" i="69"/>
  <c r="AJ163" i="69" s="1"/>
  <c r="BS2627" i="64"/>
  <c r="BT2027" i="64" a="1"/>
  <c r="BT2027" i="64" s="1"/>
  <c r="BT1991" i="64" a="1"/>
  <c r="BT1991" i="64" s="1"/>
  <c r="BT1919" i="64" a="1"/>
  <c r="BT1919" i="64" s="1"/>
  <c r="BT2619" i="64" a="1"/>
  <c r="BT2619" i="64" s="1"/>
  <c r="BT1884" i="64" a="1"/>
  <c r="BT1884" i="64" s="1"/>
  <c r="BT2653" i="64" a="1"/>
  <c r="BT2653" i="64" s="1"/>
  <c r="AJ146" i="69"/>
  <c r="AJ148" i="69" s="1"/>
  <c r="AK134" i="69"/>
  <c r="AK135" i="69" s="1"/>
  <c r="AK140" i="69" s="1"/>
  <c r="AK150" i="69" s="1"/>
  <c r="BT620" i="64" a="1"/>
  <c r="BT620" i="64" s="1"/>
  <c r="BT614" i="64" a="1"/>
  <c r="BT614" i="64" s="1"/>
  <c r="AL115" i="69"/>
  <c r="AL118" i="69" s="1"/>
  <c r="AL125" i="69" s="1"/>
  <c r="BT2259" i="64" a="1"/>
  <c r="BT2259" i="64" s="1"/>
  <c r="BT2169" i="64" a="1"/>
  <c r="BT2169" i="64" s="1"/>
  <c r="BT1587" i="64" a="1"/>
  <c r="BT1587" i="64" s="1"/>
  <c r="BT936" i="64" a="1"/>
  <c r="BT936" i="64" s="1"/>
  <c r="BT187" i="64" a="1"/>
  <c r="BT187" i="64" s="1"/>
  <c r="BT36" i="64" a="1"/>
  <c r="BT36" i="64" s="1"/>
  <c r="BT241" i="64" a="1"/>
  <c r="BT241" i="64" s="1"/>
  <c r="BT172" i="64" a="1"/>
  <c r="BT172" i="64" s="1"/>
  <c r="BT171" i="64" a="1"/>
  <c r="BT171" i="64" s="1"/>
  <c r="BT188" i="64" a="1"/>
  <c r="BT188" i="64" s="1"/>
  <c r="BT1280" i="64" a="1"/>
  <c r="BT1280" i="64" s="1"/>
  <c r="BT2283" i="64" a="1"/>
  <c r="BT2283" i="64" s="1"/>
  <c r="BT1858" i="64" a="1"/>
  <c r="BT1858" i="64" s="1"/>
  <c r="BT1739" i="64" a="1"/>
  <c r="BT1739" i="64" s="1"/>
  <c r="BT2180" i="64" a="1"/>
  <c r="BT2180" i="64" s="1"/>
  <c r="BT1856" i="64" a="1"/>
  <c r="BT1856" i="64" s="1"/>
  <c r="BT1741" i="64" a="1"/>
  <c r="BT1741" i="64" s="1"/>
  <c r="BT1763" i="64" a="1"/>
  <c r="BT1763" i="64" s="1"/>
  <c r="BT1717" i="64" a="1"/>
  <c r="BT1717" i="64" s="1"/>
  <c r="BT912" i="64" a="1"/>
  <c r="BT912" i="64" s="1"/>
  <c r="BT914" i="64" a="1"/>
  <c r="BT914" i="64" s="1"/>
  <c r="BT2285" i="64" a="1"/>
  <c r="BT2285" i="64" s="1"/>
  <c r="BT2174" i="64" a="1"/>
  <c r="BT2174"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764" i="64" a="1"/>
  <c r="BT1740" i="64" a="1"/>
  <c r="BT2284" i="64" a="1"/>
  <c r="BT1857" i="64" a="1"/>
  <c r="BT2173" i="64" a="1"/>
  <c r="BT1281" i="64" a="1"/>
  <c r="BT2028" i="64" a="1"/>
  <c r="BT937" i="64" a="1"/>
  <c r="BT1588" i="64" a="1"/>
  <c r="BT2260" i="64" a="1"/>
  <c r="BT1885" i="64" a="1"/>
  <c r="BT1920" i="64" a="1"/>
  <c r="BT1992" i="64" a="1"/>
  <c r="CE17" i="1393" l="1"/>
  <c r="CG17" i="1391"/>
  <c r="AJ616" i="64"/>
  <c r="BT2260" i="64"/>
  <c r="BT1588" i="64"/>
  <c r="BT1281" i="64"/>
  <c r="BV774" i="64"/>
  <c r="BU779" i="64"/>
  <c r="BU771" i="64"/>
  <c r="BV763" i="64"/>
  <c r="BV766" i="64" s="1"/>
  <c r="AE2238" i="64"/>
  <c r="AE2234" i="64"/>
  <c r="BT173" i="64"/>
  <c r="BT2284" i="64"/>
  <c r="BS1928" i="64"/>
  <c r="BT1992" i="64"/>
  <c r="BT2028" i="64"/>
  <c r="BT1857" i="64"/>
  <c r="BT1885" i="64"/>
  <c r="BT1920" i="64"/>
  <c r="BT1740" i="64"/>
  <c r="BT1764" i="64"/>
  <c r="BT2173" i="64"/>
  <c r="BT937" i="64"/>
  <c r="AF2232" i="64"/>
  <c r="AJ843" i="64"/>
  <c r="BC1283" i="64"/>
  <c r="BA1590" i="64"/>
  <c r="BB1590" i="64"/>
  <c r="AD1742" i="64"/>
  <c r="AC915" i="64"/>
  <c r="AJ200" i="69"/>
  <c r="AK156" i="69"/>
  <c r="AK159" i="69" s="1"/>
  <c r="AK184" i="69" s="1"/>
  <c r="AK187" i="69" s="1"/>
  <c r="AK194" i="69" s="1"/>
  <c r="AK202" i="69" s="1"/>
  <c r="AJ167" i="69"/>
  <c r="AJ177" i="69" s="1"/>
  <c r="AJ169" i="69"/>
  <c r="AJ179" i="69" s="1"/>
  <c r="BT2627" i="64"/>
  <c r="BU2027" i="64" a="1"/>
  <c r="BU2027" i="64" s="1"/>
  <c r="BU1991" i="64" a="1"/>
  <c r="BU1991" i="64" s="1"/>
  <c r="BU1919" i="64" a="1"/>
  <c r="BU1919" i="64" s="1"/>
  <c r="BU2619" i="64" a="1"/>
  <c r="BU2619" i="64" s="1"/>
  <c r="BU1884" i="64" a="1"/>
  <c r="BU1884" i="64" s="1"/>
  <c r="BU2653" i="64" a="1"/>
  <c r="BU2653" i="64" s="1"/>
  <c r="AK142" i="69"/>
  <c r="AK152" i="69" s="1"/>
  <c r="AK136" i="69"/>
  <c r="AL129" i="69"/>
  <c r="AL134" i="69" s="1"/>
  <c r="BU620" i="64" a="1"/>
  <c r="BU620" i="64" s="1"/>
  <c r="BU614" i="64" a="1"/>
  <c r="BU614" i="64" s="1"/>
  <c r="BU2259" i="64" a="1"/>
  <c r="BU2259" i="64" s="1"/>
  <c r="BU2169" i="64" a="1"/>
  <c r="BU2169" i="64" s="1"/>
  <c r="BU1587" i="64" a="1"/>
  <c r="BU1587" i="64" s="1"/>
  <c r="BP16" i="69"/>
  <c r="AL123" i="69"/>
  <c r="AM112" i="69"/>
  <c r="AM115" i="69" s="1"/>
  <c r="AL119" i="69"/>
  <c r="BU936" i="64" a="1"/>
  <c r="BU936" i="64" s="1"/>
  <c r="BU241" i="64" a="1"/>
  <c r="BU241" i="64" s="1"/>
  <c r="BU36" i="64" a="1"/>
  <c r="BU36" i="64" s="1"/>
  <c r="BU187" i="64" a="1"/>
  <c r="BU187" i="64" s="1"/>
  <c r="BU172" i="64" a="1"/>
  <c r="BU172" i="64" s="1"/>
  <c r="BU171" i="64" a="1"/>
  <c r="BU171" i="64" s="1"/>
  <c r="BU188" i="64" a="1"/>
  <c r="BU188" i="64" s="1"/>
  <c r="BU1280" i="64" a="1"/>
  <c r="BU1280" i="64" s="1"/>
  <c r="BU2285" i="64" a="1"/>
  <c r="BU2285" i="64" s="1"/>
  <c r="BU912" i="64" a="1"/>
  <c r="BU912" i="64" s="1"/>
  <c r="BU2283" i="64" a="1"/>
  <c r="BU2283" i="64" s="1"/>
  <c r="BU2174" i="64" a="1"/>
  <c r="BU2174" i="64" s="1"/>
  <c r="BU914" i="64" a="1"/>
  <c r="BU914" i="64" s="1"/>
  <c r="BU1856" i="64" a="1"/>
  <c r="BU1856" i="64" s="1"/>
  <c r="BU1739" i="64" a="1"/>
  <c r="BU1739" i="64" s="1"/>
  <c r="BU2180" i="64" a="1"/>
  <c r="BU2180" i="64" s="1"/>
  <c r="BU1858" i="64" a="1"/>
  <c r="BU1858" i="64" s="1"/>
  <c r="BU1741" i="64" a="1"/>
  <c r="BU1741" i="64" s="1"/>
  <c r="BU1763" i="64" a="1"/>
  <c r="BU1763" i="64" s="1"/>
  <c r="BU1717" i="64" a="1"/>
  <c r="BU1717"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920" i="64" a="1"/>
  <c r="BU2173" i="64" a="1"/>
  <c r="BU1857" i="64" a="1"/>
  <c r="BU1992" i="64" a="1"/>
  <c r="BU2028" i="64" a="1"/>
  <c r="BU2260" i="64" a="1"/>
  <c r="BU2284" i="64" a="1"/>
  <c r="BU1740" i="64" a="1"/>
  <c r="AD913" i="64" a="1"/>
  <c r="BU1588" i="64" a="1"/>
  <c r="BU937" i="64" a="1"/>
  <c r="BU1764" i="64" a="1"/>
  <c r="BU1281" i="64" a="1"/>
  <c r="BU1885" i="64" a="1"/>
  <c r="CE18" i="1393" l="1"/>
  <c r="CF13" i="1393"/>
  <c r="CE22" i="1393"/>
  <c r="CE19" i="861" s="1"/>
  <c r="CG22" i="1391"/>
  <c r="CG18" i="861" s="1"/>
  <c r="CG18" i="1391"/>
  <c r="CH13" i="1391"/>
  <c r="AJ621" i="64"/>
  <c r="AJ617" i="64"/>
  <c r="AK612" i="64"/>
  <c r="AK615" i="64" s="1"/>
  <c r="BU2260" i="64"/>
  <c r="BU1588" i="64"/>
  <c r="BU1281" i="64"/>
  <c r="BV775" i="64"/>
  <c r="BU173" i="64"/>
  <c r="BU2284" i="64"/>
  <c r="BT1928" i="64"/>
  <c r="AF2233" i="64"/>
  <c r="BU1857" i="64"/>
  <c r="BU1920" i="64"/>
  <c r="BU1992" i="64"/>
  <c r="BU2028" i="64"/>
  <c r="BU1885" i="64"/>
  <c r="BU1740" i="64"/>
  <c r="BU1764" i="64"/>
  <c r="BU2173" i="64"/>
  <c r="BU937" i="64"/>
  <c r="AK841" i="64"/>
  <c r="AK839" i="64" s="1"/>
  <c r="AL838" i="64"/>
  <c r="BD1283" i="64"/>
  <c r="BC1590" i="64"/>
  <c r="AD913" i="64"/>
  <c r="AE2286" i="64"/>
  <c r="AF1718" i="64"/>
  <c r="AJ173" i="69"/>
  <c r="AJ175" i="69" s="1"/>
  <c r="AL183" i="69"/>
  <c r="AL186" i="69" s="1"/>
  <c r="AK192" i="69"/>
  <c r="AK198" i="69" s="1"/>
  <c r="AI2262" i="64"/>
  <c r="AK2175" i="64"/>
  <c r="AC1859" i="64"/>
  <c r="AK161" i="69"/>
  <c r="AK162" i="69" s="1"/>
  <c r="AK167" i="69" s="1"/>
  <c r="AK177" i="69" s="1"/>
  <c r="AK188" i="69"/>
  <c r="BU2627" i="64"/>
  <c r="AK146" i="69"/>
  <c r="AK148" i="69" s="1"/>
  <c r="BV2027" i="64" a="1"/>
  <c r="BV2027" i="64" s="1"/>
  <c r="BV1991" i="64" a="1"/>
  <c r="BV1991" i="64" s="1"/>
  <c r="BV1919" i="64" a="1"/>
  <c r="BV1919" i="64" s="1"/>
  <c r="BV2619" i="64" a="1"/>
  <c r="BV2619" i="64" s="1"/>
  <c r="BV1884" i="64" a="1"/>
  <c r="BV1884" i="64" s="1"/>
  <c r="BV2653" i="64" a="1"/>
  <c r="BV2653" i="64" s="1"/>
  <c r="AL132" i="69"/>
  <c r="AL157" i="69" s="1"/>
  <c r="BV620" i="64" a="1"/>
  <c r="BV620" i="64" s="1"/>
  <c r="BV614" i="64" a="1"/>
  <c r="BV614" i="64" s="1"/>
  <c r="AM117" i="69"/>
  <c r="AM118" i="69" s="1"/>
  <c r="AM125" i="69" s="1"/>
  <c r="BV2259" i="64" a="1"/>
  <c r="BV2259" i="64" s="1"/>
  <c r="BP17" i="69"/>
  <c r="BP18" i="69" s="1"/>
  <c r="BV2169" i="64" a="1"/>
  <c r="BV2169" i="64" s="1"/>
  <c r="BV1587" i="64" a="1"/>
  <c r="BV1587" i="64" s="1"/>
  <c r="BV936" i="64" a="1"/>
  <c r="BV936" i="64" s="1"/>
  <c r="BV36" i="64" a="1"/>
  <c r="BV36" i="64" s="1"/>
  <c r="BV241" i="64" a="1"/>
  <c r="BV241" i="64" s="1"/>
  <c r="BV172" i="64" a="1"/>
  <c r="BV172" i="64" s="1"/>
  <c r="BV187" i="64" a="1"/>
  <c r="BV187" i="64" s="1"/>
  <c r="BV171" i="64" a="1"/>
  <c r="BV171" i="64" s="1"/>
  <c r="BV188" i="64" a="1"/>
  <c r="BV188" i="64" s="1"/>
  <c r="BQ207" i="69"/>
  <c r="BQ209" i="69" s="1"/>
  <c r="BQ219" i="69" s="1"/>
  <c r="BV1280" i="64" a="1"/>
  <c r="BV1280" i="64" s="1"/>
  <c r="BV1739" i="64" a="1"/>
  <c r="BV1739" i="64" s="1"/>
  <c r="BV2283" i="64" a="1"/>
  <c r="BV2283" i="64" s="1"/>
  <c r="BV1741" i="64" a="1"/>
  <c r="BV1741" i="64" s="1"/>
  <c r="BV1763" i="64" a="1"/>
  <c r="BV1763" i="64" s="1"/>
  <c r="BV1856" i="64" a="1"/>
  <c r="BV1856" i="64" s="1"/>
  <c r="BV1717" i="64" a="1"/>
  <c r="BV1717" i="64" s="1"/>
  <c r="BV912" i="64" a="1"/>
  <c r="BV912" i="64" s="1"/>
  <c r="BV2285" i="64" a="1"/>
  <c r="BV2285" i="64" s="1"/>
  <c r="BV1858" i="64" a="1"/>
  <c r="BV1858" i="64" s="1"/>
  <c r="BV914" i="64" a="1"/>
  <c r="BV914" i="64" s="1"/>
  <c r="BV2174" i="64" a="1"/>
  <c r="BV2174" i="64" s="1"/>
  <c r="BV2180" i="64" a="1"/>
  <c r="BV2180"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2173" i="64" a="1"/>
  <c r="BV2260" i="64" a="1"/>
  <c r="BV2284" i="64" a="1"/>
  <c r="BV1740" i="64" a="1"/>
  <c r="BV1764" i="64" a="1"/>
  <c r="BV1588" i="64" a="1"/>
  <c r="BV1920" i="64" a="1"/>
  <c r="BV1857" i="64" a="1"/>
  <c r="BV2028" i="64" a="1"/>
  <c r="BV1885" i="64" a="1"/>
  <c r="BV1281" i="64" a="1"/>
  <c r="BV937" i="64" a="1"/>
  <c r="BV1992" i="64" a="1"/>
  <c r="CF16" i="1393" l="1"/>
  <c r="CH16" i="1391"/>
  <c r="AK616" i="64"/>
  <c r="BV2260" i="64"/>
  <c r="BV1588" i="64"/>
  <c r="BV1281" i="64"/>
  <c r="BV777" i="64"/>
  <c r="BV767" i="64" s="1"/>
  <c r="BV769" i="64" s="1"/>
  <c r="AF2234" i="64"/>
  <c r="CA2495" i="64" a="1"/>
  <c r="CA2495" i="64" s="1"/>
  <c r="BV173" i="64"/>
  <c r="BV2284" i="64"/>
  <c r="BU1928" i="64"/>
  <c r="AF2238" i="64"/>
  <c r="AG2228" i="64"/>
  <c r="BV1920" i="64"/>
  <c r="BV1992" i="64"/>
  <c r="BV2028" i="64"/>
  <c r="BV1885" i="64"/>
  <c r="BV1857" i="64"/>
  <c r="BV1740" i="64"/>
  <c r="BV1764" i="64"/>
  <c r="BV2173" i="64"/>
  <c r="BV937" i="64"/>
  <c r="AK843" i="64"/>
  <c r="BE1283" i="64"/>
  <c r="BD1590" i="64"/>
  <c r="AK200" i="69"/>
  <c r="AE1742" i="64"/>
  <c r="AD915" i="64"/>
  <c r="AL156" i="69"/>
  <c r="AL161" i="69" s="1"/>
  <c r="AK173" i="69"/>
  <c r="AK175" i="69" s="1"/>
  <c r="AK169" i="69"/>
  <c r="AK179" i="69" s="1"/>
  <c r="AK163" i="69"/>
  <c r="BV2627" i="64"/>
  <c r="BW2027" i="64" a="1"/>
  <c r="BW2027" i="64" s="1"/>
  <c r="BW1991" i="64" a="1"/>
  <c r="BW1991" i="64" s="1"/>
  <c r="BW1919" i="64" a="1"/>
  <c r="BW1919" i="64" s="1"/>
  <c r="BW2619" i="64" a="1"/>
  <c r="BW2619" i="64" s="1"/>
  <c r="BW1884" i="64" a="1"/>
  <c r="BW1884" i="64" s="1"/>
  <c r="BW2653" i="64" a="1"/>
  <c r="BW2653" i="64" s="1"/>
  <c r="AL135" i="69"/>
  <c r="AL136" i="69" s="1"/>
  <c r="BW620" i="64" a="1"/>
  <c r="BW620" i="64" s="1"/>
  <c r="BW614" i="64" a="1"/>
  <c r="BW614" i="64" s="1"/>
  <c r="BW2259" i="64" a="1"/>
  <c r="BW2259" i="64" s="1"/>
  <c r="BW2169" i="64" a="1"/>
  <c r="BW2169" i="64" s="1"/>
  <c r="BW1587" i="64" a="1"/>
  <c r="BW1587" i="64" s="1"/>
  <c r="BW936" i="64" a="1"/>
  <c r="BW936" i="64" s="1"/>
  <c r="BW172" i="64" a="1"/>
  <c r="BW172" i="64" s="1"/>
  <c r="BW187" i="64" a="1"/>
  <c r="BW187" i="64" s="1"/>
  <c r="BW241" i="64" a="1"/>
  <c r="BW241" i="64" s="1"/>
  <c r="BW36" i="64" a="1"/>
  <c r="BW36" i="64" s="1"/>
  <c r="BW171" i="64" a="1"/>
  <c r="BW171" i="64" s="1"/>
  <c r="BW188" i="64" a="1"/>
  <c r="BW188" i="64" s="1"/>
  <c r="BW1280" i="64" a="1"/>
  <c r="BW1280" i="64" s="1"/>
  <c r="BW1741" i="64" a="1"/>
  <c r="BW1741" i="64" s="1"/>
  <c r="BW1717" i="64" a="1"/>
  <c r="BW1717" i="64" s="1"/>
  <c r="BW1856" i="64" a="1"/>
  <c r="BW1856" i="64" s="1"/>
  <c r="BW914" i="64" a="1"/>
  <c r="BW914" i="64" s="1"/>
  <c r="BW2174" i="64" a="1"/>
  <c r="BW2174" i="64" s="1"/>
  <c r="BW2283" i="64" a="1"/>
  <c r="BW2283" i="64" s="1"/>
  <c r="BW1858" i="64" a="1"/>
  <c r="BW1858" i="64" s="1"/>
  <c r="BW2180" i="64" a="1"/>
  <c r="BW2180" i="64" s="1"/>
  <c r="BW1763" i="64" a="1"/>
  <c r="BW1763" i="64" s="1"/>
  <c r="BW2285" i="64" a="1"/>
  <c r="BW2285" i="64" s="1"/>
  <c r="BW912" i="64" a="1"/>
  <c r="BW912" i="64" s="1"/>
  <c r="BW1739" i="64" a="1"/>
  <c r="BW1739"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857" i="64" a="1"/>
  <c r="BW2028" i="64" a="1"/>
  <c r="BW2284" i="64" a="1"/>
  <c r="BW1281" i="64" a="1"/>
  <c r="BW1885" i="64" a="1"/>
  <c r="BW1992" i="64" a="1"/>
  <c r="AE913" i="64" a="1"/>
  <c r="BW2173" i="64" a="1"/>
  <c r="BW1740" i="64" a="1"/>
  <c r="BW1920" i="64" a="1"/>
  <c r="BW1588" i="64" a="1"/>
  <c r="BW937" i="64" a="1"/>
  <c r="BW1764" i="64" a="1"/>
  <c r="BW2260" i="64" a="1"/>
  <c r="CF17" i="1393" l="1"/>
  <c r="CH17" i="1391"/>
  <c r="AK621" i="64"/>
  <c r="AK617" i="64"/>
  <c r="AL612" i="64"/>
  <c r="AL615" i="64" s="1"/>
  <c r="BW2260" i="64"/>
  <c r="BW1588" i="64"/>
  <c r="BW1281" i="64"/>
  <c r="BV778" i="64"/>
  <c r="BW774" i="64" s="1"/>
  <c r="BV770" i="64"/>
  <c r="AG2232" i="64"/>
  <c r="BW173" i="64"/>
  <c r="BW2284" i="64"/>
  <c r="BV1928" i="64"/>
  <c r="BW1920" i="64"/>
  <c r="BW1992" i="64"/>
  <c r="BW1857" i="64"/>
  <c r="BW2028" i="64"/>
  <c r="BW1885" i="64"/>
  <c r="BW1740" i="64"/>
  <c r="BW1764" i="64"/>
  <c r="BW2173" i="64"/>
  <c r="BW937" i="64"/>
  <c r="AL841" i="64"/>
  <c r="AL839" i="64" s="1"/>
  <c r="AM838" i="64"/>
  <c r="BF1283" i="64"/>
  <c r="AE913" i="64"/>
  <c r="AF2286" i="64"/>
  <c r="AG1718" i="64"/>
  <c r="AL2175" i="64"/>
  <c r="AJ2262" i="64"/>
  <c r="AD1859" i="64"/>
  <c r="AL159" i="69"/>
  <c r="AL184" i="69" s="1"/>
  <c r="AL187" i="69" s="1"/>
  <c r="AM183" i="69" s="1"/>
  <c r="BW2627" i="64"/>
  <c r="BX2027" i="64" a="1"/>
  <c r="BX2027" i="64" s="1"/>
  <c r="BX1991" i="64" a="1"/>
  <c r="BX1991" i="64" s="1"/>
  <c r="BX1919" i="64" a="1"/>
  <c r="BX1919" i="64" s="1"/>
  <c r="BX2619" i="64" a="1"/>
  <c r="BX2619" i="64" s="1"/>
  <c r="BX1884" i="64" a="1"/>
  <c r="BX1884" i="64" s="1"/>
  <c r="BX2653" i="64" a="1"/>
  <c r="BX2653" i="64" s="1"/>
  <c r="AM129" i="69"/>
  <c r="AM132" i="69" s="1"/>
  <c r="AM157" i="69" s="1"/>
  <c r="AL142" i="69"/>
  <c r="AL146" i="69" s="1"/>
  <c r="AL148" i="69" s="1"/>
  <c r="AL140" i="69"/>
  <c r="AL150" i="69" s="1"/>
  <c r="BX614" i="64" a="1"/>
  <c r="BX614" i="64" s="1"/>
  <c r="BX620" i="64" a="1"/>
  <c r="BX620" i="64" s="1"/>
  <c r="BX2259" i="64" a="1"/>
  <c r="BX2259" i="64" s="1"/>
  <c r="BX2169" i="64" a="1"/>
  <c r="BX2169" i="64" s="1"/>
  <c r="BX1587" i="64" a="1"/>
  <c r="BX1587" i="64" s="1"/>
  <c r="BX936" i="64" a="1"/>
  <c r="BX936" i="64" s="1"/>
  <c r="BX172" i="64" a="1"/>
  <c r="BX172" i="64" s="1"/>
  <c r="BX241" i="64" a="1"/>
  <c r="BX241" i="64" s="1"/>
  <c r="BX36" i="64" a="1"/>
  <c r="BX36" i="64" s="1"/>
  <c r="BX187" i="64" a="1"/>
  <c r="BX187" i="64" s="1"/>
  <c r="BX171" i="64" a="1"/>
  <c r="BX171" i="64" s="1"/>
  <c r="BX188" i="64" a="1"/>
  <c r="BX188" i="64" s="1"/>
  <c r="BX1280" i="64" a="1"/>
  <c r="BX1280" i="64" s="1"/>
  <c r="BX2283" i="64" a="1"/>
  <c r="BX2283" i="64" s="1"/>
  <c r="BX912" i="64" a="1"/>
  <c r="BX912" i="64" s="1"/>
  <c r="BX914" i="64" a="1"/>
  <c r="BX914" i="64" s="1"/>
  <c r="BX1717" i="64" a="1"/>
  <c r="BX1717" i="64" s="1"/>
  <c r="BX1858" i="64" a="1"/>
  <c r="BX1858" i="64" s="1"/>
  <c r="BX1739" i="64" a="1"/>
  <c r="BX1739" i="64" s="1"/>
  <c r="BX2174" i="64" a="1"/>
  <c r="BX2174" i="64" s="1"/>
  <c r="BX1763" i="64" a="1"/>
  <c r="BX1763" i="64" s="1"/>
  <c r="BX2180" i="64" a="1"/>
  <c r="BX2180" i="64" s="1"/>
  <c r="BX1741" i="64" a="1"/>
  <c r="BX1741" i="64" s="1"/>
  <c r="BX1856" i="64" a="1"/>
  <c r="BX1856" i="64" s="1"/>
  <c r="BX2285" i="64" a="1"/>
  <c r="BX2285"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740" i="64" a="1"/>
  <c r="BX1764" i="64" a="1"/>
  <c r="BX2173" i="64" a="1"/>
  <c r="BX2284" i="64" a="1"/>
  <c r="BX1857" i="64" a="1"/>
  <c r="BX2028" i="64" a="1"/>
  <c r="BX1992" i="64" a="1"/>
  <c r="BX1920" i="64" a="1"/>
  <c r="BX1588" i="64" a="1"/>
  <c r="BX937" i="64" a="1"/>
  <c r="BX1885" i="64" a="1"/>
  <c r="BX1281" i="64" a="1"/>
  <c r="BX2260" i="64" a="1"/>
  <c r="CF22" i="1393" l="1"/>
  <c r="CF19" i="861" s="1"/>
  <c r="CF18" i="1393"/>
  <c r="CG13" i="1393"/>
  <c r="CH18" i="1391"/>
  <c r="CH22" i="1391"/>
  <c r="CH18" i="861" s="1"/>
  <c r="CI13" i="1391"/>
  <c r="AL616" i="64"/>
  <c r="BX2260" i="64"/>
  <c r="BX1588" i="64"/>
  <c r="BX1281" i="64"/>
  <c r="BV783" i="64"/>
  <c r="BV779" i="64"/>
  <c r="BV771" i="64"/>
  <c r="BW763" i="64"/>
  <c r="AG2233" i="64"/>
  <c r="AG2238" i="64" s="1"/>
  <c r="BX173" i="64"/>
  <c r="BX2284" i="64"/>
  <c r="BW1928" i="64"/>
  <c r="BX1885" i="64"/>
  <c r="BX1920" i="64"/>
  <c r="BX1992" i="64"/>
  <c r="BX2028" i="64"/>
  <c r="BX1857" i="64"/>
  <c r="BX1740" i="64"/>
  <c r="BX1764" i="64"/>
  <c r="BX2173" i="64"/>
  <c r="BX937" i="64"/>
  <c r="AL843" i="64"/>
  <c r="BG1283" i="64"/>
  <c r="BE1590" i="64"/>
  <c r="BF1590" i="64"/>
  <c r="AL188" i="69"/>
  <c r="AL194" i="69"/>
  <c r="AL202" i="69" s="1"/>
  <c r="AL192" i="69"/>
  <c r="AL200" i="69" s="1"/>
  <c r="AL162" i="69"/>
  <c r="AL167" i="69" s="1"/>
  <c r="AL177" i="69" s="1"/>
  <c r="AE915" i="64"/>
  <c r="AF1742" i="64"/>
  <c r="BX2627" i="64"/>
  <c r="BY2027" i="64" a="1"/>
  <c r="BY2027" i="64" s="1"/>
  <c r="BY1991" i="64" a="1"/>
  <c r="BY1991" i="64" s="1"/>
  <c r="BY1919" i="64" a="1"/>
  <c r="BY1919" i="64" s="1"/>
  <c r="BY2619" i="64" a="1"/>
  <c r="BY2619" i="64" s="1"/>
  <c r="BY1884" i="64" a="1"/>
  <c r="BY1884" i="64" s="1"/>
  <c r="BY2653" i="64" a="1"/>
  <c r="BY2653" i="64" s="1"/>
  <c r="AM134" i="69"/>
  <c r="AM135" i="69" s="1"/>
  <c r="AM142" i="69" s="1"/>
  <c r="AM146" i="69" s="1"/>
  <c r="AM148" i="69" s="1"/>
  <c r="AL152" i="69"/>
  <c r="AM186" i="69"/>
  <c r="BY614" i="64" a="1"/>
  <c r="BY614" i="64" s="1"/>
  <c r="BY620" i="64" a="1"/>
  <c r="BY620" i="64" s="1"/>
  <c r="BY2259" i="64" a="1"/>
  <c r="BY2259" i="64" s="1"/>
  <c r="BY2169" i="64" a="1"/>
  <c r="BY2169" i="64" s="1"/>
  <c r="BY1587" i="64" a="1"/>
  <c r="BY1587" i="64" s="1"/>
  <c r="BY936" i="64" a="1"/>
  <c r="BY936" i="64" s="1"/>
  <c r="BY172" i="64" a="1"/>
  <c r="BY172" i="64" s="1"/>
  <c r="BY241" i="64" a="1"/>
  <c r="BY241" i="64" s="1"/>
  <c r="BY187" i="64" a="1"/>
  <c r="BY187" i="64" s="1"/>
  <c r="BY36" i="64" a="1"/>
  <c r="BY36" i="64" s="1"/>
  <c r="BY171" i="64" a="1"/>
  <c r="BY171" i="64" s="1"/>
  <c r="BY188" i="64" a="1"/>
  <c r="BY188" i="64" s="1"/>
  <c r="BU98" i="69"/>
  <c r="BY1280" i="64" a="1"/>
  <c r="BY1280" i="64" s="1"/>
  <c r="BY1856" i="64" a="1"/>
  <c r="BY1856" i="64" s="1"/>
  <c r="BY1739" i="64" a="1"/>
  <c r="BY1739" i="64" s="1"/>
  <c r="BY2180" i="64" a="1"/>
  <c r="BY2180" i="64" s="1"/>
  <c r="BY912" i="64" a="1"/>
  <c r="BY912" i="64" s="1"/>
  <c r="BY1858" i="64" a="1"/>
  <c r="BY1858" i="64" s="1"/>
  <c r="BY1741" i="64" a="1"/>
  <c r="BY1741" i="64" s="1"/>
  <c r="BY1763" i="64" a="1"/>
  <c r="BY1763" i="64" s="1"/>
  <c r="BY1717" i="64" a="1"/>
  <c r="BY1717" i="64" s="1"/>
  <c r="BY2283" i="64" a="1"/>
  <c r="BY2283" i="64" s="1"/>
  <c r="BY2174" i="64" a="1"/>
  <c r="BY2174" i="64" s="1"/>
  <c r="BY914" i="64" a="1"/>
  <c r="BY914" i="64" s="1"/>
  <c r="BY2285" i="64" a="1"/>
  <c r="BY2285"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764" i="64" a="1"/>
  <c r="BY2028" i="64" a="1"/>
  <c r="AF913" i="64" a="1"/>
  <c r="BY2173" i="64" a="1"/>
  <c r="BY1740" i="64" a="1"/>
  <c r="BY1857" i="64" a="1"/>
  <c r="BY1992" i="64" a="1"/>
  <c r="BY2260" i="64" a="1"/>
  <c r="BY2284" i="64" a="1"/>
  <c r="BY1281" i="64" a="1"/>
  <c r="BY937" i="64" a="1"/>
  <c r="BY1588" i="64" a="1"/>
  <c r="BY1920" i="64" a="1"/>
  <c r="BY1885" i="64" a="1"/>
  <c r="CG16" i="1393" l="1"/>
  <c r="CI16" i="1391"/>
  <c r="AL621" i="64"/>
  <c r="AM612" i="64"/>
  <c r="AM615" i="64" s="1"/>
  <c r="AL617" i="64"/>
  <c r="BY2260" i="64"/>
  <c r="BY1588" i="64"/>
  <c r="BY1281" i="64"/>
  <c r="BW766" i="64"/>
  <c r="AH2228" i="64"/>
  <c r="AH2232" i="64" s="1"/>
  <c r="AG2234" i="64"/>
  <c r="CB2495" i="64" a="1"/>
  <c r="CB2495" i="64" s="1"/>
  <c r="BY173" i="64"/>
  <c r="BY2284" i="64"/>
  <c r="BX1928" i="64"/>
  <c r="BY1857" i="64"/>
  <c r="BY1920" i="64"/>
  <c r="BY1992" i="64"/>
  <c r="BY2028" i="64"/>
  <c r="BY1885" i="64"/>
  <c r="BY1740" i="64"/>
  <c r="BY1764" i="64"/>
  <c r="BY2173" i="64"/>
  <c r="BY937" i="64"/>
  <c r="AM841" i="64"/>
  <c r="AM839" i="64" s="1"/>
  <c r="AN838" i="64"/>
  <c r="BG1590" i="64"/>
  <c r="BH1283" i="64"/>
  <c r="AF913" i="64"/>
  <c r="AG2286" i="64"/>
  <c r="AH1718" i="64"/>
  <c r="AL198" i="69"/>
  <c r="AL163" i="69"/>
  <c r="AM156" i="69"/>
  <c r="AM161" i="69" s="1"/>
  <c r="AL173" i="69"/>
  <c r="AL175" i="69" s="1"/>
  <c r="AL169" i="69"/>
  <c r="AL179" i="69" s="1"/>
  <c r="AM2175" i="64"/>
  <c r="AE1859" i="64"/>
  <c r="AK2262" i="64"/>
  <c r="BZ2027" i="64" a="1"/>
  <c r="BZ2027" i="64" s="1"/>
  <c r="BZ1991" i="64" a="1"/>
  <c r="BZ1991" i="64" s="1"/>
  <c r="BZ1919" i="64" a="1"/>
  <c r="BZ1919" i="64" s="1"/>
  <c r="BY2627" i="64"/>
  <c r="BZ2619" i="64" a="1"/>
  <c r="BZ2619" i="64" s="1"/>
  <c r="BZ1884" i="64" a="1"/>
  <c r="BZ1884" i="64" s="1"/>
  <c r="BZ2653" i="64" a="1"/>
  <c r="BZ2653" i="64" s="1"/>
  <c r="AM136" i="69"/>
  <c r="AM152" i="69"/>
  <c r="AN129" i="69"/>
  <c r="AN132" i="69" s="1"/>
  <c r="AN157" i="69" s="1"/>
  <c r="AM140" i="69"/>
  <c r="AM150" i="69" s="1"/>
  <c r="BZ620" i="64" a="1"/>
  <c r="BZ620" i="64" s="1"/>
  <c r="BZ614" i="64" a="1"/>
  <c r="BZ614" i="64" s="1"/>
  <c r="BZ2259" i="64" a="1"/>
  <c r="BZ2259" i="64" s="1"/>
  <c r="AO117" i="69"/>
  <c r="AO118" i="69" s="1"/>
  <c r="AO125" i="69" s="1"/>
  <c r="BZ2169" i="64" a="1"/>
  <c r="BZ2169" i="64" s="1"/>
  <c r="BZ1587" i="64" a="1"/>
  <c r="BZ1587" i="64" s="1"/>
  <c r="BZ936" i="64" a="1"/>
  <c r="BZ936" i="64" s="1"/>
  <c r="BZ241" i="64" a="1"/>
  <c r="BZ241" i="64" s="1"/>
  <c r="BZ187" i="64" a="1"/>
  <c r="BZ187" i="64" s="1"/>
  <c r="BZ36" i="64" a="1"/>
  <c r="BZ36" i="64" s="1"/>
  <c r="BZ172" i="64" a="1"/>
  <c r="BZ172" i="64" s="1"/>
  <c r="BZ171" i="64" a="1"/>
  <c r="BZ171" i="64" s="1"/>
  <c r="BZ188" i="64" a="1"/>
  <c r="BZ188" i="64" s="1"/>
  <c r="BZ1280" i="64" a="1"/>
  <c r="BZ1280" i="64" s="1"/>
  <c r="BZ1858" i="64" a="1"/>
  <c r="BZ1858" i="64" s="1"/>
  <c r="BZ1739" i="64" a="1"/>
  <c r="BZ1739" i="64" s="1"/>
  <c r="BZ912" i="64" a="1"/>
  <c r="BZ912" i="64" s="1"/>
  <c r="BZ1741" i="64" a="1"/>
  <c r="BZ1741" i="64" s="1"/>
  <c r="BZ1717" i="64" a="1"/>
  <c r="BZ1717" i="64" s="1"/>
  <c r="BZ1763" i="64" a="1"/>
  <c r="BZ1763" i="64" s="1"/>
  <c r="BZ2180" i="64" a="1"/>
  <c r="BZ2180" i="64" s="1"/>
  <c r="BZ914" i="64" a="1"/>
  <c r="BZ914" i="64" s="1"/>
  <c r="BZ2285" i="64" a="1"/>
  <c r="BZ2285" i="64" s="1"/>
  <c r="BZ1856" i="64" a="1"/>
  <c r="BZ1856" i="64" s="1"/>
  <c r="BZ2174" i="64" a="1"/>
  <c r="BZ2174" i="64" s="1"/>
  <c r="BZ2283" i="64" a="1"/>
  <c r="BZ2283"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260" i="64" a="1"/>
  <c r="BZ1740" i="64" a="1"/>
  <c r="BZ2284" i="64" a="1"/>
  <c r="BZ1764" i="64" a="1"/>
  <c r="BZ2028" i="64" a="1"/>
  <c r="BZ1857" i="64" a="1"/>
  <c r="BZ2173" i="64" a="1"/>
  <c r="BZ1885" i="64" a="1"/>
  <c r="BZ1920" i="64" a="1"/>
  <c r="BZ1992" i="64" a="1"/>
  <c r="BZ937" i="64" a="1"/>
  <c r="BZ1281" i="64" a="1"/>
  <c r="BZ1588" i="64" a="1"/>
  <c r="CG17" i="1393" l="1"/>
  <c r="CI17" i="1391"/>
  <c r="AM616" i="64"/>
  <c r="BZ2260" i="64"/>
  <c r="O2260" i="64" s="1"/>
  <c r="BZ1588" i="64"/>
  <c r="O1588" i="64" s="1"/>
  <c r="BZ1281" i="64"/>
  <c r="O1281" i="64" s="1"/>
  <c r="BW775" i="64"/>
  <c r="AH2233" i="64"/>
  <c r="AH2238" i="64" s="1"/>
  <c r="BZ173" i="64"/>
  <c r="BZ2284" i="64"/>
  <c r="BY1928" i="64"/>
  <c r="BZ1920" i="64"/>
  <c r="BZ1992" i="64"/>
  <c r="O1992" i="64" s="1"/>
  <c r="BZ2028" i="64"/>
  <c r="BZ1885" i="64"/>
  <c r="O1885" i="64" s="1"/>
  <c r="BZ1857" i="64"/>
  <c r="BZ1740" i="64"/>
  <c r="O1740" i="64" s="1"/>
  <c r="BZ1764" i="64"/>
  <c r="BZ2173" i="64"/>
  <c r="BZ937" i="64"/>
  <c r="AM843" i="64"/>
  <c r="BI1283" i="64"/>
  <c r="BH1590" i="64"/>
  <c r="AM159" i="69"/>
  <c r="AM184" i="69" s="1"/>
  <c r="AM187" i="69" s="1"/>
  <c r="AM194" i="69" s="1"/>
  <c r="AM202" i="69" s="1"/>
  <c r="CA188" i="64" a="1"/>
  <c r="CA188" i="64" s="1"/>
  <c r="AF915" i="64"/>
  <c r="AG1742" i="64"/>
  <c r="BZ2627" i="64"/>
  <c r="O2627" i="64" s="1"/>
  <c r="CA2027" i="64" a="1"/>
  <c r="CA2027" i="64" s="1"/>
  <c r="CA1919" i="64" a="1"/>
  <c r="CA1919" i="64" s="1"/>
  <c r="CA1991" i="64" a="1"/>
  <c r="CA1991" i="64" s="1"/>
  <c r="CA2619" i="64" a="1"/>
  <c r="CA2619" i="64" s="1"/>
  <c r="CA1884" i="64" a="1"/>
  <c r="CA1884" i="64" s="1"/>
  <c r="CA2653" i="64" a="1"/>
  <c r="CA2653" i="64" s="1"/>
  <c r="AN134" i="69"/>
  <c r="AN135" i="69" s="1"/>
  <c r="CA620" i="64" a="1"/>
  <c r="CA620" i="64" s="1"/>
  <c r="CA614" i="64" a="1"/>
  <c r="CA614" i="64" s="1"/>
  <c r="CA2259" i="64" a="1"/>
  <c r="CA2259" i="64" s="1"/>
  <c r="CA2169" i="64" a="1"/>
  <c r="CA2169" i="64" s="1"/>
  <c r="CA1587" i="64" a="1"/>
  <c r="CA1587" i="64" s="1"/>
  <c r="CA936" i="64" a="1"/>
  <c r="CA936" i="64" s="1"/>
  <c r="CA187" i="64" a="1"/>
  <c r="CA187" i="64" s="1"/>
  <c r="CA36" i="64" a="1"/>
  <c r="CA36" i="64" s="1"/>
  <c r="CA172" i="64" a="1"/>
  <c r="CA172" i="64" s="1"/>
  <c r="CA241" i="64" a="1"/>
  <c r="CA241" i="64" s="1"/>
  <c r="CA171" i="64" a="1"/>
  <c r="CA171" i="64" s="1"/>
  <c r="CA1280" i="64" a="1"/>
  <c r="CA1280" i="64" s="1"/>
  <c r="CA1739" i="64" a="1"/>
  <c r="CA1739" i="64" s="1"/>
  <c r="CA1856" i="64" a="1"/>
  <c r="CA1856" i="64" s="1"/>
  <c r="CA1741" i="64" a="1"/>
  <c r="CA1741" i="64" s="1"/>
  <c r="CA2285" i="64" a="1"/>
  <c r="CA2285" i="64" s="1"/>
  <c r="CA1717" i="64" a="1"/>
  <c r="CA1717" i="64" s="1"/>
  <c r="CA2283" i="64" a="1"/>
  <c r="CA2283" i="64" s="1"/>
  <c r="CA1858" i="64" a="1"/>
  <c r="CA1858" i="64" s="1"/>
  <c r="CA2180" i="64" a="1"/>
  <c r="CA2180" i="64" s="1"/>
  <c r="CA914" i="64" a="1"/>
  <c r="CA914" i="64" s="1"/>
  <c r="CA2174" i="64" a="1"/>
  <c r="CA2174" i="64" s="1"/>
  <c r="CA912" i="64" a="1"/>
  <c r="CA912" i="64" s="1"/>
  <c r="CA1763" i="64" a="1"/>
  <c r="CA1763"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284" i="64" a="1"/>
  <c r="CA2260" i="64" a="1"/>
  <c r="CA1857" i="64" a="1"/>
  <c r="AG913" i="64" a="1"/>
  <c r="CA1885" i="64" a="1"/>
  <c r="CA1992" i="64" a="1"/>
  <c r="CA1740" i="64" a="1"/>
  <c r="CA1920" i="64" a="1"/>
  <c r="CA1588" i="64" a="1"/>
  <c r="CA2173" i="64" a="1"/>
  <c r="CA1281" i="64" a="1"/>
  <c r="CA937" i="64" a="1"/>
  <c r="CA2028" i="64" a="1"/>
  <c r="CA1764" i="64" a="1"/>
  <c r="CG22" i="1393" l="1"/>
  <c r="CG19" i="861" s="1"/>
  <c r="CG18" i="1393"/>
  <c r="CH13" i="1393"/>
  <c r="CJ13" i="1391"/>
  <c r="CI22" i="1391"/>
  <c r="CI18" i="861" s="1"/>
  <c r="CI18" i="1391"/>
  <c r="AM621" i="64"/>
  <c r="AN612" i="64"/>
  <c r="AN615" i="64" s="1"/>
  <c r="AM617" i="64"/>
  <c r="CA2260" i="64"/>
  <c r="CA1588" i="64"/>
  <c r="CA1281" i="64"/>
  <c r="BW777" i="64"/>
  <c r="BW767" i="64" s="1"/>
  <c r="BW769" i="64" s="1"/>
  <c r="AI2228" i="64"/>
  <c r="AI2232" i="64" s="1"/>
  <c r="AI2233" i="64" s="1"/>
  <c r="AI2234" i="64" s="1"/>
  <c r="AH2234" i="64"/>
  <c r="CA173" i="64"/>
  <c r="CA2284" i="64"/>
  <c r="BZ1928" i="64"/>
  <c r="O1928" i="64" s="1"/>
  <c r="CA1992" i="64"/>
  <c r="CA1920" i="64"/>
  <c r="CA2028" i="64"/>
  <c r="CA1857" i="64"/>
  <c r="CA1885" i="64"/>
  <c r="CA1740" i="64"/>
  <c r="CA1764" i="64"/>
  <c r="CA2173" i="64"/>
  <c r="CA937" i="64"/>
  <c r="AN841" i="64"/>
  <c r="AN839" i="64" s="1"/>
  <c r="AO838" i="64"/>
  <c r="BJ1283" i="64"/>
  <c r="AG913" i="64"/>
  <c r="AH2286" i="64"/>
  <c r="AI1718" i="64"/>
  <c r="AN183" i="69"/>
  <c r="AN186" i="69" s="1"/>
  <c r="AM188" i="69"/>
  <c r="AM162" i="69"/>
  <c r="AM167" i="69" s="1"/>
  <c r="AM192" i="69"/>
  <c r="AM200" i="69" s="1"/>
  <c r="CB188" i="64" a="1"/>
  <c r="CB188" i="64" s="1"/>
  <c r="AL2262" i="64"/>
  <c r="AN2175" i="64"/>
  <c r="AF1859" i="64"/>
  <c r="CA2627" i="64"/>
  <c r="CB2027" i="64" a="1"/>
  <c r="CB2027" i="64" s="1"/>
  <c r="CB1991" i="64" a="1"/>
  <c r="CB1991" i="64" s="1"/>
  <c r="CB1919" i="64" a="1"/>
  <c r="CB1919" i="64" s="1"/>
  <c r="CB2619" i="64" a="1"/>
  <c r="CB2619" i="64" s="1"/>
  <c r="CB1884" i="64" a="1"/>
  <c r="CB1884" i="64" s="1"/>
  <c r="CB2653" i="64" a="1"/>
  <c r="CB2653" i="64" s="1"/>
  <c r="CB620" i="64" a="1"/>
  <c r="CB620" i="64" s="1"/>
  <c r="CB614" i="64" a="1"/>
  <c r="CB614" i="64" s="1"/>
  <c r="AN136" i="69"/>
  <c r="AN140" i="69"/>
  <c r="AN150" i="69" s="1"/>
  <c r="AN142" i="69"/>
  <c r="AO129" i="69"/>
  <c r="CB2259" i="64" a="1"/>
  <c r="CB2259" i="64" s="1"/>
  <c r="CB2169" i="64" a="1"/>
  <c r="CB2169" i="64" s="1"/>
  <c r="CB1587" i="64" a="1"/>
  <c r="CB1587" i="64" s="1"/>
  <c r="AP117" i="69"/>
  <c r="AP118" i="69" s="1"/>
  <c r="AP119" i="69" s="1"/>
  <c r="CB936" i="64" a="1"/>
  <c r="CB936" i="64" s="1"/>
  <c r="CB187" i="64" a="1"/>
  <c r="CB187" i="64" s="1"/>
  <c r="CB172" i="64" a="1"/>
  <c r="CB172" i="64" s="1"/>
  <c r="CB241" i="64" a="1"/>
  <c r="CB241" i="64" s="1"/>
  <c r="CB36" i="64" a="1"/>
  <c r="CB36" i="64" s="1"/>
  <c r="CB171" i="64" a="1"/>
  <c r="CB171" i="64" s="1"/>
  <c r="CB1280" i="64" a="1"/>
  <c r="CB1280" i="64" s="1"/>
  <c r="CB912" i="64" a="1"/>
  <c r="CB912" i="64" s="1"/>
  <c r="CB2285" i="64" a="1"/>
  <c r="CB2285" i="64" s="1"/>
  <c r="CB914" i="64" a="1"/>
  <c r="CB914" i="64" s="1"/>
  <c r="CB1741" i="64" a="1"/>
  <c r="CB1741" i="64" s="1"/>
  <c r="CB1717" i="64" a="1"/>
  <c r="CB1717" i="64" s="1"/>
  <c r="CB2283" i="64" a="1"/>
  <c r="CB2283" i="64" s="1"/>
  <c r="CB1858" i="64" a="1"/>
  <c r="CB1858" i="64" s="1"/>
  <c r="CB1763" i="64" a="1"/>
  <c r="CB1763" i="64" s="1"/>
  <c r="CB2174" i="64" a="1"/>
  <c r="CB2174" i="64" s="1"/>
  <c r="CB1856" i="64" a="1"/>
  <c r="CB1856" i="64" s="1"/>
  <c r="CB1739" i="64" a="1"/>
  <c r="CB1739" i="64" s="1"/>
  <c r="CB2180" i="64" a="1"/>
  <c r="CB2180"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740" i="64" a="1"/>
  <c r="CB2284" i="64" a="1"/>
  <c r="CB1588" i="64" a="1"/>
  <c r="CB2260" i="64" a="1"/>
  <c r="CB1992" i="64" a="1"/>
  <c r="CB1857" i="64" a="1"/>
  <c r="CB2173" i="64" a="1"/>
  <c r="CB1764" i="64" a="1"/>
  <c r="CB937" i="64" a="1"/>
  <c r="CB2028" i="64" a="1"/>
  <c r="CB1885" i="64" a="1"/>
  <c r="CB1920" i="64" a="1"/>
  <c r="CB1281" i="64" a="1"/>
  <c r="CH16" i="1393" l="1"/>
  <c r="CJ16" i="1391"/>
  <c r="AN616" i="64"/>
  <c r="CB2260" i="64"/>
  <c r="CB1588" i="64"/>
  <c r="CB1281" i="64"/>
  <c r="BW778" i="64"/>
  <c r="BW783" i="64" s="1"/>
  <c r="BW770" i="64"/>
  <c r="AI2238" i="64"/>
  <c r="AJ2228" i="64"/>
  <c r="AJ2232" i="64" s="1"/>
  <c r="AJ2233" i="64" s="1"/>
  <c r="CC2495" i="64" a="1"/>
  <c r="CC2495" i="64" s="1"/>
  <c r="CB173" i="64"/>
  <c r="CB2284" i="64"/>
  <c r="CA1928" i="64"/>
  <c r="CB1920" i="64"/>
  <c r="CB1992" i="64"/>
  <c r="CB1857" i="64"/>
  <c r="CB2028" i="64"/>
  <c r="CB1885" i="64"/>
  <c r="CB1740" i="64"/>
  <c r="CB1764" i="64"/>
  <c r="CB2173" i="64"/>
  <c r="CB937" i="64"/>
  <c r="AN843" i="64"/>
  <c r="BK1283" i="64"/>
  <c r="BI1590" i="64"/>
  <c r="BJ1590" i="64"/>
  <c r="AM198" i="69"/>
  <c r="AN156" i="69"/>
  <c r="AN161" i="69" s="1"/>
  <c r="AM169" i="69"/>
  <c r="AM179" i="69" s="1"/>
  <c r="AM163" i="69"/>
  <c r="AG915" i="64"/>
  <c r="CC188" i="64" a="1"/>
  <c r="CC188" i="64" s="1"/>
  <c r="AH1742" i="64"/>
  <c r="CB2627" i="64"/>
  <c r="CC2027" i="64" a="1"/>
  <c r="CC2027" i="64" s="1"/>
  <c r="CC1991" i="64" a="1"/>
  <c r="CC1991" i="64" s="1"/>
  <c r="CC1919" i="64" a="1"/>
  <c r="CC1919" i="64" s="1"/>
  <c r="CD2027" i="64" a="1"/>
  <c r="CD2027" i="64" s="1"/>
  <c r="CD1991" i="64" a="1"/>
  <c r="CD1991" i="64" s="1"/>
  <c r="CD1919" i="64" a="1"/>
  <c r="CD1919" i="64" s="1"/>
  <c r="CC2619" i="64" a="1"/>
  <c r="CC2619" i="64" s="1"/>
  <c r="CC1884" i="64" a="1"/>
  <c r="CC1884" i="64" s="1"/>
  <c r="CD2619" i="64" a="1"/>
  <c r="CD2619" i="64" s="1"/>
  <c r="CD1884" i="64" a="1"/>
  <c r="CD1884" i="64" s="1"/>
  <c r="CC2653" i="64" a="1"/>
  <c r="CC2653" i="64" s="1"/>
  <c r="CD2653" i="64" a="1"/>
  <c r="CD2653" i="64" s="1"/>
  <c r="CD914" i="64" a="1"/>
  <c r="CD914" i="64" s="1"/>
  <c r="CD614" i="64" a="1"/>
  <c r="CD614" i="64" s="1"/>
  <c r="CD912" i="64" a="1"/>
  <c r="CD912" i="64" s="1"/>
  <c r="CD620" i="64" a="1"/>
  <c r="CD620" i="64" s="1"/>
  <c r="CD2259" i="64" a="1"/>
  <c r="CD2259" i="64" s="1"/>
  <c r="CD1717" i="64" a="1"/>
  <c r="CD1717" i="64" s="1"/>
  <c r="CD936" i="64" a="1"/>
  <c r="CD936" i="64" s="1"/>
  <c r="CD36" i="64" a="1"/>
  <c r="CD36" i="64" s="1"/>
  <c r="CD2283" i="64" a="1"/>
  <c r="CD2283" i="64" s="1"/>
  <c r="CD1280" i="64" a="1"/>
  <c r="CD1280" i="64" s="1"/>
  <c r="CD1856" i="64" a="1"/>
  <c r="CD1856" i="64" s="1"/>
  <c r="CD1741" i="64" a="1"/>
  <c r="CD1741" i="64" s="1"/>
  <c r="CD187" i="64" a="1"/>
  <c r="CD187" i="64" s="1"/>
  <c r="CD1739" i="64" a="1"/>
  <c r="CD1739" i="64" s="1"/>
  <c r="CD172" i="64" a="1"/>
  <c r="CD172" i="64" s="1"/>
  <c r="CD2169" i="64" a="1"/>
  <c r="CD2169" i="64" s="1"/>
  <c r="CD1763" i="64" a="1"/>
  <c r="CD1763" i="64" s="1"/>
  <c r="CD2285" i="64" a="1"/>
  <c r="CD2285" i="64" s="1"/>
  <c r="CD1587" i="64" a="1"/>
  <c r="CD1587" i="64" s="1"/>
  <c r="CD1858" i="64" a="1"/>
  <c r="CD1858" i="64" s="1"/>
  <c r="CD2180" i="64" a="1"/>
  <c r="CD2180" i="64" s="1"/>
  <c r="CD171" i="64" a="1"/>
  <c r="CD171" i="64" s="1"/>
  <c r="CD2174" i="64" a="1"/>
  <c r="CD2174" i="64" s="1"/>
  <c r="CD241" i="64" a="1"/>
  <c r="CD241" i="64" s="1"/>
  <c r="AM173" i="69"/>
  <c r="AM175" i="69" s="1"/>
  <c r="AM177" i="69"/>
  <c r="CC620" i="64" a="1"/>
  <c r="CC620" i="64" s="1"/>
  <c r="CC614" i="64" a="1"/>
  <c r="CC614" i="64" s="1"/>
  <c r="AO134" i="69"/>
  <c r="AO132" i="69"/>
  <c r="AO157" i="69" s="1"/>
  <c r="AN152" i="69"/>
  <c r="AN146" i="69"/>
  <c r="AN148" i="69" s="1"/>
  <c r="CC2259" i="64" a="1"/>
  <c r="CC2259" i="64" s="1"/>
  <c r="CC2169" i="64" a="1"/>
  <c r="CC2169" i="64" s="1"/>
  <c r="CC1587" i="64" a="1"/>
  <c r="CC1587" i="64" s="1"/>
  <c r="CC936" i="64" a="1"/>
  <c r="CC936" i="64" s="1"/>
  <c r="CC241" i="64" a="1"/>
  <c r="CC241" i="64" s="1"/>
  <c r="CC172" i="64" a="1"/>
  <c r="CC172" i="64" s="1"/>
  <c r="CC187" i="64" a="1"/>
  <c r="CC187" i="64" s="1"/>
  <c r="CC36" i="64" a="1"/>
  <c r="CC36" i="64" s="1"/>
  <c r="CC171" i="64" a="1"/>
  <c r="CC171" i="64" s="1"/>
  <c r="CC1280" i="64" a="1"/>
  <c r="CC1280" i="64" s="1"/>
  <c r="CC1858" i="64" a="1"/>
  <c r="CC1858" i="64" s="1"/>
  <c r="CC1741" i="64" a="1"/>
  <c r="CC1741" i="64" s="1"/>
  <c r="CC2180" i="64" a="1"/>
  <c r="CC2180" i="64" s="1"/>
  <c r="CC912" i="64" a="1"/>
  <c r="CC912" i="64" s="1"/>
  <c r="CC1856" i="64" a="1"/>
  <c r="CC1856" i="64" s="1"/>
  <c r="CC1763" i="64" a="1"/>
  <c r="CC1763" i="64" s="1"/>
  <c r="CC914" i="64" a="1"/>
  <c r="CC914" i="64" s="1"/>
  <c r="CC2285" i="64" a="1"/>
  <c r="CC2285" i="64" s="1"/>
  <c r="CC1717" i="64" a="1"/>
  <c r="CC1717" i="64" s="1"/>
  <c r="CC2283" i="64" a="1"/>
  <c r="CC2283" i="64" s="1"/>
  <c r="CC1739" i="64" a="1"/>
  <c r="CC1739" i="64" s="1"/>
  <c r="CC2174" i="64" a="1"/>
  <c r="CC2174"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2173" i="64" a="1"/>
  <c r="CC1588" i="64" a="1"/>
  <c r="CC937" i="64" a="1"/>
  <c r="CC2284" i="64" a="1"/>
  <c r="CD2284" i="64" a="1"/>
  <c r="CD2173" i="64" a="1"/>
  <c r="CD1740" i="64" a="1"/>
  <c r="CC1920" i="64" a="1"/>
  <c r="CD1857" i="64" a="1"/>
  <c r="CD937" i="64" a="1"/>
  <c r="CD1885" i="64" a="1"/>
  <c r="CD2028" i="64" a="1"/>
  <c r="CC1740" i="64" a="1"/>
  <c r="CC1857" i="64" a="1"/>
  <c r="CD1920" i="64" a="1"/>
  <c r="CC1281" i="64" a="1"/>
  <c r="AH913" i="64" a="1"/>
  <c r="CC2028" i="64" a="1"/>
  <c r="CC1992" i="64" a="1"/>
  <c r="CC2260" i="64" a="1"/>
  <c r="CC1764" i="64" a="1"/>
  <c r="CD1992" i="64" a="1"/>
  <c r="CC1885" i="64" a="1"/>
  <c r="CD1764" i="64" a="1"/>
  <c r="CH17" i="1393" l="1"/>
  <c r="CJ17" i="1391"/>
  <c r="AN621" i="64"/>
  <c r="AN617" i="64"/>
  <c r="AO612" i="64"/>
  <c r="AO615" i="64" s="1"/>
  <c r="CC2260" i="64"/>
  <c r="CC1588" i="64"/>
  <c r="CC1281" i="64"/>
  <c r="BW779" i="64"/>
  <c r="BX774" i="64"/>
  <c r="BW771" i="64"/>
  <c r="BX763" i="64"/>
  <c r="CD173" i="64"/>
  <c r="CC173" i="64"/>
  <c r="CC2284" i="64"/>
  <c r="CD2284" i="64"/>
  <c r="CB1928" i="64"/>
  <c r="CD1885" i="64"/>
  <c r="CC1920" i="64"/>
  <c r="CC1992" i="64"/>
  <c r="CC1885" i="64"/>
  <c r="CC2028" i="64"/>
  <c r="CD1857" i="64"/>
  <c r="CC1857" i="64"/>
  <c r="CD1920" i="64"/>
  <c r="CD1992" i="64"/>
  <c r="CD2028" i="64"/>
  <c r="CD1740" i="64"/>
  <c r="CC1740" i="64"/>
  <c r="CC1764" i="64"/>
  <c r="CD1764" i="64"/>
  <c r="CD2173" i="64"/>
  <c r="CC2173" i="64"/>
  <c r="CC937" i="64"/>
  <c r="CD937" i="64"/>
  <c r="AP838" i="64"/>
  <c r="AO841" i="64"/>
  <c r="AJ2234" i="64"/>
  <c r="AJ2238" i="64"/>
  <c r="AK2228" i="64"/>
  <c r="BL1283" i="64"/>
  <c r="BK1590" i="64"/>
  <c r="AH913" i="64"/>
  <c r="AI2286" i="64"/>
  <c r="AJ1718" i="64"/>
  <c r="AN159" i="69"/>
  <c r="AN184" i="69" s="1"/>
  <c r="AN187" i="69" s="1"/>
  <c r="AN188" i="69" s="1"/>
  <c r="AM2262" i="64"/>
  <c r="AO2175" i="64"/>
  <c r="AG1859" i="64"/>
  <c r="CD188" i="64" a="1"/>
  <c r="CD188" i="64" s="1"/>
  <c r="CC2627" i="64"/>
  <c r="CE2619" i="64" a="1"/>
  <c r="CE2619" i="64" s="1"/>
  <c r="CE1587" i="64" a="1"/>
  <c r="CE1587" i="64" s="1"/>
  <c r="CE914" i="64" a="1"/>
  <c r="CE914"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260" i="64" a="1"/>
  <c r="CD1588" i="64" a="1"/>
  <c r="CD1281" i="64" a="1"/>
  <c r="CH22" i="1393" l="1"/>
  <c r="CH19" i="861" s="1"/>
  <c r="CH18" i="1393"/>
  <c r="CI13" i="1393"/>
  <c r="CK13" i="1391"/>
  <c r="CJ22" i="1391"/>
  <c r="CJ18" i="861" s="1"/>
  <c r="CJ18" i="1391"/>
  <c r="AO616" i="64"/>
  <c r="CD2260" i="64"/>
  <c r="CD1588" i="64"/>
  <c r="CD1281" i="64"/>
  <c r="BX766" i="64"/>
  <c r="CC1928" i="64"/>
  <c r="CD1928" i="64" s="1"/>
  <c r="AK2232" i="64"/>
  <c r="AK2233" i="64" s="1"/>
  <c r="AK2234" i="64" s="1"/>
  <c r="AO839" i="64"/>
  <c r="BM1283" i="64"/>
  <c r="BL1590" i="64"/>
  <c r="AN194" i="69"/>
  <c r="AN202" i="69" s="1"/>
  <c r="AN192" i="69"/>
  <c r="AN200" i="69" s="1"/>
  <c r="AO183" i="69"/>
  <c r="AO186" i="69" s="1"/>
  <c r="AN162" i="69"/>
  <c r="AO156" i="69" s="1"/>
  <c r="AO159" i="69" s="1"/>
  <c r="AO184" i="69" s="1"/>
  <c r="AH915" i="64"/>
  <c r="AI1742" i="64"/>
  <c r="CD2627" i="64"/>
  <c r="CE2627" i="64" s="1"/>
  <c r="CE188" i="64" a="1"/>
  <c r="CE188" i="64" s="1"/>
  <c r="CE2180" i="64" a="1"/>
  <c r="CE2180" i="64" s="1"/>
  <c r="CE172" i="64" a="1"/>
  <c r="CE172" i="64" s="1"/>
  <c r="CE2285" i="64" a="1"/>
  <c r="CE2285" i="64" s="1"/>
  <c r="CE912" i="64" a="1"/>
  <c r="CE912" i="64" s="1"/>
  <c r="CE2027" i="64" a="1"/>
  <c r="CE2027" i="64" s="1"/>
  <c r="CE2259" i="64" a="1"/>
  <c r="CE2259" i="64" s="1"/>
  <c r="CE2169" i="64" a="1"/>
  <c r="CE2169" i="64" s="1"/>
  <c r="CE1280" i="64" a="1"/>
  <c r="CE1280" i="64" s="1"/>
  <c r="CE1741" i="64" a="1"/>
  <c r="CE1741" i="64" s="1"/>
  <c r="CE1717" i="64" a="1"/>
  <c r="CE1717" i="64" s="1"/>
  <c r="CE936" i="64" a="1"/>
  <c r="CE936" i="64" s="1"/>
  <c r="CE171" i="64" a="1"/>
  <c r="CE171" i="64" s="1"/>
  <c r="CE187" i="64" a="1"/>
  <c r="CE187" i="64" s="1"/>
  <c r="CE1991" i="64" a="1"/>
  <c r="CE1991" i="64" s="1"/>
  <c r="CE1858" i="64" a="1"/>
  <c r="CE1858" i="64" s="1"/>
  <c r="CE241" i="64" a="1"/>
  <c r="CE241" i="64" s="1"/>
  <c r="CE36" i="64" a="1"/>
  <c r="CE36" i="64" s="1"/>
  <c r="CE614" i="64" a="1"/>
  <c r="CE614" i="64" s="1"/>
  <c r="CE1884" i="64" a="1"/>
  <c r="CE1884" i="64" s="1"/>
  <c r="CE1739" i="64" a="1"/>
  <c r="CE1739" i="64" s="1"/>
  <c r="CE2653" i="64" a="1"/>
  <c r="CE2653" i="64" s="1"/>
  <c r="CE2174" i="64" a="1"/>
  <c r="CE2174" i="64" s="1"/>
  <c r="CE620" i="64" a="1"/>
  <c r="CE620" i="64" s="1"/>
  <c r="CE1856" i="64" a="1"/>
  <c r="CE1856" i="64" s="1"/>
  <c r="CE2283" i="64" a="1"/>
  <c r="CE2283" i="64" s="1"/>
  <c r="CE1763" i="64" a="1"/>
  <c r="CE1763" i="64" s="1"/>
  <c r="CE1919" i="64" a="1"/>
  <c r="CE1919"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857" i="64" a="1"/>
  <c r="CE2284" i="64" a="1"/>
  <c r="CE1740" i="64" a="1"/>
  <c r="CE2173" i="64" a="1"/>
  <c r="AI913" i="64" a="1"/>
  <c r="CE1992" i="64" a="1"/>
  <c r="CE1588" i="64" a="1"/>
  <c r="CE937" i="64" a="1"/>
  <c r="CE1920" i="64" a="1"/>
  <c r="CE1281" i="64" a="1"/>
  <c r="CE2028" i="64" a="1"/>
  <c r="CE1885" i="64" a="1"/>
  <c r="CE1764" i="64" a="1"/>
  <c r="CE2260" i="64" a="1"/>
  <c r="CI16" i="1393" l="1"/>
  <c r="CI17" i="1393"/>
  <c r="CK16" i="1391"/>
  <c r="AO621" i="64"/>
  <c r="AO617" i="64"/>
  <c r="AP612" i="64"/>
  <c r="AP615" i="64" s="1"/>
  <c r="CE2260" i="64"/>
  <c r="CE1588" i="64"/>
  <c r="CE1281" i="64"/>
  <c r="BX775" i="64"/>
  <c r="CD2495" i="64" a="1"/>
  <c r="CD2495" i="64" s="1"/>
  <c r="CE173" i="64"/>
  <c r="CE2284" i="64"/>
  <c r="CE1885" i="64"/>
  <c r="CE1857" i="64"/>
  <c r="CE1920" i="64"/>
  <c r="CE1992" i="64"/>
  <c r="CE2028" i="64"/>
  <c r="CE1740" i="64"/>
  <c r="CE1764" i="64"/>
  <c r="CE2173" i="64"/>
  <c r="CE937" i="64"/>
  <c r="AO843" i="64"/>
  <c r="AP841" i="64"/>
  <c r="AL2228" i="64"/>
  <c r="AK2238" i="64"/>
  <c r="BN1283" i="64"/>
  <c r="BM1590" i="64"/>
  <c r="AI913" i="64"/>
  <c r="AJ2286" i="64"/>
  <c r="AK1718" i="64"/>
  <c r="AN167" i="69"/>
  <c r="AN177" i="69" s="1"/>
  <c r="AO161" i="69"/>
  <c r="AO162" i="69" s="1"/>
  <c r="AO167" i="69" s="1"/>
  <c r="AO177" i="69" s="1"/>
  <c r="AN163" i="69"/>
  <c r="AO187" i="69"/>
  <c r="AO194" i="69" s="1"/>
  <c r="AO202" i="69" s="1"/>
  <c r="AN169" i="69"/>
  <c r="AN179" i="69" s="1"/>
  <c r="AN198" i="69"/>
  <c r="CF188" i="64" a="1"/>
  <c r="CF188" i="64" s="1"/>
  <c r="AP2175" i="64"/>
  <c r="AN2262" i="64"/>
  <c r="AH1859" i="64"/>
  <c r="CF2180" i="64" a="1"/>
  <c r="CF2180" i="64" s="1"/>
  <c r="CF1741" i="64" a="1"/>
  <c r="CF1741" i="64" s="1"/>
  <c r="CF2169" i="64" a="1"/>
  <c r="CF2169" i="64" s="1"/>
  <c r="CF614" i="64" a="1"/>
  <c r="CF614" i="64" s="1"/>
  <c r="CF187" i="64" a="1"/>
  <c r="CF187" i="64" s="1"/>
  <c r="CF1919" i="64" a="1"/>
  <c r="CF1919" i="64" s="1"/>
  <c r="CF1856" i="64" a="1"/>
  <c r="CF1856" i="64" s="1"/>
  <c r="CF1280" i="64" a="1"/>
  <c r="CF1280" i="64" s="1"/>
  <c r="CF2027" i="64" a="1"/>
  <c r="CF2027" i="64" s="1"/>
  <c r="CF171" i="64" a="1"/>
  <c r="CF171" i="64" s="1"/>
  <c r="CF620" i="64" a="1"/>
  <c r="CF620" i="64" s="1"/>
  <c r="CF1587" i="64" a="1"/>
  <c r="CF1587" i="64" s="1"/>
  <c r="CF1884" i="64" a="1"/>
  <c r="CF1884" i="64" s="1"/>
  <c r="CF1991" i="64" a="1"/>
  <c r="CF1991" i="64" s="1"/>
  <c r="CF1763" i="64" a="1"/>
  <c r="CF1763" i="64" s="1"/>
  <c r="CF2619" i="64" a="1"/>
  <c r="CF2619" i="64" s="1"/>
  <c r="CF1739" i="64" a="1"/>
  <c r="CF1739" i="64" s="1"/>
  <c r="CF2283" i="64" a="1"/>
  <c r="CF2283" i="64" s="1"/>
  <c r="CF172" i="64" a="1"/>
  <c r="CF172" i="64" s="1"/>
  <c r="CF241" i="64" a="1"/>
  <c r="CF241" i="64" s="1"/>
  <c r="CF912" i="64" a="1"/>
  <c r="CF912" i="64" s="1"/>
  <c r="CF1717" i="64" a="1"/>
  <c r="CF1717" i="64" s="1"/>
  <c r="CF2174" i="64" a="1"/>
  <c r="CF2174" i="64" s="1"/>
  <c r="CF936" i="64" a="1"/>
  <c r="CF936" i="64" s="1"/>
  <c r="CF914" i="64" a="1"/>
  <c r="CF914" i="64" s="1"/>
  <c r="CF36" i="64" a="1"/>
  <c r="CF36" i="64" s="1"/>
  <c r="CF1858" i="64" a="1"/>
  <c r="CF1858" i="64" s="1"/>
  <c r="CF2653" i="64" a="1"/>
  <c r="CF2653" i="64" s="1"/>
  <c r="CF2285" i="64" a="1"/>
  <c r="CF2285" i="64" s="1"/>
  <c r="CF2259" i="64" a="1"/>
  <c r="CF2259" i="64" s="1"/>
  <c r="CG2259" i="64" a="1"/>
  <c r="CG2259" i="64" s="1"/>
  <c r="CG2285" i="64" a="1"/>
  <c r="CG2285"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885" i="64" a="1"/>
  <c r="CF1764" i="64" a="1"/>
  <c r="CF2260" i="64" a="1"/>
  <c r="CF2284" i="64" a="1"/>
  <c r="CF1992" i="64" a="1"/>
  <c r="CF1857" i="64" a="1"/>
  <c r="CF1588" i="64" a="1"/>
  <c r="CF2028" i="64" a="1"/>
  <c r="CF1740" i="64" a="1"/>
  <c r="CF2173" i="64" a="1"/>
  <c r="CF937" i="64" a="1"/>
  <c r="CF1920" i="64" a="1"/>
  <c r="CF1281" i="64" a="1"/>
  <c r="CJ13" i="1393" l="1"/>
  <c r="CI22" i="1393"/>
  <c r="CI19" i="861" s="1"/>
  <c r="CI18" i="1393"/>
  <c r="CK17" i="1391"/>
  <c r="AP616" i="64"/>
  <c r="CF2260" i="64"/>
  <c r="CF1588" i="64"/>
  <c r="CF1281" i="64"/>
  <c r="BX777" i="64"/>
  <c r="BX767" i="64" s="1"/>
  <c r="BX769" i="64" s="1"/>
  <c r="CE1928" i="64"/>
  <c r="CF173" i="64"/>
  <c r="CF2284" i="64"/>
  <c r="CF2028" i="64"/>
  <c r="CF1857" i="64"/>
  <c r="CF1992" i="64"/>
  <c r="CF1920" i="64"/>
  <c r="CF1885" i="64"/>
  <c r="CF1740" i="64"/>
  <c r="CF1764" i="64"/>
  <c r="CF2173" i="64"/>
  <c r="CF937" i="64"/>
  <c r="AL2232" i="64"/>
  <c r="AL2233" i="64" s="1"/>
  <c r="AL2234" i="64" s="1"/>
  <c r="M838" i="64"/>
  <c r="AQ838" i="64"/>
  <c r="AP839" i="64"/>
  <c r="BO1283" i="64"/>
  <c r="BN1590" i="64"/>
  <c r="AN173" i="69"/>
  <c r="AN175" i="69" s="1"/>
  <c r="AO192" i="69"/>
  <c r="AO200" i="69" s="1"/>
  <c r="AO188" i="69"/>
  <c r="AP183" i="69"/>
  <c r="AP186" i="69" s="1"/>
  <c r="AJ1742" i="64"/>
  <c r="AI915" i="64"/>
  <c r="CG188" i="64" a="1"/>
  <c r="CG188" i="64" s="1"/>
  <c r="CF2627" i="64"/>
  <c r="CG2027" i="64" a="1"/>
  <c r="CG2027" i="64" s="1"/>
  <c r="CG912" i="64" a="1"/>
  <c r="CG912" i="64" s="1"/>
  <c r="CG1741" i="64" a="1"/>
  <c r="CG1741" i="64" s="1"/>
  <c r="CG1858" i="64" a="1"/>
  <c r="CG1858" i="64" s="1"/>
  <c r="CG1856" i="64" a="1"/>
  <c r="CG1856" i="64" s="1"/>
  <c r="CG1587" i="64" a="1"/>
  <c r="CG1587" i="64" s="1"/>
  <c r="CG187" i="64" a="1"/>
  <c r="CG187" i="64" s="1"/>
  <c r="CG2174" i="64" a="1"/>
  <c r="CG2174" i="64" s="1"/>
  <c r="CG614" i="64" a="1"/>
  <c r="CG614" i="64" s="1"/>
  <c r="CG936" i="64" a="1"/>
  <c r="CG936" i="64" s="1"/>
  <c r="CG171" i="64" a="1"/>
  <c r="CG171" i="64" s="1"/>
  <c r="CG2169" i="64" a="1"/>
  <c r="CG2169" i="64" s="1"/>
  <c r="CG36" i="64" a="1"/>
  <c r="CG36" i="64" s="1"/>
  <c r="CG2653" i="64" a="1"/>
  <c r="CG2653" i="64" s="1"/>
  <c r="CG1919" i="64" a="1"/>
  <c r="CG1919" i="64" s="1"/>
  <c r="CG1717" i="64" a="1"/>
  <c r="CG1717" i="64" s="1"/>
  <c r="CG241" i="64" a="1"/>
  <c r="CG241" i="64" s="1"/>
  <c r="CG914" i="64" a="1"/>
  <c r="CG914" i="64" s="1"/>
  <c r="CG2283" i="64" a="1"/>
  <c r="CG2283" i="64" s="1"/>
  <c r="CG1884" i="64" a="1"/>
  <c r="CG1884" i="64" s="1"/>
  <c r="CG172" i="64" a="1"/>
  <c r="CG172" i="64" s="1"/>
  <c r="CG2180" i="64" a="1"/>
  <c r="CG2180" i="64" s="1"/>
  <c r="CG1763" i="64" a="1"/>
  <c r="CG1763" i="64" s="1"/>
  <c r="CG2619" i="64" a="1"/>
  <c r="CG2619" i="64" s="1"/>
  <c r="CG1280" i="64" a="1"/>
  <c r="CG1280" i="64" s="1"/>
  <c r="CG620" i="64" a="1"/>
  <c r="CG620" i="64" s="1"/>
  <c r="CG1739" i="64" a="1"/>
  <c r="CG1739" i="64" s="1"/>
  <c r="CG1991" i="64" a="1"/>
  <c r="CG1991" i="64" s="1"/>
  <c r="AO169" i="69"/>
  <c r="AO179" i="69" s="1"/>
  <c r="CH1763" i="64" a="1"/>
  <c r="CH1763"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2028" i="64" a="1"/>
  <c r="CG1857" i="64" a="1"/>
  <c r="CG1920" i="64" a="1"/>
  <c r="AJ913" i="64" a="1"/>
  <c r="CG1740" i="64" a="1"/>
  <c r="CH1764" i="64" a="1"/>
  <c r="CG2173" i="64" a="1"/>
  <c r="CG2284" i="64" a="1"/>
  <c r="CG2260" i="64" a="1"/>
  <c r="CG1885" i="64" a="1"/>
  <c r="CG1992" i="64" a="1"/>
  <c r="CG1281" i="64" a="1"/>
  <c r="CG1588" i="64" a="1"/>
  <c r="CG1764" i="64" a="1"/>
  <c r="CG937" i="64" a="1"/>
  <c r="CJ16" i="1393" l="1"/>
  <c r="CL13" i="1391"/>
  <c r="CK18" i="1391"/>
  <c r="CK22" i="1391"/>
  <c r="CK18" i="861" s="1"/>
  <c r="AP621" i="64"/>
  <c r="AP617" i="64"/>
  <c r="AQ612" i="64"/>
  <c r="AQ615" i="64" s="1"/>
  <c r="CG2260" i="64"/>
  <c r="CG1588" i="64"/>
  <c r="CG1281" i="64"/>
  <c r="BX778" i="64"/>
  <c r="BX783" i="64" s="1"/>
  <c r="BX770" i="64"/>
  <c r="CF1928" i="64"/>
  <c r="CG173" i="64"/>
  <c r="CG2284" i="64"/>
  <c r="CG1885" i="64"/>
  <c r="CG2028" i="64"/>
  <c r="CG1992" i="64"/>
  <c r="CG1920" i="64"/>
  <c r="CG1857" i="64"/>
  <c r="CG1740" i="64"/>
  <c r="CH1764" i="64"/>
  <c r="CG1764" i="64"/>
  <c r="CG2173" i="64"/>
  <c r="CG937" i="64"/>
  <c r="AP843" i="64"/>
  <c r="AQ841" i="64"/>
  <c r="AR838" i="64"/>
  <c r="AL2238" i="64"/>
  <c r="AM2228" i="64"/>
  <c r="BP1283" i="64"/>
  <c r="BO1590" i="64"/>
  <c r="AK2286" i="64"/>
  <c r="AJ913" i="64"/>
  <c r="AL1718" i="64"/>
  <c r="AO198" i="69"/>
  <c r="AI1859" i="64"/>
  <c r="AQ2175" i="64"/>
  <c r="CH188" i="64" a="1"/>
  <c r="CH188" i="64" s="1"/>
  <c r="AO2262" i="64"/>
  <c r="CG2627" i="64"/>
  <c r="CH2027" i="64" a="1"/>
  <c r="CH2027" i="64" s="1"/>
  <c r="CH172" i="64" a="1"/>
  <c r="CH172" i="64" s="1"/>
  <c r="CH912" i="64" a="1"/>
  <c r="CH912" i="64" s="1"/>
  <c r="CH1919" i="64" a="1"/>
  <c r="CH1919" i="64" s="1"/>
  <c r="CH614" i="64" a="1"/>
  <c r="CH614" i="64" s="1"/>
  <c r="CH36" i="64" a="1"/>
  <c r="CH36" i="64" s="1"/>
  <c r="CH1858" i="64" a="1"/>
  <c r="CH1858" i="64" s="1"/>
  <c r="CH2285" i="64" a="1"/>
  <c r="CH2285" i="64" s="1"/>
  <c r="CH2259" i="64" a="1"/>
  <c r="CH2259" i="64" s="1"/>
  <c r="CH1739" i="64" a="1"/>
  <c r="CH1739" i="64" s="1"/>
  <c r="CH241" i="64" a="1"/>
  <c r="CH241" i="64" s="1"/>
  <c r="CH620" i="64" a="1"/>
  <c r="CH620" i="64" s="1"/>
  <c r="CH1587" i="64" a="1"/>
  <c r="CH1587" i="64" s="1"/>
  <c r="CH1741" i="64" a="1"/>
  <c r="CH1741" i="64" s="1"/>
  <c r="CH936" i="64" a="1"/>
  <c r="CH936" i="64" s="1"/>
  <c r="CH2180" i="64" a="1"/>
  <c r="CH2180" i="64" s="1"/>
  <c r="CH2283" i="64" a="1"/>
  <c r="CH2283" i="64" s="1"/>
  <c r="CH2174" i="64" a="1"/>
  <c r="CH2174" i="64" s="1"/>
  <c r="CH1280" i="64" a="1"/>
  <c r="CH1280" i="64" s="1"/>
  <c r="CH2653" i="64" a="1"/>
  <c r="CH2653" i="64" s="1"/>
  <c r="CH1991" i="64" a="1"/>
  <c r="CH1991" i="64" s="1"/>
  <c r="CH2169" i="64" a="1"/>
  <c r="CH2169" i="64" s="1"/>
  <c r="CH171" i="64" a="1"/>
  <c r="CH171" i="64" s="1"/>
  <c r="CH187" i="64" a="1"/>
  <c r="CH187" i="64" s="1"/>
  <c r="CH1884" i="64" a="1"/>
  <c r="CH1884" i="64" s="1"/>
  <c r="CH2619" i="64" a="1"/>
  <c r="CH2619" i="64" s="1"/>
  <c r="CH1717" i="64" a="1"/>
  <c r="CH1717" i="64" s="1"/>
  <c r="CH1856" i="64" a="1"/>
  <c r="CH1856" i="64" s="1"/>
  <c r="CH914" i="64" a="1"/>
  <c r="CH914" i="64" s="1"/>
  <c r="CI2027" i="64" a="1"/>
  <c r="CI2027" i="64" s="1"/>
  <c r="CI1919" i="64" a="1"/>
  <c r="CI1919" i="64" s="1"/>
  <c r="CI2619" i="64" a="1"/>
  <c r="CI2619" i="64" s="1"/>
  <c r="CI1884" i="64" a="1"/>
  <c r="CI1884" i="64" s="1"/>
  <c r="CI2653" i="64" a="1"/>
  <c r="CI2653" i="64" s="1"/>
  <c r="CI2174" i="64" a="1"/>
  <c r="CI2174" i="64" s="1"/>
  <c r="CI172" i="64" a="1"/>
  <c r="CI172" i="64" s="1"/>
  <c r="CI912" i="64" a="1"/>
  <c r="CI912" i="64" s="1"/>
  <c r="CI914" i="64" a="1"/>
  <c r="CI914" i="64" s="1"/>
  <c r="CI2259" i="64" a="1"/>
  <c r="CI2259" i="64" s="1"/>
  <c r="CI620" i="64" a="1"/>
  <c r="CI620" i="64" s="1"/>
  <c r="CI241" i="64" a="1"/>
  <c r="CI241" i="64" s="1"/>
  <c r="CI1717" i="64" a="1"/>
  <c r="CI1717" i="64" s="1"/>
  <c r="CI1739" i="64" a="1"/>
  <c r="CI1739" i="64" s="1"/>
  <c r="CI187" i="64" a="1"/>
  <c r="CI187" i="64" s="1"/>
  <c r="CI614" i="64" a="1"/>
  <c r="CI614" i="64" s="1"/>
  <c r="CI1763" i="64" a="1"/>
  <c r="CI1763" i="64" s="1"/>
  <c r="CI1587" i="64" a="1"/>
  <c r="CI1587" i="64" s="1"/>
  <c r="CI2180" i="64" a="1"/>
  <c r="CI2180" i="64" s="1"/>
  <c r="CI1280" i="64" a="1"/>
  <c r="CI1280" i="64" s="1"/>
  <c r="CI1856" i="64" a="1"/>
  <c r="CI1856" i="64" s="1"/>
  <c r="CI171" i="64" a="1"/>
  <c r="CI171" i="64" s="1"/>
  <c r="CI36" i="64" a="1"/>
  <c r="CI36" i="64" s="1"/>
  <c r="CI1741" i="64" a="1"/>
  <c r="CI1741" i="64" s="1"/>
  <c r="CI2169" i="64" a="1"/>
  <c r="CI2169" i="64" s="1"/>
  <c r="CI936" i="64" a="1"/>
  <c r="CI936" i="64" s="1"/>
  <c r="CI1858" i="64" a="1"/>
  <c r="CI1858" i="64" s="1"/>
  <c r="CI2283" i="64" a="1"/>
  <c r="CI2283"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284" i="64" a="1"/>
  <c r="CH2028" i="64" a="1"/>
  <c r="CH1857" i="64" a="1"/>
  <c r="CH1588" i="64" a="1"/>
  <c r="CI1857" i="64" a="1"/>
  <c r="CI1740" i="64" a="1"/>
  <c r="CI2173" i="64" a="1"/>
  <c r="CH2284" i="64" a="1"/>
  <c r="CI2028" i="64" a="1"/>
  <c r="CH2260" i="64" a="1"/>
  <c r="CH1740" i="64" a="1"/>
  <c r="CH2173" i="64" a="1"/>
  <c r="CI1764" i="64" a="1"/>
  <c r="CH1281" i="64" a="1"/>
  <c r="CH1885" i="64" a="1"/>
  <c r="CH937" i="64" a="1"/>
  <c r="CI1920" i="64" a="1"/>
  <c r="CI1885" i="64" a="1"/>
  <c r="CI937" i="64" a="1"/>
  <c r="CH1992" i="64" a="1"/>
  <c r="CH1920" i="64" a="1"/>
  <c r="CJ17" i="1393" l="1"/>
  <c r="CL16" i="1391"/>
  <c r="CL17" i="1391" s="1"/>
  <c r="AQ616" i="64"/>
  <c r="CH2260" i="64"/>
  <c r="CH1588" i="64"/>
  <c r="CH1281" i="64"/>
  <c r="BX779" i="64"/>
  <c r="BY774" i="64"/>
  <c r="BX771" i="64"/>
  <c r="BY763" i="64"/>
  <c r="CG1928" i="64"/>
  <c r="CE2495" i="64" a="1"/>
  <c r="CE2495" i="64" s="1"/>
  <c r="CH173" i="64"/>
  <c r="CI173" i="64"/>
  <c r="CI2284" i="64"/>
  <c r="CH2284" i="64"/>
  <c r="CI1920" i="64"/>
  <c r="CH2028" i="64"/>
  <c r="CI2028" i="64"/>
  <c r="CH1992" i="64"/>
  <c r="CH1857" i="64"/>
  <c r="CH1920" i="64"/>
  <c r="CI1857" i="64"/>
  <c r="CI1885" i="64"/>
  <c r="CH1885" i="64"/>
  <c r="CI1740" i="64"/>
  <c r="CH1740" i="64"/>
  <c r="CI1764" i="64"/>
  <c r="CI2173" i="64"/>
  <c r="CH2173" i="64"/>
  <c r="CI937" i="64"/>
  <c r="CH937" i="64"/>
  <c r="AM2232" i="64"/>
  <c r="AM2233" i="64" s="1"/>
  <c r="AM2234" i="64" s="1"/>
  <c r="AQ839" i="64"/>
  <c r="BQ1283" i="64"/>
  <c r="BP1590" i="64"/>
  <c r="AJ915" i="64"/>
  <c r="AK1742" i="64"/>
  <c r="CI188" i="64" a="1"/>
  <c r="CI188" i="64" s="1"/>
  <c r="CH2627" i="64"/>
  <c r="CI1991" i="64" a="1"/>
  <c r="CI1991" i="64" s="1"/>
  <c r="CI2285" i="64" a="1"/>
  <c r="CI2285" i="64" s="1"/>
  <c r="CJ2027" i="64" a="1"/>
  <c r="CJ2027" i="64" s="1"/>
  <c r="CJ1991" i="64" a="1"/>
  <c r="CJ1991" i="64" s="1"/>
  <c r="CJ1919" i="64" a="1"/>
  <c r="CJ1919" i="64" s="1"/>
  <c r="CJ2619" i="64" a="1"/>
  <c r="CJ2619" i="64" s="1"/>
  <c r="CJ1884" i="64" a="1"/>
  <c r="CJ1884" i="64" s="1"/>
  <c r="CJ2653" i="64" a="1"/>
  <c r="CJ2653" i="64" s="1"/>
  <c r="CJ614" i="64" a="1"/>
  <c r="CJ614" i="64" s="1"/>
  <c r="CJ912" i="64" a="1"/>
  <c r="CJ912" i="64" s="1"/>
  <c r="CJ1717" i="64" a="1"/>
  <c r="CJ1717" i="64" s="1"/>
  <c r="CJ936" i="64" a="1"/>
  <c r="CJ936" i="64" s="1"/>
  <c r="CJ172" i="64" a="1"/>
  <c r="CJ172" i="64" s="1"/>
  <c r="CJ2285" i="64" a="1"/>
  <c r="CJ2285" i="64" s="1"/>
  <c r="CJ1856" i="64" a="1"/>
  <c r="CJ1856" i="64" s="1"/>
  <c r="CJ620" i="64" a="1"/>
  <c r="CJ620" i="64" s="1"/>
  <c r="CJ1741" i="64" a="1"/>
  <c r="CJ1741" i="64" s="1"/>
  <c r="CJ2180" i="64" a="1"/>
  <c r="CJ2180" i="64" s="1"/>
  <c r="CJ1763" i="64" a="1"/>
  <c r="CJ1763" i="64" s="1"/>
  <c r="CJ1739" i="64" a="1"/>
  <c r="CJ1739" i="64" s="1"/>
  <c r="CJ171" i="64" a="1"/>
  <c r="CJ171" i="64" s="1"/>
  <c r="CJ1858" i="64" a="1"/>
  <c r="CJ1858" i="64" s="1"/>
  <c r="CJ36" i="64" a="1"/>
  <c r="CJ36" i="64" s="1"/>
  <c r="CJ241" i="64" a="1"/>
  <c r="CJ241" i="64" s="1"/>
  <c r="CJ1280" i="64" a="1"/>
  <c r="CJ1280" i="64" s="1"/>
  <c r="CJ1587" i="64" a="1"/>
  <c r="CJ1587" i="64" s="1"/>
  <c r="CJ2169" i="64" a="1"/>
  <c r="CJ2169" i="64" s="1"/>
  <c r="CJ187" i="64" a="1"/>
  <c r="CJ187" i="64" s="1"/>
  <c r="CJ2174" i="64" a="1"/>
  <c r="CJ2174" i="64" s="1"/>
  <c r="CJ2283" i="64" a="1"/>
  <c r="CJ2283" i="64" s="1"/>
  <c r="CJ914" i="64" a="1"/>
  <c r="CJ914" i="64" s="1"/>
  <c r="CJ2259" i="64" a="1"/>
  <c r="CJ2259"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37" i="64" a="1"/>
  <c r="CI2260" i="64" a="1"/>
  <c r="CI1588" i="64" a="1"/>
  <c r="CJ2173" i="64" a="1"/>
  <c r="CJ1857" i="64" a="1"/>
  <c r="AK913" i="64" a="1"/>
  <c r="CI1281" i="64" a="1"/>
  <c r="CJ1764" i="64" a="1"/>
  <c r="CJ2028" i="64" a="1"/>
  <c r="CJ2284" i="64" a="1"/>
  <c r="CJ1740" i="64" a="1"/>
  <c r="CJ1992" i="64" a="1"/>
  <c r="CJ1920" i="64" a="1"/>
  <c r="CJ1885" i="64" a="1"/>
  <c r="CI1992" i="64" a="1"/>
  <c r="CK13" i="1393" l="1"/>
  <c r="CJ22" i="1393"/>
  <c r="CJ19" i="861" s="1"/>
  <c r="CJ18" i="1393"/>
  <c r="CL18" i="1391"/>
  <c r="P17" i="1391"/>
  <c r="CL22" i="1391"/>
  <c r="CL18" i="861" s="1"/>
  <c r="N16" i="1391"/>
  <c r="O16" i="1391"/>
  <c r="P16" i="1391"/>
  <c r="AQ621" i="64"/>
  <c r="AR612" i="64"/>
  <c r="AR615" i="64" s="1"/>
  <c r="AQ617" i="64"/>
  <c r="CI2260" i="64"/>
  <c r="CI1588" i="64"/>
  <c r="CI1281" i="64"/>
  <c r="BY766" i="64"/>
  <c r="CH1928" i="64"/>
  <c r="CI1928" i="64" s="1"/>
  <c r="CJ173" i="64"/>
  <c r="CJ2284" i="64"/>
  <c r="CJ1857" i="64"/>
  <c r="CJ1885" i="64"/>
  <c r="CI1992" i="64"/>
  <c r="CJ1920" i="64"/>
  <c r="CJ1992" i="64"/>
  <c r="CJ2028" i="64"/>
  <c r="CJ1740" i="64"/>
  <c r="CJ1764" i="64"/>
  <c r="CJ2173" i="64"/>
  <c r="CJ937" i="64"/>
  <c r="AQ843" i="64"/>
  <c r="AS838" i="64"/>
  <c r="AR841" i="64"/>
  <c r="AM2238" i="64"/>
  <c r="AN2228" i="64"/>
  <c r="BR1283" i="64"/>
  <c r="BQ1590" i="64"/>
  <c r="AL2286" i="64"/>
  <c r="AK913" i="64"/>
  <c r="AM1718" i="64"/>
  <c r="AJ1859" i="64"/>
  <c r="CJ188" i="64" a="1"/>
  <c r="CJ188" i="64" s="1"/>
  <c r="CI2627" i="64"/>
  <c r="AR2175" i="64"/>
  <c r="AP2262" i="64"/>
  <c r="CK2027" i="64" a="1"/>
  <c r="CK2027" i="64" s="1"/>
  <c r="CK1991" i="64" a="1"/>
  <c r="CK1991" i="64" s="1"/>
  <c r="CK1919" i="64" a="1"/>
  <c r="CK1919" i="64" s="1"/>
  <c r="CK2619" i="64" a="1"/>
  <c r="CK2619" i="64" s="1"/>
  <c r="CK1884" i="64" a="1"/>
  <c r="CK1884" i="64" s="1"/>
  <c r="CK2653" i="64" a="1"/>
  <c r="CK2653" i="64" s="1"/>
  <c r="CK1280" i="64" a="1"/>
  <c r="CK1280" i="64" s="1"/>
  <c r="CK2259" i="64" a="1"/>
  <c r="CK2259" i="64" s="1"/>
  <c r="CK2174" i="64" a="1"/>
  <c r="CK2174" i="64" s="1"/>
  <c r="CK1763" i="64" a="1"/>
  <c r="CK1763" i="64" s="1"/>
  <c r="CK1856" i="64" a="1"/>
  <c r="CK1856" i="64" s="1"/>
  <c r="CK36" i="64" a="1"/>
  <c r="CK36" i="64" s="1"/>
  <c r="CK1739" i="64" a="1"/>
  <c r="CK1739" i="64" s="1"/>
  <c r="CK2169" i="64" a="1"/>
  <c r="CK2169" i="64" s="1"/>
  <c r="CK936" i="64" a="1"/>
  <c r="CK936" i="64" s="1"/>
  <c r="CK914" i="64" a="1"/>
  <c r="CK914" i="64" s="1"/>
  <c r="CK614" i="64" a="1"/>
  <c r="CK614" i="64" s="1"/>
  <c r="CK171" i="64" a="1"/>
  <c r="CK171" i="64" s="1"/>
  <c r="CK1858" i="64" a="1"/>
  <c r="CK1858" i="64" s="1"/>
  <c r="CK2180" i="64" a="1"/>
  <c r="CK2180" i="64" s="1"/>
  <c r="CK187" i="64" a="1"/>
  <c r="CK187" i="64" s="1"/>
  <c r="CK620" i="64" a="1"/>
  <c r="CK620" i="64" s="1"/>
  <c r="CK1717" i="64" a="1"/>
  <c r="CK1717" i="64" s="1"/>
  <c r="CK2285" i="64" a="1"/>
  <c r="CK2285" i="64" s="1"/>
  <c r="CK912" i="64" a="1"/>
  <c r="CK912" i="64" s="1"/>
  <c r="CK172" i="64" a="1"/>
  <c r="CK172" i="64" s="1"/>
  <c r="CK2283" i="64" a="1"/>
  <c r="CK2283" i="64" s="1"/>
  <c r="CK241" i="64" a="1"/>
  <c r="CK241" i="64" s="1"/>
  <c r="CK1741" i="64" a="1"/>
  <c r="CK1741" i="64" s="1"/>
  <c r="CK1587" i="64" a="1"/>
  <c r="CK1587"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1588" i="64" a="1"/>
  <c r="CJ1281" i="64" a="1"/>
  <c r="CK2284" i="64" a="1"/>
  <c r="CK1740" i="64" a="1"/>
  <c r="CK1857" i="64" a="1"/>
  <c r="CK1764" i="64" a="1"/>
  <c r="CJ2260" i="64" a="1"/>
  <c r="CK2173" i="64" a="1"/>
  <c r="CK937" i="64" a="1"/>
  <c r="CK2028" i="64" a="1"/>
  <c r="CK1920" i="64" a="1"/>
  <c r="CK1992" i="64" a="1"/>
  <c r="CK1885" i="64" a="1"/>
  <c r="CK16" i="1393" l="1"/>
  <c r="O18" i="1391"/>
  <c r="N18" i="1391"/>
  <c r="N22" i="1391"/>
  <c r="N18" i="861" s="1"/>
  <c r="O22" i="1391"/>
  <c r="O18" i="861" s="1"/>
  <c r="P22" i="1391"/>
  <c r="P18" i="861" s="1"/>
  <c r="P18" i="1391"/>
  <c r="AR616" i="64"/>
  <c r="CJ2260" i="64"/>
  <c r="CJ1588" i="64"/>
  <c r="CJ1281" i="64"/>
  <c r="BY775" i="64"/>
  <c r="CF2495" i="64" a="1"/>
  <c r="CF2495" i="64" s="1"/>
  <c r="CK173" i="64"/>
  <c r="CK2284" i="64"/>
  <c r="CJ1928" i="64"/>
  <c r="CK1992" i="64"/>
  <c r="CK2028" i="64"/>
  <c r="CK1885" i="64"/>
  <c r="CK1857" i="64"/>
  <c r="CK1920" i="64"/>
  <c r="CL1923" i="64" s="1" a="1"/>
  <c r="CL1923" i="64" s="1"/>
  <c r="CK1740" i="64"/>
  <c r="CK1764" i="64"/>
  <c r="CK2173" i="64"/>
  <c r="CK937" i="64"/>
  <c r="AN2232" i="64"/>
  <c r="AN2233" i="64" s="1"/>
  <c r="AN2234" i="64" s="1"/>
  <c r="AR839" i="64"/>
  <c r="BS1283" i="64"/>
  <c r="BR1590" i="64"/>
  <c r="CJ2627" i="64"/>
  <c r="CK2627" i="64" s="1"/>
  <c r="CL2627" i="64" s="1"/>
  <c r="AL1742" i="64"/>
  <c r="CK188" i="64" a="1"/>
  <c r="CK188" i="64" s="1"/>
  <c r="CL188" i="64" s="1" a="1"/>
  <c r="CL188" i="64" s="1"/>
  <c r="AK915"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2260" i="64" a="1"/>
  <c r="CK1588" i="64" a="1"/>
  <c r="CK1281" i="64" a="1"/>
  <c r="AL913" i="64" a="1"/>
  <c r="CK17" i="1393" l="1"/>
  <c r="AR621" i="64"/>
  <c r="AS612" i="64"/>
  <c r="AS615" i="64" s="1"/>
  <c r="AR617" i="64"/>
  <c r="CK2260" i="64"/>
  <c r="CK1588" i="64"/>
  <c r="CK1281" i="64"/>
  <c r="BY777" i="64"/>
  <c r="BY767" i="64" s="1"/>
  <c r="BY769" i="64" s="1"/>
  <c r="BY770" i="64" s="1"/>
  <c r="CK1928" i="64"/>
  <c r="CL1928" i="64" s="1"/>
  <c r="P1885" i="64"/>
  <c r="P1992" i="64"/>
  <c r="P1740" i="64"/>
  <c r="AR843" i="64"/>
  <c r="AS841" i="64"/>
  <c r="AT838" i="64"/>
  <c r="AN2238" i="64"/>
  <c r="AO2228" i="64"/>
  <c r="BT1283" i="64"/>
  <c r="BS1590" i="64"/>
  <c r="AM2286" i="64"/>
  <c r="AL913" i="64"/>
  <c r="AN1718" i="64"/>
  <c r="AQ2262" i="64"/>
  <c r="AS2175" i="64"/>
  <c r="AK1859" i="64"/>
  <c r="P2627" i="64"/>
  <c r="J2622"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588" i="64" a="1"/>
  <c r="CL2260" i="64" a="1"/>
  <c r="CL1281" i="64" a="1"/>
  <c r="CL13" i="1393" l="1"/>
  <c r="CK22" i="1393"/>
  <c r="CK19" i="861" s="1"/>
  <c r="CK18" i="1393"/>
  <c r="CL1281" i="64"/>
  <c r="CL1283" i="64" s="1"/>
  <c r="CL2260" i="64"/>
  <c r="CL2262" i="64" s="1"/>
  <c r="CL1588" i="64"/>
  <c r="CL1590" i="64" s="1"/>
  <c r="AS616" i="64"/>
  <c r="BY778" i="64"/>
  <c r="BY783" i="64" s="1"/>
  <c r="BY771" i="64"/>
  <c r="BZ763" i="64"/>
  <c r="K2284" i="64"/>
  <c r="L2284" i="64"/>
  <c r="M2284" i="64"/>
  <c r="N2284" i="64"/>
  <c r="O2284" i="64"/>
  <c r="P2284" i="64"/>
  <c r="K2173" i="64"/>
  <c r="L2173" i="64"/>
  <c r="M2173" i="64"/>
  <c r="N2173" i="64"/>
  <c r="O2173" i="64"/>
  <c r="P2173" i="64"/>
  <c r="K2028" i="64"/>
  <c r="L2028" i="64"/>
  <c r="M2028" i="64"/>
  <c r="N2028" i="64"/>
  <c r="O2028" i="64"/>
  <c r="P2028" i="64"/>
  <c r="K1920" i="64"/>
  <c r="L1920" i="64"/>
  <c r="M1920" i="64"/>
  <c r="N1920" i="64"/>
  <c r="O1920" i="64"/>
  <c r="P1920" i="64"/>
  <c r="K1764" i="64"/>
  <c r="L1764" i="64"/>
  <c r="M1764" i="64"/>
  <c r="N1764" i="64"/>
  <c r="O1764" i="64"/>
  <c r="P1764" i="64"/>
  <c r="P1928" i="64"/>
  <c r="K937" i="64"/>
  <c r="L937" i="64"/>
  <c r="M937" i="64"/>
  <c r="N937" i="64"/>
  <c r="O937" i="64"/>
  <c r="P937" i="64"/>
  <c r="K1857" i="64"/>
  <c r="L1857" i="64"/>
  <c r="M1857" i="64"/>
  <c r="N1857" i="64"/>
  <c r="O1857" i="64"/>
  <c r="P1857" i="64"/>
  <c r="K173" i="64"/>
  <c r="L173" i="64"/>
  <c r="M173" i="64"/>
  <c r="N173" i="64"/>
  <c r="O173" i="64"/>
  <c r="P173" i="64"/>
  <c r="AS839" i="64"/>
  <c r="AS843" i="64" s="1"/>
  <c r="AO2232" i="64"/>
  <c r="AO2233" i="64" s="1"/>
  <c r="AO2234" i="64" s="1"/>
  <c r="BU1283" i="64"/>
  <c r="AM1742" i="64"/>
  <c r="AL915"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13" i="64" a="1"/>
  <c r="P1588" i="64" l="1"/>
  <c r="CL16" i="1393"/>
  <c r="P2260" i="64"/>
  <c r="P1281" i="64"/>
  <c r="AS621" i="64"/>
  <c r="AS617" i="64"/>
  <c r="AT612" i="64"/>
  <c r="AT615" i="64" s="1"/>
  <c r="BY779" i="64"/>
  <c r="BZ774" i="64"/>
  <c r="BZ766" i="64"/>
  <c r="AT841" i="64"/>
  <c r="AT839" i="64" s="1"/>
  <c r="AU838" i="64"/>
  <c r="AP2228" i="64"/>
  <c r="AO2238" i="64"/>
  <c r="BV1283" i="64"/>
  <c r="BT1590" i="64"/>
  <c r="BU1590" i="64"/>
  <c r="AM913" i="64"/>
  <c r="AN2286" i="64"/>
  <c r="AO1718" i="64"/>
  <c r="AR2262" i="64"/>
  <c r="AL1859" i="64"/>
  <c r="AT2175"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L17" i="1393" l="1"/>
  <c r="N16" i="1393"/>
  <c r="O16" i="1393"/>
  <c r="P16" i="1393"/>
  <c r="AT616" i="64"/>
  <c r="BZ775" i="64"/>
  <c r="AP2232" i="64"/>
  <c r="AP2233" i="64" s="1"/>
  <c r="L2233" i="64" s="1"/>
  <c r="AT843" i="64"/>
  <c r="BW1283" i="64"/>
  <c r="AN1742" i="64"/>
  <c r="AM91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13" i="64" a="1"/>
  <c r="O18" i="1393" l="1"/>
  <c r="M17" i="1393"/>
  <c r="P17" i="1393"/>
  <c r="CL22" i="1393"/>
  <c r="CL19" i="861" s="1"/>
  <c r="CL18" i="1393"/>
  <c r="AT621" i="64"/>
  <c r="AU612" i="64"/>
  <c r="AU615" i="64" s="1"/>
  <c r="AT617" i="64"/>
  <c r="BZ777" i="64"/>
  <c r="BZ767" i="64" s="1"/>
  <c r="BZ769" i="64" s="1"/>
  <c r="BZ770" i="64" s="1"/>
  <c r="AP2234" i="64"/>
  <c r="AU841" i="64"/>
  <c r="AU839" i="64" s="1"/>
  <c r="AV838" i="64"/>
  <c r="AP2238" i="64"/>
  <c r="AQ2228" i="64"/>
  <c r="BX1283" i="64"/>
  <c r="BW1590" i="64"/>
  <c r="BV1590" i="64"/>
  <c r="AO2286" i="64"/>
  <c r="AN913" i="64"/>
  <c r="AM1859" i="64"/>
  <c r="AU2175" i="64"/>
  <c r="AS2262"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N22" i="1393" l="1"/>
  <c r="N19" i="861" s="1"/>
  <c r="O22" i="1393"/>
  <c r="O19" i="861" s="1"/>
  <c r="P22" i="1393"/>
  <c r="P19" i="861" s="1"/>
  <c r="P18" i="1393"/>
  <c r="N13" i="1393"/>
  <c r="M18" i="1393"/>
  <c r="AU616" i="64"/>
  <c r="BZ778" i="64"/>
  <c r="BZ783" i="64" s="1"/>
  <c r="BZ771" i="64"/>
  <c r="O770" i="64"/>
  <c r="P763" i="64" s="1"/>
  <c r="CA763" i="64"/>
  <c r="CA766" i="64" s="1"/>
  <c r="AQ2232" i="64"/>
  <c r="AU843" i="64"/>
  <c r="BY1283" i="64"/>
  <c r="AP1718" i="64"/>
  <c r="AN915" i="64"/>
  <c r="AO1742"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13" i="64" a="1"/>
  <c r="N18" i="1393" l="1"/>
  <c r="AU621" i="64"/>
  <c r="AU617" i="64"/>
  <c r="AV612" i="64"/>
  <c r="AV615" i="64" s="1"/>
  <c r="O778" i="64"/>
  <c r="P774" i="64" s="1"/>
  <c r="BZ779" i="64"/>
  <c r="CA774" i="64"/>
  <c r="CA775" i="64"/>
  <c r="AQ2233" i="64"/>
  <c r="AV841" i="64"/>
  <c r="AV839" i="64" s="1"/>
  <c r="AW838" i="64"/>
  <c r="BZ1283" i="64"/>
  <c r="BX1590" i="64"/>
  <c r="AO913" i="64"/>
  <c r="AQ1718" i="64"/>
  <c r="AT2262" i="64"/>
  <c r="AV2175" i="64"/>
  <c r="AN1859"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AV616" i="64" l="1"/>
  <c r="CA777" i="64"/>
  <c r="AQ2234" i="64"/>
  <c r="AQ2238" i="64"/>
  <c r="AR2228" i="64"/>
  <c r="AV843" i="64"/>
  <c r="CA1283" i="64"/>
  <c r="BY1590" i="64"/>
  <c r="AP1742" i="64"/>
  <c r="AP2286" i="64"/>
  <c r="AO91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13" i="64" a="1"/>
  <c r="AV621" i="64" l="1"/>
  <c r="AV617" i="64"/>
  <c r="AW612" i="64"/>
  <c r="AW615" i="64" s="1"/>
  <c r="CA767" i="64"/>
  <c r="CA769" i="64" s="1"/>
  <c r="CA778" i="64"/>
  <c r="AR2232" i="64"/>
  <c r="AX838" i="64"/>
  <c r="AW841" i="64"/>
  <c r="CB1283" i="64"/>
  <c r="BZ1590" i="64"/>
  <c r="CA1590" i="64"/>
  <c r="AP913" i="64"/>
  <c r="AQ2286" i="64"/>
  <c r="AR1718" i="64"/>
  <c r="AU2262" i="64"/>
  <c r="AW2175" i="64"/>
  <c r="AO185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16" i="64" l="1"/>
  <c r="CA783" i="64"/>
  <c r="CB774" i="64"/>
  <c r="CA779" i="64"/>
  <c r="CA770" i="64"/>
  <c r="AR2233" i="64"/>
  <c r="AS2228" i="64" s="1"/>
  <c r="AW839" i="64"/>
  <c r="CC1283" i="64"/>
  <c r="CB1590" i="64"/>
  <c r="AQ1742" i="64"/>
  <c r="AP91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13" i="64" a="1"/>
  <c r="AW621" i="64" l="1"/>
  <c r="AW617" i="64"/>
  <c r="AX612" i="64"/>
  <c r="AX615" i="64" s="1"/>
  <c r="CA771" i="64"/>
  <c r="CB763" i="64"/>
  <c r="CB766" i="64" s="1"/>
  <c r="AR2238" i="64"/>
  <c r="AR2234" i="64"/>
  <c r="AS2232" i="64"/>
  <c r="AW843" i="64"/>
  <c r="AX841" i="64"/>
  <c r="AX839" i="64" s="1"/>
  <c r="AY838" i="64"/>
  <c r="CD1283" i="64"/>
  <c r="CC1590" i="64"/>
  <c r="AQ913" i="64"/>
  <c r="AR2286" i="64"/>
  <c r="AS1718" i="64"/>
  <c r="AV2262" i="64"/>
  <c r="AX2175" i="64"/>
  <c r="AP1859" i="64"/>
  <c r="AU177" i="69"/>
  <c r="AV159" i="69"/>
  <c r="AV184" i="69" s="1"/>
  <c r="AV187" i="69" s="1"/>
  <c r="AV188" i="69" s="1"/>
  <c r="AW140" i="69"/>
  <c r="AW150" i="69" s="1"/>
  <c r="AW142" i="69"/>
  <c r="AW152" i="69" s="1"/>
  <c r="AW136" i="69"/>
  <c r="AX134" i="69"/>
  <c r="AX132" i="69"/>
  <c r="AX157" i="69" s="1"/>
  <c r="AY118" i="69"/>
  <c r="AY119" i="69" s="1"/>
  <c r="H113" i="69"/>
  <c r="M113" i="69"/>
  <c r="H54" i="69"/>
  <c r="M54" i="69"/>
  <c r="AX616" i="64" l="1"/>
  <c r="CB775" i="64"/>
  <c r="AS2233" i="64"/>
  <c r="AT2228" i="64" s="1"/>
  <c r="AX843" i="64"/>
  <c r="CE1283" i="64"/>
  <c r="CD1590" i="64"/>
  <c r="AR1742" i="64"/>
  <c r="AQ915"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13" i="64" a="1"/>
  <c r="AX621" i="64" l="1"/>
  <c r="AY612" i="64"/>
  <c r="AY615" i="64" s="1"/>
  <c r="AX617" i="64"/>
  <c r="CB777" i="64"/>
  <c r="CB767" i="64" s="1"/>
  <c r="CB769" i="64" s="1"/>
  <c r="AS2238" i="64"/>
  <c r="AS2234" i="64"/>
  <c r="AT2232" i="64"/>
  <c r="AY841" i="64"/>
  <c r="AZ838" i="64"/>
  <c r="CF1283" i="64"/>
  <c r="CE1590" i="64"/>
  <c r="AR913" i="64"/>
  <c r="AS2286" i="64"/>
  <c r="AT1718" i="64"/>
  <c r="AW2262" i="64"/>
  <c r="AQ1859" i="64"/>
  <c r="AY2175"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16" i="64" l="1"/>
  <c r="CB778" i="64"/>
  <c r="CB783" i="64" s="1"/>
  <c r="CB770" i="64"/>
  <c r="AT2233" i="64"/>
  <c r="AY839" i="64"/>
  <c r="CG1283" i="64"/>
  <c r="CF1590" i="64"/>
  <c r="AS1742" i="64"/>
  <c r="AR91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13" i="64" a="1"/>
  <c r="AY621" i="64" l="1"/>
  <c r="AY617" i="64"/>
  <c r="AZ612" i="64"/>
  <c r="AZ615" i="64" s="1"/>
  <c r="CC774" i="64"/>
  <c r="CB779" i="64"/>
  <c r="CB771" i="64"/>
  <c r="CC763" i="64"/>
  <c r="CC766" i="64" s="1"/>
  <c r="AT2234" i="64"/>
  <c r="AU2228" i="64"/>
  <c r="AU2232" i="64" s="1"/>
  <c r="AU2233" i="64" s="1"/>
  <c r="AU2234" i="64" s="1"/>
  <c r="AT2238" i="64"/>
  <c r="AY843" i="64"/>
  <c r="BA838" i="64"/>
  <c r="AZ841" i="64"/>
  <c r="AZ839" i="64" s="1"/>
  <c r="CH1283" i="64"/>
  <c r="CG1590" i="64"/>
  <c r="AS913" i="64"/>
  <c r="AT2286" i="64"/>
  <c r="AU1718" i="64"/>
  <c r="AX2262" i="64"/>
  <c r="AR1859" i="64"/>
  <c r="AZ2175" i="64"/>
  <c r="AX187" i="69"/>
  <c r="AX188" i="69" s="1"/>
  <c r="AX162" i="69"/>
  <c r="AX169" i="69" s="1"/>
  <c r="AX179" i="69" s="1"/>
  <c r="AW173" i="69"/>
  <c r="AW175" i="69" s="1"/>
  <c r="AY140" i="69"/>
  <c r="AY150" i="69" s="1"/>
  <c r="AZ129" i="69"/>
  <c r="J135" i="69"/>
  <c r="AY142" i="69"/>
  <c r="AY136" i="69"/>
  <c r="BA115" i="69"/>
  <c r="BA117" i="69"/>
  <c r="AZ616" i="64" l="1"/>
  <c r="CC775" i="64"/>
  <c r="AV2228" i="64"/>
  <c r="AV2232" i="64" s="1"/>
  <c r="AV2233" i="64" s="1"/>
  <c r="AU2238" i="64"/>
  <c r="AZ843" i="64"/>
  <c r="CI1283" i="64"/>
  <c r="AS915" i="64"/>
  <c r="AT1742" i="64"/>
  <c r="AX192" i="69"/>
  <c r="AX198" i="69" s="1"/>
  <c r="AY183" i="69"/>
  <c r="AY186" i="69" s="1"/>
  <c r="AX194" i="69"/>
  <c r="AX202" i="69" s="1"/>
  <c r="AY156" i="69"/>
  <c r="AY161" i="69" s="1"/>
  <c r="AX163" i="69"/>
  <c r="AX167" i="69"/>
  <c r="AX177" i="69" s="1"/>
  <c r="AZ132" i="69"/>
  <c r="AZ134" i="69"/>
  <c r="K134" i="69" s="1"/>
  <c r="AY152" i="69"/>
  <c r="AY146" i="69"/>
  <c r="J136" i="69"/>
  <c r="K129" i="69"/>
  <c r="BA118" i="69"/>
  <c r="AT913" i="64" a="1"/>
  <c r="AZ621" i="64" l="1"/>
  <c r="BA612" i="64"/>
  <c r="BA615" i="64" s="1"/>
  <c r="AZ617" i="64"/>
  <c r="CC777" i="64"/>
  <c r="CC767" i="64" s="1"/>
  <c r="CC769" i="64" s="1"/>
  <c r="BA841" i="64"/>
  <c r="BA839" i="64" s="1"/>
  <c r="BB838" i="64"/>
  <c r="AV2234" i="64"/>
  <c r="AW2228" i="64"/>
  <c r="AV2238" i="64"/>
  <c r="CJ1283" i="64"/>
  <c r="CH1590" i="64"/>
  <c r="CI1590" i="64"/>
  <c r="AT913" i="64"/>
  <c r="AU2286" i="64"/>
  <c r="AV1718" i="64"/>
  <c r="AS1859" i="64"/>
  <c r="BA2175" i="64"/>
  <c r="AY2262" i="64"/>
  <c r="AX200" i="69"/>
  <c r="AX173" i="69"/>
  <c r="AX175" i="69" s="1"/>
  <c r="AY159" i="69"/>
  <c r="AY184" i="69" s="1"/>
  <c r="AY187" i="69" s="1"/>
  <c r="J187" i="69" s="1"/>
  <c r="AZ135" i="69"/>
  <c r="BA129" i="69" s="1"/>
  <c r="J146" i="69"/>
  <c r="AY148" i="69"/>
  <c r="K132" i="69"/>
  <c r="AZ157" i="69"/>
  <c r="K157" i="69" s="1"/>
  <c r="BA125" i="69"/>
  <c r="BA119" i="69"/>
  <c r="BB112" i="69"/>
  <c r="BA123" i="69"/>
  <c r="BA616" i="64" l="1"/>
  <c r="J2491" i="64"/>
  <c r="CC778" i="64"/>
  <c r="CD774" i="64" s="1"/>
  <c r="CC770" i="64"/>
  <c r="K615" i="64"/>
  <c r="L615" i="64"/>
  <c r="AW2232" i="64"/>
  <c r="AW2233" i="64" s="1"/>
  <c r="AW2234" i="64" s="1"/>
  <c r="BA843" i="64"/>
  <c r="CK1283" i="64"/>
  <c r="AT915" i="64"/>
  <c r="AU1742"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13" i="64" a="1"/>
  <c r="BA621" i="64" l="1"/>
  <c r="BB612" i="64"/>
  <c r="BB615" i="64" s="1"/>
  <c r="BA617" i="64"/>
  <c r="CC779" i="64"/>
  <c r="CC783" i="64"/>
  <c r="CC771" i="64"/>
  <c r="CD763" i="64"/>
  <c r="CD766" i="64" s="1"/>
  <c r="BB841" i="64"/>
  <c r="BC838" i="64"/>
  <c r="N838" i="64"/>
  <c r="AW2238" i="64"/>
  <c r="AX2228" i="64"/>
  <c r="CJ1590" i="64"/>
  <c r="AU913" i="64"/>
  <c r="AV2286" i="64"/>
  <c r="AW1718" i="64"/>
  <c r="BB2175" i="64"/>
  <c r="AZ2262" i="64"/>
  <c r="AT1859" i="64"/>
  <c r="AY167" i="69"/>
  <c r="AY173" i="69" s="1"/>
  <c r="J173" i="69" s="1"/>
  <c r="J162" i="69"/>
  <c r="K156" i="69" s="1"/>
  <c r="K140" i="69"/>
  <c r="AY200" i="69"/>
  <c r="AY169" i="69"/>
  <c r="AY179" i="69" s="1"/>
  <c r="AZ156" i="69"/>
  <c r="AZ161" i="69" s="1"/>
  <c r="K161" i="69" s="1"/>
  <c r="AZ152" i="69"/>
  <c r="BA135" i="69"/>
  <c r="BB118" i="69"/>
  <c r="BC112" i="69" s="1"/>
  <c r="M615" i="64" l="1"/>
  <c r="CD775" i="64"/>
  <c r="AX2232" i="64"/>
  <c r="AX2233" i="64" s="1"/>
  <c r="AX2234" i="64" s="1"/>
  <c r="BB839" i="64"/>
  <c r="CK1590" i="64"/>
  <c r="AU915" i="64"/>
  <c r="AV1742" i="64"/>
  <c r="AY177" i="69"/>
  <c r="AY175" i="69"/>
  <c r="J163" i="69"/>
  <c r="AZ159" i="69"/>
  <c r="AZ162" i="69" s="1"/>
  <c r="AZ163" i="69" s="1"/>
  <c r="BA140" i="69"/>
  <c r="BA150" i="69" s="1"/>
  <c r="BA142" i="69"/>
  <c r="BA136" i="69"/>
  <c r="BB129" i="69"/>
  <c r="BB119" i="69"/>
  <c r="BB123" i="69"/>
  <c r="BB125" i="69"/>
  <c r="BC117" i="69"/>
  <c r="BC115" i="69"/>
  <c r="AV913" i="64" a="1"/>
  <c r="BB616" i="64" l="1"/>
  <c r="BB621" i="64" s="1"/>
  <c r="CD777" i="64"/>
  <c r="CD767" i="64" s="1"/>
  <c r="CD769" i="64" s="1"/>
  <c r="BB843" i="64"/>
  <c r="BC841" i="64"/>
  <c r="BD838" i="64"/>
  <c r="AX2238" i="64"/>
  <c r="AY2228" i="64"/>
  <c r="AV913" i="64"/>
  <c r="AW2286" i="64"/>
  <c r="AX1718" i="64"/>
  <c r="BC2175" i="64"/>
  <c r="BA2262" i="64"/>
  <c r="AU1859" i="64"/>
  <c r="AZ184" i="69"/>
  <c r="K159" i="69"/>
  <c r="AZ169" i="69"/>
  <c r="AZ179" i="69" s="1"/>
  <c r="BA156" i="69"/>
  <c r="BA161" i="69" s="1"/>
  <c r="AZ167" i="69"/>
  <c r="K167" i="69" s="1"/>
  <c r="BB132" i="69"/>
  <c r="BB157" i="69" s="1"/>
  <c r="BB134" i="69"/>
  <c r="BA146" i="69"/>
  <c r="BA148" i="69" s="1"/>
  <c r="BA152" i="69"/>
  <c r="BC118" i="69"/>
  <c r="BC119" i="69" s="1"/>
  <c r="BC612" i="64" l="1"/>
  <c r="BC615" i="64" s="1"/>
  <c r="BB617" i="64"/>
  <c r="CD778" i="64"/>
  <c r="CD783" i="64" s="1"/>
  <c r="CD770" i="64"/>
  <c r="AY2232" i="64"/>
  <c r="AY2233" i="64" s="1"/>
  <c r="AY2234" i="64" s="1"/>
  <c r="BC839" i="64"/>
  <c r="AW1742" i="64"/>
  <c r="AV915" i="64"/>
  <c r="K184" i="69"/>
  <c r="AZ187" i="69"/>
  <c r="AZ173" i="69"/>
  <c r="AZ175" i="69" s="1"/>
  <c r="K175" i="69" s="1"/>
  <c r="BA159" i="69"/>
  <c r="BA184" i="69" s="1"/>
  <c r="AZ177" i="69"/>
  <c r="BB135" i="69"/>
  <c r="BB142" i="69" s="1"/>
  <c r="BC123" i="69"/>
  <c r="BC125" i="69"/>
  <c r="BD112" i="69"/>
  <c r="BD117" i="69" s="1"/>
  <c r="AW913" i="64" a="1"/>
  <c r="BC616" i="64" l="1"/>
  <c r="BC621" i="64" s="1"/>
  <c r="CD779" i="64"/>
  <c r="CE774" i="64"/>
  <c r="CD771" i="64"/>
  <c r="CE763" i="64"/>
  <c r="CE766" i="64" s="1"/>
  <c r="AZ2228" i="64"/>
  <c r="AZ2232" i="64" s="1"/>
  <c r="AY2238" i="64"/>
  <c r="BC843" i="64"/>
  <c r="BD841" i="64"/>
  <c r="BE838" i="64"/>
  <c r="AW913" i="64"/>
  <c r="AX2286" i="64"/>
  <c r="AY1718" i="64"/>
  <c r="BB2262" i="64"/>
  <c r="AV1859" i="64"/>
  <c r="BD2175" i="64"/>
  <c r="AZ188" i="69"/>
  <c r="AZ192" i="69"/>
  <c r="BA183" i="69"/>
  <c r="BA186" i="69" s="1"/>
  <c r="AZ194" i="69"/>
  <c r="AZ202" i="69" s="1"/>
  <c r="BA162" i="69"/>
  <c r="BB136" i="69"/>
  <c r="BB140" i="69"/>
  <c r="BB150" i="69" s="1"/>
  <c r="BC129" i="69"/>
  <c r="BC134" i="69" s="1"/>
  <c r="BB146" i="69"/>
  <c r="BB148" i="69" s="1"/>
  <c r="BB152" i="69"/>
  <c r="BD115" i="69"/>
  <c r="BD118" i="69" s="1"/>
  <c r="BD123" i="69" s="1"/>
  <c r="BD612" i="64" l="1"/>
  <c r="BD615" i="64" s="1"/>
  <c r="BC617" i="64"/>
  <c r="CE775" i="64"/>
  <c r="AZ2233" i="64"/>
  <c r="AZ2234" i="64" s="1"/>
  <c r="BD839" i="64"/>
  <c r="AX1742" i="64"/>
  <c r="AW915" i="64"/>
  <c r="BA187" i="69"/>
  <c r="K192" i="69"/>
  <c r="AZ198" i="69"/>
  <c r="K198" i="69" s="1"/>
  <c r="AZ200" i="69"/>
  <c r="BB156" i="69"/>
  <c r="BA169" i="69"/>
  <c r="BA179" i="69" s="1"/>
  <c r="BA167" i="69"/>
  <c r="BA163" i="69"/>
  <c r="BC132" i="69"/>
  <c r="BC157" i="69" s="1"/>
  <c r="BE112" i="69"/>
  <c r="BE115" i="69" s="1"/>
  <c r="BD119" i="69"/>
  <c r="BD125" i="69"/>
  <c r="AX913" i="64" a="1"/>
  <c r="BD616" i="64" l="1"/>
  <c r="BD621" i="64" s="1"/>
  <c r="CE777" i="64"/>
  <c r="CE767" i="64" s="1"/>
  <c r="CE769" i="64" s="1"/>
  <c r="AZ2238" i="64"/>
  <c r="BA2228" i="64"/>
  <c r="BA2232" i="64" s="1"/>
  <c r="BA2233" i="64" s="1"/>
  <c r="BA2234" i="64" s="1"/>
  <c r="BD843" i="64"/>
  <c r="BF838" i="64"/>
  <c r="BE841" i="64"/>
  <c r="AX913" i="64"/>
  <c r="AY2286" i="64"/>
  <c r="AZ1718" i="64"/>
  <c r="BC2262" i="64"/>
  <c r="AW1859" i="64"/>
  <c r="BE2175"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17" i="64" l="1"/>
  <c r="BE612" i="64"/>
  <c r="BE615" i="64" s="1"/>
  <c r="CE778" i="64"/>
  <c r="CF774" i="64" s="1"/>
  <c r="CE770" i="64"/>
  <c r="BE839" i="64"/>
  <c r="BB2228" i="64"/>
  <c r="BA2238" i="64"/>
  <c r="AY1742" i="64"/>
  <c r="AX915"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13" i="64" a="1"/>
  <c r="BE616" i="64" l="1"/>
  <c r="BE621" i="64" s="1"/>
  <c r="CE779" i="64"/>
  <c r="CE783" i="64"/>
  <c r="CE771" i="64"/>
  <c r="CF763" i="64"/>
  <c r="CF766" i="64" s="1"/>
  <c r="CF775" i="64" s="1"/>
  <c r="CF777" i="64" s="1"/>
  <c r="CF767" i="64" s="1"/>
  <c r="CF769" i="64" s="1"/>
  <c r="CF770" i="64" s="1"/>
  <c r="K775" i="64"/>
  <c r="K777" i="64"/>
  <c r="L777" i="64"/>
  <c r="M777" i="64"/>
  <c r="N777" i="64"/>
  <c r="O777" i="64"/>
  <c r="BB2232" i="64"/>
  <c r="BB2233" i="64" s="1"/>
  <c r="M2233" i="64" s="1"/>
  <c r="BE843" i="64"/>
  <c r="BF841" i="64"/>
  <c r="BG838" i="64"/>
  <c r="AZ2286" i="64"/>
  <c r="AY913" i="64"/>
  <c r="BA1718" i="64"/>
  <c r="BD2262" i="64"/>
  <c r="AX1859" i="64"/>
  <c r="BF2175"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12" i="64" l="1"/>
  <c r="BF615" i="64" s="1"/>
  <c r="BE617" i="64"/>
  <c r="K779" i="64"/>
  <c r="CF778" i="64"/>
  <c r="CF771" i="64"/>
  <c r="CG763" i="64"/>
  <c r="CG766" i="64" s="1"/>
  <c r="BB2234" i="64"/>
  <c r="BF839" i="64"/>
  <c r="BC2228" i="64"/>
  <c r="BB2238" i="64"/>
  <c r="AY915" i="64"/>
  <c r="AZ1742"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13" i="64" a="1"/>
  <c r="BF616" i="64" l="1"/>
  <c r="BF621" i="64" s="1"/>
  <c r="CF783" i="64"/>
  <c r="CG774" i="64"/>
  <c r="CF779" i="64"/>
  <c r="CG775" i="64"/>
  <c r="CG777" i="64" s="1"/>
  <c r="K767" i="64"/>
  <c r="L767" i="64"/>
  <c r="M767" i="64"/>
  <c r="N767" i="64"/>
  <c r="O767" i="64"/>
  <c r="M783" i="64"/>
  <c r="N783" i="64"/>
  <c r="O783" i="64"/>
  <c r="BC2232" i="64"/>
  <c r="BF843" i="64"/>
  <c r="BG841" i="64"/>
  <c r="BH838" i="64"/>
  <c r="AZ913" i="64"/>
  <c r="BA2286" i="64"/>
  <c r="BB1718" i="64"/>
  <c r="AY1859" i="64"/>
  <c r="BE2262" i="64"/>
  <c r="BG2175" i="64"/>
  <c r="BC200" i="69"/>
  <c r="BC194" i="69"/>
  <c r="BC202" i="69" s="1"/>
  <c r="BD183" i="69"/>
  <c r="BD186" i="69" s="1"/>
  <c r="BC188" i="69"/>
  <c r="BC163" i="69"/>
  <c r="BC169" i="69"/>
  <c r="BC179" i="69" s="1"/>
  <c r="BD156" i="69"/>
  <c r="BC173" i="69"/>
  <c r="BC175" i="69" s="1"/>
  <c r="BC177" i="69"/>
  <c r="BE135" i="69"/>
  <c r="BG117" i="69"/>
  <c r="BG118" i="69" s="1"/>
  <c r="BF617" i="64" l="1"/>
  <c r="BG612" i="64"/>
  <c r="BG615" i="64" s="1"/>
  <c r="BG616" i="64" s="1"/>
  <c r="CG767" i="64"/>
  <c r="CG778" i="64"/>
  <c r="K2262" i="64"/>
  <c r="L2262" i="64"/>
  <c r="M2262" i="64"/>
  <c r="K1590" i="64"/>
  <c r="L1590" i="64"/>
  <c r="M1590" i="64"/>
  <c r="N1590" i="64"/>
  <c r="O1590" i="64"/>
  <c r="P1590" i="64"/>
  <c r="K1283" i="64"/>
  <c r="L1283" i="64"/>
  <c r="M1283" i="64"/>
  <c r="N1283" i="64"/>
  <c r="O1283" i="64"/>
  <c r="P1283" i="64"/>
  <c r="BG839" i="64"/>
  <c r="BC2233" i="64"/>
  <c r="BA1742" i="64"/>
  <c r="AZ915" i="64"/>
  <c r="BD159" i="69"/>
  <c r="BD184" i="69" s="1"/>
  <c r="BD187" i="69" s="1"/>
  <c r="BE183" i="69" s="1"/>
  <c r="BE186" i="69" s="1"/>
  <c r="BD161" i="69"/>
  <c r="BE140" i="69"/>
  <c r="BE150" i="69" s="1"/>
  <c r="BE142" i="69"/>
  <c r="BE136" i="69"/>
  <c r="BF129" i="69"/>
  <c r="BG119" i="69"/>
  <c r="BG123" i="69"/>
  <c r="BH112" i="69"/>
  <c r="BH117" i="69" s="1"/>
  <c r="BG125" i="69"/>
  <c r="BA913" i="64" a="1"/>
  <c r="BG621" i="64" l="1"/>
  <c r="BG617" i="64"/>
  <c r="BH612" i="64"/>
  <c r="BH615" i="64" s="1"/>
  <c r="CG783" i="64"/>
  <c r="CH774" i="64"/>
  <c r="CG779" i="64"/>
  <c r="CG769" i="64"/>
  <c r="CG770" i="64" s="1"/>
  <c r="BC2234" i="64"/>
  <c r="BG843" i="64"/>
  <c r="BI838" i="64"/>
  <c r="BH841" i="64"/>
  <c r="BH839" i="64" s="1"/>
  <c r="BD2228" i="64"/>
  <c r="BC2238" i="64"/>
  <c r="BA913" i="64"/>
  <c r="BC1718" i="64"/>
  <c r="BH2175" i="64"/>
  <c r="AZ1859" i="64"/>
  <c r="BF2262" i="64"/>
  <c r="BD162" i="69"/>
  <c r="BD169" i="69" s="1"/>
  <c r="BD179" i="69" s="1"/>
  <c r="BD188" i="69"/>
  <c r="BD192" i="69"/>
  <c r="BD200" i="69" s="1"/>
  <c r="BD194" i="69"/>
  <c r="BD202" i="69" s="1"/>
  <c r="BF134" i="69"/>
  <c r="BF132" i="69"/>
  <c r="BF157" i="69" s="1"/>
  <c r="BE146" i="69"/>
  <c r="BE148" i="69" s="1"/>
  <c r="BE152" i="69"/>
  <c r="BH115" i="69"/>
  <c r="BH118" i="69" s="1"/>
  <c r="BH119" i="69" s="1"/>
  <c r="BH616" i="64" l="1"/>
  <c r="CG771" i="64"/>
  <c r="CH763" i="64"/>
  <c r="BD2232" i="64"/>
  <c r="BH843" i="64"/>
  <c r="BB2286" i="64"/>
  <c r="BB1742" i="64"/>
  <c r="BA915" i="64"/>
  <c r="BD167" i="69"/>
  <c r="BD173" i="69" s="1"/>
  <c r="BD175" i="69" s="1"/>
  <c r="BE156" i="69"/>
  <c r="BE159" i="69" s="1"/>
  <c r="BE184" i="69" s="1"/>
  <c r="BE187" i="69" s="1"/>
  <c r="BE192" i="69" s="1"/>
  <c r="BE200" i="69" s="1"/>
  <c r="BD163" i="69"/>
  <c r="BD198" i="69"/>
  <c r="BF135" i="69"/>
  <c r="BH125" i="69"/>
  <c r="BH123" i="69"/>
  <c r="BI112" i="69"/>
  <c r="BI117" i="69" s="1"/>
  <c r="BB913" i="64" a="1"/>
  <c r="BH621" i="64" l="1"/>
  <c r="BI612" i="64"/>
  <c r="BI615" i="64" s="1"/>
  <c r="BH617" i="64"/>
  <c r="CH766" i="64"/>
  <c r="BD2233" i="64"/>
  <c r="BI841" i="64"/>
  <c r="BI839" i="64" s="1"/>
  <c r="BJ838" i="64"/>
  <c r="BC2286" i="64"/>
  <c r="BB913" i="64"/>
  <c r="BD1718" i="64"/>
  <c r="BG2262" i="64"/>
  <c r="BA1859" i="64"/>
  <c r="BI2175"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16" i="64" l="1"/>
  <c r="CH775" i="64"/>
  <c r="BD2234" i="64"/>
  <c r="BD2238" i="64"/>
  <c r="BE2228" i="64"/>
  <c r="BI843" i="64"/>
  <c r="BB915" i="64"/>
  <c r="BC1742" i="64"/>
  <c r="BE163" i="69"/>
  <c r="BE169" i="69"/>
  <c r="BE179" i="69" s="1"/>
  <c r="BE177" i="69"/>
  <c r="BF156" i="69"/>
  <c r="BF161" i="69" s="1"/>
  <c r="BF146" i="69"/>
  <c r="BF148" i="69" s="1"/>
  <c r="BF152" i="69"/>
  <c r="BG134" i="69"/>
  <c r="BG132" i="69"/>
  <c r="BG157" i="69" s="1"/>
  <c r="BI123" i="69"/>
  <c r="BJ112" i="69"/>
  <c r="BJ117" i="69" s="1"/>
  <c r="BI125" i="69"/>
  <c r="BC913" i="64" a="1"/>
  <c r="BI621" i="64" l="1"/>
  <c r="BJ612" i="64"/>
  <c r="BJ615" i="64" s="1"/>
  <c r="BI617" i="64"/>
  <c r="CH777" i="64"/>
  <c r="CH778" i="64" s="1"/>
  <c r="BE2232" i="64"/>
  <c r="BJ841" i="64"/>
  <c r="BJ839" i="64" s="1"/>
  <c r="BK838" i="64"/>
  <c r="BD1742" i="64"/>
  <c r="BC913" i="64"/>
  <c r="BD2286" i="64"/>
  <c r="BE1718" i="64"/>
  <c r="BB1859" i="64"/>
  <c r="BH2262" i="64"/>
  <c r="BJ2175" i="64"/>
  <c r="BF159" i="69"/>
  <c r="BF184" i="69" s="1"/>
  <c r="BF187" i="69" s="1"/>
  <c r="BF192" i="69" s="1"/>
  <c r="BF198" i="69" s="1"/>
  <c r="BG135" i="69"/>
  <c r="BG140" i="69" s="1"/>
  <c r="BG150" i="69" s="1"/>
  <c r="BJ115" i="69"/>
  <c r="BJ118" i="69" s="1"/>
  <c r="BJ125" i="69" s="1"/>
  <c r="BJ616" i="64" l="1"/>
  <c r="CH783" i="64"/>
  <c r="CH779" i="64"/>
  <c r="CI774" i="64"/>
  <c r="CH767" i="64"/>
  <c r="BE2233" i="64"/>
  <c r="BF2228" i="64" s="1"/>
  <c r="BF2232" i="64" s="1"/>
  <c r="BJ843" i="64"/>
  <c r="BC915" i="64"/>
  <c r="BF162" i="69"/>
  <c r="BF163" i="69" s="1"/>
  <c r="BF194" i="69"/>
  <c r="BF202" i="69" s="1"/>
  <c r="BF200" i="69"/>
  <c r="BG183" i="69"/>
  <c r="BG186" i="69" s="1"/>
  <c r="BF188" i="69"/>
  <c r="BG142" i="69"/>
  <c r="BG152" i="69" s="1"/>
  <c r="BG136" i="69"/>
  <c r="BH129" i="69"/>
  <c r="BH134" i="69" s="1"/>
  <c r="BJ123" i="69"/>
  <c r="BK112" i="69"/>
  <c r="BK115" i="69" s="1"/>
  <c r="BJ119" i="69"/>
  <c r="BD913" i="64" a="1"/>
  <c r="BJ621" i="64" l="1"/>
  <c r="BK612" i="64"/>
  <c r="BK615" i="64" s="1"/>
  <c r="BJ617" i="64"/>
  <c r="CH769" i="64"/>
  <c r="CH770" i="64" s="1"/>
  <c r="BE2238" i="64"/>
  <c r="BE2234" i="64"/>
  <c r="BF2233" i="64"/>
  <c r="BF2234" i="64" s="1"/>
  <c r="BK841" i="64"/>
  <c r="BK839" i="64" s="1"/>
  <c r="BL838" i="64"/>
  <c r="BD913" i="64"/>
  <c r="BE2286" i="64"/>
  <c r="BF1718" i="64"/>
  <c r="BK2175" i="64"/>
  <c r="BI2262" i="64"/>
  <c r="BC1859" i="64"/>
  <c r="BG156" i="69"/>
  <c r="BG161" i="69" s="1"/>
  <c r="BF169" i="69"/>
  <c r="BF179" i="69" s="1"/>
  <c r="BF167" i="69"/>
  <c r="BF177" i="69" s="1"/>
  <c r="BH132" i="69"/>
  <c r="BH157" i="69" s="1"/>
  <c r="BG146" i="69"/>
  <c r="BG148" i="69" s="1"/>
  <c r="BK117" i="69"/>
  <c r="BK118" i="69" s="1"/>
  <c r="BK616" i="64" l="1"/>
  <c r="CH771" i="64"/>
  <c r="CI763" i="64"/>
  <c r="CI766" i="64" s="1"/>
  <c r="BG2228" i="64"/>
  <c r="BG2232" i="64" s="1"/>
  <c r="BG2233" i="64" s="1"/>
  <c r="BF2238" i="64"/>
  <c r="BK843" i="64"/>
  <c r="BE1742" i="64"/>
  <c r="BD915" i="64"/>
  <c r="BG159" i="69"/>
  <c r="BG184" i="69" s="1"/>
  <c r="BG187" i="69" s="1"/>
  <c r="BG194" i="69" s="1"/>
  <c r="BG202" i="69" s="1"/>
  <c r="BF173" i="69"/>
  <c r="BF175" i="69" s="1"/>
  <c r="BH135" i="69"/>
  <c r="BK125" i="69"/>
  <c r="BK123" i="69"/>
  <c r="K118" i="69"/>
  <c r="L112" i="69" s="1"/>
  <c r="BL112" i="69"/>
  <c r="BL115" i="69" s="1"/>
  <c r="BK119" i="69"/>
  <c r="BE913" i="64" a="1"/>
  <c r="BK621" i="64" l="1"/>
  <c r="BK617" i="64"/>
  <c r="BL612" i="64"/>
  <c r="BL615" i="64" s="1"/>
  <c r="CI775" i="64"/>
  <c r="BG2234" i="64"/>
  <c r="BL841" i="64"/>
  <c r="BL839" i="64" s="1"/>
  <c r="BM838" i="64"/>
  <c r="BG2238" i="64"/>
  <c r="BH2228" i="64"/>
  <c r="BE913" i="64"/>
  <c r="BF2286" i="64"/>
  <c r="BG1718" i="64"/>
  <c r="BJ2262" i="64"/>
  <c r="BD1859" i="64"/>
  <c r="BL2175" i="64"/>
  <c r="BG162" i="69"/>
  <c r="BG169" i="69" s="1"/>
  <c r="BG179" i="69" s="1"/>
  <c r="BG188" i="69"/>
  <c r="BH183" i="69"/>
  <c r="BH186" i="69" s="1"/>
  <c r="BG192" i="69"/>
  <c r="BG198" i="69" s="1"/>
  <c r="BH136" i="69"/>
  <c r="BH140" i="69"/>
  <c r="BH150" i="69" s="1"/>
  <c r="BH142" i="69"/>
  <c r="BH146" i="69" s="1"/>
  <c r="BH148" i="69" s="1"/>
  <c r="BI129" i="69"/>
  <c r="BL117" i="69"/>
  <c r="BL118" i="69" s="1"/>
  <c r="BF913" i="64" a="1"/>
  <c r="BL616" i="64" l="1"/>
  <c r="CI777" i="64"/>
  <c r="CI778" i="64" s="1"/>
  <c r="BL843" i="64"/>
  <c r="BH2232" i="64"/>
  <c r="BH2233" i="64" s="1"/>
  <c r="BF913" i="64"/>
  <c r="BE915" i="64"/>
  <c r="BG167" i="69"/>
  <c r="BG173" i="69" s="1"/>
  <c r="BG175" i="69" s="1"/>
  <c r="BG163" i="69"/>
  <c r="BH156" i="69"/>
  <c r="BH161" i="69" s="1"/>
  <c r="BG200" i="69"/>
  <c r="BH152" i="69"/>
  <c r="BI132" i="69"/>
  <c r="BI157" i="69" s="1"/>
  <c r="BI134" i="69"/>
  <c r="BL125" i="69"/>
  <c r="BL119" i="69"/>
  <c r="BM112" i="69"/>
  <c r="BL123" i="69"/>
  <c r="BL621" i="64" l="1"/>
  <c r="BM612" i="64"/>
  <c r="BM615" i="64" s="1"/>
  <c r="BL617" i="64"/>
  <c r="CI783" i="64"/>
  <c r="CI779" i="64"/>
  <c r="CJ774" i="64"/>
  <c r="CI767" i="64"/>
  <c r="BH2234" i="64"/>
  <c r="BN838" i="64"/>
  <c r="BM841" i="64"/>
  <c r="BI2228" i="64"/>
  <c r="BH2238" i="64"/>
  <c r="BG2286" i="64"/>
  <c r="BH1718" i="64"/>
  <c r="BK2262" i="64"/>
  <c r="BM2175" i="64"/>
  <c r="BE1859" i="64"/>
  <c r="BF915" i="64"/>
  <c r="BH159" i="69"/>
  <c r="BH184" i="69" s="1"/>
  <c r="BH187" i="69" s="1"/>
  <c r="BH192" i="69" s="1"/>
  <c r="BG177" i="69"/>
  <c r="BI135" i="69"/>
  <c r="BF1742" i="64"/>
  <c r="BM117" i="69"/>
  <c r="BM115" i="69"/>
  <c r="BM616" i="64" l="1"/>
  <c r="CI769" i="64"/>
  <c r="CI770" i="64" s="1"/>
  <c r="BI2232" i="64"/>
  <c r="BI2233" i="64" s="1"/>
  <c r="BI2234" i="64" s="1"/>
  <c r="BM839" i="64"/>
  <c r="BF1859" i="64"/>
  <c r="BH162" i="69"/>
  <c r="BH169" i="69" s="1"/>
  <c r="BH179" i="69" s="1"/>
  <c r="BI183" i="69"/>
  <c r="BI186" i="69" s="1"/>
  <c r="BH194" i="69"/>
  <c r="BH202" i="69" s="1"/>
  <c r="BH188" i="69"/>
  <c r="BH200" i="69"/>
  <c r="BH198" i="69"/>
  <c r="BI136" i="69"/>
  <c r="BI140" i="69"/>
  <c r="BI150" i="69" s="1"/>
  <c r="BI142" i="69"/>
  <c r="BJ129" i="69"/>
  <c r="BM118" i="69"/>
  <c r="BG913" i="64" a="1"/>
  <c r="BM621" i="64" l="1"/>
  <c r="BM617" i="64"/>
  <c r="BN612" i="64"/>
  <c r="BN615" i="64" s="1"/>
  <c r="CI771" i="64"/>
  <c r="CJ763" i="64"/>
  <c r="CJ766" i="64" s="1"/>
  <c r="BM843" i="64"/>
  <c r="BN841" i="64"/>
  <c r="BI2238" i="64"/>
  <c r="BJ2228" i="64"/>
  <c r="BH2286" i="64"/>
  <c r="BG913" i="64"/>
  <c r="BI1718" i="64"/>
  <c r="BL2262" i="64"/>
  <c r="BN2175" i="64"/>
  <c r="BH163" i="69"/>
  <c r="BH167" i="69"/>
  <c r="BH177" i="69" s="1"/>
  <c r="BI156" i="69"/>
  <c r="BI159" i="69" s="1"/>
  <c r="BI184" i="69" s="1"/>
  <c r="BI187" i="69" s="1"/>
  <c r="BI188" i="69" s="1"/>
  <c r="BJ134" i="69"/>
  <c r="BJ132" i="69"/>
  <c r="BJ157" i="69" s="1"/>
  <c r="BI152" i="69"/>
  <c r="BI146" i="69"/>
  <c r="BI148" i="69" s="1"/>
  <c r="BM125" i="69"/>
  <c r="BM119" i="69"/>
  <c r="BN112" i="69"/>
  <c r="BM123" i="69"/>
  <c r="BN616" i="64" l="1"/>
  <c r="CJ775" i="64"/>
  <c r="BJ2232" i="64"/>
  <c r="BJ2233" i="64" s="1"/>
  <c r="BJ2234" i="64" s="1"/>
  <c r="BO838" i="64"/>
  <c r="BN839" i="64"/>
  <c r="O838" i="64"/>
  <c r="BG915" i="64"/>
  <c r="BH173" i="69"/>
  <c r="BH175" i="69" s="1"/>
  <c r="BI161" i="69"/>
  <c r="BI162" i="69" s="1"/>
  <c r="BI167" i="69" s="1"/>
  <c r="BI173" i="69" s="1"/>
  <c r="BI175" i="69" s="1"/>
  <c r="BJ183" i="69"/>
  <c r="BJ186" i="69" s="1"/>
  <c r="BI192" i="69"/>
  <c r="BI198" i="69" s="1"/>
  <c r="BI194" i="69"/>
  <c r="BI202" i="69" s="1"/>
  <c r="BG1742" i="64"/>
  <c r="BJ135" i="69"/>
  <c r="BN115" i="69"/>
  <c r="BN117" i="69"/>
  <c r="BH913" i="64" a="1"/>
  <c r="BN621" i="64" l="1"/>
  <c r="BN617" i="64"/>
  <c r="BO612" i="64"/>
  <c r="BO615" i="64" s="1"/>
  <c r="CJ777" i="64"/>
  <c r="CJ778" i="64" s="1"/>
  <c r="BN843" i="64"/>
  <c r="BO841" i="64"/>
  <c r="BP838" i="64"/>
  <c r="BJ2238" i="64"/>
  <c r="BK2228" i="64"/>
  <c r="BH913" i="64"/>
  <c r="BI2286" i="64"/>
  <c r="BJ1718" i="64"/>
  <c r="BM2262" i="64"/>
  <c r="BO2175" i="64"/>
  <c r="BG1859" i="64"/>
  <c r="BI163" i="69"/>
  <c r="BI169" i="69"/>
  <c r="BI179" i="69" s="1"/>
  <c r="BJ156" i="69"/>
  <c r="BJ159" i="69" s="1"/>
  <c r="BJ184" i="69" s="1"/>
  <c r="BJ187" i="69" s="1"/>
  <c r="BJ188" i="69" s="1"/>
  <c r="BI177" i="69"/>
  <c r="BI200" i="69"/>
  <c r="BH1742" i="64"/>
  <c r="BJ142" i="69"/>
  <c r="BK129" i="69"/>
  <c r="BJ140" i="69"/>
  <c r="BJ150" i="69" s="1"/>
  <c r="BJ136" i="69"/>
  <c r="BN118" i="69"/>
  <c r="BN125" i="69" s="1"/>
  <c r="BI913" i="64" a="1"/>
  <c r="BO616" i="64" l="1"/>
  <c r="CJ783" i="64"/>
  <c r="CK774" i="64"/>
  <c r="CJ779" i="64"/>
  <c r="CJ767" i="64"/>
  <c r="BK2232" i="64"/>
  <c r="BK2233" i="64" s="1"/>
  <c r="BK2234" i="64" s="1"/>
  <c r="BO839" i="64"/>
  <c r="BI913" i="64"/>
  <c r="BH915" i="64"/>
  <c r="BJ161" i="69"/>
  <c r="BJ162" i="69" s="1"/>
  <c r="BJ169" i="69" s="1"/>
  <c r="BJ179" i="69" s="1"/>
  <c r="BJ192" i="69"/>
  <c r="BJ200" i="69" s="1"/>
  <c r="BJ194" i="69"/>
  <c r="BJ202" i="69" s="1"/>
  <c r="BK183" i="69"/>
  <c r="BK186" i="69" s="1"/>
  <c r="BK134" i="69"/>
  <c r="BK132" i="69"/>
  <c r="BK157" i="69" s="1"/>
  <c r="BJ146" i="69"/>
  <c r="BJ148" i="69" s="1"/>
  <c r="BJ152" i="69"/>
  <c r="BI1742" i="64"/>
  <c r="BN119" i="69"/>
  <c r="BO112" i="69"/>
  <c r="BO117" i="69" s="1"/>
  <c r="BN123" i="69"/>
  <c r="BO621" i="64" l="1"/>
  <c r="BP612" i="64"/>
  <c r="BP615" i="64" s="1"/>
  <c r="BO617" i="64"/>
  <c r="CJ769" i="64"/>
  <c r="CJ770" i="64" s="1"/>
  <c r="BO843" i="64"/>
  <c r="BQ838" i="64"/>
  <c r="BP841" i="64"/>
  <c r="BK2238" i="64"/>
  <c r="BL2228" i="64"/>
  <c r="BJ2286" i="64"/>
  <c r="BK1718" i="64"/>
  <c r="BN2262" i="64"/>
  <c r="BI915" i="64"/>
  <c r="BP2175" i="64"/>
  <c r="BH1859" i="64"/>
  <c r="BJ167" i="69"/>
  <c r="BJ177" i="69" s="1"/>
  <c r="BJ163" i="69"/>
  <c r="BK156" i="69"/>
  <c r="BK159" i="69" s="1"/>
  <c r="BK184" i="69" s="1"/>
  <c r="BK187" i="69" s="1"/>
  <c r="BJ198" i="69"/>
  <c r="BK135" i="69"/>
  <c r="BK136" i="69" s="1"/>
  <c r="BO115" i="69"/>
  <c r="BO118" i="69" s="1"/>
  <c r="BO125" i="69" s="1"/>
  <c r="BP616" i="64" l="1"/>
  <c r="CJ771" i="64"/>
  <c r="CK763" i="64"/>
  <c r="CK766" i="64" s="1"/>
  <c r="BL2232" i="64"/>
  <c r="BL2233" i="64" s="1"/>
  <c r="BL2234" i="64" s="1"/>
  <c r="BP839" i="64"/>
  <c r="BI1859"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42" i="64"/>
  <c r="BO119" i="69"/>
  <c r="BO123" i="69"/>
  <c r="BP112" i="69"/>
  <c r="BP115" i="69" s="1"/>
  <c r="BJ913" i="64" a="1"/>
  <c r="BP621" i="64" l="1"/>
  <c r="BQ612" i="64"/>
  <c r="BQ615" i="64" s="1"/>
  <c r="BP617" i="64"/>
  <c r="CK775" i="64"/>
  <c r="BP843" i="64"/>
  <c r="BQ841" i="64"/>
  <c r="BR838" i="64"/>
  <c r="BL2238" i="64"/>
  <c r="BM2228" i="64"/>
  <c r="BJ913" i="64"/>
  <c r="BK2286" i="64"/>
  <c r="BL1718" i="64"/>
  <c r="BQ2175" i="64"/>
  <c r="BO2262"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16" i="64" l="1"/>
  <c r="CK777" i="64"/>
  <c r="CK778" i="64" s="1"/>
  <c r="CL774" i="64" s="1"/>
  <c r="BQ839" i="64"/>
  <c r="BQ843" i="64" s="1"/>
  <c r="BM2232" i="64"/>
  <c r="BM2233" i="64" s="1"/>
  <c r="BM2234" i="64" s="1"/>
  <c r="BJ915" i="64"/>
  <c r="L159" i="69"/>
  <c r="BL187" i="69"/>
  <c r="BM183" i="69" s="1"/>
  <c r="BM186" i="69" s="1"/>
  <c r="K173" i="69"/>
  <c r="BK177" i="69"/>
  <c r="L156" i="69"/>
  <c r="BL161" i="69"/>
  <c r="L161" i="69" s="1"/>
  <c r="BL135" i="69"/>
  <c r="BM129" i="69" s="1"/>
  <c r="L157" i="69"/>
  <c r="BP125" i="69"/>
  <c r="BP123" i="69"/>
  <c r="BQ112" i="69"/>
  <c r="BQ117" i="69" s="1"/>
  <c r="BP119" i="69"/>
  <c r="BK913" i="64" a="1"/>
  <c r="BQ621" i="64" l="1"/>
  <c r="BR612" i="64"/>
  <c r="BR615" i="64" s="1"/>
  <c r="BQ617" i="64"/>
  <c r="CK783" i="64"/>
  <c r="CK779" i="64"/>
  <c r="CK767" i="64"/>
  <c r="BR841" i="64"/>
  <c r="BR839" i="64" s="1"/>
  <c r="BS838" i="64"/>
  <c r="BN2228" i="64"/>
  <c r="BM2238" i="64"/>
  <c r="BL2286" i="64"/>
  <c r="BK913" i="64"/>
  <c r="BM1718" i="64"/>
  <c r="BJ1859" i="64"/>
  <c r="BR2175" i="64"/>
  <c r="BP2262" i="64"/>
  <c r="BL194" i="69"/>
  <c r="BL202" i="69" s="1"/>
  <c r="BL188" i="69"/>
  <c r="BL192" i="69"/>
  <c r="BL198" i="69" s="1"/>
  <c r="L198" i="69" s="1"/>
  <c r="BL162" i="69"/>
  <c r="BL163" i="69" s="1"/>
  <c r="BL140" i="69"/>
  <c r="BL150" i="69" s="1"/>
  <c r="BL142" i="69"/>
  <c r="BL152" i="69" s="1"/>
  <c r="BL136" i="69"/>
  <c r="BM132" i="69"/>
  <c r="BM157" i="69" s="1"/>
  <c r="BM134" i="69"/>
  <c r="L192" i="69"/>
  <c r="BK1742" i="64"/>
  <c r="BQ115" i="69"/>
  <c r="BQ118" i="69" s="1"/>
  <c r="BQ119" i="69" s="1"/>
  <c r="BR616" i="64" l="1"/>
  <c r="CK769" i="64"/>
  <c r="CK770" i="64" s="1"/>
  <c r="CL763" i="64" s="1"/>
  <c r="BN2232" i="64"/>
  <c r="BN2233" i="64" s="1"/>
  <c r="N2233" i="64" s="1"/>
  <c r="BR843" i="64"/>
  <c r="BK915" i="64"/>
  <c r="BL200" i="69"/>
  <c r="BM156" i="69"/>
  <c r="BM159" i="69" s="1"/>
  <c r="BM184" i="69" s="1"/>
  <c r="BM187" i="69" s="1"/>
  <c r="BL167" i="69"/>
  <c r="BL177" i="69" s="1"/>
  <c r="BL169" i="69"/>
  <c r="BL179" i="69" s="1"/>
  <c r="BL146" i="69"/>
  <c r="BL148" i="69" s="1"/>
  <c r="L148" i="69" s="1"/>
  <c r="L140" i="69"/>
  <c r="BM135" i="69"/>
  <c r="BM136" i="69" s="1"/>
  <c r="BL1742" i="64"/>
  <c r="BR112" i="69"/>
  <c r="BR115" i="69" s="1"/>
  <c r="BQ123" i="69"/>
  <c r="BQ125" i="69"/>
  <c r="BL913" i="64" a="1"/>
  <c r="CL766" i="64" l="1"/>
  <c r="BR621" i="64"/>
  <c r="BS612" i="64"/>
  <c r="BS615" i="64" s="1"/>
  <c r="BR617" i="64"/>
  <c r="CK771" i="64"/>
  <c r="BN2234" i="64"/>
  <c r="BS841" i="64"/>
  <c r="BS839" i="64" s="1"/>
  <c r="BT838" i="64"/>
  <c r="BN2238" i="64"/>
  <c r="BO2228" i="64"/>
  <c r="BM2286" i="64"/>
  <c r="BL913" i="64"/>
  <c r="BN1718" i="64"/>
  <c r="BK1859" i="64"/>
  <c r="BS2175" i="64"/>
  <c r="BQ2262"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13" i="64" a="1"/>
  <c r="CL775" i="64" l="1"/>
  <c r="BS616" i="64"/>
  <c r="L2485" i="64"/>
  <c r="M2485" i="64"/>
  <c r="N2485" i="64"/>
  <c r="P2485" i="64"/>
  <c r="O2485" i="64"/>
  <c r="BO2232" i="64"/>
  <c r="BS843" i="64"/>
  <c r="BM913" i="64"/>
  <c r="BL915" i="64"/>
  <c r="BM167" i="69"/>
  <c r="BM173" i="69" s="1"/>
  <c r="BM175" i="69" s="1"/>
  <c r="BM169" i="69"/>
  <c r="BM179" i="69" s="1"/>
  <c r="BN132" i="69"/>
  <c r="BN157" i="69" s="1"/>
  <c r="BM152" i="69"/>
  <c r="BM163" i="69"/>
  <c r="BN187" i="69"/>
  <c r="BO183" i="69" s="1"/>
  <c r="BO186" i="69" s="1"/>
  <c r="BN161" i="69"/>
  <c r="BM198" i="69"/>
  <c r="BM200" i="69"/>
  <c r="BM1742" i="64"/>
  <c r="BR123" i="69"/>
  <c r="BR125" i="69"/>
  <c r="BS112" i="69"/>
  <c r="BS117" i="69" s="1"/>
  <c r="CL777" i="64" l="1"/>
  <c r="CL767" i="64" s="1"/>
  <c r="CL769" i="64" s="1"/>
  <c r="CL770" i="64" s="1"/>
  <c r="CL771" i="64" s="1"/>
  <c r="BS621" i="64"/>
  <c r="BT612" i="64"/>
  <c r="BT615" i="64" s="1"/>
  <c r="BS617" i="64"/>
  <c r="BO2233" i="64"/>
  <c r="BT841" i="64"/>
  <c r="BT839" i="64" s="1"/>
  <c r="BU838" i="64"/>
  <c r="BO1718" i="64"/>
  <c r="BL1859" i="64"/>
  <c r="BM915" i="64"/>
  <c r="BR2262" i="64"/>
  <c r="BT2175" i="64"/>
  <c r="BN135" i="69"/>
  <c r="BN136" i="69" s="1"/>
  <c r="BM177" i="69"/>
  <c r="BN162" i="69"/>
  <c r="BN169" i="69" s="1"/>
  <c r="BN179" i="69" s="1"/>
  <c r="BN192" i="69"/>
  <c r="BN198" i="69" s="1"/>
  <c r="BN194" i="69"/>
  <c r="BN202" i="69" s="1"/>
  <c r="BN188" i="69"/>
  <c r="BS115" i="69"/>
  <c r="BS118" i="69" s="1"/>
  <c r="BS119" i="69" s="1"/>
  <c r="CL778" i="64" l="1"/>
  <c r="CL779" i="64" s="1"/>
  <c r="BT616" i="64"/>
  <c r="BO2234" i="64"/>
  <c r="BO2238" i="64"/>
  <c r="BP2228" i="64"/>
  <c r="BT843" i="64"/>
  <c r="BM1859" i="64"/>
  <c r="BN2286" i="64"/>
  <c r="BO129" i="69"/>
  <c r="BO134" i="69" s="1"/>
  <c r="BN142" i="69"/>
  <c r="BN152" i="69" s="1"/>
  <c r="BN140" i="69"/>
  <c r="BN150" i="69" s="1"/>
  <c r="BN163" i="69"/>
  <c r="BN167" i="69"/>
  <c r="BN177" i="69" s="1"/>
  <c r="BO156" i="69"/>
  <c r="BO161" i="69" s="1"/>
  <c r="BN200" i="69"/>
  <c r="BS123" i="69"/>
  <c r="BS125" i="69"/>
  <c r="BT112" i="69"/>
  <c r="BT117" i="69" s="1"/>
  <c r="BN913" i="64" a="1"/>
  <c r="CL783" i="64" l="1"/>
  <c r="BT621" i="64"/>
  <c r="BU612" i="64"/>
  <c r="BU615" i="64" s="1"/>
  <c r="BT617" i="64"/>
  <c r="P770" i="64"/>
  <c r="BP2232" i="64"/>
  <c r="BU841" i="64"/>
  <c r="BV838" i="64"/>
  <c r="BN913" i="64"/>
  <c r="BP1718" i="64"/>
  <c r="BS2262" i="64"/>
  <c r="BU2175" i="64"/>
  <c r="BO132" i="69"/>
  <c r="BO157" i="69" s="1"/>
  <c r="BN146" i="69"/>
  <c r="BN148" i="69" s="1"/>
  <c r="BO159" i="69"/>
  <c r="BO184" i="69" s="1"/>
  <c r="BO187" i="69" s="1"/>
  <c r="BO194" i="69" s="1"/>
  <c r="BO202" i="69" s="1"/>
  <c r="BN173" i="69"/>
  <c r="BN175" i="69" s="1"/>
  <c r="BN1742" i="64"/>
  <c r="BT115" i="69"/>
  <c r="BT118" i="69" s="1"/>
  <c r="BT119" i="69" s="1"/>
  <c r="BU616" i="64" l="1"/>
  <c r="P778" i="64"/>
  <c r="BP2233" i="64"/>
  <c r="BP2238" i="64" s="1"/>
  <c r="BU839" i="64"/>
  <c r="BN915" i="64"/>
  <c r="BO2286" i="64"/>
  <c r="BO135" i="69"/>
  <c r="BO140" i="69" s="1"/>
  <c r="BO150" i="69" s="1"/>
  <c r="BO192" i="69"/>
  <c r="BO200" i="69" s="1"/>
  <c r="BP183" i="69"/>
  <c r="BP186" i="69" s="1"/>
  <c r="BO188" i="69"/>
  <c r="BO162" i="69"/>
  <c r="BP156" i="69" s="1"/>
  <c r="BP161" i="69" s="1"/>
  <c r="BO1742" i="64"/>
  <c r="BT123" i="69"/>
  <c r="BT125" i="69"/>
  <c r="BU112" i="69"/>
  <c r="BU117" i="69" s="1"/>
  <c r="BO913" i="64" a="1"/>
  <c r="BU621" i="64" l="1"/>
  <c r="BV612" i="64"/>
  <c r="BV615" i="64" s="1"/>
  <c r="BU617" i="64"/>
  <c r="BQ2228" i="64"/>
  <c r="BQ2232" i="64" s="1"/>
  <c r="BP2234" i="64"/>
  <c r="BU843" i="64"/>
  <c r="BV841" i="64"/>
  <c r="BW838" i="64"/>
  <c r="BO913" i="64"/>
  <c r="BQ1718" i="64"/>
  <c r="BN1859" i="64"/>
  <c r="BT2262" i="64"/>
  <c r="BV2175"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16" i="64" l="1"/>
  <c r="BQ2233" i="64"/>
  <c r="BQ2238" i="64" s="1"/>
  <c r="BV839" i="64"/>
  <c r="BO91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13" i="64" a="1"/>
  <c r="BV621" i="64" l="1"/>
  <c r="BV617" i="64"/>
  <c r="BW612" i="64"/>
  <c r="BW615" i="64" s="1"/>
  <c r="BR2228" i="64"/>
  <c r="BR2232" i="64" s="1"/>
  <c r="BQ2234" i="64"/>
  <c r="BV843" i="64"/>
  <c r="BW841" i="64"/>
  <c r="BX838" i="64"/>
  <c r="BP913" i="64"/>
  <c r="BR1718" i="64"/>
  <c r="BU2262" i="64"/>
  <c r="BW2175" i="64"/>
  <c r="BP2286" i="64"/>
  <c r="BO1859"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13" i="64" a="1"/>
  <c r="BW616" i="64" l="1"/>
  <c r="BR2233" i="64"/>
  <c r="BS2228" i="64" s="1"/>
  <c r="BS2232" i="64" s="1"/>
  <c r="BW839" i="64"/>
  <c r="BP1859" i="64"/>
  <c r="BQ913" i="64"/>
  <c r="BP915" i="64"/>
  <c r="BQ161" i="69"/>
  <c r="BR183" i="69"/>
  <c r="BR186" i="69" s="1"/>
  <c r="BQ194" i="69"/>
  <c r="BQ202" i="69" s="1"/>
  <c r="BQ188" i="69"/>
  <c r="BP177" i="69"/>
  <c r="BQ192" i="69"/>
  <c r="BQ198" i="69" s="1"/>
  <c r="BQ132" i="69"/>
  <c r="BP1742" i="64"/>
  <c r="BV123" i="69"/>
  <c r="BW112" i="69"/>
  <c r="BW115" i="69" s="1"/>
  <c r="BV119" i="69"/>
  <c r="BW621" i="64" l="1"/>
  <c r="BX612" i="64"/>
  <c r="BX615" i="64" s="1"/>
  <c r="BW617" i="64"/>
  <c r="BR2238" i="64"/>
  <c r="BR2234" i="64"/>
  <c r="BS2233" i="64"/>
  <c r="BS2234" i="64" s="1"/>
  <c r="BW843" i="64"/>
  <c r="BY838" i="64"/>
  <c r="BX841" i="64"/>
  <c r="BS1718" i="64"/>
  <c r="BX2175" i="64"/>
  <c r="BV2262" i="64"/>
  <c r="BQ2286" i="64"/>
  <c r="BQ915" i="64"/>
  <c r="BQ200" i="69"/>
  <c r="BQ157" i="69"/>
  <c r="BQ162" i="69" s="1"/>
  <c r="BR156" i="69" s="1"/>
  <c r="BR161" i="69" s="1"/>
  <c r="BQ135" i="69"/>
  <c r="BW117" i="69"/>
  <c r="BW118" i="69" s="1"/>
  <c r="BW119" i="69" s="1"/>
  <c r="BQ1742" i="64"/>
  <c r="BX616" i="64" l="1"/>
  <c r="BS2238" i="64"/>
  <c r="BT2228" i="64"/>
  <c r="BT2232" i="64" s="1"/>
  <c r="BT2233" i="64" s="1"/>
  <c r="BX839" i="64"/>
  <c r="BQ1859"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21" i="64" l="1"/>
  <c r="BX617" i="64"/>
  <c r="BY612" i="64"/>
  <c r="BY615" i="64" s="1"/>
  <c r="BX843" i="64"/>
  <c r="BY841" i="64"/>
  <c r="BY839" i="64" s="1"/>
  <c r="BZ838" i="64"/>
  <c r="BT2234" i="64"/>
  <c r="BU2228" i="64"/>
  <c r="BT2238" i="64"/>
  <c r="BT1718" i="64"/>
  <c r="BW2262" i="64"/>
  <c r="BY2175"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13" i="64" a="1"/>
  <c r="BY616" i="64" l="1"/>
  <c r="BU2232" i="64"/>
  <c r="BU2233" i="64" s="1"/>
  <c r="BU2234" i="64" s="1"/>
  <c r="BY843" i="64"/>
  <c r="BR913" i="64"/>
  <c r="BR200" i="69"/>
  <c r="BR163" i="69"/>
  <c r="BR169" i="69"/>
  <c r="BR179" i="69" s="1"/>
  <c r="BS156" i="69"/>
  <c r="BS161" i="69" s="1"/>
  <c r="BR135" i="69"/>
  <c r="BR177" i="69"/>
  <c r="BX125" i="69"/>
  <c r="BX123" i="69"/>
  <c r="BY112" i="69"/>
  <c r="BY115" i="69" s="1"/>
  <c r="BY621" i="64" l="1"/>
  <c r="BY617" i="64"/>
  <c r="BZ612" i="64"/>
  <c r="BZ615" i="64" s="1"/>
  <c r="BZ841" i="64"/>
  <c r="BZ839" i="64" s="1"/>
  <c r="CA838" i="64"/>
  <c r="BU2238" i="64"/>
  <c r="BV2228" i="64"/>
  <c r="BU1718" i="64"/>
  <c r="BZ2175" i="64"/>
  <c r="BX2262" i="64"/>
  <c r="BR2286" i="64"/>
  <c r="BR915" i="64"/>
  <c r="BS159" i="69"/>
  <c r="BS184" i="69" s="1"/>
  <c r="BS187" i="69" s="1"/>
  <c r="BT183" i="69" s="1"/>
  <c r="BT186" i="69" s="1"/>
  <c r="BR140" i="69"/>
  <c r="BR150" i="69" s="1"/>
  <c r="BR136" i="69"/>
  <c r="BR142" i="69"/>
  <c r="BS129" i="69"/>
  <c r="BR1742" i="64"/>
  <c r="BY117" i="69"/>
  <c r="BY118" i="69" s="1"/>
  <c r="BZ112" i="69" s="1"/>
  <c r="BS913" i="64" a="1"/>
  <c r="BZ616" i="64" l="1"/>
  <c r="BV2232" i="64"/>
  <c r="BV2233" i="64" s="1"/>
  <c r="BV2234" i="64" s="1"/>
  <c r="BZ843" i="64"/>
  <c r="P838" i="64"/>
  <c r="BS913" i="64"/>
  <c r="BR1859"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21" i="64" l="1"/>
  <c r="BZ617" i="64"/>
  <c r="CA612" i="64"/>
  <c r="CA615" i="64" s="1"/>
  <c r="CA841" i="64"/>
  <c r="CB838" i="64"/>
  <c r="BW2228" i="64"/>
  <c r="BV2238" i="64"/>
  <c r="BV1718" i="64"/>
  <c r="CA2175" i="64"/>
  <c r="BY2262" i="64"/>
  <c r="BS1742" i="64"/>
  <c r="BS2286" i="64"/>
  <c r="BS915" i="64"/>
  <c r="BT156" i="69"/>
  <c r="BT161" i="69" s="1"/>
  <c r="BS200" i="69"/>
  <c r="BS135" i="69"/>
  <c r="BS136" i="69" s="1"/>
  <c r="BS169" i="69"/>
  <c r="BS179" i="69" s="1"/>
  <c r="BS163" i="69"/>
  <c r="BS177" i="69"/>
  <c r="BZ118" i="69"/>
  <c r="BZ125" i="69" s="1"/>
  <c r="CA616" i="64" l="1"/>
  <c r="BW2232" i="64"/>
  <c r="BW2233" i="64" s="1"/>
  <c r="BW2234" i="64" s="1"/>
  <c r="CA839" i="64"/>
  <c r="BS1859" i="64"/>
  <c r="BT159" i="69"/>
  <c r="BT184" i="69" s="1"/>
  <c r="BT187" i="69" s="1"/>
  <c r="BT188" i="69" s="1"/>
  <c r="BS140" i="69"/>
  <c r="BS150" i="69" s="1"/>
  <c r="BS142" i="69"/>
  <c r="BS146" i="69" s="1"/>
  <c r="BS148" i="69" s="1"/>
  <c r="BT129" i="69"/>
  <c r="BT134" i="69" s="1"/>
  <c r="BZ123" i="69"/>
  <c r="BZ119" i="69"/>
  <c r="CA112" i="69"/>
  <c r="CA117" i="69" s="1"/>
  <c r="CA621" i="64" l="1"/>
  <c r="CA617" i="64"/>
  <c r="CB612" i="64"/>
  <c r="CB615" i="64" s="1"/>
  <c r="CA843" i="64"/>
  <c r="CB841" i="64"/>
  <c r="CC838" i="64"/>
  <c r="BW2238" i="64"/>
  <c r="BX2228" i="64"/>
  <c r="BW1718" i="64"/>
  <c r="CB2175" i="64"/>
  <c r="BZ2262" i="64"/>
  <c r="BT194" i="69"/>
  <c r="BT202" i="69" s="1"/>
  <c r="BT192" i="69"/>
  <c r="BT200" i="69" s="1"/>
  <c r="BU183" i="69"/>
  <c r="BU186" i="69" s="1"/>
  <c r="BS152" i="69"/>
  <c r="BT132" i="69"/>
  <c r="BT157" i="69" s="1"/>
  <c r="BT162" i="69" s="1"/>
  <c r="BT169" i="69" s="1"/>
  <c r="BT179" i="69" s="1"/>
  <c r="CA115" i="69"/>
  <c r="CA118" i="69" s="1"/>
  <c r="BT913" i="64" a="1"/>
  <c r="CB616" i="64" l="1"/>
  <c r="BX2232" i="64"/>
  <c r="BX2233" i="64" s="1"/>
  <c r="BX2234" i="64" s="1"/>
  <c r="CB839" i="64"/>
  <c r="BT913" i="64"/>
  <c r="BT2286" i="64"/>
  <c r="BT198" i="69"/>
  <c r="BT163" i="69"/>
  <c r="BU156" i="69"/>
  <c r="BU161" i="69" s="1"/>
  <c r="BT135" i="69"/>
  <c r="BT136" i="69" s="1"/>
  <c r="BT167" i="69"/>
  <c r="BT177" i="69" s="1"/>
  <c r="CB112" i="69"/>
  <c r="CB117" i="69" s="1"/>
  <c r="CA125" i="69"/>
  <c r="CA123" i="69"/>
  <c r="CA119" i="69"/>
  <c r="CB621" i="64" l="1"/>
  <c r="CB617" i="64"/>
  <c r="CC612" i="64"/>
  <c r="CC615" i="64" s="1"/>
  <c r="BX2238" i="64"/>
  <c r="BY2228" i="64"/>
  <c r="BY2232" i="64" s="1"/>
  <c r="BY2233" i="64" s="1"/>
  <c r="BY2234" i="64" s="1"/>
  <c r="CB843" i="64"/>
  <c r="CD838" i="64"/>
  <c r="CC841" i="64"/>
  <c r="BT1859" i="64"/>
  <c r="BX1718" i="64"/>
  <c r="CA2262" i="64"/>
  <c r="BT915" i="64"/>
  <c r="CC2175" i="64"/>
  <c r="BT1742" i="64"/>
  <c r="BU159" i="69"/>
  <c r="BU184" i="69" s="1"/>
  <c r="BU187" i="69" s="1"/>
  <c r="BV183" i="69" s="1"/>
  <c r="BV186" i="69" s="1"/>
  <c r="BU129" i="69"/>
  <c r="BU134" i="69" s="1"/>
  <c r="BT140" i="69"/>
  <c r="BT150" i="69" s="1"/>
  <c r="BT142" i="69"/>
  <c r="BT152" i="69" s="1"/>
  <c r="BT173" i="69"/>
  <c r="BT175" i="69" s="1"/>
  <c r="CB115" i="69"/>
  <c r="CB118" i="69" s="1"/>
  <c r="CB119" i="69" s="1"/>
  <c r="BU913" i="64" a="1"/>
  <c r="CC616" i="64" l="1"/>
  <c r="CC839" i="64"/>
  <c r="BU913" i="64"/>
  <c r="BZ2228" i="64"/>
  <c r="BY2238" i="64"/>
  <c r="BU194" i="69"/>
  <c r="BU202" i="69" s="1"/>
  <c r="BU192" i="69"/>
  <c r="BU198" i="69" s="1"/>
  <c r="BU188" i="69"/>
  <c r="BU132" i="69"/>
  <c r="BU157" i="69" s="1"/>
  <c r="BU162" i="69" s="1"/>
  <c r="BU167" i="69" s="1"/>
  <c r="BT146" i="69"/>
  <c r="BT148" i="69" s="1"/>
  <c r="CB123" i="69"/>
  <c r="CB125" i="69"/>
  <c r="CC112" i="69"/>
  <c r="CC117" i="69" s="1"/>
  <c r="CC621" i="64" l="1"/>
  <c r="CC617" i="64"/>
  <c r="CD612" i="64"/>
  <c r="CD615" i="64" s="1"/>
  <c r="BZ2232" i="64"/>
  <c r="BZ2233" i="64" s="1"/>
  <c r="O2233" i="64" s="1"/>
  <c r="CC843" i="64"/>
  <c r="CD841" i="64"/>
  <c r="CD839" i="64" s="1"/>
  <c r="CE838" i="64"/>
  <c r="BY1718" i="64"/>
  <c r="CB2262" i="64"/>
  <c r="BU915" i="64"/>
  <c r="CD2175" i="64"/>
  <c r="BU2286" i="64"/>
  <c r="BU1742" i="64"/>
  <c r="BU200" i="69"/>
  <c r="BU135" i="69"/>
  <c r="BU136" i="69" s="1"/>
  <c r="BU169" i="69"/>
  <c r="BU179" i="69" s="1"/>
  <c r="BU163" i="69"/>
  <c r="BV156" i="69"/>
  <c r="BV159" i="69" s="1"/>
  <c r="BV184" i="69" s="1"/>
  <c r="BV187" i="69" s="1"/>
  <c r="BU173" i="69"/>
  <c r="BU175" i="69" s="1"/>
  <c r="BU177" i="69"/>
  <c r="CC115" i="69"/>
  <c r="CC118" i="69" s="1"/>
  <c r="CD112" i="69" s="1"/>
  <c r="BV913" i="64" a="1"/>
  <c r="CD616" i="64" l="1"/>
  <c r="BZ2234" i="64"/>
  <c r="CD843" i="64"/>
  <c r="BV913" i="64"/>
  <c r="CA2228" i="64"/>
  <c r="BZ2238" i="64"/>
  <c r="BU1859"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21" i="64" l="1"/>
  <c r="CE612" i="64"/>
  <c r="CE615" i="64" s="1"/>
  <c r="CD617" i="64"/>
  <c r="CA2232" i="64"/>
  <c r="CE841" i="64"/>
  <c r="CF838" i="64"/>
  <c r="BV1859" i="64"/>
  <c r="BZ1718" i="64"/>
  <c r="BV915" i="64"/>
  <c r="CC2262" i="64"/>
  <c r="CE2175" i="64"/>
  <c r="BV1742" i="64"/>
  <c r="BV2286" i="64"/>
  <c r="BV134" i="69"/>
  <c r="BV135" i="69" s="1"/>
  <c r="BV142" i="69" s="1"/>
  <c r="BV146" i="69" s="1"/>
  <c r="BV148" i="69" s="1"/>
  <c r="BU152" i="69"/>
  <c r="BV162" i="69"/>
  <c r="BV163" i="69" s="1"/>
  <c r="BV200" i="69"/>
  <c r="BV198" i="69"/>
  <c r="CD118" i="69"/>
  <c r="CE112" i="69" s="1"/>
  <c r="CE616" i="64" l="1"/>
  <c r="CE839" i="64"/>
  <c r="CA2233" i="64"/>
  <c r="BV169" i="69"/>
  <c r="BV179" i="69" s="1"/>
  <c r="BW156" i="69"/>
  <c r="BW159" i="69" s="1"/>
  <c r="BW184" i="69" s="1"/>
  <c r="BW187" i="69" s="1"/>
  <c r="BV167" i="69"/>
  <c r="BV177" i="69" s="1"/>
  <c r="BW129" i="69"/>
  <c r="BW134" i="69" s="1"/>
  <c r="BV152" i="69"/>
  <c r="BV136" i="69"/>
  <c r="BV140" i="69"/>
  <c r="BV150" i="69" s="1"/>
  <c r="CD123" i="69"/>
  <c r="CD125" i="69"/>
  <c r="CD119" i="69"/>
  <c r="CE115" i="69"/>
  <c r="CE117" i="69"/>
  <c r="BW913" i="64" a="1"/>
  <c r="CE621" i="64" l="1"/>
  <c r="CF612" i="64"/>
  <c r="CF615" i="64" s="1"/>
  <c r="CE617" i="64"/>
  <c r="CA2234" i="64"/>
  <c r="CE843" i="64"/>
  <c r="CG838" i="64"/>
  <c r="CF841" i="64"/>
  <c r="CF839" i="64" s="1"/>
  <c r="BW913" i="64"/>
  <c r="CA1718" i="64"/>
  <c r="CB2228" i="64"/>
  <c r="CA2238" i="64"/>
  <c r="CD2262" i="64"/>
  <c r="CF2175" i="64"/>
  <c r="BW1742" i="64"/>
  <c r="BW2286" i="64"/>
  <c r="BW161" i="69"/>
  <c r="BW132" i="69"/>
  <c r="BW157" i="69" s="1"/>
  <c r="BV173" i="69"/>
  <c r="BV175" i="69" s="1"/>
  <c r="BW192" i="69"/>
  <c r="BX183" i="69"/>
  <c r="BX186" i="69" s="1"/>
  <c r="M186" i="69" s="1"/>
  <c r="BW188" i="69"/>
  <c r="BW194" i="69"/>
  <c r="BW202" i="69" s="1"/>
  <c r="L187" i="69"/>
  <c r="CE118" i="69"/>
  <c r="CE123" i="69" s="1"/>
  <c r="CF616" i="64" l="1"/>
  <c r="CB2232" i="64"/>
  <c r="CF843" i="64"/>
  <c r="BW915" i="64"/>
  <c r="BW162" i="69"/>
  <c r="BW163" i="69" s="1"/>
  <c r="BW135" i="69"/>
  <c r="BX129" i="69" s="1"/>
  <c r="BX132" i="69" s="1"/>
  <c r="M132" i="69" s="1"/>
  <c r="L135" i="69"/>
  <c r="M183" i="69"/>
  <c r="L188" i="69"/>
  <c r="BW198" i="69"/>
  <c r="BW200" i="69"/>
  <c r="CF112" i="69"/>
  <c r="CF115" i="69" s="1"/>
  <c r="CE119" i="69"/>
  <c r="CE125" i="69"/>
  <c r="BX913" i="64" a="1"/>
  <c r="CF621" i="64" l="1"/>
  <c r="CF617" i="64"/>
  <c r="CG612" i="64"/>
  <c r="CG615" i="64" s="1"/>
  <c r="CB2233" i="64"/>
  <c r="CG841" i="64"/>
  <c r="CG839" i="64" s="1"/>
  <c r="CH838" i="64"/>
  <c r="BX913" i="64"/>
  <c r="CB1718" i="64"/>
  <c r="CE2262" i="64"/>
  <c r="BW1859" i="64"/>
  <c r="CG2175"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16" i="64" l="1"/>
  <c r="CB2234" i="64"/>
  <c r="CB2238" i="64"/>
  <c r="CC2228" i="64"/>
  <c r="CG843" i="64"/>
  <c r="BX915" i="64"/>
  <c r="L163" i="69"/>
  <c r="BW152" i="69"/>
  <c r="BX135" i="69"/>
  <c r="BY129" i="69" s="1"/>
  <c r="BY134" i="69" s="1"/>
  <c r="BX159" i="69"/>
  <c r="BX162" i="69" s="1"/>
  <c r="BY156" i="69" s="1"/>
  <c r="BW173" i="69"/>
  <c r="L173" i="69" s="1"/>
  <c r="BW148" i="69"/>
  <c r="L146" i="69"/>
  <c r="BX1742" i="64"/>
  <c r="CF119" i="69"/>
  <c r="CF123" i="69"/>
  <c r="CG112" i="69"/>
  <c r="CG117" i="69" s="1"/>
  <c r="CG621" i="64" l="1"/>
  <c r="CH612" i="64"/>
  <c r="CH615" i="64" s="1"/>
  <c r="CG617" i="64"/>
  <c r="CC2232" i="64"/>
  <c r="CH841" i="64"/>
  <c r="CH839" i="64" s="1"/>
  <c r="CI838" i="64"/>
  <c r="CC1718" i="64"/>
  <c r="CH2175" i="64"/>
  <c r="CF2262" i="64"/>
  <c r="BX1859" i="64"/>
  <c r="BX2286"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13" i="64" a="1"/>
  <c r="CH616" i="64" l="1"/>
  <c r="CC2233" i="64"/>
  <c r="CD2228" i="64" s="1"/>
  <c r="CD2232" i="64" s="1"/>
  <c r="CH843" i="64"/>
  <c r="BY913" i="64"/>
  <c r="BX150" i="69"/>
  <c r="M140" i="69"/>
  <c r="BX152" i="69"/>
  <c r="BY135" i="69"/>
  <c r="BY136" i="69" s="1"/>
  <c r="BX187" i="69"/>
  <c r="BX188" i="69" s="1"/>
  <c r="BX177" i="69"/>
  <c r="BY162" i="69"/>
  <c r="CH112" i="69"/>
  <c r="CH115" i="69" s="1"/>
  <c r="CG125" i="69"/>
  <c r="CG123" i="69"/>
  <c r="CH621" i="64" l="1"/>
  <c r="CH617" i="64"/>
  <c r="CI612" i="64"/>
  <c r="CI615" i="64" s="1"/>
  <c r="CC2238" i="64"/>
  <c r="CC2234" i="64"/>
  <c r="CD2233" i="64"/>
  <c r="CD2234" i="64" s="1"/>
  <c r="CI841" i="64"/>
  <c r="CI839" i="64" s="1"/>
  <c r="CJ838" i="64"/>
  <c r="CD1718" i="64"/>
  <c r="CG2262" i="64"/>
  <c r="BY915" i="64"/>
  <c r="CI2175"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42" i="64"/>
  <c r="CH117" i="69"/>
  <c r="CH118" i="69" s="1"/>
  <c r="CH125" i="69" s="1"/>
  <c r="CI616" i="64" l="1"/>
  <c r="CE2228" i="64"/>
  <c r="CE2232" i="64" s="1"/>
  <c r="CE2233" i="64" s="1"/>
  <c r="CD2238" i="64"/>
  <c r="CI843" i="64"/>
  <c r="BY1859" i="64"/>
  <c r="BY2286"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13" i="64" a="1"/>
  <c r="CI621" i="64" l="1"/>
  <c r="CJ612" i="64"/>
  <c r="CJ615" i="64" s="1"/>
  <c r="CI617" i="64"/>
  <c r="CE2234" i="64"/>
  <c r="CJ841" i="64"/>
  <c r="CJ839" i="64" s="1"/>
  <c r="CK838" i="64"/>
  <c r="CE2238" i="64"/>
  <c r="CF2228" i="64"/>
  <c r="BZ913" i="64"/>
  <c r="CE1718" i="64"/>
  <c r="CJ2175" i="64"/>
  <c r="CH2262"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16" i="64" l="1"/>
  <c r="CJ843" i="64"/>
  <c r="CF2232" i="64"/>
  <c r="CF2233" i="64" s="1"/>
  <c r="BZ915" i="64"/>
  <c r="BZ2286"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21" i="64" l="1"/>
  <c r="CJ617" i="64"/>
  <c r="CK612" i="64"/>
  <c r="CK615" i="64" s="1"/>
  <c r="CK841" i="64"/>
  <c r="CF2234" i="64"/>
  <c r="CG2228" i="64"/>
  <c r="CF2238" i="64"/>
  <c r="CF1718" i="64"/>
  <c r="CI2262" i="64"/>
  <c r="BZ1859" i="64"/>
  <c r="CK2175" i="64"/>
  <c r="BZ152" i="69"/>
  <c r="CA134" i="69"/>
  <c r="CA135" i="69" s="1"/>
  <c r="CB129" i="69" s="1"/>
  <c r="BZ177" i="69"/>
  <c r="CA187" i="69"/>
  <c r="CA192" i="69" s="1"/>
  <c r="CA162" i="69"/>
  <c r="CB156" i="69" s="1"/>
  <c r="M119" i="69"/>
  <c r="BZ1742" i="64"/>
  <c r="CA913" i="64" a="1"/>
  <c r="CK616" i="64" l="1"/>
  <c r="CL612" i="64" s="1"/>
  <c r="CL615" i="64" s="1"/>
  <c r="K612" i="64"/>
  <c r="CG2232" i="64"/>
  <c r="CG2233" i="64" s="1"/>
  <c r="CG2234" i="64" s="1"/>
  <c r="CK839" i="64"/>
  <c r="CA913" i="64"/>
  <c r="CA2286"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16" i="64" l="1"/>
  <c r="CK621" i="64"/>
  <c r="CK617" i="64"/>
  <c r="N615" i="64"/>
  <c r="O615" i="64"/>
  <c r="P615" i="64"/>
  <c r="CH2228" i="64"/>
  <c r="CH2232" i="64" s="1"/>
  <c r="CH2233" i="64" s="1"/>
  <c r="CH2234" i="64" s="1"/>
  <c r="CG2238" i="64"/>
  <c r="CK843" i="64"/>
  <c r="CG1718" i="64"/>
  <c r="CJ2262" i="64"/>
  <c r="CB2286" i="64"/>
  <c r="CA915" i="64"/>
  <c r="CB187" i="69"/>
  <c r="CB192" i="69" s="1"/>
  <c r="CA152" i="69"/>
  <c r="CA173" i="69"/>
  <c r="CA175" i="69" s="1"/>
  <c r="CB135" i="69"/>
  <c r="CB142" i="69" s="1"/>
  <c r="CB162" i="69"/>
  <c r="CA1742" i="64"/>
  <c r="CL617" i="64" l="1"/>
  <c r="CL621" i="64"/>
  <c r="K841" i="64"/>
  <c r="L841" i="64"/>
  <c r="M841" i="64"/>
  <c r="N841" i="64"/>
  <c r="O841" i="64"/>
  <c r="P841" i="64"/>
  <c r="CI2228" i="64"/>
  <c r="CH2238" i="64"/>
  <c r="CA1859"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13" i="64" a="1"/>
  <c r="K839" i="64" l="1"/>
  <c r="K843" i="64" s="1"/>
  <c r="L839" i="64"/>
  <c r="L843" i="64" s="1"/>
  <c r="M839" i="64"/>
  <c r="M843" i="64" s="1"/>
  <c r="N839" i="64"/>
  <c r="N843" i="64" s="1"/>
  <c r="O839" i="64"/>
  <c r="O843" i="64" s="1"/>
  <c r="P839" i="64"/>
  <c r="P843" i="64" s="1"/>
  <c r="CI2232" i="64"/>
  <c r="CI2233" i="64" s="1"/>
  <c r="CI2234" i="64" s="1"/>
  <c r="CB913" i="64"/>
  <c r="CH1718" i="64"/>
  <c r="CK2262" i="64"/>
  <c r="CC132" i="69"/>
  <c r="CC157" i="69" s="1"/>
  <c r="CB173" i="69"/>
  <c r="CB175" i="69" s="1"/>
  <c r="CB177" i="69"/>
  <c r="CC159" i="69"/>
  <c r="CC184" i="69" s="1"/>
  <c r="CC187" i="69" s="1"/>
  <c r="CC161" i="69"/>
  <c r="CJ2228" i="64" l="1"/>
  <c r="CI2238" i="64"/>
  <c r="CC2286" i="64"/>
  <c r="CB915" i="64"/>
  <c r="CC135" i="69"/>
  <c r="CC140" i="69" s="1"/>
  <c r="CC150" i="69" s="1"/>
  <c r="CC162" i="69"/>
  <c r="CD156" i="69" s="1"/>
  <c r="CC188" i="69"/>
  <c r="CC194" i="69"/>
  <c r="CC202" i="69" s="1"/>
  <c r="CD183" i="69"/>
  <c r="CC192" i="69"/>
  <c r="CB1742" i="64"/>
  <c r="CJ2232" i="64" l="1"/>
  <c r="CJ2233" i="64" s="1"/>
  <c r="CJ2234" i="64" s="1"/>
  <c r="CI1718" i="64"/>
  <c r="CB1859" i="64"/>
  <c r="CC142" i="69"/>
  <c r="CC152" i="69" s="1"/>
  <c r="CD129" i="69"/>
  <c r="CD134" i="69" s="1"/>
  <c r="CC136" i="69"/>
  <c r="CC169" i="69"/>
  <c r="CC179" i="69" s="1"/>
  <c r="CC167" i="69"/>
  <c r="CC177" i="69" s="1"/>
  <c r="CC163" i="69"/>
  <c r="CD186" i="69"/>
  <c r="CD159" i="69"/>
  <c r="CD184" i="69" s="1"/>
  <c r="CD161" i="69"/>
  <c r="CC200" i="69"/>
  <c r="CC198" i="69"/>
  <c r="CC913" i="64" a="1"/>
  <c r="N2262" i="64" l="1"/>
  <c r="O2262" i="64"/>
  <c r="P2262" i="64"/>
  <c r="K616" i="64"/>
  <c r="L612" i="64" s="1"/>
  <c r="CC913" i="64"/>
  <c r="CK2228" i="64"/>
  <c r="CJ2238" i="64"/>
  <c r="CD2286" i="64"/>
  <c r="CC146" i="69"/>
  <c r="CC148" i="69" s="1"/>
  <c r="CD132" i="69"/>
  <c r="CD157" i="69" s="1"/>
  <c r="CD162" i="69" s="1"/>
  <c r="CE156" i="69" s="1"/>
  <c r="CC173" i="69"/>
  <c r="CC175" i="69" s="1"/>
  <c r="CD187" i="69"/>
  <c r="CD188" i="69" s="1"/>
  <c r="K617" i="64" l="1"/>
  <c r="CK2232" i="64"/>
  <c r="CK2233" i="64" s="1"/>
  <c r="CJ1718" i="64"/>
  <c r="CC915" i="64"/>
  <c r="CD135" i="69"/>
  <c r="CD136" i="69" s="1"/>
  <c r="CE183" i="69"/>
  <c r="CE186" i="69" s="1"/>
  <c r="CD169" i="69"/>
  <c r="CD179" i="69" s="1"/>
  <c r="CD192" i="69"/>
  <c r="CD200" i="69" s="1"/>
  <c r="CD194" i="69"/>
  <c r="CD202" i="69" s="1"/>
  <c r="CD163" i="69"/>
  <c r="CD167" i="69"/>
  <c r="CD177" i="69" s="1"/>
  <c r="CE159" i="69"/>
  <c r="CE184" i="69" s="1"/>
  <c r="CE161" i="69"/>
  <c r="CC1742" i="64"/>
  <c r="CD913" i="64" a="1"/>
  <c r="CK2234" i="64" l="1"/>
  <c r="CL2228" i="64"/>
  <c r="CD913" i="64"/>
  <c r="CK2238" i="64"/>
  <c r="CE2286" i="64"/>
  <c r="CC1859" i="64"/>
  <c r="CD140" i="69"/>
  <c r="CD150" i="69" s="1"/>
  <c r="CE129" i="69"/>
  <c r="CE132" i="69" s="1"/>
  <c r="CE157" i="69" s="1"/>
  <c r="CE162" i="69" s="1"/>
  <c r="CE167" i="69" s="1"/>
  <c r="CD142" i="69"/>
  <c r="CD146" i="69" s="1"/>
  <c r="CD148" i="69" s="1"/>
  <c r="CD1742" i="64"/>
  <c r="CE187" i="69"/>
  <c r="CE192" i="69" s="1"/>
  <c r="CD198" i="69"/>
  <c r="CD173" i="69"/>
  <c r="CD175" i="69" s="1"/>
  <c r="CL2232" i="64" l="1"/>
  <c r="CL2233" i="64" s="1"/>
  <c r="CK1718" i="64"/>
  <c r="CD915" i="64"/>
  <c r="CE134" i="69"/>
  <c r="CE135" i="69" s="1"/>
  <c r="CD152" i="69"/>
  <c r="CE188" i="69"/>
  <c r="CE194" i="69"/>
  <c r="CE202" i="69" s="1"/>
  <c r="CF183" i="69"/>
  <c r="CF186" i="69" s="1"/>
  <c r="CE173" i="69"/>
  <c r="CE175" i="69" s="1"/>
  <c r="CE177" i="69"/>
  <c r="CE163" i="69"/>
  <c r="CF156" i="69"/>
  <c r="CE169" i="69"/>
  <c r="CE179" i="69" s="1"/>
  <c r="CE200" i="69"/>
  <c r="CE198" i="69"/>
  <c r="CL2234" i="64" l="1"/>
  <c r="CL2238" i="64"/>
  <c r="P2233" i="64"/>
  <c r="CF2286" i="64"/>
  <c r="CD1859" i="64"/>
  <c r="CE1742" i="64"/>
  <c r="CE140" i="69"/>
  <c r="CE150" i="69" s="1"/>
  <c r="CE136" i="69"/>
  <c r="CE142" i="69"/>
  <c r="CF129" i="69"/>
  <c r="CF159" i="69"/>
  <c r="CF184" i="69" s="1"/>
  <c r="CF187" i="69" s="1"/>
  <c r="CG183" i="69" s="1"/>
  <c r="CG186" i="69" s="1"/>
  <c r="CF161" i="69"/>
  <c r="CE913" i="64" a="1"/>
  <c r="CE913" i="64" l="1"/>
  <c r="CF194" i="69"/>
  <c r="CF202" i="69" s="1"/>
  <c r="CF192" i="69"/>
  <c r="CF200" i="69" s="1"/>
  <c r="CF134" i="69"/>
  <c r="CF132" i="69"/>
  <c r="CF157" i="69" s="1"/>
  <c r="CF162" i="69" s="1"/>
  <c r="CE152" i="69"/>
  <c r="CE146" i="69"/>
  <c r="CE148" i="69" s="1"/>
  <c r="CF188" i="69"/>
  <c r="CF913" i="64" a="1"/>
  <c r="K1718" i="64" l="1"/>
  <c r="L1718" i="64"/>
  <c r="M1718" i="64"/>
  <c r="N1718" i="64"/>
  <c r="O1718" i="64"/>
  <c r="P1718" i="64"/>
  <c r="L616" i="64"/>
  <c r="K2228" i="64"/>
  <c r="CF913" i="64"/>
  <c r="CE915" i="64"/>
  <c r="CF198" i="69"/>
  <c r="CF135" i="69"/>
  <c r="CF163" i="69"/>
  <c r="CG156" i="69"/>
  <c r="CF169" i="69"/>
  <c r="CF179" i="69" s="1"/>
  <c r="CF167" i="69"/>
  <c r="M612" i="64" l="1"/>
  <c r="L617" i="64"/>
  <c r="CF915" i="64"/>
  <c r="CG2286" i="64"/>
  <c r="CE1859" i="64"/>
  <c r="CF1742" i="64"/>
  <c r="CF177" i="69"/>
  <c r="CF173" i="69"/>
  <c r="CF175" i="69" s="1"/>
  <c r="CG161" i="69"/>
  <c r="CG159" i="69"/>
  <c r="CG184" i="69" s="1"/>
  <c r="CG187" i="69" s="1"/>
  <c r="CF136" i="69"/>
  <c r="CG129" i="69"/>
  <c r="CF142" i="69"/>
  <c r="CF140" i="69"/>
  <c r="CF150" i="69" s="1"/>
  <c r="CF1859"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13" i="64" a="1"/>
  <c r="CG913" i="64" l="1"/>
  <c r="CH2286" i="64"/>
  <c r="CG1742" i="64"/>
  <c r="CG142" i="69"/>
  <c r="CG146" i="69" s="1"/>
  <c r="CG148" i="69" s="1"/>
  <c r="CH129" i="69"/>
  <c r="CH132" i="69" s="1"/>
  <c r="CH157" i="69" s="1"/>
  <c r="CG136" i="69"/>
  <c r="CH161" i="69"/>
  <c r="CH159" i="69"/>
  <c r="CH184" i="69" s="1"/>
  <c r="CH187" i="69" s="1"/>
  <c r="CG177" i="69"/>
  <c r="CG173" i="69"/>
  <c r="CG175" i="69" s="1"/>
  <c r="CG915" i="64" l="1"/>
  <c r="CG152" i="69"/>
  <c r="CH162" i="69"/>
  <c r="CI156" i="69" s="1"/>
  <c r="CI161" i="69" s="1"/>
  <c r="CH134" i="69"/>
  <c r="CH135" i="69" s="1"/>
  <c r="CH192" i="69"/>
  <c r="CH194" i="69"/>
  <c r="CH202" i="69" s="1"/>
  <c r="CI183" i="69"/>
  <c r="CI186" i="69" s="1"/>
  <c r="H186" i="69" s="1"/>
  <c r="H188" i="69" s="1"/>
  <c r="CH188" i="69"/>
  <c r="CH913" i="64" a="1"/>
  <c r="CH913" i="64" l="1"/>
  <c r="CG1859" i="64"/>
  <c r="CH167" i="69"/>
  <c r="CH177" i="69" s="1"/>
  <c r="CH169" i="69"/>
  <c r="CH179" i="69" s="1"/>
  <c r="CH163" i="69"/>
  <c r="CI159" i="69"/>
  <c r="CI184" i="69" s="1"/>
  <c r="CI187" i="69" s="1"/>
  <c r="CH140" i="69"/>
  <c r="CH150" i="69" s="1"/>
  <c r="CH142" i="69"/>
  <c r="CH146" i="69" s="1"/>
  <c r="CH148" i="69" s="1"/>
  <c r="CH136" i="69"/>
  <c r="CI129" i="69"/>
  <c r="CI134" i="69" s="1"/>
  <c r="CH200" i="69"/>
  <c r="CH198" i="69"/>
  <c r="M616" i="64" l="1"/>
  <c r="CH915" i="64"/>
  <c r="CI2286" i="64"/>
  <c r="CH1742" i="64"/>
  <c r="CH173" i="69"/>
  <c r="CH175" i="69" s="1"/>
  <c r="CH152" i="69"/>
  <c r="CI132" i="69"/>
  <c r="CI157" i="69" s="1"/>
  <c r="CI162" i="69" s="1"/>
  <c r="CI169" i="69" s="1"/>
  <c r="CI179" i="69" s="1"/>
  <c r="CI192" i="69"/>
  <c r="M187" i="69"/>
  <c r="M188" i="69" s="1"/>
  <c r="CI194" i="69"/>
  <c r="CI202" i="69" s="1"/>
  <c r="CI188" i="69"/>
  <c r="CI913" i="64" a="1"/>
  <c r="N612" i="64" l="1"/>
  <c r="M617" i="64"/>
  <c r="CI913" i="64"/>
  <c r="CH1859" i="64"/>
  <c r="M162" i="69"/>
  <c r="M163" i="69" s="1"/>
  <c r="CI167" i="69"/>
  <c r="CI177" i="69" s="1"/>
  <c r="CI163" i="69"/>
  <c r="CI135" i="69"/>
  <c r="CI140" i="69" s="1"/>
  <c r="CI150" i="69" s="1"/>
  <c r="CI200" i="69"/>
  <c r="CI198" i="69"/>
  <c r="H198" i="69" s="1"/>
  <c r="CI915" i="64" l="1"/>
  <c r="CJ2286" i="64"/>
  <c r="CI1742" i="64"/>
  <c r="CI173" i="69"/>
  <c r="CI175" i="69" s="1"/>
  <c r="CI136" i="69"/>
  <c r="M135" i="69"/>
  <c r="M136" i="69" s="1"/>
  <c r="CI142" i="69"/>
  <c r="CJ913" i="64" a="1"/>
  <c r="CJ913" i="64" l="1"/>
  <c r="CI1859" i="64"/>
  <c r="CK2286" i="64"/>
  <c r="M173" i="69"/>
  <c r="CI152" i="69"/>
  <c r="CI146" i="69"/>
  <c r="CJ915" i="64" l="1"/>
  <c r="CJ1742" i="64"/>
  <c r="CI148" i="69"/>
  <c r="M146" i="69"/>
  <c r="CJ1859" i="64" l="1"/>
  <c r="CK913" i="64" a="1"/>
  <c r="K621" i="64" l="1"/>
  <c r="L621" i="64"/>
  <c r="M621" i="64"/>
  <c r="CK913" i="64"/>
  <c r="N621" i="64" l="1"/>
  <c r="N616" i="64"/>
  <c r="CK915" i="64"/>
  <c r="CK1742" i="64"/>
  <c r="O612" i="64" l="1"/>
  <c r="N617" i="64"/>
  <c r="CK1859" i="64"/>
  <c r="K1742" i="64" l="1"/>
  <c r="L1742" i="64"/>
  <c r="M1742" i="64"/>
  <c r="N1742" i="64"/>
  <c r="O1742" i="64"/>
  <c r="P1742" i="64"/>
  <c r="K913" i="64" l="1"/>
  <c r="L913" i="64"/>
  <c r="M913" i="64"/>
  <c r="N913" i="64"/>
  <c r="O913" i="64"/>
  <c r="P913" i="64"/>
  <c r="K915" i="64" l="1"/>
  <c r="L915" i="64"/>
  <c r="M915" i="64"/>
  <c r="N915" i="64"/>
  <c r="O915" i="64"/>
  <c r="P915" i="64"/>
  <c r="O616" i="64" l="1"/>
  <c r="O621" i="64"/>
  <c r="F2" i="15"/>
  <c r="F3" i="15"/>
  <c r="F4" i="15"/>
  <c r="F5" i="15"/>
  <c r="F6" i="15"/>
  <c r="F7" i="15"/>
  <c r="F8" i="15"/>
  <c r="F9" i="15"/>
  <c r="F10" i="15"/>
  <c r="F11" i="15"/>
  <c r="F12" i="15"/>
  <c r="F13" i="15"/>
  <c r="O617" i="64" l="1"/>
  <c r="P612" i="64"/>
  <c r="J2661" i="64"/>
  <c r="R2661" i="64" l="1"/>
  <c r="S2661" i="64" s="1"/>
  <c r="J2662" i="64"/>
  <c r="O2656" i="64" l="1"/>
  <c r="M2656" i="64"/>
  <c r="P2656" i="64"/>
  <c r="L2656" i="64"/>
  <c r="N2656" i="64"/>
  <c r="K2656" i="64"/>
  <c r="R2662" i="64"/>
  <c r="J2663" i="64"/>
  <c r="T2661" i="64" l="1"/>
  <c r="U2661" i="64" l="1"/>
  <c r="P616" i="64" l="1"/>
  <c r="P617" i="64" s="1"/>
  <c r="P621" i="64"/>
  <c r="V2661" i="64"/>
  <c r="W2661" i="64" l="1"/>
  <c r="X2661" i="64" l="1"/>
  <c r="Y2661" i="64" l="1"/>
  <c r="Z2661" i="64" l="1"/>
  <c r="AA2661" i="64" l="1"/>
  <c r="AB2661" i="64" l="1"/>
  <c r="M766" i="64" l="1"/>
  <c r="O766" i="64"/>
  <c r="P766" i="64"/>
  <c r="AC2661" i="64"/>
  <c r="L775" i="64" l="1"/>
  <c r="L779" i="64" s="1"/>
  <c r="M775" i="64"/>
  <c r="M779" i="64" s="1"/>
  <c r="N775" i="64"/>
  <c r="N779" i="64" s="1"/>
  <c r="O775" i="64"/>
  <c r="O779" i="64" s="1"/>
  <c r="P775" i="64"/>
  <c r="M769" i="64"/>
  <c r="M771" i="64" s="1"/>
  <c r="O769" i="64"/>
  <c r="O771" i="64" s="1"/>
  <c r="P769" i="64"/>
  <c r="P771" i="64" s="1"/>
  <c r="AD2661" i="64"/>
  <c r="P783" i="64" l="1"/>
  <c r="P777" i="64"/>
  <c r="P779" i="64" s="1"/>
  <c r="AE2661" i="64"/>
  <c r="P767" i="64" l="1"/>
  <c r="AF2661" i="64"/>
  <c r="AG2661" i="64" l="1"/>
  <c r="AH2661" i="64" l="1"/>
  <c r="AI2661" i="64" l="1"/>
  <c r="AJ2661" i="64" l="1"/>
  <c r="AK2661" i="64" l="1"/>
  <c r="AL2661" i="64" l="1"/>
  <c r="AM2661" i="64" l="1"/>
  <c r="AN2661" i="64" l="1"/>
  <c r="AO2661" i="64" l="1"/>
  <c r="AP2661" i="64" l="1"/>
  <c r="AQ2661" i="64" l="1"/>
  <c r="K2232" i="64" l="1"/>
  <c r="L2232" i="64"/>
  <c r="M2232" i="64"/>
  <c r="N2232" i="64"/>
  <c r="O2232" i="64"/>
  <c r="P2232" i="64"/>
  <c r="AR2661" i="64"/>
  <c r="K2238" i="64" l="1"/>
  <c r="L2238" i="64"/>
  <c r="M2238" i="64"/>
  <c r="N2238" i="64"/>
  <c r="O2238" i="64"/>
  <c r="P2238" i="64"/>
  <c r="N2228" i="64"/>
  <c r="O2228" i="64"/>
  <c r="P2228" i="64"/>
  <c r="L2228" i="64"/>
  <c r="M2228" i="64"/>
  <c r="K2234" i="64"/>
  <c r="AS2661" i="64"/>
  <c r="O2234" i="64" l="1"/>
  <c r="N2234" i="64"/>
  <c r="M2234" i="64"/>
  <c r="L2234" i="64"/>
  <c r="P2234" i="64"/>
  <c r="AT2661" i="64"/>
  <c r="AU2661" i="64" l="1"/>
  <c r="AV2661" i="64" l="1"/>
  <c r="AW2661" i="64" l="1"/>
  <c r="AX2661" i="64" l="1"/>
  <c r="AY2661" i="64" l="1"/>
  <c r="AZ2661" i="64" l="1"/>
  <c r="BA2661" i="64" l="1"/>
  <c r="BB2661" i="64" l="1"/>
  <c r="BC2661" i="64" l="1"/>
  <c r="BD2661" i="64" l="1"/>
  <c r="BE2661" i="64" l="1"/>
  <c r="BF2661" i="64" l="1"/>
  <c r="BG2661" i="64" l="1"/>
  <c r="BH2661" i="64" l="1"/>
  <c r="BI2661" i="64" l="1"/>
  <c r="BJ2661" i="64" l="1"/>
  <c r="BK2661" i="64" l="1"/>
  <c r="BL2661" i="64" l="1"/>
  <c r="BM2661" i="64" l="1"/>
  <c r="BN2661" i="64" l="1"/>
  <c r="BO2661" i="64" l="1"/>
  <c r="BP2661" i="64" l="1"/>
  <c r="BQ2661" i="64" l="1"/>
  <c r="BR2661" i="64" l="1"/>
  <c r="BS2661" i="64" l="1"/>
  <c r="BT2661" i="64" l="1"/>
  <c r="BU2661" i="64" l="1"/>
  <c r="BV2661" i="64" l="1"/>
  <c r="BW2661" i="64" l="1"/>
  <c r="BX2661" i="64" l="1"/>
  <c r="BY2661" i="64" l="1"/>
  <c r="BZ2661" i="64" l="1"/>
  <c r="CA2661" i="64" l="1"/>
  <c r="CB2661" i="64" l="1"/>
  <c r="CC2661" i="64" l="1"/>
  <c r="CD2661" i="64" l="1"/>
  <c r="CE2661" i="64" l="1"/>
  <c r="CF2661" i="64" l="1"/>
  <c r="CG2661" i="64" l="1"/>
  <c r="CH2661" i="64" l="1"/>
  <c r="CI2661" i="64" l="1"/>
  <c r="CJ2661" i="64" l="1"/>
  <c r="CK2661" i="64" l="1"/>
  <c r="CL2661" i="64" s="1"/>
  <c r="K2661" i="64" l="1"/>
  <c r="K2662" i="64"/>
  <c r="L2661" i="64" l="1"/>
  <c r="L2662" i="64"/>
  <c r="M2661" i="64" l="1"/>
  <c r="M2662" i="64"/>
  <c r="R2663" i="64"/>
  <c r="J1888" i="64" l="1"/>
  <c r="I1923" i="64" l="1"/>
  <c r="I1995" i="64" l="1"/>
  <c r="N2661" i="64" l="1"/>
  <c r="N2662" i="64"/>
  <c r="I2031" i="64"/>
  <c r="T2000" i="64" l="1"/>
  <c r="CA2081" i="64" l="1"/>
  <c r="BO2076" i="64"/>
  <c r="BC2081" i="64"/>
  <c r="T2081" i="64"/>
  <c r="AE2081" i="64"/>
  <c r="AQ2081" i="64"/>
  <c r="BO2120" i="64"/>
  <c r="CJ1923" i="64" a="1"/>
  <c r="CJ1923" i="64" s="1"/>
  <c r="CF1923" i="64" a="1"/>
  <c r="CF1923" i="64" s="1"/>
  <c r="CB1923" i="64" a="1"/>
  <c r="CB1923" i="64" s="1"/>
  <c r="CK1923" i="64" a="1"/>
  <c r="CK1923" i="64" s="1"/>
  <c r="CA1923" i="64" a="1"/>
  <c r="CA1923" i="64" s="1"/>
  <c r="CH1923" i="64" a="1"/>
  <c r="CH1923" i="64" s="1"/>
  <c r="CE1923" i="64" a="1"/>
  <c r="CE1923" i="64" s="1"/>
  <c r="CI1923" i="64" a="1"/>
  <c r="CI1923" i="64" s="1"/>
  <c r="CD1923" i="64" a="1"/>
  <c r="CD1923" i="64" s="1"/>
  <c r="CC1923" i="64" a="1"/>
  <c r="CC1923" i="64" s="1"/>
  <c r="CG1923" i="64" a="1"/>
  <c r="CG1923" i="64" s="1"/>
  <c r="T2036" i="64"/>
  <c r="U2000" i="64"/>
  <c r="O2661" i="64" l="1"/>
  <c r="O2662" i="64"/>
  <c r="CA2120" i="64"/>
  <c r="AQ2120" i="64"/>
  <c r="AL2120" i="64"/>
  <c r="CK2120" i="64"/>
  <c r="AK2120" i="64"/>
  <c r="BB2120" i="64"/>
  <c r="BF2120" i="64"/>
  <c r="BL2120" i="64"/>
  <c r="AO2120" i="64"/>
  <c r="AH2120" i="64"/>
  <c r="BI2120" i="64"/>
  <c r="CF2120" i="64"/>
  <c r="AM2120" i="64"/>
  <c r="AZ2120" i="64"/>
  <c r="Z2120" i="64"/>
  <c r="CD2120" i="64"/>
  <c r="BA2120" i="64"/>
  <c r="CH2120" i="64"/>
  <c r="BU2120" i="64"/>
  <c r="AA2120" i="64"/>
  <c r="BW2120" i="64"/>
  <c r="AJ2120" i="64"/>
  <c r="CJ2120" i="64"/>
  <c r="AP2120" i="64"/>
  <c r="AR2120" i="64"/>
  <c r="BG2120" i="64"/>
  <c r="CI2120" i="64"/>
  <c r="AB2120" i="64"/>
  <c r="CC2120" i="64"/>
  <c r="AN2120" i="64"/>
  <c r="BV2120" i="64"/>
  <c r="BP2120" i="64"/>
  <c r="BT2120" i="64"/>
  <c r="BN2120" i="64"/>
  <c r="AG2081" i="64"/>
  <c r="AG2076" i="64"/>
  <c r="BP2081" i="64"/>
  <c r="BP2076" i="64"/>
  <c r="BD2076" i="64"/>
  <c r="BD2081" i="64"/>
  <c r="AR2076" i="64"/>
  <c r="AR2081" i="64"/>
  <c r="BM2081" i="64"/>
  <c r="BM2076" i="64"/>
  <c r="CC2076" i="64"/>
  <c r="CC2081" i="64"/>
  <c r="CI2081" i="64"/>
  <c r="CI2076" i="64"/>
  <c r="BN2081" i="64"/>
  <c r="BN2076" i="64"/>
  <c r="BC2076" i="64"/>
  <c r="BL2081" i="64"/>
  <c r="BL2076" i="64"/>
  <c r="V2076" i="64"/>
  <c r="V2081" i="64"/>
  <c r="AO2076" i="64"/>
  <c r="AO2081" i="64"/>
  <c r="BG2076" i="64"/>
  <c r="BG2081" i="64"/>
  <c r="BZ2076" i="64"/>
  <c r="BZ2081" i="64"/>
  <c r="AC2081" i="64"/>
  <c r="AC2076" i="64"/>
  <c r="AN2081" i="64"/>
  <c r="AN2076" i="64"/>
  <c r="AA2076" i="64"/>
  <c r="AA2081" i="64"/>
  <c r="AP2076" i="64"/>
  <c r="AP2081" i="64"/>
  <c r="U2076" i="64"/>
  <c r="U2081" i="64"/>
  <c r="BV2081" i="64"/>
  <c r="BV2076" i="64"/>
  <c r="Y2081" i="64"/>
  <c r="Y2076" i="64"/>
  <c r="BT2081" i="64"/>
  <c r="BT2076" i="64"/>
  <c r="AD2076" i="64"/>
  <c r="AD2081" i="64"/>
  <c r="BW2081" i="64"/>
  <c r="BW2076" i="64"/>
  <c r="CA2076" i="64"/>
  <c r="BB2076" i="64"/>
  <c r="BB2081" i="64"/>
  <c r="BU2076" i="64"/>
  <c r="BU2081" i="64"/>
  <c r="CG2076" i="64"/>
  <c r="CG2081" i="64"/>
  <c r="AZ2076" i="64"/>
  <c r="AZ2081" i="64"/>
  <c r="AT2076" i="64"/>
  <c r="AT2081" i="64"/>
  <c r="X2076" i="64"/>
  <c r="X2081" i="64"/>
  <c r="AH2081" i="64"/>
  <c r="AH2076" i="64"/>
  <c r="AV2081" i="64"/>
  <c r="AV2076" i="64"/>
  <c r="AB2076" i="64"/>
  <c r="AB2081" i="64"/>
  <c r="AM2076" i="64"/>
  <c r="AM2081" i="64"/>
  <c r="BJ2076" i="64"/>
  <c r="BJ2081" i="64"/>
  <c r="CE2076" i="64"/>
  <c r="CE2081" i="64"/>
  <c r="BS2076" i="64"/>
  <c r="BS2081" i="64"/>
  <c r="Z2081" i="64"/>
  <c r="Z2076" i="64"/>
  <c r="BE2081" i="64"/>
  <c r="BE2076" i="64"/>
  <c r="BR2081" i="64"/>
  <c r="BR2076" i="64"/>
  <c r="AL2081" i="64"/>
  <c r="AL2076" i="64"/>
  <c r="AQ2076" i="64"/>
  <c r="CB2076" i="64"/>
  <c r="CB2081" i="64"/>
  <c r="CH2081" i="64"/>
  <c r="CH2076" i="64"/>
  <c r="W2081" i="64"/>
  <c r="W2076" i="64"/>
  <c r="CJ2076" i="64"/>
  <c r="CJ2081" i="64"/>
  <c r="AF2076" i="64"/>
  <c r="AF2081" i="64"/>
  <c r="BH2081" i="64"/>
  <c r="BH2076" i="64"/>
  <c r="CF2081" i="64"/>
  <c r="CF2076" i="64"/>
  <c r="AU2081" i="64"/>
  <c r="AU2076" i="64"/>
  <c r="AE2076" i="64"/>
  <c r="CD2076" i="64"/>
  <c r="CD2081" i="64"/>
  <c r="CK2076" i="64"/>
  <c r="CK2081" i="64"/>
  <c r="BA2081" i="64"/>
  <c r="BA2076" i="64"/>
  <c r="BQ2081" i="64"/>
  <c r="BQ2076" i="64"/>
  <c r="AS2076" i="64"/>
  <c r="AS2081" i="64"/>
  <c r="AW2081" i="64"/>
  <c r="AW2076" i="64"/>
  <c r="AK2076" i="64"/>
  <c r="AK2081" i="64"/>
  <c r="BF2081" i="64"/>
  <c r="BF2076" i="64"/>
  <c r="T2076" i="64"/>
  <c r="AX2076" i="64"/>
  <c r="AX2081" i="64"/>
  <c r="BY2081" i="64"/>
  <c r="BY2076" i="64"/>
  <c r="BX2081" i="64"/>
  <c r="BX2076" i="64"/>
  <c r="AJ2081" i="64"/>
  <c r="AJ2076" i="64"/>
  <c r="BI2076" i="64"/>
  <c r="BI2081" i="64"/>
  <c r="AI2081" i="64"/>
  <c r="AI2076" i="64"/>
  <c r="AY2081" i="64"/>
  <c r="AY2076" i="64"/>
  <c r="BK2081" i="64"/>
  <c r="BK2076" i="64"/>
  <c r="BZ2120" i="64"/>
  <c r="W2120" i="64"/>
  <c r="BD2120" i="64"/>
  <c r="BJ2120" i="64"/>
  <c r="AE2120" i="64"/>
  <c r="BH2120" i="64"/>
  <c r="AX2120" i="64"/>
  <c r="AI2120" i="64"/>
  <c r="AV2120" i="64"/>
  <c r="AY2120" i="64"/>
  <c r="AC2120" i="64"/>
  <c r="BM2120" i="64"/>
  <c r="Y2120" i="64"/>
  <c r="AU2120" i="64"/>
  <c r="AW2120" i="64"/>
  <c r="AG2120" i="64"/>
  <c r="AT2120" i="64"/>
  <c r="BK2120" i="64"/>
  <c r="T2120" i="64"/>
  <c r="AD2120" i="64"/>
  <c r="AF2120" i="64"/>
  <c r="V2120" i="64"/>
  <c r="X2120" i="64"/>
  <c r="BQ2120" i="64"/>
  <c r="BE2120" i="64"/>
  <c r="CE2120" i="64"/>
  <c r="AS2120" i="64"/>
  <c r="BO2081" i="64"/>
  <c r="V2000" i="64"/>
  <c r="U2036" i="64"/>
  <c r="CL2082" i="64" l="1" a="1"/>
  <c r="CL2082" i="64" s="1"/>
  <c r="CB2120" i="64"/>
  <c r="CG2120" i="64"/>
  <c r="U2120" i="64"/>
  <c r="K2120" i="64" s="1"/>
  <c r="BR2120" i="64"/>
  <c r="BY2120" i="64"/>
  <c r="BS2120" i="64"/>
  <c r="BC2120" i="64"/>
  <c r="BX2120" i="64"/>
  <c r="W2000" i="64"/>
  <c r="V2036" i="64"/>
  <c r="L2120" i="64" l="1"/>
  <c r="M2120" i="64"/>
  <c r="N2120" i="64"/>
  <c r="P2120" i="64"/>
  <c r="O2120" i="64"/>
  <c r="W2036" i="64"/>
  <c r="X2000" i="64"/>
  <c r="P2662" i="64" l="1"/>
  <c r="Y2000" i="64"/>
  <c r="X2036" i="64"/>
  <c r="P2661" i="64" l="1"/>
  <c r="Z2000" i="64"/>
  <c r="Y2036" i="64"/>
  <c r="AA2000" i="64" l="1"/>
  <c r="Z2036" i="64"/>
  <c r="AA2036" i="64" l="1"/>
  <c r="AB2000" i="64"/>
  <c r="AC2000" i="64" l="1"/>
  <c r="AB2036" i="64"/>
  <c r="AC2036" i="64" l="1"/>
  <c r="AD2000" i="64"/>
  <c r="K2000" i="64" s="1"/>
  <c r="AE2000" i="64" l="1"/>
  <c r="AD2036" i="64"/>
  <c r="K2036" i="64" s="1"/>
  <c r="AE2036" i="64" l="1"/>
  <c r="AF2000" i="64"/>
  <c r="AG2000" i="64" l="1"/>
  <c r="AF2036" i="64"/>
  <c r="AG2036" i="64" l="1"/>
  <c r="AH2000" i="64"/>
  <c r="AI2000" i="64" l="1"/>
  <c r="AH2036" i="64"/>
  <c r="AI2036" i="64" l="1"/>
  <c r="AJ2000" i="64"/>
  <c r="AK2000" i="64" l="1"/>
  <c r="AJ2036" i="64"/>
  <c r="AK2036" i="64" l="1"/>
  <c r="AL2000" i="64"/>
  <c r="AM2000" i="64" l="1"/>
  <c r="AL2036" i="64"/>
  <c r="AM2036" i="64" l="1"/>
  <c r="AN2000" i="64"/>
  <c r="AO2000" i="64" l="1"/>
  <c r="AN2036" i="64"/>
  <c r="AO2036" i="64" l="1"/>
  <c r="AP2000" i="64"/>
  <c r="L2000" i="64" s="1"/>
  <c r="AQ2000" i="64" l="1"/>
  <c r="AP2036" i="64"/>
  <c r="L2036" i="64" s="1"/>
  <c r="AR2000" i="64" l="1"/>
  <c r="AQ2036" i="64"/>
  <c r="AR2036" i="64" l="1"/>
  <c r="AS2000" i="64"/>
  <c r="AT2000" i="64" l="1"/>
  <c r="AS2036" i="64"/>
  <c r="AT2036" i="64" l="1"/>
  <c r="AU2000" i="64"/>
  <c r="AV2000" i="64" l="1"/>
  <c r="AU2036" i="64"/>
  <c r="AV2036" i="64" l="1"/>
  <c r="AW2000" i="64"/>
  <c r="AX2000" i="64" l="1"/>
  <c r="AW2036" i="64"/>
  <c r="AX2036" i="64" l="1"/>
  <c r="AY2000" i="64"/>
  <c r="AZ2000" i="64" l="1"/>
  <c r="AY2036" i="64"/>
  <c r="AZ2036" i="64" l="1"/>
  <c r="BA2000" i="64"/>
  <c r="BB2000" i="64" l="1"/>
  <c r="M2000" i="64" s="1"/>
  <c r="BA2036" i="64"/>
  <c r="BB2036" i="64" l="1"/>
  <c r="M2036" i="64" s="1"/>
  <c r="BC2000" i="64"/>
  <c r="BD2000" i="64" l="1"/>
  <c r="BC2036" i="64"/>
  <c r="BD2036" i="64" l="1"/>
  <c r="BE2000" i="64"/>
  <c r="BF2000" i="64" l="1"/>
  <c r="BE2036" i="64"/>
  <c r="BF2036" i="64" l="1"/>
  <c r="BG2000" i="64"/>
  <c r="BH2000" i="64" l="1"/>
  <c r="BG2036" i="64"/>
  <c r="BH2036" i="64" l="1"/>
  <c r="BI2000" i="64"/>
  <c r="BJ2000" i="64" l="1"/>
  <c r="BI2036" i="64"/>
  <c r="BJ2036" i="64" l="1"/>
  <c r="BK2000" i="64"/>
  <c r="BL2000" i="64" l="1"/>
  <c r="BK2036" i="64"/>
  <c r="BL2036" i="64" l="1"/>
  <c r="BM2000" i="64"/>
  <c r="BN2000" i="64" l="1"/>
  <c r="N2000" i="64" s="1"/>
  <c r="BM2036" i="64"/>
  <c r="BN2036" i="64" l="1"/>
  <c r="N2036" i="64" s="1"/>
  <c r="BO2000" i="64"/>
  <c r="BP2000" i="64" l="1"/>
  <c r="BO2036" i="64"/>
  <c r="BP2036" i="64" l="1"/>
  <c r="BQ2000" i="64"/>
  <c r="BR2000" i="64" l="1"/>
  <c r="BQ2036" i="64"/>
  <c r="BR2036" i="64" l="1"/>
  <c r="BS2000" i="64"/>
  <c r="BT2000" i="64" l="1"/>
  <c r="BS2036" i="64"/>
  <c r="BT2036" i="64" l="1"/>
  <c r="BU2000" i="64"/>
  <c r="BV2000" i="64" l="1"/>
  <c r="BU2036" i="64"/>
  <c r="BV2036" i="64" l="1"/>
  <c r="BW2000" i="64"/>
  <c r="BW2036" i="64" l="1"/>
  <c r="BX2000" i="64"/>
  <c r="BY2000" i="64" l="1"/>
  <c r="BX2036" i="64"/>
  <c r="BY2036" i="64" l="1"/>
  <c r="BZ2000" i="64"/>
  <c r="O2000" i="64" s="1"/>
  <c r="CA2000" i="64" l="1"/>
  <c r="BZ2036" i="64"/>
  <c r="O2036" i="64" s="1"/>
  <c r="CA2036" i="64" l="1"/>
  <c r="CB2000" i="64"/>
  <c r="CC2000" i="64" l="1"/>
  <c r="CB2036" i="64"/>
  <c r="CC2036" i="64" l="1"/>
  <c r="CD2000" i="64"/>
  <c r="CE2000" i="64" l="1"/>
  <c r="CD2036" i="64"/>
  <c r="CE2036" i="64" l="1"/>
  <c r="CF2000" i="64"/>
  <c r="CG2000" i="64" l="1"/>
  <c r="CF2036" i="64"/>
  <c r="CG2036" i="64" l="1"/>
  <c r="CH2000" i="64"/>
  <c r="CI2000" i="64" l="1"/>
  <c r="CH2036" i="64"/>
  <c r="CI2036" i="64" l="1"/>
  <c r="CJ2000" i="64"/>
  <c r="CK2000" i="64" l="1"/>
  <c r="CL2000" i="64" s="1"/>
  <c r="CJ2036" i="64"/>
  <c r="CK2036" i="64" l="1"/>
  <c r="CL2036" i="64" s="1"/>
  <c r="P2000" i="64"/>
  <c r="P2036" i="64" l="1"/>
  <c r="B1714" i="64" l="1"/>
  <c r="J2595" i="64" l="1"/>
  <c r="K6" i="206"/>
  <c r="K28" i="206"/>
  <c r="K27" i="206"/>
  <c r="B1762" i="64"/>
  <c r="B2282" i="64"/>
  <c r="K8" i="206" l="1"/>
  <c r="K4" i="206"/>
  <c r="B1855" i="64"/>
  <c r="K1859" i="64" l="1"/>
  <c r="L1859" i="64"/>
  <c r="O1859" i="64"/>
  <c r="M1859" i="64"/>
  <c r="N1859" i="64"/>
  <c r="P1859" i="64"/>
  <c r="T1893" i="64"/>
  <c r="X1923" i="64" a="1"/>
  <c r="X1923" i="64" s="1"/>
  <c r="AF1923" i="64" a="1"/>
  <c r="AF1923" i="64" s="1"/>
  <c r="AN1923" i="64" a="1"/>
  <c r="AN1923" i="64" s="1"/>
  <c r="AV1923" i="64" a="1"/>
  <c r="AV1923" i="64" s="1"/>
  <c r="BD1923" i="64" a="1"/>
  <c r="BD1923" i="64" s="1"/>
  <c r="BL1923" i="64" a="1"/>
  <c r="BL1923" i="64" s="1"/>
  <c r="BR1923" i="64" a="1"/>
  <c r="BR1923" i="64" s="1"/>
  <c r="BT1923" i="64" a="1"/>
  <c r="BT1923" i="64" s="1"/>
  <c r="AA1923" i="64" a="1"/>
  <c r="AA1923" i="64" s="1"/>
  <c r="V1923" i="64" a="1"/>
  <c r="V1923" i="64" s="1"/>
  <c r="AD1923" i="64" a="1"/>
  <c r="AD1923" i="64" s="1"/>
  <c r="AL1923" i="64" a="1"/>
  <c r="AL1923" i="64" s="1"/>
  <c r="AT1923" i="64" a="1"/>
  <c r="AT1923" i="64" s="1"/>
  <c r="BB1923" i="64" a="1"/>
  <c r="BB1923" i="64" s="1"/>
  <c r="BJ1923" i="64" a="1"/>
  <c r="BJ1923" i="64" s="1"/>
  <c r="Y1923" i="64" a="1"/>
  <c r="Y1923" i="64" s="1"/>
  <c r="AG1923" i="64" a="1"/>
  <c r="AG1923" i="64" s="1"/>
  <c r="AO1923" i="64" a="1"/>
  <c r="AO1923" i="64" s="1"/>
  <c r="AW1923" i="64" a="1"/>
  <c r="AW1923" i="64" s="1"/>
  <c r="BE1923" i="64" a="1"/>
  <c r="BE1923" i="64" s="1"/>
  <c r="T1923" i="64" a="1"/>
  <c r="T1923" i="64" s="1"/>
  <c r="AB1923" i="64" a="1"/>
  <c r="AB1923" i="64" s="1"/>
  <c r="AJ1923" i="64" a="1"/>
  <c r="AJ1923" i="64" s="1"/>
  <c r="AR1923" i="64" a="1"/>
  <c r="AR1923" i="64" s="1"/>
  <c r="AZ1923" i="64" a="1"/>
  <c r="AZ1923" i="64" s="1"/>
  <c r="BH1923" i="64" a="1"/>
  <c r="BH1923" i="64" s="1"/>
  <c r="W1923" i="64" a="1"/>
  <c r="W1923" i="64" s="1"/>
  <c r="AE1923" i="64" a="1"/>
  <c r="AE1923" i="64" s="1"/>
  <c r="AM1923" i="64" a="1"/>
  <c r="AM1923" i="64" s="1"/>
  <c r="AU1923" i="64" a="1"/>
  <c r="AU1923" i="64" s="1"/>
  <c r="BC1923" i="64" a="1"/>
  <c r="BC1923" i="64" s="1"/>
  <c r="BK1923" i="64" a="1"/>
  <c r="BK1923" i="64" s="1"/>
  <c r="Z1923" i="64" a="1"/>
  <c r="Z1923" i="64" s="1"/>
  <c r="AH1923" i="64" a="1"/>
  <c r="AH1923" i="64" s="1"/>
  <c r="AP1923" i="64" a="1"/>
  <c r="AP1923" i="64" s="1"/>
  <c r="AX1923" i="64" a="1"/>
  <c r="AX1923" i="64" s="1"/>
  <c r="AS1923" i="64" a="1"/>
  <c r="AS1923" i="64" s="1"/>
  <c r="U1923" i="64" a="1"/>
  <c r="U1923" i="64" s="1"/>
  <c r="AI1923" i="64" a="1"/>
  <c r="AI1923" i="64" s="1"/>
  <c r="BI1923" i="64" a="1"/>
  <c r="BI1923" i="64" s="1"/>
  <c r="BN1923" i="64" a="1"/>
  <c r="BN1923" i="64" s="1"/>
  <c r="BQ1923" i="64" a="1"/>
  <c r="BQ1923" i="64" s="1"/>
  <c r="AK1923" i="64" a="1"/>
  <c r="AK1923" i="64" s="1"/>
  <c r="BV1923" i="64" a="1"/>
  <c r="BV1923" i="64" s="1"/>
  <c r="BY1923" i="64" a="1"/>
  <c r="BY1923" i="64" s="1"/>
  <c r="BO1923" i="64" a="1"/>
  <c r="BO1923" i="64" s="1"/>
  <c r="BS1923" i="64" a="1"/>
  <c r="BS1923" i="64" s="1"/>
  <c r="AC1923" i="64" a="1"/>
  <c r="AC1923" i="64" s="1"/>
  <c r="BF1923" i="64" a="1"/>
  <c r="BF1923" i="64" s="1"/>
  <c r="AY1923" i="64" a="1"/>
  <c r="AY1923" i="64" s="1"/>
  <c r="BW1923" i="64" a="1"/>
  <c r="BW1923" i="64" s="1"/>
  <c r="BZ1923" i="64" a="1"/>
  <c r="BZ1923" i="64" s="1"/>
  <c r="BG1923" i="64" a="1"/>
  <c r="BG1923" i="64" s="1"/>
  <c r="BP1923" i="64" a="1"/>
  <c r="BP1923" i="64" s="1"/>
  <c r="BA1923" i="64" a="1"/>
  <c r="BA1923" i="64" s="1"/>
  <c r="BX1923" i="64" a="1"/>
  <c r="BX1923" i="64" s="1"/>
  <c r="BM1923" i="64" a="1"/>
  <c r="BM1923" i="64" s="1"/>
  <c r="AQ1923" i="64" a="1"/>
  <c r="AQ1923" i="64" s="1"/>
  <c r="BU1923" i="64" a="1"/>
  <c r="BU1923" i="64" s="1"/>
  <c r="P1923" i="64" l="1"/>
  <c r="O1923" i="64"/>
  <c r="M1923" i="64"/>
  <c r="L1923" i="64"/>
  <c r="K1923" i="64"/>
  <c r="N1923" i="64"/>
  <c r="U1893" i="64"/>
  <c r="K2076" i="64" l="1"/>
  <c r="L2076" i="64"/>
  <c r="M2076" i="64"/>
  <c r="N2076" i="64"/>
  <c r="P2076" i="64"/>
  <c r="O2076" i="64"/>
  <c r="K2081" i="64"/>
  <c r="P2081" i="64"/>
  <c r="N2081" i="64"/>
  <c r="O2081" i="64"/>
  <c r="M2081" i="64"/>
  <c r="L2081" i="64"/>
  <c r="T1929" i="64"/>
  <c r="T1930" i="64" s="1"/>
  <c r="V1893" i="64"/>
  <c r="K2175" i="64" l="1"/>
  <c r="L2175" i="64"/>
  <c r="M2175" i="64"/>
  <c r="N2175" i="64"/>
  <c r="O2175" i="64"/>
  <c r="P2175" i="64"/>
  <c r="U1929" i="64"/>
  <c r="V1929" i="64" s="1"/>
  <c r="W1893" i="64"/>
  <c r="U1930" i="64" l="1"/>
  <c r="W1929" i="64"/>
  <c r="V1930" i="64"/>
  <c r="X1893" i="64"/>
  <c r="T2172" i="64"/>
  <c r="T2176" i="64" l="1"/>
  <c r="X1929" i="64"/>
  <c r="W1930" i="64"/>
  <c r="Y1893" i="64"/>
  <c r="T2181" i="64" l="1"/>
  <c r="U2172" i="64"/>
  <c r="U2176" i="64" s="1"/>
  <c r="V2172" i="64" s="1"/>
  <c r="T2177" i="64"/>
  <c r="Y1929" i="64"/>
  <c r="X1930" i="64"/>
  <c r="Z1893" i="64"/>
  <c r="U2181" i="64" l="1"/>
  <c r="U2177" i="64"/>
  <c r="V2176" i="64"/>
  <c r="Z1929" i="64"/>
  <c r="Y1930" i="64"/>
  <c r="AA1893" i="64"/>
  <c r="W2172" i="64" l="1"/>
  <c r="W2176" i="64" s="1"/>
  <c r="W2181" i="64" s="1"/>
  <c r="V2177" i="64"/>
  <c r="V2181" i="64"/>
  <c r="AA1929" i="64"/>
  <c r="Z1930" i="64"/>
  <c r="AB1893" i="64"/>
  <c r="W2177" i="64" l="1"/>
  <c r="X2172" i="64"/>
  <c r="X2176" i="64" s="1"/>
  <c r="AB1929" i="64"/>
  <c r="AA1930" i="64"/>
  <c r="AC1893" i="64"/>
  <c r="X2177" i="64" l="1"/>
  <c r="Y2172" i="64"/>
  <c r="Y2176" i="64" s="1"/>
  <c r="Y2181" i="64" s="1"/>
  <c r="X2181" i="64"/>
  <c r="AC1929" i="64"/>
  <c r="AB1930" i="64"/>
  <c r="AD1893" i="64"/>
  <c r="K1893" i="64" s="1"/>
  <c r="Z2172" i="64" l="1"/>
  <c r="Z2176" i="64" s="1"/>
  <c r="AA2172" i="64" s="1"/>
  <c r="AA2176" i="64" s="1"/>
  <c r="Y2177" i="64"/>
  <c r="AD1929" i="64"/>
  <c r="K1929" i="64" s="1"/>
  <c r="AC1930" i="64"/>
  <c r="AE1893" i="64"/>
  <c r="Z2177" i="64" l="1"/>
  <c r="Z2181" i="64"/>
  <c r="AE1929" i="64"/>
  <c r="AD1930" i="64"/>
  <c r="K1930" i="64" s="1"/>
  <c r="AB2172" i="64"/>
  <c r="AB2176" i="64" s="1"/>
  <c r="AA2181" i="64"/>
  <c r="AA2177" i="64"/>
  <c r="AF1893" i="64"/>
  <c r="AF1929" i="64" l="1"/>
  <c r="AE1930" i="64"/>
  <c r="AC2172" i="64"/>
  <c r="AC2176" i="64" s="1"/>
  <c r="AB2177" i="64"/>
  <c r="AB2181" i="64"/>
  <c r="AG1893" i="64"/>
  <c r="AG1929" i="64" l="1"/>
  <c r="AF1930" i="64"/>
  <c r="AH1893" i="64"/>
  <c r="AD2172" i="64"/>
  <c r="AC2177" i="64"/>
  <c r="AC2181" i="64"/>
  <c r="AH1929" i="64" l="1"/>
  <c r="AG1930" i="64"/>
  <c r="AD2176" i="64"/>
  <c r="K2176" i="64" s="1"/>
  <c r="AI1893" i="64"/>
  <c r="AI1929" i="64" l="1"/>
  <c r="AH1930" i="64"/>
  <c r="AE2172" i="64"/>
  <c r="AD2181" i="64"/>
  <c r="AD2177" i="64"/>
  <c r="AJ1893" i="64"/>
  <c r="AE2176" i="64" l="1"/>
  <c r="AF2172" i="64" s="1"/>
  <c r="AF2176" i="64" s="1"/>
  <c r="AJ1929" i="64"/>
  <c r="AI1930" i="64"/>
  <c r="AK1893" i="64"/>
  <c r="AE2181" i="64" l="1"/>
  <c r="AE2177" i="64"/>
  <c r="AK1929" i="64"/>
  <c r="AJ1930" i="64"/>
  <c r="AG2172" i="64"/>
  <c r="AF2181" i="64"/>
  <c r="AF2177" i="64"/>
  <c r="AL1893" i="64"/>
  <c r="AG2176" i="64" l="1"/>
  <c r="AG2177" i="64" s="1"/>
  <c r="AL1929" i="64"/>
  <c r="AK1930" i="64"/>
  <c r="AM1893" i="64"/>
  <c r="AH2172" i="64" l="1"/>
  <c r="AH2176" i="64" s="1"/>
  <c r="AH2181" i="64" s="1"/>
  <c r="AG2181" i="64"/>
  <c r="AM1929" i="64"/>
  <c r="AL1930" i="64"/>
  <c r="AN1893" i="64"/>
  <c r="AH2177" i="64" l="1"/>
  <c r="AI2172" i="64"/>
  <c r="AI2176" i="64" s="1"/>
  <c r="AI2177" i="64" s="1"/>
  <c r="AN1929" i="64"/>
  <c r="AM1930" i="64"/>
  <c r="AO1893" i="64"/>
  <c r="AI2181" i="64" l="1"/>
  <c r="AJ2172" i="64"/>
  <c r="AJ2176" i="64" s="1"/>
  <c r="AJ2177" i="64" s="1"/>
  <c r="AO1929" i="64"/>
  <c r="AN1930" i="64"/>
  <c r="AP1893" i="64"/>
  <c r="L1893" i="64" s="1"/>
  <c r="AK2172" i="64" l="1"/>
  <c r="AK2176" i="64" s="1"/>
  <c r="AL2172" i="64" s="1"/>
  <c r="AL2176" i="64" s="1"/>
  <c r="AJ2181" i="64"/>
  <c r="AP1929" i="64"/>
  <c r="L1929" i="64" s="1"/>
  <c r="AO1930" i="64"/>
  <c r="AQ1893" i="64"/>
  <c r="AK2177" i="64" l="1"/>
  <c r="AK2181" i="64"/>
  <c r="AQ1929" i="64"/>
  <c r="AP1930" i="64"/>
  <c r="L1930" i="64" s="1"/>
  <c r="AL2181" i="64"/>
  <c r="AM2172" i="64"/>
  <c r="AM2176" i="64" s="1"/>
  <c r="AM2177" i="64" s="1"/>
  <c r="AL2177" i="64"/>
  <c r="AR1893" i="64"/>
  <c r="AR1929" i="64" l="1"/>
  <c r="AQ1930" i="64"/>
  <c r="AM2181" i="64"/>
  <c r="AN2172" i="64"/>
  <c r="AN2176" i="64" s="1"/>
  <c r="AS1893" i="64"/>
  <c r="AS1929" i="64" l="1"/>
  <c r="AR1930" i="64"/>
  <c r="AN2181" i="64"/>
  <c r="AN2177" i="64"/>
  <c r="AO2172" i="64"/>
  <c r="AO2176" i="64" s="1"/>
  <c r="AT1893" i="64"/>
  <c r="AT1929" i="64" l="1"/>
  <c r="AS1930" i="64"/>
  <c r="AO2177" i="64"/>
  <c r="AO2181" i="64"/>
  <c r="AP2172" i="64"/>
  <c r="AP2176" i="64" s="1"/>
  <c r="L2176" i="64" s="1"/>
  <c r="AU1893" i="64"/>
  <c r="AU1929" i="64" l="1"/>
  <c r="AT1930" i="64"/>
  <c r="AQ2172" i="64"/>
  <c r="AP2177" i="64"/>
  <c r="AP2181" i="64"/>
  <c r="AV1893" i="64"/>
  <c r="AQ2176" i="64" l="1"/>
  <c r="AR2172" i="64" s="1"/>
  <c r="AR2176" i="64" s="1"/>
  <c r="AV1929" i="64"/>
  <c r="AU1930" i="64"/>
  <c r="AW1893" i="64"/>
  <c r="AQ2181" i="64" l="1"/>
  <c r="AQ2177" i="64"/>
  <c r="AW1929" i="64"/>
  <c r="AV1930" i="64"/>
  <c r="AR2181" i="64"/>
  <c r="AR2177" i="64"/>
  <c r="AS2172" i="64"/>
  <c r="AX1893" i="64"/>
  <c r="AS2176" i="64" l="1"/>
  <c r="AT2172" i="64" s="1"/>
  <c r="AT2176" i="64" s="1"/>
  <c r="AX1929" i="64"/>
  <c r="AW1930" i="64"/>
  <c r="AY1893" i="64"/>
  <c r="AS2181" i="64" l="1"/>
  <c r="AS2177" i="64"/>
  <c r="AY1929" i="64"/>
  <c r="AX1930" i="64"/>
  <c r="AT2181" i="64"/>
  <c r="AU2172" i="64"/>
  <c r="AT2177" i="64"/>
  <c r="AZ1893" i="64"/>
  <c r="AU2176" i="64" l="1"/>
  <c r="AV2172" i="64" s="1"/>
  <c r="AV2176" i="64" s="1"/>
  <c r="AZ1929" i="64"/>
  <c r="AY1930" i="64"/>
  <c r="BA1893" i="64"/>
  <c r="AU2181" i="64" l="1"/>
  <c r="AU2177" i="64"/>
  <c r="BA1929" i="64"/>
  <c r="AZ1930" i="64"/>
  <c r="AV2181" i="64"/>
  <c r="AV2177" i="64"/>
  <c r="AW2172" i="64"/>
  <c r="BB1893" i="64"/>
  <c r="M1893" i="64" s="1"/>
  <c r="AW2176" i="64" l="1"/>
  <c r="AW2181" i="64" s="1"/>
  <c r="BB1929" i="64"/>
  <c r="M1929" i="64" s="1"/>
  <c r="BA1930" i="64"/>
  <c r="BC1893" i="64"/>
  <c r="AW2177" i="64" l="1"/>
  <c r="AX2172" i="64"/>
  <c r="AX2176" i="64" s="1"/>
  <c r="AX2177" i="64" s="1"/>
  <c r="BC1929" i="64"/>
  <c r="BB1930" i="64"/>
  <c r="M1930" i="64" s="1"/>
  <c r="BD1893" i="64"/>
  <c r="AY2172" i="64" l="1"/>
  <c r="AY2176" i="64" s="1"/>
  <c r="AZ2172" i="64" s="1"/>
  <c r="AZ2176" i="64" s="1"/>
  <c r="AX2181" i="64"/>
  <c r="BD1929" i="64"/>
  <c r="BC1930" i="64"/>
  <c r="BE1893" i="64"/>
  <c r="AY2177" i="64" l="1"/>
  <c r="AY2181" i="64"/>
  <c r="BE1929" i="64"/>
  <c r="BD1930" i="64"/>
  <c r="AZ2181" i="64"/>
  <c r="AZ2177" i="64"/>
  <c r="BA2172" i="64"/>
  <c r="BA2176" i="64" s="1"/>
  <c r="BF1893" i="64"/>
  <c r="BF1929" i="64" l="1"/>
  <c r="BE1930" i="64"/>
  <c r="BA2181" i="64"/>
  <c r="BB2172" i="64"/>
  <c r="BB2176" i="64" s="1"/>
  <c r="M2176" i="64" s="1"/>
  <c r="BA2177" i="64"/>
  <c r="BG1893" i="64"/>
  <c r="BG1929" i="64" l="1"/>
  <c r="BF1930" i="64"/>
  <c r="BB2177" i="64"/>
  <c r="BC2172" i="64"/>
  <c r="BB2181" i="64"/>
  <c r="BH1893" i="64"/>
  <c r="BC2176" i="64" l="1"/>
  <c r="BC2181" i="64" s="1"/>
  <c r="BH1929" i="64"/>
  <c r="BG1930" i="64"/>
  <c r="BI1893" i="64"/>
  <c r="BD2172" i="64" l="1"/>
  <c r="BD2176" i="64" s="1"/>
  <c r="BD2177" i="64" s="1"/>
  <c r="BC2177" i="64"/>
  <c r="BI1929" i="64"/>
  <c r="BH1930" i="64"/>
  <c r="BJ1893" i="64"/>
  <c r="BE2172" i="64" l="1"/>
  <c r="BE2176" i="64" s="1"/>
  <c r="BD2181" i="64"/>
  <c r="BJ1929" i="64"/>
  <c r="BI1930" i="64"/>
  <c r="BK1893" i="64"/>
  <c r="BF2172" i="64" l="1"/>
  <c r="BF2176" i="64" s="1"/>
  <c r="BF2177" i="64" s="1"/>
  <c r="BE2181" i="64"/>
  <c r="BE2177" i="64"/>
  <c r="BK1929" i="64"/>
  <c r="BJ1930" i="64"/>
  <c r="BL1893" i="64"/>
  <c r="BF2181" i="64" l="1"/>
  <c r="BG2172" i="64"/>
  <c r="BG2176" i="64" s="1"/>
  <c r="BL1929" i="64"/>
  <c r="BK1930" i="64"/>
  <c r="BM1893" i="64"/>
  <c r="BG2181" i="64" l="1"/>
  <c r="BH2172" i="64"/>
  <c r="BH2176" i="64" s="1"/>
  <c r="BH2181" i="64" s="1"/>
  <c r="BG2177" i="64"/>
  <c r="BM1929" i="64"/>
  <c r="BL1930" i="64"/>
  <c r="BN1893" i="64"/>
  <c r="N1893" i="64" s="1"/>
  <c r="BI2172" i="64" l="1"/>
  <c r="BI2176" i="64" s="1"/>
  <c r="BJ2172" i="64" s="1"/>
  <c r="BJ2176" i="64" s="1"/>
  <c r="BH2177" i="64"/>
  <c r="BN1929" i="64"/>
  <c r="N1929" i="64" s="1"/>
  <c r="BM1930" i="64"/>
  <c r="BO1893" i="64"/>
  <c r="BI2177" i="64" l="1"/>
  <c r="BI2181" i="64"/>
  <c r="BO1929" i="64"/>
  <c r="BN1930" i="64"/>
  <c r="N1930" i="64" s="1"/>
  <c r="BK2172" i="64"/>
  <c r="BJ2177" i="64"/>
  <c r="BJ2181" i="64"/>
  <c r="BP1893" i="64"/>
  <c r="BK2176" i="64" l="1"/>
  <c r="BK2177" i="64" s="1"/>
  <c r="BP1929" i="64"/>
  <c r="BO1930" i="64"/>
  <c r="BQ1893" i="64"/>
  <c r="BL2172" i="64" l="1"/>
  <c r="BL2176" i="64" s="1"/>
  <c r="BM2172" i="64" s="1"/>
  <c r="BM2176" i="64" s="1"/>
  <c r="BK2181" i="64"/>
  <c r="BQ1929" i="64"/>
  <c r="BP1930" i="64"/>
  <c r="BR1893" i="64"/>
  <c r="BL2181" i="64" l="1"/>
  <c r="BL2177" i="64"/>
  <c r="BR1929" i="64"/>
  <c r="BQ1930" i="64"/>
  <c r="BM2181" i="64"/>
  <c r="BN2172" i="64"/>
  <c r="BN2176" i="64" s="1"/>
  <c r="N2176" i="64" s="1"/>
  <c r="BM2177" i="64"/>
  <c r="BS1893" i="64"/>
  <c r="BS1929" i="64" l="1"/>
  <c r="BR1930" i="64"/>
  <c r="BN2181" i="64"/>
  <c r="BO2172" i="64"/>
  <c r="BN2177" i="64"/>
  <c r="BT1893" i="64"/>
  <c r="BO2176" i="64" l="1"/>
  <c r="BO2177" i="64" s="1"/>
  <c r="BT1929" i="64"/>
  <c r="BS1930" i="64"/>
  <c r="BU1893" i="64"/>
  <c r="BP2172" i="64" l="1"/>
  <c r="BP2176" i="64" s="1"/>
  <c r="BQ2172" i="64" s="1"/>
  <c r="BO2181" i="64"/>
  <c r="BU1929" i="64"/>
  <c r="BT1930" i="64"/>
  <c r="BV1893" i="64"/>
  <c r="BP2177" i="64" l="1"/>
  <c r="BP2181" i="64"/>
  <c r="BQ2176" i="64"/>
  <c r="BQ2181" i="64" s="1"/>
  <c r="BV1929" i="64"/>
  <c r="BU1930" i="64"/>
  <c r="BW1893" i="64"/>
  <c r="BR2172" i="64" l="1"/>
  <c r="BR2176" i="64" s="1"/>
  <c r="BR2181" i="64" s="1"/>
  <c r="BQ2177" i="64"/>
  <c r="BW1929" i="64"/>
  <c r="BV1930" i="64"/>
  <c r="BX1893" i="64"/>
  <c r="BR2177" i="64" l="1"/>
  <c r="BS2172" i="64"/>
  <c r="BS2176" i="64" s="1"/>
  <c r="BX1929" i="64"/>
  <c r="BW1930" i="64"/>
  <c r="BY1893" i="64"/>
  <c r="BS2181" i="64" l="1"/>
  <c r="BS2177" i="64"/>
  <c r="BT2172" i="64"/>
  <c r="BT2176" i="64" s="1"/>
  <c r="BU2172" i="64" s="1"/>
  <c r="BY1929" i="64"/>
  <c r="BX1930" i="64"/>
  <c r="BZ1893" i="64"/>
  <c r="O1893" i="64" s="1"/>
  <c r="BT2181" i="64" l="1"/>
  <c r="BT2177" i="64"/>
  <c r="BU2176" i="64"/>
  <c r="BU2177" i="64" s="1"/>
  <c r="BZ1929" i="64"/>
  <c r="O1929" i="64" s="1"/>
  <c r="BY1930" i="64"/>
  <c r="CA1893" i="64"/>
  <c r="BU2181" i="64" l="1"/>
  <c r="BV2172" i="64"/>
  <c r="BV2176" i="64" s="1"/>
  <c r="BV2181" i="64" s="1"/>
  <c r="CA1929" i="64"/>
  <c r="BZ1930" i="64"/>
  <c r="O1930" i="64" s="1"/>
  <c r="CB1893" i="64"/>
  <c r="BW2172" i="64" l="1"/>
  <c r="BW2176" i="64" s="1"/>
  <c r="BV2177" i="64"/>
  <c r="CB1929" i="64"/>
  <c r="CA1930" i="64"/>
  <c r="CC1893" i="64"/>
  <c r="BW2177" i="64" l="1"/>
  <c r="BW2181" i="64"/>
  <c r="BX2172" i="64"/>
  <c r="BX2176" i="64" s="1"/>
  <c r="BX2177" i="64" s="1"/>
  <c r="CC1929" i="64"/>
  <c r="CB1930" i="64"/>
  <c r="CD1893" i="64"/>
  <c r="BY2172" i="64" l="1"/>
  <c r="BY2176" i="64" s="1"/>
  <c r="BY2177" i="64" s="1"/>
  <c r="BX2181" i="64"/>
  <c r="CD1929" i="64"/>
  <c r="CC1930" i="64"/>
  <c r="CE1893" i="64"/>
  <c r="BZ2172" i="64" l="1"/>
  <c r="BZ2176" i="64" s="1"/>
  <c r="BY2181" i="64"/>
  <c r="CE1929" i="64"/>
  <c r="CD1930" i="64"/>
  <c r="CF1893" i="64"/>
  <c r="BZ2177" i="64" l="1"/>
  <c r="O2176" i="64"/>
  <c r="CA2172" i="64"/>
  <c r="CA2176" i="64" s="1"/>
  <c r="BZ2181" i="64"/>
  <c r="CF1929" i="64"/>
  <c r="CE1930" i="64"/>
  <c r="CG1893" i="64"/>
  <c r="CA2177" i="64" l="1"/>
  <c r="CB2172" i="64"/>
  <c r="CB2176" i="64" s="1"/>
  <c r="CC2172" i="64" s="1"/>
  <c r="CA2181" i="64"/>
  <c r="CG1929" i="64"/>
  <c r="CF1930" i="64"/>
  <c r="CH1893" i="64"/>
  <c r="CB2177" i="64" l="1"/>
  <c r="CB2181" i="64"/>
  <c r="CC2176" i="64"/>
  <c r="CC2177" i="64" s="1"/>
  <c r="CH1929" i="64"/>
  <c r="CG1930" i="64"/>
  <c r="CI1893" i="64"/>
  <c r="CD2172" i="64" l="1"/>
  <c r="CD2176" i="64" s="1"/>
  <c r="CD2177" i="64" s="1"/>
  <c r="CC2181" i="64"/>
  <c r="CI1929" i="64"/>
  <c r="CH1930" i="64"/>
  <c r="CJ1893" i="64"/>
  <c r="CD2181" i="64" l="1"/>
  <c r="CE2172" i="64"/>
  <c r="CE2176" i="64" s="1"/>
  <c r="CE2177" i="64" s="1"/>
  <c r="CJ1929" i="64"/>
  <c r="CI1930" i="64"/>
  <c r="CK1893" i="64"/>
  <c r="CL1893" i="64" s="1"/>
  <c r="CE2181" i="64" l="1"/>
  <c r="CF2172" i="64"/>
  <c r="CF2176" i="64" s="1"/>
  <c r="CF2177" i="64" s="1"/>
  <c r="CK1929" i="64"/>
  <c r="CL1929" i="64" s="1"/>
  <c r="CL1930" i="64" s="1"/>
  <c r="CJ1930" i="64"/>
  <c r="P1893" i="64"/>
  <c r="CF2181" i="64" l="1"/>
  <c r="CG2172" i="64"/>
  <c r="CG2176" i="64" s="1"/>
  <c r="P1929" i="64"/>
  <c r="CK1930" i="64"/>
  <c r="CH2172" i="64" l="1"/>
  <c r="CH2176" i="64" s="1"/>
  <c r="CI2172" i="64" s="1"/>
  <c r="CG2177" i="64"/>
  <c r="CG2181" i="64"/>
  <c r="P1930" i="64" l="1"/>
  <c r="CH2181" i="64"/>
  <c r="CH2177" i="64"/>
  <c r="CI2176" i="64"/>
  <c r="CJ2172" i="64" s="1"/>
  <c r="CJ2176" i="64" s="1"/>
  <c r="CI2181" i="64" l="1"/>
  <c r="CI2177" i="64"/>
  <c r="CJ2177" i="64"/>
  <c r="CK2172" i="64"/>
  <c r="CK2176" i="64" s="1"/>
  <c r="CL2172" i="64" s="1"/>
  <c r="CL2176" i="64" s="1"/>
  <c r="CJ2181" i="64"/>
  <c r="CL2177" i="64" l="1"/>
  <c r="CL2181" i="64"/>
  <c r="CK2181" i="64"/>
  <c r="CK2177" i="64"/>
  <c r="P2176" i="64"/>
  <c r="K2172" i="64" l="1"/>
  <c r="L2172" i="64" l="1"/>
  <c r="M2172" i="64" l="1"/>
  <c r="N2172" i="64" l="1"/>
  <c r="O2172" i="64" l="1"/>
  <c r="P2172" i="64" l="1"/>
  <c r="K2177" i="64" l="1"/>
  <c r="L2177" i="64"/>
  <c r="M2177" i="64"/>
  <c r="N2177" i="64"/>
  <c r="O2177" i="64"/>
  <c r="P2177" i="64" l="1"/>
  <c r="K2181" i="64" l="1"/>
  <c r="L2181" i="64"/>
  <c r="M2181" i="64"/>
  <c r="N2181" i="64"/>
  <c r="O2181" i="64"/>
  <c r="P2181" i="64"/>
  <c r="K2286" i="64" l="1"/>
  <c r="L2286" i="64"/>
  <c r="P2286" i="64"/>
  <c r="M2286" i="64"/>
  <c r="N2286" i="64"/>
  <c r="O2286" i="64"/>
  <c r="L73" i="861" l="1"/>
  <c r="M73" i="861"/>
  <c r="N73" i="861"/>
  <c r="O73" i="861"/>
  <c r="P73" i="861"/>
  <c r="P97" i="861" l="1"/>
  <c r="N97" i="861"/>
  <c r="L97" i="861"/>
  <c r="K24" i="861"/>
  <c r="O101" i="861"/>
  <c r="M101" i="861"/>
  <c r="O43" i="861"/>
  <c r="M43" i="861"/>
  <c r="O97" i="861"/>
  <c r="M97" i="861"/>
  <c r="K97" i="861"/>
  <c r="L43" i="861"/>
  <c r="L24" i="861"/>
  <c r="P24" i="861"/>
  <c r="N24" i="861"/>
  <c r="P101" i="861"/>
  <c r="N101" i="861"/>
  <c r="L101" i="861"/>
  <c r="P43" i="861"/>
  <c r="N43" i="861"/>
  <c r="CH3054" i="64"/>
  <c r="BZ3054" i="64"/>
  <c r="BR3054" i="64"/>
  <c r="BJ3054" i="64"/>
  <c r="BB3054" i="64"/>
  <c r="AT3054" i="64"/>
  <c r="AL3054" i="64"/>
  <c r="AD3054" i="64"/>
  <c r="V3054" i="64"/>
  <c r="CG3054" i="64"/>
  <c r="BY3054" i="64"/>
  <c r="BQ3054" i="64"/>
  <c r="BI3054" i="64"/>
  <c r="BA3054" i="64"/>
  <c r="AS3054" i="64"/>
  <c r="AK3054" i="64"/>
  <c r="AC3054" i="64"/>
  <c r="U3054" i="64"/>
  <c r="CF3054" i="64"/>
  <c r="BX3054" i="64"/>
  <c r="BP3054" i="64"/>
  <c r="BH3054" i="64"/>
  <c r="AZ3054" i="64"/>
  <c r="AR3054" i="64"/>
  <c r="AJ3054" i="64"/>
  <c r="AB3054" i="64"/>
  <c r="T3054" i="64"/>
  <c r="CE3054" i="64"/>
  <c r="BW3054" i="64"/>
  <c r="BO3054" i="64"/>
  <c r="BG3054" i="64"/>
  <c r="AY3054" i="64"/>
  <c r="AQ3054" i="64"/>
  <c r="AI3054" i="64"/>
  <c r="AA3054" i="64"/>
  <c r="CD3054" i="64"/>
  <c r="BV3054" i="64"/>
  <c r="BN3054" i="64"/>
  <c r="BF3054" i="64"/>
  <c r="AX3054" i="64"/>
  <c r="AP3054" i="64"/>
  <c r="AH3054" i="64"/>
  <c r="Z3054" i="64"/>
  <c r="CK3054" i="64"/>
  <c r="CC3054" i="64"/>
  <c r="BU3054" i="64"/>
  <c r="BM3054" i="64"/>
  <c r="BE3054" i="64"/>
  <c r="AW3054" i="64"/>
  <c r="AO3054" i="64"/>
  <c r="AG3054" i="64"/>
  <c r="Y3054" i="64"/>
  <c r="O24" i="861"/>
  <c r="CJ3054" i="64"/>
  <c r="CB3054" i="64"/>
  <c r="BT3054" i="64"/>
  <c r="BL3054" i="64"/>
  <c r="BD3054" i="64"/>
  <c r="AV3054" i="64"/>
  <c r="AN3054" i="64"/>
  <c r="AF3054" i="64"/>
  <c r="X3054" i="64"/>
  <c r="CI3054" i="64"/>
  <c r="CA3054" i="64"/>
  <c r="BS3054" i="64"/>
  <c r="BK3054" i="64"/>
  <c r="BC3054" i="64"/>
  <c r="AU3054" i="64"/>
  <c r="AM3054" i="64"/>
  <c r="AE3054" i="64"/>
  <c r="W3054" i="64"/>
  <c r="M24" i="861"/>
  <c r="N3054" i="64" l="1"/>
  <c r="P3054" i="64"/>
  <c r="L3054" i="64"/>
  <c r="K3054" i="64"/>
  <c r="O3054" i="64"/>
  <c r="T3058" i="64"/>
  <c r="T3060" i="64" s="1"/>
  <c r="M3054" i="64"/>
  <c r="U3058" i="64" l="1"/>
  <c r="V3058" i="64" l="1"/>
  <c r="U3060" i="64"/>
  <c r="V3060" i="64" l="1"/>
  <c r="W3058" i="64"/>
  <c r="W3060" i="64" s="1"/>
  <c r="X3058" i="64" l="1"/>
  <c r="X3060" i="64" s="1"/>
  <c r="Y3058" i="64" l="1"/>
  <c r="K43" i="861" l="1"/>
  <c r="Z3058" i="64"/>
  <c r="Z3060" i="64" s="1"/>
  <c r="Y3060" i="64"/>
  <c r="AA3058" i="64" l="1"/>
  <c r="AB3058" i="64" l="1"/>
  <c r="AB3060" i="64" s="1"/>
  <c r="AA3060" i="64"/>
  <c r="AC3058" i="64" l="1"/>
  <c r="AD3058" i="64" l="1"/>
  <c r="K3058" i="64" s="1"/>
  <c r="AC3060" i="64"/>
  <c r="AE3058" i="64" l="1"/>
  <c r="AD3060" i="64"/>
  <c r="AF3058" i="64" l="1"/>
  <c r="AE3060" i="64"/>
  <c r="AG3058" i="64" l="1"/>
  <c r="AG3060" i="64" s="1"/>
  <c r="AF3060" i="64"/>
  <c r="AH3058" i="64" l="1"/>
  <c r="AI3058" i="64" l="1"/>
  <c r="AI3060" i="64" s="1"/>
  <c r="AH3060" i="64"/>
  <c r="AJ3058" i="64" l="1"/>
  <c r="AK3058" i="64" l="1"/>
  <c r="AJ3060" i="64"/>
  <c r="AL3058" i="64" l="1"/>
  <c r="AK3060" i="64"/>
  <c r="AM3058" i="64" l="1"/>
  <c r="AL3060" i="64"/>
  <c r="AN3058" i="64" l="1"/>
  <c r="AN3060" i="64" s="1"/>
  <c r="AM3060" i="64"/>
  <c r="AO3058" i="64" l="1"/>
  <c r="AP3058" i="64" l="1"/>
  <c r="AO3060" i="64"/>
  <c r="AP3060" i="64" l="1"/>
  <c r="L3058" i="64"/>
  <c r="AQ3058" i="64"/>
  <c r="AR3058" i="64" l="1"/>
  <c r="AQ3060" i="64"/>
  <c r="AS3058" i="64" l="1"/>
  <c r="AR3060" i="64"/>
  <c r="AT3058" i="64" l="1"/>
  <c r="AS3060" i="64"/>
  <c r="AU3058" i="64" l="1"/>
  <c r="AT3060" i="64"/>
  <c r="AV3058" i="64" l="1"/>
  <c r="AV3060" i="64" s="1"/>
  <c r="AU3060" i="64"/>
  <c r="AW3058" i="64" l="1"/>
  <c r="AX3058" i="64" l="1"/>
  <c r="AW3060" i="64"/>
  <c r="AY3058" i="64" l="1"/>
  <c r="AX3060" i="64"/>
  <c r="AZ3058" i="64" l="1"/>
  <c r="AY3060" i="64"/>
  <c r="BA3058" i="64" l="1"/>
  <c r="AZ3060" i="64"/>
  <c r="BB3058" i="64" l="1"/>
  <c r="BA3060" i="64"/>
  <c r="BB3060" i="64" l="1"/>
  <c r="M3058" i="64"/>
  <c r="BC3058" i="64"/>
  <c r="BD3058" i="64" l="1"/>
  <c r="BC3060" i="64"/>
  <c r="BE3058" i="64" l="1"/>
  <c r="BD3060" i="64"/>
  <c r="BF3058" i="64" l="1"/>
  <c r="BF3060" i="64" s="1"/>
  <c r="BE3060" i="64"/>
  <c r="BG3058" i="64" l="1"/>
  <c r="BH3058" i="64" l="1"/>
  <c r="BG3060" i="64"/>
  <c r="BI3058" i="64" l="1"/>
  <c r="BH3060" i="64"/>
  <c r="BJ3058" i="64" l="1"/>
  <c r="BI3060" i="64"/>
  <c r="BK3058" i="64" l="1"/>
  <c r="BJ3060" i="64"/>
  <c r="BL3058" i="64" l="1"/>
  <c r="BK3060" i="64"/>
  <c r="BM3058" i="64" l="1"/>
  <c r="BL3060" i="64"/>
  <c r="BN3058" i="64" l="1"/>
  <c r="BM3060" i="64"/>
  <c r="BN3060" i="64" l="1"/>
  <c r="N3058" i="64"/>
  <c r="BO3058" i="64"/>
  <c r="BO3060" i="64" s="1"/>
  <c r="BP3058" i="64" l="1"/>
  <c r="BP3060" i="64" s="1"/>
  <c r="BQ3058" i="64" l="1"/>
  <c r="BR3058" i="64" l="1"/>
  <c r="BQ3060" i="64"/>
  <c r="BS3058" i="64" l="1"/>
  <c r="BS3060" i="64" s="1"/>
  <c r="BR3060" i="64"/>
  <c r="BT3058" i="64" l="1"/>
  <c r="BT3060" i="64" s="1"/>
  <c r="BU3058" i="64" l="1"/>
  <c r="BV3058" i="64" l="1"/>
  <c r="BU3060" i="64"/>
  <c r="BW3058" i="64" l="1"/>
  <c r="BV3060" i="64"/>
  <c r="BX3058" i="64" l="1"/>
  <c r="BW3060" i="64"/>
  <c r="BY3058" i="64" l="1"/>
  <c r="BY3060" i="64" s="1"/>
  <c r="BX3060" i="64"/>
  <c r="BZ3058" i="64" l="1"/>
  <c r="O3058" i="64" s="1"/>
  <c r="CA3058" i="64" l="1"/>
  <c r="CA3060" i="64" s="1"/>
  <c r="BZ3060" i="64"/>
  <c r="CB3058" i="64" l="1"/>
  <c r="CC3058" i="64" l="1"/>
  <c r="CB3060" i="64"/>
  <c r="CD3058" i="64" l="1"/>
  <c r="CC3060" i="64"/>
  <c r="CE3058" i="64" l="1"/>
  <c r="CE3060" i="64" s="1"/>
  <c r="CD3060" i="64"/>
  <c r="CF3058" i="64" l="1"/>
  <c r="CG3058" i="64" l="1"/>
  <c r="CF3060" i="64"/>
  <c r="CH3058" i="64" l="1"/>
  <c r="CG3060" i="64"/>
  <c r="CI3058" i="64" l="1"/>
  <c r="CH3060" i="64"/>
  <c r="CJ3058" i="64" l="1"/>
  <c r="CI3060" i="64"/>
  <c r="CK3058" i="64" l="1"/>
  <c r="CJ3060" i="64"/>
  <c r="CK3060" i="64" l="1"/>
  <c r="CL3058" i="64"/>
  <c r="CL3060" i="64" s="1"/>
  <c r="P3058" i="64" l="1"/>
  <c r="K3060" i="64"/>
  <c r="L3060" i="64"/>
  <c r="M3060" i="64"/>
  <c r="N3060" i="64"/>
  <c r="O3060" i="64"/>
  <c r="P3060" i="64"/>
  <c r="B958" i="64" l="1"/>
  <c r="B960" i="64"/>
  <c r="B965" i="64"/>
  <c r="B975" i="64" s="1"/>
  <c r="B966" i="64"/>
  <c r="B969" i="64"/>
  <c r="B970" i="64"/>
  <c r="B973" i="64"/>
  <c r="B974" i="64"/>
  <c r="R22" i="864" l="1"/>
  <c r="S22" i="864" s="1"/>
  <c r="T22" i="864" l="1"/>
  <c r="T78" i="861" s="1"/>
  <c r="S78" i="861"/>
  <c r="U22" i="864" l="1"/>
  <c r="U78" i="861" s="1"/>
  <c r="V22" i="864" l="1"/>
  <c r="V78" i="861" s="1"/>
  <c r="W22" i="864" l="1"/>
  <c r="W78" i="861" s="1"/>
  <c r="X22" i="864" l="1"/>
  <c r="X78" i="861" s="1"/>
  <c r="Y22" i="864" l="1"/>
  <c r="Y78" i="861" s="1"/>
  <c r="Z22" i="864" l="1"/>
  <c r="Z78" i="861" s="1"/>
  <c r="AA22" i="864" l="1"/>
  <c r="AA78" i="861" s="1"/>
  <c r="AB22" i="864" l="1"/>
  <c r="AB78" i="861" s="1"/>
  <c r="AC22" i="864" l="1"/>
  <c r="AC78" i="861" s="1"/>
  <c r="AD22" i="864" l="1"/>
  <c r="AD78" i="861" s="1"/>
  <c r="AE22" i="864" l="1"/>
  <c r="AE78" i="861" s="1"/>
  <c r="K22" i="864"/>
  <c r="K78" i="861" s="1"/>
  <c r="AF22" i="864" l="1"/>
  <c r="AF78" i="861" s="1"/>
  <c r="AG22" i="864" l="1"/>
  <c r="AG78" i="861" s="1"/>
  <c r="AH22" i="864" l="1"/>
  <c r="AH78" i="861" s="1"/>
  <c r="AI22" i="864" l="1"/>
  <c r="AI78" i="861" s="1"/>
  <c r="AJ22" i="864" l="1"/>
  <c r="AJ78" i="861" s="1"/>
  <c r="AK22" i="864" l="1"/>
  <c r="AK78" i="861" s="1"/>
  <c r="AL22" i="864" l="1"/>
  <c r="AL78" i="861" s="1"/>
  <c r="AM22" i="864" l="1"/>
  <c r="AM78" i="861" s="1"/>
  <c r="AN22" i="864" l="1"/>
  <c r="AN78" i="861" s="1"/>
  <c r="AO22" i="864" l="1"/>
  <c r="AO78" i="861" s="1"/>
  <c r="AP22" i="864" l="1"/>
  <c r="AP78" i="861" s="1"/>
  <c r="AQ22" i="864" l="1"/>
  <c r="AQ78" i="861" s="1"/>
  <c r="L22" i="864"/>
  <c r="L78" i="861" s="1"/>
  <c r="AR22" i="864" l="1"/>
  <c r="AR78" i="861" s="1"/>
  <c r="AS22" i="864" l="1"/>
  <c r="AS78" i="861" s="1"/>
  <c r="AT22" i="864" l="1"/>
  <c r="AT78" i="861" s="1"/>
  <c r="AU22" i="864" l="1"/>
  <c r="AU78" i="861" s="1"/>
  <c r="AV22" i="864" l="1"/>
  <c r="AV78" i="861" s="1"/>
  <c r="AW22" i="864" l="1"/>
  <c r="AW78" i="861" s="1"/>
  <c r="AX22" i="864" l="1"/>
  <c r="AX78" i="861" s="1"/>
  <c r="AY22" i="864" l="1"/>
  <c r="AY78" i="861" s="1"/>
  <c r="AZ22" i="864" l="1"/>
  <c r="AZ78" i="861" s="1"/>
  <c r="BA22" i="864" l="1"/>
  <c r="BA78" i="861" s="1"/>
  <c r="BB22" i="864" l="1"/>
  <c r="BB78" i="861" s="1"/>
  <c r="M22" i="864" l="1"/>
  <c r="M78" i="861" s="1"/>
  <c r="BC22" i="864"/>
  <c r="BC78" i="861" s="1"/>
  <c r="BD22" i="864" l="1"/>
  <c r="BD78" i="861" s="1"/>
  <c r="BE22" i="864" l="1"/>
  <c r="BE78" i="861" s="1"/>
  <c r="BF22" i="864" l="1"/>
  <c r="BF78" i="861" s="1"/>
  <c r="BG22" i="864" l="1"/>
  <c r="BG78" i="861" s="1"/>
  <c r="BH22" i="864" l="1"/>
  <c r="BH78" i="861" s="1"/>
  <c r="BI22" i="864" l="1"/>
  <c r="BI78" i="861" s="1"/>
  <c r="BJ22" i="864" l="1"/>
  <c r="BJ78" i="861" s="1"/>
  <c r="BK22" i="864" l="1"/>
  <c r="BK78" i="861" s="1"/>
  <c r="BL22" i="864" l="1"/>
  <c r="BL78" i="861" s="1"/>
  <c r="BM22" i="864" l="1"/>
  <c r="BM78" i="861" s="1"/>
  <c r="BN22" i="864" l="1"/>
  <c r="BN78" i="861" s="1"/>
  <c r="BO22" i="864" l="1"/>
  <c r="BO78" i="861" s="1"/>
  <c r="N22" i="864"/>
  <c r="N78" i="861" s="1"/>
  <c r="BP22" i="864" l="1"/>
  <c r="BP78" i="861" s="1"/>
  <c r="BQ22" i="864" l="1"/>
  <c r="BQ78" i="861" s="1"/>
  <c r="BR22" i="864" l="1"/>
  <c r="BR78" i="861" s="1"/>
  <c r="BS22" i="864" l="1"/>
  <c r="BS78" i="861" s="1"/>
  <c r="BT22" i="864" l="1"/>
  <c r="BT78" i="861" s="1"/>
  <c r="BU22" i="864" l="1"/>
  <c r="BU78" i="861" s="1"/>
  <c r="BV22" i="864" l="1"/>
  <c r="BV78" i="861" s="1"/>
  <c r="BW22" i="864" l="1"/>
  <c r="BW78" i="861" s="1"/>
  <c r="BX22" i="864" l="1"/>
  <c r="BX78" i="861" s="1"/>
  <c r="BY22" i="864" l="1"/>
  <c r="BY78" i="861" s="1"/>
  <c r="BZ22" i="864" l="1"/>
  <c r="BZ78" i="861" s="1"/>
  <c r="O22" i="864" l="1"/>
  <c r="O78" i="861" s="1"/>
  <c r="CA22" i="864"/>
  <c r="CA78" i="861" s="1"/>
  <c r="CB22" i="864" l="1"/>
  <c r="CB78" i="861" s="1"/>
  <c r="CC22" i="864" l="1"/>
  <c r="CC78" i="861" s="1"/>
  <c r="CD22" i="864" l="1"/>
  <c r="CD78" i="861" s="1"/>
  <c r="CE22" i="864" l="1"/>
  <c r="CE78" i="861" s="1"/>
  <c r="CF22" i="864" l="1"/>
  <c r="CF78" i="861" s="1"/>
  <c r="CG22" i="864" l="1"/>
  <c r="CG78" i="861" s="1"/>
  <c r="CH22" i="864" l="1"/>
  <c r="CH78" i="861" s="1"/>
  <c r="CI22" i="864" l="1"/>
  <c r="CI78" i="861" s="1"/>
  <c r="CJ22" i="864" l="1"/>
  <c r="CJ78" i="861" s="1"/>
  <c r="CK22" i="864" l="1"/>
  <c r="CK78" i="861" s="1"/>
  <c r="CL22" i="864" l="1"/>
  <c r="CL78" i="861" s="1"/>
  <c r="P22" i="864" l="1"/>
  <c r="P78" i="861" s="1"/>
  <c r="L1039" i="64"/>
  <c r="M1039" i="64"/>
  <c r="N1039" i="64"/>
  <c r="O1039" i="64"/>
  <c r="P1039"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20" i="206" l="1"/>
  <c r="K10" i="206"/>
  <c r="K50" i="206"/>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23" i="64"/>
  <c r="M2523" i="64"/>
  <c r="AV2523" i="64" s="1" a="1"/>
  <c r="AV2523" i="64" s="1"/>
  <c r="N2523" i="64"/>
  <c r="BD2523" i="64" s="1" a="1"/>
  <c r="BD2523" i="64" s="1"/>
  <c r="O2523" i="64"/>
  <c r="BT2523" i="64" s="1" a="1"/>
  <c r="BT2523" i="64" s="1"/>
  <c r="P2523" i="64"/>
  <c r="CB2523" i="64" l="1" a="1"/>
  <c r="CB2523" i="64" s="1"/>
  <c r="CL2523" i="64" a="1"/>
  <c r="CL2523" i="64" s="1"/>
  <c r="AF2523" i="64" a="1"/>
  <c r="AF2523" i="64" s="1"/>
  <c r="AD2523" i="64" a="1"/>
  <c r="AD2523" i="64" s="1"/>
  <c r="CI2523" i="64" a="1"/>
  <c r="CI2523" i="64" s="1"/>
  <c r="CH2523" i="64" a="1"/>
  <c r="CH2523" i="64" s="1"/>
  <c r="CG2523" i="64" a="1"/>
  <c r="CG2523" i="64" s="1"/>
  <c r="CE2523" i="64" a="1"/>
  <c r="CE2523" i="64" s="1"/>
  <c r="CA2523" i="64" a="1"/>
  <c r="CA2523" i="64" s="1"/>
  <c r="BZ2523" i="64" a="1"/>
  <c r="BZ2523" i="64" s="1"/>
  <c r="BY2523" i="64" a="1"/>
  <c r="BY2523" i="64" s="1"/>
  <c r="BS2523" i="64" a="1"/>
  <c r="BS2523" i="64" s="1"/>
  <c r="BR2523" i="64" a="1"/>
  <c r="BR2523" i="64" s="1"/>
  <c r="BQ2523" i="64" a="1"/>
  <c r="BQ2523" i="64" s="1"/>
  <c r="BI2523" i="64" a="1"/>
  <c r="BI2523" i="64" s="1"/>
  <c r="BK2523" i="64" a="1"/>
  <c r="BK2523" i="64" s="1"/>
  <c r="BJ2523" i="64" a="1"/>
  <c r="BJ2523" i="64" s="1"/>
  <c r="BC2523" i="64" a="1"/>
  <c r="BC2523" i="64" s="1"/>
  <c r="BB2523" i="64" a="1"/>
  <c r="BB2523" i="64" s="1"/>
  <c r="BA2523" i="64" a="1"/>
  <c r="BA2523" i="64" s="1"/>
  <c r="AU2523" i="64" a="1"/>
  <c r="AU2523" i="64" s="1"/>
  <c r="AT2523" i="64" a="1"/>
  <c r="AT2523" i="64" s="1"/>
  <c r="AS2523" i="64" a="1"/>
  <c r="AS2523" i="64" s="1"/>
  <c r="AM2523" i="64" a="1"/>
  <c r="AM2523" i="64" s="1"/>
  <c r="AE2523" i="64" a="1"/>
  <c r="AE2523" i="64" s="1"/>
  <c r="AL2523" i="64" a="1"/>
  <c r="AL2523" i="64" s="1"/>
  <c r="AK2523" i="64" a="1"/>
  <c r="AK2523" i="64" s="1"/>
  <c r="CF2523" i="64" a="1"/>
  <c r="CF2523" i="64" s="1"/>
  <c r="BX2523" i="64" a="1"/>
  <c r="BX2523" i="64" s="1"/>
  <c r="BP2523" i="64" a="1"/>
  <c r="BP2523" i="64" s="1"/>
  <c r="BH2523" i="64" a="1"/>
  <c r="BH2523" i="64" s="1"/>
  <c r="AZ2523" i="64" a="1"/>
  <c r="AZ2523" i="64" s="1"/>
  <c r="AR2523" i="64" a="1"/>
  <c r="AR2523" i="64" s="1"/>
  <c r="AJ2523" i="64" a="1"/>
  <c r="AJ2523" i="64" s="1"/>
  <c r="BW2523" i="64" a="1"/>
  <c r="BW2523" i="64" s="1"/>
  <c r="BO2523" i="64" a="1"/>
  <c r="BO2523" i="64" s="1"/>
  <c r="BG2523" i="64" a="1"/>
  <c r="BG2523" i="64" s="1"/>
  <c r="AY2523" i="64" a="1"/>
  <c r="AY2523" i="64" s="1"/>
  <c r="AQ2523" i="64" a="1"/>
  <c r="AQ2523" i="64" s="1"/>
  <c r="AI2523" i="64" a="1"/>
  <c r="AI2523" i="64" s="1"/>
  <c r="CD2523" i="64" a="1"/>
  <c r="CD2523" i="64" s="1"/>
  <c r="BV2523" i="64" a="1"/>
  <c r="BV2523" i="64" s="1"/>
  <c r="BN2523" i="64" a="1"/>
  <c r="BN2523" i="64" s="1"/>
  <c r="BF2523" i="64" a="1"/>
  <c r="BF2523" i="64" s="1"/>
  <c r="AX2523" i="64" a="1"/>
  <c r="AX2523" i="64" s="1"/>
  <c r="AP2523" i="64" a="1"/>
  <c r="AP2523" i="64" s="1"/>
  <c r="AH2523" i="64" a="1"/>
  <c r="AH2523" i="64" s="1"/>
  <c r="CK2523" i="64" a="1"/>
  <c r="CK2523" i="64" s="1"/>
  <c r="CC2523" i="64" a="1"/>
  <c r="CC2523" i="64" s="1"/>
  <c r="BU2523" i="64" a="1"/>
  <c r="BU2523" i="64" s="1"/>
  <c r="BM2523" i="64" a="1"/>
  <c r="BM2523" i="64" s="1"/>
  <c r="BE2523" i="64" a="1"/>
  <c r="BE2523" i="64" s="1"/>
  <c r="AW2523" i="64" a="1"/>
  <c r="AW2523" i="64" s="1"/>
  <c r="AO2523" i="64" a="1"/>
  <c r="AO2523" i="64" s="1"/>
  <c r="AG2523" i="64" a="1"/>
  <c r="AG2523" i="64" s="1"/>
  <c r="CJ2523" i="64" a="1"/>
  <c r="CJ2523" i="64" s="1"/>
  <c r="BL2523" i="64" a="1"/>
  <c r="BL2523" i="64" s="1"/>
  <c r="AN2523" i="64" a="1"/>
  <c r="AN2523" i="64" s="1"/>
  <c r="CL2524" i="64" l="1"/>
  <c r="AD2524" i="64"/>
  <c r="K2524" i="64" s="1"/>
  <c r="AJ2524" i="64"/>
  <c r="AZ2524" i="64"/>
  <c r="BP2524" i="64"/>
  <c r="CF2524" i="64"/>
  <c r="BA2524" i="64"/>
  <c r="CG2524" i="64"/>
  <c r="AK2524" i="64"/>
  <c r="AL2524" i="64"/>
  <c r="BB2524" i="64"/>
  <c r="BR2524" i="64"/>
  <c r="CH2524" i="64"/>
  <c r="AS2524" i="64"/>
  <c r="AM2524" i="64"/>
  <c r="BC2524" i="64"/>
  <c r="BS2524" i="64"/>
  <c r="CI2524" i="64"/>
  <c r="BI2524" i="64"/>
  <c r="AN2524" i="64"/>
  <c r="BD2524" i="64"/>
  <c r="BT2524" i="64"/>
  <c r="CJ2524" i="64"/>
  <c r="AO2524" i="64"/>
  <c r="BE2524" i="64"/>
  <c r="BU2524" i="64"/>
  <c r="CK2524" i="64"/>
  <c r="AP2524" i="64"/>
  <c r="BF2524" i="64"/>
  <c r="BV2524" i="64"/>
  <c r="AQ2524" i="64"/>
  <c r="BG2524" i="64"/>
  <c r="BW2524" i="64"/>
  <c r="AR2524" i="64"/>
  <c r="BH2524" i="64"/>
  <c r="BX2524" i="64"/>
  <c r="BY2524" i="64"/>
  <c r="AT2524" i="64"/>
  <c r="BJ2524" i="64"/>
  <c r="BZ2524" i="64"/>
  <c r="AE2524" i="64"/>
  <c r="AU2524" i="64"/>
  <c r="BK2524" i="64"/>
  <c r="CA2524" i="64"/>
  <c r="AF2524" i="64"/>
  <c r="BL2524" i="64"/>
  <c r="AV2524" i="64"/>
  <c r="CB2524" i="64"/>
  <c r="AG2524" i="64"/>
  <c r="AW2524" i="64"/>
  <c r="BM2524" i="64"/>
  <c r="CC2524" i="64"/>
  <c r="AH2524" i="64"/>
  <c r="AX2524" i="64"/>
  <c r="BN2524" i="64"/>
  <c r="CD2524" i="64"/>
  <c r="AI2524" i="64"/>
  <c r="AY2524" i="64"/>
  <c r="BO2524" i="64"/>
  <c r="CE2524" i="64"/>
  <c r="BQ2524" i="64"/>
  <c r="P2524" i="64" l="1"/>
  <c r="O2524" i="64"/>
  <c r="L2524" i="64"/>
  <c r="M2524" i="64"/>
  <c r="N2524" i="64"/>
  <c r="J2527" i="64" l="1"/>
  <c r="J2656" i="64"/>
  <c r="T2082" i="64" l="1" a="1"/>
  <c r="T2082" i="64" s="1"/>
  <c r="U2082" i="64" a="1"/>
  <c r="U2082" i="64" s="1"/>
  <c r="V2082" i="64" a="1"/>
  <c r="V2082" i="64" s="1"/>
  <c r="W2082" i="64" a="1"/>
  <c r="W2082" i="64" s="1"/>
  <c r="X2082" i="64" a="1"/>
  <c r="X2082" i="64" s="1"/>
  <c r="Y2082" i="64" a="1"/>
  <c r="Y2082" i="64" s="1"/>
  <c r="Z2082" i="64" a="1"/>
  <c r="Z2082" i="64" s="1"/>
  <c r="AA2082" i="64" a="1"/>
  <c r="AA2082" i="64" s="1"/>
  <c r="AB2082" i="64" a="1"/>
  <c r="AB2082" i="64" s="1"/>
  <c r="AC2082" i="64" a="1"/>
  <c r="AC2082" i="64" s="1"/>
  <c r="AD2082" i="64" a="1"/>
  <c r="AD2082" i="64" s="1"/>
  <c r="AE2082" i="64" a="1"/>
  <c r="AE2082" i="64" s="1"/>
  <c r="AF2082" i="64" a="1"/>
  <c r="AF2082" i="64" s="1"/>
  <c r="AG2082" i="64" a="1"/>
  <c r="AG2082" i="64" s="1"/>
  <c r="AH2082" i="64" a="1"/>
  <c r="AH2082" i="64" s="1"/>
  <c r="AI2082" i="64" a="1"/>
  <c r="AI2082" i="64" s="1"/>
  <c r="AJ2082" i="64" a="1"/>
  <c r="AJ2082" i="64" s="1"/>
  <c r="AK2082" i="64" a="1"/>
  <c r="AK2082" i="64" s="1"/>
  <c r="AL2082" i="64" a="1"/>
  <c r="AL2082" i="64" s="1"/>
  <c r="AM2082" i="64" a="1"/>
  <c r="AM2082" i="64" s="1"/>
  <c r="AN2082" i="64" a="1"/>
  <c r="AN2082" i="64" s="1"/>
  <c r="AO2082" i="64" a="1"/>
  <c r="AO2082" i="64" s="1"/>
  <c r="AP2082" i="64" a="1"/>
  <c r="AP2082" i="64" s="1"/>
  <c r="AQ2082" i="64" a="1"/>
  <c r="AQ2082" i="64" s="1"/>
  <c r="AR2082" i="64" a="1"/>
  <c r="AR2082" i="64" s="1"/>
  <c r="AS2082" i="64" a="1"/>
  <c r="AS2082" i="64" s="1"/>
  <c r="AT2082" i="64" a="1"/>
  <c r="AT2082" i="64" s="1"/>
  <c r="AU2082" i="64" a="1"/>
  <c r="AU2082" i="64" s="1"/>
  <c r="AV2082" i="64" a="1"/>
  <c r="AV2082" i="64" s="1"/>
  <c r="AW2082" i="64" a="1"/>
  <c r="AW2082" i="64" s="1"/>
  <c r="AX2082" i="64" a="1"/>
  <c r="AX2082" i="64" s="1"/>
  <c r="AY2082" i="64" a="1"/>
  <c r="AY2082" i="64" s="1"/>
  <c r="AZ2082" i="64" a="1"/>
  <c r="AZ2082" i="64" s="1"/>
  <c r="BA2082" i="64" a="1"/>
  <c r="BA2082" i="64" s="1"/>
  <c r="BB2082" i="64" a="1"/>
  <c r="BB2082" i="64" s="1"/>
  <c r="BC2082" i="64" a="1"/>
  <c r="BC2082" i="64" s="1"/>
  <c r="BD2082" i="64" a="1"/>
  <c r="BD2082" i="64" s="1"/>
  <c r="BE2082" i="64" a="1"/>
  <c r="BE2082" i="64" s="1"/>
  <c r="BF2082" i="64" a="1"/>
  <c r="BF2082" i="64" s="1"/>
  <c r="BG2082" i="64" a="1"/>
  <c r="BG2082" i="64" s="1"/>
  <c r="BH2082" i="64" a="1"/>
  <c r="BH2082" i="64" s="1"/>
  <c r="BI2082" i="64" a="1"/>
  <c r="BI2082" i="64" s="1"/>
  <c r="BJ2082" i="64" a="1"/>
  <c r="BJ2082" i="64" s="1"/>
  <c r="BK2082" i="64" a="1"/>
  <c r="BK2082" i="64" s="1"/>
  <c r="BL2082" i="64" a="1"/>
  <c r="BL2082" i="64" s="1"/>
  <c r="BM2082" i="64" a="1"/>
  <c r="BM2082" i="64" s="1"/>
  <c r="BN2082" i="64" a="1"/>
  <c r="BN2082" i="64" s="1"/>
  <c r="BO2082" i="64" a="1"/>
  <c r="BO2082" i="64" s="1"/>
  <c r="BP2082" i="64" a="1"/>
  <c r="BP2082" i="64" s="1"/>
  <c r="BQ2082" i="64" a="1"/>
  <c r="BQ2082" i="64" s="1"/>
  <c r="BR2082" i="64" a="1"/>
  <c r="BR2082" i="64" s="1"/>
  <c r="BS2082" i="64" a="1"/>
  <c r="BS2082" i="64" s="1"/>
  <c r="BT2082" i="64" a="1"/>
  <c r="BT2082" i="64" s="1"/>
  <c r="BU2082" i="64" a="1"/>
  <c r="BU2082" i="64" s="1"/>
  <c r="BV2082" i="64" a="1"/>
  <c r="BV2082" i="64" s="1"/>
  <c r="BW2082" i="64" a="1"/>
  <c r="BW2082" i="64" s="1"/>
  <c r="BX2082" i="64" a="1"/>
  <c r="BX2082" i="64" s="1"/>
  <c r="BY2082" i="64" a="1"/>
  <c r="BY2082" i="64" s="1"/>
  <c r="BZ2082" i="64" a="1"/>
  <c r="BZ2082" i="64" s="1"/>
  <c r="CA2082" i="64" a="1"/>
  <c r="CA2082" i="64" s="1"/>
  <c r="CB2082" i="64" a="1"/>
  <c r="CB2082" i="64" s="1"/>
  <c r="CC2082" i="64" a="1"/>
  <c r="CC2082" i="64" s="1"/>
  <c r="CD2082" i="64" a="1"/>
  <c r="CD2082" i="64" s="1"/>
  <c r="CE2082" i="64" a="1"/>
  <c r="CE2082" i="64" s="1"/>
  <c r="CF2082" i="64" a="1"/>
  <c r="CF2082" i="64" s="1"/>
  <c r="CG2082" i="64" a="1"/>
  <c r="CG2082" i="64" s="1"/>
  <c r="CH2082" i="64" a="1"/>
  <c r="CH2082" i="64" s="1"/>
  <c r="CI2082" i="64" a="1"/>
  <c r="CI2082" i="64" s="1"/>
  <c r="CJ2082" i="64" a="1"/>
  <c r="CJ2082" i="64" s="1"/>
  <c r="CK2082" i="64" a="1"/>
  <c r="CK2082" i="64" s="1"/>
  <c r="N2082" i="64" l="1"/>
  <c r="P2082" i="64"/>
  <c r="M2082" i="64"/>
  <c r="O2082" i="64"/>
  <c r="K2082" i="64"/>
  <c r="L2082" i="64"/>
  <c r="R2002" i="64" l="1"/>
  <c r="J1187" i="64" l="1"/>
  <c r="K64" i="861" l="1"/>
  <c r="L64" i="861"/>
  <c r="M64" i="861"/>
  <c r="N64" i="861"/>
  <c r="O64" i="861"/>
  <c r="P64" i="861"/>
  <c r="S93" i="861"/>
  <c r="S59" i="861" l="1"/>
  <c r="N46" i="861"/>
  <c r="K46" i="861"/>
  <c r="O46" i="861"/>
  <c r="M46" i="861"/>
  <c r="P46" i="861"/>
  <c r="L46" i="861"/>
  <c r="L93" i="861" l="1"/>
  <c r="P93" i="861"/>
  <c r="M93" i="861"/>
  <c r="N93" i="861"/>
  <c r="O93" i="861"/>
  <c r="K93" i="861"/>
  <c r="T59" i="861"/>
  <c r="T89" i="861" s="1"/>
  <c r="S89" i="861"/>
  <c r="K52" i="861"/>
  <c r="M52" i="861"/>
  <c r="O52" i="861"/>
  <c r="L52" i="861"/>
  <c r="P52" i="861"/>
  <c r="N52" i="861"/>
  <c r="U59" i="861" l="1"/>
  <c r="V59" i="861" s="1"/>
  <c r="U89" i="861" l="1"/>
  <c r="V89" i="861"/>
  <c r="W59" i="861"/>
  <c r="W89" i="861" s="1"/>
  <c r="X59" i="861" l="1"/>
  <c r="Y59" i="861" l="1"/>
  <c r="Y89" i="861" s="1"/>
  <c r="X89" i="861"/>
  <c r="Z59" i="861" l="1"/>
  <c r="Z89" i="861" s="1"/>
  <c r="AA59" i="861" l="1"/>
  <c r="AA89" i="861" s="1"/>
  <c r="AB59" i="861" l="1"/>
  <c r="AC59" i="861" l="1"/>
  <c r="AC89" i="861" s="1"/>
  <c r="AB89" i="861"/>
  <c r="AD59" i="861" l="1"/>
  <c r="AE59" i="861" l="1"/>
  <c r="AE89" i="861" s="1"/>
  <c r="AD89" i="861"/>
  <c r="K59" i="861"/>
  <c r="AF59" i="861" l="1"/>
  <c r="AG59" i="861" l="1"/>
  <c r="AG89" i="861" s="1"/>
  <c r="AF89" i="861"/>
  <c r="AH59" i="861" l="1"/>
  <c r="AH89" i="861" s="1"/>
  <c r="AI59" i="861" l="1"/>
  <c r="AJ59" i="861" s="1"/>
  <c r="AI89" i="861" l="1"/>
  <c r="AJ89" i="861"/>
  <c r="AK59" i="861"/>
  <c r="AL59" i="861" s="1"/>
  <c r="AL89" i="861" l="1"/>
  <c r="AM59" i="861"/>
  <c r="AM89" i="861" s="1"/>
  <c r="AK89" i="861"/>
  <c r="AN59" i="861" l="1"/>
  <c r="AO59" i="861" l="1"/>
  <c r="AO89" i="861" s="1"/>
  <c r="AN89" i="861"/>
  <c r="AP59" i="861" l="1"/>
  <c r="AP89" i="861" s="1"/>
  <c r="AQ59" i="861" l="1"/>
  <c r="AQ89" i="861" s="1"/>
  <c r="AR59" i="861" l="1"/>
  <c r="AS59" i="861" s="1"/>
  <c r="AR89" i="861" l="1"/>
  <c r="AS89" i="861"/>
  <c r="AT59" i="861"/>
  <c r="AT89" i="861" s="1"/>
  <c r="L59" i="861"/>
  <c r="AU59" i="861" l="1"/>
  <c r="AU89" i="861" s="1"/>
  <c r="AV59" i="861" l="1"/>
  <c r="AW59" i="861" l="1"/>
  <c r="AW89" i="861" s="1"/>
  <c r="AV89" i="861"/>
  <c r="AX59" i="861" l="1"/>
  <c r="AY59" i="861" s="1"/>
  <c r="AX89" i="861" l="1"/>
  <c r="AY89" i="861"/>
  <c r="AZ59" i="861"/>
  <c r="AZ89" i="861" l="1"/>
  <c r="BA59" i="861"/>
  <c r="BA89" i="861" l="1"/>
  <c r="BB59" i="861"/>
  <c r="BB89" i="861" l="1"/>
  <c r="BC59" i="861"/>
  <c r="BC89" i="861" s="1"/>
  <c r="BD59" i="861" l="1"/>
  <c r="BD89" i="861" s="1"/>
  <c r="BE59" i="861" l="1"/>
  <c r="BE89" i="861" s="1"/>
  <c r="BF59" i="861" l="1"/>
  <c r="BF89" i="861" s="1"/>
  <c r="M59" i="861"/>
  <c r="BG59" i="861" l="1"/>
  <c r="BG89" i="861" s="1"/>
  <c r="BH59" i="861" l="1"/>
  <c r="BH89" i="861" s="1"/>
  <c r="BI59" i="861" l="1"/>
  <c r="BJ59" i="861" l="1"/>
  <c r="BJ89" i="861" s="1"/>
  <c r="BI89" i="861"/>
  <c r="BK59" i="861" l="1"/>
  <c r="BL59" i="861" s="1"/>
  <c r="BL89" i="861" l="1"/>
  <c r="BM59" i="861"/>
  <c r="BM89" i="861" s="1"/>
  <c r="BK89" i="861"/>
  <c r="BN59" i="861" l="1"/>
  <c r="BO59" i="861" s="1"/>
  <c r="BN89" i="861" l="1"/>
  <c r="BO89" i="861"/>
  <c r="BP59" i="861"/>
  <c r="BP89" i="861" l="1"/>
  <c r="BQ59" i="861"/>
  <c r="BQ89" i="861" l="1"/>
  <c r="BR59" i="861"/>
  <c r="BR89" i="861" l="1"/>
  <c r="BS59" i="861"/>
  <c r="BT59" i="861" s="1"/>
  <c r="BS89" i="861" l="1"/>
  <c r="BT89" i="861"/>
  <c r="BU59" i="861"/>
  <c r="BU89" i="861" l="1"/>
  <c r="BV59" i="861"/>
  <c r="N59" i="861"/>
  <c r="BV89" i="861" l="1"/>
  <c r="BW59" i="861"/>
  <c r="BW89" i="861" l="1"/>
  <c r="BX59" i="861"/>
  <c r="BX89" i="861" l="1"/>
  <c r="BY59" i="861"/>
  <c r="BY89" i="861" l="1"/>
  <c r="BZ59" i="861"/>
  <c r="BZ89" i="861" s="1"/>
  <c r="CA59" i="861" l="1"/>
  <c r="CA89" i="861" s="1"/>
  <c r="CB59" i="861" l="1"/>
  <c r="CC59" i="861" s="1"/>
  <c r="CB89" i="861" l="1"/>
  <c r="CC89" i="861"/>
  <c r="CD59" i="861"/>
  <c r="CE59" i="861" s="1"/>
  <c r="CD89" i="861" l="1"/>
  <c r="CE89" i="861"/>
  <c r="CF59" i="861"/>
  <c r="CF89" i="861" l="1"/>
  <c r="CG59" i="861"/>
  <c r="CG89" i="861" l="1"/>
  <c r="CH59" i="861"/>
  <c r="CH89" i="861" l="1"/>
  <c r="CI59" i="861"/>
  <c r="CI89" i="861" s="1"/>
  <c r="O59" i="861"/>
  <c r="CJ59" i="861" l="1"/>
  <c r="CJ89" i="861" s="1"/>
  <c r="CK59" i="861" l="1"/>
  <c r="CK89" i="861" s="1"/>
  <c r="CL59" i="861" l="1"/>
  <c r="CL89" i="861" l="1"/>
  <c r="P59" i="861" l="1"/>
  <c r="K89" i="861" l="1"/>
  <c r="L89" i="861"/>
  <c r="M89" i="861"/>
  <c r="N89" i="861"/>
  <c r="O89" i="861"/>
  <c r="P89" i="861"/>
  <c r="R79" i="861" l="1"/>
  <c r="R82" i="861"/>
  <c r="CK2495" i="64" l="1" a="1"/>
  <c r="CK2495" i="64" s="1"/>
  <c r="CJ2495" i="64" a="1"/>
  <c r="CJ2495" i="64" s="1"/>
  <c r="CI2495" i="64" a="1"/>
  <c r="CI2495" i="64" s="1"/>
  <c r="CH2495" i="64" a="1"/>
  <c r="CH2495" i="64" s="1"/>
  <c r="CG2495" i="64" a="1"/>
  <c r="CG2495" i="64" s="1"/>
  <c r="S203" i="64" l="1"/>
  <c r="S206" i="64" s="1"/>
  <c r="S208" i="64" s="1"/>
  <c r="T203" i="64" l="1"/>
  <c r="U203" i="64" l="1"/>
  <c r="T206" i="64"/>
  <c r="T208" i="64" s="1"/>
  <c r="V203" i="64" l="1"/>
  <c r="U206" i="64"/>
  <c r="U208" i="64" s="1"/>
  <c r="W203" i="64" l="1"/>
  <c r="V206" i="64"/>
  <c r="V208" i="64" s="1"/>
  <c r="W206" i="64" l="1"/>
  <c r="W208" i="64" s="1"/>
  <c r="X203" i="64"/>
  <c r="X206" i="64" l="1"/>
  <c r="X208" i="64" s="1"/>
  <c r="Y203" i="64"/>
  <c r="Z203" i="64" l="1"/>
  <c r="Y206" i="64"/>
  <c r="Y208" i="64" s="1"/>
  <c r="Z206" i="64" l="1"/>
  <c r="Z208" i="64" s="1"/>
  <c r="AA203" i="64"/>
  <c r="AB203" i="64" l="1"/>
  <c r="AA206" i="64"/>
  <c r="AA208" i="64" s="1"/>
  <c r="AC203" i="64" l="1"/>
  <c r="AB206" i="64"/>
  <c r="AB208" i="64" s="1"/>
  <c r="AC206" i="64" l="1"/>
  <c r="AD203" i="64"/>
  <c r="K203" i="64" l="1"/>
  <c r="AE203" i="64"/>
  <c r="AD206" i="64"/>
  <c r="AD208" i="64" s="1"/>
  <c r="K206" i="64"/>
  <c r="AC208" i="64"/>
  <c r="AE206" i="64" l="1"/>
  <c r="AE208" i="64" s="1"/>
  <c r="AF203" i="64"/>
  <c r="AF206" i="64" l="1"/>
  <c r="AF208" i="64" s="1"/>
  <c r="AG203" i="64"/>
  <c r="AH203" i="64" l="1"/>
  <c r="AG206" i="64"/>
  <c r="AG208" i="64" s="1"/>
  <c r="AI203" i="64" l="1"/>
  <c r="AH206" i="64"/>
  <c r="AH208" i="64" s="1"/>
  <c r="AJ203" i="64" l="1"/>
  <c r="AI206" i="64"/>
  <c r="AI208" i="64" s="1"/>
  <c r="AJ206" i="64" l="1"/>
  <c r="AJ208" i="64" s="1"/>
  <c r="AK203" i="64"/>
  <c r="AK206" i="64" l="1"/>
  <c r="AK208" i="64" s="1"/>
  <c r="AL203" i="64"/>
  <c r="AM203" i="64" l="1"/>
  <c r="AL206" i="64"/>
  <c r="AL208" i="64" s="1"/>
  <c r="AM206" i="64" l="1"/>
  <c r="AM208" i="64" s="1"/>
  <c r="AN203" i="64"/>
  <c r="AN206" i="64" l="1"/>
  <c r="AN208" i="64" s="1"/>
  <c r="AO203" i="64"/>
  <c r="AO206" i="64" l="1"/>
  <c r="AO208" i="64" s="1"/>
  <c r="AP203" i="64"/>
  <c r="AP206" i="64" l="1"/>
  <c r="AP208" i="64" s="1"/>
  <c r="AQ203" i="64"/>
  <c r="L203" i="64"/>
  <c r="AQ206" i="64" l="1"/>
  <c r="AQ208" i="64" s="1"/>
  <c r="AR203" i="64"/>
  <c r="AS203" i="64" l="1"/>
  <c r="AR206" i="64"/>
  <c r="AR208" i="64" s="1"/>
  <c r="AS206" i="64" l="1"/>
  <c r="AS208" i="64" s="1"/>
  <c r="AT203" i="64"/>
  <c r="AU203" i="64" l="1"/>
  <c r="AT206" i="64"/>
  <c r="AT208" i="64" s="1"/>
  <c r="AU206" i="64" l="1"/>
  <c r="AU208" i="64" s="1"/>
  <c r="AV203" i="64"/>
  <c r="AV206" i="64" l="1"/>
  <c r="AV208" i="64" s="1"/>
  <c r="AW203" i="64"/>
  <c r="AX203" i="64" l="1"/>
  <c r="AW206" i="64"/>
  <c r="AW208" i="64" s="1"/>
  <c r="AY203" i="64" l="1"/>
  <c r="AX206" i="64"/>
  <c r="AX208" i="64" s="1"/>
  <c r="AZ203" i="64" l="1"/>
  <c r="AY206" i="64"/>
  <c r="AY208" i="64" s="1"/>
  <c r="AZ206" i="64" l="1"/>
  <c r="AZ208" i="64" s="1"/>
  <c r="BA203" i="64"/>
  <c r="BA206" i="64" l="1"/>
  <c r="BA208" i="64" s="1"/>
  <c r="BB203" i="64"/>
  <c r="M203" i="64" l="1"/>
  <c r="BC203" i="64"/>
  <c r="BB206" i="64"/>
  <c r="BB208" i="64" s="1"/>
  <c r="BC206" i="64" l="1"/>
  <c r="BC208" i="64" s="1"/>
  <c r="BD203" i="64"/>
  <c r="BD206" i="64" l="1"/>
  <c r="BD208" i="64" s="1"/>
  <c r="BE203" i="64"/>
  <c r="BF203" i="64" l="1"/>
  <c r="BE206" i="64"/>
  <c r="BE208" i="64" s="1"/>
  <c r="BF206" i="64" l="1"/>
  <c r="BF208" i="64" s="1"/>
  <c r="BG203" i="64"/>
  <c r="BH203" i="64" l="1"/>
  <c r="BG206" i="64"/>
  <c r="BG208" i="64" s="1"/>
  <c r="BH206" i="64" l="1"/>
  <c r="BH208" i="64" s="1"/>
  <c r="BI203" i="64"/>
  <c r="BI206" i="64" l="1"/>
  <c r="BI208" i="64" s="1"/>
  <c r="BJ203" i="64"/>
  <c r="BK203" i="64" l="1"/>
  <c r="BJ206" i="64"/>
  <c r="BJ208" i="64" s="1"/>
  <c r="BK206" i="64" l="1"/>
  <c r="BK208" i="64" s="1"/>
  <c r="BL203" i="64"/>
  <c r="BL206" i="64" l="1"/>
  <c r="BL208" i="64" s="1"/>
  <c r="BM203" i="64"/>
  <c r="BN203" i="64" l="1"/>
  <c r="BM206" i="64"/>
  <c r="BM208" i="64" s="1"/>
  <c r="BN206" i="64" l="1"/>
  <c r="BN208" i="64" s="1"/>
  <c r="BO203" i="64"/>
  <c r="N203" i="64"/>
  <c r="BP203" i="64" l="1"/>
  <c r="BO206" i="64"/>
  <c r="BO208" i="64" s="1"/>
  <c r="BQ203" i="64" l="1"/>
  <c r="BP206" i="64"/>
  <c r="BP208" i="64" s="1"/>
  <c r="BQ206" i="64" l="1"/>
  <c r="BQ208" i="64" s="1"/>
  <c r="BR203" i="64"/>
  <c r="BS203" i="64" l="1"/>
  <c r="BR206" i="64"/>
  <c r="BR208" i="64" s="1"/>
  <c r="BS206" i="64" l="1"/>
  <c r="BS208" i="64" s="1"/>
  <c r="BT203" i="64"/>
  <c r="BT206" i="64" l="1"/>
  <c r="BT208" i="64" s="1"/>
  <c r="BU203" i="64"/>
  <c r="BV203" i="64" l="1"/>
  <c r="BU206" i="64"/>
  <c r="BU208" i="64" s="1"/>
  <c r="BW203" i="64" l="1"/>
  <c r="BV206" i="64"/>
  <c r="BV208" i="64" s="1"/>
  <c r="BX203" i="64" l="1"/>
  <c r="BW206" i="64"/>
  <c r="BW208" i="64" s="1"/>
  <c r="BX206" i="64" l="1"/>
  <c r="BX208" i="64" s="1"/>
  <c r="BY203" i="64"/>
  <c r="BY206" i="64" l="1"/>
  <c r="BY208" i="64" s="1"/>
  <c r="BZ203" i="64"/>
  <c r="O203" i="64" l="1"/>
  <c r="CA203" i="64"/>
  <c r="BZ206" i="64"/>
  <c r="BZ208" i="64" s="1"/>
  <c r="CA206" i="64" l="1"/>
  <c r="CA208" i="64" s="1"/>
  <c r="CB203" i="64"/>
  <c r="CB206" i="64" l="1"/>
  <c r="CB208" i="64" s="1"/>
  <c r="CC203" i="64"/>
  <c r="CD203" i="64" l="1"/>
  <c r="CC206" i="64"/>
  <c r="CC208" i="64" s="1"/>
  <c r="CE203" i="64" l="1"/>
  <c r="CD206" i="64"/>
  <c r="CD208" i="64" s="1"/>
  <c r="CF203" i="64" l="1"/>
  <c r="CE206" i="64"/>
  <c r="CE208" i="64" s="1"/>
  <c r="CF206" i="64" l="1"/>
  <c r="CF208" i="64" s="1"/>
  <c r="CG203" i="64"/>
  <c r="CG206" i="64" l="1"/>
  <c r="CG208" i="64" s="1"/>
  <c r="CH203" i="64"/>
  <c r="CI203" i="64" l="1"/>
  <c r="CH206" i="64"/>
  <c r="CH208" i="64" s="1"/>
  <c r="CI206" i="64" l="1"/>
  <c r="CJ203" i="64"/>
  <c r="L206" i="64"/>
  <c r="M206" i="64"/>
  <c r="N206" i="64"/>
  <c r="O206" i="64"/>
  <c r="CJ206" i="64" l="1"/>
  <c r="CJ208" i="64" s="1"/>
  <c r="CK203" i="64"/>
  <c r="CI208" i="64"/>
  <c r="K208" i="64"/>
  <c r="L208" i="64"/>
  <c r="M208" i="64"/>
  <c r="N208" i="64"/>
  <c r="O208" i="64"/>
  <c r="S186" i="64"/>
  <c r="T186" i="64" s="1"/>
  <c r="CK206" i="64" l="1"/>
  <c r="CL203" i="64"/>
  <c r="U186" i="64"/>
  <c r="T189" i="64"/>
  <c r="S189" i="64"/>
  <c r="CL206" i="64" l="1"/>
  <c r="CL208" i="64" s="1"/>
  <c r="P203" i="64"/>
  <c r="CK208" i="64"/>
  <c r="P208" i="64" s="1"/>
  <c r="P206" i="64"/>
  <c r="V186" i="64"/>
  <c r="U189" i="64"/>
  <c r="W186" i="64" l="1"/>
  <c r="V189" i="64"/>
  <c r="W189" i="64" l="1"/>
  <c r="X186" i="64"/>
  <c r="X189" i="64" l="1"/>
  <c r="Y186" i="64"/>
  <c r="Y189" i="64" l="1"/>
  <c r="Z186" i="64"/>
  <c r="Z189" i="64" l="1"/>
  <c r="AA186" i="64"/>
  <c r="AB186" i="64" l="1"/>
  <c r="AA189" i="64"/>
  <c r="AC186" i="64" l="1"/>
  <c r="AB189" i="64"/>
  <c r="AD186" i="64" l="1"/>
  <c r="AC189" i="64"/>
  <c r="K186" i="64" l="1"/>
  <c r="AE186" i="64"/>
  <c r="AD189" i="64"/>
  <c r="AE189" i="64" l="1"/>
  <c r="AF186" i="64"/>
  <c r="AF189" i="64" l="1"/>
  <c r="AG186" i="64"/>
  <c r="AG189" i="64" l="1"/>
  <c r="AH186" i="64"/>
  <c r="AH189" i="64" l="1"/>
  <c r="AI186" i="64"/>
  <c r="AJ186" i="64" l="1"/>
  <c r="AI189" i="64"/>
  <c r="AK186" i="64" l="1"/>
  <c r="AJ189" i="64"/>
  <c r="AL186" i="64" l="1"/>
  <c r="AK189" i="64"/>
  <c r="AM186" i="64" l="1"/>
  <c r="AL189" i="64"/>
  <c r="AM189" i="64" l="1"/>
  <c r="AN186" i="64"/>
  <c r="AN189" i="64" l="1"/>
  <c r="AO186" i="64"/>
  <c r="AO189" i="64" l="1"/>
  <c r="AP186" i="64"/>
  <c r="L186" i="64" l="1"/>
  <c r="AP189" i="64"/>
  <c r="AQ186" i="64"/>
  <c r="AR186" i="64" l="1"/>
  <c r="AQ189" i="64"/>
  <c r="AS186" i="64" l="1"/>
  <c r="AR189" i="64"/>
  <c r="AT186" i="64" l="1"/>
  <c r="AS189" i="64"/>
  <c r="AU186" i="64" l="1"/>
  <c r="AT189" i="64"/>
  <c r="AU189" i="64" l="1"/>
  <c r="AV186" i="64"/>
  <c r="AV189" i="64" l="1"/>
  <c r="AW186" i="64"/>
  <c r="AW189" i="64" l="1"/>
  <c r="AX186" i="64"/>
  <c r="AX189" i="64" l="1"/>
  <c r="AY186" i="64"/>
  <c r="AZ186" i="64" l="1"/>
  <c r="AY189" i="64"/>
  <c r="BA186" i="64" l="1"/>
  <c r="AZ189" i="64"/>
  <c r="BA189" i="64" l="1"/>
  <c r="BB186" i="64"/>
  <c r="BC186" i="64" l="1"/>
  <c r="M186" i="64"/>
  <c r="BB189" i="64"/>
  <c r="BC189" i="64" l="1"/>
  <c r="BD186" i="64"/>
  <c r="BD189" i="64" l="1"/>
  <c r="BE186" i="64"/>
  <c r="BE189" i="64" l="1"/>
  <c r="BF186" i="64"/>
  <c r="BF189" i="64" l="1"/>
  <c r="BG186" i="64"/>
  <c r="BH186" i="64" l="1"/>
  <c r="BG189" i="64"/>
  <c r="BI186" i="64" l="1"/>
  <c r="BH189" i="64"/>
  <c r="BJ186" i="64" l="1"/>
  <c r="BI189" i="64"/>
  <c r="BK186" i="64" l="1"/>
  <c r="BJ189" i="64"/>
  <c r="BK189" i="64" l="1"/>
  <c r="BL186" i="64"/>
  <c r="BL189" i="64" l="1"/>
  <c r="BM186" i="64"/>
  <c r="BM189" i="64" l="1"/>
  <c r="BN186" i="64"/>
  <c r="BN189" i="64" l="1"/>
  <c r="N186" i="64"/>
  <c r="BO186" i="64"/>
  <c r="BP186" i="64" l="1"/>
  <c r="BO189" i="64"/>
  <c r="BQ186" i="64" l="1"/>
  <c r="BP189" i="64"/>
  <c r="BR186" i="64" l="1"/>
  <c r="BQ189" i="64"/>
  <c r="BR189" i="64" l="1"/>
  <c r="BS186" i="64"/>
  <c r="BS189" i="64" l="1"/>
  <c r="BT186" i="64"/>
  <c r="BT189" i="64" l="1"/>
  <c r="BU186" i="64"/>
  <c r="BU189" i="64" l="1"/>
  <c r="BV186" i="64"/>
  <c r="BV189" i="64" l="1"/>
  <c r="BW186" i="64"/>
  <c r="BX186" i="64" l="1"/>
  <c r="BW189" i="64"/>
  <c r="BY186" i="64" l="1"/>
  <c r="BX189" i="64"/>
  <c r="BY189" i="64" l="1"/>
  <c r="BZ186" i="64"/>
  <c r="CA186" i="64" l="1"/>
  <c r="BZ189" i="64"/>
  <c r="O186" i="64"/>
  <c r="CA189" i="64" l="1"/>
  <c r="CB186" i="64"/>
  <c r="CB189" i="64" l="1"/>
  <c r="CC186" i="64"/>
  <c r="CD186" i="64" l="1"/>
  <c r="CC189" i="64"/>
  <c r="CD189" i="64" l="1"/>
  <c r="CE186" i="64"/>
  <c r="CF186" i="64" l="1"/>
  <c r="CE189" i="64"/>
  <c r="CG186" i="64" l="1"/>
  <c r="CF189" i="64"/>
  <c r="CH186" i="64" l="1"/>
  <c r="CG189" i="64"/>
  <c r="CH189" i="64" l="1"/>
  <c r="CI186" i="64"/>
  <c r="CI189" i="64" l="1"/>
  <c r="CJ186" i="64"/>
  <c r="CJ189" i="64" l="1"/>
  <c r="CK186" i="64"/>
  <c r="CK189" i="64" l="1"/>
  <c r="CL186" i="64"/>
  <c r="K189" i="64"/>
  <c r="L189" i="64"/>
  <c r="M189" i="64"/>
  <c r="N189" i="64"/>
  <c r="O189" i="64"/>
  <c r="CL189" i="64" l="1"/>
  <c r="P189" i="64" s="1"/>
  <c r="P186" i="64"/>
  <c r="S20" i="861" l="1"/>
  <c r="V20" i="861"/>
  <c r="X20" i="861"/>
  <c r="Y20" i="861"/>
  <c r="Z20" i="861"/>
  <c r="AA20" i="861"/>
  <c r="AB20" i="861"/>
  <c r="AC20" i="861"/>
  <c r="AD20" i="861"/>
  <c r="AI20" i="861"/>
  <c r="AL20" i="861"/>
  <c r="AN20" i="861"/>
  <c r="AO20" i="861"/>
  <c r="AQ20" i="861"/>
  <c r="AR20" i="861"/>
  <c r="AS20" i="861"/>
  <c r="AT20" i="861"/>
  <c r="AY20" i="861"/>
  <c r="AZ20" i="861"/>
  <c r="BB20" i="861"/>
  <c r="BD20" i="861"/>
  <c r="BG20" i="861"/>
  <c r="BH20" i="861"/>
  <c r="BI20" i="861"/>
  <c r="BJ20" i="861"/>
  <c r="BK20" i="861"/>
  <c r="BO20" i="861"/>
  <c r="BP20" i="861"/>
  <c r="BR20" i="861"/>
  <c r="BT20" i="861"/>
  <c r="BU20" i="861"/>
  <c r="BV20" i="861"/>
  <c r="BW20" i="861"/>
  <c r="BX20" i="861"/>
  <c r="BY20" i="861"/>
  <c r="BZ20" i="861"/>
  <c r="CA20" i="861"/>
  <c r="CE20" i="861"/>
  <c r="CF20" i="861"/>
  <c r="CH20" i="861"/>
  <c r="T20" i="861"/>
  <c r="U20" i="861"/>
  <c r="W20" i="861"/>
  <c r="AE20" i="861"/>
  <c r="AF20" i="861"/>
  <c r="AG20" i="861"/>
  <c r="AH20" i="861"/>
  <c r="AJ20" i="861"/>
  <c r="AK20" i="861"/>
  <c r="AM20" i="861"/>
  <c r="AP20" i="861"/>
  <c r="AU20" i="861"/>
  <c r="AV20" i="861"/>
  <c r="AW20" i="861"/>
  <c r="AX20" i="861"/>
  <c r="BA20" i="861"/>
  <c r="BC20" i="861"/>
  <c r="BE20" i="861"/>
  <c r="BF20" i="861"/>
  <c r="BL20" i="861"/>
  <c r="BM20" i="861"/>
  <c r="BN20" i="861"/>
  <c r="BQ20" i="861"/>
  <c r="BS20" i="861"/>
  <c r="CB20" i="861"/>
  <c r="CC20" i="861"/>
  <c r="CD20" i="861"/>
  <c r="CG20" i="861"/>
  <c r="CI20" i="861"/>
  <c r="CJ20" i="861"/>
  <c r="CK20" i="861"/>
  <c r="CL20" i="861"/>
  <c r="AS10" i="1389" l="1"/>
  <c r="AG10" i="1389"/>
  <c r="AO10" i="1389"/>
  <c r="AN10" i="1389"/>
  <c r="AL10" i="1389"/>
  <c r="AI10" i="1389"/>
  <c r="AQ10" i="1389"/>
  <c r="AD10" i="1389"/>
  <c r="BT10" i="1389"/>
  <c r="AC10" i="1389"/>
  <c r="BS10" i="1389"/>
  <c r="BN10" i="1389"/>
  <c r="BO10" i="1389"/>
  <c r="BC10" i="1389"/>
  <c r="CK10" i="1389"/>
  <c r="BH10" i="1389"/>
  <c r="AB10" i="1389"/>
  <c r="BU10" i="1389"/>
  <c r="BL10" i="1389"/>
  <c r="U10" i="1389"/>
  <c r="BA10" i="1389"/>
  <c r="BG10" i="1389"/>
  <c r="AA10" i="1389"/>
  <c r="BQ10" i="1389"/>
  <c r="BM10" i="1389"/>
  <c r="W10" i="1389"/>
  <c r="CH10" i="1389"/>
  <c r="CJ10" i="1389"/>
  <c r="CA10" i="1389"/>
  <c r="BD10" i="1389"/>
  <c r="Z10" i="1389"/>
  <c r="AH10" i="1389"/>
  <c r="BP10" i="1389"/>
  <c r="T10" i="1389"/>
  <c r="AX10" i="1389"/>
  <c r="CG10" i="1389"/>
  <c r="BZ10" i="1389"/>
  <c r="BB10" i="1389"/>
  <c r="Y10" i="1389"/>
  <c r="BV10" i="1389"/>
  <c r="BR10" i="1389"/>
  <c r="BK10" i="1389"/>
  <c r="CL10" i="1389"/>
  <c r="CE10" i="1389"/>
  <c r="CI10" i="1389"/>
  <c r="CD10" i="1389"/>
  <c r="BY10" i="1389"/>
  <c r="AZ10" i="1389"/>
  <c r="X10" i="1389"/>
  <c r="AR10" i="1389"/>
  <c r="AE10" i="1389"/>
  <c r="BE10" i="1389"/>
  <c r="BI10" i="1389"/>
  <c r="AW10" i="1389"/>
  <c r="AU10" i="1389"/>
  <c r="CC10" i="1389"/>
  <c r="AM10" i="1389"/>
  <c r="BX10" i="1389"/>
  <c r="AY10" i="1389"/>
  <c r="V10" i="1389"/>
  <c r="AJ10" i="1389"/>
  <c r="AF10" i="1389"/>
  <c r="BF10" i="1389"/>
  <c r="BJ10" i="1389"/>
  <c r="CF10" i="1389"/>
  <c r="AV10" i="1389"/>
  <c r="AP10" i="1389"/>
  <c r="CB10" i="1389"/>
  <c r="AK10" i="1389"/>
  <c r="BW10" i="1389"/>
  <c r="AT10" i="1389"/>
  <c r="S10" i="1389"/>
  <c r="S29" i="861"/>
  <c r="AI29" i="861"/>
  <c r="BE29" i="861"/>
  <c r="U29" i="861"/>
  <c r="BK29" i="861"/>
  <c r="CL29" i="861"/>
  <c r="BA29" i="861"/>
  <c r="CK29" i="861"/>
  <c r="AX29" i="861"/>
  <c r="CJ29" i="861"/>
  <c r="AW29" i="861"/>
  <c r="CE29" i="861"/>
  <c r="BG29" i="861"/>
  <c r="AA29" i="861"/>
  <c r="CI29" i="861"/>
  <c r="CA29" i="861"/>
  <c r="BD29" i="861"/>
  <c r="Z29" i="861"/>
  <c r="CG29" i="861"/>
  <c r="AU29" i="861"/>
  <c r="BZ29" i="861"/>
  <c r="Y29" i="861"/>
  <c r="CD29" i="861"/>
  <c r="AP29" i="861"/>
  <c r="CC29" i="861"/>
  <c r="AY29" i="861"/>
  <c r="CB29" i="861"/>
  <c r="BW29" i="861"/>
  <c r="BS29" i="861"/>
  <c r="BV29" i="861"/>
  <c r="BQ29" i="861"/>
  <c r="AH29" i="861"/>
  <c r="BU29" i="861"/>
  <c r="AG29" i="861"/>
  <c r="BT29" i="861"/>
  <c r="BM29" i="861"/>
  <c r="AF12" i="863"/>
  <c r="AF50" i="863" s="1"/>
  <c r="BL29" i="861"/>
  <c r="AE29" i="861"/>
  <c r="BF29" i="861"/>
  <c r="W29" i="861"/>
  <c r="BO29" i="861"/>
  <c r="M20" i="861"/>
  <c r="L20" i="861"/>
  <c r="AQ29" i="861"/>
  <c r="AF29" i="861"/>
  <c r="CF3028" i="64"/>
  <c r="CF3105" i="64"/>
  <c r="CF12" i="863"/>
  <c r="CF29" i="861"/>
  <c r="BP3028" i="64"/>
  <c r="BP3105" i="64"/>
  <c r="BP12" i="863"/>
  <c r="BP29" i="861"/>
  <c r="AZ3028" i="64"/>
  <c r="AZ3105" i="64"/>
  <c r="AZ12" i="863"/>
  <c r="AZ29" i="861"/>
  <c r="BX3028" i="64"/>
  <c r="BX3105" i="64"/>
  <c r="BX12" i="863"/>
  <c r="BX29" i="861"/>
  <c r="BH3028" i="64"/>
  <c r="BH3105" i="64"/>
  <c r="BH12" i="863"/>
  <c r="BH29" i="861"/>
  <c r="AR3028" i="64"/>
  <c r="AR3105" i="64"/>
  <c r="AR12" i="863"/>
  <c r="AR29" i="861"/>
  <c r="AO3028" i="64"/>
  <c r="AO3105" i="64"/>
  <c r="AO12" i="863"/>
  <c r="AO29" i="861"/>
  <c r="AN3028" i="64"/>
  <c r="AN3105" i="64"/>
  <c r="AN12" i="863"/>
  <c r="AN29" i="861"/>
  <c r="X3028" i="64"/>
  <c r="X3105" i="64"/>
  <c r="X12" i="863"/>
  <c r="X29" i="861"/>
  <c r="CH3028" i="64"/>
  <c r="CH3105" i="64"/>
  <c r="CH12" i="863"/>
  <c r="CH29" i="861"/>
  <c r="BR3028" i="64"/>
  <c r="BR3105" i="64"/>
  <c r="BR12" i="863"/>
  <c r="BR29" i="861"/>
  <c r="BB3028" i="64"/>
  <c r="BB3105" i="64"/>
  <c r="BB12" i="863"/>
  <c r="BB29" i="861"/>
  <c r="AL3028" i="64"/>
  <c r="AL3105" i="64"/>
  <c r="AL12" i="863"/>
  <c r="AL29" i="861"/>
  <c r="V3028" i="64"/>
  <c r="V3105" i="64"/>
  <c r="V12" i="863"/>
  <c r="V29" i="861"/>
  <c r="BW3028" i="64"/>
  <c r="BW3105" i="64"/>
  <c r="BW12" i="863"/>
  <c r="BE3028" i="64"/>
  <c r="BE3105" i="64"/>
  <c r="BE12" i="863"/>
  <c r="AM3105" i="64"/>
  <c r="AM3028" i="64"/>
  <c r="AM12" i="863"/>
  <c r="U3028" i="64"/>
  <c r="U3105" i="64"/>
  <c r="U12" i="863"/>
  <c r="BV3028" i="64"/>
  <c r="BV3105" i="64"/>
  <c r="BV12" i="863"/>
  <c r="BD3028" i="64"/>
  <c r="BD3105" i="64"/>
  <c r="BD12" i="863"/>
  <c r="T3028" i="64"/>
  <c r="T3105" i="64"/>
  <c r="T12" i="863"/>
  <c r="BY3028" i="64"/>
  <c r="BY3105" i="64"/>
  <c r="BY12" i="863"/>
  <c r="BI3028" i="64"/>
  <c r="BI3105" i="64"/>
  <c r="BI12" i="863"/>
  <c r="AS3028" i="64"/>
  <c r="AS3105" i="64"/>
  <c r="AS12" i="863"/>
  <c r="AC3028" i="64"/>
  <c r="AC3105" i="64"/>
  <c r="AC12" i="863"/>
  <c r="BU3028" i="64"/>
  <c r="BU3105" i="64"/>
  <c r="BU12" i="863"/>
  <c r="BC3028" i="64"/>
  <c r="BC3105" i="64"/>
  <c r="N20" i="861"/>
  <c r="BC12" i="863"/>
  <c r="AK3105" i="64"/>
  <c r="AK3028" i="64"/>
  <c r="AK12" i="863"/>
  <c r="CL3028" i="64"/>
  <c r="CL3105" i="64"/>
  <c r="CL12" i="863"/>
  <c r="BT3028" i="64"/>
  <c r="BT3105" i="64"/>
  <c r="BT12" i="863"/>
  <c r="AJ3028" i="64"/>
  <c r="AJ3105" i="64"/>
  <c r="AJ12" i="863"/>
  <c r="BC29" i="861"/>
  <c r="AM29" i="861"/>
  <c r="CK3028" i="64"/>
  <c r="CK3105" i="64"/>
  <c r="CK12" i="863"/>
  <c r="BS3105" i="64"/>
  <c r="BS3028" i="64"/>
  <c r="BS12" i="863"/>
  <c r="BA3028" i="64"/>
  <c r="BA3105" i="64"/>
  <c r="BA12" i="863"/>
  <c r="AH3028" i="64"/>
  <c r="AH3105" i="64"/>
  <c r="AH12" i="863"/>
  <c r="CJ3028" i="64"/>
  <c r="CJ3105" i="64"/>
  <c r="CJ12" i="863"/>
  <c r="AG3105" i="64"/>
  <c r="AG3028" i="64"/>
  <c r="AG12" i="863"/>
  <c r="AK29" i="861"/>
  <c r="CI3028" i="64"/>
  <c r="CI3105" i="64"/>
  <c r="CI12" i="863"/>
  <c r="BQ3105" i="64"/>
  <c r="BQ3028" i="64"/>
  <c r="BQ12" i="863"/>
  <c r="AX3028" i="64"/>
  <c r="AX3105" i="64"/>
  <c r="AX12" i="863"/>
  <c r="AJ29" i="861"/>
  <c r="T29" i="861"/>
  <c r="AW3105" i="64"/>
  <c r="AW3028" i="64"/>
  <c r="AW12" i="863"/>
  <c r="AE3105" i="64"/>
  <c r="AE3028" i="64"/>
  <c r="AE12" i="863"/>
  <c r="CG3028" i="64"/>
  <c r="CG3105" i="64"/>
  <c r="CG12" i="863"/>
  <c r="BN3028" i="64"/>
  <c r="BN3105" i="64"/>
  <c r="BN12" i="863"/>
  <c r="AV3028" i="64"/>
  <c r="AV3105" i="64"/>
  <c r="AV12" i="863"/>
  <c r="AD3028" i="64"/>
  <c r="AD3105" i="64"/>
  <c r="AD12" i="863"/>
  <c r="BN29" i="861"/>
  <c r="BM3105" i="64"/>
  <c r="BM3028" i="64"/>
  <c r="BM12" i="863"/>
  <c r="AU3105" i="64"/>
  <c r="AU3028" i="64"/>
  <c r="AU12" i="863"/>
  <c r="AB3028" i="64"/>
  <c r="AB3105" i="64"/>
  <c r="AB12" i="863"/>
  <c r="CD3028" i="64"/>
  <c r="CD3105" i="64"/>
  <c r="CD12" i="863"/>
  <c r="BL3028" i="64"/>
  <c r="BL3105" i="64"/>
  <c r="BL12" i="863"/>
  <c r="AT3028" i="64"/>
  <c r="AT3105" i="64"/>
  <c r="AT12" i="863"/>
  <c r="AA3028" i="64"/>
  <c r="AA3105" i="64"/>
  <c r="AA12" i="863"/>
  <c r="AV29" i="861"/>
  <c r="CC3105" i="64"/>
  <c r="CC3028" i="64"/>
  <c r="CC12" i="863"/>
  <c r="BK3105" i="64"/>
  <c r="BK3028" i="64"/>
  <c r="BK12" i="863"/>
  <c r="Z3028" i="64"/>
  <c r="Z3105" i="64"/>
  <c r="Z12" i="863"/>
  <c r="CE3028" i="64"/>
  <c r="CE3105" i="64"/>
  <c r="CE12" i="863"/>
  <c r="BO3105" i="64"/>
  <c r="BO3028" i="64"/>
  <c r="BO12" i="863"/>
  <c r="O20" i="861"/>
  <c r="AY3028" i="64"/>
  <c r="AY3105" i="64"/>
  <c r="AY12" i="863"/>
  <c r="AI3105" i="64"/>
  <c r="AI3028" i="64"/>
  <c r="AI12" i="863"/>
  <c r="S3028" i="64"/>
  <c r="S3032" i="64" s="1"/>
  <c r="S3105" i="64"/>
  <c r="S3109" i="64" s="1"/>
  <c r="S3111" i="64" s="1"/>
  <c r="K20" i="861"/>
  <c r="S12" i="863"/>
  <c r="CB3028" i="64"/>
  <c r="CB3105" i="64"/>
  <c r="CB12" i="863"/>
  <c r="BJ3028" i="64"/>
  <c r="BJ3105" i="64"/>
  <c r="BJ12" i="863"/>
  <c r="AQ3028" i="64"/>
  <c r="AQ3105" i="64"/>
  <c r="AQ12" i="863"/>
  <c r="Y3028" i="64"/>
  <c r="Y3105" i="64"/>
  <c r="Y12" i="863"/>
  <c r="BJ29" i="861"/>
  <c r="AT29" i="861"/>
  <c r="AD29" i="861"/>
  <c r="CA3105" i="64"/>
  <c r="CA3028" i="64"/>
  <c r="P20" i="861"/>
  <c r="CA12" i="863"/>
  <c r="AP3028" i="64"/>
  <c r="AP3105" i="64"/>
  <c r="AP12" i="863"/>
  <c r="BY29" i="861"/>
  <c r="BI29" i="861"/>
  <c r="AS29" i="861"/>
  <c r="AC29" i="861"/>
  <c r="BZ3028" i="64"/>
  <c r="BZ3105" i="64"/>
  <c r="BZ12" i="863"/>
  <c r="BG3028" i="64"/>
  <c r="BG3105" i="64"/>
  <c r="BG12" i="863"/>
  <c r="W3028" i="64"/>
  <c r="W3105" i="64"/>
  <c r="W12" i="863"/>
  <c r="AB29" i="861"/>
  <c r="BF3028" i="64"/>
  <c r="BF3105" i="64"/>
  <c r="BF12" i="863"/>
  <c r="AF3028" i="64"/>
  <c r="AF3105" i="64"/>
  <c r="S14" i="1389" l="1"/>
  <c r="S60" i="861" s="1"/>
  <c r="M10" i="1389"/>
  <c r="L10" i="1389"/>
  <c r="K10" i="1389"/>
  <c r="O10" i="1389"/>
  <c r="N10" i="1389"/>
  <c r="P10" i="1389"/>
  <c r="CG30" i="861"/>
  <c r="S30" i="861"/>
  <c r="AF52" i="863"/>
  <c r="AF19" i="863" s="1"/>
  <c r="AF35" i="861" s="1"/>
  <c r="AF54" i="863"/>
  <c r="AE30" i="861"/>
  <c r="CD30" i="861"/>
  <c r="BA30" i="861"/>
  <c r="BL30" i="861"/>
  <c r="Y30" i="861"/>
  <c r="CL30" i="861"/>
  <c r="BZ30" i="861"/>
  <c r="BK30" i="861"/>
  <c r="BM30" i="861"/>
  <c r="AU30" i="861"/>
  <c r="U30" i="861"/>
  <c r="AF30" i="861"/>
  <c r="BT30" i="861"/>
  <c r="BE30" i="861"/>
  <c r="AG30" i="861"/>
  <c r="Z30" i="861"/>
  <c r="BU30" i="861"/>
  <c r="BD30" i="861"/>
  <c r="AI30" i="861"/>
  <c r="AH30" i="861"/>
  <c r="CA30" i="861"/>
  <c r="BQ30" i="861"/>
  <c r="CI30" i="861"/>
  <c r="BV30" i="861"/>
  <c r="AA30" i="861"/>
  <c r="BS30" i="861"/>
  <c r="BG30" i="861"/>
  <c r="BW30" i="861"/>
  <c r="CE30" i="861"/>
  <c r="CB30" i="861"/>
  <c r="AW30" i="861"/>
  <c r="BO30" i="861"/>
  <c r="AY30" i="861"/>
  <c r="CJ30" i="861"/>
  <c r="W30" i="861"/>
  <c r="CC30" i="861"/>
  <c r="AX30" i="861"/>
  <c r="BF30" i="861"/>
  <c r="AP30" i="861"/>
  <c r="CK30" i="861"/>
  <c r="L3105" i="64"/>
  <c r="L12" i="863"/>
  <c r="L3028" i="64"/>
  <c r="M3105" i="64"/>
  <c r="M12" i="863"/>
  <c r="M3028" i="64"/>
  <c r="E8" i="1246"/>
  <c r="E13" i="1246" s="1"/>
  <c r="D8" i="1246"/>
  <c r="D13" i="1246" s="1"/>
  <c r="P29" i="861"/>
  <c r="M21" i="861"/>
  <c r="K29" i="861"/>
  <c r="L29" i="861"/>
  <c r="O29" i="861"/>
  <c r="M29" i="861"/>
  <c r="AQ30" i="861"/>
  <c r="AV54" i="863"/>
  <c r="AV52" i="863"/>
  <c r="AV19" i="863" s="1"/>
  <c r="AV35" i="861" s="1"/>
  <c r="AV50" i="863"/>
  <c r="AB30" i="861"/>
  <c r="CA54" i="863"/>
  <c r="CA52" i="863"/>
  <c r="CA50" i="863"/>
  <c r="Y54" i="863"/>
  <c r="Y52" i="863"/>
  <c r="Y19" i="863" s="1"/>
  <c r="Y35" i="861" s="1"/>
  <c r="Y50" i="863"/>
  <c r="S3034" i="64"/>
  <c r="AD54" i="863"/>
  <c r="AD52" i="863"/>
  <c r="AD19" i="863" s="1"/>
  <c r="AD35" i="861" s="1"/>
  <c r="AD50" i="863"/>
  <c r="AC30" i="861"/>
  <c r="T30" i="861"/>
  <c r="V30" i="861"/>
  <c r="CH30" i="861"/>
  <c r="CH54" i="863"/>
  <c r="CH52" i="863"/>
  <c r="CH19" i="863" s="1"/>
  <c r="CH35" i="861" s="1"/>
  <c r="CH50" i="863"/>
  <c r="AZ30" i="861"/>
  <c r="AJ30" i="861"/>
  <c r="BV54" i="863"/>
  <c r="BV52" i="863"/>
  <c r="BV19" i="863" s="1"/>
  <c r="BV35" i="861" s="1"/>
  <c r="BV50" i="863"/>
  <c r="V54" i="863"/>
  <c r="V52" i="863"/>
  <c r="V19" i="863" s="1"/>
  <c r="V35" i="861" s="1"/>
  <c r="V50" i="863"/>
  <c r="BI30" i="861"/>
  <c r="AY50" i="863"/>
  <c r="AY54" i="863"/>
  <c r="AY52" i="863"/>
  <c r="AY19" i="863" s="1"/>
  <c r="AY35" i="861" s="1"/>
  <c r="CC54" i="863"/>
  <c r="CC52" i="863"/>
  <c r="CC19" i="863" s="1"/>
  <c r="CC35" i="861" s="1"/>
  <c r="CC50" i="863"/>
  <c r="AF18" i="863"/>
  <c r="AF34" i="861" s="1"/>
  <c r="CJ54" i="863"/>
  <c r="CJ52" i="863"/>
  <c r="CJ19" i="863" s="1"/>
  <c r="CJ35" i="861" s="1"/>
  <c r="CJ50" i="863"/>
  <c r="AM30" i="861"/>
  <c r="AS54" i="863"/>
  <c r="AS52" i="863"/>
  <c r="AS19" i="863" s="1"/>
  <c r="AS35" i="861" s="1"/>
  <c r="AS50" i="863"/>
  <c r="AZ52" i="863"/>
  <c r="AZ19" i="863" s="1"/>
  <c r="AZ35" i="861" s="1"/>
  <c r="AZ50" i="863"/>
  <c r="AZ54" i="863"/>
  <c r="AR30" i="861"/>
  <c r="N29" i="861"/>
  <c r="BC30" i="861"/>
  <c r="BJ54" i="863"/>
  <c r="BJ52" i="863"/>
  <c r="BJ19" i="863" s="1"/>
  <c r="BJ35" i="861" s="1"/>
  <c r="BJ50" i="863"/>
  <c r="BN50" i="863"/>
  <c r="BN54" i="863"/>
  <c r="BN52" i="863"/>
  <c r="BN19" i="863" s="1"/>
  <c r="BN35" i="861" s="1"/>
  <c r="U52" i="863"/>
  <c r="U19" i="863" s="1"/>
  <c r="U35" i="861" s="1"/>
  <c r="U50" i="863"/>
  <c r="U54" i="863"/>
  <c r="AL30" i="861"/>
  <c r="X30" i="861"/>
  <c r="AR54" i="863"/>
  <c r="AR52" i="863"/>
  <c r="AR19" i="863" s="1"/>
  <c r="AR35" i="861" s="1"/>
  <c r="AR50" i="863"/>
  <c r="BF54" i="863"/>
  <c r="BF52" i="863"/>
  <c r="BF19" i="863" s="1"/>
  <c r="BF35" i="861" s="1"/>
  <c r="BF50" i="863"/>
  <c r="AP54" i="863"/>
  <c r="AP52" i="863"/>
  <c r="AP19" i="863" s="1"/>
  <c r="AP35" i="861" s="1"/>
  <c r="AP50" i="863"/>
  <c r="AB54" i="863"/>
  <c r="AB52" i="863"/>
  <c r="AB19" i="863" s="1"/>
  <c r="AB35" i="861" s="1"/>
  <c r="AB50" i="863"/>
  <c r="G8" i="1246"/>
  <c r="G13" i="1246" s="1"/>
  <c r="O3105" i="64"/>
  <c r="O3028" i="64"/>
  <c r="O12" i="863"/>
  <c r="O21" i="861"/>
  <c r="AV30" i="861"/>
  <c r="AX50" i="863"/>
  <c r="AX54" i="863"/>
  <c r="AX52" i="863"/>
  <c r="AX19" i="863" s="1"/>
  <c r="AX35" i="861" s="1"/>
  <c r="AK52" i="863"/>
  <c r="AK19" i="863" s="1"/>
  <c r="AK35" i="861" s="1"/>
  <c r="AK50" i="863"/>
  <c r="AK54" i="863"/>
  <c r="BI54" i="863"/>
  <c r="BI52" i="863"/>
  <c r="BI19" i="863" s="1"/>
  <c r="BI35" i="861" s="1"/>
  <c r="BI50" i="863"/>
  <c r="AL54" i="863"/>
  <c r="AL52" i="863"/>
  <c r="AL19" i="863" s="1"/>
  <c r="AL35" i="861" s="1"/>
  <c r="AL50" i="863"/>
  <c r="X54" i="863"/>
  <c r="X52" i="863"/>
  <c r="X19" i="863" s="1"/>
  <c r="X35" i="861" s="1"/>
  <c r="X50" i="863"/>
  <c r="BP30" i="861"/>
  <c r="BP52" i="863"/>
  <c r="BP19" i="863" s="1"/>
  <c r="BP35" i="861" s="1"/>
  <c r="BP50" i="863"/>
  <c r="BP54" i="863"/>
  <c r="AU54" i="863"/>
  <c r="AU52" i="863"/>
  <c r="AU19" i="863" s="1"/>
  <c r="AU35" i="861" s="1"/>
  <c r="AU50" i="863"/>
  <c r="CG52" i="863"/>
  <c r="CG19" i="863" s="1"/>
  <c r="CG35" i="861" s="1"/>
  <c r="CG50" i="863"/>
  <c r="CG54" i="863"/>
  <c r="AM54" i="863"/>
  <c r="AM52" i="863"/>
  <c r="AM19" i="863" s="1"/>
  <c r="AM35" i="861" s="1"/>
  <c r="AM50" i="863"/>
  <c r="BH30" i="861"/>
  <c r="H8" i="1246"/>
  <c r="H13" i="1246" s="1"/>
  <c r="P3028" i="64"/>
  <c r="P3105" i="64"/>
  <c r="P12" i="863"/>
  <c r="P21" i="861"/>
  <c r="BQ52" i="863"/>
  <c r="BQ19" i="863" s="1"/>
  <c r="BQ35" i="861" s="1"/>
  <c r="BQ50" i="863"/>
  <c r="BQ54" i="863"/>
  <c r="AJ52" i="863"/>
  <c r="AJ19" i="863" s="1"/>
  <c r="AJ35" i="861" s="1"/>
  <c r="AJ50" i="863"/>
  <c r="AJ54" i="863"/>
  <c r="BC54" i="863"/>
  <c r="BC52" i="863"/>
  <c r="BC50" i="863"/>
  <c r="BY54" i="863"/>
  <c r="BY52" i="863"/>
  <c r="BY19" i="863" s="1"/>
  <c r="BY35" i="861" s="1"/>
  <c r="BY50" i="863"/>
  <c r="BB30" i="861"/>
  <c r="AN30" i="861"/>
  <c r="BH54" i="863"/>
  <c r="BH52" i="863"/>
  <c r="BH19" i="863" s="1"/>
  <c r="BH35" i="861" s="1"/>
  <c r="BH50" i="863"/>
  <c r="AQ54" i="863"/>
  <c r="AQ52" i="863"/>
  <c r="AQ50" i="863"/>
  <c r="BY30" i="861"/>
  <c r="BB54" i="863"/>
  <c r="BB52" i="863"/>
  <c r="BB19" i="863" s="1"/>
  <c r="BB35" i="861" s="1"/>
  <c r="BB50" i="863"/>
  <c r="AN54" i="863"/>
  <c r="AN52" i="863"/>
  <c r="AN19" i="863" s="1"/>
  <c r="AN35" i="861" s="1"/>
  <c r="AN50" i="863"/>
  <c r="CF30" i="861"/>
  <c r="AH50" i="863"/>
  <c r="AH54" i="863"/>
  <c r="AH52" i="863"/>
  <c r="AH19" i="863" s="1"/>
  <c r="AH35" i="861" s="1"/>
  <c r="CB54" i="863"/>
  <c r="CB52" i="863"/>
  <c r="CB19" i="863" s="1"/>
  <c r="CB35" i="861" s="1"/>
  <c r="CB50" i="863"/>
  <c r="BE54" i="863"/>
  <c r="BE52" i="863"/>
  <c r="BE19" i="863" s="1"/>
  <c r="BE35" i="861" s="1"/>
  <c r="BE50" i="863"/>
  <c r="CF52" i="863"/>
  <c r="CF19" i="863" s="1"/>
  <c r="CF35" i="861" s="1"/>
  <c r="CF50" i="863"/>
  <c r="CF54" i="863"/>
  <c r="CE50" i="863"/>
  <c r="CE54" i="863"/>
  <c r="CE52" i="863"/>
  <c r="CE19" i="863" s="1"/>
  <c r="CE35" i="861" s="1"/>
  <c r="BA52" i="863"/>
  <c r="BA19" i="863" s="1"/>
  <c r="BA35" i="861" s="1"/>
  <c r="BA50" i="863"/>
  <c r="BA54" i="863"/>
  <c r="BG54" i="863"/>
  <c r="BG52" i="863"/>
  <c r="BG19" i="863" s="1"/>
  <c r="BG35" i="861" s="1"/>
  <c r="BG50" i="863"/>
  <c r="AE54" i="863"/>
  <c r="AE52" i="863"/>
  <c r="AE50" i="863"/>
  <c r="AD30" i="861"/>
  <c r="S50" i="863"/>
  <c r="S54" i="863"/>
  <c r="S52" i="863"/>
  <c r="CI54" i="863"/>
  <c r="CI52" i="863"/>
  <c r="CI19" i="863" s="1"/>
  <c r="CI35" i="861" s="1"/>
  <c r="CI50" i="863"/>
  <c r="BT54" i="863"/>
  <c r="BT52" i="863"/>
  <c r="BT19" i="863" s="1"/>
  <c r="BT35" i="861" s="1"/>
  <c r="BT50" i="863"/>
  <c r="T52" i="863"/>
  <c r="T19" i="863" s="1"/>
  <c r="T35" i="861" s="1"/>
  <c r="T50" i="863"/>
  <c r="T54" i="863"/>
  <c r="BX30" i="861"/>
  <c r="AT30" i="861"/>
  <c r="C8" i="1246"/>
  <c r="C13" i="1246" s="1"/>
  <c r="K3028" i="64"/>
  <c r="K3105" i="64"/>
  <c r="K12" i="863"/>
  <c r="L21" i="861"/>
  <c r="Z54" i="863"/>
  <c r="Z52" i="863"/>
  <c r="Z19" i="863" s="1"/>
  <c r="Z35" i="861" s="1"/>
  <c r="Z50" i="863"/>
  <c r="BL54" i="863"/>
  <c r="BL52" i="863"/>
  <c r="BL19" i="863" s="1"/>
  <c r="BL35" i="861" s="1"/>
  <c r="BL50" i="863"/>
  <c r="BS54" i="863"/>
  <c r="BS52" i="863"/>
  <c r="BS19" i="863" s="1"/>
  <c r="BS35" i="861" s="1"/>
  <c r="BS50" i="863"/>
  <c r="BU54" i="863"/>
  <c r="BU52" i="863"/>
  <c r="BU19" i="863" s="1"/>
  <c r="BU35" i="861" s="1"/>
  <c r="BU50" i="863"/>
  <c r="T3109" i="64"/>
  <c r="T3111" i="64" s="1"/>
  <c r="BR30" i="861"/>
  <c r="AO30" i="861"/>
  <c r="BX54" i="863"/>
  <c r="BX52" i="863"/>
  <c r="BX19" i="863" s="1"/>
  <c r="BX35" i="861" s="1"/>
  <c r="BX50" i="863"/>
  <c r="AA54" i="863"/>
  <c r="AA52" i="863"/>
  <c r="AA19" i="863" s="1"/>
  <c r="AA35" i="861" s="1"/>
  <c r="AA50" i="863"/>
  <c r="W54" i="863"/>
  <c r="W52" i="863"/>
  <c r="W19" i="863" s="1"/>
  <c r="W35" i="861" s="1"/>
  <c r="W50" i="863"/>
  <c r="AT54" i="863"/>
  <c r="AT52" i="863"/>
  <c r="AT19" i="863" s="1"/>
  <c r="AT35" i="861" s="1"/>
  <c r="AT50" i="863"/>
  <c r="F8" i="1246"/>
  <c r="F13" i="1246" s="1"/>
  <c r="N3028" i="64"/>
  <c r="N3105" i="64"/>
  <c r="N12" i="863"/>
  <c r="N21" i="861"/>
  <c r="BM54" i="863"/>
  <c r="BM52" i="863"/>
  <c r="BM19" i="863" s="1"/>
  <c r="BM35" i="861" s="1"/>
  <c r="BM50" i="863"/>
  <c r="BZ54" i="863"/>
  <c r="BZ52" i="863"/>
  <c r="BZ19" i="863" s="1"/>
  <c r="BZ35" i="861" s="1"/>
  <c r="BZ50" i="863"/>
  <c r="BJ30" i="861"/>
  <c r="BN30" i="861"/>
  <c r="AW54" i="863"/>
  <c r="AW52" i="863"/>
  <c r="AW19" i="863" s="1"/>
  <c r="AW35" i="861" s="1"/>
  <c r="AW50" i="863"/>
  <c r="T3032" i="64"/>
  <c r="U3032" i="64" s="1"/>
  <c r="BW54" i="863"/>
  <c r="BW52" i="863"/>
  <c r="BW19" i="863" s="1"/>
  <c r="BW35" i="861" s="1"/>
  <c r="BW50" i="863"/>
  <c r="BR54" i="863"/>
  <c r="BR52" i="863"/>
  <c r="BR19" i="863" s="1"/>
  <c r="BR35" i="861" s="1"/>
  <c r="BR50" i="863"/>
  <c r="AO54" i="863"/>
  <c r="AO52" i="863"/>
  <c r="AO19" i="863" s="1"/>
  <c r="AO35" i="861" s="1"/>
  <c r="AO50" i="863"/>
  <c r="AK30" i="861"/>
  <c r="CL54" i="863"/>
  <c r="CL52" i="863"/>
  <c r="CL19" i="863" s="1"/>
  <c r="CL35" i="861" s="1"/>
  <c r="CL50" i="863"/>
  <c r="BD54" i="863"/>
  <c r="BD52" i="863"/>
  <c r="BD19" i="863" s="1"/>
  <c r="BD35" i="861" s="1"/>
  <c r="BD50" i="863"/>
  <c r="AS30" i="861"/>
  <c r="BO50" i="863"/>
  <c r="BO54" i="863"/>
  <c r="BO52" i="863"/>
  <c r="AI50" i="863"/>
  <c r="AI54" i="863"/>
  <c r="AI52" i="863"/>
  <c r="AI19" i="863" s="1"/>
  <c r="AI35" i="861" s="1"/>
  <c r="BK54" i="863"/>
  <c r="BK52" i="863"/>
  <c r="BK19" i="863" s="1"/>
  <c r="BK35" i="861" s="1"/>
  <c r="BK50" i="863"/>
  <c r="CD50" i="863"/>
  <c r="CD54" i="863"/>
  <c r="CD52" i="863"/>
  <c r="CD19" i="863" s="1"/>
  <c r="CD35" i="861" s="1"/>
  <c r="AG54" i="863"/>
  <c r="AG52" i="863"/>
  <c r="AG19" i="863" s="1"/>
  <c r="AG35" i="861" s="1"/>
  <c r="AG50" i="863"/>
  <c r="CK54" i="863"/>
  <c r="CK52" i="863"/>
  <c r="CK19" i="863" s="1"/>
  <c r="CK35" i="861" s="1"/>
  <c r="CK50" i="863"/>
  <c r="AC54" i="863"/>
  <c r="AC52" i="863"/>
  <c r="AC19" i="863" s="1"/>
  <c r="AC35" i="861" s="1"/>
  <c r="AC50" i="863"/>
  <c r="T14" i="1389" l="1"/>
  <c r="T60" i="861" s="1"/>
  <c r="S16" i="1389"/>
  <c r="S90" i="861" s="1"/>
  <c r="AF55" i="863"/>
  <c r="AF37" i="861"/>
  <c r="N30" i="861"/>
  <c r="M30" i="861"/>
  <c r="O30" i="861"/>
  <c r="L30" i="861"/>
  <c r="K30" i="861"/>
  <c r="P30" i="861"/>
  <c r="N54" i="863"/>
  <c r="O54" i="863"/>
  <c r="P54" i="863"/>
  <c r="K54" i="863"/>
  <c r="L54" i="863"/>
  <c r="M54" i="863"/>
  <c r="U3109" i="64"/>
  <c r="U3111" i="64" s="1"/>
  <c r="V3032" i="64"/>
  <c r="AS55" i="863"/>
  <c r="AS18" i="863"/>
  <c r="AS34" i="861" s="1"/>
  <c r="AY55" i="863"/>
  <c r="AY18" i="863"/>
  <c r="AY34" i="861" s="1"/>
  <c r="CE55" i="863"/>
  <c r="CE18" i="863"/>
  <c r="CE34" i="861" s="1"/>
  <c r="BL55" i="863"/>
  <c r="BL18" i="863"/>
  <c r="BL34" i="861" s="1"/>
  <c r="CH18" i="863"/>
  <c r="CH34" i="861" s="1"/>
  <c r="CH55" i="863"/>
  <c r="CF18" i="863"/>
  <c r="CF34" i="861" s="1"/>
  <c r="CF55" i="863"/>
  <c r="X55" i="863"/>
  <c r="X18" i="863"/>
  <c r="X34" i="861" s="1"/>
  <c r="P50" i="863"/>
  <c r="CA55" i="863"/>
  <c r="CA18" i="863"/>
  <c r="BR18" i="863"/>
  <c r="BR34" i="861" s="1"/>
  <c r="BR55" i="863"/>
  <c r="BD55" i="863"/>
  <c r="BD18" i="863"/>
  <c r="BD34" i="861" s="1"/>
  <c r="CK55" i="863"/>
  <c r="CK18" i="863"/>
  <c r="CK34" i="861" s="1"/>
  <c r="AI55" i="863"/>
  <c r="AI18" i="863"/>
  <c r="AI34" i="861" s="1"/>
  <c r="AP55" i="863"/>
  <c r="AP18" i="863"/>
  <c r="AP34" i="861" s="1"/>
  <c r="BG55" i="863"/>
  <c r="BG18" i="863"/>
  <c r="BG34" i="861" s="1"/>
  <c r="U18" i="863"/>
  <c r="U34" i="861" s="1"/>
  <c r="U55" i="863"/>
  <c r="CA19" i="863"/>
  <c r="P52" i="863"/>
  <c r="BY55" i="863"/>
  <c r="BY18" i="863"/>
  <c r="BY34" i="861" s="1"/>
  <c r="BZ55" i="863"/>
  <c r="BZ18" i="863"/>
  <c r="BZ34" i="861" s="1"/>
  <c r="W18" i="863"/>
  <c r="W34" i="861" s="1"/>
  <c r="W55" i="863"/>
  <c r="CL55" i="863"/>
  <c r="CL18" i="863"/>
  <c r="CL34" i="861" s="1"/>
  <c r="AG55" i="863"/>
  <c r="AG18" i="863"/>
  <c r="AG34" i="861" s="1"/>
  <c r="BO19" i="863"/>
  <c r="O52" i="863"/>
  <c r="U3034" i="64"/>
  <c r="BC18" i="863"/>
  <c r="N50" i="863"/>
  <c r="BC55" i="863"/>
  <c r="CJ55" i="863"/>
  <c r="CJ18" i="863"/>
  <c r="CJ34" i="861" s="1"/>
  <c r="V18" i="863"/>
  <c r="V34" i="861" s="1"/>
  <c r="V55" i="863"/>
  <c r="BW55" i="863"/>
  <c r="BW18" i="863"/>
  <c r="BW34" i="861" s="1"/>
  <c r="Z55" i="863"/>
  <c r="Z18" i="863"/>
  <c r="Z34" i="861" s="1"/>
  <c r="K52" i="863"/>
  <c r="S19" i="863"/>
  <c r="T18" i="863"/>
  <c r="T34" i="861" s="1"/>
  <c r="T55" i="863"/>
  <c r="K50" i="863"/>
  <c r="S55" i="863"/>
  <c r="S18" i="863"/>
  <c r="AQ55" i="863"/>
  <c r="AQ18" i="863"/>
  <c r="M50" i="863"/>
  <c r="BC19" i="863"/>
  <c r="N52" i="863"/>
  <c r="AL18" i="863"/>
  <c r="AL34" i="861" s="1"/>
  <c r="AL55" i="863"/>
  <c r="AX55" i="863"/>
  <c r="AX18" i="863"/>
  <c r="AX34" i="861" s="1"/>
  <c r="BO55" i="863"/>
  <c r="BO18" i="863"/>
  <c r="O50" i="863"/>
  <c r="BM55" i="863"/>
  <c r="BM18" i="863"/>
  <c r="BM34" i="861" s="1"/>
  <c r="BU55" i="863"/>
  <c r="BU18" i="863"/>
  <c r="BU34" i="861" s="1"/>
  <c r="AH55" i="863"/>
  <c r="AH18" i="863"/>
  <c r="AH34" i="861" s="1"/>
  <c r="AQ19" i="863"/>
  <c r="M52" i="863"/>
  <c r="CG18" i="863"/>
  <c r="CG34" i="861" s="1"/>
  <c r="CG55" i="863"/>
  <c r="BE55" i="863"/>
  <c r="BE18" i="863"/>
  <c r="BE34" i="861" s="1"/>
  <c r="BF55" i="863"/>
  <c r="BF18" i="863"/>
  <c r="BF34" i="861" s="1"/>
  <c r="BV55" i="863"/>
  <c r="BV18" i="863"/>
  <c r="BV34" i="861" s="1"/>
  <c r="AD55" i="863"/>
  <c r="AD18" i="863"/>
  <c r="AD34" i="861" s="1"/>
  <c r="AJ18" i="863"/>
  <c r="AJ34" i="861" s="1"/>
  <c r="AJ55" i="863"/>
  <c r="AU55" i="863"/>
  <c r="AU18" i="863"/>
  <c r="AU34" i="861" s="1"/>
  <c r="AW55" i="863"/>
  <c r="AW18" i="863"/>
  <c r="AW34" i="861" s="1"/>
  <c r="BA18" i="863"/>
  <c r="BA34" i="861" s="1"/>
  <c r="BA55" i="863"/>
  <c r="BH55" i="863"/>
  <c r="BH18" i="863"/>
  <c r="BH34" i="861" s="1"/>
  <c r="BI55" i="863"/>
  <c r="BI18" i="863"/>
  <c r="BI34" i="861" s="1"/>
  <c r="BN55" i="863"/>
  <c r="BN18" i="863"/>
  <c r="BN34" i="861" s="1"/>
  <c r="BS18" i="863"/>
  <c r="BS34" i="861" s="1"/>
  <c r="BS55" i="863"/>
  <c r="AZ18" i="863"/>
  <c r="AZ34" i="861" s="1"/>
  <c r="AZ55" i="863"/>
  <c r="CC55" i="863"/>
  <c r="CC18" i="863"/>
  <c r="CC34" i="861" s="1"/>
  <c r="AA55" i="863"/>
  <c r="AA18" i="863"/>
  <c r="AA34" i="861" s="1"/>
  <c r="BT55" i="863"/>
  <c r="BT18" i="863"/>
  <c r="BT34" i="861" s="1"/>
  <c r="AN55" i="863"/>
  <c r="AN18" i="863"/>
  <c r="AN34" i="861" s="1"/>
  <c r="AR55" i="863"/>
  <c r="AR18" i="863"/>
  <c r="AR34" i="861" s="1"/>
  <c r="AV55" i="863"/>
  <c r="AV18" i="863"/>
  <c r="AV34" i="861" s="1"/>
  <c r="AC55" i="863"/>
  <c r="AC18" i="863"/>
  <c r="AC34" i="861" s="1"/>
  <c r="CD55" i="863"/>
  <c r="CD18" i="863"/>
  <c r="CD34" i="861" s="1"/>
  <c r="AO55" i="863"/>
  <c r="AO18" i="863"/>
  <c r="AO34" i="861" s="1"/>
  <c r="BK55" i="863"/>
  <c r="BK18" i="863"/>
  <c r="BK34" i="861" s="1"/>
  <c r="CI18" i="863"/>
  <c r="CI34" i="861" s="1"/>
  <c r="CI55" i="863"/>
  <c r="BQ18" i="863"/>
  <c r="BQ34" i="861" s="1"/>
  <c r="BQ55" i="863"/>
  <c r="BJ55" i="863"/>
  <c r="BJ18" i="863"/>
  <c r="BJ34" i="861" s="1"/>
  <c r="BX55" i="863"/>
  <c r="BX18" i="863"/>
  <c r="BX34" i="861" s="1"/>
  <c r="AE55" i="863"/>
  <c r="AE18" i="863"/>
  <c r="L50" i="863"/>
  <c r="BP18" i="863"/>
  <c r="BP34" i="861" s="1"/>
  <c r="BP55" i="863"/>
  <c r="AK18" i="863"/>
  <c r="AK34" i="861" s="1"/>
  <c r="AK55" i="863"/>
  <c r="T3034" i="64"/>
  <c r="AT55" i="863"/>
  <c r="AT18" i="863"/>
  <c r="AT34" i="861" s="1"/>
  <c r="AE19" i="863"/>
  <c r="L52" i="863"/>
  <c r="CB55" i="863"/>
  <c r="CB18" i="863"/>
  <c r="CB34" i="861" s="1"/>
  <c r="BB18" i="863"/>
  <c r="BB34" i="861" s="1"/>
  <c r="BB55" i="863"/>
  <c r="AM18" i="863"/>
  <c r="AM34" i="861" s="1"/>
  <c r="AM55" i="863"/>
  <c r="AB55" i="863"/>
  <c r="AB18" i="863"/>
  <c r="AB34" i="861" s="1"/>
  <c r="Y55" i="863"/>
  <c r="Y18" i="863"/>
  <c r="Y34" i="861" s="1"/>
  <c r="U14" i="1389" l="1"/>
  <c r="U60" i="861" s="1"/>
  <c r="T16" i="1389"/>
  <c r="T90" i="861" s="1"/>
  <c r="AF3131" i="64"/>
  <c r="AF19" i="1389"/>
  <c r="V3109" i="64"/>
  <c r="V3111" i="64" s="1"/>
  <c r="AF39" i="861"/>
  <c r="AF3079" i="64"/>
  <c r="CJ37" i="861"/>
  <c r="BY37" i="861"/>
  <c r="BR37" i="861"/>
  <c r="AS37" i="861"/>
  <c r="AC37" i="861"/>
  <c r="AD37" i="861"/>
  <c r="BP37" i="861"/>
  <c r="AJ37" i="861"/>
  <c r="AM37" i="861"/>
  <c r="BS37" i="861"/>
  <c r="BU37" i="861"/>
  <c r="AH37" i="861"/>
  <c r="BB37" i="861"/>
  <c r="BX37" i="861"/>
  <c r="AV37" i="861"/>
  <c r="BN37" i="861"/>
  <c r="BV37" i="861"/>
  <c r="U37" i="861"/>
  <c r="AR37" i="861"/>
  <c r="BG37" i="861"/>
  <c r="CB37" i="861"/>
  <c r="BJ37" i="861"/>
  <c r="T37" i="861"/>
  <c r="CD37" i="861"/>
  <c r="BM37" i="861"/>
  <c r="AN37" i="861"/>
  <c r="BH37" i="861"/>
  <c r="AG37" i="861"/>
  <c r="AP37" i="861"/>
  <c r="CF37" i="861"/>
  <c r="AT37" i="861"/>
  <c r="BQ37" i="861"/>
  <c r="BF37" i="861"/>
  <c r="X37" i="861"/>
  <c r="BI37" i="861"/>
  <c r="AX37" i="861"/>
  <c r="Z37" i="861"/>
  <c r="CL37" i="861"/>
  <c r="AI37" i="861"/>
  <c r="CH37" i="861"/>
  <c r="BT37" i="861"/>
  <c r="CI37" i="861"/>
  <c r="BA37" i="861"/>
  <c r="BE37" i="861"/>
  <c r="BL37" i="861"/>
  <c r="AW37" i="861"/>
  <c r="BW37" i="861"/>
  <c r="CK37" i="861"/>
  <c r="BK37" i="861"/>
  <c r="AA37" i="861"/>
  <c r="Y37" i="861"/>
  <c r="AL37" i="861"/>
  <c r="W37" i="861"/>
  <c r="CE37" i="861"/>
  <c r="AZ37" i="861"/>
  <c r="AO37" i="861"/>
  <c r="CC37" i="861"/>
  <c r="AU37" i="861"/>
  <c r="CG37" i="861"/>
  <c r="BZ37" i="861"/>
  <c r="BD37" i="861"/>
  <c r="AK37" i="861"/>
  <c r="AB37" i="861"/>
  <c r="V37" i="861"/>
  <c r="AY37" i="861"/>
  <c r="L55" i="863"/>
  <c r="O19" i="863"/>
  <c r="BO35" i="861"/>
  <c r="K19" i="863"/>
  <c r="S35" i="861"/>
  <c r="L19" i="863"/>
  <c r="AE35" i="861"/>
  <c r="O18" i="863"/>
  <c r="BO34" i="861"/>
  <c r="O55" i="863"/>
  <c r="N19" i="863"/>
  <c r="BC35" i="861"/>
  <c r="M19" i="863"/>
  <c r="AQ35" i="861"/>
  <c r="M18" i="863"/>
  <c r="AQ34" i="861"/>
  <c r="L18" i="863"/>
  <c r="AE34" i="861"/>
  <c r="M55" i="863"/>
  <c r="N55" i="863"/>
  <c r="P18" i="863"/>
  <c r="CA34" i="861"/>
  <c r="K18" i="863"/>
  <c r="S34" i="861"/>
  <c r="P19" i="863"/>
  <c r="CA35" i="861"/>
  <c r="P55" i="863"/>
  <c r="W3032" i="64"/>
  <c r="W3034" i="64" s="1"/>
  <c r="K55" i="863"/>
  <c r="N18" i="863"/>
  <c r="BC34" i="861"/>
  <c r="V3034" i="64"/>
  <c r="U16" i="1389" l="1"/>
  <c r="U90" i="861" s="1"/>
  <c r="V14" i="1389"/>
  <c r="V60" i="861" s="1"/>
  <c r="Y19" i="1389"/>
  <c r="BI19" i="1389"/>
  <c r="AR19" i="1389"/>
  <c r="BR19" i="1389"/>
  <c r="AA19" i="1389"/>
  <c r="X19" i="1389"/>
  <c r="U19" i="1389"/>
  <c r="BY19" i="1389"/>
  <c r="AY19" i="1389"/>
  <c r="BK19" i="1389"/>
  <c r="BF19" i="1389"/>
  <c r="BV19" i="1389"/>
  <c r="CJ19" i="1389"/>
  <c r="V19" i="1389"/>
  <c r="CK19" i="1389"/>
  <c r="BQ19" i="1389"/>
  <c r="BN19" i="1389"/>
  <c r="AB19" i="1389"/>
  <c r="BW19" i="1389"/>
  <c r="AT19" i="1389"/>
  <c r="AV19" i="1389"/>
  <c r="BX19" i="1389"/>
  <c r="AK19" i="1389"/>
  <c r="AW19" i="1389"/>
  <c r="CF19" i="1389"/>
  <c r="BD19" i="1389"/>
  <c r="BL19" i="1389"/>
  <c r="AP19" i="1389"/>
  <c r="BB19" i="1389"/>
  <c r="BZ19" i="1389"/>
  <c r="BE19" i="1389"/>
  <c r="AG19" i="1389"/>
  <c r="AH19" i="1389"/>
  <c r="BU19" i="1389"/>
  <c r="BS19" i="1389"/>
  <c r="BA19" i="1389"/>
  <c r="AU19" i="1389"/>
  <c r="CC19" i="1389"/>
  <c r="BT19" i="1389"/>
  <c r="AM19" i="1389"/>
  <c r="BM19" i="1389"/>
  <c r="AO19" i="1389"/>
  <c r="CH19" i="1389"/>
  <c r="CD19" i="1389"/>
  <c r="AJ19" i="1389"/>
  <c r="AN19" i="1389"/>
  <c r="AZ19" i="1389"/>
  <c r="AI19" i="1389"/>
  <c r="T19" i="1389"/>
  <c r="BP19" i="1389"/>
  <c r="CE19" i="1389"/>
  <c r="CL19" i="1389"/>
  <c r="BJ19" i="1389"/>
  <c r="AD19" i="1389"/>
  <c r="CG19" i="1389"/>
  <c r="BH19" i="1389"/>
  <c r="CI19" i="1389"/>
  <c r="W19" i="1389"/>
  <c r="Z19" i="1389"/>
  <c r="CB19" i="1389"/>
  <c r="AC19" i="1389"/>
  <c r="AL19" i="1389"/>
  <c r="AX19" i="1389"/>
  <c r="BG19" i="1389"/>
  <c r="AS19" i="1389"/>
  <c r="BY3079" i="64"/>
  <c r="W3109" i="64"/>
  <c r="W3111" i="64" s="1"/>
  <c r="BY3131" i="64"/>
  <c r="CJ39" i="861"/>
  <c r="AF3157" i="64"/>
  <c r="AF3160" i="64" s="1"/>
  <c r="AC3131" i="64"/>
  <c r="CJ3131" i="64"/>
  <c r="CJ3079" i="64"/>
  <c r="AF51" i="861"/>
  <c r="AF53" i="861" s="1"/>
  <c r="AF86" i="861" s="1"/>
  <c r="AC39" i="861"/>
  <c r="AC3079" i="64"/>
  <c r="AF40" i="861"/>
  <c r="BR39" i="861"/>
  <c r="AT3079" i="64"/>
  <c r="BN3131" i="64"/>
  <c r="BN3079" i="64"/>
  <c r="AL3131" i="64"/>
  <c r="AY39" i="861"/>
  <c r="AY3131" i="64"/>
  <c r="AY3079" i="64"/>
  <c r="BK39" i="861"/>
  <c r="BK3131" i="64"/>
  <c r="BK3079" i="64"/>
  <c r="BF39" i="861"/>
  <c r="BV3079" i="64"/>
  <c r="BV3131" i="64"/>
  <c r="BV39" i="861"/>
  <c r="BF3131" i="64"/>
  <c r="BF3079" i="64"/>
  <c r="BW3131" i="64"/>
  <c r="AT39" i="861"/>
  <c r="AV3131" i="64"/>
  <c r="AV39" i="861"/>
  <c r="BN39" i="861"/>
  <c r="BW3079" i="64"/>
  <c r="AT3131" i="64"/>
  <c r="AL39" i="861"/>
  <c r="AX39" i="861"/>
  <c r="BG3079" i="64"/>
  <c r="AS3079" i="64"/>
  <c r="BR3079" i="64"/>
  <c r="BR3131" i="64"/>
  <c r="AA3079" i="64"/>
  <c r="X3079" i="64"/>
  <c r="U3131" i="64"/>
  <c r="BY39" i="861"/>
  <c r="BI3131" i="64"/>
  <c r="BQ39" i="861"/>
  <c r="BW39" i="861"/>
  <c r="Y3079" i="64"/>
  <c r="AK3131" i="64"/>
  <c r="AW39" i="861"/>
  <c r="CF39" i="861"/>
  <c r="BX3079" i="64"/>
  <c r="BE3131" i="64"/>
  <c r="AG3131" i="64"/>
  <c r="BS3131" i="64"/>
  <c r="AM39" i="861"/>
  <c r="AO39" i="861"/>
  <c r="CH3079" i="64"/>
  <c r="CD3079" i="64"/>
  <c r="AJ3131" i="64"/>
  <c r="T3131" i="64"/>
  <c r="BP3131" i="64"/>
  <c r="CE3079" i="64"/>
  <c r="BP39" i="861"/>
  <c r="X3131" i="64"/>
  <c r="AL3079" i="64"/>
  <c r="BI39" i="861"/>
  <c r="Y3131" i="64"/>
  <c r="BI3079" i="64"/>
  <c r="X39" i="861"/>
  <c r="AA3131" i="64"/>
  <c r="AR3079" i="64"/>
  <c r="AR3131" i="64"/>
  <c r="AA39" i="861"/>
  <c r="AR39" i="861"/>
  <c r="AS39" i="861"/>
  <c r="AS3131" i="64"/>
  <c r="Y39" i="861"/>
  <c r="AX3079" i="64"/>
  <c r="BG39" i="861"/>
  <c r="U39" i="861"/>
  <c r="AX3131" i="64"/>
  <c r="U3079" i="64"/>
  <c r="BJ3131" i="64"/>
  <c r="BJ3079" i="64"/>
  <c r="AD39" i="861"/>
  <c r="AD3131" i="64"/>
  <c r="AD3079" i="64"/>
  <c r="BP3079" i="64"/>
  <c r="CH39" i="861"/>
  <c r="AO3131" i="64"/>
  <c r="AO3079" i="64"/>
  <c r="CH3131" i="64"/>
  <c r="CD39" i="861"/>
  <c r="CD3131" i="64"/>
  <c r="AJ3079" i="64"/>
  <c r="AJ39" i="861"/>
  <c r="AM3079" i="64"/>
  <c r="AM3131" i="64"/>
  <c r="BS39" i="861"/>
  <c r="BS3079" i="64"/>
  <c r="CL39" i="861"/>
  <c r="AW3131" i="64"/>
  <c r="AW3079" i="64"/>
  <c r="BX39" i="861"/>
  <c r="BX3131" i="64"/>
  <c r="CF3079" i="64"/>
  <c r="CF3131" i="64"/>
  <c r="CL3131" i="64"/>
  <c r="CL3079" i="64"/>
  <c r="AG3079" i="64"/>
  <c r="BE3079" i="64"/>
  <c r="AH3131" i="64"/>
  <c r="AH3079" i="64"/>
  <c r="AG39" i="861"/>
  <c r="CE39" i="861"/>
  <c r="CE3131" i="64"/>
  <c r="BE39" i="861"/>
  <c r="AH39" i="861"/>
  <c r="T3079" i="64"/>
  <c r="T39" i="861"/>
  <c r="BQ3131" i="64"/>
  <c r="BJ39" i="861"/>
  <c r="BQ3079" i="64"/>
  <c r="AZ3131" i="64"/>
  <c r="BL3079" i="64"/>
  <c r="AP3079" i="64"/>
  <c r="BB3131" i="64"/>
  <c r="BA3131" i="64"/>
  <c r="BH3079" i="64"/>
  <c r="BU3079" i="64"/>
  <c r="CI3131" i="64"/>
  <c r="BG3131" i="64"/>
  <c r="AV3079" i="64"/>
  <c r="BT39" i="861"/>
  <c r="BM3131" i="64"/>
  <c r="CK39" i="861"/>
  <c r="BB39" i="861"/>
  <c r="BB3079" i="64"/>
  <c r="AK39" i="861"/>
  <c r="AK3079" i="64"/>
  <c r="BD39" i="861"/>
  <c r="BD3131" i="64"/>
  <c r="BL39" i="861"/>
  <c r="AP39" i="861"/>
  <c r="BD3079" i="64"/>
  <c r="BL3131" i="64"/>
  <c r="AP3131" i="64"/>
  <c r="CG39" i="861"/>
  <c r="CB39" i="861"/>
  <c r="CB3131" i="64"/>
  <c r="Z39" i="861"/>
  <c r="BH39" i="861"/>
  <c r="CB3079" i="64"/>
  <c r="W3079" i="64"/>
  <c r="W3131" i="64"/>
  <c r="BZ3079" i="64"/>
  <c r="V3079" i="64"/>
  <c r="W39" i="861"/>
  <c r="Z3079" i="64"/>
  <c r="BZ39" i="861"/>
  <c r="BZ3131" i="64"/>
  <c r="Z3131" i="64"/>
  <c r="CK3079" i="64"/>
  <c r="CI3079" i="64"/>
  <c r="V39" i="861"/>
  <c r="V3131" i="64"/>
  <c r="AU3131" i="64"/>
  <c r="AN39" i="861"/>
  <c r="AN3131" i="64"/>
  <c r="AU3079" i="64"/>
  <c r="AN3079" i="64"/>
  <c r="BT3131" i="64"/>
  <c r="CK3131" i="64"/>
  <c r="CI39" i="861"/>
  <c r="BT3079" i="64"/>
  <c r="CC39" i="861"/>
  <c r="CC3131" i="64"/>
  <c r="AB39" i="861"/>
  <c r="AB3079" i="64"/>
  <c r="CC3079" i="64"/>
  <c r="BM39" i="861"/>
  <c r="AB3131" i="64"/>
  <c r="AU39" i="861"/>
  <c r="BM3079" i="64"/>
  <c r="AI39" i="861"/>
  <c r="AI3131" i="64"/>
  <c r="AI3079" i="64"/>
  <c r="CG3079" i="64"/>
  <c r="CG3131" i="64"/>
  <c r="AZ3079" i="64"/>
  <c r="AZ39" i="861"/>
  <c r="BH3131" i="64"/>
  <c r="BU39" i="861"/>
  <c r="BU3131" i="64"/>
  <c r="BA39" i="861"/>
  <c r="BA3079" i="64"/>
  <c r="P35" i="861"/>
  <c r="N35" i="861"/>
  <c r="M35" i="861"/>
  <c r="K35" i="861"/>
  <c r="L35" i="861"/>
  <c r="O35" i="861"/>
  <c r="K21" i="863"/>
  <c r="L21" i="863"/>
  <c r="M21" i="863"/>
  <c r="N21" i="863"/>
  <c r="P21" i="863"/>
  <c r="O21" i="863"/>
  <c r="X3032" i="64"/>
  <c r="AE37" i="861"/>
  <c r="L34" i="861"/>
  <c r="K34" i="861"/>
  <c r="S37" i="861"/>
  <c r="AQ37" i="861"/>
  <c r="M34" i="861"/>
  <c r="N34" i="861"/>
  <c r="BC37" i="861"/>
  <c r="P34" i="861"/>
  <c r="CA37" i="861"/>
  <c r="O34" i="861"/>
  <c r="BO37" i="861"/>
  <c r="W14" i="1389" l="1"/>
  <c r="W60" i="861" s="1"/>
  <c r="V16" i="1389"/>
  <c r="V90" i="861" s="1"/>
  <c r="AE19" i="1389"/>
  <c r="BC19" i="1389"/>
  <c r="AQ19" i="1389"/>
  <c r="BO19" i="1389"/>
  <c r="CA19" i="1389"/>
  <c r="S19" i="1389"/>
  <c r="CJ40" i="861"/>
  <c r="CJ3157" i="64"/>
  <c r="CJ3160" i="64" s="1"/>
  <c r="CJ51" i="861"/>
  <c r="CJ53" i="861" s="1"/>
  <c r="CJ54" i="861" s="1"/>
  <c r="X3109" i="64"/>
  <c r="X3111" i="64" s="1"/>
  <c r="AC3157" i="64"/>
  <c r="AC3160" i="64" s="1"/>
  <c r="AF54" i="861"/>
  <c r="AL40" i="861"/>
  <c r="BK3157" i="64"/>
  <c r="BK3160" i="64" s="1"/>
  <c r="AW3157" i="64"/>
  <c r="AW3160" i="64" s="1"/>
  <c r="BN3157" i="64"/>
  <c r="BN3160" i="64" s="1"/>
  <c r="AY40" i="861"/>
  <c r="AV51" i="861"/>
  <c r="AV53" i="861" s="1"/>
  <c r="AV54" i="861" s="1"/>
  <c r="AT3157" i="64"/>
  <c r="AT3160" i="64" s="1"/>
  <c r="BV51" i="861"/>
  <c r="BV53" i="861" s="1"/>
  <c r="BV86" i="861" s="1"/>
  <c r="AM3157" i="64"/>
  <c r="AM3160" i="64" s="1"/>
  <c r="BF40" i="861"/>
  <c r="BR51" i="861"/>
  <c r="BR53" i="861" s="1"/>
  <c r="BR86" i="861" s="1"/>
  <c r="AC51" i="861"/>
  <c r="AC53" i="861" s="1"/>
  <c r="AC54" i="861" s="1"/>
  <c r="AX51" i="861"/>
  <c r="AX53" i="861" s="1"/>
  <c r="AX54" i="861" s="1"/>
  <c r="AC40" i="861"/>
  <c r="BR3157" i="64"/>
  <c r="BR3160" i="64" s="1"/>
  <c r="BR40" i="861"/>
  <c r="BF51" i="861"/>
  <c r="BF53" i="861" s="1"/>
  <c r="BF54" i="861" s="1"/>
  <c r="BF3157" i="64"/>
  <c r="BF3160" i="64" s="1"/>
  <c r="AV3157" i="64"/>
  <c r="AV3160" i="64" s="1"/>
  <c r="AY3157" i="64"/>
  <c r="AY3160" i="64" s="1"/>
  <c r="AY51" i="861"/>
  <c r="AY53" i="861" s="1"/>
  <c r="AY54" i="861" s="1"/>
  <c r="AV40" i="861"/>
  <c r="BK40" i="861"/>
  <c r="BK51" i="861"/>
  <c r="BK53" i="861" s="1"/>
  <c r="BK86" i="861" s="1"/>
  <c r="AT40" i="861"/>
  <c r="AT51" i="861"/>
  <c r="AT53" i="861" s="1"/>
  <c r="AT86" i="861" s="1"/>
  <c r="BV3157" i="64"/>
  <c r="BV3160" i="64" s="1"/>
  <c r="BV40" i="861"/>
  <c r="AW51" i="861"/>
  <c r="AW53" i="861" s="1"/>
  <c r="AW86" i="861" s="1"/>
  <c r="BN40" i="861"/>
  <c r="BN51" i="861"/>
  <c r="BN53" i="861" s="1"/>
  <c r="BN54" i="861" s="1"/>
  <c r="AL51" i="861"/>
  <c r="AL53" i="861" s="1"/>
  <c r="AL54" i="861" s="1"/>
  <c r="AL3157" i="64"/>
  <c r="AL3160" i="64" s="1"/>
  <c r="AW40" i="861"/>
  <c r="AX3157" i="64"/>
  <c r="AX3160" i="64" s="1"/>
  <c r="BG40" i="861"/>
  <c r="BP40" i="861"/>
  <c r="CF51" i="861"/>
  <c r="CF53" i="861" s="1"/>
  <c r="CF54" i="861" s="1"/>
  <c r="BW51" i="861"/>
  <c r="BW53" i="861" s="1"/>
  <c r="BW86" i="861" s="1"/>
  <c r="BQ3157" i="64"/>
  <c r="BQ3160" i="64" s="1"/>
  <c r="Y40" i="861"/>
  <c r="BI3157" i="64"/>
  <c r="BI3160" i="64" s="1"/>
  <c r="AO3157" i="64"/>
  <c r="AO3160" i="64" s="1"/>
  <c r="AM51" i="861"/>
  <c r="AM53" i="861" s="1"/>
  <c r="AM54" i="861" s="1"/>
  <c r="AX40" i="861"/>
  <c r="AO51" i="861"/>
  <c r="AO53" i="861" s="1"/>
  <c r="AO54" i="861" s="1"/>
  <c r="AO40" i="861"/>
  <c r="BW40" i="861"/>
  <c r="BW3157" i="64"/>
  <c r="BW3160" i="64" s="1"/>
  <c r="Y3157" i="64"/>
  <c r="Y3160" i="64" s="1"/>
  <c r="Y51" i="861"/>
  <c r="Y53" i="861" s="1"/>
  <c r="Y86" i="861" s="1"/>
  <c r="BP3157" i="64"/>
  <c r="BP3160" i="64" s="1"/>
  <c r="BQ51" i="861"/>
  <c r="BQ53" i="861" s="1"/>
  <c r="BQ86" i="861" s="1"/>
  <c r="BQ40" i="861"/>
  <c r="CF40" i="861"/>
  <c r="CF3157" i="64"/>
  <c r="CF3160" i="64" s="1"/>
  <c r="BP51" i="861"/>
  <c r="BP53" i="861" s="1"/>
  <c r="BP86" i="861" s="1"/>
  <c r="BY40" i="861"/>
  <c r="BY3157" i="64"/>
  <c r="BY3160" i="64" s="1"/>
  <c r="BI40" i="861"/>
  <c r="BI51" i="861"/>
  <c r="BI53" i="861" s="1"/>
  <c r="BI54" i="861" s="1"/>
  <c r="AA3157" i="64"/>
  <c r="AA3160" i="64" s="1"/>
  <c r="BX40" i="861"/>
  <c r="BE3157" i="64"/>
  <c r="BE3160" i="64" s="1"/>
  <c r="W51" i="861"/>
  <c r="W53" i="861" s="1"/>
  <c r="W54" i="861" s="1"/>
  <c r="AP40" i="861"/>
  <c r="CE40" i="861"/>
  <c r="CL51" i="861"/>
  <c r="CL53" i="861" s="1"/>
  <c r="CL86" i="861" s="1"/>
  <c r="AR3157" i="64"/>
  <c r="AR3160" i="64" s="1"/>
  <c r="BL3157" i="64"/>
  <c r="BL3160" i="64" s="1"/>
  <c r="AM40" i="861"/>
  <c r="AG40" i="861"/>
  <c r="BS3157" i="64"/>
  <c r="BS3160" i="64" s="1"/>
  <c r="AD40" i="861"/>
  <c r="BY51" i="861"/>
  <c r="BY53" i="861" s="1"/>
  <c r="BY86" i="861" s="1"/>
  <c r="BD40" i="861"/>
  <c r="AJ40" i="861"/>
  <c r="X3157" i="64"/>
  <c r="X3160" i="64" s="1"/>
  <c r="Z40" i="861"/>
  <c r="AK3157" i="64"/>
  <c r="AK3160" i="64" s="1"/>
  <c r="BZ3157" i="64"/>
  <c r="BZ3160" i="64" s="1"/>
  <c r="U3157" i="64"/>
  <c r="U3160" i="64" s="1"/>
  <c r="AB40" i="861"/>
  <c r="CB3157" i="64"/>
  <c r="CB3160" i="64" s="1"/>
  <c r="BB51" i="861"/>
  <c r="BB53" i="861" s="1"/>
  <c r="BB54" i="861" s="1"/>
  <c r="BJ3157" i="64"/>
  <c r="BJ3160" i="64" s="1"/>
  <c r="CD3157" i="64"/>
  <c r="CD3160" i="64" s="1"/>
  <c r="BG3157" i="64"/>
  <c r="BG3160" i="64" s="1"/>
  <c r="CG51" i="861"/>
  <c r="CG53" i="861" s="1"/>
  <c r="CG54" i="861" s="1"/>
  <c r="AH3157" i="64"/>
  <c r="AH3160" i="64" s="1"/>
  <c r="T3157" i="64"/>
  <c r="T3160" i="64" s="1"/>
  <c r="CH51" i="861"/>
  <c r="CH53" i="861" s="1"/>
  <c r="CH54" i="861" s="1"/>
  <c r="AS51" i="861"/>
  <c r="AS53" i="861" s="1"/>
  <c r="AS54" i="861" s="1"/>
  <c r="AA51" i="861"/>
  <c r="AA53" i="861" s="1"/>
  <c r="AA86" i="861" s="1"/>
  <c r="AA40" i="861"/>
  <c r="U40" i="861"/>
  <c r="U51" i="861"/>
  <c r="U53" i="861" s="1"/>
  <c r="U54" i="861" s="1"/>
  <c r="AD51" i="861"/>
  <c r="AD53" i="861" s="1"/>
  <c r="AD54" i="861" s="1"/>
  <c r="AD3157" i="64"/>
  <c r="AD3160" i="64" s="1"/>
  <c r="CD40" i="861"/>
  <c r="CD51" i="861"/>
  <c r="CD53" i="861" s="1"/>
  <c r="CD54" i="861" s="1"/>
  <c r="X51" i="861"/>
  <c r="X53" i="861" s="1"/>
  <c r="X86" i="861" s="1"/>
  <c r="X40" i="861"/>
  <c r="CH40" i="861"/>
  <c r="CH3157" i="64"/>
  <c r="CH3160" i="64" s="1"/>
  <c r="AS3157" i="64"/>
  <c r="AS3160" i="64" s="1"/>
  <c r="BG51" i="861"/>
  <c r="BG53" i="861" s="1"/>
  <c r="BG54" i="861" s="1"/>
  <c r="AR51" i="861"/>
  <c r="AR53" i="861" s="1"/>
  <c r="AR54" i="861" s="1"/>
  <c r="AS40" i="861"/>
  <c r="AR40" i="861"/>
  <c r="BS51" i="861"/>
  <c r="BS53" i="861" s="1"/>
  <c r="BS86" i="861" s="1"/>
  <c r="CE51" i="861"/>
  <c r="CE53" i="861" s="1"/>
  <c r="CE54" i="861" s="1"/>
  <c r="CE3157" i="64"/>
  <c r="CE3160" i="64" s="1"/>
  <c r="AJ51" i="861"/>
  <c r="AJ53" i="861" s="1"/>
  <c r="AJ54" i="861" s="1"/>
  <c r="CL40" i="861"/>
  <c r="AJ3157" i="64"/>
  <c r="AJ3160" i="64" s="1"/>
  <c r="CL3157" i="64"/>
  <c r="CL3160" i="64" s="1"/>
  <c r="AG51" i="861"/>
  <c r="AG53" i="861" s="1"/>
  <c r="AG54" i="861" s="1"/>
  <c r="AG3157" i="64"/>
  <c r="AG3160" i="64" s="1"/>
  <c r="BS40" i="861"/>
  <c r="BE51" i="861"/>
  <c r="BE53" i="861" s="1"/>
  <c r="BE86" i="861" s="1"/>
  <c r="BE40" i="861"/>
  <c r="BX51" i="861"/>
  <c r="BX53" i="861" s="1"/>
  <c r="BX54" i="861" s="1"/>
  <c r="BX3157" i="64"/>
  <c r="BX3160" i="64" s="1"/>
  <c r="T40" i="861"/>
  <c r="T51" i="861"/>
  <c r="T53" i="861" s="1"/>
  <c r="T54" i="861" s="1"/>
  <c r="Z51" i="861"/>
  <c r="Z53" i="861" s="1"/>
  <c r="Z86" i="861" s="1"/>
  <c r="CG40" i="861"/>
  <c r="Z3157" i="64"/>
  <c r="Z3160" i="64" s="1"/>
  <c r="BJ51" i="861"/>
  <c r="BJ53" i="861" s="1"/>
  <c r="BJ86" i="861" s="1"/>
  <c r="BJ40" i="861"/>
  <c r="AP51" i="861"/>
  <c r="AP53" i="861" s="1"/>
  <c r="AP86" i="861" s="1"/>
  <c r="AP3157" i="64"/>
  <c r="AP3160" i="64" s="1"/>
  <c r="BL40" i="861"/>
  <c r="CB40" i="861"/>
  <c r="CB51" i="861"/>
  <c r="CB53" i="861" s="1"/>
  <c r="CB86" i="861" s="1"/>
  <c r="BL51" i="861"/>
  <c r="BL53" i="861" s="1"/>
  <c r="BL86" i="861" s="1"/>
  <c r="AH40" i="861"/>
  <c r="AH51" i="861"/>
  <c r="AH53" i="861" s="1"/>
  <c r="AH86" i="861" s="1"/>
  <c r="W40" i="861"/>
  <c r="BT3157" i="64"/>
  <c r="BT3160" i="64" s="1"/>
  <c r="W3157" i="64"/>
  <c r="W3160" i="64" s="1"/>
  <c r="AK40" i="861"/>
  <c r="AK51" i="861"/>
  <c r="AK53" i="861" s="1"/>
  <c r="AK54" i="861" s="1"/>
  <c r="V3157" i="64"/>
  <c r="V3160" i="64" s="1"/>
  <c r="BZ40" i="861"/>
  <c r="CG3157" i="64"/>
  <c r="CG3160" i="64" s="1"/>
  <c r="CK40" i="861"/>
  <c r="BT51" i="861"/>
  <c r="BT53" i="861" s="1"/>
  <c r="BT54" i="861" s="1"/>
  <c r="CK51" i="861"/>
  <c r="CK53" i="861" s="1"/>
  <c r="CK54" i="861" s="1"/>
  <c r="CK3157" i="64"/>
  <c r="CK3160" i="64" s="1"/>
  <c r="BT40" i="861"/>
  <c r="AU3157" i="64"/>
  <c r="AU3160" i="64" s="1"/>
  <c r="BM40" i="861"/>
  <c r="AN51" i="861"/>
  <c r="AN53" i="861" s="1"/>
  <c r="AN54" i="861" s="1"/>
  <c r="BU3157" i="64"/>
  <c r="BU3160" i="64" s="1"/>
  <c r="BA3157" i="64"/>
  <c r="BA3160" i="64" s="1"/>
  <c r="BH40" i="861"/>
  <c r="BB40" i="861"/>
  <c r="BB3157" i="64"/>
  <c r="BB3160" i="64" s="1"/>
  <c r="V40" i="861"/>
  <c r="AN40" i="861"/>
  <c r="AZ3157" i="64"/>
  <c r="AZ3160" i="64" s="1"/>
  <c r="V51" i="861"/>
  <c r="V53" i="861" s="1"/>
  <c r="V54" i="861" s="1"/>
  <c r="AN3157" i="64"/>
  <c r="AN3160" i="64" s="1"/>
  <c r="BZ51" i="861"/>
  <c r="BZ53" i="861" s="1"/>
  <c r="BZ86" i="861" s="1"/>
  <c r="AB51" i="861"/>
  <c r="AB53" i="861" s="1"/>
  <c r="AB54" i="861" s="1"/>
  <c r="AB3157" i="64"/>
  <c r="AB3160" i="64" s="1"/>
  <c r="AU40" i="861"/>
  <c r="CI3157" i="64"/>
  <c r="CI3160" i="64" s="1"/>
  <c r="AU51" i="861"/>
  <c r="AU53" i="861" s="1"/>
  <c r="AU54" i="861" s="1"/>
  <c r="BD51" i="861"/>
  <c r="BD53" i="861" s="1"/>
  <c r="BD54" i="861" s="1"/>
  <c r="AI51" i="861"/>
  <c r="AI53" i="861" s="1"/>
  <c r="AI54" i="861" s="1"/>
  <c r="CC3157" i="64"/>
  <c r="CC3160" i="64" s="1"/>
  <c r="BD3157" i="64"/>
  <c r="BD3160" i="64" s="1"/>
  <c r="CI51" i="861"/>
  <c r="CI53" i="861" s="1"/>
  <c r="CI86" i="861" s="1"/>
  <c r="BH51" i="861"/>
  <c r="BH53" i="861" s="1"/>
  <c r="BH86" i="861" s="1"/>
  <c r="BH3157" i="64"/>
  <c r="BH3160" i="64" s="1"/>
  <c r="BM51" i="861"/>
  <c r="BM53" i="861" s="1"/>
  <c r="BM54" i="861" s="1"/>
  <c r="BM3157" i="64"/>
  <c r="BM3160" i="64" s="1"/>
  <c r="AI3157" i="64"/>
  <c r="AI3160" i="64" s="1"/>
  <c r="BU51" i="861"/>
  <c r="BU53" i="861" s="1"/>
  <c r="BU86" i="861" s="1"/>
  <c r="BU40" i="861"/>
  <c r="AZ51" i="861"/>
  <c r="AZ53" i="861" s="1"/>
  <c r="AZ86" i="861" s="1"/>
  <c r="AZ40" i="861"/>
  <c r="CI40" i="861"/>
  <c r="AI40" i="861"/>
  <c r="CC40" i="861"/>
  <c r="CC51" i="861"/>
  <c r="CC53" i="861" s="1"/>
  <c r="CC86" i="861" s="1"/>
  <c r="BA40" i="861"/>
  <c r="BA51" i="861"/>
  <c r="BA53" i="861" s="1"/>
  <c r="BA86" i="861" s="1"/>
  <c r="AQ3131" i="64"/>
  <c r="AQ3079" i="64"/>
  <c r="AQ39" i="861"/>
  <c r="M37" i="861"/>
  <c r="S3079" i="64"/>
  <c r="S3083" i="64" s="1"/>
  <c r="S3131" i="64"/>
  <c r="S3135" i="64" s="1"/>
  <c r="K37" i="861"/>
  <c r="S39" i="861"/>
  <c r="Y3032" i="64"/>
  <c r="X3034" i="64"/>
  <c r="BC3079" i="64"/>
  <c r="BC3131" i="64"/>
  <c r="N37" i="861"/>
  <c r="BC39" i="861"/>
  <c r="AE3079" i="64"/>
  <c r="AE3131" i="64"/>
  <c r="AE39" i="861"/>
  <c r="L37" i="861"/>
  <c r="CA3131" i="64"/>
  <c r="CA3079" i="64"/>
  <c r="CA39" i="861"/>
  <c r="P37" i="861"/>
  <c r="BO3079" i="64"/>
  <c r="BO3131" i="64"/>
  <c r="O37" i="861"/>
  <c r="BO39" i="861"/>
  <c r="X14" i="1389" l="1"/>
  <c r="X60" i="861" s="1"/>
  <c r="W16" i="1389"/>
  <c r="W90" i="861" s="1"/>
  <c r="S23" i="1389"/>
  <c r="O19" i="1389"/>
  <c r="P19" i="1389"/>
  <c r="M19" i="1389"/>
  <c r="L19" i="1389"/>
  <c r="K19" i="1389"/>
  <c r="N19" i="1389"/>
  <c r="Y3109" i="64"/>
  <c r="Y3111" i="64" s="1"/>
  <c r="CJ86" i="861"/>
  <c r="AV86" i="861"/>
  <c r="BR54" i="861"/>
  <c r="AT54" i="861"/>
  <c r="AC86" i="861"/>
  <c r="BV54" i="861"/>
  <c r="BK54" i="861"/>
  <c r="BF86" i="861"/>
  <c r="AX86" i="861"/>
  <c r="AY86" i="861"/>
  <c r="AW54" i="861"/>
  <c r="BN86" i="861"/>
  <c r="AS86" i="861"/>
  <c r="AL86" i="861"/>
  <c r="AO86" i="861"/>
  <c r="Y54" i="861"/>
  <c r="BQ54" i="861"/>
  <c r="BW54" i="861"/>
  <c r="AM86" i="861"/>
  <c r="CH86" i="861"/>
  <c r="CF86" i="861"/>
  <c r="BP54" i="861"/>
  <c r="CD86" i="861"/>
  <c r="CL54" i="861"/>
  <c r="BI86" i="861"/>
  <c r="BB86" i="861"/>
  <c r="AA54" i="861"/>
  <c r="AD86" i="861"/>
  <c r="X54" i="861"/>
  <c r="BY54" i="861"/>
  <c r="BG86" i="861"/>
  <c r="W86" i="861"/>
  <c r="AR86" i="861"/>
  <c r="U86" i="861"/>
  <c r="CG86" i="861"/>
  <c r="AJ86" i="861"/>
  <c r="AP54" i="861"/>
  <c r="BE54" i="861"/>
  <c r="CE86" i="861"/>
  <c r="AH54" i="861"/>
  <c r="BS54" i="861"/>
  <c r="AG86" i="861"/>
  <c r="BX86" i="861"/>
  <c r="T86" i="861"/>
  <c r="CK86" i="861"/>
  <c r="BJ54" i="861"/>
  <c r="CB54" i="861"/>
  <c r="BZ54" i="861"/>
  <c r="Z54" i="861"/>
  <c r="V86" i="861"/>
  <c r="BT86" i="861"/>
  <c r="BU54" i="861"/>
  <c r="BL54" i="861"/>
  <c r="AK86" i="861"/>
  <c r="AB86" i="861"/>
  <c r="CI54" i="861"/>
  <c r="AU86" i="861"/>
  <c r="BD86" i="861"/>
  <c r="AI86" i="861"/>
  <c r="BH54" i="861"/>
  <c r="BA54" i="861"/>
  <c r="AZ54" i="861"/>
  <c r="AN86" i="861"/>
  <c r="BM86" i="861"/>
  <c r="CC54" i="861"/>
  <c r="Z3032" i="64"/>
  <c r="Y3034" i="64"/>
  <c r="AE3157" i="64"/>
  <c r="AE3160" i="64" s="1"/>
  <c r="L3160" i="64" s="1"/>
  <c r="AE51" i="861"/>
  <c r="AE40" i="861"/>
  <c r="L39" i="861"/>
  <c r="L3079" i="64"/>
  <c r="L3131" i="64"/>
  <c r="S3157" i="64"/>
  <c r="S3160" i="64" s="1"/>
  <c r="K3160" i="64" s="1"/>
  <c r="K39" i="861"/>
  <c r="S51" i="861"/>
  <c r="S40" i="861"/>
  <c r="M3079" i="64"/>
  <c r="M3131" i="64"/>
  <c r="K3079" i="64"/>
  <c r="K3131" i="64"/>
  <c r="AQ3157" i="64"/>
  <c r="AQ3160" i="64" s="1"/>
  <c r="M3160" i="64" s="1"/>
  <c r="AQ51" i="861"/>
  <c r="AQ40" i="861"/>
  <c r="M39" i="861"/>
  <c r="S3137" i="64"/>
  <c r="T3135" i="64"/>
  <c r="T3137" i="64" s="1"/>
  <c r="P3079" i="64"/>
  <c r="P3131" i="64"/>
  <c r="S3085" i="64"/>
  <c r="T3083" i="64"/>
  <c r="O3079" i="64"/>
  <c r="O3131" i="64"/>
  <c r="CA3157" i="64"/>
  <c r="CA3160" i="64" s="1"/>
  <c r="P3160" i="64" s="1"/>
  <c r="CA51" i="861"/>
  <c r="CA40" i="861"/>
  <c r="P39" i="861"/>
  <c r="BO3157" i="64"/>
  <c r="BO3160" i="64" s="1"/>
  <c r="O3160" i="64" s="1"/>
  <c r="BO51" i="861"/>
  <c r="O39" i="861"/>
  <c r="BO40" i="861"/>
  <c r="N3079" i="64"/>
  <c r="N3131" i="64"/>
  <c r="BC3157" i="64"/>
  <c r="BC3160" i="64" s="1"/>
  <c r="N3160" i="64" s="1"/>
  <c r="N39" i="861"/>
  <c r="BC51" i="861"/>
  <c r="BC40" i="861"/>
  <c r="Y14" i="1389" l="1"/>
  <c r="Y60" i="861" s="1"/>
  <c r="X16" i="1389"/>
  <c r="X90" i="861" s="1"/>
  <c r="T23" i="1389"/>
  <c r="T69" i="861" s="1"/>
  <c r="T70" i="861" s="1"/>
  <c r="T75" i="861" s="1"/>
  <c r="S69" i="861"/>
  <c r="S70" i="861" s="1"/>
  <c r="S75" i="861" s="1"/>
  <c r="S25" i="1389"/>
  <c r="S91" i="861" s="1"/>
  <c r="S92" i="861" s="1"/>
  <c r="Z3109" i="64"/>
  <c r="Z3111" i="64" s="1"/>
  <c r="CA53" i="861"/>
  <c r="P51" i="861"/>
  <c r="M51" i="861"/>
  <c r="AQ53" i="861"/>
  <c r="D9" i="1246"/>
  <c r="L3157" i="64"/>
  <c r="F2" i="1225"/>
  <c r="L40" i="861"/>
  <c r="AE53" i="861"/>
  <c r="L51" i="861"/>
  <c r="U3135" i="64"/>
  <c r="F9" i="1246"/>
  <c r="N3157" i="64"/>
  <c r="H2" i="1225"/>
  <c r="N40" i="861"/>
  <c r="G9" i="1246"/>
  <c r="O3157" i="64"/>
  <c r="I2" i="1225"/>
  <c r="O40" i="861"/>
  <c r="O51" i="861"/>
  <c r="BO53" i="861"/>
  <c r="T3085" i="64"/>
  <c r="U3083" i="64"/>
  <c r="K51" i="861"/>
  <c r="S53" i="861"/>
  <c r="N51" i="861"/>
  <c r="BC53" i="861"/>
  <c r="C9" i="1246"/>
  <c r="K3157" i="64"/>
  <c r="E2" i="1225"/>
  <c r="K40" i="861"/>
  <c r="H9" i="1246"/>
  <c r="P3157" i="64"/>
  <c r="P40" i="861"/>
  <c r="AA3032" i="64"/>
  <c r="AA3034" i="64" s="1"/>
  <c r="E9" i="1246"/>
  <c r="M3157" i="64"/>
  <c r="G2" i="1225"/>
  <c r="M40" i="861"/>
  <c r="Z3034" i="64"/>
  <c r="Z14" i="1389" l="1"/>
  <c r="Z60" i="861" s="1"/>
  <c r="Y16" i="1389"/>
  <c r="Y90" i="861" s="1"/>
  <c r="U23" i="1389"/>
  <c r="U69" i="861" s="1"/>
  <c r="U70" i="861" s="1"/>
  <c r="U75" i="861" s="1"/>
  <c r="T25" i="1389"/>
  <c r="T91" i="861" s="1"/>
  <c r="T92" i="861" s="1"/>
  <c r="T94" i="861" s="1"/>
  <c r="AA3109" i="64"/>
  <c r="AA3111" i="64" s="1"/>
  <c r="M53" i="861"/>
  <c r="M54" i="861" s="1"/>
  <c r="AQ86" i="861"/>
  <c r="AQ54" i="861"/>
  <c r="F14" i="1246"/>
  <c r="F10" i="1246"/>
  <c r="E14" i="1246"/>
  <c r="E10" i="1246"/>
  <c r="AE54" i="861"/>
  <c r="L53" i="861"/>
  <c r="L54" i="861" s="1"/>
  <c r="AE86" i="861"/>
  <c r="CA54" i="861"/>
  <c r="P53" i="861"/>
  <c r="P54" i="861" s="1"/>
  <c r="CA86" i="861"/>
  <c r="V3135" i="64"/>
  <c r="V3137" i="64" s="1"/>
  <c r="O53" i="861"/>
  <c r="O54" i="861" s="1"/>
  <c r="BO54" i="861"/>
  <c r="BO86" i="861"/>
  <c r="G14" i="1246"/>
  <c r="G10" i="1246"/>
  <c r="U3137" i="64"/>
  <c r="C10" i="1246"/>
  <c r="C14" i="1246"/>
  <c r="H14" i="1246"/>
  <c r="H10" i="1246"/>
  <c r="K53" i="861"/>
  <c r="K54" i="861" s="1"/>
  <c r="S86" i="861"/>
  <c r="S54" i="861"/>
  <c r="S79" i="861"/>
  <c r="N53" i="861"/>
  <c r="N54" i="861" s="1"/>
  <c r="BC54" i="861"/>
  <c r="BC86" i="861"/>
  <c r="U3085" i="64"/>
  <c r="V3083" i="64"/>
  <c r="AB3032" i="64"/>
  <c r="AB3034" i="64" s="1"/>
  <c r="D10" i="1246"/>
  <c r="D14" i="1246"/>
  <c r="AA14" i="1389" l="1"/>
  <c r="AA60" i="861" s="1"/>
  <c r="Z16" i="1389"/>
  <c r="Z90" i="861" s="1"/>
  <c r="V23" i="1389"/>
  <c r="V69" i="861" s="1"/>
  <c r="V70" i="861" s="1"/>
  <c r="V75" i="861" s="1"/>
  <c r="U25" i="1389"/>
  <c r="U91" i="861" s="1"/>
  <c r="U92" i="861" s="1"/>
  <c r="U94" i="861" s="1"/>
  <c r="AB3109" i="64"/>
  <c r="AC3109" i="64" s="1"/>
  <c r="T103" i="861"/>
  <c r="T3180" i="64"/>
  <c r="T79" i="861"/>
  <c r="S80" i="861"/>
  <c r="P86" i="861"/>
  <c r="L86" i="861"/>
  <c r="K86" i="861"/>
  <c r="S94" i="861"/>
  <c r="AC3032" i="64"/>
  <c r="AC3034" i="64" s="1"/>
  <c r="O86" i="861"/>
  <c r="M86" i="861"/>
  <c r="V3085" i="64"/>
  <c r="W3083" i="64"/>
  <c r="N86" i="861"/>
  <c r="W3135" i="64"/>
  <c r="W3137" i="64" s="1"/>
  <c r="AB14" i="1389" l="1"/>
  <c r="AB60" i="861" s="1"/>
  <c r="AA16" i="1389"/>
  <c r="AA90" i="861" s="1"/>
  <c r="W23" i="1389"/>
  <c r="W69" i="861" s="1"/>
  <c r="W70" i="861" s="1"/>
  <c r="W75" i="861" s="1"/>
  <c r="V25" i="1389"/>
  <c r="V91" i="861" s="1"/>
  <c r="V92" i="861" s="1"/>
  <c r="V94" i="861" s="1"/>
  <c r="AB3111" i="64"/>
  <c r="U3180" i="64"/>
  <c r="U103" i="861"/>
  <c r="AC3111" i="64"/>
  <c r="AD3109" i="64"/>
  <c r="AD3032" i="64"/>
  <c r="S3180" i="64"/>
  <c r="S103" i="861"/>
  <c r="X3135" i="64"/>
  <c r="W3085" i="64"/>
  <c r="X3083" i="64"/>
  <c r="T80" i="861"/>
  <c r="U79" i="861"/>
  <c r="AC14" i="1389" l="1"/>
  <c r="AC60" i="861" s="1"/>
  <c r="AB16" i="1389"/>
  <c r="AB90" i="861" s="1"/>
  <c r="W25" i="1389"/>
  <c r="W91" i="861" s="1"/>
  <c r="W92" i="861" s="1"/>
  <c r="W94" i="861" s="1"/>
  <c r="X23" i="1389"/>
  <c r="X69" i="861" s="1"/>
  <c r="X70" i="861" s="1"/>
  <c r="X75" i="861" s="1"/>
  <c r="V3180" i="64"/>
  <c r="V103" i="861"/>
  <c r="U80" i="861"/>
  <c r="V79" i="861"/>
  <c r="X3085" i="64"/>
  <c r="Y3083" i="64"/>
  <c r="S58" i="861"/>
  <c r="S3191" i="64"/>
  <c r="K3032" i="64"/>
  <c r="AE3032" i="64"/>
  <c r="AD3034" i="64"/>
  <c r="AD3111" i="64"/>
  <c r="K3109" i="64"/>
  <c r="AE3109" i="64"/>
  <c r="Y3135" i="64"/>
  <c r="X3137" i="64"/>
  <c r="AD14" i="1389" l="1"/>
  <c r="AD60" i="861" s="1"/>
  <c r="AC16" i="1389"/>
  <c r="AC90" i="861" s="1"/>
  <c r="Y23" i="1389"/>
  <c r="Y69" i="861" s="1"/>
  <c r="Y70" i="861" s="1"/>
  <c r="Y75" i="861" s="1"/>
  <c r="X25" i="1389"/>
  <c r="X91" i="861" s="1"/>
  <c r="X92" i="861" s="1"/>
  <c r="X94" i="861" s="1"/>
  <c r="W103" i="861"/>
  <c r="W3180" i="64"/>
  <c r="Y3085" i="64"/>
  <c r="Z3083" i="64"/>
  <c r="AF3032" i="64"/>
  <c r="Z3135" i="64"/>
  <c r="Z3137" i="64" s="1"/>
  <c r="S3192" i="64"/>
  <c r="S3193" i="64" s="1"/>
  <c r="T3190" i="64" s="1"/>
  <c r="S3211" i="64"/>
  <c r="V80" i="861"/>
  <c r="W79" i="861"/>
  <c r="AE3034" i="64"/>
  <c r="Y3137" i="64"/>
  <c r="AE3111" i="64"/>
  <c r="AF3109" i="64"/>
  <c r="S13" i="864"/>
  <c r="T58" i="861"/>
  <c r="S61" i="861"/>
  <c r="S66" i="861" s="1"/>
  <c r="S82" i="861" s="1"/>
  <c r="K14" i="1389" l="1"/>
  <c r="K60" i="861" s="1"/>
  <c r="AE14" i="1389"/>
  <c r="AE60" i="861" s="1"/>
  <c r="AD16" i="1389"/>
  <c r="AD90" i="861" s="1"/>
  <c r="Y25" i="1389"/>
  <c r="Y91" i="861" s="1"/>
  <c r="Y92" i="861" s="1"/>
  <c r="Y94" i="861" s="1"/>
  <c r="Z23" i="1389"/>
  <c r="Z69" i="861" s="1"/>
  <c r="Z70" i="861" s="1"/>
  <c r="Z75" i="861" s="1"/>
  <c r="X3180" i="64"/>
  <c r="X103" i="861"/>
  <c r="S3212" i="64"/>
  <c r="S3195" i="64"/>
  <c r="T3187" i="64"/>
  <c r="AG3032" i="64"/>
  <c r="AG3034" i="64" s="1"/>
  <c r="W80" i="861"/>
  <c r="X79" i="861"/>
  <c r="AA3135" i="64"/>
  <c r="AF3034" i="64"/>
  <c r="T13" i="864"/>
  <c r="U58" i="861"/>
  <c r="T61" i="861"/>
  <c r="T66" i="861" s="1"/>
  <c r="T82" i="861" s="1"/>
  <c r="Z3085" i="64"/>
  <c r="AA3083" i="64"/>
  <c r="AF3111" i="64"/>
  <c r="AG3109" i="64"/>
  <c r="AF14" i="1389" l="1"/>
  <c r="AF60" i="861" s="1"/>
  <c r="AE16" i="1389"/>
  <c r="AE90" i="861" s="1"/>
  <c r="AA23" i="1389"/>
  <c r="AA69" i="861" s="1"/>
  <c r="AA70" i="861" s="1"/>
  <c r="AA75" i="861" s="1"/>
  <c r="Z25" i="1389"/>
  <c r="Z91" i="861" s="1"/>
  <c r="Z92" i="861" s="1"/>
  <c r="Z94" i="861" s="1"/>
  <c r="Y103" i="861"/>
  <c r="Y3180" i="64"/>
  <c r="AB3135" i="64"/>
  <c r="AG3111" i="64"/>
  <c r="AH3109" i="64"/>
  <c r="AA3137" i="64"/>
  <c r="T3220" i="64"/>
  <c r="T3191" i="64"/>
  <c r="AH3032" i="64"/>
  <c r="AH3034" i="64" s="1"/>
  <c r="S3200" i="64"/>
  <c r="S3203" i="64" s="1"/>
  <c r="Y79" i="861"/>
  <c r="X80" i="861"/>
  <c r="U13" i="864"/>
  <c r="V58" i="861"/>
  <c r="U61" i="861"/>
  <c r="U66" i="861" s="1"/>
  <c r="U82" i="861" s="1"/>
  <c r="AA3085" i="64"/>
  <c r="AB3083" i="64"/>
  <c r="AF16" i="1389" l="1"/>
  <c r="AF90" i="861" s="1"/>
  <c r="AG14" i="1389"/>
  <c r="AG60" i="861" s="1"/>
  <c r="AA25" i="1389"/>
  <c r="AA91" i="861" s="1"/>
  <c r="AA92" i="861" s="1"/>
  <c r="AA94" i="861" s="1"/>
  <c r="AB23" i="1389"/>
  <c r="AB69" i="861" s="1"/>
  <c r="AB70" i="861" s="1"/>
  <c r="AB75" i="861" s="1"/>
  <c r="Z3180" i="64"/>
  <c r="Z103" i="861"/>
  <c r="T3211" i="64"/>
  <c r="T3192" i="64"/>
  <c r="AB3085" i="64"/>
  <c r="AC3083" i="64"/>
  <c r="V13" i="864"/>
  <c r="W58" i="861"/>
  <c r="V61" i="861"/>
  <c r="V66" i="861" s="1"/>
  <c r="V82" i="861" s="1"/>
  <c r="AH3111" i="64"/>
  <c r="AI3109" i="64"/>
  <c r="AI3032" i="64"/>
  <c r="Z79" i="861"/>
  <c r="Y80" i="861"/>
  <c r="AC3135" i="64"/>
  <c r="AC3137" i="64" s="1"/>
  <c r="S3201" i="64"/>
  <c r="T3198" i="64" s="1"/>
  <c r="S3213" i="64"/>
  <c r="AB3137" i="64"/>
  <c r="S3207" i="64"/>
  <c r="AH14" i="1389" l="1"/>
  <c r="AH60" i="861" s="1"/>
  <c r="AG16" i="1389"/>
  <c r="AG90" i="861" s="1"/>
  <c r="AC23" i="1389"/>
  <c r="AC69" i="861" s="1"/>
  <c r="AC70" i="861" s="1"/>
  <c r="AC75" i="861" s="1"/>
  <c r="AB25" i="1389"/>
  <c r="AB91" i="861" s="1"/>
  <c r="AB92" i="861" s="1"/>
  <c r="AB94" i="861" s="1"/>
  <c r="AA3180" i="64"/>
  <c r="AA103" i="861"/>
  <c r="T3195" i="64"/>
  <c r="T3212" i="64"/>
  <c r="T3193" i="64"/>
  <c r="U3190" i="64" s="1"/>
  <c r="AA79" i="861"/>
  <c r="Z80" i="861"/>
  <c r="S3221" i="64"/>
  <c r="AI3111" i="64"/>
  <c r="AJ3109" i="64"/>
  <c r="S3206" i="64"/>
  <c r="AC3085" i="64"/>
  <c r="AD3083" i="64"/>
  <c r="W13" i="864"/>
  <c r="X58" i="861"/>
  <c r="W61" i="861"/>
  <c r="W66" i="861" s="1"/>
  <c r="W82" i="861" s="1"/>
  <c r="T3199" i="64"/>
  <c r="AJ3032" i="64"/>
  <c r="AJ3034" i="64" s="1"/>
  <c r="AI3034" i="64"/>
  <c r="AD3135" i="64"/>
  <c r="AD3137" i="64" s="1"/>
  <c r="AI14" i="1389" l="1"/>
  <c r="AI60" i="861" s="1"/>
  <c r="AH16" i="1389"/>
  <c r="AH90" i="861" s="1"/>
  <c r="AC25" i="1389"/>
  <c r="AC91" i="861" s="1"/>
  <c r="AC92" i="861" s="1"/>
  <c r="AC94" i="861" s="1"/>
  <c r="AD23" i="1389"/>
  <c r="AD69" i="861" s="1"/>
  <c r="AD70" i="861" s="1"/>
  <c r="AB3180" i="64"/>
  <c r="AB103" i="861"/>
  <c r="T3200" i="64"/>
  <c r="T3201" i="64" s="1"/>
  <c r="U3198" i="64" s="1"/>
  <c r="U3199" i="64" s="1"/>
  <c r="U3187" i="64"/>
  <c r="AD3085" i="64"/>
  <c r="K3083" i="64"/>
  <c r="AE3083" i="64"/>
  <c r="S3222" i="64"/>
  <c r="K3135" i="64"/>
  <c r="AE3135" i="64"/>
  <c r="AE3137" i="64" s="1"/>
  <c r="S3214" i="64"/>
  <c r="AJ3111" i="64"/>
  <c r="AK3109" i="64"/>
  <c r="AK3032" i="64"/>
  <c r="X13" i="864"/>
  <c r="Y58" i="861"/>
  <c r="X61" i="861"/>
  <c r="X66" i="861" s="1"/>
  <c r="X82" i="861" s="1"/>
  <c r="AB79" i="861"/>
  <c r="AA80" i="861"/>
  <c r="AJ14" i="1389" l="1"/>
  <c r="AJ60" i="861" s="1"/>
  <c r="AI16" i="1389"/>
  <c r="AI90" i="861" s="1"/>
  <c r="AD25" i="1389"/>
  <c r="AD91" i="861" s="1"/>
  <c r="AD92" i="861" s="1"/>
  <c r="AD94" i="861" s="1"/>
  <c r="K23" i="1389"/>
  <c r="K69" i="861" s="1"/>
  <c r="AE23" i="1389"/>
  <c r="AE25" i="1389" s="1"/>
  <c r="AE91" i="861" s="1"/>
  <c r="AC3180" i="64"/>
  <c r="AC103" i="861"/>
  <c r="K70" i="861"/>
  <c r="AD75" i="861"/>
  <c r="K75" i="861" s="1"/>
  <c r="T3203" i="64"/>
  <c r="T3207" i="64" s="1"/>
  <c r="T3213" i="64"/>
  <c r="S3215" i="64"/>
  <c r="U3220" i="64"/>
  <c r="U3191" i="64"/>
  <c r="Y13" i="864"/>
  <c r="Z58" i="861"/>
  <c r="Y61" i="861"/>
  <c r="Y66" i="861" s="1"/>
  <c r="Y82" i="861" s="1"/>
  <c r="AL3032" i="64"/>
  <c r="AL3034" i="64" s="1"/>
  <c r="AB80" i="861"/>
  <c r="AC79" i="861"/>
  <c r="AK3034" i="64"/>
  <c r="AK3111" i="64"/>
  <c r="AL3109" i="64"/>
  <c r="AE3085" i="64"/>
  <c r="AF3083" i="64"/>
  <c r="AF3135" i="64"/>
  <c r="AK14" i="1389" l="1"/>
  <c r="AK60" i="861" s="1"/>
  <c r="AJ16" i="1389"/>
  <c r="AJ90" i="861" s="1"/>
  <c r="AE69" i="861"/>
  <c r="AE70" i="861" s="1"/>
  <c r="AE75" i="861" s="1"/>
  <c r="AF23" i="1389"/>
  <c r="AE92" i="861"/>
  <c r="AE94" i="861" s="1"/>
  <c r="AD3180" i="64"/>
  <c r="AD103" i="861"/>
  <c r="K103" i="861" s="1"/>
  <c r="U3211" i="64"/>
  <c r="U3192" i="64"/>
  <c r="U3193" i="64" s="1"/>
  <c r="V3190" i="64" s="1"/>
  <c r="T3221" i="64"/>
  <c r="AC80" i="861"/>
  <c r="AD79" i="861"/>
  <c r="AL3111" i="64"/>
  <c r="AM3109" i="64"/>
  <c r="AF3085" i="64"/>
  <c r="AG3083" i="64"/>
  <c r="AG3135" i="64"/>
  <c r="AM3032" i="64"/>
  <c r="T3206" i="64"/>
  <c r="AF3137" i="64"/>
  <c r="Z13" i="864"/>
  <c r="Z61" i="861"/>
  <c r="Z66" i="861" s="1"/>
  <c r="Z82" i="861" s="1"/>
  <c r="AA58" i="861"/>
  <c r="AL14" i="1389" l="1"/>
  <c r="AL60" i="861" s="1"/>
  <c r="AK16" i="1389"/>
  <c r="AK90" i="861" s="1"/>
  <c r="AF69" i="861"/>
  <c r="AF70" i="861" s="1"/>
  <c r="AF75" i="861" s="1"/>
  <c r="AF25" i="1389"/>
  <c r="AF91" i="861" s="1"/>
  <c r="AF92" i="861" s="1"/>
  <c r="AF94" i="861" s="1"/>
  <c r="AG23" i="1389"/>
  <c r="AE3180" i="64"/>
  <c r="AE103" i="861"/>
  <c r="V3187" i="64"/>
  <c r="U3212" i="64"/>
  <c r="U3195" i="64"/>
  <c r="T3222" i="64"/>
  <c r="T3214" i="64"/>
  <c r="AA61" i="861"/>
  <c r="AA66" i="861" s="1"/>
  <c r="AA82" i="861" s="1"/>
  <c r="AA13" i="864"/>
  <c r="AB58" i="861"/>
  <c r="AD80" i="861"/>
  <c r="K80" i="861" s="1"/>
  <c r="K79" i="861"/>
  <c r="L79" i="861" s="1"/>
  <c r="M79" i="861" s="1"/>
  <c r="N79" i="861" s="1"/>
  <c r="O79" i="861" s="1"/>
  <c r="P79" i="861" s="1"/>
  <c r="AE79" i="861"/>
  <c r="AM3111" i="64"/>
  <c r="AN3109" i="64"/>
  <c r="AG3085" i="64"/>
  <c r="AH3083" i="64"/>
  <c r="AN3032" i="64"/>
  <c r="AM3034" i="64"/>
  <c r="AH3135" i="64"/>
  <c r="AG3137" i="64"/>
  <c r="AM14" i="1389" l="1"/>
  <c r="AM60" i="861" s="1"/>
  <c r="AL16" i="1389"/>
  <c r="AL90" i="861" s="1"/>
  <c r="AG69" i="861"/>
  <c r="AG70" i="861" s="1"/>
  <c r="AG75" i="861" s="1"/>
  <c r="AG25" i="1389"/>
  <c r="AG91" i="861" s="1"/>
  <c r="AG92" i="861" s="1"/>
  <c r="AG94" i="861" s="1"/>
  <c r="AH23" i="1389"/>
  <c r="AF3180" i="64"/>
  <c r="AF103" i="861"/>
  <c r="T3215" i="64"/>
  <c r="U3200" i="64"/>
  <c r="U3203" i="64" s="1"/>
  <c r="V3220" i="64"/>
  <c r="V3191" i="64"/>
  <c r="AI3135" i="64"/>
  <c r="AO3032" i="64"/>
  <c r="AO3034" i="64" s="1"/>
  <c r="AH3085" i="64"/>
  <c r="AI3083" i="64"/>
  <c r="AN3111" i="64"/>
  <c r="AO3109" i="64"/>
  <c r="AB13" i="864"/>
  <c r="AB61" i="861"/>
  <c r="AB66" i="861" s="1"/>
  <c r="AB82" i="861" s="1"/>
  <c r="AC58" i="861"/>
  <c r="AH3137" i="64"/>
  <c r="AN3034" i="64"/>
  <c r="AE80" i="861"/>
  <c r="AF79" i="861"/>
  <c r="AN14" i="1389" l="1"/>
  <c r="AN60" i="861" s="1"/>
  <c r="AM16" i="1389"/>
  <c r="AM90" i="861" s="1"/>
  <c r="AH69" i="861"/>
  <c r="AH70" i="861" s="1"/>
  <c r="AH75" i="861" s="1"/>
  <c r="AH25" i="1389"/>
  <c r="AH91" i="861" s="1"/>
  <c r="AH92" i="861" s="1"/>
  <c r="AH94" i="861" s="1"/>
  <c r="AI23" i="1389"/>
  <c r="AG3180" i="64"/>
  <c r="AG103" i="861"/>
  <c r="U3207" i="64"/>
  <c r="U3206" i="64" s="1"/>
  <c r="V3211" i="64"/>
  <c r="V3192" i="64"/>
  <c r="V3193" i="64" s="1"/>
  <c r="W3190" i="64" s="1"/>
  <c r="U3201" i="64"/>
  <c r="V3198" i="64" s="1"/>
  <c r="U3213" i="64"/>
  <c r="AI3085" i="64"/>
  <c r="AJ3083" i="64"/>
  <c r="AO3111" i="64"/>
  <c r="AP3109" i="64"/>
  <c r="AJ3135" i="64"/>
  <c r="AJ3137" i="64" s="1"/>
  <c r="AF80" i="861"/>
  <c r="AG79" i="861"/>
  <c r="AC13" i="864"/>
  <c r="AC61" i="861"/>
  <c r="AC66" i="861" s="1"/>
  <c r="AC82" i="861" s="1"/>
  <c r="AD58" i="861"/>
  <c r="AI3137" i="64"/>
  <c r="AP3032" i="64"/>
  <c r="AP3034" i="64" s="1"/>
  <c r="AO14" i="1389" l="1"/>
  <c r="AO60" i="861" s="1"/>
  <c r="AN16" i="1389"/>
  <c r="AN90" i="861" s="1"/>
  <c r="AI69" i="861"/>
  <c r="AI70" i="861" s="1"/>
  <c r="AI75" i="861" s="1"/>
  <c r="AI25" i="1389"/>
  <c r="AI91" i="861" s="1"/>
  <c r="AI92" i="861" s="1"/>
  <c r="AI94" i="861" s="1"/>
  <c r="AJ23" i="1389"/>
  <c r="AH3180" i="64"/>
  <c r="AH103" i="861"/>
  <c r="W3187" i="64"/>
  <c r="V3199" i="64"/>
  <c r="U3214" i="64"/>
  <c r="U3215" i="64" s="1"/>
  <c r="V3195" i="64"/>
  <c r="V3212" i="64"/>
  <c r="U3221" i="64"/>
  <c r="AP3111" i="64"/>
  <c r="L3109" i="64"/>
  <c r="AQ3109" i="64"/>
  <c r="AJ3085" i="64"/>
  <c r="AK3083" i="64"/>
  <c r="AK3135" i="64"/>
  <c r="AK3137" i="64" s="1"/>
  <c r="L3032" i="64"/>
  <c r="AQ3032" i="64"/>
  <c r="AD13" i="864"/>
  <c r="AD61" i="861"/>
  <c r="K58" i="861"/>
  <c r="K13" i="864" s="1"/>
  <c r="AE58" i="861"/>
  <c r="AH79" i="861"/>
  <c r="AG80" i="861"/>
  <c r="AP14" i="1389" l="1"/>
  <c r="AP60" i="861" s="1"/>
  <c r="AO16" i="1389"/>
  <c r="AO90" i="861" s="1"/>
  <c r="AJ69" i="861"/>
  <c r="AJ70" i="861" s="1"/>
  <c r="AJ75" i="861" s="1"/>
  <c r="AJ25" i="1389"/>
  <c r="AJ91" i="861" s="1"/>
  <c r="AJ92" i="861" s="1"/>
  <c r="AJ94" i="861" s="1"/>
  <c r="AK23" i="1389"/>
  <c r="AI3180" i="64"/>
  <c r="AI103" i="861"/>
  <c r="V3200" i="64"/>
  <c r="U3222" i="64"/>
  <c r="W3191" i="64"/>
  <c r="W3220" i="64"/>
  <c r="AK3085" i="64"/>
  <c r="AL3083" i="64"/>
  <c r="AL3135" i="64"/>
  <c r="AL3137" i="64" s="1"/>
  <c r="AI79" i="861"/>
  <c r="AH80" i="861"/>
  <c r="AQ3111" i="64"/>
  <c r="AR3109" i="64"/>
  <c r="AD66" i="861"/>
  <c r="K61" i="861"/>
  <c r="AR3032" i="64"/>
  <c r="AQ3034" i="64"/>
  <c r="AE13" i="864"/>
  <c r="AF58" i="861"/>
  <c r="AE61" i="861"/>
  <c r="AE66" i="861" s="1"/>
  <c r="AE82" i="861" s="1"/>
  <c r="L14" i="1389" l="1"/>
  <c r="L60" i="861" s="1"/>
  <c r="AQ14" i="1389"/>
  <c r="AQ60" i="861" s="1"/>
  <c r="AP16" i="1389"/>
  <c r="AP90" i="861" s="1"/>
  <c r="AK69" i="861"/>
  <c r="AK70" i="861" s="1"/>
  <c r="AK75" i="861" s="1"/>
  <c r="AK25" i="1389"/>
  <c r="AK91" i="861" s="1"/>
  <c r="AK92" i="861" s="1"/>
  <c r="AK94" i="861" s="1"/>
  <c r="AL23" i="1389"/>
  <c r="AJ103" i="861"/>
  <c r="AJ3180" i="64"/>
  <c r="W3211" i="64"/>
  <c r="W3192" i="64"/>
  <c r="V3213" i="64"/>
  <c r="V3201" i="64"/>
  <c r="W3198" i="64" s="1"/>
  <c r="V3203" i="64"/>
  <c r="AF13" i="864"/>
  <c r="AG58" i="861"/>
  <c r="AF61" i="861"/>
  <c r="AF66" i="861" s="1"/>
  <c r="AF82" i="861" s="1"/>
  <c r="AD82" i="861"/>
  <c r="K66" i="861"/>
  <c r="K82" i="861" s="1"/>
  <c r="AJ79" i="861"/>
  <c r="AI80" i="861"/>
  <c r="AL3085" i="64"/>
  <c r="AM3083" i="64"/>
  <c r="AS3032" i="64"/>
  <c r="AR3034" i="64"/>
  <c r="AR3111" i="64"/>
  <c r="AS3109" i="64"/>
  <c r="AM3135" i="64"/>
  <c r="AR14" i="1389" l="1"/>
  <c r="AR60" i="861" s="1"/>
  <c r="AQ16" i="1389"/>
  <c r="AQ90" i="861" s="1"/>
  <c r="AL69" i="861"/>
  <c r="AL70" i="861" s="1"/>
  <c r="AL75" i="861" s="1"/>
  <c r="AL25" i="1389"/>
  <c r="AL91" i="861" s="1"/>
  <c r="AL92" i="861" s="1"/>
  <c r="AL94" i="861" s="1"/>
  <c r="AM23" i="1389"/>
  <c r="AK3180" i="64"/>
  <c r="AK103" i="861"/>
  <c r="W3199" i="64"/>
  <c r="V3207" i="64"/>
  <c r="V3206" i="64" s="1"/>
  <c r="W3212" i="64"/>
  <c r="W3195" i="64"/>
  <c r="W3193" i="64"/>
  <c r="X3190" i="64" s="1"/>
  <c r="AT3032" i="64"/>
  <c r="AJ80" i="861"/>
  <c r="AK79" i="861"/>
  <c r="AS3034" i="64"/>
  <c r="AM3085" i="64"/>
  <c r="AN3083" i="64"/>
  <c r="AS3111" i="64"/>
  <c r="AT3109" i="64"/>
  <c r="AN3135" i="64"/>
  <c r="AG13" i="864"/>
  <c r="AH58" i="861"/>
  <c r="AG61" i="861"/>
  <c r="AG66" i="861" s="1"/>
  <c r="AG82" i="861" s="1"/>
  <c r="AM3137" i="64"/>
  <c r="AR16" i="1389" l="1"/>
  <c r="AR90" i="861" s="1"/>
  <c r="AS14" i="1389"/>
  <c r="AS60" i="861" s="1"/>
  <c r="AM69" i="861"/>
  <c r="AM70" i="861" s="1"/>
  <c r="AM75" i="861" s="1"/>
  <c r="AM25" i="1389"/>
  <c r="AM91" i="861" s="1"/>
  <c r="AM92" i="861" s="1"/>
  <c r="AM94" i="861" s="1"/>
  <c r="AN23" i="1389"/>
  <c r="AS16" i="1389"/>
  <c r="AS90" i="861" s="1"/>
  <c r="AT14" i="1389"/>
  <c r="AT60" i="861" s="1"/>
  <c r="AL3180" i="64"/>
  <c r="AL103" i="861"/>
  <c r="W3200" i="64"/>
  <c r="W3203" i="64" s="1"/>
  <c r="V3214" i="64"/>
  <c r="X3187" i="64"/>
  <c r="V3221" i="64"/>
  <c r="AT3111" i="64"/>
  <c r="AU3109" i="64"/>
  <c r="AO3135" i="64"/>
  <c r="AO3137" i="64" s="1"/>
  <c r="AI58" i="861"/>
  <c r="AH13" i="864"/>
  <c r="AH61" i="861"/>
  <c r="AH66" i="861" s="1"/>
  <c r="AH82" i="861" s="1"/>
  <c r="AN3085" i="64"/>
  <c r="AO3083" i="64"/>
  <c r="AK80" i="861"/>
  <c r="AL79" i="861"/>
  <c r="AN3137" i="64"/>
  <c r="AU3032" i="64"/>
  <c r="AT3034" i="64"/>
  <c r="AN69" i="861" l="1"/>
  <c r="AN70" i="861" s="1"/>
  <c r="AN75" i="861" s="1"/>
  <c r="AN25" i="1389"/>
  <c r="AN91" i="861" s="1"/>
  <c r="AN92" i="861" s="1"/>
  <c r="AN94" i="861" s="1"/>
  <c r="AO23" i="1389"/>
  <c r="AT16" i="1389"/>
  <c r="AT90" i="861" s="1"/>
  <c r="AU14" i="1389"/>
  <c r="AU60" i="861" s="1"/>
  <c r="AM3180" i="64"/>
  <c r="AM103" i="861"/>
  <c r="W3213" i="64"/>
  <c r="W3201" i="64"/>
  <c r="X3198" i="64" s="1"/>
  <c r="X3199" i="64" s="1"/>
  <c r="V3222" i="64"/>
  <c r="V3215" i="64"/>
  <c r="W3207" i="64"/>
  <c r="W3206" i="64" s="1"/>
  <c r="X3220" i="64"/>
  <c r="X3191" i="64"/>
  <c r="AO3085" i="64"/>
  <c r="AP3083" i="64"/>
  <c r="AV3032" i="64"/>
  <c r="AV3034" i="64" s="1"/>
  <c r="AU3111" i="64"/>
  <c r="AV3109" i="64"/>
  <c r="AL80" i="861"/>
  <c r="AM79" i="861"/>
  <c r="AU3034" i="64"/>
  <c r="AI13" i="864"/>
  <c r="AJ58" i="861"/>
  <c r="AI61" i="861"/>
  <c r="AI66" i="861" s="1"/>
  <c r="AI82" i="861" s="1"/>
  <c r="AP3135" i="64"/>
  <c r="AP3137" i="64" s="1"/>
  <c r="AO69" i="861" l="1"/>
  <c r="AO70" i="861" s="1"/>
  <c r="AO75" i="861" s="1"/>
  <c r="AO25" i="1389"/>
  <c r="AO91" i="861" s="1"/>
  <c r="AO92" i="861" s="1"/>
  <c r="AO94" i="861" s="1"/>
  <c r="AP23" i="1389"/>
  <c r="AU16" i="1389"/>
  <c r="AU90" i="861" s="1"/>
  <c r="AV14" i="1389"/>
  <c r="AV60" i="861" s="1"/>
  <c r="AN103" i="861"/>
  <c r="AN3180" i="64"/>
  <c r="W3214" i="64"/>
  <c r="W3221" i="64"/>
  <c r="X3211" i="64"/>
  <c r="X3192" i="64"/>
  <c r="X3193" i="64" s="1"/>
  <c r="Y3190" i="64" s="1"/>
  <c r="L3083" i="64"/>
  <c r="AP3085" i="64"/>
  <c r="AQ3083" i="64"/>
  <c r="AJ13" i="864"/>
  <c r="AK58" i="861"/>
  <c r="AJ61" i="861"/>
  <c r="AJ66" i="861" s="1"/>
  <c r="AJ82" i="861" s="1"/>
  <c r="AW3032" i="64"/>
  <c r="AM80" i="861"/>
  <c r="AN79" i="861"/>
  <c r="L3135" i="64"/>
  <c r="AQ3135" i="64"/>
  <c r="AV3111" i="64"/>
  <c r="AW3109" i="64"/>
  <c r="AP69" i="861" l="1"/>
  <c r="AP70" i="861" s="1"/>
  <c r="AP75" i="861" s="1"/>
  <c r="L75" i="861" s="1"/>
  <c r="AQ23" i="1389"/>
  <c r="AP25" i="1389"/>
  <c r="AP91" i="861" s="1"/>
  <c r="AP92" i="861" s="1"/>
  <c r="AP94" i="861" s="1"/>
  <c r="L23" i="1389"/>
  <c r="L69" i="861" s="1"/>
  <c r="AV16" i="1389"/>
  <c r="AV90" i="861" s="1"/>
  <c r="AW14" i="1389"/>
  <c r="AW60" i="861" s="1"/>
  <c r="AO3180" i="64"/>
  <c r="AO103" i="861"/>
  <c r="Y3187" i="64"/>
  <c r="X3212" i="64"/>
  <c r="X3195" i="64"/>
  <c r="W3222" i="64"/>
  <c r="W3215" i="64"/>
  <c r="AX3032" i="64"/>
  <c r="AO79" i="861"/>
  <c r="AN80" i="861"/>
  <c r="AW3034" i="64"/>
  <c r="AQ3085" i="64"/>
  <c r="AR3083" i="64"/>
  <c r="AW3111" i="64"/>
  <c r="AX3109" i="64"/>
  <c r="AK13" i="864"/>
  <c r="AL58" i="861"/>
  <c r="AK61" i="861"/>
  <c r="AK66" i="861" s="1"/>
  <c r="AK82" i="861" s="1"/>
  <c r="AR3135" i="64"/>
  <c r="AQ3137" i="64"/>
  <c r="AQ69" i="861" l="1"/>
  <c r="AQ70" i="861" s="1"/>
  <c r="AQ75" i="861" s="1"/>
  <c r="AQ25" i="1389"/>
  <c r="AQ91" i="861" s="1"/>
  <c r="AQ92" i="861" s="1"/>
  <c r="AQ94" i="861" s="1"/>
  <c r="AR23" i="1389"/>
  <c r="AW16" i="1389"/>
  <c r="AW90" i="861" s="1"/>
  <c r="AX14" i="1389"/>
  <c r="AX60" i="861" s="1"/>
  <c r="L70" i="861"/>
  <c r="AP3180" i="64"/>
  <c r="AP103" i="861"/>
  <c r="X3200" i="64"/>
  <c r="Y3220" i="64"/>
  <c r="Y3191" i="64"/>
  <c r="AX3111" i="64"/>
  <c r="AY3109" i="64"/>
  <c r="AS3135" i="64"/>
  <c r="AL13" i="864"/>
  <c r="AM58" i="861"/>
  <c r="AL61" i="861"/>
  <c r="AL66" i="861" s="1"/>
  <c r="AL82" i="861" s="1"/>
  <c r="AP79" i="861"/>
  <c r="AO80" i="861"/>
  <c r="AR3137" i="64"/>
  <c r="AY3032" i="64"/>
  <c r="AR3085" i="64"/>
  <c r="AS3083" i="64"/>
  <c r="AX3034" i="64"/>
  <c r="AR69" i="861" l="1"/>
  <c r="AR70" i="861" s="1"/>
  <c r="AR75" i="861" s="1"/>
  <c r="AR25" i="1389"/>
  <c r="AR91" i="861" s="1"/>
  <c r="AR92" i="861" s="1"/>
  <c r="AR94" i="861" s="1"/>
  <c r="AS23" i="1389"/>
  <c r="AX16" i="1389"/>
  <c r="AX90" i="861" s="1"/>
  <c r="AY14" i="1389"/>
  <c r="AY60" i="861" s="1"/>
  <c r="AQ3180" i="64"/>
  <c r="AQ103" i="861"/>
  <c r="Y3211" i="64"/>
  <c r="Y3192" i="64"/>
  <c r="Y3193" i="64" s="1"/>
  <c r="Z3190" i="64" s="1"/>
  <c r="X3213" i="64"/>
  <c r="X3201" i="64"/>
  <c r="Y3198" i="64" s="1"/>
  <c r="X3203" i="64"/>
  <c r="AS3085" i="64"/>
  <c r="AT3083" i="64"/>
  <c r="AT3135" i="64"/>
  <c r="AT3137" i="64" s="1"/>
  <c r="AS3137" i="64"/>
  <c r="AZ3032" i="64"/>
  <c r="AY3111" i="64"/>
  <c r="AZ3109" i="64"/>
  <c r="AQ79" i="861"/>
  <c r="AP80" i="861"/>
  <c r="L80" i="861" s="1"/>
  <c r="AM13" i="864"/>
  <c r="AN58" i="861"/>
  <c r="AM61" i="861"/>
  <c r="AM66" i="861" s="1"/>
  <c r="AM82" i="861" s="1"/>
  <c r="AY3034" i="64"/>
  <c r="AS69" i="861" l="1"/>
  <c r="AS70" i="861" s="1"/>
  <c r="AS75" i="861" s="1"/>
  <c r="AS25" i="1389"/>
  <c r="AS91" i="861" s="1"/>
  <c r="AS92" i="861" s="1"/>
  <c r="AS94" i="861" s="1"/>
  <c r="AT23" i="1389"/>
  <c r="AY16" i="1389"/>
  <c r="AY90" i="861" s="1"/>
  <c r="AZ14" i="1389"/>
  <c r="AZ60" i="861" s="1"/>
  <c r="AR3180" i="64"/>
  <c r="AR103" i="861"/>
  <c r="Z3187" i="64"/>
  <c r="Y3212" i="64"/>
  <c r="Y3195" i="64"/>
  <c r="Y3199" i="64"/>
  <c r="X3207" i="64"/>
  <c r="X3206" i="64" s="1"/>
  <c r="AT3085" i="64"/>
  <c r="AU3083" i="64"/>
  <c r="AR79" i="861"/>
  <c r="AQ80" i="861"/>
  <c r="AZ3111" i="64"/>
  <c r="BA3109" i="64"/>
  <c r="AU3135" i="64"/>
  <c r="BA3032" i="64"/>
  <c r="BA3034" i="64" s="1"/>
  <c r="AN13" i="864"/>
  <c r="AO58" i="861"/>
  <c r="AN61" i="861"/>
  <c r="AN66" i="861" s="1"/>
  <c r="AN82" i="861" s="1"/>
  <c r="AZ3034" i="64"/>
  <c r="AT69" i="861" l="1"/>
  <c r="AT70" i="861" s="1"/>
  <c r="AT75" i="861" s="1"/>
  <c r="AU23" i="1389"/>
  <c r="AT25" i="1389"/>
  <c r="AT91" i="861" s="1"/>
  <c r="AT92" i="861" s="1"/>
  <c r="AT94" i="861" s="1"/>
  <c r="BA14" i="1389"/>
  <c r="BA60" i="861" s="1"/>
  <c r="AZ16" i="1389"/>
  <c r="AZ90" i="861" s="1"/>
  <c r="AS3180" i="64"/>
  <c r="AS103" i="861"/>
  <c r="Y3200" i="64"/>
  <c r="Y3213" i="64" s="1"/>
  <c r="X3214" i="64"/>
  <c r="X3215" i="64" s="1"/>
  <c r="Z3220" i="64"/>
  <c r="Z3191" i="64"/>
  <c r="X3221" i="64"/>
  <c r="AV3135" i="64"/>
  <c r="AR80" i="861"/>
  <c r="AS79" i="861"/>
  <c r="AU3085" i="64"/>
  <c r="AV3083" i="64"/>
  <c r="AU3137" i="64"/>
  <c r="AO13" i="864"/>
  <c r="AP58" i="861"/>
  <c r="AO61" i="861"/>
  <c r="AO66" i="861" s="1"/>
  <c r="AO82" i="861" s="1"/>
  <c r="BB3032" i="64"/>
  <c r="BB3034" i="64" s="1"/>
  <c r="BA3111" i="64"/>
  <c r="BB3109" i="64"/>
  <c r="AU69" i="861" l="1"/>
  <c r="AU70" i="861" s="1"/>
  <c r="AU75" i="861" s="1"/>
  <c r="AU25" i="1389"/>
  <c r="AU91" i="861" s="1"/>
  <c r="AU92" i="861" s="1"/>
  <c r="AU94" i="861" s="1"/>
  <c r="AV23" i="1389"/>
  <c r="BA16" i="1389"/>
  <c r="BA90" i="861" s="1"/>
  <c r="BB14" i="1389"/>
  <c r="BB60" i="861" s="1"/>
  <c r="AT103" i="861"/>
  <c r="AT3180" i="64"/>
  <c r="Y3203" i="64"/>
  <c r="Y3207" i="64" s="1"/>
  <c r="Y3221" i="64" s="1"/>
  <c r="Y3222" i="64" s="1"/>
  <c r="Y3201" i="64"/>
  <c r="Z3198" i="64" s="1"/>
  <c r="Z3199" i="64" s="1"/>
  <c r="X3222" i="64"/>
  <c r="Z3211" i="64"/>
  <c r="Z3192" i="64"/>
  <c r="BB3111" i="64"/>
  <c r="M3109" i="64"/>
  <c r="BC3109" i="64"/>
  <c r="AW3135" i="64"/>
  <c r="AW3137" i="64" s="1"/>
  <c r="AV3137" i="64"/>
  <c r="AV3085" i="64"/>
  <c r="AW3083" i="64"/>
  <c r="AS80" i="861"/>
  <c r="AT79" i="861"/>
  <c r="M3032" i="64"/>
  <c r="BC3032" i="64"/>
  <c r="AP13" i="864"/>
  <c r="AP61" i="861"/>
  <c r="AQ58" i="861"/>
  <c r="L58" i="861"/>
  <c r="L13" i="864" s="1"/>
  <c r="AV69" i="861" l="1"/>
  <c r="AV70" i="861" s="1"/>
  <c r="AV75" i="861" s="1"/>
  <c r="AV25" i="1389"/>
  <c r="AV91" i="861" s="1"/>
  <c r="AV92" i="861" s="1"/>
  <c r="AV94" i="861" s="1"/>
  <c r="AW23" i="1389"/>
  <c r="BB16" i="1389"/>
  <c r="BB90" i="861" s="1"/>
  <c r="BC14" i="1389"/>
  <c r="BC60" i="861" s="1"/>
  <c r="M14" i="1389"/>
  <c r="M60" i="861" s="1"/>
  <c r="AU3180" i="64"/>
  <c r="AU103" i="861"/>
  <c r="Y3206" i="64"/>
  <c r="Y3214" i="64" s="1"/>
  <c r="Y3215" i="64" s="1"/>
  <c r="Z3195" i="64"/>
  <c r="Z3212" i="64"/>
  <c r="Z3193" i="64"/>
  <c r="AA3190" i="64" s="1"/>
  <c r="AQ61" i="861"/>
  <c r="AQ66" i="861" s="1"/>
  <c r="AQ82" i="861" s="1"/>
  <c r="AQ13" i="864"/>
  <c r="AR58" i="861"/>
  <c r="BD3032" i="64"/>
  <c r="L61" i="861"/>
  <c r="AP66" i="861"/>
  <c r="AT80" i="861"/>
  <c r="AU79" i="861"/>
  <c r="AX3135" i="64"/>
  <c r="AX3137" i="64" s="1"/>
  <c r="BC3034" i="64"/>
  <c r="AW3085" i="64"/>
  <c r="AX3083" i="64"/>
  <c r="BC3111" i="64"/>
  <c r="BD3109" i="64"/>
  <c r="AW69" i="861" l="1"/>
  <c r="AW70" i="861" s="1"/>
  <c r="AW75" i="861" s="1"/>
  <c r="AW25" i="1389"/>
  <c r="AW91" i="861" s="1"/>
  <c r="AW92" i="861" s="1"/>
  <c r="AW94" i="861" s="1"/>
  <c r="AX23" i="1389"/>
  <c r="BC16" i="1389"/>
  <c r="BC90" i="861" s="1"/>
  <c r="BD14" i="1389"/>
  <c r="BD60" i="861" s="1"/>
  <c r="AV103" i="861"/>
  <c r="AV3180" i="64"/>
  <c r="AA3187" i="64"/>
  <c r="Z3200" i="64"/>
  <c r="Z3203" i="64" s="1"/>
  <c r="AY3135" i="64"/>
  <c r="L66" i="861"/>
  <c r="L82" i="861" s="1"/>
  <c r="AP82" i="861"/>
  <c r="BD3111" i="64"/>
  <c r="BE3109" i="64"/>
  <c r="AX3085" i="64"/>
  <c r="AY3083" i="64"/>
  <c r="AU80" i="861"/>
  <c r="AV79" i="861"/>
  <c r="BE3032" i="64"/>
  <c r="BE3034" i="64" s="1"/>
  <c r="BD3034" i="64"/>
  <c r="AR13" i="864"/>
  <c r="AR61" i="861"/>
  <c r="AR66" i="861" s="1"/>
  <c r="AR82" i="861" s="1"/>
  <c r="AS58" i="861"/>
  <c r="AX69" i="861" l="1"/>
  <c r="AX70" i="861" s="1"/>
  <c r="AX75" i="861" s="1"/>
  <c r="AX25" i="1389"/>
  <c r="AX91" i="861" s="1"/>
  <c r="AX92" i="861" s="1"/>
  <c r="AX94" i="861" s="1"/>
  <c r="AY23" i="1389"/>
  <c r="BD16" i="1389"/>
  <c r="BD90" i="861" s="1"/>
  <c r="BE14" i="1389"/>
  <c r="BE60" i="861" s="1"/>
  <c r="AW3180" i="64"/>
  <c r="AW103" i="861"/>
  <c r="Z3207" i="64"/>
  <c r="Z3221" i="64" s="1"/>
  <c r="Z3222" i="64" s="1"/>
  <c r="Z3213" i="64"/>
  <c r="Z3201" i="64"/>
  <c r="AA3198" i="64" s="1"/>
  <c r="AA3220" i="64"/>
  <c r="AA3191" i="64"/>
  <c r="AS13" i="864"/>
  <c r="AS61" i="861"/>
  <c r="AS66" i="861" s="1"/>
  <c r="AS82" i="861" s="1"/>
  <c r="AT58" i="861"/>
  <c r="AY3085" i="64"/>
  <c r="AZ3083" i="64"/>
  <c r="AZ3135" i="64"/>
  <c r="AZ3137" i="64" s="1"/>
  <c r="AY3137" i="64"/>
  <c r="BE3111" i="64"/>
  <c r="BF3109" i="64"/>
  <c r="AV80" i="861"/>
  <c r="AW79" i="861"/>
  <c r="BF3032" i="64"/>
  <c r="AY69" i="861" l="1"/>
  <c r="AY70" i="861" s="1"/>
  <c r="AY75" i="861" s="1"/>
  <c r="AY25" i="1389"/>
  <c r="AY91" i="861" s="1"/>
  <c r="AY92" i="861" s="1"/>
  <c r="AY94" i="861" s="1"/>
  <c r="AZ23" i="1389"/>
  <c r="BE16" i="1389"/>
  <c r="BE90" i="861" s="1"/>
  <c r="BF14" i="1389"/>
  <c r="BF60" i="861" s="1"/>
  <c r="AX103" i="861"/>
  <c r="AX3180" i="64"/>
  <c r="AA3199" i="64"/>
  <c r="AA3211" i="64"/>
  <c r="AA3192" i="64"/>
  <c r="Z3206" i="64"/>
  <c r="Z3214" i="64" s="1"/>
  <c r="Z3215" i="64" s="1"/>
  <c r="BG3032" i="64"/>
  <c r="BG3034" i="64" s="1"/>
  <c r="BF3034" i="64"/>
  <c r="AZ3085" i="64"/>
  <c r="BA3083" i="64"/>
  <c r="BA3135" i="64"/>
  <c r="BA3137" i="64" s="1"/>
  <c r="AX79" i="861"/>
  <c r="AW80" i="861"/>
  <c r="AT61" i="861"/>
  <c r="AT66" i="861" s="1"/>
  <c r="AT82" i="861" s="1"/>
  <c r="AT13" i="864"/>
  <c r="AU58" i="861"/>
  <c r="BF3111" i="64"/>
  <c r="BG3109" i="64"/>
  <c r="AZ69" i="861" l="1"/>
  <c r="AZ70" i="861" s="1"/>
  <c r="AZ75" i="861" s="1"/>
  <c r="AZ25" i="1389"/>
  <c r="AZ91" i="861" s="1"/>
  <c r="AZ92" i="861" s="1"/>
  <c r="AZ94" i="861" s="1"/>
  <c r="BA23" i="1389"/>
  <c r="BF16" i="1389"/>
  <c r="BF90" i="861" s="1"/>
  <c r="BG14" i="1389"/>
  <c r="BG60" i="861" s="1"/>
  <c r="AY3180" i="64"/>
  <c r="AY103" i="861"/>
  <c r="AA3195" i="64"/>
  <c r="AA3212" i="64"/>
  <c r="AA3193" i="64"/>
  <c r="AB3190" i="64" s="1"/>
  <c r="BG3111" i="64"/>
  <c r="BH3109" i="64"/>
  <c r="BA3085" i="64"/>
  <c r="BB3083" i="64"/>
  <c r="BH3032" i="64"/>
  <c r="BH3034" i="64" s="1"/>
  <c r="AU13" i="864"/>
  <c r="AV58" i="861"/>
  <c r="AU61" i="861"/>
  <c r="AU66" i="861" s="1"/>
  <c r="AU82" i="861" s="1"/>
  <c r="AY79" i="861"/>
  <c r="AX80" i="861"/>
  <c r="BB3135" i="64"/>
  <c r="BA69" i="861" l="1"/>
  <c r="BA70" i="861" s="1"/>
  <c r="BA75" i="861" s="1"/>
  <c r="BA25" i="1389"/>
  <c r="BA91" i="861" s="1"/>
  <c r="BA92" i="861" s="1"/>
  <c r="BA94" i="861" s="1"/>
  <c r="BB23" i="1389"/>
  <c r="BG16" i="1389"/>
  <c r="BG90" i="861" s="1"/>
  <c r="BH14" i="1389"/>
  <c r="BH60" i="861" s="1"/>
  <c r="AZ3180" i="64"/>
  <c r="AZ103" i="861"/>
  <c r="AB3187" i="64"/>
  <c r="AA3200" i="64"/>
  <c r="M3135" i="64"/>
  <c r="BC3135" i="64"/>
  <c r="AZ79" i="861"/>
  <c r="AY80" i="861"/>
  <c r="M3083" i="64"/>
  <c r="BB3085" i="64"/>
  <c r="BC3083" i="64"/>
  <c r="BI3032" i="64"/>
  <c r="BI3034" i="64" s="1"/>
  <c r="BH3111" i="64"/>
  <c r="BI3109" i="64"/>
  <c r="AV13" i="864"/>
  <c r="AW58" i="861"/>
  <c r="AV61" i="861"/>
  <c r="AV66" i="861" s="1"/>
  <c r="AV82" i="861" s="1"/>
  <c r="BB3137" i="64"/>
  <c r="BB69" i="861" l="1"/>
  <c r="BB70" i="861" s="1"/>
  <c r="BB75" i="861" s="1"/>
  <c r="M75" i="861" s="1"/>
  <c r="BB25" i="1389"/>
  <c r="BB91" i="861" s="1"/>
  <c r="BB92" i="861" s="1"/>
  <c r="BB94" i="861" s="1"/>
  <c r="M23" i="1389"/>
  <c r="M69" i="861" s="1"/>
  <c r="BC23" i="1389"/>
  <c r="BH16" i="1389"/>
  <c r="BH90" i="861" s="1"/>
  <c r="BI14" i="1389"/>
  <c r="BI60" i="861" s="1"/>
  <c r="BA3180" i="64"/>
  <c r="BA103" i="861"/>
  <c r="AA3213" i="64"/>
  <c r="AA3201" i="64"/>
  <c r="AB3198" i="64" s="1"/>
  <c r="AA3203" i="64"/>
  <c r="AB3220" i="64"/>
  <c r="AB3191" i="64"/>
  <c r="AW13" i="864"/>
  <c r="AX58" i="861"/>
  <c r="AW61" i="861"/>
  <c r="AW66" i="861" s="1"/>
  <c r="AW82" i="861" s="1"/>
  <c r="BD3135" i="64"/>
  <c r="BC3137" i="64"/>
  <c r="BC3085" i="64"/>
  <c r="BD3083" i="64"/>
  <c r="AZ80" i="861"/>
  <c r="BA79" i="861"/>
  <c r="BI3111" i="64"/>
  <c r="BJ3109" i="64"/>
  <c r="BJ3032" i="64"/>
  <c r="BC69" i="861" l="1"/>
  <c r="BC70" i="861" s="1"/>
  <c r="BC75" i="861" s="1"/>
  <c r="BC25" i="1389"/>
  <c r="BC91" i="861" s="1"/>
  <c r="BC92" i="861" s="1"/>
  <c r="BC94" i="861" s="1"/>
  <c r="BD23" i="1389"/>
  <c r="BI16" i="1389"/>
  <c r="BI90" i="861" s="1"/>
  <c r="BJ14" i="1389"/>
  <c r="BJ60" i="861" s="1"/>
  <c r="M70" i="861"/>
  <c r="BB3180" i="64"/>
  <c r="BB103" i="861"/>
  <c r="AB3211" i="64"/>
  <c r="AB3192" i="64"/>
  <c r="AB3193" i="64" s="1"/>
  <c r="AC3190" i="64" s="1"/>
  <c r="AA3207" i="64"/>
  <c r="AA3221" i="64" s="1"/>
  <c r="AA3222" i="64" s="1"/>
  <c r="AB3199" i="64"/>
  <c r="BE3135" i="64"/>
  <c r="BD3137" i="64"/>
  <c r="AY58" i="861"/>
  <c r="AX61" i="861"/>
  <c r="AX66" i="861" s="1"/>
  <c r="AX82" i="861" s="1"/>
  <c r="AX13" i="864"/>
  <c r="BK3032" i="64"/>
  <c r="BJ3034" i="64"/>
  <c r="BJ3111" i="64"/>
  <c r="BK3109" i="64"/>
  <c r="BA80" i="861"/>
  <c r="BB79" i="861"/>
  <c r="BD3085" i="64"/>
  <c r="BE3083" i="64"/>
  <c r="BD69" i="861" l="1"/>
  <c r="BD70" i="861" s="1"/>
  <c r="BD75" i="861" s="1"/>
  <c r="BD25" i="1389"/>
  <c r="BD91" i="861" s="1"/>
  <c r="BD92" i="861" s="1"/>
  <c r="BD94" i="861" s="1"/>
  <c r="BE23" i="1389"/>
  <c r="BJ16" i="1389"/>
  <c r="BJ90" i="861" s="1"/>
  <c r="BK14" i="1389"/>
  <c r="BK60" i="861" s="1"/>
  <c r="BC3180" i="64"/>
  <c r="BC103" i="861"/>
  <c r="AC3187" i="64"/>
  <c r="AA3206" i="64"/>
  <c r="AA3214" i="64" s="1"/>
  <c r="AA3215" i="64" s="1"/>
  <c r="AB3195" i="64"/>
  <c r="AB3212" i="64"/>
  <c r="BK3111" i="64"/>
  <c r="BL3109" i="64"/>
  <c r="AY13" i="864"/>
  <c r="AZ58" i="861"/>
  <c r="AY61" i="861"/>
  <c r="AY66" i="861" s="1"/>
  <c r="AY82" i="861" s="1"/>
  <c r="BB80" i="861"/>
  <c r="M80" i="861" s="1"/>
  <c r="BC79" i="861"/>
  <c r="BL3032" i="64"/>
  <c r="BK3034" i="64"/>
  <c r="BF3135" i="64"/>
  <c r="BE3085" i="64"/>
  <c r="BF3083" i="64"/>
  <c r="BE3137" i="64"/>
  <c r="BE69" i="861" l="1"/>
  <c r="BE70" i="861" s="1"/>
  <c r="BE75" i="861" s="1"/>
  <c r="BE25" i="1389"/>
  <c r="BE91" i="861" s="1"/>
  <c r="BE92" i="861" s="1"/>
  <c r="BE94" i="861" s="1"/>
  <c r="BF23" i="1389"/>
  <c r="BK16" i="1389"/>
  <c r="BK90" i="861" s="1"/>
  <c r="BL14" i="1389"/>
  <c r="BL60" i="861" s="1"/>
  <c r="BD103" i="861"/>
  <c r="BD3180" i="64"/>
  <c r="AC3220" i="64"/>
  <c r="AC3191" i="64"/>
  <c r="AB3200" i="64"/>
  <c r="BL3111" i="64"/>
  <c r="BM3109" i="64"/>
  <c r="BF3085" i="64"/>
  <c r="BG3083" i="64"/>
  <c r="BC80" i="861"/>
  <c r="BD79" i="861"/>
  <c r="AZ13" i="864"/>
  <c r="BA58" i="861"/>
  <c r="AZ61" i="861"/>
  <c r="AZ66" i="861" s="1"/>
  <c r="AZ82" i="861" s="1"/>
  <c r="BG3135" i="64"/>
  <c r="BG3137" i="64" s="1"/>
  <c r="BF3137" i="64"/>
  <c r="BM3032" i="64"/>
  <c r="BL3034" i="64"/>
  <c r="BF69" i="861" l="1"/>
  <c r="BF70" i="861" s="1"/>
  <c r="BF75" i="861" s="1"/>
  <c r="BF25" i="1389"/>
  <c r="BF91" i="861" s="1"/>
  <c r="BF92" i="861" s="1"/>
  <c r="BF94" i="861" s="1"/>
  <c r="BG23" i="1389"/>
  <c r="BL16" i="1389"/>
  <c r="BL90" i="861" s="1"/>
  <c r="BM14" i="1389"/>
  <c r="BM60" i="861" s="1"/>
  <c r="BE3180" i="64"/>
  <c r="BE103" i="861"/>
  <c r="AB3213" i="64"/>
  <c r="AB3201" i="64"/>
  <c r="AC3198" i="64" s="1"/>
  <c r="AC3211" i="64"/>
  <c r="AC3192" i="64"/>
  <c r="AC3193" i="64" s="1"/>
  <c r="AD3190" i="64" s="1"/>
  <c r="AB3203" i="64"/>
  <c r="BN3032" i="64"/>
  <c r="BA13" i="864"/>
  <c r="BB58" i="861"/>
  <c r="BA61" i="861"/>
  <c r="BA66" i="861" s="1"/>
  <c r="BA82" i="861" s="1"/>
  <c r="BE79" i="861"/>
  <c r="BD80" i="861"/>
  <c r="BM3034" i="64"/>
  <c r="BH3135" i="64"/>
  <c r="BM3111" i="64"/>
  <c r="BN3109" i="64"/>
  <c r="BG3085" i="64"/>
  <c r="BH3083" i="64"/>
  <c r="BG69" i="861" l="1"/>
  <c r="BG70" i="861" s="1"/>
  <c r="BG75" i="861" s="1"/>
  <c r="BG25" i="1389"/>
  <c r="BG91" i="861" s="1"/>
  <c r="BG92" i="861" s="1"/>
  <c r="BG94" i="861" s="1"/>
  <c r="BH23" i="1389"/>
  <c r="BM16" i="1389"/>
  <c r="BM90" i="861" s="1"/>
  <c r="BN14" i="1389"/>
  <c r="BN60" i="861" s="1"/>
  <c r="BF3180" i="64"/>
  <c r="BF103" i="861"/>
  <c r="AD3187" i="64"/>
  <c r="AB3207" i="64"/>
  <c r="AB3221" i="64" s="1"/>
  <c r="AB3222" i="64" s="1"/>
  <c r="AC3199" i="64"/>
  <c r="AC3212" i="64"/>
  <c r="AC3195" i="64"/>
  <c r="BI3135" i="64"/>
  <c r="BF79" i="861"/>
  <c r="BE80" i="861"/>
  <c r="BB13" i="864"/>
  <c r="BC58" i="861"/>
  <c r="BB61" i="861"/>
  <c r="M58" i="861"/>
  <c r="M13" i="864" s="1"/>
  <c r="BH3137" i="64"/>
  <c r="N3109" i="64"/>
  <c r="BN3111" i="64"/>
  <c r="BO3109" i="64"/>
  <c r="N3032" i="64"/>
  <c r="BO3032" i="64"/>
  <c r="BH3085" i="64"/>
  <c r="BI3083" i="64"/>
  <c r="BN3034" i="64"/>
  <c r="BH69" i="861" l="1"/>
  <c r="BH70" i="861" s="1"/>
  <c r="BH75" i="861" s="1"/>
  <c r="BH25" i="1389"/>
  <c r="BH91" i="861" s="1"/>
  <c r="BH92" i="861" s="1"/>
  <c r="BH94" i="861" s="1"/>
  <c r="BI23" i="1389"/>
  <c r="BN16" i="1389"/>
  <c r="BN90" i="861" s="1"/>
  <c r="N14" i="1389"/>
  <c r="N60" i="861" s="1"/>
  <c r="BO14" i="1389"/>
  <c r="BO60" i="861" s="1"/>
  <c r="BG103" i="861"/>
  <c r="BG3180" i="64"/>
  <c r="AB3206" i="64"/>
  <c r="AB3214" i="64" s="1"/>
  <c r="AB3215" i="64" s="1"/>
  <c r="AC3200" i="64"/>
  <c r="AC3213" i="64" s="1"/>
  <c r="AD3220" i="64"/>
  <c r="AD3191" i="64"/>
  <c r="BI3085" i="64"/>
  <c r="BJ3083" i="64"/>
  <c r="BP3032" i="64"/>
  <c r="BO3034" i="64"/>
  <c r="BO3111" i="64"/>
  <c r="BP3109" i="64"/>
  <c r="BJ3135" i="64"/>
  <c r="BI3137" i="64"/>
  <c r="M61" i="861"/>
  <c r="BB66" i="861"/>
  <c r="BC13" i="864"/>
  <c r="BD58" i="861"/>
  <c r="BC61" i="861"/>
  <c r="BC66" i="861" s="1"/>
  <c r="BC82" i="861" s="1"/>
  <c r="BG79" i="861"/>
  <c r="BF80" i="861"/>
  <c r="BI69" i="861" l="1"/>
  <c r="BI70" i="861" s="1"/>
  <c r="BI75" i="861" s="1"/>
  <c r="BI25" i="1389"/>
  <c r="BI91" i="861" s="1"/>
  <c r="BI92" i="861" s="1"/>
  <c r="BI94" i="861" s="1"/>
  <c r="BJ23" i="1389"/>
  <c r="BO16" i="1389"/>
  <c r="BO90" i="861" s="1"/>
  <c r="BP14" i="1389"/>
  <c r="BP60" i="861" s="1"/>
  <c r="BH3180" i="64"/>
  <c r="BH103" i="861"/>
  <c r="AC3203" i="64"/>
  <c r="AC3207" i="64" s="1"/>
  <c r="AC3221" i="64" s="1"/>
  <c r="AC3222" i="64" s="1"/>
  <c r="AD3211" i="64"/>
  <c r="AD3192" i="64"/>
  <c r="AC3201" i="64"/>
  <c r="AD3198" i="64" s="1"/>
  <c r="BP3111" i="64"/>
  <c r="BQ3109" i="64"/>
  <c r="BK3135" i="64"/>
  <c r="BK3137" i="64" s="1"/>
  <c r="BJ3137" i="64"/>
  <c r="BE58" i="861"/>
  <c r="BD13" i="864"/>
  <c r="BD61" i="861"/>
  <c r="BD66" i="861" s="1"/>
  <c r="BD82" i="861" s="1"/>
  <c r="BQ3032" i="64"/>
  <c r="BP3034" i="64"/>
  <c r="M66" i="861"/>
  <c r="M82" i="861" s="1"/>
  <c r="BB82" i="861"/>
  <c r="BJ3085" i="64"/>
  <c r="BK3083" i="64"/>
  <c r="BH79" i="861"/>
  <c r="BG80" i="861"/>
  <c r="BJ69" i="861" l="1"/>
  <c r="BJ70" i="861" s="1"/>
  <c r="BJ75" i="861" s="1"/>
  <c r="BJ25" i="1389"/>
  <c r="BJ91" i="861" s="1"/>
  <c r="BJ92" i="861" s="1"/>
  <c r="BJ94" i="861" s="1"/>
  <c r="BK23" i="1389"/>
  <c r="BP16" i="1389"/>
  <c r="BP90" i="861" s="1"/>
  <c r="BQ14" i="1389"/>
  <c r="BQ60" i="861" s="1"/>
  <c r="BI103" i="861"/>
  <c r="BI3180" i="64"/>
  <c r="AC3206" i="64"/>
  <c r="AC3214" i="64" s="1"/>
  <c r="AC3215" i="64" s="1"/>
  <c r="AD3195" i="64"/>
  <c r="AD3212" i="64"/>
  <c r="AD3193" i="64"/>
  <c r="AD3199" i="64"/>
  <c r="BK3085" i="64"/>
  <c r="BL3083" i="64"/>
  <c r="BE13" i="864"/>
  <c r="BF58" i="861"/>
  <c r="BE61" i="861"/>
  <c r="BE66" i="861" s="1"/>
  <c r="BE82" i="861" s="1"/>
  <c r="BQ3111" i="64"/>
  <c r="BR3109" i="64"/>
  <c r="BH80" i="861"/>
  <c r="BI79" i="861"/>
  <c r="BL3135" i="64"/>
  <c r="BR3032" i="64"/>
  <c r="BQ3034" i="64"/>
  <c r="BK69" i="861" l="1"/>
  <c r="BK70" i="861" s="1"/>
  <c r="BK75" i="861" s="1"/>
  <c r="BK25" i="1389"/>
  <c r="BK91" i="861" s="1"/>
  <c r="BK92" i="861" s="1"/>
  <c r="BK94" i="861" s="1"/>
  <c r="BL23" i="1389"/>
  <c r="BQ16" i="1389"/>
  <c r="BQ90" i="861" s="1"/>
  <c r="BR14" i="1389"/>
  <c r="BR60" i="861" s="1"/>
  <c r="BJ3180" i="64"/>
  <c r="BJ103" i="861"/>
  <c r="AD3200" i="64"/>
  <c r="AD3213" i="64" s="1"/>
  <c r="AE3190" i="64"/>
  <c r="K3193" i="64"/>
  <c r="BS3032" i="64"/>
  <c r="BM3135" i="64"/>
  <c r="BM3137" i="64" s="1"/>
  <c r="BL3137" i="64"/>
  <c r="BF61" i="861"/>
  <c r="BF66" i="861" s="1"/>
  <c r="BF82" i="861" s="1"/>
  <c r="BF13" i="864"/>
  <c r="BG58" i="861"/>
  <c r="BR3034" i="64"/>
  <c r="BL3085" i="64"/>
  <c r="BM3083" i="64"/>
  <c r="BI80" i="861"/>
  <c r="BJ79" i="861"/>
  <c r="BR3111" i="64"/>
  <c r="BS3109" i="64"/>
  <c r="BL69" i="861" l="1"/>
  <c r="BL70" i="861" s="1"/>
  <c r="BL75" i="861" s="1"/>
  <c r="BL25" i="1389"/>
  <c r="BL91" i="861" s="1"/>
  <c r="BL92" i="861" s="1"/>
  <c r="BL94" i="861" s="1"/>
  <c r="BM23" i="1389"/>
  <c r="BR16" i="1389"/>
  <c r="BR90" i="861" s="1"/>
  <c r="BS14" i="1389"/>
  <c r="BS60" i="861" s="1"/>
  <c r="BK3180" i="64"/>
  <c r="BK103" i="861"/>
  <c r="AD3203" i="64"/>
  <c r="AD3207" i="64" s="1"/>
  <c r="AD3221" i="64" s="1"/>
  <c r="AD3222" i="64" s="1"/>
  <c r="AD3201" i="64"/>
  <c r="K3201" i="64" s="1"/>
  <c r="L3198" i="64" s="1"/>
  <c r="AE3187" i="64"/>
  <c r="BG61" i="861"/>
  <c r="BG66" i="861" s="1"/>
  <c r="BG82" i="861" s="1"/>
  <c r="BG13" i="864"/>
  <c r="BH58" i="861"/>
  <c r="BS3111" i="64"/>
  <c r="BT3109" i="64"/>
  <c r="BJ80" i="861"/>
  <c r="BK79" i="861"/>
  <c r="BM3085" i="64"/>
  <c r="BN3083" i="64"/>
  <c r="BN3135" i="64"/>
  <c r="BT3032" i="64"/>
  <c r="BS3034" i="64"/>
  <c r="BM69" i="861" l="1"/>
  <c r="BM70" i="861" s="1"/>
  <c r="BM75" i="861" s="1"/>
  <c r="BM25" i="1389"/>
  <c r="BM91" i="861" s="1"/>
  <c r="BM92" i="861" s="1"/>
  <c r="BM94" i="861" s="1"/>
  <c r="BN23" i="1389"/>
  <c r="BS16" i="1389"/>
  <c r="BS90" i="861" s="1"/>
  <c r="BT14" i="1389"/>
  <c r="BT60" i="861" s="1"/>
  <c r="BL3180" i="64"/>
  <c r="BL103" i="861"/>
  <c r="AE3198" i="64"/>
  <c r="AE3199" i="64" s="1"/>
  <c r="AD3206" i="64"/>
  <c r="AD3214" i="64" s="1"/>
  <c r="AD3215" i="64" s="1"/>
  <c r="AE3220" i="64"/>
  <c r="AE3191" i="64"/>
  <c r="BT3111" i="64"/>
  <c r="BU3109" i="64"/>
  <c r="N3083" i="64"/>
  <c r="BN3085" i="64"/>
  <c r="BO3083" i="64"/>
  <c r="BU3032" i="64"/>
  <c r="BT3034" i="64"/>
  <c r="BK80" i="861"/>
  <c r="BL79" i="861"/>
  <c r="N3135" i="64"/>
  <c r="BO3135" i="64"/>
  <c r="BO3137" i="64" s="1"/>
  <c r="BN3137" i="64"/>
  <c r="BH13" i="864"/>
  <c r="BH61" i="861"/>
  <c r="BH66" i="861" s="1"/>
  <c r="BH82" i="861" s="1"/>
  <c r="BI58" i="861"/>
  <c r="BN69" i="861" l="1"/>
  <c r="BN70" i="861" s="1"/>
  <c r="N70" i="861" s="1"/>
  <c r="BN25" i="1389"/>
  <c r="BN91" i="861" s="1"/>
  <c r="BN92" i="861" s="1"/>
  <c r="BN94" i="861" s="1"/>
  <c r="N23" i="1389"/>
  <c r="N69" i="861" s="1"/>
  <c r="BO23" i="1389"/>
  <c r="BT16" i="1389"/>
  <c r="BT90" i="861" s="1"/>
  <c r="BU14" i="1389"/>
  <c r="BU60" i="861" s="1"/>
  <c r="BM3180" i="64"/>
  <c r="BM103" i="861"/>
  <c r="AE3211" i="64"/>
  <c r="AE3192" i="64"/>
  <c r="AE3193" i="64" s="1"/>
  <c r="AF3190" i="64" s="1"/>
  <c r="BV3032" i="64"/>
  <c r="BL80" i="861"/>
  <c r="BM79" i="861"/>
  <c r="BU3034" i="64"/>
  <c r="BU3111" i="64"/>
  <c r="BV3109" i="64"/>
  <c r="BI13" i="864"/>
  <c r="BI61" i="861"/>
  <c r="BI66" i="861" s="1"/>
  <c r="BI82" i="861" s="1"/>
  <c r="BJ58" i="861"/>
  <c r="BO3085" i="64"/>
  <c r="BP3083" i="64"/>
  <c r="BP3135" i="64"/>
  <c r="BO69" i="861" l="1"/>
  <c r="BO70" i="861" s="1"/>
  <c r="BO75" i="861" s="1"/>
  <c r="BO25" i="1389"/>
  <c r="BO91" i="861" s="1"/>
  <c r="BO92" i="861" s="1"/>
  <c r="BO94" i="861" s="1"/>
  <c r="BP23" i="1389"/>
  <c r="BU16" i="1389"/>
  <c r="BU90" i="861" s="1"/>
  <c r="BV14" i="1389"/>
  <c r="BV60" i="861" s="1"/>
  <c r="BN75" i="861"/>
  <c r="N75" i="861" s="1"/>
  <c r="BN3180" i="64"/>
  <c r="BN103" i="861"/>
  <c r="AF3187" i="64"/>
  <c r="AE3212" i="64"/>
  <c r="AE3195" i="64"/>
  <c r="BQ3135" i="64"/>
  <c r="BV3111" i="64"/>
  <c r="BW3109" i="64"/>
  <c r="BJ61" i="861"/>
  <c r="BJ66" i="861" s="1"/>
  <c r="BJ82" i="861" s="1"/>
  <c r="BJ13" i="864"/>
  <c r="BK58" i="861"/>
  <c r="BP3137" i="64"/>
  <c r="BW3032" i="64"/>
  <c r="BW3034" i="64" s="1"/>
  <c r="BN79" i="861"/>
  <c r="BM80" i="861"/>
  <c r="BV3034" i="64"/>
  <c r="BP3085" i="64"/>
  <c r="BQ3083" i="64"/>
  <c r="BP69" i="861" l="1"/>
  <c r="BP70" i="861" s="1"/>
  <c r="BP75" i="861" s="1"/>
  <c r="BP25" i="1389"/>
  <c r="BP91" i="861" s="1"/>
  <c r="BP92" i="861" s="1"/>
  <c r="BP94" i="861" s="1"/>
  <c r="BQ23" i="1389"/>
  <c r="BV16" i="1389"/>
  <c r="BV90" i="861" s="1"/>
  <c r="BW14" i="1389"/>
  <c r="BW60" i="861" s="1"/>
  <c r="BO3180" i="64"/>
  <c r="BO103" i="861"/>
  <c r="AE3200" i="64"/>
  <c r="AF3191" i="64"/>
  <c r="AF3220" i="64"/>
  <c r="BQ3085" i="64"/>
  <c r="BR3083" i="64"/>
  <c r="BX3032" i="64"/>
  <c r="BW3111" i="64"/>
  <c r="BX3109" i="64"/>
  <c r="BO79" i="861"/>
  <c r="BN80" i="861"/>
  <c r="N80" i="861" s="1"/>
  <c r="BK13" i="864"/>
  <c r="BL58" i="861"/>
  <c r="BK61" i="861"/>
  <c r="BK66" i="861" s="1"/>
  <c r="BK82" i="861" s="1"/>
  <c r="BR3135" i="64"/>
  <c r="BR3137" i="64" s="1"/>
  <c r="BQ3137" i="64"/>
  <c r="BQ69" i="861" l="1"/>
  <c r="BQ70" i="861" s="1"/>
  <c r="BQ75" i="861" s="1"/>
  <c r="BQ25" i="1389"/>
  <c r="BQ91" i="861" s="1"/>
  <c r="BQ92" i="861" s="1"/>
  <c r="BQ94" i="861" s="1"/>
  <c r="BR23" i="1389"/>
  <c r="BW16" i="1389"/>
  <c r="BW90" i="861" s="1"/>
  <c r="BX14" i="1389"/>
  <c r="BX60" i="861" s="1"/>
  <c r="BP103" i="861"/>
  <c r="BP3180" i="64"/>
  <c r="AE3213" i="64"/>
  <c r="AE3201" i="64"/>
  <c r="AF3198" i="64" s="1"/>
  <c r="AF3211" i="64"/>
  <c r="AF3192" i="64"/>
  <c r="AF3193" i="64" s="1"/>
  <c r="AG3190" i="64" s="1"/>
  <c r="AE3203" i="64"/>
  <c r="BY3032" i="64"/>
  <c r="BL13" i="864"/>
  <c r="BM58" i="861"/>
  <c r="BL61" i="861"/>
  <c r="BL66" i="861" s="1"/>
  <c r="BL82" i="861" s="1"/>
  <c r="BX3034" i="64"/>
  <c r="BX3111" i="64"/>
  <c r="BY3109" i="64"/>
  <c r="BR3085" i="64"/>
  <c r="BS3083" i="64"/>
  <c r="BS3135" i="64"/>
  <c r="BS3137" i="64" s="1"/>
  <c r="BP79" i="861"/>
  <c r="BO80" i="861"/>
  <c r="BR69" i="861" l="1"/>
  <c r="BR70" i="861" s="1"/>
  <c r="BR75" i="861" s="1"/>
  <c r="BR25" i="1389"/>
  <c r="BR91" i="861" s="1"/>
  <c r="BR92" i="861" s="1"/>
  <c r="BR94" i="861" s="1"/>
  <c r="BS23" i="1389"/>
  <c r="BX16" i="1389"/>
  <c r="BX90" i="861" s="1"/>
  <c r="BY14" i="1389"/>
  <c r="BY60" i="861" s="1"/>
  <c r="BQ3180" i="64"/>
  <c r="BQ103" i="861"/>
  <c r="AG3187" i="64"/>
  <c r="AF3199" i="64"/>
  <c r="AE3207" i="64"/>
  <c r="AF3195" i="64"/>
  <c r="AF3212" i="64"/>
  <c r="BT3135" i="64"/>
  <c r="BT3137" i="64" s="1"/>
  <c r="BY3111" i="64"/>
  <c r="BZ3109" i="64"/>
  <c r="BZ3032" i="64"/>
  <c r="BZ3034" i="64" s="1"/>
  <c r="BY3034" i="64"/>
  <c r="BS3085" i="64"/>
  <c r="BT3083" i="64"/>
  <c r="BM13" i="864"/>
  <c r="BN58" i="861"/>
  <c r="BM61" i="861"/>
  <c r="BM66" i="861" s="1"/>
  <c r="BM82" i="861" s="1"/>
  <c r="BP80" i="861"/>
  <c r="BQ79" i="861"/>
  <c r="BS69" i="861" l="1"/>
  <c r="BS70" i="861" s="1"/>
  <c r="BS75" i="861" s="1"/>
  <c r="BS25" i="1389"/>
  <c r="BS91" i="861" s="1"/>
  <c r="BS92" i="861" s="1"/>
  <c r="BS94" i="861" s="1"/>
  <c r="BT23" i="1389"/>
  <c r="BY16" i="1389"/>
  <c r="BY90" i="861" s="1"/>
  <c r="BZ14" i="1389"/>
  <c r="BZ60" i="861" s="1"/>
  <c r="BR3180" i="64"/>
  <c r="BR103" i="861"/>
  <c r="AF3200" i="64"/>
  <c r="AG3191" i="64"/>
  <c r="AG3220" i="64"/>
  <c r="AE3221" i="64"/>
  <c r="AE3206" i="64"/>
  <c r="BQ80" i="861"/>
  <c r="BR79" i="861"/>
  <c r="O3032" i="64"/>
  <c r="CA3032" i="64"/>
  <c r="O3109" i="64"/>
  <c r="BZ3111" i="64"/>
  <c r="CA3109" i="64"/>
  <c r="BU3135" i="64"/>
  <c r="BU3137" i="64" s="1"/>
  <c r="N58" i="861"/>
  <c r="N13" i="864" s="1"/>
  <c r="BO58" i="861"/>
  <c r="BN61" i="861"/>
  <c r="BN13" i="864"/>
  <c r="BT3085" i="64"/>
  <c r="BU3083" i="64"/>
  <c r="BT69" i="861" l="1"/>
  <c r="BT70" i="861" s="1"/>
  <c r="BT75" i="861" s="1"/>
  <c r="BT25" i="1389"/>
  <c r="BT91" i="861" s="1"/>
  <c r="BT92" i="861" s="1"/>
  <c r="BT94" i="861" s="1"/>
  <c r="BU23" i="1389"/>
  <c r="BZ16" i="1389"/>
  <c r="BZ90" i="861" s="1"/>
  <c r="CA14" i="1389"/>
  <c r="CA60" i="861" s="1"/>
  <c r="O14" i="1389"/>
  <c r="O60" i="861" s="1"/>
  <c r="BS3180" i="64"/>
  <c r="BS103" i="861"/>
  <c r="AG3211" i="64"/>
  <c r="AG3192" i="64"/>
  <c r="AF3213" i="64"/>
  <c r="AE3214" i="64"/>
  <c r="AE3222" i="64"/>
  <c r="AF3203" i="64"/>
  <c r="AF3201" i="64"/>
  <c r="AG3198" i="64" s="1"/>
  <c r="BU3085" i="64"/>
  <c r="BV3083" i="64"/>
  <c r="CA3111" i="64"/>
  <c r="CB3109" i="64"/>
  <c r="CB3032" i="64"/>
  <c r="CB3034" i="64" s="1"/>
  <c r="N61" i="861"/>
  <c r="BN66" i="861"/>
  <c r="CA3034" i="64"/>
  <c r="BO13" i="864"/>
  <c r="BP58" i="861"/>
  <c r="BO61" i="861"/>
  <c r="BO66" i="861" s="1"/>
  <c r="BO82" i="861" s="1"/>
  <c r="BR80" i="861"/>
  <c r="BS79" i="861"/>
  <c r="BV3135" i="64"/>
  <c r="BU69" i="861" l="1"/>
  <c r="BU70" i="861" s="1"/>
  <c r="BU75" i="861" s="1"/>
  <c r="BU25" i="1389"/>
  <c r="BU91" i="861" s="1"/>
  <c r="BU92" i="861" s="1"/>
  <c r="BU94" i="861" s="1"/>
  <c r="BV23" i="1389"/>
  <c r="CA16" i="1389"/>
  <c r="CA90" i="861" s="1"/>
  <c r="CB14" i="1389"/>
  <c r="CB60" i="861" s="1"/>
  <c r="BT103" i="861"/>
  <c r="BT3180" i="64"/>
  <c r="AG3199" i="64"/>
  <c r="AE3215" i="64"/>
  <c r="AF3207" i="64"/>
  <c r="AF3206" i="64" s="1"/>
  <c r="AG3195" i="64"/>
  <c r="AG3212" i="64"/>
  <c r="AG3193" i="64"/>
  <c r="AH3190" i="64" s="1"/>
  <c r="BW3135" i="64"/>
  <c r="CC3032" i="64"/>
  <c r="CC3034" i="64" s="1"/>
  <c r="BV3137" i="64"/>
  <c r="CB3111" i="64"/>
  <c r="CC3109" i="64"/>
  <c r="BV3085" i="64"/>
  <c r="BW3083" i="64"/>
  <c r="BS80" i="861"/>
  <c r="BT79" i="861"/>
  <c r="BP13" i="864"/>
  <c r="BQ58" i="861"/>
  <c r="BP61" i="861"/>
  <c r="BP66" i="861" s="1"/>
  <c r="BP82" i="861" s="1"/>
  <c r="N66" i="861"/>
  <c r="N82" i="861" s="1"/>
  <c r="BN82" i="861"/>
  <c r="BV69" i="861" l="1"/>
  <c r="BV70" i="861" s="1"/>
  <c r="BV75" i="861" s="1"/>
  <c r="BV25" i="1389"/>
  <c r="BV91" i="861" s="1"/>
  <c r="BV92" i="861" s="1"/>
  <c r="BV94" i="861" s="1"/>
  <c r="BW23" i="1389"/>
  <c r="CB16" i="1389"/>
  <c r="CB90" i="861" s="1"/>
  <c r="CC14" i="1389"/>
  <c r="CC60" i="861" s="1"/>
  <c r="BU3180" i="64"/>
  <c r="BU103" i="861"/>
  <c r="AH3187" i="64"/>
  <c r="AF3221" i="64"/>
  <c r="AG3200" i="64"/>
  <c r="AG3201" i="64" s="1"/>
  <c r="AH3198" i="64" s="1"/>
  <c r="AH3199" i="64" s="1"/>
  <c r="AF3214" i="64"/>
  <c r="CC3111" i="64"/>
  <c r="CD3109" i="64"/>
  <c r="BQ13" i="864"/>
  <c r="BR58" i="861"/>
  <c r="BQ61" i="861"/>
  <c r="BQ66" i="861" s="1"/>
  <c r="BQ82" i="861" s="1"/>
  <c r="CD3032" i="64"/>
  <c r="CD3034" i="64" s="1"/>
  <c r="BW3085" i="64"/>
  <c r="BX3083" i="64"/>
  <c r="BX3135" i="64"/>
  <c r="BX3137" i="64" s="1"/>
  <c r="BU79" i="861"/>
  <c r="BT80" i="861"/>
  <c r="BW3137" i="64"/>
  <c r="BW69" i="861" l="1"/>
  <c r="BW70" i="861" s="1"/>
  <c r="BW75" i="861" s="1"/>
  <c r="BW25" i="1389"/>
  <c r="BW91" i="861" s="1"/>
  <c r="BW92" i="861" s="1"/>
  <c r="BW94" i="861" s="1"/>
  <c r="BX23" i="1389"/>
  <c r="CC16" i="1389"/>
  <c r="CC90" i="861" s="1"/>
  <c r="CD14" i="1389"/>
  <c r="CD60" i="861" s="1"/>
  <c r="BV3180" i="64"/>
  <c r="BV103" i="861"/>
  <c r="AF3215" i="64"/>
  <c r="AF3222" i="64"/>
  <c r="AG3213" i="64"/>
  <c r="AH3220" i="64"/>
  <c r="AH3191" i="64"/>
  <c r="AG3203" i="64"/>
  <c r="CD3111" i="64"/>
  <c r="CE3109" i="64"/>
  <c r="BV79" i="861"/>
  <c r="BU80" i="861"/>
  <c r="BR13" i="864"/>
  <c r="BS58" i="861"/>
  <c r="BR61" i="861"/>
  <c r="BR66" i="861" s="1"/>
  <c r="BR82" i="861" s="1"/>
  <c r="BX3085" i="64"/>
  <c r="BY3083" i="64"/>
  <c r="BY3135" i="64"/>
  <c r="CE3032" i="64"/>
  <c r="CE3034" i="64" s="1"/>
  <c r="BX69" i="861" l="1"/>
  <c r="BX70" i="861" s="1"/>
  <c r="BX75" i="861" s="1"/>
  <c r="BX25" i="1389"/>
  <c r="BX91" i="861" s="1"/>
  <c r="BX92" i="861" s="1"/>
  <c r="BX94" i="861" s="1"/>
  <c r="BY23" i="1389"/>
  <c r="CD16" i="1389"/>
  <c r="CD90" i="861" s="1"/>
  <c r="CE14" i="1389"/>
  <c r="CE60" i="861" s="1"/>
  <c r="BW3180" i="64"/>
  <c r="BW103" i="861"/>
  <c r="AH3211" i="64"/>
  <c r="AH3192" i="64"/>
  <c r="AH3193" i="64" s="1"/>
  <c r="AI3190" i="64" s="1"/>
  <c r="AG3207" i="64"/>
  <c r="AG3206" i="64" s="1"/>
  <c r="BS13" i="864"/>
  <c r="BT58" i="861"/>
  <c r="BS61" i="861"/>
  <c r="BS66" i="861" s="1"/>
  <c r="BS82" i="861" s="1"/>
  <c r="BW79" i="861"/>
  <c r="BV80" i="861"/>
  <c r="CF3032" i="64"/>
  <c r="CE3111" i="64"/>
  <c r="CF3109" i="64"/>
  <c r="BZ3135" i="64"/>
  <c r="BY3137" i="64"/>
  <c r="BY3085" i="64"/>
  <c r="BZ3083" i="64"/>
  <c r="BY69" i="861" l="1"/>
  <c r="BY70" i="861" s="1"/>
  <c r="BY75" i="861" s="1"/>
  <c r="BZ23" i="1389"/>
  <c r="BY25" i="1389"/>
  <c r="BY91" i="861" s="1"/>
  <c r="BY92" i="861" s="1"/>
  <c r="BY94" i="861" s="1"/>
  <c r="CE16" i="1389"/>
  <c r="CE90" i="861" s="1"/>
  <c r="CF14" i="1389"/>
  <c r="CF60" i="861" s="1"/>
  <c r="BX3180" i="64"/>
  <c r="BX103" i="861"/>
  <c r="AG3214" i="64"/>
  <c r="AG3221" i="64"/>
  <c r="AI3187" i="64"/>
  <c r="AH3212" i="64"/>
  <c r="AH3195" i="64"/>
  <c r="O3135" i="64"/>
  <c r="CA3135" i="64"/>
  <c r="BZ3137" i="64"/>
  <c r="CG3032" i="64"/>
  <c r="BX79" i="861"/>
  <c r="BW80" i="861"/>
  <c r="CF3034" i="64"/>
  <c r="BZ3085" i="64"/>
  <c r="O3083" i="64"/>
  <c r="CA3083" i="64"/>
  <c r="CF3111" i="64"/>
  <c r="CG3109" i="64"/>
  <c r="BU58" i="861"/>
  <c r="BT61" i="861"/>
  <c r="BT66" i="861" s="1"/>
  <c r="BT82" i="861" s="1"/>
  <c r="BT13" i="864"/>
  <c r="BZ69" i="861" l="1"/>
  <c r="BZ70" i="861" s="1"/>
  <c r="O70" i="861" s="1"/>
  <c r="BZ25" i="1389"/>
  <c r="BZ91" i="861" s="1"/>
  <c r="BZ92" i="861" s="1"/>
  <c r="BZ94" i="861" s="1"/>
  <c r="O23" i="1389"/>
  <c r="O69" i="861" s="1"/>
  <c r="CA23" i="1389"/>
  <c r="CF16" i="1389"/>
  <c r="CF90" i="861" s="1"/>
  <c r="CG14" i="1389"/>
  <c r="CG60" i="861" s="1"/>
  <c r="BY3180" i="64"/>
  <c r="BY103" i="861"/>
  <c r="AH3200" i="64"/>
  <c r="AI3220" i="64"/>
  <c r="AI3191" i="64"/>
  <c r="AG3222" i="64"/>
  <c r="AG3215" i="64"/>
  <c r="BU13" i="864"/>
  <c r="BV58" i="861"/>
  <c r="BU61" i="861"/>
  <c r="BU66" i="861" s="1"/>
  <c r="BU82" i="861" s="1"/>
  <c r="CG3111" i="64"/>
  <c r="CH3109" i="64"/>
  <c r="CA3085" i="64"/>
  <c r="CB3083" i="64"/>
  <c r="BX80" i="861"/>
  <c r="BY79" i="861"/>
  <c r="CB3135" i="64"/>
  <c r="CB3137" i="64" s="1"/>
  <c r="CH3032" i="64"/>
  <c r="CG3034" i="64"/>
  <c r="CA3137" i="64"/>
  <c r="CA69" i="861" l="1"/>
  <c r="CA70" i="861" s="1"/>
  <c r="CA75" i="861" s="1"/>
  <c r="CA25" i="1389"/>
  <c r="CA91" i="861" s="1"/>
  <c r="CA92" i="861" s="1"/>
  <c r="CA94" i="861" s="1"/>
  <c r="CB23" i="1389"/>
  <c r="CG16" i="1389"/>
  <c r="CG90" i="861" s="1"/>
  <c r="CH14" i="1389"/>
  <c r="CH60" i="861" s="1"/>
  <c r="BZ75" i="861"/>
  <c r="O75" i="861" s="1"/>
  <c r="BZ3180" i="64"/>
  <c r="BZ103" i="861"/>
  <c r="AI3211" i="64"/>
  <c r="AI3192" i="64"/>
  <c r="AI3193" i="64" s="1"/>
  <c r="AJ3190" i="64" s="1"/>
  <c r="AH3213" i="64"/>
  <c r="AH3201" i="64"/>
  <c r="AI3198" i="64" s="1"/>
  <c r="AH3203" i="64"/>
  <c r="CH3111" i="64"/>
  <c r="CI3109" i="64"/>
  <c r="CI3032" i="64"/>
  <c r="CH3034" i="64"/>
  <c r="CB3085" i="64"/>
  <c r="CC3083" i="64"/>
  <c r="BV13" i="864"/>
  <c r="BV61" i="861"/>
  <c r="BV66" i="861" s="1"/>
  <c r="BV82" i="861" s="1"/>
  <c r="BW58" i="861"/>
  <c r="CC3135" i="64"/>
  <c r="BY80" i="861"/>
  <c r="BZ79" i="861"/>
  <c r="CB69" i="861" l="1"/>
  <c r="CB70" i="861" s="1"/>
  <c r="CB75" i="861" s="1"/>
  <c r="CB25" i="1389"/>
  <c r="CB91" i="861" s="1"/>
  <c r="CB92" i="861" s="1"/>
  <c r="CB94" i="861" s="1"/>
  <c r="CC23" i="1389"/>
  <c r="CH16" i="1389"/>
  <c r="CH90" i="861" s="1"/>
  <c r="CI14" i="1389"/>
  <c r="CI60" i="861" s="1"/>
  <c r="CA103" i="861"/>
  <c r="CA3180" i="64"/>
  <c r="AI3199" i="64"/>
  <c r="AJ3187" i="64"/>
  <c r="AI3212" i="64"/>
  <c r="AI3195" i="64"/>
  <c r="AH3207" i="64"/>
  <c r="AH3206" i="64" s="1"/>
  <c r="CD3135" i="64"/>
  <c r="BZ80" i="861"/>
  <c r="O80" i="861" s="1"/>
  <c r="CA79" i="861"/>
  <c r="BW13" i="864"/>
  <c r="BW61" i="861"/>
  <c r="BW66" i="861" s="1"/>
  <c r="BW82" i="861" s="1"/>
  <c r="BX58" i="861"/>
  <c r="CC3085" i="64"/>
  <c r="CD3083" i="64"/>
  <c r="CJ3032" i="64"/>
  <c r="CJ3034" i="64" s="1"/>
  <c r="CC3137" i="64"/>
  <c r="CI3034" i="64"/>
  <c r="CI3111" i="64"/>
  <c r="CJ3109" i="64"/>
  <c r="CC69" i="861" l="1"/>
  <c r="CC70" i="861" s="1"/>
  <c r="CC75" i="861" s="1"/>
  <c r="CC25" i="1389"/>
  <c r="CC91" i="861" s="1"/>
  <c r="CC92" i="861" s="1"/>
  <c r="CC94" i="861" s="1"/>
  <c r="CD23" i="1389"/>
  <c r="CI16" i="1389"/>
  <c r="CI90" i="861" s="1"/>
  <c r="CJ14" i="1389"/>
  <c r="CJ60" i="861" s="1"/>
  <c r="CB103" i="861"/>
  <c r="CB3180" i="64"/>
  <c r="AI3200" i="64"/>
  <c r="AI3213" i="64" s="1"/>
  <c r="AH3214" i="64"/>
  <c r="AJ3220" i="64"/>
  <c r="AJ3191" i="64"/>
  <c r="AH3221" i="64"/>
  <c r="CK3032" i="64"/>
  <c r="CD3085" i="64"/>
  <c r="CE3083" i="64"/>
  <c r="CJ3111" i="64"/>
  <c r="CK3109" i="64"/>
  <c r="BX13" i="864"/>
  <c r="BX61" i="861"/>
  <c r="BX66" i="861" s="1"/>
  <c r="BX82" i="861" s="1"/>
  <c r="BY58" i="861"/>
  <c r="CA80" i="861"/>
  <c r="CB79" i="861"/>
  <c r="CE3135" i="64"/>
  <c r="CD3137" i="64"/>
  <c r="CD69" i="861" l="1"/>
  <c r="CD70" i="861" s="1"/>
  <c r="CD75" i="861" s="1"/>
  <c r="CD25" i="1389"/>
  <c r="CD91" i="861" s="1"/>
  <c r="CD92" i="861" s="1"/>
  <c r="CD94" i="861" s="1"/>
  <c r="CE23" i="1389"/>
  <c r="CJ16" i="1389"/>
  <c r="CJ90" i="861" s="1"/>
  <c r="CK14" i="1389"/>
  <c r="CK60" i="861" s="1"/>
  <c r="K16" i="1389"/>
  <c r="K90" i="861" s="1"/>
  <c r="L16" i="1389"/>
  <c r="L90" i="861" s="1"/>
  <c r="M16" i="1389"/>
  <c r="M90" i="861" s="1"/>
  <c r="N16" i="1389"/>
  <c r="N90" i="861" s="1"/>
  <c r="O16" i="1389"/>
  <c r="O90" i="861" s="1"/>
  <c r="CC3180" i="64"/>
  <c r="CC103" i="861"/>
  <c r="AI3203" i="64"/>
  <c r="AI3207" i="64" s="1"/>
  <c r="AI3206" i="64" s="1"/>
  <c r="AI3201" i="64"/>
  <c r="AJ3198" i="64" s="1"/>
  <c r="AJ3199" i="64" s="1"/>
  <c r="AH3222" i="64"/>
  <c r="AH3215" i="64"/>
  <c r="AJ3211" i="64"/>
  <c r="AJ3192" i="64"/>
  <c r="CF3135" i="64"/>
  <c r="CF3137" i="64" s="1"/>
  <c r="CE3137" i="64"/>
  <c r="CB80" i="861"/>
  <c r="CC79" i="861"/>
  <c r="CE3085" i="64"/>
  <c r="CF3083" i="64"/>
  <c r="CL3032" i="64"/>
  <c r="P3032" i="64" s="1"/>
  <c r="CK3034" i="64"/>
  <c r="CK3111" i="64"/>
  <c r="CL3109" i="64"/>
  <c r="BY13" i="864"/>
  <c r="BY61" i="861"/>
  <c r="BY66" i="861" s="1"/>
  <c r="BY82" i="861" s="1"/>
  <c r="BZ58" i="861"/>
  <c r="CE69" i="861" l="1"/>
  <c r="CE70" i="861" s="1"/>
  <c r="CE75" i="861" s="1"/>
  <c r="CE25" i="1389"/>
  <c r="CE91" i="861" s="1"/>
  <c r="CE92" i="861" s="1"/>
  <c r="CE94" i="861" s="1"/>
  <c r="CF23" i="1389"/>
  <c r="CK16" i="1389"/>
  <c r="CK90" i="861" s="1"/>
  <c r="CL14" i="1389"/>
  <c r="CL60" i="861" s="1"/>
  <c r="CD103" i="861"/>
  <c r="CD3180" i="64"/>
  <c r="AJ3212" i="64"/>
  <c r="AJ3195" i="64"/>
  <c r="AI3214" i="64"/>
  <c r="AJ3193" i="64"/>
  <c r="AK3190" i="64" s="1"/>
  <c r="AI3221" i="64"/>
  <c r="CF3085" i="64"/>
  <c r="CG3083" i="64"/>
  <c r="CD79" i="861"/>
  <c r="CC80" i="861"/>
  <c r="CG3135" i="64"/>
  <c r="P3109" i="64"/>
  <c r="CL3111" i="64"/>
  <c r="O58" i="861"/>
  <c r="O13" i="864" s="1"/>
  <c r="BZ13" i="864"/>
  <c r="BZ61" i="861"/>
  <c r="CA58" i="861"/>
  <c r="CL3034" i="64"/>
  <c r="CF69" i="861" l="1"/>
  <c r="CF70" i="861" s="1"/>
  <c r="CF75" i="861" s="1"/>
  <c r="CF25" i="1389"/>
  <c r="CF91" i="861" s="1"/>
  <c r="CF92" i="861" s="1"/>
  <c r="CF94" i="861" s="1"/>
  <c r="CG23" i="1389"/>
  <c r="P14" i="1389"/>
  <c r="P60" i="861" s="1"/>
  <c r="CL16" i="1389"/>
  <c r="CL90" i="861" s="1"/>
  <c r="CE3180" i="64"/>
  <c r="CE103" i="861"/>
  <c r="AI3215" i="64"/>
  <c r="AK3187" i="64"/>
  <c r="K3034" i="64"/>
  <c r="L3034" i="64"/>
  <c r="M3034" i="64"/>
  <c r="N3034" i="64"/>
  <c r="O3034" i="64"/>
  <c r="P3034" i="64"/>
  <c r="K3111" i="64"/>
  <c r="L3111" i="64"/>
  <c r="M3111" i="64"/>
  <c r="N3111" i="64"/>
  <c r="O3111" i="64"/>
  <c r="P3111" i="64"/>
  <c r="AI3222" i="64"/>
  <c r="AJ3200" i="64"/>
  <c r="AJ3203" i="64" s="1"/>
  <c r="CH3135" i="64"/>
  <c r="BZ66" i="861"/>
  <c r="O61" i="861"/>
  <c r="CG3137" i="64"/>
  <c r="CA13" i="864"/>
  <c r="CB58" i="861"/>
  <c r="CA61" i="861"/>
  <c r="CA66" i="861" s="1"/>
  <c r="CA82" i="861" s="1"/>
  <c r="CE79" i="861"/>
  <c r="CD80" i="861"/>
  <c r="CG3085" i="64"/>
  <c r="CH3083" i="64"/>
  <c r="CG69" i="861" l="1"/>
  <c r="CG70" i="861" s="1"/>
  <c r="CG75" i="861" s="1"/>
  <c r="CG25" i="1389"/>
  <c r="CG91" i="861" s="1"/>
  <c r="CG92" i="861" s="1"/>
  <c r="CG94" i="861" s="1"/>
  <c r="CH23" i="1389"/>
  <c r="P16" i="1389"/>
  <c r="P90" i="861" s="1"/>
  <c r="CF3180" i="64"/>
  <c r="CF103" i="861"/>
  <c r="K92" i="861"/>
  <c r="L92" i="861"/>
  <c r="M92" i="861"/>
  <c r="N92" i="861"/>
  <c r="O92" i="861"/>
  <c r="AJ3207" i="64"/>
  <c r="AJ3221" i="64" s="1"/>
  <c r="AJ3213" i="64"/>
  <c r="AJ3201" i="64"/>
  <c r="AK3198" i="64" s="1"/>
  <c r="AK3191" i="64"/>
  <c r="AK3220" i="64"/>
  <c r="CI3135" i="64"/>
  <c r="CI3137" i="64" s="1"/>
  <c r="CH3085" i="64"/>
  <c r="CI3083" i="64"/>
  <c r="BZ82" i="861"/>
  <c r="O66" i="861"/>
  <c r="O82" i="861" s="1"/>
  <c r="CH3137" i="64"/>
  <c r="CB13" i="864"/>
  <c r="CC58" i="861"/>
  <c r="CB61" i="861"/>
  <c r="CB66" i="861" s="1"/>
  <c r="CB82" i="861" s="1"/>
  <c r="CF79" i="861"/>
  <c r="CE80" i="861"/>
  <c r="CH69" i="861" l="1"/>
  <c r="CH70" i="861" s="1"/>
  <c r="CH75" i="861" s="1"/>
  <c r="CH25" i="1389"/>
  <c r="CH91" i="861" s="1"/>
  <c r="CH92" i="861" s="1"/>
  <c r="CI23" i="1389"/>
  <c r="CG3180" i="64"/>
  <c r="CG103" i="861"/>
  <c r="L94" i="861"/>
  <c r="M94" i="861"/>
  <c r="N94" i="861"/>
  <c r="AK3199" i="64"/>
  <c r="AK3211" i="64"/>
  <c r="AK3192" i="64"/>
  <c r="AJ3206" i="64"/>
  <c r="AJ3214" i="64" s="1"/>
  <c r="AJ3222" i="64"/>
  <c r="CF80" i="861"/>
  <c r="CG79" i="861"/>
  <c r="CC13" i="864"/>
  <c r="CD58" i="861"/>
  <c r="CC61" i="861"/>
  <c r="CC66" i="861" s="1"/>
  <c r="CC82" i="861" s="1"/>
  <c r="CI3085" i="64"/>
  <c r="CJ3083" i="64"/>
  <c r="CJ3135" i="64"/>
  <c r="CI69" i="861" l="1"/>
  <c r="CI70" i="861" s="1"/>
  <c r="CI75" i="861" s="1"/>
  <c r="CI25" i="1389"/>
  <c r="CI91" i="861" s="1"/>
  <c r="CI92" i="861" s="1"/>
  <c r="CI94" i="861" s="1"/>
  <c r="CJ23" i="1389"/>
  <c r="CH94" i="861"/>
  <c r="N3180" i="64"/>
  <c r="H3" i="1225"/>
  <c r="H5" i="1225" s="1"/>
  <c r="H7" i="1225" s="1"/>
  <c r="M3180" i="64"/>
  <c r="G3" i="1225"/>
  <c r="G5" i="1225" s="1"/>
  <c r="G7" i="1225" s="1"/>
  <c r="L3180" i="64"/>
  <c r="F3" i="1225"/>
  <c r="F5" i="1225" s="1"/>
  <c r="F7" i="1225" s="1"/>
  <c r="L103" i="861"/>
  <c r="M103" i="861"/>
  <c r="N103" i="861"/>
  <c r="O103" i="861"/>
  <c r="AK3212" i="64"/>
  <c r="AK3195" i="64"/>
  <c r="AK3193" i="64"/>
  <c r="AL3190" i="64" s="1"/>
  <c r="AJ3215" i="64"/>
  <c r="CK3135" i="64"/>
  <c r="CJ3085" i="64"/>
  <c r="CK3083" i="64"/>
  <c r="CD13" i="864"/>
  <c r="CE58" i="861"/>
  <c r="CD61" i="861"/>
  <c r="CD66" i="861" s="1"/>
  <c r="CD82" i="861" s="1"/>
  <c r="CJ3137" i="64"/>
  <c r="CG80" i="861"/>
  <c r="CH79" i="861"/>
  <c r="CJ69" i="861" l="1"/>
  <c r="CJ70" i="861" s="1"/>
  <c r="CJ75" i="861" s="1"/>
  <c r="CJ25" i="1389"/>
  <c r="CJ91" i="861" s="1"/>
  <c r="CJ92" i="861" s="1"/>
  <c r="CJ94" i="861" s="1"/>
  <c r="CK23" i="1389"/>
  <c r="CI3180" i="64"/>
  <c r="CI103" i="861"/>
  <c r="CH3180" i="64"/>
  <c r="CH103" i="861"/>
  <c r="AL3187" i="64"/>
  <c r="AK3200" i="64"/>
  <c r="AK3203" i="64" s="1"/>
  <c r="CK3085" i="64"/>
  <c r="CL3083" i="64"/>
  <c r="CE13" i="864"/>
  <c r="CF58" i="861"/>
  <c r="CE61" i="861"/>
  <c r="CE66" i="861" s="1"/>
  <c r="CE82" i="861" s="1"/>
  <c r="CH80" i="861"/>
  <c r="CI79" i="861"/>
  <c r="CL3135" i="64"/>
  <c r="P3135" i="64" s="1"/>
  <c r="CK3137" i="64"/>
  <c r="CK69" i="861" l="1"/>
  <c r="CK70" i="861" s="1"/>
  <c r="CK75" i="861" s="1"/>
  <c r="CK25" i="1389"/>
  <c r="CK91" i="861" s="1"/>
  <c r="CK92" i="861" s="1"/>
  <c r="CK94" i="861" s="1"/>
  <c r="CL23" i="1389"/>
  <c r="K25" i="1389"/>
  <c r="K91" i="861" s="1"/>
  <c r="L25" i="1389"/>
  <c r="L91" i="861" s="1"/>
  <c r="M25" i="1389"/>
  <c r="M91" i="861" s="1"/>
  <c r="N25" i="1389"/>
  <c r="N91" i="861" s="1"/>
  <c r="O25" i="1389"/>
  <c r="O91" i="861" s="1"/>
  <c r="CJ103" i="861"/>
  <c r="CJ3180" i="64"/>
  <c r="AK3207" i="64"/>
  <c r="AK3221" i="64" s="1"/>
  <c r="AK3222" i="64" s="1"/>
  <c r="AL3220" i="64"/>
  <c r="AL3191" i="64"/>
  <c r="AK3213" i="64"/>
  <c r="AK3201" i="64"/>
  <c r="AL3198" i="64" s="1"/>
  <c r="CL3137" i="64"/>
  <c r="P3083" i="64"/>
  <c r="CL3085" i="64"/>
  <c r="CF13" i="864"/>
  <c r="CG58" i="861"/>
  <c r="CF61" i="861"/>
  <c r="CF66" i="861" s="1"/>
  <c r="CF82" i="861" s="1"/>
  <c r="CI80" i="861"/>
  <c r="CJ79" i="861"/>
  <c r="CL69" i="861" l="1"/>
  <c r="CL70" i="861" s="1"/>
  <c r="CL75" i="861" s="1"/>
  <c r="P75" i="861" s="1"/>
  <c r="CL25" i="1389"/>
  <c r="P23" i="1389"/>
  <c r="P69" i="861" s="1"/>
  <c r="CK3180" i="64"/>
  <c r="CK103" i="861"/>
  <c r="AK3206" i="64"/>
  <c r="AK3214" i="64" s="1"/>
  <c r="AK3215" i="64" s="1"/>
  <c r="K3137" i="64"/>
  <c r="L3137" i="64"/>
  <c r="M3137" i="64"/>
  <c r="N3137" i="64"/>
  <c r="O3137" i="64"/>
  <c r="P3137" i="64"/>
  <c r="AL3211" i="64"/>
  <c r="AL3192" i="64"/>
  <c r="AL3199" i="64"/>
  <c r="K3085" i="64"/>
  <c r="L3085" i="64"/>
  <c r="M3085" i="64"/>
  <c r="N3085" i="64"/>
  <c r="O3085" i="64"/>
  <c r="P3085" i="64"/>
  <c r="CG13" i="864"/>
  <c r="CH58" i="861"/>
  <c r="CG61" i="861"/>
  <c r="CG66" i="861" s="1"/>
  <c r="CG82" i="861" s="1"/>
  <c r="CK79" i="861"/>
  <c r="CJ80" i="861"/>
  <c r="CL91" i="861" l="1"/>
  <c r="CL92" i="861" s="1"/>
  <c r="CL94" i="861" s="1"/>
  <c r="P25" i="1389"/>
  <c r="P91" i="861" s="1"/>
  <c r="P70" i="861"/>
  <c r="K94" i="861"/>
  <c r="O94" i="861"/>
  <c r="AL3212" i="64"/>
  <c r="AL3195" i="64"/>
  <c r="AL3193" i="64"/>
  <c r="AM3190" i="64" s="1"/>
  <c r="CL79" i="861"/>
  <c r="CL80" i="861" s="1"/>
  <c r="P80" i="861" s="1"/>
  <c r="CK80" i="861"/>
  <c r="CH13" i="864"/>
  <c r="CI58" i="861"/>
  <c r="CH61" i="861"/>
  <c r="CH66" i="861" s="1"/>
  <c r="CH82" i="861" s="1"/>
  <c r="P94" i="861" l="1"/>
  <c r="P92" i="861"/>
  <c r="CL103" i="861"/>
  <c r="P103" i="861" s="1"/>
  <c r="CL3180" i="64"/>
  <c r="I3" i="1225"/>
  <c r="I5" i="1225" s="1"/>
  <c r="I7" i="1225" s="1"/>
  <c r="O3180" i="64"/>
  <c r="K3180" i="64"/>
  <c r="E3" i="1225"/>
  <c r="E5" i="1225" s="1"/>
  <c r="E7" i="1225" s="1"/>
  <c r="AM3187" i="64"/>
  <c r="AL3200" i="64"/>
  <c r="CI13" i="864"/>
  <c r="CJ58" i="861"/>
  <c r="CI61" i="861"/>
  <c r="CI66" i="861" s="1"/>
  <c r="CI82" i="861" s="1"/>
  <c r="P3180" i="64" l="1"/>
  <c r="B7" i="1225"/>
  <c r="B12" i="1225" s="1"/>
  <c r="X6" i="1225" s="1"/>
  <c r="AL3213" i="64"/>
  <c r="AL3201" i="64"/>
  <c r="AM3198" i="64" s="1"/>
  <c r="AL3203" i="64"/>
  <c r="AM3191" i="64"/>
  <c r="AM3220" i="64"/>
  <c r="CJ13" i="864"/>
  <c r="CK58" i="861"/>
  <c r="CJ61" i="861"/>
  <c r="CJ66" i="861" s="1"/>
  <c r="CJ82" i="861" s="1"/>
  <c r="AL3207" i="64" l="1"/>
  <c r="AL3221" i="64" s="1"/>
  <c r="AL3222" i="64" s="1"/>
  <c r="AM3199" i="64"/>
  <c r="AM3211" i="64"/>
  <c r="AM3192" i="64"/>
  <c r="AM3193" i="64" s="1"/>
  <c r="AN3190" i="64" s="1"/>
  <c r="CK13" i="864"/>
  <c r="CL58" i="861"/>
  <c r="CK61" i="861"/>
  <c r="CK66" i="861" s="1"/>
  <c r="CK82" i="861" s="1"/>
  <c r="AN3187" i="64" l="1"/>
  <c r="AM3212" i="64"/>
  <c r="AM3195" i="64"/>
  <c r="AL3206" i="64"/>
  <c r="AL3214" i="64" s="1"/>
  <c r="AL3215" i="64" s="1"/>
  <c r="CL61" i="861"/>
  <c r="P58" i="861"/>
  <c r="P13" i="864" s="1"/>
  <c r="I13" i="864" s="1" a="1"/>
  <c r="I13" i="864" s="1"/>
  <c r="CL13" i="864"/>
  <c r="AM3200" i="64" l="1"/>
  <c r="AN3191" i="64"/>
  <c r="AN3220" i="64"/>
  <c r="P61" i="861"/>
  <c r="CL66" i="861"/>
  <c r="AN3211" i="64" l="1"/>
  <c r="AN3192" i="64"/>
  <c r="AN3193" i="64" s="1"/>
  <c r="AO3190" i="64" s="1"/>
  <c r="AM3213" i="64"/>
  <c r="AM3201" i="64"/>
  <c r="AN3198" i="64" s="1"/>
  <c r="AM3203" i="64"/>
  <c r="P66" i="861"/>
  <c r="P82" i="861" s="1"/>
  <c r="CL82" i="861"/>
  <c r="AO3187" i="64" l="1"/>
  <c r="AN3199" i="64"/>
  <c r="AM3207" i="64"/>
  <c r="AM3221" i="64" s="1"/>
  <c r="AM3222" i="64" s="1"/>
  <c r="AN3212" i="64"/>
  <c r="AN3195" i="64"/>
  <c r="AM3206" i="64" l="1"/>
  <c r="AM3214" i="64" s="1"/>
  <c r="AM3215" i="64" s="1"/>
  <c r="AN3200" i="64"/>
  <c r="AN3213" i="64" s="1"/>
  <c r="AO3220" i="64"/>
  <c r="AO3191" i="64"/>
  <c r="AN3201" i="64" l="1"/>
  <c r="AO3198" i="64" s="1"/>
  <c r="AO3199" i="64" s="1"/>
  <c r="AN3203" i="64"/>
  <c r="AN3207" i="64" s="1"/>
  <c r="AN3221" i="64" s="1"/>
  <c r="AN3222" i="64" s="1"/>
  <c r="AO3211" i="64"/>
  <c r="AO3192" i="64"/>
  <c r="AN3206" i="64" l="1"/>
  <c r="AN3214" i="64" s="1"/>
  <c r="AN3215" i="64" s="1"/>
  <c r="AO3212" i="64"/>
  <c r="AO3195" i="64"/>
  <c r="AO3193" i="64"/>
  <c r="AP3190" i="64" s="1"/>
  <c r="AP3187" i="64" l="1"/>
  <c r="AO3200" i="64"/>
  <c r="AO3213" i="64" l="1"/>
  <c r="AO3201" i="64"/>
  <c r="AP3198" i="64" s="1"/>
  <c r="AP3220" i="64"/>
  <c r="AP3191" i="64"/>
  <c r="AO3203" i="64"/>
  <c r="AO3207" i="64" l="1"/>
  <c r="AO3221" i="64" s="1"/>
  <c r="AO3222" i="64" s="1"/>
  <c r="AP3199" i="64"/>
  <c r="AP3211" i="64"/>
  <c r="AP3192" i="64"/>
  <c r="AP3193" i="64" s="1"/>
  <c r="AO3206" i="64" l="1"/>
  <c r="AO3214" i="64" s="1"/>
  <c r="AO3215" i="64" s="1"/>
  <c r="AQ3190" i="64"/>
  <c r="L3193" i="64"/>
  <c r="AP3212" i="64"/>
  <c r="AP3195" i="64"/>
  <c r="AP3200" i="64" s="1"/>
  <c r="AP3213" i="64" l="1"/>
  <c r="AP3201" i="64"/>
  <c r="AP3203" i="64"/>
  <c r="AQ3187" i="64"/>
  <c r="AP3207" i="64" l="1"/>
  <c r="AP3221" i="64" s="1"/>
  <c r="AP3222" i="64" s="1"/>
  <c r="AQ3198" i="64"/>
  <c r="L3201" i="64"/>
  <c r="M3198" i="64" s="1"/>
  <c r="AQ3191" i="64"/>
  <c r="AQ3220" i="64"/>
  <c r="AP3206" i="64" l="1"/>
  <c r="AP3214" i="64" s="1"/>
  <c r="AP3215" i="64" s="1"/>
  <c r="AQ3211" i="64"/>
  <c r="AQ3192" i="64"/>
  <c r="AQ3193" i="64" s="1"/>
  <c r="AR3190" i="64" s="1"/>
  <c r="AQ3199" i="64"/>
  <c r="AR3187" i="64" l="1"/>
  <c r="AQ3212" i="64"/>
  <c r="AQ3195" i="64"/>
  <c r="AQ3200" i="64" s="1"/>
  <c r="AQ3213" i="64" l="1"/>
  <c r="AQ3201" i="64"/>
  <c r="AR3198" i="64" s="1"/>
  <c r="AQ3203" i="64"/>
  <c r="AQ3207" i="64" s="1"/>
  <c r="AR3191" i="64"/>
  <c r="AR3220" i="64"/>
  <c r="AR3211" i="64" l="1"/>
  <c r="AR3192" i="64"/>
  <c r="AR3193" i="64" s="1"/>
  <c r="AS3190" i="64" s="1"/>
  <c r="AQ3206" i="64"/>
  <c r="AQ3221" i="64"/>
  <c r="AR3199" i="64"/>
  <c r="AS3187" i="64" l="1"/>
  <c r="AQ3222" i="64"/>
  <c r="AQ3214" i="64"/>
  <c r="AR3212" i="64"/>
  <c r="AR3195" i="64"/>
  <c r="AQ3215" i="64" l="1"/>
  <c r="AS3191" i="64"/>
  <c r="AS3220" i="64"/>
  <c r="AR3200" i="64"/>
  <c r="AR3213" i="64" l="1"/>
  <c r="AR3201" i="64"/>
  <c r="AS3198" i="64" s="1"/>
  <c r="AS3211" i="64"/>
  <c r="AS3192" i="64"/>
  <c r="AR3203" i="64"/>
  <c r="AS3212" i="64" l="1"/>
  <c r="AS3195" i="64"/>
  <c r="AS3193" i="64"/>
  <c r="AT3190" i="64" s="1"/>
  <c r="AS3199" i="64"/>
  <c r="AR3207" i="64"/>
  <c r="AR3206" i="64" s="1"/>
  <c r="AR3214" i="64" l="1"/>
  <c r="AR3221" i="64"/>
  <c r="AT3187" i="64"/>
  <c r="AS3200" i="64"/>
  <c r="AS3201" i="64" s="1"/>
  <c r="AT3198" i="64" s="1"/>
  <c r="AT3199" i="64" l="1"/>
  <c r="AT3220" i="64"/>
  <c r="AT3191" i="64"/>
  <c r="AS3213" i="64"/>
  <c r="AR3222" i="64"/>
  <c r="AR3215" i="64"/>
  <c r="AS3203" i="64"/>
  <c r="AS3207" i="64" l="1"/>
  <c r="AS3206" i="64" s="1"/>
  <c r="AT3211" i="64"/>
  <c r="AT3192" i="64"/>
  <c r="AT3193" i="64" s="1"/>
  <c r="AU3190" i="64" s="1"/>
  <c r="AS3214" i="64" l="1"/>
  <c r="AU3187" i="64"/>
  <c r="AT3195" i="64"/>
  <c r="AT3212" i="64"/>
  <c r="AS3221" i="64"/>
  <c r="AS3222" i="64" l="1"/>
  <c r="AT3200" i="64"/>
  <c r="AU3191" i="64"/>
  <c r="AU3220" i="64"/>
  <c r="AS3215" i="64"/>
  <c r="AU3211" i="64" l="1"/>
  <c r="AU3192" i="64"/>
  <c r="AU3193" i="64" s="1"/>
  <c r="AV3190" i="64" s="1"/>
  <c r="AT3213" i="64"/>
  <c r="AT3201" i="64"/>
  <c r="AU3198" i="64" s="1"/>
  <c r="AT3203" i="64"/>
  <c r="AV3187" i="64" l="1"/>
  <c r="AT3207" i="64"/>
  <c r="AT3206" i="64" s="1"/>
  <c r="AU3199" i="64"/>
  <c r="AU3212" i="64"/>
  <c r="AU3195" i="64"/>
  <c r="AU3200" i="64" l="1"/>
  <c r="AU3203" i="64" s="1"/>
  <c r="AV3220" i="64"/>
  <c r="AV3191" i="64"/>
  <c r="AT3214" i="64"/>
  <c r="AT3221" i="64"/>
  <c r="AU3201" i="64" l="1"/>
  <c r="AV3198" i="64" s="1"/>
  <c r="AV3199" i="64" s="1"/>
  <c r="AU3213" i="64"/>
  <c r="AT3222" i="64"/>
  <c r="AU3207" i="64"/>
  <c r="AU3206" i="64" s="1"/>
  <c r="AV3211" i="64"/>
  <c r="AV3192" i="64"/>
  <c r="AV3193" i="64" s="1"/>
  <c r="AW3190" i="64" s="1"/>
  <c r="AT3215" i="64"/>
  <c r="AW3187" i="64" l="1"/>
  <c r="AV3212" i="64"/>
  <c r="AV3195" i="64"/>
  <c r="AU3214" i="64"/>
  <c r="AU3221" i="64"/>
  <c r="AU3215" i="64" l="1"/>
  <c r="AU3222" i="64"/>
  <c r="AW3191" i="64"/>
  <c r="AW3220" i="64"/>
  <c r="AV3200" i="64"/>
  <c r="AV3213" i="64" l="1"/>
  <c r="AV3201" i="64"/>
  <c r="AW3198" i="64" s="1"/>
  <c r="AV3203" i="64"/>
  <c r="AW3211" i="64"/>
  <c r="AW3192" i="64"/>
  <c r="AW3193" i="64" s="1"/>
  <c r="AX3190" i="64" s="1"/>
  <c r="AX3187" i="64" l="1"/>
  <c r="AW3212" i="64"/>
  <c r="AW3195" i="64"/>
  <c r="AV3207" i="64"/>
  <c r="AV3221" i="64" s="1"/>
  <c r="AW3199" i="64"/>
  <c r="AW3200" i="64" l="1"/>
  <c r="AW3213" i="64" s="1"/>
  <c r="AV3206" i="64"/>
  <c r="AV3214" i="64" s="1"/>
  <c r="AV3215" i="64" s="1"/>
  <c r="AV3222" i="64"/>
  <c r="AX3191" i="64"/>
  <c r="AX3220" i="64"/>
  <c r="AW3201" i="64" l="1"/>
  <c r="AX3198" i="64" s="1"/>
  <c r="AX3199" i="64" s="1"/>
  <c r="AW3203" i="64"/>
  <c r="AW3207" i="64" s="1"/>
  <c r="AW3221" i="64" s="1"/>
  <c r="AW3222" i="64" s="1"/>
  <c r="AX3211" i="64"/>
  <c r="AX3192" i="64"/>
  <c r="AX3193" i="64" s="1"/>
  <c r="AY3190" i="64" s="1"/>
  <c r="AW3206" i="64" l="1"/>
  <c r="AW3214" i="64" s="1"/>
  <c r="AW3215" i="64" s="1"/>
  <c r="AY3187" i="64"/>
  <c r="AX3212" i="64"/>
  <c r="AX3195" i="64"/>
  <c r="AX3200" i="64" l="1"/>
  <c r="AX3203" i="64" s="1"/>
  <c r="AY3191" i="64"/>
  <c r="AY3220" i="64"/>
  <c r="AX3207" i="64" l="1"/>
  <c r="AX3221" i="64" s="1"/>
  <c r="AX3222" i="64" s="1"/>
  <c r="AY3211" i="64"/>
  <c r="AY3192" i="64"/>
  <c r="AY3193" i="64" s="1"/>
  <c r="AZ3190" i="64" s="1"/>
  <c r="AX3213" i="64"/>
  <c r="AX3201" i="64"/>
  <c r="AY3198" i="64" s="1"/>
  <c r="AX3206" i="64" l="1"/>
  <c r="AX3214" i="64" s="1"/>
  <c r="AX3215" i="64" s="1"/>
  <c r="AZ3187" i="64"/>
  <c r="AY3199" i="64"/>
  <c r="AY3212" i="64"/>
  <c r="AY3195" i="64"/>
  <c r="AY3200" i="64" l="1"/>
  <c r="AY3213" i="64" s="1"/>
  <c r="AZ3220" i="64"/>
  <c r="AZ3191" i="64"/>
  <c r="AY3203" i="64" l="1"/>
  <c r="AY3207" i="64" s="1"/>
  <c r="AY3221" i="64" s="1"/>
  <c r="AY3222" i="64" s="1"/>
  <c r="AZ3211" i="64"/>
  <c r="AZ3192" i="64"/>
  <c r="AY3201" i="64"/>
  <c r="AZ3198" i="64" s="1"/>
  <c r="AZ3212" i="64" l="1"/>
  <c r="AZ3195" i="64"/>
  <c r="AZ3199" i="64"/>
  <c r="AY3206" i="64"/>
  <c r="AY3214" i="64" s="1"/>
  <c r="AY3215" i="64" s="1"/>
  <c r="AZ3193" i="64"/>
  <c r="BA3190" i="64" s="1"/>
  <c r="BA3187" i="64" l="1"/>
  <c r="AZ3200" i="64"/>
  <c r="AZ3213" i="64" s="1"/>
  <c r="AZ3203" i="64" l="1"/>
  <c r="BA3220" i="64"/>
  <c r="BA3191" i="64"/>
  <c r="AZ3201" i="64"/>
  <c r="BA3198" i="64" s="1"/>
  <c r="BA3211" i="64" l="1"/>
  <c r="BA3192" i="64"/>
  <c r="BA3193" i="64" s="1"/>
  <c r="BB3190" i="64" s="1"/>
  <c r="BA3199" i="64"/>
  <c r="AZ3207" i="64"/>
  <c r="AZ3221" i="64" s="1"/>
  <c r="AZ3222" i="64" s="1"/>
  <c r="AZ3206" i="64" l="1"/>
  <c r="AZ3214" i="64" s="1"/>
  <c r="AZ3215" i="64" s="1"/>
  <c r="BB3187" i="64"/>
  <c r="BA3212" i="64"/>
  <c r="BA3195" i="64"/>
  <c r="BB3220" i="64" l="1"/>
  <c r="BB3191" i="64"/>
  <c r="BA3200" i="64"/>
  <c r="BB3211" i="64" l="1"/>
  <c r="BB3192" i="64"/>
  <c r="BA3213" i="64"/>
  <c r="BA3201" i="64"/>
  <c r="BB3198" i="64" s="1"/>
  <c r="BA3203" i="64"/>
  <c r="BB3199" i="64" l="1"/>
  <c r="BB3212" i="64"/>
  <c r="BB3195" i="64"/>
  <c r="BA3207" i="64"/>
  <c r="BA3221" i="64" s="1"/>
  <c r="BA3222" i="64" s="1"/>
  <c r="BB3193" i="64"/>
  <c r="BA3206" i="64" l="1"/>
  <c r="BA3214" i="64" s="1"/>
  <c r="BA3215" i="64" s="1"/>
  <c r="BB3200" i="64"/>
  <c r="BB3213" i="64" s="1"/>
  <c r="M3193" i="64"/>
  <c r="BC3190" i="64"/>
  <c r="BB3201" i="64" l="1"/>
  <c r="BC3198" i="64" s="1"/>
  <c r="BC3199" i="64" s="1"/>
  <c r="BB3203" i="64"/>
  <c r="BB3207" i="64" s="1"/>
  <c r="BB3221" i="64" s="1"/>
  <c r="BB3222" i="64" s="1"/>
  <c r="BC3187" i="64"/>
  <c r="M3201" i="64" l="1"/>
  <c r="N3198" i="64" s="1"/>
  <c r="BC3220" i="64"/>
  <c r="BC3191" i="64"/>
  <c r="BB3206" i="64"/>
  <c r="BB3214" i="64" s="1"/>
  <c r="BB3215" i="64" s="1"/>
  <c r="BC3211" i="64" l="1"/>
  <c r="BC3192" i="64"/>
  <c r="BC3193" i="64" s="1"/>
  <c r="BD3190" i="64" s="1"/>
  <c r="BD3187" i="64" l="1"/>
  <c r="BC3212" i="64"/>
  <c r="BC3195" i="64"/>
  <c r="BC3200" i="64" l="1"/>
  <c r="BD3220" i="64"/>
  <c r="BD3191" i="64"/>
  <c r="BC3213" i="64" l="1"/>
  <c r="BC3201" i="64"/>
  <c r="BD3198" i="64" s="1"/>
  <c r="BD3211" i="64"/>
  <c r="BD3192" i="64"/>
  <c r="BD3193" i="64" s="1"/>
  <c r="BE3190" i="64" s="1"/>
  <c r="BC3203" i="64"/>
  <c r="BC3207" i="64" s="1"/>
  <c r="BC3206" i="64" l="1"/>
  <c r="BC3221" i="64"/>
  <c r="BE3187" i="64"/>
  <c r="BD3212" i="64"/>
  <c r="BD3195" i="64"/>
  <c r="BD3199" i="64"/>
  <c r="BD3200" i="64" l="1"/>
  <c r="BC3222" i="64"/>
  <c r="BE3220" i="64"/>
  <c r="BE3191" i="64"/>
  <c r="BC3214" i="64"/>
  <c r="BC3215" i="64" l="1"/>
  <c r="BD3213" i="64"/>
  <c r="BD3203" i="64"/>
  <c r="BD3201" i="64"/>
  <c r="BE3198" i="64" s="1"/>
  <c r="BE3211" i="64"/>
  <c r="BE3192" i="64"/>
  <c r="BE3195" i="64" l="1"/>
  <c r="BE3212" i="64"/>
  <c r="BE3199" i="64"/>
  <c r="BE3193" i="64"/>
  <c r="BF3190" i="64" s="1"/>
  <c r="BD3207" i="64"/>
  <c r="BD3206" i="64" s="1"/>
  <c r="BD3221" i="64" l="1"/>
  <c r="BF3187" i="64"/>
  <c r="BD3214" i="64"/>
  <c r="BE3200" i="64"/>
  <c r="BE3201" i="64" s="1"/>
  <c r="BF3198" i="64" s="1"/>
  <c r="BE3203" i="64" l="1"/>
  <c r="BE3207" i="64" s="1"/>
  <c r="BE3213" i="64"/>
  <c r="BF3199" i="64"/>
  <c r="BD3215" i="64"/>
  <c r="BF3220" i="64"/>
  <c r="BF3191" i="64"/>
  <c r="BD3222" i="64"/>
  <c r="BF3211" i="64" l="1"/>
  <c r="BF3192" i="64"/>
  <c r="BF3193" i="64" s="1"/>
  <c r="BG3190" i="64" s="1"/>
  <c r="BE3221" i="64"/>
  <c r="BE3206" i="64"/>
  <c r="BG3187" i="64" l="1"/>
  <c r="BE3222" i="64"/>
  <c r="BF3195" i="64"/>
  <c r="BF3212" i="64"/>
  <c r="BE3214" i="64"/>
  <c r="BE3215" i="64" l="1"/>
  <c r="BF3200" i="64"/>
  <c r="BG3220" i="64"/>
  <c r="BG3191" i="64"/>
  <c r="BF3213" i="64" l="1"/>
  <c r="BF3201" i="64"/>
  <c r="BG3198" i="64" s="1"/>
  <c r="BF3203" i="64"/>
  <c r="BG3211" i="64"/>
  <c r="BG3192" i="64"/>
  <c r="BG3195" i="64" l="1"/>
  <c r="BG3212" i="64"/>
  <c r="BG3193" i="64"/>
  <c r="BH3190" i="64" s="1"/>
  <c r="BF3207" i="64"/>
  <c r="BF3206" i="64" s="1"/>
  <c r="BG3199" i="64"/>
  <c r="BF3214" i="64" l="1"/>
  <c r="BG3200" i="64"/>
  <c r="BG3203" i="64" s="1"/>
  <c r="BF3221" i="64"/>
  <c r="BH3187" i="64"/>
  <c r="BH3191" i="64" l="1"/>
  <c r="BH3220" i="64"/>
  <c r="BG3207" i="64"/>
  <c r="BF3222" i="64"/>
  <c r="BG3213" i="64"/>
  <c r="BF3215" i="64"/>
  <c r="BG3201" i="64"/>
  <c r="BH3198" i="64" s="1"/>
  <c r="BH3199" i="64" l="1"/>
  <c r="BG3221" i="64"/>
  <c r="BG3206" i="64"/>
  <c r="BH3211" i="64"/>
  <c r="BH3192" i="64"/>
  <c r="BH3212" i="64" l="1"/>
  <c r="BH3195" i="64"/>
  <c r="BH3193" i="64"/>
  <c r="BI3190" i="64" s="1"/>
  <c r="BG3214" i="64"/>
  <c r="BG3222" i="64"/>
  <c r="BI3187" i="64" l="1"/>
  <c r="BG3215" i="64"/>
  <c r="BH3200" i="64"/>
  <c r="BH3213" i="64" l="1"/>
  <c r="BH3201" i="64"/>
  <c r="BI3198" i="64" s="1"/>
  <c r="BH3203" i="64"/>
  <c r="BI3191" i="64"/>
  <c r="BI3220" i="64"/>
  <c r="BI3211" i="64" l="1"/>
  <c r="BI3192" i="64"/>
  <c r="BI3193" i="64" s="1"/>
  <c r="BJ3190" i="64" s="1"/>
  <c r="BH3207" i="64"/>
  <c r="BH3221" i="64" s="1"/>
  <c r="BI3199" i="64"/>
  <c r="BH3206" i="64" l="1"/>
  <c r="BH3214" i="64" s="1"/>
  <c r="BH3215" i="64" s="1"/>
  <c r="BJ3187" i="64"/>
  <c r="BH3222" i="64"/>
  <c r="BI3212" i="64"/>
  <c r="BI3195" i="64"/>
  <c r="BI3200" i="64" l="1"/>
  <c r="BJ3220" i="64"/>
  <c r="BJ3191" i="64"/>
  <c r="BJ3211" i="64" l="1"/>
  <c r="BJ3192" i="64"/>
  <c r="BJ3193" i="64" s="1"/>
  <c r="BK3190" i="64" s="1"/>
  <c r="BI3213" i="64"/>
  <c r="BI3201" i="64"/>
  <c r="BJ3198" i="64" s="1"/>
  <c r="BI3203" i="64"/>
  <c r="BK3187" i="64" l="1"/>
  <c r="BJ3199" i="64"/>
  <c r="BI3207" i="64"/>
  <c r="BI3221" i="64" s="1"/>
  <c r="BI3222" i="64" s="1"/>
  <c r="BJ3212" i="64"/>
  <c r="BJ3195" i="64"/>
  <c r="BI3206" i="64" l="1"/>
  <c r="BI3214" i="64" s="1"/>
  <c r="BI3215" i="64" s="1"/>
  <c r="BJ3200" i="64"/>
  <c r="BJ3213" i="64" s="1"/>
  <c r="BK3220" i="64"/>
  <c r="BK3191" i="64"/>
  <c r="BK3211" i="64" l="1"/>
  <c r="BK3192" i="64"/>
  <c r="BJ3203" i="64"/>
  <c r="BJ3201" i="64"/>
  <c r="BK3198" i="64" s="1"/>
  <c r="BJ3207" i="64" l="1"/>
  <c r="BJ3221" i="64" s="1"/>
  <c r="BJ3222" i="64" s="1"/>
  <c r="BK3212" i="64"/>
  <c r="BK3195" i="64"/>
  <c r="BK3199" i="64"/>
  <c r="BK3193" i="64"/>
  <c r="BL3190" i="64" s="1"/>
  <c r="BJ3206" i="64" l="1"/>
  <c r="BJ3214" i="64" s="1"/>
  <c r="BJ3215" i="64" s="1"/>
  <c r="BL3187" i="64"/>
  <c r="BK3200" i="64"/>
  <c r="BK3213" i="64" s="1"/>
  <c r="BK3203" i="64" l="1"/>
  <c r="BL3191" i="64"/>
  <c r="BL3220" i="64"/>
  <c r="BK3201" i="64"/>
  <c r="BL3198" i="64" s="1"/>
  <c r="BL3199" i="64" l="1"/>
  <c r="BL3211" i="64"/>
  <c r="BL3192" i="64"/>
  <c r="BK3207" i="64"/>
  <c r="BK3221" i="64" s="1"/>
  <c r="BK3222" i="64" s="1"/>
  <c r="BK3206" i="64" l="1"/>
  <c r="BK3214" i="64" s="1"/>
  <c r="BK3215" i="64" s="1"/>
  <c r="BL3212" i="64"/>
  <c r="BL3195" i="64"/>
  <c r="BL3193" i="64"/>
  <c r="BM3190" i="64" s="1"/>
  <c r="BL3200" i="64" l="1"/>
  <c r="BM3187" i="64"/>
  <c r="BM3220" i="64" l="1"/>
  <c r="BM3191" i="64"/>
  <c r="BL3213" i="64"/>
  <c r="BL3201" i="64"/>
  <c r="BM3198" i="64" s="1"/>
  <c r="BL3203" i="64"/>
  <c r="BM3211" i="64" l="1"/>
  <c r="BM3192" i="64"/>
  <c r="BM3193" i="64" s="1"/>
  <c r="BN3190" i="64" s="1"/>
  <c r="BL3207" i="64"/>
  <c r="BL3221" i="64" s="1"/>
  <c r="BL3222" i="64" s="1"/>
  <c r="BM3199" i="64"/>
  <c r="BL3206" i="64" l="1"/>
  <c r="BL3214" i="64" s="1"/>
  <c r="BL3215" i="64" s="1"/>
  <c r="BN3187" i="64"/>
  <c r="BM3195" i="64"/>
  <c r="BM3212" i="64"/>
  <c r="BN3220" i="64" l="1"/>
  <c r="BN3191" i="64"/>
  <c r="BM3200" i="64"/>
  <c r="BN3211" i="64" l="1"/>
  <c r="BN3192" i="64"/>
  <c r="BN3193" i="64" s="1"/>
  <c r="BM3213" i="64"/>
  <c r="BM3201" i="64"/>
  <c r="BN3198" i="64" s="1"/>
  <c r="BM3203" i="64"/>
  <c r="N3193" i="64" l="1"/>
  <c r="BO3190" i="64"/>
  <c r="BN3212" i="64"/>
  <c r="BN3195" i="64"/>
  <c r="BM3207" i="64"/>
  <c r="BM3221" i="64" s="1"/>
  <c r="BM3222" i="64" s="1"/>
  <c r="BN3199" i="64"/>
  <c r="BM3206" i="64" l="1"/>
  <c r="BM3214" i="64" s="1"/>
  <c r="BM3215" i="64" s="1"/>
  <c r="BN3200" i="64"/>
  <c r="BN3213" i="64" s="1"/>
  <c r="BO3187" i="64"/>
  <c r="BN3203" i="64" l="1"/>
  <c r="BO3191" i="64"/>
  <c r="BO3220" i="64"/>
  <c r="BN3201" i="64"/>
  <c r="BO3198" i="64" l="1"/>
  <c r="N3201" i="64"/>
  <c r="O3198" i="64" s="1"/>
  <c r="BO3211" i="64"/>
  <c r="BO3192" i="64"/>
  <c r="BN3207" i="64"/>
  <c r="BN3221" i="64" s="1"/>
  <c r="BN3222" i="64" s="1"/>
  <c r="BO3212" i="64" l="1"/>
  <c r="BO3195" i="64"/>
  <c r="BN3206" i="64"/>
  <c r="BN3214" i="64" s="1"/>
  <c r="BN3215" i="64" s="1"/>
  <c r="BO3193" i="64"/>
  <c r="BP3190" i="64" s="1"/>
  <c r="BO3199" i="64"/>
  <c r="BO3200" i="64" l="1"/>
  <c r="BO3203" i="64" s="1"/>
  <c r="BO3207" i="64" s="1"/>
  <c r="BP3187" i="64"/>
  <c r="BO3206" i="64" l="1"/>
  <c r="BO3221" i="64"/>
  <c r="BO3213" i="64"/>
  <c r="BP3191" i="64"/>
  <c r="BP3220" i="64"/>
  <c r="BO3201" i="64"/>
  <c r="BP3198" i="64" s="1"/>
  <c r="BP3199" i="64" l="1"/>
  <c r="BP3211" i="64"/>
  <c r="BP3192" i="64"/>
  <c r="BP3193" i="64" s="1"/>
  <c r="BQ3190" i="64" s="1"/>
  <c r="BO3222" i="64"/>
  <c r="BO3214" i="64"/>
  <c r="BO3215" i="64" s="1"/>
  <c r="BQ3187" i="64" l="1"/>
  <c r="BP3195" i="64"/>
  <c r="BP3200" i="64" s="1"/>
  <c r="BP3212" i="64"/>
  <c r="BP3213" i="64" l="1"/>
  <c r="BP3201" i="64"/>
  <c r="BQ3198" i="64" s="1"/>
  <c r="BP3203" i="64"/>
  <c r="BQ3220" i="64"/>
  <c r="BQ3191" i="64"/>
  <c r="BQ3211" i="64" l="1"/>
  <c r="BQ3192" i="64"/>
  <c r="BQ3193" i="64" s="1"/>
  <c r="BR3190" i="64" s="1"/>
  <c r="BP3207" i="64"/>
  <c r="BP3206" i="64" s="1"/>
  <c r="BQ3199" i="64"/>
  <c r="BR3187" i="64" l="1"/>
  <c r="BP3214" i="64"/>
  <c r="BP3221" i="64"/>
  <c r="BQ3212" i="64"/>
  <c r="BQ3195" i="64"/>
  <c r="BP3215" i="64" l="1"/>
  <c r="BQ3200" i="64"/>
  <c r="BR3220" i="64"/>
  <c r="BR3191" i="64"/>
  <c r="BP3222" i="64"/>
  <c r="BR3211" i="64" l="1"/>
  <c r="BR3192" i="64"/>
  <c r="BQ3213" i="64"/>
  <c r="BQ3201" i="64"/>
  <c r="BR3198" i="64" s="1"/>
  <c r="BQ3203" i="64"/>
  <c r="BQ3207" i="64" l="1"/>
  <c r="BQ3206" i="64" s="1"/>
  <c r="BR3199" i="64"/>
  <c r="BR3212" i="64"/>
  <c r="BR3195" i="64"/>
  <c r="BR3193" i="64"/>
  <c r="BS3190" i="64" s="1"/>
  <c r="BS3187" i="64" l="1"/>
  <c r="BR3200" i="64"/>
  <c r="BQ3214" i="64"/>
  <c r="BQ3221" i="64"/>
  <c r="BQ3222" i="64" l="1"/>
  <c r="BQ3215" i="64"/>
  <c r="BR3213" i="64"/>
  <c r="BR3203" i="64"/>
  <c r="BS3191" i="64"/>
  <c r="BS3220" i="64"/>
  <c r="BR3201" i="64"/>
  <c r="BS3198" i="64" s="1"/>
  <c r="BS3199" i="64" l="1"/>
  <c r="BR3207" i="64"/>
  <c r="BR3206" i="64" s="1"/>
  <c r="BS3211" i="64"/>
  <c r="BS3192" i="64"/>
  <c r="BS3193" i="64" s="1"/>
  <c r="BT3190" i="64" s="1"/>
  <c r="BT3187" i="64" l="1"/>
  <c r="BS3212" i="64"/>
  <c r="BS3195" i="64"/>
  <c r="BS3200" i="64" s="1"/>
  <c r="BR3214" i="64"/>
  <c r="BR3221" i="64"/>
  <c r="BR3222" i="64" l="1"/>
  <c r="BS3213" i="64"/>
  <c r="BR3215" i="64"/>
  <c r="BS3203" i="64"/>
  <c r="BT3191" i="64"/>
  <c r="BT3220" i="64"/>
  <c r="BS3201" i="64"/>
  <c r="BT3198" i="64" s="1"/>
  <c r="BT3199" i="64" l="1"/>
  <c r="BS3207" i="64"/>
  <c r="BS3206" i="64" s="1"/>
  <c r="BT3211" i="64"/>
  <c r="BT3192" i="64"/>
  <c r="BT3212" i="64" l="1"/>
  <c r="BT3195" i="64"/>
  <c r="BT3200" i="64" s="1"/>
  <c r="BT3213" i="64" s="1"/>
  <c r="BS3214" i="64"/>
  <c r="BT3193" i="64"/>
  <c r="BU3190" i="64" s="1"/>
  <c r="BS3221" i="64"/>
  <c r="BS3222" i="64" l="1"/>
  <c r="BT3203" i="64"/>
  <c r="BU3187" i="64"/>
  <c r="BS3215" i="64"/>
  <c r="BT3201" i="64"/>
  <c r="BU3198" i="64" s="1"/>
  <c r="BU3199" i="64" l="1"/>
  <c r="BU3220" i="64"/>
  <c r="BU3191" i="64"/>
  <c r="BT3207" i="64"/>
  <c r="BT3221" i="64" s="1"/>
  <c r="BT3206" i="64" l="1"/>
  <c r="BT3214" i="64" s="1"/>
  <c r="BT3215" i="64" s="1"/>
  <c r="BU3211" i="64"/>
  <c r="BU3192" i="64"/>
  <c r="BU3193" i="64" s="1"/>
  <c r="BV3190" i="64" s="1"/>
  <c r="BT3222" i="64"/>
  <c r="BV3187" i="64" l="1"/>
  <c r="BU3212" i="64"/>
  <c r="BU3195" i="64"/>
  <c r="BU3200" i="64" l="1"/>
  <c r="BV3220" i="64"/>
  <c r="BV3191" i="64"/>
  <c r="BU3213" i="64" l="1"/>
  <c r="BU3201" i="64"/>
  <c r="BV3198" i="64" s="1"/>
  <c r="BV3211" i="64"/>
  <c r="BV3192" i="64"/>
  <c r="BU3203" i="64"/>
  <c r="BV3212" i="64" l="1"/>
  <c r="BV3195" i="64"/>
  <c r="BU3207" i="64"/>
  <c r="BU3221" i="64" s="1"/>
  <c r="BU3222" i="64" s="1"/>
  <c r="BV3199" i="64"/>
  <c r="BV3193" i="64"/>
  <c r="BW3190" i="64" s="1"/>
  <c r="BU3206" i="64" l="1"/>
  <c r="BU3214" i="64" s="1"/>
  <c r="BU3215" i="64" s="1"/>
  <c r="BW3187" i="64"/>
  <c r="BV3200" i="64"/>
  <c r="BV3213" i="64" s="1"/>
  <c r="BW3220" i="64" l="1"/>
  <c r="BW3191" i="64"/>
  <c r="BV3203" i="64"/>
  <c r="BV3201" i="64"/>
  <c r="BW3198" i="64" s="1"/>
  <c r="BW3199" i="64" l="1"/>
  <c r="BV3207" i="64"/>
  <c r="BV3221" i="64" s="1"/>
  <c r="BV3222" i="64" s="1"/>
  <c r="BW3211" i="64"/>
  <c r="BW3192" i="64"/>
  <c r="BV3206" i="64" l="1"/>
  <c r="BV3214" i="64" s="1"/>
  <c r="BV3215" i="64" s="1"/>
  <c r="BW3212" i="64"/>
  <c r="BW3195" i="64"/>
  <c r="BW3200" i="64" s="1"/>
  <c r="BW3213" i="64" s="1"/>
  <c r="BW3193" i="64"/>
  <c r="BX3190" i="64" s="1"/>
  <c r="BW3203" i="64" l="1"/>
  <c r="BX3187" i="64"/>
  <c r="BW3201" i="64"/>
  <c r="BX3198" i="64" s="1"/>
  <c r="BX3199" i="64" s="1"/>
  <c r="BX3191" i="64" l="1"/>
  <c r="BX3220" i="64"/>
  <c r="BW3207" i="64"/>
  <c r="BW3221" i="64" s="1"/>
  <c r="BW3222" i="64" s="1"/>
  <c r="BW3206" i="64" l="1"/>
  <c r="BW3214" i="64" s="1"/>
  <c r="BW3215" i="64" s="1"/>
  <c r="BX3211" i="64"/>
  <c r="BX3192" i="64"/>
  <c r="BX3212" i="64" l="1"/>
  <c r="BX3195" i="64"/>
  <c r="BX3193" i="64"/>
  <c r="BY3190" i="64" s="1"/>
  <c r="BY3187" i="64" l="1"/>
  <c r="BX3200" i="64"/>
  <c r="BX3213" i="64" l="1"/>
  <c r="BX3201" i="64"/>
  <c r="BY3198" i="64" s="1"/>
  <c r="BX3203" i="64"/>
  <c r="BY3220" i="64"/>
  <c r="BY3191" i="64"/>
  <c r="BY3211" i="64" l="1"/>
  <c r="BY3192" i="64"/>
  <c r="BX3207" i="64"/>
  <c r="BX3221" i="64" s="1"/>
  <c r="BX3222" i="64" s="1"/>
  <c r="BY3199" i="64"/>
  <c r="BX3206" i="64" l="1"/>
  <c r="BX3214" i="64" s="1"/>
  <c r="BX3215" i="64" s="1"/>
  <c r="BY3195" i="64"/>
  <c r="BY3212" i="64"/>
  <c r="BY3193" i="64"/>
  <c r="BZ3190" i="64" s="1"/>
  <c r="BZ3187" i="64" l="1"/>
  <c r="BY3200" i="64"/>
  <c r="BY3213" i="64" l="1"/>
  <c r="BY3201" i="64"/>
  <c r="BZ3198" i="64" s="1"/>
  <c r="BZ3191" i="64"/>
  <c r="BZ3220" i="64"/>
  <c r="BY3203" i="64"/>
  <c r="BZ3211" i="64" l="1"/>
  <c r="BZ3192" i="64"/>
  <c r="BZ3193" i="64" s="1"/>
  <c r="BZ3199" i="64"/>
  <c r="BY3207" i="64"/>
  <c r="BY3221" i="64" s="1"/>
  <c r="BY3222" i="64" s="1"/>
  <c r="CA3190" i="64" l="1"/>
  <c r="O3193" i="64"/>
  <c r="BZ3195" i="64"/>
  <c r="BZ3200" i="64" s="1"/>
  <c r="BZ3213" i="64" s="1"/>
  <c r="BZ3212" i="64"/>
  <c r="BY3206" i="64"/>
  <c r="BY3214" i="64" s="1"/>
  <c r="BY3215" i="64" s="1"/>
  <c r="CA3187" i="64" l="1"/>
  <c r="BZ3203" i="64"/>
  <c r="BZ3201" i="64"/>
  <c r="O3201" i="64" l="1"/>
  <c r="P3198" i="64" s="1"/>
  <c r="CA3198" i="64"/>
  <c r="BZ3207" i="64"/>
  <c r="BZ3221" i="64" s="1"/>
  <c r="BZ3222" i="64" s="1"/>
  <c r="CA3220" i="64"/>
  <c r="CA3191" i="64"/>
  <c r="BZ3206" i="64" l="1"/>
  <c r="BZ3214" i="64" s="1"/>
  <c r="BZ3215" i="64" s="1"/>
  <c r="CA3211" i="64"/>
  <c r="CA3192" i="64"/>
  <c r="CA3199" i="64"/>
  <c r="CA3212" i="64" l="1"/>
  <c r="CA3195" i="64"/>
  <c r="CA3193" i="64"/>
  <c r="CB3190" i="64" s="1"/>
  <c r="CB3187" i="64" l="1"/>
  <c r="CA3200" i="64"/>
  <c r="CA3213" i="64" l="1"/>
  <c r="CA3201" i="64"/>
  <c r="CB3198" i="64" s="1"/>
  <c r="CA3203" i="64"/>
  <c r="CB3191" i="64"/>
  <c r="CB3220" i="64"/>
  <c r="CB3211" i="64" l="1"/>
  <c r="CB3192" i="64"/>
  <c r="CB3193" i="64" s="1"/>
  <c r="CC3190" i="64" s="1"/>
  <c r="CB3199" i="64"/>
  <c r="CA3207" i="64"/>
  <c r="CA3206" i="64" s="1"/>
  <c r="CC3187" i="64" l="1"/>
  <c r="CA3214" i="64"/>
  <c r="CA3221" i="64"/>
  <c r="CB3195" i="64"/>
  <c r="CB3212" i="64"/>
  <c r="CA3222" i="64" l="1"/>
  <c r="CB3200" i="64"/>
  <c r="CA3215" i="64"/>
  <c r="CC3220" i="64"/>
  <c r="CC3191" i="64"/>
  <c r="CC3211" i="64" l="1"/>
  <c r="CC3192" i="64"/>
  <c r="CB3213" i="64"/>
  <c r="CB3201" i="64"/>
  <c r="CC3198" i="64" s="1"/>
  <c r="CB3203" i="64"/>
  <c r="CB3207" i="64" l="1"/>
  <c r="CB3206" i="64" s="1"/>
  <c r="CC3199" i="64"/>
  <c r="CC3195" i="64"/>
  <c r="CC3212" i="64"/>
  <c r="CC3193" i="64"/>
  <c r="CD3190" i="64" s="1"/>
  <c r="CD3187" i="64" l="1"/>
  <c r="CB3214" i="64"/>
  <c r="CC3200" i="64"/>
  <c r="CC3203" i="64" s="1"/>
  <c r="CB3221" i="64"/>
  <c r="CC3207" i="64" l="1"/>
  <c r="CC3206" i="64" s="1"/>
  <c r="CB3222" i="64"/>
  <c r="CC3213" i="64"/>
  <c r="CB3215" i="64"/>
  <c r="CD3220" i="64"/>
  <c r="CD3191" i="64"/>
  <c r="CC3201" i="64"/>
  <c r="CD3198" i="64" s="1"/>
  <c r="CD3199" i="64" l="1"/>
  <c r="CD3211" i="64"/>
  <c r="CD3192" i="64"/>
  <c r="CC3214" i="64"/>
  <c r="CC3221" i="64"/>
  <c r="CC3222" i="64" l="1"/>
  <c r="CC3215" i="64"/>
  <c r="CD3212" i="64"/>
  <c r="CD3195" i="64"/>
  <c r="CD3193" i="64"/>
  <c r="CE3190" i="64" s="1"/>
  <c r="CE3187" i="64" l="1"/>
  <c r="CD3200" i="64"/>
  <c r="CD3213" i="64" l="1"/>
  <c r="CD3201" i="64"/>
  <c r="CE3198" i="64" s="1"/>
  <c r="CD3203" i="64"/>
  <c r="CE3220" i="64"/>
  <c r="CE3191" i="64"/>
  <c r="CE3199" i="64" l="1"/>
  <c r="CE3211" i="64"/>
  <c r="CE3192" i="64"/>
  <c r="CD3207" i="64"/>
  <c r="CD3221" i="64" l="1"/>
  <c r="CD3206" i="64"/>
  <c r="CE3195" i="64"/>
  <c r="CE3212" i="64"/>
  <c r="CE3193" i="64"/>
  <c r="CF3190" i="64" s="1"/>
  <c r="CD3222" i="64" l="1"/>
  <c r="CF3187" i="64"/>
  <c r="CD3214" i="64"/>
  <c r="CE3200" i="64"/>
  <c r="CE3203" i="64" s="1"/>
  <c r="CE3207" i="64" l="1"/>
  <c r="CE3206" i="64" s="1"/>
  <c r="CE3213" i="64"/>
  <c r="CE3201" i="64"/>
  <c r="CF3198" i="64" s="1"/>
  <c r="CD3215" i="64"/>
  <c r="CF3191" i="64"/>
  <c r="CF3220" i="64"/>
  <c r="CF3211" i="64" l="1"/>
  <c r="CF3192" i="64"/>
  <c r="CF3193" i="64" s="1"/>
  <c r="CG3190" i="64" s="1"/>
  <c r="CF3199" i="64"/>
  <c r="CE3214" i="64"/>
  <c r="CE3215" i="64" s="1"/>
  <c r="CE3221" i="64"/>
  <c r="CG3187" i="64" l="1"/>
  <c r="CE3222" i="64"/>
  <c r="CF3212" i="64"/>
  <c r="CF3195" i="64"/>
  <c r="CF3200" i="64" l="1"/>
  <c r="CF3203" i="64" s="1"/>
  <c r="CG3220" i="64"/>
  <c r="CG3191" i="64"/>
  <c r="CF3207" i="64" l="1"/>
  <c r="CF3221" i="64" s="1"/>
  <c r="CG3211" i="64"/>
  <c r="CG3192" i="64"/>
  <c r="CF3213" i="64"/>
  <c r="CF3201" i="64"/>
  <c r="CG3198" i="64" s="1"/>
  <c r="CF3206" i="64" l="1"/>
  <c r="CF3214" i="64" s="1"/>
  <c r="CF3215" i="64" s="1"/>
  <c r="CG3212" i="64"/>
  <c r="CG3195" i="64"/>
  <c r="CG3199" i="64"/>
  <c r="CG3193" i="64"/>
  <c r="CH3190" i="64" s="1"/>
  <c r="CF3222" i="64"/>
  <c r="CG3200" i="64" l="1"/>
  <c r="CG3213" i="64" s="1"/>
  <c r="CH3187" i="64"/>
  <c r="CG3201" i="64" l="1"/>
  <c r="CH3198" i="64" s="1"/>
  <c r="CH3199" i="64" s="1"/>
  <c r="CG3203" i="64"/>
  <c r="CG3207" i="64" s="1"/>
  <c r="CG3221" i="64" s="1"/>
  <c r="CG3222" i="64" s="1"/>
  <c r="CH3191" i="64"/>
  <c r="CH3220" i="64"/>
  <c r="CG3206" i="64" l="1"/>
  <c r="CG3214" i="64" s="1"/>
  <c r="CG3215" i="64" s="1"/>
  <c r="CH3211" i="64"/>
  <c r="CH3192" i="64"/>
  <c r="CH3193" i="64" s="1"/>
  <c r="CI3190" i="64" s="1"/>
  <c r="CI3187" i="64" l="1"/>
  <c r="CH3212" i="64"/>
  <c r="CH3195" i="64"/>
  <c r="CH3200" i="64" l="1"/>
  <c r="CI3220" i="64"/>
  <c r="CI3191" i="64"/>
  <c r="CH3213" i="64" l="1"/>
  <c r="CH3201" i="64"/>
  <c r="CI3198" i="64" s="1"/>
  <c r="CH3203" i="64"/>
  <c r="CI3211" i="64"/>
  <c r="CI3192" i="64"/>
  <c r="CI3212" i="64" l="1"/>
  <c r="CI3195" i="64"/>
  <c r="CH3207" i="64"/>
  <c r="CH3221" i="64" s="1"/>
  <c r="CH3222" i="64" s="1"/>
  <c r="CI3199" i="64"/>
  <c r="CI3193" i="64"/>
  <c r="CJ3190" i="64" s="1"/>
  <c r="CH3206" i="64" l="1"/>
  <c r="CH3214" i="64" s="1"/>
  <c r="CH3215" i="64" s="1"/>
  <c r="CI3200" i="64"/>
  <c r="CI3213" i="64" s="1"/>
  <c r="CJ3187" i="64"/>
  <c r="CI3203" i="64" l="1"/>
  <c r="CI3207" i="64" s="1"/>
  <c r="CI3221" i="64" s="1"/>
  <c r="CI3222" i="64" s="1"/>
  <c r="CJ3220" i="64"/>
  <c r="CJ3191" i="64"/>
  <c r="CI3201" i="64"/>
  <c r="CJ3198" i="64" s="1"/>
  <c r="CJ3199" i="64" l="1"/>
  <c r="CI3206" i="64"/>
  <c r="CI3214" i="64" s="1"/>
  <c r="CI3215" i="64" s="1"/>
  <c r="CJ3211" i="64"/>
  <c r="CJ3192" i="64"/>
  <c r="CJ3212" i="64" l="1"/>
  <c r="CJ3195" i="64"/>
  <c r="CJ3200" i="64" s="1"/>
  <c r="CJ3213" i="64" s="1"/>
  <c r="CJ3193" i="64"/>
  <c r="CK3190" i="64" s="1"/>
  <c r="CK3187" i="64" l="1"/>
  <c r="CJ3203" i="64"/>
  <c r="CJ3201" i="64"/>
  <c r="CK3198" i="64" s="1"/>
  <c r="CJ3207" i="64" l="1"/>
  <c r="CJ3221" i="64" s="1"/>
  <c r="CJ3222" i="64" s="1"/>
  <c r="CK3199" i="64"/>
  <c r="CK3220" i="64"/>
  <c r="CK3191" i="64"/>
  <c r="CJ3206" i="64" l="1"/>
  <c r="CJ3214" i="64" s="1"/>
  <c r="CJ3215" i="64" s="1"/>
  <c r="CK3211" i="64"/>
  <c r="CK3192" i="64"/>
  <c r="CK3195" i="64" l="1"/>
  <c r="CK3212" i="64"/>
  <c r="CK3193" i="64"/>
  <c r="CL3190" i="64" s="1"/>
  <c r="CL3187" i="64" l="1"/>
  <c r="CK3200" i="64"/>
  <c r="CK3213" i="64" l="1"/>
  <c r="CK3201" i="64"/>
  <c r="CL3198" i="64" s="1"/>
  <c r="CK3203" i="64"/>
  <c r="CL3220" i="64"/>
  <c r="CL3191" i="64"/>
  <c r="CK3207" i="64" l="1"/>
  <c r="CK3221" i="64" s="1"/>
  <c r="CK3222" i="64" s="1"/>
  <c r="CL3211" i="64"/>
  <c r="K3191" i="64"/>
  <c r="L3191" i="64"/>
  <c r="M3191" i="64"/>
  <c r="N3191" i="64"/>
  <c r="O3191" i="64"/>
  <c r="P3191" i="64"/>
  <c r="CL3192" i="64"/>
  <c r="K3220" i="64"/>
  <c r="L3220" i="64"/>
  <c r="M3220" i="64"/>
  <c r="N3220" i="64"/>
  <c r="O3220" i="64"/>
  <c r="P3220" i="64"/>
  <c r="CL3199" i="64"/>
  <c r="CK3206" i="64" l="1"/>
  <c r="CK3214" i="64" s="1"/>
  <c r="CK3215" i="64" s="1"/>
  <c r="H3217" i="64" s="1"/>
  <c r="K3192" i="64"/>
  <c r="L3192" i="64"/>
  <c r="CL3212" i="64"/>
  <c r="CL3195" i="64"/>
  <c r="CL3200" i="64" s="1"/>
  <c r="CL3201" i="64" s="1"/>
  <c r="P3201" i="64" s="1"/>
  <c r="M3192" i="64"/>
  <c r="N3192" i="64"/>
  <c r="O3192" i="64"/>
  <c r="P3192" i="64"/>
  <c r="CL3193" i="64"/>
  <c r="P3193" i="64" s="1"/>
  <c r="K3199" i="64"/>
  <c r="L3199" i="64"/>
  <c r="M3199" i="64"/>
  <c r="N3199" i="64"/>
  <c r="O3199" i="64"/>
  <c r="P3199" i="64"/>
  <c r="K3211" i="64"/>
  <c r="L3211" i="64"/>
  <c r="M3211" i="64"/>
  <c r="N3211" i="64"/>
  <c r="O3211" i="64"/>
  <c r="P3211" i="64"/>
  <c r="CL3203" i="64" l="1"/>
  <c r="K3212" i="64"/>
  <c r="L3212" i="64"/>
  <c r="M3212" i="64"/>
  <c r="N3212" i="64"/>
  <c r="O3212" i="64"/>
  <c r="P3212" i="64"/>
  <c r="K3200" i="64"/>
  <c r="L3200" i="64"/>
  <c r="CL3213" i="64"/>
  <c r="M3200" i="64"/>
  <c r="N3200" i="64"/>
  <c r="O3200" i="64"/>
  <c r="P3200" i="64"/>
  <c r="K3213" i="64" l="1"/>
  <c r="L3213" i="64"/>
  <c r="M3213" i="64"/>
  <c r="N3213" i="64"/>
  <c r="O3213" i="64"/>
  <c r="P3213" i="64"/>
  <c r="CL3207" i="64"/>
  <c r="CL3206" i="64" s="1"/>
  <c r="CL3221" i="64" l="1"/>
  <c r="K3207" i="64"/>
  <c r="L3207" i="64"/>
  <c r="M3207" i="64"/>
  <c r="N3207" i="64"/>
  <c r="O3207" i="64"/>
  <c r="P3207" i="64"/>
  <c r="CL3214" i="64"/>
  <c r="K3206" i="64"/>
  <c r="L3206" i="64"/>
  <c r="M3206" i="64"/>
  <c r="N3206" i="64"/>
  <c r="O3206" i="64"/>
  <c r="P3206" i="64"/>
  <c r="K3214" i="64" l="1"/>
  <c r="L3214" i="64"/>
  <c r="M3214" i="64"/>
  <c r="N3214" i="64"/>
  <c r="O3214" i="64"/>
  <c r="P3214" i="64"/>
  <c r="CL3215" i="64"/>
  <c r="K3221" i="64"/>
  <c r="L3221" i="64"/>
  <c r="M3221" i="64"/>
  <c r="N3221" i="64"/>
  <c r="O3221" i="64"/>
  <c r="P3221" i="64"/>
  <c r="CL3222" i="64"/>
  <c r="K3215" i="64" l="1"/>
  <c r="L3215" i="64"/>
  <c r="M3215" i="64"/>
  <c r="N3215" i="64"/>
  <c r="O3215" i="64"/>
  <c r="P3215" i="64"/>
  <c r="K3222" i="64"/>
  <c r="L3222" i="64"/>
  <c r="M3222" i="64"/>
  <c r="N3222" i="64"/>
  <c r="O3222" i="64"/>
  <c r="P3222" i="64"/>
  <c r="S960" i="64" l="1" a="1"/>
  <c r="S960" i="64"/>
  <c r="T960" i="64" a="1"/>
  <c r="T960" i="64"/>
  <c r="U960" i="64" a="1"/>
  <c r="U960" i="64"/>
  <c r="V960" i="64" a="1"/>
  <c r="V960" i="64"/>
  <c r="W960" i="64" a="1"/>
  <c r="W960" i="64"/>
  <c r="X960" i="64" a="1"/>
  <c r="X960" i="64"/>
  <c r="Y960" i="64" a="1"/>
  <c r="Y960" i="64"/>
  <c r="Z960" i="64" a="1"/>
  <c r="Z960" i="64"/>
  <c r="AA960" i="64" a="1"/>
  <c r="AA960" i="64"/>
  <c r="AB960" i="64" a="1"/>
  <c r="AB960" i="64"/>
  <c r="AC960" i="64" a="1"/>
  <c r="AC960" i="64"/>
  <c r="AD960" i="64" a="1"/>
  <c r="AD960" i="64"/>
  <c r="AE960" i="64" a="1"/>
  <c r="AE960" i="64"/>
  <c r="AF960" i="64" a="1"/>
  <c r="AF960" i="64"/>
  <c r="AG960" i="64" a="1"/>
  <c r="AG960" i="64"/>
  <c r="AH960" i="64" a="1"/>
  <c r="AH960" i="64"/>
  <c r="AI960" i="64" a="1"/>
  <c r="AI960" i="64"/>
  <c r="AJ960" i="64" a="1"/>
  <c r="AJ960" i="64"/>
  <c r="AK960" i="64" a="1"/>
  <c r="AK960" i="64"/>
  <c r="AL960" i="64" a="1"/>
  <c r="AL960" i="64"/>
  <c r="AM960" i="64" a="1"/>
  <c r="AM960" i="64"/>
  <c r="AN960" i="64" a="1"/>
  <c r="AN960" i="64"/>
  <c r="AO960" i="64" a="1"/>
  <c r="AO960" i="64"/>
  <c r="AP960" i="64" a="1"/>
  <c r="AP960" i="64"/>
  <c r="AQ960" i="64" a="1"/>
  <c r="AQ960" i="64"/>
  <c r="AR960" i="64" a="1"/>
  <c r="AR960" i="64"/>
  <c r="AS960" i="64" a="1"/>
  <c r="AS960" i="64"/>
  <c r="AT960" i="64" a="1"/>
  <c r="AT960" i="64"/>
  <c r="AU960" i="64" a="1"/>
  <c r="AU960" i="64"/>
  <c r="AV960" i="64" a="1"/>
  <c r="AV960" i="64"/>
  <c r="AW960" i="64" a="1"/>
  <c r="AW960" i="64"/>
  <c r="AX960" i="64" a="1"/>
  <c r="AX960" i="64"/>
  <c r="AY960" i="64" a="1"/>
  <c r="AY960" i="64"/>
  <c r="AZ960" i="64" a="1"/>
  <c r="AZ960" i="64"/>
  <c r="BA960" i="64" a="1"/>
  <c r="BA960" i="64"/>
  <c r="BB960" i="64" a="1"/>
  <c r="BB960" i="64"/>
  <c r="BC960" i="64" a="1"/>
  <c r="BC960" i="64"/>
  <c r="BD960" i="64" a="1"/>
  <c r="BD960" i="64"/>
  <c r="BE960" i="64" a="1"/>
  <c r="BE960" i="64"/>
  <c r="BF960" i="64" a="1"/>
  <c r="BF960" i="64"/>
  <c r="BG960" i="64" a="1"/>
  <c r="BG960" i="64"/>
  <c r="BH960" i="64" a="1"/>
  <c r="BH960" i="64"/>
  <c r="BI960" i="64" a="1"/>
  <c r="BI960" i="64"/>
  <c r="BJ960" i="64" a="1"/>
  <c r="BJ960" i="64"/>
  <c r="BK960" i="64" a="1"/>
  <c r="BK960" i="64"/>
  <c r="BL960" i="64" a="1"/>
  <c r="BL960" i="64"/>
  <c r="BM960" i="64" a="1"/>
  <c r="BM960" i="64"/>
  <c r="BN960" i="64" a="1"/>
  <c r="BN960" i="64"/>
  <c r="BO960" i="64" a="1"/>
  <c r="BO960" i="64"/>
  <c r="BP960" i="64" a="1"/>
  <c r="BP960" i="64"/>
  <c r="BQ960" i="64" a="1"/>
  <c r="BQ960" i="64"/>
  <c r="BR960" i="64" a="1"/>
  <c r="BR960" i="64"/>
  <c r="BS960" i="64" a="1"/>
  <c r="BS960" i="64"/>
  <c r="BT960" i="64" a="1"/>
  <c r="BT960" i="64"/>
  <c r="BU960" i="64" a="1"/>
  <c r="BU960" i="64"/>
  <c r="BV960" i="64" a="1"/>
  <c r="BV960" i="64"/>
  <c r="BW960" i="64" a="1"/>
  <c r="BW960" i="64"/>
  <c r="BX960" i="64" a="1"/>
  <c r="BX960" i="64"/>
  <c r="BY960" i="64" a="1"/>
  <c r="BY960" i="64"/>
  <c r="BZ960" i="64" a="1"/>
  <c r="BZ960" i="64"/>
  <c r="CA960" i="64" a="1"/>
  <c r="CA960" i="64"/>
  <c r="CB960" i="64" a="1"/>
  <c r="CB960" i="64"/>
  <c r="CC960" i="64" a="1"/>
  <c r="CC960" i="64"/>
  <c r="CD960" i="64" a="1"/>
  <c r="CD960" i="64"/>
  <c r="CE960" i="64" a="1"/>
  <c r="CE960" i="64"/>
  <c r="CF960" i="64" a="1"/>
  <c r="CF960" i="64"/>
  <c r="CG960" i="64" a="1"/>
  <c r="CG960" i="64"/>
  <c r="CH960" i="64" a="1"/>
  <c r="CH960" i="64"/>
  <c r="CI960" i="64" a="1"/>
  <c r="CI960" i="64"/>
  <c r="CJ960" i="64" a="1"/>
  <c r="CJ960" i="64"/>
  <c r="CK960" i="64" a="1"/>
  <c r="CK960" i="64"/>
  <c r="CL960" i="64" a="1"/>
  <c r="CL960" i="64"/>
  <c r="L963" i="64"/>
  <c r="M963" i="64"/>
  <c r="N963" i="64"/>
  <c r="O963" i="64"/>
  <c r="P963" i="64"/>
  <c r="T963" i="64"/>
  <c r="U963" i="64"/>
  <c r="V963" i="64"/>
  <c r="W963" i="64"/>
  <c r="X963" i="64"/>
  <c r="Y963" i="64"/>
  <c r="Z963" i="64"/>
  <c r="AA963" i="64"/>
  <c r="AB963" i="64"/>
  <c r="AC963" i="64"/>
  <c r="AD963" i="64"/>
  <c r="AE963" i="64"/>
  <c r="AF963" i="64"/>
  <c r="AG963" i="64"/>
  <c r="AH963" i="64"/>
  <c r="AI963" i="64"/>
  <c r="AJ963" i="64"/>
  <c r="AK963" i="64"/>
  <c r="AL963" i="64"/>
  <c r="AM963" i="64"/>
  <c r="AN963" i="64"/>
  <c r="AO963" i="64"/>
  <c r="AP963" i="64"/>
  <c r="AQ963" i="64"/>
  <c r="AR963" i="64"/>
  <c r="AS963" i="64"/>
  <c r="AT963" i="64"/>
  <c r="AU963" i="64"/>
  <c r="AV963" i="64"/>
  <c r="AW963" i="64"/>
  <c r="AX963" i="64"/>
  <c r="AY963" i="64"/>
  <c r="AZ963" i="64"/>
  <c r="BA963" i="64"/>
  <c r="BB963" i="64"/>
  <c r="BC963" i="64"/>
  <c r="BD963" i="64"/>
  <c r="BE963" i="64"/>
  <c r="BF963" i="64"/>
  <c r="BG963" i="64"/>
  <c r="BH963" i="64"/>
  <c r="BI963" i="64"/>
  <c r="BJ963" i="64"/>
  <c r="BK963" i="64"/>
  <c r="BL963" i="64"/>
  <c r="BM963" i="64"/>
  <c r="BN963" i="64"/>
  <c r="BO963" i="64"/>
  <c r="BP963" i="64"/>
  <c r="BQ963" i="64"/>
  <c r="BR963" i="64"/>
  <c r="BS963" i="64"/>
  <c r="BT963" i="64"/>
  <c r="BU963" i="64"/>
  <c r="BV963" i="64"/>
  <c r="BW963" i="64"/>
  <c r="BX963" i="64"/>
  <c r="BY963" i="64"/>
  <c r="BZ963" i="64"/>
  <c r="CA963" i="64"/>
  <c r="CB963" i="64"/>
  <c r="CC963" i="64"/>
  <c r="CD963" i="64"/>
  <c r="CE963" i="64"/>
  <c r="CF963" i="64"/>
  <c r="CG963" i="64"/>
  <c r="CH963" i="64"/>
  <c r="CI963" i="64"/>
  <c r="CJ963" i="64"/>
  <c r="CK963" i="64"/>
  <c r="CL963" i="64"/>
  <c r="K966" i="64"/>
  <c r="L966" i="64"/>
  <c r="M966" i="64"/>
  <c r="N966" i="64"/>
  <c r="O966" i="64"/>
  <c r="P966" i="64"/>
  <c r="S966" i="64"/>
  <c r="T966" i="64"/>
  <c r="U966" i="64"/>
  <c r="V966" i="64"/>
  <c r="W966" i="64"/>
  <c r="X966" i="64"/>
  <c r="Y966" i="64"/>
  <c r="Z966" i="64"/>
  <c r="AA966" i="64"/>
  <c r="AB966" i="64"/>
  <c r="AC966" i="64"/>
  <c r="AD966" i="64"/>
  <c r="AE966" i="64"/>
  <c r="AF966" i="64"/>
  <c r="AG966" i="64"/>
  <c r="AH966" i="64"/>
  <c r="AI966" i="64"/>
  <c r="AJ966" i="64"/>
  <c r="AK966" i="64"/>
  <c r="AL966" i="64"/>
  <c r="AM966" i="64"/>
  <c r="AN966" i="64"/>
  <c r="AO966" i="64"/>
  <c r="AP966" i="64"/>
  <c r="AQ966" i="64"/>
  <c r="AR966" i="64"/>
  <c r="AS966" i="64"/>
  <c r="AT966" i="64"/>
  <c r="AU966" i="64"/>
  <c r="AV966" i="64"/>
  <c r="AW966" i="64"/>
  <c r="AX966" i="64"/>
  <c r="AY966" i="64"/>
  <c r="AZ966" i="64"/>
  <c r="BA966" i="64"/>
  <c r="BB966" i="64"/>
  <c r="BC966" i="64"/>
  <c r="BD966" i="64"/>
  <c r="BE966" i="64"/>
  <c r="BF966" i="64"/>
  <c r="BG966" i="64"/>
  <c r="BH966" i="64"/>
  <c r="BI966" i="64"/>
  <c r="BJ966" i="64"/>
  <c r="BK966" i="64"/>
  <c r="BL966" i="64"/>
  <c r="BM966" i="64"/>
  <c r="BN966" i="64"/>
  <c r="BO966" i="64"/>
  <c r="BP966" i="64"/>
  <c r="BQ966" i="64"/>
  <c r="BR966" i="64"/>
  <c r="BS966" i="64"/>
  <c r="BT966" i="64"/>
  <c r="BU966" i="64"/>
  <c r="BV966" i="64"/>
  <c r="BW966" i="64"/>
  <c r="BX966" i="64"/>
  <c r="BY966" i="64"/>
  <c r="BZ966" i="64"/>
  <c r="CA966" i="64"/>
  <c r="CB966" i="64"/>
  <c r="CC966" i="64"/>
  <c r="CD966" i="64"/>
  <c r="CE966" i="64"/>
  <c r="CF966" i="64"/>
  <c r="CG966" i="64"/>
  <c r="CH966" i="64"/>
  <c r="CI966" i="64"/>
  <c r="CJ966" i="64"/>
  <c r="CK966" i="64"/>
  <c r="CL966" i="64"/>
  <c r="K967" i="64"/>
  <c r="L967" i="64"/>
  <c r="M967" i="64"/>
  <c r="N967" i="64"/>
  <c r="O967" i="64"/>
  <c r="P967" i="64"/>
  <c r="S967" i="64"/>
  <c r="T967" i="64"/>
  <c r="U967" i="64"/>
  <c r="V967" i="64"/>
  <c r="W967" i="64"/>
  <c r="X967" i="64"/>
  <c r="Y967" i="64"/>
  <c r="Z967" i="64"/>
  <c r="AA967" i="64"/>
  <c r="AB967" i="64"/>
  <c r="AC967" i="64"/>
  <c r="AD967" i="64"/>
  <c r="AE967" i="64"/>
  <c r="AF967" i="64"/>
  <c r="AG967" i="64"/>
  <c r="AH967" i="64"/>
  <c r="AI967" i="64"/>
  <c r="AJ967" i="64"/>
  <c r="AK967" i="64"/>
  <c r="AL967" i="64"/>
  <c r="AM967" i="64"/>
  <c r="AN967" i="64"/>
  <c r="AO967" i="64"/>
  <c r="AP967" i="64"/>
  <c r="AQ967" i="64"/>
  <c r="AR967" i="64"/>
  <c r="AS967" i="64"/>
  <c r="AT967" i="64"/>
  <c r="AU967" i="64"/>
  <c r="AV967" i="64"/>
  <c r="AW967" i="64"/>
  <c r="AX967" i="64"/>
  <c r="AY967" i="64"/>
  <c r="AZ967" i="64"/>
  <c r="BA967" i="64"/>
  <c r="BB967" i="64"/>
  <c r="BC967" i="64"/>
  <c r="BD967" i="64"/>
  <c r="BE967" i="64"/>
  <c r="BF967" i="64"/>
  <c r="BG967" i="64"/>
  <c r="BH967" i="64"/>
  <c r="BI967" i="64"/>
  <c r="BJ967" i="64"/>
  <c r="BK967" i="64"/>
  <c r="BL967" i="64"/>
  <c r="BM967" i="64"/>
  <c r="BN967" i="64"/>
  <c r="BO967" i="64"/>
  <c r="BP967" i="64"/>
  <c r="BQ967" i="64"/>
  <c r="BR967" i="64"/>
  <c r="BS967" i="64"/>
  <c r="BT967" i="64"/>
  <c r="BU967" i="64"/>
  <c r="BV967" i="64"/>
  <c r="BW967" i="64"/>
  <c r="BX967" i="64"/>
  <c r="BY967" i="64"/>
  <c r="BZ967" i="64"/>
  <c r="CA967" i="64"/>
  <c r="CB967" i="64"/>
  <c r="CC967" i="64"/>
  <c r="CD967" i="64"/>
  <c r="CE967" i="64"/>
  <c r="CF967" i="64"/>
  <c r="CG967" i="64"/>
  <c r="CH967" i="64"/>
  <c r="CI967" i="64"/>
  <c r="CJ967" i="64"/>
  <c r="CK967" i="64"/>
  <c r="CL967" i="64"/>
  <c r="K970" i="64"/>
  <c r="L970" i="64"/>
  <c r="M970" i="64"/>
  <c r="N970" i="64"/>
  <c r="O970" i="64"/>
  <c r="P970" i="64"/>
  <c r="S970" i="64"/>
  <c r="T970" i="64"/>
  <c r="U970" i="64"/>
  <c r="V970" i="64"/>
  <c r="W970" i="64"/>
  <c r="X970" i="64"/>
  <c r="Y970" i="64"/>
  <c r="Z970" i="64"/>
  <c r="AA970" i="64"/>
  <c r="AB970" i="64"/>
  <c r="AC970" i="64"/>
  <c r="AD970" i="64"/>
  <c r="AE970" i="64"/>
  <c r="AF970" i="64"/>
  <c r="AG970" i="64"/>
  <c r="AH970" i="64"/>
  <c r="AI970" i="64"/>
  <c r="AJ970" i="64"/>
  <c r="AK970" i="64"/>
  <c r="AL970" i="64"/>
  <c r="AM970" i="64"/>
  <c r="AN970" i="64"/>
  <c r="AO970" i="64"/>
  <c r="AP970" i="64"/>
  <c r="AQ970" i="64"/>
  <c r="AR970" i="64"/>
  <c r="AS970" i="64"/>
  <c r="AT970" i="64"/>
  <c r="AU970" i="64"/>
  <c r="AV970" i="64"/>
  <c r="AW970" i="64"/>
  <c r="AX970" i="64"/>
  <c r="AY970" i="64"/>
  <c r="AZ970" i="64"/>
  <c r="BA970" i="64"/>
  <c r="BB970" i="64"/>
  <c r="BC970" i="64"/>
  <c r="BD970" i="64"/>
  <c r="BE970" i="64"/>
  <c r="BF970" i="64"/>
  <c r="BG970" i="64"/>
  <c r="BH970" i="64"/>
  <c r="BI970" i="64"/>
  <c r="BJ970" i="64"/>
  <c r="BK970" i="64"/>
  <c r="BL970" i="64"/>
  <c r="BM970" i="64"/>
  <c r="BN970" i="64"/>
  <c r="BO970" i="64"/>
  <c r="BP970" i="64"/>
  <c r="BQ970" i="64"/>
  <c r="BR970" i="64"/>
  <c r="BS970" i="64"/>
  <c r="BT970" i="64"/>
  <c r="BU970" i="64"/>
  <c r="BV970" i="64"/>
  <c r="BW970" i="64"/>
  <c r="BX970" i="64"/>
  <c r="BY970" i="64"/>
  <c r="BZ970" i="64"/>
  <c r="CA970" i="64"/>
  <c r="CB970" i="64"/>
  <c r="CC970" i="64"/>
  <c r="CD970" i="64"/>
  <c r="CE970" i="64"/>
  <c r="CF970" i="64"/>
  <c r="CG970" i="64"/>
  <c r="CH970" i="64"/>
  <c r="CI970" i="64"/>
  <c r="CJ970" i="64"/>
  <c r="CK970" i="64"/>
  <c r="CL970" i="64"/>
  <c r="K973" i="64"/>
  <c r="L973" i="64"/>
  <c r="M973" i="64"/>
  <c r="N973" i="64"/>
  <c r="O973" i="64"/>
  <c r="P973" i="64"/>
  <c r="S973" i="64"/>
  <c r="T973" i="64"/>
  <c r="U973" i="64"/>
  <c r="V973" i="64"/>
  <c r="W973" i="64"/>
  <c r="X973" i="64"/>
  <c r="Y973" i="64"/>
  <c r="Z973" i="64"/>
  <c r="AA973" i="64"/>
  <c r="AB973" i="64"/>
  <c r="AC973" i="64"/>
  <c r="AD973" i="64"/>
  <c r="AE973" i="64"/>
  <c r="AF973" i="64"/>
  <c r="AG973" i="64"/>
  <c r="AH973" i="64"/>
  <c r="AI973" i="64"/>
  <c r="AJ973" i="64"/>
  <c r="AK973" i="64"/>
  <c r="AL973" i="64"/>
  <c r="AM973" i="64"/>
  <c r="AN973" i="64"/>
  <c r="AO973" i="64"/>
  <c r="AP973" i="64"/>
  <c r="AQ973" i="64"/>
  <c r="AR973" i="64"/>
  <c r="AS973" i="64"/>
  <c r="AT973" i="64"/>
  <c r="AU973" i="64"/>
  <c r="AV973" i="64"/>
  <c r="AW973" i="64"/>
  <c r="AX973" i="64"/>
  <c r="AY973" i="64"/>
  <c r="AZ973" i="64"/>
  <c r="BA973" i="64"/>
  <c r="BB973" i="64"/>
  <c r="BC973" i="64"/>
  <c r="BD973" i="64"/>
  <c r="BE973" i="64"/>
  <c r="BF973" i="64"/>
  <c r="BG973" i="64"/>
  <c r="BH973" i="64"/>
  <c r="BI973" i="64"/>
  <c r="BJ973" i="64"/>
  <c r="BK973" i="64"/>
  <c r="BL973" i="64"/>
  <c r="BM973" i="64"/>
  <c r="BN973" i="64"/>
  <c r="BO973" i="64"/>
  <c r="BP973" i="64"/>
  <c r="BQ973" i="64"/>
  <c r="BR973" i="64"/>
  <c r="BS973" i="64"/>
  <c r="BT973" i="64"/>
  <c r="BU973" i="64"/>
  <c r="BV973" i="64"/>
  <c r="BW973" i="64"/>
  <c r="BX973" i="64"/>
  <c r="BY973" i="64"/>
  <c r="BZ973" i="64"/>
  <c r="CA973" i="64"/>
  <c r="CB973" i="64"/>
  <c r="CC973" i="64"/>
  <c r="CD973" i="64"/>
  <c r="CE973" i="64"/>
  <c r="CF973" i="64"/>
  <c r="CG973" i="64"/>
  <c r="CH973" i="64"/>
  <c r="CI973" i="64"/>
  <c r="CJ973" i="64"/>
  <c r="CK973" i="64"/>
  <c r="CL973" i="64"/>
  <c r="K974" i="64"/>
  <c r="L974" i="64"/>
  <c r="M974" i="64"/>
  <c r="N974" i="64"/>
  <c r="O974" i="64"/>
  <c r="P974" i="64"/>
  <c r="S974"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K1138" i="64"/>
  <c r="L1138" i="64"/>
  <c r="M1138" i="64"/>
  <c r="N1138" i="64"/>
  <c r="O1138" i="64"/>
  <c r="P1138" i="64"/>
  <c r="S1138"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K1142" i="64"/>
  <c r="L1142" i="64"/>
  <c r="M1142" i="64"/>
  <c r="N1142" i="64"/>
  <c r="O1142" i="64"/>
  <c r="P1142" i="64"/>
  <c r="S1142" i="64"/>
  <c r="T1142" i="64"/>
  <c r="U1142" i="64"/>
  <c r="V1142" i="64"/>
  <c r="W1142" i="64"/>
  <c r="X1142" i="64"/>
  <c r="Y1142" i="64"/>
  <c r="Z1142" i="64"/>
  <c r="AA1142" i="64"/>
  <c r="AB1142" i="64"/>
  <c r="AC1142" i="64"/>
  <c r="AD1142" i="64"/>
  <c r="AE1142" i="64"/>
  <c r="AF1142" i="64"/>
  <c r="AG1142" i="64"/>
  <c r="AH1142" i="64"/>
  <c r="AI1142" i="64"/>
  <c r="AJ1142" i="64"/>
  <c r="AK1142" i="64"/>
  <c r="AL1142" i="64"/>
  <c r="AM1142" i="64"/>
  <c r="AN1142" i="64"/>
  <c r="AO1142" i="64"/>
  <c r="AP1142" i="64"/>
  <c r="AQ1142" i="64"/>
  <c r="AR1142" i="64"/>
  <c r="AS1142" i="64"/>
  <c r="AT1142" i="64"/>
  <c r="AU1142" i="64"/>
  <c r="AV1142" i="64"/>
  <c r="AW1142" i="64"/>
  <c r="AX1142" i="64"/>
  <c r="AY1142" i="64"/>
  <c r="AZ1142" i="64"/>
  <c r="BA1142" i="64"/>
  <c r="BB1142" i="64"/>
  <c r="BC1142" i="64"/>
  <c r="BD1142" i="64"/>
  <c r="BE1142" i="64"/>
  <c r="BF1142" i="64"/>
  <c r="BG1142" i="64"/>
  <c r="BH1142" i="64"/>
  <c r="BI1142" i="64"/>
  <c r="BJ1142" i="64"/>
  <c r="BK1142" i="64"/>
  <c r="BL1142" i="64"/>
  <c r="BM1142" i="64"/>
  <c r="BN1142" i="64"/>
  <c r="BO1142" i="64"/>
  <c r="BP1142" i="64"/>
  <c r="BQ1142" i="64"/>
  <c r="BR1142" i="64"/>
  <c r="BS1142" i="64"/>
  <c r="BT1142" i="64"/>
  <c r="BU1142" i="64"/>
  <c r="BV1142" i="64"/>
  <c r="BW1142" i="64"/>
  <c r="BX1142" i="64"/>
  <c r="BY1142" i="64"/>
  <c r="BZ1142" i="64"/>
  <c r="CA1142" i="64"/>
  <c r="CB1142" i="64"/>
  <c r="CC1142" i="64"/>
  <c r="CD1142" i="64"/>
  <c r="CE1142" i="64"/>
  <c r="CF1142" i="64"/>
  <c r="CG1142" i="64"/>
  <c r="CH1142" i="64"/>
  <c r="CI1142" i="64"/>
  <c r="CJ1142" i="64"/>
  <c r="CK1142" i="64"/>
  <c r="CL1142" i="64"/>
  <c r="K1143" i="64"/>
  <c r="L1143" i="64"/>
  <c r="M1143" i="64"/>
  <c r="N1143" i="64"/>
  <c r="O1143" i="64"/>
  <c r="P1143" i="64"/>
  <c r="R1143" i="64"/>
  <c r="S1143" i="64"/>
  <c r="T1143" i="64"/>
  <c r="U1143" i="64"/>
  <c r="V1143" i="64"/>
  <c r="W1143" i="64"/>
  <c r="X1143" i="64"/>
  <c r="Y1143" i="64"/>
  <c r="Z1143" i="64"/>
  <c r="AA1143" i="64"/>
  <c r="AB1143" i="64"/>
  <c r="AC1143" i="64"/>
  <c r="AD1143" i="64"/>
  <c r="AE1143" i="64"/>
  <c r="AF1143" i="64"/>
  <c r="AG1143" i="64"/>
  <c r="AH1143" i="64"/>
  <c r="AI1143" i="64"/>
  <c r="AJ1143" i="64"/>
  <c r="AK1143" i="64"/>
  <c r="AL1143" i="64"/>
  <c r="AM1143" i="64"/>
  <c r="AN1143" i="64"/>
  <c r="AO1143" i="64"/>
  <c r="AP1143" i="64"/>
  <c r="AQ1143" i="64"/>
  <c r="AR1143" i="64"/>
  <c r="AS1143" i="64"/>
  <c r="AT1143" i="64"/>
  <c r="AU1143" i="64"/>
  <c r="AV1143" i="64"/>
  <c r="AW1143" i="64"/>
  <c r="AX1143" i="64"/>
  <c r="AY1143" i="64"/>
  <c r="AZ1143" i="64"/>
  <c r="BA1143" i="64"/>
  <c r="BB1143" i="64"/>
  <c r="BC1143" i="64"/>
  <c r="BD1143" i="64"/>
  <c r="BE1143" i="64"/>
  <c r="BF1143" i="64"/>
  <c r="BG1143" i="64"/>
  <c r="BH1143" i="64"/>
  <c r="BI1143" i="64"/>
  <c r="BJ1143" i="64"/>
  <c r="BK1143" i="64"/>
  <c r="BL1143" i="64"/>
  <c r="BM1143" i="64"/>
  <c r="BN1143" i="64"/>
  <c r="BO1143" i="64"/>
  <c r="BP1143" i="64"/>
  <c r="BQ1143" i="64"/>
  <c r="BR1143" i="64"/>
  <c r="BS1143" i="64"/>
  <c r="BT1143" i="64"/>
  <c r="BU1143" i="64"/>
  <c r="BV1143" i="64"/>
  <c r="BW1143" i="64"/>
  <c r="BX1143" i="64"/>
  <c r="BY1143" i="64"/>
  <c r="BZ1143" i="64"/>
  <c r="CA1143" i="64"/>
  <c r="CB1143" i="64"/>
  <c r="CC1143" i="64"/>
  <c r="CD1143" i="64"/>
  <c r="CE1143" i="64"/>
  <c r="CF1143" i="64"/>
  <c r="CG1143" i="64"/>
  <c r="CH1143" i="64"/>
  <c r="CI1143" i="64"/>
  <c r="CJ1143" i="64"/>
  <c r="CK1143" i="64"/>
  <c r="CL1143" i="64"/>
  <c r="K1145" i="64"/>
  <c r="L1145" i="64"/>
  <c r="M1145" i="64"/>
  <c r="N1145" i="64"/>
  <c r="O1145" i="64"/>
  <c r="P1145" i="64"/>
  <c r="S1145" i="64"/>
  <c r="T1145" i="64"/>
  <c r="U1145" i="64"/>
  <c r="V1145" i="64"/>
  <c r="W1145" i="64"/>
  <c r="X1145" i="64"/>
  <c r="Y1145" i="64"/>
  <c r="Z1145" i="64"/>
  <c r="AA1145" i="64"/>
  <c r="AB1145" i="64"/>
  <c r="AC1145" i="64"/>
  <c r="AD1145" i="64"/>
  <c r="AE1145" i="64"/>
  <c r="AF1145" i="64"/>
  <c r="AG1145" i="64"/>
  <c r="AH1145" i="64"/>
  <c r="AI1145" i="64"/>
  <c r="AJ1145" i="64"/>
  <c r="AK1145" i="64"/>
  <c r="AL1145" i="64"/>
  <c r="AM1145" i="64"/>
  <c r="AN1145" i="64"/>
  <c r="AO1145" i="64"/>
  <c r="AP1145" i="64"/>
  <c r="AQ1145" i="64"/>
  <c r="AR1145" i="64"/>
  <c r="AS1145" i="64"/>
  <c r="AT1145" i="64"/>
  <c r="AU1145" i="64"/>
  <c r="AV1145" i="64"/>
  <c r="AW1145" i="64"/>
  <c r="AX1145" i="64"/>
  <c r="AY1145" i="64"/>
  <c r="AZ1145" i="64"/>
  <c r="BA1145" i="64"/>
  <c r="BB1145" i="64"/>
  <c r="BC1145" i="64"/>
  <c r="BD1145" i="64"/>
  <c r="BE1145" i="64"/>
  <c r="BF1145" i="64"/>
  <c r="BG1145" i="64"/>
  <c r="BH1145" i="64"/>
  <c r="BI1145" i="64"/>
  <c r="BJ1145" i="64"/>
  <c r="BK1145" i="64"/>
  <c r="BL1145" i="64"/>
  <c r="BM1145" i="64"/>
  <c r="BN1145" i="64"/>
  <c r="BO1145" i="64"/>
  <c r="BP1145" i="64"/>
  <c r="BQ1145" i="64"/>
  <c r="BR1145" i="64"/>
  <c r="BS1145" i="64"/>
  <c r="BT1145" i="64"/>
  <c r="BU1145" i="64"/>
  <c r="BV1145" i="64"/>
  <c r="BW1145" i="64"/>
  <c r="BX1145" i="64"/>
  <c r="BY1145" i="64"/>
  <c r="BZ1145" i="64"/>
  <c r="CA1145" i="64"/>
  <c r="CB1145" i="64"/>
  <c r="CC1145" i="64"/>
  <c r="CD1145" i="64"/>
  <c r="CE1145" i="64"/>
  <c r="CF1145" i="64"/>
  <c r="CG1145" i="64"/>
  <c r="CH1145" i="64"/>
  <c r="CI1145" i="64"/>
  <c r="CJ1145" i="64"/>
  <c r="CK1145" i="64"/>
  <c r="CL1145" i="64"/>
  <c r="K1150" i="64"/>
  <c r="L1150" i="64"/>
  <c r="M1150" i="64"/>
  <c r="N1150" i="64"/>
  <c r="O1150" i="64"/>
  <c r="P1150" i="64"/>
  <c r="S1150" i="64"/>
  <c r="T1150" i="64"/>
  <c r="U1150" i="64"/>
  <c r="V1150" i="64"/>
  <c r="W1150" i="64"/>
  <c r="X1150" i="64"/>
  <c r="Y1150" i="64"/>
  <c r="Z1150" i="64"/>
  <c r="AA1150" i="64"/>
  <c r="AB1150" i="64"/>
  <c r="AC1150" i="64"/>
  <c r="AD1150" i="64"/>
  <c r="AE1150" i="64"/>
  <c r="AF1150" i="64"/>
  <c r="AG1150" i="64"/>
  <c r="AH1150" i="64"/>
  <c r="AI1150" i="64"/>
  <c r="AJ1150" i="64"/>
  <c r="AK1150" i="64"/>
  <c r="AL1150" i="64"/>
  <c r="AM1150" i="64"/>
  <c r="AN1150" i="64"/>
  <c r="AO1150" i="64"/>
  <c r="AP1150" i="64"/>
  <c r="AQ1150" i="64"/>
  <c r="AR1150" i="64"/>
  <c r="AS1150" i="64"/>
  <c r="AT1150" i="64"/>
  <c r="AU1150" i="64"/>
  <c r="AV1150" i="64"/>
  <c r="AW1150" i="64"/>
  <c r="AX1150" i="64"/>
  <c r="AY1150" i="64"/>
  <c r="AZ1150" i="64"/>
  <c r="BA1150" i="64"/>
  <c r="BB1150" i="64"/>
  <c r="BC1150" i="64"/>
  <c r="BD1150" i="64"/>
  <c r="BE1150" i="64"/>
  <c r="BF1150" i="64"/>
  <c r="BG1150" i="64"/>
  <c r="BH1150" i="64"/>
  <c r="BI1150" i="64"/>
  <c r="BJ1150" i="64"/>
  <c r="BK1150" i="64"/>
  <c r="BL1150" i="64"/>
  <c r="BM1150" i="64"/>
  <c r="BN1150" i="64"/>
  <c r="BO1150" i="64"/>
  <c r="BP1150" i="64"/>
  <c r="BQ1150" i="64"/>
  <c r="BR1150" i="64"/>
  <c r="BS1150" i="64"/>
  <c r="BT1150" i="64"/>
  <c r="BU1150" i="64"/>
  <c r="BV1150" i="64"/>
  <c r="BW1150" i="64"/>
  <c r="BX1150" i="64"/>
  <c r="BY1150" i="64"/>
  <c r="BZ1150" i="64"/>
  <c r="CA1150" i="64"/>
  <c r="CB1150" i="64"/>
  <c r="CC1150" i="64"/>
  <c r="CD1150" i="64"/>
  <c r="CE1150" i="64"/>
  <c r="CF1150" i="64"/>
  <c r="CG1150" i="64"/>
  <c r="CH1150" i="64"/>
  <c r="CI1150" i="64"/>
  <c r="CJ1150" i="64"/>
  <c r="CK1150" i="64"/>
  <c r="CL1150" i="64"/>
  <c r="L1181" i="64"/>
  <c r="M1181" i="64"/>
  <c r="N1181" i="64"/>
  <c r="O1181" i="64"/>
  <c r="P1181" i="64"/>
  <c r="S1181" i="64"/>
  <c r="T1181" i="64"/>
  <c r="U1181" i="64"/>
  <c r="V1181" i="64"/>
  <c r="W1181" i="64"/>
  <c r="X1181" i="64"/>
  <c r="Y1181" i="64"/>
  <c r="Z1181" i="64"/>
  <c r="AA1181" i="64"/>
  <c r="AB1181" i="64"/>
  <c r="AC1181" i="64"/>
  <c r="AD1181" i="64"/>
  <c r="AE1181" i="64"/>
  <c r="AF1181" i="64"/>
  <c r="AG1181" i="64"/>
  <c r="AH1181" i="64"/>
  <c r="AI1181" i="64"/>
  <c r="AJ1181" i="64"/>
  <c r="AK1181" i="64"/>
  <c r="AL1181" i="64"/>
  <c r="AM1181" i="64"/>
  <c r="AN1181" i="64"/>
  <c r="AO1181" i="64"/>
  <c r="AP1181" i="64"/>
  <c r="AQ1181" i="64"/>
  <c r="AR1181" i="64"/>
  <c r="AS1181" i="64"/>
  <c r="AT1181" i="64"/>
  <c r="AU1181" i="64"/>
  <c r="AV1181" i="64"/>
  <c r="AW1181" i="64"/>
  <c r="AX1181" i="64"/>
  <c r="AY1181" i="64"/>
  <c r="AZ1181" i="64"/>
  <c r="BA1181" i="64"/>
  <c r="BB1181" i="64"/>
  <c r="BC1181" i="64"/>
  <c r="BD1181" i="64"/>
  <c r="BE1181" i="64"/>
  <c r="BF1181" i="64"/>
  <c r="BG1181" i="64"/>
  <c r="BH1181" i="64"/>
  <c r="BI1181" i="64"/>
  <c r="BJ1181" i="64"/>
  <c r="BK1181" i="64"/>
  <c r="BL1181" i="64"/>
  <c r="BM1181" i="64"/>
  <c r="BN1181" i="64"/>
  <c r="BO1181" i="64"/>
  <c r="BP1181" i="64"/>
  <c r="BQ1181" i="64"/>
  <c r="BR1181" i="64"/>
  <c r="BS1181" i="64"/>
  <c r="BT1181" i="64"/>
  <c r="BU1181" i="64"/>
  <c r="BV1181" i="64"/>
  <c r="BW1181" i="64"/>
  <c r="BX1181" i="64"/>
  <c r="BY1181" i="64"/>
  <c r="BZ1181" i="64"/>
  <c r="CA1181" i="64"/>
  <c r="CB1181" i="64"/>
  <c r="CC1181" i="64"/>
  <c r="CD1181" i="64"/>
  <c r="CE1181" i="64"/>
  <c r="CF1181" i="64"/>
  <c r="CG1181" i="64"/>
  <c r="CH1181" i="64"/>
  <c r="CI1181" i="64"/>
  <c r="CJ1181" i="64"/>
  <c r="CK1181" i="64"/>
  <c r="CL1181" i="64"/>
  <c r="K1185" i="64"/>
  <c r="L1185" i="64"/>
  <c r="M1185" i="64"/>
  <c r="N1185" i="64"/>
  <c r="O1185" i="64"/>
  <c r="P1185" i="64"/>
  <c r="R1185" i="64"/>
  <c r="S1185" i="64"/>
  <c r="T1185" i="64"/>
  <c r="U1185" i="64"/>
  <c r="V1185" i="64"/>
  <c r="W1185" i="64"/>
  <c r="X1185" i="64"/>
  <c r="Y1185" i="64"/>
  <c r="Z1185" i="64"/>
  <c r="AA1185" i="64"/>
  <c r="AB1185" i="64"/>
  <c r="AC1185" i="64"/>
  <c r="AD1185" i="64"/>
  <c r="AE1185" i="64"/>
  <c r="AF1185" i="64"/>
  <c r="AG1185" i="64"/>
  <c r="AH1185" i="64"/>
  <c r="AI1185" i="64"/>
  <c r="AJ1185" i="64"/>
  <c r="AK1185" i="64"/>
  <c r="AL1185" i="64"/>
  <c r="AM1185" i="64"/>
  <c r="AN1185" i="64"/>
  <c r="AO1185" i="64"/>
  <c r="AP1185" i="64"/>
  <c r="AQ1185" i="64"/>
  <c r="AR1185" i="64"/>
  <c r="AS1185" i="64"/>
  <c r="AT1185" i="64"/>
  <c r="AU1185" i="64"/>
  <c r="AV1185" i="64"/>
  <c r="AW1185" i="64"/>
  <c r="AX1185" i="64"/>
  <c r="AY1185" i="64"/>
  <c r="AZ1185" i="64"/>
  <c r="BA1185" i="64"/>
  <c r="BB1185" i="64"/>
  <c r="BC1185" i="64"/>
  <c r="BD1185" i="64"/>
  <c r="BE1185" i="64"/>
  <c r="BF1185" i="64"/>
  <c r="BG1185" i="64"/>
  <c r="BH1185" i="64"/>
  <c r="BI1185" i="64"/>
  <c r="BJ1185" i="64"/>
  <c r="BK1185" i="64"/>
  <c r="BL1185" i="64"/>
  <c r="BM1185" i="64"/>
  <c r="BN1185" i="64"/>
  <c r="BO1185" i="64"/>
  <c r="BP1185" i="64"/>
  <c r="BQ1185" i="64"/>
  <c r="BR1185" i="64"/>
  <c r="BS1185" i="64"/>
  <c r="BT1185" i="64"/>
  <c r="BU1185" i="64"/>
  <c r="BV1185" i="64"/>
  <c r="BW1185" i="64"/>
  <c r="BX1185" i="64"/>
  <c r="BY1185" i="64"/>
  <c r="BZ1185" i="64"/>
  <c r="CA1185" i="64"/>
  <c r="CB1185" i="64"/>
  <c r="CC1185" i="64"/>
  <c r="CD1185" i="64"/>
  <c r="CE1185" i="64"/>
  <c r="CF1185" i="64"/>
  <c r="CG1185" i="64"/>
  <c r="CH1185" i="64"/>
  <c r="CI1185" i="64"/>
  <c r="CJ1185" i="64"/>
  <c r="CK1185" i="64"/>
  <c r="CL1185" i="64"/>
  <c r="K1187" i="64"/>
  <c r="L1187" i="64"/>
  <c r="M1187" i="64"/>
  <c r="N1187" i="64"/>
  <c r="O1187" i="64"/>
  <c r="P1187" i="64"/>
  <c r="S1187" i="64"/>
  <c r="T1187" i="64"/>
  <c r="U1187" i="64"/>
  <c r="V1187" i="64"/>
  <c r="W1187" i="64"/>
  <c r="X1187" i="64"/>
  <c r="Y1187" i="64"/>
  <c r="Z1187" i="64"/>
  <c r="AA1187" i="64"/>
  <c r="AB1187" i="64"/>
  <c r="AC1187" i="64"/>
  <c r="AD1187" i="64"/>
  <c r="AE1187" i="64"/>
  <c r="AF1187" i="64"/>
  <c r="AG1187" i="64"/>
  <c r="AH1187" i="64"/>
  <c r="AI1187" i="64"/>
  <c r="AJ1187" i="64"/>
  <c r="AK1187" i="64"/>
  <c r="AL1187" i="64"/>
  <c r="AM1187" i="64"/>
  <c r="AN1187" i="64"/>
  <c r="AO1187" i="64"/>
  <c r="AP1187" i="64"/>
  <c r="AQ1187" i="64"/>
  <c r="AR1187" i="64"/>
  <c r="AS1187" i="64"/>
  <c r="AT1187" i="64"/>
  <c r="AU1187" i="64"/>
  <c r="AV1187" i="64"/>
  <c r="AW1187" i="64"/>
  <c r="AX1187" i="64"/>
  <c r="AY1187" i="64"/>
  <c r="AZ1187" i="64"/>
  <c r="BA1187" i="64"/>
  <c r="BB1187" i="64"/>
  <c r="BC1187" i="64"/>
  <c r="BD1187" i="64"/>
  <c r="BE1187" i="64"/>
  <c r="BF1187" i="64"/>
  <c r="BG1187" i="64"/>
  <c r="BH1187" i="64"/>
  <c r="BI1187" i="64"/>
  <c r="BJ1187" i="64"/>
  <c r="BK1187" i="64"/>
  <c r="BL1187" i="64"/>
  <c r="BM1187" i="64"/>
  <c r="BN1187" i="64"/>
  <c r="BO1187" i="64"/>
  <c r="BP1187" i="64"/>
  <c r="BQ1187" i="64"/>
  <c r="BR1187" i="64"/>
  <c r="BS1187" i="64"/>
  <c r="BT1187" i="64"/>
  <c r="BU1187" i="64"/>
  <c r="BV1187" i="64"/>
  <c r="BW1187" i="64"/>
  <c r="BX1187" i="64"/>
  <c r="BY1187" i="64"/>
  <c r="BZ1187" i="64"/>
  <c r="CA1187" i="64"/>
  <c r="CB1187" i="64"/>
  <c r="CC1187" i="64"/>
  <c r="CD1187" i="64"/>
  <c r="CE1187" i="64"/>
  <c r="CF1187" i="64"/>
  <c r="CG1187" i="64"/>
  <c r="CH1187" i="64"/>
  <c r="CI1187" i="64"/>
  <c r="CJ1187" i="64"/>
  <c r="CK1187" i="64"/>
  <c r="CL1187" i="64"/>
  <c r="L1249" i="64"/>
  <c r="M1249" i="64"/>
  <c r="N1249" i="64"/>
  <c r="O1249" i="64"/>
  <c r="P1249" i="64"/>
  <c r="S1249" i="64"/>
  <c r="T1249" i="64"/>
  <c r="U1249" i="64"/>
  <c r="V1249" i="64"/>
  <c r="W1249" i="64"/>
  <c r="X1249" i="64"/>
  <c r="Y1249" i="64"/>
  <c r="Z1249" i="64"/>
  <c r="AA1249" i="64"/>
  <c r="AB1249" i="64"/>
  <c r="AC1249" i="64"/>
  <c r="AD1249" i="64"/>
  <c r="AE1249" i="64"/>
  <c r="AF1249" i="64"/>
  <c r="AG1249" i="64"/>
  <c r="AH1249" i="64"/>
  <c r="AI1249" i="64"/>
  <c r="AJ1249" i="64"/>
  <c r="AK1249" i="64"/>
  <c r="AL1249" i="64"/>
  <c r="AM1249" i="64"/>
  <c r="AN1249" i="64"/>
  <c r="AO1249" i="64"/>
  <c r="AP1249" i="64"/>
  <c r="AQ1249" i="64"/>
  <c r="AR1249" i="64"/>
  <c r="AS1249" i="64"/>
  <c r="AT1249" i="64"/>
  <c r="AU1249" i="64"/>
  <c r="AV1249" i="64"/>
  <c r="AW1249" i="64"/>
  <c r="AX1249" i="64"/>
  <c r="AY1249" i="64"/>
  <c r="AZ1249" i="64"/>
  <c r="BA1249" i="64"/>
  <c r="BB1249" i="64"/>
  <c r="BC1249" i="64"/>
  <c r="BD1249" i="64"/>
  <c r="BE1249" i="64"/>
  <c r="BF1249" i="64"/>
  <c r="BG1249" i="64"/>
  <c r="BH1249" i="64"/>
  <c r="BI1249" i="64"/>
  <c r="BJ1249" i="64"/>
  <c r="BK1249" i="64"/>
  <c r="BL1249" i="64"/>
  <c r="BM1249" i="64"/>
  <c r="BN1249" i="64"/>
  <c r="BO1249" i="64"/>
  <c r="BP1249" i="64"/>
  <c r="BQ1249" i="64"/>
  <c r="BR1249" i="64"/>
  <c r="BS1249" i="64"/>
  <c r="BT1249" i="64"/>
  <c r="BU1249" i="64"/>
  <c r="BV1249" i="64"/>
  <c r="BW1249" i="64"/>
  <c r="BX1249" i="64"/>
  <c r="BY1249" i="64"/>
  <c r="BZ1249" i="64"/>
  <c r="CA1249" i="64"/>
  <c r="CB1249" i="64"/>
  <c r="CC1249" i="64"/>
  <c r="CD1249" i="64"/>
  <c r="CE1249" i="64"/>
  <c r="CF1249" i="64"/>
  <c r="CG1249" i="64"/>
  <c r="CH1249" i="64"/>
  <c r="CI1249" i="64"/>
  <c r="CJ1249" i="64"/>
  <c r="CK1249" i="64"/>
  <c r="CL1249" i="64"/>
  <c r="K1253" i="64"/>
  <c r="L1253" i="64"/>
  <c r="M1253" i="64"/>
  <c r="N1253" i="64"/>
  <c r="O1253" i="64"/>
  <c r="P1253" i="64"/>
  <c r="R1253"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K1255" i="64"/>
  <c r="L1255" i="64"/>
  <c r="M1255" i="64"/>
  <c r="N1255" i="64"/>
  <c r="O1255" i="64"/>
  <c r="P1255" i="64"/>
  <c r="S1255" i="64"/>
  <c r="T1255" i="64"/>
  <c r="U1255" i="64"/>
  <c r="V1255" i="64"/>
  <c r="W1255" i="64"/>
  <c r="X1255" i="64"/>
  <c r="Y1255" i="64"/>
  <c r="Z1255" i="64"/>
  <c r="AA1255" i="64"/>
  <c r="AB1255" i="64"/>
  <c r="AC1255" i="64"/>
  <c r="AD1255" i="64"/>
  <c r="AE1255" i="64"/>
  <c r="AF1255" i="64"/>
  <c r="AG1255" i="64"/>
  <c r="AH1255" i="64"/>
  <c r="AI1255" i="64"/>
  <c r="AJ1255" i="64"/>
  <c r="AK1255" i="64"/>
  <c r="AL1255" i="64"/>
  <c r="AM1255" i="64"/>
  <c r="AN1255" i="64"/>
  <c r="AO1255" i="64"/>
  <c r="AP1255" i="64"/>
  <c r="AQ1255" i="64"/>
  <c r="AR1255" i="64"/>
  <c r="AS1255" i="64"/>
  <c r="AT1255" i="64"/>
  <c r="AU1255" i="64"/>
  <c r="AV1255" i="64"/>
  <c r="AW1255" i="64"/>
  <c r="AX1255" i="64"/>
  <c r="AY1255" i="64"/>
  <c r="AZ1255" i="64"/>
  <c r="BA1255" i="64"/>
  <c r="BB1255" i="64"/>
  <c r="BC1255" i="64"/>
  <c r="BD1255" i="64"/>
  <c r="BE1255" i="64"/>
  <c r="BF1255" i="64"/>
  <c r="BG1255" i="64"/>
  <c r="BH1255" i="64"/>
  <c r="BI1255" i="64"/>
  <c r="BJ1255" i="64"/>
  <c r="BK1255" i="64"/>
  <c r="BL1255" i="64"/>
  <c r="BM1255" i="64"/>
  <c r="BN1255" i="64"/>
  <c r="BO1255" i="64"/>
  <c r="BP1255" i="64"/>
  <c r="BQ1255" i="64"/>
  <c r="BR1255" i="64"/>
  <c r="BS1255" i="64"/>
  <c r="BT1255" i="64"/>
  <c r="BU1255" i="64"/>
  <c r="BV1255" i="64"/>
  <c r="BW1255" i="64"/>
  <c r="BX1255" i="64"/>
  <c r="BY1255" i="64"/>
  <c r="BZ1255" i="64"/>
  <c r="CA1255" i="64"/>
  <c r="CB1255" i="64"/>
  <c r="CC1255" i="64"/>
  <c r="CD1255" i="64"/>
  <c r="CE1255" i="64"/>
  <c r="CF1255" i="64"/>
  <c r="CG1255" i="64"/>
  <c r="CH1255" i="64"/>
  <c r="CI1255" i="64"/>
  <c r="CJ1255" i="64"/>
  <c r="CK1255" i="64"/>
  <c r="CL1255" i="64"/>
  <c r="K1888" i="64"/>
  <c r="L1888" i="64"/>
  <c r="M1888" i="64"/>
  <c r="N1888" i="64"/>
  <c r="O1888" i="64"/>
  <c r="P1888" i="64"/>
  <c r="S1888" i="64" a="1"/>
  <c r="S1888" i="64"/>
  <c r="T1888" i="64" a="1"/>
  <c r="T1888" i="64"/>
  <c r="U1888" i="64" a="1"/>
  <c r="U1888" i="64"/>
  <c r="V1888" i="64" a="1"/>
  <c r="V1888" i="64"/>
  <c r="W1888" i="64" a="1"/>
  <c r="W1888" i="64"/>
  <c r="X1888" i="64" a="1"/>
  <c r="X1888" i="64"/>
  <c r="Y1888" i="64" a="1"/>
  <c r="Y1888" i="64"/>
  <c r="Z1888" i="64" a="1"/>
  <c r="Z1888" i="64"/>
  <c r="AA1888" i="64" a="1"/>
  <c r="AA1888" i="64"/>
  <c r="AB1888" i="64" a="1"/>
  <c r="AB1888" i="64"/>
  <c r="AC1888" i="64" a="1"/>
  <c r="AC1888" i="64"/>
  <c r="AD1888" i="64" a="1"/>
  <c r="AD1888" i="64"/>
  <c r="AE1888" i="64" a="1"/>
  <c r="AE1888" i="64"/>
  <c r="AF1888" i="64" a="1"/>
  <c r="AF1888" i="64"/>
  <c r="AG1888" i="64" a="1"/>
  <c r="AG1888" i="64"/>
  <c r="AH1888" i="64" a="1"/>
  <c r="AH1888" i="64"/>
  <c r="AI1888" i="64" a="1"/>
  <c r="AI1888" i="64"/>
  <c r="AJ1888" i="64" a="1"/>
  <c r="AJ1888" i="64"/>
  <c r="AK1888" i="64" a="1"/>
  <c r="AK1888" i="64"/>
  <c r="AL1888" i="64" a="1"/>
  <c r="AL1888" i="64"/>
  <c r="AM1888" i="64" a="1"/>
  <c r="AM1888" i="64"/>
  <c r="AN1888" i="64" a="1"/>
  <c r="AN1888" i="64"/>
  <c r="AO1888" i="64" a="1"/>
  <c r="AO1888" i="64"/>
  <c r="AP1888" i="64" a="1"/>
  <c r="AP1888" i="64"/>
  <c r="AQ1888" i="64" a="1"/>
  <c r="AQ1888" i="64"/>
  <c r="AR1888" i="64" a="1"/>
  <c r="AR1888" i="64"/>
  <c r="AS1888" i="64" a="1"/>
  <c r="AS1888" i="64"/>
  <c r="AT1888" i="64" a="1"/>
  <c r="AT1888" i="64"/>
  <c r="AU1888" i="64" a="1"/>
  <c r="AU1888" i="64"/>
  <c r="AV1888" i="64" a="1"/>
  <c r="AV1888" i="64"/>
  <c r="AW1888" i="64" a="1"/>
  <c r="AW1888" i="64"/>
  <c r="AX1888" i="64" a="1"/>
  <c r="AX1888" i="64"/>
  <c r="AY1888" i="64" a="1"/>
  <c r="AY1888" i="64"/>
  <c r="AZ1888" i="64" a="1"/>
  <c r="AZ1888" i="64"/>
  <c r="BA1888" i="64" a="1"/>
  <c r="BA1888" i="64"/>
  <c r="BB1888" i="64" a="1"/>
  <c r="BB1888" i="64"/>
  <c r="BC1888" i="64" a="1"/>
  <c r="BC1888" i="64"/>
  <c r="BD1888" i="64" a="1"/>
  <c r="BD1888" i="64"/>
  <c r="BE1888" i="64" a="1"/>
  <c r="BE1888" i="64"/>
  <c r="BF1888" i="64" a="1"/>
  <c r="BF1888" i="64"/>
  <c r="BG1888" i="64" a="1"/>
  <c r="BG1888" i="64"/>
  <c r="BH1888" i="64" a="1"/>
  <c r="BH1888" i="64"/>
  <c r="BI1888" i="64" a="1"/>
  <c r="BI1888" i="64"/>
  <c r="BJ1888" i="64" a="1"/>
  <c r="BJ1888" i="64"/>
  <c r="BK1888" i="64" a="1"/>
  <c r="BK1888" i="64"/>
  <c r="BL1888" i="64" a="1"/>
  <c r="BL1888" i="64"/>
  <c r="BM1888" i="64" a="1"/>
  <c r="BM1888" i="64"/>
  <c r="BN1888" i="64" a="1"/>
  <c r="BN1888" i="64"/>
  <c r="BO1888" i="64" a="1"/>
  <c r="BO1888" i="64"/>
  <c r="BP1888" i="64" a="1"/>
  <c r="BP1888" i="64"/>
  <c r="BQ1888" i="64" a="1"/>
  <c r="BQ1888" i="64"/>
  <c r="BR1888" i="64" a="1"/>
  <c r="BR1888" i="64"/>
  <c r="BS1888" i="64" a="1"/>
  <c r="BS1888" i="64"/>
  <c r="BT1888" i="64" a="1"/>
  <c r="BT1888" i="64"/>
  <c r="BU1888" i="64" a="1"/>
  <c r="BU1888" i="64"/>
  <c r="BV1888" i="64" a="1"/>
  <c r="BV1888" i="64"/>
  <c r="BW1888" i="64" a="1"/>
  <c r="BW1888" i="64"/>
  <c r="BX1888" i="64" a="1"/>
  <c r="BX1888" i="64"/>
  <c r="BY1888" i="64" a="1"/>
  <c r="BY1888" i="64"/>
  <c r="BZ1888" i="64" a="1"/>
  <c r="BZ1888" i="64"/>
  <c r="CA1888" i="64" a="1"/>
  <c r="CA1888" i="64"/>
  <c r="CB1888" i="64" a="1"/>
  <c r="CB1888" i="64"/>
  <c r="CC1888" i="64" a="1"/>
  <c r="CC1888" i="64"/>
  <c r="CD1888" i="64" a="1"/>
  <c r="CD1888" i="64"/>
  <c r="CE1888" i="64" a="1"/>
  <c r="CE1888" i="64"/>
  <c r="CF1888" i="64" a="1"/>
  <c r="CF1888" i="64"/>
  <c r="CG1888" i="64" a="1"/>
  <c r="CG1888" i="64"/>
  <c r="CH1888" i="64" a="1"/>
  <c r="CH1888" i="64"/>
  <c r="CI1888" i="64" a="1"/>
  <c r="CI1888" i="64"/>
  <c r="CJ1888" i="64" a="1"/>
  <c r="CJ1888" i="64"/>
  <c r="CK1888" i="64" a="1"/>
  <c r="CK1888" i="64"/>
  <c r="CL1888" i="64" a="1"/>
  <c r="CL1888" i="64"/>
  <c r="K1894" i="64"/>
  <c r="L1894" i="64"/>
  <c r="M1894" i="64"/>
  <c r="N1894" i="64"/>
  <c r="O1894" i="64"/>
  <c r="P1894" i="64"/>
  <c r="S1894" i="64"/>
  <c r="T1894" i="64"/>
  <c r="U1894" i="64"/>
  <c r="V1894" i="64"/>
  <c r="W1894" i="64"/>
  <c r="X1894" i="64"/>
  <c r="Y1894" i="64"/>
  <c r="Z1894" i="64"/>
  <c r="AA1894" i="64"/>
  <c r="AB1894" i="64"/>
  <c r="AC1894" i="64"/>
  <c r="AD1894" i="64"/>
  <c r="AE1894" i="64"/>
  <c r="AF1894" i="64"/>
  <c r="AG1894" i="64"/>
  <c r="AH1894" i="64"/>
  <c r="AI1894" i="64"/>
  <c r="AJ1894" i="64"/>
  <c r="AK1894" i="64"/>
  <c r="AL1894" i="64"/>
  <c r="AM1894" i="64"/>
  <c r="AN1894" i="64"/>
  <c r="AO1894" i="64"/>
  <c r="AP1894" i="64"/>
  <c r="AQ1894" i="64"/>
  <c r="AR1894" i="64"/>
  <c r="AS1894" i="64"/>
  <c r="AT1894" i="64"/>
  <c r="AU1894" i="64"/>
  <c r="AV1894" i="64"/>
  <c r="AW1894" i="64"/>
  <c r="AX1894" i="64"/>
  <c r="AY1894" i="64"/>
  <c r="AZ1894" i="64"/>
  <c r="BA1894" i="64"/>
  <c r="BB1894" i="64"/>
  <c r="BC1894" i="64"/>
  <c r="BD1894" i="64"/>
  <c r="BE1894" i="64"/>
  <c r="BF1894" i="64"/>
  <c r="BG1894" i="64"/>
  <c r="BH1894" i="64"/>
  <c r="BI1894" i="64"/>
  <c r="BJ1894" i="64"/>
  <c r="BK1894" i="64"/>
  <c r="BL1894" i="64"/>
  <c r="BM1894" i="64"/>
  <c r="BN1894" i="64"/>
  <c r="BO1894" i="64"/>
  <c r="BP1894" i="64"/>
  <c r="BQ1894" i="64"/>
  <c r="BR1894" i="64"/>
  <c r="BS1894" i="64"/>
  <c r="BT1894" i="64"/>
  <c r="BU1894" i="64"/>
  <c r="BV1894" i="64"/>
  <c r="BW1894" i="64"/>
  <c r="BX1894" i="64"/>
  <c r="BY1894" i="64"/>
  <c r="BZ1894" i="64"/>
  <c r="CA1894" i="64"/>
  <c r="CB1894" i="64"/>
  <c r="CC1894" i="64"/>
  <c r="CD1894" i="64"/>
  <c r="CE1894" i="64"/>
  <c r="CF1894" i="64"/>
  <c r="CG1894" i="64"/>
  <c r="CH1894" i="64"/>
  <c r="CI1894" i="64"/>
  <c r="CJ1894" i="64"/>
  <c r="CK1894" i="64"/>
  <c r="CL1894" i="64"/>
  <c r="J1895" i="64"/>
  <c r="K1895" i="64"/>
  <c r="L1895" i="64"/>
  <c r="M1895" i="64"/>
  <c r="N1895" i="64"/>
  <c r="O1895" i="64"/>
  <c r="P1895" i="64"/>
  <c r="R1895" i="64"/>
  <c r="S1895" i="64"/>
  <c r="T1895" i="64"/>
  <c r="U1895" i="64"/>
  <c r="V1895" i="64"/>
  <c r="W1895" i="64"/>
  <c r="X1895" i="64"/>
  <c r="Y1895" i="64"/>
  <c r="Z1895" i="64"/>
  <c r="AA1895" i="64"/>
  <c r="AB1895" i="64"/>
  <c r="AC1895" i="64"/>
  <c r="AD1895" i="64"/>
  <c r="AE1895" i="64"/>
  <c r="AF1895" i="64"/>
  <c r="AG1895" i="64"/>
  <c r="AH1895" i="64"/>
  <c r="AI1895" i="64"/>
  <c r="AJ1895" i="64"/>
  <c r="AK1895" i="64"/>
  <c r="AL1895" i="64"/>
  <c r="AM1895" i="64"/>
  <c r="AN1895" i="64"/>
  <c r="AO1895" i="64"/>
  <c r="AP1895" i="64"/>
  <c r="AQ1895" i="64"/>
  <c r="AR1895" i="64"/>
  <c r="AS1895" i="64"/>
  <c r="AT1895" i="64"/>
  <c r="AU1895" i="64"/>
  <c r="AV1895" i="64"/>
  <c r="AW1895" i="64"/>
  <c r="AX1895" i="64"/>
  <c r="AY1895" i="64"/>
  <c r="AZ1895" i="64"/>
  <c r="BA1895" i="64"/>
  <c r="BB1895" i="64"/>
  <c r="BC1895" i="64"/>
  <c r="BD1895" i="64"/>
  <c r="BE1895" i="64"/>
  <c r="BF1895" i="64"/>
  <c r="BG1895" i="64"/>
  <c r="BH1895" i="64"/>
  <c r="BI1895" i="64"/>
  <c r="BJ1895" i="64"/>
  <c r="BK1895" i="64"/>
  <c r="BL1895" i="64"/>
  <c r="BM1895" i="64"/>
  <c r="BN1895" i="64"/>
  <c r="BO1895" i="64"/>
  <c r="BP1895" i="64"/>
  <c r="BQ1895" i="64"/>
  <c r="BR1895" i="64"/>
  <c r="BS1895" i="64"/>
  <c r="BT1895" i="64"/>
  <c r="BU1895" i="64"/>
  <c r="BV1895" i="64"/>
  <c r="BW1895" i="64"/>
  <c r="BX1895" i="64"/>
  <c r="BY1895" i="64"/>
  <c r="BZ1895" i="64"/>
  <c r="CA1895" i="64"/>
  <c r="CB1895" i="64"/>
  <c r="CC1895" i="64"/>
  <c r="CD1895" i="64"/>
  <c r="CE1895" i="64"/>
  <c r="CF1895" i="64"/>
  <c r="CG1895" i="64"/>
  <c r="CH1895" i="64"/>
  <c r="CI1895" i="64"/>
  <c r="CJ1895" i="64"/>
  <c r="CK1895" i="64"/>
  <c r="CL1895" i="64"/>
  <c r="K1995" i="64"/>
  <c r="L1995" i="64"/>
  <c r="M1995" i="64"/>
  <c r="N1995" i="64"/>
  <c r="O1995" i="64"/>
  <c r="P1995" i="64"/>
  <c r="S1995" i="64" a="1"/>
  <c r="S1995" i="64"/>
  <c r="T1995" i="64" a="1"/>
  <c r="T1995" i="64"/>
  <c r="U1995" i="64" a="1"/>
  <c r="U1995" i="64"/>
  <c r="V1995" i="64" a="1"/>
  <c r="V1995" i="64"/>
  <c r="W1995" i="64" a="1"/>
  <c r="W1995" i="64"/>
  <c r="X1995" i="64" a="1"/>
  <c r="X1995" i="64"/>
  <c r="Y1995" i="64" a="1"/>
  <c r="Y1995" i="64"/>
  <c r="Z1995" i="64" a="1"/>
  <c r="Z1995" i="64"/>
  <c r="AA1995" i="64" a="1"/>
  <c r="AA1995" i="64"/>
  <c r="AB1995" i="64" a="1"/>
  <c r="AB1995" i="64"/>
  <c r="AC1995" i="64" a="1"/>
  <c r="AC1995" i="64"/>
  <c r="AD1995" i="64" a="1"/>
  <c r="AD1995" i="64"/>
  <c r="AE1995" i="64" a="1"/>
  <c r="AE1995" i="64"/>
  <c r="AF1995" i="64" a="1"/>
  <c r="AF1995" i="64"/>
  <c r="AG1995" i="64" a="1"/>
  <c r="AG1995" i="64"/>
  <c r="AH1995" i="64" a="1"/>
  <c r="AH1995" i="64"/>
  <c r="AI1995" i="64" a="1"/>
  <c r="AI1995" i="64"/>
  <c r="AJ1995" i="64" a="1"/>
  <c r="AJ1995" i="64"/>
  <c r="AK1995" i="64" a="1"/>
  <c r="AK1995" i="64"/>
  <c r="AL1995" i="64" a="1"/>
  <c r="AL1995" i="64"/>
  <c r="AM1995" i="64" a="1"/>
  <c r="AM1995" i="64"/>
  <c r="AN1995" i="64" a="1"/>
  <c r="AN1995" i="64"/>
  <c r="AO1995" i="64" a="1"/>
  <c r="AO1995" i="64"/>
  <c r="AP1995" i="64" a="1"/>
  <c r="AP1995" i="64"/>
  <c r="AQ1995" i="64" a="1"/>
  <c r="AQ1995" i="64"/>
  <c r="AR1995" i="64" a="1"/>
  <c r="AR1995" i="64"/>
  <c r="AS1995" i="64" a="1"/>
  <c r="AS1995" i="64"/>
  <c r="AT1995" i="64" a="1"/>
  <c r="AT1995" i="64"/>
  <c r="AU1995" i="64" a="1"/>
  <c r="AU1995" i="64"/>
  <c r="AV1995" i="64" a="1"/>
  <c r="AV1995" i="64"/>
  <c r="AW1995" i="64" a="1"/>
  <c r="AW1995" i="64"/>
  <c r="AX1995" i="64" a="1"/>
  <c r="AX1995" i="64"/>
  <c r="AY1995" i="64" a="1"/>
  <c r="AY1995" i="64"/>
  <c r="AZ1995" i="64" a="1"/>
  <c r="AZ1995" i="64"/>
  <c r="BA1995" i="64" a="1"/>
  <c r="BA1995" i="64"/>
  <c r="BB1995" i="64" a="1"/>
  <c r="BB1995" i="64"/>
  <c r="BC1995" i="64" a="1"/>
  <c r="BC1995" i="64"/>
  <c r="BD1995" i="64" a="1"/>
  <c r="BD1995" i="64"/>
  <c r="BE1995" i="64" a="1"/>
  <c r="BE1995" i="64"/>
  <c r="BF1995" i="64" a="1"/>
  <c r="BF1995" i="64"/>
  <c r="BG1995" i="64" a="1"/>
  <c r="BG1995" i="64"/>
  <c r="BH1995" i="64" a="1"/>
  <c r="BH1995" i="64"/>
  <c r="BI1995" i="64" a="1"/>
  <c r="BI1995" i="64"/>
  <c r="BJ1995" i="64" a="1"/>
  <c r="BJ1995" i="64"/>
  <c r="BK1995" i="64" a="1"/>
  <c r="BK1995" i="64"/>
  <c r="BL1995" i="64" a="1"/>
  <c r="BL1995" i="64"/>
  <c r="BM1995" i="64" a="1"/>
  <c r="BM1995" i="64"/>
  <c r="BN1995" i="64" a="1"/>
  <c r="BN1995" i="64"/>
  <c r="BO1995" i="64" a="1"/>
  <c r="BO1995" i="64"/>
  <c r="BP1995" i="64" a="1"/>
  <c r="BP1995" i="64"/>
  <c r="BQ1995" i="64" a="1"/>
  <c r="BQ1995" i="64"/>
  <c r="BR1995" i="64" a="1"/>
  <c r="BR1995" i="64"/>
  <c r="BS1995" i="64" a="1"/>
  <c r="BS1995" i="64"/>
  <c r="BT1995" i="64" a="1"/>
  <c r="BT1995" i="64"/>
  <c r="BU1995" i="64" a="1"/>
  <c r="BU1995" i="64"/>
  <c r="BV1995" i="64" a="1"/>
  <c r="BV1995" i="64"/>
  <c r="BW1995" i="64" a="1"/>
  <c r="BW1995" i="64"/>
  <c r="BX1995" i="64" a="1"/>
  <c r="BX1995" i="64"/>
  <c r="BY1995" i="64" a="1"/>
  <c r="BY1995" i="64"/>
  <c r="BZ1995" i="64" a="1"/>
  <c r="BZ1995" i="64"/>
  <c r="CA1995" i="64" a="1"/>
  <c r="CA1995" i="64"/>
  <c r="CB1995" i="64" a="1"/>
  <c r="CB1995" i="64"/>
  <c r="CC1995" i="64" a="1"/>
  <c r="CC1995" i="64"/>
  <c r="CD1995" i="64" a="1"/>
  <c r="CD1995" i="64"/>
  <c r="CE1995" i="64" a="1"/>
  <c r="CE1995" i="64"/>
  <c r="CF1995" i="64" a="1"/>
  <c r="CF1995" i="64"/>
  <c r="CG1995" i="64" a="1"/>
  <c r="CG1995" i="64"/>
  <c r="CH1995" i="64" a="1"/>
  <c r="CH1995" i="64"/>
  <c r="CI1995" i="64" a="1"/>
  <c r="CI1995" i="64"/>
  <c r="CJ1995" i="64" a="1"/>
  <c r="CJ1995" i="64"/>
  <c r="CK1995" i="64" a="1"/>
  <c r="CK1995" i="64"/>
  <c r="CL1995" i="64" a="1"/>
  <c r="CL1995" i="64"/>
  <c r="K2001" i="64"/>
  <c r="L2001" i="64"/>
  <c r="M2001" i="64"/>
  <c r="N2001" i="64"/>
  <c r="O2001" i="64"/>
  <c r="P2001" i="64"/>
  <c r="S2001" i="64"/>
  <c r="T2001" i="64"/>
  <c r="U2001" i="64"/>
  <c r="V2001" i="64"/>
  <c r="W2001" i="64"/>
  <c r="X2001" i="64"/>
  <c r="Y2001" i="64"/>
  <c r="Z2001" i="64"/>
  <c r="AA2001" i="64"/>
  <c r="AB2001" i="64"/>
  <c r="AC2001" i="64"/>
  <c r="AD2001" i="64"/>
  <c r="AE2001" i="64"/>
  <c r="AF2001" i="64"/>
  <c r="AG2001" i="64"/>
  <c r="AH2001" i="64"/>
  <c r="AI2001" i="64"/>
  <c r="AJ2001" i="64"/>
  <c r="AK2001" i="64"/>
  <c r="AL2001" i="64"/>
  <c r="AM2001" i="64"/>
  <c r="AN2001" i="64"/>
  <c r="AO2001" i="64"/>
  <c r="AP2001" i="64"/>
  <c r="AQ2001" i="64"/>
  <c r="AR2001" i="64"/>
  <c r="AS2001" i="64"/>
  <c r="AT2001" i="64"/>
  <c r="AU2001" i="64"/>
  <c r="AV2001" i="64"/>
  <c r="AW2001" i="64"/>
  <c r="AX2001" i="64"/>
  <c r="AY2001" i="64"/>
  <c r="AZ2001" i="64"/>
  <c r="BA2001" i="64"/>
  <c r="BB2001" i="64"/>
  <c r="BC2001" i="64"/>
  <c r="BD2001" i="64"/>
  <c r="BE2001" i="64"/>
  <c r="BF2001" i="64"/>
  <c r="BG2001" i="64"/>
  <c r="BH2001" i="64"/>
  <c r="BI2001" i="64"/>
  <c r="BJ2001" i="64"/>
  <c r="BK2001" i="64"/>
  <c r="BL2001" i="64"/>
  <c r="BM2001" i="64"/>
  <c r="BN2001" i="64"/>
  <c r="BO2001" i="64"/>
  <c r="BP2001" i="64"/>
  <c r="BQ2001" i="64"/>
  <c r="BR2001" i="64"/>
  <c r="BS2001" i="64"/>
  <c r="BT2001" i="64"/>
  <c r="BU2001" i="64"/>
  <c r="BV2001" i="64"/>
  <c r="BW2001" i="64"/>
  <c r="BX2001" i="64"/>
  <c r="BY2001" i="64"/>
  <c r="BZ2001" i="64"/>
  <c r="CA2001" i="64"/>
  <c r="CB2001" i="64"/>
  <c r="CC2001" i="64"/>
  <c r="CD2001" i="64"/>
  <c r="CE2001" i="64"/>
  <c r="CF2001" i="64"/>
  <c r="CG2001" i="64"/>
  <c r="CH2001" i="64"/>
  <c r="CI2001" i="64"/>
  <c r="CJ2001" i="64"/>
  <c r="CK2001" i="64"/>
  <c r="CL2001" i="64"/>
  <c r="K2002" i="64"/>
  <c r="L2002" i="64"/>
  <c r="M2002" i="64"/>
  <c r="N2002" i="64"/>
  <c r="O2002" i="64"/>
  <c r="P2002"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K2031" i="64"/>
  <c r="L2031" i="64"/>
  <c r="M2031" i="64"/>
  <c r="N2031" i="64"/>
  <c r="O2031" i="64"/>
  <c r="P2031" i="64"/>
  <c r="S2031" i="64" a="1"/>
  <c r="S2031" i="64"/>
  <c r="T2031" i="64" a="1"/>
  <c r="T2031" i="64"/>
  <c r="U2031" i="64" a="1"/>
  <c r="U2031" i="64"/>
  <c r="V2031" i="64" a="1"/>
  <c r="V2031" i="64"/>
  <c r="W2031" i="64" a="1"/>
  <c r="W2031" i="64"/>
  <c r="X2031" i="64" a="1"/>
  <c r="X2031" i="64"/>
  <c r="Y2031" i="64" a="1"/>
  <c r="Y2031" i="64"/>
  <c r="Z2031" i="64" a="1"/>
  <c r="Z2031" i="64"/>
  <c r="AA2031" i="64" a="1"/>
  <c r="AA2031" i="64"/>
  <c r="AB2031" i="64" a="1"/>
  <c r="AB2031" i="64"/>
  <c r="AC2031" i="64" a="1"/>
  <c r="AC2031" i="64"/>
  <c r="AD2031" i="64" a="1"/>
  <c r="AD2031" i="64"/>
  <c r="AE2031" i="64" a="1"/>
  <c r="AE2031" i="64"/>
  <c r="AF2031" i="64" a="1"/>
  <c r="AF2031" i="64"/>
  <c r="AG2031" i="64" a="1"/>
  <c r="AG2031" i="64"/>
  <c r="AH2031" i="64" a="1"/>
  <c r="AH2031" i="64"/>
  <c r="AI2031" i="64" a="1"/>
  <c r="AI2031" i="64"/>
  <c r="AJ2031" i="64" a="1"/>
  <c r="AJ2031" i="64"/>
  <c r="AK2031" i="64" a="1"/>
  <c r="AK2031" i="64"/>
  <c r="AL2031" i="64" a="1"/>
  <c r="AL2031" i="64"/>
  <c r="AM2031" i="64" a="1"/>
  <c r="AM2031" i="64"/>
  <c r="AN2031" i="64" a="1"/>
  <c r="AN2031" i="64"/>
  <c r="AO2031" i="64" a="1"/>
  <c r="AO2031" i="64"/>
  <c r="AP2031" i="64" a="1"/>
  <c r="AP2031" i="64"/>
  <c r="AQ2031" i="64" a="1"/>
  <c r="AQ2031" i="64"/>
  <c r="AR2031" i="64" a="1"/>
  <c r="AR2031" i="64"/>
  <c r="AS2031" i="64" a="1"/>
  <c r="AS2031" i="64"/>
  <c r="AT2031" i="64" a="1"/>
  <c r="AT2031" i="64"/>
  <c r="AU2031" i="64" a="1"/>
  <c r="AU2031" i="64"/>
  <c r="AV2031" i="64" a="1"/>
  <c r="AV2031" i="64"/>
  <c r="AW2031" i="64" a="1"/>
  <c r="AW2031" i="64"/>
  <c r="AX2031" i="64" a="1"/>
  <c r="AX2031" i="64"/>
  <c r="AY2031" i="64" a="1"/>
  <c r="AY2031" i="64"/>
  <c r="AZ2031" i="64" a="1"/>
  <c r="AZ2031" i="64"/>
  <c r="BA2031" i="64" a="1"/>
  <c r="BA2031" i="64"/>
  <c r="BB2031" i="64" a="1"/>
  <c r="BB2031" i="64"/>
  <c r="BC2031" i="64" a="1"/>
  <c r="BC2031" i="64"/>
  <c r="BD2031" i="64" a="1"/>
  <c r="BD2031" i="64"/>
  <c r="BE2031" i="64" a="1"/>
  <c r="BE2031" i="64"/>
  <c r="BF2031" i="64" a="1"/>
  <c r="BF2031" i="64"/>
  <c r="BG2031" i="64" a="1"/>
  <c r="BG2031" i="64"/>
  <c r="BH2031" i="64" a="1"/>
  <c r="BH2031" i="64"/>
  <c r="BI2031" i="64" a="1"/>
  <c r="BI2031" i="64"/>
  <c r="BJ2031" i="64" a="1"/>
  <c r="BJ2031" i="64"/>
  <c r="BK2031" i="64" a="1"/>
  <c r="BK2031" i="64"/>
  <c r="BL2031" i="64" a="1"/>
  <c r="BL2031" i="64"/>
  <c r="BM2031" i="64" a="1"/>
  <c r="BM2031" i="64"/>
  <c r="BN2031" i="64" a="1"/>
  <c r="BN2031" i="64"/>
  <c r="BO2031" i="64" a="1"/>
  <c r="BO2031" i="64"/>
  <c r="BP2031" i="64" a="1"/>
  <c r="BP2031" i="64"/>
  <c r="BQ2031" i="64" a="1"/>
  <c r="BQ2031" i="64"/>
  <c r="BR2031" i="64" a="1"/>
  <c r="BR2031" i="64"/>
  <c r="BS2031" i="64" a="1"/>
  <c r="BS2031" i="64"/>
  <c r="BT2031" i="64" a="1"/>
  <c r="BT2031" i="64"/>
  <c r="BU2031" i="64" a="1"/>
  <c r="BU2031" i="64"/>
  <c r="BV2031" i="64" a="1"/>
  <c r="BV2031" i="64"/>
  <c r="BW2031" i="64" a="1"/>
  <c r="BW2031" i="64"/>
  <c r="BX2031" i="64" a="1"/>
  <c r="BX2031" i="64"/>
  <c r="BY2031" i="64" a="1"/>
  <c r="BY2031" i="64"/>
  <c r="BZ2031" i="64" a="1"/>
  <c r="BZ2031" i="64"/>
  <c r="CA2031" i="64" a="1"/>
  <c r="CA2031" i="64"/>
  <c r="CB2031" i="64" a="1"/>
  <c r="CB2031" i="64"/>
  <c r="CC2031" i="64" a="1"/>
  <c r="CC2031" i="64"/>
  <c r="CD2031" i="64" a="1"/>
  <c r="CD2031" i="64"/>
  <c r="CE2031" i="64" a="1"/>
  <c r="CE2031" i="64"/>
  <c r="CF2031" i="64" a="1"/>
  <c r="CF2031" i="64"/>
  <c r="CG2031" i="64" a="1"/>
  <c r="CG2031" i="64"/>
  <c r="CH2031" i="64" a="1"/>
  <c r="CH2031" i="64"/>
  <c r="CI2031" i="64" a="1"/>
  <c r="CI2031" i="64"/>
  <c r="CJ2031" i="64" a="1"/>
  <c r="CJ2031" i="64"/>
  <c r="CK2031" i="64" a="1"/>
  <c r="CK2031" i="64"/>
  <c r="CL2031" i="64" a="1"/>
  <c r="CL2031" i="64"/>
  <c r="K2037" i="64"/>
  <c r="L2037" i="64"/>
  <c r="M2037" i="64"/>
  <c r="N2037" i="64"/>
  <c r="O2037" i="64"/>
  <c r="P2037" i="64"/>
  <c r="S2037" i="64"/>
  <c r="T2037" i="64"/>
  <c r="U2037" i="64"/>
  <c r="V2037" i="64"/>
  <c r="W2037" i="64"/>
  <c r="X2037" i="64"/>
  <c r="Y2037" i="64"/>
  <c r="Z2037" i="64"/>
  <c r="AA2037" i="64"/>
  <c r="AB2037" i="64"/>
  <c r="AC2037" i="64"/>
  <c r="AD2037" i="64"/>
  <c r="AE2037" i="64"/>
  <c r="AF2037" i="64"/>
  <c r="AG2037" i="64"/>
  <c r="AH2037" i="64"/>
  <c r="AI2037" i="64"/>
  <c r="AJ2037" i="64"/>
  <c r="AK2037" i="64"/>
  <c r="AL2037" i="64"/>
  <c r="AM2037" i="64"/>
  <c r="AN2037" i="64"/>
  <c r="AO2037" i="64"/>
  <c r="AP2037" i="64"/>
  <c r="AQ2037" i="64"/>
  <c r="AR2037" i="64"/>
  <c r="AS2037" i="64"/>
  <c r="AT2037" i="64"/>
  <c r="AU2037" i="64"/>
  <c r="AV2037" i="64"/>
  <c r="AW2037" i="64"/>
  <c r="AX2037" i="64"/>
  <c r="AY2037" i="64"/>
  <c r="AZ2037" i="64"/>
  <c r="BA2037" i="64"/>
  <c r="BB2037" i="64"/>
  <c r="BC2037" i="64"/>
  <c r="BD2037" i="64"/>
  <c r="BE2037" i="64"/>
  <c r="BF2037" i="64"/>
  <c r="BG2037" i="64"/>
  <c r="BH2037" i="64"/>
  <c r="BI2037" i="64"/>
  <c r="BJ2037" i="64"/>
  <c r="BK2037" i="64"/>
  <c r="BL2037" i="64"/>
  <c r="BM2037" i="64"/>
  <c r="BN2037" i="64"/>
  <c r="BO2037" i="64"/>
  <c r="BP2037" i="64"/>
  <c r="BQ2037" i="64"/>
  <c r="BR2037" i="64"/>
  <c r="BS2037" i="64"/>
  <c r="BT2037" i="64"/>
  <c r="BU2037" i="64"/>
  <c r="BV2037" i="64"/>
  <c r="BW2037" i="64"/>
  <c r="BX2037" i="64"/>
  <c r="BY2037" i="64"/>
  <c r="BZ2037" i="64"/>
  <c r="CA2037" i="64"/>
  <c r="CB2037" i="64"/>
  <c r="CC2037" i="64"/>
  <c r="CD2037" i="64"/>
  <c r="CE2037" i="64"/>
  <c r="CF2037" i="64"/>
  <c r="CG2037" i="64"/>
  <c r="CH2037" i="64"/>
  <c r="CI2037" i="64"/>
  <c r="CJ2037" i="64"/>
  <c r="CK2037" i="64"/>
  <c r="CL2037" i="64"/>
  <c r="K2038" i="64"/>
  <c r="L2038" i="64"/>
  <c r="M2038" i="64"/>
  <c r="N2038" i="64"/>
  <c r="O2038" i="64"/>
  <c r="P2038" i="64"/>
  <c r="S203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K2066" i="64"/>
  <c r="L2066" i="64"/>
  <c r="M2066" i="64"/>
  <c r="N2066" i="64"/>
  <c r="O2066" i="64"/>
  <c r="P2066" i="64"/>
  <c r="S2066" i="64"/>
  <c r="T2066" i="64"/>
  <c r="U2066" i="64"/>
  <c r="V2066" i="64"/>
  <c r="W2066" i="64"/>
  <c r="X2066" i="64"/>
  <c r="Y2066" i="64"/>
  <c r="Z2066" i="64"/>
  <c r="AA2066" i="64"/>
  <c r="AB2066" i="64"/>
  <c r="AC2066" i="64"/>
  <c r="AD2066" i="64"/>
  <c r="AE2066" i="64"/>
  <c r="AF2066" i="64"/>
  <c r="AG2066" i="64"/>
  <c r="AH2066" i="64"/>
  <c r="AI2066" i="64"/>
  <c r="AJ2066" i="64"/>
  <c r="AK2066" i="64"/>
  <c r="AL2066" i="64"/>
  <c r="AM2066" i="64"/>
  <c r="AN2066" i="64"/>
  <c r="AO2066" i="64"/>
  <c r="AP2066" i="64"/>
  <c r="AQ2066" i="64"/>
  <c r="AR2066" i="64"/>
  <c r="AS2066" i="64"/>
  <c r="AT2066" i="64"/>
  <c r="AU2066" i="64"/>
  <c r="AV2066" i="64"/>
  <c r="AW2066" i="64"/>
  <c r="AX2066" i="64"/>
  <c r="AY2066" i="64"/>
  <c r="AZ2066" i="64"/>
  <c r="BA2066" i="64"/>
  <c r="BB2066" i="64"/>
  <c r="BC2066" i="64"/>
  <c r="BD2066" i="64"/>
  <c r="BE2066" i="64"/>
  <c r="BF2066" i="64"/>
  <c r="BG2066" i="64"/>
  <c r="BH2066" i="64"/>
  <c r="BI2066" i="64"/>
  <c r="BJ2066" i="64"/>
  <c r="BK2066" i="64"/>
  <c r="BL2066" i="64"/>
  <c r="BM2066" i="64"/>
  <c r="BN2066" i="64"/>
  <c r="BO2066" i="64"/>
  <c r="BP2066" i="64"/>
  <c r="BQ2066" i="64"/>
  <c r="BR2066" i="64"/>
  <c r="BS2066" i="64"/>
  <c r="BT2066" i="64"/>
  <c r="BU2066" i="64"/>
  <c r="BV2066" i="64"/>
  <c r="BW2066" i="64"/>
  <c r="BX2066" i="64"/>
  <c r="BY2066" i="64"/>
  <c r="BZ2066" i="64"/>
  <c r="CA2066" i="64"/>
  <c r="CB2066" i="64"/>
  <c r="CC2066" i="64"/>
  <c r="CD2066" i="64"/>
  <c r="CE2066" i="64"/>
  <c r="CF2066" i="64"/>
  <c r="CG2066" i="64"/>
  <c r="CH2066" i="64"/>
  <c r="CI2066" i="64"/>
  <c r="CJ2066" i="64"/>
  <c r="CK2066" i="64"/>
  <c r="CL2066"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K2071" i="64"/>
  <c r="L2071" i="64"/>
  <c r="M2071" i="64"/>
  <c r="N2071" i="64"/>
  <c r="O2071" i="64"/>
  <c r="P2071" i="64"/>
  <c r="R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K2078" i="64"/>
  <c r="L2078" i="64"/>
  <c r="M2078" i="64"/>
  <c r="N2078" i="64"/>
  <c r="O2078" i="64"/>
  <c r="P2078" i="64"/>
  <c r="S2078" i="64"/>
  <c r="T2078" i="64"/>
  <c r="U2078" i="64"/>
  <c r="V2078" i="64"/>
  <c r="W2078" i="64"/>
  <c r="X2078" i="64"/>
  <c r="Y2078" i="64"/>
  <c r="Z2078" i="64"/>
  <c r="AA2078" i="64"/>
  <c r="AB2078" i="64"/>
  <c r="AC2078" i="64"/>
  <c r="AD2078" i="64"/>
  <c r="AE2078" i="64"/>
  <c r="AF2078" i="64"/>
  <c r="AG2078" i="64"/>
  <c r="AH2078" i="64"/>
  <c r="AI2078" i="64"/>
  <c r="AJ2078" i="64"/>
  <c r="AK2078" i="64"/>
  <c r="AL2078" i="64"/>
  <c r="AM2078" i="64"/>
  <c r="AN2078" i="64"/>
  <c r="AO2078" i="64"/>
  <c r="AP2078" i="64"/>
  <c r="AQ2078" i="64"/>
  <c r="AR2078" i="64"/>
  <c r="AS2078" i="64"/>
  <c r="AT2078" i="64"/>
  <c r="AU2078" i="64"/>
  <c r="AV2078" i="64"/>
  <c r="AW2078" i="64"/>
  <c r="AX2078" i="64"/>
  <c r="AY2078" i="64"/>
  <c r="AZ2078" i="64"/>
  <c r="BA2078" i="64"/>
  <c r="BB2078" i="64"/>
  <c r="BC2078" i="64"/>
  <c r="BD2078" i="64"/>
  <c r="BE2078" i="64"/>
  <c r="BF2078" i="64"/>
  <c r="BG2078" i="64"/>
  <c r="BH2078" i="64"/>
  <c r="BI2078" i="64"/>
  <c r="BJ2078" i="64"/>
  <c r="BK2078" i="64"/>
  <c r="BL2078" i="64"/>
  <c r="BM2078" i="64"/>
  <c r="BN2078" i="64"/>
  <c r="BO2078" i="64"/>
  <c r="BP2078" i="64"/>
  <c r="BQ2078" i="64"/>
  <c r="BR2078" i="64"/>
  <c r="BS2078" i="64"/>
  <c r="BT2078" i="64"/>
  <c r="BU2078" i="64"/>
  <c r="BV2078" i="64"/>
  <c r="BW2078" i="64"/>
  <c r="BX2078" i="64"/>
  <c r="BY2078" i="64"/>
  <c r="BZ2078" i="64"/>
  <c r="CA2078" i="64"/>
  <c r="CB2078" i="64"/>
  <c r="CC2078" i="64"/>
  <c r="CD2078" i="64"/>
  <c r="CE2078" i="64"/>
  <c r="CF2078" i="64"/>
  <c r="CG2078" i="64"/>
  <c r="CH2078" i="64"/>
  <c r="CI2078" i="64"/>
  <c r="CJ2078" i="64"/>
  <c r="CK2078" i="64"/>
  <c r="CL2078" i="64"/>
  <c r="L2111" i="64"/>
  <c r="M2111" i="64"/>
  <c r="N2111" i="64"/>
  <c r="O2111" i="64"/>
  <c r="P2111" i="64"/>
  <c r="S2111" i="64"/>
  <c r="T2111" i="64"/>
  <c r="U2111" i="64"/>
  <c r="V2111" i="64"/>
  <c r="W2111" i="64"/>
  <c r="X2111" i="64"/>
  <c r="Y2111" i="64"/>
  <c r="Z2111" i="64"/>
  <c r="AA2111" i="64"/>
  <c r="AB2111" i="64"/>
  <c r="AC2111" i="64"/>
  <c r="AD2111" i="64"/>
  <c r="AE2111" i="64"/>
  <c r="AF2111" i="64"/>
  <c r="AG2111" i="64"/>
  <c r="AH2111" i="64"/>
  <c r="AI2111" i="64"/>
  <c r="AJ2111" i="64"/>
  <c r="AK2111" i="64"/>
  <c r="AL2111" i="64"/>
  <c r="AM2111" i="64"/>
  <c r="AN2111" i="64"/>
  <c r="AO2111" i="64"/>
  <c r="AP2111" i="64"/>
  <c r="AQ2111" i="64"/>
  <c r="AR2111" i="64"/>
  <c r="AS2111" i="64"/>
  <c r="AT2111" i="64"/>
  <c r="AU2111" i="64"/>
  <c r="AV2111" i="64"/>
  <c r="AW2111" i="64"/>
  <c r="AX2111" i="64"/>
  <c r="AY2111" i="64"/>
  <c r="AZ2111" i="64"/>
  <c r="BA2111" i="64"/>
  <c r="BB2111" i="64"/>
  <c r="BC2111" i="64"/>
  <c r="BD2111" i="64"/>
  <c r="BE2111" i="64"/>
  <c r="BF2111" i="64"/>
  <c r="BG2111" i="64"/>
  <c r="BH2111" i="64"/>
  <c r="BI2111" i="64"/>
  <c r="BJ2111" i="64"/>
  <c r="BK2111" i="64"/>
  <c r="BL2111" i="64"/>
  <c r="BM2111" i="64"/>
  <c r="BN2111" i="64"/>
  <c r="BO2111" i="64"/>
  <c r="BP2111" i="64"/>
  <c r="BQ2111" i="64"/>
  <c r="BR2111" i="64"/>
  <c r="BS2111" i="64"/>
  <c r="BT2111" i="64"/>
  <c r="BU2111" i="64"/>
  <c r="BV2111" i="64"/>
  <c r="BW2111" i="64"/>
  <c r="BX2111" i="64"/>
  <c r="BY2111" i="64"/>
  <c r="BZ2111" i="64"/>
  <c r="CA2111" i="64"/>
  <c r="CB2111" i="64"/>
  <c r="CC2111" i="64"/>
  <c r="CD2111" i="64"/>
  <c r="CE2111" i="64"/>
  <c r="CF2111" i="64"/>
  <c r="CG2111" i="64"/>
  <c r="CH2111" i="64"/>
  <c r="CI2111" i="64"/>
  <c r="CJ2111" i="64"/>
  <c r="CK2111" i="64"/>
  <c r="CL2111" i="64"/>
  <c r="K2114" i="64"/>
  <c r="L2114" i="64"/>
  <c r="M2114" i="64"/>
  <c r="N2114" i="64"/>
  <c r="O2114" i="64"/>
  <c r="P2114" i="64"/>
  <c r="S2114" i="64"/>
  <c r="T2114" i="64"/>
  <c r="U2114" i="64"/>
  <c r="V2114" i="64"/>
  <c r="W2114" i="64"/>
  <c r="X2114" i="64"/>
  <c r="Y2114" i="64"/>
  <c r="Z2114" i="64"/>
  <c r="AA2114" i="64"/>
  <c r="AB2114" i="64"/>
  <c r="AC2114" i="64"/>
  <c r="AD2114" i="64"/>
  <c r="AE2114" i="64"/>
  <c r="AF2114" i="64"/>
  <c r="AG2114" i="64"/>
  <c r="AH2114" i="64"/>
  <c r="AI2114" i="64"/>
  <c r="AJ2114" i="64"/>
  <c r="AK2114" i="64"/>
  <c r="AL2114" i="64"/>
  <c r="AM2114" i="64"/>
  <c r="AN2114" i="64"/>
  <c r="AO2114" i="64"/>
  <c r="AP2114" i="64"/>
  <c r="AQ2114" i="64"/>
  <c r="AR2114" i="64"/>
  <c r="AS2114" i="64"/>
  <c r="AT2114" i="64"/>
  <c r="AU2114" i="64"/>
  <c r="AV2114" i="64"/>
  <c r="AW2114" i="64"/>
  <c r="AX2114" i="64"/>
  <c r="AY2114" i="64"/>
  <c r="AZ2114" i="64"/>
  <c r="BA2114" i="64"/>
  <c r="BB2114" i="64"/>
  <c r="BC2114" i="64"/>
  <c r="BD2114" i="64"/>
  <c r="BE2114" i="64"/>
  <c r="BF2114" i="64"/>
  <c r="BG2114" i="64"/>
  <c r="BH2114" i="64"/>
  <c r="BI2114" i="64"/>
  <c r="BJ2114" i="64"/>
  <c r="BK2114" i="64"/>
  <c r="BL2114" i="64"/>
  <c r="BM2114" i="64"/>
  <c r="BN2114" i="64"/>
  <c r="BO2114" i="64"/>
  <c r="BP2114" i="64"/>
  <c r="BQ2114" i="64"/>
  <c r="BR2114" i="64"/>
  <c r="BS2114" i="64"/>
  <c r="BT2114" i="64"/>
  <c r="BU2114" i="64"/>
  <c r="BV2114" i="64"/>
  <c r="BW2114" i="64"/>
  <c r="BX2114" i="64"/>
  <c r="BY2114" i="64"/>
  <c r="BZ2114" i="64"/>
  <c r="CA2114" i="64"/>
  <c r="CB2114" i="64"/>
  <c r="CC2114" i="64"/>
  <c r="CD2114" i="64"/>
  <c r="CE2114" i="64"/>
  <c r="CF2114" i="64"/>
  <c r="CG2114" i="64"/>
  <c r="CH2114" i="64"/>
  <c r="CI2114" i="64"/>
  <c r="CJ2114" i="64"/>
  <c r="CK2114" i="64"/>
  <c r="CL2114" i="64"/>
  <c r="K2115" i="64"/>
  <c r="L2115" i="64"/>
  <c r="M2115" i="64"/>
  <c r="N2115" i="64"/>
  <c r="O2115" i="64"/>
  <c r="P2115" i="64"/>
  <c r="R2115" i="64"/>
  <c r="S2115"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CL2115" i="64"/>
  <c r="K2117" i="64"/>
  <c r="L2117" i="64"/>
  <c r="M2117" i="64"/>
  <c r="N2117" i="64"/>
  <c r="O2117" i="64"/>
  <c r="P2117" i="64"/>
  <c r="S2117" i="64"/>
  <c r="T2117" i="64"/>
  <c r="U2117" i="64"/>
  <c r="V2117" i="64"/>
  <c r="W2117" i="64"/>
  <c r="X2117" i="64"/>
  <c r="Y2117" i="64"/>
  <c r="Z2117" i="64"/>
  <c r="AA2117" i="64"/>
  <c r="AB2117" i="64"/>
  <c r="AC2117" i="64"/>
  <c r="AD2117" i="64"/>
  <c r="AE2117" i="64"/>
  <c r="AF2117" i="64"/>
  <c r="AG2117" i="64"/>
  <c r="AH2117" i="64"/>
  <c r="AI2117" i="64"/>
  <c r="AJ2117" i="64"/>
  <c r="AK2117" i="64"/>
  <c r="AL2117" i="64"/>
  <c r="AM2117" i="64"/>
  <c r="AN2117" i="64"/>
  <c r="AO2117" i="64"/>
  <c r="AP2117" i="64"/>
  <c r="AQ2117" i="64"/>
  <c r="AR2117" i="64"/>
  <c r="AS2117" i="64"/>
  <c r="AT2117" i="64"/>
  <c r="AU2117" i="64"/>
  <c r="AV2117" i="64"/>
  <c r="AW2117" i="64"/>
  <c r="AX2117" i="64"/>
  <c r="AY2117" i="64"/>
  <c r="AZ2117" i="64"/>
  <c r="BA2117" i="64"/>
  <c r="BB2117" i="64"/>
  <c r="BC2117" i="64"/>
  <c r="BD2117" i="64"/>
  <c r="BE2117" i="64"/>
  <c r="BF2117" i="64"/>
  <c r="BG2117" i="64"/>
  <c r="BH2117" i="64"/>
  <c r="BI2117" i="64"/>
  <c r="BJ2117" i="64"/>
  <c r="BK2117" i="64"/>
  <c r="BL2117" i="64"/>
  <c r="BM2117" i="64"/>
  <c r="BN2117" i="64"/>
  <c r="BO2117" i="64"/>
  <c r="BP2117" i="64"/>
  <c r="BQ2117" i="64"/>
  <c r="BR2117" i="64"/>
  <c r="BS2117" i="64"/>
  <c r="BT2117" i="64"/>
  <c r="BU2117" i="64"/>
  <c r="BV2117" i="64"/>
  <c r="BW2117" i="64"/>
  <c r="BX2117" i="64"/>
  <c r="BY2117" i="64"/>
  <c r="BZ2117" i="64"/>
  <c r="CA2117" i="64"/>
  <c r="CB2117" i="64"/>
  <c r="CC2117" i="64"/>
  <c r="CD2117" i="64"/>
  <c r="CE2117" i="64"/>
  <c r="CF2117" i="64"/>
  <c r="CG2117" i="64"/>
  <c r="CH2117" i="64"/>
  <c r="CI2117" i="64"/>
  <c r="CJ2117" i="64"/>
  <c r="CK2117" i="64"/>
  <c r="CL2117" i="64"/>
  <c r="K2122" i="64"/>
  <c r="L2122" i="64"/>
  <c r="M2122" i="64"/>
  <c r="N2122" i="64"/>
  <c r="O2122" i="64"/>
  <c r="P2122" i="64"/>
  <c r="S2122" i="64"/>
  <c r="T2122" i="64"/>
  <c r="U2122" i="64"/>
  <c r="V2122" i="64"/>
  <c r="W2122" i="64"/>
  <c r="X2122" i="64"/>
  <c r="Y2122" i="64"/>
  <c r="Z2122" i="64"/>
  <c r="AA2122" i="64"/>
  <c r="AB2122" i="64"/>
  <c r="AC2122" i="64"/>
  <c r="AD2122" i="64"/>
  <c r="AE2122" i="64"/>
  <c r="AF2122" i="64"/>
  <c r="AG2122" i="64"/>
  <c r="AH2122" i="64"/>
  <c r="AI2122" i="64"/>
  <c r="AJ2122" i="64"/>
  <c r="AK2122" i="64"/>
  <c r="AL2122" i="64"/>
  <c r="AM2122" i="64"/>
  <c r="AN2122" i="64"/>
  <c r="AO2122" i="64"/>
  <c r="AP2122" i="64"/>
  <c r="AQ2122" i="64"/>
  <c r="AR2122" i="64"/>
  <c r="AS2122" i="64"/>
  <c r="AT2122" i="64"/>
  <c r="AU2122" i="64"/>
  <c r="AV2122" i="64"/>
  <c r="AW2122" i="64"/>
  <c r="AX2122" i="64"/>
  <c r="AY2122" i="64"/>
  <c r="AZ2122" i="64"/>
  <c r="BA2122" i="64"/>
  <c r="BB2122" i="64"/>
  <c r="BC2122" i="64"/>
  <c r="BD2122" i="64"/>
  <c r="BE2122" i="64"/>
  <c r="BF2122" i="64"/>
  <c r="BG2122" i="64"/>
  <c r="BH2122" i="64"/>
  <c r="BI2122" i="64"/>
  <c r="BJ2122" i="64"/>
  <c r="BK2122" i="64"/>
  <c r="BL2122" i="64"/>
  <c r="BM2122" i="64"/>
  <c r="BN2122" i="64"/>
  <c r="BO2122" i="64"/>
  <c r="BP2122" i="64"/>
  <c r="BQ2122" i="64"/>
  <c r="BR2122" i="64"/>
  <c r="BS2122" i="64"/>
  <c r="BT2122" i="64"/>
  <c r="BU2122" i="64"/>
  <c r="BV2122" i="64"/>
  <c r="BW2122" i="64"/>
  <c r="BX2122" i="64"/>
  <c r="BY2122" i="64"/>
  <c r="BZ2122" i="64"/>
  <c r="CA2122" i="64"/>
  <c r="CB2122" i="64"/>
  <c r="CC2122" i="64"/>
  <c r="CD2122" i="64"/>
  <c r="CE2122" i="64"/>
  <c r="CF2122" i="64"/>
  <c r="CG2122" i="64"/>
  <c r="CH2122" i="64"/>
  <c r="CI2122" i="64"/>
  <c r="CJ2122" i="64"/>
  <c r="CK2122" i="64"/>
  <c r="CL2122" i="64"/>
  <c r="K2126" i="64"/>
  <c r="L2126" i="64"/>
  <c r="M2126" i="64"/>
  <c r="N2126" i="64"/>
  <c r="O2126" i="64"/>
  <c r="P2126" i="64"/>
  <c r="S2126" i="64" a="1"/>
  <c r="S2126" i="64"/>
  <c r="T2126" i="64" a="1"/>
  <c r="T2126" i="64"/>
  <c r="U2126" i="64" a="1"/>
  <c r="U2126" i="64"/>
  <c r="V2126" i="64" a="1"/>
  <c r="V2126" i="64"/>
  <c r="W2126" i="64" a="1"/>
  <c r="W2126" i="64"/>
  <c r="X2126" i="64" a="1"/>
  <c r="X2126" i="64"/>
  <c r="Y2126" i="64" a="1"/>
  <c r="Y2126" i="64"/>
  <c r="Z2126" i="64" a="1"/>
  <c r="Z2126" i="64"/>
  <c r="AA2126" i="64" a="1"/>
  <c r="AA2126" i="64"/>
  <c r="AB2126" i="64" a="1"/>
  <c r="AB2126" i="64"/>
  <c r="AC2126" i="64" a="1"/>
  <c r="AC2126" i="64"/>
  <c r="AD2126" i="64" a="1"/>
  <c r="AD2126" i="64"/>
  <c r="AE2126" i="64" a="1"/>
  <c r="AE2126" i="64"/>
  <c r="AF2126" i="64" a="1"/>
  <c r="AF2126" i="64"/>
  <c r="AG2126" i="64" a="1"/>
  <c r="AG2126" i="64"/>
  <c r="AH2126" i="64" a="1"/>
  <c r="AH2126" i="64"/>
  <c r="AI2126" i="64" a="1"/>
  <c r="AI2126" i="64"/>
  <c r="AJ2126" i="64" a="1"/>
  <c r="AJ2126" i="64"/>
  <c r="AK2126" i="64" a="1"/>
  <c r="AK2126" i="64"/>
  <c r="AL2126" i="64" a="1"/>
  <c r="AL2126" i="64"/>
  <c r="AM2126" i="64" a="1"/>
  <c r="AM2126" i="64"/>
  <c r="AN2126" i="64" a="1"/>
  <c r="AN2126" i="64"/>
  <c r="AO2126" i="64" a="1"/>
  <c r="AO2126" i="64"/>
  <c r="AP2126" i="64" a="1"/>
  <c r="AP2126" i="64"/>
  <c r="AQ2126" i="64" a="1"/>
  <c r="AQ2126" i="64"/>
  <c r="AR2126" i="64" a="1"/>
  <c r="AR2126" i="64"/>
  <c r="AS2126" i="64" a="1"/>
  <c r="AS2126" i="64"/>
  <c r="AT2126" i="64" a="1"/>
  <c r="AT2126" i="64"/>
  <c r="AU2126" i="64" a="1"/>
  <c r="AU2126" i="64"/>
  <c r="AV2126" i="64" a="1"/>
  <c r="AV2126" i="64"/>
  <c r="AW2126" i="64" a="1"/>
  <c r="AW2126" i="64"/>
  <c r="AX2126" i="64" a="1"/>
  <c r="AX2126" i="64"/>
  <c r="AY2126" i="64" a="1"/>
  <c r="AY2126" i="64"/>
  <c r="AZ2126" i="64" a="1"/>
  <c r="AZ2126" i="64"/>
  <c r="BA2126" i="64" a="1"/>
  <c r="BA2126" i="64"/>
  <c r="BB2126" i="64" a="1"/>
  <c r="BB2126" i="64"/>
  <c r="BC2126" i="64" a="1"/>
  <c r="BC2126" i="64"/>
  <c r="BD2126" i="64" a="1"/>
  <c r="BD2126" i="64"/>
  <c r="BE2126" i="64" a="1"/>
  <c r="BE2126" i="64"/>
  <c r="BF2126" i="64" a="1"/>
  <c r="BF2126" i="64"/>
  <c r="BG2126" i="64" a="1"/>
  <c r="BG2126" i="64"/>
  <c r="BH2126" i="64" a="1"/>
  <c r="BH2126" i="64"/>
  <c r="BI2126" i="64" a="1"/>
  <c r="BI2126" i="64"/>
  <c r="BJ2126" i="64" a="1"/>
  <c r="BJ2126" i="64"/>
  <c r="BK2126" i="64" a="1"/>
  <c r="BK2126" i="64"/>
  <c r="BL2126" i="64" a="1"/>
  <c r="BL2126" i="64"/>
  <c r="BM2126" i="64" a="1"/>
  <c r="BM2126" i="64"/>
  <c r="BN2126" i="64" a="1"/>
  <c r="BN2126" i="64"/>
  <c r="BO2126" i="64" a="1"/>
  <c r="BO2126" i="64"/>
  <c r="BP2126" i="64" a="1"/>
  <c r="BP2126" i="64"/>
  <c r="BQ2126" i="64" a="1"/>
  <c r="BQ2126" i="64"/>
  <c r="BR2126" i="64" a="1"/>
  <c r="BR2126" i="64"/>
  <c r="BS2126" i="64" a="1"/>
  <c r="BS2126" i="64"/>
  <c r="BT2126" i="64" a="1"/>
  <c r="BT2126" i="64"/>
  <c r="BU2126" i="64" a="1"/>
  <c r="BU2126" i="64"/>
  <c r="BV2126" i="64" a="1"/>
  <c r="BV2126" i="64"/>
  <c r="BW2126" i="64" a="1"/>
  <c r="BW2126" i="64"/>
  <c r="BX2126" i="64" a="1"/>
  <c r="BX2126" i="64"/>
  <c r="BY2126" i="64" a="1"/>
  <c r="BY2126" i="64"/>
  <c r="BZ2126" i="64" a="1"/>
  <c r="BZ2126" i="64"/>
  <c r="CA2126" i="64" a="1"/>
  <c r="CA2126" i="64"/>
  <c r="CB2126" i="64" a="1"/>
  <c r="CB2126" i="64"/>
  <c r="CC2126" i="64" a="1"/>
  <c r="CC2126" i="64"/>
  <c r="CD2126" i="64" a="1"/>
  <c r="CD2126" i="64"/>
  <c r="CE2126" i="64" a="1"/>
  <c r="CE2126" i="64"/>
  <c r="CF2126" i="64" a="1"/>
  <c r="CF2126" i="64"/>
  <c r="CG2126" i="64" a="1"/>
  <c r="CG2126" i="64"/>
  <c r="CH2126" i="64" a="1"/>
  <c r="CH2126" i="64"/>
  <c r="CI2126" i="64" a="1"/>
  <c r="CI2126" i="64"/>
  <c r="CJ2126" i="64" a="1"/>
  <c r="CJ2126" i="64"/>
  <c r="CK2126" i="64" a="1"/>
  <c r="CK2126" i="64"/>
  <c r="CL2126" i="64" a="1"/>
  <c r="CL2126" i="64"/>
  <c r="S2360" i="64"/>
  <c r="T2360" i="64"/>
  <c r="U2360" i="64"/>
  <c r="V2360" i="64"/>
  <c r="W2360" i="64"/>
  <c r="X2360" i="64"/>
  <c r="Y2360" i="64"/>
  <c r="Z2360" i="64"/>
  <c r="AA2360" i="64"/>
  <c r="AB2360" i="64"/>
  <c r="AC2360" i="64"/>
  <c r="AD2360" i="64"/>
  <c r="AE2360" i="64"/>
  <c r="AF2360" i="64"/>
  <c r="AG2360" i="64"/>
  <c r="AH2360" i="64"/>
  <c r="AI2360" i="64"/>
  <c r="AJ2360" i="64"/>
  <c r="AK2360" i="64"/>
  <c r="AL2360" i="64"/>
  <c r="AM2360" i="64"/>
  <c r="AN2360" i="64"/>
  <c r="AO2360" i="64"/>
  <c r="AP2360" i="64"/>
  <c r="AQ2360" i="64"/>
  <c r="AR2360" i="64"/>
  <c r="AS2360" i="64"/>
  <c r="AT2360" i="64"/>
  <c r="AU2360" i="64"/>
  <c r="AV2360" i="64"/>
  <c r="AW2360" i="64"/>
  <c r="AX2360" i="64"/>
  <c r="AY2360" i="64"/>
  <c r="AZ2360" i="64"/>
  <c r="BA2360" i="64"/>
  <c r="BB2360" i="64"/>
  <c r="BC2360" i="64"/>
  <c r="BD2360" i="64"/>
  <c r="BE2360" i="64"/>
  <c r="BF2360" i="64"/>
  <c r="BG2360" i="64"/>
  <c r="BH2360" i="64"/>
  <c r="BI2360" i="64"/>
  <c r="BJ2360" i="64"/>
  <c r="BK2360" i="64"/>
  <c r="BL2360" i="64"/>
  <c r="BM2360" i="64"/>
  <c r="BN2360" i="64"/>
  <c r="BO2360" i="64"/>
  <c r="BP2360" i="64"/>
  <c r="BQ2360" i="64"/>
  <c r="BR2360" i="64"/>
  <c r="BS2360" i="64"/>
  <c r="BT2360" i="64"/>
  <c r="BU2360" i="64"/>
  <c r="BV2360" i="64"/>
  <c r="BW2360" i="64"/>
  <c r="BX2360" i="64"/>
  <c r="BY2360" i="64"/>
  <c r="BZ2360" i="64"/>
  <c r="CA2360" i="64"/>
  <c r="CB2360" i="64"/>
  <c r="CC2360" i="64"/>
  <c r="CD2360" i="64"/>
  <c r="CE2360" i="64"/>
  <c r="CF2360" i="64"/>
  <c r="CG2360" i="64"/>
  <c r="CH2360" i="64"/>
  <c r="CI2360" i="64"/>
  <c r="CJ2360" i="64"/>
  <c r="CK2360" i="64"/>
  <c r="CL2360" i="64"/>
  <c r="K2364" i="64"/>
  <c r="L2364" i="64"/>
  <c r="M2364" i="64"/>
  <c r="N2364" i="64"/>
  <c r="O2364" i="64"/>
  <c r="P2364" i="64"/>
  <c r="S2364"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CL2364" i="64"/>
  <c r="K2365" i="64"/>
  <c r="L2365" i="64"/>
  <c r="M2365" i="64"/>
  <c r="N2365" i="64"/>
  <c r="O2365" i="64"/>
  <c r="P2365" i="64"/>
  <c r="R2365" i="64"/>
  <c r="S2365" i="64"/>
  <c r="T2365" i="64"/>
  <c r="U2365" i="64"/>
  <c r="V2365" i="64"/>
  <c r="W2365" i="64"/>
  <c r="X2365" i="64"/>
  <c r="Y2365" i="64"/>
  <c r="Z2365" i="64"/>
  <c r="AA2365" i="64"/>
  <c r="AB2365" i="64"/>
  <c r="AC2365" i="64"/>
  <c r="AD2365" i="64"/>
  <c r="AE2365" i="64"/>
  <c r="AF2365" i="64"/>
  <c r="AG2365" i="64"/>
  <c r="AH2365" i="64"/>
  <c r="AI2365" i="64"/>
  <c r="AJ2365" i="64"/>
  <c r="AK2365" i="64"/>
  <c r="AL2365" i="64"/>
  <c r="AM2365" i="64"/>
  <c r="AN2365" i="64"/>
  <c r="AO2365" i="64"/>
  <c r="AP2365" i="64"/>
  <c r="AQ2365" i="64"/>
  <c r="AR2365" i="64"/>
  <c r="AS2365" i="64"/>
  <c r="AT2365" i="64"/>
  <c r="AU2365" i="64"/>
  <c r="AV2365" i="64"/>
  <c r="AW2365" i="64"/>
  <c r="AX2365" i="64"/>
  <c r="AY2365" i="64"/>
  <c r="AZ2365" i="64"/>
  <c r="BA2365" i="64"/>
  <c r="BB2365" i="64"/>
  <c r="BC2365" i="64"/>
  <c r="BD2365" i="64"/>
  <c r="BE2365" i="64"/>
  <c r="BF2365" i="64"/>
  <c r="BG2365" i="64"/>
  <c r="BH2365" i="64"/>
  <c r="BI2365" i="64"/>
  <c r="BJ2365" i="64"/>
  <c r="BK2365" i="64"/>
  <c r="BL2365" i="64"/>
  <c r="BM2365" i="64"/>
  <c r="BN2365" i="64"/>
  <c r="BO2365" i="64"/>
  <c r="BP2365" i="64"/>
  <c r="BQ2365" i="64"/>
  <c r="BR2365" i="64"/>
  <c r="BS2365" i="64"/>
  <c r="BT2365" i="64"/>
  <c r="BU2365" i="64"/>
  <c r="BV2365" i="64"/>
  <c r="BW2365" i="64"/>
  <c r="BX2365" i="64"/>
  <c r="BY2365" i="64"/>
  <c r="BZ2365" i="64"/>
  <c r="CA2365" i="64"/>
  <c r="CB2365" i="64"/>
  <c r="CC2365" i="64"/>
  <c r="CD2365" i="64"/>
  <c r="CE2365" i="64"/>
  <c r="CF2365" i="64"/>
  <c r="CG2365" i="64"/>
  <c r="CH2365" i="64"/>
  <c r="CI2365" i="64"/>
  <c r="CJ2365" i="64"/>
  <c r="CK2365" i="64"/>
  <c r="CL2365" i="64"/>
  <c r="K2367" i="64"/>
  <c r="L2367" i="64"/>
  <c r="M2367" i="64"/>
  <c r="N2367" i="64"/>
  <c r="O2367" i="64"/>
  <c r="P2367" i="64"/>
  <c r="S2367" i="64"/>
  <c r="T2367" i="64"/>
  <c r="U2367" i="64"/>
  <c r="V2367" i="64"/>
  <c r="W2367" i="64"/>
  <c r="X2367" i="64"/>
  <c r="Y2367" i="64"/>
  <c r="Z2367" i="64"/>
  <c r="AA2367" i="64"/>
  <c r="AB2367" i="64"/>
  <c r="AC2367" i="64"/>
  <c r="AD2367" i="64"/>
  <c r="AE2367" i="64"/>
  <c r="AF2367" i="64"/>
  <c r="AG2367" i="64"/>
  <c r="AH2367" i="64"/>
  <c r="AI2367" i="64"/>
  <c r="AJ2367" i="64"/>
  <c r="AK2367" i="64"/>
  <c r="AL2367" i="64"/>
  <c r="AM2367" i="64"/>
  <c r="AN2367" i="64"/>
  <c r="AO2367" i="64"/>
  <c r="AP2367" i="64"/>
  <c r="AQ2367" i="64"/>
  <c r="AR2367" i="64"/>
  <c r="AS2367" i="64"/>
  <c r="AT2367" i="64"/>
  <c r="AU2367" i="64"/>
  <c r="AV2367" i="64"/>
  <c r="AW2367" i="64"/>
  <c r="AX2367" i="64"/>
  <c r="AY2367" i="64"/>
  <c r="AZ2367" i="64"/>
  <c r="BA2367" i="64"/>
  <c r="BB2367" i="64"/>
  <c r="BC2367" i="64"/>
  <c r="BD2367" i="64"/>
  <c r="BE2367" i="64"/>
  <c r="BF2367" i="64"/>
  <c r="BG2367" i="64"/>
  <c r="BH2367" i="64"/>
  <c r="BI2367" i="64"/>
  <c r="BJ2367" i="64"/>
  <c r="BK2367" i="64"/>
  <c r="BL2367" i="64"/>
  <c r="BM2367" i="64"/>
  <c r="BN2367" i="64"/>
  <c r="BO2367" i="64"/>
  <c r="BP2367" i="64"/>
  <c r="BQ2367" i="64"/>
  <c r="BR2367" i="64"/>
  <c r="BS2367" i="64"/>
  <c r="BT2367" i="64"/>
  <c r="BU2367" i="64"/>
  <c r="BV2367" i="64"/>
  <c r="BW2367" i="64"/>
  <c r="BX2367" i="64"/>
  <c r="BY2367" i="64"/>
  <c r="BZ2367" i="64"/>
  <c r="CA2367" i="64"/>
  <c r="CB2367" i="64"/>
  <c r="CC2367" i="64"/>
  <c r="CD2367" i="64"/>
  <c r="CE2367" i="64"/>
  <c r="CF2367" i="64"/>
  <c r="CG2367" i="64"/>
  <c r="CH2367" i="64"/>
  <c r="CI2367" i="64"/>
  <c r="CJ2367" i="64"/>
  <c r="CK2367" i="64"/>
  <c r="CL2367" i="64"/>
  <c r="S2485" i="64"/>
  <c r="T2485" i="64"/>
  <c r="U2485" i="64"/>
  <c r="V2485" i="64"/>
  <c r="W2485" i="64"/>
  <c r="X2485" i="64"/>
  <c r="Y2485" i="64"/>
  <c r="Z2485" i="64"/>
  <c r="AA2485" i="64"/>
  <c r="AB2485" i="64"/>
  <c r="AC2485" i="64"/>
  <c r="AD2485" i="64"/>
  <c r="AE2485" i="64"/>
  <c r="AF2485" i="64"/>
  <c r="AG2485" i="64"/>
  <c r="AH2485" i="64"/>
  <c r="AI2485" i="64"/>
  <c r="AJ2485" i="64"/>
  <c r="AK2485" i="64"/>
  <c r="AL2485" i="64"/>
  <c r="AM2485" i="64"/>
  <c r="AN2485" i="64"/>
  <c r="AO2485" i="64"/>
  <c r="AP2485" i="64"/>
  <c r="AQ2485" i="64"/>
  <c r="AR2485" i="64"/>
  <c r="AS2485" i="64"/>
  <c r="AT2485" i="64"/>
  <c r="AU2485" i="64"/>
  <c r="AV2485" i="64"/>
  <c r="AW2485" i="64"/>
  <c r="AX2485" i="64"/>
  <c r="AY2485" i="64"/>
  <c r="AZ2485" i="64"/>
  <c r="BA2485" i="64"/>
  <c r="BB2485" i="64"/>
  <c r="BC2485" i="64"/>
  <c r="BD2485" i="64"/>
  <c r="BE2485" i="64"/>
  <c r="BF2485" i="64"/>
  <c r="BG2485" i="64"/>
  <c r="BH2485" i="64"/>
  <c r="BI2485" i="64"/>
  <c r="BJ2485" i="64"/>
  <c r="BK2485" i="64"/>
  <c r="BL2485" i="64"/>
  <c r="BM2485" i="64"/>
  <c r="BN2485" i="64"/>
  <c r="BO2485" i="64"/>
  <c r="BP2485" i="64"/>
  <c r="BQ2485" i="64"/>
  <c r="BR2485" i="64"/>
  <c r="BS2485" i="64"/>
  <c r="BT2485" i="64"/>
  <c r="BU2485" i="64"/>
  <c r="BV2485" i="64"/>
  <c r="BW2485" i="64"/>
  <c r="BX2485" i="64"/>
  <c r="BY2485" i="64"/>
  <c r="BZ2485" i="64"/>
  <c r="CA2485" i="64"/>
  <c r="CB2485" i="64"/>
  <c r="CC2485" i="64"/>
  <c r="CD2485" i="64"/>
  <c r="CE2485" i="64"/>
  <c r="CF2485" i="64"/>
  <c r="CG2485" i="64"/>
  <c r="CH2485" i="64"/>
  <c r="CI2485" i="64"/>
  <c r="CJ2485" i="64"/>
  <c r="CK2485" i="64"/>
  <c r="CL2485" i="64"/>
  <c r="K2488" i="64"/>
  <c r="L2488" i="64"/>
  <c r="M2488" i="64"/>
  <c r="N2488" i="64"/>
  <c r="O2488" i="64"/>
  <c r="P2488" i="64"/>
  <c r="S2488" i="64"/>
  <c r="T2488" i="64"/>
  <c r="U2488" i="64"/>
  <c r="V2488" i="64"/>
  <c r="W2488" i="64"/>
  <c r="X2488" i="64"/>
  <c r="Y2488" i="64"/>
  <c r="Z2488" i="64"/>
  <c r="AA2488" i="64"/>
  <c r="AB2488" i="64"/>
  <c r="AC2488" i="64"/>
  <c r="AD2488" i="64"/>
  <c r="AE2488" i="64"/>
  <c r="AF2488" i="64"/>
  <c r="AG2488" i="64"/>
  <c r="AH2488" i="64"/>
  <c r="AI2488" i="64"/>
  <c r="AJ2488" i="64"/>
  <c r="AK2488" i="64"/>
  <c r="AL2488" i="64"/>
  <c r="AM2488" i="64"/>
  <c r="AN2488" i="64"/>
  <c r="AO2488" i="64"/>
  <c r="AP2488" i="64"/>
  <c r="AQ2488" i="64"/>
  <c r="AR2488" i="64"/>
  <c r="AS2488" i="64"/>
  <c r="AT2488" i="64"/>
  <c r="AU2488" i="64"/>
  <c r="AV2488" i="64"/>
  <c r="AW2488" i="64"/>
  <c r="AX2488" i="64"/>
  <c r="AY2488" i="64"/>
  <c r="AZ2488" i="64"/>
  <c r="BA2488" i="64"/>
  <c r="BB2488" i="64"/>
  <c r="BC2488" i="64"/>
  <c r="BD2488" i="64"/>
  <c r="BE2488" i="64"/>
  <c r="BF2488" i="64"/>
  <c r="BG2488" i="64"/>
  <c r="BH2488" i="64"/>
  <c r="BI2488" i="64"/>
  <c r="BJ2488" i="64"/>
  <c r="BK2488" i="64"/>
  <c r="BL2488" i="64"/>
  <c r="BM2488" i="64"/>
  <c r="BN2488" i="64"/>
  <c r="BO2488" i="64"/>
  <c r="BP2488" i="64"/>
  <c r="BQ2488" i="64"/>
  <c r="BR2488" i="64"/>
  <c r="BS2488" i="64"/>
  <c r="BT2488" i="64"/>
  <c r="BU2488" i="64"/>
  <c r="BV2488" i="64"/>
  <c r="BW2488" i="64"/>
  <c r="BX2488" i="64"/>
  <c r="BY2488" i="64"/>
  <c r="BZ2488" i="64"/>
  <c r="CA2488" i="64"/>
  <c r="CB2488" i="64"/>
  <c r="CC2488" i="64"/>
  <c r="CD2488" i="64"/>
  <c r="CE2488" i="64"/>
  <c r="CF2488" i="64"/>
  <c r="CG2488" i="64"/>
  <c r="CH2488" i="64"/>
  <c r="CI2488" i="64"/>
  <c r="CJ2488" i="64"/>
  <c r="CK2488" i="64"/>
  <c r="CL2488" i="64"/>
  <c r="K2489" i="64"/>
  <c r="L2489" i="64"/>
  <c r="M2489" i="64"/>
  <c r="N2489" i="64"/>
  <c r="O2489" i="64"/>
  <c r="P2489" i="64"/>
  <c r="R2489" i="64"/>
  <c r="S2489" i="64"/>
  <c r="T2489" i="64"/>
  <c r="U2489" i="64"/>
  <c r="V2489" i="64"/>
  <c r="W2489" i="64"/>
  <c r="X2489" i="64"/>
  <c r="Y2489" i="64"/>
  <c r="Z2489" i="64"/>
  <c r="AA2489" i="64"/>
  <c r="AB2489" i="64"/>
  <c r="AC2489" i="64"/>
  <c r="AD2489" i="64"/>
  <c r="AE2489" i="64"/>
  <c r="AF2489" i="64"/>
  <c r="AG2489" i="64"/>
  <c r="AH2489" i="64"/>
  <c r="AI2489" i="64"/>
  <c r="AJ2489" i="64"/>
  <c r="AK2489" i="64"/>
  <c r="AL2489" i="64"/>
  <c r="AM2489" i="64"/>
  <c r="AN2489" i="64"/>
  <c r="AO2489" i="64"/>
  <c r="AP2489" i="64"/>
  <c r="AQ2489" i="64"/>
  <c r="AR2489" i="64"/>
  <c r="AS2489" i="64"/>
  <c r="AT2489" i="64"/>
  <c r="AU2489" i="64"/>
  <c r="AV2489" i="64"/>
  <c r="AW2489" i="64"/>
  <c r="AX2489" i="64"/>
  <c r="AY2489" i="64"/>
  <c r="AZ2489" i="64"/>
  <c r="BA2489" i="64"/>
  <c r="BB2489" i="64"/>
  <c r="BC2489" i="64"/>
  <c r="BD2489" i="64"/>
  <c r="BE2489" i="64"/>
  <c r="BF2489" i="64"/>
  <c r="BG2489" i="64"/>
  <c r="BH2489" i="64"/>
  <c r="BI2489" i="64"/>
  <c r="BJ2489" i="64"/>
  <c r="BK2489" i="64"/>
  <c r="BL2489" i="64"/>
  <c r="BM2489" i="64"/>
  <c r="BN2489" i="64"/>
  <c r="BO2489" i="64"/>
  <c r="BP2489" i="64"/>
  <c r="BQ2489" i="64"/>
  <c r="BR2489" i="64"/>
  <c r="BS2489" i="64"/>
  <c r="BT2489" i="64"/>
  <c r="BU2489" i="64"/>
  <c r="BV2489" i="64"/>
  <c r="BW2489" i="64"/>
  <c r="BX2489" i="64"/>
  <c r="BY2489" i="64"/>
  <c r="BZ2489" i="64"/>
  <c r="CA2489" i="64"/>
  <c r="CB2489" i="64"/>
  <c r="CC2489" i="64"/>
  <c r="CD2489" i="64"/>
  <c r="CE2489" i="64"/>
  <c r="CF2489" i="64"/>
  <c r="CG2489" i="64"/>
  <c r="CH2489" i="64"/>
  <c r="CI2489" i="64"/>
  <c r="CJ2489" i="64"/>
  <c r="CK2489" i="64"/>
  <c r="CL2489" i="64"/>
  <c r="K2491" i="64"/>
  <c r="L2491" i="64"/>
  <c r="M2491" i="64"/>
  <c r="N2491" i="64"/>
  <c r="O2491" i="64"/>
  <c r="P2491" i="64"/>
  <c r="S2491" i="64"/>
  <c r="T2491" i="64"/>
  <c r="U2491" i="64"/>
  <c r="V2491" i="64"/>
  <c r="W2491" i="64"/>
  <c r="X2491" i="64"/>
  <c r="Y2491" i="64"/>
  <c r="Z2491" i="64"/>
  <c r="AA2491" i="64"/>
  <c r="AB2491" i="64"/>
  <c r="AC2491" i="64"/>
  <c r="AD2491" i="64"/>
  <c r="AE2491" i="64"/>
  <c r="AF2491" i="64"/>
  <c r="AG2491" i="64"/>
  <c r="AH2491" i="64"/>
  <c r="AI2491" i="64"/>
  <c r="AJ2491" i="64"/>
  <c r="AK2491" i="64"/>
  <c r="AL2491" i="64"/>
  <c r="AM2491" i="64"/>
  <c r="AN2491" i="64"/>
  <c r="AO2491" i="64"/>
  <c r="AP2491" i="64"/>
  <c r="AQ2491" i="64"/>
  <c r="AR2491" i="64"/>
  <c r="AS2491" i="64"/>
  <c r="AT2491" i="64"/>
  <c r="AU2491" i="64"/>
  <c r="AV2491" i="64"/>
  <c r="AW2491" i="64"/>
  <c r="AX2491" i="64"/>
  <c r="AY2491" i="64"/>
  <c r="AZ2491" i="64"/>
  <c r="BA2491" i="64"/>
  <c r="BB2491" i="64"/>
  <c r="BC2491" i="64"/>
  <c r="BD2491" i="64"/>
  <c r="BE2491" i="64"/>
  <c r="BF2491" i="64"/>
  <c r="BG2491" i="64"/>
  <c r="BH2491" i="64"/>
  <c r="BI2491" i="64"/>
  <c r="BJ2491" i="64"/>
  <c r="BK2491" i="64"/>
  <c r="BL2491" i="64"/>
  <c r="BM2491" i="64"/>
  <c r="BN2491" i="64"/>
  <c r="BO2491" i="64"/>
  <c r="BP2491" i="64"/>
  <c r="BQ2491" i="64"/>
  <c r="BR2491" i="64"/>
  <c r="BS2491" i="64"/>
  <c r="BT2491" i="64"/>
  <c r="BU2491" i="64"/>
  <c r="BV2491" i="64"/>
  <c r="BW2491" i="64"/>
  <c r="BX2491" i="64"/>
  <c r="BY2491" i="64"/>
  <c r="BZ2491" i="64"/>
  <c r="CA2491" i="64"/>
  <c r="CB2491" i="64"/>
  <c r="CC2491" i="64"/>
  <c r="CD2491" i="64"/>
  <c r="CE2491" i="64"/>
  <c r="CF2491" i="64"/>
  <c r="CG2491" i="64"/>
  <c r="CH2491" i="64"/>
  <c r="CI2491" i="64"/>
  <c r="CJ2491" i="64"/>
  <c r="CK2491" i="64"/>
  <c r="CL2491" i="64"/>
  <c r="L2522" i="64"/>
  <c r="M2522" i="64"/>
  <c r="N2522" i="64"/>
  <c r="O2522" i="64"/>
  <c r="P2522" i="64"/>
  <c r="S2522" i="64"/>
  <c r="T2522" i="64"/>
  <c r="U2522" i="64"/>
  <c r="V2522" i="64"/>
  <c r="W2522" i="64"/>
  <c r="X2522" i="64"/>
  <c r="Y2522" i="64"/>
  <c r="Z2522" i="64"/>
  <c r="AA2522" i="64"/>
  <c r="AB2522" i="64"/>
  <c r="AC2522" i="64"/>
  <c r="AD2522" i="64"/>
  <c r="AE2522" i="64"/>
  <c r="AF2522" i="64"/>
  <c r="AG2522" i="64"/>
  <c r="AH2522" i="64"/>
  <c r="AI2522" i="64"/>
  <c r="AJ2522" i="64"/>
  <c r="AK2522" i="64"/>
  <c r="AL2522" i="64"/>
  <c r="AM2522" i="64"/>
  <c r="AN2522" i="64"/>
  <c r="AO2522" i="64"/>
  <c r="AP2522" i="64"/>
  <c r="AQ2522" i="64"/>
  <c r="AR2522" i="64"/>
  <c r="AS2522" i="64"/>
  <c r="AT2522" i="64"/>
  <c r="AU2522" i="64"/>
  <c r="AV2522" i="64"/>
  <c r="AW2522" i="64"/>
  <c r="AX2522" i="64"/>
  <c r="AY2522" i="64"/>
  <c r="AZ2522" i="64"/>
  <c r="BA2522" i="64"/>
  <c r="BB2522" i="64"/>
  <c r="BC2522" i="64"/>
  <c r="BD2522" i="64"/>
  <c r="BE2522" i="64"/>
  <c r="BF2522" i="64"/>
  <c r="BG2522" i="64"/>
  <c r="BH2522" i="64"/>
  <c r="BI2522" i="64"/>
  <c r="BJ2522" i="64"/>
  <c r="BK2522" i="64"/>
  <c r="BL2522" i="64"/>
  <c r="BM2522" i="64"/>
  <c r="BN2522" i="64"/>
  <c r="BO2522" i="64"/>
  <c r="BP2522" i="64"/>
  <c r="BQ2522" i="64"/>
  <c r="BR2522" i="64"/>
  <c r="BS2522" i="64"/>
  <c r="BT2522" i="64"/>
  <c r="BU2522" i="64"/>
  <c r="BV2522" i="64"/>
  <c r="BW2522" i="64"/>
  <c r="BX2522" i="64"/>
  <c r="BY2522" i="64"/>
  <c r="BZ2522" i="64"/>
  <c r="CA2522" i="64"/>
  <c r="CB2522" i="64"/>
  <c r="CC2522" i="64"/>
  <c r="CD2522" i="64"/>
  <c r="CE2522" i="64"/>
  <c r="CF2522" i="64"/>
  <c r="CG2522" i="64"/>
  <c r="CH2522" i="64"/>
  <c r="CI2522" i="64"/>
  <c r="CJ2522" i="64"/>
  <c r="CK2522" i="64"/>
  <c r="CL2522" i="64"/>
  <c r="K2525" i="64"/>
  <c r="L2525" i="64"/>
  <c r="M2525" i="64"/>
  <c r="N2525" i="64"/>
  <c r="O2525" i="64"/>
  <c r="P2525" i="64"/>
  <c r="R2525" i="64"/>
  <c r="S2525" i="64"/>
  <c r="T2525" i="64"/>
  <c r="U2525" i="64"/>
  <c r="V2525" i="64"/>
  <c r="W2525" i="64"/>
  <c r="X2525" i="64"/>
  <c r="Y2525" i="64"/>
  <c r="Z2525" i="64"/>
  <c r="AA2525" i="64"/>
  <c r="AB2525" i="64"/>
  <c r="AC2525" i="64"/>
  <c r="AD2525" i="64"/>
  <c r="AE2525" i="64"/>
  <c r="AF2525" i="64"/>
  <c r="AG2525" i="64"/>
  <c r="AH2525" i="64"/>
  <c r="AI2525" i="64"/>
  <c r="AJ2525" i="64"/>
  <c r="AK2525" i="64"/>
  <c r="AL2525" i="64"/>
  <c r="AM2525" i="64"/>
  <c r="AN2525" i="64"/>
  <c r="AO2525" i="64"/>
  <c r="AP2525" i="64"/>
  <c r="AQ2525" i="64"/>
  <c r="AR2525" i="64"/>
  <c r="AS2525" i="64"/>
  <c r="AT2525" i="64"/>
  <c r="AU2525" i="64"/>
  <c r="AV2525" i="64"/>
  <c r="AW2525" i="64"/>
  <c r="AX2525" i="64"/>
  <c r="AY2525" i="64"/>
  <c r="AZ2525" i="64"/>
  <c r="BA2525" i="64"/>
  <c r="BB2525" i="64"/>
  <c r="BC2525" i="64"/>
  <c r="BD2525" i="64"/>
  <c r="BE2525" i="64"/>
  <c r="BF2525" i="64"/>
  <c r="BG2525" i="64"/>
  <c r="BH2525" i="64"/>
  <c r="BI2525" i="64"/>
  <c r="BJ2525" i="64"/>
  <c r="BK2525" i="64"/>
  <c r="BL2525" i="64"/>
  <c r="BM2525" i="64"/>
  <c r="BN2525" i="64"/>
  <c r="BO2525" i="64"/>
  <c r="BP2525" i="64"/>
  <c r="BQ2525" i="64"/>
  <c r="BR2525" i="64"/>
  <c r="BS2525" i="64"/>
  <c r="BT2525" i="64"/>
  <c r="BU2525" i="64"/>
  <c r="BV2525" i="64"/>
  <c r="BW2525" i="64"/>
  <c r="BX2525" i="64"/>
  <c r="BY2525" i="64"/>
  <c r="BZ2525" i="64"/>
  <c r="CA2525" i="64"/>
  <c r="CB2525" i="64"/>
  <c r="CC2525" i="64"/>
  <c r="CD2525" i="64"/>
  <c r="CE2525" i="64"/>
  <c r="CF2525" i="64"/>
  <c r="CG2525" i="64"/>
  <c r="CH2525" i="64"/>
  <c r="CI2525" i="64"/>
  <c r="CJ2525" i="64"/>
  <c r="CK2525" i="64"/>
  <c r="CL2525" i="64"/>
  <c r="K2527" i="64"/>
  <c r="L2527" i="64"/>
  <c r="M2527" i="64"/>
  <c r="N2527" i="64"/>
  <c r="O2527" i="64"/>
  <c r="P2527" i="64"/>
  <c r="S2527" i="64"/>
  <c r="T2527" i="64"/>
  <c r="U2527" i="64"/>
  <c r="V2527" i="64"/>
  <c r="W2527" i="64"/>
  <c r="X2527" i="64"/>
  <c r="Y2527" i="64"/>
  <c r="Z2527" i="64"/>
  <c r="AA2527" i="64"/>
  <c r="AB2527" i="64"/>
  <c r="AC2527" i="64"/>
  <c r="AD2527" i="64"/>
  <c r="AE2527" i="64"/>
  <c r="AF2527" i="64"/>
  <c r="AG2527" i="64"/>
  <c r="AH2527" i="64"/>
  <c r="AI2527" i="64"/>
  <c r="AJ2527" i="64"/>
  <c r="AK2527" i="64"/>
  <c r="AL2527" i="64"/>
  <c r="AM2527" i="64"/>
  <c r="AN2527" i="64"/>
  <c r="AO2527" i="64"/>
  <c r="AP2527" i="64"/>
  <c r="AQ2527" i="64"/>
  <c r="AR2527" i="64"/>
  <c r="AS2527" i="64"/>
  <c r="AT2527" i="64"/>
  <c r="AU2527" i="64"/>
  <c r="AV2527" i="64"/>
  <c r="AW2527" i="64"/>
  <c r="AX2527" i="64"/>
  <c r="AY2527" i="64"/>
  <c r="AZ2527" i="64"/>
  <c r="BA2527" i="64"/>
  <c r="BB2527" i="64"/>
  <c r="BC2527" i="64"/>
  <c r="BD2527" i="64"/>
  <c r="BE2527" i="64"/>
  <c r="BF2527" i="64"/>
  <c r="BG2527" i="64"/>
  <c r="BH2527" i="64"/>
  <c r="BI2527" i="64"/>
  <c r="BJ2527" i="64"/>
  <c r="BK2527" i="64"/>
  <c r="BL2527" i="64"/>
  <c r="BM2527" i="64"/>
  <c r="BN2527" i="64"/>
  <c r="BO2527" i="64"/>
  <c r="BP2527" i="64"/>
  <c r="BQ2527" i="64"/>
  <c r="BR2527" i="64"/>
  <c r="BS2527" i="64"/>
  <c r="BT2527" i="64"/>
  <c r="BU2527" i="64"/>
  <c r="BV2527" i="64"/>
  <c r="BW2527" i="64"/>
  <c r="BX2527" i="64"/>
  <c r="BY2527" i="64"/>
  <c r="BZ2527" i="64"/>
  <c r="CA2527" i="64"/>
  <c r="CB2527" i="64"/>
  <c r="CC2527" i="64"/>
  <c r="CD2527" i="64"/>
  <c r="CE2527" i="64"/>
  <c r="CF2527" i="64"/>
  <c r="CG2527" i="64"/>
  <c r="CH2527" i="64"/>
  <c r="CI2527" i="64"/>
  <c r="CJ2527" i="64"/>
  <c r="CK2527" i="64"/>
  <c r="CL2527" i="64"/>
  <c r="L2554" i="64"/>
  <c r="M2554" i="64"/>
  <c r="N2554" i="64"/>
  <c r="O2554" i="64"/>
  <c r="P2554" i="64"/>
  <c r="S2554" i="64"/>
  <c r="T2554" i="64"/>
  <c r="U2554" i="64"/>
  <c r="V2554" i="64"/>
  <c r="W2554" i="64"/>
  <c r="X2554" i="64"/>
  <c r="Y2554" i="64"/>
  <c r="Z2554" i="64"/>
  <c r="AA2554" i="64"/>
  <c r="AB2554" i="64"/>
  <c r="AC2554" i="64"/>
  <c r="AD2554" i="64"/>
  <c r="AE2554" i="64"/>
  <c r="AF2554" i="64"/>
  <c r="AG2554" i="64"/>
  <c r="AH2554" i="64"/>
  <c r="AI2554" i="64"/>
  <c r="AJ2554" i="64"/>
  <c r="AK2554" i="64"/>
  <c r="AL2554" i="64"/>
  <c r="AM2554" i="64"/>
  <c r="AN2554" i="64"/>
  <c r="AO2554" i="64"/>
  <c r="AP2554" i="64"/>
  <c r="AQ2554" i="64"/>
  <c r="AR2554" i="64"/>
  <c r="AS2554" i="64"/>
  <c r="AT2554" i="64"/>
  <c r="AU2554" i="64"/>
  <c r="AV2554" i="64"/>
  <c r="AW2554" i="64"/>
  <c r="AX2554" i="64"/>
  <c r="AY2554" i="64"/>
  <c r="AZ2554" i="64"/>
  <c r="BA2554" i="64"/>
  <c r="BB2554" i="64"/>
  <c r="BC2554" i="64"/>
  <c r="BD2554" i="64"/>
  <c r="BE2554" i="64"/>
  <c r="BF2554" i="64"/>
  <c r="BG2554" i="64"/>
  <c r="BH2554" i="64"/>
  <c r="BI2554" i="64"/>
  <c r="BJ2554" i="64"/>
  <c r="BK2554" i="64"/>
  <c r="BL2554" i="64"/>
  <c r="BM2554" i="64"/>
  <c r="BN2554" i="64"/>
  <c r="BO2554" i="64"/>
  <c r="BP2554" i="64"/>
  <c r="BQ2554" i="64"/>
  <c r="BR2554" i="64"/>
  <c r="BS2554" i="64"/>
  <c r="BT2554" i="64"/>
  <c r="BU2554" i="64"/>
  <c r="BV2554" i="64"/>
  <c r="BW2554" i="64"/>
  <c r="BX2554" i="64"/>
  <c r="BY2554" i="64"/>
  <c r="BZ2554" i="64"/>
  <c r="CA2554" i="64"/>
  <c r="CB2554" i="64"/>
  <c r="CC2554" i="64"/>
  <c r="CD2554" i="64"/>
  <c r="CE2554" i="64"/>
  <c r="CF2554" i="64"/>
  <c r="CG2554" i="64"/>
  <c r="CH2554" i="64"/>
  <c r="CI2554" i="64"/>
  <c r="CJ2554" i="64"/>
  <c r="CK2554" i="64"/>
  <c r="CL2554" i="64"/>
  <c r="K2557" i="64"/>
  <c r="L2557" i="64"/>
  <c r="M2557" i="64"/>
  <c r="N2557" i="64"/>
  <c r="O2557" i="64"/>
  <c r="P2557" i="64"/>
  <c r="R2557" i="64"/>
  <c r="S2557" i="64"/>
  <c r="T2557" i="64"/>
  <c r="U2557" i="64"/>
  <c r="V2557" i="64"/>
  <c r="W2557" i="64"/>
  <c r="X2557" i="64"/>
  <c r="Y2557" i="64"/>
  <c r="Z2557" i="64"/>
  <c r="AA2557" i="64"/>
  <c r="AB2557" i="64"/>
  <c r="AC2557" i="64"/>
  <c r="AD2557" i="64"/>
  <c r="AE2557" i="64"/>
  <c r="AF2557" i="64"/>
  <c r="AG2557" i="64"/>
  <c r="AH2557" i="64"/>
  <c r="AI2557" i="64"/>
  <c r="AJ2557" i="64"/>
  <c r="AK2557" i="64"/>
  <c r="AL2557" i="64"/>
  <c r="AM2557" i="64"/>
  <c r="AN2557" i="64"/>
  <c r="AO2557" i="64"/>
  <c r="AP2557" i="64"/>
  <c r="AQ2557" i="64"/>
  <c r="AR2557" i="64"/>
  <c r="AS2557" i="64"/>
  <c r="AT2557" i="64"/>
  <c r="AU2557" i="64"/>
  <c r="AV2557" i="64"/>
  <c r="AW2557" i="64"/>
  <c r="AX2557" i="64"/>
  <c r="AY2557" i="64"/>
  <c r="AZ2557" i="64"/>
  <c r="BA2557" i="64"/>
  <c r="BB2557" i="64"/>
  <c r="BC2557" i="64"/>
  <c r="BD2557" i="64"/>
  <c r="BE2557" i="64"/>
  <c r="BF2557" i="64"/>
  <c r="BG2557" i="64"/>
  <c r="BH2557" i="64"/>
  <c r="BI2557" i="64"/>
  <c r="BJ2557" i="64"/>
  <c r="BK2557" i="64"/>
  <c r="BL2557" i="64"/>
  <c r="BM2557" i="64"/>
  <c r="BN2557" i="64"/>
  <c r="BO2557" i="64"/>
  <c r="BP2557" i="64"/>
  <c r="BQ2557" i="64"/>
  <c r="BR2557" i="64"/>
  <c r="BS2557" i="64"/>
  <c r="BT2557" i="64"/>
  <c r="BU2557" i="64"/>
  <c r="BV2557" i="64"/>
  <c r="BW2557" i="64"/>
  <c r="BX2557" i="64"/>
  <c r="BY2557" i="64"/>
  <c r="BZ2557" i="64"/>
  <c r="CA2557" i="64"/>
  <c r="CB2557" i="64"/>
  <c r="CC2557" i="64"/>
  <c r="CD2557" i="64"/>
  <c r="CE2557" i="64"/>
  <c r="CF2557" i="64"/>
  <c r="CG2557" i="64"/>
  <c r="CH2557" i="64"/>
  <c r="CI2557" i="64"/>
  <c r="CJ2557" i="64"/>
  <c r="CK2557" i="64"/>
  <c r="CL2557" i="64"/>
  <c r="K2559" i="64"/>
  <c r="L2559" i="64"/>
  <c r="M2559" i="64"/>
  <c r="N2559" i="64"/>
  <c r="O2559" i="64"/>
  <c r="P2559" i="64"/>
  <c r="S2559" i="64"/>
  <c r="T2559" i="64"/>
  <c r="U2559" i="64"/>
  <c r="V2559" i="64"/>
  <c r="W2559" i="64"/>
  <c r="X2559" i="64"/>
  <c r="Y2559" i="64"/>
  <c r="Z2559" i="64"/>
  <c r="AA2559" i="64"/>
  <c r="AB2559" i="64"/>
  <c r="AC2559" i="64"/>
  <c r="AD2559" i="64"/>
  <c r="AE2559" i="64"/>
  <c r="AF2559" i="64"/>
  <c r="AG2559" i="64"/>
  <c r="AH2559" i="64"/>
  <c r="AI2559" i="64"/>
  <c r="AJ2559" i="64"/>
  <c r="AK2559" i="64"/>
  <c r="AL2559" i="64"/>
  <c r="AM2559" i="64"/>
  <c r="AN2559" i="64"/>
  <c r="AO2559" i="64"/>
  <c r="AP2559" i="64"/>
  <c r="AQ2559" i="64"/>
  <c r="AR2559" i="64"/>
  <c r="AS2559" i="64"/>
  <c r="AT2559" i="64"/>
  <c r="AU2559" i="64"/>
  <c r="AV2559" i="64"/>
  <c r="AW2559" i="64"/>
  <c r="AX2559" i="64"/>
  <c r="AY2559" i="64"/>
  <c r="AZ2559" i="64"/>
  <c r="BA2559" i="64"/>
  <c r="BB2559" i="64"/>
  <c r="BC2559" i="64"/>
  <c r="BD2559" i="64"/>
  <c r="BE2559" i="64"/>
  <c r="BF2559" i="64"/>
  <c r="BG2559" i="64"/>
  <c r="BH2559" i="64"/>
  <c r="BI2559" i="64"/>
  <c r="BJ2559" i="64"/>
  <c r="BK2559" i="64"/>
  <c r="BL2559" i="64"/>
  <c r="BM2559" i="64"/>
  <c r="BN2559" i="64"/>
  <c r="BO2559" i="64"/>
  <c r="BP2559" i="64"/>
  <c r="BQ2559" i="64"/>
  <c r="BR2559" i="64"/>
  <c r="BS2559" i="64"/>
  <c r="BT2559" i="64"/>
  <c r="BU2559" i="64"/>
  <c r="BV2559" i="64"/>
  <c r="BW2559" i="64"/>
  <c r="BX2559" i="64"/>
  <c r="BY2559" i="64"/>
  <c r="BZ2559" i="64"/>
  <c r="CA2559" i="64"/>
  <c r="CB2559" i="64"/>
  <c r="CC2559" i="64"/>
  <c r="CD2559" i="64"/>
  <c r="CE2559" i="64"/>
  <c r="CF2559" i="64"/>
  <c r="CG2559" i="64"/>
  <c r="CH2559" i="64"/>
  <c r="CI2559" i="64"/>
  <c r="CJ2559" i="64"/>
  <c r="CK2559" i="64"/>
  <c r="CL2559" i="64"/>
  <c r="L2590" i="64"/>
  <c r="M2590" i="64"/>
  <c r="N2590" i="64"/>
  <c r="O2590" i="64"/>
  <c r="P2590" i="64"/>
  <c r="S2590" i="64"/>
  <c r="T2590" i="64"/>
  <c r="U2590" i="64"/>
  <c r="V2590" i="64"/>
  <c r="W2590" i="64"/>
  <c r="X2590" i="64"/>
  <c r="Y2590" i="64"/>
  <c r="Z2590" i="64"/>
  <c r="AA2590" i="64"/>
  <c r="AB2590" i="64"/>
  <c r="AC2590" i="64"/>
  <c r="AD2590" i="64"/>
  <c r="AE2590" i="64"/>
  <c r="AF2590" i="64"/>
  <c r="AG2590" i="64"/>
  <c r="AH2590" i="64"/>
  <c r="AI2590" i="64"/>
  <c r="AJ2590" i="64"/>
  <c r="AK2590" i="64"/>
  <c r="AL2590" i="64"/>
  <c r="AM2590" i="64"/>
  <c r="AN2590" i="64"/>
  <c r="AO2590" i="64"/>
  <c r="AP2590" i="64"/>
  <c r="AQ2590" i="64"/>
  <c r="AR2590" i="64"/>
  <c r="AS2590" i="64"/>
  <c r="AT2590" i="64"/>
  <c r="AU2590" i="64"/>
  <c r="AV2590" i="64"/>
  <c r="AW2590" i="64"/>
  <c r="AX2590" i="64"/>
  <c r="AY2590" i="64"/>
  <c r="AZ2590" i="64"/>
  <c r="BA2590" i="64"/>
  <c r="BB2590" i="64"/>
  <c r="BC2590" i="64"/>
  <c r="BD2590" i="64"/>
  <c r="BE2590" i="64"/>
  <c r="BF2590" i="64"/>
  <c r="BG2590" i="64"/>
  <c r="BH2590" i="64"/>
  <c r="BI2590" i="64"/>
  <c r="BJ2590" i="64"/>
  <c r="BK2590" i="64"/>
  <c r="BL2590" i="64"/>
  <c r="BM2590" i="64"/>
  <c r="BN2590" i="64"/>
  <c r="BO2590" i="64"/>
  <c r="BP2590" i="64"/>
  <c r="BQ2590" i="64"/>
  <c r="BR2590" i="64"/>
  <c r="BS2590" i="64"/>
  <c r="BT2590" i="64"/>
  <c r="BU2590" i="64"/>
  <c r="BV2590" i="64"/>
  <c r="BW2590" i="64"/>
  <c r="BX2590" i="64"/>
  <c r="BY2590" i="64"/>
  <c r="BZ2590" i="64"/>
  <c r="CA2590" i="64"/>
  <c r="CB2590" i="64"/>
  <c r="CC2590" i="64"/>
  <c r="CD2590" i="64"/>
  <c r="CE2590" i="64"/>
  <c r="CF2590" i="64"/>
  <c r="CG2590" i="64"/>
  <c r="CH2590" i="64"/>
  <c r="CI2590" i="64"/>
  <c r="CJ2590" i="64"/>
  <c r="CK2590" i="64"/>
  <c r="CL2590" i="64"/>
  <c r="K2593" i="64"/>
  <c r="L2593" i="64"/>
  <c r="M2593" i="64"/>
  <c r="N2593" i="64"/>
  <c r="O2593" i="64"/>
  <c r="P2593" i="64"/>
  <c r="R2593" i="64"/>
  <c r="S2593" i="64"/>
  <c r="T2593" i="64"/>
  <c r="U2593" i="64"/>
  <c r="V2593" i="64"/>
  <c r="W2593" i="64"/>
  <c r="X2593" i="64"/>
  <c r="Y2593" i="64"/>
  <c r="Z2593" i="64"/>
  <c r="AA2593" i="64"/>
  <c r="AB2593" i="64"/>
  <c r="AC2593" i="64"/>
  <c r="AD2593" i="64"/>
  <c r="AE2593" i="64"/>
  <c r="AF2593" i="64"/>
  <c r="AG2593" i="64"/>
  <c r="AH2593" i="64"/>
  <c r="AI2593" i="64"/>
  <c r="AJ2593" i="64"/>
  <c r="AK2593" i="64"/>
  <c r="AL2593" i="64"/>
  <c r="AM2593" i="64"/>
  <c r="AN2593" i="64"/>
  <c r="AO2593" i="64"/>
  <c r="AP2593" i="64"/>
  <c r="AQ2593" i="64"/>
  <c r="AR2593" i="64"/>
  <c r="AS2593" i="64"/>
  <c r="AT2593" i="64"/>
  <c r="AU2593" i="64"/>
  <c r="AV2593" i="64"/>
  <c r="AW2593" i="64"/>
  <c r="AX2593" i="64"/>
  <c r="AY2593" i="64"/>
  <c r="AZ2593" i="64"/>
  <c r="BA2593" i="64"/>
  <c r="BB2593" i="64"/>
  <c r="BC2593" i="64"/>
  <c r="BD2593" i="64"/>
  <c r="BE2593" i="64"/>
  <c r="BF2593" i="64"/>
  <c r="BG2593" i="64"/>
  <c r="BH2593" i="64"/>
  <c r="BI2593" i="64"/>
  <c r="BJ2593" i="64"/>
  <c r="BK2593" i="64"/>
  <c r="BL2593" i="64"/>
  <c r="BM2593" i="64"/>
  <c r="BN2593" i="64"/>
  <c r="BO2593" i="64"/>
  <c r="BP2593" i="64"/>
  <c r="BQ2593" i="64"/>
  <c r="BR2593" i="64"/>
  <c r="BS2593" i="64"/>
  <c r="BT2593" i="64"/>
  <c r="BU2593" i="64"/>
  <c r="BV2593" i="64"/>
  <c r="BW2593" i="64"/>
  <c r="BX2593" i="64"/>
  <c r="BY2593" i="64"/>
  <c r="BZ2593" i="64"/>
  <c r="CA2593" i="64"/>
  <c r="CB2593" i="64"/>
  <c r="CC2593" i="64"/>
  <c r="CD2593" i="64"/>
  <c r="CE2593" i="64"/>
  <c r="CF2593" i="64"/>
  <c r="CG2593" i="64"/>
  <c r="CH2593" i="64"/>
  <c r="CI2593" i="64"/>
  <c r="CJ2593" i="64"/>
  <c r="CK2593" i="64"/>
  <c r="CL2593" i="64"/>
  <c r="K2595" i="64"/>
  <c r="L2595" i="64"/>
  <c r="M2595" i="64"/>
  <c r="N2595" i="64"/>
  <c r="O2595" i="64"/>
  <c r="P2595" i="64"/>
  <c r="S2595" i="64"/>
  <c r="T2595" i="64"/>
  <c r="U2595" i="64"/>
  <c r="V2595" i="64"/>
  <c r="W2595" i="64"/>
  <c r="X2595" i="64"/>
  <c r="Y2595" i="64"/>
  <c r="Z2595" i="64"/>
  <c r="AA2595" i="64"/>
  <c r="AB2595" i="64"/>
  <c r="AC2595" i="64"/>
  <c r="AD2595" i="64"/>
  <c r="AE2595" i="64"/>
  <c r="AF2595" i="64"/>
  <c r="AG2595" i="64"/>
  <c r="AH2595" i="64"/>
  <c r="AI2595" i="64"/>
  <c r="AJ2595" i="64"/>
  <c r="AK2595" i="64"/>
  <c r="AL2595" i="64"/>
  <c r="AM2595" i="64"/>
  <c r="AN2595" i="64"/>
  <c r="AO2595" i="64"/>
  <c r="AP2595" i="64"/>
  <c r="AQ2595" i="64"/>
  <c r="AR2595" i="64"/>
  <c r="AS2595" i="64"/>
  <c r="AT2595" i="64"/>
  <c r="AU2595" i="64"/>
  <c r="AV2595" i="64"/>
  <c r="AW2595" i="64"/>
  <c r="AX2595" i="64"/>
  <c r="AY2595" i="64"/>
  <c r="AZ2595" i="64"/>
  <c r="BA2595" i="64"/>
  <c r="BB2595" i="64"/>
  <c r="BC2595" i="64"/>
  <c r="BD2595" i="64"/>
  <c r="BE2595" i="64"/>
  <c r="BF2595" i="64"/>
  <c r="BG2595" i="64"/>
  <c r="BH2595" i="64"/>
  <c r="BI2595" i="64"/>
  <c r="BJ2595" i="64"/>
  <c r="BK2595" i="64"/>
  <c r="BL2595" i="64"/>
  <c r="BM2595" i="64"/>
  <c r="BN2595" i="64"/>
  <c r="BO2595" i="64"/>
  <c r="BP2595" i="64"/>
  <c r="BQ2595" i="64"/>
  <c r="BR2595" i="64"/>
  <c r="BS2595" i="64"/>
  <c r="BT2595" i="64"/>
  <c r="BU2595" i="64"/>
  <c r="BV2595" i="64"/>
  <c r="BW2595" i="64"/>
  <c r="BX2595" i="64"/>
  <c r="BY2595" i="64"/>
  <c r="BZ2595" i="64"/>
  <c r="CA2595" i="64"/>
  <c r="CB2595" i="64"/>
  <c r="CC2595" i="64"/>
  <c r="CD2595" i="64"/>
  <c r="CE2595" i="64"/>
  <c r="CF2595" i="64"/>
  <c r="CG2595" i="64"/>
  <c r="CH2595" i="64"/>
  <c r="CI2595" i="64"/>
  <c r="CJ2595" i="64"/>
  <c r="CK2595" i="64"/>
  <c r="CL2595" i="64"/>
  <c r="K2622" i="64"/>
  <c r="L2622" i="64"/>
  <c r="M2622" i="64"/>
  <c r="N2622" i="64"/>
  <c r="O2622" i="64"/>
  <c r="P2622" i="64"/>
  <c r="S2622" i="64" a="1"/>
  <c r="S2622" i="64"/>
  <c r="T2622" i="64" a="1"/>
  <c r="T2622" i="64"/>
  <c r="U2622" i="64" a="1"/>
  <c r="U2622" i="64"/>
  <c r="V2622" i="64" a="1"/>
  <c r="V2622" i="64"/>
  <c r="W2622" i="64" a="1"/>
  <c r="W2622" i="64"/>
  <c r="X2622" i="64" a="1"/>
  <c r="X2622" i="64"/>
  <c r="Y2622" i="64" a="1"/>
  <c r="Y2622" i="64"/>
  <c r="Z2622" i="64" a="1"/>
  <c r="Z2622" i="64"/>
  <c r="AA2622" i="64" a="1"/>
  <c r="AA2622" i="64"/>
  <c r="AB2622" i="64" a="1"/>
  <c r="AB2622" i="64"/>
  <c r="AC2622" i="64" a="1"/>
  <c r="AC2622" i="64"/>
  <c r="AD2622" i="64" a="1"/>
  <c r="AD2622" i="64"/>
  <c r="AE2622" i="64" a="1"/>
  <c r="AE2622" i="64"/>
  <c r="AF2622" i="64" a="1"/>
  <c r="AF2622" i="64"/>
  <c r="AG2622" i="64" a="1"/>
  <c r="AG2622" i="64"/>
  <c r="AH2622" i="64" a="1"/>
  <c r="AH2622" i="64"/>
  <c r="AI2622" i="64" a="1"/>
  <c r="AI2622" i="64"/>
  <c r="AJ2622" i="64" a="1"/>
  <c r="AJ2622" i="64"/>
  <c r="AK2622" i="64" a="1"/>
  <c r="AK2622" i="64"/>
  <c r="AL2622" i="64" a="1"/>
  <c r="AL2622" i="64"/>
  <c r="AM2622" i="64" a="1"/>
  <c r="AM2622" i="64"/>
  <c r="AN2622" i="64" a="1"/>
  <c r="AN2622" i="64"/>
  <c r="AO2622" i="64" a="1"/>
  <c r="AO2622" i="64"/>
  <c r="AP2622" i="64" a="1"/>
  <c r="AP2622" i="64"/>
  <c r="AQ2622" i="64" a="1"/>
  <c r="AQ2622" i="64"/>
  <c r="AR2622" i="64" a="1"/>
  <c r="AR2622" i="64"/>
  <c r="AS2622" i="64" a="1"/>
  <c r="AS2622" i="64"/>
  <c r="AT2622" i="64" a="1"/>
  <c r="AT2622" i="64"/>
  <c r="AU2622" i="64" a="1"/>
  <c r="AU2622" i="64"/>
  <c r="AV2622" i="64" a="1"/>
  <c r="AV2622" i="64"/>
  <c r="AW2622" i="64" a="1"/>
  <c r="AW2622" i="64"/>
  <c r="AX2622" i="64" a="1"/>
  <c r="AX2622" i="64"/>
  <c r="AY2622" i="64" a="1"/>
  <c r="AY2622" i="64"/>
  <c r="AZ2622" i="64" a="1"/>
  <c r="AZ2622" i="64"/>
  <c r="BA2622" i="64" a="1"/>
  <c r="BA2622" i="64"/>
  <c r="BB2622" i="64" a="1"/>
  <c r="BB2622" i="64"/>
  <c r="BC2622" i="64" a="1"/>
  <c r="BC2622" i="64"/>
  <c r="BD2622" i="64" a="1"/>
  <c r="BD2622" i="64"/>
  <c r="BE2622" i="64" a="1"/>
  <c r="BE2622" i="64"/>
  <c r="BF2622" i="64" a="1"/>
  <c r="BF2622" i="64"/>
  <c r="BG2622" i="64" a="1"/>
  <c r="BG2622" i="64"/>
  <c r="BH2622" i="64" a="1"/>
  <c r="BH2622" i="64"/>
  <c r="BI2622" i="64" a="1"/>
  <c r="BI2622" i="64"/>
  <c r="BJ2622" i="64" a="1"/>
  <c r="BJ2622" i="64"/>
  <c r="BK2622" i="64" a="1"/>
  <c r="BK2622" i="64"/>
  <c r="BL2622" i="64" a="1"/>
  <c r="BL2622" i="64"/>
  <c r="BM2622" i="64" a="1"/>
  <c r="BM2622" i="64"/>
  <c r="BN2622" i="64" a="1"/>
  <c r="BN2622" i="64"/>
  <c r="BO2622" i="64" a="1"/>
  <c r="BO2622" i="64"/>
  <c r="BP2622" i="64" a="1"/>
  <c r="BP2622" i="64"/>
  <c r="BQ2622" i="64" a="1"/>
  <c r="BQ2622" i="64"/>
  <c r="BR2622" i="64" a="1"/>
  <c r="BR2622" i="64"/>
  <c r="BS2622" i="64" a="1"/>
  <c r="BS2622" i="64"/>
  <c r="BT2622" i="64" a="1"/>
  <c r="BT2622" i="64"/>
  <c r="BU2622" i="64" a="1"/>
  <c r="BU2622" i="64"/>
  <c r="BV2622" i="64" a="1"/>
  <c r="BV2622" i="64"/>
  <c r="BW2622" i="64" a="1"/>
  <c r="BW2622" i="64"/>
  <c r="BX2622" i="64" a="1"/>
  <c r="BX2622" i="64"/>
  <c r="BY2622" i="64" a="1"/>
  <c r="BY2622" i="64"/>
  <c r="BZ2622" i="64" a="1"/>
  <c r="BZ2622" i="64"/>
  <c r="CA2622" i="64" a="1"/>
  <c r="CA2622" i="64"/>
  <c r="CB2622" i="64" a="1"/>
  <c r="CB2622" i="64"/>
  <c r="CC2622" i="64" a="1"/>
  <c r="CC2622" i="64"/>
  <c r="CD2622" i="64" a="1"/>
  <c r="CD2622" i="64"/>
  <c r="CE2622" i="64" a="1"/>
  <c r="CE2622" i="64"/>
  <c r="CF2622" i="64" a="1"/>
  <c r="CF2622" i="64"/>
  <c r="CG2622" i="64" a="1"/>
  <c r="CG2622" i="64"/>
  <c r="CH2622" i="64" a="1"/>
  <c r="CH2622" i="64"/>
  <c r="CI2622" i="64" a="1"/>
  <c r="CI2622" i="64"/>
  <c r="CJ2622" i="64" a="1"/>
  <c r="CJ2622" i="64"/>
  <c r="CK2622" i="64" a="1"/>
  <c r="CK2622" i="64"/>
  <c r="CL2622" i="64" a="1"/>
  <c r="CL2622" i="64"/>
  <c r="K2628" i="64"/>
  <c r="L2628" i="64"/>
  <c r="M2628" i="64"/>
  <c r="N2628" i="64"/>
  <c r="O2628" i="64"/>
  <c r="P2628" i="64"/>
  <c r="S2628" i="64"/>
  <c r="T2628" i="64"/>
  <c r="U2628" i="64"/>
  <c r="V2628" i="64"/>
  <c r="W2628" i="64"/>
  <c r="X2628" i="64"/>
  <c r="Y2628" i="64"/>
  <c r="Z2628" i="64"/>
  <c r="AA2628" i="64"/>
  <c r="AB2628" i="64"/>
  <c r="AC2628" i="64"/>
  <c r="AD2628" i="64"/>
  <c r="AE2628" i="64"/>
  <c r="AF2628" i="64"/>
  <c r="AG2628" i="64"/>
  <c r="AH2628" i="64"/>
  <c r="AI2628" i="64"/>
  <c r="AJ2628" i="64"/>
  <c r="AK2628" i="64"/>
  <c r="AL2628" i="64"/>
  <c r="AM2628" i="64"/>
  <c r="AN2628" i="64"/>
  <c r="AO2628" i="64"/>
  <c r="AP2628" i="64"/>
  <c r="AQ2628" i="64"/>
  <c r="AR2628" i="64"/>
  <c r="AS2628" i="64"/>
  <c r="AT2628" i="64"/>
  <c r="AU2628" i="64"/>
  <c r="AV2628" i="64"/>
  <c r="AW2628" i="64"/>
  <c r="AX2628" i="64"/>
  <c r="AY2628" i="64"/>
  <c r="AZ2628" i="64"/>
  <c r="BA2628" i="64"/>
  <c r="BB2628" i="64"/>
  <c r="BC2628" i="64"/>
  <c r="BD2628" i="64"/>
  <c r="BE2628" i="64"/>
  <c r="BF2628" i="64"/>
  <c r="BG2628" i="64"/>
  <c r="BH2628" i="64"/>
  <c r="BI2628" i="64"/>
  <c r="BJ2628" i="64"/>
  <c r="BK2628" i="64"/>
  <c r="BL2628" i="64"/>
  <c r="BM2628" i="64"/>
  <c r="BN2628" i="64"/>
  <c r="BO2628" i="64"/>
  <c r="BP2628" i="64"/>
  <c r="BQ2628" i="64"/>
  <c r="BR2628" i="64"/>
  <c r="BS2628" i="64"/>
  <c r="BT2628" i="64"/>
  <c r="BU2628" i="64"/>
  <c r="BV2628" i="64"/>
  <c r="BW2628" i="64"/>
  <c r="BX2628" i="64"/>
  <c r="BY2628" i="64"/>
  <c r="BZ2628" i="64"/>
  <c r="CA2628" i="64"/>
  <c r="CB2628" i="64"/>
  <c r="CC2628" i="64"/>
  <c r="CD2628" i="64"/>
  <c r="CE2628" i="64"/>
  <c r="CF2628" i="64"/>
  <c r="CG2628" i="64"/>
  <c r="CH2628" i="64"/>
  <c r="CI2628" i="64"/>
  <c r="CJ2628" i="64"/>
  <c r="CK2628" i="64"/>
  <c r="CL2628" i="64"/>
  <c r="K2629" i="64"/>
  <c r="L2629" i="64"/>
  <c r="M2629" i="64"/>
  <c r="N2629" i="64"/>
  <c r="O2629" i="64"/>
  <c r="P2629" i="64"/>
  <c r="S2629" i="64"/>
  <c r="T2629" i="64"/>
  <c r="U2629" i="64"/>
  <c r="V2629" i="64"/>
  <c r="W2629" i="64"/>
  <c r="X2629" i="64"/>
  <c r="Y2629" i="64"/>
  <c r="Z2629" i="64"/>
  <c r="AA2629" i="64"/>
  <c r="AB2629" i="64"/>
  <c r="AC2629" i="64"/>
  <c r="AD2629" i="64"/>
  <c r="AE2629" i="64"/>
  <c r="AF2629" i="64"/>
  <c r="AG2629" i="64"/>
  <c r="AH2629" i="64"/>
  <c r="AI2629" i="64"/>
  <c r="AJ2629" i="64"/>
  <c r="AK2629" i="64"/>
  <c r="AL2629" i="64"/>
  <c r="AM2629" i="64"/>
  <c r="AN2629" i="64"/>
  <c r="AO2629" i="64"/>
  <c r="AP2629" i="64"/>
  <c r="AQ2629" i="64"/>
  <c r="AR2629" i="64"/>
  <c r="AS2629" i="64"/>
  <c r="AT2629" i="64"/>
  <c r="AU2629" i="64"/>
  <c r="AV2629" i="64"/>
  <c r="AW2629" i="64"/>
  <c r="AX2629" i="64"/>
  <c r="AY2629" i="64"/>
  <c r="AZ2629" i="64"/>
  <c r="BA2629" i="64"/>
  <c r="BB2629" i="64"/>
  <c r="BC2629" i="64"/>
  <c r="BD2629" i="64"/>
  <c r="BE2629" i="64"/>
  <c r="BF2629" i="64"/>
  <c r="BG2629" i="64"/>
  <c r="BH2629" i="64"/>
  <c r="BI2629" i="64"/>
  <c r="BJ2629" i="64"/>
  <c r="BK2629" i="64"/>
  <c r="BL2629" i="64"/>
  <c r="BM2629" i="64"/>
  <c r="BN2629" i="64"/>
  <c r="BO2629" i="64"/>
  <c r="BP2629" i="64"/>
  <c r="BQ2629" i="64"/>
  <c r="BR2629" i="64"/>
  <c r="BS2629" i="64"/>
  <c r="BT2629" i="64"/>
  <c r="BU2629" i="64"/>
  <c r="BV2629" i="64"/>
  <c r="BW2629" i="64"/>
  <c r="BX2629" i="64"/>
  <c r="BY2629" i="64"/>
  <c r="BZ2629" i="64"/>
  <c r="CA2629" i="64"/>
  <c r="CB2629" i="64"/>
  <c r="CC2629" i="64"/>
  <c r="CD2629" i="64"/>
  <c r="CE2629" i="64"/>
  <c r="CF2629" i="64"/>
  <c r="CG2629" i="64"/>
  <c r="CH2629" i="64"/>
  <c r="CI2629" i="64"/>
  <c r="CJ2629" i="64"/>
  <c r="CK2629" i="64"/>
  <c r="CL2629" i="64"/>
  <c r="S2656" i="64" a="1"/>
  <c r="S2656" i="64"/>
  <c r="T2656" i="64" a="1"/>
  <c r="T2656" i="64"/>
  <c r="U2656" i="64" a="1"/>
  <c r="U2656" i="64"/>
  <c r="V2656" i="64" a="1"/>
  <c r="V2656" i="64"/>
  <c r="W2656" i="64" a="1"/>
  <c r="W2656" i="64"/>
  <c r="X2656" i="64" a="1"/>
  <c r="X2656" i="64"/>
  <c r="Y2656" i="64" a="1"/>
  <c r="Y2656" i="64"/>
  <c r="Z2656" i="64" a="1"/>
  <c r="Z2656" i="64"/>
  <c r="AA2656" i="64" a="1"/>
  <c r="AA2656" i="64"/>
  <c r="AB2656" i="64" a="1"/>
  <c r="AB2656" i="64"/>
  <c r="AC2656" i="64" a="1"/>
  <c r="AC2656" i="64"/>
  <c r="AD2656" i="64" a="1"/>
  <c r="AD2656" i="64"/>
  <c r="AE2656" i="64" a="1"/>
  <c r="AE2656" i="64"/>
  <c r="AF2656" i="64" a="1"/>
  <c r="AF2656" i="64"/>
  <c r="AG2656" i="64" a="1"/>
  <c r="AG2656" i="64"/>
  <c r="AH2656" i="64" a="1"/>
  <c r="AH2656" i="64"/>
  <c r="AI2656" i="64" a="1"/>
  <c r="AI2656" i="64"/>
  <c r="AJ2656" i="64" a="1"/>
  <c r="AJ2656" i="64"/>
  <c r="AK2656" i="64" a="1"/>
  <c r="AK2656" i="64"/>
  <c r="AL2656" i="64" a="1"/>
  <c r="AL2656" i="64"/>
  <c r="AM2656" i="64" a="1"/>
  <c r="AM2656" i="64"/>
  <c r="AN2656" i="64" a="1"/>
  <c r="AN2656" i="64"/>
  <c r="AO2656" i="64" a="1"/>
  <c r="AO2656" i="64"/>
  <c r="AP2656" i="64" a="1"/>
  <c r="AP2656" i="64"/>
  <c r="AQ2656" i="64" a="1"/>
  <c r="AQ2656" i="64"/>
  <c r="AR2656" i="64" a="1"/>
  <c r="AR2656" i="64"/>
  <c r="AS2656" i="64" a="1"/>
  <c r="AS2656" i="64"/>
  <c r="AT2656" i="64" a="1"/>
  <c r="AT2656" i="64"/>
  <c r="AU2656" i="64" a="1"/>
  <c r="AU2656" i="64"/>
  <c r="AV2656" i="64" a="1"/>
  <c r="AV2656" i="64"/>
  <c r="AW2656" i="64" a="1"/>
  <c r="AW2656" i="64"/>
  <c r="AX2656" i="64" a="1"/>
  <c r="AX2656" i="64"/>
  <c r="AY2656" i="64" a="1"/>
  <c r="AY2656" i="64"/>
  <c r="AZ2656" i="64" a="1"/>
  <c r="AZ2656" i="64"/>
  <c r="BA2656" i="64" a="1"/>
  <c r="BA2656" i="64"/>
  <c r="BB2656" i="64" a="1"/>
  <c r="BB2656" i="64"/>
  <c r="BC2656" i="64" a="1"/>
  <c r="BC2656" i="64"/>
  <c r="BD2656" i="64" a="1"/>
  <c r="BD2656" i="64"/>
  <c r="BE2656" i="64" a="1"/>
  <c r="BE2656" i="64"/>
  <c r="BF2656" i="64" a="1"/>
  <c r="BF2656" i="64"/>
  <c r="BG2656" i="64" a="1"/>
  <c r="BG2656" i="64"/>
  <c r="BH2656" i="64" a="1"/>
  <c r="BH2656" i="64"/>
  <c r="BI2656" i="64" a="1"/>
  <c r="BI2656" i="64"/>
  <c r="BJ2656" i="64" a="1"/>
  <c r="BJ2656" i="64"/>
  <c r="BK2656" i="64" a="1"/>
  <c r="BK2656" i="64"/>
  <c r="BL2656" i="64" a="1"/>
  <c r="BL2656" i="64"/>
  <c r="BM2656" i="64" a="1"/>
  <c r="BM2656" i="64"/>
  <c r="BN2656" i="64" a="1"/>
  <c r="BN2656" i="64"/>
  <c r="BO2656" i="64" a="1"/>
  <c r="BO2656" i="64"/>
  <c r="BP2656" i="64" a="1"/>
  <c r="BP2656" i="64"/>
  <c r="BQ2656" i="64" a="1"/>
  <c r="BQ2656" i="64"/>
  <c r="BR2656" i="64" a="1"/>
  <c r="BR2656" i="64"/>
  <c r="BS2656" i="64" a="1"/>
  <c r="BS2656" i="64"/>
  <c r="BT2656" i="64" a="1"/>
  <c r="BT2656" i="64"/>
  <c r="BU2656" i="64" a="1"/>
  <c r="BU2656" i="64"/>
  <c r="BV2656" i="64" a="1"/>
  <c r="BV2656" i="64"/>
  <c r="BW2656" i="64" a="1"/>
  <c r="BW2656" i="64"/>
  <c r="BX2656" i="64" a="1"/>
  <c r="BX2656" i="64"/>
  <c r="BY2656" i="64" a="1"/>
  <c r="BY2656" i="64"/>
  <c r="BZ2656" i="64" a="1"/>
  <c r="BZ2656" i="64"/>
  <c r="CA2656" i="64" a="1"/>
  <c r="CA2656" i="64"/>
  <c r="CB2656" i="64" a="1"/>
  <c r="CB2656" i="64"/>
  <c r="CC2656" i="64" a="1"/>
  <c r="CC2656" i="64"/>
  <c r="CD2656" i="64" a="1"/>
  <c r="CD2656" i="64"/>
  <c r="CE2656" i="64" a="1"/>
  <c r="CE2656" i="64"/>
  <c r="CF2656" i="64" a="1"/>
  <c r="CF2656" i="64"/>
  <c r="CG2656" i="64" a="1"/>
  <c r="CG2656" i="64"/>
  <c r="CH2656" i="64" a="1"/>
  <c r="CH2656" i="64"/>
  <c r="CI2656" i="64" a="1"/>
  <c r="CI2656" i="64"/>
  <c r="CJ2656" i="64" a="1"/>
  <c r="CJ2656" i="64"/>
  <c r="CK2656" i="64" a="1"/>
  <c r="CK2656" i="64"/>
  <c r="CL2656" i="64" a="1"/>
  <c r="CL2656" i="64"/>
  <c r="S2662" i="64"/>
  <c r="T2662" i="64"/>
  <c r="U2662" i="64"/>
  <c r="V2662" i="64"/>
  <c r="W2662" i="64"/>
  <c r="X2662" i="64"/>
  <c r="Y2662" i="64"/>
  <c r="Z2662" i="64"/>
  <c r="AA2662" i="64"/>
  <c r="AB2662" i="64"/>
  <c r="AC2662" i="64"/>
  <c r="AD2662" i="64"/>
  <c r="AE2662" i="64"/>
  <c r="AF2662" i="64"/>
  <c r="AG2662" i="64"/>
  <c r="AH2662" i="64"/>
  <c r="AI2662" i="64"/>
  <c r="AJ2662" i="64"/>
  <c r="AK2662" i="64"/>
  <c r="AL2662" i="64"/>
  <c r="AM2662" i="64"/>
  <c r="AN2662" i="64"/>
  <c r="AO2662" i="64"/>
  <c r="AP2662" i="64"/>
  <c r="AQ2662" i="64"/>
  <c r="AR2662" i="64"/>
  <c r="AS2662" i="64"/>
  <c r="AT2662" i="64"/>
  <c r="AU2662" i="64"/>
  <c r="AV2662" i="64"/>
  <c r="AW2662" i="64"/>
  <c r="AX2662" i="64"/>
  <c r="AY2662" i="64"/>
  <c r="AZ2662" i="64"/>
  <c r="BA2662" i="64"/>
  <c r="BB2662" i="64"/>
  <c r="BC2662" i="64"/>
  <c r="BD2662" i="64"/>
  <c r="BE2662" i="64"/>
  <c r="BF2662" i="64"/>
  <c r="BG2662" i="64"/>
  <c r="BH2662" i="64"/>
  <c r="BI2662" i="64"/>
  <c r="BJ2662" i="64"/>
  <c r="BK2662" i="64"/>
  <c r="BL2662" i="64"/>
  <c r="BM2662" i="64"/>
  <c r="BN2662" i="64"/>
  <c r="BO2662" i="64"/>
  <c r="BP2662" i="64"/>
  <c r="BQ2662" i="64"/>
  <c r="BR2662" i="64"/>
  <c r="BS2662" i="64"/>
  <c r="BT2662" i="64"/>
  <c r="BU2662" i="64"/>
  <c r="BV2662" i="64"/>
  <c r="BW2662" i="64"/>
  <c r="BX2662" i="64"/>
  <c r="BY2662" i="64"/>
  <c r="BZ2662" i="64"/>
  <c r="CA2662" i="64"/>
  <c r="CB2662" i="64"/>
  <c r="CC2662" i="64"/>
  <c r="CD2662" i="64"/>
  <c r="CE2662" i="64"/>
  <c r="CF2662" i="64"/>
  <c r="CG2662" i="64"/>
  <c r="CH2662" i="64"/>
  <c r="CI2662" i="64"/>
  <c r="CJ2662" i="64"/>
  <c r="CK2662" i="64"/>
  <c r="CL2662" i="64"/>
  <c r="K2663" i="64"/>
  <c r="L2663" i="64"/>
  <c r="M2663" i="64"/>
  <c r="N2663" i="64"/>
  <c r="O2663" i="64"/>
  <c r="P2663" i="64"/>
  <c r="S2663" i="64"/>
  <c r="T2663" i="64"/>
  <c r="U2663" i="64"/>
  <c r="V2663" i="64"/>
  <c r="W2663" i="64"/>
  <c r="X2663" i="64"/>
  <c r="Y2663" i="64"/>
  <c r="Z2663" i="64"/>
  <c r="AA2663" i="64"/>
  <c r="AB2663" i="64"/>
  <c r="AC2663" i="64"/>
  <c r="AD2663" i="64"/>
  <c r="AE2663" i="64"/>
  <c r="AF2663" i="64"/>
  <c r="AG2663" i="64"/>
  <c r="AH2663" i="64"/>
  <c r="AI2663" i="64"/>
  <c r="AJ2663" i="64"/>
  <c r="AK2663" i="64"/>
  <c r="AL2663" i="64"/>
  <c r="AM2663" i="64"/>
  <c r="AN2663" i="64"/>
  <c r="AO2663" i="64"/>
  <c r="AP2663" i="64"/>
  <c r="AQ2663" i="64"/>
  <c r="AR2663" i="64"/>
  <c r="AS2663" i="64"/>
  <c r="AT2663" i="64"/>
  <c r="AU2663" i="64"/>
  <c r="AV2663" i="64"/>
  <c r="AW2663" i="64"/>
  <c r="AX2663" i="64"/>
  <c r="AY2663" i="64"/>
  <c r="AZ2663" i="64"/>
  <c r="BA2663" i="64"/>
  <c r="BB2663" i="64"/>
  <c r="BC2663" i="64"/>
  <c r="BD2663" i="64"/>
  <c r="BE2663" i="64"/>
  <c r="BF2663" i="64"/>
  <c r="BG2663" i="64"/>
  <c r="BH2663" i="64"/>
  <c r="BI2663" i="64"/>
  <c r="BJ2663" i="64"/>
  <c r="BK2663" i="64"/>
  <c r="BL2663" i="64"/>
  <c r="BM2663" i="64"/>
  <c r="BN2663" i="64"/>
  <c r="BO2663" i="64"/>
  <c r="BP2663" i="64"/>
  <c r="BQ2663" i="64"/>
  <c r="BR2663" i="64"/>
  <c r="BS2663" i="64"/>
  <c r="BT2663" i="64"/>
  <c r="BU2663" i="64"/>
  <c r="BV2663" i="64"/>
  <c r="BW2663" i="64"/>
  <c r="BX2663" i="64"/>
  <c r="BY2663" i="64"/>
  <c r="BZ2663" i="64"/>
  <c r="CA2663" i="64"/>
  <c r="CB2663" i="64"/>
  <c r="CC2663" i="64"/>
  <c r="CD2663" i="64"/>
  <c r="CE2663" i="64"/>
  <c r="CF2663" i="64"/>
  <c r="CG2663" i="64"/>
  <c r="CH2663" i="64"/>
  <c r="CI2663" i="64"/>
  <c r="CJ2663" i="64"/>
  <c r="CK2663" i="64"/>
  <c r="CL2663" i="64"/>
  <c r="K2700" i="64"/>
  <c r="L2700" i="64"/>
  <c r="M2700" i="64"/>
  <c r="N2700" i="64"/>
  <c r="O2700" i="64"/>
  <c r="P2700" i="64"/>
  <c r="S2700" i="64" a="1"/>
  <c r="S2700" i="64"/>
  <c r="T2700" i="64" a="1"/>
  <c r="T2700" i="64"/>
  <c r="U2700" i="64" a="1"/>
  <c r="U2700" i="64"/>
  <c r="V2700" i="64" a="1"/>
  <c r="V2700" i="64"/>
  <c r="W2700" i="64" a="1"/>
  <c r="W2700" i="64"/>
  <c r="X2700" i="64" a="1"/>
  <c r="X2700" i="64"/>
  <c r="Y2700" i="64" a="1"/>
  <c r="Y2700" i="64"/>
  <c r="Z2700" i="64" a="1"/>
  <c r="Z2700" i="64"/>
  <c r="AA2700" i="64" a="1"/>
  <c r="AA2700" i="64"/>
  <c r="AB2700" i="64" a="1"/>
  <c r="AB2700" i="64"/>
  <c r="AC2700" i="64" a="1"/>
  <c r="AC2700" i="64"/>
  <c r="AD2700" i="64" a="1"/>
  <c r="AD2700" i="64"/>
  <c r="AE2700" i="64" a="1"/>
  <c r="AE2700" i="64"/>
  <c r="AF2700" i="64" a="1"/>
  <c r="AF2700" i="64"/>
  <c r="AG2700" i="64" a="1"/>
  <c r="AG2700" i="64"/>
  <c r="AH2700" i="64" a="1"/>
  <c r="AH2700" i="64"/>
  <c r="AI2700" i="64" a="1"/>
  <c r="AI2700" i="64"/>
  <c r="AJ2700" i="64" a="1"/>
  <c r="AJ2700" i="64"/>
  <c r="AK2700" i="64" a="1"/>
  <c r="AK2700" i="64"/>
  <c r="AL2700" i="64" a="1"/>
  <c r="AL2700" i="64"/>
  <c r="AM2700" i="64" a="1"/>
  <c r="AM2700" i="64"/>
  <c r="AN2700" i="64" a="1"/>
  <c r="AN2700" i="64"/>
  <c r="AO2700" i="64" a="1"/>
  <c r="AO2700" i="64"/>
  <c r="AP2700" i="64" a="1"/>
  <c r="AP2700" i="64"/>
  <c r="AQ2700" i="64" a="1"/>
  <c r="AQ2700" i="64"/>
  <c r="AR2700" i="64" a="1"/>
  <c r="AR2700" i="64"/>
  <c r="AS2700" i="64" a="1"/>
  <c r="AS2700" i="64"/>
  <c r="AT2700" i="64" a="1"/>
  <c r="AT2700" i="64"/>
  <c r="AU2700" i="64" a="1"/>
  <c r="AU2700" i="64"/>
  <c r="AV2700" i="64" a="1"/>
  <c r="AV2700" i="64"/>
  <c r="AW2700" i="64" a="1"/>
  <c r="AW2700" i="64"/>
  <c r="AX2700" i="64" a="1"/>
  <c r="AX2700" i="64"/>
  <c r="AY2700" i="64" a="1"/>
  <c r="AY2700" i="64"/>
  <c r="AZ2700" i="64" a="1"/>
  <c r="AZ2700" i="64"/>
  <c r="BA2700" i="64" a="1"/>
  <c r="BA2700" i="64"/>
  <c r="BB2700" i="64" a="1"/>
  <c r="BB2700" i="64"/>
  <c r="BC2700" i="64" a="1"/>
  <c r="BC2700" i="64"/>
  <c r="BD2700" i="64" a="1"/>
  <c r="BD2700" i="64"/>
  <c r="BE2700" i="64" a="1"/>
  <c r="BE2700" i="64"/>
  <c r="BF2700" i="64" a="1"/>
  <c r="BF2700" i="64"/>
  <c r="BG2700" i="64" a="1"/>
  <c r="BG2700" i="64"/>
  <c r="BH2700" i="64" a="1"/>
  <c r="BH2700" i="64"/>
  <c r="BI2700" i="64" a="1"/>
  <c r="BI2700" i="64"/>
  <c r="BJ2700" i="64" a="1"/>
  <c r="BJ2700" i="64"/>
  <c r="BK2700" i="64" a="1"/>
  <c r="BK2700" i="64"/>
  <c r="BL2700" i="64" a="1"/>
  <c r="BL2700" i="64"/>
  <c r="BM2700" i="64" a="1"/>
  <c r="BM2700" i="64"/>
  <c r="BN2700" i="64" a="1"/>
  <c r="BN2700" i="64"/>
  <c r="BO2700" i="64" a="1"/>
  <c r="BO2700" i="64"/>
  <c r="BP2700" i="64" a="1"/>
  <c r="BP2700" i="64"/>
  <c r="BQ2700" i="64" a="1"/>
  <c r="BQ2700" i="64"/>
  <c r="BR2700" i="64" a="1"/>
  <c r="BR2700" i="64"/>
  <c r="BS2700" i="64" a="1"/>
  <c r="BS2700" i="64"/>
  <c r="BT2700" i="64" a="1"/>
  <c r="BT2700" i="64"/>
  <c r="BU2700" i="64" a="1"/>
  <c r="BU2700" i="64"/>
  <c r="BV2700" i="64" a="1"/>
  <c r="BV2700" i="64"/>
  <c r="BW2700" i="64" a="1"/>
  <c r="BW2700" i="64"/>
  <c r="BX2700" i="64" a="1"/>
  <c r="BX2700" i="64"/>
  <c r="BY2700" i="64" a="1"/>
  <c r="BY2700" i="64"/>
  <c r="BZ2700" i="64" a="1"/>
  <c r="BZ2700" i="64"/>
  <c r="CA2700" i="64" a="1"/>
  <c r="CA2700" i="64"/>
  <c r="CB2700" i="64" a="1"/>
  <c r="CB2700" i="64"/>
  <c r="CC2700" i="64" a="1"/>
  <c r="CC2700" i="64"/>
  <c r="CD2700" i="64" a="1"/>
  <c r="CD2700" i="64"/>
  <c r="CE2700" i="64" a="1"/>
  <c r="CE2700" i="64"/>
  <c r="CF2700" i="64" a="1"/>
  <c r="CF2700" i="64"/>
  <c r="CG2700" i="64" a="1"/>
  <c r="CG2700" i="64"/>
  <c r="CH2700" i="64" a="1"/>
  <c r="CH2700" i="64"/>
  <c r="CI2700" i="64" a="1"/>
  <c r="CI2700" i="64"/>
  <c r="CJ2700" i="64" a="1"/>
  <c r="CJ2700" i="64"/>
  <c r="CK2700" i="64" a="1"/>
  <c r="CK2700" i="64"/>
  <c r="CL2700" i="64" a="1"/>
  <c r="CL2700" i="64"/>
  <c r="K2706" i="64"/>
  <c r="L2706" i="64"/>
  <c r="M2706" i="64"/>
  <c r="N2706" i="64"/>
  <c r="O2706" i="64"/>
  <c r="P2706" i="64"/>
  <c r="S2706" i="64"/>
  <c r="T2706" i="64"/>
  <c r="U2706" i="64"/>
  <c r="V2706" i="64"/>
  <c r="W2706" i="64"/>
  <c r="X2706" i="64"/>
  <c r="Y2706" i="64"/>
  <c r="Z2706" i="64"/>
  <c r="AA2706" i="64"/>
  <c r="AB2706" i="64"/>
  <c r="AC2706" i="64"/>
  <c r="AD2706" i="64"/>
  <c r="AE2706" i="64"/>
  <c r="AF2706" i="64"/>
  <c r="AG2706" i="64"/>
  <c r="AH2706" i="64"/>
  <c r="AI2706" i="64"/>
  <c r="AJ2706" i="64"/>
  <c r="AK2706" i="64"/>
  <c r="AL2706" i="64"/>
  <c r="AM2706" i="64"/>
  <c r="AN2706" i="64"/>
  <c r="AO2706" i="64"/>
  <c r="AP2706" i="64"/>
  <c r="AQ2706" i="64"/>
  <c r="AR2706" i="64"/>
  <c r="AS2706" i="64"/>
  <c r="AT2706" i="64"/>
  <c r="AU2706" i="64"/>
  <c r="AV2706" i="64"/>
  <c r="AW2706" i="64"/>
  <c r="AX2706" i="64"/>
  <c r="AY2706" i="64"/>
  <c r="AZ2706" i="64"/>
  <c r="BA2706" i="64"/>
  <c r="BB2706" i="64"/>
  <c r="BC2706" i="64"/>
  <c r="BD2706" i="64"/>
  <c r="BE2706" i="64"/>
  <c r="BF2706" i="64"/>
  <c r="BG2706" i="64"/>
  <c r="BH2706" i="64"/>
  <c r="BI2706" i="64"/>
  <c r="BJ2706" i="64"/>
  <c r="BK2706" i="64"/>
  <c r="BL2706" i="64"/>
  <c r="BM2706" i="64"/>
  <c r="BN2706" i="64"/>
  <c r="BO2706" i="64"/>
  <c r="BP2706" i="64"/>
  <c r="BQ2706" i="64"/>
  <c r="BR2706" i="64"/>
  <c r="BS2706" i="64"/>
  <c r="BT2706" i="64"/>
  <c r="BU2706" i="64"/>
  <c r="BV2706" i="64"/>
  <c r="BW2706" i="64"/>
  <c r="BX2706" i="64"/>
  <c r="BY2706" i="64"/>
  <c r="BZ2706" i="64"/>
  <c r="CA2706" i="64"/>
  <c r="CB2706" i="64"/>
  <c r="CC2706" i="64"/>
  <c r="CD2706" i="64"/>
  <c r="CE2706" i="64"/>
  <c r="CF2706" i="64"/>
  <c r="CG2706" i="64"/>
  <c r="CH2706" i="64"/>
  <c r="CI2706" i="64"/>
  <c r="CJ2706" i="64"/>
  <c r="CK2706" i="64"/>
  <c r="CL2706" i="64"/>
  <c r="K2707" i="64"/>
  <c r="L2707" i="64"/>
  <c r="M2707" i="64"/>
  <c r="N2707" i="64"/>
  <c r="O2707" i="64"/>
  <c r="P2707" i="64"/>
  <c r="S2707" i="64"/>
  <c r="T2707" i="64"/>
  <c r="U2707" i="64"/>
  <c r="V2707" i="64"/>
  <c r="W2707" i="64"/>
  <c r="X2707" i="64"/>
  <c r="Y2707" i="64"/>
  <c r="Z2707" i="64"/>
  <c r="AA2707" i="64"/>
  <c r="AB2707" i="64"/>
  <c r="AC2707" i="64"/>
  <c r="AD2707" i="64"/>
  <c r="AE2707" i="64"/>
  <c r="AF2707" i="64"/>
  <c r="AG2707" i="64"/>
  <c r="AH2707" i="64"/>
  <c r="AI2707" i="64"/>
  <c r="AJ2707" i="64"/>
  <c r="AK2707" i="64"/>
  <c r="AL2707" i="64"/>
  <c r="AM2707" i="64"/>
  <c r="AN2707" i="64"/>
  <c r="AO2707" i="64"/>
  <c r="AP2707" i="64"/>
  <c r="AQ2707" i="64"/>
  <c r="AR2707" i="64"/>
  <c r="AS2707" i="64"/>
  <c r="AT2707" i="64"/>
  <c r="AU2707" i="64"/>
  <c r="AV2707" i="64"/>
  <c r="AW2707" i="64"/>
  <c r="AX2707" i="64"/>
  <c r="AY2707" i="64"/>
  <c r="AZ2707" i="64"/>
  <c r="BA2707" i="64"/>
  <c r="BB2707" i="64"/>
  <c r="BC2707" i="64"/>
  <c r="BD2707" i="64"/>
  <c r="BE2707" i="64"/>
  <c r="BF2707" i="64"/>
  <c r="BG2707" i="64"/>
  <c r="BH2707" i="64"/>
  <c r="BI2707" i="64"/>
  <c r="BJ2707" i="64"/>
  <c r="BK2707" i="64"/>
  <c r="BL2707" i="64"/>
  <c r="BM2707" i="64"/>
  <c r="BN2707" i="64"/>
  <c r="BO2707" i="64"/>
  <c r="BP2707" i="64"/>
  <c r="BQ2707" i="64"/>
  <c r="BR2707" i="64"/>
  <c r="BS2707" i="64"/>
  <c r="BT2707" i="64"/>
  <c r="BU2707" i="64"/>
  <c r="BV2707" i="64"/>
  <c r="BW2707" i="64"/>
  <c r="BX2707" i="64"/>
  <c r="BY2707" i="64"/>
  <c r="BZ2707" i="64"/>
  <c r="CA2707" i="64"/>
  <c r="CB2707" i="64"/>
  <c r="CC2707" i="64"/>
  <c r="CD2707" i="64"/>
  <c r="CE2707" i="64"/>
  <c r="CF2707" i="64"/>
  <c r="CG2707" i="64"/>
  <c r="CH2707" i="64"/>
  <c r="CI2707" i="64"/>
  <c r="CJ2707" i="64"/>
  <c r="CK2707" i="64"/>
  <c r="CL270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10" authorId="0" shapeId="0" xr:uid="{17C48653-7370-4280-B225-EC18D6F06176}">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10" authorId="0" shapeId="0" xr:uid="{FBB29A14-39F1-49C2-8C44-E13B627C941E}">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13" authorId="0" shapeId="0" xr:uid="{9DE081B2-A009-4EB3-92A4-8F5465A58314}">
      <text>
        <r>
          <rPr>
            <b/>
            <sz val="9"/>
            <color indexed="81"/>
            <rFont val="Tahoma"/>
            <family val="2"/>
          </rPr>
          <t>Joseph Orsi:</t>
        </r>
        <r>
          <rPr>
            <sz val="9"/>
            <color indexed="81"/>
            <rFont val="Tahoma"/>
            <family val="2"/>
          </rPr>
          <t xml:space="preserve">
Enter the # of annual unit volume expected in each of the projection years</t>
        </r>
      </text>
    </comment>
    <comment ref="K14" authorId="0" shapeId="0" xr:uid="{23104489-B28F-45D1-8818-280697456B65}">
      <text>
        <r>
          <rPr>
            <b/>
            <sz val="9"/>
            <color indexed="81"/>
            <rFont val="Tahoma"/>
            <family val="2"/>
          </rPr>
          <t>Joseph Orsi:</t>
        </r>
        <r>
          <rPr>
            <sz val="9"/>
            <color indexed="81"/>
            <rFont val="Tahoma"/>
            <family val="2"/>
          </rPr>
          <t xml:space="preserve">
Enter the # of annual unit volume expected in each of the projection years</t>
        </r>
      </text>
    </comment>
    <comment ref="B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6"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1"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2"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3"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08"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5"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88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1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1988"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24"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17"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51"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685"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44"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878"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13"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40"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C12" authorId="0" shapeId="0" xr:uid="{DCF0731F-0BDF-4E63-8FBC-2AFBFB652FF2}">
      <text>
        <r>
          <rPr>
            <b/>
            <sz val="9"/>
            <color indexed="81"/>
            <rFont val="Tahoma"/>
            <family val="2"/>
          </rPr>
          <t>Projectify Guide:</t>
        </r>
        <r>
          <rPr>
            <sz val="9"/>
            <color indexed="81"/>
            <rFont val="Tahoma"/>
            <family val="2"/>
          </rPr>
          <t xml:space="preserve">
Enter effective income tax rate as a percentage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<sst xmlns="http://schemas.openxmlformats.org/spreadsheetml/2006/main" count="6951" uniqueCount="1043">
  <si>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</si>
  <si>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</si>
  <si>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</si>
  <si>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</si>
  <si>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</si>
  <si>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</si>
  <si>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</si>
  <si>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</si>
  <si>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</si>
  <si>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</si>
  <si>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</si>
  <si>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</si>
  <si>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</si>
  <si>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</si>
  <si>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</si>
  <si>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</si>
  <si>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</si>
  <si>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</si>
  <si>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</si>
  <si>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</si>
  <si>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</si>
  <si>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</si>
  <si>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</si>
  <si>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</si>
  <si>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</si>
  <si>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</si>
  <si>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</si>
  <si>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</si>
  <si>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</si>
  <si>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</si>
  <si>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</si>
  <si>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</si>
  <si>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</si>
  <si>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</si>
  <si>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</si>
  <si>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</si>
  <si>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</si>
  <si>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</si>
  <si>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</si>
  <si>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</si>
  <si>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</si>
  <si>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</si>
  <si>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</si>
  <si>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</si>
  <si>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</si>
  <si>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</si>
  <si>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</si>
  <si>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</si>
  <si>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</si>
  <si>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</si>
  <si>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</si>
  <si>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</si>
  <si>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</si>
  <si>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</si>
  <si>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</si>
  <si>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</si>
  <si>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</si>
  <si>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</si>
  <si>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</si>
  <si>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</si>
  <si>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</si>
  <si>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</si>
  <si>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</si>
  <si>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</si>
  <si>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</si>
  <si>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</si>
  <si>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</si>
  <si>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</si>
  <si>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</si>
  <si>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</si>
  <si>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</si>
  <si>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</si>
  <si>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</si>
  <si>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</si>
  <si>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</si>
  <si>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</si>
  <si>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</si>
  <si>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</si>
  <si>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</si>
  <si>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</si>
  <si>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</si>
  <si>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</si>
  <si>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</si>
  <si>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</si>
  <si>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</si>
  <si>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</si>
  <si>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</si>
  <si>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</si>
  <si>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</si>
  <si>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</si>
  <si>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</si>
  <si>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</si>
  <si>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</si>
  <si>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</si>
  <si>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</si>
  <si>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</si>
  <si>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</si>
  <si>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</si>
  <si>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</si>
  <si>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</si>
  <si>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</si>
  <si>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</si>
  <si>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</si>
  <si>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</si>
  <si>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</si>
  <si>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</si>
  <si>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</si>
  <si>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</si>
  <si>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</si>
  <si>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</si>
  <si>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</si>
  <si>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</si>
  <si>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</si>
  <si>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</si>
  <si>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</si>
  <si>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</si>
  <si>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</si>
  <si>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</si>
  <si>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</si>
  <si>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</si>
  <si>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</si>
  <si>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</si>
  <si>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</si>
  <si>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</si>
  <si>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</si>
  <si>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</si>
  <si>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</si>
  <si>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</si>
  <si>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</si>
  <si>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</si>
  <si>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</si>
  <si>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</si>
  <si>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</si>
  <si>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</si>
  <si>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</si>
  <si>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</si>
  <si>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</si>
  <si>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</si>
  <si>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</si>
  <si>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</si>
  <si>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</si>
  <si>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</si>
  <si>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</si>
  <si>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</si>
  <si>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</si>
  <si>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</si>
  <si>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</si>
  <si>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</si>
  <si>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</si>
  <si>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</si>
  <si>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</si>
  <si>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</si>
  <si>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</si>
  <si>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</si>
  <si>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</si>
  <si>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</si>
  <si>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</si>
  <si>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</si>
  <si>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</si>
  <si>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</si>
  <si>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</si>
  <si>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</si>
  <si>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</si>
  <si>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</si>
  <si>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</si>
  <si>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</si>
  <si>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</si>
  <si>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</si>
  <si>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</si>
  <si>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</si>
  <si>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</si>
  <si>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</si>
  <si>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</si>
  <si>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</si>
  <si>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</si>
  <si>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</si>
  <si>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</si>
  <si>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</si>
  <si>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</si>
  <si>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</si>
  <si>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</si>
  <si>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</si>
  <si>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</si>
  <si>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</si>
  <si>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</si>
  <si>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</si>
  <si>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</si>
  <si>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</si>
  <si>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</si>
  <si>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</si>
  <si>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</si>
  <si>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</si>
  <si>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</si>
  <si>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</si>
  <si>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</si>
  <si>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</si>
  <si>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</si>
  <si>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</si>
  <si>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</si>
  <si>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</si>
  <si>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</si>
  <si>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</si>
  <si>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</si>
  <si>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</si>
  <si>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</si>
  <si>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</si>
  <si>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</si>
  <si>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</si>
  <si>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</si>
  <si>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</si>
  <si>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</si>
  <si>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</si>
  <si>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</si>
  <si>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</si>
  <si>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</si>
  <si>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</si>
  <si>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</si>
  <si>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</si>
  <si>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</si>
  <si>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</si>
  <si>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</si>
  <si>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</si>
  <si>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</si>
  <si>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</si>
  <si>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</si>
  <si>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</si>
  <si>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</si>
  <si>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</si>
  <si>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</si>
  <si>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</si>
  <si>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</si>
  <si>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</si>
  <si>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</si>
  <si>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</si>
  <si>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</si>
  <si>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</si>
  <si>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</si>
  <si>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</si>
  <si>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</si>
  <si>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</si>
  <si>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</si>
  <si>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</si>
  <si>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</si>
  <si>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</si>
  <si>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</si>
  <si>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</si>
  <si>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</si>
  <si>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</si>
  <si>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</si>
  <si>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</si>
  <si>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</si>
  <si>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</si>
  <si>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</si>
  <si>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</si>
  <si>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</si>
  <si>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</si>
  <si>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</si>
  <si>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</si>
  <si>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</si>
  <si>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</si>
  <si>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</si>
  <si>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</si>
  <si>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</si>
  <si>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</si>
  <si>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</si>
  <si>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</si>
  <si>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</si>
  <si>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</si>
  <si>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</si>
  <si>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</si>
  <si>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</si>
  <si>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</si>
  <si>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</si>
  <si>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</si>
  <si>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</si>
  <si>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</si>
  <si>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</si>
  <si>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</si>
  <si>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</si>
  <si>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</si>
  <si>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</si>
  <si>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</si>
  <si>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</si>
  <si>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</si>
  <si>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</si>
  <si>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</si>
  <si>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</si>
  <si>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</si>
  <si>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</si>
  <si>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</si>
  <si>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</si>
  <si>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</si>
  <si>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</si>
  <si>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</si>
  <si>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</si>
  <si>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</si>
  <si>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</si>
  <si>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</si>
  <si>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</si>
  <si>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</si>
  <si>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</si>
  <si>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</si>
  <si>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</si>
  <si>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</si>
  <si>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</si>
  <si>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</si>
  <si>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</si>
  <si>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</si>
  <si>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</si>
  <si>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</si>
  <si>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</si>
  <si>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</si>
  <si>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</si>
  <si>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</si>
  <si>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</si>
  <si>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</si>
  <si>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</si>
  <si>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</si>
  <si>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</si>
  <si>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</si>
  <si>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</si>
  <si>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</si>
  <si>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</si>
  <si>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</si>
  <si>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</si>
  <si>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</si>
  <si>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</si>
  <si>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</si>
  <si>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</si>
  <si>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</si>
  <si>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</si>
  <si>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</si>
  <si>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</si>
  <si>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</si>
  <si>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</si>
  <si>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</si>
  <si>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</si>
  <si>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</si>
  <si>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</si>
  <si>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</si>
  <si>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</si>
  <si>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</si>
  <si>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</si>
  <si>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</si>
  <si>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</si>
  <si>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</si>
  <si>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</si>
  <si>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</si>
  <si>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</si>
  <si>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</si>
  <si>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</si>
  <si>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</si>
  <si>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</si>
  <si>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</si>
  <si>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</si>
  <si>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</si>
  <si>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</si>
  <si>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</si>
  <si>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</si>
  <si>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</si>
  <si>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</si>
  <si>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</si>
  <si>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</si>
  <si>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</si>
  <si>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</si>
  <si>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</si>
  <si>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</si>
  <si>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</si>
  <si>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</si>
  <si>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</si>
  <si>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</si>
  <si>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</si>
  <si>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</si>
  <si>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</si>
  <si>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</si>
  <si>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</si>
  <si>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</si>
  <si>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</si>
  <si>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</si>
  <si>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</si>
  <si>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</si>
  <si>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</si>
  <si>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</si>
  <si>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</si>
  <si>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</si>
  <si>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</si>
  <si>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</si>
  <si>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</si>
  <si>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</si>
  <si>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</si>
  <si>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</si>
  <si>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</si>
  <si>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</si>
  <si>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</si>
  <si>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</si>
  <si>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</si>
  <si>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</si>
  <si>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</si>
  <si>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</si>
  <si>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</si>
  <si>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</si>
  <si>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</si>
  <si>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</si>
  <si>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</si>
  <si>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</si>
  <si>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</si>
  <si>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</si>
  <si>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</si>
  <si>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</si>
  <si>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</si>
  <si>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</si>
  <si>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</si>
  <si>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</si>
  <si>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</si>
  <si>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</si>
  <si>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</si>
  <si>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</si>
  <si>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</si>
  <si>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</si>
  <si>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</si>
  <si>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</si>
  <si>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</si>
  <si>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</si>
  <si>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</si>
  <si>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</si>
  <si>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</si>
  <si>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</si>
  <si>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</si>
  <si>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</si>
  <si>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</si>
  <si>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</si>
  <si>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</si>
  <si>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</si>
  <si>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</si>
  <si>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</si>
  <si>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</si>
  <si>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</si>
  <si>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</si>
  <si>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</si>
  <si>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</si>
  <si>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</si>
  <si>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</si>
  <si>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</si>
  <si>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</si>
  <si>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</si>
  <si>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</si>
  <si>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</si>
  <si>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</si>
  <si>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</si>
  <si>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</si>
  <si>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</si>
  <si>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</si>
  <si>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</si>
  <si>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</si>
  <si>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</si>
  <si>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</si>
  <si>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</si>
  <si>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</si>
  <si>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</si>
  <si>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</si>
  <si>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</si>
  <si>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</si>
  <si>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</si>
  <si>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</si>
  <si>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</si>
  <si>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</si>
  <si>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</si>
  <si>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</si>
  <si>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</si>
  <si>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</si>
  <si>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</si>
  <si>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</si>
  <si>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</si>
  <si>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</si>
  <si>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</si>
  <si>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</si>
  <si>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</si>
  <si>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</si>
  <si>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</si>
  <si>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</si>
  <si>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</si>
  <si>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</si>
  <si>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</si>
  <si>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</si>
  <si>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</si>
  <si>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</si>
  <si>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</si>
  <si>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</si>
  <si>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</si>
  <si>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</si>
  <si>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</si>
  <si>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</si>
  <si>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</si>
  <si>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</si>
  <si>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</si>
  <si>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</si>
  <si>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</si>
  <si>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</si>
  <si>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</si>
  <si>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</si>
  <si>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</si>
  <si>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</si>
  <si>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</si>
  <si>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</si>
  <si>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</si>
  <si>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</si>
  <si>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</si>
  <si>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</si>
  <si>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</si>
  <si>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</si>
  <si>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</si>
  <si>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</si>
  <si>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</si>
  <si>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</si>
  <si>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</si>
  <si>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</si>
  <si>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</si>
  <si>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</si>
  <si>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</si>
  <si>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</si>
  <si>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</si>
  <si>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</si>
  <si>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</si>
  <si>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</si>
  <si>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</si>
  <si>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</si>
  <si>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</si>
  <si>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</si>
  <si>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</si>
  <si>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</si>
  <si>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</si>
  <si>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</si>
  <si>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</si>
  <si>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</si>
  <si>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</si>
  <si>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</si>
  <si>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</si>
  <si>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</si>
  <si>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</si>
  <si>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</si>
  <si>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</si>
  <si>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</si>
  <si>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</si>
  <si>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</si>
  <si>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</si>
  <si>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</si>
  <si>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</si>
  <si>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</si>
  <si>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</si>
  <si>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</si>
  <si>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</si>
  <si>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</si>
  <si>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</si>
  <si>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</si>
  <si>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</si>
  <si>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</si>
  <si>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</si>
  <si>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</si>
  <si>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</si>
  <si>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</si>
  <si>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</si>
  <si>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</si>
  <si>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</si>
  <si>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</si>
  <si>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</si>
  <si>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</si>
  <si>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</si>
  <si>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</si>
  <si>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</si>
  <si>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</si>
  <si>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</si>
  <si>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</si>
  <si>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</si>
  <si>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</si>
  <si>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</si>
  <si>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</si>
  <si>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</si>
  <si>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</si>
  <si>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</si>
  <si>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</si>
  <si>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</si>
  <si>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</si>
  <si>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</si>
  <si>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</si>
  <si>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</si>
  <si>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</si>
  <si>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</si>
  <si>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</si>
  <si>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</si>
  <si>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</si>
  <si>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</si>
  <si>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</si>
  <si>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</si>
  <si>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</si>
  <si>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</si>
  <si>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</si>
  <si>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</si>
  <si>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</si>
  <si>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</si>
  <si>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</si>
  <si>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</si>
  <si>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</si>
  <si>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</si>
  <si>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</si>
  <si>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</si>
  <si>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</si>
  <si>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</si>
  <si>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</si>
  <si>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</si>
  <si>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</si>
  <si>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</si>
  <si>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</si>
  <si>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</si>
  <si>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</si>
  <si>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</si>
  <si>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</si>
  <si>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</si>
  <si>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</si>
  <si>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</si>
  <si>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</si>
  <si>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</si>
  <si>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</si>
  <si>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</si>
  <si>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</si>
  <si>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</si>
  <si>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</si>
  <si>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</si>
  <si>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</si>
  <si>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</si>
  <si>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</si>
  <si>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</si>
  <si>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</si>
  <si>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</si>
  <si>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</si>
  <si>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</si>
  <si>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</si>
  <si>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</si>
  <si>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</si>
  <si>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</si>
  <si>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</si>
  <si>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</si>
  <si>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</si>
  <si>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</si>
  <si>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</si>
  <si>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</si>
  <si>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</si>
  <si>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</si>
  <si>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</si>
  <si>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</si>
  <si>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</si>
  <si>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</si>
  <si>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</si>
  <si>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</si>
  <si>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</si>
  <si>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</si>
  <si>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</si>
  <si>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</si>
  <si>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</si>
  <si>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</si>
  <si>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</si>
  <si>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</si>
  <si>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</si>
  <si>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</si>
  <si>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</si>
  <si>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</si>
  <si>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</si>
  <si>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</si>
  <si>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</si>
  <si>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</si>
  <si>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</si>
  <si>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</si>
  <si>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</si>
  <si>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</si>
  <si>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</si>
  <si>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</si>
  <si>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</si>
  <si>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</si>
  <si>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</si>
  <si>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</si>
  <si>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</si>
  <si>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</si>
  <si>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</si>
  <si>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</si>
  <si>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</si>
  <si>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</si>
  <si>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</si>
  <si>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</si>
  <si>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</si>
  <si>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</si>
  <si>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</si>
  <si>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</si>
  <si>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</si>
  <si>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</si>
  <si>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</si>
  <si>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</si>
  <si>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</si>
  <si>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</si>
  <si>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</si>
  <si>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</si>
  <si>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</si>
  <si>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</si>
  <si>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</si>
  <si>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</si>
  <si>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</si>
  <si>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</si>
  <si>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</si>
  <si>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</si>
  <si>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</si>
  <si>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</si>
  <si>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</si>
  <si>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</si>
  <si>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</si>
  <si>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</si>
  <si>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</si>
  <si>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</si>
  <si>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</si>
  <si>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</si>
  <si>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</si>
  <si>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</si>
  <si>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</si>
  <si>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</si>
  <si>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</si>
  <si>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</si>
  <si>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</si>
  <si>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</si>
  <si>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</si>
  <si>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</si>
  <si>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</si>
  <si>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</si>
  <si>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</si>
  <si>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</si>
  <si>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</si>
  <si>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</si>
  <si>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</si>
  <si>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</si>
  <si>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</si>
  <si>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</si>
  <si>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</si>
  <si>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</si>
  <si>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</si>
  <si>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</si>
  <si>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</si>
  <si>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</si>
  <si>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</si>
  <si>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</si>
  <si>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</si>
  <si>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</si>
  <si>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</si>
  <si>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</si>
  <si>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</si>
  <si>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</si>
  <si>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</si>
  <si>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</si>
  <si>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</si>
  <si>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</si>
  <si>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</si>
  <si>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</si>
  <si>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</si>
  <si>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</si>
  <si>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</si>
  <si>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</si>
  <si>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</si>
  <si>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</si>
  <si>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</si>
  <si>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</si>
  <si>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</si>
  <si>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</si>
  <si>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</si>
  <si>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</si>
  <si>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</si>
  <si>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</si>
  <si>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</si>
  <si>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</si>
  <si>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</si>
  <si>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</si>
  <si>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</si>
  <si>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</si>
  <si>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</si>
  <si>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</si>
  <si>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</si>
  <si>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</si>
  <si>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</si>
  <si>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</si>
  <si>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</si>
  <si>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</si>
  <si>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</si>
  <si>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</si>
  <si>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</si>
  <si>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</si>
  <si>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</si>
  <si>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</si>
  <si>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</si>
  <si>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</si>
  <si>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</si>
  <si>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</si>
  <si>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</si>
  <si>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</si>
  <si>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</si>
  <si>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</si>
  <si>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</si>
  <si>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</si>
  <si>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</si>
  <si>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</si>
  <si>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</si>
  <si>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</si>
  <si>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</si>
  <si>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</si>
  <si>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</si>
  <si>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</si>
  <si>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</si>
  <si>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</si>
  <si>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</si>
  <si>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</si>
  <si>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</si>
  <si>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</si>
  <si>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</si>
  <si>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</si>
  <si>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</si>
  <si>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</si>
  <si>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</si>
  <si>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</si>
  <si>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</si>
  <si>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</si>
  <si>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</si>
  <si>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</si>
  <si>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</si>
  <si>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</si>
  <si>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</si>
  <si>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</si>
  <si>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</si>
  <si>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</si>
  <si>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</si>
  <si>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</si>
  <si>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</si>
  <si>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</si>
  <si>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</si>
  <si>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</si>
  <si>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</si>
  <si>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</si>
  <si>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</si>
  <si>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</si>
  <si>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</si>
  <si>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</si>
  <si>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</si>
  <si>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</si>
  <si>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</si>
  <si>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</si>
  <si>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</si>
  <si>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</si>
  <si>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</si>
  <si>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</si>
  <si>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</si>
  <si>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</si>
  <si>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</si>
  <si>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</si>
  <si>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</si>
  <si>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</si>
  <si>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</si>
  <si>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</si>
  <si>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</si>
  <si>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</si>
  <si>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</si>
  <si>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</si>
  <si>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</si>
  <si>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</si>
  <si>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</si>
  <si>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</si>
  <si>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</si>
  <si>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</si>
  <si>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</si>
  <si>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</si>
  <si>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</si>
  <si>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</si>
  <si>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</si>
  <si>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</si>
  <si>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</si>
  <si>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</si>
  <si>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</si>
  <si>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</si>
  <si>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</si>
  <si>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</si>
  <si>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</si>
  <si>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</si>
  <si>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</si>
  <si>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</si>
  <si>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</si>
  <si>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</si>
  <si>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</si>
  <si>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</si>
  <si>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</si>
  <si>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</si>
  <si>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</si>
  <si>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</si>
  <si>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</si>
  <si>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</si>
  <si>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</si>
  <si>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</si>
  <si>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</si>
  <si>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</si>
  <si>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</si>
  <si>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</si>
  <si>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</si>
  <si>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</si>
  <si>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</si>
  <si>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</si>
  <si>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</si>
  <si>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</si>
  <si>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</si>
  <si>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</si>
  <si>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</si>
  <si>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</si>
  <si>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</si>
  <si>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</si>
  <si>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</si>
  <si>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</si>
  <si>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</si>
  <si>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</si>
  <si>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</si>
  <si>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</si>
  <si>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</si>
  <si>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</si>
  <si>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</si>
  <si>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</si>
  <si>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</si>
  <si>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</si>
  <si>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</si>
  <si>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</si>
  <si>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</si>
  <si>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</si>
  <si>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</si>
  <si>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</si>
  <si>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</si>
  <si>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</si>
  <si>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</si>
  <si>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</si>
  <si>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</si>
  <si>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</si>
  <si>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</si>
  <si>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</si>
  <si>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</si>
  <si>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</si>
  <si>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</si>
  <si>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</si>
  <si>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</si>
  <si>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</si>
  <si>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</si>
  <si>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</si>
  <si>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</si>
  <si>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</si>
  <si>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</si>
  <si>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</si>
  <si>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</si>
  <si>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</si>
  <si>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</si>
  <si>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</si>
  <si>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</si>
  <si>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</si>
  <si>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</si>
  <si>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</si>
  <si>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</si>
  <si>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</si>
  <si>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</si>
  <si>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</si>
  <si>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</si>
  <si>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</si>
  <si>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</si>
  <si>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</si>
  <si>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</si>
  <si>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</si>
  <si>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</si>
  <si>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</si>
  <si>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</si>
  <si>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</si>
  <si>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</si>
  <si>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</si>
  <si>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</si>
  <si>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</si>
  <si>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</si>
  <si>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</si>
  <si>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</si>
  <si>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</si>
  <si>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</si>
  <si>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</si>
  <si>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</si>
  <si>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</si>
  <si>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</si>
  <si>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</si>
  <si>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</si>
  <si>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</si>
  <si>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</si>
  <si>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</si>
  <si>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</si>
  <si>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</si>
  <si>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</si>
  <si>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</si>
  <si>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</si>
  <si>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</si>
  <si>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</si>
  <si>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</si>
  <si>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</si>
  <si>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</si>
  <si>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</si>
  <si>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</si>
  <si>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</si>
  <si>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</si>
  <si>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</si>
  <si>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</si>
  <si>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</si>
  <si>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</si>
  <si>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</si>
  <si>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</si>
  <si>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</si>
  <si>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</si>
  <si>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</si>
  <si>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</si>
  <si>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</si>
  <si>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</si>
  <si>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</si>
  <si>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</si>
  <si>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</si>
  <si>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</si>
  <si>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Codes: "Label:", HVOL-EV "Pools", SUBCLIENT-PV "pool", RECURFEE-S "RECURFEE-S", SETUPFEEPERCENT-S "SETUPFEEPERCENT-S", SETUPDC-S "SETUPDC-S"</t>
  </si>
  <si>
    <t>Sheet Name:</t>
  </si>
  <si>
    <t>Working Capital</t>
  </si>
  <si>
    <t>WCAR-IS "Accounts Receivable", WCAP-IS "Accounts Payable"</t>
  </si>
  <si>
    <t>Accounts Receivable:</t>
  </si>
  <si>
    <t>Accounts Payable:</t>
  </si>
  <si>
    <t>Accounts receivable:</t>
  </si>
  <si>
    <t>SDS:</t>
  </si>
  <si>
    <t># of new subscribers</t>
  </si>
  <si>
    <t># of subscribers</t>
  </si>
  <si>
    <t>Revenue - SDS:</t>
  </si>
  <si>
    <t>Revenue - SDS</t>
  </si>
  <si>
    <t>*Ministry of Health: HVOL-EV "Ministry of Health", SALES-PV "transaction", COGS-SV "Cost of Service"
*Health Care: SCENVOL-EV, SALESQUOTA-TV "client", SUB-TV "user", SUBVOL-TV "transaction", SALES-PV "transaction", COGS-SV "Cost of Service"
*Market 2: SCENVOL-EV, SALESQUOTA-TV "client", SUB-TV "user", SUBVOL-TV "transaction", SALES-PV "transaction", COGS-SV "Cost of Service"
*Shared Services: SCENVOL-EV, SALESQUOTA-TV "client", SUB-TV "user", SUBVOL-TV "message", SALES-PV "transaction", COGS-SV "Cost of Service"
*Intangible Assets: FAINT-F "TibbyGO (Temp controlled deliveries)", FAINT-F "Tibby GO - non- MOH customers", FAINT-F "CoreOps"
*Working Capital: WCAR-IS "Accounts Receivable", WCAP-IS "Accounts Payable"</t>
  </si>
  <si>
    <t>Ministry of Health</t>
  </si>
  <si>
    <t>HVOL-EV "Ministry of Health", SALES-PV "transaction", COGS-SV "Cost of Service"</t>
  </si>
  <si>
    <t>SCENVOL-EV, SALESQUOTA-TV "client", SUB-TV "user", SUBVOL-TV "transaction", SALES-PV "transaction", COGS-SV "Cost of Service"</t>
  </si>
  <si>
    <t>Health Care</t>
  </si>
  <si>
    <t>Market 2</t>
  </si>
  <si>
    <t>Shared Services</t>
  </si>
  <si>
    <t>Intangible Assets</t>
  </si>
  <si>
    <t>FAINT-F "TibbyGO (Temp controlled deliveries)", FAINT-F "Tibby GO - non- MOH customers", FAINT-F "CoreOps"</t>
  </si>
  <si>
    <t>SCENVOL-EV, SALESQUOTA-TV "client", SUB-TV "user", SUBVOL-TV "message", SALES-PV "transaction", COGS-SV "Cost of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</si>
</sst>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5"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9">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1" fillId="0" borderId="0" xfId="0" applyFont="1" applyAlignment="1">
      <alignment horizontal="center" vertical="center" textRotation="90" wrapText="1"/>
    </xf>
    <xf numFmtId="0" fontId="21" fillId="0" borderId="0" xfId="0" applyFont="1" applyBorder="1"/>
    <xf numFmtId="0" fontId="34" fillId="0" borderId="0" xfId="0" applyFont="1" applyBorder="1"/>
    <xf numFmtId="164" fontId="34" fillId="0" borderId="0" xfId="0" applyNumberFormat="1" applyFont="1" applyBorder="1"/>
    <xf numFmtId="0" fontId="21" fillId="0" borderId="0" xfId="0" applyFont="1" applyBorder="1" applyAlignment="1">
      <alignment horizontal="right"/>
    </xf>
    <xf numFmtId="0" fontId="21" fillId="0" borderId="0" xfId="0" applyFont="1" applyBorder="1" applyAlignment="1">
      <alignment horizontal="left" indent="1"/>
    </xf>
    <xf numFmtId="0" fontId="34" fillId="0" borderId="0" xfId="0" applyFont="1" applyBorder="1" applyAlignment="1">
      <alignment horizontal="right"/>
    </xf>
    <xf numFmtId="166" fontId="21" fillId="0" borderId="0" xfId="0" applyNumberFormat="1" applyFont="1" applyBorder="1"/>
    <xf numFmtId="0" fontId="34" fillId="0" borderId="0" xfId="0" applyFont="1" applyBorder="1" applyAlignment="1">
      <alignment horizontal="left" indent="1"/>
    </xf>
    <xf numFmtId="166" fontId="21" fillId="0" borderId="0" xfId="0" applyNumberFormat="1" applyFont="1" applyBorder="1" applyAlignment="1">
      <alignment horizontal="right"/>
    </xf>
    <xf numFmtId="0" fontId="0" fillId="0" borderId="0" xfId="0" applyAlignment="1">
      <alignment vertical="center"/>
    </xf>
    <xf numFmtId="0" fontId="0" fillId="0" borderId="3" xfId="0" applyBorder="1" applyAlignment="1">
      <alignment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8">
    <dxf>
      <font>
        <color rgb="FFFFFFFF"/>
      </font>
    </dxf>
    <dxf>
      <font>
        <color rgb="FF9C0006"/>
      </font>
      <fill>
        <patternFill>
          <bgColor rgb="FFFFC7CE"/>
        </patternFill>
      </fill>
    </dxf>
    <dxf>
      <font>
        <color rgb="FFFFFFFF"/>
      </font>
    </dxf>
    <dxf>
      <font>
        <color indexed="9"/>
      </font>
    </dxf>
    <dxf>
      <font>
        <color indexed="9"/>
      </font>
    </dxf>
    <dxf>
      <font>
        <color indexed="9"/>
      </font>
    </dxf>
    <dxf>
      <font>
        <color rgb="FFFFFFFF"/>
      </font>
    </dxf>
    <dxf>
      <font>
        <color rgb="FFFFFFFF"/>
      </font>
    </dxf>
    <dxf>
      <font>
        <color rgb="FF008000"/>
      </font>
    </dxf>
    <dxf>
      <font>
        <color rgb="FF008000"/>
      </font>
    </dxf>
    <dxf>
      <font>
        <color rgb="FF9C0006"/>
      </font>
      <fill>
        <patternFill>
          <bgColor rgb="FFFFC7CE"/>
        </patternFill>
      </fill>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
      <font>
        <color rgb="FFFFFFFF"/>
      </font>
    </dxf>
    <dxf>
      <font>
        <color rgb="FFFFFFFF"/>
      </font>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19.23447082633567</c:v>
                </c:pt>
                <c:pt idx="1">
                  <c:v>64.560644505838425</c:v>
                </c:pt>
                <c:pt idx="2">
                  <c:v>143.22020385268166</c:v>
                </c:pt>
                <c:pt idx="3">
                  <c:v>294.05889856479678</c:v>
                </c:pt>
                <c:pt idx="4">
                  <c:v>592.23452551825392</c:v>
                </c:pt>
                <c:pt idx="5">
                  <c:v>1186.6935667494879</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18.828120426335666</c:v>
                </c:pt>
                <c:pt idx="1">
                  <c:v>63.488570140780048</c:v>
                </c:pt>
                <c:pt idx="2">
                  <c:v>141.34041049815485</c:v>
                </c:pt>
                <c:pt idx="3">
                  <c:v>290.64853869734884</c:v>
                </c:pt>
                <c:pt idx="4">
                  <c:v>585.81912083718146</c:v>
                </c:pt>
                <c:pt idx="5">
                  <c:v>1174.3091186848087</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A00-0000024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A00-0000034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A00-0000044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A00-0000084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A00-0000224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F00-000001840C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F00-000002840C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F00-000003840C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856"/>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40671-48D2-40EB-ABF8-CA286884460D}">
  <sheetPr codeName="Sheet23">
    <tabColor theme="4"/>
  </sheetPr>
  <dimension ref="A1:CL3213"/>
  <sheetViews>
    <sheetView showGridLines="0" zoomScale="54" zoomScaleNormal="54" workbookViewId="0">
      <pane xSplit="7" ySplit="9" topLeftCell="H10" activePane="bottomRight" state="frozen"/>
      <selection pane="topRight" activeCell="H1" sqref="H1"/>
      <selection pane="bottomLeft" activeCell="A8" sqref="A8"/>
      <selection pane="bottomRight" activeCell="M85" sqref="M85"/>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9.2304687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v>0</v>
      </c>
      <c r="I2"/>
      <c r="J2">
        <f>'IS BS CF'!J2</f>
        <v>2023</v>
      </c>
      <c r="K2">
        <f>'IS BS CF'!K2</f>
        <v>2024</v>
      </c>
      <c r="L2">
        <f>'IS BS CF'!L2</f>
        <v>2025</v>
      </c>
      <c r="M2">
        <f>'IS BS CF'!M2</f>
        <v>2026</v>
      </c>
      <c r="N2">
        <f>'IS BS CF'!N2</f>
        <v>2027</v>
      </c>
      <c r="O2">
        <f>'IS BS CF'!O2</f>
        <v>2028</v>
      </c>
      <c r="P2">
        <f>'IS BS CF'!P2</f>
        <v>2029</v>
      </c>
      <c r="R2" s="329">
        <f>'IS BS CF'!R2</f>
        <v>45291</v>
      </c>
      <c r="S2" s="329">
        <f>'IS BS CF'!S2</f>
        <v>45322</v>
      </c>
      <c r="T2" s="329">
        <f>'IS BS CF'!T2</f>
        <v>45351</v>
      </c>
      <c r="U2" s="329">
        <f>'IS BS CF'!U2</f>
        <v>45382</v>
      </c>
      <c r="V2" s="329">
        <f>'IS BS CF'!V2</f>
        <v>45412</v>
      </c>
      <c r="W2" s="329">
        <f>'IS BS CF'!W2</f>
        <v>45443</v>
      </c>
      <c r="X2" s="329">
        <f>'IS BS CF'!X2</f>
        <v>45473</v>
      </c>
      <c r="Y2" s="329">
        <f>'IS BS CF'!Y2</f>
        <v>45504</v>
      </c>
      <c r="Z2" s="329">
        <f>'IS BS CF'!Z2</f>
        <v>45535</v>
      </c>
      <c r="AA2" s="329">
        <f>'IS BS CF'!AA2</f>
        <v>45565</v>
      </c>
      <c r="AB2" s="329">
        <f>'IS BS CF'!AB2</f>
        <v>45596</v>
      </c>
      <c r="AC2" s="329">
        <f>'IS BS CF'!AC2</f>
        <v>45626</v>
      </c>
      <c r="AD2" s="329">
        <f>'IS BS CF'!AD2</f>
        <v>45657</v>
      </c>
      <c r="AE2" s="329">
        <f>'IS BS CF'!AE2</f>
        <v>45688</v>
      </c>
      <c r="AF2" s="329">
        <f>'IS BS CF'!AF2</f>
        <v>45716</v>
      </c>
      <c r="AG2" s="329">
        <f>'IS BS CF'!AG2</f>
        <v>45747</v>
      </c>
      <c r="AH2" s="329">
        <f>'IS BS CF'!AH2</f>
        <v>45777</v>
      </c>
      <c r="AI2" s="329">
        <f>'IS BS CF'!AI2</f>
        <v>45808</v>
      </c>
      <c r="AJ2" s="329">
        <f>'IS BS CF'!AJ2</f>
        <v>45838</v>
      </c>
      <c r="AK2" s="329">
        <f>'IS BS CF'!AK2</f>
        <v>45869</v>
      </c>
      <c r="AL2" s="329">
        <f>'IS BS CF'!AL2</f>
        <v>45900</v>
      </c>
      <c r="AM2" s="329">
        <f>'IS BS CF'!AM2</f>
        <v>45930</v>
      </c>
      <c r="AN2" s="329">
        <f>'IS BS CF'!AN2</f>
        <v>45961</v>
      </c>
      <c r="AO2" s="329">
        <f>'IS BS CF'!AO2</f>
        <v>45991</v>
      </c>
      <c r="AP2" s="329">
        <f>'IS BS CF'!AP2</f>
        <v>46022</v>
      </c>
      <c r="AQ2" s="329">
        <f>'IS BS CF'!AQ2</f>
        <v>46053</v>
      </c>
      <c r="AR2" s="329">
        <f>'IS BS CF'!AR2</f>
        <v>46081</v>
      </c>
      <c r="AS2" s="329">
        <f>'IS BS CF'!AS2</f>
        <v>46112</v>
      </c>
      <c r="AT2" s="329">
        <f>'IS BS CF'!AT2</f>
        <v>46142</v>
      </c>
      <c r="AU2" s="329">
        <f>'IS BS CF'!AU2</f>
        <v>46173</v>
      </c>
      <c r="AV2" s="329">
        <f>'IS BS CF'!AV2</f>
        <v>46203</v>
      </c>
      <c r="AW2" s="329">
        <f>'IS BS CF'!AW2</f>
        <v>46234</v>
      </c>
      <c r="AX2" s="329">
        <f>'IS BS CF'!AX2</f>
        <v>46265</v>
      </c>
      <c r="AY2" s="329">
        <f>'IS BS CF'!AY2</f>
        <v>46295</v>
      </c>
      <c r="AZ2" s="329">
        <f>'IS BS CF'!AZ2</f>
        <v>46326</v>
      </c>
      <c r="BA2" s="329">
        <f>'IS BS CF'!BA2</f>
        <v>46356</v>
      </c>
      <c r="BB2" s="329">
        <f>'IS BS CF'!BB2</f>
        <v>46387</v>
      </c>
      <c r="BC2" s="329">
        <f>'IS BS CF'!BC2</f>
        <v>46418</v>
      </c>
      <c r="BD2" s="329">
        <f>'IS BS CF'!BD2</f>
        <v>46446</v>
      </c>
      <c r="BE2" s="329">
        <f>'IS BS CF'!BE2</f>
        <v>46477</v>
      </c>
      <c r="BF2" s="329">
        <f>'IS BS CF'!BF2</f>
        <v>46507</v>
      </c>
      <c r="BG2" s="329">
        <f>'IS BS CF'!BG2</f>
        <v>46538</v>
      </c>
      <c r="BH2" s="329">
        <f>'IS BS CF'!BH2</f>
        <v>46568</v>
      </c>
      <c r="BI2" s="329">
        <f>'IS BS CF'!BI2</f>
        <v>46599</v>
      </c>
      <c r="BJ2" s="329">
        <f>'IS BS CF'!BJ2</f>
        <v>46630</v>
      </c>
      <c r="BK2" s="329">
        <f>'IS BS CF'!BK2</f>
        <v>46660</v>
      </c>
      <c r="BL2" s="329">
        <f>'IS BS CF'!BL2</f>
        <v>46691</v>
      </c>
      <c r="BM2" s="329">
        <f>'IS BS CF'!BM2</f>
        <v>46721</v>
      </c>
      <c r="BN2" s="329">
        <f>'IS BS CF'!BN2</f>
        <v>46752</v>
      </c>
      <c r="BO2" s="329">
        <f>'IS BS CF'!BO2</f>
        <v>46783</v>
      </c>
      <c r="BP2" s="329">
        <f>'IS BS CF'!BP2</f>
        <v>46812</v>
      </c>
      <c r="BQ2" s="329">
        <f>'IS BS CF'!BQ2</f>
        <v>46843</v>
      </c>
      <c r="BR2" s="329">
        <f>'IS BS CF'!BR2</f>
        <v>46873</v>
      </c>
      <c r="BS2" s="329">
        <f>'IS BS CF'!BS2</f>
        <v>46904</v>
      </c>
      <c r="BT2" s="329">
        <f>'IS BS CF'!BT2</f>
        <v>46934</v>
      </c>
      <c r="BU2" s="329">
        <f>'IS BS CF'!BU2</f>
        <v>46965</v>
      </c>
      <c r="BV2" s="329">
        <f>'IS BS CF'!BV2</f>
        <v>46996</v>
      </c>
      <c r="BW2" s="329">
        <f>'IS BS CF'!BW2</f>
        <v>47026</v>
      </c>
      <c r="BX2" s="329">
        <f>'IS BS CF'!BX2</f>
        <v>47057</v>
      </c>
      <c r="BY2" s="329">
        <f>'IS BS CF'!BY2</f>
        <v>47087</v>
      </c>
      <c r="BZ2" s="329">
        <f>'IS BS CF'!BZ2</f>
        <v>47118</v>
      </c>
      <c r="CA2" s="329">
        <f>'IS BS CF'!CA2</f>
        <v>47149</v>
      </c>
      <c r="CB2" s="329">
        <f>'IS BS CF'!CB2</f>
        <v>47177</v>
      </c>
      <c r="CC2" s="329">
        <f>'IS BS CF'!CC2</f>
        <v>47208</v>
      </c>
      <c r="CD2" s="329">
        <f>'IS BS CF'!CD2</f>
        <v>47238</v>
      </c>
      <c r="CE2" s="329">
        <f>'IS BS CF'!CE2</f>
        <v>47269</v>
      </c>
      <c r="CF2" s="329">
        <f>'IS BS CF'!CF2</f>
        <v>47299</v>
      </c>
      <c r="CG2" s="329">
        <f>'IS BS CF'!CG2</f>
        <v>47330</v>
      </c>
      <c r="CH2" s="329">
        <f>'IS BS CF'!CH2</f>
        <v>47361</v>
      </c>
      <c r="CI2" s="329">
        <f>'IS BS CF'!CI2</f>
        <v>47391</v>
      </c>
      <c r="CJ2" s="329">
        <f>'IS BS CF'!CJ2</f>
        <v>47422</v>
      </c>
      <c r="CK2" s="329">
        <f>'IS BS CF'!CK2</f>
        <v>47452</v>
      </c>
      <c r="CL2" s="329">
        <f>'IS BS CF'!CL2</f>
        <v>47483</v>
      </c>
    </row>
    <row r="3" spans="2:90" outlineLevel="1" x14ac:dyDescent="0.4">
      <c r="B3" s="12" t="s">
        <v>60</v>
      </c>
      <c r="I3"/>
      <c r="J3"/>
      <c r="R3" s="449">
        <f>'IS BS CF'!R3</f>
        <v>2023</v>
      </c>
      <c r="S3" s="449">
        <f>'IS BS CF'!S3</f>
        <v>2024</v>
      </c>
      <c r="T3" s="449">
        <f>'IS BS CF'!T3</f>
        <v>2024</v>
      </c>
      <c r="U3" s="449">
        <f>'IS BS CF'!U3</f>
        <v>2024</v>
      </c>
      <c r="V3" s="449">
        <f>'IS BS CF'!V3</f>
        <v>2024</v>
      </c>
      <c r="W3" s="449">
        <f>'IS BS CF'!W3</f>
        <v>2024</v>
      </c>
      <c r="X3" s="449">
        <f>'IS BS CF'!X3</f>
        <v>2024</v>
      </c>
      <c r="Y3" s="449">
        <f>'IS BS CF'!Y3</f>
        <v>2024</v>
      </c>
      <c r="Z3" s="449">
        <f>'IS BS CF'!Z3</f>
        <v>2024</v>
      </c>
      <c r="AA3" s="449">
        <f>'IS BS CF'!AA3</f>
        <v>2024</v>
      </c>
      <c r="AB3" s="449">
        <f>'IS BS CF'!AB3</f>
        <v>2024</v>
      </c>
      <c r="AC3" s="449">
        <f>'IS BS CF'!AC3</f>
        <v>2024</v>
      </c>
      <c r="AD3" s="449">
        <f>'IS BS CF'!AD3</f>
        <v>2024</v>
      </c>
      <c r="AE3" s="449">
        <f>'IS BS CF'!AE3</f>
        <v>2025</v>
      </c>
      <c r="AF3" s="449">
        <f>'IS BS CF'!AF3</f>
        <v>2025</v>
      </c>
      <c r="AG3" s="449">
        <f>'IS BS CF'!AG3</f>
        <v>2025</v>
      </c>
      <c r="AH3" s="449">
        <f>'IS BS CF'!AH3</f>
        <v>2025</v>
      </c>
      <c r="AI3" s="449">
        <f>'IS BS CF'!AI3</f>
        <v>2025</v>
      </c>
      <c r="AJ3" s="449">
        <f>'IS BS CF'!AJ3</f>
        <v>2025</v>
      </c>
      <c r="AK3" s="449">
        <f>'IS BS CF'!AK3</f>
        <v>2025</v>
      </c>
      <c r="AL3" s="449">
        <f>'IS BS CF'!AL3</f>
        <v>2025</v>
      </c>
      <c r="AM3" s="449">
        <f>'IS BS CF'!AM3</f>
        <v>2025</v>
      </c>
      <c r="AN3" s="449">
        <f>'IS BS CF'!AN3</f>
        <v>2025</v>
      </c>
      <c r="AO3" s="449">
        <f>'IS BS CF'!AO3</f>
        <v>2025</v>
      </c>
      <c r="AP3" s="449">
        <f>'IS BS CF'!AP3</f>
        <v>2025</v>
      </c>
      <c r="AQ3" s="449">
        <f>'IS BS CF'!AQ3</f>
        <v>2026</v>
      </c>
      <c r="AR3" s="449">
        <f>'IS BS CF'!AR3</f>
        <v>2026</v>
      </c>
      <c r="AS3" s="449">
        <f>'IS BS CF'!AS3</f>
        <v>2026</v>
      </c>
      <c r="AT3" s="449">
        <f>'IS BS CF'!AT3</f>
        <v>2026</v>
      </c>
      <c r="AU3" s="449">
        <f>'IS BS CF'!AU3</f>
        <v>2026</v>
      </c>
      <c r="AV3" s="449">
        <f>'IS BS CF'!AV3</f>
        <v>2026</v>
      </c>
      <c r="AW3" s="449">
        <f>'IS BS CF'!AW3</f>
        <v>2026</v>
      </c>
      <c r="AX3" s="449">
        <f>'IS BS CF'!AX3</f>
        <v>2026</v>
      </c>
      <c r="AY3" s="449">
        <f>'IS BS CF'!AY3</f>
        <v>2026</v>
      </c>
      <c r="AZ3" s="449">
        <f>'IS BS CF'!AZ3</f>
        <v>2026</v>
      </c>
      <c r="BA3" s="449">
        <f>'IS BS CF'!BA3</f>
        <v>2026</v>
      </c>
      <c r="BB3" s="449">
        <f>'IS BS CF'!BB3</f>
        <v>2026</v>
      </c>
      <c r="BC3" s="449">
        <f>'IS BS CF'!BC3</f>
        <v>2027</v>
      </c>
      <c r="BD3" s="449">
        <f>'IS BS CF'!BD3</f>
        <v>2027</v>
      </c>
      <c r="BE3" s="449">
        <f>'IS BS CF'!BE3</f>
        <v>2027</v>
      </c>
      <c r="BF3" s="449">
        <f>'IS BS CF'!BF3</f>
        <v>2027</v>
      </c>
      <c r="BG3" s="449">
        <f>'IS BS CF'!BG3</f>
        <v>2027</v>
      </c>
      <c r="BH3" s="449">
        <f>'IS BS CF'!BH3</f>
        <v>2027</v>
      </c>
      <c r="BI3" s="449">
        <f>'IS BS CF'!BI3</f>
        <v>2027</v>
      </c>
      <c r="BJ3" s="449">
        <f>'IS BS CF'!BJ3</f>
        <v>2027</v>
      </c>
      <c r="BK3" s="449">
        <f>'IS BS CF'!BK3</f>
        <v>2027</v>
      </c>
      <c r="BL3" s="449">
        <f>'IS BS CF'!BL3</f>
        <v>2027</v>
      </c>
      <c r="BM3" s="449">
        <f>'IS BS CF'!BM3</f>
        <v>2027</v>
      </c>
      <c r="BN3" s="449">
        <f>'IS BS CF'!BN3</f>
        <v>2027</v>
      </c>
      <c r="BO3" s="449">
        <f>'IS BS CF'!BO3</f>
        <v>2028</v>
      </c>
      <c r="BP3" s="449">
        <f>'IS BS CF'!BP3</f>
        <v>2028</v>
      </c>
      <c r="BQ3" s="449">
        <f>'IS BS CF'!BQ3</f>
        <v>2028</v>
      </c>
      <c r="BR3" s="449">
        <f>'IS BS CF'!BR3</f>
        <v>2028</v>
      </c>
      <c r="BS3" s="449">
        <f>'IS BS CF'!BS3</f>
        <v>2028</v>
      </c>
      <c r="BT3" s="449">
        <f>'IS BS CF'!BT3</f>
        <v>2028</v>
      </c>
      <c r="BU3" s="449">
        <f>'IS BS CF'!BU3</f>
        <v>2028</v>
      </c>
      <c r="BV3" s="449">
        <f>'IS BS CF'!BV3</f>
        <v>2028</v>
      </c>
      <c r="BW3" s="449">
        <f>'IS BS CF'!BW3</f>
        <v>2028</v>
      </c>
      <c r="BX3" s="449">
        <f>'IS BS CF'!BX3</f>
        <v>2028</v>
      </c>
      <c r="BY3" s="449">
        <f>'IS BS CF'!BY3</f>
        <v>2028</v>
      </c>
      <c r="BZ3" s="449">
        <f>'IS BS CF'!BZ3</f>
        <v>2028</v>
      </c>
      <c r="CA3" s="449">
        <f>'IS BS CF'!CA3</f>
        <v>2029</v>
      </c>
      <c r="CB3" s="449">
        <f>'IS BS CF'!CB3</f>
        <v>2029</v>
      </c>
      <c r="CC3" s="449">
        <f>'IS BS CF'!CC3</f>
        <v>2029</v>
      </c>
      <c r="CD3" s="449">
        <f>'IS BS CF'!CD3</f>
        <v>2029</v>
      </c>
      <c r="CE3" s="449">
        <f>'IS BS CF'!CE3</f>
        <v>2029</v>
      </c>
      <c r="CF3" s="449">
        <f>'IS BS CF'!CF3</f>
        <v>2029</v>
      </c>
      <c r="CG3" s="449">
        <f>'IS BS CF'!CG3</f>
        <v>2029</v>
      </c>
      <c r="CH3" s="449">
        <f>'IS BS CF'!CH3</f>
        <v>2029</v>
      </c>
      <c r="CI3" s="449">
        <f>'IS BS CF'!CI3</f>
        <v>2029</v>
      </c>
      <c r="CJ3" s="449">
        <f>'IS BS CF'!CJ3</f>
        <v>2029</v>
      </c>
      <c r="CK3" s="449">
        <f>'IS BS CF'!CK3</f>
        <v>2029</v>
      </c>
      <c r="CL3" s="449">
        <f>'IS BS CF'!CL3</f>
        <v>2029</v>
      </c>
    </row>
    <row r="4" spans="2:90" outlineLevel="1" x14ac:dyDescent="0.4">
      <c r="B4" s="12" t="s">
        <v>61</v>
      </c>
      <c r="I4"/>
      <c r="J4"/>
      <c r="R4" s="449">
        <f>'IS BS CF'!R4</f>
        <v>2023</v>
      </c>
      <c r="S4" s="449">
        <f>'IS BS CF'!S4</f>
        <v>0</v>
      </c>
      <c r="T4" s="449">
        <f>'IS BS CF'!T4</f>
        <v>0</v>
      </c>
      <c r="U4" s="449">
        <f>'IS BS CF'!U4</f>
        <v>0</v>
      </c>
      <c r="V4" s="449">
        <f>'IS BS CF'!V4</f>
        <v>0</v>
      </c>
      <c r="W4" s="449">
        <f>'IS BS CF'!W4</f>
        <v>0</v>
      </c>
      <c r="X4" s="449">
        <f>'IS BS CF'!X4</f>
        <v>0</v>
      </c>
      <c r="Y4" s="449">
        <f>'IS BS CF'!Y4</f>
        <v>0</v>
      </c>
      <c r="Z4" s="449">
        <f>'IS BS CF'!Z4</f>
        <v>0</v>
      </c>
      <c r="AA4" s="449">
        <f>'IS BS CF'!AA4</f>
        <v>0</v>
      </c>
      <c r="AB4" s="449">
        <f>'IS BS CF'!AB4</f>
        <v>0</v>
      </c>
      <c r="AC4" s="449">
        <f>'IS BS CF'!AC4</f>
        <v>0</v>
      </c>
      <c r="AD4" s="449">
        <f>'IS BS CF'!AD4</f>
        <v>2024</v>
      </c>
      <c r="AE4" s="449">
        <f>'IS BS CF'!AE4</f>
        <v>0</v>
      </c>
      <c r="AF4" s="449">
        <f>'IS BS CF'!AF4</f>
        <v>0</v>
      </c>
      <c r="AG4" s="449">
        <f>'IS BS CF'!AG4</f>
        <v>0</v>
      </c>
      <c r="AH4" s="449">
        <f>'IS BS CF'!AH4</f>
        <v>0</v>
      </c>
      <c r="AI4" s="449">
        <f>'IS BS CF'!AI4</f>
        <v>0</v>
      </c>
      <c r="AJ4" s="449">
        <f>'IS BS CF'!AJ4</f>
        <v>0</v>
      </c>
      <c r="AK4" s="449">
        <f>'IS BS CF'!AK4</f>
        <v>0</v>
      </c>
      <c r="AL4" s="449">
        <f>'IS BS CF'!AL4</f>
        <v>0</v>
      </c>
      <c r="AM4" s="449">
        <f>'IS BS CF'!AM4</f>
        <v>0</v>
      </c>
      <c r="AN4" s="449">
        <f>'IS BS CF'!AN4</f>
        <v>0</v>
      </c>
      <c r="AO4" s="449">
        <f>'IS BS CF'!AO4</f>
        <v>0</v>
      </c>
      <c r="AP4" s="449">
        <f>'IS BS CF'!AP4</f>
        <v>2025</v>
      </c>
      <c r="AQ4" s="449">
        <f>'IS BS CF'!AQ4</f>
        <v>0</v>
      </c>
      <c r="AR4" s="449">
        <f>'IS BS CF'!AR4</f>
        <v>0</v>
      </c>
      <c r="AS4" s="449">
        <f>'IS BS CF'!AS4</f>
        <v>0</v>
      </c>
      <c r="AT4" s="449">
        <f>'IS BS CF'!AT4</f>
        <v>0</v>
      </c>
      <c r="AU4" s="449">
        <f>'IS BS CF'!AU4</f>
        <v>0</v>
      </c>
      <c r="AV4" s="449">
        <f>'IS BS CF'!AV4</f>
        <v>0</v>
      </c>
      <c r="AW4" s="449">
        <f>'IS BS CF'!AW4</f>
        <v>0</v>
      </c>
      <c r="AX4" s="449">
        <f>'IS BS CF'!AX4</f>
        <v>0</v>
      </c>
      <c r="AY4" s="449">
        <f>'IS BS CF'!AY4</f>
        <v>0</v>
      </c>
      <c r="AZ4" s="449">
        <f>'IS BS CF'!AZ4</f>
        <v>0</v>
      </c>
      <c r="BA4" s="449">
        <f>'IS BS CF'!BA4</f>
        <v>0</v>
      </c>
      <c r="BB4" s="449">
        <f>'IS BS CF'!BB4</f>
        <v>2026</v>
      </c>
      <c r="BC4" s="449">
        <f>'IS BS CF'!BC4</f>
        <v>0</v>
      </c>
      <c r="BD4" s="449">
        <f>'IS BS CF'!BD4</f>
        <v>0</v>
      </c>
      <c r="BE4" s="449">
        <f>'IS BS CF'!BE4</f>
        <v>0</v>
      </c>
      <c r="BF4" s="449">
        <f>'IS BS CF'!BF4</f>
        <v>0</v>
      </c>
      <c r="BG4" s="449">
        <f>'IS BS CF'!BG4</f>
        <v>0</v>
      </c>
      <c r="BH4" s="449">
        <f>'IS BS CF'!BH4</f>
        <v>0</v>
      </c>
      <c r="BI4" s="449">
        <f>'IS BS CF'!BI4</f>
        <v>0</v>
      </c>
      <c r="BJ4" s="449">
        <f>'IS BS CF'!BJ4</f>
        <v>0</v>
      </c>
      <c r="BK4" s="449">
        <f>'IS BS CF'!BK4</f>
        <v>0</v>
      </c>
      <c r="BL4" s="449">
        <f>'IS BS CF'!BL4</f>
        <v>0</v>
      </c>
      <c r="BM4" s="449">
        <f>'IS BS CF'!BM4</f>
        <v>0</v>
      </c>
      <c r="BN4" s="449">
        <f>'IS BS CF'!BN4</f>
        <v>2027</v>
      </c>
      <c r="BO4" s="449">
        <f>'IS BS CF'!BO4</f>
        <v>0</v>
      </c>
      <c r="BP4" s="449">
        <f>'IS BS CF'!BP4</f>
        <v>0</v>
      </c>
      <c r="BQ4" s="449">
        <f>'IS BS CF'!BQ4</f>
        <v>0</v>
      </c>
      <c r="BR4" s="449">
        <f>'IS BS CF'!BR4</f>
        <v>0</v>
      </c>
      <c r="BS4" s="449">
        <f>'IS BS CF'!BS4</f>
        <v>0</v>
      </c>
      <c r="BT4" s="449">
        <f>'IS BS CF'!BT4</f>
        <v>0</v>
      </c>
      <c r="BU4" s="449">
        <f>'IS BS CF'!BU4</f>
        <v>0</v>
      </c>
      <c r="BV4" s="449">
        <f>'IS BS CF'!BV4</f>
        <v>0</v>
      </c>
      <c r="BW4" s="449">
        <f>'IS BS CF'!BW4</f>
        <v>0</v>
      </c>
      <c r="BX4" s="449">
        <f>'IS BS CF'!BX4</f>
        <v>0</v>
      </c>
      <c r="BY4" s="449">
        <f>'IS BS CF'!BY4</f>
        <v>0</v>
      </c>
      <c r="BZ4" s="449">
        <f>'IS BS CF'!BZ4</f>
        <v>2028</v>
      </c>
      <c r="CA4" s="449">
        <f>'IS BS CF'!CA4</f>
        <v>0</v>
      </c>
      <c r="CB4" s="449">
        <f>'IS BS CF'!CB4</f>
        <v>0</v>
      </c>
      <c r="CC4" s="449">
        <f>'IS BS CF'!CC4</f>
        <v>0</v>
      </c>
      <c r="CD4" s="449">
        <f>'IS BS CF'!CD4</f>
        <v>0</v>
      </c>
      <c r="CE4" s="449">
        <f>'IS BS CF'!CE4</f>
        <v>0</v>
      </c>
      <c r="CF4" s="449">
        <f>'IS BS CF'!CF4</f>
        <v>0</v>
      </c>
      <c r="CG4" s="449">
        <f>'IS BS CF'!CG4</f>
        <v>0</v>
      </c>
      <c r="CH4" s="449">
        <f>'IS BS CF'!CH4</f>
        <v>0</v>
      </c>
      <c r="CI4" s="449">
        <f>'IS BS CF'!CI4</f>
        <v>0</v>
      </c>
      <c r="CJ4" s="449">
        <f>'IS BS CF'!CJ4</f>
        <v>0</v>
      </c>
      <c r="CK4" s="449">
        <f>'IS BS CF'!CK4</f>
        <v>0</v>
      </c>
      <c r="CL4" s="449">
        <f>'IS BS CF'!CL4</f>
        <v>2029</v>
      </c>
    </row>
    <row r="5" spans="2:90" outlineLevel="1" x14ac:dyDescent="0.4">
      <c r="B5" s="12" t="s">
        <v>590</v>
      </c>
      <c r="I5"/>
      <c r="J5"/>
      <c r="S5" s="450">
        <f>'IS BS CF'!S5</f>
        <v>1</v>
      </c>
      <c r="T5" s="450">
        <f>'IS BS CF'!T5</f>
        <v>1</v>
      </c>
      <c r="U5" s="450">
        <f>'IS BS CF'!U5</f>
        <v>1</v>
      </c>
      <c r="V5" s="450">
        <f>'IS BS CF'!V5</f>
        <v>1</v>
      </c>
      <c r="W5" s="450">
        <f>'IS BS CF'!W5</f>
        <v>1</v>
      </c>
      <c r="X5" s="450">
        <f>'IS BS CF'!X5</f>
        <v>1</v>
      </c>
      <c r="Y5" s="450">
        <f>'IS BS CF'!Y5</f>
        <v>1</v>
      </c>
      <c r="Z5" s="450">
        <f>'IS BS CF'!Z5</f>
        <v>1</v>
      </c>
      <c r="AA5" s="450">
        <f>'IS BS CF'!AA5</f>
        <v>1</v>
      </c>
      <c r="AB5" s="450">
        <f>'IS BS CF'!AB5</f>
        <v>1</v>
      </c>
      <c r="AC5" s="450">
        <f>'IS BS CF'!AC5</f>
        <v>1</v>
      </c>
      <c r="AD5" s="450">
        <f>'IS BS CF'!AD5</f>
        <v>1</v>
      </c>
      <c r="AE5" s="450">
        <f>'IS BS CF'!AE5</f>
        <v>2</v>
      </c>
      <c r="AF5" s="450">
        <f>'IS BS CF'!AF5</f>
        <v>2</v>
      </c>
      <c r="AG5" s="450">
        <f>'IS BS CF'!AG5</f>
        <v>2</v>
      </c>
      <c r="AH5" s="450">
        <f>'IS BS CF'!AH5</f>
        <v>2</v>
      </c>
      <c r="AI5" s="450">
        <f>'IS BS CF'!AI5</f>
        <v>2</v>
      </c>
      <c r="AJ5" s="450">
        <f>'IS BS CF'!AJ5</f>
        <v>2</v>
      </c>
      <c r="AK5" s="450">
        <f>'IS BS CF'!AK5</f>
        <v>2</v>
      </c>
      <c r="AL5" s="450">
        <f>'IS BS CF'!AL5</f>
        <v>2</v>
      </c>
      <c r="AM5" s="450">
        <f>'IS BS CF'!AM5</f>
        <v>2</v>
      </c>
      <c r="AN5" s="450">
        <f>'IS BS CF'!AN5</f>
        <v>2</v>
      </c>
      <c r="AO5" s="450">
        <f>'IS BS CF'!AO5</f>
        <v>2</v>
      </c>
      <c r="AP5" s="450">
        <f>'IS BS CF'!AP5</f>
        <v>2</v>
      </c>
      <c r="AQ5" s="450">
        <f>'IS BS CF'!AQ5</f>
        <v>3</v>
      </c>
      <c r="AR5" s="450">
        <f>'IS BS CF'!AR5</f>
        <v>3</v>
      </c>
      <c r="AS5" s="450">
        <f>'IS BS CF'!AS5</f>
        <v>3</v>
      </c>
      <c r="AT5" s="450">
        <f>'IS BS CF'!AT5</f>
        <v>3</v>
      </c>
      <c r="AU5" s="450">
        <f>'IS BS CF'!AU5</f>
        <v>3</v>
      </c>
      <c r="AV5" s="450">
        <f>'IS BS CF'!AV5</f>
        <v>3</v>
      </c>
      <c r="AW5" s="450">
        <f>'IS BS CF'!AW5</f>
        <v>3</v>
      </c>
      <c r="AX5" s="450">
        <f>'IS BS CF'!AX5</f>
        <v>3</v>
      </c>
      <c r="AY5" s="450">
        <f>'IS BS CF'!AY5</f>
        <v>3</v>
      </c>
      <c r="AZ5" s="450">
        <f>'IS BS CF'!AZ5</f>
        <v>3</v>
      </c>
      <c r="BA5" s="450">
        <f>'IS BS CF'!BA5</f>
        <v>3</v>
      </c>
      <c r="BB5" s="450">
        <f>'IS BS CF'!BB5</f>
        <v>3</v>
      </c>
      <c r="BC5" s="450">
        <f>'IS BS CF'!BC5</f>
        <v>4</v>
      </c>
      <c r="BD5" s="450">
        <f>'IS BS CF'!BD5</f>
        <v>4</v>
      </c>
      <c r="BE5" s="450">
        <f>'IS BS CF'!BE5</f>
        <v>4</v>
      </c>
      <c r="BF5" s="450">
        <f>'IS BS CF'!BF5</f>
        <v>4</v>
      </c>
      <c r="BG5" s="450">
        <f>'IS BS CF'!BG5</f>
        <v>4</v>
      </c>
      <c r="BH5" s="450">
        <f>'IS BS CF'!BH5</f>
        <v>4</v>
      </c>
      <c r="BI5" s="450">
        <f>'IS BS CF'!BI5</f>
        <v>4</v>
      </c>
      <c r="BJ5" s="450">
        <f>'IS BS CF'!BJ5</f>
        <v>4</v>
      </c>
      <c r="BK5" s="450">
        <f>'IS BS CF'!BK5</f>
        <v>4</v>
      </c>
      <c r="BL5" s="450">
        <f>'IS BS CF'!BL5</f>
        <v>4</v>
      </c>
      <c r="BM5" s="450">
        <f>'IS BS CF'!BM5</f>
        <v>4</v>
      </c>
      <c r="BN5" s="450">
        <f>'IS BS CF'!BN5</f>
        <v>4</v>
      </c>
      <c r="BO5" s="450">
        <f>'IS BS CF'!BO5</f>
        <v>5</v>
      </c>
      <c r="BP5" s="450">
        <f>'IS BS CF'!BP5</f>
        <v>5</v>
      </c>
      <c r="BQ5" s="450">
        <f>'IS BS CF'!BQ5</f>
        <v>5</v>
      </c>
      <c r="BR5" s="450">
        <f>'IS BS CF'!BR5</f>
        <v>5</v>
      </c>
      <c r="BS5" s="450">
        <f>'IS BS CF'!BS5</f>
        <v>5</v>
      </c>
      <c r="BT5" s="450">
        <f>'IS BS CF'!BT5</f>
        <v>5</v>
      </c>
      <c r="BU5" s="450">
        <f>'IS BS CF'!BU5</f>
        <v>5</v>
      </c>
      <c r="BV5" s="450">
        <f>'IS BS CF'!BV5</f>
        <v>5</v>
      </c>
      <c r="BW5" s="450">
        <f>'IS BS CF'!BW5</f>
        <v>5</v>
      </c>
      <c r="BX5" s="450">
        <f>'IS BS CF'!BX5</f>
        <v>5</v>
      </c>
      <c r="BY5" s="450">
        <f>'IS BS CF'!BY5</f>
        <v>5</v>
      </c>
      <c r="BZ5" s="450">
        <f>'IS BS CF'!BZ5</f>
        <v>5</v>
      </c>
      <c r="CA5" s="450">
        <f>'IS BS CF'!CA5</f>
        <v>6</v>
      </c>
      <c r="CB5" s="450">
        <f>'IS BS CF'!CB5</f>
        <v>6</v>
      </c>
      <c r="CC5" s="450">
        <f>'IS BS CF'!CC5</f>
        <v>6</v>
      </c>
      <c r="CD5" s="450">
        <f>'IS BS CF'!CD5</f>
        <v>6</v>
      </c>
      <c r="CE5" s="450">
        <f>'IS BS CF'!CE5</f>
        <v>6</v>
      </c>
      <c r="CF5" s="450">
        <f>'IS BS CF'!CF5</f>
        <v>6</v>
      </c>
      <c r="CG5" s="450">
        <f>'IS BS CF'!CG5</f>
        <v>6</v>
      </c>
      <c r="CH5" s="450">
        <f>'IS BS CF'!CH5</f>
        <v>6</v>
      </c>
      <c r="CI5" s="450">
        <f>'IS BS CF'!CI5</f>
        <v>6</v>
      </c>
      <c r="CJ5" s="450">
        <f>'IS BS CF'!CJ5</f>
        <v>6</v>
      </c>
      <c r="CK5" s="450">
        <f>'IS BS CF'!CK5</f>
        <v>6</v>
      </c>
      <c r="CL5" s="450">
        <f>'IS BS CF'!CL5</f>
        <v>6</v>
      </c>
    </row>
    <row r="6" spans="2:90" outlineLevel="1" x14ac:dyDescent="0.4">
      <c r="B6" s="12" t="s">
        <v>591</v>
      </c>
      <c r="I6"/>
      <c r="J6"/>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row>
    <row r="7" spans="2:90" outlineLevel="1" x14ac:dyDescent="0.4">
      <c r="B7" s="12" t="s">
        <v>593</v>
      </c>
      <c r="H7" s="57"/>
      <c r="I7" s="57"/>
      <c r="J7" s="57"/>
      <c r="K7" s="57"/>
      <c r="L7" s="57"/>
      <c r="M7" s="57"/>
      <c r="N7" s="57"/>
      <c r="O7" s="57"/>
      <c r="P7" s="57"/>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x14ac:dyDescent="0.4">
      <c r="B9" s="66" t="s">
        <v>1028</v>
      </c>
      <c r="C9" s="31"/>
      <c r="D9" t="s">
        <v>453</v>
      </c>
      <c r="E9" s="8" t="str">
        <f>ROW()&amp;" "&amp;D9</f>
        <v>9 HVOL-EV</v>
      </c>
      <c r="F9" t="s">
        <v>454</v>
      </c>
      <c r="G9" s="31" t="s">
        <v>243</v>
      </c>
      <c r="H9" s="22"/>
      <c r="I9" s="287"/>
      <c r="J9" s="287"/>
      <c r="K9" s="22"/>
      <c r="L9" s="22"/>
      <c r="M9" s="22"/>
      <c r="N9" s="22"/>
      <c r="O9" s="22"/>
      <c r="P9" s="22"/>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row>
    <row r="10" spans="2:90" x14ac:dyDescent="0.4">
      <c r="B10" s="124" t="s">
        <v>1029</v>
      </c>
      <c r="C10" t="s">
        <v>965</v>
      </c>
      <c r="D10" t="s">
        <v>453</v>
      </c>
      <c r="E10" s="8" t="str">
        <f>ROW()&amp;" "&amp;D10</f>
        <v>10 HVOL-EV</v>
      </c>
      <c r="G10" t="str">
        <f>E10</f>
        <v>10 HVOL-EV</v>
      </c>
      <c r="H10" s="12"/>
      <c r="I10" s="60"/>
      <c r="J10" s="60"/>
      <c r="K10" s="17">
        <v>100000</v>
      </c>
      <c r="L10" s="17">
        <v>200000</v>
      </c>
      <c r="M10" s="17">
        <v>400000</v>
      </c>
      <c r="N10" s="17">
        <v>800000</v>
      </c>
      <c r="O10" s="17">
        <v>1600000</v>
      </c>
      <c r="P10" s="17">
        <v>3200000</v>
      </c>
      <c r="R10" s="15"/>
      <c r="S10" s="15">
        <f>INDEX($K:$P,ROW(),MATCH(S$3,$K$2:$P$2,0))/12</f>
        <v>8333.3333333333339</v>
      </c>
      <c r="T10" s="15">
        <f>INDEX($K:$P,ROW(),MATCH(T$3,$K$2:$P$2,0))/12</f>
        <v>8333.3333333333339</v>
      </c>
      <c r="U10" s="15">
        <f>INDEX($K:$P,ROW(),MATCH(U$3,$K$2:$P$2,0))/12</f>
        <v>8333.3333333333339</v>
      </c>
      <c r="V10" s="15">
        <f>INDEX($K:$P,ROW(),MATCH(V$3,$K$2:$P$2,0))/12</f>
        <v>8333.3333333333339</v>
      </c>
      <c r="W10" s="15">
        <f>INDEX($K:$P,ROW(),MATCH(W$3,$K$2:$P$2,0))/12</f>
        <v>8333.3333333333339</v>
      </c>
      <c r="X10" s="15">
        <f>INDEX($K:$P,ROW(),MATCH(X$3,$K$2:$P$2,0))/12</f>
        <v>8333.3333333333339</v>
      </c>
      <c r="Y10" s="15">
        <f>INDEX($K:$P,ROW(),MATCH(Y$3,$K$2:$P$2,0))/12</f>
        <v>8333.3333333333339</v>
      </c>
      <c r="Z10" s="15">
        <f>INDEX($K:$P,ROW(),MATCH(Z$3,$K$2:$P$2,0))/12</f>
        <v>8333.3333333333339</v>
      </c>
      <c r="AA10" s="15">
        <f>INDEX($K:$P,ROW(),MATCH(AA$3,$K$2:$P$2,0))/12</f>
        <v>8333.3333333333339</v>
      </c>
      <c r="AB10" s="15">
        <f>INDEX($K:$P,ROW(),MATCH(AB$3,$K$2:$P$2,0))/12</f>
        <v>8333.3333333333339</v>
      </c>
      <c r="AC10" s="15">
        <f>INDEX($K:$P,ROW(),MATCH(AC$3,$K$2:$P$2,0))/12</f>
        <v>8333.3333333333339</v>
      </c>
      <c r="AD10" s="15">
        <f>INDEX($K:$P,ROW(),MATCH(AD$3,$K$2:$P$2,0))/12</f>
        <v>8333.3333333333339</v>
      </c>
      <c r="AE10" s="15">
        <f>INDEX($K:$P,ROW(),MATCH(AE$3,$K$2:$P$2,0))/12</f>
        <v>16666.666666666668</v>
      </c>
      <c r="AF10" s="15">
        <f>INDEX($K:$P,ROW(),MATCH(AF$3,$K$2:$P$2,0))/12</f>
        <v>16666.666666666668</v>
      </c>
      <c r="AG10" s="15">
        <f>INDEX($K:$P,ROW(),MATCH(AG$3,$K$2:$P$2,0))/12</f>
        <v>16666.666666666668</v>
      </c>
      <c r="AH10" s="15">
        <f>INDEX($K:$P,ROW(),MATCH(AH$3,$K$2:$P$2,0))/12</f>
        <v>16666.666666666668</v>
      </c>
      <c r="AI10" s="15">
        <f>INDEX($K:$P,ROW(),MATCH(AI$3,$K$2:$P$2,0))/12</f>
        <v>16666.666666666668</v>
      </c>
      <c r="AJ10" s="15">
        <f>INDEX($K:$P,ROW(),MATCH(AJ$3,$K$2:$P$2,0))/12</f>
        <v>16666.666666666668</v>
      </c>
      <c r="AK10" s="15">
        <f>INDEX($K:$P,ROW(),MATCH(AK$3,$K$2:$P$2,0))/12</f>
        <v>16666.666666666668</v>
      </c>
      <c r="AL10" s="15">
        <f>INDEX($K:$P,ROW(),MATCH(AL$3,$K$2:$P$2,0))/12</f>
        <v>16666.666666666668</v>
      </c>
      <c r="AM10" s="15">
        <f>INDEX($K:$P,ROW(),MATCH(AM$3,$K$2:$P$2,0))/12</f>
        <v>16666.666666666668</v>
      </c>
      <c r="AN10" s="15">
        <f>INDEX($K:$P,ROW(),MATCH(AN$3,$K$2:$P$2,0))/12</f>
        <v>16666.666666666668</v>
      </c>
      <c r="AO10" s="15">
        <f>INDEX($K:$P,ROW(),MATCH(AO$3,$K$2:$P$2,0))/12</f>
        <v>16666.666666666668</v>
      </c>
      <c r="AP10" s="15">
        <f>INDEX($K:$P,ROW(),MATCH(AP$3,$K$2:$P$2,0))/12</f>
        <v>16666.666666666668</v>
      </c>
      <c r="AQ10" s="15">
        <f>INDEX($K:$P,ROW(),MATCH(AQ$3,$K$2:$P$2,0))/12</f>
        <v>33333.333333333336</v>
      </c>
      <c r="AR10" s="15">
        <f>INDEX($K:$P,ROW(),MATCH(AR$3,$K$2:$P$2,0))/12</f>
        <v>33333.333333333336</v>
      </c>
      <c r="AS10" s="15">
        <f>INDEX($K:$P,ROW(),MATCH(AS$3,$K$2:$P$2,0))/12</f>
        <v>33333.333333333336</v>
      </c>
      <c r="AT10" s="15">
        <f>INDEX($K:$P,ROW(),MATCH(AT$3,$K$2:$P$2,0))/12</f>
        <v>33333.333333333336</v>
      </c>
      <c r="AU10" s="15">
        <f>INDEX($K:$P,ROW(),MATCH(AU$3,$K$2:$P$2,0))/12</f>
        <v>33333.333333333336</v>
      </c>
      <c r="AV10" s="15">
        <f>INDEX($K:$P,ROW(),MATCH(AV$3,$K$2:$P$2,0))/12</f>
        <v>33333.333333333336</v>
      </c>
      <c r="AW10" s="15">
        <f>INDEX($K:$P,ROW(),MATCH(AW$3,$K$2:$P$2,0))/12</f>
        <v>33333.333333333336</v>
      </c>
      <c r="AX10" s="15">
        <f>INDEX($K:$P,ROW(),MATCH(AX$3,$K$2:$P$2,0))/12</f>
        <v>33333.333333333336</v>
      </c>
      <c r="AY10" s="15">
        <f>INDEX($K:$P,ROW(),MATCH(AY$3,$K$2:$P$2,0))/12</f>
        <v>33333.333333333336</v>
      </c>
      <c r="AZ10" s="15">
        <f>INDEX($K:$P,ROW(),MATCH(AZ$3,$K$2:$P$2,0))/12</f>
        <v>33333.333333333336</v>
      </c>
      <c r="BA10" s="15">
        <f>INDEX($K:$P,ROW(),MATCH(BA$3,$K$2:$P$2,0))/12</f>
        <v>33333.333333333336</v>
      </c>
      <c r="BB10" s="15">
        <f>INDEX($K:$P,ROW(),MATCH(BB$3,$K$2:$P$2,0))/12</f>
        <v>33333.333333333336</v>
      </c>
      <c r="BC10" s="15">
        <f>INDEX($K:$P,ROW(),MATCH(BC$3,$K$2:$P$2,0))/12</f>
        <v>66666.666666666672</v>
      </c>
      <c r="BD10" s="15">
        <f>INDEX($K:$P,ROW(),MATCH(BD$3,$K$2:$P$2,0))/12</f>
        <v>66666.666666666672</v>
      </c>
      <c r="BE10" s="15">
        <f>INDEX($K:$P,ROW(),MATCH(BE$3,$K$2:$P$2,0))/12</f>
        <v>66666.666666666672</v>
      </c>
      <c r="BF10" s="15">
        <f>INDEX($K:$P,ROW(),MATCH(BF$3,$K$2:$P$2,0))/12</f>
        <v>66666.666666666672</v>
      </c>
      <c r="BG10" s="15">
        <f>INDEX($K:$P,ROW(),MATCH(BG$3,$K$2:$P$2,0))/12</f>
        <v>66666.666666666672</v>
      </c>
      <c r="BH10" s="15">
        <f>INDEX($K:$P,ROW(),MATCH(BH$3,$K$2:$P$2,0))/12</f>
        <v>66666.666666666672</v>
      </c>
      <c r="BI10" s="15">
        <f>INDEX($K:$P,ROW(),MATCH(BI$3,$K$2:$P$2,0))/12</f>
        <v>66666.666666666672</v>
      </c>
      <c r="BJ10" s="15">
        <f>INDEX($K:$P,ROW(),MATCH(BJ$3,$K$2:$P$2,0))/12</f>
        <v>66666.666666666672</v>
      </c>
      <c r="BK10" s="15">
        <f>INDEX($K:$P,ROW(),MATCH(BK$3,$K$2:$P$2,0))/12</f>
        <v>66666.666666666672</v>
      </c>
      <c r="BL10" s="15">
        <f>INDEX($K:$P,ROW(),MATCH(BL$3,$K$2:$P$2,0))/12</f>
        <v>66666.666666666672</v>
      </c>
      <c r="BM10" s="15">
        <f>INDEX($K:$P,ROW(),MATCH(BM$3,$K$2:$P$2,0))/12</f>
        <v>66666.666666666672</v>
      </c>
      <c r="BN10" s="15">
        <f>INDEX($K:$P,ROW(),MATCH(BN$3,$K$2:$P$2,0))/12</f>
        <v>66666.666666666672</v>
      </c>
      <c r="BO10" s="15">
        <f>INDEX($K:$P,ROW(),MATCH(BO$3,$K$2:$P$2,0))/12</f>
        <v>133333.33333333334</v>
      </c>
      <c r="BP10" s="15">
        <f>INDEX($K:$P,ROW(),MATCH(BP$3,$K$2:$P$2,0))/12</f>
        <v>133333.33333333334</v>
      </c>
      <c r="BQ10" s="15">
        <f>INDEX($K:$P,ROW(),MATCH(BQ$3,$K$2:$P$2,0))/12</f>
        <v>133333.33333333334</v>
      </c>
      <c r="BR10" s="15">
        <f>INDEX($K:$P,ROW(),MATCH(BR$3,$K$2:$P$2,0))/12</f>
        <v>133333.33333333334</v>
      </c>
      <c r="BS10" s="15">
        <f>INDEX($K:$P,ROW(),MATCH(BS$3,$K$2:$P$2,0))/12</f>
        <v>133333.33333333334</v>
      </c>
      <c r="BT10" s="15">
        <f>INDEX($K:$P,ROW(),MATCH(BT$3,$K$2:$P$2,0))/12</f>
        <v>133333.33333333334</v>
      </c>
      <c r="BU10" s="15">
        <f>INDEX($K:$P,ROW(),MATCH(BU$3,$K$2:$P$2,0))/12</f>
        <v>133333.33333333334</v>
      </c>
      <c r="BV10" s="15">
        <f>INDEX($K:$P,ROW(),MATCH(BV$3,$K$2:$P$2,0))/12</f>
        <v>133333.33333333334</v>
      </c>
      <c r="BW10" s="15">
        <f>INDEX($K:$P,ROW(),MATCH(BW$3,$K$2:$P$2,0))/12</f>
        <v>133333.33333333334</v>
      </c>
      <c r="BX10" s="15">
        <f>INDEX($K:$P,ROW(),MATCH(BX$3,$K$2:$P$2,0))/12</f>
        <v>133333.33333333334</v>
      </c>
      <c r="BY10" s="15">
        <f>INDEX($K:$P,ROW(),MATCH(BY$3,$K$2:$P$2,0))/12</f>
        <v>133333.33333333334</v>
      </c>
      <c r="BZ10" s="15">
        <f>INDEX($K:$P,ROW(),MATCH(BZ$3,$K$2:$P$2,0))/12</f>
        <v>133333.33333333334</v>
      </c>
      <c r="CA10" s="15">
        <f>INDEX($K:$P,ROW(),MATCH(CA$3,$K$2:$P$2,0))/12</f>
        <v>266666.66666666669</v>
      </c>
      <c r="CB10" s="15">
        <f>INDEX($K:$P,ROW(),MATCH(CB$3,$K$2:$P$2,0))/12</f>
        <v>266666.66666666669</v>
      </c>
      <c r="CC10" s="15">
        <f>INDEX($K:$P,ROW(),MATCH(CC$3,$K$2:$P$2,0))/12</f>
        <v>266666.66666666669</v>
      </c>
      <c r="CD10" s="15">
        <f>INDEX($K:$P,ROW(),MATCH(CD$3,$K$2:$P$2,0))/12</f>
        <v>266666.66666666669</v>
      </c>
      <c r="CE10" s="15">
        <f>INDEX($K:$P,ROW(),MATCH(CE$3,$K$2:$P$2,0))/12</f>
        <v>266666.66666666669</v>
      </c>
      <c r="CF10" s="15">
        <f>INDEX($K:$P,ROW(),MATCH(CF$3,$K$2:$P$2,0))/12</f>
        <v>266666.66666666669</v>
      </c>
      <c r="CG10" s="15">
        <f>INDEX($K:$P,ROW(),MATCH(CG$3,$K$2:$P$2,0))/12</f>
        <v>266666.66666666669</v>
      </c>
      <c r="CH10" s="15">
        <f>INDEX($K:$P,ROW(),MATCH(CH$3,$K$2:$P$2,0))/12</f>
        <v>266666.66666666669</v>
      </c>
      <c r="CI10" s="15">
        <f>INDEX($K:$P,ROW(),MATCH(CI$3,$K$2:$P$2,0))/12</f>
        <v>266666.66666666669</v>
      </c>
      <c r="CJ10" s="15">
        <f>INDEX($K:$P,ROW(),MATCH(CJ$3,$K$2:$P$2,0))/12</f>
        <v>266666.66666666669</v>
      </c>
      <c r="CK10" s="15">
        <f>INDEX($K:$P,ROW(),MATCH(CK$3,$K$2:$P$2,0))/12</f>
        <v>266666.66666666669</v>
      </c>
      <c r="CL10" s="15">
        <f>INDEX($K:$P,ROW(),MATCH(CL$3,$K$2:$P$2,0))/12</f>
        <v>266666.66666666669</v>
      </c>
    </row>
    <row r="11" spans="2:90" x14ac:dyDescent="0.4">
      <c r="D11" t="s">
        <v>268</v>
      </c>
      <c r="E11" s="8" t="str">
        <f>ROW()&amp;" "&amp;D11</f>
        <v>11 SUB-PV</v>
      </c>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row>
    <row r="12" spans="2:90" x14ac:dyDescent="0.4">
      <c r="B12" s="95" t="s">
        <v>70</v>
      </c>
      <c r="C12" s="6"/>
      <c r="D12" t="s">
        <v>268</v>
      </c>
      <c r="E12" s="8" t="str">
        <f>ROW()&amp;" "&amp;D12</f>
        <v>12 SUB-PV</v>
      </c>
      <c r="G12" s="6"/>
      <c r="H12" s="12"/>
      <c r="I12" s="60"/>
      <c r="J12" s="60"/>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row>
    <row r="13" spans="2:90" x14ac:dyDescent="0.4">
      <c r="B13" s="154" t="s">
        <v>71</v>
      </c>
      <c r="C13" s="6"/>
      <c r="D13" t="s">
        <v>268</v>
      </c>
      <c r="E13" s="8" t="str">
        <f>ROW()&amp;" "&amp;D13</f>
        <v>13 SUB-PV</v>
      </c>
      <c r="G13" s="6"/>
      <c r="K13" s="15">
        <f>SUMIF($4:$4,K$2-1,13:13)</f>
        <v>0</v>
      </c>
      <c r="L13" s="15">
        <f>K17</f>
        <v>72776.31945341581</v>
      </c>
      <c r="M13" s="15">
        <f>L17</f>
        <v>184878.05726644341</v>
      </c>
      <c r="N13" s="15">
        <f>M17</f>
        <v>391006.0010450565</v>
      </c>
      <c r="O13" s="15">
        <f>N17</f>
        <v>793494.59262865013</v>
      </c>
      <c r="P13" s="15">
        <f>O17</f>
        <v>1593193.9188872983</v>
      </c>
      <c r="R13" s="15"/>
      <c r="S13" s="76">
        <f>R17</f>
        <v>0</v>
      </c>
      <c r="T13" s="76">
        <f>S17</f>
        <v>7916.666666666667</v>
      </c>
      <c r="U13" s="76">
        <f>T17</f>
        <v>15437.5</v>
      </c>
      <c r="V13" s="76">
        <f>U17</f>
        <v>22582.291666666668</v>
      </c>
      <c r="W13" s="76">
        <f>V17</f>
        <v>29369.84375</v>
      </c>
      <c r="X13" s="76">
        <f>W17</f>
        <v>35818.018229166672</v>
      </c>
      <c r="Y13" s="76">
        <f>X17</f>
        <v>41943.783984375004</v>
      </c>
      <c r="Z13" s="76">
        <f>Y17</f>
        <v>47763.261451822924</v>
      </c>
      <c r="AA13" s="76">
        <f>Z17</f>
        <v>53291.765045898443</v>
      </c>
      <c r="AB13" s="76">
        <f>AA17</f>
        <v>58543.843460270189</v>
      </c>
      <c r="AC13" s="76">
        <f>AB17</f>
        <v>63533.317953923339</v>
      </c>
      <c r="AD13" s="76">
        <f>AC17</f>
        <v>68273.318722893833</v>
      </c>
      <c r="AE13" s="76">
        <f>AD17</f>
        <v>72776.31945341581</v>
      </c>
      <c r="AF13" s="76">
        <f>AE17</f>
        <v>84970.836814078357</v>
      </c>
      <c r="AG13" s="76">
        <f>AF17</f>
        <v>96555.628306707775</v>
      </c>
      <c r="AH13" s="76">
        <f>AG17</f>
        <v>107561.18022470572</v>
      </c>
      <c r="AI13" s="76">
        <f>AH17</f>
        <v>118016.45454680377</v>
      </c>
      <c r="AJ13" s="76">
        <f>AI17</f>
        <v>127948.96515279691</v>
      </c>
      <c r="AK13" s="76">
        <f>AJ17</f>
        <v>137384.8502284904</v>
      </c>
      <c r="AL13" s="76">
        <f>AK17</f>
        <v>146348.94105039921</v>
      </c>
      <c r="AM13" s="76">
        <f>AL17</f>
        <v>154864.82733121258</v>
      </c>
      <c r="AN13" s="76">
        <f>AM17</f>
        <v>162954.91929798527</v>
      </c>
      <c r="AO13" s="76">
        <f>AN17</f>
        <v>170640.50666641933</v>
      </c>
      <c r="AP13" s="76">
        <f>AO17</f>
        <v>177941.81466643169</v>
      </c>
      <c r="AQ13" s="76">
        <f>AP17</f>
        <v>184878.05726644341</v>
      </c>
      <c r="AR13" s="76">
        <f>AQ17</f>
        <v>207300.82106978793</v>
      </c>
      <c r="AS13" s="76">
        <f>AR17</f>
        <v>228602.44668296521</v>
      </c>
      <c r="AT13" s="76">
        <f>AS17</f>
        <v>248838.99101548363</v>
      </c>
      <c r="AU13" s="76">
        <f>AT17</f>
        <v>268063.70813137607</v>
      </c>
      <c r="AV13" s="76">
        <f>AU17</f>
        <v>286327.18939147389</v>
      </c>
      <c r="AW13" s="76">
        <f>AV17</f>
        <v>303677.49658856686</v>
      </c>
      <c r="AX13" s="76">
        <f>AW17</f>
        <v>320160.28842580516</v>
      </c>
      <c r="AY13" s="76">
        <f>AX17</f>
        <v>335818.94067118154</v>
      </c>
      <c r="AZ13" s="76">
        <f>AY17</f>
        <v>350694.66030428914</v>
      </c>
      <c r="BA13" s="76">
        <f>AZ17</f>
        <v>364826.59395574132</v>
      </c>
      <c r="BB13" s="76">
        <f>BA17</f>
        <v>378251.93092462089</v>
      </c>
      <c r="BC13" s="76">
        <f>BB17</f>
        <v>391006.0010450565</v>
      </c>
      <c r="BD13" s="76">
        <f>BC17</f>
        <v>434789.03432613704</v>
      </c>
      <c r="BE13" s="76">
        <f>BD17</f>
        <v>476382.91594316356</v>
      </c>
      <c r="BF13" s="76">
        <f>BE17</f>
        <v>515897.10347933869</v>
      </c>
      <c r="BG13" s="76">
        <f>BF17</f>
        <v>553435.5816387051</v>
      </c>
      <c r="BH13" s="76">
        <f>BG17</f>
        <v>589097.13589010318</v>
      </c>
      <c r="BI13" s="76">
        <f>BH17</f>
        <v>622975.61242893129</v>
      </c>
      <c r="BJ13" s="76">
        <f>BI17</f>
        <v>655160.16514081799</v>
      </c>
      <c r="BK13" s="76">
        <f>BJ17</f>
        <v>685735.49021711037</v>
      </c>
      <c r="BL13" s="76">
        <f>BK17</f>
        <v>714782.04903958819</v>
      </c>
      <c r="BM13" s="76">
        <f>BL17</f>
        <v>742376.27992094203</v>
      </c>
      <c r="BN13" s="76">
        <f>BM17</f>
        <v>768590.79925822827</v>
      </c>
      <c r="BO13" s="76">
        <f>BN17</f>
        <v>793494.59262865013</v>
      </c>
      <c r="BP13" s="76">
        <f>BO17</f>
        <v>880486.52966388431</v>
      </c>
      <c r="BQ13" s="76">
        <f>BP17</f>
        <v>963128.86984735681</v>
      </c>
      <c r="BR13" s="76">
        <f>BQ17</f>
        <v>1041639.0930216556</v>
      </c>
      <c r="BS13" s="76">
        <f>BR17</f>
        <v>1116223.8050372396</v>
      </c>
      <c r="BT13" s="76">
        <f>BS17</f>
        <v>1187079.2814520441</v>
      </c>
      <c r="BU13" s="76">
        <f>BT17</f>
        <v>1254391.9840461086</v>
      </c>
      <c r="BV13" s="76">
        <f>BU17</f>
        <v>1318339.0515104698</v>
      </c>
      <c r="BW13" s="76">
        <f>BV17</f>
        <v>1379088.7656016129</v>
      </c>
      <c r="BX13" s="76">
        <f>BW17</f>
        <v>1436800.9939881987</v>
      </c>
      <c r="BY13" s="76">
        <f>BX17</f>
        <v>1491627.6109554553</v>
      </c>
      <c r="BZ13" s="76">
        <f>BY17</f>
        <v>1543712.8970743492</v>
      </c>
      <c r="CA13" s="76">
        <f>BZ17</f>
        <v>1593193.9188872983</v>
      </c>
      <c r="CB13" s="76">
        <f>CA17</f>
        <v>1766867.5562762669</v>
      </c>
      <c r="CC13" s="76">
        <f>CB17</f>
        <v>1931857.5117957869</v>
      </c>
      <c r="CD13" s="76">
        <f>CC17</f>
        <v>2088597.969539331</v>
      </c>
      <c r="CE13" s="76">
        <f>CD17</f>
        <v>2237501.4043956981</v>
      </c>
      <c r="CF13" s="76">
        <f>CE17</f>
        <v>2378959.6675092466</v>
      </c>
      <c r="CG13" s="76">
        <f>CF17</f>
        <v>2513345.0174671174</v>
      </c>
      <c r="CH13" s="76">
        <f>CG17</f>
        <v>2641011.0999270948</v>
      </c>
      <c r="CI13" s="76">
        <f>CH17</f>
        <v>2762293.8782640733</v>
      </c>
      <c r="CJ13" s="76">
        <f>CI17</f>
        <v>2877512.5176842026</v>
      </c>
      <c r="CK13" s="76">
        <f>CJ17</f>
        <v>2986970.2251333259</v>
      </c>
      <c r="CL13" s="76">
        <f>CK17</f>
        <v>3090955.047209993</v>
      </c>
    </row>
    <row r="14" spans="2:90" x14ac:dyDescent="0.4">
      <c r="B14" s="154" t="s">
        <v>72</v>
      </c>
      <c r="C14" s="6"/>
      <c r="D14" t="s">
        <v>268</v>
      </c>
      <c r="E14" s="8" t="str">
        <f>ROW()&amp;" "&amp;D14</f>
        <v>14 SUB-PV</v>
      </c>
      <c r="G14" s="6"/>
      <c r="K14" s="34">
        <f>SUMIF($3:$3,K$2,14:14)</f>
        <v>99999.999999999985</v>
      </c>
      <c r="L14" s="34">
        <f>SUMIF($3:$3,L$2,14:14)</f>
        <v>199999.99999999997</v>
      </c>
      <c r="M14" s="34">
        <f>SUMIF($3:$3,M$2,14:14)</f>
        <v>399999.99999999994</v>
      </c>
      <c r="N14" s="34">
        <f>SUMIF($3:$3,N$2,14:14)</f>
        <v>799999.99999999988</v>
      </c>
      <c r="O14" s="34">
        <f>SUMIF($3:$3,O$2,14:14)</f>
        <v>1599999.9999999998</v>
      </c>
      <c r="P14" s="34">
        <f>SUMIF($3:$3,P$2,14:14)</f>
        <v>3199999.9999999995</v>
      </c>
      <c r="R14" s="15"/>
      <c r="S14" s="76">
        <f>$S$10</f>
        <v>8333.3333333333339</v>
      </c>
      <c r="T14" s="76">
        <f>$T$10</f>
        <v>8333.3333333333339</v>
      </c>
      <c r="U14" s="76">
        <f>$U$10</f>
        <v>8333.3333333333339</v>
      </c>
      <c r="V14" s="76">
        <f>$V$10</f>
        <v>8333.3333333333339</v>
      </c>
      <c r="W14" s="76">
        <f>$W$10</f>
        <v>8333.3333333333339</v>
      </c>
      <c r="X14" s="76">
        <f>$X$10</f>
        <v>8333.3333333333339</v>
      </c>
      <c r="Y14" s="76">
        <f>$Y$10</f>
        <v>8333.3333333333339</v>
      </c>
      <c r="Z14" s="76">
        <f>$Z$10</f>
        <v>8333.3333333333339</v>
      </c>
      <c r="AA14" s="76">
        <f>$AA$10</f>
        <v>8333.3333333333339</v>
      </c>
      <c r="AB14" s="76">
        <f>$AB$10</f>
        <v>8333.3333333333339</v>
      </c>
      <c r="AC14" s="76">
        <f>$AC$10</f>
        <v>8333.3333333333339</v>
      </c>
      <c r="AD14" s="76">
        <f>$AD$10</f>
        <v>8333.3333333333339</v>
      </c>
      <c r="AE14" s="76">
        <f>$AE$10</f>
        <v>16666.666666666668</v>
      </c>
      <c r="AF14" s="76">
        <f>$AF$10</f>
        <v>16666.666666666668</v>
      </c>
      <c r="AG14" s="76">
        <f>$AG$10</f>
        <v>16666.666666666668</v>
      </c>
      <c r="AH14" s="76">
        <f>$AH$10</f>
        <v>16666.666666666668</v>
      </c>
      <c r="AI14" s="76">
        <f>$AI$10</f>
        <v>16666.666666666668</v>
      </c>
      <c r="AJ14" s="76">
        <f>$AJ$10</f>
        <v>16666.666666666668</v>
      </c>
      <c r="AK14" s="76">
        <f>$AK$10</f>
        <v>16666.666666666668</v>
      </c>
      <c r="AL14" s="76">
        <f>$AL$10</f>
        <v>16666.666666666668</v>
      </c>
      <c r="AM14" s="76">
        <f>$AM$10</f>
        <v>16666.666666666668</v>
      </c>
      <c r="AN14" s="76">
        <f>$AN$10</f>
        <v>16666.666666666668</v>
      </c>
      <c r="AO14" s="76">
        <f>$AO$10</f>
        <v>16666.666666666668</v>
      </c>
      <c r="AP14" s="76">
        <f>$AP$10</f>
        <v>16666.666666666668</v>
      </c>
      <c r="AQ14" s="76">
        <f>$AQ$10</f>
        <v>33333.333333333336</v>
      </c>
      <c r="AR14" s="76">
        <f>$AR$10</f>
        <v>33333.333333333336</v>
      </c>
      <c r="AS14" s="76">
        <f>$AS$10</f>
        <v>33333.333333333336</v>
      </c>
      <c r="AT14" s="76">
        <f>$AT$10</f>
        <v>33333.333333333336</v>
      </c>
      <c r="AU14" s="76">
        <f>$AU$10</f>
        <v>33333.333333333336</v>
      </c>
      <c r="AV14" s="76">
        <f>$AV$10</f>
        <v>33333.333333333336</v>
      </c>
      <c r="AW14" s="76">
        <f>$AW$10</f>
        <v>33333.333333333336</v>
      </c>
      <c r="AX14" s="76">
        <f>$AX$10</f>
        <v>33333.333333333336</v>
      </c>
      <c r="AY14" s="76">
        <f>$AY$10</f>
        <v>33333.333333333336</v>
      </c>
      <c r="AZ14" s="76">
        <f>$AZ$10</f>
        <v>33333.333333333336</v>
      </c>
      <c r="BA14" s="76">
        <f>$BA$10</f>
        <v>33333.333333333336</v>
      </c>
      <c r="BB14" s="76">
        <f>$BB$10</f>
        <v>33333.333333333336</v>
      </c>
      <c r="BC14" s="76">
        <f>$BC$10</f>
        <v>66666.666666666672</v>
      </c>
      <c r="BD14" s="76">
        <f>$BD$10</f>
        <v>66666.666666666672</v>
      </c>
      <c r="BE14" s="76">
        <f>$BE$10</f>
        <v>66666.666666666672</v>
      </c>
      <c r="BF14" s="76">
        <f>$BF$10</f>
        <v>66666.666666666672</v>
      </c>
      <c r="BG14" s="76">
        <f>$BG$10</f>
        <v>66666.666666666672</v>
      </c>
      <c r="BH14" s="76">
        <f>$BH$10</f>
        <v>66666.666666666672</v>
      </c>
      <c r="BI14" s="76">
        <f>$BI$10</f>
        <v>66666.666666666672</v>
      </c>
      <c r="BJ14" s="76">
        <f>$BJ$10</f>
        <v>66666.666666666672</v>
      </c>
      <c r="BK14" s="76">
        <f>$BK$10</f>
        <v>66666.666666666672</v>
      </c>
      <c r="BL14" s="76">
        <f>$BL$10</f>
        <v>66666.666666666672</v>
      </c>
      <c r="BM14" s="76">
        <f>$BM$10</f>
        <v>66666.666666666672</v>
      </c>
      <c r="BN14" s="76">
        <f>$BN$10</f>
        <v>66666.666666666672</v>
      </c>
      <c r="BO14" s="76">
        <f>$BO$10</f>
        <v>133333.33333333334</v>
      </c>
      <c r="BP14" s="76">
        <f>$BP$10</f>
        <v>133333.33333333334</v>
      </c>
      <c r="BQ14" s="76">
        <f>$BQ$10</f>
        <v>133333.33333333334</v>
      </c>
      <c r="BR14" s="76">
        <f>$BR$10</f>
        <v>133333.33333333334</v>
      </c>
      <c r="BS14" s="76">
        <f>$BS$10</f>
        <v>133333.33333333334</v>
      </c>
      <c r="BT14" s="76">
        <f>$BT$10</f>
        <v>133333.33333333334</v>
      </c>
      <c r="BU14" s="76">
        <f>$BU$10</f>
        <v>133333.33333333334</v>
      </c>
      <c r="BV14" s="76">
        <f>$BV$10</f>
        <v>133333.33333333334</v>
      </c>
      <c r="BW14" s="76">
        <f>$BW$10</f>
        <v>133333.33333333334</v>
      </c>
      <c r="BX14" s="76">
        <f>$BX$10</f>
        <v>133333.33333333334</v>
      </c>
      <c r="BY14" s="76">
        <f>$BY$10</f>
        <v>133333.33333333334</v>
      </c>
      <c r="BZ14" s="76">
        <f>$BZ$10</f>
        <v>133333.33333333334</v>
      </c>
      <c r="CA14" s="76">
        <f>$CA$10</f>
        <v>266666.66666666669</v>
      </c>
      <c r="CB14" s="76">
        <f>$CB$10</f>
        <v>266666.66666666669</v>
      </c>
      <c r="CC14" s="76">
        <f>$CC$10</f>
        <v>266666.66666666669</v>
      </c>
      <c r="CD14" s="76">
        <f>$CD$10</f>
        <v>266666.66666666669</v>
      </c>
      <c r="CE14" s="76">
        <f>$CE$10</f>
        <v>266666.66666666669</v>
      </c>
      <c r="CF14" s="76">
        <f>$CF$10</f>
        <v>266666.66666666669</v>
      </c>
      <c r="CG14" s="76">
        <f>$CG$10</f>
        <v>266666.66666666669</v>
      </c>
      <c r="CH14" s="76">
        <f>$CH$10</f>
        <v>266666.66666666669</v>
      </c>
      <c r="CI14" s="76">
        <f>$CI$10</f>
        <v>266666.66666666669</v>
      </c>
      <c r="CJ14" s="76">
        <f>$CJ$10</f>
        <v>266666.66666666669</v>
      </c>
      <c r="CK14" s="76">
        <f>$CK$10</f>
        <v>266666.66666666669</v>
      </c>
      <c r="CL14" s="76">
        <f>$CL$10</f>
        <v>266666.66666666669</v>
      </c>
    </row>
    <row r="15" spans="2:90" x14ac:dyDescent="0.4">
      <c r="B15" s="141" t="s">
        <v>73</v>
      </c>
      <c r="D15" t="s">
        <v>268</v>
      </c>
      <c r="E15" s="8" t="str">
        <f>ROW()&amp;" "&amp;D15</f>
        <v>15 SUB-PV</v>
      </c>
      <c r="G15" t="str">
        <f>E15</f>
        <v>15 SUB-PV</v>
      </c>
      <c r="H15" s="12"/>
      <c r="I15" s="60"/>
      <c r="J15" s="60"/>
      <c r="K15" s="16">
        <v>0.05</v>
      </c>
      <c r="L15" s="16">
        <v>0.05</v>
      </c>
      <c r="M15" s="16">
        <v>0.05</v>
      </c>
      <c r="N15" s="16">
        <v>0.05</v>
      </c>
      <c r="O15" s="16">
        <v>0.05</v>
      </c>
      <c r="P15" s="16">
        <v>0.05</v>
      </c>
      <c r="R15" s="20"/>
      <c r="S15" s="146">
        <f>INDEX($K:$P,ROW(),MATCH(S$3,$K$2:$P$2,0))</f>
        <v>0.05</v>
      </c>
      <c r="T15" s="146">
        <f>INDEX($K:$P,ROW(),MATCH(T$3,$K$2:$P$2,0))</f>
        <v>0.05</v>
      </c>
      <c r="U15" s="146">
        <f>INDEX($K:$P,ROW(),MATCH(U$3,$K$2:$P$2,0))</f>
        <v>0.05</v>
      </c>
      <c r="V15" s="146">
        <f>INDEX($K:$P,ROW(),MATCH(V$3,$K$2:$P$2,0))</f>
        <v>0.05</v>
      </c>
      <c r="W15" s="146">
        <f>INDEX($K:$P,ROW(),MATCH(W$3,$K$2:$P$2,0))</f>
        <v>0.05</v>
      </c>
      <c r="X15" s="146">
        <f>INDEX($K:$P,ROW(),MATCH(X$3,$K$2:$P$2,0))</f>
        <v>0.05</v>
      </c>
      <c r="Y15" s="146">
        <f>INDEX($K:$P,ROW(),MATCH(Y$3,$K$2:$P$2,0))</f>
        <v>0.05</v>
      </c>
      <c r="Z15" s="146">
        <f>INDEX($K:$P,ROW(),MATCH(Z$3,$K$2:$P$2,0))</f>
        <v>0.05</v>
      </c>
      <c r="AA15" s="146">
        <f>INDEX($K:$P,ROW(),MATCH(AA$3,$K$2:$P$2,0))</f>
        <v>0.05</v>
      </c>
      <c r="AB15" s="146">
        <f>INDEX($K:$P,ROW(),MATCH(AB$3,$K$2:$P$2,0))</f>
        <v>0.05</v>
      </c>
      <c r="AC15" s="146">
        <f>INDEX($K:$P,ROW(),MATCH(AC$3,$K$2:$P$2,0))</f>
        <v>0.05</v>
      </c>
      <c r="AD15" s="146">
        <f>INDEX($K:$P,ROW(),MATCH(AD$3,$K$2:$P$2,0))</f>
        <v>0.05</v>
      </c>
      <c r="AE15" s="146">
        <f>INDEX($K:$P,ROW(),MATCH(AE$3,$K$2:$P$2,0))</f>
        <v>0.05</v>
      </c>
      <c r="AF15" s="146">
        <f>INDEX($K:$P,ROW(),MATCH(AF$3,$K$2:$P$2,0))</f>
        <v>0.05</v>
      </c>
      <c r="AG15" s="146">
        <f>INDEX($K:$P,ROW(),MATCH(AG$3,$K$2:$P$2,0))</f>
        <v>0.05</v>
      </c>
      <c r="AH15" s="146">
        <f>INDEX($K:$P,ROW(),MATCH(AH$3,$K$2:$P$2,0))</f>
        <v>0.05</v>
      </c>
      <c r="AI15" s="146">
        <f>INDEX($K:$P,ROW(),MATCH(AI$3,$K$2:$P$2,0))</f>
        <v>0.05</v>
      </c>
      <c r="AJ15" s="146">
        <f>INDEX($K:$P,ROW(),MATCH(AJ$3,$K$2:$P$2,0))</f>
        <v>0.05</v>
      </c>
      <c r="AK15" s="146">
        <f>INDEX($K:$P,ROW(),MATCH(AK$3,$K$2:$P$2,0))</f>
        <v>0.05</v>
      </c>
      <c r="AL15" s="146">
        <f>INDEX($K:$P,ROW(),MATCH(AL$3,$K$2:$P$2,0))</f>
        <v>0.05</v>
      </c>
      <c r="AM15" s="146">
        <f>INDEX($K:$P,ROW(),MATCH(AM$3,$K$2:$P$2,0))</f>
        <v>0.05</v>
      </c>
      <c r="AN15" s="146">
        <f>INDEX($K:$P,ROW(),MATCH(AN$3,$K$2:$P$2,0))</f>
        <v>0.05</v>
      </c>
      <c r="AO15" s="146">
        <f>INDEX($K:$P,ROW(),MATCH(AO$3,$K$2:$P$2,0))</f>
        <v>0.05</v>
      </c>
      <c r="AP15" s="146">
        <f>INDEX($K:$P,ROW(),MATCH(AP$3,$K$2:$P$2,0))</f>
        <v>0.05</v>
      </c>
      <c r="AQ15" s="146">
        <f>INDEX($K:$P,ROW(),MATCH(AQ$3,$K$2:$P$2,0))</f>
        <v>0.05</v>
      </c>
      <c r="AR15" s="146">
        <f>INDEX($K:$P,ROW(),MATCH(AR$3,$K$2:$P$2,0))</f>
        <v>0.05</v>
      </c>
      <c r="AS15" s="146">
        <f>INDEX($K:$P,ROW(),MATCH(AS$3,$K$2:$P$2,0))</f>
        <v>0.05</v>
      </c>
      <c r="AT15" s="146">
        <f>INDEX($K:$P,ROW(),MATCH(AT$3,$K$2:$P$2,0))</f>
        <v>0.05</v>
      </c>
      <c r="AU15" s="146">
        <f>INDEX($K:$P,ROW(),MATCH(AU$3,$K$2:$P$2,0))</f>
        <v>0.05</v>
      </c>
      <c r="AV15" s="146">
        <f>INDEX($K:$P,ROW(),MATCH(AV$3,$K$2:$P$2,0))</f>
        <v>0.05</v>
      </c>
      <c r="AW15" s="146">
        <f>INDEX($K:$P,ROW(),MATCH(AW$3,$K$2:$P$2,0))</f>
        <v>0.05</v>
      </c>
      <c r="AX15" s="146">
        <f>INDEX($K:$P,ROW(),MATCH(AX$3,$K$2:$P$2,0))</f>
        <v>0.05</v>
      </c>
      <c r="AY15" s="146">
        <f>INDEX($K:$P,ROW(),MATCH(AY$3,$K$2:$P$2,0))</f>
        <v>0.05</v>
      </c>
      <c r="AZ15" s="146">
        <f>INDEX($K:$P,ROW(),MATCH(AZ$3,$K$2:$P$2,0))</f>
        <v>0.05</v>
      </c>
      <c r="BA15" s="146">
        <f>INDEX($K:$P,ROW(),MATCH(BA$3,$K$2:$P$2,0))</f>
        <v>0.05</v>
      </c>
      <c r="BB15" s="146">
        <f>INDEX($K:$P,ROW(),MATCH(BB$3,$K$2:$P$2,0))</f>
        <v>0.05</v>
      </c>
      <c r="BC15" s="146">
        <f>INDEX($K:$P,ROW(),MATCH(BC$3,$K$2:$P$2,0))</f>
        <v>0.05</v>
      </c>
      <c r="BD15" s="146">
        <f>INDEX($K:$P,ROW(),MATCH(BD$3,$K$2:$P$2,0))</f>
        <v>0.05</v>
      </c>
      <c r="BE15" s="146">
        <f>INDEX($K:$P,ROW(),MATCH(BE$3,$K$2:$P$2,0))</f>
        <v>0.05</v>
      </c>
      <c r="BF15" s="146">
        <f>INDEX($K:$P,ROW(),MATCH(BF$3,$K$2:$P$2,0))</f>
        <v>0.05</v>
      </c>
      <c r="BG15" s="146">
        <f>INDEX($K:$P,ROW(),MATCH(BG$3,$K$2:$P$2,0))</f>
        <v>0.05</v>
      </c>
      <c r="BH15" s="146">
        <f>INDEX($K:$P,ROW(),MATCH(BH$3,$K$2:$P$2,0))</f>
        <v>0.05</v>
      </c>
      <c r="BI15" s="146">
        <f>INDEX($K:$P,ROW(),MATCH(BI$3,$K$2:$P$2,0))</f>
        <v>0.05</v>
      </c>
      <c r="BJ15" s="146">
        <f>INDEX($K:$P,ROW(),MATCH(BJ$3,$K$2:$P$2,0))</f>
        <v>0.05</v>
      </c>
      <c r="BK15" s="146">
        <f>INDEX($K:$P,ROW(),MATCH(BK$3,$K$2:$P$2,0))</f>
        <v>0.05</v>
      </c>
      <c r="BL15" s="146">
        <f>INDEX($K:$P,ROW(),MATCH(BL$3,$K$2:$P$2,0))</f>
        <v>0.05</v>
      </c>
      <c r="BM15" s="146">
        <f>INDEX($K:$P,ROW(),MATCH(BM$3,$K$2:$P$2,0))</f>
        <v>0.05</v>
      </c>
      <c r="BN15" s="146">
        <f>INDEX($K:$P,ROW(),MATCH(BN$3,$K$2:$P$2,0))</f>
        <v>0.05</v>
      </c>
      <c r="BO15" s="146">
        <f>INDEX($K:$P,ROW(),MATCH(BO$3,$K$2:$P$2,0))</f>
        <v>0.05</v>
      </c>
      <c r="BP15" s="146">
        <f>INDEX($K:$P,ROW(),MATCH(BP$3,$K$2:$P$2,0))</f>
        <v>0.05</v>
      </c>
      <c r="BQ15" s="146">
        <f>INDEX($K:$P,ROW(),MATCH(BQ$3,$K$2:$P$2,0))</f>
        <v>0.05</v>
      </c>
      <c r="BR15" s="146">
        <f>INDEX($K:$P,ROW(),MATCH(BR$3,$K$2:$P$2,0))</f>
        <v>0.05</v>
      </c>
      <c r="BS15" s="146">
        <f>INDEX($K:$P,ROW(),MATCH(BS$3,$K$2:$P$2,0))</f>
        <v>0.05</v>
      </c>
      <c r="BT15" s="146">
        <f>INDEX($K:$P,ROW(),MATCH(BT$3,$K$2:$P$2,0))</f>
        <v>0.05</v>
      </c>
      <c r="BU15" s="146">
        <f>INDEX($K:$P,ROW(),MATCH(BU$3,$K$2:$P$2,0))</f>
        <v>0.05</v>
      </c>
      <c r="BV15" s="146">
        <f>INDEX($K:$P,ROW(),MATCH(BV$3,$K$2:$P$2,0))</f>
        <v>0.05</v>
      </c>
      <c r="BW15" s="146">
        <f>INDEX($K:$P,ROW(),MATCH(BW$3,$K$2:$P$2,0))</f>
        <v>0.05</v>
      </c>
      <c r="BX15" s="146">
        <f>INDEX($K:$P,ROW(),MATCH(BX$3,$K$2:$P$2,0))</f>
        <v>0.05</v>
      </c>
      <c r="BY15" s="146">
        <f>INDEX($K:$P,ROW(),MATCH(BY$3,$K$2:$P$2,0))</f>
        <v>0.05</v>
      </c>
      <c r="BZ15" s="146">
        <f>INDEX($K:$P,ROW(),MATCH(BZ$3,$K$2:$P$2,0))</f>
        <v>0.05</v>
      </c>
      <c r="CA15" s="146">
        <f>INDEX($K:$P,ROW(),MATCH(CA$3,$K$2:$P$2,0))</f>
        <v>0.05</v>
      </c>
      <c r="CB15" s="146">
        <f>INDEX($K:$P,ROW(),MATCH(CB$3,$K$2:$P$2,0))</f>
        <v>0.05</v>
      </c>
      <c r="CC15" s="146">
        <f>INDEX($K:$P,ROW(),MATCH(CC$3,$K$2:$P$2,0))</f>
        <v>0.05</v>
      </c>
      <c r="CD15" s="146">
        <f>INDEX($K:$P,ROW(),MATCH(CD$3,$K$2:$P$2,0))</f>
        <v>0.05</v>
      </c>
      <c r="CE15" s="146">
        <f>INDEX($K:$P,ROW(),MATCH(CE$3,$K$2:$P$2,0))</f>
        <v>0.05</v>
      </c>
      <c r="CF15" s="146">
        <f>INDEX($K:$P,ROW(),MATCH(CF$3,$K$2:$P$2,0))</f>
        <v>0.05</v>
      </c>
      <c r="CG15" s="146">
        <f>INDEX($K:$P,ROW(),MATCH(CG$3,$K$2:$P$2,0))</f>
        <v>0.05</v>
      </c>
      <c r="CH15" s="146">
        <f>INDEX($K:$P,ROW(),MATCH(CH$3,$K$2:$P$2,0))</f>
        <v>0.05</v>
      </c>
      <c r="CI15" s="146">
        <f>INDEX($K:$P,ROW(),MATCH(CI$3,$K$2:$P$2,0))</f>
        <v>0.05</v>
      </c>
      <c r="CJ15" s="146">
        <f>INDEX($K:$P,ROW(),MATCH(CJ$3,$K$2:$P$2,0))</f>
        <v>0.05</v>
      </c>
      <c r="CK15" s="146">
        <f>INDEX($K:$P,ROW(),MATCH(CK$3,$K$2:$P$2,0))</f>
        <v>0.05</v>
      </c>
      <c r="CL15" s="146">
        <f>INDEX($K:$P,ROW(),MATCH(CL$3,$K$2:$P$2,0))</f>
        <v>0.05</v>
      </c>
    </row>
    <row r="16" spans="2:90" x14ac:dyDescent="0.4">
      <c r="B16" s="154" t="s">
        <v>74</v>
      </c>
      <c r="D16" t="s">
        <v>268</v>
      </c>
      <c r="E16" s="8" t="str">
        <f>ROW()&amp;" "&amp;D16</f>
        <v>16 SUB-PV</v>
      </c>
      <c r="K16" s="34">
        <f>SUMIF($3:$3,K$2,16:16)</f>
        <v>-27223.68054658419</v>
      </c>
      <c r="L16" s="34">
        <f>SUMIF($3:$3,L$2,16:16)</f>
        <v>-87898.262186972337</v>
      </c>
      <c r="M16" s="34">
        <f>SUMIF($3:$3,M$2,16:16)</f>
        <v>-193872.05622138677</v>
      </c>
      <c r="N16" s="34">
        <f>SUMIF($3:$3,N$2,16:16)</f>
        <v>-397511.40841640614</v>
      </c>
      <c r="O16" s="34">
        <f>SUMIF($3:$3,O$2,16:16)</f>
        <v>-800300.67374135111</v>
      </c>
      <c r="P16" s="34">
        <f>SUMIF($3:$3,P$2,16:16)</f>
        <v>-1603453.2907044718</v>
      </c>
      <c r="R16" s="15"/>
      <c r="S16" s="76">
        <f>-SUM(S13:S14)*S15</f>
        <v>-416.66666666666674</v>
      </c>
      <c r="T16" s="76">
        <f>-SUM(T13:T14)*T15</f>
        <v>-812.5</v>
      </c>
      <c r="U16" s="76">
        <f>-SUM(U13:U14)*U15</f>
        <v>-1188.5416666666667</v>
      </c>
      <c r="V16" s="76">
        <f>-SUM(V13:V14)*V15</f>
        <v>-1545.78125</v>
      </c>
      <c r="W16" s="76">
        <f>-SUM(W13:W14)*W15</f>
        <v>-1885.158854166667</v>
      </c>
      <c r="X16" s="76">
        <f>-SUM(X13:X14)*X15</f>
        <v>-2207.5675781250006</v>
      </c>
      <c r="Y16" s="76">
        <f>-SUM(Y13:Y14)*Y15</f>
        <v>-2513.8558658854172</v>
      </c>
      <c r="Z16" s="76">
        <f>-SUM(Z13:Z14)*Z15</f>
        <v>-2804.8297392578133</v>
      </c>
      <c r="AA16" s="76">
        <f>-SUM(AA13:AA14)*AA15</f>
        <v>-3081.2549189615893</v>
      </c>
      <c r="AB16" s="76">
        <f>-SUM(AB13:AB14)*AB15</f>
        <v>-3343.8588396801761</v>
      </c>
      <c r="AC16" s="76">
        <f>-SUM(AC13:AC14)*AC15</f>
        <v>-3593.3325643628336</v>
      </c>
      <c r="AD16" s="76">
        <f>-SUM(AD13:AD14)*AD15</f>
        <v>-3830.3326028113584</v>
      </c>
      <c r="AE16" s="76">
        <f>-SUM(AE13:AE14)*AE15</f>
        <v>-4472.1493060041239</v>
      </c>
      <c r="AF16" s="76">
        <f>-SUM(AF13:AF14)*AF15</f>
        <v>-5081.8751740372518</v>
      </c>
      <c r="AG16" s="76">
        <f>-SUM(AG13:AG14)*AG15</f>
        <v>-5661.1147486687223</v>
      </c>
      <c r="AH16" s="76">
        <f>-SUM(AH13:AH14)*AH15</f>
        <v>-6211.3923445686196</v>
      </c>
      <c r="AI16" s="76">
        <f>-SUM(AI13:AI14)*AI15</f>
        <v>-6734.156060673522</v>
      </c>
      <c r="AJ16" s="76">
        <f>-SUM(AJ13:AJ14)*AJ15</f>
        <v>-7230.7815909731789</v>
      </c>
      <c r="AK16" s="76">
        <f>-SUM(AK13:AK14)*AK15</f>
        <v>-7702.5758447578528</v>
      </c>
      <c r="AL16" s="76">
        <f>-SUM(AL13:AL14)*AL15</f>
        <v>-8150.7803858532934</v>
      </c>
      <c r="AM16" s="76">
        <f>-SUM(AM13:AM14)*AM15</f>
        <v>-8576.574699893963</v>
      </c>
      <c r="AN16" s="76">
        <f>-SUM(AN13:AN14)*AN15</f>
        <v>-8981.0792982325966</v>
      </c>
      <c r="AO16" s="76">
        <f>-SUM(AO13:AO14)*AO15</f>
        <v>-9365.3586666542997</v>
      </c>
      <c r="AP16" s="76">
        <f>-SUM(AP13:AP14)*AP15</f>
        <v>-9730.4240666549176</v>
      </c>
      <c r="AQ16" s="76">
        <f>-SUM(AQ13:AQ14)*AQ15</f>
        <v>-10910.569529988839</v>
      </c>
      <c r="AR16" s="76">
        <f>-SUM(AR13:AR14)*AR15</f>
        <v>-12031.707720156064</v>
      </c>
      <c r="AS16" s="76">
        <f>-SUM(AS13:AS14)*AS15</f>
        <v>-13096.789000814928</v>
      </c>
      <c r="AT16" s="76">
        <f>-SUM(AT13:AT14)*AT15</f>
        <v>-14108.616217440847</v>
      </c>
      <c r="AU16" s="76">
        <f>-SUM(AU13:AU14)*AU15</f>
        <v>-15069.85207323547</v>
      </c>
      <c r="AV16" s="76">
        <f>-SUM(AV13:AV14)*AV15</f>
        <v>-15983.026136240362</v>
      </c>
      <c r="AW16" s="76">
        <f>-SUM(AW13:AW14)*AW15</f>
        <v>-16850.541496095011</v>
      </c>
      <c r="AX16" s="76">
        <f>-SUM(AX13:AX14)*AX15</f>
        <v>-17674.681087956924</v>
      </c>
      <c r="AY16" s="76">
        <f>-SUM(AY13:AY14)*AY15</f>
        <v>-18457.613700225742</v>
      </c>
      <c r="AZ16" s="76">
        <f>-SUM(AZ13:AZ14)*AZ15</f>
        <v>-19201.399681881125</v>
      </c>
      <c r="BA16" s="76">
        <f>-SUM(BA13:BA14)*BA15</f>
        <v>-19907.996364453735</v>
      </c>
      <c r="BB16" s="76">
        <f>-SUM(BB13:BB14)*BB15</f>
        <v>-20579.263212897713</v>
      </c>
      <c r="BC16" s="76">
        <f>-SUM(BC13:BC14)*BC15</f>
        <v>-22883.633385586159</v>
      </c>
      <c r="BD16" s="76">
        <f>-SUM(BD13:BD14)*BD15</f>
        <v>-25072.785049640188</v>
      </c>
      <c r="BE16" s="76">
        <f>-SUM(BE13:BE14)*BE15</f>
        <v>-27152.479130491512</v>
      </c>
      <c r="BF16" s="76">
        <f>-SUM(BF13:BF14)*BF15</f>
        <v>-29128.188507300267</v>
      </c>
      <c r="BG16" s="76">
        <f>-SUM(BG13:BG14)*BG15</f>
        <v>-31005.112415268588</v>
      </c>
      <c r="BH16" s="76">
        <f>-SUM(BH13:BH14)*BH15</f>
        <v>-32788.19012783849</v>
      </c>
      <c r="BI16" s="76">
        <f>-SUM(BI13:BI14)*BI15</f>
        <v>-34482.113954779896</v>
      </c>
      <c r="BJ16" s="76">
        <f>-SUM(BJ13:BJ14)*BJ15</f>
        <v>-36091.341590374235</v>
      </c>
      <c r="BK16" s="76">
        <f>-SUM(BK13:BK14)*BK15</f>
        <v>-37620.107844188853</v>
      </c>
      <c r="BL16" s="76">
        <f>-SUM(BL13:BL14)*BL15</f>
        <v>-39072.435785312744</v>
      </c>
      <c r="BM16" s="76">
        <f>-SUM(BM13:BM14)*BM15</f>
        <v>-40452.147329380437</v>
      </c>
      <c r="BN16" s="76">
        <f>-SUM(BN13:BN14)*BN15</f>
        <v>-41762.873296244747</v>
      </c>
      <c r="BO16" s="76">
        <f>-SUM(BO13:BO14)*BO15</f>
        <v>-46341.396298099178</v>
      </c>
      <c r="BP16" s="76">
        <f>-SUM(BP13:BP14)*BP15</f>
        <v>-50690.993149860886</v>
      </c>
      <c r="BQ16" s="76">
        <f>-SUM(BQ13:BQ14)*BQ15</f>
        <v>-54823.110159034506</v>
      </c>
      <c r="BR16" s="76">
        <f>-SUM(BR13:BR14)*BR15</f>
        <v>-58748.62131774945</v>
      </c>
      <c r="BS16" s="76">
        <f>-SUM(BS13:BS14)*BS15</f>
        <v>-62477.856918528647</v>
      </c>
      <c r="BT16" s="76">
        <f>-SUM(BT13:BT14)*BT15</f>
        <v>-66020.630739268876</v>
      </c>
      <c r="BU16" s="76">
        <f>-SUM(BU13:BU14)*BU15</f>
        <v>-69386.265868972099</v>
      </c>
      <c r="BV16" s="76">
        <f>-SUM(BV13:BV14)*BV15</f>
        <v>-72583.619242190151</v>
      </c>
      <c r="BW16" s="76">
        <f>-SUM(BW13:BW14)*BW15</f>
        <v>-75621.104946747306</v>
      </c>
      <c r="BX16" s="76">
        <f>-SUM(BX13:BX14)*BX15</f>
        <v>-78506.716366076595</v>
      </c>
      <c r="BY16" s="76">
        <f>-SUM(BY13:BY14)*BY15</f>
        <v>-81248.04721443943</v>
      </c>
      <c r="BZ16" s="76">
        <f>-SUM(BZ13:BZ14)*BZ15</f>
        <v>-83852.31152038413</v>
      </c>
      <c r="CA16" s="76">
        <f>-SUM(CA13:CA14)*CA15</f>
        <v>-92993.029277698253</v>
      </c>
      <c r="CB16" s="76">
        <f>-SUM(CB13:CB14)*CB15</f>
        <v>-101676.71114714669</v>
      </c>
      <c r="CC16" s="76">
        <f>-SUM(CC13:CC14)*CC15</f>
        <v>-109926.20892312269</v>
      </c>
      <c r="CD16" s="76">
        <f>-SUM(CD13:CD14)*CD15</f>
        <v>-117763.2318102999</v>
      </c>
      <c r="CE16" s="76">
        <f>-SUM(CE13:CE14)*CE15</f>
        <v>-125208.40355311823</v>
      </c>
      <c r="CF16" s="76">
        <f>-SUM(CF13:CF14)*CF15</f>
        <v>-132281.31670879567</v>
      </c>
      <c r="CG16" s="76">
        <f>-SUM(CG13:CG14)*CG15</f>
        <v>-139000.58420668921</v>
      </c>
      <c r="CH16" s="76">
        <f>-SUM(CH13:CH14)*CH15</f>
        <v>-145383.88832968808</v>
      </c>
      <c r="CI16" s="76">
        <f>-SUM(CI13:CI14)*CI15</f>
        <v>-151448.02724653701</v>
      </c>
      <c r="CJ16" s="76">
        <f>-SUM(CJ13:CJ14)*CJ15</f>
        <v>-157208.95921754348</v>
      </c>
      <c r="CK16" s="76">
        <f>-SUM(CK13:CK14)*CK15</f>
        <v>-162681.84458999964</v>
      </c>
      <c r="CL16" s="76">
        <f>-SUM(CL13:CL14)*CL15</f>
        <v>-167881.08569383298</v>
      </c>
    </row>
    <row r="17" spans="2:90" x14ac:dyDescent="0.4">
      <c r="B17" s="124" t="s">
        <v>1030</v>
      </c>
      <c r="C17" t="s">
        <v>80</v>
      </c>
      <c r="D17" t="s">
        <v>268</v>
      </c>
      <c r="E17" s="8" t="str">
        <f>ROW()&amp;" "&amp;D17</f>
        <v>17 SUB-PV</v>
      </c>
      <c r="H17" s="31"/>
      <c r="I17" s="73"/>
      <c r="J17" s="73"/>
      <c r="K17" s="116">
        <f>SUMIF($4:$4,K$2,17:17)</f>
        <v>72776.31945341581</v>
      </c>
      <c r="L17" s="116">
        <f>SUMIF($4:$4,L$2,17:17)</f>
        <v>184878.05726644341</v>
      </c>
      <c r="M17" s="116">
        <f>SUMIF($4:$4,M$2,17:17)</f>
        <v>391006.0010450565</v>
      </c>
      <c r="N17" s="116">
        <f>SUMIF($4:$4,N$2,17:17)</f>
        <v>793494.59262865013</v>
      </c>
      <c r="O17" s="116">
        <f>SUMIF($4:$4,O$2,17:17)</f>
        <v>1593193.9188872983</v>
      </c>
      <c r="P17" s="116">
        <f>SUMIF($4:$4,P$2,17:17)</f>
        <v>3189740.6281828266</v>
      </c>
      <c r="R17" s="114"/>
      <c r="S17" s="147">
        <f>S13+S14+S16</f>
        <v>7916.666666666667</v>
      </c>
      <c r="T17" s="147">
        <f>T13+T14+T16</f>
        <v>15437.5</v>
      </c>
      <c r="U17" s="147">
        <f>U13+U14+U16</f>
        <v>22582.291666666668</v>
      </c>
      <c r="V17" s="147">
        <f>V13+V14+V16</f>
        <v>29369.84375</v>
      </c>
      <c r="W17" s="147">
        <f>W13+W14+W16</f>
        <v>35818.018229166672</v>
      </c>
      <c r="X17" s="147">
        <f>X13+X14+X16</f>
        <v>41943.783984375004</v>
      </c>
      <c r="Y17" s="147">
        <f>Y13+Y14+Y16</f>
        <v>47763.261451822924</v>
      </c>
      <c r="Z17" s="147">
        <f>Z13+Z14+Z16</f>
        <v>53291.765045898443</v>
      </c>
      <c r="AA17" s="147">
        <f>AA13+AA14+AA16</f>
        <v>58543.843460270189</v>
      </c>
      <c r="AB17" s="147">
        <f>AB13+AB14+AB16</f>
        <v>63533.317953923339</v>
      </c>
      <c r="AC17" s="147">
        <f>AC13+AC14+AC16</f>
        <v>68273.318722893833</v>
      </c>
      <c r="AD17" s="147">
        <f>AD13+AD14+AD16</f>
        <v>72776.31945341581</v>
      </c>
      <c r="AE17" s="147">
        <f>AE13+AE14+AE16</f>
        <v>84970.836814078357</v>
      </c>
      <c r="AF17" s="147">
        <f>AF13+AF14+AF16</f>
        <v>96555.628306707775</v>
      </c>
      <c r="AG17" s="147">
        <f>AG13+AG14+AG16</f>
        <v>107561.18022470572</v>
      </c>
      <c r="AH17" s="147">
        <f>AH13+AH14+AH16</f>
        <v>118016.45454680377</v>
      </c>
      <c r="AI17" s="147">
        <f>AI13+AI14+AI16</f>
        <v>127948.96515279691</v>
      </c>
      <c r="AJ17" s="147">
        <f>AJ13+AJ14+AJ16</f>
        <v>137384.8502284904</v>
      </c>
      <c r="AK17" s="147">
        <f>AK13+AK14+AK16</f>
        <v>146348.94105039921</v>
      </c>
      <c r="AL17" s="147">
        <f>AL13+AL14+AL16</f>
        <v>154864.82733121258</v>
      </c>
      <c r="AM17" s="147">
        <f>AM13+AM14+AM16</f>
        <v>162954.91929798527</v>
      </c>
      <c r="AN17" s="147">
        <f>AN13+AN14+AN16</f>
        <v>170640.50666641933</v>
      </c>
      <c r="AO17" s="147">
        <f>AO13+AO14+AO16</f>
        <v>177941.81466643169</v>
      </c>
      <c r="AP17" s="147">
        <f>AP13+AP14+AP16</f>
        <v>184878.05726644341</v>
      </c>
      <c r="AQ17" s="147">
        <f>AQ13+AQ14+AQ16</f>
        <v>207300.82106978793</v>
      </c>
      <c r="AR17" s="147">
        <f>AR13+AR14+AR16</f>
        <v>228602.44668296521</v>
      </c>
      <c r="AS17" s="147">
        <f>AS13+AS14+AS16</f>
        <v>248838.99101548363</v>
      </c>
      <c r="AT17" s="147">
        <f>AT13+AT14+AT16</f>
        <v>268063.70813137607</v>
      </c>
      <c r="AU17" s="147">
        <f>AU13+AU14+AU16</f>
        <v>286327.18939147389</v>
      </c>
      <c r="AV17" s="147">
        <f>AV13+AV14+AV16</f>
        <v>303677.49658856686</v>
      </c>
      <c r="AW17" s="147">
        <f>AW13+AW14+AW16</f>
        <v>320160.28842580516</v>
      </c>
      <c r="AX17" s="147">
        <f>AX13+AX14+AX16</f>
        <v>335818.94067118154</v>
      </c>
      <c r="AY17" s="147">
        <f>AY13+AY14+AY16</f>
        <v>350694.66030428914</v>
      </c>
      <c r="AZ17" s="147">
        <f>AZ13+AZ14+AZ16</f>
        <v>364826.59395574132</v>
      </c>
      <c r="BA17" s="147">
        <f>BA13+BA14+BA16</f>
        <v>378251.93092462089</v>
      </c>
      <c r="BB17" s="147">
        <f>BB13+BB14+BB16</f>
        <v>391006.0010450565</v>
      </c>
      <c r="BC17" s="147">
        <f>BC13+BC14+BC16</f>
        <v>434789.03432613704</v>
      </c>
      <c r="BD17" s="147">
        <f>BD13+BD14+BD16</f>
        <v>476382.91594316356</v>
      </c>
      <c r="BE17" s="147">
        <f>BE13+BE14+BE16</f>
        <v>515897.10347933869</v>
      </c>
      <c r="BF17" s="147">
        <f>BF13+BF14+BF16</f>
        <v>553435.5816387051</v>
      </c>
      <c r="BG17" s="147">
        <f>BG13+BG14+BG16</f>
        <v>589097.13589010318</v>
      </c>
      <c r="BH17" s="147">
        <f>BH13+BH14+BH16</f>
        <v>622975.61242893129</v>
      </c>
      <c r="BI17" s="147">
        <f>BI13+BI14+BI16</f>
        <v>655160.16514081799</v>
      </c>
      <c r="BJ17" s="147">
        <f>BJ13+BJ14+BJ16</f>
        <v>685735.49021711037</v>
      </c>
      <c r="BK17" s="147">
        <f>BK13+BK14+BK16</f>
        <v>714782.04903958819</v>
      </c>
      <c r="BL17" s="147">
        <f>BL13+BL14+BL16</f>
        <v>742376.27992094203</v>
      </c>
      <c r="BM17" s="147">
        <f>BM13+BM14+BM16</f>
        <v>768590.79925822827</v>
      </c>
      <c r="BN17" s="147">
        <f>BN13+BN14+BN16</f>
        <v>793494.59262865013</v>
      </c>
      <c r="BO17" s="147">
        <f>BO13+BO14+BO16</f>
        <v>880486.52966388431</v>
      </c>
      <c r="BP17" s="147">
        <f>BP13+BP14+BP16</f>
        <v>963128.86984735681</v>
      </c>
      <c r="BQ17" s="147">
        <f>BQ13+BQ14+BQ16</f>
        <v>1041639.0930216556</v>
      </c>
      <c r="BR17" s="147">
        <f>BR13+BR14+BR16</f>
        <v>1116223.8050372396</v>
      </c>
      <c r="BS17" s="147">
        <f>BS13+BS14+BS16</f>
        <v>1187079.2814520441</v>
      </c>
      <c r="BT17" s="147">
        <f>BT13+BT14+BT16</f>
        <v>1254391.9840461086</v>
      </c>
      <c r="BU17" s="147">
        <f>BU13+BU14+BU16</f>
        <v>1318339.0515104698</v>
      </c>
      <c r="BV17" s="147">
        <f>BV13+BV14+BV16</f>
        <v>1379088.7656016129</v>
      </c>
      <c r="BW17" s="147">
        <f>BW13+BW14+BW16</f>
        <v>1436800.9939881987</v>
      </c>
      <c r="BX17" s="147">
        <f>BX13+BX14+BX16</f>
        <v>1491627.6109554553</v>
      </c>
      <c r="BY17" s="147">
        <f>BY13+BY14+BY16</f>
        <v>1543712.8970743492</v>
      </c>
      <c r="BZ17" s="147">
        <f>BZ13+BZ14+BZ16</f>
        <v>1593193.9188872983</v>
      </c>
      <c r="CA17" s="147">
        <f>CA13+CA14+CA16</f>
        <v>1766867.5562762669</v>
      </c>
      <c r="CB17" s="147">
        <f>CB13+CB14+CB16</f>
        <v>1931857.5117957869</v>
      </c>
      <c r="CC17" s="147">
        <f>CC13+CC14+CC16</f>
        <v>2088597.969539331</v>
      </c>
      <c r="CD17" s="147">
        <f>CD13+CD14+CD16</f>
        <v>2237501.4043956981</v>
      </c>
      <c r="CE17" s="147">
        <f>CE13+CE14+CE16</f>
        <v>2378959.6675092466</v>
      </c>
      <c r="CF17" s="147">
        <f>CF13+CF14+CF16</f>
        <v>2513345.0174671174</v>
      </c>
      <c r="CG17" s="147">
        <f>CG13+CG14+CG16</f>
        <v>2641011.0999270948</v>
      </c>
      <c r="CH17" s="147">
        <f>CH13+CH14+CH16</f>
        <v>2762293.8782640733</v>
      </c>
      <c r="CI17" s="147">
        <f>CI13+CI14+CI16</f>
        <v>2877512.5176842026</v>
      </c>
      <c r="CJ17" s="147">
        <f>CJ13+CJ14+CJ16</f>
        <v>2986970.2251333259</v>
      </c>
      <c r="CK17" s="147">
        <f>CK13+CK14+CK16</f>
        <v>3090955.047209993</v>
      </c>
      <c r="CL17" s="147">
        <f>CL13+CL14+CL16</f>
        <v>3189740.6281828266</v>
      </c>
    </row>
    <row r="18" spans="2:90" x14ac:dyDescent="0.4">
      <c r="B18" s="141" t="s">
        <v>62</v>
      </c>
      <c r="D18" t="s">
        <v>268</v>
      </c>
      <c r="E18" s="8" t="str">
        <f>ROW()&amp;" "&amp;D18</f>
        <v>18 SUB-PV</v>
      </c>
      <c r="H18" s="12"/>
      <c r="I18" s="60"/>
      <c r="J18" s="60"/>
      <c r="K18" s="34">
        <f>K17-SUM(K16,K13:K14)</f>
        <v>0</v>
      </c>
      <c r="L18" s="34">
        <f>L17-SUM(L16,L13:L14)</f>
        <v>0</v>
      </c>
      <c r="M18" s="34">
        <f>M17-SUM(M16,M13:M14)</f>
        <v>0</v>
      </c>
      <c r="N18" s="34">
        <f>N17-SUM(N16,N13:N14)</f>
        <v>0</v>
      </c>
      <c r="O18" s="34">
        <f>O17-SUM(O16,O13:O14)</f>
        <v>0</v>
      </c>
      <c r="P18" s="34">
        <f>P17-SUM(P16,P13:P14)</f>
        <v>0</v>
      </c>
      <c r="R18" s="15"/>
      <c r="S18" s="76">
        <f>S17-SUM(S16,S13:S14)</f>
        <v>0</v>
      </c>
      <c r="T18" s="76">
        <f>T17-SUM(T16,T13:T14)</f>
        <v>0</v>
      </c>
      <c r="U18" s="76">
        <f>U17-SUM(U16,U13:U14)</f>
        <v>0</v>
      </c>
      <c r="V18" s="76">
        <f>V17-SUM(V16,V13:V14)</f>
        <v>0</v>
      </c>
      <c r="W18" s="76">
        <f>W17-SUM(W16,W13:W14)</f>
        <v>0</v>
      </c>
      <c r="X18" s="76">
        <f>X17-SUM(X16,X13:X14)</f>
        <v>0</v>
      </c>
      <c r="Y18" s="76">
        <f>Y17-SUM(Y16,Y13:Y14)</f>
        <v>0</v>
      </c>
      <c r="Z18" s="76">
        <f>Z17-SUM(Z16,Z13:Z14)</f>
        <v>0</v>
      </c>
      <c r="AA18" s="76">
        <f>AA17-SUM(AA16,AA13:AA14)</f>
        <v>0</v>
      </c>
      <c r="AB18" s="76">
        <f>AB17-SUM(AB16,AB13:AB14)</f>
        <v>0</v>
      </c>
      <c r="AC18" s="76">
        <f>AC17-SUM(AC16,AC13:AC14)</f>
        <v>0</v>
      </c>
      <c r="AD18" s="76">
        <f>AD17-SUM(AD16,AD13:AD14)</f>
        <v>0</v>
      </c>
      <c r="AE18" s="76">
        <f>AE17-SUM(AE16,AE13:AE14)</f>
        <v>0</v>
      </c>
      <c r="AF18" s="76">
        <f>AF17-SUM(AF16,AF13:AF14)</f>
        <v>0</v>
      </c>
      <c r="AG18" s="76">
        <f>AG17-SUM(AG16,AG13:AG14)</f>
        <v>0</v>
      </c>
      <c r="AH18" s="76">
        <f>AH17-SUM(AH16,AH13:AH14)</f>
        <v>0</v>
      </c>
      <c r="AI18" s="76">
        <f>AI17-SUM(AI16,AI13:AI14)</f>
        <v>0</v>
      </c>
      <c r="AJ18" s="76">
        <f>AJ17-SUM(AJ16,AJ13:AJ14)</f>
        <v>0</v>
      </c>
      <c r="AK18" s="76">
        <f>AK17-SUM(AK16,AK13:AK14)</f>
        <v>0</v>
      </c>
      <c r="AL18" s="76">
        <f>AL17-SUM(AL16,AL13:AL14)</f>
        <v>0</v>
      </c>
      <c r="AM18" s="76">
        <f>AM17-SUM(AM16,AM13:AM14)</f>
        <v>0</v>
      </c>
      <c r="AN18" s="76">
        <f>AN17-SUM(AN16,AN13:AN14)</f>
        <v>0</v>
      </c>
      <c r="AO18" s="76">
        <f>AO17-SUM(AO16,AO13:AO14)</f>
        <v>0</v>
      </c>
      <c r="AP18" s="76">
        <f>AP17-SUM(AP16,AP13:AP14)</f>
        <v>0</v>
      </c>
      <c r="AQ18" s="76">
        <f>AQ17-SUM(AQ16,AQ13:AQ14)</f>
        <v>0</v>
      </c>
      <c r="AR18" s="76">
        <f>AR17-SUM(AR16,AR13:AR14)</f>
        <v>0</v>
      </c>
      <c r="AS18" s="76">
        <f>AS17-SUM(AS16,AS13:AS14)</f>
        <v>0</v>
      </c>
      <c r="AT18" s="76">
        <f>AT17-SUM(AT16,AT13:AT14)</f>
        <v>0</v>
      </c>
      <c r="AU18" s="76">
        <f>AU17-SUM(AU16,AU13:AU14)</f>
        <v>0</v>
      </c>
      <c r="AV18" s="76">
        <f>AV17-SUM(AV16,AV13:AV14)</f>
        <v>0</v>
      </c>
      <c r="AW18" s="76">
        <f>AW17-SUM(AW16,AW13:AW14)</f>
        <v>0</v>
      </c>
      <c r="AX18" s="76">
        <f>AX17-SUM(AX16,AX13:AX14)</f>
        <v>0</v>
      </c>
      <c r="AY18" s="76">
        <f>AY17-SUM(AY16,AY13:AY14)</f>
        <v>0</v>
      </c>
      <c r="AZ18" s="76">
        <f>AZ17-SUM(AZ16,AZ13:AZ14)</f>
        <v>0</v>
      </c>
      <c r="BA18" s="76">
        <f>BA17-SUM(BA16,BA13:BA14)</f>
        <v>0</v>
      </c>
      <c r="BB18" s="76">
        <f>BB17-SUM(BB16,BB13:BB14)</f>
        <v>0</v>
      </c>
      <c r="BC18" s="76">
        <f>BC17-SUM(BC16,BC13:BC14)</f>
        <v>0</v>
      </c>
      <c r="BD18" s="76">
        <f>BD17-SUM(BD16,BD13:BD14)</f>
        <v>0</v>
      </c>
      <c r="BE18" s="76">
        <f>BE17-SUM(BE16,BE13:BE14)</f>
        <v>0</v>
      </c>
      <c r="BF18" s="76">
        <f>BF17-SUM(BF16,BF13:BF14)</f>
        <v>0</v>
      </c>
      <c r="BG18" s="76">
        <f>BG17-SUM(BG16,BG13:BG14)</f>
        <v>0</v>
      </c>
      <c r="BH18" s="76">
        <f>BH17-SUM(BH16,BH13:BH14)</f>
        <v>0</v>
      </c>
      <c r="BI18" s="76">
        <f>BI17-SUM(BI16,BI13:BI14)</f>
        <v>0</v>
      </c>
      <c r="BJ18" s="76">
        <f>BJ17-SUM(BJ16,BJ13:BJ14)</f>
        <v>0</v>
      </c>
      <c r="BK18" s="76">
        <f>BK17-SUM(BK16,BK13:BK14)</f>
        <v>0</v>
      </c>
      <c r="BL18" s="76">
        <f>BL17-SUM(BL16,BL13:BL14)</f>
        <v>0</v>
      </c>
      <c r="BM18" s="76">
        <f>BM17-SUM(BM16,BM13:BM14)</f>
        <v>0</v>
      </c>
      <c r="BN18" s="76">
        <f>BN17-SUM(BN16,BN13:BN14)</f>
        <v>0</v>
      </c>
      <c r="BO18" s="76">
        <f>BO17-SUM(BO16,BO13:BO14)</f>
        <v>0</v>
      </c>
      <c r="BP18" s="76">
        <f>BP17-SUM(BP16,BP13:BP14)</f>
        <v>0</v>
      </c>
      <c r="BQ18" s="76">
        <f>BQ17-SUM(BQ16,BQ13:BQ14)</f>
        <v>0</v>
      </c>
      <c r="BR18" s="76">
        <f>BR17-SUM(BR16,BR13:BR14)</f>
        <v>0</v>
      </c>
      <c r="BS18" s="76">
        <f>BS17-SUM(BS16,BS13:BS14)</f>
        <v>0</v>
      </c>
      <c r="BT18" s="76">
        <f>BT17-SUM(BT16,BT13:BT14)</f>
        <v>0</v>
      </c>
      <c r="BU18" s="76">
        <f>BU17-SUM(BU16,BU13:BU14)</f>
        <v>0</v>
      </c>
      <c r="BV18" s="76">
        <f>BV17-SUM(BV16,BV13:BV14)</f>
        <v>0</v>
      </c>
      <c r="BW18" s="76">
        <f>BW17-SUM(BW16,BW13:BW14)</f>
        <v>0</v>
      </c>
      <c r="BX18" s="76">
        <f>BX17-SUM(BX16,BX13:BX14)</f>
        <v>0</v>
      </c>
      <c r="BY18" s="76">
        <f>BY17-SUM(BY16,BY13:BY14)</f>
        <v>0</v>
      </c>
      <c r="BZ18" s="76">
        <f>BZ17-SUM(BZ16,BZ13:BZ14)</f>
        <v>0</v>
      </c>
      <c r="CA18" s="76">
        <f>CA17-SUM(CA16,CA13:CA14)</f>
        <v>0</v>
      </c>
      <c r="CB18" s="76">
        <f>CB17-SUM(CB16,CB13:CB14)</f>
        <v>0</v>
      </c>
      <c r="CC18" s="76">
        <f>CC17-SUM(CC16,CC13:CC14)</f>
        <v>0</v>
      </c>
      <c r="CD18" s="76">
        <f>CD17-SUM(CD16,CD13:CD14)</f>
        <v>0</v>
      </c>
      <c r="CE18" s="76">
        <f>CE17-SUM(CE16,CE13:CE14)</f>
        <v>0</v>
      </c>
      <c r="CF18" s="76">
        <f>CF17-SUM(CF16,CF13:CF14)</f>
        <v>0</v>
      </c>
      <c r="CG18" s="76">
        <f>CG17-SUM(CG16,CG13:CG14)</f>
        <v>0</v>
      </c>
      <c r="CH18" s="76">
        <f>CH17-SUM(CH16,CH13:CH14)</f>
        <v>0</v>
      </c>
      <c r="CI18" s="76">
        <f>CI17-SUM(CI16,CI13:CI14)</f>
        <v>0</v>
      </c>
      <c r="CJ18" s="76">
        <f>CJ17-SUM(CJ16,CJ13:CJ14)</f>
        <v>0</v>
      </c>
      <c r="CK18" s="76">
        <f>CK17-SUM(CK16,CK13:CK14)</f>
        <v>0</v>
      </c>
      <c r="CL18" s="76">
        <f>CL17-SUM(CL16,CL13:CL14)</f>
        <v>0</v>
      </c>
    </row>
    <row r="19" spans="2:90" x14ac:dyDescent="0.4">
      <c r="B19" s="13"/>
      <c r="D19" t="s">
        <v>268</v>
      </c>
      <c r="E19" s="8" t="str">
        <f>ROW()&amp;" "&amp;D19</f>
        <v>19 SUB-PV</v>
      </c>
      <c r="H19" s="12"/>
      <c r="K19" s="34"/>
      <c r="L19" s="34"/>
      <c r="M19" s="34"/>
      <c r="N19" s="34"/>
      <c r="O19" s="34"/>
      <c r="P19" s="34"/>
      <c r="R19" s="15"/>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row>
    <row r="20" spans="2:90" x14ac:dyDescent="0.4">
      <c r="B20" s="95" t="s">
        <v>1031</v>
      </c>
      <c r="D20" t="s">
        <v>268</v>
      </c>
      <c r="E20" s="8" t="str">
        <f>ROW()&amp;" "&amp;D20</f>
        <v>20 SUB-PV</v>
      </c>
      <c r="H20" s="12"/>
      <c r="I20" s="60"/>
      <c r="J20" s="60"/>
      <c r="K20" s="34"/>
      <c r="L20" s="34"/>
      <c r="M20" s="34"/>
      <c r="N20" s="34"/>
      <c r="O20" s="34"/>
      <c r="P20" s="34"/>
      <c r="R20" s="15"/>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row>
    <row r="21" spans="2:90" x14ac:dyDescent="0.4">
      <c r="B21" s="141" t="s">
        <v>498</v>
      </c>
      <c r="D21" t="s">
        <v>268</v>
      </c>
      <c r="E21" s="8" t="str">
        <f>ROW()&amp;" "&amp;D21</f>
        <v>21 SUB-PV</v>
      </c>
      <c r="G21" t="str">
        <f>E21</f>
        <v>21 SUB-PV</v>
      </c>
      <c r="H21" s="12"/>
      <c r="I21" s="60"/>
      <c r="J21" s="60"/>
      <c r="K21" s="18">
        <v>20</v>
      </c>
      <c r="L21" s="18">
        <v>20</v>
      </c>
      <c r="M21" s="18">
        <v>20</v>
      </c>
      <c r="N21" s="18">
        <v>20</v>
      </c>
      <c r="O21" s="18">
        <v>20</v>
      </c>
      <c r="P21" s="18">
        <v>20</v>
      </c>
      <c r="R21" s="19"/>
      <c r="S21" s="143">
        <f>INDEX($K:$P,ROW(),MATCH(S$3,$K$2:$P$2,0))</f>
        <v>20</v>
      </c>
      <c r="T21" s="143">
        <f>INDEX($K:$P,ROW(),MATCH(T$3,$K$2:$P$2,0))</f>
        <v>20</v>
      </c>
      <c r="U21" s="143">
        <f>INDEX($K:$P,ROW(),MATCH(U$3,$K$2:$P$2,0))</f>
        <v>20</v>
      </c>
      <c r="V21" s="143">
        <f>INDEX($K:$P,ROW(),MATCH(V$3,$K$2:$P$2,0))</f>
        <v>20</v>
      </c>
      <c r="W21" s="143">
        <f>INDEX($K:$P,ROW(),MATCH(W$3,$K$2:$P$2,0))</f>
        <v>20</v>
      </c>
      <c r="X21" s="143">
        <f>INDEX($K:$P,ROW(),MATCH(X$3,$K$2:$P$2,0))</f>
        <v>20</v>
      </c>
      <c r="Y21" s="143">
        <f>INDEX($K:$P,ROW(),MATCH(Y$3,$K$2:$P$2,0))</f>
        <v>20</v>
      </c>
      <c r="Z21" s="143">
        <f>INDEX($K:$P,ROW(),MATCH(Z$3,$K$2:$P$2,0))</f>
        <v>20</v>
      </c>
      <c r="AA21" s="143">
        <f>INDEX($K:$P,ROW(),MATCH(AA$3,$K$2:$P$2,0))</f>
        <v>20</v>
      </c>
      <c r="AB21" s="143">
        <f>INDEX($K:$P,ROW(),MATCH(AB$3,$K$2:$P$2,0))</f>
        <v>20</v>
      </c>
      <c r="AC21" s="143">
        <f>INDEX($K:$P,ROW(),MATCH(AC$3,$K$2:$P$2,0))</f>
        <v>20</v>
      </c>
      <c r="AD21" s="143">
        <f>INDEX($K:$P,ROW(),MATCH(AD$3,$K$2:$P$2,0))</f>
        <v>20</v>
      </c>
      <c r="AE21" s="143">
        <f>INDEX($K:$P,ROW(),MATCH(AE$3,$K$2:$P$2,0))</f>
        <v>20</v>
      </c>
      <c r="AF21" s="143">
        <f>INDEX($K:$P,ROW(),MATCH(AF$3,$K$2:$P$2,0))</f>
        <v>20</v>
      </c>
      <c r="AG21" s="143">
        <f>INDEX($K:$P,ROW(),MATCH(AG$3,$K$2:$P$2,0))</f>
        <v>20</v>
      </c>
      <c r="AH21" s="143">
        <f>INDEX($K:$P,ROW(),MATCH(AH$3,$K$2:$P$2,0))</f>
        <v>20</v>
      </c>
      <c r="AI21" s="143">
        <f>INDEX($K:$P,ROW(),MATCH(AI$3,$K$2:$P$2,0))</f>
        <v>20</v>
      </c>
      <c r="AJ21" s="143">
        <f>INDEX($K:$P,ROW(),MATCH(AJ$3,$K$2:$P$2,0))</f>
        <v>20</v>
      </c>
      <c r="AK21" s="143">
        <f>INDEX($K:$P,ROW(),MATCH(AK$3,$K$2:$P$2,0))</f>
        <v>20</v>
      </c>
      <c r="AL21" s="143">
        <f>INDEX($K:$P,ROW(),MATCH(AL$3,$K$2:$P$2,0))</f>
        <v>20</v>
      </c>
      <c r="AM21" s="143">
        <f>INDEX($K:$P,ROW(),MATCH(AM$3,$K$2:$P$2,0))</f>
        <v>20</v>
      </c>
      <c r="AN21" s="143">
        <f>INDEX($K:$P,ROW(),MATCH(AN$3,$K$2:$P$2,0))</f>
        <v>20</v>
      </c>
      <c r="AO21" s="143">
        <f>INDEX($K:$P,ROW(),MATCH(AO$3,$K$2:$P$2,0))</f>
        <v>20</v>
      </c>
      <c r="AP21" s="143">
        <f>INDEX($K:$P,ROW(),MATCH(AP$3,$K$2:$P$2,0))</f>
        <v>20</v>
      </c>
      <c r="AQ21" s="143">
        <f>INDEX($K:$P,ROW(),MATCH(AQ$3,$K$2:$P$2,0))</f>
        <v>20</v>
      </c>
      <c r="AR21" s="143">
        <f>INDEX($K:$P,ROW(),MATCH(AR$3,$K$2:$P$2,0))</f>
        <v>20</v>
      </c>
      <c r="AS21" s="143">
        <f>INDEX($K:$P,ROW(),MATCH(AS$3,$K$2:$P$2,0))</f>
        <v>20</v>
      </c>
      <c r="AT21" s="143">
        <f>INDEX($K:$P,ROW(),MATCH(AT$3,$K$2:$P$2,0))</f>
        <v>20</v>
      </c>
      <c r="AU21" s="143">
        <f>INDEX($K:$P,ROW(),MATCH(AU$3,$K$2:$P$2,0))</f>
        <v>20</v>
      </c>
      <c r="AV21" s="143">
        <f>INDEX($K:$P,ROW(),MATCH(AV$3,$K$2:$P$2,0))</f>
        <v>20</v>
      </c>
      <c r="AW21" s="143">
        <f>INDEX($K:$P,ROW(),MATCH(AW$3,$K$2:$P$2,0))</f>
        <v>20</v>
      </c>
      <c r="AX21" s="143">
        <f>INDEX($K:$P,ROW(),MATCH(AX$3,$K$2:$P$2,0))</f>
        <v>20</v>
      </c>
      <c r="AY21" s="143">
        <f>INDEX($K:$P,ROW(),MATCH(AY$3,$K$2:$P$2,0))</f>
        <v>20</v>
      </c>
      <c r="AZ21" s="143">
        <f>INDEX($K:$P,ROW(),MATCH(AZ$3,$K$2:$P$2,0))</f>
        <v>20</v>
      </c>
      <c r="BA21" s="143">
        <f>INDEX($K:$P,ROW(),MATCH(BA$3,$K$2:$P$2,0))</f>
        <v>20</v>
      </c>
      <c r="BB21" s="143">
        <f>INDEX($K:$P,ROW(),MATCH(BB$3,$K$2:$P$2,0))</f>
        <v>20</v>
      </c>
      <c r="BC21" s="143">
        <f>INDEX($K:$P,ROW(),MATCH(BC$3,$K$2:$P$2,0))</f>
        <v>20</v>
      </c>
      <c r="BD21" s="143">
        <f>INDEX($K:$P,ROW(),MATCH(BD$3,$K$2:$P$2,0))</f>
        <v>20</v>
      </c>
      <c r="BE21" s="143">
        <f>INDEX($K:$P,ROW(),MATCH(BE$3,$K$2:$P$2,0))</f>
        <v>20</v>
      </c>
      <c r="BF21" s="143">
        <f>INDEX($K:$P,ROW(),MATCH(BF$3,$K$2:$P$2,0))</f>
        <v>20</v>
      </c>
      <c r="BG21" s="143">
        <f>INDEX($K:$P,ROW(),MATCH(BG$3,$K$2:$P$2,0))</f>
        <v>20</v>
      </c>
      <c r="BH21" s="143">
        <f>INDEX($K:$P,ROW(),MATCH(BH$3,$K$2:$P$2,0))</f>
        <v>20</v>
      </c>
      <c r="BI21" s="143">
        <f>INDEX($K:$P,ROW(),MATCH(BI$3,$K$2:$P$2,0))</f>
        <v>20</v>
      </c>
      <c r="BJ21" s="143">
        <f>INDEX($K:$P,ROW(),MATCH(BJ$3,$K$2:$P$2,0))</f>
        <v>20</v>
      </c>
      <c r="BK21" s="143">
        <f>INDEX($K:$P,ROW(),MATCH(BK$3,$K$2:$P$2,0))</f>
        <v>20</v>
      </c>
      <c r="BL21" s="143">
        <f>INDEX($K:$P,ROW(),MATCH(BL$3,$K$2:$P$2,0))</f>
        <v>20</v>
      </c>
      <c r="BM21" s="143">
        <f>INDEX($K:$P,ROW(),MATCH(BM$3,$K$2:$P$2,0))</f>
        <v>20</v>
      </c>
      <c r="BN21" s="143">
        <f>INDEX($K:$P,ROW(),MATCH(BN$3,$K$2:$P$2,0))</f>
        <v>20</v>
      </c>
      <c r="BO21" s="143">
        <f>INDEX($K:$P,ROW(),MATCH(BO$3,$K$2:$P$2,0))</f>
        <v>20</v>
      </c>
      <c r="BP21" s="143">
        <f>INDEX($K:$P,ROW(),MATCH(BP$3,$K$2:$P$2,0))</f>
        <v>20</v>
      </c>
      <c r="BQ21" s="143">
        <f>INDEX($K:$P,ROW(),MATCH(BQ$3,$K$2:$P$2,0))</f>
        <v>20</v>
      </c>
      <c r="BR21" s="143">
        <f>INDEX($K:$P,ROW(),MATCH(BR$3,$K$2:$P$2,0))</f>
        <v>20</v>
      </c>
      <c r="BS21" s="143">
        <f>INDEX($K:$P,ROW(),MATCH(BS$3,$K$2:$P$2,0))</f>
        <v>20</v>
      </c>
      <c r="BT21" s="143">
        <f>INDEX($K:$P,ROW(),MATCH(BT$3,$K$2:$P$2,0))</f>
        <v>20</v>
      </c>
      <c r="BU21" s="143">
        <f>INDEX($K:$P,ROW(),MATCH(BU$3,$K$2:$P$2,0))</f>
        <v>20</v>
      </c>
      <c r="BV21" s="143">
        <f>INDEX($K:$P,ROW(),MATCH(BV$3,$K$2:$P$2,0))</f>
        <v>20</v>
      </c>
      <c r="BW21" s="143">
        <f>INDEX($K:$P,ROW(),MATCH(BW$3,$K$2:$P$2,0))</f>
        <v>20</v>
      </c>
      <c r="BX21" s="143">
        <f>INDEX($K:$P,ROW(),MATCH(BX$3,$K$2:$P$2,0))</f>
        <v>20</v>
      </c>
      <c r="BY21" s="143">
        <f>INDEX($K:$P,ROW(),MATCH(BY$3,$K$2:$P$2,0))</f>
        <v>20</v>
      </c>
      <c r="BZ21" s="143">
        <f>INDEX($K:$P,ROW(),MATCH(BZ$3,$K$2:$P$2,0))</f>
        <v>20</v>
      </c>
      <c r="CA21" s="143">
        <f>INDEX($K:$P,ROW(),MATCH(CA$3,$K$2:$P$2,0))</f>
        <v>20</v>
      </c>
      <c r="CB21" s="143">
        <f>INDEX($K:$P,ROW(),MATCH(CB$3,$K$2:$P$2,0))</f>
        <v>20</v>
      </c>
      <c r="CC21" s="143">
        <f>INDEX($K:$P,ROW(),MATCH(CC$3,$K$2:$P$2,0))</f>
        <v>20</v>
      </c>
      <c r="CD21" s="143">
        <f>INDEX($K:$P,ROW(),MATCH(CD$3,$K$2:$P$2,0))</f>
        <v>20</v>
      </c>
      <c r="CE21" s="143">
        <f>INDEX($K:$P,ROW(),MATCH(CE$3,$K$2:$P$2,0))</f>
        <v>20</v>
      </c>
      <c r="CF21" s="143">
        <f>INDEX($K:$P,ROW(),MATCH(CF$3,$K$2:$P$2,0))</f>
        <v>20</v>
      </c>
      <c r="CG21" s="143">
        <f>INDEX($K:$P,ROW(),MATCH(CG$3,$K$2:$P$2,0))</f>
        <v>20</v>
      </c>
      <c r="CH21" s="143">
        <f>INDEX($K:$P,ROW(),MATCH(CH$3,$K$2:$P$2,0))</f>
        <v>20</v>
      </c>
      <c r="CI21" s="143">
        <f>INDEX($K:$P,ROW(),MATCH(CI$3,$K$2:$P$2,0))</f>
        <v>20</v>
      </c>
      <c r="CJ21" s="143">
        <f>INDEX($K:$P,ROW(),MATCH(CJ$3,$K$2:$P$2,0))</f>
        <v>20</v>
      </c>
      <c r="CK21" s="143">
        <f>INDEX($K:$P,ROW(),MATCH(CK$3,$K$2:$P$2,0))</f>
        <v>20</v>
      </c>
      <c r="CL21" s="143">
        <f>INDEX($K:$P,ROW(),MATCH(CL$3,$K$2:$P$2,0))</f>
        <v>20</v>
      </c>
    </row>
    <row r="22" spans="2:90" x14ac:dyDescent="0.4">
      <c r="B22" s="123" t="s">
        <v>1032</v>
      </c>
      <c r="C22" t="s">
        <v>198</v>
      </c>
      <c r="D22" t="s">
        <v>268</v>
      </c>
      <c r="E22" s="8" t="str">
        <f>ROW()&amp;" "&amp;D22</f>
        <v>22 SUB-PV</v>
      </c>
      <c r="H22" s="27"/>
      <c r="I22" s="78"/>
      <c r="J22" s="78"/>
      <c r="K22" s="63">
        <f>SUMIF($3:$3,K$2,22:22)</f>
        <v>9617235.4131678343</v>
      </c>
      <c r="L22" s="63">
        <f>SUMIF($3:$3,L$2,22:22)</f>
        <v>32280322.252919212</v>
      </c>
      <c r="M22" s="63">
        <f>SUMIF($3:$3,M$2,22:22)</f>
        <v>71610101.926340833</v>
      </c>
      <c r="N22" s="63">
        <f>SUMIF($3:$3,N$2,22:22)</f>
        <v>147029449.2823984</v>
      </c>
      <c r="O22" s="63">
        <f>SUMIF($3:$3,O$2,22:22)</f>
        <v>296117262.75912696</v>
      </c>
      <c r="P22" s="63">
        <f>SUMIF($3:$3,P$2,22:22)</f>
        <v>593346783.37474394</v>
      </c>
      <c r="R22" s="115"/>
      <c r="S22" s="144">
        <f>S21*AVERAGE(S17,S13)</f>
        <v>79166.666666666672</v>
      </c>
      <c r="T22" s="144">
        <f>T21*AVERAGE(T17,T13)</f>
        <v>233541.66666666669</v>
      </c>
      <c r="U22" s="144">
        <f>U21*AVERAGE(U17,U13)</f>
        <v>380197.91666666674</v>
      </c>
      <c r="V22" s="144">
        <f>V21*AVERAGE(V17,V13)</f>
        <v>519521.35416666674</v>
      </c>
      <c r="W22" s="144">
        <f>W21*AVERAGE(W17,W13)</f>
        <v>651878.61979166674</v>
      </c>
      <c r="X22" s="144">
        <f>X21*AVERAGE(X17,X13)</f>
        <v>777618.02213541674</v>
      </c>
      <c r="Y22" s="144">
        <f>Y21*AVERAGE(Y17,Y13)</f>
        <v>897070.45436197915</v>
      </c>
      <c r="Z22" s="144">
        <f>Z21*AVERAGE(Z17,Z13)</f>
        <v>1010550.2649772137</v>
      </c>
      <c r="AA22" s="144">
        <f>AA21*AVERAGE(AA17,AA13)</f>
        <v>1118356.0850616863</v>
      </c>
      <c r="AB22" s="144">
        <f>AB21*AVERAGE(AB17,AB13)</f>
        <v>1220771.6141419352</v>
      </c>
      <c r="AC22" s="144">
        <f>AC21*AVERAGE(AC17,AC13)</f>
        <v>1318066.3667681718</v>
      </c>
      <c r="AD22" s="144">
        <f>AD21*AVERAGE(AD17,AD13)</f>
        <v>1410496.3817630964</v>
      </c>
      <c r="AE22" s="144">
        <f>AE21*AVERAGE(AE17,AE13)</f>
        <v>1577471.5626749417</v>
      </c>
      <c r="AF22" s="144">
        <f>AF21*AVERAGE(AF17,AF13)</f>
        <v>1815264.6512078613</v>
      </c>
      <c r="AG22" s="144">
        <f>AG21*AVERAGE(AG17,AG13)</f>
        <v>2041168.0853141351</v>
      </c>
      <c r="AH22" s="144">
        <f>AH21*AVERAGE(AH17,AH13)</f>
        <v>2255776.3477150952</v>
      </c>
      <c r="AI22" s="144">
        <f>AI21*AVERAGE(AI17,AI13)</f>
        <v>2459654.1969960066</v>
      </c>
      <c r="AJ22" s="144">
        <f>AJ21*AVERAGE(AJ17,AJ13)</f>
        <v>2653338.1538128732</v>
      </c>
      <c r="AK22" s="144">
        <f>AK21*AVERAGE(AK17,AK13)</f>
        <v>2837337.9127888964</v>
      </c>
      <c r="AL22" s="144">
        <f>AL21*AVERAGE(AL17,AL13)</f>
        <v>3012137.6838161182</v>
      </c>
      <c r="AM22" s="144">
        <f>AM21*AVERAGE(AM17,AM13)</f>
        <v>3178197.4662919785</v>
      </c>
      <c r="AN22" s="144">
        <f>AN21*AVERAGE(AN17,AN13)</f>
        <v>3335954.259644046</v>
      </c>
      <c r="AO22" s="144">
        <f>AO21*AVERAGE(AO17,AO13)</f>
        <v>3485823.2133285101</v>
      </c>
      <c r="AP22" s="144">
        <f>AP21*AVERAGE(AP17,AP13)</f>
        <v>3628198.7193287513</v>
      </c>
      <c r="AQ22" s="144">
        <f>AQ21*AVERAGE(AQ17,AQ13)</f>
        <v>3921788.7833623132</v>
      </c>
      <c r="AR22" s="144">
        <f>AR21*AVERAGE(AR17,AR13)</f>
        <v>4359032.6775275311</v>
      </c>
      <c r="AS22" s="144">
        <f>AS21*AVERAGE(AS17,AS13)</f>
        <v>4774414.3769844882</v>
      </c>
      <c r="AT22" s="144">
        <f>AT21*AVERAGE(AT17,AT13)</f>
        <v>5169026.9914685972</v>
      </c>
      <c r="AU22" s="144">
        <f>AU21*AVERAGE(AU17,AU13)</f>
        <v>5543908.9752284996</v>
      </c>
      <c r="AV22" s="144">
        <f>AV21*AVERAGE(AV17,AV13)</f>
        <v>5900046.8598004077</v>
      </c>
      <c r="AW22" s="144">
        <f>AW21*AVERAGE(AW17,AW13)</f>
        <v>6238377.8501437213</v>
      </c>
      <c r="AX22" s="144">
        <f>AX21*AVERAGE(AX17,AX13)</f>
        <v>6559792.2909698673</v>
      </c>
      <c r="AY22" s="144">
        <f>AY21*AVERAGE(AY17,AY13)</f>
        <v>6865136.0097547062</v>
      </c>
      <c r="AZ22" s="144">
        <f>AZ21*AVERAGE(AZ17,AZ13)</f>
        <v>7155212.5426003048</v>
      </c>
      <c r="BA22" s="144">
        <f>BA21*AVERAGE(BA17,BA13)</f>
        <v>7430785.2488036221</v>
      </c>
      <c r="BB22" s="144">
        <f>BB21*AVERAGE(BB17,BB13)</f>
        <v>7692579.3196967728</v>
      </c>
      <c r="BC22" s="144">
        <f>BC21*AVERAGE(BC17,BC13)</f>
        <v>8257950.3537119357</v>
      </c>
      <c r="BD22" s="144">
        <f>BD21*AVERAGE(BD17,BD13)</f>
        <v>9111719.5026930068</v>
      </c>
      <c r="BE22" s="144">
        <f>BE21*AVERAGE(BE17,BE13)</f>
        <v>9922800.1942250226</v>
      </c>
      <c r="BF22" s="144">
        <f>BF21*AVERAGE(BF17,BF13)</f>
        <v>10693326.851180438</v>
      </c>
      <c r="BG22" s="144">
        <f>BG21*AVERAGE(BG17,BG13)</f>
        <v>11425327.175288085</v>
      </c>
      <c r="BH22" s="144">
        <f>BH21*AVERAGE(BH17,BH13)</f>
        <v>12120727.483190345</v>
      </c>
      <c r="BI22" s="144">
        <f>BI21*AVERAGE(BI17,BI13)</f>
        <v>12781357.775697494</v>
      </c>
      <c r="BJ22" s="144">
        <f>BJ21*AVERAGE(BJ17,BJ13)</f>
        <v>13408956.553579286</v>
      </c>
      <c r="BK22" s="144">
        <f>BK21*AVERAGE(BK17,BK13)</f>
        <v>14005175.392566985</v>
      </c>
      <c r="BL22" s="144">
        <f>BL21*AVERAGE(BL17,BL13)</f>
        <v>14571583.289605303</v>
      </c>
      <c r="BM22" s="144">
        <f>BM21*AVERAGE(BM17,BM13)</f>
        <v>15109670.791791704</v>
      </c>
      <c r="BN22" s="144">
        <f>BN21*AVERAGE(BN17,BN13)</f>
        <v>15620853.918868784</v>
      </c>
      <c r="BO22" s="144">
        <f>BO21*AVERAGE(BO17,BO13)</f>
        <v>16739811.222925344</v>
      </c>
      <c r="BP22" s="144">
        <f>BP21*AVERAGE(BP17,BP13)</f>
        <v>18436153.995112412</v>
      </c>
      <c r="BQ22" s="144">
        <f>BQ21*AVERAGE(BQ17,BQ13)</f>
        <v>20047679.628690124</v>
      </c>
      <c r="BR22" s="144">
        <f>BR21*AVERAGE(BR17,BR13)</f>
        <v>21578628.98058895</v>
      </c>
      <c r="BS22" s="144">
        <f>BS21*AVERAGE(BS17,BS13)</f>
        <v>23033030.864892833</v>
      </c>
      <c r="BT22" s="144">
        <f>BT21*AVERAGE(BT17,BT13)</f>
        <v>24414712.654981531</v>
      </c>
      <c r="BU22" s="144">
        <f>BU21*AVERAGE(BU17,BU13)</f>
        <v>25727310.355565779</v>
      </c>
      <c r="BV22" s="144">
        <f>BV21*AVERAGE(BV17,BV13)</f>
        <v>26974278.171120826</v>
      </c>
      <c r="BW22" s="144">
        <f>BW21*AVERAGE(BW17,BW13)</f>
        <v>28158897.595898118</v>
      </c>
      <c r="BX22" s="144">
        <f>BX21*AVERAGE(BX17,BX13)</f>
        <v>29284286.049436539</v>
      </c>
      <c r="BY22" s="144">
        <f>BY21*AVERAGE(BY17,BY13)</f>
        <v>30353405.080298044</v>
      </c>
      <c r="BZ22" s="144">
        <f>BZ21*AVERAGE(BZ17,BZ13)</f>
        <v>31369068.159616478</v>
      </c>
      <c r="CA22" s="144">
        <f>CA21*AVERAGE(CA17,CA13)</f>
        <v>33600614.751635648</v>
      </c>
      <c r="CB22" s="144">
        <f>CB21*AVERAGE(CB17,CB13)</f>
        <v>36987250.680720538</v>
      </c>
      <c r="CC22" s="144">
        <f>CC21*AVERAGE(CC17,CC13)</f>
        <v>40204554.813351177</v>
      </c>
      <c r="CD22" s="144">
        <f>CD21*AVERAGE(CD17,CD13)</f>
        <v>43260993.739350289</v>
      </c>
      <c r="CE22" s="144">
        <f>CE21*AVERAGE(CE17,CE13)</f>
        <v>46164610.719049439</v>
      </c>
      <c r="CF22" s="144">
        <f>CF21*AVERAGE(CF17,CF13)</f>
        <v>48923046.849763632</v>
      </c>
      <c r="CG22" s="144">
        <f>CG21*AVERAGE(CG17,CG13)</f>
        <v>51543561.173942126</v>
      </c>
      <c r="CH22" s="144">
        <f>CH21*AVERAGE(CH17,CH13)</f>
        <v>54033049.781911679</v>
      </c>
      <c r="CI22" s="144">
        <f>CI21*AVERAGE(CI17,CI13)</f>
        <v>56398063.959482759</v>
      </c>
      <c r="CJ22" s="144">
        <f>CJ21*AVERAGE(CJ17,CJ13)</f>
        <v>58644827.428175285</v>
      </c>
      <c r="CK22" s="144">
        <f>CK21*AVERAGE(CK17,CK13)</f>
        <v>60779252.723433189</v>
      </c>
      <c r="CL22" s="144">
        <f>CL21*AVERAGE(CL17,CL13)</f>
        <v>62806956.753928199</v>
      </c>
    </row>
    <row r="23" spans="2:90" x14ac:dyDescent="0.4">
      <c r="B23" s="123"/>
      <c r="D23" t="s">
        <v>268</v>
      </c>
      <c r="E23" s="8" t="str">
        <f>ROW()&amp;" "&amp;D23</f>
        <v>23 SUB-PV</v>
      </c>
      <c r="H23" s="27"/>
      <c r="I23" s="78"/>
      <c r="J23" s="78"/>
      <c r="K23" s="28"/>
      <c r="L23" s="28"/>
      <c r="M23" s="28"/>
      <c r="N23" s="28"/>
      <c r="O23" s="28"/>
      <c r="P23" s="28"/>
      <c r="R23" s="33"/>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c r="BQ23" s="77"/>
      <c r="BR23" s="77"/>
      <c r="BS23" s="77"/>
      <c r="BT23" s="77"/>
      <c r="BU23" s="77"/>
      <c r="BV23" s="77"/>
      <c r="BW23" s="77"/>
      <c r="BX23" s="77"/>
      <c r="BY23" s="77"/>
      <c r="BZ23" s="77"/>
      <c r="CA23" s="77"/>
      <c r="CB23" s="77"/>
      <c r="CC23" s="77"/>
      <c r="CD23" s="77"/>
      <c r="CE23" s="77"/>
      <c r="CF23" s="77"/>
      <c r="CG23" s="77"/>
      <c r="CH23" s="77"/>
      <c r="CI23" s="77"/>
      <c r="CJ23" s="77"/>
      <c r="CK23" s="77"/>
      <c r="CL23" s="77"/>
    </row>
    <row r="24" spans="2:90" x14ac:dyDescent="0.4">
      <c r="B24"/>
      <c r="I24"/>
      <c r="J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row>
    <row r="25" spans="2:90" x14ac:dyDescent="0.4">
      <c r="B25"/>
      <c r="I25"/>
      <c r="J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row>
    <row r="26" spans="2:90" x14ac:dyDescent="0.4">
      <c r="B26"/>
      <c r="I26"/>
      <c r="J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row>
    <row r="27" spans="2:90" x14ac:dyDescent="0.4">
      <c r="B27"/>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row>
    <row r="28" spans="2:90" x14ac:dyDescent="0.4">
      <c r="B28"/>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row>
    <row r="29" spans="2:90" x14ac:dyDescent="0.4">
      <c r="B29"/>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row>
    <row r="30" spans="2:90" x14ac:dyDescent="0.4">
      <c r="B30"/>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row>
    <row r="31" spans="2:90" x14ac:dyDescent="0.4">
      <c r="B31"/>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row>
    <row r="32" spans="2:90" x14ac:dyDescent="0.4">
      <c r="B32"/>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row>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ht="12.9" customHeigh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90" x14ac:dyDescent="0.4">
      <c r="B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1:90" x14ac:dyDescent="0.4">
      <c r="B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1:90" x14ac:dyDescent="0.4">
      <c r="B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1:90" x14ac:dyDescent="0.4">
      <c r="B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1:90" x14ac:dyDescent="0.4">
      <c r="B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1:90" x14ac:dyDescent="0.4">
      <c r="B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1:90" x14ac:dyDescent="0.4">
      <c r="B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1:90" x14ac:dyDescent="0.4">
      <c r="B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1:90" x14ac:dyDescent="0.4">
      <c r="B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1:90" x14ac:dyDescent="0.4">
      <c r="B218"/>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1:90" x14ac:dyDescent="0.4">
      <c r="B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1:90" x14ac:dyDescent="0.4">
      <c r="B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1:90" x14ac:dyDescent="0.4">
      <c r="B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1:90" x14ac:dyDescent="0.4">
      <c r="B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1:90" s="27" customFormat="1" x14ac:dyDescent="0.4">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1:90" x14ac:dyDescent="0.4">
      <c r="B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outlineLevel="2" x14ac:dyDescent="0.4"/>
    <row r="439" customFormat="1" outlineLevel="2" x14ac:dyDescent="0.4"/>
    <row r="440" customFormat="1" outlineLevel="2" x14ac:dyDescent="0.4"/>
    <row r="441" customFormat="1" outlineLevel="2" x14ac:dyDescent="0.4"/>
    <row r="442" customFormat="1" outlineLevel="2"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outlineLevel="2" x14ac:dyDescent="0.4"/>
    <row r="490" customFormat="1" outlineLevel="2" x14ac:dyDescent="0.4"/>
    <row r="491" customFormat="1" outlineLevel="2" x14ac:dyDescent="0.4"/>
    <row r="492" customFormat="1" outlineLevel="2" x14ac:dyDescent="0.4"/>
    <row r="493" customFormat="1" outlineLevel="2"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collapsed="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spans="2:90" x14ac:dyDescent="0.4">
      <c r="B609"/>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row>
    <row r="610" spans="2:90" x14ac:dyDescent="0.4">
      <c r="B610"/>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row>
    <row r="611" spans="2:90" x14ac:dyDescent="0.4">
      <c r="B611"/>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row>
    <row r="612" spans="2:90" s="3" customFormat="1" x14ac:dyDescent="0.4">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row>
    <row r="613" spans="2:90" x14ac:dyDescent="0.4">
      <c r="B613"/>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row>
    <row r="614" spans="2:90" ht="13.75" customHeight="1" x14ac:dyDescent="0.4">
      <c r="B61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row>
    <row r="615" spans="2:90" x14ac:dyDescent="0.4">
      <c r="B615"/>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row>
    <row r="616" spans="2:90" x14ac:dyDescent="0.4">
      <c r="B616"/>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row>
    <row r="617" spans="2:90" x14ac:dyDescent="0.4">
      <c r="B617"/>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row>
    <row r="618" spans="2:90" x14ac:dyDescent="0.4">
      <c r="B618"/>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row>
    <row r="619" spans="2:90" x14ac:dyDescent="0.4">
      <c r="B619"/>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row>
    <row r="620" spans="2:90" x14ac:dyDescent="0.4">
      <c r="B620"/>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row>
    <row r="621" spans="2:90" x14ac:dyDescent="0.4">
      <c r="B621"/>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row>
    <row r="622" spans="2:90" x14ac:dyDescent="0.4">
      <c r="B622"/>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row>
    <row r="623" spans="2:90" collapsed="1" x14ac:dyDescent="0.4">
      <c r="B623"/>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row>
    <row r="624" spans="2:90" x14ac:dyDescent="0.4">
      <c r="B62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row>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spans="2:90" x14ac:dyDescent="0.4">
      <c r="B641"/>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row>
    <row r="642" spans="2:90" x14ac:dyDescent="0.4">
      <c r="B642"/>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row>
    <row r="643" spans="2:90" x14ac:dyDescent="0.4">
      <c r="B643"/>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row>
    <row r="644" spans="2:90" x14ac:dyDescent="0.4">
      <c r="B64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row>
    <row r="645" spans="2:90" x14ac:dyDescent="0.4">
      <c r="B64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row>
    <row r="646" spans="2:90" x14ac:dyDescent="0.4">
      <c r="B646"/>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row>
    <row r="647" spans="2:90" x14ac:dyDescent="0.4">
      <c r="B647"/>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row>
    <row r="648" spans="2:90" s="3" customFormat="1" x14ac:dyDescent="0.4">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row>
    <row r="649" spans="2:90" x14ac:dyDescent="0.4">
      <c r="B649"/>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row>
    <row r="650" spans="2:90" x14ac:dyDescent="0.4">
      <c r="B650"/>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row>
    <row r="651" spans="2:90" x14ac:dyDescent="0.4">
      <c r="B651"/>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row>
    <row r="652" spans="2:90" x14ac:dyDescent="0.4">
      <c r="B652"/>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row>
    <row r="653" spans="2:90" x14ac:dyDescent="0.4">
      <c r="B653"/>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row>
    <row r="654" spans="2:90" x14ac:dyDescent="0.4">
      <c r="B65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row>
    <row r="655" spans="2:90" x14ac:dyDescent="0.4">
      <c r="B65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row>
    <row r="656" spans="2:90" x14ac:dyDescent="0.4">
      <c r="B656"/>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row>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collapsed="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spans="2:90" x14ac:dyDescent="0.4">
      <c r="B1057"/>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row>
    <row r="1058" spans="2:90" x14ac:dyDescent="0.4">
      <c r="B1058"/>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row>
    <row r="1059" spans="2:90" s="27" customFormat="1" x14ac:dyDescent="0.4">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row>
    <row r="1060" spans="2:90" x14ac:dyDescent="0.4">
      <c r="B1060"/>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row>
    <row r="1061" spans="2:90" x14ac:dyDescent="0.4">
      <c r="B1061"/>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row>
    <row r="1062" spans="2:90" x14ac:dyDescent="0.4">
      <c r="B1062"/>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row>
    <row r="1063" spans="2:90" x14ac:dyDescent="0.4">
      <c r="B1063"/>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row>
    <row r="1064" spans="2:90" x14ac:dyDescent="0.4">
      <c r="B106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row>
    <row r="1065" spans="2:90" x14ac:dyDescent="0.4">
      <c r="B1065"/>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row>
    <row r="1066" spans="2:90" x14ac:dyDescent="0.4">
      <c r="B1066"/>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row>
    <row r="1067" spans="2:90" x14ac:dyDescent="0.4">
      <c r="B1067"/>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row>
    <row r="1068" spans="2:90" x14ac:dyDescent="0.4">
      <c r="B1068"/>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row>
    <row r="1069" spans="2:90" x14ac:dyDescent="0.4">
      <c r="B1069"/>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row>
    <row r="1070" spans="2:90" x14ac:dyDescent="0.4">
      <c r="B1070"/>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row>
    <row r="1071" spans="2:90" x14ac:dyDescent="0.4">
      <c r="B1071"/>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row>
    <row r="1072" spans="2:90" x14ac:dyDescent="0.4">
      <c r="B1072"/>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row>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spans="2:90" x14ac:dyDescent="0.4">
      <c r="B2001"/>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2:90" x14ac:dyDescent="0.4">
      <c r="B2002"/>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2:90" x14ac:dyDescent="0.4">
      <c r="B2003"/>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2:90" x14ac:dyDescent="0.4">
      <c r="B20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2:90" x14ac:dyDescent="0.4">
      <c r="B2005"/>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2:90" x14ac:dyDescent="0.4">
      <c r="B2006"/>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2:90" x14ac:dyDescent="0.4">
      <c r="B2007"/>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2:90" x14ac:dyDescent="0.4">
      <c r="B2008"/>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2:90" x14ac:dyDescent="0.4">
      <c r="B2009"/>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2:90" s="27" customFormat="1" x14ac:dyDescent="0.4">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2:90" x14ac:dyDescent="0.4">
      <c r="B2011"/>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2:90" x14ac:dyDescent="0.4">
      <c r="B2012"/>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2:90" x14ac:dyDescent="0.4">
      <c r="B2013"/>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2:90" x14ac:dyDescent="0.4">
      <c r="B201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2:90" x14ac:dyDescent="0.4">
      <c r="B2015"/>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2:90" x14ac:dyDescent="0.4">
      <c r="B2016"/>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ht="16.5" customHeight="1" x14ac:dyDescent="0.4"/>
    <row r="2093" customFormat="1" ht="16.5" customHeight="1" x14ac:dyDescent="0.4"/>
    <row r="2094" customFormat="1" ht="16.5" customHeigh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spans="2:90" x14ac:dyDescent="0.4">
      <c r="B2353"/>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row>
    <row r="2354" spans="2:90" x14ac:dyDescent="0.4">
      <c r="B235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row>
    <row r="2355" spans="2:90" x14ac:dyDescent="0.4">
      <c r="B2355"/>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row>
    <row r="2356" spans="2:90" x14ac:dyDescent="0.4">
      <c r="B2356"/>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row>
    <row r="2357" spans="2:90" x14ac:dyDescent="0.4">
      <c r="B2357"/>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row>
    <row r="2358" spans="2:90" x14ac:dyDescent="0.4">
      <c r="B2358"/>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row>
    <row r="2360" spans="2:90" x14ac:dyDescent="0.4">
      <c r="B2360"/>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row>
    <row r="2361" spans="2:90" x14ac:dyDescent="0.4">
      <c r="B2361"/>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row>
    <row r="2362" spans="2:90" x14ac:dyDescent="0.4">
      <c r="B2362"/>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row>
    <row r="2363" spans="2:90" x14ac:dyDescent="0.4">
      <c r="B2363"/>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row>
    <row r="2364" spans="2:90" s="160" customFormat="1" x14ac:dyDescent="0.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row>
    <row r="2365" spans="2:90" x14ac:dyDescent="0.4">
      <c r="B2365"/>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row>
    <row r="2366" spans="2:90" x14ac:dyDescent="0.4">
      <c r="B2366"/>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row>
    <row r="2367" spans="2:90" x14ac:dyDescent="0.4">
      <c r="B2367"/>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row>
    <row r="2368" spans="2:90" x14ac:dyDescent="0.4">
      <c r="B2368"/>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row>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ht="1.5" customHeigh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x14ac:dyDescent="0.4"/>
    <row r="3163" customFormat="1" x14ac:dyDescent="0.4"/>
    <row r="3164" customFormat="1" x14ac:dyDescent="0.4"/>
    <row r="3165" customFormat="1" x14ac:dyDescent="0.4"/>
    <row r="3166" customFormat="1" x14ac:dyDescent="0.4"/>
    <row r="3167" customFormat="1" x14ac:dyDescent="0.4"/>
    <row r="3168" customFormat="1" x14ac:dyDescent="0.4"/>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spans="2:90" x14ac:dyDescent="0.4">
      <c r="B3185"/>
      <c r="I3185"/>
      <c r="J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row>
    <row r="3186" spans="2:90" x14ac:dyDescent="0.4">
      <c r="B3186"/>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c r="I3187"/>
      <c r="J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row>
    <row r="3188" spans="2:90" s="27" customFormat="1" x14ac:dyDescent="0.4">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row>
    <row r="3189" spans="2:90" s="27" customFormat="1" x14ac:dyDescent="0.4">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row>
    <row r="3190" spans="2:90" x14ac:dyDescent="0.4">
      <c r="B3190"/>
      <c r="I3190"/>
      <c r="J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row>
    <row r="3191" spans="2:90" x14ac:dyDescent="0.4">
      <c r="B3191"/>
      <c r="I3191"/>
      <c r="J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row>
    <row r="3192" spans="2:90" x14ac:dyDescent="0.4">
      <c r="B3192"/>
      <c r="I3192"/>
      <c r="J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row>
    <row r="3193" spans="2:90" x14ac:dyDescent="0.4">
      <c r="B3193"/>
      <c r="I3193"/>
      <c r="J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c r="I3194"/>
      <c r="J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row>
    <row r="3195" spans="2:90" x14ac:dyDescent="0.4">
      <c r="B3195"/>
      <c r="I3195"/>
      <c r="J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row>
    <row r="3196" spans="2:90" x14ac:dyDescent="0.4">
      <c r="B3196"/>
      <c r="I3196"/>
      <c r="J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row>
    <row r="3197" spans="2:90" x14ac:dyDescent="0.4">
      <c r="B3197"/>
      <c r="I3197"/>
      <c r="J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row>
    <row r="3198" spans="2:90" x14ac:dyDescent="0.4">
      <c r="B3198"/>
      <c r="I3198"/>
      <c r="J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row>
    <row r="3199" spans="2:90" x14ac:dyDescent="0.4">
      <c r="B3199"/>
      <c r="I3199"/>
      <c r="J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row>
    <row r="3200" spans="2:90" x14ac:dyDescent="0.4">
      <c r="B3200"/>
      <c r="I3200"/>
      <c r="J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row>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sheetData>
  <conditionalFormatting sqref="B1:XFD1">
    <cfRule type="cellIs" dxfId="17"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3B47163-A6A9-41BE-AE68-8C135B64F848}">
          <x14:formula1>
            <xm:f>'Data validation'!$A:$A</xm:f>
          </x14:formula1>
          <xm:sqref>C3214:C1048576 C2:C4 C8:C23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31B46-7A10-4C67-ACDE-4785F4AB3EB2}">
  <sheetPr codeName="Sheet21">
    <tabColor theme="4"/>
  </sheetPr>
  <dimension ref="A1:CL3213"/>
  <sheetViews>
    <sheetView showGridLines="0" zoomScale="54" zoomScaleNormal="54" workbookViewId="0">
      <pane xSplit="7" ySplit="9" topLeftCell="H10" activePane="bottomRight" state="frozen"/>
      <selection pane="topRight" activeCell="H1" sqref="H1"/>
      <selection pane="bottomLeft" activeCell="A8" sqref="A8"/>
      <selection pane="bottomRight" activeCell="C1" sqref="C1:C1048576"/>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9.2304687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v>0</v>
      </c>
      <c r="I2"/>
      <c r="J2">
        <f>'IS BS CF'!J2</f>
        <v>2023</v>
      </c>
      <c r="K2">
        <f>'IS BS CF'!K2</f>
        <v>2024</v>
      </c>
      <c r="L2">
        <f>'IS BS CF'!L2</f>
        <v>2025</v>
      </c>
      <c r="M2">
        <f>'IS BS CF'!M2</f>
        <v>2026</v>
      </c>
      <c r="N2">
        <f>'IS BS CF'!N2</f>
        <v>2027</v>
      </c>
      <c r="O2">
        <f>'IS BS CF'!O2</f>
        <v>2028</v>
      </c>
      <c r="P2">
        <f>'IS BS CF'!P2</f>
        <v>2029</v>
      </c>
      <c r="R2" s="329">
        <f>'IS BS CF'!R2</f>
        <v>45291</v>
      </c>
      <c r="S2" s="329">
        <f>'IS BS CF'!S2</f>
        <v>45322</v>
      </c>
      <c r="T2" s="329">
        <f>'IS BS CF'!T2</f>
        <v>45351</v>
      </c>
      <c r="U2" s="329">
        <f>'IS BS CF'!U2</f>
        <v>45382</v>
      </c>
      <c r="V2" s="329">
        <f>'IS BS CF'!V2</f>
        <v>45412</v>
      </c>
      <c r="W2" s="329">
        <f>'IS BS CF'!W2</f>
        <v>45443</v>
      </c>
      <c r="X2" s="329">
        <f>'IS BS CF'!X2</f>
        <v>45473</v>
      </c>
      <c r="Y2" s="329">
        <f>'IS BS CF'!Y2</f>
        <v>45504</v>
      </c>
      <c r="Z2" s="329">
        <f>'IS BS CF'!Z2</f>
        <v>45535</v>
      </c>
      <c r="AA2" s="329">
        <f>'IS BS CF'!AA2</f>
        <v>45565</v>
      </c>
      <c r="AB2" s="329">
        <f>'IS BS CF'!AB2</f>
        <v>45596</v>
      </c>
      <c r="AC2" s="329">
        <f>'IS BS CF'!AC2</f>
        <v>45626</v>
      </c>
      <c r="AD2" s="329">
        <f>'IS BS CF'!AD2</f>
        <v>45657</v>
      </c>
      <c r="AE2" s="329">
        <f>'IS BS CF'!AE2</f>
        <v>45688</v>
      </c>
      <c r="AF2" s="329">
        <f>'IS BS CF'!AF2</f>
        <v>45716</v>
      </c>
      <c r="AG2" s="329">
        <f>'IS BS CF'!AG2</f>
        <v>45747</v>
      </c>
      <c r="AH2" s="329">
        <f>'IS BS CF'!AH2</f>
        <v>45777</v>
      </c>
      <c r="AI2" s="329">
        <f>'IS BS CF'!AI2</f>
        <v>45808</v>
      </c>
      <c r="AJ2" s="329">
        <f>'IS BS CF'!AJ2</f>
        <v>45838</v>
      </c>
      <c r="AK2" s="329">
        <f>'IS BS CF'!AK2</f>
        <v>45869</v>
      </c>
      <c r="AL2" s="329">
        <f>'IS BS CF'!AL2</f>
        <v>45900</v>
      </c>
      <c r="AM2" s="329">
        <f>'IS BS CF'!AM2</f>
        <v>45930</v>
      </c>
      <c r="AN2" s="329">
        <f>'IS BS CF'!AN2</f>
        <v>45961</v>
      </c>
      <c r="AO2" s="329">
        <f>'IS BS CF'!AO2</f>
        <v>45991</v>
      </c>
      <c r="AP2" s="329">
        <f>'IS BS CF'!AP2</f>
        <v>46022</v>
      </c>
      <c r="AQ2" s="329">
        <f>'IS BS CF'!AQ2</f>
        <v>46053</v>
      </c>
      <c r="AR2" s="329">
        <f>'IS BS CF'!AR2</f>
        <v>46081</v>
      </c>
      <c r="AS2" s="329">
        <f>'IS BS CF'!AS2</f>
        <v>46112</v>
      </c>
      <c r="AT2" s="329">
        <f>'IS BS CF'!AT2</f>
        <v>46142</v>
      </c>
      <c r="AU2" s="329">
        <f>'IS BS CF'!AU2</f>
        <v>46173</v>
      </c>
      <c r="AV2" s="329">
        <f>'IS BS CF'!AV2</f>
        <v>46203</v>
      </c>
      <c r="AW2" s="329">
        <f>'IS BS CF'!AW2</f>
        <v>46234</v>
      </c>
      <c r="AX2" s="329">
        <f>'IS BS CF'!AX2</f>
        <v>46265</v>
      </c>
      <c r="AY2" s="329">
        <f>'IS BS CF'!AY2</f>
        <v>46295</v>
      </c>
      <c r="AZ2" s="329">
        <f>'IS BS CF'!AZ2</f>
        <v>46326</v>
      </c>
      <c r="BA2" s="329">
        <f>'IS BS CF'!BA2</f>
        <v>46356</v>
      </c>
      <c r="BB2" s="329">
        <f>'IS BS CF'!BB2</f>
        <v>46387</v>
      </c>
      <c r="BC2" s="329">
        <f>'IS BS CF'!BC2</f>
        <v>46418</v>
      </c>
      <c r="BD2" s="329">
        <f>'IS BS CF'!BD2</f>
        <v>46446</v>
      </c>
      <c r="BE2" s="329">
        <f>'IS BS CF'!BE2</f>
        <v>46477</v>
      </c>
      <c r="BF2" s="329">
        <f>'IS BS CF'!BF2</f>
        <v>46507</v>
      </c>
      <c r="BG2" s="329">
        <f>'IS BS CF'!BG2</f>
        <v>46538</v>
      </c>
      <c r="BH2" s="329">
        <f>'IS BS CF'!BH2</f>
        <v>46568</v>
      </c>
      <c r="BI2" s="329">
        <f>'IS BS CF'!BI2</f>
        <v>46599</v>
      </c>
      <c r="BJ2" s="329">
        <f>'IS BS CF'!BJ2</f>
        <v>46630</v>
      </c>
      <c r="BK2" s="329">
        <f>'IS BS CF'!BK2</f>
        <v>46660</v>
      </c>
      <c r="BL2" s="329">
        <f>'IS BS CF'!BL2</f>
        <v>46691</v>
      </c>
      <c r="BM2" s="329">
        <f>'IS BS CF'!BM2</f>
        <v>46721</v>
      </c>
      <c r="BN2" s="329">
        <f>'IS BS CF'!BN2</f>
        <v>46752</v>
      </c>
      <c r="BO2" s="329">
        <f>'IS BS CF'!BO2</f>
        <v>46783</v>
      </c>
      <c r="BP2" s="329">
        <f>'IS BS CF'!BP2</f>
        <v>46812</v>
      </c>
      <c r="BQ2" s="329">
        <f>'IS BS CF'!BQ2</f>
        <v>46843</v>
      </c>
      <c r="BR2" s="329">
        <f>'IS BS CF'!BR2</f>
        <v>46873</v>
      </c>
      <c r="BS2" s="329">
        <f>'IS BS CF'!BS2</f>
        <v>46904</v>
      </c>
      <c r="BT2" s="329">
        <f>'IS BS CF'!BT2</f>
        <v>46934</v>
      </c>
      <c r="BU2" s="329">
        <f>'IS BS CF'!BU2</f>
        <v>46965</v>
      </c>
      <c r="BV2" s="329">
        <f>'IS BS CF'!BV2</f>
        <v>46996</v>
      </c>
      <c r="BW2" s="329">
        <f>'IS BS CF'!BW2</f>
        <v>47026</v>
      </c>
      <c r="BX2" s="329">
        <f>'IS BS CF'!BX2</f>
        <v>47057</v>
      </c>
      <c r="BY2" s="329">
        <f>'IS BS CF'!BY2</f>
        <v>47087</v>
      </c>
      <c r="BZ2" s="329">
        <f>'IS BS CF'!BZ2</f>
        <v>47118</v>
      </c>
      <c r="CA2" s="329">
        <f>'IS BS CF'!CA2</f>
        <v>47149</v>
      </c>
      <c r="CB2" s="329">
        <f>'IS BS CF'!CB2</f>
        <v>47177</v>
      </c>
      <c r="CC2" s="329">
        <f>'IS BS CF'!CC2</f>
        <v>47208</v>
      </c>
      <c r="CD2" s="329">
        <f>'IS BS CF'!CD2</f>
        <v>47238</v>
      </c>
      <c r="CE2" s="329">
        <f>'IS BS CF'!CE2</f>
        <v>47269</v>
      </c>
      <c r="CF2" s="329">
        <f>'IS BS CF'!CF2</f>
        <v>47299</v>
      </c>
      <c r="CG2" s="329">
        <f>'IS BS CF'!CG2</f>
        <v>47330</v>
      </c>
      <c r="CH2" s="329">
        <f>'IS BS CF'!CH2</f>
        <v>47361</v>
      </c>
      <c r="CI2" s="329">
        <f>'IS BS CF'!CI2</f>
        <v>47391</v>
      </c>
      <c r="CJ2" s="329">
        <f>'IS BS CF'!CJ2</f>
        <v>47422</v>
      </c>
      <c r="CK2" s="329">
        <f>'IS BS CF'!CK2</f>
        <v>47452</v>
      </c>
      <c r="CL2" s="329">
        <f>'IS BS CF'!CL2</f>
        <v>47483</v>
      </c>
    </row>
    <row r="3" spans="2:90" outlineLevel="1" x14ac:dyDescent="0.4">
      <c r="B3" s="12" t="s">
        <v>60</v>
      </c>
      <c r="I3"/>
      <c r="J3"/>
      <c r="R3" s="449">
        <f>'IS BS CF'!R3</f>
        <v>2023</v>
      </c>
      <c r="S3" s="449">
        <f>'IS BS CF'!S3</f>
        <v>2024</v>
      </c>
      <c r="T3" s="449">
        <f>'IS BS CF'!T3</f>
        <v>2024</v>
      </c>
      <c r="U3" s="449">
        <f>'IS BS CF'!U3</f>
        <v>2024</v>
      </c>
      <c r="V3" s="449">
        <f>'IS BS CF'!V3</f>
        <v>2024</v>
      </c>
      <c r="W3" s="449">
        <f>'IS BS CF'!W3</f>
        <v>2024</v>
      </c>
      <c r="X3" s="449">
        <f>'IS BS CF'!X3</f>
        <v>2024</v>
      </c>
      <c r="Y3" s="449">
        <f>'IS BS CF'!Y3</f>
        <v>2024</v>
      </c>
      <c r="Z3" s="449">
        <f>'IS BS CF'!Z3</f>
        <v>2024</v>
      </c>
      <c r="AA3" s="449">
        <f>'IS BS CF'!AA3</f>
        <v>2024</v>
      </c>
      <c r="AB3" s="449">
        <f>'IS BS CF'!AB3</f>
        <v>2024</v>
      </c>
      <c r="AC3" s="449">
        <f>'IS BS CF'!AC3</f>
        <v>2024</v>
      </c>
      <c r="AD3" s="449">
        <f>'IS BS CF'!AD3</f>
        <v>2024</v>
      </c>
      <c r="AE3" s="449">
        <f>'IS BS CF'!AE3</f>
        <v>2025</v>
      </c>
      <c r="AF3" s="449">
        <f>'IS BS CF'!AF3</f>
        <v>2025</v>
      </c>
      <c r="AG3" s="449">
        <f>'IS BS CF'!AG3</f>
        <v>2025</v>
      </c>
      <c r="AH3" s="449">
        <f>'IS BS CF'!AH3</f>
        <v>2025</v>
      </c>
      <c r="AI3" s="449">
        <f>'IS BS CF'!AI3</f>
        <v>2025</v>
      </c>
      <c r="AJ3" s="449">
        <f>'IS BS CF'!AJ3</f>
        <v>2025</v>
      </c>
      <c r="AK3" s="449">
        <f>'IS BS CF'!AK3</f>
        <v>2025</v>
      </c>
      <c r="AL3" s="449">
        <f>'IS BS CF'!AL3</f>
        <v>2025</v>
      </c>
      <c r="AM3" s="449">
        <f>'IS BS CF'!AM3</f>
        <v>2025</v>
      </c>
      <c r="AN3" s="449">
        <f>'IS BS CF'!AN3</f>
        <v>2025</v>
      </c>
      <c r="AO3" s="449">
        <f>'IS BS CF'!AO3</f>
        <v>2025</v>
      </c>
      <c r="AP3" s="449">
        <f>'IS BS CF'!AP3</f>
        <v>2025</v>
      </c>
      <c r="AQ3" s="449">
        <f>'IS BS CF'!AQ3</f>
        <v>2026</v>
      </c>
      <c r="AR3" s="449">
        <f>'IS BS CF'!AR3</f>
        <v>2026</v>
      </c>
      <c r="AS3" s="449">
        <f>'IS BS CF'!AS3</f>
        <v>2026</v>
      </c>
      <c r="AT3" s="449">
        <f>'IS BS CF'!AT3</f>
        <v>2026</v>
      </c>
      <c r="AU3" s="449">
        <f>'IS BS CF'!AU3</f>
        <v>2026</v>
      </c>
      <c r="AV3" s="449">
        <f>'IS BS CF'!AV3</f>
        <v>2026</v>
      </c>
      <c r="AW3" s="449">
        <f>'IS BS CF'!AW3</f>
        <v>2026</v>
      </c>
      <c r="AX3" s="449">
        <f>'IS BS CF'!AX3</f>
        <v>2026</v>
      </c>
      <c r="AY3" s="449">
        <f>'IS BS CF'!AY3</f>
        <v>2026</v>
      </c>
      <c r="AZ3" s="449">
        <f>'IS BS CF'!AZ3</f>
        <v>2026</v>
      </c>
      <c r="BA3" s="449">
        <f>'IS BS CF'!BA3</f>
        <v>2026</v>
      </c>
      <c r="BB3" s="449">
        <f>'IS BS CF'!BB3</f>
        <v>2026</v>
      </c>
      <c r="BC3" s="449">
        <f>'IS BS CF'!BC3</f>
        <v>2027</v>
      </c>
      <c r="BD3" s="449">
        <f>'IS BS CF'!BD3</f>
        <v>2027</v>
      </c>
      <c r="BE3" s="449">
        <f>'IS BS CF'!BE3</f>
        <v>2027</v>
      </c>
      <c r="BF3" s="449">
        <f>'IS BS CF'!BF3</f>
        <v>2027</v>
      </c>
      <c r="BG3" s="449">
        <f>'IS BS CF'!BG3</f>
        <v>2027</v>
      </c>
      <c r="BH3" s="449">
        <f>'IS BS CF'!BH3</f>
        <v>2027</v>
      </c>
      <c r="BI3" s="449">
        <f>'IS BS CF'!BI3</f>
        <v>2027</v>
      </c>
      <c r="BJ3" s="449">
        <f>'IS BS CF'!BJ3</f>
        <v>2027</v>
      </c>
      <c r="BK3" s="449">
        <f>'IS BS CF'!BK3</f>
        <v>2027</v>
      </c>
      <c r="BL3" s="449">
        <f>'IS BS CF'!BL3</f>
        <v>2027</v>
      </c>
      <c r="BM3" s="449">
        <f>'IS BS CF'!BM3</f>
        <v>2027</v>
      </c>
      <c r="BN3" s="449">
        <f>'IS BS CF'!BN3</f>
        <v>2027</v>
      </c>
      <c r="BO3" s="449">
        <f>'IS BS CF'!BO3</f>
        <v>2028</v>
      </c>
      <c r="BP3" s="449">
        <f>'IS BS CF'!BP3</f>
        <v>2028</v>
      </c>
      <c r="BQ3" s="449">
        <f>'IS BS CF'!BQ3</f>
        <v>2028</v>
      </c>
      <c r="BR3" s="449">
        <f>'IS BS CF'!BR3</f>
        <v>2028</v>
      </c>
      <c r="BS3" s="449">
        <f>'IS BS CF'!BS3</f>
        <v>2028</v>
      </c>
      <c r="BT3" s="449">
        <f>'IS BS CF'!BT3</f>
        <v>2028</v>
      </c>
      <c r="BU3" s="449">
        <f>'IS BS CF'!BU3</f>
        <v>2028</v>
      </c>
      <c r="BV3" s="449">
        <f>'IS BS CF'!BV3</f>
        <v>2028</v>
      </c>
      <c r="BW3" s="449">
        <f>'IS BS CF'!BW3</f>
        <v>2028</v>
      </c>
      <c r="BX3" s="449">
        <f>'IS BS CF'!BX3</f>
        <v>2028</v>
      </c>
      <c r="BY3" s="449">
        <f>'IS BS CF'!BY3</f>
        <v>2028</v>
      </c>
      <c r="BZ3" s="449">
        <f>'IS BS CF'!BZ3</f>
        <v>2028</v>
      </c>
      <c r="CA3" s="449">
        <f>'IS BS CF'!CA3</f>
        <v>2029</v>
      </c>
      <c r="CB3" s="449">
        <f>'IS BS CF'!CB3</f>
        <v>2029</v>
      </c>
      <c r="CC3" s="449">
        <f>'IS BS CF'!CC3</f>
        <v>2029</v>
      </c>
      <c r="CD3" s="449">
        <f>'IS BS CF'!CD3</f>
        <v>2029</v>
      </c>
      <c r="CE3" s="449">
        <f>'IS BS CF'!CE3</f>
        <v>2029</v>
      </c>
      <c r="CF3" s="449">
        <f>'IS BS CF'!CF3</f>
        <v>2029</v>
      </c>
      <c r="CG3" s="449">
        <f>'IS BS CF'!CG3</f>
        <v>2029</v>
      </c>
      <c r="CH3" s="449">
        <f>'IS BS CF'!CH3</f>
        <v>2029</v>
      </c>
      <c r="CI3" s="449">
        <f>'IS BS CF'!CI3</f>
        <v>2029</v>
      </c>
      <c r="CJ3" s="449">
        <f>'IS BS CF'!CJ3</f>
        <v>2029</v>
      </c>
      <c r="CK3" s="449">
        <f>'IS BS CF'!CK3</f>
        <v>2029</v>
      </c>
      <c r="CL3" s="449">
        <f>'IS BS CF'!CL3</f>
        <v>2029</v>
      </c>
    </row>
    <row r="4" spans="2:90" outlineLevel="1" x14ac:dyDescent="0.4">
      <c r="B4" s="12" t="s">
        <v>61</v>
      </c>
      <c r="I4"/>
      <c r="J4"/>
      <c r="R4" s="449">
        <f>'IS BS CF'!R4</f>
        <v>2023</v>
      </c>
      <c r="S4" s="449">
        <f>'IS BS CF'!S4</f>
        <v>0</v>
      </c>
      <c r="T4" s="449">
        <f>'IS BS CF'!T4</f>
        <v>0</v>
      </c>
      <c r="U4" s="449">
        <f>'IS BS CF'!U4</f>
        <v>0</v>
      </c>
      <c r="V4" s="449">
        <f>'IS BS CF'!V4</f>
        <v>0</v>
      </c>
      <c r="W4" s="449">
        <f>'IS BS CF'!W4</f>
        <v>0</v>
      </c>
      <c r="X4" s="449">
        <f>'IS BS CF'!X4</f>
        <v>0</v>
      </c>
      <c r="Y4" s="449">
        <f>'IS BS CF'!Y4</f>
        <v>0</v>
      </c>
      <c r="Z4" s="449">
        <f>'IS BS CF'!Z4</f>
        <v>0</v>
      </c>
      <c r="AA4" s="449">
        <f>'IS BS CF'!AA4</f>
        <v>0</v>
      </c>
      <c r="AB4" s="449">
        <f>'IS BS CF'!AB4</f>
        <v>0</v>
      </c>
      <c r="AC4" s="449">
        <f>'IS BS CF'!AC4</f>
        <v>0</v>
      </c>
      <c r="AD4" s="449">
        <f>'IS BS CF'!AD4</f>
        <v>2024</v>
      </c>
      <c r="AE4" s="449">
        <f>'IS BS CF'!AE4</f>
        <v>0</v>
      </c>
      <c r="AF4" s="449">
        <f>'IS BS CF'!AF4</f>
        <v>0</v>
      </c>
      <c r="AG4" s="449">
        <f>'IS BS CF'!AG4</f>
        <v>0</v>
      </c>
      <c r="AH4" s="449">
        <f>'IS BS CF'!AH4</f>
        <v>0</v>
      </c>
      <c r="AI4" s="449">
        <f>'IS BS CF'!AI4</f>
        <v>0</v>
      </c>
      <c r="AJ4" s="449">
        <f>'IS BS CF'!AJ4</f>
        <v>0</v>
      </c>
      <c r="AK4" s="449">
        <f>'IS BS CF'!AK4</f>
        <v>0</v>
      </c>
      <c r="AL4" s="449">
        <f>'IS BS CF'!AL4</f>
        <v>0</v>
      </c>
      <c r="AM4" s="449">
        <f>'IS BS CF'!AM4</f>
        <v>0</v>
      </c>
      <c r="AN4" s="449">
        <f>'IS BS CF'!AN4</f>
        <v>0</v>
      </c>
      <c r="AO4" s="449">
        <f>'IS BS CF'!AO4</f>
        <v>0</v>
      </c>
      <c r="AP4" s="449">
        <f>'IS BS CF'!AP4</f>
        <v>2025</v>
      </c>
      <c r="AQ4" s="449">
        <f>'IS BS CF'!AQ4</f>
        <v>0</v>
      </c>
      <c r="AR4" s="449">
        <f>'IS BS CF'!AR4</f>
        <v>0</v>
      </c>
      <c r="AS4" s="449">
        <f>'IS BS CF'!AS4</f>
        <v>0</v>
      </c>
      <c r="AT4" s="449">
        <f>'IS BS CF'!AT4</f>
        <v>0</v>
      </c>
      <c r="AU4" s="449">
        <f>'IS BS CF'!AU4</f>
        <v>0</v>
      </c>
      <c r="AV4" s="449">
        <f>'IS BS CF'!AV4</f>
        <v>0</v>
      </c>
      <c r="AW4" s="449">
        <f>'IS BS CF'!AW4</f>
        <v>0</v>
      </c>
      <c r="AX4" s="449">
        <f>'IS BS CF'!AX4</f>
        <v>0</v>
      </c>
      <c r="AY4" s="449">
        <f>'IS BS CF'!AY4</f>
        <v>0</v>
      </c>
      <c r="AZ4" s="449">
        <f>'IS BS CF'!AZ4</f>
        <v>0</v>
      </c>
      <c r="BA4" s="449">
        <f>'IS BS CF'!BA4</f>
        <v>0</v>
      </c>
      <c r="BB4" s="449">
        <f>'IS BS CF'!BB4</f>
        <v>2026</v>
      </c>
      <c r="BC4" s="449">
        <f>'IS BS CF'!BC4</f>
        <v>0</v>
      </c>
      <c r="BD4" s="449">
        <f>'IS BS CF'!BD4</f>
        <v>0</v>
      </c>
      <c r="BE4" s="449">
        <f>'IS BS CF'!BE4</f>
        <v>0</v>
      </c>
      <c r="BF4" s="449">
        <f>'IS BS CF'!BF4</f>
        <v>0</v>
      </c>
      <c r="BG4" s="449">
        <f>'IS BS CF'!BG4</f>
        <v>0</v>
      </c>
      <c r="BH4" s="449">
        <f>'IS BS CF'!BH4</f>
        <v>0</v>
      </c>
      <c r="BI4" s="449">
        <f>'IS BS CF'!BI4</f>
        <v>0</v>
      </c>
      <c r="BJ4" s="449">
        <f>'IS BS CF'!BJ4</f>
        <v>0</v>
      </c>
      <c r="BK4" s="449">
        <f>'IS BS CF'!BK4</f>
        <v>0</v>
      </c>
      <c r="BL4" s="449">
        <f>'IS BS CF'!BL4</f>
        <v>0</v>
      </c>
      <c r="BM4" s="449">
        <f>'IS BS CF'!BM4</f>
        <v>0</v>
      </c>
      <c r="BN4" s="449">
        <f>'IS BS CF'!BN4</f>
        <v>2027</v>
      </c>
      <c r="BO4" s="449">
        <f>'IS BS CF'!BO4</f>
        <v>0</v>
      </c>
      <c r="BP4" s="449">
        <f>'IS BS CF'!BP4</f>
        <v>0</v>
      </c>
      <c r="BQ4" s="449">
        <f>'IS BS CF'!BQ4</f>
        <v>0</v>
      </c>
      <c r="BR4" s="449">
        <f>'IS BS CF'!BR4</f>
        <v>0</v>
      </c>
      <c r="BS4" s="449">
        <f>'IS BS CF'!BS4</f>
        <v>0</v>
      </c>
      <c r="BT4" s="449">
        <f>'IS BS CF'!BT4</f>
        <v>0</v>
      </c>
      <c r="BU4" s="449">
        <f>'IS BS CF'!BU4</f>
        <v>0</v>
      </c>
      <c r="BV4" s="449">
        <f>'IS BS CF'!BV4</f>
        <v>0</v>
      </c>
      <c r="BW4" s="449">
        <f>'IS BS CF'!BW4</f>
        <v>0</v>
      </c>
      <c r="BX4" s="449">
        <f>'IS BS CF'!BX4</f>
        <v>0</v>
      </c>
      <c r="BY4" s="449">
        <f>'IS BS CF'!BY4</f>
        <v>0</v>
      </c>
      <c r="BZ4" s="449">
        <f>'IS BS CF'!BZ4</f>
        <v>2028</v>
      </c>
      <c r="CA4" s="449">
        <f>'IS BS CF'!CA4</f>
        <v>0</v>
      </c>
      <c r="CB4" s="449">
        <f>'IS BS CF'!CB4</f>
        <v>0</v>
      </c>
      <c r="CC4" s="449">
        <f>'IS BS CF'!CC4</f>
        <v>0</v>
      </c>
      <c r="CD4" s="449">
        <f>'IS BS CF'!CD4</f>
        <v>0</v>
      </c>
      <c r="CE4" s="449">
        <f>'IS BS CF'!CE4</f>
        <v>0</v>
      </c>
      <c r="CF4" s="449">
        <f>'IS BS CF'!CF4</f>
        <v>0</v>
      </c>
      <c r="CG4" s="449">
        <f>'IS BS CF'!CG4</f>
        <v>0</v>
      </c>
      <c r="CH4" s="449">
        <f>'IS BS CF'!CH4</f>
        <v>0</v>
      </c>
      <c r="CI4" s="449">
        <f>'IS BS CF'!CI4</f>
        <v>0</v>
      </c>
      <c r="CJ4" s="449">
        <f>'IS BS CF'!CJ4</f>
        <v>0</v>
      </c>
      <c r="CK4" s="449">
        <f>'IS BS CF'!CK4</f>
        <v>0</v>
      </c>
      <c r="CL4" s="449">
        <f>'IS BS CF'!CL4</f>
        <v>2029</v>
      </c>
    </row>
    <row r="5" spans="2:90" outlineLevel="1" x14ac:dyDescent="0.4">
      <c r="B5" s="12" t="s">
        <v>590</v>
      </c>
      <c r="I5"/>
      <c r="J5"/>
      <c r="S5" s="450">
        <f>'IS BS CF'!S5</f>
        <v>1</v>
      </c>
      <c r="T5" s="450">
        <f>'IS BS CF'!T5</f>
        <v>1</v>
      </c>
      <c r="U5" s="450">
        <f>'IS BS CF'!U5</f>
        <v>1</v>
      </c>
      <c r="V5" s="450">
        <f>'IS BS CF'!V5</f>
        <v>1</v>
      </c>
      <c r="W5" s="450">
        <f>'IS BS CF'!W5</f>
        <v>1</v>
      </c>
      <c r="X5" s="450">
        <f>'IS BS CF'!X5</f>
        <v>1</v>
      </c>
      <c r="Y5" s="450">
        <f>'IS BS CF'!Y5</f>
        <v>1</v>
      </c>
      <c r="Z5" s="450">
        <f>'IS BS CF'!Z5</f>
        <v>1</v>
      </c>
      <c r="AA5" s="450">
        <f>'IS BS CF'!AA5</f>
        <v>1</v>
      </c>
      <c r="AB5" s="450">
        <f>'IS BS CF'!AB5</f>
        <v>1</v>
      </c>
      <c r="AC5" s="450">
        <f>'IS BS CF'!AC5</f>
        <v>1</v>
      </c>
      <c r="AD5" s="450">
        <f>'IS BS CF'!AD5</f>
        <v>1</v>
      </c>
      <c r="AE5" s="450">
        <f>'IS BS CF'!AE5</f>
        <v>2</v>
      </c>
      <c r="AF5" s="450">
        <f>'IS BS CF'!AF5</f>
        <v>2</v>
      </c>
      <c r="AG5" s="450">
        <f>'IS BS CF'!AG5</f>
        <v>2</v>
      </c>
      <c r="AH5" s="450">
        <f>'IS BS CF'!AH5</f>
        <v>2</v>
      </c>
      <c r="AI5" s="450">
        <f>'IS BS CF'!AI5</f>
        <v>2</v>
      </c>
      <c r="AJ5" s="450">
        <f>'IS BS CF'!AJ5</f>
        <v>2</v>
      </c>
      <c r="AK5" s="450">
        <f>'IS BS CF'!AK5</f>
        <v>2</v>
      </c>
      <c r="AL5" s="450">
        <f>'IS BS CF'!AL5</f>
        <v>2</v>
      </c>
      <c r="AM5" s="450">
        <f>'IS BS CF'!AM5</f>
        <v>2</v>
      </c>
      <c r="AN5" s="450">
        <f>'IS BS CF'!AN5</f>
        <v>2</v>
      </c>
      <c r="AO5" s="450">
        <f>'IS BS CF'!AO5</f>
        <v>2</v>
      </c>
      <c r="AP5" s="450">
        <f>'IS BS CF'!AP5</f>
        <v>2</v>
      </c>
      <c r="AQ5" s="450">
        <f>'IS BS CF'!AQ5</f>
        <v>3</v>
      </c>
      <c r="AR5" s="450">
        <f>'IS BS CF'!AR5</f>
        <v>3</v>
      </c>
      <c r="AS5" s="450">
        <f>'IS BS CF'!AS5</f>
        <v>3</v>
      </c>
      <c r="AT5" s="450">
        <f>'IS BS CF'!AT5</f>
        <v>3</v>
      </c>
      <c r="AU5" s="450">
        <f>'IS BS CF'!AU5</f>
        <v>3</v>
      </c>
      <c r="AV5" s="450">
        <f>'IS BS CF'!AV5</f>
        <v>3</v>
      </c>
      <c r="AW5" s="450">
        <f>'IS BS CF'!AW5</f>
        <v>3</v>
      </c>
      <c r="AX5" s="450">
        <f>'IS BS CF'!AX5</f>
        <v>3</v>
      </c>
      <c r="AY5" s="450">
        <f>'IS BS CF'!AY5</f>
        <v>3</v>
      </c>
      <c r="AZ5" s="450">
        <f>'IS BS CF'!AZ5</f>
        <v>3</v>
      </c>
      <c r="BA5" s="450">
        <f>'IS BS CF'!BA5</f>
        <v>3</v>
      </c>
      <c r="BB5" s="450">
        <f>'IS BS CF'!BB5</f>
        <v>3</v>
      </c>
      <c r="BC5" s="450">
        <f>'IS BS CF'!BC5</f>
        <v>4</v>
      </c>
      <c r="BD5" s="450">
        <f>'IS BS CF'!BD5</f>
        <v>4</v>
      </c>
      <c r="BE5" s="450">
        <f>'IS BS CF'!BE5</f>
        <v>4</v>
      </c>
      <c r="BF5" s="450">
        <f>'IS BS CF'!BF5</f>
        <v>4</v>
      </c>
      <c r="BG5" s="450">
        <f>'IS BS CF'!BG5</f>
        <v>4</v>
      </c>
      <c r="BH5" s="450">
        <f>'IS BS CF'!BH5</f>
        <v>4</v>
      </c>
      <c r="BI5" s="450">
        <f>'IS BS CF'!BI5</f>
        <v>4</v>
      </c>
      <c r="BJ5" s="450">
        <f>'IS BS CF'!BJ5</f>
        <v>4</v>
      </c>
      <c r="BK5" s="450">
        <f>'IS BS CF'!BK5</f>
        <v>4</v>
      </c>
      <c r="BL5" s="450">
        <f>'IS BS CF'!BL5</f>
        <v>4</v>
      </c>
      <c r="BM5" s="450">
        <f>'IS BS CF'!BM5</f>
        <v>4</v>
      </c>
      <c r="BN5" s="450">
        <f>'IS BS CF'!BN5</f>
        <v>4</v>
      </c>
      <c r="BO5" s="450">
        <f>'IS BS CF'!BO5</f>
        <v>5</v>
      </c>
      <c r="BP5" s="450">
        <f>'IS BS CF'!BP5</f>
        <v>5</v>
      </c>
      <c r="BQ5" s="450">
        <f>'IS BS CF'!BQ5</f>
        <v>5</v>
      </c>
      <c r="BR5" s="450">
        <f>'IS BS CF'!BR5</f>
        <v>5</v>
      </c>
      <c r="BS5" s="450">
        <f>'IS BS CF'!BS5</f>
        <v>5</v>
      </c>
      <c r="BT5" s="450">
        <f>'IS BS CF'!BT5</f>
        <v>5</v>
      </c>
      <c r="BU5" s="450">
        <f>'IS BS CF'!BU5</f>
        <v>5</v>
      </c>
      <c r="BV5" s="450">
        <f>'IS BS CF'!BV5</f>
        <v>5</v>
      </c>
      <c r="BW5" s="450">
        <f>'IS BS CF'!BW5</f>
        <v>5</v>
      </c>
      <c r="BX5" s="450">
        <f>'IS BS CF'!BX5</f>
        <v>5</v>
      </c>
      <c r="BY5" s="450">
        <f>'IS BS CF'!BY5</f>
        <v>5</v>
      </c>
      <c r="BZ5" s="450">
        <f>'IS BS CF'!BZ5</f>
        <v>5</v>
      </c>
      <c r="CA5" s="450">
        <f>'IS BS CF'!CA5</f>
        <v>6</v>
      </c>
      <c r="CB5" s="450">
        <f>'IS BS CF'!CB5</f>
        <v>6</v>
      </c>
      <c r="CC5" s="450">
        <f>'IS BS CF'!CC5</f>
        <v>6</v>
      </c>
      <c r="CD5" s="450">
        <f>'IS BS CF'!CD5</f>
        <v>6</v>
      </c>
      <c r="CE5" s="450">
        <f>'IS BS CF'!CE5</f>
        <v>6</v>
      </c>
      <c r="CF5" s="450">
        <f>'IS BS CF'!CF5</f>
        <v>6</v>
      </c>
      <c r="CG5" s="450">
        <f>'IS BS CF'!CG5</f>
        <v>6</v>
      </c>
      <c r="CH5" s="450">
        <f>'IS BS CF'!CH5</f>
        <v>6</v>
      </c>
      <c r="CI5" s="450">
        <f>'IS BS CF'!CI5</f>
        <v>6</v>
      </c>
      <c r="CJ5" s="450">
        <f>'IS BS CF'!CJ5</f>
        <v>6</v>
      </c>
      <c r="CK5" s="450">
        <f>'IS BS CF'!CK5</f>
        <v>6</v>
      </c>
      <c r="CL5" s="450">
        <f>'IS BS CF'!CL5</f>
        <v>6</v>
      </c>
    </row>
    <row r="6" spans="2:90" outlineLevel="1" x14ac:dyDescent="0.4">
      <c r="B6" s="12" t="s">
        <v>591</v>
      </c>
      <c r="I6"/>
      <c r="J6"/>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row>
    <row r="7" spans="2:90" outlineLevel="1" x14ac:dyDescent="0.4">
      <c r="B7" s="12" t="s">
        <v>593</v>
      </c>
      <c r="H7" s="57"/>
      <c r="I7" s="57"/>
      <c r="J7" s="57"/>
      <c r="K7" s="57"/>
      <c r="L7" s="57"/>
      <c r="M7" s="57"/>
      <c r="N7" s="57"/>
      <c r="O7" s="57"/>
      <c r="P7" s="57"/>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x14ac:dyDescent="0.4">
      <c r="B9" s="66" t="s">
        <v>1028</v>
      </c>
      <c r="C9" s="31"/>
      <c r="D9" t="s">
        <v>453</v>
      </c>
      <c r="E9" s="8" t="str">
        <f>ROW()&amp;" "&amp;D9</f>
        <v>9 HVOL-EV</v>
      </c>
      <c r="F9" t="s">
        <v>454</v>
      </c>
      <c r="G9" s="31" t="s">
        <v>243</v>
      </c>
      <c r="H9" s="22"/>
      <c r="I9" s="287"/>
      <c r="J9" s="287"/>
      <c r="K9" s="22"/>
      <c r="L9" s="22"/>
      <c r="M9" s="22"/>
      <c r="N9" s="22"/>
      <c r="O9" s="22"/>
      <c r="P9" s="22"/>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row>
    <row r="10" spans="2:90" x14ac:dyDescent="0.4">
      <c r="B10" s="124" t="s">
        <v>1029</v>
      </c>
      <c r="C10" t="s">
        <v>965</v>
      </c>
      <c r="D10" t="s">
        <v>453</v>
      </c>
      <c r="E10" s="8" t="str">
        <f>ROW()&amp;" "&amp;D10</f>
        <v>10 HVOL-EV</v>
      </c>
      <c r="G10" t="str">
        <f>E10</f>
        <v>10 HVOL-EV</v>
      </c>
      <c r="H10" s="12"/>
      <c r="I10" s="60"/>
      <c r="J10" s="60"/>
      <c r="K10" s="17">
        <v>100000</v>
      </c>
      <c r="L10" s="17">
        <v>200000</v>
      </c>
      <c r="M10" s="17">
        <v>400000</v>
      </c>
      <c r="N10" s="17">
        <v>800000</v>
      </c>
      <c r="O10" s="17">
        <v>1600000</v>
      </c>
      <c r="P10" s="17">
        <v>3200000</v>
      </c>
      <c r="R10" s="15"/>
      <c r="S10" s="15">
        <f>INDEX($K:$P,ROW(),MATCH(S$3,$K$2:$P$2,0))/12</f>
        <v>8333.3333333333339</v>
      </c>
      <c r="T10" s="15">
        <f>INDEX($K:$P,ROW(),MATCH(T$3,$K$2:$P$2,0))/12</f>
        <v>8333.3333333333339</v>
      </c>
      <c r="U10" s="15">
        <f>INDEX($K:$P,ROW(),MATCH(U$3,$K$2:$P$2,0))/12</f>
        <v>8333.3333333333339</v>
      </c>
      <c r="V10" s="15">
        <f>INDEX($K:$P,ROW(),MATCH(V$3,$K$2:$P$2,0))/12</f>
        <v>8333.3333333333339</v>
      </c>
      <c r="W10" s="15">
        <f>INDEX($K:$P,ROW(),MATCH(W$3,$K$2:$P$2,0))/12</f>
        <v>8333.3333333333339</v>
      </c>
      <c r="X10" s="15">
        <f>INDEX($K:$P,ROW(),MATCH(X$3,$K$2:$P$2,0))/12</f>
        <v>8333.3333333333339</v>
      </c>
      <c r="Y10" s="15">
        <f>INDEX($K:$P,ROW(),MATCH(Y$3,$K$2:$P$2,0))/12</f>
        <v>8333.3333333333339</v>
      </c>
      <c r="Z10" s="15">
        <f>INDEX($K:$P,ROW(),MATCH(Z$3,$K$2:$P$2,0))/12</f>
        <v>8333.3333333333339</v>
      </c>
      <c r="AA10" s="15">
        <f>INDEX($K:$P,ROW(),MATCH(AA$3,$K$2:$P$2,0))/12</f>
        <v>8333.3333333333339</v>
      </c>
      <c r="AB10" s="15">
        <f>INDEX($K:$P,ROW(),MATCH(AB$3,$K$2:$P$2,0))/12</f>
        <v>8333.3333333333339</v>
      </c>
      <c r="AC10" s="15">
        <f>INDEX($K:$P,ROW(),MATCH(AC$3,$K$2:$P$2,0))/12</f>
        <v>8333.3333333333339</v>
      </c>
      <c r="AD10" s="15">
        <f>INDEX($K:$P,ROW(),MATCH(AD$3,$K$2:$P$2,0))/12</f>
        <v>8333.3333333333339</v>
      </c>
      <c r="AE10" s="15">
        <f>INDEX($K:$P,ROW(),MATCH(AE$3,$K$2:$P$2,0))/12</f>
        <v>16666.666666666668</v>
      </c>
      <c r="AF10" s="15">
        <f>INDEX($K:$P,ROW(),MATCH(AF$3,$K$2:$P$2,0))/12</f>
        <v>16666.666666666668</v>
      </c>
      <c r="AG10" s="15">
        <f>INDEX($K:$P,ROW(),MATCH(AG$3,$K$2:$P$2,0))/12</f>
        <v>16666.666666666668</v>
      </c>
      <c r="AH10" s="15">
        <f>INDEX($K:$P,ROW(),MATCH(AH$3,$K$2:$P$2,0))/12</f>
        <v>16666.666666666668</v>
      </c>
      <c r="AI10" s="15">
        <f>INDEX($K:$P,ROW(),MATCH(AI$3,$K$2:$P$2,0))/12</f>
        <v>16666.666666666668</v>
      </c>
      <c r="AJ10" s="15">
        <f>INDEX($K:$P,ROW(),MATCH(AJ$3,$K$2:$P$2,0))/12</f>
        <v>16666.666666666668</v>
      </c>
      <c r="AK10" s="15">
        <f>INDEX($K:$P,ROW(),MATCH(AK$3,$K$2:$P$2,0))/12</f>
        <v>16666.666666666668</v>
      </c>
      <c r="AL10" s="15">
        <f>INDEX($K:$P,ROW(),MATCH(AL$3,$K$2:$P$2,0))/12</f>
        <v>16666.666666666668</v>
      </c>
      <c r="AM10" s="15">
        <f>INDEX($K:$P,ROW(),MATCH(AM$3,$K$2:$P$2,0))/12</f>
        <v>16666.666666666668</v>
      </c>
      <c r="AN10" s="15">
        <f>INDEX($K:$P,ROW(),MATCH(AN$3,$K$2:$P$2,0))/12</f>
        <v>16666.666666666668</v>
      </c>
      <c r="AO10" s="15">
        <f>INDEX($K:$P,ROW(),MATCH(AO$3,$K$2:$P$2,0))/12</f>
        <v>16666.666666666668</v>
      </c>
      <c r="AP10" s="15">
        <f>INDEX($K:$P,ROW(),MATCH(AP$3,$K$2:$P$2,0))/12</f>
        <v>16666.666666666668</v>
      </c>
      <c r="AQ10" s="15">
        <f>INDEX($K:$P,ROW(),MATCH(AQ$3,$K$2:$P$2,0))/12</f>
        <v>33333.333333333336</v>
      </c>
      <c r="AR10" s="15">
        <f>INDEX($K:$P,ROW(),MATCH(AR$3,$K$2:$P$2,0))/12</f>
        <v>33333.333333333336</v>
      </c>
      <c r="AS10" s="15">
        <f>INDEX($K:$P,ROW(),MATCH(AS$3,$K$2:$P$2,0))/12</f>
        <v>33333.333333333336</v>
      </c>
      <c r="AT10" s="15">
        <f>INDEX($K:$P,ROW(),MATCH(AT$3,$K$2:$P$2,0))/12</f>
        <v>33333.333333333336</v>
      </c>
      <c r="AU10" s="15">
        <f>INDEX($K:$P,ROW(),MATCH(AU$3,$K$2:$P$2,0))/12</f>
        <v>33333.333333333336</v>
      </c>
      <c r="AV10" s="15">
        <f>INDEX($K:$P,ROW(),MATCH(AV$3,$K$2:$P$2,0))/12</f>
        <v>33333.333333333336</v>
      </c>
      <c r="AW10" s="15">
        <f>INDEX($K:$P,ROW(),MATCH(AW$3,$K$2:$P$2,0))/12</f>
        <v>33333.333333333336</v>
      </c>
      <c r="AX10" s="15">
        <f>INDEX($K:$P,ROW(),MATCH(AX$3,$K$2:$P$2,0))/12</f>
        <v>33333.333333333336</v>
      </c>
      <c r="AY10" s="15">
        <f>INDEX($K:$P,ROW(),MATCH(AY$3,$K$2:$P$2,0))/12</f>
        <v>33333.333333333336</v>
      </c>
      <c r="AZ10" s="15">
        <f>INDEX($K:$P,ROW(),MATCH(AZ$3,$K$2:$P$2,0))/12</f>
        <v>33333.333333333336</v>
      </c>
      <c r="BA10" s="15">
        <f>INDEX($K:$P,ROW(),MATCH(BA$3,$K$2:$P$2,0))/12</f>
        <v>33333.333333333336</v>
      </c>
      <c r="BB10" s="15">
        <f>INDEX($K:$P,ROW(),MATCH(BB$3,$K$2:$P$2,0))/12</f>
        <v>33333.333333333336</v>
      </c>
      <c r="BC10" s="15">
        <f>INDEX($K:$P,ROW(),MATCH(BC$3,$K$2:$P$2,0))/12</f>
        <v>66666.666666666672</v>
      </c>
      <c r="BD10" s="15">
        <f>INDEX($K:$P,ROW(),MATCH(BD$3,$K$2:$P$2,0))/12</f>
        <v>66666.666666666672</v>
      </c>
      <c r="BE10" s="15">
        <f>INDEX($K:$P,ROW(),MATCH(BE$3,$K$2:$P$2,0))/12</f>
        <v>66666.666666666672</v>
      </c>
      <c r="BF10" s="15">
        <f>INDEX($K:$P,ROW(),MATCH(BF$3,$K$2:$P$2,0))/12</f>
        <v>66666.666666666672</v>
      </c>
      <c r="BG10" s="15">
        <f>INDEX($K:$P,ROW(),MATCH(BG$3,$K$2:$P$2,0))/12</f>
        <v>66666.666666666672</v>
      </c>
      <c r="BH10" s="15">
        <f>INDEX($K:$P,ROW(),MATCH(BH$3,$K$2:$P$2,0))/12</f>
        <v>66666.666666666672</v>
      </c>
      <c r="BI10" s="15">
        <f>INDEX($K:$P,ROW(),MATCH(BI$3,$K$2:$P$2,0))/12</f>
        <v>66666.666666666672</v>
      </c>
      <c r="BJ10" s="15">
        <f>INDEX($K:$P,ROW(),MATCH(BJ$3,$K$2:$P$2,0))/12</f>
        <v>66666.666666666672</v>
      </c>
      <c r="BK10" s="15">
        <f>INDEX($K:$P,ROW(),MATCH(BK$3,$K$2:$P$2,0))/12</f>
        <v>66666.666666666672</v>
      </c>
      <c r="BL10" s="15">
        <f>INDEX($K:$P,ROW(),MATCH(BL$3,$K$2:$P$2,0))/12</f>
        <v>66666.666666666672</v>
      </c>
      <c r="BM10" s="15">
        <f>INDEX($K:$P,ROW(),MATCH(BM$3,$K$2:$P$2,0))/12</f>
        <v>66666.666666666672</v>
      </c>
      <c r="BN10" s="15">
        <f>INDEX($K:$P,ROW(),MATCH(BN$3,$K$2:$P$2,0))/12</f>
        <v>66666.666666666672</v>
      </c>
      <c r="BO10" s="15">
        <f>INDEX($K:$P,ROW(),MATCH(BO$3,$K$2:$P$2,0))/12</f>
        <v>133333.33333333334</v>
      </c>
      <c r="BP10" s="15">
        <f>INDEX($K:$P,ROW(),MATCH(BP$3,$K$2:$P$2,0))/12</f>
        <v>133333.33333333334</v>
      </c>
      <c r="BQ10" s="15">
        <f>INDEX($K:$P,ROW(),MATCH(BQ$3,$K$2:$P$2,0))/12</f>
        <v>133333.33333333334</v>
      </c>
      <c r="BR10" s="15">
        <f>INDEX($K:$P,ROW(),MATCH(BR$3,$K$2:$P$2,0))/12</f>
        <v>133333.33333333334</v>
      </c>
      <c r="BS10" s="15">
        <f>INDEX($K:$P,ROW(),MATCH(BS$3,$K$2:$P$2,0))/12</f>
        <v>133333.33333333334</v>
      </c>
      <c r="BT10" s="15">
        <f>INDEX($K:$P,ROW(),MATCH(BT$3,$K$2:$P$2,0))/12</f>
        <v>133333.33333333334</v>
      </c>
      <c r="BU10" s="15">
        <f>INDEX($K:$P,ROW(),MATCH(BU$3,$K$2:$P$2,0))/12</f>
        <v>133333.33333333334</v>
      </c>
      <c r="BV10" s="15">
        <f>INDEX($K:$P,ROW(),MATCH(BV$3,$K$2:$P$2,0))/12</f>
        <v>133333.33333333334</v>
      </c>
      <c r="BW10" s="15">
        <f>INDEX($K:$P,ROW(),MATCH(BW$3,$K$2:$P$2,0))/12</f>
        <v>133333.33333333334</v>
      </c>
      <c r="BX10" s="15">
        <f>INDEX($K:$P,ROW(),MATCH(BX$3,$K$2:$P$2,0))/12</f>
        <v>133333.33333333334</v>
      </c>
      <c r="BY10" s="15">
        <f>INDEX($K:$P,ROW(),MATCH(BY$3,$K$2:$P$2,0))/12</f>
        <v>133333.33333333334</v>
      </c>
      <c r="BZ10" s="15">
        <f>INDEX($K:$P,ROW(),MATCH(BZ$3,$K$2:$P$2,0))/12</f>
        <v>133333.33333333334</v>
      </c>
      <c r="CA10" s="15">
        <f>INDEX($K:$P,ROW(),MATCH(CA$3,$K$2:$P$2,0))/12</f>
        <v>266666.66666666669</v>
      </c>
      <c r="CB10" s="15">
        <f>INDEX($K:$P,ROW(),MATCH(CB$3,$K$2:$P$2,0))/12</f>
        <v>266666.66666666669</v>
      </c>
      <c r="CC10" s="15">
        <f>INDEX($K:$P,ROW(),MATCH(CC$3,$K$2:$P$2,0))/12</f>
        <v>266666.66666666669</v>
      </c>
      <c r="CD10" s="15">
        <f>INDEX($K:$P,ROW(),MATCH(CD$3,$K$2:$P$2,0))/12</f>
        <v>266666.66666666669</v>
      </c>
      <c r="CE10" s="15">
        <f>INDEX($K:$P,ROW(),MATCH(CE$3,$K$2:$P$2,0))/12</f>
        <v>266666.66666666669</v>
      </c>
      <c r="CF10" s="15">
        <f>INDEX($K:$P,ROW(),MATCH(CF$3,$K$2:$P$2,0))/12</f>
        <v>266666.66666666669</v>
      </c>
      <c r="CG10" s="15">
        <f>INDEX($K:$P,ROW(),MATCH(CG$3,$K$2:$P$2,0))/12</f>
        <v>266666.66666666669</v>
      </c>
      <c r="CH10" s="15">
        <f>INDEX($K:$P,ROW(),MATCH(CH$3,$K$2:$P$2,0))/12</f>
        <v>266666.66666666669</v>
      </c>
      <c r="CI10" s="15">
        <f>INDEX($K:$P,ROW(),MATCH(CI$3,$K$2:$P$2,0))/12</f>
        <v>266666.66666666669</v>
      </c>
      <c r="CJ10" s="15">
        <f>INDEX($K:$P,ROW(),MATCH(CJ$3,$K$2:$P$2,0))/12</f>
        <v>266666.66666666669</v>
      </c>
      <c r="CK10" s="15">
        <f>INDEX($K:$P,ROW(),MATCH(CK$3,$K$2:$P$2,0))/12</f>
        <v>266666.66666666669</v>
      </c>
      <c r="CL10" s="15">
        <f>INDEX($K:$P,ROW(),MATCH(CL$3,$K$2:$P$2,0))/12</f>
        <v>266666.66666666669</v>
      </c>
    </row>
    <row r="11" spans="2:90" x14ac:dyDescent="0.4">
      <c r="D11" t="s">
        <v>268</v>
      </c>
      <c r="E11" s="8" t="str">
        <f>ROW()&amp;" "&amp;D11</f>
        <v>11 SUB-PV</v>
      </c>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row>
    <row r="12" spans="2:90" x14ac:dyDescent="0.4">
      <c r="B12" s="95" t="s">
        <v>70</v>
      </c>
      <c r="C12" s="6"/>
      <c r="D12" t="s">
        <v>268</v>
      </c>
      <c r="E12" s="8" t="str">
        <f>ROW()&amp;" "&amp;D12</f>
        <v>12 SUB-PV</v>
      </c>
      <c r="G12" s="6"/>
      <c r="H12" s="12"/>
      <c r="I12" s="60"/>
      <c r="J12" s="60"/>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row>
    <row r="13" spans="2:90" x14ac:dyDescent="0.4">
      <c r="B13" s="154" t="s">
        <v>71</v>
      </c>
      <c r="C13" s="6"/>
      <c r="D13" t="s">
        <v>268</v>
      </c>
      <c r="E13" s="8" t="str">
        <f>ROW()&amp;" "&amp;D13</f>
        <v>13 SUB-PV</v>
      </c>
      <c r="G13" s="6"/>
      <c r="K13" s="15">
        <f>SUMIF($4:$4,K$2-1,13:13)</f>
        <v>0</v>
      </c>
      <c r="L13" s="15">
        <f>K17</f>
        <v>72776.31945341581</v>
      </c>
      <c r="M13" s="15">
        <f>L17</f>
        <v>184878.05726644341</v>
      </c>
      <c r="N13" s="15">
        <f>M17</f>
        <v>391006.0010450565</v>
      </c>
      <c r="O13" s="15">
        <f>N17</f>
        <v>793494.59262865013</v>
      </c>
      <c r="P13" s="15">
        <f>O17</f>
        <v>1593193.9188872983</v>
      </c>
      <c r="R13" s="15"/>
      <c r="S13" s="76">
        <f>R17</f>
        <v>0</v>
      </c>
      <c r="T13" s="76">
        <f>S17</f>
        <v>7916.666666666667</v>
      </c>
      <c r="U13" s="76">
        <f>T17</f>
        <v>15437.5</v>
      </c>
      <c r="V13" s="76">
        <f>U17</f>
        <v>22582.291666666668</v>
      </c>
      <c r="W13" s="76">
        <f>V17</f>
        <v>29369.84375</v>
      </c>
      <c r="X13" s="76">
        <f>W17</f>
        <v>35818.018229166672</v>
      </c>
      <c r="Y13" s="76">
        <f>X17</f>
        <v>41943.783984375004</v>
      </c>
      <c r="Z13" s="76">
        <f>Y17</f>
        <v>47763.261451822924</v>
      </c>
      <c r="AA13" s="76">
        <f>Z17</f>
        <v>53291.765045898443</v>
      </c>
      <c r="AB13" s="76">
        <f>AA17</f>
        <v>58543.843460270189</v>
      </c>
      <c r="AC13" s="76">
        <f>AB17</f>
        <v>63533.317953923339</v>
      </c>
      <c r="AD13" s="76">
        <f>AC17</f>
        <v>68273.318722893833</v>
      </c>
      <c r="AE13" s="76">
        <f>AD17</f>
        <v>72776.31945341581</v>
      </c>
      <c r="AF13" s="76">
        <f>AE17</f>
        <v>84970.836814078357</v>
      </c>
      <c r="AG13" s="76">
        <f>AF17</f>
        <v>96555.628306707775</v>
      </c>
      <c r="AH13" s="76">
        <f>AG17</f>
        <v>107561.18022470572</v>
      </c>
      <c r="AI13" s="76">
        <f>AH17</f>
        <v>118016.45454680377</v>
      </c>
      <c r="AJ13" s="76">
        <f>AI17</f>
        <v>127948.96515279691</v>
      </c>
      <c r="AK13" s="76">
        <f>AJ17</f>
        <v>137384.8502284904</v>
      </c>
      <c r="AL13" s="76">
        <f>AK17</f>
        <v>146348.94105039921</v>
      </c>
      <c r="AM13" s="76">
        <f>AL17</f>
        <v>154864.82733121258</v>
      </c>
      <c r="AN13" s="76">
        <f>AM17</f>
        <v>162954.91929798527</v>
      </c>
      <c r="AO13" s="76">
        <f>AN17</f>
        <v>170640.50666641933</v>
      </c>
      <c r="AP13" s="76">
        <f>AO17</f>
        <v>177941.81466643169</v>
      </c>
      <c r="AQ13" s="76">
        <f>AP17</f>
        <v>184878.05726644341</v>
      </c>
      <c r="AR13" s="76">
        <f>AQ17</f>
        <v>207300.82106978793</v>
      </c>
      <c r="AS13" s="76">
        <f>AR17</f>
        <v>228602.44668296521</v>
      </c>
      <c r="AT13" s="76">
        <f>AS17</f>
        <v>248838.99101548363</v>
      </c>
      <c r="AU13" s="76">
        <f>AT17</f>
        <v>268063.70813137607</v>
      </c>
      <c r="AV13" s="76">
        <f>AU17</f>
        <v>286327.18939147389</v>
      </c>
      <c r="AW13" s="76">
        <f>AV17</f>
        <v>303677.49658856686</v>
      </c>
      <c r="AX13" s="76">
        <f>AW17</f>
        <v>320160.28842580516</v>
      </c>
      <c r="AY13" s="76">
        <f>AX17</f>
        <v>335818.94067118154</v>
      </c>
      <c r="AZ13" s="76">
        <f>AY17</f>
        <v>350694.66030428914</v>
      </c>
      <c r="BA13" s="76">
        <f>AZ17</f>
        <v>364826.59395574132</v>
      </c>
      <c r="BB13" s="76">
        <f>BA17</f>
        <v>378251.93092462089</v>
      </c>
      <c r="BC13" s="76">
        <f>BB17</f>
        <v>391006.0010450565</v>
      </c>
      <c r="BD13" s="76">
        <f>BC17</f>
        <v>434789.03432613704</v>
      </c>
      <c r="BE13" s="76">
        <f>BD17</f>
        <v>476382.91594316356</v>
      </c>
      <c r="BF13" s="76">
        <f>BE17</f>
        <v>515897.10347933869</v>
      </c>
      <c r="BG13" s="76">
        <f>BF17</f>
        <v>553435.5816387051</v>
      </c>
      <c r="BH13" s="76">
        <f>BG17</f>
        <v>589097.13589010318</v>
      </c>
      <c r="BI13" s="76">
        <f>BH17</f>
        <v>622975.61242893129</v>
      </c>
      <c r="BJ13" s="76">
        <f>BI17</f>
        <v>655160.16514081799</v>
      </c>
      <c r="BK13" s="76">
        <f>BJ17</f>
        <v>685735.49021711037</v>
      </c>
      <c r="BL13" s="76">
        <f>BK17</f>
        <v>714782.04903958819</v>
      </c>
      <c r="BM13" s="76">
        <f>BL17</f>
        <v>742376.27992094203</v>
      </c>
      <c r="BN13" s="76">
        <f>BM17</f>
        <v>768590.79925822827</v>
      </c>
      <c r="BO13" s="76">
        <f>BN17</f>
        <v>793494.59262865013</v>
      </c>
      <c r="BP13" s="76">
        <f>BO17</f>
        <v>880486.52966388431</v>
      </c>
      <c r="BQ13" s="76">
        <f>BP17</f>
        <v>963128.86984735681</v>
      </c>
      <c r="BR13" s="76">
        <f>BQ17</f>
        <v>1041639.0930216556</v>
      </c>
      <c r="BS13" s="76">
        <f>BR17</f>
        <v>1116223.8050372396</v>
      </c>
      <c r="BT13" s="76">
        <f>BS17</f>
        <v>1187079.2814520441</v>
      </c>
      <c r="BU13" s="76">
        <f>BT17</f>
        <v>1254391.9840461086</v>
      </c>
      <c r="BV13" s="76">
        <f>BU17</f>
        <v>1318339.0515104698</v>
      </c>
      <c r="BW13" s="76">
        <f>BV17</f>
        <v>1379088.7656016129</v>
      </c>
      <c r="BX13" s="76">
        <f>BW17</f>
        <v>1436800.9939881987</v>
      </c>
      <c r="BY13" s="76">
        <f>BX17</f>
        <v>1491627.6109554553</v>
      </c>
      <c r="BZ13" s="76">
        <f>BY17</f>
        <v>1543712.8970743492</v>
      </c>
      <c r="CA13" s="76">
        <f>BZ17</f>
        <v>1593193.9188872983</v>
      </c>
      <c r="CB13" s="76">
        <f>CA17</f>
        <v>1766867.5562762669</v>
      </c>
      <c r="CC13" s="76">
        <f>CB17</f>
        <v>1931857.5117957869</v>
      </c>
      <c r="CD13" s="76">
        <f>CC17</f>
        <v>2088597.969539331</v>
      </c>
      <c r="CE13" s="76">
        <f>CD17</f>
        <v>2237501.4043956981</v>
      </c>
      <c r="CF13" s="76">
        <f>CE17</f>
        <v>2378959.6675092466</v>
      </c>
      <c r="CG13" s="76">
        <f>CF17</f>
        <v>2513345.0174671174</v>
      </c>
      <c r="CH13" s="76">
        <f>CG17</f>
        <v>2641011.0999270948</v>
      </c>
      <c r="CI13" s="76">
        <f>CH17</f>
        <v>2762293.8782640733</v>
      </c>
      <c r="CJ13" s="76">
        <f>CI17</f>
        <v>2877512.5176842026</v>
      </c>
      <c r="CK13" s="76">
        <f>CJ17</f>
        <v>2986970.2251333259</v>
      </c>
      <c r="CL13" s="76">
        <f>CK17</f>
        <v>3090955.047209993</v>
      </c>
    </row>
    <row r="14" spans="2:90" x14ac:dyDescent="0.4">
      <c r="B14" s="154" t="s">
        <v>72</v>
      </c>
      <c r="C14" s="6"/>
      <c r="D14" t="s">
        <v>268</v>
      </c>
      <c r="E14" s="8" t="str">
        <f>ROW()&amp;" "&amp;D14</f>
        <v>14 SUB-PV</v>
      </c>
      <c r="G14" s="6"/>
      <c r="K14" s="34">
        <f>SUMIF($3:$3,K$2,14:14)</f>
        <v>99999.999999999985</v>
      </c>
      <c r="L14" s="34">
        <f>SUMIF($3:$3,L$2,14:14)</f>
        <v>199999.99999999997</v>
      </c>
      <c r="M14" s="34">
        <f>SUMIF($3:$3,M$2,14:14)</f>
        <v>399999.99999999994</v>
      </c>
      <c r="N14" s="34">
        <f>SUMIF($3:$3,N$2,14:14)</f>
        <v>799999.99999999988</v>
      </c>
      <c r="O14" s="34">
        <f>SUMIF($3:$3,O$2,14:14)</f>
        <v>1599999.9999999998</v>
      </c>
      <c r="P14" s="34">
        <f>SUMIF($3:$3,P$2,14:14)</f>
        <v>3199999.9999999995</v>
      </c>
      <c r="R14" s="15"/>
      <c r="S14" s="76">
        <f>$S$10</f>
        <v>8333.3333333333339</v>
      </c>
      <c r="T14" s="76">
        <f>$T$10</f>
        <v>8333.3333333333339</v>
      </c>
      <c r="U14" s="76">
        <f>$U$10</f>
        <v>8333.3333333333339</v>
      </c>
      <c r="V14" s="76">
        <f>$V$10</f>
        <v>8333.3333333333339</v>
      </c>
      <c r="W14" s="76">
        <f>$W$10</f>
        <v>8333.3333333333339</v>
      </c>
      <c r="X14" s="76">
        <f>$X$10</f>
        <v>8333.3333333333339</v>
      </c>
      <c r="Y14" s="76">
        <f>$Y$10</f>
        <v>8333.3333333333339</v>
      </c>
      <c r="Z14" s="76">
        <f>$Z$10</f>
        <v>8333.3333333333339</v>
      </c>
      <c r="AA14" s="76">
        <f>$AA$10</f>
        <v>8333.3333333333339</v>
      </c>
      <c r="AB14" s="76">
        <f>$AB$10</f>
        <v>8333.3333333333339</v>
      </c>
      <c r="AC14" s="76">
        <f>$AC$10</f>
        <v>8333.3333333333339</v>
      </c>
      <c r="AD14" s="76">
        <f>$AD$10</f>
        <v>8333.3333333333339</v>
      </c>
      <c r="AE14" s="76">
        <f>$AE$10</f>
        <v>16666.666666666668</v>
      </c>
      <c r="AF14" s="76">
        <f>$AF$10</f>
        <v>16666.666666666668</v>
      </c>
      <c r="AG14" s="76">
        <f>$AG$10</f>
        <v>16666.666666666668</v>
      </c>
      <c r="AH14" s="76">
        <f>$AH$10</f>
        <v>16666.666666666668</v>
      </c>
      <c r="AI14" s="76">
        <f>$AI$10</f>
        <v>16666.666666666668</v>
      </c>
      <c r="AJ14" s="76">
        <f>$AJ$10</f>
        <v>16666.666666666668</v>
      </c>
      <c r="AK14" s="76">
        <f>$AK$10</f>
        <v>16666.666666666668</v>
      </c>
      <c r="AL14" s="76">
        <f>$AL$10</f>
        <v>16666.666666666668</v>
      </c>
      <c r="AM14" s="76">
        <f>$AM$10</f>
        <v>16666.666666666668</v>
      </c>
      <c r="AN14" s="76">
        <f>$AN$10</f>
        <v>16666.666666666668</v>
      </c>
      <c r="AO14" s="76">
        <f>$AO$10</f>
        <v>16666.666666666668</v>
      </c>
      <c r="AP14" s="76">
        <f>$AP$10</f>
        <v>16666.666666666668</v>
      </c>
      <c r="AQ14" s="76">
        <f>$AQ$10</f>
        <v>33333.333333333336</v>
      </c>
      <c r="AR14" s="76">
        <f>$AR$10</f>
        <v>33333.333333333336</v>
      </c>
      <c r="AS14" s="76">
        <f>$AS$10</f>
        <v>33333.333333333336</v>
      </c>
      <c r="AT14" s="76">
        <f>$AT$10</f>
        <v>33333.333333333336</v>
      </c>
      <c r="AU14" s="76">
        <f>$AU$10</f>
        <v>33333.333333333336</v>
      </c>
      <c r="AV14" s="76">
        <f>$AV$10</f>
        <v>33333.333333333336</v>
      </c>
      <c r="AW14" s="76">
        <f>$AW$10</f>
        <v>33333.333333333336</v>
      </c>
      <c r="AX14" s="76">
        <f>$AX$10</f>
        <v>33333.333333333336</v>
      </c>
      <c r="AY14" s="76">
        <f>$AY$10</f>
        <v>33333.333333333336</v>
      </c>
      <c r="AZ14" s="76">
        <f>$AZ$10</f>
        <v>33333.333333333336</v>
      </c>
      <c r="BA14" s="76">
        <f>$BA$10</f>
        <v>33333.333333333336</v>
      </c>
      <c r="BB14" s="76">
        <f>$BB$10</f>
        <v>33333.333333333336</v>
      </c>
      <c r="BC14" s="76">
        <f>$BC$10</f>
        <v>66666.666666666672</v>
      </c>
      <c r="BD14" s="76">
        <f>$BD$10</f>
        <v>66666.666666666672</v>
      </c>
      <c r="BE14" s="76">
        <f>$BE$10</f>
        <v>66666.666666666672</v>
      </c>
      <c r="BF14" s="76">
        <f>$BF$10</f>
        <v>66666.666666666672</v>
      </c>
      <c r="BG14" s="76">
        <f>$BG$10</f>
        <v>66666.666666666672</v>
      </c>
      <c r="BH14" s="76">
        <f>$BH$10</f>
        <v>66666.666666666672</v>
      </c>
      <c r="BI14" s="76">
        <f>$BI$10</f>
        <v>66666.666666666672</v>
      </c>
      <c r="BJ14" s="76">
        <f>$BJ$10</f>
        <v>66666.666666666672</v>
      </c>
      <c r="BK14" s="76">
        <f>$BK$10</f>
        <v>66666.666666666672</v>
      </c>
      <c r="BL14" s="76">
        <f>$BL$10</f>
        <v>66666.666666666672</v>
      </c>
      <c r="BM14" s="76">
        <f>$BM$10</f>
        <v>66666.666666666672</v>
      </c>
      <c r="BN14" s="76">
        <f>$BN$10</f>
        <v>66666.666666666672</v>
      </c>
      <c r="BO14" s="76">
        <f>$BO$10</f>
        <v>133333.33333333334</v>
      </c>
      <c r="BP14" s="76">
        <f>$BP$10</f>
        <v>133333.33333333334</v>
      </c>
      <c r="BQ14" s="76">
        <f>$BQ$10</f>
        <v>133333.33333333334</v>
      </c>
      <c r="BR14" s="76">
        <f>$BR$10</f>
        <v>133333.33333333334</v>
      </c>
      <c r="BS14" s="76">
        <f>$BS$10</f>
        <v>133333.33333333334</v>
      </c>
      <c r="BT14" s="76">
        <f>$BT$10</f>
        <v>133333.33333333334</v>
      </c>
      <c r="BU14" s="76">
        <f>$BU$10</f>
        <v>133333.33333333334</v>
      </c>
      <c r="BV14" s="76">
        <f>$BV$10</f>
        <v>133333.33333333334</v>
      </c>
      <c r="BW14" s="76">
        <f>$BW$10</f>
        <v>133333.33333333334</v>
      </c>
      <c r="BX14" s="76">
        <f>$BX$10</f>
        <v>133333.33333333334</v>
      </c>
      <c r="BY14" s="76">
        <f>$BY$10</f>
        <v>133333.33333333334</v>
      </c>
      <c r="BZ14" s="76">
        <f>$BZ$10</f>
        <v>133333.33333333334</v>
      </c>
      <c r="CA14" s="76">
        <f>$CA$10</f>
        <v>266666.66666666669</v>
      </c>
      <c r="CB14" s="76">
        <f>$CB$10</f>
        <v>266666.66666666669</v>
      </c>
      <c r="CC14" s="76">
        <f>$CC$10</f>
        <v>266666.66666666669</v>
      </c>
      <c r="CD14" s="76">
        <f>$CD$10</f>
        <v>266666.66666666669</v>
      </c>
      <c r="CE14" s="76">
        <f>$CE$10</f>
        <v>266666.66666666669</v>
      </c>
      <c r="CF14" s="76">
        <f>$CF$10</f>
        <v>266666.66666666669</v>
      </c>
      <c r="CG14" s="76">
        <f>$CG$10</f>
        <v>266666.66666666669</v>
      </c>
      <c r="CH14" s="76">
        <f>$CH$10</f>
        <v>266666.66666666669</v>
      </c>
      <c r="CI14" s="76">
        <f>$CI$10</f>
        <v>266666.66666666669</v>
      </c>
      <c r="CJ14" s="76">
        <f>$CJ$10</f>
        <v>266666.66666666669</v>
      </c>
      <c r="CK14" s="76">
        <f>$CK$10</f>
        <v>266666.66666666669</v>
      </c>
      <c r="CL14" s="76">
        <f>$CL$10</f>
        <v>266666.66666666669</v>
      </c>
    </row>
    <row r="15" spans="2:90" x14ac:dyDescent="0.4">
      <c r="B15" s="141" t="s">
        <v>73</v>
      </c>
      <c r="D15" t="s">
        <v>268</v>
      </c>
      <c r="E15" s="8" t="str">
        <f>ROW()&amp;" "&amp;D15</f>
        <v>15 SUB-PV</v>
      </c>
      <c r="G15" t="str">
        <f>E15</f>
        <v>15 SUB-PV</v>
      </c>
      <c r="H15" s="12"/>
      <c r="I15" s="60"/>
      <c r="J15" s="60"/>
      <c r="K15" s="16">
        <v>0.05</v>
      </c>
      <c r="L15" s="16">
        <v>0.05</v>
      </c>
      <c r="M15" s="16">
        <v>0.05</v>
      </c>
      <c r="N15" s="16">
        <v>0.05</v>
      </c>
      <c r="O15" s="16">
        <v>0.05</v>
      </c>
      <c r="P15" s="16">
        <v>0.05</v>
      </c>
      <c r="R15" s="20"/>
      <c r="S15" s="146">
        <f>INDEX($K:$P,ROW(),MATCH(S$3,$K$2:$P$2,0))</f>
        <v>0.05</v>
      </c>
      <c r="T15" s="146">
        <f>INDEX($K:$P,ROW(),MATCH(T$3,$K$2:$P$2,0))</f>
        <v>0.05</v>
      </c>
      <c r="U15" s="146">
        <f>INDEX($K:$P,ROW(),MATCH(U$3,$K$2:$P$2,0))</f>
        <v>0.05</v>
      </c>
      <c r="V15" s="146">
        <f>INDEX($K:$P,ROW(),MATCH(V$3,$K$2:$P$2,0))</f>
        <v>0.05</v>
      </c>
      <c r="W15" s="146">
        <f>INDEX($K:$P,ROW(),MATCH(W$3,$K$2:$P$2,0))</f>
        <v>0.05</v>
      </c>
      <c r="X15" s="146">
        <f>INDEX($K:$P,ROW(),MATCH(X$3,$K$2:$P$2,0))</f>
        <v>0.05</v>
      </c>
      <c r="Y15" s="146">
        <f>INDEX($K:$P,ROW(),MATCH(Y$3,$K$2:$P$2,0))</f>
        <v>0.05</v>
      </c>
      <c r="Z15" s="146">
        <f>INDEX($K:$P,ROW(),MATCH(Z$3,$K$2:$P$2,0))</f>
        <v>0.05</v>
      </c>
      <c r="AA15" s="146">
        <f>INDEX($K:$P,ROW(),MATCH(AA$3,$K$2:$P$2,0))</f>
        <v>0.05</v>
      </c>
      <c r="AB15" s="146">
        <f>INDEX($K:$P,ROW(),MATCH(AB$3,$K$2:$P$2,0))</f>
        <v>0.05</v>
      </c>
      <c r="AC15" s="146">
        <f>INDEX($K:$P,ROW(),MATCH(AC$3,$K$2:$P$2,0))</f>
        <v>0.05</v>
      </c>
      <c r="AD15" s="146">
        <f>INDEX($K:$P,ROW(),MATCH(AD$3,$K$2:$P$2,0))</f>
        <v>0.05</v>
      </c>
      <c r="AE15" s="146">
        <f>INDEX($K:$P,ROW(),MATCH(AE$3,$K$2:$P$2,0))</f>
        <v>0.05</v>
      </c>
      <c r="AF15" s="146">
        <f>INDEX($K:$P,ROW(),MATCH(AF$3,$K$2:$P$2,0))</f>
        <v>0.05</v>
      </c>
      <c r="AG15" s="146">
        <f>INDEX($K:$P,ROW(),MATCH(AG$3,$K$2:$P$2,0))</f>
        <v>0.05</v>
      </c>
      <c r="AH15" s="146">
        <f>INDEX($K:$P,ROW(),MATCH(AH$3,$K$2:$P$2,0))</f>
        <v>0.05</v>
      </c>
      <c r="AI15" s="146">
        <f>INDEX($K:$P,ROW(),MATCH(AI$3,$K$2:$P$2,0))</f>
        <v>0.05</v>
      </c>
      <c r="AJ15" s="146">
        <f>INDEX($K:$P,ROW(),MATCH(AJ$3,$K$2:$P$2,0))</f>
        <v>0.05</v>
      </c>
      <c r="AK15" s="146">
        <f>INDEX($K:$P,ROW(),MATCH(AK$3,$K$2:$P$2,0))</f>
        <v>0.05</v>
      </c>
      <c r="AL15" s="146">
        <f>INDEX($K:$P,ROW(),MATCH(AL$3,$K$2:$P$2,0))</f>
        <v>0.05</v>
      </c>
      <c r="AM15" s="146">
        <f>INDEX($K:$P,ROW(),MATCH(AM$3,$K$2:$P$2,0))</f>
        <v>0.05</v>
      </c>
      <c r="AN15" s="146">
        <f>INDEX($K:$P,ROW(),MATCH(AN$3,$K$2:$P$2,0))</f>
        <v>0.05</v>
      </c>
      <c r="AO15" s="146">
        <f>INDEX($K:$P,ROW(),MATCH(AO$3,$K$2:$P$2,0))</f>
        <v>0.05</v>
      </c>
      <c r="AP15" s="146">
        <f>INDEX($K:$P,ROW(),MATCH(AP$3,$K$2:$P$2,0))</f>
        <v>0.05</v>
      </c>
      <c r="AQ15" s="146">
        <f>INDEX($K:$P,ROW(),MATCH(AQ$3,$K$2:$P$2,0))</f>
        <v>0.05</v>
      </c>
      <c r="AR15" s="146">
        <f>INDEX($K:$P,ROW(),MATCH(AR$3,$K$2:$P$2,0))</f>
        <v>0.05</v>
      </c>
      <c r="AS15" s="146">
        <f>INDEX($K:$P,ROW(),MATCH(AS$3,$K$2:$P$2,0))</f>
        <v>0.05</v>
      </c>
      <c r="AT15" s="146">
        <f>INDEX($K:$P,ROW(),MATCH(AT$3,$K$2:$P$2,0))</f>
        <v>0.05</v>
      </c>
      <c r="AU15" s="146">
        <f>INDEX($K:$P,ROW(),MATCH(AU$3,$K$2:$P$2,0))</f>
        <v>0.05</v>
      </c>
      <c r="AV15" s="146">
        <f>INDEX($K:$P,ROW(),MATCH(AV$3,$K$2:$P$2,0))</f>
        <v>0.05</v>
      </c>
      <c r="AW15" s="146">
        <f>INDEX($K:$P,ROW(),MATCH(AW$3,$K$2:$P$2,0))</f>
        <v>0.05</v>
      </c>
      <c r="AX15" s="146">
        <f>INDEX($K:$P,ROW(),MATCH(AX$3,$K$2:$P$2,0))</f>
        <v>0.05</v>
      </c>
      <c r="AY15" s="146">
        <f>INDEX($K:$P,ROW(),MATCH(AY$3,$K$2:$P$2,0))</f>
        <v>0.05</v>
      </c>
      <c r="AZ15" s="146">
        <f>INDEX($K:$P,ROW(),MATCH(AZ$3,$K$2:$P$2,0))</f>
        <v>0.05</v>
      </c>
      <c r="BA15" s="146">
        <f>INDEX($K:$P,ROW(),MATCH(BA$3,$K$2:$P$2,0))</f>
        <v>0.05</v>
      </c>
      <c r="BB15" s="146">
        <f>INDEX($K:$P,ROW(),MATCH(BB$3,$K$2:$P$2,0))</f>
        <v>0.05</v>
      </c>
      <c r="BC15" s="146">
        <f>INDEX($K:$P,ROW(),MATCH(BC$3,$K$2:$P$2,0))</f>
        <v>0.05</v>
      </c>
      <c r="BD15" s="146">
        <f>INDEX($K:$P,ROW(),MATCH(BD$3,$K$2:$P$2,0))</f>
        <v>0.05</v>
      </c>
      <c r="BE15" s="146">
        <f>INDEX($K:$P,ROW(),MATCH(BE$3,$K$2:$P$2,0))</f>
        <v>0.05</v>
      </c>
      <c r="BF15" s="146">
        <f>INDEX($K:$P,ROW(),MATCH(BF$3,$K$2:$P$2,0))</f>
        <v>0.05</v>
      </c>
      <c r="BG15" s="146">
        <f>INDEX($K:$P,ROW(),MATCH(BG$3,$K$2:$P$2,0))</f>
        <v>0.05</v>
      </c>
      <c r="BH15" s="146">
        <f>INDEX($K:$P,ROW(),MATCH(BH$3,$K$2:$P$2,0))</f>
        <v>0.05</v>
      </c>
      <c r="BI15" s="146">
        <f>INDEX($K:$P,ROW(),MATCH(BI$3,$K$2:$P$2,0))</f>
        <v>0.05</v>
      </c>
      <c r="BJ15" s="146">
        <f>INDEX($K:$P,ROW(),MATCH(BJ$3,$K$2:$P$2,0))</f>
        <v>0.05</v>
      </c>
      <c r="BK15" s="146">
        <f>INDEX($K:$P,ROW(),MATCH(BK$3,$K$2:$P$2,0))</f>
        <v>0.05</v>
      </c>
      <c r="BL15" s="146">
        <f>INDEX($K:$P,ROW(),MATCH(BL$3,$K$2:$P$2,0))</f>
        <v>0.05</v>
      </c>
      <c r="BM15" s="146">
        <f>INDEX($K:$P,ROW(),MATCH(BM$3,$K$2:$P$2,0))</f>
        <v>0.05</v>
      </c>
      <c r="BN15" s="146">
        <f>INDEX($K:$P,ROW(),MATCH(BN$3,$K$2:$P$2,0))</f>
        <v>0.05</v>
      </c>
      <c r="BO15" s="146">
        <f>INDEX($K:$P,ROW(),MATCH(BO$3,$K$2:$P$2,0))</f>
        <v>0.05</v>
      </c>
      <c r="BP15" s="146">
        <f>INDEX($K:$P,ROW(),MATCH(BP$3,$K$2:$P$2,0))</f>
        <v>0.05</v>
      </c>
      <c r="BQ15" s="146">
        <f>INDEX($K:$P,ROW(),MATCH(BQ$3,$K$2:$P$2,0))</f>
        <v>0.05</v>
      </c>
      <c r="BR15" s="146">
        <f>INDEX($K:$P,ROW(),MATCH(BR$3,$K$2:$P$2,0))</f>
        <v>0.05</v>
      </c>
      <c r="BS15" s="146">
        <f>INDEX($K:$P,ROW(),MATCH(BS$3,$K$2:$P$2,0))</f>
        <v>0.05</v>
      </c>
      <c r="BT15" s="146">
        <f>INDEX($K:$P,ROW(),MATCH(BT$3,$K$2:$P$2,0))</f>
        <v>0.05</v>
      </c>
      <c r="BU15" s="146">
        <f>INDEX($K:$P,ROW(),MATCH(BU$3,$K$2:$P$2,0))</f>
        <v>0.05</v>
      </c>
      <c r="BV15" s="146">
        <f>INDEX($K:$P,ROW(),MATCH(BV$3,$K$2:$P$2,0))</f>
        <v>0.05</v>
      </c>
      <c r="BW15" s="146">
        <f>INDEX($K:$P,ROW(),MATCH(BW$3,$K$2:$P$2,0))</f>
        <v>0.05</v>
      </c>
      <c r="BX15" s="146">
        <f>INDEX($K:$P,ROW(),MATCH(BX$3,$K$2:$P$2,0))</f>
        <v>0.05</v>
      </c>
      <c r="BY15" s="146">
        <f>INDEX($K:$P,ROW(),MATCH(BY$3,$K$2:$P$2,0))</f>
        <v>0.05</v>
      </c>
      <c r="BZ15" s="146">
        <f>INDEX($K:$P,ROW(),MATCH(BZ$3,$K$2:$P$2,0))</f>
        <v>0.05</v>
      </c>
      <c r="CA15" s="146">
        <f>INDEX($K:$P,ROW(),MATCH(CA$3,$K$2:$P$2,0))</f>
        <v>0.05</v>
      </c>
      <c r="CB15" s="146">
        <f>INDEX($K:$P,ROW(),MATCH(CB$3,$K$2:$P$2,0))</f>
        <v>0.05</v>
      </c>
      <c r="CC15" s="146">
        <f>INDEX($K:$P,ROW(),MATCH(CC$3,$K$2:$P$2,0))</f>
        <v>0.05</v>
      </c>
      <c r="CD15" s="146">
        <f>INDEX($K:$P,ROW(),MATCH(CD$3,$K$2:$P$2,0))</f>
        <v>0.05</v>
      </c>
      <c r="CE15" s="146">
        <f>INDEX($K:$P,ROW(),MATCH(CE$3,$K$2:$P$2,0))</f>
        <v>0.05</v>
      </c>
      <c r="CF15" s="146">
        <f>INDEX($K:$P,ROW(),MATCH(CF$3,$K$2:$P$2,0))</f>
        <v>0.05</v>
      </c>
      <c r="CG15" s="146">
        <f>INDEX($K:$P,ROW(),MATCH(CG$3,$K$2:$P$2,0))</f>
        <v>0.05</v>
      </c>
      <c r="CH15" s="146">
        <f>INDEX($K:$P,ROW(),MATCH(CH$3,$K$2:$P$2,0))</f>
        <v>0.05</v>
      </c>
      <c r="CI15" s="146">
        <f>INDEX($K:$P,ROW(),MATCH(CI$3,$K$2:$P$2,0))</f>
        <v>0.05</v>
      </c>
      <c r="CJ15" s="146">
        <f>INDEX($K:$P,ROW(),MATCH(CJ$3,$K$2:$P$2,0))</f>
        <v>0.05</v>
      </c>
      <c r="CK15" s="146">
        <f>INDEX($K:$P,ROW(),MATCH(CK$3,$K$2:$P$2,0))</f>
        <v>0.05</v>
      </c>
      <c r="CL15" s="146">
        <f>INDEX($K:$P,ROW(),MATCH(CL$3,$K$2:$P$2,0))</f>
        <v>0.05</v>
      </c>
    </row>
    <row r="16" spans="2:90" x14ac:dyDescent="0.4">
      <c r="B16" s="154" t="s">
        <v>74</v>
      </c>
      <c r="D16" t="s">
        <v>268</v>
      </c>
      <c r="E16" s="8" t="str">
        <f>ROW()&amp;" "&amp;D16</f>
        <v>16 SUB-PV</v>
      </c>
      <c r="K16" s="34">
        <f>SUMIF($3:$3,K$2,16:16)</f>
        <v>-27223.68054658419</v>
      </c>
      <c r="L16" s="34">
        <f>SUMIF($3:$3,L$2,16:16)</f>
        <v>-87898.262186972337</v>
      </c>
      <c r="M16" s="34">
        <f>SUMIF($3:$3,M$2,16:16)</f>
        <v>-193872.05622138677</v>
      </c>
      <c r="N16" s="34">
        <f>SUMIF($3:$3,N$2,16:16)</f>
        <v>-397511.40841640614</v>
      </c>
      <c r="O16" s="34">
        <f>SUMIF($3:$3,O$2,16:16)</f>
        <v>-800300.67374135111</v>
      </c>
      <c r="P16" s="34">
        <f>SUMIF($3:$3,P$2,16:16)</f>
        <v>-1603453.2907044718</v>
      </c>
      <c r="R16" s="15"/>
      <c r="S16" s="76">
        <f>-SUM(S13:S14)*S15</f>
        <v>-416.66666666666674</v>
      </c>
      <c r="T16" s="76">
        <f>-SUM(T13:T14)*T15</f>
        <v>-812.5</v>
      </c>
      <c r="U16" s="76">
        <f>-SUM(U13:U14)*U15</f>
        <v>-1188.5416666666667</v>
      </c>
      <c r="V16" s="76">
        <f>-SUM(V13:V14)*V15</f>
        <v>-1545.78125</v>
      </c>
      <c r="W16" s="76">
        <f>-SUM(W13:W14)*W15</f>
        <v>-1885.158854166667</v>
      </c>
      <c r="X16" s="76">
        <f>-SUM(X13:X14)*X15</f>
        <v>-2207.5675781250006</v>
      </c>
      <c r="Y16" s="76">
        <f>-SUM(Y13:Y14)*Y15</f>
        <v>-2513.8558658854172</v>
      </c>
      <c r="Z16" s="76">
        <f>-SUM(Z13:Z14)*Z15</f>
        <v>-2804.8297392578133</v>
      </c>
      <c r="AA16" s="76">
        <f>-SUM(AA13:AA14)*AA15</f>
        <v>-3081.2549189615893</v>
      </c>
      <c r="AB16" s="76">
        <f>-SUM(AB13:AB14)*AB15</f>
        <v>-3343.8588396801761</v>
      </c>
      <c r="AC16" s="76">
        <f>-SUM(AC13:AC14)*AC15</f>
        <v>-3593.3325643628336</v>
      </c>
      <c r="AD16" s="76">
        <f>-SUM(AD13:AD14)*AD15</f>
        <v>-3830.3326028113584</v>
      </c>
      <c r="AE16" s="76">
        <f>-SUM(AE13:AE14)*AE15</f>
        <v>-4472.1493060041239</v>
      </c>
      <c r="AF16" s="76">
        <f>-SUM(AF13:AF14)*AF15</f>
        <v>-5081.8751740372518</v>
      </c>
      <c r="AG16" s="76">
        <f>-SUM(AG13:AG14)*AG15</f>
        <v>-5661.1147486687223</v>
      </c>
      <c r="AH16" s="76">
        <f>-SUM(AH13:AH14)*AH15</f>
        <v>-6211.3923445686196</v>
      </c>
      <c r="AI16" s="76">
        <f>-SUM(AI13:AI14)*AI15</f>
        <v>-6734.156060673522</v>
      </c>
      <c r="AJ16" s="76">
        <f>-SUM(AJ13:AJ14)*AJ15</f>
        <v>-7230.7815909731789</v>
      </c>
      <c r="AK16" s="76">
        <f>-SUM(AK13:AK14)*AK15</f>
        <v>-7702.5758447578528</v>
      </c>
      <c r="AL16" s="76">
        <f>-SUM(AL13:AL14)*AL15</f>
        <v>-8150.7803858532934</v>
      </c>
      <c r="AM16" s="76">
        <f>-SUM(AM13:AM14)*AM15</f>
        <v>-8576.574699893963</v>
      </c>
      <c r="AN16" s="76">
        <f>-SUM(AN13:AN14)*AN15</f>
        <v>-8981.0792982325966</v>
      </c>
      <c r="AO16" s="76">
        <f>-SUM(AO13:AO14)*AO15</f>
        <v>-9365.3586666542997</v>
      </c>
      <c r="AP16" s="76">
        <f>-SUM(AP13:AP14)*AP15</f>
        <v>-9730.4240666549176</v>
      </c>
      <c r="AQ16" s="76">
        <f>-SUM(AQ13:AQ14)*AQ15</f>
        <v>-10910.569529988839</v>
      </c>
      <c r="AR16" s="76">
        <f>-SUM(AR13:AR14)*AR15</f>
        <v>-12031.707720156064</v>
      </c>
      <c r="AS16" s="76">
        <f>-SUM(AS13:AS14)*AS15</f>
        <v>-13096.789000814928</v>
      </c>
      <c r="AT16" s="76">
        <f>-SUM(AT13:AT14)*AT15</f>
        <v>-14108.616217440847</v>
      </c>
      <c r="AU16" s="76">
        <f>-SUM(AU13:AU14)*AU15</f>
        <v>-15069.85207323547</v>
      </c>
      <c r="AV16" s="76">
        <f>-SUM(AV13:AV14)*AV15</f>
        <v>-15983.026136240362</v>
      </c>
      <c r="AW16" s="76">
        <f>-SUM(AW13:AW14)*AW15</f>
        <v>-16850.541496095011</v>
      </c>
      <c r="AX16" s="76">
        <f>-SUM(AX13:AX14)*AX15</f>
        <v>-17674.681087956924</v>
      </c>
      <c r="AY16" s="76">
        <f>-SUM(AY13:AY14)*AY15</f>
        <v>-18457.613700225742</v>
      </c>
      <c r="AZ16" s="76">
        <f>-SUM(AZ13:AZ14)*AZ15</f>
        <v>-19201.399681881125</v>
      </c>
      <c r="BA16" s="76">
        <f>-SUM(BA13:BA14)*BA15</f>
        <v>-19907.996364453735</v>
      </c>
      <c r="BB16" s="76">
        <f>-SUM(BB13:BB14)*BB15</f>
        <v>-20579.263212897713</v>
      </c>
      <c r="BC16" s="76">
        <f>-SUM(BC13:BC14)*BC15</f>
        <v>-22883.633385586159</v>
      </c>
      <c r="BD16" s="76">
        <f>-SUM(BD13:BD14)*BD15</f>
        <v>-25072.785049640188</v>
      </c>
      <c r="BE16" s="76">
        <f>-SUM(BE13:BE14)*BE15</f>
        <v>-27152.479130491512</v>
      </c>
      <c r="BF16" s="76">
        <f>-SUM(BF13:BF14)*BF15</f>
        <v>-29128.188507300267</v>
      </c>
      <c r="BG16" s="76">
        <f>-SUM(BG13:BG14)*BG15</f>
        <v>-31005.112415268588</v>
      </c>
      <c r="BH16" s="76">
        <f>-SUM(BH13:BH14)*BH15</f>
        <v>-32788.19012783849</v>
      </c>
      <c r="BI16" s="76">
        <f>-SUM(BI13:BI14)*BI15</f>
        <v>-34482.113954779896</v>
      </c>
      <c r="BJ16" s="76">
        <f>-SUM(BJ13:BJ14)*BJ15</f>
        <v>-36091.341590374235</v>
      </c>
      <c r="BK16" s="76">
        <f>-SUM(BK13:BK14)*BK15</f>
        <v>-37620.107844188853</v>
      </c>
      <c r="BL16" s="76">
        <f>-SUM(BL13:BL14)*BL15</f>
        <v>-39072.435785312744</v>
      </c>
      <c r="BM16" s="76">
        <f>-SUM(BM13:BM14)*BM15</f>
        <v>-40452.147329380437</v>
      </c>
      <c r="BN16" s="76">
        <f>-SUM(BN13:BN14)*BN15</f>
        <v>-41762.873296244747</v>
      </c>
      <c r="BO16" s="76">
        <f>-SUM(BO13:BO14)*BO15</f>
        <v>-46341.396298099178</v>
      </c>
      <c r="BP16" s="76">
        <f>-SUM(BP13:BP14)*BP15</f>
        <v>-50690.993149860886</v>
      </c>
      <c r="BQ16" s="76">
        <f>-SUM(BQ13:BQ14)*BQ15</f>
        <v>-54823.110159034506</v>
      </c>
      <c r="BR16" s="76">
        <f>-SUM(BR13:BR14)*BR15</f>
        <v>-58748.62131774945</v>
      </c>
      <c r="BS16" s="76">
        <f>-SUM(BS13:BS14)*BS15</f>
        <v>-62477.856918528647</v>
      </c>
      <c r="BT16" s="76">
        <f>-SUM(BT13:BT14)*BT15</f>
        <v>-66020.630739268876</v>
      </c>
      <c r="BU16" s="76">
        <f>-SUM(BU13:BU14)*BU15</f>
        <v>-69386.265868972099</v>
      </c>
      <c r="BV16" s="76">
        <f>-SUM(BV13:BV14)*BV15</f>
        <v>-72583.619242190151</v>
      </c>
      <c r="BW16" s="76">
        <f>-SUM(BW13:BW14)*BW15</f>
        <v>-75621.104946747306</v>
      </c>
      <c r="BX16" s="76">
        <f>-SUM(BX13:BX14)*BX15</f>
        <v>-78506.716366076595</v>
      </c>
      <c r="BY16" s="76">
        <f>-SUM(BY13:BY14)*BY15</f>
        <v>-81248.04721443943</v>
      </c>
      <c r="BZ16" s="76">
        <f>-SUM(BZ13:BZ14)*BZ15</f>
        <v>-83852.31152038413</v>
      </c>
      <c r="CA16" s="76">
        <f>-SUM(CA13:CA14)*CA15</f>
        <v>-92993.029277698253</v>
      </c>
      <c r="CB16" s="76">
        <f>-SUM(CB13:CB14)*CB15</f>
        <v>-101676.71114714669</v>
      </c>
      <c r="CC16" s="76">
        <f>-SUM(CC13:CC14)*CC15</f>
        <v>-109926.20892312269</v>
      </c>
      <c r="CD16" s="76">
        <f>-SUM(CD13:CD14)*CD15</f>
        <v>-117763.2318102999</v>
      </c>
      <c r="CE16" s="76">
        <f>-SUM(CE13:CE14)*CE15</f>
        <v>-125208.40355311823</v>
      </c>
      <c r="CF16" s="76">
        <f>-SUM(CF13:CF14)*CF15</f>
        <v>-132281.31670879567</v>
      </c>
      <c r="CG16" s="76">
        <f>-SUM(CG13:CG14)*CG15</f>
        <v>-139000.58420668921</v>
      </c>
      <c r="CH16" s="76">
        <f>-SUM(CH13:CH14)*CH15</f>
        <v>-145383.88832968808</v>
      </c>
      <c r="CI16" s="76">
        <f>-SUM(CI13:CI14)*CI15</f>
        <v>-151448.02724653701</v>
      </c>
      <c r="CJ16" s="76">
        <f>-SUM(CJ13:CJ14)*CJ15</f>
        <v>-157208.95921754348</v>
      </c>
      <c r="CK16" s="76">
        <f>-SUM(CK13:CK14)*CK15</f>
        <v>-162681.84458999964</v>
      </c>
      <c r="CL16" s="76">
        <f>-SUM(CL13:CL14)*CL15</f>
        <v>-167881.08569383298</v>
      </c>
    </row>
    <row r="17" spans="2:90" x14ac:dyDescent="0.4">
      <c r="B17" s="124" t="s">
        <v>1030</v>
      </c>
      <c r="C17" t="s">
        <v>80</v>
      </c>
      <c r="D17" t="s">
        <v>268</v>
      </c>
      <c r="E17" s="8" t="str">
        <f>ROW()&amp;" "&amp;D17</f>
        <v>17 SUB-PV</v>
      </c>
      <c r="H17" s="31"/>
      <c r="I17" s="73"/>
      <c r="J17" s="73"/>
      <c r="K17" s="116">
        <f>SUMIF($4:$4,K$2,17:17)</f>
        <v>72776.31945341581</v>
      </c>
      <c r="L17" s="116">
        <f>SUMIF($4:$4,L$2,17:17)</f>
        <v>184878.05726644341</v>
      </c>
      <c r="M17" s="116">
        <f>SUMIF($4:$4,M$2,17:17)</f>
        <v>391006.0010450565</v>
      </c>
      <c r="N17" s="116">
        <f>SUMIF($4:$4,N$2,17:17)</f>
        <v>793494.59262865013</v>
      </c>
      <c r="O17" s="116">
        <f>SUMIF($4:$4,O$2,17:17)</f>
        <v>1593193.9188872983</v>
      </c>
      <c r="P17" s="116">
        <f>SUMIF($4:$4,P$2,17:17)</f>
        <v>3189740.6281828266</v>
      </c>
      <c r="R17" s="114"/>
      <c r="S17" s="147">
        <f>S13+S14+S16</f>
        <v>7916.666666666667</v>
      </c>
      <c r="T17" s="147">
        <f>T13+T14+T16</f>
        <v>15437.5</v>
      </c>
      <c r="U17" s="147">
        <f>U13+U14+U16</f>
        <v>22582.291666666668</v>
      </c>
      <c r="V17" s="147">
        <f>V13+V14+V16</f>
        <v>29369.84375</v>
      </c>
      <c r="W17" s="147">
        <f>W13+W14+W16</f>
        <v>35818.018229166672</v>
      </c>
      <c r="X17" s="147">
        <f>X13+X14+X16</f>
        <v>41943.783984375004</v>
      </c>
      <c r="Y17" s="147">
        <f>Y13+Y14+Y16</f>
        <v>47763.261451822924</v>
      </c>
      <c r="Z17" s="147">
        <f>Z13+Z14+Z16</f>
        <v>53291.765045898443</v>
      </c>
      <c r="AA17" s="147">
        <f>AA13+AA14+AA16</f>
        <v>58543.843460270189</v>
      </c>
      <c r="AB17" s="147">
        <f>AB13+AB14+AB16</f>
        <v>63533.317953923339</v>
      </c>
      <c r="AC17" s="147">
        <f>AC13+AC14+AC16</f>
        <v>68273.318722893833</v>
      </c>
      <c r="AD17" s="147">
        <f>AD13+AD14+AD16</f>
        <v>72776.31945341581</v>
      </c>
      <c r="AE17" s="147">
        <f>AE13+AE14+AE16</f>
        <v>84970.836814078357</v>
      </c>
      <c r="AF17" s="147">
        <f>AF13+AF14+AF16</f>
        <v>96555.628306707775</v>
      </c>
      <c r="AG17" s="147">
        <f>AG13+AG14+AG16</f>
        <v>107561.18022470572</v>
      </c>
      <c r="AH17" s="147">
        <f>AH13+AH14+AH16</f>
        <v>118016.45454680377</v>
      </c>
      <c r="AI17" s="147">
        <f>AI13+AI14+AI16</f>
        <v>127948.96515279691</v>
      </c>
      <c r="AJ17" s="147">
        <f>AJ13+AJ14+AJ16</f>
        <v>137384.8502284904</v>
      </c>
      <c r="AK17" s="147">
        <f>AK13+AK14+AK16</f>
        <v>146348.94105039921</v>
      </c>
      <c r="AL17" s="147">
        <f>AL13+AL14+AL16</f>
        <v>154864.82733121258</v>
      </c>
      <c r="AM17" s="147">
        <f>AM13+AM14+AM16</f>
        <v>162954.91929798527</v>
      </c>
      <c r="AN17" s="147">
        <f>AN13+AN14+AN16</f>
        <v>170640.50666641933</v>
      </c>
      <c r="AO17" s="147">
        <f>AO13+AO14+AO16</f>
        <v>177941.81466643169</v>
      </c>
      <c r="AP17" s="147">
        <f>AP13+AP14+AP16</f>
        <v>184878.05726644341</v>
      </c>
      <c r="AQ17" s="147">
        <f>AQ13+AQ14+AQ16</f>
        <v>207300.82106978793</v>
      </c>
      <c r="AR17" s="147">
        <f>AR13+AR14+AR16</f>
        <v>228602.44668296521</v>
      </c>
      <c r="AS17" s="147">
        <f>AS13+AS14+AS16</f>
        <v>248838.99101548363</v>
      </c>
      <c r="AT17" s="147">
        <f>AT13+AT14+AT16</f>
        <v>268063.70813137607</v>
      </c>
      <c r="AU17" s="147">
        <f>AU13+AU14+AU16</f>
        <v>286327.18939147389</v>
      </c>
      <c r="AV17" s="147">
        <f>AV13+AV14+AV16</f>
        <v>303677.49658856686</v>
      </c>
      <c r="AW17" s="147">
        <f>AW13+AW14+AW16</f>
        <v>320160.28842580516</v>
      </c>
      <c r="AX17" s="147">
        <f>AX13+AX14+AX16</f>
        <v>335818.94067118154</v>
      </c>
      <c r="AY17" s="147">
        <f>AY13+AY14+AY16</f>
        <v>350694.66030428914</v>
      </c>
      <c r="AZ17" s="147">
        <f>AZ13+AZ14+AZ16</f>
        <v>364826.59395574132</v>
      </c>
      <c r="BA17" s="147">
        <f>BA13+BA14+BA16</f>
        <v>378251.93092462089</v>
      </c>
      <c r="BB17" s="147">
        <f>BB13+BB14+BB16</f>
        <v>391006.0010450565</v>
      </c>
      <c r="BC17" s="147">
        <f>BC13+BC14+BC16</f>
        <v>434789.03432613704</v>
      </c>
      <c r="BD17" s="147">
        <f>BD13+BD14+BD16</f>
        <v>476382.91594316356</v>
      </c>
      <c r="BE17" s="147">
        <f>BE13+BE14+BE16</f>
        <v>515897.10347933869</v>
      </c>
      <c r="BF17" s="147">
        <f>BF13+BF14+BF16</f>
        <v>553435.5816387051</v>
      </c>
      <c r="BG17" s="147">
        <f>BG13+BG14+BG16</f>
        <v>589097.13589010318</v>
      </c>
      <c r="BH17" s="147">
        <f>BH13+BH14+BH16</f>
        <v>622975.61242893129</v>
      </c>
      <c r="BI17" s="147">
        <f>BI13+BI14+BI16</f>
        <v>655160.16514081799</v>
      </c>
      <c r="BJ17" s="147">
        <f>BJ13+BJ14+BJ16</f>
        <v>685735.49021711037</v>
      </c>
      <c r="BK17" s="147">
        <f>BK13+BK14+BK16</f>
        <v>714782.04903958819</v>
      </c>
      <c r="BL17" s="147">
        <f>BL13+BL14+BL16</f>
        <v>742376.27992094203</v>
      </c>
      <c r="BM17" s="147">
        <f>BM13+BM14+BM16</f>
        <v>768590.79925822827</v>
      </c>
      <c r="BN17" s="147">
        <f>BN13+BN14+BN16</f>
        <v>793494.59262865013</v>
      </c>
      <c r="BO17" s="147">
        <f>BO13+BO14+BO16</f>
        <v>880486.52966388431</v>
      </c>
      <c r="BP17" s="147">
        <f>BP13+BP14+BP16</f>
        <v>963128.86984735681</v>
      </c>
      <c r="BQ17" s="147">
        <f>BQ13+BQ14+BQ16</f>
        <v>1041639.0930216556</v>
      </c>
      <c r="BR17" s="147">
        <f>BR13+BR14+BR16</f>
        <v>1116223.8050372396</v>
      </c>
      <c r="BS17" s="147">
        <f>BS13+BS14+BS16</f>
        <v>1187079.2814520441</v>
      </c>
      <c r="BT17" s="147">
        <f>BT13+BT14+BT16</f>
        <v>1254391.9840461086</v>
      </c>
      <c r="BU17" s="147">
        <f>BU13+BU14+BU16</f>
        <v>1318339.0515104698</v>
      </c>
      <c r="BV17" s="147">
        <f>BV13+BV14+BV16</f>
        <v>1379088.7656016129</v>
      </c>
      <c r="BW17" s="147">
        <f>BW13+BW14+BW16</f>
        <v>1436800.9939881987</v>
      </c>
      <c r="BX17" s="147">
        <f>BX13+BX14+BX16</f>
        <v>1491627.6109554553</v>
      </c>
      <c r="BY17" s="147">
        <f>BY13+BY14+BY16</f>
        <v>1543712.8970743492</v>
      </c>
      <c r="BZ17" s="147">
        <f>BZ13+BZ14+BZ16</f>
        <v>1593193.9188872983</v>
      </c>
      <c r="CA17" s="147">
        <f>CA13+CA14+CA16</f>
        <v>1766867.5562762669</v>
      </c>
      <c r="CB17" s="147">
        <f>CB13+CB14+CB16</f>
        <v>1931857.5117957869</v>
      </c>
      <c r="CC17" s="147">
        <f>CC13+CC14+CC16</f>
        <v>2088597.969539331</v>
      </c>
      <c r="CD17" s="147">
        <f>CD13+CD14+CD16</f>
        <v>2237501.4043956981</v>
      </c>
      <c r="CE17" s="147">
        <f>CE13+CE14+CE16</f>
        <v>2378959.6675092466</v>
      </c>
      <c r="CF17" s="147">
        <f>CF13+CF14+CF16</f>
        <v>2513345.0174671174</v>
      </c>
      <c r="CG17" s="147">
        <f>CG13+CG14+CG16</f>
        <v>2641011.0999270948</v>
      </c>
      <c r="CH17" s="147">
        <f>CH13+CH14+CH16</f>
        <v>2762293.8782640733</v>
      </c>
      <c r="CI17" s="147">
        <f>CI13+CI14+CI16</f>
        <v>2877512.5176842026</v>
      </c>
      <c r="CJ17" s="147">
        <f>CJ13+CJ14+CJ16</f>
        <v>2986970.2251333259</v>
      </c>
      <c r="CK17" s="147">
        <f>CK13+CK14+CK16</f>
        <v>3090955.047209993</v>
      </c>
      <c r="CL17" s="147">
        <f>CL13+CL14+CL16</f>
        <v>3189740.6281828266</v>
      </c>
    </row>
    <row r="18" spans="2:90" x14ac:dyDescent="0.4">
      <c r="B18" s="141" t="s">
        <v>62</v>
      </c>
      <c r="D18" t="s">
        <v>268</v>
      </c>
      <c r="E18" s="8" t="str">
        <f>ROW()&amp;" "&amp;D18</f>
        <v>18 SUB-PV</v>
      </c>
      <c r="H18" s="12"/>
      <c r="I18" s="60"/>
      <c r="J18" s="60"/>
      <c r="K18" s="34">
        <f>K17-SUM(K16,K13:K14)</f>
        <v>0</v>
      </c>
      <c r="L18" s="34">
        <f>L17-SUM(L16,L13:L14)</f>
        <v>0</v>
      </c>
      <c r="M18" s="34">
        <f>M17-SUM(M16,M13:M14)</f>
        <v>0</v>
      </c>
      <c r="N18" s="34">
        <f>N17-SUM(N16,N13:N14)</f>
        <v>0</v>
      </c>
      <c r="O18" s="34">
        <f>O17-SUM(O16,O13:O14)</f>
        <v>0</v>
      </c>
      <c r="P18" s="34">
        <f>P17-SUM(P16,P13:P14)</f>
        <v>0</v>
      </c>
      <c r="R18" s="15"/>
      <c r="S18" s="76">
        <f>S17-SUM(S16,S13:S14)</f>
        <v>0</v>
      </c>
      <c r="T18" s="76">
        <f>T17-SUM(T16,T13:T14)</f>
        <v>0</v>
      </c>
      <c r="U18" s="76">
        <f>U17-SUM(U16,U13:U14)</f>
        <v>0</v>
      </c>
      <c r="V18" s="76">
        <f>V17-SUM(V16,V13:V14)</f>
        <v>0</v>
      </c>
      <c r="W18" s="76">
        <f>W17-SUM(W16,W13:W14)</f>
        <v>0</v>
      </c>
      <c r="X18" s="76">
        <f>X17-SUM(X16,X13:X14)</f>
        <v>0</v>
      </c>
      <c r="Y18" s="76">
        <f>Y17-SUM(Y16,Y13:Y14)</f>
        <v>0</v>
      </c>
      <c r="Z18" s="76">
        <f>Z17-SUM(Z16,Z13:Z14)</f>
        <v>0</v>
      </c>
      <c r="AA18" s="76">
        <f>AA17-SUM(AA16,AA13:AA14)</f>
        <v>0</v>
      </c>
      <c r="AB18" s="76">
        <f>AB17-SUM(AB16,AB13:AB14)</f>
        <v>0</v>
      </c>
      <c r="AC18" s="76">
        <f>AC17-SUM(AC16,AC13:AC14)</f>
        <v>0</v>
      </c>
      <c r="AD18" s="76">
        <f>AD17-SUM(AD16,AD13:AD14)</f>
        <v>0</v>
      </c>
      <c r="AE18" s="76">
        <f>AE17-SUM(AE16,AE13:AE14)</f>
        <v>0</v>
      </c>
      <c r="AF18" s="76">
        <f>AF17-SUM(AF16,AF13:AF14)</f>
        <v>0</v>
      </c>
      <c r="AG18" s="76">
        <f>AG17-SUM(AG16,AG13:AG14)</f>
        <v>0</v>
      </c>
      <c r="AH18" s="76">
        <f>AH17-SUM(AH16,AH13:AH14)</f>
        <v>0</v>
      </c>
      <c r="AI18" s="76">
        <f>AI17-SUM(AI16,AI13:AI14)</f>
        <v>0</v>
      </c>
      <c r="AJ18" s="76">
        <f>AJ17-SUM(AJ16,AJ13:AJ14)</f>
        <v>0</v>
      </c>
      <c r="AK18" s="76">
        <f>AK17-SUM(AK16,AK13:AK14)</f>
        <v>0</v>
      </c>
      <c r="AL18" s="76">
        <f>AL17-SUM(AL16,AL13:AL14)</f>
        <v>0</v>
      </c>
      <c r="AM18" s="76">
        <f>AM17-SUM(AM16,AM13:AM14)</f>
        <v>0</v>
      </c>
      <c r="AN18" s="76">
        <f>AN17-SUM(AN16,AN13:AN14)</f>
        <v>0</v>
      </c>
      <c r="AO18" s="76">
        <f>AO17-SUM(AO16,AO13:AO14)</f>
        <v>0</v>
      </c>
      <c r="AP18" s="76">
        <f>AP17-SUM(AP16,AP13:AP14)</f>
        <v>0</v>
      </c>
      <c r="AQ18" s="76">
        <f>AQ17-SUM(AQ16,AQ13:AQ14)</f>
        <v>0</v>
      </c>
      <c r="AR18" s="76">
        <f>AR17-SUM(AR16,AR13:AR14)</f>
        <v>0</v>
      </c>
      <c r="AS18" s="76">
        <f>AS17-SUM(AS16,AS13:AS14)</f>
        <v>0</v>
      </c>
      <c r="AT18" s="76">
        <f>AT17-SUM(AT16,AT13:AT14)</f>
        <v>0</v>
      </c>
      <c r="AU18" s="76">
        <f>AU17-SUM(AU16,AU13:AU14)</f>
        <v>0</v>
      </c>
      <c r="AV18" s="76">
        <f>AV17-SUM(AV16,AV13:AV14)</f>
        <v>0</v>
      </c>
      <c r="AW18" s="76">
        <f>AW17-SUM(AW16,AW13:AW14)</f>
        <v>0</v>
      </c>
      <c r="AX18" s="76">
        <f>AX17-SUM(AX16,AX13:AX14)</f>
        <v>0</v>
      </c>
      <c r="AY18" s="76">
        <f>AY17-SUM(AY16,AY13:AY14)</f>
        <v>0</v>
      </c>
      <c r="AZ18" s="76">
        <f>AZ17-SUM(AZ16,AZ13:AZ14)</f>
        <v>0</v>
      </c>
      <c r="BA18" s="76">
        <f>BA17-SUM(BA16,BA13:BA14)</f>
        <v>0</v>
      </c>
      <c r="BB18" s="76">
        <f>BB17-SUM(BB16,BB13:BB14)</f>
        <v>0</v>
      </c>
      <c r="BC18" s="76">
        <f>BC17-SUM(BC16,BC13:BC14)</f>
        <v>0</v>
      </c>
      <c r="BD18" s="76">
        <f>BD17-SUM(BD16,BD13:BD14)</f>
        <v>0</v>
      </c>
      <c r="BE18" s="76">
        <f>BE17-SUM(BE16,BE13:BE14)</f>
        <v>0</v>
      </c>
      <c r="BF18" s="76">
        <f>BF17-SUM(BF16,BF13:BF14)</f>
        <v>0</v>
      </c>
      <c r="BG18" s="76">
        <f>BG17-SUM(BG16,BG13:BG14)</f>
        <v>0</v>
      </c>
      <c r="BH18" s="76">
        <f>BH17-SUM(BH16,BH13:BH14)</f>
        <v>0</v>
      </c>
      <c r="BI18" s="76">
        <f>BI17-SUM(BI16,BI13:BI14)</f>
        <v>0</v>
      </c>
      <c r="BJ18" s="76">
        <f>BJ17-SUM(BJ16,BJ13:BJ14)</f>
        <v>0</v>
      </c>
      <c r="BK18" s="76">
        <f>BK17-SUM(BK16,BK13:BK14)</f>
        <v>0</v>
      </c>
      <c r="BL18" s="76">
        <f>BL17-SUM(BL16,BL13:BL14)</f>
        <v>0</v>
      </c>
      <c r="BM18" s="76">
        <f>BM17-SUM(BM16,BM13:BM14)</f>
        <v>0</v>
      </c>
      <c r="BN18" s="76">
        <f>BN17-SUM(BN16,BN13:BN14)</f>
        <v>0</v>
      </c>
      <c r="BO18" s="76">
        <f>BO17-SUM(BO16,BO13:BO14)</f>
        <v>0</v>
      </c>
      <c r="BP18" s="76">
        <f>BP17-SUM(BP16,BP13:BP14)</f>
        <v>0</v>
      </c>
      <c r="BQ18" s="76">
        <f>BQ17-SUM(BQ16,BQ13:BQ14)</f>
        <v>0</v>
      </c>
      <c r="BR18" s="76">
        <f>BR17-SUM(BR16,BR13:BR14)</f>
        <v>0</v>
      </c>
      <c r="BS18" s="76">
        <f>BS17-SUM(BS16,BS13:BS14)</f>
        <v>0</v>
      </c>
      <c r="BT18" s="76">
        <f>BT17-SUM(BT16,BT13:BT14)</f>
        <v>0</v>
      </c>
      <c r="BU18" s="76">
        <f>BU17-SUM(BU16,BU13:BU14)</f>
        <v>0</v>
      </c>
      <c r="BV18" s="76">
        <f>BV17-SUM(BV16,BV13:BV14)</f>
        <v>0</v>
      </c>
      <c r="BW18" s="76">
        <f>BW17-SUM(BW16,BW13:BW14)</f>
        <v>0</v>
      </c>
      <c r="BX18" s="76">
        <f>BX17-SUM(BX16,BX13:BX14)</f>
        <v>0</v>
      </c>
      <c r="BY18" s="76">
        <f>BY17-SUM(BY16,BY13:BY14)</f>
        <v>0</v>
      </c>
      <c r="BZ18" s="76">
        <f>BZ17-SUM(BZ16,BZ13:BZ14)</f>
        <v>0</v>
      </c>
      <c r="CA18" s="76">
        <f>CA17-SUM(CA16,CA13:CA14)</f>
        <v>0</v>
      </c>
      <c r="CB18" s="76">
        <f>CB17-SUM(CB16,CB13:CB14)</f>
        <v>0</v>
      </c>
      <c r="CC18" s="76">
        <f>CC17-SUM(CC16,CC13:CC14)</f>
        <v>0</v>
      </c>
      <c r="CD18" s="76">
        <f>CD17-SUM(CD16,CD13:CD14)</f>
        <v>0</v>
      </c>
      <c r="CE18" s="76">
        <f>CE17-SUM(CE16,CE13:CE14)</f>
        <v>0</v>
      </c>
      <c r="CF18" s="76">
        <f>CF17-SUM(CF16,CF13:CF14)</f>
        <v>0</v>
      </c>
      <c r="CG18" s="76">
        <f>CG17-SUM(CG16,CG13:CG14)</f>
        <v>0</v>
      </c>
      <c r="CH18" s="76">
        <f>CH17-SUM(CH16,CH13:CH14)</f>
        <v>0</v>
      </c>
      <c r="CI18" s="76">
        <f>CI17-SUM(CI16,CI13:CI14)</f>
        <v>0</v>
      </c>
      <c r="CJ18" s="76">
        <f>CJ17-SUM(CJ16,CJ13:CJ14)</f>
        <v>0</v>
      </c>
      <c r="CK18" s="76">
        <f>CK17-SUM(CK16,CK13:CK14)</f>
        <v>0</v>
      </c>
      <c r="CL18" s="76">
        <f>CL17-SUM(CL16,CL13:CL14)</f>
        <v>0</v>
      </c>
    </row>
    <row r="19" spans="2:90" x14ac:dyDescent="0.4">
      <c r="B19" s="13"/>
      <c r="D19" t="s">
        <v>268</v>
      </c>
      <c r="E19" s="8" t="str">
        <f>ROW()&amp;" "&amp;D19</f>
        <v>19 SUB-PV</v>
      </c>
      <c r="H19" s="12"/>
      <c r="K19" s="34"/>
      <c r="L19" s="34"/>
      <c r="M19" s="34"/>
      <c r="N19" s="34"/>
      <c r="O19" s="34"/>
      <c r="P19" s="34"/>
      <c r="R19" s="15"/>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row>
    <row r="20" spans="2:90" x14ac:dyDescent="0.4">
      <c r="B20" s="95" t="s">
        <v>1031</v>
      </c>
      <c r="D20" t="s">
        <v>268</v>
      </c>
      <c r="E20" s="8" t="str">
        <f>ROW()&amp;" "&amp;D20</f>
        <v>20 SUB-PV</v>
      </c>
      <c r="H20" s="12"/>
      <c r="I20" s="60"/>
      <c r="J20" s="60"/>
      <c r="K20" s="34"/>
      <c r="L20" s="34"/>
      <c r="M20" s="34"/>
      <c r="N20" s="34"/>
      <c r="O20" s="34"/>
      <c r="P20" s="34"/>
      <c r="R20" s="15"/>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row>
    <row r="21" spans="2:90" x14ac:dyDescent="0.4">
      <c r="B21" s="141" t="s">
        <v>498</v>
      </c>
      <c r="D21" t="s">
        <v>268</v>
      </c>
      <c r="E21" s="8" t="str">
        <f>ROW()&amp;" "&amp;D21</f>
        <v>21 SUB-PV</v>
      </c>
      <c r="G21" t="str">
        <f>E21</f>
        <v>21 SUB-PV</v>
      </c>
      <c r="H21" s="12"/>
      <c r="I21" s="60"/>
      <c r="J21" s="60"/>
      <c r="K21" s="18">
        <v>20</v>
      </c>
      <c r="L21" s="18">
        <v>20</v>
      </c>
      <c r="M21" s="18">
        <v>20</v>
      </c>
      <c r="N21" s="18">
        <v>20</v>
      </c>
      <c r="O21" s="18">
        <v>20</v>
      </c>
      <c r="P21" s="18">
        <v>20</v>
      </c>
      <c r="R21" s="19"/>
      <c r="S21" s="143">
        <f>INDEX($K:$P,ROW(),MATCH(S$3,$K$2:$P$2,0))</f>
        <v>20</v>
      </c>
      <c r="T21" s="143">
        <f>INDEX($K:$P,ROW(),MATCH(T$3,$K$2:$P$2,0))</f>
        <v>20</v>
      </c>
      <c r="U21" s="143">
        <f>INDEX($K:$P,ROW(),MATCH(U$3,$K$2:$P$2,0))</f>
        <v>20</v>
      </c>
      <c r="V21" s="143">
        <f>INDEX($K:$P,ROW(),MATCH(V$3,$K$2:$P$2,0))</f>
        <v>20</v>
      </c>
      <c r="W21" s="143">
        <f>INDEX($K:$P,ROW(),MATCH(W$3,$K$2:$P$2,0))</f>
        <v>20</v>
      </c>
      <c r="X21" s="143">
        <f>INDEX($K:$P,ROW(),MATCH(X$3,$K$2:$P$2,0))</f>
        <v>20</v>
      </c>
      <c r="Y21" s="143">
        <f>INDEX($K:$P,ROW(),MATCH(Y$3,$K$2:$P$2,0))</f>
        <v>20</v>
      </c>
      <c r="Z21" s="143">
        <f>INDEX($K:$P,ROW(),MATCH(Z$3,$K$2:$P$2,0))</f>
        <v>20</v>
      </c>
      <c r="AA21" s="143">
        <f>INDEX($K:$P,ROW(),MATCH(AA$3,$K$2:$P$2,0))</f>
        <v>20</v>
      </c>
      <c r="AB21" s="143">
        <f>INDEX($K:$P,ROW(),MATCH(AB$3,$K$2:$P$2,0))</f>
        <v>20</v>
      </c>
      <c r="AC21" s="143">
        <f>INDEX($K:$P,ROW(),MATCH(AC$3,$K$2:$P$2,0))</f>
        <v>20</v>
      </c>
      <c r="AD21" s="143">
        <f>INDEX($K:$P,ROW(),MATCH(AD$3,$K$2:$P$2,0))</f>
        <v>20</v>
      </c>
      <c r="AE21" s="143">
        <f>INDEX($K:$P,ROW(),MATCH(AE$3,$K$2:$P$2,0))</f>
        <v>20</v>
      </c>
      <c r="AF21" s="143">
        <f>INDEX($K:$P,ROW(),MATCH(AF$3,$K$2:$P$2,0))</f>
        <v>20</v>
      </c>
      <c r="AG21" s="143">
        <f>INDEX($K:$P,ROW(),MATCH(AG$3,$K$2:$P$2,0))</f>
        <v>20</v>
      </c>
      <c r="AH21" s="143">
        <f>INDEX($K:$P,ROW(),MATCH(AH$3,$K$2:$P$2,0))</f>
        <v>20</v>
      </c>
      <c r="AI21" s="143">
        <f>INDEX($K:$P,ROW(),MATCH(AI$3,$K$2:$P$2,0))</f>
        <v>20</v>
      </c>
      <c r="AJ21" s="143">
        <f>INDEX($K:$P,ROW(),MATCH(AJ$3,$K$2:$P$2,0))</f>
        <v>20</v>
      </c>
      <c r="AK21" s="143">
        <f>INDEX($K:$P,ROW(),MATCH(AK$3,$K$2:$P$2,0))</f>
        <v>20</v>
      </c>
      <c r="AL21" s="143">
        <f>INDEX($K:$P,ROW(),MATCH(AL$3,$K$2:$P$2,0))</f>
        <v>20</v>
      </c>
      <c r="AM21" s="143">
        <f>INDEX($K:$P,ROW(),MATCH(AM$3,$K$2:$P$2,0))</f>
        <v>20</v>
      </c>
      <c r="AN21" s="143">
        <f>INDEX($K:$P,ROW(),MATCH(AN$3,$K$2:$P$2,0))</f>
        <v>20</v>
      </c>
      <c r="AO21" s="143">
        <f>INDEX($K:$P,ROW(),MATCH(AO$3,$K$2:$P$2,0))</f>
        <v>20</v>
      </c>
      <c r="AP21" s="143">
        <f>INDEX($K:$P,ROW(),MATCH(AP$3,$K$2:$P$2,0))</f>
        <v>20</v>
      </c>
      <c r="AQ21" s="143">
        <f>INDEX($K:$P,ROW(),MATCH(AQ$3,$K$2:$P$2,0))</f>
        <v>20</v>
      </c>
      <c r="AR21" s="143">
        <f>INDEX($K:$P,ROW(),MATCH(AR$3,$K$2:$P$2,0))</f>
        <v>20</v>
      </c>
      <c r="AS21" s="143">
        <f>INDEX($K:$P,ROW(),MATCH(AS$3,$K$2:$P$2,0))</f>
        <v>20</v>
      </c>
      <c r="AT21" s="143">
        <f>INDEX($K:$P,ROW(),MATCH(AT$3,$K$2:$P$2,0))</f>
        <v>20</v>
      </c>
      <c r="AU21" s="143">
        <f>INDEX($K:$P,ROW(),MATCH(AU$3,$K$2:$P$2,0))</f>
        <v>20</v>
      </c>
      <c r="AV21" s="143">
        <f>INDEX($K:$P,ROW(),MATCH(AV$3,$K$2:$P$2,0))</f>
        <v>20</v>
      </c>
      <c r="AW21" s="143">
        <f>INDEX($K:$P,ROW(),MATCH(AW$3,$K$2:$P$2,0))</f>
        <v>20</v>
      </c>
      <c r="AX21" s="143">
        <f>INDEX($K:$P,ROW(),MATCH(AX$3,$K$2:$P$2,0))</f>
        <v>20</v>
      </c>
      <c r="AY21" s="143">
        <f>INDEX($K:$P,ROW(),MATCH(AY$3,$K$2:$P$2,0))</f>
        <v>20</v>
      </c>
      <c r="AZ21" s="143">
        <f>INDEX($K:$P,ROW(),MATCH(AZ$3,$K$2:$P$2,0))</f>
        <v>20</v>
      </c>
      <c r="BA21" s="143">
        <f>INDEX($K:$P,ROW(),MATCH(BA$3,$K$2:$P$2,0))</f>
        <v>20</v>
      </c>
      <c r="BB21" s="143">
        <f>INDEX($K:$P,ROW(),MATCH(BB$3,$K$2:$P$2,0))</f>
        <v>20</v>
      </c>
      <c r="BC21" s="143">
        <f>INDEX($K:$P,ROW(),MATCH(BC$3,$K$2:$P$2,0))</f>
        <v>20</v>
      </c>
      <c r="BD21" s="143">
        <f>INDEX($K:$P,ROW(),MATCH(BD$3,$K$2:$P$2,0))</f>
        <v>20</v>
      </c>
      <c r="BE21" s="143">
        <f>INDEX($K:$P,ROW(),MATCH(BE$3,$K$2:$P$2,0))</f>
        <v>20</v>
      </c>
      <c r="BF21" s="143">
        <f>INDEX($K:$P,ROW(),MATCH(BF$3,$K$2:$P$2,0))</f>
        <v>20</v>
      </c>
      <c r="BG21" s="143">
        <f>INDEX($K:$P,ROW(),MATCH(BG$3,$K$2:$P$2,0))</f>
        <v>20</v>
      </c>
      <c r="BH21" s="143">
        <f>INDEX($K:$P,ROW(),MATCH(BH$3,$K$2:$P$2,0))</f>
        <v>20</v>
      </c>
      <c r="BI21" s="143">
        <f>INDEX($K:$P,ROW(),MATCH(BI$3,$K$2:$P$2,0))</f>
        <v>20</v>
      </c>
      <c r="BJ21" s="143">
        <f>INDEX($K:$P,ROW(),MATCH(BJ$3,$K$2:$P$2,0))</f>
        <v>20</v>
      </c>
      <c r="BK21" s="143">
        <f>INDEX($K:$P,ROW(),MATCH(BK$3,$K$2:$P$2,0))</f>
        <v>20</v>
      </c>
      <c r="BL21" s="143">
        <f>INDEX($K:$P,ROW(),MATCH(BL$3,$K$2:$P$2,0))</f>
        <v>20</v>
      </c>
      <c r="BM21" s="143">
        <f>INDEX($K:$P,ROW(),MATCH(BM$3,$K$2:$P$2,0))</f>
        <v>20</v>
      </c>
      <c r="BN21" s="143">
        <f>INDEX($K:$P,ROW(),MATCH(BN$3,$K$2:$P$2,0))</f>
        <v>20</v>
      </c>
      <c r="BO21" s="143">
        <f>INDEX($K:$P,ROW(),MATCH(BO$3,$K$2:$P$2,0))</f>
        <v>20</v>
      </c>
      <c r="BP21" s="143">
        <f>INDEX($K:$P,ROW(),MATCH(BP$3,$K$2:$P$2,0))</f>
        <v>20</v>
      </c>
      <c r="BQ21" s="143">
        <f>INDEX($K:$P,ROW(),MATCH(BQ$3,$K$2:$P$2,0))</f>
        <v>20</v>
      </c>
      <c r="BR21" s="143">
        <f>INDEX($K:$P,ROW(),MATCH(BR$3,$K$2:$P$2,0))</f>
        <v>20</v>
      </c>
      <c r="BS21" s="143">
        <f>INDEX($K:$P,ROW(),MATCH(BS$3,$K$2:$P$2,0))</f>
        <v>20</v>
      </c>
      <c r="BT21" s="143">
        <f>INDEX($K:$P,ROW(),MATCH(BT$3,$K$2:$P$2,0))</f>
        <v>20</v>
      </c>
      <c r="BU21" s="143">
        <f>INDEX($K:$P,ROW(),MATCH(BU$3,$K$2:$P$2,0))</f>
        <v>20</v>
      </c>
      <c r="BV21" s="143">
        <f>INDEX($K:$P,ROW(),MATCH(BV$3,$K$2:$P$2,0))</f>
        <v>20</v>
      </c>
      <c r="BW21" s="143">
        <f>INDEX($K:$P,ROW(),MATCH(BW$3,$K$2:$P$2,0))</f>
        <v>20</v>
      </c>
      <c r="BX21" s="143">
        <f>INDEX($K:$P,ROW(),MATCH(BX$3,$K$2:$P$2,0))</f>
        <v>20</v>
      </c>
      <c r="BY21" s="143">
        <f>INDEX($K:$P,ROW(),MATCH(BY$3,$K$2:$P$2,0))</f>
        <v>20</v>
      </c>
      <c r="BZ21" s="143">
        <f>INDEX($K:$P,ROW(),MATCH(BZ$3,$K$2:$P$2,0))</f>
        <v>20</v>
      </c>
      <c r="CA21" s="143">
        <f>INDEX($K:$P,ROW(),MATCH(CA$3,$K$2:$P$2,0))</f>
        <v>20</v>
      </c>
      <c r="CB21" s="143">
        <f>INDEX($K:$P,ROW(),MATCH(CB$3,$K$2:$P$2,0))</f>
        <v>20</v>
      </c>
      <c r="CC21" s="143">
        <f>INDEX($K:$P,ROW(),MATCH(CC$3,$K$2:$P$2,0))</f>
        <v>20</v>
      </c>
      <c r="CD21" s="143">
        <f>INDEX($K:$P,ROW(),MATCH(CD$3,$K$2:$P$2,0))</f>
        <v>20</v>
      </c>
      <c r="CE21" s="143">
        <f>INDEX($K:$P,ROW(),MATCH(CE$3,$K$2:$P$2,0))</f>
        <v>20</v>
      </c>
      <c r="CF21" s="143">
        <f>INDEX($K:$P,ROW(),MATCH(CF$3,$K$2:$P$2,0))</f>
        <v>20</v>
      </c>
      <c r="CG21" s="143">
        <f>INDEX($K:$P,ROW(),MATCH(CG$3,$K$2:$P$2,0))</f>
        <v>20</v>
      </c>
      <c r="CH21" s="143">
        <f>INDEX($K:$P,ROW(),MATCH(CH$3,$K$2:$P$2,0))</f>
        <v>20</v>
      </c>
      <c r="CI21" s="143">
        <f>INDEX($K:$P,ROW(),MATCH(CI$3,$K$2:$P$2,0))</f>
        <v>20</v>
      </c>
      <c r="CJ21" s="143">
        <f>INDEX($K:$P,ROW(),MATCH(CJ$3,$K$2:$P$2,0))</f>
        <v>20</v>
      </c>
      <c r="CK21" s="143">
        <f>INDEX($K:$P,ROW(),MATCH(CK$3,$K$2:$P$2,0))</f>
        <v>20</v>
      </c>
      <c r="CL21" s="143">
        <f>INDEX($K:$P,ROW(),MATCH(CL$3,$K$2:$P$2,0))</f>
        <v>20</v>
      </c>
    </row>
    <row r="22" spans="2:90" x14ac:dyDescent="0.4">
      <c r="B22" s="123" t="s">
        <v>1032</v>
      </c>
      <c r="C22" t="s">
        <v>198</v>
      </c>
      <c r="D22" t="s">
        <v>268</v>
      </c>
      <c r="E22" s="8" t="str">
        <f>ROW()&amp;" "&amp;D22</f>
        <v>22 SUB-PV</v>
      </c>
      <c r="H22" s="27"/>
      <c r="I22" s="78"/>
      <c r="J22" s="78"/>
      <c r="K22" s="63">
        <f>SUMIF($3:$3,K$2,22:22)</f>
        <v>9617235.4131678343</v>
      </c>
      <c r="L22" s="63">
        <f>SUMIF($3:$3,L$2,22:22)</f>
        <v>32280322.252919212</v>
      </c>
      <c r="M22" s="63">
        <f>SUMIF($3:$3,M$2,22:22)</f>
        <v>71610101.926340833</v>
      </c>
      <c r="N22" s="63">
        <f>SUMIF($3:$3,N$2,22:22)</f>
        <v>147029449.2823984</v>
      </c>
      <c r="O22" s="63">
        <f>SUMIF($3:$3,O$2,22:22)</f>
        <v>296117262.75912696</v>
      </c>
      <c r="P22" s="63">
        <f>SUMIF($3:$3,P$2,22:22)</f>
        <v>593346783.37474394</v>
      </c>
      <c r="R22" s="115"/>
      <c r="S22" s="144">
        <f>S21*AVERAGE(S17,S13)</f>
        <v>79166.666666666672</v>
      </c>
      <c r="T22" s="144">
        <f>T21*AVERAGE(T17,T13)</f>
        <v>233541.66666666669</v>
      </c>
      <c r="U22" s="144">
        <f>U21*AVERAGE(U17,U13)</f>
        <v>380197.91666666674</v>
      </c>
      <c r="V22" s="144">
        <f>V21*AVERAGE(V17,V13)</f>
        <v>519521.35416666674</v>
      </c>
      <c r="W22" s="144">
        <f>W21*AVERAGE(W17,W13)</f>
        <v>651878.61979166674</v>
      </c>
      <c r="X22" s="144">
        <f>X21*AVERAGE(X17,X13)</f>
        <v>777618.02213541674</v>
      </c>
      <c r="Y22" s="144">
        <f>Y21*AVERAGE(Y17,Y13)</f>
        <v>897070.45436197915</v>
      </c>
      <c r="Z22" s="144">
        <f>Z21*AVERAGE(Z17,Z13)</f>
        <v>1010550.2649772137</v>
      </c>
      <c r="AA22" s="144">
        <f>AA21*AVERAGE(AA17,AA13)</f>
        <v>1118356.0850616863</v>
      </c>
      <c r="AB22" s="144">
        <f>AB21*AVERAGE(AB17,AB13)</f>
        <v>1220771.6141419352</v>
      </c>
      <c r="AC22" s="144">
        <f>AC21*AVERAGE(AC17,AC13)</f>
        <v>1318066.3667681718</v>
      </c>
      <c r="AD22" s="144">
        <f>AD21*AVERAGE(AD17,AD13)</f>
        <v>1410496.3817630964</v>
      </c>
      <c r="AE22" s="144">
        <f>AE21*AVERAGE(AE17,AE13)</f>
        <v>1577471.5626749417</v>
      </c>
      <c r="AF22" s="144">
        <f>AF21*AVERAGE(AF17,AF13)</f>
        <v>1815264.6512078613</v>
      </c>
      <c r="AG22" s="144">
        <f>AG21*AVERAGE(AG17,AG13)</f>
        <v>2041168.0853141351</v>
      </c>
      <c r="AH22" s="144">
        <f>AH21*AVERAGE(AH17,AH13)</f>
        <v>2255776.3477150952</v>
      </c>
      <c r="AI22" s="144">
        <f>AI21*AVERAGE(AI17,AI13)</f>
        <v>2459654.1969960066</v>
      </c>
      <c r="AJ22" s="144">
        <f>AJ21*AVERAGE(AJ17,AJ13)</f>
        <v>2653338.1538128732</v>
      </c>
      <c r="AK22" s="144">
        <f>AK21*AVERAGE(AK17,AK13)</f>
        <v>2837337.9127888964</v>
      </c>
      <c r="AL22" s="144">
        <f>AL21*AVERAGE(AL17,AL13)</f>
        <v>3012137.6838161182</v>
      </c>
      <c r="AM22" s="144">
        <f>AM21*AVERAGE(AM17,AM13)</f>
        <v>3178197.4662919785</v>
      </c>
      <c r="AN22" s="144">
        <f>AN21*AVERAGE(AN17,AN13)</f>
        <v>3335954.259644046</v>
      </c>
      <c r="AO22" s="144">
        <f>AO21*AVERAGE(AO17,AO13)</f>
        <v>3485823.2133285101</v>
      </c>
      <c r="AP22" s="144">
        <f>AP21*AVERAGE(AP17,AP13)</f>
        <v>3628198.7193287513</v>
      </c>
      <c r="AQ22" s="144">
        <f>AQ21*AVERAGE(AQ17,AQ13)</f>
        <v>3921788.7833623132</v>
      </c>
      <c r="AR22" s="144">
        <f>AR21*AVERAGE(AR17,AR13)</f>
        <v>4359032.6775275311</v>
      </c>
      <c r="AS22" s="144">
        <f>AS21*AVERAGE(AS17,AS13)</f>
        <v>4774414.3769844882</v>
      </c>
      <c r="AT22" s="144">
        <f>AT21*AVERAGE(AT17,AT13)</f>
        <v>5169026.9914685972</v>
      </c>
      <c r="AU22" s="144">
        <f>AU21*AVERAGE(AU17,AU13)</f>
        <v>5543908.9752284996</v>
      </c>
      <c r="AV22" s="144">
        <f>AV21*AVERAGE(AV17,AV13)</f>
        <v>5900046.8598004077</v>
      </c>
      <c r="AW22" s="144">
        <f>AW21*AVERAGE(AW17,AW13)</f>
        <v>6238377.8501437213</v>
      </c>
      <c r="AX22" s="144">
        <f>AX21*AVERAGE(AX17,AX13)</f>
        <v>6559792.2909698673</v>
      </c>
      <c r="AY22" s="144">
        <f>AY21*AVERAGE(AY17,AY13)</f>
        <v>6865136.0097547062</v>
      </c>
      <c r="AZ22" s="144">
        <f>AZ21*AVERAGE(AZ17,AZ13)</f>
        <v>7155212.5426003048</v>
      </c>
      <c r="BA22" s="144">
        <f>BA21*AVERAGE(BA17,BA13)</f>
        <v>7430785.2488036221</v>
      </c>
      <c r="BB22" s="144">
        <f>BB21*AVERAGE(BB17,BB13)</f>
        <v>7692579.3196967728</v>
      </c>
      <c r="BC22" s="144">
        <f>BC21*AVERAGE(BC17,BC13)</f>
        <v>8257950.3537119357</v>
      </c>
      <c r="BD22" s="144">
        <f>BD21*AVERAGE(BD17,BD13)</f>
        <v>9111719.5026930068</v>
      </c>
      <c r="BE22" s="144">
        <f>BE21*AVERAGE(BE17,BE13)</f>
        <v>9922800.1942250226</v>
      </c>
      <c r="BF22" s="144">
        <f>BF21*AVERAGE(BF17,BF13)</f>
        <v>10693326.851180438</v>
      </c>
      <c r="BG22" s="144">
        <f>BG21*AVERAGE(BG17,BG13)</f>
        <v>11425327.175288085</v>
      </c>
      <c r="BH22" s="144">
        <f>BH21*AVERAGE(BH17,BH13)</f>
        <v>12120727.483190345</v>
      </c>
      <c r="BI22" s="144">
        <f>BI21*AVERAGE(BI17,BI13)</f>
        <v>12781357.775697494</v>
      </c>
      <c r="BJ22" s="144">
        <f>BJ21*AVERAGE(BJ17,BJ13)</f>
        <v>13408956.553579286</v>
      </c>
      <c r="BK22" s="144">
        <f>BK21*AVERAGE(BK17,BK13)</f>
        <v>14005175.392566985</v>
      </c>
      <c r="BL22" s="144">
        <f>BL21*AVERAGE(BL17,BL13)</f>
        <v>14571583.289605303</v>
      </c>
      <c r="BM22" s="144">
        <f>BM21*AVERAGE(BM17,BM13)</f>
        <v>15109670.791791704</v>
      </c>
      <c r="BN22" s="144">
        <f>BN21*AVERAGE(BN17,BN13)</f>
        <v>15620853.918868784</v>
      </c>
      <c r="BO22" s="144">
        <f>BO21*AVERAGE(BO17,BO13)</f>
        <v>16739811.222925344</v>
      </c>
      <c r="BP22" s="144">
        <f>BP21*AVERAGE(BP17,BP13)</f>
        <v>18436153.995112412</v>
      </c>
      <c r="BQ22" s="144">
        <f>BQ21*AVERAGE(BQ17,BQ13)</f>
        <v>20047679.628690124</v>
      </c>
      <c r="BR22" s="144">
        <f>BR21*AVERAGE(BR17,BR13)</f>
        <v>21578628.98058895</v>
      </c>
      <c r="BS22" s="144">
        <f>BS21*AVERAGE(BS17,BS13)</f>
        <v>23033030.864892833</v>
      </c>
      <c r="BT22" s="144">
        <f>BT21*AVERAGE(BT17,BT13)</f>
        <v>24414712.654981531</v>
      </c>
      <c r="BU22" s="144">
        <f>BU21*AVERAGE(BU17,BU13)</f>
        <v>25727310.355565779</v>
      </c>
      <c r="BV22" s="144">
        <f>BV21*AVERAGE(BV17,BV13)</f>
        <v>26974278.171120826</v>
      </c>
      <c r="BW22" s="144">
        <f>BW21*AVERAGE(BW17,BW13)</f>
        <v>28158897.595898118</v>
      </c>
      <c r="BX22" s="144">
        <f>BX21*AVERAGE(BX17,BX13)</f>
        <v>29284286.049436539</v>
      </c>
      <c r="BY22" s="144">
        <f>BY21*AVERAGE(BY17,BY13)</f>
        <v>30353405.080298044</v>
      </c>
      <c r="BZ22" s="144">
        <f>BZ21*AVERAGE(BZ17,BZ13)</f>
        <v>31369068.159616478</v>
      </c>
      <c r="CA22" s="144">
        <f>CA21*AVERAGE(CA17,CA13)</f>
        <v>33600614.751635648</v>
      </c>
      <c r="CB22" s="144">
        <f>CB21*AVERAGE(CB17,CB13)</f>
        <v>36987250.680720538</v>
      </c>
      <c r="CC22" s="144">
        <f>CC21*AVERAGE(CC17,CC13)</f>
        <v>40204554.813351177</v>
      </c>
      <c r="CD22" s="144">
        <f>CD21*AVERAGE(CD17,CD13)</f>
        <v>43260993.739350289</v>
      </c>
      <c r="CE22" s="144">
        <f>CE21*AVERAGE(CE17,CE13)</f>
        <v>46164610.719049439</v>
      </c>
      <c r="CF22" s="144">
        <f>CF21*AVERAGE(CF17,CF13)</f>
        <v>48923046.849763632</v>
      </c>
      <c r="CG22" s="144">
        <f>CG21*AVERAGE(CG17,CG13)</f>
        <v>51543561.173942126</v>
      </c>
      <c r="CH22" s="144">
        <f>CH21*AVERAGE(CH17,CH13)</f>
        <v>54033049.781911679</v>
      </c>
      <c r="CI22" s="144">
        <f>CI21*AVERAGE(CI17,CI13)</f>
        <v>56398063.959482759</v>
      </c>
      <c r="CJ22" s="144">
        <f>CJ21*AVERAGE(CJ17,CJ13)</f>
        <v>58644827.428175285</v>
      </c>
      <c r="CK22" s="144">
        <f>CK21*AVERAGE(CK17,CK13)</f>
        <v>60779252.723433189</v>
      </c>
      <c r="CL22" s="144">
        <f>CL21*AVERAGE(CL17,CL13)</f>
        <v>62806956.753928199</v>
      </c>
    </row>
    <row r="23" spans="2:90" x14ac:dyDescent="0.4">
      <c r="B23" s="123"/>
      <c r="D23" t="s">
        <v>268</v>
      </c>
      <c r="E23" s="8" t="str">
        <f>ROW()&amp;" "&amp;D23</f>
        <v>23 SUB-PV</v>
      </c>
      <c r="H23" s="27"/>
      <c r="I23" s="78"/>
      <c r="J23" s="78"/>
      <c r="K23" s="28"/>
      <c r="L23" s="28"/>
      <c r="M23" s="28"/>
      <c r="N23" s="28"/>
      <c r="O23" s="28"/>
      <c r="P23" s="28"/>
      <c r="R23" s="33"/>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c r="BQ23" s="77"/>
      <c r="BR23" s="77"/>
      <c r="BS23" s="77"/>
      <c r="BT23" s="77"/>
      <c r="BU23" s="77"/>
      <c r="BV23" s="77"/>
      <c r="BW23" s="77"/>
      <c r="BX23" s="77"/>
      <c r="BY23" s="77"/>
      <c r="BZ23" s="77"/>
      <c r="CA23" s="77"/>
      <c r="CB23" s="77"/>
      <c r="CC23" s="77"/>
      <c r="CD23" s="77"/>
      <c r="CE23" s="77"/>
      <c r="CF23" s="77"/>
      <c r="CG23" s="77"/>
      <c r="CH23" s="77"/>
      <c r="CI23" s="77"/>
      <c r="CJ23" s="77"/>
      <c r="CK23" s="77"/>
      <c r="CL23" s="77"/>
    </row>
    <row r="24" spans="2:90" x14ac:dyDescent="0.4">
      <c r="B24"/>
      <c r="I24"/>
      <c r="J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row>
    <row r="25" spans="2:90" x14ac:dyDescent="0.4">
      <c r="B25"/>
      <c r="I25"/>
      <c r="J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row>
    <row r="26" spans="2:90" x14ac:dyDescent="0.4">
      <c r="B26"/>
      <c r="I26"/>
      <c r="J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row>
    <row r="27" spans="2:90" x14ac:dyDescent="0.4">
      <c r="B27"/>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row>
    <row r="28" spans="2:90" x14ac:dyDescent="0.4">
      <c r="B28"/>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row>
    <row r="29" spans="2:90" x14ac:dyDescent="0.4">
      <c r="B29"/>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row>
    <row r="30" spans="2:90" x14ac:dyDescent="0.4">
      <c r="B30"/>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row>
    <row r="31" spans="2:90" x14ac:dyDescent="0.4">
      <c r="B31"/>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row>
    <row r="32" spans="2:90" x14ac:dyDescent="0.4">
      <c r="B32"/>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row>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ht="12.9" customHeigh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90" x14ac:dyDescent="0.4">
      <c r="B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1:90" x14ac:dyDescent="0.4">
      <c r="B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1:90" x14ac:dyDescent="0.4">
      <c r="B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1:90" x14ac:dyDescent="0.4">
      <c r="B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1:90" x14ac:dyDescent="0.4">
      <c r="B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1:90" x14ac:dyDescent="0.4">
      <c r="B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1:90" x14ac:dyDescent="0.4">
      <c r="B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1:90" x14ac:dyDescent="0.4">
      <c r="B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1:90" x14ac:dyDescent="0.4">
      <c r="B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1:90" x14ac:dyDescent="0.4">
      <c r="B218"/>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1:90" x14ac:dyDescent="0.4">
      <c r="B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1:90" x14ac:dyDescent="0.4">
      <c r="B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1:90" x14ac:dyDescent="0.4">
      <c r="B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1:90" x14ac:dyDescent="0.4">
      <c r="B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1:90" s="27" customFormat="1" x14ac:dyDescent="0.4">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1:90" x14ac:dyDescent="0.4">
      <c r="B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outlineLevel="2" x14ac:dyDescent="0.4"/>
    <row r="439" customFormat="1" outlineLevel="2" x14ac:dyDescent="0.4"/>
    <row r="440" customFormat="1" outlineLevel="2" x14ac:dyDescent="0.4"/>
    <row r="441" customFormat="1" outlineLevel="2" x14ac:dyDescent="0.4"/>
    <row r="442" customFormat="1" outlineLevel="2"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outlineLevel="2" x14ac:dyDescent="0.4"/>
    <row r="490" customFormat="1" outlineLevel="2" x14ac:dyDescent="0.4"/>
    <row r="491" customFormat="1" outlineLevel="2" x14ac:dyDescent="0.4"/>
    <row r="492" customFormat="1" outlineLevel="2" x14ac:dyDescent="0.4"/>
    <row r="493" customFormat="1" outlineLevel="2"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collapsed="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spans="2:90" x14ac:dyDescent="0.4">
      <c r="B609"/>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row>
    <row r="610" spans="2:90" x14ac:dyDescent="0.4">
      <c r="B610"/>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row>
    <row r="611" spans="2:90" x14ac:dyDescent="0.4">
      <c r="B611"/>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row>
    <row r="612" spans="2:90" s="3" customFormat="1" x14ac:dyDescent="0.4">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row>
    <row r="613" spans="2:90" x14ac:dyDescent="0.4">
      <c r="B613"/>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row>
    <row r="614" spans="2:90" ht="13.75" customHeight="1" x14ac:dyDescent="0.4">
      <c r="B61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row>
    <row r="615" spans="2:90" x14ac:dyDescent="0.4">
      <c r="B615"/>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row>
    <row r="616" spans="2:90" x14ac:dyDescent="0.4">
      <c r="B616"/>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row>
    <row r="617" spans="2:90" x14ac:dyDescent="0.4">
      <c r="B617"/>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row>
    <row r="618" spans="2:90" x14ac:dyDescent="0.4">
      <c r="B618"/>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row>
    <row r="619" spans="2:90" x14ac:dyDescent="0.4">
      <c r="B619"/>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row>
    <row r="620" spans="2:90" x14ac:dyDescent="0.4">
      <c r="B620"/>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row>
    <row r="621" spans="2:90" x14ac:dyDescent="0.4">
      <c r="B621"/>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row>
    <row r="622" spans="2:90" x14ac:dyDescent="0.4">
      <c r="B622"/>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row>
    <row r="623" spans="2:90" collapsed="1" x14ac:dyDescent="0.4">
      <c r="B623"/>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row>
    <row r="624" spans="2:90" x14ac:dyDescent="0.4">
      <c r="B62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row>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spans="2:90" x14ac:dyDescent="0.4">
      <c r="B641"/>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row>
    <row r="642" spans="2:90" x14ac:dyDescent="0.4">
      <c r="B642"/>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row>
    <row r="643" spans="2:90" x14ac:dyDescent="0.4">
      <c r="B643"/>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row>
    <row r="644" spans="2:90" x14ac:dyDescent="0.4">
      <c r="B64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row>
    <row r="645" spans="2:90" x14ac:dyDescent="0.4">
      <c r="B64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row>
    <row r="646" spans="2:90" x14ac:dyDescent="0.4">
      <c r="B646"/>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row>
    <row r="647" spans="2:90" x14ac:dyDescent="0.4">
      <c r="B647"/>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row>
    <row r="648" spans="2:90" s="3" customFormat="1" x14ac:dyDescent="0.4">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row>
    <row r="649" spans="2:90" x14ac:dyDescent="0.4">
      <c r="B649"/>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row>
    <row r="650" spans="2:90" x14ac:dyDescent="0.4">
      <c r="B650"/>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row>
    <row r="651" spans="2:90" x14ac:dyDescent="0.4">
      <c r="B651"/>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row>
    <row r="652" spans="2:90" x14ac:dyDescent="0.4">
      <c r="B652"/>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row>
    <row r="653" spans="2:90" x14ac:dyDescent="0.4">
      <c r="B653"/>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row>
    <row r="654" spans="2:90" x14ac:dyDescent="0.4">
      <c r="B65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row>
    <row r="655" spans="2:90" x14ac:dyDescent="0.4">
      <c r="B65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row>
    <row r="656" spans="2:90" x14ac:dyDescent="0.4">
      <c r="B656"/>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row>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collapsed="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spans="2:90" x14ac:dyDescent="0.4">
      <c r="B1057"/>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row>
    <row r="1058" spans="2:90" x14ac:dyDescent="0.4">
      <c r="B1058"/>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row>
    <row r="1059" spans="2:90" s="27" customFormat="1" x14ac:dyDescent="0.4">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row>
    <row r="1060" spans="2:90" x14ac:dyDescent="0.4">
      <c r="B1060"/>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row>
    <row r="1061" spans="2:90" x14ac:dyDescent="0.4">
      <c r="B1061"/>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row>
    <row r="1062" spans="2:90" x14ac:dyDescent="0.4">
      <c r="B1062"/>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row>
    <row r="1063" spans="2:90" x14ac:dyDescent="0.4">
      <c r="B1063"/>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row>
    <row r="1064" spans="2:90" x14ac:dyDescent="0.4">
      <c r="B106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row>
    <row r="1065" spans="2:90" x14ac:dyDescent="0.4">
      <c r="B1065"/>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row>
    <row r="1066" spans="2:90" x14ac:dyDescent="0.4">
      <c r="B1066"/>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row>
    <row r="1067" spans="2:90" x14ac:dyDescent="0.4">
      <c r="B1067"/>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row>
    <row r="1068" spans="2:90" x14ac:dyDescent="0.4">
      <c r="B1068"/>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row>
    <row r="1069" spans="2:90" x14ac:dyDescent="0.4">
      <c r="B1069"/>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row>
    <row r="1070" spans="2:90" x14ac:dyDescent="0.4">
      <c r="B1070"/>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row>
    <row r="1071" spans="2:90" x14ac:dyDescent="0.4">
      <c r="B1071"/>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row>
    <row r="1072" spans="2:90" x14ac:dyDescent="0.4">
      <c r="B1072"/>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row>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spans="2:90" x14ac:dyDescent="0.4">
      <c r="B2001"/>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2:90" x14ac:dyDescent="0.4">
      <c r="B2002"/>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2:90" x14ac:dyDescent="0.4">
      <c r="B2003"/>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2:90" x14ac:dyDescent="0.4">
      <c r="B20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2:90" x14ac:dyDescent="0.4">
      <c r="B2005"/>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2:90" x14ac:dyDescent="0.4">
      <c r="B2006"/>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2:90" x14ac:dyDescent="0.4">
      <c r="B2007"/>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2:90" x14ac:dyDescent="0.4">
      <c r="B2008"/>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2:90" x14ac:dyDescent="0.4">
      <c r="B2009"/>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2:90" s="27" customFormat="1" x14ac:dyDescent="0.4">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2:90" x14ac:dyDescent="0.4">
      <c r="B2011"/>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2:90" x14ac:dyDescent="0.4">
      <c r="B2012"/>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2:90" x14ac:dyDescent="0.4">
      <c r="B2013"/>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2:90" x14ac:dyDescent="0.4">
      <c r="B201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2:90" x14ac:dyDescent="0.4">
      <c r="B2015"/>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2:90" x14ac:dyDescent="0.4">
      <c r="B2016"/>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ht="16.5" customHeight="1" x14ac:dyDescent="0.4"/>
    <row r="2093" customFormat="1" ht="16.5" customHeight="1" x14ac:dyDescent="0.4"/>
    <row r="2094" customFormat="1" ht="16.5" customHeigh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spans="2:90" x14ac:dyDescent="0.4">
      <c r="B2353"/>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row>
    <row r="2354" spans="2:90" x14ac:dyDescent="0.4">
      <c r="B235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row>
    <row r="2355" spans="2:90" x14ac:dyDescent="0.4">
      <c r="B2355"/>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row>
    <row r="2356" spans="2:90" x14ac:dyDescent="0.4">
      <c r="B2356"/>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row>
    <row r="2357" spans="2:90" x14ac:dyDescent="0.4">
      <c r="B2357"/>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row>
    <row r="2358" spans="2:90" x14ac:dyDescent="0.4">
      <c r="B2358"/>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row>
    <row r="2360" spans="2:90" x14ac:dyDescent="0.4">
      <c r="B2360"/>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row>
    <row r="2361" spans="2:90" x14ac:dyDescent="0.4">
      <c r="B2361"/>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row>
    <row r="2362" spans="2:90" x14ac:dyDescent="0.4">
      <c r="B2362"/>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row>
    <row r="2363" spans="2:90" x14ac:dyDescent="0.4">
      <c r="B2363"/>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row>
    <row r="2364" spans="2:90" s="160" customFormat="1" x14ac:dyDescent="0.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row>
    <row r="2365" spans="2:90" x14ac:dyDescent="0.4">
      <c r="B2365"/>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row>
    <row r="2366" spans="2:90" x14ac:dyDescent="0.4">
      <c r="B2366"/>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row>
    <row r="2367" spans="2:90" x14ac:dyDescent="0.4">
      <c r="B2367"/>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row>
    <row r="2368" spans="2:90" x14ac:dyDescent="0.4">
      <c r="B2368"/>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row>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ht="1.5" customHeigh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x14ac:dyDescent="0.4"/>
    <row r="3163" customFormat="1" x14ac:dyDescent="0.4"/>
    <row r="3164" customFormat="1" x14ac:dyDescent="0.4"/>
    <row r="3165" customFormat="1" x14ac:dyDescent="0.4"/>
    <row r="3166" customFormat="1" x14ac:dyDescent="0.4"/>
    <row r="3167" customFormat="1" x14ac:dyDescent="0.4"/>
    <row r="3168" customFormat="1" x14ac:dyDescent="0.4"/>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spans="2:90" x14ac:dyDescent="0.4">
      <c r="B3185"/>
      <c r="I3185"/>
      <c r="J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row>
    <row r="3186" spans="2:90" x14ac:dyDescent="0.4">
      <c r="B3186"/>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c r="I3187"/>
      <c r="J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row>
    <row r="3188" spans="2:90" s="27" customFormat="1" x14ac:dyDescent="0.4">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row>
    <row r="3189" spans="2:90" s="27" customFormat="1" x14ac:dyDescent="0.4">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row>
    <row r="3190" spans="2:90" x14ac:dyDescent="0.4">
      <c r="B3190"/>
      <c r="I3190"/>
      <c r="J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row>
    <row r="3191" spans="2:90" x14ac:dyDescent="0.4">
      <c r="B3191"/>
      <c r="I3191"/>
      <c r="J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row>
    <row r="3192" spans="2:90" x14ac:dyDescent="0.4">
      <c r="B3192"/>
      <c r="I3192"/>
      <c r="J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row>
    <row r="3193" spans="2:90" x14ac:dyDescent="0.4">
      <c r="B3193"/>
      <c r="I3193"/>
      <c r="J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c r="I3194"/>
      <c r="J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row>
    <row r="3195" spans="2:90" x14ac:dyDescent="0.4">
      <c r="B3195"/>
      <c r="I3195"/>
      <c r="J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row>
    <row r="3196" spans="2:90" x14ac:dyDescent="0.4">
      <c r="B3196"/>
      <c r="I3196"/>
      <c r="J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row>
    <row r="3197" spans="2:90" x14ac:dyDescent="0.4">
      <c r="B3197"/>
      <c r="I3197"/>
      <c r="J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row>
    <row r="3198" spans="2:90" x14ac:dyDescent="0.4">
      <c r="B3198"/>
      <c r="I3198"/>
      <c r="J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row>
    <row r="3199" spans="2:90" x14ac:dyDescent="0.4">
      <c r="B3199"/>
      <c r="I3199"/>
      <c r="J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row>
    <row r="3200" spans="2:90" x14ac:dyDescent="0.4">
      <c r="B3200"/>
      <c r="I3200"/>
      <c r="J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row>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sheetData>
  <conditionalFormatting sqref="B1:XFD1">
    <cfRule type="cellIs" dxfId="16"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9AE3574-EC38-4544-9767-B564D0E4CEBE}">
          <x14:formula1>
            <xm:f>'Data validation'!$A:$A</xm:f>
          </x14:formula1>
          <xm:sqref>C3214:C1048576 C2:C4 C8:C23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7889-9435-49FF-B678-6BD792FD064D}">
  <sheetPr codeName="Sheet10">
    <tabColor theme="4"/>
  </sheetPr>
  <dimension ref="A1:CL3215"/>
  <sheetViews>
    <sheetView showGridLines="0" zoomScale="54" zoomScaleNormal="54" workbookViewId="0">
      <pane xSplit="7" ySplit="9" topLeftCell="H10" activePane="bottomRight" state="frozen"/>
      <selection pane="topRight" activeCell="H1" sqref="H1"/>
      <selection pane="bottomLeft" activeCell="A8" sqref="A8"/>
      <selection pane="bottomRight" activeCell="C1" sqref="C1:C1048576"/>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9.2304687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v>0</v>
      </c>
      <c r="I2"/>
      <c r="J2">
        <f>'IS BS CF'!J2</f>
        <v>2023</v>
      </c>
      <c r="K2">
        <f>'IS BS CF'!K2</f>
        <v>2024</v>
      </c>
      <c r="L2">
        <f>'IS BS CF'!L2</f>
        <v>2025</v>
      </c>
      <c r="M2">
        <f>'IS BS CF'!M2</f>
        <v>2026</v>
      </c>
      <c r="N2">
        <f>'IS BS CF'!N2</f>
        <v>2027</v>
      </c>
      <c r="O2">
        <f>'IS BS CF'!O2</f>
        <v>2028</v>
      </c>
      <c r="P2">
        <f>'IS BS CF'!P2</f>
        <v>2029</v>
      </c>
      <c r="R2" s="329">
        <f>'IS BS CF'!R2</f>
        <v>45291</v>
      </c>
      <c r="S2" s="329">
        <f>'IS BS CF'!S2</f>
        <v>45322</v>
      </c>
      <c r="T2" s="329">
        <f>'IS BS CF'!T2</f>
        <v>45351</v>
      </c>
      <c r="U2" s="329">
        <f>'IS BS CF'!U2</f>
        <v>45382</v>
      </c>
      <c r="V2" s="329">
        <f>'IS BS CF'!V2</f>
        <v>45412</v>
      </c>
      <c r="W2" s="329">
        <f>'IS BS CF'!W2</f>
        <v>45443</v>
      </c>
      <c r="X2" s="329">
        <f>'IS BS CF'!X2</f>
        <v>45473</v>
      </c>
      <c r="Y2" s="329">
        <f>'IS BS CF'!Y2</f>
        <v>45504</v>
      </c>
      <c r="Z2" s="329">
        <f>'IS BS CF'!Z2</f>
        <v>45535</v>
      </c>
      <c r="AA2" s="329">
        <f>'IS BS CF'!AA2</f>
        <v>45565</v>
      </c>
      <c r="AB2" s="329">
        <f>'IS BS CF'!AB2</f>
        <v>45596</v>
      </c>
      <c r="AC2" s="329">
        <f>'IS BS CF'!AC2</f>
        <v>45626</v>
      </c>
      <c r="AD2" s="329">
        <f>'IS BS CF'!AD2</f>
        <v>45657</v>
      </c>
      <c r="AE2" s="329">
        <f>'IS BS CF'!AE2</f>
        <v>45688</v>
      </c>
      <c r="AF2" s="329">
        <f>'IS BS CF'!AF2</f>
        <v>45716</v>
      </c>
      <c r="AG2" s="329">
        <f>'IS BS CF'!AG2</f>
        <v>45747</v>
      </c>
      <c r="AH2" s="329">
        <f>'IS BS CF'!AH2</f>
        <v>45777</v>
      </c>
      <c r="AI2" s="329">
        <f>'IS BS CF'!AI2</f>
        <v>45808</v>
      </c>
      <c r="AJ2" s="329">
        <f>'IS BS CF'!AJ2</f>
        <v>45838</v>
      </c>
      <c r="AK2" s="329">
        <f>'IS BS CF'!AK2</f>
        <v>45869</v>
      </c>
      <c r="AL2" s="329">
        <f>'IS BS CF'!AL2</f>
        <v>45900</v>
      </c>
      <c r="AM2" s="329">
        <f>'IS BS CF'!AM2</f>
        <v>45930</v>
      </c>
      <c r="AN2" s="329">
        <f>'IS BS CF'!AN2</f>
        <v>45961</v>
      </c>
      <c r="AO2" s="329">
        <f>'IS BS CF'!AO2</f>
        <v>45991</v>
      </c>
      <c r="AP2" s="329">
        <f>'IS BS CF'!AP2</f>
        <v>46022</v>
      </c>
      <c r="AQ2" s="329">
        <f>'IS BS CF'!AQ2</f>
        <v>46053</v>
      </c>
      <c r="AR2" s="329">
        <f>'IS BS CF'!AR2</f>
        <v>46081</v>
      </c>
      <c r="AS2" s="329">
        <f>'IS BS CF'!AS2</f>
        <v>46112</v>
      </c>
      <c r="AT2" s="329">
        <f>'IS BS CF'!AT2</f>
        <v>46142</v>
      </c>
      <c r="AU2" s="329">
        <f>'IS BS CF'!AU2</f>
        <v>46173</v>
      </c>
      <c r="AV2" s="329">
        <f>'IS BS CF'!AV2</f>
        <v>46203</v>
      </c>
      <c r="AW2" s="329">
        <f>'IS BS CF'!AW2</f>
        <v>46234</v>
      </c>
      <c r="AX2" s="329">
        <f>'IS BS CF'!AX2</f>
        <v>46265</v>
      </c>
      <c r="AY2" s="329">
        <f>'IS BS CF'!AY2</f>
        <v>46295</v>
      </c>
      <c r="AZ2" s="329">
        <f>'IS BS CF'!AZ2</f>
        <v>46326</v>
      </c>
      <c r="BA2" s="329">
        <f>'IS BS CF'!BA2</f>
        <v>46356</v>
      </c>
      <c r="BB2" s="329">
        <f>'IS BS CF'!BB2</f>
        <v>46387</v>
      </c>
      <c r="BC2" s="329">
        <f>'IS BS CF'!BC2</f>
        <v>46418</v>
      </c>
      <c r="BD2" s="329">
        <f>'IS BS CF'!BD2</f>
        <v>46446</v>
      </c>
      <c r="BE2" s="329">
        <f>'IS BS CF'!BE2</f>
        <v>46477</v>
      </c>
      <c r="BF2" s="329">
        <f>'IS BS CF'!BF2</f>
        <v>46507</v>
      </c>
      <c r="BG2" s="329">
        <f>'IS BS CF'!BG2</f>
        <v>46538</v>
      </c>
      <c r="BH2" s="329">
        <f>'IS BS CF'!BH2</f>
        <v>46568</v>
      </c>
      <c r="BI2" s="329">
        <f>'IS BS CF'!BI2</f>
        <v>46599</v>
      </c>
      <c r="BJ2" s="329">
        <f>'IS BS CF'!BJ2</f>
        <v>46630</v>
      </c>
      <c r="BK2" s="329">
        <f>'IS BS CF'!BK2</f>
        <v>46660</v>
      </c>
      <c r="BL2" s="329">
        <f>'IS BS CF'!BL2</f>
        <v>46691</v>
      </c>
      <c r="BM2" s="329">
        <f>'IS BS CF'!BM2</f>
        <v>46721</v>
      </c>
      <c r="BN2" s="329">
        <f>'IS BS CF'!BN2</f>
        <v>46752</v>
      </c>
      <c r="BO2" s="329">
        <f>'IS BS CF'!BO2</f>
        <v>46783</v>
      </c>
      <c r="BP2" s="329">
        <f>'IS BS CF'!BP2</f>
        <v>46812</v>
      </c>
      <c r="BQ2" s="329">
        <f>'IS BS CF'!BQ2</f>
        <v>46843</v>
      </c>
      <c r="BR2" s="329">
        <f>'IS BS CF'!BR2</f>
        <v>46873</v>
      </c>
      <c r="BS2" s="329">
        <f>'IS BS CF'!BS2</f>
        <v>46904</v>
      </c>
      <c r="BT2" s="329">
        <f>'IS BS CF'!BT2</f>
        <v>46934</v>
      </c>
      <c r="BU2" s="329">
        <f>'IS BS CF'!BU2</f>
        <v>46965</v>
      </c>
      <c r="BV2" s="329">
        <f>'IS BS CF'!BV2</f>
        <v>46996</v>
      </c>
      <c r="BW2" s="329">
        <f>'IS BS CF'!BW2</f>
        <v>47026</v>
      </c>
      <c r="BX2" s="329">
        <f>'IS BS CF'!BX2</f>
        <v>47057</v>
      </c>
      <c r="BY2" s="329">
        <f>'IS BS CF'!BY2</f>
        <v>47087</v>
      </c>
      <c r="BZ2" s="329">
        <f>'IS BS CF'!BZ2</f>
        <v>47118</v>
      </c>
      <c r="CA2" s="329">
        <f>'IS BS CF'!CA2</f>
        <v>47149</v>
      </c>
      <c r="CB2" s="329">
        <f>'IS BS CF'!CB2</f>
        <v>47177</v>
      </c>
      <c r="CC2" s="329">
        <f>'IS BS CF'!CC2</f>
        <v>47208</v>
      </c>
      <c r="CD2" s="329">
        <f>'IS BS CF'!CD2</f>
        <v>47238</v>
      </c>
      <c r="CE2" s="329">
        <f>'IS BS CF'!CE2</f>
        <v>47269</v>
      </c>
      <c r="CF2" s="329">
        <f>'IS BS CF'!CF2</f>
        <v>47299</v>
      </c>
      <c r="CG2" s="329">
        <f>'IS BS CF'!CG2</f>
        <v>47330</v>
      </c>
      <c r="CH2" s="329">
        <f>'IS BS CF'!CH2</f>
        <v>47361</v>
      </c>
      <c r="CI2" s="329">
        <f>'IS BS CF'!CI2</f>
        <v>47391</v>
      </c>
      <c r="CJ2" s="329">
        <f>'IS BS CF'!CJ2</f>
        <v>47422</v>
      </c>
      <c r="CK2" s="329">
        <f>'IS BS CF'!CK2</f>
        <v>47452</v>
      </c>
      <c r="CL2" s="329">
        <f>'IS BS CF'!CL2</f>
        <v>47483</v>
      </c>
    </row>
    <row r="3" spans="2:90" outlineLevel="1" x14ac:dyDescent="0.4">
      <c r="B3" s="12" t="s">
        <v>60</v>
      </c>
      <c r="I3"/>
      <c r="J3"/>
      <c r="R3" s="449">
        <f>'IS BS CF'!R3</f>
        <v>2023</v>
      </c>
      <c r="S3" s="449">
        <f>'IS BS CF'!S3</f>
        <v>2024</v>
      </c>
      <c r="T3" s="449">
        <f>'IS BS CF'!T3</f>
        <v>2024</v>
      </c>
      <c r="U3" s="449">
        <f>'IS BS CF'!U3</f>
        <v>2024</v>
      </c>
      <c r="V3" s="449">
        <f>'IS BS CF'!V3</f>
        <v>2024</v>
      </c>
      <c r="W3" s="449">
        <f>'IS BS CF'!W3</f>
        <v>2024</v>
      </c>
      <c r="X3" s="449">
        <f>'IS BS CF'!X3</f>
        <v>2024</v>
      </c>
      <c r="Y3" s="449">
        <f>'IS BS CF'!Y3</f>
        <v>2024</v>
      </c>
      <c r="Z3" s="449">
        <f>'IS BS CF'!Z3</f>
        <v>2024</v>
      </c>
      <c r="AA3" s="449">
        <f>'IS BS CF'!AA3</f>
        <v>2024</v>
      </c>
      <c r="AB3" s="449">
        <f>'IS BS CF'!AB3</f>
        <v>2024</v>
      </c>
      <c r="AC3" s="449">
        <f>'IS BS CF'!AC3</f>
        <v>2024</v>
      </c>
      <c r="AD3" s="449">
        <f>'IS BS CF'!AD3</f>
        <v>2024</v>
      </c>
      <c r="AE3" s="449">
        <f>'IS BS CF'!AE3</f>
        <v>2025</v>
      </c>
      <c r="AF3" s="449">
        <f>'IS BS CF'!AF3</f>
        <v>2025</v>
      </c>
      <c r="AG3" s="449">
        <f>'IS BS CF'!AG3</f>
        <v>2025</v>
      </c>
      <c r="AH3" s="449">
        <f>'IS BS CF'!AH3</f>
        <v>2025</v>
      </c>
      <c r="AI3" s="449">
        <f>'IS BS CF'!AI3</f>
        <v>2025</v>
      </c>
      <c r="AJ3" s="449">
        <f>'IS BS CF'!AJ3</f>
        <v>2025</v>
      </c>
      <c r="AK3" s="449">
        <f>'IS BS CF'!AK3</f>
        <v>2025</v>
      </c>
      <c r="AL3" s="449">
        <f>'IS BS CF'!AL3</f>
        <v>2025</v>
      </c>
      <c r="AM3" s="449">
        <f>'IS BS CF'!AM3</f>
        <v>2025</v>
      </c>
      <c r="AN3" s="449">
        <f>'IS BS CF'!AN3</f>
        <v>2025</v>
      </c>
      <c r="AO3" s="449">
        <f>'IS BS CF'!AO3</f>
        <v>2025</v>
      </c>
      <c r="AP3" s="449">
        <f>'IS BS CF'!AP3</f>
        <v>2025</v>
      </c>
      <c r="AQ3" s="449">
        <f>'IS BS CF'!AQ3</f>
        <v>2026</v>
      </c>
      <c r="AR3" s="449">
        <f>'IS BS CF'!AR3</f>
        <v>2026</v>
      </c>
      <c r="AS3" s="449">
        <f>'IS BS CF'!AS3</f>
        <v>2026</v>
      </c>
      <c r="AT3" s="449">
        <f>'IS BS CF'!AT3</f>
        <v>2026</v>
      </c>
      <c r="AU3" s="449">
        <f>'IS BS CF'!AU3</f>
        <v>2026</v>
      </c>
      <c r="AV3" s="449">
        <f>'IS BS CF'!AV3</f>
        <v>2026</v>
      </c>
      <c r="AW3" s="449">
        <f>'IS BS CF'!AW3</f>
        <v>2026</v>
      </c>
      <c r="AX3" s="449">
        <f>'IS BS CF'!AX3</f>
        <v>2026</v>
      </c>
      <c r="AY3" s="449">
        <f>'IS BS CF'!AY3</f>
        <v>2026</v>
      </c>
      <c r="AZ3" s="449">
        <f>'IS BS CF'!AZ3</f>
        <v>2026</v>
      </c>
      <c r="BA3" s="449">
        <f>'IS BS CF'!BA3</f>
        <v>2026</v>
      </c>
      <c r="BB3" s="449">
        <f>'IS BS CF'!BB3</f>
        <v>2026</v>
      </c>
      <c r="BC3" s="449">
        <f>'IS BS CF'!BC3</f>
        <v>2027</v>
      </c>
      <c r="BD3" s="449">
        <f>'IS BS CF'!BD3</f>
        <v>2027</v>
      </c>
      <c r="BE3" s="449">
        <f>'IS BS CF'!BE3</f>
        <v>2027</v>
      </c>
      <c r="BF3" s="449">
        <f>'IS BS CF'!BF3</f>
        <v>2027</v>
      </c>
      <c r="BG3" s="449">
        <f>'IS BS CF'!BG3</f>
        <v>2027</v>
      </c>
      <c r="BH3" s="449">
        <f>'IS BS CF'!BH3</f>
        <v>2027</v>
      </c>
      <c r="BI3" s="449">
        <f>'IS BS CF'!BI3</f>
        <v>2027</v>
      </c>
      <c r="BJ3" s="449">
        <f>'IS BS CF'!BJ3</f>
        <v>2027</v>
      </c>
      <c r="BK3" s="449">
        <f>'IS BS CF'!BK3</f>
        <v>2027</v>
      </c>
      <c r="BL3" s="449">
        <f>'IS BS CF'!BL3</f>
        <v>2027</v>
      </c>
      <c r="BM3" s="449">
        <f>'IS BS CF'!BM3</f>
        <v>2027</v>
      </c>
      <c r="BN3" s="449">
        <f>'IS BS CF'!BN3</f>
        <v>2027</v>
      </c>
      <c r="BO3" s="449">
        <f>'IS BS CF'!BO3</f>
        <v>2028</v>
      </c>
      <c r="BP3" s="449">
        <f>'IS BS CF'!BP3</f>
        <v>2028</v>
      </c>
      <c r="BQ3" s="449">
        <f>'IS BS CF'!BQ3</f>
        <v>2028</v>
      </c>
      <c r="BR3" s="449">
        <f>'IS BS CF'!BR3</f>
        <v>2028</v>
      </c>
      <c r="BS3" s="449">
        <f>'IS BS CF'!BS3</f>
        <v>2028</v>
      </c>
      <c r="BT3" s="449">
        <f>'IS BS CF'!BT3</f>
        <v>2028</v>
      </c>
      <c r="BU3" s="449">
        <f>'IS BS CF'!BU3</f>
        <v>2028</v>
      </c>
      <c r="BV3" s="449">
        <f>'IS BS CF'!BV3</f>
        <v>2028</v>
      </c>
      <c r="BW3" s="449">
        <f>'IS BS CF'!BW3</f>
        <v>2028</v>
      </c>
      <c r="BX3" s="449">
        <f>'IS BS CF'!BX3</f>
        <v>2028</v>
      </c>
      <c r="BY3" s="449">
        <f>'IS BS CF'!BY3</f>
        <v>2028</v>
      </c>
      <c r="BZ3" s="449">
        <f>'IS BS CF'!BZ3</f>
        <v>2028</v>
      </c>
      <c r="CA3" s="449">
        <f>'IS BS CF'!CA3</f>
        <v>2029</v>
      </c>
      <c r="CB3" s="449">
        <f>'IS BS CF'!CB3</f>
        <v>2029</v>
      </c>
      <c r="CC3" s="449">
        <f>'IS BS CF'!CC3</f>
        <v>2029</v>
      </c>
      <c r="CD3" s="449">
        <f>'IS BS CF'!CD3</f>
        <v>2029</v>
      </c>
      <c r="CE3" s="449">
        <f>'IS BS CF'!CE3</f>
        <v>2029</v>
      </c>
      <c r="CF3" s="449">
        <f>'IS BS CF'!CF3</f>
        <v>2029</v>
      </c>
      <c r="CG3" s="449">
        <f>'IS BS CF'!CG3</f>
        <v>2029</v>
      </c>
      <c r="CH3" s="449">
        <f>'IS BS CF'!CH3</f>
        <v>2029</v>
      </c>
      <c r="CI3" s="449">
        <f>'IS BS CF'!CI3</f>
        <v>2029</v>
      </c>
      <c r="CJ3" s="449">
        <f>'IS BS CF'!CJ3</f>
        <v>2029</v>
      </c>
      <c r="CK3" s="449">
        <f>'IS BS CF'!CK3</f>
        <v>2029</v>
      </c>
      <c r="CL3" s="449">
        <f>'IS BS CF'!CL3</f>
        <v>2029</v>
      </c>
    </row>
    <row r="4" spans="2:90" outlineLevel="1" x14ac:dyDescent="0.4">
      <c r="B4" s="12" t="s">
        <v>61</v>
      </c>
      <c r="I4"/>
      <c r="J4"/>
      <c r="R4" s="449">
        <f>'IS BS CF'!R4</f>
        <v>2023</v>
      </c>
      <c r="S4" s="449">
        <f>'IS BS CF'!S4</f>
        <v>0</v>
      </c>
      <c r="T4" s="449">
        <f>'IS BS CF'!T4</f>
        <v>0</v>
      </c>
      <c r="U4" s="449">
        <f>'IS BS CF'!U4</f>
        <v>0</v>
      </c>
      <c r="V4" s="449">
        <f>'IS BS CF'!V4</f>
        <v>0</v>
      </c>
      <c r="W4" s="449">
        <f>'IS BS CF'!W4</f>
        <v>0</v>
      </c>
      <c r="X4" s="449">
        <f>'IS BS CF'!X4</f>
        <v>0</v>
      </c>
      <c r="Y4" s="449">
        <f>'IS BS CF'!Y4</f>
        <v>0</v>
      </c>
      <c r="Z4" s="449">
        <f>'IS BS CF'!Z4</f>
        <v>0</v>
      </c>
      <c r="AA4" s="449">
        <f>'IS BS CF'!AA4</f>
        <v>0</v>
      </c>
      <c r="AB4" s="449">
        <f>'IS BS CF'!AB4</f>
        <v>0</v>
      </c>
      <c r="AC4" s="449">
        <f>'IS BS CF'!AC4</f>
        <v>0</v>
      </c>
      <c r="AD4" s="449">
        <f>'IS BS CF'!AD4</f>
        <v>2024</v>
      </c>
      <c r="AE4" s="449">
        <f>'IS BS CF'!AE4</f>
        <v>0</v>
      </c>
      <c r="AF4" s="449">
        <f>'IS BS CF'!AF4</f>
        <v>0</v>
      </c>
      <c r="AG4" s="449">
        <f>'IS BS CF'!AG4</f>
        <v>0</v>
      </c>
      <c r="AH4" s="449">
        <f>'IS BS CF'!AH4</f>
        <v>0</v>
      </c>
      <c r="AI4" s="449">
        <f>'IS BS CF'!AI4</f>
        <v>0</v>
      </c>
      <c r="AJ4" s="449">
        <f>'IS BS CF'!AJ4</f>
        <v>0</v>
      </c>
      <c r="AK4" s="449">
        <f>'IS BS CF'!AK4</f>
        <v>0</v>
      </c>
      <c r="AL4" s="449">
        <f>'IS BS CF'!AL4</f>
        <v>0</v>
      </c>
      <c r="AM4" s="449">
        <f>'IS BS CF'!AM4</f>
        <v>0</v>
      </c>
      <c r="AN4" s="449">
        <f>'IS BS CF'!AN4</f>
        <v>0</v>
      </c>
      <c r="AO4" s="449">
        <f>'IS BS CF'!AO4</f>
        <v>0</v>
      </c>
      <c r="AP4" s="449">
        <f>'IS BS CF'!AP4</f>
        <v>2025</v>
      </c>
      <c r="AQ4" s="449">
        <f>'IS BS CF'!AQ4</f>
        <v>0</v>
      </c>
      <c r="AR4" s="449">
        <f>'IS BS CF'!AR4</f>
        <v>0</v>
      </c>
      <c r="AS4" s="449">
        <f>'IS BS CF'!AS4</f>
        <v>0</v>
      </c>
      <c r="AT4" s="449">
        <f>'IS BS CF'!AT4</f>
        <v>0</v>
      </c>
      <c r="AU4" s="449">
        <f>'IS BS CF'!AU4</f>
        <v>0</v>
      </c>
      <c r="AV4" s="449">
        <f>'IS BS CF'!AV4</f>
        <v>0</v>
      </c>
      <c r="AW4" s="449">
        <f>'IS BS CF'!AW4</f>
        <v>0</v>
      </c>
      <c r="AX4" s="449">
        <f>'IS BS CF'!AX4</f>
        <v>0</v>
      </c>
      <c r="AY4" s="449">
        <f>'IS BS CF'!AY4</f>
        <v>0</v>
      </c>
      <c r="AZ4" s="449">
        <f>'IS BS CF'!AZ4</f>
        <v>0</v>
      </c>
      <c r="BA4" s="449">
        <f>'IS BS CF'!BA4</f>
        <v>0</v>
      </c>
      <c r="BB4" s="449">
        <f>'IS BS CF'!BB4</f>
        <v>2026</v>
      </c>
      <c r="BC4" s="449">
        <f>'IS BS CF'!BC4</f>
        <v>0</v>
      </c>
      <c r="BD4" s="449">
        <f>'IS BS CF'!BD4</f>
        <v>0</v>
      </c>
      <c r="BE4" s="449">
        <f>'IS BS CF'!BE4</f>
        <v>0</v>
      </c>
      <c r="BF4" s="449">
        <f>'IS BS CF'!BF4</f>
        <v>0</v>
      </c>
      <c r="BG4" s="449">
        <f>'IS BS CF'!BG4</f>
        <v>0</v>
      </c>
      <c r="BH4" s="449">
        <f>'IS BS CF'!BH4</f>
        <v>0</v>
      </c>
      <c r="BI4" s="449">
        <f>'IS BS CF'!BI4</f>
        <v>0</v>
      </c>
      <c r="BJ4" s="449">
        <f>'IS BS CF'!BJ4</f>
        <v>0</v>
      </c>
      <c r="BK4" s="449">
        <f>'IS BS CF'!BK4</f>
        <v>0</v>
      </c>
      <c r="BL4" s="449">
        <f>'IS BS CF'!BL4</f>
        <v>0</v>
      </c>
      <c r="BM4" s="449">
        <f>'IS BS CF'!BM4</f>
        <v>0</v>
      </c>
      <c r="BN4" s="449">
        <f>'IS BS CF'!BN4</f>
        <v>2027</v>
      </c>
      <c r="BO4" s="449">
        <f>'IS BS CF'!BO4</f>
        <v>0</v>
      </c>
      <c r="BP4" s="449">
        <f>'IS BS CF'!BP4</f>
        <v>0</v>
      </c>
      <c r="BQ4" s="449">
        <f>'IS BS CF'!BQ4</f>
        <v>0</v>
      </c>
      <c r="BR4" s="449">
        <f>'IS BS CF'!BR4</f>
        <v>0</v>
      </c>
      <c r="BS4" s="449">
        <f>'IS BS CF'!BS4</f>
        <v>0</v>
      </c>
      <c r="BT4" s="449">
        <f>'IS BS CF'!BT4</f>
        <v>0</v>
      </c>
      <c r="BU4" s="449">
        <f>'IS BS CF'!BU4</f>
        <v>0</v>
      </c>
      <c r="BV4" s="449">
        <f>'IS BS CF'!BV4</f>
        <v>0</v>
      </c>
      <c r="BW4" s="449">
        <f>'IS BS CF'!BW4</f>
        <v>0</v>
      </c>
      <c r="BX4" s="449">
        <f>'IS BS CF'!BX4</f>
        <v>0</v>
      </c>
      <c r="BY4" s="449">
        <f>'IS BS CF'!BY4</f>
        <v>0</v>
      </c>
      <c r="BZ4" s="449">
        <f>'IS BS CF'!BZ4</f>
        <v>2028</v>
      </c>
      <c r="CA4" s="449">
        <f>'IS BS CF'!CA4</f>
        <v>0</v>
      </c>
      <c r="CB4" s="449">
        <f>'IS BS CF'!CB4</f>
        <v>0</v>
      </c>
      <c r="CC4" s="449">
        <f>'IS BS CF'!CC4</f>
        <v>0</v>
      </c>
      <c r="CD4" s="449">
        <f>'IS BS CF'!CD4</f>
        <v>0</v>
      </c>
      <c r="CE4" s="449">
        <f>'IS BS CF'!CE4</f>
        <v>0</v>
      </c>
      <c r="CF4" s="449">
        <f>'IS BS CF'!CF4</f>
        <v>0</v>
      </c>
      <c r="CG4" s="449">
        <f>'IS BS CF'!CG4</f>
        <v>0</v>
      </c>
      <c r="CH4" s="449">
        <f>'IS BS CF'!CH4</f>
        <v>0</v>
      </c>
      <c r="CI4" s="449">
        <f>'IS BS CF'!CI4</f>
        <v>0</v>
      </c>
      <c r="CJ4" s="449">
        <f>'IS BS CF'!CJ4</f>
        <v>0</v>
      </c>
      <c r="CK4" s="449">
        <f>'IS BS CF'!CK4</f>
        <v>0</v>
      </c>
      <c r="CL4" s="449">
        <f>'IS BS CF'!CL4</f>
        <v>2029</v>
      </c>
    </row>
    <row r="5" spans="2:90" outlineLevel="1" x14ac:dyDescent="0.4">
      <c r="B5" s="12" t="s">
        <v>590</v>
      </c>
      <c r="I5"/>
      <c r="J5"/>
      <c r="S5" s="450">
        <f>'IS BS CF'!S5</f>
        <v>1</v>
      </c>
      <c r="T5" s="450">
        <f>'IS BS CF'!T5</f>
        <v>1</v>
      </c>
      <c r="U5" s="450">
        <f>'IS BS CF'!U5</f>
        <v>1</v>
      </c>
      <c r="V5" s="450">
        <f>'IS BS CF'!V5</f>
        <v>1</v>
      </c>
      <c r="W5" s="450">
        <f>'IS BS CF'!W5</f>
        <v>1</v>
      </c>
      <c r="X5" s="450">
        <f>'IS BS CF'!X5</f>
        <v>1</v>
      </c>
      <c r="Y5" s="450">
        <f>'IS BS CF'!Y5</f>
        <v>1</v>
      </c>
      <c r="Z5" s="450">
        <f>'IS BS CF'!Z5</f>
        <v>1</v>
      </c>
      <c r="AA5" s="450">
        <f>'IS BS CF'!AA5</f>
        <v>1</v>
      </c>
      <c r="AB5" s="450">
        <f>'IS BS CF'!AB5</f>
        <v>1</v>
      </c>
      <c r="AC5" s="450">
        <f>'IS BS CF'!AC5</f>
        <v>1</v>
      </c>
      <c r="AD5" s="450">
        <f>'IS BS CF'!AD5</f>
        <v>1</v>
      </c>
      <c r="AE5" s="450">
        <f>'IS BS CF'!AE5</f>
        <v>2</v>
      </c>
      <c r="AF5" s="450">
        <f>'IS BS CF'!AF5</f>
        <v>2</v>
      </c>
      <c r="AG5" s="450">
        <f>'IS BS CF'!AG5</f>
        <v>2</v>
      </c>
      <c r="AH5" s="450">
        <f>'IS BS CF'!AH5</f>
        <v>2</v>
      </c>
      <c r="AI5" s="450">
        <f>'IS BS CF'!AI5</f>
        <v>2</v>
      </c>
      <c r="AJ5" s="450">
        <f>'IS BS CF'!AJ5</f>
        <v>2</v>
      </c>
      <c r="AK5" s="450">
        <f>'IS BS CF'!AK5</f>
        <v>2</v>
      </c>
      <c r="AL5" s="450">
        <f>'IS BS CF'!AL5</f>
        <v>2</v>
      </c>
      <c r="AM5" s="450">
        <f>'IS BS CF'!AM5</f>
        <v>2</v>
      </c>
      <c r="AN5" s="450">
        <f>'IS BS CF'!AN5</f>
        <v>2</v>
      </c>
      <c r="AO5" s="450">
        <f>'IS BS CF'!AO5</f>
        <v>2</v>
      </c>
      <c r="AP5" s="450">
        <f>'IS BS CF'!AP5</f>
        <v>2</v>
      </c>
      <c r="AQ5" s="450">
        <f>'IS BS CF'!AQ5</f>
        <v>3</v>
      </c>
      <c r="AR5" s="450">
        <f>'IS BS CF'!AR5</f>
        <v>3</v>
      </c>
      <c r="AS5" s="450">
        <f>'IS BS CF'!AS5</f>
        <v>3</v>
      </c>
      <c r="AT5" s="450">
        <f>'IS BS CF'!AT5</f>
        <v>3</v>
      </c>
      <c r="AU5" s="450">
        <f>'IS BS CF'!AU5</f>
        <v>3</v>
      </c>
      <c r="AV5" s="450">
        <f>'IS BS CF'!AV5</f>
        <v>3</v>
      </c>
      <c r="AW5" s="450">
        <f>'IS BS CF'!AW5</f>
        <v>3</v>
      </c>
      <c r="AX5" s="450">
        <f>'IS BS CF'!AX5</f>
        <v>3</v>
      </c>
      <c r="AY5" s="450">
        <f>'IS BS CF'!AY5</f>
        <v>3</v>
      </c>
      <c r="AZ5" s="450">
        <f>'IS BS CF'!AZ5</f>
        <v>3</v>
      </c>
      <c r="BA5" s="450">
        <f>'IS BS CF'!BA5</f>
        <v>3</v>
      </c>
      <c r="BB5" s="450">
        <f>'IS BS CF'!BB5</f>
        <v>3</v>
      </c>
      <c r="BC5" s="450">
        <f>'IS BS CF'!BC5</f>
        <v>4</v>
      </c>
      <c r="BD5" s="450">
        <f>'IS BS CF'!BD5</f>
        <v>4</v>
      </c>
      <c r="BE5" s="450">
        <f>'IS BS CF'!BE5</f>
        <v>4</v>
      </c>
      <c r="BF5" s="450">
        <f>'IS BS CF'!BF5</f>
        <v>4</v>
      </c>
      <c r="BG5" s="450">
        <f>'IS BS CF'!BG5</f>
        <v>4</v>
      </c>
      <c r="BH5" s="450">
        <f>'IS BS CF'!BH5</f>
        <v>4</v>
      </c>
      <c r="BI5" s="450">
        <f>'IS BS CF'!BI5</f>
        <v>4</v>
      </c>
      <c r="BJ5" s="450">
        <f>'IS BS CF'!BJ5</f>
        <v>4</v>
      </c>
      <c r="BK5" s="450">
        <f>'IS BS CF'!BK5</f>
        <v>4</v>
      </c>
      <c r="BL5" s="450">
        <f>'IS BS CF'!BL5</f>
        <v>4</v>
      </c>
      <c r="BM5" s="450">
        <f>'IS BS CF'!BM5</f>
        <v>4</v>
      </c>
      <c r="BN5" s="450">
        <f>'IS BS CF'!BN5</f>
        <v>4</v>
      </c>
      <c r="BO5" s="450">
        <f>'IS BS CF'!BO5</f>
        <v>5</v>
      </c>
      <c r="BP5" s="450">
        <f>'IS BS CF'!BP5</f>
        <v>5</v>
      </c>
      <c r="BQ5" s="450">
        <f>'IS BS CF'!BQ5</f>
        <v>5</v>
      </c>
      <c r="BR5" s="450">
        <f>'IS BS CF'!BR5</f>
        <v>5</v>
      </c>
      <c r="BS5" s="450">
        <f>'IS BS CF'!BS5</f>
        <v>5</v>
      </c>
      <c r="BT5" s="450">
        <f>'IS BS CF'!BT5</f>
        <v>5</v>
      </c>
      <c r="BU5" s="450">
        <f>'IS BS CF'!BU5</f>
        <v>5</v>
      </c>
      <c r="BV5" s="450">
        <f>'IS BS CF'!BV5</f>
        <v>5</v>
      </c>
      <c r="BW5" s="450">
        <f>'IS BS CF'!BW5</f>
        <v>5</v>
      </c>
      <c r="BX5" s="450">
        <f>'IS BS CF'!BX5</f>
        <v>5</v>
      </c>
      <c r="BY5" s="450">
        <f>'IS BS CF'!BY5</f>
        <v>5</v>
      </c>
      <c r="BZ5" s="450">
        <f>'IS BS CF'!BZ5</f>
        <v>5</v>
      </c>
      <c r="CA5" s="450">
        <f>'IS BS CF'!CA5</f>
        <v>6</v>
      </c>
      <c r="CB5" s="450">
        <f>'IS BS CF'!CB5</f>
        <v>6</v>
      </c>
      <c r="CC5" s="450">
        <f>'IS BS CF'!CC5</f>
        <v>6</v>
      </c>
      <c r="CD5" s="450">
        <f>'IS BS CF'!CD5</f>
        <v>6</v>
      </c>
      <c r="CE5" s="450">
        <f>'IS BS CF'!CE5</f>
        <v>6</v>
      </c>
      <c r="CF5" s="450">
        <f>'IS BS CF'!CF5</f>
        <v>6</v>
      </c>
      <c r="CG5" s="450">
        <f>'IS BS CF'!CG5</f>
        <v>6</v>
      </c>
      <c r="CH5" s="450">
        <f>'IS BS CF'!CH5</f>
        <v>6</v>
      </c>
      <c r="CI5" s="450">
        <f>'IS BS CF'!CI5</f>
        <v>6</v>
      </c>
      <c r="CJ5" s="450">
        <f>'IS BS CF'!CJ5</f>
        <v>6</v>
      </c>
      <c r="CK5" s="450">
        <f>'IS BS CF'!CK5</f>
        <v>6</v>
      </c>
      <c r="CL5" s="450">
        <f>'IS BS CF'!CL5</f>
        <v>6</v>
      </c>
    </row>
    <row r="6" spans="2:90" outlineLevel="1" x14ac:dyDescent="0.4">
      <c r="B6" s="12" t="s">
        <v>591</v>
      </c>
      <c r="I6"/>
      <c r="J6"/>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row>
    <row r="7" spans="2:90" outlineLevel="1" x14ac:dyDescent="0.4">
      <c r="B7" s="12" t="s">
        <v>593</v>
      </c>
      <c r="H7" s="57"/>
      <c r="I7" s="57"/>
      <c r="J7" s="57"/>
      <c r="K7" s="57"/>
      <c r="L7" s="57"/>
      <c r="M7" s="57"/>
      <c r="N7" s="57"/>
      <c r="O7" s="57"/>
      <c r="P7" s="57"/>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x14ac:dyDescent="0.4">
      <c r="B9" s="70" t="s">
        <v>1025</v>
      </c>
      <c r="C9" s="31"/>
      <c r="D9" t="s">
        <v>391</v>
      </c>
      <c r="E9" s="8" t="str">
        <f>ROW()&amp;" "&amp;D9</f>
        <v>9 WCAR-IS</v>
      </c>
      <c r="F9" t="s">
        <v>433</v>
      </c>
      <c r="G9" s="31" t="s">
        <v>395</v>
      </c>
      <c r="H9" s="48"/>
      <c r="I9" s="285"/>
      <c r="J9" s="285"/>
      <c r="K9" s="48"/>
      <c r="L9" s="48"/>
      <c r="M9" s="48"/>
      <c r="N9" s="48"/>
      <c r="O9" s="48"/>
      <c r="P9" s="48"/>
      <c r="R9" s="70"/>
      <c r="S9" s="286"/>
      <c r="T9" s="286"/>
      <c r="U9" s="286"/>
      <c r="V9" s="286"/>
      <c r="W9" s="286"/>
      <c r="X9" s="286"/>
      <c r="Y9" s="286"/>
      <c r="Z9" s="286"/>
      <c r="AA9" s="286"/>
      <c r="AB9" s="286"/>
      <c r="AC9" s="286"/>
      <c r="AD9" s="286"/>
      <c r="AE9" s="286"/>
      <c r="AF9" s="286"/>
      <c r="AG9" s="286"/>
      <c r="AH9" s="286"/>
      <c r="AI9" s="286"/>
      <c r="AJ9" s="286"/>
      <c r="AK9" s="286"/>
      <c r="AL9" s="286"/>
      <c r="AM9" s="286"/>
      <c r="AN9" s="286"/>
      <c r="AO9" s="286"/>
      <c r="AP9" s="286"/>
      <c r="AQ9" s="286"/>
      <c r="AR9" s="286"/>
      <c r="AS9" s="286"/>
      <c r="AT9" s="286"/>
      <c r="AU9" s="286"/>
      <c r="AV9" s="286"/>
      <c r="AW9" s="286"/>
      <c r="AX9" s="286"/>
      <c r="AY9" s="286"/>
      <c r="AZ9" s="286"/>
      <c r="BA9" s="286"/>
      <c r="BB9" s="286"/>
      <c r="BC9" s="286"/>
      <c r="BD9" s="286"/>
      <c r="BE9" s="286"/>
      <c r="BF9" s="286"/>
      <c r="BG9" s="286"/>
      <c r="BH9" s="286"/>
      <c r="BI9" s="286"/>
      <c r="BJ9" s="286"/>
      <c r="BK9" s="286"/>
      <c r="BL9" s="286"/>
      <c r="BM9" s="286"/>
      <c r="BN9" s="286"/>
      <c r="BO9" s="286"/>
      <c r="BP9" s="286"/>
      <c r="BQ9" s="286"/>
      <c r="BR9" s="286"/>
      <c r="BS9" s="286"/>
      <c r="BT9" s="286"/>
      <c r="BU9" s="286"/>
      <c r="BV9" s="286"/>
      <c r="BW9" s="286"/>
      <c r="BX9" s="286"/>
      <c r="BY9" s="286"/>
      <c r="BZ9" s="286"/>
      <c r="CA9" s="286"/>
      <c r="CB9" s="286"/>
      <c r="CC9" s="286"/>
      <c r="CD9" s="286"/>
      <c r="CE9" s="286"/>
      <c r="CF9" s="286"/>
      <c r="CG9" s="286"/>
      <c r="CH9" s="286"/>
      <c r="CI9" s="286"/>
      <c r="CJ9" s="286"/>
      <c r="CK9" s="286"/>
      <c r="CL9" s="286"/>
    </row>
    <row r="10" spans="2:90" x14ac:dyDescent="0.4">
      <c r="B10" s="122" t="s">
        <v>392</v>
      </c>
      <c r="D10" t="s">
        <v>391</v>
      </c>
      <c r="E10" s="8" t="str">
        <f>ROW()&amp;" "&amp;D10</f>
        <v>10 WCAR-IS</v>
      </c>
      <c r="G10" t="str">
        <f>E10</f>
        <v>10 WCAR-IS</v>
      </c>
      <c r="H10" s="31"/>
      <c r="I10" s="73"/>
      <c r="J10" s="73"/>
      <c r="K10" s="121">
        <f ca="1">'IS BS CF'!K$20</f>
        <v>19234470.826335669</v>
      </c>
      <c r="L10" s="121">
        <f ca="1">'IS BS CF'!L$20</f>
        <v>64560644.505838424</v>
      </c>
      <c r="M10" s="121">
        <f ca="1">'IS BS CF'!M$20</f>
        <v>143220203.85268167</v>
      </c>
      <c r="N10" s="121">
        <f ca="1">'IS BS CF'!N$20</f>
        <v>294058898.56479681</v>
      </c>
      <c r="O10" s="121">
        <f ca="1">'IS BS CF'!O$20</f>
        <v>592234525.51825392</v>
      </c>
      <c r="P10" s="121">
        <f ca="1">'IS BS CF'!P$20</f>
        <v>1186693566.7494879</v>
      </c>
      <c r="Q10" s="121"/>
      <c r="R10" s="121">
        <f>'IS BS CF'!R$20</f>
        <v>0</v>
      </c>
      <c r="S10" s="121">
        <f ca="1">'IS BS CF'!S$20</f>
        <v>158333.33333333334</v>
      </c>
      <c r="T10" s="121">
        <f ca="1">'IS BS CF'!T$20</f>
        <v>467083.33333333337</v>
      </c>
      <c r="U10" s="121">
        <f ca="1">'IS BS CF'!U$20</f>
        <v>760395.83333333349</v>
      </c>
      <c r="V10" s="121">
        <f ca="1">'IS BS CF'!V$20</f>
        <v>1039042.7083333335</v>
      </c>
      <c r="W10" s="121">
        <f ca="1">'IS BS CF'!W$20</f>
        <v>1303757.2395833335</v>
      </c>
      <c r="X10" s="121">
        <f ca="1">'IS BS CF'!X$20</f>
        <v>1555236.0442708335</v>
      </c>
      <c r="Y10" s="121">
        <f ca="1">'IS BS CF'!Y$20</f>
        <v>1794140.9087239583</v>
      </c>
      <c r="Z10" s="121">
        <f ca="1">'IS BS CF'!Z$20</f>
        <v>2021100.5299544274</v>
      </c>
      <c r="AA10" s="121">
        <f ca="1">'IS BS CF'!AA$20</f>
        <v>2236712.1701233727</v>
      </c>
      <c r="AB10" s="121">
        <f ca="1">'IS BS CF'!AB$20</f>
        <v>2441543.2282838705</v>
      </c>
      <c r="AC10" s="121">
        <f ca="1">'IS BS CF'!AC$20</f>
        <v>2636132.7335363436</v>
      </c>
      <c r="AD10" s="121">
        <f ca="1">'IS BS CF'!AD$20</f>
        <v>2820992.7635261929</v>
      </c>
      <c r="AE10" s="121">
        <f ca="1">'IS BS CF'!AE$20</f>
        <v>3154943.1253498835</v>
      </c>
      <c r="AF10" s="121">
        <f ca="1">'IS BS CF'!AF$20</f>
        <v>3630529.3024157225</v>
      </c>
      <c r="AG10" s="121">
        <f ca="1">'IS BS CF'!AG$20</f>
        <v>4082336.1706282701</v>
      </c>
      <c r="AH10" s="121">
        <f ca="1">'IS BS CF'!AH$20</f>
        <v>4511552.6954301903</v>
      </c>
      <c r="AI10" s="121">
        <f ca="1">'IS BS CF'!AI$20</f>
        <v>4919308.3939920133</v>
      </c>
      <c r="AJ10" s="121">
        <f ca="1">'IS BS CF'!AJ$20</f>
        <v>5306676.3076257464</v>
      </c>
      <c r="AK10" s="121">
        <f ca="1">'IS BS CF'!AK$20</f>
        <v>5674675.8255777927</v>
      </c>
      <c r="AL10" s="121">
        <f ca="1">'IS BS CF'!AL$20</f>
        <v>6024275.3676322363</v>
      </c>
      <c r="AM10" s="121">
        <f ca="1">'IS BS CF'!AM$20</f>
        <v>6356394.932583957</v>
      </c>
      <c r="AN10" s="121">
        <f ca="1">'IS BS CF'!AN$20</f>
        <v>6671908.5192880919</v>
      </c>
      <c r="AO10" s="121">
        <f ca="1">'IS BS CF'!AO$20</f>
        <v>6971646.4266570201</v>
      </c>
      <c r="AP10" s="121">
        <f ca="1">'IS BS CF'!AP$20</f>
        <v>7256397.4386575026</v>
      </c>
      <c r="AQ10" s="121">
        <f ca="1">'IS BS CF'!AQ$20</f>
        <v>7843577.5667246263</v>
      </c>
      <c r="AR10" s="121">
        <f ca="1">'IS BS CF'!AR$20</f>
        <v>8718065.3550550621</v>
      </c>
      <c r="AS10" s="121">
        <f ca="1">'IS BS CF'!AS$20</f>
        <v>9548828.7539689764</v>
      </c>
      <c r="AT10" s="121">
        <f ca="1">'IS BS CF'!AT$20</f>
        <v>10338053.982937194</v>
      </c>
      <c r="AU10" s="121">
        <f ca="1">'IS BS CF'!AU$20</f>
        <v>11087817.950456999</v>
      </c>
      <c r="AV10" s="121">
        <f ca="1">'IS BS CF'!AV$20</f>
        <v>11800093.719600815</v>
      </c>
      <c r="AW10" s="121">
        <f ca="1">'IS BS CF'!AW$20</f>
        <v>12476755.700287443</v>
      </c>
      <c r="AX10" s="121">
        <f ca="1">'IS BS CF'!AX$20</f>
        <v>13119584.581939735</v>
      </c>
      <c r="AY10" s="121">
        <f ca="1">'IS BS CF'!AY$20</f>
        <v>13730272.019509412</v>
      </c>
      <c r="AZ10" s="121">
        <f ca="1">'IS BS CF'!AZ$20</f>
        <v>14310425.08520061</v>
      </c>
      <c r="BA10" s="121">
        <f ca="1">'IS BS CF'!BA$20</f>
        <v>14861570.497607244</v>
      </c>
      <c r="BB10" s="121">
        <f ca="1">'IS BS CF'!BB$20</f>
        <v>15385158.639393546</v>
      </c>
      <c r="BC10" s="121">
        <f ca="1">'IS BS CF'!BC$20</f>
        <v>16515900.707423871</v>
      </c>
      <c r="BD10" s="121">
        <f ca="1">'IS BS CF'!BD$20</f>
        <v>18223439.005386014</v>
      </c>
      <c r="BE10" s="121">
        <f ca="1">'IS BS CF'!BE$20</f>
        <v>19845600.388450045</v>
      </c>
      <c r="BF10" s="121">
        <f ca="1">'IS BS CF'!BF$20</f>
        <v>21386653.702360876</v>
      </c>
      <c r="BG10" s="121">
        <f ca="1">'IS BS CF'!BG$20</f>
        <v>22850654.35057617</v>
      </c>
      <c r="BH10" s="121">
        <f ca="1">'IS BS CF'!BH$20</f>
        <v>24241454.966380689</v>
      </c>
      <c r="BI10" s="121">
        <f ca="1">'IS BS CF'!BI$20</f>
        <v>25562715.551394988</v>
      </c>
      <c r="BJ10" s="121">
        <f ca="1">'IS BS CF'!BJ$20</f>
        <v>26817913.107158571</v>
      </c>
      <c r="BK10" s="121">
        <f ca="1">'IS BS CF'!BK$20</f>
        <v>28010350.785133969</v>
      </c>
      <c r="BL10" s="121">
        <f ca="1">'IS BS CF'!BL$20</f>
        <v>29143166.579210605</v>
      </c>
      <c r="BM10" s="121">
        <f ca="1">'IS BS CF'!BM$20</f>
        <v>30219341.583583407</v>
      </c>
      <c r="BN10" s="121">
        <f ca="1">'IS BS CF'!BN$20</f>
        <v>31241707.837737568</v>
      </c>
      <c r="BO10" s="121">
        <f ca="1">'IS BS CF'!BO$20</f>
        <v>33479622.445850689</v>
      </c>
      <c r="BP10" s="121">
        <f ca="1">'IS BS CF'!BP$20</f>
        <v>36872307.990224823</v>
      </c>
      <c r="BQ10" s="121">
        <f ca="1">'IS BS CF'!BQ$20</f>
        <v>40095359.257380247</v>
      </c>
      <c r="BR10" s="121">
        <f ca="1">'IS BS CF'!BR$20</f>
        <v>43157257.9611779</v>
      </c>
      <c r="BS10" s="121">
        <f ca="1">'IS BS CF'!BS$20</f>
        <v>46066061.729785666</v>
      </c>
      <c r="BT10" s="121">
        <f ca="1">'IS BS CF'!BT$20</f>
        <v>48829425.309963062</v>
      </c>
      <c r="BU10" s="121">
        <f ca="1">'IS BS CF'!BU$20</f>
        <v>51454620.711131558</v>
      </c>
      <c r="BV10" s="121">
        <f ca="1">'IS BS CF'!BV$20</f>
        <v>53948556.342241652</v>
      </c>
      <c r="BW10" s="121">
        <f ca="1">'IS BS CF'!BW$20</f>
        <v>56317795.191796236</v>
      </c>
      <c r="BX10" s="121">
        <f ca="1">'IS BS CF'!BX$20</f>
        <v>58568572.098873079</v>
      </c>
      <c r="BY10" s="121">
        <f ca="1">'IS BS CF'!BY$20</f>
        <v>60706810.160596088</v>
      </c>
      <c r="BZ10" s="121">
        <f ca="1">'IS BS CF'!BZ$20</f>
        <v>62738136.319232956</v>
      </c>
      <c r="CA10" s="121">
        <f ca="1">'IS BS CF'!CA$20</f>
        <v>67201229.503271297</v>
      </c>
      <c r="CB10" s="121">
        <f ca="1">'IS BS CF'!CB$20</f>
        <v>73974501.361441076</v>
      </c>
      <c r="CC10" s="121">
        <f ca="1">'IS BS CF'!CC$20</f>
        <v>80409109.626702353</v>
      </c>
      <c r="CD10" s="121">
        <f ca="1">'IS BS CF'!CD$20</f>
        <v>86521987.478700578</v>
      </c>
      <c r="CE10" s="121">
        <f ca="1">'IS BS CF'!CE$20</f>
        <v>92329221.438098878</v>
      </c>
      <c r="CF10" s="121">
        <f ca="1">'IS BS CF'!CF$20</f>
        <v>97846093.699527264</v>
      </c>
      <c r="CG10" s="121">
        <f ca="1">'IS BS CF'!CG$20</f>
        <v>103087122.34788425</v>
      </c>
      <c r="CH10" s="121">
        <f ca="1">'IS BS CF'!CH$20</f>
        <v>108066099.56382336</v>
      </c>
      <c r="CI10" s="121">
        <f ca="1">'IS BS CF'!CI$20</f>
        <v>112796127.91896552</v>
      </c>
      <c r="CJ10" s="121">
        <f ca="1">'IS BS CF'!CJ$20</f>
        <v>117289654.85635057</v>
      </c>
      <c r="CK10" s="121">
        <f ca="1">'IS BS CF'!CK$20</f>
        <v>121558505.44686638</v>
      </c>
      <c r="CL10" s="121">
        <f ca="1">'IS BS CF'!CL$20</f>
        <v>125613913.5078564</v>
      </c>
    </row>
    <row r="11" spans="2:90" x14ac:dyDescent="0.4">
      <c r="B11" s="67"/>
      <c r="D11" t="s">
        <v>391</v>
      </c>
      <c r="E11" s="8" t="str">
        <f>ROW()&amp;" "&amp;D11</f>
        <v>11 WCAR-IS</v>
      </c>
      <c r="G11" t="str">
        <f>E11</f>
        <v>11 WCAR-IS</v>
      </c>
      <c r="H11" s="31"/>
      <c r="I11" s="73"/>
      <c r="J11" s="73"/>
      <c r="K11" s="31"/>
      <c r="L11" s="31"/>
      <c r="M11" s="31"/>
      <c r="N11" s="31"/>
      <c r="O11" s="31"/>
      <c r="P11" s="31"/>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c r="BM11" s="67"/>
      <c r="BN11" s="67"/>
      <c r="BO11" s="67"/>
      <c r="BP11" s="67"/>
      <c r="BQ11" s="67"/>
      <c r="BR11" s="67"/>
      <c r="BS11" s="67"/>
      <c r="BT11" s="67"/>
      <c r="BU11" s="67"/>
      <c r="BV11" s="67"/>
      <c r="BW11" s="67"/>
      <c r="BX11" s="67"/>
      <c r="BY11" s="67"/>
      <c r="BZ11" s="67"/>
      <c r="CA11" s="67"/>
      <c r="CB11" s="67"/>
      <c r="CC11" s="67"/>
      <c r="CD11" s="67"/>
      <c r="CE11" s="67"/>
      <c r="CF11" s="67"/>
      <c r="CG11" s="67"/>
      <c r="CH11" s="67"/>
      <c r="CI11" s="67"/>
      <c r="CJ11" s="67"/>
      <c r="CK11" s="67"/>
      <c r="CL11" s="67"/>
    </row>
    <row r="12" spans="2:90" x14ac:dyDescent="0.4">
      <c r="B12" s="126" t="s">
        <v>1027</v>
      </c>
      <c r="D12" t="s">
        <v>391</v>
      </c>
      <c r="E12" s="8" t="str">
        <f>ROW()&amp;" "&amp;D12</f>
        <v>12 WCAR-IS</v>
      </c>
      <c r="G12" t="str">
        <f>E12</f>
        <v>12 WCAR-IS</v>
      </c>
      <c r="I12"/>
      <c r="J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2:90" x14ac:dyDescent="0.4">
      <c r="B13" s="141" t="s">
        <v>222</v>
      </c>
      <c r="D13" t="s">
        <v>391</v>
      </c>
      <c r="E13" s="8" t="str">
        <f>ROW()&amp;" "&amp;D13</f>
        <v>13 WCAR-IS</v>
      </c>
      <c r="G13" t="str">
        <f>E13</f>
        <v>13 WCAR-IS</v>
      </c>
      <c r="H13" s="12"/>
      <c r="I13" s="60"/>
      <c r="J13" s="60"/>
      <c r="K13" s="17">
        <v>30</v>
      </c>
      <c r="L13" s="17">
        <v>30</v>
      </c>
      <c r="M13" s="17">
        <v>30</v>
      </c>
      <c r="N13" s="17">
        <v>30</v>
      </c>
      <c r="O13" s="17">
        <v>30</v>
      </c>
      <c r="P13" s="17">
        <v>30</v>
      </c>
      <c r="R13" s="15"/>
      <c r="S13" s="15">
        <f>INDEX($K:$P,ROW(),MATCH(S$3,$K$2:$P$2,0))</f>
        <v>30</v>
      </c>
      <c r="T13" s="15">
        <f>INDEX($K:$P,ROW(),MATCH(T$3,$K$2:$P$2,0))</f>
        <v>30</v>
      </c>
      <c r="U13" s="15">
        <f>INDEX($K:$P,ROW(),MATCH(U$3,$K$2:$P$2,0))</f>
        <v>30</v>
      </c>
      <c r="V13" s="15">
        <f>INDEX($K:$P,ROW(),MATCH(V$3,$K$2:$P$2,0))</f>
        <v>30</v>
      </c>
      <c r="W13" s="15">
        <f>INDEX($K:$P,ROW(),MATCH(W$3,$K$2:$P$2,0))</f>
        <v>30</v>
      </c>
      <c r="X13" s="15">
        <f>INDEX($K:$P,ROW(),MATCH(X$3,$K$2:$P$2,0))</f>
        <v>30</v>
      </c>
      <c r="Y13" s="15">
        <f>INDEX($K:$P,ROW(),MATCH(Y$3,$K$2:$P$2,0))</f>
        <v>30</v>
      </c>
      <c r="Z13" s="15">
        <f>INDEX($K:$P,ROW(),MATCH(Z$3,$K$2:$P$2,0))</f>
        <v>30</v>
      </c>
      <c r="AA13" s="15">
        <f>INDEX($K:$P,ROW(),MATCH(AA$3,$K$2:$P$2,0))</f>
        <v>30</v>
      </c>
      <c r="AB13" s="15">
        <f>INDEX($K:$P,ROW(),MATCH(AB$3,$K$2:$P$2,0))</f>
        <v>30</v>
      </c>
      <c r="AC13" s="15">
        <f>INDEX($K:$P,ROW(),MATCH(AC$3,$K$2:$P$2,0))</f>
        <v>30</v>
      </c>
      <c r="AD13" s="15">
        <f>INDEX($K:$P,ROW(),MATCH(AD$3,$K$2:$P$2,0))</f>
        <v>30</v>
      </c>
      <c r="AE13" s="15">
        <f>INDEX($K:$P,ROW(),MATCH(AE$3,$K$2:$P$2,0))</f>
        <v>30</v>
      </c>
      <c r="AF13" s="15">
        <f>INDEX($K:$P,ROW(),MATCH(AF$3,$K$2:$P$2,0))</f>
        <v>30</v>
      </c>
      <c r="AG13" s="15">
        <f>INDEX($K:$P,ROW(),MATCH(AG$3,$K$2:$P$2,0))</f>
        <v>30</v>
      </c>
      <c r="AH13" s="15">
        <f>INDEX($K:$P,ROW(),MATCH(AH$3,$K$2:$P$2,0))</f>
        <v>30</v>
      </c>
      <c r="AI13" s="15">
        <f>INDEX($K:$P,ROW(),MATCH(AI$3,$K$2:$P$2,0))</f>
        <v>30</v>
      </c>
      <c r="AJ13" s="15">
        <f>INDEX($K:$P,ROW(),MATCH(AJ$3,$K$2:$P$2,0))</f>
        <v>30</v>
      </c>
      <c r="AK13" s="15">
        <f>INDEX($K:$P,ROW(),MATCH(AK$3,$K$2:$P$2,0))</f>
        <v>30</v>
      </c>
      <c r="AL13" s="15">
        <f>INDEX($K:$P,ROW(),MATCH(AL$3,$K$2:$P$2,0))</f>
        <v>30</v>
      </c>
      <c r="AM13" s="15">
        <f>INDEX($K:$P,ROW(),MATCH(AM$3,$K$2:$P$2,0))</f>
        <v>30</v>
      </c>
      <c r="AN13" s="15">
        <f>INDEX($K:$P,ROW(),MATCH(AN$3,$K$2:$P$2,0))</f>
        <v>30</v>
      </c>
      <c r="AO13" s="15">
        <f>INDEX($K:$P,ROW(),MATCH(AO$3,$K$2:$P$2,0))</f>
        <v>30</v>
      </c>
      <c r="AP13" s="15">
        <f>INDEX($K:$P,ROW(),MATCH(AP$3,$K$2:$P$2,0))</f>
        <v>30</v>
      </c>
      <c r="AQ13" s="15">
        <f>INDEX($K:$P,ROW(),MATCH(AQ$3,$K$2:$P$2,0))</f>
        <v>30</v>
      </c>
      <c r="AR13" s="15">
        <f>INDEX($K:$P,ROW(),MATCH(AR$3,$K$2:$P$2,0))</f>
        <v>30</v>
      </c>
      <c r="AS13" s="15">
        <f>INDEX($K:$P,ROW(),MATCH(AS$3,$K$2:$P$2,0))</f>
        <v>30</v>
      </c>
      <c r="AT13" s="15">
        <f>INDEX($K:$P,ROW(),MATCH(AT$3,$K$2:$P$2,0))</f>
        <v>30</v>
      </c>
      <c r="AU13" s="15">
        <f>INDEX($K:$P,ROW(),MATCH(AU$3,$K$2:$P$2,0))</f>
        <v>30</v>
      </c>
      <c r="AV13" s="15">
        <f>INDEX($K:$P,ROW(),MATCH(AV$3,$K$2:$P$2,0))</f>
        <v>30</v>
      </c>
      <c r="AW13" s="15">
        <f>INDEX($K:$P,ROW(),MATCH(AW$3,$K$2:$P$2,0))</f>
        <v>30</v>
      </c>
      <c r="AX13" s="15">
        <f>INDEX($K:$P,ROW(),MATCH(AX$3,$K$2:$P$2,0))</f>
        <v>30</v>
      </c>
      <c r="AY13" s="15">
        <f>INDEX($K:$P,ROW(),MATCH(AY$3,$K$2:$P$2,0))</f>
        <v>30</v>
      </c>
      <c r="AZ13" s="15">
        <f>INDEX($K:$P,ROW(),MATCH(AZ$3,$K$2:$P$2,0))</f>
        <v>30</v>
      </c>
      <c r="BA13" s="15">
        <f>INDEX($K:$P,ROW(),MATCH(BA$3,$K$2:$P$2,0))</f>
        <v>30</v>
      </c>
      <c r="BB13" s="15">
        <f>INDEX($K:$P,ROW(),MATCH(BB$3,$K$2:$P$2,0))</f>
        <v>30</v>
      </c>
      <c r="BC13" s="15">
        <f>INDEX($K:$P,ROW(),MATCH(BC$3,$K$2:$P$2,0))</f>
        <v>30</v>
      </c>
      <c r="BD13" s="15">
        <f>INDEX($K:$P,ROW(),MATCH(BD$3,$K$2:$P$2,0))</f>
        <v>30</v>
      </c>
      <c r="BE13" s="15">
        <f>INDEX($K:$P,ROW(),MATCH(BE$3,$K$2:$P$2,0))</f>
        <v>30</v>
      </c>
      <c r="BF13" s="15">
        <f>INDEX($K:$P,ROW(),MATCH(BF$3,$K$2:$P$2,0))</f>
        <v>30</v>
      </c>
      <c r="BG13" s="15">
        <f>INDEX($K:$P,ROW(),MATCH(BG$3,$K$2:$P$2,0))</f>
        <v>30</v>
      </c>
      <c r="BH13" s="15">
        <f>INDEX($K:$P,ROW(),MATCH(BH$3,$K$2:$P$2,0))</f>
        <v>30</v>
      </c>
      <c r="BI13" s="15">
        <f>INDEX($K:$P,ROW(),MATCH(BI$3,$K$2:$P$2,0))</f>
        <v>30</v>
      </c>
      <c r="BJ13" s="15">
        <f>INDEX($K:$P,ROW(),MATCH(BJ$3,$K$2:$P$2,0))</f>
        <v>30</v>
      </c>
      <c r="BK13" s="15">
        <f>INDEX($K:$P,ROW(),MATCH(BK$3,$K$2:$P$2,0))</f>
        <v>30</v>
      </c>
      <c r="BL13" s="15">
        <f>INDEX($K:$P,ROW(),MATCH(BL$3,$K$2:$P$2,0))</f>
        <v>30</v>
      </c>
      <c r="BM13" s="15">
        <f>INDEX($K:$P,ROW(),MATCH(BM$3,$K$2:$P$2,0))</f>
        <v>30</v>
      </c>
      <c r="BN13" s="15">
        <f>INDEX($K:$P,ROW(),MATCH(BN$3,$K$2:$P$2,0))</f>
        <v>30</v>
      </c>
      <c r="BO13" s="15">
        <f>INDEX($K:$P,ROW(),MATCH(BO$3,$K$2:$P$2,0))</f>
        <v>30</v>
      </c>
      <c r="BP13" s="15">
        <f>INDEX($K:$P,ROW(),MATCH(BP$3,$K$2:$P$2,0))</f>
        <v>30</v>
      </c>
      <c r="BQ13" s="15">
        <f>INDEX($K:$P,ROW(),MATCH(BQ$3,$K$2:$P$2,0))</f>
        <v>30</v>
      </c>
      <c r="BR13" s="15">
        <f>INDEX($K:$P,ROW(),MATCH(BR$3,$K$2:$P$2,0))</f>
        <v>30</v>
      </c>
      <c r="BS13" s="15">
        <f>INDEX($K:$P,ROW(),MATCH(BS$3,$K$2:$P$2,0))</f>
        <v>30</v>
      </c>
      <c r="BT13" s="15">
        <f>INDEX($K:$P,ROW(),MATCH(BT$3,$K$2:$P$2,0))</f>
        <v>30</v>
      </c>
      <c r="BU13" s="15">
        <f>INDEX($K:$P,ROW(),MATCH(BU$3,$K$2:$P$2,0))</f>
        <v>30</v>
      </c>
      <c r="BV13" s="15">
        <f>INDEX($K:$P,ROW(),MATCH(BV$3,$K$2:$P$2,0))</f>
        <v>30</v>
      </c>
      <c r="BW13" s="15">
        <f>INDEX($K:$P,ROW(),MATCH(BW$3,$K$2:$P$2,0))</f>
        <v>30</v>
      </c>
      <c r="BX13" s="15">
        <f>INDEX($K:$P,ROW(),MATCH(BX$3,$K$2:$P$2,0))</f>
        <v>30</v>
      </c>
      <c r="BY13" s="15">
        <f>INDEX($K:$P,ROW(),MATCH(BY$3,$K$2:$P$2,0))</f>
        <v>30</v>
      </c>
      <c r="BZ13" s="15">
        <f>INDEX($K:$P,ROW(),MATCH(BZ$3,$K$2:$P$2,0))</f>
        <v>30</v>
      </c>
      <c r="CA13" s="15">
        <f>INDEX($K:$P,ROW(),MATCH(CA$3,$K$2:$P$2,0))</f>
        <v>30</v>
      </c>
      <c r="CB13" s="15">
        <f>INDEX($K:$P,ROW(),MATCH(CB$3,$K$2:$P$2,0))</f>
        <v>30</v>
      </c>
      <c r="CC13" s="15">
        <f>INDEX($K:$P,ROW(),MATCH(CC$3,$K$2:$P$2,0))</f>
        <v>30</v>
      </c>
      <c r="CD13" s="15">
        <f>INDEX($K:$P,ROW(),MATCH(CD$3,$K$2:$P$2,0))</f>
        <v>30</v>
      </c>
      <c r="CE13" s="15">
        <f>INDEX($K:$P,ROW(),MATCH(CE$3,$K$2:$P$2,0))</f>
        <v>30</v>
      </c>
      <c r="CF13" s="15">
        <f>INDEX($K:$P,ROW(),MATCH(CF$3,$K$2:$P$2,0))</f>
        <v>30</v>
      </c>
      <c r="CG13" s="15">
        <f>INDEX($K:$P,ROW(),MATCH(CG$3,$K$2:$P$2,0))</f>
        <v>30</v>
      </c>
      <c r="CH13" s="15">
        <f>INDEX($K:$P,ROW(),MATCH(CH$3,$K$2:$P$2,0))</f>
        <v>30</v>
      </c>
      <c r="CI13" s="15">
        <f>INDEX($K:$P,ROW(),MATCH(CI$3,$K$2:$P$2,0))</f>
        <v>30</v>
      </c>
      <c r="CJ13" s="15">
        <f>INDEX($K:$P,ROW(),MATCH(CJ$3,$K$2:$P$2,0))</f>
        <v>30</v>
      </c>
      <c r="CK13" s="15">
        <f>INDEX($K:$P,ROW(),MATCH(CK$3,$K$2:$P$2,0))</f>
        <v>30</v>
      </c>
      <c r="CL13" s="15">
        <f>INDEX($K:$P,ROW(),MATCH(CL$3,$K$2:$P$2,0))</f>
        <v>30</v>
      </c>
    </row>
    <row r="14" spans="2:90" x14ac:dyDescent="0.4">
      <c r="B14" s="123" t="s">
        <v>947</v>
      </c>
      <c r="C14" t="s">
        <v>224</v>
      </c>
      <c r="D14" t="s">
        <v>391</v>
      </c>
      <c r="E14" s="8" t="str">
        <f>ROW()&amp;" "&amp;D14</f>
        <v>14 WCAR-IS</v>
      </c>
      <c r="G14" t="str">
        <f>E14</f>
        <v>14 WCAR-IS</v>
      </c>
      <c r="H14" s="27"/>
      <c r="I14" s="78"/>
      <c r="J14" s="78"/>
      <c r="K14" s="115">
        <f ca="1">SUMIF($4:$4,K$2,14:14)</f>
        <v>2820992.7635261929</v>
      </c>
      <c r="L14" s="115">
        <f ca="1">SUMIF($4:$4,L$2,14:14)</f>
        <v>7256397.4386575026</v>
      </c>
      <c r="M14" s="115">
        <f ca="1">SUMIF($4:$4,M$2,14:14)</f>
        <v>15385158.639393546</v>
      </c>
      <c r="N14" s="115">
        <f ca="1">SUMIF($4:$4,N$2,14:14)</f>
        <v>31241707.837737568</v>
      </c>
      <c r="O14" s="115">
        <f ca="1">SUMIF($4:$4,O$2,14:14)</f>
        <v>62738136.319232956</v>
      </c>
      <c r="P14" s="115">
        <f ca="1">SUMIF($4:$4,P$2,14:14)</f>
        <v>125613913.5078564</v>
      </c>
      <c r="R14" s="115"/>
      <c r="S14" s="115">
        <f ca="1">MIN(S13/30*S10,R14+S10)</f>
        <v>158333.33333333334</v>
      </c>
      <c r="T14" s="115">
        <f ca="1">MIN(T13/30*T10,S14+T10)</f>
        <v>467083.33333333337</v>
      </c>
      <c r="U14" s="115">
        <f ca="1">MIN(U13/30*U10,T14+U10)</f>
        <v>760395.83333333349</v>
      </c>
      <c r="V14" s="115">
        <f ca="1">MIN(V13/30*V10,U14+V10)</f>
        <v>1039042.7083333335</v>
      </c>
      <c r="W14" s="115">
        <f ca="1">MIN(W13/30*W10,V14+W10)</f>
        <v>1303757.2395833335</v>
      </c>
      <c r="X14" s="115">
        <f ca="1">MIN(X13/30*X10,W14+X10)</f>
        <v>1555236.0442708335</v>
      </c>
      <c r="Y14" s="115">
        <f ca="1">MIN(Y13/30*Y10,X14+Y10)</f>
        <v>1794140.9087239583</v>
      </c>
      <c r="Z14" s="115">
        <f ca="1">MIN(Z13/30*Z10,Y14+Z10)</f>
        <v>2021100.5299544274</v>
      </c>
      <c r="AA14" s="115">
        <f ca="1">MIN(AA13/30*AA10,Z14+AA10)</f>
        <v>2236712.1701233727</v>
      </c>
      <c r="AB14" s="115">
        <f ca="1">MIN(AB13/30*AB10,AA14+AB10)</f>
        <v>2441543.2282838705</v>
      </c>
      <c r="AC14" s="115">
        <f ca="1">MIN(AC13/30*AC10,AB14+AC10)</f>
        <v>2636132.7335363436</v>
      </c>
      <c r="AD14" s="115">
        <f ca="1">MIN(AD13/30*AD10,AC14+AD10)</f>
        <v>2820992.7635261929</v>
      </c>
      <c r="AE14" s="115">
        <f ca="1">MIN(AE13/30*AE10,AD14+AE10)</f>
        <v>3154943.1253498835</v>
      </c>
      <c r="AF14" s="115">
        <f ca="1">MIN(AF13/30*AF10,AE14+AF10)</f>
        <v>3630529.3024157225</v>
      </c>
      <c r="AG14" s="115">
        <f ca="1">MIN(AG13/30*AG10,AF14+AG10)</f>
        <v>4082336.1706282701</v>
      </c>
      <c r="AH14" s="115">
        <f ca="1">MIN(AH13/30*AH10,AG14+AH10)</f>
        <v>4511552.6954301903</v>
      </c>
      <c r="AI14" s="115">
        <f ca="1">MIN(AI13/30*AI10,AH14+AI10)</f>
        <v>4919308.3939920133</v>
      </c>
      <c r="AJ14" s="115">
        <f ca="1">MIN(AJ13/30*AJ10,AI14+AJ10)</f>
        <v>5306676.3076257464</v>
      </c>
      <c r="AK14" s="115">
        <f ca="1">MIN(AK13/30*AK10,AJ14+AK10)</f>
        <v>5674675.8255777927</v>
      </c>
      <c r="AL14" s="115">
        <f ca="1">MIN(AL13/30*AL10,AK14+AL10)</f>
        <v>6024275.3676322363</v>
      </c>
      <c r="AM14" s="115">
        <f ca="1">MIN(AM13/30*AM10,AL14+AM10)</f>
        <v>6356394.932583957</v>
      </c>
      <c r="AN14" s="115">
        <f ca="1">MIN(AN13/30*AN10,AM14+AN10)</f>
        <v>6671908.5192880919</v>
      </c>
      <c r="AO14" s="115">
        <f ca="1">MIN(AO13/30*AO10,AN14+AO10)</f>
        <v>6971646.4266570201</v>
      </c>
      <c r="AP14" s="115">
        <f ca="1">MIN(AP13/30*AP10,AO14+AP10)</f>
        <v>7256397.4386575026</v>
      </c>
      <c r="AQ14" s="115">
        <f ca="1">MIN(AQ13/30*AQ10,AP14+AQ10)</f>
        <v>7843577.5667246263</v>
      </c>
      <c r="AR14" s="115">
        <f ca="1">MIN(AR13/30*AR10,AQ14+AR10)</f>
        <v>8718065.3550550621</v>
      </c>
      <c r="AS14" s="115">
        <f ca="1">MIN(AS13/30*AS10,AR14+AS10)</f>
        <v>9548828.7539689764</v>
      </c>
      <c r="AT14" s="115">
        <f ca="1">MIN(AT13/30*AT10,AS14+AT10)</f>
        <v>10338053.982937194</v>
      </c>
      <c r="AU14" s="115">
        <f ca="1">MIN(AU13/30*AU10,AT14+AU10)</f>
        <v>11087817.950456999</v>
      </c>
      <c r="AV14" s="115">
        <f ca="1">MIN(AV13/30*AV10,AU14+AV10)</f>
        <v>11800093.719600815</v>
      </c>
      <c r="AW14" s="115">
        <f ca="1">MIN(AW13/30*AW10,AV14+AW10)</f>
        <v>12476755.700287443</v>
      </c>
      <c r="AX14" s="115">
        <f ca="1">MIN(AX13/30*AX10,AW14+AX10)</f>
        <v>13119584.581939735</v>
      </c>
      <c r="AY14" s="115">
        <f ca="1">MIN(AY13/30*AY10,AX14+AY10)</f>
        <v>13730272.019509412</v>
      </c>
      <c r="AZ14" s="115">
        <f ca="1">MIN(AZ13/30*AZ10,AY14+AZ10)</f>
        <v>14310425.08520061</v>
      </c>
      <c r="BA14" s="115">
        <f ca="1">MIN(BA13/30*BA10,AZ14+BA10)</f>
        <v>14861570.497607244</v>
      </c>
      <c r="BB14" s="115">
        <f ca="1">MIN(BB13/30*BB10,BA14+BB10)</f>
        <v>15385158.639393546</v>
      </c>
      <c r="BC14" s="115">
        <f ca="1">MIN(BC13/30*BC10,BB14+BC10)</f>
        <v>16515900.707423871</v>
      </c>
      <c r="BD14" s="115">
        <f ca="1">MIN(BD13/30*BD10,BC14+BD10)</f>
        <v>18223439.005386014</v>
      </c>
      <c r="BE14" s="115">
        <f ca="1">MIN(BE13/30*BE10,BD14+BE10)</f>
        <v>19845600.388450045</v>
      </c>
      <c r="BF14" s="115">
        <f ca="1">MIN(BF13/30*BF10,BE14+BF10)</f>
        <v>21386653.702360876</v>
      </c>
      <c r="BG14" s="115">
        <f ca="1">MIN(BG13/30*BG10,BF14+BG10)</f>
        <v>22850654.35057617</v>
      </c>
      <c r="BH14" s="115">
        <f ca="1">MIN(BH13/30*BH10,BG14+BH10)</f>
        <v>24241454.966380689</v>
      </c>
      <c r="BI14" s="115">
        <f ca="1">MIN(BI13/30*BI10,BH14+BI10)</f>
        <v>25562715.551394988</v>
      </c>
      <c r="BJ14" s="115">
        <f ca="1">MIN(BJ13/30*BJ10,BI14+BJ10)</f>
        <v>26817913.107158571</v>
      </c>
      <c r="BK14" s="115">
        <f ca="1">MIN(BK13/30*BK10,BJ14+BK10)</f>
        <v>28010350.785133969</v>
      </c>
      <c r="BL14" s="115">
        <f ca="1">MIN(BL13/30*BL10,BK14+BL10)</f>
        <v>29143166.579210605</v>
      </c>
      <c r="BM14" s="115">
        <f ca="1">MIN(BM13/30*BM10,BL14+BM10)</f>
        <v>30219341.583583407</v>
      </c>
      <c r="BN14" s="115">
        <f ca="1">MIN(BN13/30*BN10,BM14+BN10)</f>
        <v>31241707.837737568</v>
      </c>
      <c r="BO14" s="115">
        <f ca="1">MIN(BO13/30*BO10,BN14+BO10)</f>
        <v>33479622.445850689</v>
      </c>
      <c r="BP14" s="115">
        <f ca="1">MIN(BP13/30*BP10,BO14+BP10)</f>
        <v>36872307.990224823</v>
      </c>
      <c r="BQ14" s="115">
        <f ca="1">MIN(BQ13/30*BQ10,BP14+BQ10)</f>
        <v>40095359.257380247</v>
      </c>
      <c r="BR14" s="115">
        <f ca="1">MIN(BR13/30*BR10,BQ14+BR10)</f>
        <v>43157257.9611779</v>
      </c>
      <c r="BS14" s="115">
        <f ca="1">MIN(BS13/30*BS10,BR14+BS10)</f>
        <v>46066061.729785666</v>
      </c>
      <c r="BT14" s="115">
        <f ca="1">MIN(BT13/30*BT10,BS14+BT10)</f>
        <v>48829425.309963062</v>
      </c>
      <c r="BU14" s="115">
        <f ca="1">MIN(BU13/30*BU10,BT14+BU10)</f>
        <v>51454620.711131558</v>
      </c>
      <c r="BV14" s="115">
        <f ca="1">MIN(BV13/30*BV10,BU14+BV10)</f>
        <v>53948556.342241652</v>
      </c>
      <c r="BW14" s="115">
        <f ca="1">MIN(BW13/30*BW10,BV14+BW10)</f>
        <v>56317795.191796236</v>
      </c>
      <c r="BX14" s="115">
        <f ca="1">MIN(BX13/30*BX10,BW14+BX10)</f>
        <v>58568572.098873079</v>
      </c>
      <c r="BY14" s="115">
        <f ca="1">MIN(BY13/30*BY10,BX14+BY10)</f>
        <v>60706810.160596088</v>
      </c>
      <c r="BZ14" s="115">
        <f ca="1">MIN(BZ13/30*BZ10,BY14+BZ10)</f>
        <v>62738136.319232956</v>
      </c>
      <c r="CA14" s="115">
        <f ca="1">MIN(CA13/30*CA10,BZ14+CA10)</f>
        <v>67201229.503271297</v>
      </c>
      <c r="CB14" s="115">
        <f ca="1">MIN(CB13/30*CB10,CA14+CB10)</f>
        <v>73974501.361441076</v>
      </c>
      <c r="CC14" s="115">
        <f ca="1">MIN(CC13/30*CC10,CB14+CC10)</f>
        <v>80409109.626702353</v>
      </c>
      <c r="CD14" s="115">
        <f ca="1">MIN(CD13/30*CD10,CC14+CD10)</f>
        <v>86521987.478700578</v>
      </c>
      <c r="CE14" s="115">
        <f ca="1">MIN(CE13/30*CE10,CD14+CE10)</f>
        <v>92329221.438098878</v>
      </c>
      <c r="CF14" s="115">
        <f ca="1">MIN(CF13/30*CF10,CE14+CF10)</f>
        <v>97846093.699527264</v>
      </c>
      <c r="CG14" s="115">
        <f ca="1">MIN(CG13/30*CG10,CF14+CG10)</f>
        <v>103087122.34788425</v>
      </c>
      <c r="CH14" s="115">
        <f ca="1">MIN(CH13/30*CH10,CG14+CH10)</f>
        <v>108066099.56382336</v>
      </c>
      <c r="CI14" s="115">
        <f ca="1">MIN(CI13/30*CI10,CH14+CI10)</f>
        <v>112796127.91896552</v>
      </c>
      <c r="CJ14" s="115">
        <f ca="1">MIN(CJ13/30*CJ10,CI14+CJ10)</f>
        <v>117289654.85635057</v>
      </c>
      <c r="CK14" s="115">
        <f ca="1">MIN(CK13/30*CK10,CJ14+CK10)</f>
        <v>121558505.44686638</v>
      </c>
      <c r="CL14" s="115">
        <f ca="1">MIN(CL13/30*CL10,CK14+CL10)</f>
        <v>125613913.5078564</v>
      </c>
    </row>
    <row r="15" spans="2:90" x14ac:dyDescent="0.4">
      <c r="B15" s="123"/>
      <c r="D15" t="s">
        <v>391</v>
      </c>
      <c r="E15" s="8" t="str">
        <f>ROW()&amp;" "&amp;D15</f>
        <v>15 WCAR-IS</v>
      </c>
      <c r="G15" t="str">
        <f>E15</f>
        <v>15 WCAR-IS</v>
      </c>
      <c r="H15" s="27"/>
      <c r="I15" s="78"/>
      <c r="J15" s="78"/>
      <c r="K15" s="33"/>
      <c r="L15" s="33"/>
      <c r="M15" s="33"/>
      <c r="N15" s="33"/>
      <c r="O15" s="33"/>
      <c r="P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row>
    <row r="16" spans="2:90" x14ac:dyDescent="0.4">
      <c r="B16" s="123" t="s">
        <v>941</v>
      </c>
      <c r="C16" t="s">
        <v>234</v>
      </c>
      <c r="D16" t="s">
        <v>391</v>
      </c>
      <c r="E16" s="8" t="str">
        <f>ROW()&amp;" "&amp;D16</f>
        <v>16 WCAR-IS</v>
      </c>
      <c r="G16" t="str">
        <f>E16</f>
        <v>16 WCAR-IS</v>
      </c>
      <c r="K16" s="33">
        <f ca="1">SUMIF($3:$3,K$2,16:16)</f>
        <v>-2820992.7635261929</v>
      </c>
      <c r="L16" s="33">
        <f ca="1">SUMIF($3:$3,L$2,16:16)</f>
        <v>-4435404.6751313098</v>
      </c>
      <c r="M16" s="33">
        <f ca="1">SUMIF($3:$3,M$2,16:16)</f>
        <v>-8128761.200736043</v>
      </c>
      <c r="N16" s="33">
        <f ca="1">SUMIF($3:$3,N$2,16:16)</f>
        <v>-15856549.198344022</v>
      </c>
      <c r="O16" s="33">
        <f ca="1">SUMIF($3:$3,O$2,16:16)</f>
        <v>-31496428.481495388</v>
      </c>
      <c r="P16" s="33">
        <f ca="1">SUMIF($3:$3,P$2,16:16)</f>
        <v>-62875777.188623443</v>
      </c>
      <c r="R16" s="33"/>
      <c r="S16" s="33">
        <f ca="1">R14-S14</f>
        <v>-158333.33333333334</v>
      </c>
      <c r="T16" s="33">
        <f ca="1">S14-T14</f>
        <v>-308750</v>
      </c>
      <c r="U16" s="33">
        <f ca="1">T14-U14</f>
        <v>-293312.50000000012</v>
      </c>
      <c r="V16" s="33">
        <f ca="1">U14-V14</f>
        <v>-278646.875</v>
      </c>
      <c r="W16" s="33">
        <f ca="1">V14-W14</f>
        <v>-264714.53125</v>
      </c>
      <c r="X16" s="33">
        <f ca="1">W14-X14</f>
        <v>-251478.8046875</v>
      </c>
      <c r="Y16" s="33">
        <f ca="1">X14-Y14</f>
        <v>-238904.86445312481</v>
      </c>
      <c r="Z16" s="33">
        <f ca="1">Y14-Z14</f>
        <v>-226959.62123046909</v>
      </c>
      <c r="AA16" s="33">
        <f ca="1">Z14-AA14</f>
        <v>-215611.64016894531</v>
      </c>
      <c r="AB16" s="33">
        <f ca="1">AA14-AB14</f>
        <v>-204831.05816049781</v>
      </c>
      <c r="AC16" s="33">
        <f ca="1">AB14-AC14</f>
        <v>-194589.50525247306</v>
      </c>
      <c r="AD16" s="33">
        <f ca="1">AC14-AD14</f>
        <v>-184860.02998984931</v>
      </c>
      <c r="AE16" s="33">
        <f ca="1">AD14-AE14</f>
        <v>-333950.36182369059</v>
      </c>
      <c r="AF16" s="33">
        <f ca="1">AE14-AF14</f>
        <v>-475586.17706583906</v>
      </c>
      <c r="AG16" s="33">
        <f ca="1">AF14-AG14</f>
        <v>-451806.86821254762</v>
      </c>
      <c r="AH16" s="33">
        <f ca="1">AG14-AH14</f>
        <v>-429216.52480192017</v>
      </c>
      <c r="AI16" s="33">
        <f ca="1">AH14-AI14</f>
        <v>-407755.698561823</v>
      </c>
      <c r="AJ16" s="33">
        <f ca="1">AI14-AJ14</f>
        <v>-387367.91363373306</v>
      </c>
      <c r="AK16" s="33">
        <f ca="1">AJ14-AK14</f>
        <v>-367999.51795204636</v>
      </c>
      <c r="AL16" s="33">
        <f ca="1">AK14-AL14</f>
        <v>-349599.54205444362</v>
      </c>
      <c r="AM16" s="33">
        <f ca="1">AL14-AM14</f>
        <v>-332119.56495172065</v>
      </c>
      <c r="AN16" s="33">
        <f ca="1">AM14-AN14</f>
        <v>-315513.58670413494</v>
      </c>
      <c r="AO16" s="33">
        <f ca="1">AN14-AO14</f>
        <v>-299737.90736892819</v>
      </c>
      <c r="AP16" s="33">
        <f ca="1">AO14-AP14</f>
        <v>-284751.01200048253</v>
      </c>
      <c r="AQ16" s="33">
        <f ca="1">AP14-AQ14</f>
        <v>-587180.1280671237</v>
      </c>
      <c r="AR16" s="33">
        <f ca="1">AQ14-AR14</f>
        <v>-874487.78833043575</v>
      </c>
      <c r="AS16" s="33">
        <f ca="1">AR14-AS14</f>
        <v>-830763.39891391434</v>
      </c>
      <c r="AT16" s="33">
        <f ca="1">AS14-AT14</f>
        <v>-789225.22896821797</v>
      </c>
      <c r="AU16" s="33">
        <f ca="1">AT14-AU14</f>
        <v>-749763.96751980484</v>
      </c>
      <c r="AV16" s="33">
        <f ca="1">AU14-AV14</f>
        <v>-712275.76914381608</v>
      </c>
      <c r="AW16" s="33">
        <f ca="1">AV14-AW14</f>
        <v>-676661.98068662733</v>
      </c>
      <c r="AX16" s="33">
        <f ca="1">AW14-AX14</f>
        <v>-642828.88165229186</v>
      </c>
      <c r="AY16" s="33">
        <f ca="1">AX14-AY14</f>
        <v>-610687.43756967783</v>
      </c>
      <c r="AZ16" s="33">
        <f ca="1">AY14-AZ14</f>
        <v>-580153.06569119729</v>
      </c>
      <c r="BA16" s="33">
        <f ca="1">AZ14-BA14</f>
        <v>-551145.41240663454</v>
      </c>
      <c r="BB16" s="33">
        <f ca="1">BA14-BB14</f>
        <v>-523588.14178630151</v>
      </c>
      <c r="BC16" s="33">
        <f ca="1">BB14-BC14</f>
        <v>-1130742.0680303257</v>
      </c>
      <c r="BD16" s="33">
        <f ca="1">BC14-BD14</f>
        <v>-1707538.2979621422</v>
      </c>
      <c r="BE16" s="33">
        <f ca="1">BD14-BE14</f>
        <v>-1622161.3830640316</v>
      </c>
      <c r="BF16" s="33">
        <f ca="1">BE14-BF14</f>
        <v>-1541053.3139108308</v>
      </c>
      <c r="BG16" s="33">
        <f ca="1">BF14-BG14</f>
        <v>-1464000.6482152939</v>
      </c>
      <c r="BH16" s="33">
        <f ca="1">BG14-BH14</f>
        <v>-1390800.6158045195</v>
      </c>
      <c r="BI16" s="33">
        <f ca="1">BH14-BI14</f>
        <v>-1321260.5850142986</v>
      </c>
      <c r="BJ16" s="33">
        <f ca="1">BI14-BJ14</f>
        <v>-1255197.5557635836</v>
      </c>
      <c r="BK16" s="33">
        <f ca="1">BJ14-BK14</f>
        <v>-1192437.6779753976</v>
      </c>
      <c r="BL16" s="33">
        <f ca="1">BK14-BL14</f>
        <v>-1132815.7940766364</v>
      </c>
      <c r="BM16" s="33">
        <f ca="1">BL14-BM14</f>
        <v>-1076175.0043728016</v>
      </c>
      <c r="BN16" s="33">
        <f ca="1">BM14-BN14</f>
        <v>-1022366.2541541606</v>
      </c>
      <c r="BO16" s="33">
        <f ca="1">BN14-BO14</f>
        <v>-2237914.6081131212</v>
      </c>
      <c r="BP16" s="33">
        <f ca="1">BO14-BP14</f>
        <v>-3392685.5443741344</v>
      </c>
      <c r="BQ16" s="33">
        <f ca="1">BP14-BQ14</f>
        <v>-3223051.2671554238</v>
      </c>
      <c r="BR16" s="33">
        <f ca="1">BQ14-BR14</f>
        <v>-3061898.7037976533</v>
      </c>
      <c r="BS16" s="33">
        <f ca="1">BR14-BS14</f>
        <v>-2908803.7686077654</v>
      </c>
      <c r="BT16" s="33">
        <f ca="1">BS14-BT14</f>
        <v>-2763363.5801773965</v>
      </c>
      <c r="BU16" s="33">
        <f ca="1">BT14-BU14</f>
        <v>-2625195.4011684954</v>
      </c>
      <c r="BV16" s="33">
        <f ca="1">BU14-BV14</f>
        <v>-2493935.6311100945</v>
      </c>
      <c r="BW16" s="33">
        <f ca="1">BV14-BW14</f>
        <v>-2369238.8495545834</v>
      </c>
      <c r="BX16" s="33">
        <f ca="1">BW14-BX14</f>
        <v>-2250776.9070768431</v>
      </c>
      <c r="BY16" s="33">
        <f ca="1">BX14-BY14</f>
        <v>-2138238.0617230088</v>
      </c>
      <c r="BZ16" s="33">
        <f ca="1">BY14-BZ14</f>
        <v>-2031326.158636868</v>
      </c>
      <c r="CA16" s="33">
        <f ca="1">BZ14-CA14</f>
        <v>-4463093.184038341</v>
      </c>
      <c r="CB16" s="33">
        <f ca="1">CA14-CB14</f>
        <v>-6773271.8581697792</v>
      </c>
      <c r="CC16" s="33">
        <f ca="1">CB14-CC14</f>
        <v>-6434608.2652612776</v>
      </c>
      <c r="CD16" s="33">
        <f ca="1">CC14-CD14</f>
        <v>-6112877.8519982249</v>
      </c>
      <c r="CE16" s="33">
        <f ca="1">CD14-CE14</f>
        <v>-5807233.9593982995</v>
      </c>
      <c r="CF16" s="33">
        <f ca="1">CE14-CF14</f>
        <v>-5516872.261428386</v>
      </c>
      <c r="CG16" s="33">
        <f ca="1">CF14-CG14</f>
        <v>-5241028.648356989</v>
      </c>
      <c r="CH16" s="33">
        <f ca="1">CG14-CH14</f>
        <v>-4978977.2159391046</v>
      </c>
      <c r="CI16" s="33">
        <f ca="1">CH14-CI14</f>
        <v>-4730028.3551421613</v>
      </c>
      <c r="CJ16" s="33">
        <f ca="1">CI14-CJ14</f>
        <v>-4493526.9373850524</v>
      </c>
      <c r="CK16" s="33">
        <f ca="1">CJ14-CK14</f>
        <v>-4268850.5905158073</v>
      </c>
      <c r="CL16" s="33">
        <f ca="1">CK14-CL14</f>
        <v>-4055408.0609900206</v>
      </c>
    </row>
    <row r="17" spans="2:90" x14ac:dyDescent="0.4">
      <c r="B17" s="122"/>
      <c r="D17" t="s">
        <v>391</v>
      </c>
      <c r="E17" s="8" t="str">
        <f>ROW()&amp;" "&amp;D17</f>
        <v>17 WCAR-IS</v>
      </c>
      <c r="G17" t="str">
        <f>E17</f>
        <v>17 WCAR-IS</v>
      </c>
      <c r="K17" s="53"/>
      <c r="L17" s="53"/>
      <c r="M17" s="53"/>
      <c r="N17" s="53"/>
      <c r="O17" s="53"/>
      <c r="P17" s="53"/>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row>
    <row r="18" spans="2:90" x14ac:dyDescent="0.4">
      <c r="B18" s="70" t="s">
        <v>1026</v>
      </c>
      <c r="C18" s="31"/>
      <c r="D18" t="s">
        <v>407</v>
      </c>
      <c r="E18" s="8" t="str">
        <f>ROW()&amp;" "&amp;D18</f>
        <v>18 WCAP-IS</v>
      </c>
      <c r="F18" t="s">
        <v>435</v>
      </c>
      <c r="G18" s="31" t="s">
        <v>395</v>
      </c>
      <c r="H18" s="48"/>
      <c r="I18" s="285"/>
      <c r="J18" s="285"/>
      <c r="K18" s="48"/>
      <c r="L18" s="48"/>
      <c r="M18" s="48"/>
      <c r="N18" s="48"/>
      <c r="O18" s="48"/>
      <c r="P18" s="48"/>
      <c r="R18" s="70"/>
      <c r="S18" s="286"/>
      <c r="T18" s="286"/>
      <c r="U18" s="286"/>
      <c r="V18" s="286"/>
      <c r="W18" s="286"/>
      <c r="X18" s="286"/>
      <c r="Y18" s="286"/>
      <c r="Z18" s="286"/>
      <c r="AA18" s="286"/>
      <c r="AB18" s="286"/>
      <c r="AC18" s="286"/>
      <c r="AD18" s="286"/>
      <c r="AE18" s="286"/>
      <c r="AF18" s="286"/>
      <c r="AG18" s="286"/>
      <c r="AH18" s="286"/>
      <c r="AI18" s="286"/>
      <c r="AJ18" s="286"/>
      <c r="AK18" s="286"/>
      <c r="AL18" s="286"/>
      <c r="AM18" s="286"/>
      <c r="AN18" s="286"/>
      <c r="AO18" s="286"/>
      <c r="AP18" s="286"/>
      <c r="AQ18" s="286"/>
      <c r="AR18" s="286"/>
      <c r="AS18" s="286"/>
      <c r="AT18" s="286"/>
      <c r="AU18" s="286"/>
      <c r="AV18" s="286"/>
      <c r="AW18" s="286"/>
      <c r="AX18" s="286"/>
      <c r="AY18" s="286"/>
      <c r="AZ18" s="286"/>
      <c r="BA18" s="286"/>
      <c r="BB18" s="286"/>
      <c r="BC18" s="286"/>
      <c r="BD18" s="286"/>
      <c r="BE18" s="286"/>
      <c r="BF18" s="286"/>
      <c r="BG18" s="286"/>
      <c r="BH18" s="286"/>
      <c r="BI18" s="286"/>
      <c r="BJ18" s="286"/>
      <c r="BK18" s="286"/>
      <c r="BL18" s="286"/>
      <c r="BM18" s="286"/>
      <c r="BN18" s="286"/>
      <c r="BO18" s="286"/>
      <c r="BP18" s="286"/>
      <c r="BQ18" s="286"/>
      <c r="BR18" s="286"/>
      <c r="BS18" s="286"/>
      <c r="BT18" s="286"/>
      <c r="BU18" s="286"/>
      <c r="BV18" s="286"/>
      <c r="BW18" s="286"/>
      <c r="BX18" s="286"/>
      <c r="BY18" s="286"/>
      <c r="BZ18" s="286"/>
      <c r="CA18" s="286"/>
      <c r="CB18" s="286"/>
      <c r="CC18" s="286"/>
      <c r="CD18" s="286"/>
      <c r="CE18" s="286"/>
      <c r="CF18" s="286"/>
      <c r="CG18" s="286"/>
      <c r="CH18" s="286"/>
      <c r="CI18" s="286"/>
      <c r="CJ18" s="286"/>
      <c r="CK18" s="286"/>
      <c r="CL18" s="286"/>
    </row>
    <row r="19" spans="2:90" x14ac:dyDescent="0.4">
      <c r="B19" s="122" t="s">
        <v>404</v>
      </c>
      <c r="D19" t="s">
        <v>407</v>
      </c>
      <c r="E19" s="8" t="str">
        <f>ROW()&amp;" "&amp;D19</f>
        <v>19 WCAP-IS</v>
      </c>
      <c r="G19" t="str">
        <f>E19</f>
        <v>19 WCAP-IS</v>
      </c>
      <c r="H19" s="31"/>
      <c r="I19" s="73"/>
      <c r="J19" s="73"/>
      <c r="K19" s="121">
        <f ca="1">'IS BS CF'!K$24+'IS BS CF'!K$37</f>
        <v>-406350.39999999997</v>
      </c>
      <c r="L19" s="121">
        <f ca="1">'IS BS CF'!L$24+'IS BS CF'!L$37</f>
        <v>-1072074.3650583844</v>
      </c>
      <c r="M19" s="121">
        <f ca="1">'IS BS CF'!M$24+'IS BS CF'!M$37</f>
        <v>-1879793.3545268169</v>
      </c>
      <c r="N19" s="121">
        <f ca="1">'IS BS CF'!N$24+'IS BS CF'!N$37</f>
        <v>-3410359.8674479676</v>
      </c>
      <c r="O19" s="121">
        <f ca="1">'IS BS CF'!O$24+'IS BS CF'!O$37</f>
        <v>-6415404.6810725406</v>
      </c>
      <c r="P19" s="121">
        <f ca="1">'IS BS CF'!P$24+'IS BS CF'!P$37</f>
        <v>-12384448.064679381</v>
      </c>
      <c r="Q19" s="121"/>
      <c r="R19" s="121">
        <f>'IS BS CF'!R$24+'IS BS CF'!R$37</f>
        <v>0</v>
      </c>
      <c r="S19" s="121">
        <f ca="1">'IS BS CF'!S$24+'IS BS CF'!S$37</f>
        <v>-33862.533333333333</v>
      </c>
      <c r="T19" s="121">
        <f ca="1">'IS BS CF'!T$24+'IS BS CF'!T$37</f>
        <v>-33862.533333333333</v>
      </c>
      <c r="U19" s="121">
        <f ca="1">'IS BS CF'!U$24+'IS BS CF'!U$37</f>
        <v>-33862.533333333333</v>
      </c>
      <c r="V19" s="121">
        <f ca="1">'IS BS CF'!V$24+'IS BS CF'!V$37</f>
        <v>-33862.533333333333</v>
      </c>
      <c r="W19" s="121">
        <f ca="1">'IS BS CF'!W$24+'IS BS CF'!W$37</f>
        <v>-33862.533333333333</v>
      </c>
      <c r="X19" s="121">
        <f ca="1">'IS BS CF'!X$24+'IS BS CF'!X$37</f>
        <v>-33862.533333333333</v>
      </c>
      <c r="Y19" s="121">
        <f ca="1">'IS BS CF'!Y$24+'IS BS CF'!Y$37</f>
        <v>-33862.533333333333</v>
      </c>
      <c r="Z19" s="121">
        <f ca="1">'IS BS CF'!Z$24+'IS BS CF'!Z$37</f>
        <v>-33862.533333333333</v>
      </c>
      <c r="AA19" s="121">
        <f ca="1">'IS BS CF'!AA$24+'IS BS CF'!AA$37</f>
        <v>-33862.533333333333</v>
      </c>
      <c r="AB19" s="121">
        <f ca="1">'IS BS CF'!AB$24+'IS BS CF'!AB$37</f>
        <v>-33862.533333333333</v>
      </c>
      <c r="AC19" s="121">
        <f ca="1">'IS BS CF'!AC$24+'IS BS CF'!AC$37</f>
        <v>-33862.533333333333</v>
      </c>
      <c r="AD19" s="121">
        <f ca="1">'IS BS CF'!AD$24+'IS BS CF'!AD$37</f>
        <v>-33862.533333333333</v>
      </c>
      <c r="AE19" s="121">
        <f ca="1">'IS BS CF'!AE$24+'IS BS CF'!AE$37</f>
        <v>-67088.424586832174</v>
      </c>
      <c r="AF19" s="121">
        <f ca="1">'IS BS CF'!AF$24+'IS BS CF'!AF$37</f>
        <v>-71844.286357490564</v>
      </c>
      <c r="AG19" s="121">
        <f ca="1">'IS BS CF'!AG$24+'IS BS CF'!AG$37</f>
        <v>-76362.355039616043</v>
      </c>
      <c r="AH19" s="121">
        <f ca="1">'IS BS CF'!AH$24+'IS BS CF'!AH$37</f>
        <v>-80654.520287635241</v>
      </c>
      <c r="AI19" s="121">
        <f ca="1">'IS BS CF'!AI$24+'IS BS CF'!AI$37</f>
        <v>-84732.077273253468</v>
      </c>
      <c r="AJ19" s="121">
        <f ca="1">'IS BS CF'!AJ$24+'IS BS CF'!AJ$37</f>
        <v>-88605.756409590802</v>
      </c>
      <c r="AK19" s="121">
        <f ca="1">'IS BS CF'!AK$24+'IS BS CF'!AK$37</f>
        <v>-92285.751589111271</v>
      </c>
      <c r="AL19" s="121">
        <f ca="1">'IS BS CF'!AL$24+'IS BS CF'!AL$37</f>
        <v>-95781.747009655694</v>
      </c>
      <c r="AM19" s="121">
        <f ca="1">'IS BS CF'!AM$24+'IS BS CF'!AM$37</f>
        <v>-99102.942659172913</v>
      </c>
      <c r="AN19" s="121">
        <f ca="1">'IS BS CF'!AN$24+'IS BS CF'!AN$37</f>
        <v>-102258.07852621426</v>
      </c>
      <c r="AO19" s="121">
        <f ca="1">'IS BS CF'!AO$24+'IS BS CF'!AO$37</f>
        <v>-105255.45759990354</v>
      </c>
      <c r="AP19" s="121">
        <f ca="1">'IS BS CF'!AP$24+'IS BS CF'!AP$37</f>
        <v>-108102.96771990837</v>
      </c>
      <c r="AQ19" s="121">
        <f ca="1">'IS BS CF'!AQ$24+'IS BS CF'!AQ$37</f>
        <v>-115735.0520005796</v>
      </c>
      <c r="AR19" s="121">
        <f ca="1">'IS BS CF'!AR$24+'IS BS CF'!AR$37</f>
        <v>-124479.92988388395</v>
      </c>
      <c r="AS19" s="121">
        <f ca="1">'IS BS CF'!AS$24+'IS BS CF'!AS$37</f>
        <v>-132787.56387302311</v>
      </c>
      <c r="AT19" s="121">
        <f ca="1">'IS BS CF'!AT$24+'IS BS CF'!AT$37</f>
        <v>-140679.81616270528</v>
      </c>
      <c r="AU19" s="121">
        <f ca="1">'IS BS CF'!AU$24+'IS BS CF'!AU$37</f>
        <v>-148177.45583790334</v>
      </c>
      <c r="AV19" s="121">
        <f ca="1">'IS BS CF'!AV$24+'IS BS CF'!AV$37</f>
        <v>-155300.2135293415</v>
      </c>
      <c r="AW19" s="121">
        <f ca="1">'IS BS CF'!AW$24+'IS BS CF'!AW$37</f>
        <v>-162066.83333620775</v>
      </c>
      <c r="AX19" s="121">
        <f ca="1">'IS BS CF'!AX$24+'IS BS CF'!AX$37</f>
        <v>-168495.12215273068</v>
      </c>
      <c r="AY19" s="121">
        <f ca="1">'IS BS CF'!AY$24+'IS BS CF'!AY$37</f>
        <v>-174601.99652842747</v>
      </c>
      <c r="AZ19" s="121">
        <f ca="1">'IS BS CF'!AZ$24+'IS BS CF'!AZ$37</f>
        <v>-180403.52718533945</v>
      </c>
      <c r="BA19" s="121">
        <f ca="1">'IS BS CF'!BA$24+'IS BS CF'!BA$37</f>
        <v>-185914.98130940579</v>
      </c>
      <c r="BB19" s="121">
        <f ca="1">'IS BS CF'!BB$24+'IS BS CF'!BB$37</f>
        <v>-191150.8627272688</v>
      </c>
      <c r="BC19" s="121">
        <f ca="1">'IS BS CF'!BC$24+'IS BS CF'!BC$37</f>
        <v>-204306.58055757204</v>
      </c>
      <c r="BD19" s="121">
        <f ca="1">'IS BS CF'!BD$24+'IS BS CF'!BD$37</f>
        <v>-221381.96353719349</v>
      </c>
      <c r="BE19" s="121">
        <f ca="1">'IS BS CF'!BE$24+'IS BS CF'!BE$37</f>
        <v>-237603.57736783379</v>
      </c>
      <c r="BF19" s="121">
        <f ca="1">'IS BS CF'!BF$24+'IS BS CF'!BF$37</f>
        <v>-253014.11050694212</v>
      </c>
      <c r="BG19" s="121">
        <f ca="1">'IS BS CF'!BG$24+'IS BS CF'!BG$37</f>
        <v>-267654.11698909506</v>
      </c>
      <c r="BH19" s="121">
        <f ca="1">'IS BS CF'!BH$24+'IS BS CF'!BH$37</f>
        <v>-281562.1231471402</v>
      </c>
      <c r="BI19" s="121">
        <f ca="1">'IS BS CF'!BI$24+'IS BS CF'!BI$37</f>
        <v>-294774.72899728321</v>
      </c>
      <c r="BJ19" s="121">
        <f ca="1">'IS BS CF'!BJ$24+'IS BS CF'!BJ$37</f>
        <v>-307326.70455491904</v>
      </c>
      <c r="BK19" s="121">
        <f ca="1">'IS BS CF'!BK$24+'IS BS CF'!BK$37</f>
        <v>-319251.08133467304</v>
      </c>
      <c r="BL19" s="121">
        <f ca="1">'IS BS CF'!BL$24+'IS BS CF'!BL$37</f>
        <v>-330579.23927543941</v>
      </c>
      <c r="BM19" s="121">
        <f ca="1">'IS BS CF'!BM$24+'IS BS CF'!BM$37</f>
        <v>-341340.98931916739</v>
      </c>
      <c r="BN19" s="121">
        <f ca="1">'IS BS CF'!BN$24+'IS BS CF'!BN$37</f>
        <v>-351564.65186070901</v>
      </c>
      <c r="BO19" s="121">
        <f ca="1">'IS BS CF'!BO$24+'IS BS CF'!BO$37</f>
        <v>-375884.50994934025</v>
      </c>
      <c r="BP19" s="121">
        <f ca="1">'IS BS CF'!BP$24+'IS BS CF'!BP$37</f>
        <v>-409811.36539308156</v>
      </c>
      <c r="BQ19" s="121">
        <f ca="1">'IS BS CF'!BQ$24+'IS BS CF'!BQ$37</f>
        <v>-442041.87806463579</v>
      </c>
      <c r="BR19" s="121">
        <f ca="1">'IS BS CF'!BR$24+'IS BS CF'!BR$37</f>
        <v>-472660.86510261236</v>
      </c>
      <c r="BS19" s="121">
        <f ca="1">'IS BS CF'!BS$24+'IS BS CF'!BS$37</f>
        <v>-501748.90278869</v>
      </c>
      <c r="BT19" s="121">
        <f ca="1">'IS BS CF'!BT$24+'IS BS CF'!BT$37</f>
        <v>-529382.53859046404</v>
      </c>
      <c r="BU19" s="121">
        <f ca="1">'IS BS CF'!BU$24+'IS BS CF'!BU$37</f>
        <v>-555634.49260214891</v>
      </c>
      <c r="BV19" s="121">
        <f ca="1">'IS BS CF'!BV$24+'IS BS CF'!BV$37</f>
        <v>-580573.84891324991</v>
      </c>
      <c r="BW19" s="121">
        <f ca="1">'IS BS CF'!BW$24+'IS BS CF'!BW$37</f>
        <v>-604266.23740879574</v>
      </c>
      <c r="BX19" s="121">
        <f ca="1">'IS BS CF'!BX$24+'IS BS CF'!BX$37</f>
        <v>-626774.00647956412</v>
      </c>
      <c r="BY19" s="121">
        <f ca="1">'IS BS CF'!BY$24+'IS BS CF'!BY$37</f>
        <v>-648156.38709679421</v>
      </c>
      <c r="BZ19" s="121">
        <f ca="1">'IS BS CF'!BZ$24+'IS BS CF'!BZ$37</f>
        <v>-668469.64868316287</v>
      </c>
      <c r="CA19" s="121">
        <f ca="1">'IS BS CF'!CA$24+'IS BS CF'!CA$37</f>
        <v>-715138.32813142135</v>
      </c>
      <c r="CB19" s="121">
        <f ca="1">'IS BS CF'!CB$24+'IS BS CF'!CB$37</f>
        <v>-782871.04671311914</v>
      </c>
      <c r="CC19" s="121">
        <f ca="1">'IS BS CF'!CC$24+'IS BS CF'!CC$37</f>
        <v>-847217.12936573196</v>
      </c>
      <c r="CD19" s="121">
        <f ca="1">'IS BS CF'!CD$24+'IS BS CF'!CD$37</f>
        <v>-908345.9078857142</v>
      </c>
      <c r="CE19" s="121">
        <f ca="1">'IS BS CF'!CE$24+'IS BS CF'!CE$37</f>
        <v>-966418.24747969722</v>
      </c>
      <c r="CF19" s="121">
        <f ca="1">'IS BS CF'!CF$24+'IS BS CF'!CF$37</f>
        <v>-1021586.970093981</v>
      </c>
      <c r="CG19" s="121">
        <f ca="1">'IS BS CF'!CG$24+'IS BS CF'!CG$37</f>
        <v>-1073997.2565775509</v>
      </c>
      <c r="CH19" s="121">
        <f ca="1">'IS BS CF'!CH$24+'IS BS CF'!CH$37</f>
        <v>-1123787.028736942</v>
      </c>
      <c r="CI19" s="121">
        <f ca="1">'IS BS CF'!CI$24+'IS BS CF'!CI$37</f>
        <v>-1171087.3122883637</v>
      </c>
      <c r="CJ19" s="121">
        <f ca="1">'IS BS CF'!CJ$24+'IS BS CF'!CJ$37</f>
        <v>-1216022.5816622141</v>
      </c>
      <c r="CK19" s="121">
        <f ca="1">'IS BS CF'!CK$24+'IS BS CF'!CK$37</f>
        <v>-1258711.0875673722</v>
      </c>
      <c r="CL19" s="121">
        <f ca="1">'IS BS CF'!CL$24+'IS BS CF'!CL$37</f>
        <v>-1299265.1681772724</v>
      </c>
    </row>
    <row r="20" spans="2:90" x14ac:dyDescent="0.4">
      <c r="B20" s="67"/>
      <c r="D20" t="s">
        <v>407</v>
      </c>
      <c r="E20" s="8" t="str">
        <f>ROW()&amp;" "&amp;D20</f>
        <v>20 WCAP-IS</v>
      </c>
      <c r="G20" t="str">
        <f>E20</f>
        <v>20 WCAP-IS</v>
      </c>
      <c r="H20" s="31"/>
      <c r="I20" s="73"/>
      <c r="J20" s="73"/>
      <c r="K20" s="31"/>
      <c r="L20" s="31"/>
      <c r="M20" s="31"/>
      <c r="N20" s="31"/>
      <c r="O20" s="31"/>
      <c r="P20" s="31"/>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row>
    <row r="21" spans="2:90" x14ac:dyDescent="0.4">
      <c r="B21" s="126" t="s">
        <v>400</v>
      </c>
      <c r="D21" t="s">
        <v>407</v>
      </c>
      <c r="E21" s="8" t="str">
        <f>ROW()&amp;" "&amp;D21</f>
        <v>21 WCAP-IS</v>
      </c>
      <c r="G21" t="str">
        <f>E21</f>
        <v>21 WCAP-IS</v>
      </c>
      <c r="I21"/>
      <c r="J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row>
    <row r="22" spans="2:90" x14ac:dyDescent="0.4">
      <c r="B22" s="141" t="s">
        <v>401</v>
      </c>
      <c r="D22" t="s">
        <v>407</v>
      </c>
      <c r="E22" s="8" t="str">
        <f>ROW()&amp;" "&amp;D22</f>
        <v>22 WCAP-IS</v>
      </c>
      <c r="G22" t="str">
        <f>E22</f>
        <v>22 WCAP-IS</v>
      </c>
      <c r="H22" s="12"/>
      <c r="I22" s="60"/>
      <c r="J22" s="60"/>
      <c r="K22" s="17">
        <v>30</v>
      </c>
      <c r="L22" s="17">
        <v>30</v>
      </c>
      <c r="M22" s="17">
        <v>30</v>
      </c>
      <c r="N22" s="17">
        <v>30</v>
      </c>
      <c r="O22" s="17">
        <v>30</v>
      </c>
      <c r="P22" s="17">
        <v>30</v>
      </c>
      <c r="R22" s="15"/>
      <c r="S22" s="15">
        <f>INDEX($K:$P,ROW(),MATCH(S$3,$K$2:$P$2,0))</f>
        <v>30</v>
      </c>
      <c r="T22" s="15">
        <f>INDEX($K:$P,ROW(),MATCH(T$3,$K$2:$P$2,0))</f>
        <v>30</v>
      </c>
      <c r="U22" s="15">
        <f>INDEX($K:$P,ROW(),MATCH(U$3,$K$2:$P$2,0))</f>
        <v>30</v>
      </c>
      <c r="V22" s="15">
        <f>INDEX($K:$P,ROW(),MATCH(V$3,$K$2:$P$2,0))</f>
        <v>30</v>
      </c>
      <c r="W22" s="15">
        <f>INDEX($K:$P,ROW(),MATCH(W$3,$K$2:$P$2,0))</f>
        <v>30</v>
      </c>
      <c r="X22" s="15">
        <f>INDEX($K:$P,ROW(),MATCH(X$3,$K$2:$P$2,0))</f>
        <v>30</v>
      </c>
      <c r="Y22" s="15">
        <f>INDEX($K:$P,ROW(),MATCH(Y$3,$K$2:$P$2,0))</f>
        <v>30</v>
      </c>
      <c r="Z22" s="15">
        <f>INDEX($K:$P,ROW(),MATCH(Z$3,$K$2:$P$2,0))</f>
        <v>30</v>
      </c>
      <c r="AA22" s="15">
        <f>INDEX($K:$P,ROW(),MATCH(AA$3,$K$2:$P$2,0))</f>
        <v>30</v>
      </c>
      <c r="AB22" s="15">
        <f>INDEX($K:$P,ROW(),MATCH(AB$3,$K$2:$P$2,0))</f>
        <v>30</v>
      </c>
      <c r="AC22" s="15">
        <f>INDEX($K:$P,ROW(),MATCH(AC$3,$K$2:$P$2,0))</f>
        <v>30</v>
      </c>
      <c r="AD22" s="15">
        <f>INDEX($K:$P,ROW(),MATCH(AD$3,$K$2:$P$2,0))</f>
        <v>30</v>
      </c>
      <c r="AE22" s="15">
        <f>INDEX($K:$P,ROW(),MATCH(AE$3,$K$2:$P$2,0))</f>
        <v>30</v>
      </c>
      <c r="AF22" s="15">
        <f>INDEX($K:$P,ROW(),MATCH(AF$3,$K$2:$P$2,0))</f>
        <v>30</v>
      </c>
      <c r="AG22" s="15">
        <f>INDEX($K:$P,ROW(),MATCH(AG$3,$K$2:$P$2,0))</f>
        <v>30</v>
      </c>
      <c r="AH22" s="15">
        <f>INDEX($K:$P,ROW(),MATCH(AH$3,$K$2:$P$2,0))</f>
        <v>30</v>
      </c>
      <c r="AI22" s="15">
        <f>INDEX($K:$P,ROW(),MATCH(AI$3,$K$2:$P$2,0))</f>
        <v>30</v>
      </c>
      <c r="AJ22" s="15">
        <f>INDEX($K:$P,ROW(),MATCH(AJ$3,$K$2:$P$2,0))</f>
        <v>30</v>
      </c>
      <c r="AK22" s="15">
        <f>INDEX($K:$P,ROW(),MATCH(AK$3,$K$2:$P$2,0))</f>
        <v>30</v>
      </c>
      <c r="AL22" s="15">
        <f>INDEX($K:$P,ROW(),MATCH(AL$3,$K$2:$P$2,0))</f>
        <v>30</v>
      </c>
      <c r="AM22" s="15">
        <f>INDEX($K:$P,ROW(),MATCH(AM$3,$K$2:$P$2,0))</f>
        <v>30</v>
      </c>
      <c r="AN22" s="15">
        <f>INDEX($K:$P,ROW(),MATCH(AN$3,$K$2:$P$2,0))</f>
        <v>30</v>
      </c>
      <c r="AO22" s="15">
        <f>INDEX($K:$P,ROW(),MATCH(AO$3,$K$2:$P$2,0))</f>
        <v>30</v>
      </c>
      <c r="AP22" s="15">
        <f>INDEX($K:$P,ROW(),MATCH(AP$3,$K$2:$P$2,0))</f>
        <v>30</v>
      </c>
      <c r="AQ22" s="15">
        <f>INDEX($K:$P,ROW(),MATCH(AQ$3,$K$2:$P$2,0))</f>
        <v>30</v>
      </c>
      <c r="AR22" s="15">
        <f>INDEX($K:$P,ROW(),MATCH(AR$3,$K$2:$P$2,0))</f>
        <v>30</v>
      </c>
      <c r="AS22" s="15">
        <f>INDEX($K:$P,ROW(),MATCH(AS$3,$K$2:$P$2,0))</f>
        <v>30</v>
      </c>
      <c r="AT22" s="15">
        <f>INDEX($K:$P,ROW(),MATCH(AT$3,$K$2:$P$2,0))</f>
        <v>30</v>
      </c>
      <c r="AU22" s="15">
        <f>INDEX($K:$P,ROW(),MATCH(AU$3,$K$2:$P$2,0))</f>
        <v>30</v>
      </c>
      <c r="AV22" s="15">
        <f>INDEX($K:$P,ROW(),MATCH(AV$3,$K$2:$P$2,0))</f>
        <v>30</v>
      </c>
      <c r="AW22" s="15">
        <f>INDEX($K:$P,ROW(),MATCH(AW$3,$K$2:$P$2,0))</f>
        <v>30</v>
      </c>
      <c r="AX22" s="15">
        <f>INDEX($K:$P,ROW(),MATCH(AX$3,$K$2:$P$2,0))</f>
        <v>30</v>
      </c>
      <c r="AY22" s="15">
        <f>INDEX($K:$P,ROW(),MATCH(AY$3,$K$2:$P$2,0))</f>
        <v>30</v>
      </c>
      <c r="AZ22" s="15">
        <f>INDEX($K:$P,ROW(),MATCH(AZ$3,$K$2:$P$2,0))</f>
        <v>30</v>
      </c>
      <c r="BA22" s="15">
        <f>INDEX($K:$P,ROW(),MATCH(BA$3,$K$2:$P$2,0))</f>
        <v>30</v>
      </c>
      <c r="BB22" s="15">
        <f>INDEX($K:$P,ROW(),MATCH(BB$3,$K$2:$P$2,0))</f>
        <v>30</v>
      </c>
      <c r="BC22" s="15">
        <f>INDEX($K:$P,ROW(),MATCH(BC$3,$K$2:$P$2,0))</f>
        <v>30</v>
      </c>
      <c r="BD22" s="15">
        <f>INDEX($K:$P,ROW(),MATCH(BD$3,$K$2:$P$2,0))</f>
        <v>30</v>
      </c>
      <c r="BE22" s="15">
        <f>INDEX($K:$P,ROW(),MATCH(BE$3,$K$2:$P$2,0))</f>
        <v>30</v>
      </c>
      <c r="BF22" s="15">
        <f>INDEX($K:$P,ROW(),MATCH(BF$3,$K$2:$P$2,0))</f>
        <v>30</v>
      </c>
      <c r="BG22" s="15">
        <f>INDEX($K:$P,ROW(),MATCH(BG$3,$K$2:$P$2,0))</f>
        <v>30</v>
      </c>
      <c r="BH22" s="15">
        <f>INDEX($K:$P,ROW(),MATCH(BH$3,$K$2:$P$2,0))</f>
        <v>30</v>
      </c>
      <c r="BI22" s="15">
        <f>INDEX($K:$P,ROW(),MATCH(BI$3,$K$2:$P$2,0))</f>
        <v>30</v>
      </c>
      <c r="BJ22" s="15">
        <f>INDEX($K:$P,ROW(),MATCH(BJ$3,$K$2:$P$2,0))</f>
        <v>30</v>
      </c>
      <c r="BK22" s="15">
        <f>INDEX($K:$P,ROW(),MATCH(BK$3,$K$2:$P$2,0))</f>
        <v>30</v>
      </c>
      <c r="BL22" s="15">
        <f>INDEX($K:$P,ROW(),MATCH(BL$3,$K$2:$P$2,0))</f>
        <v>30</v>
      </c>
      <c r="BM22" s="15">
        <f>INDEX($K:$P,ROW(),MATCH(BM$3,$K$2:$P$2,0))</f>
        <v>30</v>
      </c>
      <c r="BN22" s="15">
        <f>INDEX($K:$P,ROW(),MATCH(BN$3,$K$2:$P$2,0))</f>
        <v>30</v>
      </c>
      <c r="BO22" s="15">
        <f>INDEX($K:$P,ROW(),MATCH(BO$3,$K$2:$P$2,0))</f>
        <v>30</v>
      </c>
      <c r="BP22" s="15">
        <f>INDEX($K:$P,ROW(),MATCH(BP$3,$K$2:$P$2,0))</f>
        <v>30</v>
      </c>
      <c r="BQ22" s="15">
        <f>INDEX($K:$P,ROW(),MATCH(BQ$3,$K$2:$P$2,0))</f>
        <v>30</v>
      </c>
      <c r="BR22" s="15">
        <f>INDEX($K:$P,ROW(),MATCH(BR$3,$K$2:$P$2,0))</f>
        <v>30</v>
      </c>
      <c r="BS22" s="15">
        <f>INDEX($K:$P,ROW(),MATCH(BS$3,$K$2:$P$2,0))</f>
        <v>30</v>
      </c>
      <c r="BT22" s="15">
        <f>INDEX($K:$P,ROW(),MATCH(BT$3,$K$2:$P$2,0))</f>
        <v>30</v>
      </c>
      <c r="BU22" s="15">
        <f>INDEX($K:$P,ROW(),MATCH(BU$3,$K$2:$P$2,0))</f>
        <v>30</v>
      </c>
      <c r="BV22" s="15">
        <f>INDEX($K:$P,ROW(),MATCH(BV$3,$K$2:$P$2,0))</f>
        <v>30</v>
      </c>
      <c r="BW22" s="15">
        <f>INDEX($K:$P,ROW(),MATCH(BW$3,$K$2:$P$2,0))</f>
        <v>30</v>
      </c>
      <c r="BX22" s="15">
        <f>INDEX($K:$P,ROW(),MATCH(BX$3,$K$2:$P$2,0))</f>
        <v>30</v>
      </c>
      <c r="BY22" s="15">
        <f>INDEX($K:$P,ROW(),MATCH(BY$3,$K$2:$P$2,0))</f>
        <v>30</v>
      </c>
      <c r="BZ22" s="15">
        <f>INDEX($K:$P,ROW(),MATCH(BZ$3,$K$2:$P$2,0))</f>
        <v>30</v>
      </c>
      <c r="CA22" s="15">
        <f>INDEX($K:$P,ROW(),MATCH(CA$3,$K$2:$P$2,0))</f>
        <v>30</v>
      </c>
      <c r="CB22" s="15">
        <f>INDEX($K:$P,ROW(),MATCH(CB$3,$K$2:$P$2,0))</f>
        <v>30</v>
      </c>
      <c r="CC22" s="15">
        <f>INDEX($K:$P,ROW(),MATCH(CC$3,$K$2:$P$2,0))</f>
        <v>30</v>
      </c>
      <c r="CD22" s="15">
        <f>INDEX($K:$P,ROW(),MATCH(CD$3,$K$2:$P$2,0))</f>
        <v>30</v>
      </c>
      <c r="CE22" s="15">
        <f>INDEX($K:$P,ROW(),MATCH(CE$3,$K$2:$P$2,0))</f>
        <v>30</v>
      </c>
      <c r="CF22" s="15">
        <f>INDEX($K:$P,ROW(),MATCH(CF$3,$K$2:$P$2,0))</f>
        <v>30</v>
      </c>
      <c r="CG22" s="15">
        <f>INDEX($K:$P,ROW(),MATCH(CG$3,$K$2:$P$2,0))</f>
        <v>30</v>
      </c>
      <c r="CH22" s="15">
        <f>INDEX($K:$P,ROW(),MATCH(CH$3,$K$2:$P$2,0))</f>
        <v>30</v>
      </c>
      <c r="CI22" s="15">
        <f>INDEX($K:$P,ROW(),MATCH(CI$3,$K$2:$P$2,0))</f>
        <v>30</v>
      </c>
      <c r="CJ22" s="15">
        <f>INDEX($K:$P,ROW(),MATCH(CJ$3,$K$2:$P$2,0))</f>
        <v>30</v>
      </c>
      <c r="CK22" s="15">
        <f>INDEX($K:$P,ROW(),MATCH(CK$3,$K$2:$P$2,0))</f>
        <v>30</v>
      </c>
      <c r="CL22" s="15">
        <f>INDEX($K:$P,ROW(),MATCH(CL$3,$K$2:$P$2,0))</f>
        <v>30</v>
      </c>
    </row>
    <row r="23" spans="2:90" x14ac:dyDescent="0.4">
      <c r="B23" s="123" t="s">
        <v>943</v>
      </c>
      <c r="C23" t="s">
        <v>232</v>
      </c>
      <c r="D23" t="s">
        <v>407</v>
      </c>
      <c r="E23" s="8" t="str">
        <f>ROW()&amp;" "&amp;D23</f>
        <v>23 WCAP-IS</v>
      </c>
      <c r="G23" t="str">
        <f>E23</f>
        <v>23 WCAP-IS</v>
      </c>
      <c r="H23" s="27"/>
      <c r="I23" s="78"/>
      <c r="J23" s="78"/>
      <c r="K23" s="115">
        <f ca="1">SUMIF($4:$4,K$2,23:23)</f>
        <v>33862.533333333333</v>
      </c>
      <c r="L23" s="115">
        <f ca="1">SUMIF($4:$4,L$2,23:23)</f>
        <v>108102.96771990837</v>
      </c>
      <c r="M23" s="115">
        <f ca="1">SUMIF($4:$4,M$2,23:23)</f>
        <v>191150.8627272688</v>
      </c>
      <c r="N23" s="115">
        <f ca="1">SUMIF($4:$4,N$2,23:23)</f>
        <v>351564.65186070901</v>
      </c>
      <c r="O23" s="115">
        <f ca="1">SUMIF($4:$4,O$2,23:23)</f>
        <v>668469.64868316287</v>
      </c>
      <c r="P23" s="115">
        <f ca="1">SUMIF($4:$4,P$2,23:23)</f>
        <v>1299265.1681772724</v>
      </c>
      <c r="R23" s="115"/>
      <c r="S23" s="115">
        <f ca="1">MIN(-S22/30*S19,R23-S19)</f>
        <v>33862.533333333333</v>
      </c>
      <c r="T23" s="115">
        <f ca="1">MIN(-T22/30*T19,S23-T19)</f>
        <v>33862.533333333333</v>
      </c>
      <c r="U23" s="115">
        <f ca="1">MIN(-U22/30*U19,T23-U19)</f>
        <v>33862.533333333333</v>
      </c>
      <c r="V23" s="115">
        <f ca="1">MIN(-V22/30*V19,U23-V19)</f>
        <v>33862.533333333333</v>
      </c>
      <c r="W23" s="115">
        <f ca="1">MIN(-W22/30*W19,V23-W19)</f>
        <v>33862.533333333333</v>
      </c>
      <c r="X23" s="115">
        <f ca="1">MIN(-X22/30*X19,W23-X19)</f>
        <v>33862.533333333333</v>
      </c>
      <c r="Y23" s="115">
        <f ca="1">MIN(-Y22/30*Y19,X23-Y19)</f>
        <v>33862.533333333333</v>
      </c>
      <c r="Z23" s="115">
        <f ca="1">MIN(-Z22/30*Z19,Y23-Z19)</f>
        <v>33862.533333333333</v>
      </c>
      <c r="AA23" s="115">
        <f ca="1">MIN(-AA22/30*AA19,Z23-AA19)</f>
        <v>33862.533333333333</v>
      </c>
      <c r="AB23" s="115">
        <f ca="1">MIN(-AB22/30*AB19,AA23-AB19)</f>
        <v>33862.533333333333</v>
      </c>
      <c r="AC23" s="115">
        <f ca="1">MIN(-AC22/30*AC19,AB23-AC19)</f>
        <v>33862.533333333333</v>
      </c>
      <c r="AD23" s="115">
        <f ca="1">MIN(-AD22/30*AD19,AC23-AD19)</f>
        <v>33862.533333333333</v>
      </c>
      <c r="AE23" s="115">
        <f ca="1">MIN(-AE22/30*AE19,AD23-AE19)</f>
        <v>67088.424586832174</v>
      </c>
      <c r="AF23" s="115">
        <f ca="1">MIN(-AF22/30*AF19,AE23-AF19)</f>
        <v>71844.286357490564</v>
      </c>
      <c r="AG23" s="115">
        <f ca="1">MIN(-AG22/30*AG19,AF23-AG19)</f>
        <v>76362.355039616043</v>
      </c>
      <c r="AH23" s="115">
        <f ca="1">MIN(-AH22/30*AH19,AG23-AH19)</f>
        <v>80654.520287635241</v>
      </c>
      <c r="AI23" s="115">
        <f ca="1">MIN(-AI22/30*AI19,AH23-AI19)</f>
        <v>84732.077273253468</v>
      </c>
      <c r="AJ23" s="115">
        <f ca="1">MIN(-AJ22/30*AJ19,AI23-AJ19)</f>
        <v>88605.756409590802</v>
      </c>
      <c r="AK23" s="115">
        <f ca="1">MIN(-AK22/30*AK19,AJ23-AK19)</f>
        <v>92285.751589111271</v>
      </c>
      <c r="AL23" s="115">
        <f ca="1">MIN(-AL22/30*AL19,AK23-AL19)</f>
        <v>95781.747009655694</v>
      </c>
      <c r="AM23" s="115">
        <f ca="1">MIN(-AM22/30*AM19,AL23-AM19)</f>
        <v>99102.942659172913</v>
      </c>
      <c r="AN23" s="115">
        <f ca="1">MIN(-AN22/30*AN19,AM23-AN19)</f>
        <v>102258.07852621426</v>
      </c>
      <c r="AO23" s="115">
        <f ca="1">MIN(-AO22/30*AO19,AN23-AO19)</f>
        <v>105255.45759990354</v>
      </c>
      <c r="AP23" s="115">
        <f ca="1">MIN(-AP22/30*AP19,AO23-AP19)</f>
        <v>108102.96771990837</v>
      </c>
      <c r="AQ23" s="115">
        <f ca="1">MIN(-AQ22/30*AQ19,AP23-AQ19)</f>
        <v>115735.0520005796</v>
      </c>
      <c r="AR23" s="115">
        <f ca="1">MIN(-AR22/30*AR19,AQ23-AR19)</f>
        <v>124479.92988388395</v>
      </c>
      <c r="AS23" s="115">
        <f ca="1">MIN(-AS22/30*AS19,AR23-AS19)</f>
        <v>132787.56387302311</v>
      </c>
      <c r="AT23" s="115">
        <f ca="1">MIN(-AT22/30*AT19,AS23-AT19)</f>
        <v>140679.81616270528</v>
      </c>
      <c r="AU23" s="115">
        <f ca="1">MIN(-AU22/30*AU19,AT23-AU19)</f>
        <v>148177.45583790334</v>
      </c>
      <c r="AV23" s="115">
        <f ca="1">MIN(-AV22/30*AV19,AU23-AV19)</f>
        <v>155300.2135293415</v>
      </c>
      <c r="AW23" s="115">
        <f ca="1">MIN(-AW22/30*AW19,AV23-AW19)</f>
        <v>162066.83333620775</v>
      </c>
      <c r="AX23" s="115">
        <f ca="1">MIN(-AX22/30*AX19,AW23-AX19)</f>
        <v>168495.12215273068</v>
      </c>
      <c r="AY23" s="115">
        <f ca="1">MIN(-AY22/30*AY19,AX23-AY19)</f>
        <v>174601.99652842747</v>
      </c>
      <c r="AZ23" s="115">
        <f ca="1">MIN(-AZ22/30*AZ19,AY23-AZ19)</f>
        <v>180403.52718533945</v>
      </c>
      <c r="BA23" s="115">
        <f ca="1">MIN(-BA22/30*BA19,AZ23-BA19)</f>
        <v>185914.98130940579</v>
      </c>
      <c r="BB23" s="115">
        <f ca="1">MIN(-BB22/30*BB19,BA23-BB19)</f>
        <v>191150.8627272688</v>
      </c>
      <c r="BC23" s="115">
        <f ca="1">MIN(-BC22/30*BC19,BB23-BC19)</f>
        <v>204306.58055757204</v>
      </c>
      <c r="BD23" s="115">
        <f ca="1">MIN(-BD22/30*BD19,BC23-BD19)</f>
        <v>221381.96353719349</v>
      </c>
      <c r="BE23" s="115">
        <f ca="1">MIN(-BE22/30*BE19,BD23-BE19)</f>
        <v>237603.57736783379</v>
      </c>
      <c r="BF23" s="115">
        <f ca="1">MIN(-BF22/30*BF19,BE23-BF19)</f>
        <v>253014.11050694212</v>
      </c>
      <c r="BG23" s="115">
        <f ca="1">MIN(-BG22/30*BG19,BF23-BG19)</f>
        <v>267654.11698909506</v>
      </c>
      <c r="BH23" s="115">
        <f ca="1">MIN(-BH22/30*BH19,BG23-BH19)</f>
        <v>281562.1231471402</v>
      </c>
      <c r="BI23" s="115">
        <f ca="1">MIN(-BI22/30*BI19,BH23-BI19)</f>
        <v>294774.72899728321</v>
      </c>
      <c r="BJ23" s="115">
        <f ca="1">MIN(-BJ22/30*BJ19,BI23-BJ19)</f>
        <v>307326.70455491904</v>
      </c>
      <c r="BK23" s="115">
        <f ca="1">MIN(-BK22/30*BK19,BJ23-BK19)</f>
        <v>319251.08133467304</v>
      </c>
      <c r="BL23" s="115">
        <f ca="1">MIN(-BL22/30*BL19,BK23-BL19)</f>
        <v>330579.23927543941</v>
      </c>
      <c r="BM23" s="115">
        <f ca="1">MIN(-BM22/30*BM19,BL23-BM19)</f>
        <v>341340.98931916739</v>
      </c>
      <c r="BN23" s="115">
        <f ca="1">MIN(-BN22/30*BN19,BM23-BN19)</f>
        <v>351564.65186070901</v>
      </c>
      <c r="BO23" s="115">
        <f ca="1">MIN(-BO22/30*BO19,BN23-BO19)</f>
        <v>375884.50994934025</v>
      </c>
      <c r="BP23" s="115">
        <f ca="1">MIN(-BP22/30*BP19,BO23-BP19)</f>
        <v>409811.36539308156</v>
      </c>
      <c r="BQ23" s="115">
        <f ca="1">MIN(-BQ22/30*BQ19,BP23-BQ19)</f>
        <v>442041.87806463579</v>
      </c>
      <c r="BR23" s="115">
        <f ca="1">MIN(-BR22/30*BR19,BQ23-BR19)</f>
        <v>472660.86510261236</v>
      </c>
      <c r="BS23" s="115">
        <f ca="1">MIN(-BS22/30*BS19,BR23-BS19)</f>
        <v>501748.90278869</v>
      </c>
      <c r="BT23" s="115">
        <f ca="1">MIN(-BT22/30*BT19,BS23-BT19)</f>
        <v>529382.53859046404</v>
      </c>
      <c r="BU23" s="115">
        <f ca="1">MIN(-BU22/30*BU19,BT23-BU19)</f>
        <v>555634.49260214891</v>
      </c>
      <c r="BV23" s="115">
        <f ca="1">MIN(-BV22/30*BV19,BU23-BV19)</f>
        <v>580573.84891324991</v>
      </c>
      <c r="BW23" s="115">
        <f ca="1">MIN(-BW22/30*BW19,BV23-BW19)</f>
        <v>604266.23740879574</v>
      </c>
      <c r="BX23" s="115">
        <f ca="1">MIN(-BX22/30*BX19,BW23-BX19)</f>
        <v>626774.00647956412</v>
      </c>
      <c r="BY23" s="115">
        <f ca="1">MIN(-BY22/30*BY19,BX23-BY19)</f>
        <v>648156.38709679421</v>
      </c>
      <c r="BZ23" s="115">
        <f ca="1">MIN(-BZ22/30*BZ19,BY23-BZ19)</f>
        <v>668469.64868316287</v>
      </c>
      <c r="CA23" s="115">
        <f ca="1">MIN(-CA22/30*CA19,BZ23-CA19)</f>
        <v>715138.32813142135</v>
      </c>
      <c r="CB23" s="115">
        <f ca="1">MIN(-CB22/30*CB19,CA23-CB19)</f>
        <v>782871.04671311914</v>
      </c>
      <c r="CC23" s="115">
        <f ca="1">MIN(-CC22/30*CC19,CB23-CC19)</f>
        <v>847217.12936573196</v>
      </c>
      <c r="CD23" s="115">
        <f ca="1">MIN(-CD22/30*CD19,CC23-CD19)</f>
        <v>908345.9078857142</v>
      </c>
      <c r="CE23" s="115">
        <f ca="1">MIN(-CE22/30*CE19,CD23-CE19)</f>
        <v>966418.24747969722</v>
      </c>
      <c r="CF23" s="115">
        <f ca="1">MIN(-CF22/30*CF19,CE23-CF19)</f>
        <v>1021586.970093981</v>
      </c>
      <c r="CG23" s="115">
        <f ca="1">MIN(-CG22/30*CG19,CF23-CG19)</f>
        <v>1073997.2565775509</v>
      </c>
      <c r="CH23" s="115">
        <f ca="1">MIN(-CH22/30*CH19,CG23-CH19)</f>
        <v>1123787.028736942</v>
      </c>
      <c r="CI23" s="115">
        <f ca="1">MIN(-CI22/30*CI19,CH23-CI19)</f>
        <v>1171087.3122883637</v>
      </c>
      <c r="CJ23" s="115">
        <f ca="1">MIN(-CJ22/30*CJ19,CI23-CJ19)</f>
        <v>1216022.5816622141</v>
      </c>
      <c r="CK23" s="115">
        <f ca="1">MIN(-CK22/30*CK19,CJ23-CK19)</f>
        <v>1258711.0875673722</v>
      </c>
      <c r="CL23" s="115">
        <f ca="1">MIN(-CL22/30*CL19,CK23-CL19)</f>
        <v>1299265.1681772724</v>
      </c>
    </row>
    <row r="24" spans="2:90" x14ac:dyDescent="0.4">
      <c r="B24" s="123"/>
      <c r="D24" t="s">
        <v>407</v>
      </c>
      <c r="E24" s="8" t="str">
        <f>ROW()&amp;" "&amp;D24</f>
        <v>24 WCAP-IS</v>
      </c>
      <c r="G24" t="str">
        <f>E24</f>
        <v>24 WCAP-IS</v>
      </c>
      <c r="H24" s="27"/>
      <c r="I24" s="78"/>
      <c r="J24" s="78"/>
      <c r="K24" s="33"/>
      <c r="L24" s="33"/>
      <c r="M24" s="33"/>
      <c r="N24" s="33"/>
      <c r="O24" s="33"/>
      <c r="P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row>
    <row r="25" spans="2:90" x14ac:dyDescent="0.4">
      <c r="B25" s="123" t="s">
        <v>937</v>
      </c>
      <c r="C25" t="s">
        <v>234</v>
      </c>
      <c r="D25" t="s">
        <v>407</v>
      </c>
      <c r="E25" s="8" t="str">
        <f>ROW()&amp;" "&amp;D25</f>
        <v>25 WCAP-IS</v>
      </c>
      <c r="G25" t="str">
        <f>E25</f>
        <v>25 WCAP-IS</v>
      </c>
      <c r="K25" s="33">
        <f ca="1">SUMIF($3:$3,K$2,25:25)</f>
        <v>33862.533333333333</v>
      </c>
      <c r="L25" s="33">
        <f ca="1">SUMIF($3:$3,L$2,25:25)</f>
        <v>74240.434386575042</v>
      </c>
      <c r="M25" s="33">
        <f ca="1">SUMIF($3:$3,M$2,25:25)</f>
        <v>83047.895007360436</v>
      </c>
      <c r="N25" s="33">
        <f ca="1">SUMIF($3:$3,N$2,25:25)</f>
        <v>160413.78913344021</v>
      </c>
      <c r="O25" s="33">
        <f ca="1">SUMIF($3:$3,O$2,25:25)</f>
        <v>316904.99682245386</v>
      </c>
      <c r="P25" s="33">
        <f ca="1">SUMIF($3:$3,P$2,25:25)</f>
        <v>630795.51949410955</v>
      </c>
      <c r="R25" s="33"/>
      <c r="S25" s="33">
        <f ca="1">S23-R23</f>
        <v>33862.533333333333</v>
      </c>
      <c r="T25" s="33">
        <f ca="1">T23-S23</f>
        <v>0</v>
      </c>
      <c r="U25" s="33">
        <f ca="1">U23-T23</f>
        <v>0</v>
      </c>
      <c r="V25" s="33">
        <f ca="1">V23-U23</f>
        <v>0</v>
      </c>
      <c r="W25" s="33">
        <f ca="1">W23-V23</f>
        <v>0</v>
      </c>
      <c r="X25" s="33">
        <f ca="1">X23-W23</f>
        <v>0</v>
      </c>
      <c r="Y25" s="33">
        <f ca="1">Y23-X23</f>
        <v>0</v>
      </c>
      <c r="Z25" s="33">
        <f ca="1">Z23-Y23</f>
        <v>0</v>
      </c>
      <c r="AA25" s="33">
        <f ca="1">AA23-Z23</f>
        <v>0</v>
      </c>
      <c r="AB25" s="33">
        <f ca="1">AB23-AA23</f>
        <v>0</v>
      </c>
      <c r="AC25" s="33">
        <f ca="1">AC23-AB23</f>
        <v>0</v>
      </c>
      <c r="AD25" s="33">
        <f ca="1">AD23-AC23</f>
        <v>0</v>
      </c>
      <c r="AE25" s="33">
        <f ca="1">AE23-AD23</f>
        <v>33225.891253498841</v>
      </c>
      <c r="AF25" s="33">
        <f ca="1">AF23-AE23</f>
        <v>4755.86177065839</v>
      </c>
      <c r="AG25" s="33">
        <f ca="1">AG23-AF23</f>
        <v>4518.0686821254785</v>
      </c>
      <c r="AH25" s="33">
        <f ca="1">AH23-AG23</f>
        <v>4292.1652480191988</v>
      </c>
      <c r="AI25" s="33">
        <f ca="1">AI23-AH23</f>
        <v>4077.5569856182265</v>
      </c>
      <c r="AJ25" s="33">
        <f ca="1">AJ23-AI23</f>
        <v>3873.6791363373341</v>
      </c>
      <c r="AK25" s="33">
        <f ca="1">AK23-AJ23</f>
        <v>3679.9951795204688</v>
      </c>
      <c r="AL25" s="33">
        <f ca="1">AL23-AK23</f>
        <v>3495.9954205444228</v>
      </c>
      <c r="AM25" s="33">
        <f ca="1">AM23-AL23</f>
        <v>3321.1956495172199</v>
      </c>
      <c r="AN25" s="33">
        <f ca="1">AN23-AM23</f>
        <v>3155.1358670413465</v>
      </c>
      <c r="AO25" s="33">
        <f ca="1">AO23-AN23</f>
        <v>2997.3790736892843</v>
      </c>
      <c r="AP25" s="33">
        <f ca="1">AP23-AO23</f>
        <v>2847.510120004823</v>
      </c>
      <c r="AQ25" s="33">
        <f ca="1">AQ23-AP23</f>
        <v>7632.0842806712317</v>
      </c>
      <c r="AR25" s="33">
        <f ca="1">AR23-AQ23</f>
        <v>8744.8778833043471</v>
      </c>
      <c r="AS25" s="33">
        <f ca="1">AS23-AR23</f>
        <v>8307.633989139169</v>
      </c>
      <c r="AT25" s="33">
        <f ca="1">AT23-AS23</f>
        <v>7892.2522896821611</v>
      </c>
      <c r="AU25" s="33">
        <f ca="1">AU23-AT23</f>
        <v>7497.6396751980647</v>
      </c>
      <c r="AV25" s="33">
        <f ca="1">AV23-AU23</f>
        <v>7122.7576914381643</v>
      </c>
      <c r="AW25" s="33">
        <f ca="1">AW23-AV23</f>
        <v>6766.6198068662488</v>
      </c>
      <c r="AX25" s="33">
        <f ca="1">AX23-AW23</f>
        <v>6428.2888165229233</v>
      </c>
      <c r="AY25" s="33">
        <f ca="1">AY23-AX23</f>
        <v>6106.8743756967888</v>
      </c>
      <c r="AZ25" s="33">
        <f ca="1">AZ23-AY23</f>
        <v>5801.5306569119857</v>
      </c>
      <c r="BA25" s="33">
        <f ca="1">BA23-AZ23</f>
        <v>5511.4541240663384</v>
      </c>
      <c r="BB25" s="33">
        <f ca="1">BB23-BA23</f>
        <v>5235.8814178630128</v>
      </c>
      <c r="BC25" s="33">
        <f ca="1">BC23-BB23</f>
        <v>13155.717830303241</v>
      </c>
      <c r="BD25" s="33">
        <f ca="1">BD23-BC23</f>
        <v>17075.382979621441</v>
      </c>
      <c r="BE25" s="33">
        <f ca="1">BE23-BD23</f>
        <v>16221.613830640301</v>
      </c>
      <c r="BF25" s="33">
        <f ca="1">BF23-BE23</f>
        <v>15410.533139108331</v>
      </c>
      <c r="BG25" s="33">
        <f ca="1">BG23-BF23</f>
        <v>14640.006482152938</v>
      </c>
      <c r="BH25" s="33">
        <f ca="1">BH23-BG23</f>
        <v>13908.006158045144</v>
      </c>
      <c r="BI25" s="33">
        <f ca="1">BI23-BH23</f>
        <v>13212.605850143009</v>
      </c>
      <c r="BJ25" s="33">
        <f ca="1">BJ23-BI23</f>
        <v>12551.975557635829</v>
      </c>
      <c r="BK25" s="33">
        <f ca="1">BK23-BJ23</f>
        <v>11924.376779754006</v>
      </c>
      <c r="BL25" s="33">
        <f ca="1">BL23-BK23</f>
        <v>11328.157940766367</v>
      </c>
      <c r="BM25" s="33">
        <f ca="1">BM23-BL23</f>
        <v>10761.750043727981</v>
      </c>
      <c r="BN25" s="33">
        <f ca="1">BN23-BM23</f>
        <v>10223.66254154162</v>
      </c>
      <c r="BO25" s="33">
        <f ca="1">BO23-BN23</f>
        <v>24319.858088631241</v>
      </c>
      <c r="BP25" s="33">
        <f ca="1">BP23-BO23</f>
        <v>33926.855443741311</v>
      </c>
      <c r="BQ25" s="33">
        <f ca="1">BQ23-BP23</f>
        <v>32230.512671554228</v>
      </c>
      <c r="BR25" s="33">
        <f ca="1">BR23-BQ23</f>
        <v>30618.987037976563</v>
      </c>
      <c r="BS25" s="33">
        <f ca="1">BS23-BR23</f>
        <v>29088.037686077645</v>
      </c>
      <c r="BT25" s="33">
        <f ca="1">BT23-BS23</f>
        <v>27633.635801774042</v>
      </c>
      <c r="BU25" s="33">
        <f ca="1">BU23-BT23</f>
        <v>26251.954011684866</v>
      </c>
      <c r="BV25" s="33">
        <f ca="1">BV23-BU23</f>
        <v>24939.356311101001</v>
      </c>
      <c r="BW25" s="33">
        <f ca="1">BW23-BV23</f>
        <v>23692.388495545834</v>
      </c>
      <c r="BX25" s="33">
        <f ca="1">BX23-BW23</f>
        <v>22507.76907076838</v>
      </c>
      <c r="BY25" s="33">
        <f ca="1">BY23-BX23</f>
        <v>21382.380617230083</v>
      </c>
      <c r="BZ25" s="33">
        <f ca="1">BZ23-BY23</f>
        <v>20313.261586368666</v>
      </c>
      <c r="CA25" s="33">
        <f ca="1">CA23-BZ23</f>
        <v>46668.679448258481</v>
      </c>
      <c r="CB25" s="33">
        <f ca="1">CB23-CA23</f>
        <v>67732.718581697787</v>
      </c>
      <c r="CC25" s="33">
        <f ca="1">CC23-CB23</f>
        <v>64346.082652612822</v>
      </c>
      <c r="CD25" s="33">
        <f ca="1">CD23-CC23</f>
        <v>61128.778519982239</v>
      </c>
      <c r="CE25" s="33">
        <f ca="1">CE23-CD23</f>
        <v>58072.339593983022</v>
      </c>
      <c r="CF25" s="33">
        <f ca="1">CF23-CE23</f>
        <v>55168.72261428379</v>
      </c>
      <c r="CG25" s="33">
        <f ca="1">CG23-CF23</f>
        <v>52410.286483569886</v>
      </c>
      <c r="CH25" s="33">
        <f ca="1">CH23-CG23</f>
        <v>49789.772159391083</v>
      </c>
      <c r="CI25" s="33">
        <f ca="1">CI23-CH23</f>
        <v>47300.283551421715</v>
      </c>
      <c r="CJ25" s="33">
        <f ca="1">CJ23-CI23</f>
        <v>44935.269373850431</v>
      </c>
      <c r="CK25" s="33">
        <f ca="1">CK23-CJ23</f>
        <v>42688.505905158119</v>
      </c>
      <c r="CL25" s="33">
        <f ca="1">CL23-CK23</f>
        <v>40554.080609900178</v>
      </c>
    </row>
    <row r="26" spans="2:90" x14ac:dyDescent="0.4">
      <c r="B26" s="122"/>
      <c r="D26" t="s">
        <v>407</v>
      </c>
      <c r="E26" s="8" t="str">
        <f>ROW()&amp;" "&amp;D26</f>
        <v>26 WCAP-IS</v>
      </c>
      <c r="G26" t="str">
        <f>E26</f>
        <v>26 WCAP-IS</v>
      </c>
      <c r="K26" s="53"/>
      <c r="L26" s="53"/>
      <c r="M26" s="53"/>
      <c r="N26" s="53"/>
      <c r="O26" s="53"/>
      <c r="P26" s="53"/>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row>
    <row r="27" spans="2:90" x14ac:dyDescent="0.4">
      <c r="B27"/>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row>
    <row r="28" spans="2:90" x14ac:dyDescent="0.4">
      <c r="B28"/>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row>
    <row r="29" spans="2:90" x14ac:dyDescent="0.4">
      <c r="B29"/>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row>
    <row r="30" spans="2:90" x14ac:dyDescent="0.4">
      <c r="B30"/>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row>
    <row r="31" spans="2:90" x14ac:dyDescent="0.4">
      <c r="B31"/>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row>
    <row r="32" spans="2:90" x14ac:dyDescent="0.4">
      <c r="B32"/>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row>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ht="12.9" customHeigh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90" s="27" customFormat="1" x14ac:dyDescent="0.4">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row>
    <row r="226" spans="1:90" x14ac:dyDescent="0.4">
      <c r="B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row>
    <row r="227" spans="1:90" x14ac:dyDescent="0.4">
      <c r="B227"/>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row>
    <row r="228" spans="1:90" x14ac:dyDescent="0.4">
      <c r="B228"/>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row>
    <row r="229" spans="1:90" x14ac:dyDescent="0.4">
      <c r="B229"/>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row>
    <row r="230" spans="1:90" x14ac:dyDescent="0.4">
      <c r="B230"/>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row>
    <row r="231" spans="1:90" x14ac:dyDescent="0.4">
      <c r="B231"/>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row>
    <row r="232" spans="1:90" x14ac:dyDescent="0.4">
      <c r="B232"/>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row>
    <row r="233" spans="1:90" x14ac:dyDescent="0.4">
      <c r="B233"/>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row>
    <row r="234" spans="1:90" x14ac:dyDescent="0.4">
      <c r="B23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row>
    <row r="235" spans="1:90" x14ac:dyDescent="0.4">
      <c r="B235"/>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row>
    <row r="236" spans="1:90" x14ac:dyDescent="0.4">
      <c r="B236"/>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row>
    <row r="237" spans="1:90" x14ac:dyDescent="0.4">
      <c r="B237"/>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row>
    <row r="238" spans="1:90" x14ac:dyDescent="0.4">
      <c r="B238"/>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row>
    <row r="239" spans="1:90" x14ac:dyDescent="0.4">
      <c r="B239"/>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row>
    <row r="240" spans="1:90" x14ac:dyDescent="0.4">
      <c r="B240"/>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outlineLevel="2" x14ac:dyDescent="0.4"/>
    <row r="439" customFormat="1" outlineLevel="2" x14ac:dyDescent="0.4"/>
    <row r="440" customFormat="1" outlineLevel="2" x14ac:dyDescent="0.4"/>
    <row r="441" customFormat="1" outlineLevel="2" x14ac:dyDescent="0.4"/>
    <row r="442" customFormat="1" outlineLevel="2" x14ac:dyDescent="0.4"/>
    <row r="443" customFormat="1" outlineLevel="2" x14ac:dyDescent="0.4"/>
    <row r="444" customFormat="1" outlineLevel="2"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outlineLevel="2" x14ac:dyDescent="0.4"/>
    <row r="490" customFormat="1" outlineLevel="2" x14ac:dyDescent="0.4"/>
    <row r="491" customFormat="1" outlineLevel="2" x14ac:dyDescent="0.4"/>
    <row r="492" customFormat="1" outlineLevel="2" x14ac:dyDescent="0.4"/>
    <row r="493" customFormat="1" outlineLevel="2" x14ac:dyDescent="0.4"/>
    <row r="494" customFormat="1" outlineLevel="2" x14ac:dyDescent="0.4"/>
    <row r="495" customFormat="1" outlineLevel="2"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collapsed="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spans="2:90" x14ac:dyDescent="0.4">
      <c r="B609"/>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row>
    <row r="610" spans="2:90" x14ac:dyDescent="0.4">
      <c r="B610"/>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row>
    <row r="611" spans="2:90" x14ac:dyDescent="0.4">
      <c r="B611"/>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row>
    <row r="612" spans="2:90" x14ac:dyDescent="0.4">
      <c r="B612"/>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row>
    <row r="613" spans="2:90" x14ac:dyDescent="0.4">
      <c r="B613"/>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row>
    <row r="614" spans="2:90" s="3" customFormat="1" x14ac:dyDescent="0.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row>
    <row r="615" spans="2:90" x14ac:dyDescent="0.4">
      <c r="B615"/>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row>
    <row r="616" spans="2:90" ht="13.75" customHeight="1" x14ac:dyDescent="0.4">
      <c r="B616"/>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row>
    <row r="617" spans="2:90" x14ac:dyDescent="0.4">
      <c r="B617"/>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row>
    <row r="618" spans="2:90" x14ac:dyDescent="0.4">
      <c r="B618"/>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row>
    <row r="619" spans="2:90" x14ac:dyDescent="0.4">
      <c r="B619"/>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row>
    <row r="620" spans="2:90" x14ac:dyDescent="0.4">
      <c r="B620"/>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row>
    <row r="621" spans="2:90" x14ac:dyDescent="0.4">
      <c r="B621"/>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row>
    <row r="622" spans="2:90" x14ac:dyDescent="0.4">
      <c r="B622"/>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row>
    <row r="623" spans="2:90" x14ac:dyDescent="0.4">
      <c r="B623"/>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row>
    <row r="624" spans="2:90" x14ac:dyDescent="0.4">
      <c r="B62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row>
    <row r="625" customFormat="1" collapsed="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spans="2:90" x14ac:dyDescent="0.4">
      <c r="B641"/>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row>
    <row r="642" spans="2:90" x14ac:dyDescent="0.4">
      <c r="B642"/>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row>
    <row r="643" spans="2:90" x14ac:dyDescent="0.4">
      <c r="B643"/>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row>
    <row r="644" spans="2:90" x14ac:dyDescent="0.4">
      <c r="B64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row>
    <row r="645" spans="2:90" x14ac:dyDescent="0.4">
      <c r="B64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row>
    <row r="646" spans="2:90" x14ac:dyDescent="0.4">
      <c r="B646"/>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row>
    <row r="647" spans="2:90" x14ac:dyDescent="0.4">
      <c r="B647"/>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row>
    <row r="648" spans="2:90" x14ac:dyDescent="0.4">
      <c r="B648"/>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row>
    <row r="649" spans="2:90" x14ac:dyDescent="0.4">
      <c r="B649"/>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row>
    <row r="650" spans="2:90" s="3" customFormat="1" x14ac:dyDescent="0.4">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row>
    <row r="651" spans="2:90" x14ac:dyDescent="0.4">
      <c r="B651"/>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row>
    <row r="652" spans="2:90" x14ac:dyDescent="0.4">
      <c r="B652"/>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row>
    <row r="653" spans="2:90" x14ac:dyDescent="0.4">
      <c r="B653"/>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row>
    <row r="654" spans="2:90" x14ac:dyDescent="0.4">
      <c r="B65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row>
    <row r="655" spans="2:90" x14ac:dyDescent="0.4">
      <c r="B65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row>
    <row r="656" spans="2:90" x14ac:dyDescent="0.4">
      <c r="B656"/>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row>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collapsed="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spans="2:90" x14ac:dyDescent="0.4">
      <c r="B1057"/>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row>
    <row r="1058" spans="2:90" x14ac:dyDescent="0.4">
      <c r="B1058"/>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row>
    <row r="1059" spans="2:90" x14ac:dyDescent="0.4">
      <c r="B1059"/>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row>
    <row r="1060" spans="2:90" x14ac:dyDescent="0.4">
      <c r="B1060"/>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row>
    <row r="1061" spans="2:90" s="27" customFormat="1" x14ac:dyDescent="0.4">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row>
    <row r="1062" spans="2:90" x14ac:dyDescent="0.4">
      <c r="B1062"/>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row>
    <row r="1063" spans="2:90" x14ac:dyDescent="0.4">
      <c r="B1063"/>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row>
    <row r="1064" spans="2:90" x14ac:dyDescent="0.4">
      <c r="B106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row>
    <row r="1065" spans="2:90" x14ac:dyDescent="0.4">
      <c r="B1065"/>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row>
    <row r="1066" spans="2:90" x14ac:dyDescent="0.4">
      <c r="B1066"/>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row>
    <row r="1067" spans="2:90" x14ac:dyDescent="0.4">
      <c r="B1067"/>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row>
    <row r="1068" spans="2:90" x14ac:dyDescent="0.4">
      <c r="B1068"/>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row>
    <row r="1069" spans="2:90" x14ac:dyDescent="0.4">
      <c r="B1069"/>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row>
    <row r="1070" spans="2:90" x14ac:dyDescent="0.4">
      <c r="B1070"/>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row>
    <row r="1071" spans="2:90" x14ac:dyDescent="0.4">
      <c r="B1071"/>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row>
    <row r="1072" spans="2:90" x14ac:dyDescent="0.4">
      <c r="B1072"/>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row>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spans="2:90" x14ac:dyDescent="0.4">
      <c r="B2001"/>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2:90" x14ac:dyDescent="0.4">
      <c r="B2002"/>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2:90" x14ac:dyDescent="0.4">
      <c r="B2003"/>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2:90" x14ac:dyDescent="0.4">
      <c r="B20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2:90" x14ac:dyDescent="0.4">
      <c r="B2005"/>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2:90" x14ac:dyDescent="0.4">
      <c r="B2006"/>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2:90" x14ac:dyDescent="0.4">
      <c r="B2007"/>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2:90" x14ac:dyDescent="0.4">
      <c r="B2008"/>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2:90" x14ac:dyDescent="0.4">
      <c r="B2009"/>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2:90" x14ac:dyDescent="0.4">
      <c r="B2010"/>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2:90" x14ac:dyDescent="0.4">
      <c r="B2011"/>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2:90" s="27" customFormat="1" x14ac:dyDescent="0.4">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2:90" x14ac:dyDescent="0.4">
      <c r="B2013"/>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2:90" x14ac:dyDescent="0.4">
      <c r="B201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2:90" x14ac:dyDescent="0.4">
      <c r="B2015"/>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2:90" x14ac:dyDescent="0.4">
      <c r="B2016"/>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ht="16.5" customHeight="1" x14ac:dyDescent="0.4"/>
    <row r="2095" customFormat="1" ht="16.5" customHeight="1" x14ac:dyDescent="0.4"/>
    <row r="2096" customFormat="1" ht="16.5" customHeigh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spans="2:90" x14ac:dyDescent="0.4">
      <c r="B2353"/>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row>
    <row r="2354" spans="2:90" x14ac:dyDescent="0.4">
      <c r="B235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row>
    <row r="2355" spans="2:90" x14ac:dyDescent="0.4">
      <c r="B2355"/>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row>
    <row r="2356" spans="2:90" x14ac:dyDescent="0.4">
      <c r="B2356"/>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row>
    <row r="2357" spans="2:90" x14ac:dyDescent="0.4">
      <c r="B2357"/>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row>
    <row r="2358" spans="2:90" x14ac:dyDescent="0.4">
      <c r="B2358"/>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row>
    <row r="2360" spans="2:90" x14ac:dyDescent="0.4">
      <c r="B2360"/>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row>
    <row r="2361" spans="2:90" x14ac:dyDescent="0.4">
      <c r="B2361"/>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row>
    <row r="2362" spans="2:90" x14ac:dyDescent="0.4">
      <c r="B2362"/>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row>
    <row r="2363" spans="2:90" x14ac:dyDescent="0.4">
      <c r="B2363"/>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row>
    <row r="2364" spans="2:90" x14ac:dyDescent="0.4">
      <c r="B236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row>
    <row r="2365" spans="2:90" x14ac:dyDescent="0.4">
      <c r="B2365"/>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row>
    <row r="2366" spans="2:90" s="160" customFormat="1" x14ac:dyDescent="0.4">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row>
    <row r="2367" spans="2:90" x14ac:dyDescent="0.4">
      <c r="B2367"/>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row>
    <row r="2368" spans="2:90" x14ac:dyDescent="0.4">
      <c r="B2368"/>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row>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x14ac:dyDescent="0.4"/>
    <row r="3141" customFormat="1" ht="1.5" customHeigh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x14ac:dyDescent="0.4"/>
    <row r="3163" customFormat="1" x14ac:dyDescent="0.4"/>
    <row r="3164" customFormat="1" x14ac:dyDescent="0.4"/>
    <row r="3165" customFormat="1" x14ac:dyDescent="0.4"/>
    <row r="3166" customFormat="1" x14ac:dyDescent="0.4"/>
    <row r="3167" customFormat="1" x14ac:dyDescent="0.4"/>
    <row r="3168" customFormat="1" x14ac:dyDescent="0.4"/>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spans="2:90" x14ac:dyDescent="0.4">
      <c r="B3185"/>
      <c r="I3185"/>
      <c r="J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row>
    <row r="3186" spans="2:90" x14ac:dyDescent="0.4">
      <c r="B3186"/>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c r="I3187"/>
      <c r="J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row>
    <row r="3188" spans="2:90" x14ac:dyDescent="0.4">
      <c r="B3188"/>
      <c r="I3188"/>
      <c r="J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row>
    <row r="3189" spans="2:90" x14ac:dyDescent="0.4">
      <c r="B3189"/>
      <c r="I3189"/>
      <c r="J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row>
    <row r="3190" spans="2:90" s="27" customFormat="1" x14ac:dyDescent="0.4">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row>
    <row r="3191" spans="2:90" s="27" customFormat="1" x14ac:dyDescent="0.4">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row>
    <row r="3192" spans="2:90" x14ac:dyDescent="0.4">
      <c r="B3192"/>
      <c r="I3192"/>
      <c r="J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row>
    <row r="3193" spans="2:90" x14ac:dyDescent="0.4">
      <c r="B3193"/>
      <c r="I3193"/>
      <c r="J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c r="I3194"/>
      <c r="J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row>
    <row r="3195" spans="2:90" x14ac:dyDescent="0.4">
      <c r="B3195"/>
      <c r="I3195"/>
      <c r="J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row>
    <row r="3196" spans="2:90" x14ac:dyDescent="0.4">
      <c r="B3196"/>
      <c r="I3196"/>
      <c r="J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row>
    <row r="3197" spans="2:90" x14ac:dyDescent="0.4">
      <c r="B3197"/>
      <c r="I3197"/>
      <c r="J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row>
    <row r="3198" spans="2:90" x14ac:dyDescent="0.4">
      <c r="B3198"/>
      <c r="I3198"/>
      <c r="J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row>
    <row r="3199" spans="2:90" x14ac:dyDescent="0.4">
      <c r="B3199"/>
      <c r="I3199"/>
      <c r="J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row>
    <row r="3200" spans="2:90" x14ac:dyDescent="0.4">
      <c r="B3200"/>
      <c r="I3200"/>
      <c r="J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row>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sheetData>
  <conditionalFormatting sqref="B1:XFD1">
    <cfRule type="cellIs" dxfId="15"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9A743872-993D-47EF-BDEF-9416CDA7C23C}">
          <x14:formula1>
            <xm:f>'Data validation'!$A:$A</xm:f>
          </x14:formula1>
          <xm:sqref>C3216:C1048576 C2:C4 C8:C26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activeCell="D40" sqref="D40"/>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4">
        <f>F4</f>
        <v>2024</v>
      </c>
      <c r="C2" s="423"/>
      <c r="D2" s="423"/>
      <c r="E2" s="423"/>
      <c r="F2" s="422"/>
      <c r="G2" s="8" t="str">
        <f>G3</f>
        <v/>
      </c>
      <c r="H2" s="424">
        <f>L4</f>
        <v>2025</v>
      </c>
      <c r="I2" s="423"/>
      <c r="J2" s="423"/>
      <c r="K2" s="423"/>
      <c r="L2" s="422"/>
      <c r="M2" s="8" t="str">
        <f>M3</f>
        <v/>
      </c>
      <c r="N2" s="424">
        <f>R4</f>
        <v>2026</v>
      </c>
      <c r="O2" s="423"/>
      <c r="P2" s="423"/>
      <c r="Q2" s="423"/>
      <c r="R2" s="422"/>
      <c r="S2" s="8" t="str">
        <f>S3</f>
        <v/>
      </c>
      <c r="T2" s="424">
        <f>X4</f>
        <v>2027</v>
      </c>
      <c r="U2" s="423"/>
      <c r="V2" s="423"/>
      <c r="W2" s="423"/>
      <c r="X2" s="422"/>
      <c r="Z2" s="424">
        <f>AD4</f>
        <v>2028</v>
      </c>
      <c r="AA2" s="423"/>
      <c r="AB2" s="423"/>
      <c r="AC2" s="423"/>
      <c r="AD2" s="422"/>
      <c r="AF2" s="424">
        <f>AJ4</f>
        <v>2029</v>
      </c>
      <c r="AG2" s="423"/>
      <c r="AH2" s="423"/>
      <c r="AI2" s="423"/>
      <c r="AJ2" s="422"/>
    </row>
    <row r="3" spans="1:39" ht="15.65" customHeight="1" x14ac:dyDescent="0.4">
      <c r="A3" s="13"/>
      <c r="B3" s="421" t="s">
        <v>547</v>
      </c>
      <c r="C3" s="421" t="s">
        <v>548</v>
      </c>
      <c r="D3" s="421" t="s">
        <v>550</v>
      </c>
      <c r="E3" s="421" t="s">
        <v>549</v>
      </c>
      <c r="F3" s="421" t="s">
        <v>678</v>
      </c>
      <c r="G3" s="421" t="str">
        <f>G4</f>
        <v/>
      </c>
      <c r="H3" s="421" t="str">
        <f t="shared" ref="H3:X3" si="0">B3</f>
        <v>Q1</v>
      </c>
      <c r="I3" s="421" t="str">
        <f t="shared" si="0"/>
        <v>Q2</v>
      </c>
      <c r="J3" s="421" t="str">
        <f t="shared" si="0"/>
        <v>Q3</v>
      </c>
      <c r="K3" s="421" t="str">
        <f t="shared" si="0"/>
        <v>Q4</v>
      </c>
      <c r="L3" s="421" t="str">
        <f t="shared" si="0"/>
        <v>Total</v>
      </c>
      <c r="M3" s="421" t="str">
        <f t="shared" si="0"/>
        <v/>
      </c>
      <c r="N3" s="421" t="str">
        <f t="shared" si="0"/>
        <v>Q1</v>
      </c>
      <c r="O3" s="421" t="str">
        <f t="shared" si="0"/>
        <v>Q2</v>
      </c>
      <c r="P3" s="421" t="str">
        <f t="shared" si="0"/>
        <v>Q3</v>
      </c>
      <c r="Q3" s="421" t="str">
        <f t="shared" si="0"/>
        <v>Q4</v>
      </c>
      <c r="R3" s="421" t="str">
        <f t="shared" si="0"/>
        <v>Total</v>
      </c>
      <c r="S3" s="421" t="str">
        <f t="shared" si="0"/>
        <v/>
      </c>
      <c r="T3" s="421" t="str">
        <f t="shared" si="0"/>
        <v>Q1</v>
      </c>
      <c r="U3" s="421" t="str">
        <f t="shared" si="0"/>
        <v>Q2</v>
      </c>
      <c r="V3" s="421" t="str">
        <f t="shared" si="0"/>
        <v>Q3</v>
      </c>
      <c r="W3" s="421" t="str">
        <f t="shared" si="0"/>
        <v>Q4</v>
      </c>
      <c r="X3" s="421" t="str">
        <f t="shared" si="0"/>
        <v>Total</v>
      </c>
      <c r="Y3" s="421"/>
      <c r="Z3" s="421" t="str">
        <f>T3</f>
        <v>Q1</v>
      </c>
      <c r="AA3" s="421" t="str">
        <f>U3</f>
        <v>Q2</v>
      </c>
      <c r="AB3" s="421" t="str">
        <f>V3</f>
        <v>Q3</v>
      </c>
      <c r="AC3" s="421" t="str">
        <f>W3</f>
        <v>Q4</v>
      </c>
      <c r="AD3" s="421" t="str">
        <f>X3</f>
        <v>Total</v>
      </c>
      <c r="AE3" s="421"/>
      <c r="AF3" s="421" t="str">
        <f>Z3</f>
        <v>Q1</v>
      </c>
      <c r="AG3" s="421" t="str">
        <f>AA3</f>
        <v>Q2</v>
      </c>
      <c r="AH3" s="421" t="str">
        <f>AB3</f>
        <v>Q3</v>
      </c>
      <c r="AI3" s="421" t="str">
        <f>AC3</f>
        <v>Q4</v>
      </c>
      <c r="AJ3" s="421" t="str">
        <f>AD3</f>
        <v>Total</v>
      </c>
    </row>
    <row r="4" spans="1:39" ht="14.4" hidden="1" customHeight="1" outlineLevel="1" x14ac:dyDescent="0.4">
      <c r="A4" s="13"/>
      <c r="B4" s="145" t="s">
        <v>961</v>
      </c>
      <c r="C4" s="145" t="s">
        <v>962</v>
      </c>
      <c r="D4" s="145" t="s">
        <v>963</v>
      </c>
      <c r="E4" s="145" t="s">
        <v>964</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958</v>
      </c>
      <c r="B5" s="420">
        <f>EOMONTH(C5,-3)</f>
        <v>45382</v>
      </c>
      <c r="C5" s="420">
        <f>EOMONTH(D5,-3)</f>
        <v>45473</v>
      </c>
      <c r="D5" s="420">
        <f>EOMONTH(E5,-3)</f>
        <v>45565</v>
      </c>
      <c r="E5" s="420">
        <v>45657</v>
      </c>
      <c r="H5" s="420">
        <f>EOMONTH(E5,3)</f>
        <v>45747</v>
      </c>
      <c r="I5" s="420">
        <f>EOMONTH(H5,3)</f>
        <v>45838</v>
      </c>
      <c r="J5" s="420">
        <f>EOMONTH(I5,3)</f>
        <v>45930</v>
      </c>
      <c r="K5" s="420">
        <f>EOMONTH(J5,3)</f>
        <v>46022</v>
      </c>
      <c r="N5" s="420">
        <f>EOMONTH(K5,3)</f>
        <v>46112</v>
      </c>
      <c r="O5" s="420">
        <f>EOMONTH(N5,3)</f>
        <v>46203</v>
      </c>
      <c r="P5" s="420">
        <f>EOMONTH(O5,3)</f>
        <v>46295</v>
      </c>
      <c r="Q5" s="420">
        <f>EOMONTH(P5,3)</f>
        <v>46387</v>
      </c>
      <c r="T5" s="420">
        <f>EOMONTH(Q5,3)</f>
        <v>46477</v>
      </c>
      <c r="U5" s="420">
        <f>EOMONTH(T5,3)</f>
        <v>46568</v>
      </c>
      <c r="V5" s="420">
        <f>EOMONTH(U5,3)</f>
        <v>46660</v>
      </c>
      <c r="W5" s="420">
        <f>EOMONTH(V5,3)</f>
        <v>46752</v>
      </c>
      <c r="Z5" s="420">
        <f>EOMONTH(W5,3)</f>
        <v>46843</v>
      </c>
      <c r="AA5" s="420">
        <f>EOMONTH(Z5,3)</f>
        <v>46934</v>
      </c>
      <c r="AB5" s="420">
        <f>EOMONTH(AA5,3)</f>
        <v>47026</v>
      </c>
      <c r="AC5" s="420">
        <f>EOMONTH(AB5,3)</f>
        <v>47118</v>
      </c>
      <c r="AF5" s="420">
        <f>EOMONTH(AC5,3)</f>
        <v>47208</v>
      </c>
      <c r="AG5" s="420">
        <f>EOMONTH(AF5,3)</f>
        <v>47299</v>
      </c>
      <c r="AH5" s="420">
        <f>EOMONTH(AG5,3)</f>
        <v>47391</v>
      </c>
      <c r="AI5" s="420">
        <f>EOMONTH(AH5,3)</f>
        <v>47483</v>
      </c>
      <c r="AL5" s="420"/>
      <c r="AM5" s="420"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724</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8" customFormat="1" ht="15.65" customHeight="1" collapsed="1" x14ac:dyDescent="0.4">
      <c r="A10" s="66" t="s">
        <v>204</v>
      </c>
      <c r="B10" s="419">
        <v>0</v>
      </c>
      <c r="C10" s="419"/>
      <c r="D10" s="419"/>
      <c r="E10" s="419"/>
      <c r="F10" s="419"/>
      <c r="G10" s="24"/>
      <c r="H10" s="419"/>
      <c r="I10" s="419"/>
      <c r="J10" s="419"/>
      <c r="K10" s="419"/>
      <c r="L10" s="419"/>
      <c r="M10" s="24"/>
      <c r="N10" s="419"/>
      <c r="O10" s="419"/>
      <c r="P10" s="419"/>
      <c r="Q10" s="419"/>
      <c r="R10" s="419"/>
      <c r="S10" s="24"/>
      <c r="T10" s="419"/>
      <c r="U10" s="419"/>
      <c r="V10" s="419"/>
      <c r="W10" s="419"/>
      <c r="X10" s="419"/>
      <c r="Y10" s="24"/>
      <c r="Z10" s="419"/>
      <c r="AA10" s="419"/>
      <c r="AB10" s="419"/>
      <c r="AC10" s="419"/>
      <c r="AD10" s="419"/>
      <c r="AE10" s="24"/>
      <c r="AF10" s="419"/>
      <c r="AG10" s="419"/>
      <c r="AH10" s="419"/>
      <c r="AI10" s="419"/>
      <c r="AJ10" s="419"/>
      <c r="AK10" s="419"/>
    </row>
    <row r="11" spans="1:39" ht="15.65" customHeight="1" x14ac:dyDescent="0.4">
      <c r="A11" s="13" t="s">
        <v>241</v>
      </c>
    </row>
    <row r="12" spans="1:39" ht="15.65" customHeight="1" x14ac:dyDescent="0.4">
      <c r="A12" s="8" t="s">
        <v>956</v>
      </c>
      <c r="B12" s="24">
        <v>0</v>
      </c>
      <c r="C12" s="24">
        <v>0</v>
      </c>
      <c r="D12" s="24">
        <v>0</v>
      </c>
      <c r="E12" s="24">
        <v>0</v>
      </c>
      <c r="F12" s="24">
        <v>0</v>
      </c>
      <c r="G12" s="24" t="s">
        <v>933</v>
      </c>
      <c r="H12" s="24">
        <v>0</v>
      </c>
      <c r="I12" s="24">
        <v>0</v>
      </c>
      <c r="J12" s="24">
        <v>0</v>
      </c>
      <c r="K12" s="24">
        <v>0</v>
      </c>
      <c r="L12" s="24">
        <v>0</v>
      </c>
      <c r="M12" s="24" t="s">
        <v>933</v>
      </c>
      <c r="N12" s="24">
        <v>0</v>
      </c>
      <c r="O12" s="24">
        <v>0</v>
      </c>
      <c r="P12" s="24">
        <v>0</v>
      </c>
      <c r="Q12" s="24">
        <v>0</v>
      </c>
      <c r="R12" s="24">
        <v>0</v>
      </c>
      <c r="S12" s="24" t="s">
        <v>933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933</v>
      </c>
    </row>
    <row r="13" spans="1:39" ht="15.65" customHeight="1" x14ac:dyDescent="0.4">
      <c r="A13" s="8" t="s">
        <v>955</v>
      </c>
      <c r="B13" s="24">
        <v>0</v>
      </c>
      <c r="C13" s="24">
        <v>0</v>
      </c>
      <c r="D13" s="24">
        <v>0</v>
      </c>
      <c r="E13" s="24">
        <v>0</v>
      </c>
      <c r="F13" s="24">
        <v>0</v>
      </c>
      <c r="G13" s="24" t="s">
        <v>933</v>
      </c>
      <c r="H13" s="24">
        <v>0</v>
      </c>
      <c r="I13" s="24">
        <v>0</v>
      </c>
      <c r="J13" s="24">
        <v>0</v>
      </c>
      <c r="K13" s="24">
        <v>0</v>
      </c>
      <c r="L13" s="24">
        <v>0</v>
      </c>
      <c r="M13" s="24" t="s">
        <v>933</v>
      </c>
      <c r="N13" s="24">
        <v>0</v>
      </c>
      <c r="O13" s="24">
        <v>0</v>
      </c>
      <c r="P13" s="24">
        <v>0</v>
      </c>
      <c r="Q13" s="24">
        <v>0</v>
      </c>
      <c r="R13" s="24">
        <v>0</v>
      </c>
      <c r="S13" s="24" t="s">
        <v>933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933</v>
      </c>
    </row>
    <row r="14" spans="1:39" ht="15.65" customHeight="1" x14ac:dyDescent="0.7">
      <c r="A14" s="8" t="s">
        <v>954</v>
      </c>
      <c r="B14" s="416">
        <v>0</v>
      </c>
      <c r="C14" s="416">
        <v>0</v>
      </c>
      <c r="D14" s="416">
        <v>0</v>
      </c>
      <c r="E14" s="416">
        <v>0</v>
      </c>
      <c r="F14" s="416">
        <v>0</v>
      </c>
      <c r="G14" s="416" t="s">
        <v>933</v>
      </c>
      <c r="H14" s="416">
        <v>0</v>
      </c>
      <c r="I14" s="416">
        <v>0</v>
      </c>
      <c r="J14" s="416">
        <v>0</v>
      </c>
      <c r="K14" s="416">
        <v>0</v>
      </c>
      <c r="L14" s="416">
        <v>0</v>
      </c>
      <c r="M14" s="416" t="s">
        <v>933</v>
      </c>
      <c r="N14" s="416">
        <v>0</v>
      </c>
      <c r="O14" s="416">
        <v>0</v>
      </c>
      <c r="P14" s="416">
        <v>0</v>
      </c>
      <c r="Q14" s="416">
        <v>0</v>
      </c>
      <c r="R14" s="416">
        <v>0</v>
      </c>
      <c r="S14" s="416" t="s">
        <v>933</v>
      </c>
      <c r="T14" s="416">
        <v>0</v>
      </c>
      <c r="U14" s="416">
        <v>0</v>
      </c>
      <c r="V14" s="416">
        <v>0</v>
      </c>
      <c r="W14" s="416">
        <v>0</v>
      </c>
      <c r="X14" s="416">
        <v>0</v>
      </c>
      <c r="Y14" s="416"/>
      <c r="Z14" s="416">
        <v>0</v>
      </c>
      <c r="AA14" s="416">
        <v>0</v>
      </c>
      <c r="AB14" s="416">
        <v>0</v>
      </c>
      <c r="AC14" s="416">
        <v>0</v>
      </c>
      <c r="AD14" s="416">
        <v>0</v>
      </c>
      <c r="AE14" s="24"/>
      <c r="AF14" s="24">
        <v>0</v>
      </c>
      <c r="AG14" s="24">
        <v>0</v>
      </c>
      <c r="AH14" s="24">
        <v>0</v>
      </c>
      <c r="AI14" s="24">
        <v>0</v>
      </c>
      <c r="AJ14" s="24">
        <v>0</v>
      </c>
      <c r="AK14" s="24" t="s">
        <v>933</v>
      </c>
    </row>
    <row r="15" spans="1:39" ht="15.65" customHeight="1" x14ac:dyDescent="0.4">
      <c r="A15" s="9" t="s">
        <v>5</v>
      </c>
      <c r="B15" s="33">
        <v>0</v>
      </c>
      <c r="C15" s="33">
        <v>0</v>
      </c>
      <c r="D15" s="33">
        <v>0</v>
      </c>
      <c r="E15" s="33">
        <v>0</v>
      </c>
      <c r="F15" s="33">
        <v>0</v>
      </c>
      <c r="G15" s="33" t="s">
        <v>933</v>
      </c>
      <c r="H15" s="33">
        <v>0</v>
      </c>
      <c r="I15" s="33">
        <v>0</v>
      </c>
      <c r="J15" s="33">
        <v>0</v>
      </c>
      <c r="K15" s="33">
        <v>0</v>
      </c>
      <c r="L15" s="33">
        <v>0</v>
      </c>
      <c r="M15" s="33" t="s">
        <v>933</v>
      </c>
      <c r="N15" s="33">
        <v>0</v>
      </c>
      <c r="O15" s="33">
        <v>0</v>
      </c>
      <c r="P15" s="33">
        <v>0</v>
      </c>
      <c r="Q15" s="33">
        <v>0</v>
      </c>
      <c r="R15" s="33">
        <v>0</v>
      </c>
      <c r="S15" s="33" t="s">
        <v>933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933</v>
      </c>
    </row>
    <row r="16" spans="1:39" ht="15.65" customHeight="1" x14ac:dyDescent="0.4">
      <c r="A16" s="13" t="s">
        <v>596</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956</v>
      </c>
      <c r="B19" s="24">
        <v>0</v>
      </c>
      <c r="C19" s="24">
        <v>0</v>
      </c>
      <c r="D19" s="24">
        <v>0</v>
      </c>
      <c r="E19" s="24">
        <v>0</v>
      </c>
      <c r="F19" s="24">
        <v>0</v>
      </c>
      <c r="G19" s="24" t="s">
        <v>933</v>
      </c>
      <c r="H19" s="24">
        <v>0</v>
      </c>
      <c r="I19" s="24">
        <v>0</v>
      </c>
      <c r="J19" s="24">
        <v>0</v>
      </c>
      <c r="K19" s="24">
        <v>0</v>
      </c>
      <c r="L19" s="24">
        <v>0</v>
      </c>
      <c r="M19" s="24" t="s">
        <v>933</v>
      </c>
      <c r="N19" s="24">
        <v>0</v>
      </c>
      <c r="O19" s="24">
        <v>0</v>
      </c>
      <c r="P19" s="24">
        <v>0</v>
      </c>
      <c r="Q19" s="24">
        <v>0</v>
      </c>
      <c r="R19" s="24">
        <v>0</v>
      </c>
      <c r="S19" s="24" t="s">
        <v>933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933</v>
      </c>
    </row>
    <row r="20" spans="1:37" ht="15.65" customHeight="1" x14ac:dyDescent="0.4">
      <c r="A20" s="8" t="s">
        <v>955</v>
      </c>
      <c r="B20" s="24">
        <v>0</v>
      </c>
      <c r="C20" s="24">
        <v>0</v>
      </c>
      <c r="D20" s="24">
        <v>0</v>
      </c>
      <c r="E20" s="24">
        <v>0</v>
      </c>
      <c r="F20" s="24">
        <v>0</v>
      </c>
      <c r="G20" s="24" t="s">
        <v>933</v>
      </c>
      <c r="H20" s="24">
        <v>0</v>
      </c>
      <c r="I20" s="24">
        <v>0</v>
      </c>
      <c r="J20" s="24">
        <v>0</v>
      </c>
      <c r="K20" s="24">
        <v>0</v>
      </c>
      <c r="L20" s="24">
        <v>0</v>
      </c>
      <c r="M20" s="24" t="s">
        <v>933</v>
      </c>
      <c r="N20" s="24">
        <v>0</v>
      </c>
      <c r="O20" s="24">
        <v>0</v>
      </c>
      <c r="P20" s="24">
        <v>0</v>
      </c>
      <c r="Q20" s="24">
        <v>0</v>
      </c>
      <c r="R20" s="24">
        <v>0</v>
      </c>
      <c r="S20" s="24" t="s">
        <v>933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933</v>
      </c>
    </row>
    <row r="21" spans="1:37" ht="15.65" customHeight="1" x14ac:dyDescent="0.7">
      <c r="A21" s="8" t="s">
        <v>954</v>
      </c>
      <c r="B21" s="416">
        <v>0</v>
      </c>
      <c r="C21" s="416">
        <v>0</v>
      </c>
      <c r="D21" s="416">
        <v>0</v>
      </c>
      <c r="E21" s="416">
        <v>0</v>
      </c>
      <c r="F21" s="416">
        <v>0</v>
      </c>
      <c r="G21" s="416" t="s">
        <v>933</v>
      </c>
      <c r="H21" s="416">
        <v>0</v>
      </c>
      <c r="I21" s="416">
        <v>0</v>
      </c>
      <c r="J21" s="416">
        <v>0</v>
      </c>
      <c r="K21" s="416">
        <v>0</v>
      </c>
      <c r="L21" s="416">
        <v>0</v>
      </c>
      <c r="M21" s="416" t="s">
        <v>933</v>
      </c>
      <c r="N21" s="416">
        <v>0</v>
      </c>
      <c r="O21" s="416">
        <v>0</v>
      </c>
      <c r="P21" s="416">
        <v>0</v>
      </c>
      <c r="Q21" s="416">
        <v>0</v>
      </c>
      <c r="R21" s="416">
        <v>0</v>
      </c>
      <c r="S21" s="416" t="s">
        <v>933</v>
      </c>
      <c r="T21" s="416">
        <v>0</v>
      </c>
      <c r="U21" s="416">
        <v>0</v>
      </c>
      <c r="V21" s="416">
        <v>0</v>
      </c>
      <c r="W21" s="416">
        <v>0</v>
      </c>
      <c r="X21" s="416">
        <v>0</v>
      </c>
      <c r="Y21" s="416"/>
      <c r="Z21" s="416">
        <v>0</v>
      </c>
      <c r="AA21" s="416">
        <v>0</v>
      </c>
      <c r="AB21" s="416">
        <v>0</v>
      </c>
      <c r="AC21" s="416">
        <v>0</v>
      </c>
      <c r="AD21" s="416">
        <v>0</v>
      </c>
      <c r="AE21" s="24"/>
      <c r="AF21" s="24">
        <v>0</v>
      </c>
      <c r="AG21" s="24">
        <v>0</v>
      </c>
      <c r="AH21" s="24">
        <v>0</v>
      </c>
      <c r="AI21" s="24">
        <v>0</v>
      </c>
      <c r="AJ21" s="24">
        <v>0</v>
      </c>
      <c r="AK21" s="24" t="s">
        <v>933</v>
      </c>
    </row>
    <row r="22" spans="1:37" ht="15.65" customHeight="1" x14ac:dyDescent="0.4">
      <c r="A22" s="9" t="s">
        <v>597</v>
      </c>
      <c r="B22" s="33">
        <v>0</v>
      </c>
      <c r="C22" s="33">
        <v>0</v>
      </c>
      <c r="D22" s="33">
        <v>0</v>
      </c>
      <c r="E22" s="33">
        <v>0</v>
      </c>
      <c r="F22" s="33">
        <v>0</v>
      </c>
      <c r="G22" s="33" t="s">
        <v>933</v>
      </c>
      <c r="H22" s="33">
        <v>0</v>
      </c>
      <c r="I22" s="33">
        <v>0</v>
      </c>
      <c r="J22" s="33">
        <v>0</v>
      </c>
      <c r="K22" s="33">
        <v>0</v>
      </c>
      <c r="L22" s="33">
        <v>0</v>
      </c>
      <c r="M22" s="33" t="s">
        <v>933</v>
      </c>
      <c r="N22" s="33">
        <v>0</v>
      </c>
      <c r="O22" s="33">
        <v>0</v>
      </c>
      <c r="P22" s="33">
        <v>0</v>
      </c>
      <c r="Q22" s="33">
        <v>0</v>
      </c>
      <c r="R22" s="33">
        <v>0</v>
      </c>
      <c r="S22" s="33" t="s">
        <v>933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933</v>
      </c>
    </row>
    <row r="23" spans="1:37" ht="15.65" customHeight="1" x14ac:dyDescent="0.4">
      <c r="A23" s="8" t="s">
        <v>934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933</v>
      </c>
      <c r="H24" s="33">
        <v>0</v>
      </c>
      <c r="I24" s="33">
        <v>0</v>
      </c>
      <c r="J24" s="33">
        <v>0</v>
      </c>
      <c r="K24" s="33">
        <v>0</v>
      </c>
      <c r="L24" s="33">
        <v>0</v>
      </c>
      <c r="M24" s="33" t="s">
        <v>933</v>
      </c>
      <c r="N24" s="33">
        <v>0</v>
      </c>
      <c r="O24" s="33">
        <v>0</v>
      </c>
      <c r="P24" s="33">
        <v>0</v>
      </c>
      <c r="Q24" s="33">
        <v>0</v>
      </c>
      <c r="R24" s="33">
        <v>0</v>
      </c>
      <c r="S24" s="33" t="s">
        <v>933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933</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934</v>
      </c>
    </row>
    <row r="27" spans="1:37" ht="15.65" customHeight="1" x14ac:dyDescent="0.4">
      <c r="A27" s="13" t="s">
        <v>601</v>
      </c>
    </row>
    <row r="28" spans="1:37" ht="15.65" customHeight="1" x14ac:dyDescent="0.4">
      <c r="A28" s="8" t="s">
        <v>953</v>
      </c>
      <c r="B28" s="24">
        <v>0</v>
      </c>
      <c r="C28" s="24">
        <v>0</v>
      </c>
      <c r="D28" s="24">
        <v>0</v>
      </c>
      <c r="E28" s="24">
        <v>0</v>
      </c>
      <c r="F28" s="24">
        <v>0</v>
      </c>
      <c r="G28" s="24" t="s">
        <v>933</v>
      </c>
      <c r="H28" s="24">
        <v>0</v>
      </c>
      <c r="I28" s="24">
        <v>0</v>
      </c>
      <c r="J28" s="24">
        <v>0</v>
      </c>
      <c r="K28" s="24">
        <v>0</v>
      </c>
      <c r="L28" s="24">
        <v>0</v>
      </c>
      <c r="M28" s="24" t="s">
        <v>933</v>
      </c>
      <c r="N28" s="24">
        <v>0</v>
      </c>
      <c r="O28" s="24">
        <v>0</v>
      </c>
      <c r="P28" s="24">
        <v>0</v>
      </c>
      <c r="Q28" s="24">
        <v>0</v>
      </c>
      <c r="R28" s="24">
        <v>0</v>
      </c>
      <c r="S28" s="24" t="s">
        <v>933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933</v>
      </c>
    </row>
    <row r="29" spans="1:37" ht="15.65" customHeight="1" x14ac:dyDescent="0.4">
      <c r="A29" s="8" t="s">
        <v>639</v>
      </c>
      <c r="B29" s="24">
        <v>0</v>
      </c>
      <c r="C29" s="24">
        <v>0</v>
      </c>
      <c r="D29" s="24">
        <v>0</v>
      </c>
      <c r="E29" s="24">
        <v>0</v>
      </c>
      <c r="F29" s="24">
        <v>0</v>
      </c>
      <c r="G29" s="24" t="s">
        <v>933</v>
      </c>
      <c r="H29" s="24">
        <v>0</v>
      </c>
      <c r="I29" s="24">
        <v>0</v>
      </c>
      <c r="J29" s="24">
        <v>0</v>
      </c>
      <c r="K29" s="24">
        <v>0</v>
      </c>
      <c r="L29" s="24">
        <v>0</v>
      </c>
      <c r="M29" s="24" t="s">
        <v>933</v>
      </c>
      <c r="N29" s="24">
        <v>0</v>
      </c>
      <c r="O29" s="24">
        <v>0</v>
      </c>
      <c r="P29" s="24">
        <v>0</v>
      </c>
      <c r="Q29" s="24">
        <v>0</v>
      </c>
      <c r="R29" s="24">
        <v>0</v>
      </c>
      <c r="S29" s="24" t="s">
        <v>933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933</v>
      </c>
    </row>
    <row r="30" spans="1:37" ht="15.65" customHeight="1" x14ac:dyDescent="0.4">
      <c r="A30" s="8" t="s">
        <v>952</v>
      </c>
      <c r="B30" s="24">
        <v>0</v>
      </c>
      <c r="C30" s="24">
        <v>0</v>
      </c>
      <c r="D30" s="24">
        <v>0</v>
      </c>
      <c r="E30" s="24">
        <v>0</v>
      </c>
      <c r="F30" s="24">
        <v>0</v>
      </c>
      <c r="G30" s="24" t="s">
        <v>933</v>
      </c>
      <c r="H30" s="24">
        <v>0</v>
      </c>
      <c r="I30" s="24">
        <v>0</v>
      </c>
      <c r="J30" s="24">
        <v>0</v>
      </c>
      <c r="K30" s="24">
        <v>0</v>
      </c>
      <c r="L30" s="24">
        <v>0</v>
      </c>
      <c r="M30" s="24" t="s">
        <v>933</v>
      </c>
      <c r="N30" s="24">
        <v>0</v>
      </c>
      <c r="O30" s="24">
        <v>0</v>
      </c>
      <c r="P30" s="24">
        <v>0</v>
      </c>
      <c r="Q30" s="24">
        <v>0</v>
      </c>
      <c r="R30" s="24">
        <v>0</v>
      </c>
      <c r="S30" s="24" t="s">
        <v>933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933</v>
      </c>
    </row>
    <row r="31" spans="1:37" ht="15.65" customHeight="1" x14ac:dyDescent="0.4">
      <c r="A31" s="8" t="s">
        <v>951</v>
      </c>
      <c r="B31" s="24">
        <v>0</v>
      </c>
      <c r="C31" s="24">
        <v>0</v>
      </c>
      <c r="D31" s="24">
        <v>0</v>
      </c>
      <c r="E31" s="24">
        <v>0</v>
      </c>
      <c r="F31" s="24">
        <v>0</v>
      </c>
      <c r="G31" s="24" t="s">
        <v>933</v>
      </c>
      <c r="H31" s="24">
        <v>0</v>
      </c>
      <c r="I31" s="24">
        <v>0</v>
      </c>
      <c r="J31" s="24">
        <v>0</v>
      </c>
      <c r="K31" s="24">
        <v>0</v>
      </c>
      <c r="L31" s="24">
        <v>0</v>
      </c>
      <c r="M31" s="24" t="s">
        <v>933</v>
      </c>
      <c r="N31" s="24">
        <v>0</v>
      </c>
      <c r="O31" s="24">
        <v>0</v>
      </c>
      <c r="P31" s="24">
        <v>0</v>
      </c>
      <c r="Q31" s="24">
        <v>0</v>
      </c>
      <c r="R31" s="24">
        <v>0</v>
      </c>
      <c r="S31" s="24" t="s">
        <v>933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933</v>
      </c>
    </row>
    <row r="32" spans="1:37" ht="15.65" customHeight="1" x14ac:dyDescent="0.4">
      <c r="A32" s="8" t="s">
        <v>950</v>
      </c>
      <c r="B32" s="24">
        <v>0</v>
      </c>
      <c r="C32" s="24">
        <v>0</v>
      </c>
      <c r="D32" s="24">
        <v>0</v>
      </c>
      <c r="E32" s="24">
        <v>0</v>
      </c>
      <c r="F32" s="24">
        <v>0</v>
      </c>
      <c r="G32" s="24" t="s">
        <v>933</v>
      </c>
      <c r="H32" s="24">
        <v>0</v>
      </c>
      <c r="I32" s="24">
        <v>0</v>
      </c>
      <c r="J32" s="24">
        <v>0</v>
      </c>
      <c r="K32" s="24">
        <v>0</v>
      </c>
      <c r="L32" s="24">
        <v>0</v>
      </c>
      <c r="M32" s="24" t="s">
        <v>933</v>
      </c>
      <c r="N32" s="24">
        <v>0</v>
      </c>
      <c r="O32" s="24">
        <v>0</v>
      </c>
      <c r="P32" s="24">
        <v>0</v>
      </c>
      <c r="Q32" s="24">
        <v>0</v>
      </c>
      <c r="R32" s="24">
        <v>0</v>
      </c>
      <c r="S32" s="24" t="s">
        <v>933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933</v>
      </c>
    </row>
    <row r="33" spans="1:37" ht="15.65" customHeight="1" x14ac:dyDescent="0.7">
      <c r="A33" s="8" t="s">
        <v>949</v>
      </c>
      <c r="B33" s="416">
        <v>0</v>
      </c>
      <c r="C33" s="416">
        <v>0</v>
      </c>
      <c r="D33" s="416">
        <v>0</v>
      </c>
      <c r="E33" s="416">
        <v>0</v>
      </c>
      <c r="F33" s="416">
        <v>0</v>
      </c>
      <c r="G33" s="416" t="s">
        <v>933</v>
      </c>
      <c r="H33" s="416">
        <v>0</v>
      </c>
      <c r="I33" s="416">
        <v>0</v>
      </c>
      <c r="J33" s="416">
        <v>0</v>
      </c>
      <c r="K33" s="416">
        <v>0</v>
      </c>
      <c r="L33" s="416">
        <v>0</v>
      </c>
      <c r="M33" s="416" t="s">
        <v>933</v>
      </c>
      <c r="N33" s="416">
        <v>0</v>
      </c>
      <c r="O33" s="416">
        <v>0</v>
      </c>
      <c r="P33" s="416">
        <v>0</v>
      </c>
      <c r="Q33" s="416">
        <v>0</v>
      </c>
      <c r="R33" s="416">
        <v>0</v>
      </c>
      <c r="S33" s="416" t="s">
        <v>933</v>
      </c>
      <c r="T33" s="416">
        <v>0</v>
      </c>
      <c r="U33" s="416">
        <v>0</v>
      </c>
      <c r="V33" s="416">
        <v>0</v>
      </c>
      <c r="W33" s="416">
        <v>0</v>
      </c>
      <c r="X33" s="416">
        <v>0</v>
      </c>
      <c r="Y33" s="416"/>
      <c r="Z33" s="416">
        <v>0</v>
      </c>
      <c r="AA33" s="416">
        <v>0</v>
      </c>
      <c r="AB33" s="416">
        <v>0</v>
      </c>
      <c r="AC33" s="416">
        <v>0</v>
      </c>
      <c r="AD33" s="416">
        <v>0</v>
      </c>
      <c r="AE33" s="24"/>
      <c r="AF33" s="24">
        <v>0</v>
      </c>
      <c r="AG33" s="24">
        <v>0</v>
      </c>
      <c r="AH33" s="24">
        <v>0</v>
      </c>
      <c r="AI33" s="24">
        <v>0</v>
      </c>
      <c r="AJ33" s="24">
        <v>0</v>
      </c>
      <c r="AK33" s="24" t="s">
        <v>933</v>
      </c>
    </row>
    <row r="34" spans="1:37" ht="15.65" customHeight="1" x14ac:dyDescent="0.4">
      <c r="A34" s="9" t="s">
        <v>603</v>
      </c>
      <c r="B34" s="33">
        <v>0</v>
      </c>
      <c r="C34" s="33">
        <v>0</v>
      </c>
      <c r="D34" s="33">
        <v>0</v>
      </c>
      <c r="E34" s="33">
        <v>0</v>
      </c>
      <c r="F34" s="33">
        <v>0</v>
      </c>
      <c r="G34" s="33" t="s">
        <v>933</v>
      </c>
      <c r="H34" s="33">
        <v>0</v>
      </c>
      <c r="I34" s="33">
        <v>0</v>
      </c>
      <c r="J34" s="33">
        <v>0</v>
      </c>
      <c r="K34" s="33">
        <v>0</v>
      </c>
      <c r="L34" s="33">
        <v>0</v>
      </c>
      <c r="M34" s="33" t="s">
        <v>933</v>
      </c>
      <c r="N34" s="33">
        <v>0</v>
      </c>
      <c r="O34" s="33">
        <v>0</v>
      </c>
      <c r="P34" s="33">
        <v>0</v>
      </c>
      <c r="Q34" s="33">
        <v>0</v>
      </c>
      <c r="R34" s="33">
        <v>0</v>
      </c>
      <c r="S34" s="33" t="s">
        <v>933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933</v>
      </c>
    </row>
    <row r="35" spans="1:37" ht="15.65" customHeight="1" x14ac:dyDescent="0.4">
      <c r="A35" s="8" t="s">
        <v>934</v>
      </c>
    </row>
    <row r="36" spans="1:37" ht="15.65" customHeight="1" x14ac:dyDescent="0.4">
      <c r="A36" s="9" t="s">
        <v>604</v>
      </c>
      <c r="B36" s="33">
        <v>0</v>
      </c>
      <c r="C36" s="33">
        <v>0</v>
      </c>
      <c r="D36" s="33">
        <v>0</v>
      </c>
      <c r="E36" s="33">
        <v>0</v>
      </c>
      <c r="F36" s="33">
        <v>0</v>
      </c>
      <c r="G36" s="33" t="s">
        <v>933</v>
      </c>
      <c r="H36" s="33">
        <v>0</v>
      </c>
      <c r="I36" s="33">
        <v>0</v>
      </c>
      <c r="J36" s="33">
        <v>0</v>
      </c>
      <c r="K36" s="33">
        <v>0</v>
      </c>
      <c r="L36" s="33">
        <v>0</v>
      </c>
      <c r="M36" s="33" t="s">
        <v>933</v>
      </c>
      <c r="N36" s="33">
        <v>0</v>
      </c>
      <c r="O36" s="33">
        <v>0</v>
      </c>
      <c r="P36" s="33">
        <v>0</v>
      </c>
      <c r="Q36" s="33">
        <v>0</v>
      </c>
      <c r="R36" s="33">
        <v>0</v>
      </c>
      <c r="S36" s="33" t="s">
        <v>933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933</v>
      </c>
    </row>
    <row r="37" spans="1:37" ht="15.65" customHeight="1" x14ac:dyDescent="0.4">
      <c r="A37" s="13" t="s">
        <v>605</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933</v>
      </c>
    </row>
    <row r="38" spans="1:37" ht="15.65" customHeight="1" x14ac:dyDescent="0.7">
      <c r="A38" s="8" t="s">
        <v>612</v>
      </c>
      <c r="B38" s="417">
        <v>0</v>
      </c>
      <c r="C38" s="417">
        <v>0</v>
      </c>
      <c r="D38" s="417">
        <v>0</v>
      </c>
      <c r="E38" s="417">
        <v>0</v>
      </c>
      <c r="F38" s="417">
        <v>0</v>
      </c>
      <c r="G38" s="417" t="s">
        <v>933</v>
      </c>
      <c r="H38" s="417">
        <v>0</v>
      </c>
      <c r="I38" s="417">
        <v>0</v>
      </c>
      <c r="J38" s="417">
        <v>0</v>
      </c>
      <c r="K38" s="417">
        <v>0</v>
      </c>
      <c r="L38" s="417">
        <v>0</v>
      </c>
      <c r="M38" s="417" t="s">
        <v>933</v>
      </c>
      <c r="N38" s="417">
        <v>0</v>
      </c>
      <c r="O38" s="417">
        <v>0</v>
      </c>
      <c r="P38" s="417">
        <v>0</v>
      </c>
      <c r="Q38" s="417">
        <v>0</v>
      </c>
      <c r="R38" s="417">
        <v>0</v>
      </c>
      <c r="S38" s="417" t="s">
        <v>933</v>
      </c>
      <c r="T38" s="417">
        <v>0</v>
      </c>
      <c r="U38" s="417">
        <v>0</v>
      </c>
      <c r="V38" s="417">
        <v>0</v>
      </c>
      <c r="W38" s="417">
        <v>0</v>
      </c>
      <c r="X38" s="417">
        <v>0</v>
      </c>
      <c r="Y38" s="417"/>
      <c r="Z38" s="417">
        <v>0</v>
      </c>
      <c r="AA38" s="417">
        <v>0</v>
      </c>
      <c r="AB38" s="417">
        <v>0</v>
      </c>
      <c r="AC38" s="417">
        <v>0</v>
      </c>
      <c r="AD38" s="417">
        <v>0</v>
      </c>
      <c r="AE38" s="244"/>
      <c r="AF38" s="244">
        <v>0</v>
      </c>
      <c r="AG38" s="244">
        <v>0</v>
      </c>
      <c r="AH38" s="244">
        <v>0</v>
      </c>
      <c r="AI38" s="244">
        <v>0</v>
      </c>
      <c r="AJ38" s="244">
        <v>0</v>
      </c>
      <c r="AK38" s="244" t="s">
        <v>933</v>
      </c>
    </row>
    <row r="39" spans="1:37" ht="15.65" customHeight="1" x14ac:dyDescent="0.4">
      <c r="A39" s="9" t="s">
        <v>613</v>
      </c>
      <c r="B39" s="33">
        <v>0</v>
      </c>
      <c r="C39" s="33">
        <v>0</v>
      </c>
      <c r="D39" s="33">
        <v>0</v>
      </c>
      <c r="E39" s="33">
        <v>0</v>
      </c>
      <c r="F39" s="33">
        <v>0</v>
      </c>
      <c r="G39" s="33" t="s">
        <v>933</v>
      </c>
      <c r="H39" s="33">
        <v>0</v>
      </c>
      <c r="I39" s="33">
        <v>0</v>
      </c>
      <c r="J39" s="33">
        <v>0</v>
      </c>
      <c r="K39" s="33">
        <v>0</v>
      </c>
      <c r="L39" s="33">
        <v>0</v>
      </c>
      <c r="M39" s="33" t="s">
        <v>933</v>
      </c>
      <c r="N39" s="33">
        <v>0</v>
      </c>
      <c r="O39" s="33">
        <v>0</v>
      </c>
      <c r="P39" s="33">
        <v>0</v>
      </c>
      <c r="Q39" s="33">
        <v>0</v>
      </c>
      <c r="R39" s="33">
        <v>0</v>
      </c>
      <c r="S39" s="33" t="s">
        <v>933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933</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933</v>
      </c>
    </row>
    <row r="41" spans="1:37" ht="15.65" customHeight="1" x14ac:dyDescent="0.4">
      <c r="A41" s="8" t="s">
        <v>934</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948</v>
      </c>
    </row>
    <row r="44" spans="1:37" ht="15.65" customHeight="1" x14ac:dyDescent="0.4">
      <c r="A44" s="8" t="s">
        <v>615</v>
      </c>
      <c r="B44" s="24">
        <v>0</v>
      </c>
      <c r="C44" s="24">
        <v>0</v>
      </c>
      <c r="D44" s="24">
        <v>0</v>
      </c>
      <c r="E44" s="24">
        <v>0</v>
      </c>
      <c r="F44" s="24">
        <v>0</v>
      </c>
      <c r="G44" s="24" t="s">
        <v>933</v>
      </c>
      <c r="H44" s="24">
        <v>0</v>
      </c>
      <c r="I44" s="24">
        <v>0</v>
      </c>
      <c r="J44" s="24">
        <v>0</v>
      </c>
      <c r="K44" s="24">
        <v>0</v>
      </c>
      <c r="L44" s="24">
        <v>0</v>
      </c>
      <c r="M44" s="24" t="s">
        <v>933</v>
      </c>
      <c r="N44" s="24">
        <v>0</v>
      </c>
      <c r="O44" s="24">
        <v>0</v>
      </c>
      <c r="P44" s="24">
        <v>0</v>
      </c>
      <c r="Q44" s="24">
        <v>0</v>
      </c>
      <c r="R44" s="24">
        <v>0</v>
      </c>
      <c r="S44" s="24" t="s">
        <v>933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933</v>
      </c>
    </row>
    <row r="45" spans="1:37" ht="15.65" customHeight="1" x14ac:dyDescent="0.4">
      <c r="A45" s="8" t="s">
        <v>947</v>
      </c>
      <c r="B45" s="244">
        <v>0</v>
      </c>
      <c r="C45" s="244">
        <v>0</v>
      </c>
      <c r="D45" s="244">
        <v>0</v>
      </c>
      <c r="E45" s="244">
        <v>0</v>
      </c>
      <c r="F45" s="244">
        <v>0</v>
      </c>
      <c r="G45" s="244" t="s">
        <v>933</v>
      </c>
      <c r="H45" s="244">
        <v>0</v>
      </c>
      <c r="I45" s="244">
        <v>0</v>
      </c>
      <c r="J45" s="244">
        <v>0</v>
      </c>
      <c r="K45" s="244">
        <v>0</v>
      </c>
      <c r="L45" s="244">
        <v>0</v>
      </c>
      <c r="M45" s="244" t="s">
        <v>933</v>
      </c>
      <c r="N45" s="244">
        <v>0</v>
      </c>
      <c r="O45" s="244">
        <v>0</v>
      </c>
      <c r="P45" s="244">
        <v>0</v>
      </c>
      <c r="Q45" s="244">
        <v>0</v>
      </c>
      <c r="R45" s="244">
        <v>0</v>
      </c>
      <c r="S45" s="244" t="s">
        <v>933</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933</v>
      </c>
    </row>
    <row r="46" spans="1:37" ht="15.65" customHeight="1" x14ac:dyDescent="0.4">
      <c r="A46" s="8" t="s">
        <v>36</v>
      </c>
      <c r="B46" s="244">
        <v>0</v>
      </c>
      <c r="C46" s="244">
        <v>0</v>
      </c>
      <c r="D46" s="244">
        <v>0</v>
      </c>
      <c r="E46" s="244">
        <v>0</v>
      </c>
      <c r="F46" s="244">
        <v>0</v>
      </c>
      <c r="G46" s="244" t="s">
        <v>933</v>
      </c>
      <c r="H46" s="244">
        <v>0</v>
      </c>
      <c r="I46" s="244">
        <v>0</v>
      </c>
      <c r="J46" s="244">
        <v>0</v>
      </c>
      <c r="K46" s="244">
        <v>0</v>
      </c>
      <c r="L46" s="244">
        <v>0</v>
      </c>
      <c r="M46" s="244" t="s">
        <v>933</v>
      </c>
      <c r="N46" s="244">
        <v>0</v>
      </c>
      <c r="O46" s="244">
        <v>0</v>
      </c>
      <c r="P46" s="244">
        <v>0</v>
      </c>
      <c r="Q46" s="244">
        <v>0</v>
      </c>
      <c r="R46" s="244">
        <v>0</v>
      </c>
      <c r="S46" s="244" t="s">
        <v>933</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933</v>
      </c>
    </row>
    <row r="47" spans="1:37" ht="15.65" customHeight="1" x14ac:dyDescent="0.4">
      <c r="A47" s="8" t="s">
        <v>946</v>
      </c>
      <c r="B47" s="244">
        <v>0</v>
      </c>
      <c r="C47" s="244">
        <v>0</v>
      </c>
      <c r="D47" s="244">
        <v>0</v>
      </c>
      <c r="E47" s="244">
        <v>0</v>
      </c>
      <c r="F47" s="244">
        <v>0</v>
      </c>
      <c r="G47" s="244" t="s">
        <v>933</v>
      </c>
      <c r="H47" s="244">
        <v>0</v>
      </c>
      <c r="I47" s="244">
        <v>0</v>
      </c>
      <c r="J47" s="244">
        <v>0</v>
      </c>
      <c r="K47" s="244">
        <v>0</v>
      </c>
      <c r="L47" s="244">
        <v>0</v>
      </c>
      <c r="M47" s="244" t="s">
        <v>933</v>
      </c>
      <c r="N47" s="244">
        <v>0</v>
      </c>
      <c r="O47" s="244">
        <v>0</v>
      </c>
      <c r="P47" s="244">
        <v>0</v>
      </c>
      <c r="Q47" s="244">
        <v>0</v>
      </c>
      <c r="R47" s="244">
        <v>0</v>
      </c>
      <c r="S47" s="244" t="s">
        <v>933</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933</v>
      </c>
    </row>
    <row r="48" spans="1:37" ht="15.65" customHeight="1" x14ac:dyDescent="0.7">
      <c r="A48" s="8" t="s">
        <v>945</v>
      </c>
      <c r="B48" s="416">
        <v>0</v>
      </c>
      <c r="C48" s="416">
        <v>0</v>
      </c>
      <c r="D48" s="416">
        <v>0</v>
      </c>
      <c r="E48" s="416">
        <v>0</v>
      </c>
      <c r="F48" s="416">
        <v>0</v>
      </c>
      <c r="G48" s="416" t="s">
        <v>933</v>
      </c>
      <c r="H48" s="416">
        <v>0</v>
      </c>
      <c r="I48" s="416">
        <v>0</v>
      </c>
      <c r="J48" s="416">
        <v>0</v>
      </c>
      <c r="K48" s="416">
        <v>0</v>
      </c>
      <c r="L48" s="416">
        <v>0</v>
      </c>
      <c r="M48" s="416" t="s">
        <v>933</v>
      </c>
      <c r="N48" s="416">
        <v>0</v>
      </c>
      <c r="O48" s="416">
        <v>0</v>
      </c>
      <c r="P48" s="416">
        <v>0</v>
      </c>
      <c r="Q48" s="416">
        <v>0</v>
      </c>
      <c r="R48" s="416">
        <v>0</v>
      </c>
      <c r="S48" s="416" t="s">
        <v>933</v>
      </c>
      <c r="T48" s="416">
        <v>0</v>
      </c>
      <c r="U48" s="416">
        <v>0</v>
      </c>
      <c r="V48" s="416">
        <v>0</v>
      </c>
      <c r="W48" s="416">
        <v>0</v>
      </c>
      <c r="X48" s="416">
        <v>0</v>
      </c>
      <c r="Y48" s="416"/>
      <c r="Z48" s="416">
        <v>0</v>
      </c>
      <c r="AA48" s="416">
        <v>0</v>
      </c>
      <c r="AB48" s="416">
        <v>0</v>
      </c>
      <c r="AC48" s="416">
        <v>0</v>
      </c>
      <c r="AD48" s="416">
        <v>0</v>
      </c>
      <c r="AE48" s="24"/>
      <c r="AF48" s="24">
        <v>0</v>
      </c>
      <c r="AG48" s="24">
        <v>0</v>
      </c>
      <c r="AH48" s="24">
        <v>0</v>
      </c>
      <c r="AI48" s="24">
        <v>0</v>
      </c>
      <c r="AJ48" s="24">
        <v>0</v>
      </c>
      <c r="AK48" s="24" t="s">
        <v>933</v>
      </c>
    </row>
    <row r="49" spans="1:37" ht="15.65" customHeight="1" x14ac:dyDescent="0.4">
      <c r="A49" s="9" t="s">
        <v>619</v>
      </c>
      <c r="B49" s="33">
        <v>0</v>
      </c>
      <c r="C49" s="33">
        <v>0</v>
      </c>
      <c r="D49" s="33">
        <v>0</v>
      </c>
      <c r="E49" s="33">
        <v>0</v>
      </c>
      <c r="F49" s="33">
        <v>0</v>
      </c>
      <c r="G49" s="33" t="s">
        <v>933</v>
      </c>
      <c r="H49" s="33">
        <v>0</v>
      </c>
      <c r="I49" s="33">
        <v>0</v>
      </c>
      <c r="J49" s="33">
        <v>0</v>
      </c>
      <c r="K49" s="33">
        <v>0</v>
      </c>
      <c r="L49" s="33">
        <v>0</v>
      </c>
      <c r="M49" s="33" t="s">
        <v>933</v>
      </c>
      <c r="N49" s="33">
        <v>0</v>
      </c>
      <c r="O49" s="33">
        <v>0</v>
      </c>
      <c r="P49" s="33">
        <v>0</v>
      </c>
      <c r="Q49" s="33">
        <v>0</v>
      </c>
      <c r="R49" s="33">
        <v>0</v>
      </c>
      <c r="S49" s="33" t="s">
        <v>933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933</v>
      </c>
    </row>
    <row r="50" spans="1:37" ht="15.65" customHeight="1" x14ac:dyDescent="0.4">
      <c r="A50" s="8" t="s">
        <v>934</v>
      </c>
    </row>
    <row r="51" spans="1:37" ht="15.65" customHeight="1" x14ac:dyDescent="0.4">
      <c r="A51" s="13" t="s">
        <v>944</v>
      </c>
    </row>
    <row r="52" spans="1:37" ht="15.65" customHeight="1" x14ac:dyDescent="0.4">
      <c r="A52" s="8" t="s">
        <v>943</v>
      </c>
      <c r="B52" s="24">
        <v>0</v>
      </c>
      <c r="C52" s="24">
        <v>0</v>
      </c>
      <c r="D52" s="24">
        <v>0</v>
      </c>
      <c r="E52" s="24">
        <v>0</v>
      </c>
      <c r="F52" s="24">
        <v>0</v>
      </c>
      <c r="G52" s="24" t="s">
        <v>933</v>
      </c>
      <c r="H52" s="24">
        <v>0</v>
      </c>
      <c r="I52" s="24">
        <v>0</v>
      </c>
      <c r="J52" s="24">
        <v>0</v>
      </c>
      <c r="K52" s="24">
        <v>0</v>
      </c>
      <c r="L52" s="24">
        <v>0</v>
      </c>
      <c r="M52" s="24" t="s">
        <v>933</v>
      </c>
      <c r="N52" s="24">
        <v>0</v>
      </c>
      <c r="O52" s="24">
        <v>0</v>
      </c>
      <c r="P52" s="24">
        <v>0</v>
      </c>
      <c r="Q52" s="24">
        <v>0</v>
      </c>
      <c r="R52" s="24">
        <v>0</v>
      </c>
      <c r="S52" s="24" t="s">
        <v>933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933</v>
      </c>
    </row>
    <row r="53" spans="1:37" ht="15.65" customHeight="1" x14ac:dyDescent="0.4">
      <c r="A53" s="8" t="s">
        <v>942</v>
      </c>
      <c r="B53" s="24">
        <v>0</v>
      </c>
      <c r="C53" s="24">
        <v>0</v>
      </c>
      <c r="D53" s="24">
        <v>0</v>
      </c>
      <c r="E53" s="24">
        <v>0</v>
      </c>
      <c r="F53" s="24">
        <v>0</v>
      </c>
      <c r="G53" s="24" t="s">
        <v>933</v>
      </c>
      <c r="H53" s="24">
        <v>0</v>
      </c>
      <c r="I53" s="24">
        <v>0</v>
      </c>
      <c r="J53" s="24">
        <v>0</v>
      </c>
      <c r="K53" s="24">
        <v>0</v>
      </c>
      <c r="L53" s="24">
        <v>0</v>
      </c>
      <c r="M53" s="24" t="s">
        <v>933</v>
      </c>
      <c r="N53" s="24">
        <v>0</v>
      </c>
      <c r="O53" s="24">
        <v>0</v>
      </c>
      <c r="P53" s="24">
        <v>0</v>
      </c>
      <c r="Q53" s="24">
        <v>0</v>
      </c>
      <c r="R53" s="24">
        <v>0</v>
      </c>
      <c r="S53" s="24" t="s">
        <v>933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933</v>
      </c>
    </row>
    <row r="54" spans="1:37" ht="15.65" customHeight="1" x14ac:dyDescent="0.4">
      <c r="A54" s="9" t="s">
        <v>624</v>
      </c>
      <c r="B54" s="33">
        <v>0</v>
      </c>
      <c r="C54" s="33">
        <v>0</v>
      </c>
      <c r="D54" s="33">
        <v>0</v>
      </c>
      <c r="E54" s="33">
        <v>0</v>
      </c>
      <c r="F54" s="33">
        <v>0</v>
      </c>
      <c r="G54" s="33" t="s">
        <v>933</v>
      </c>
      <c r="H54" s="33">
        <v>0</v>
      </c>
      <c r="I54" s="33">
        <v>0</v>
      </c>
      <c r="J54" s="33">
        <v>0</v>
      </c>
      <c r="K54" s="33">
        <v>0</v>
      </c>
      <c r="L54" s="33">
        <v>0</v>
      </c>
      <c r="M54" s="33" t="s">
        <v>933</v>
      </c>
      <c r="N54" s="33">
        <v>0</v>
      </c>
      <c r="O54" s="33">
        <v>0</v>
      </c>
      <c r="P54" s="33">
        <v>0</v>
      </c>
      <c r="Q54" s="33">
        <v>0</v>
      </c>
      <c r="R54" s="33">
        <v>0</v>
      </c>
      <c r="S54" s="33" t="s">
        <v>933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933</v>
      </c>
    </row>
    <row r="55" spans="1:37" ht="15.65" customHeight="1" x14ac:dyDescent="0.4">
      <c r="A55" s="8" t="s">
        <v>934</v>
      </c>
    </row>
    <row r="56" spans="1:37" ht="15.65" customHeight="1" x14ac:dyDescent="0.4">
      <c r="A56" s="13" t="s">
        <v>625</v>
      </c>
    </row>
    <row r="57" spans="1:37" ht="15.65" customHeight="1" x14ac:dyDescent="0.4">
      <c r="A57" s="8" t="s">
        <v>581</v>
      </c>
      <c r="B57" s="24">
        <v>0</v>
      </c>
      <c r="C57" s="24">
        <v>0</v>
      </c>
      <c r="D57" s="24">
        <v>0</v>
      </c>
      <c r="E57" s="24">
        <v>0</v>
      </c>
      <c r="F57" s="24">
        <v>0</v>
      </c>
      <c r="G57" s="24" t="s">
        <v>933</v>
      </c>
      <c r="H57" s="24">
        <v>0</v>
      </c>
      <c r="I57" s="24">
        <v>0</v>
      </c>
      <c r="J57" s="24">
        <v>0</v>
      </c>
      <c r="K57" s="24">
        <v>0</v>
      </c>
      <c r="L57" s="24">
        <v>0</v>
      </c>
      <c r="M57" s="24" t="s">
        <v>933</v>
      </c>
      <c r="N57" s="24">
        <v>0</v>
      </c>
      <c r="O57" s="24">
        <v>0</v>
      </c>
      <c r="P57" s="24">
        <v>0</v>
      </c>
      <c r="Q57" s="24">
        <v>0</v>
      </c>
      <c r="R57" s="24">
        <v>0</v>
      </c>
      <c r="S57" s="24" t="s">
        <v>933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933</v>
      </c>
    </row>
    <row r="58" spans="1:37" ht="15.65" customHeight="1" x14ac:dyDescent="0.7">
      <c r="A58" s="8" t="s">
        <v>626</v>
      </c>
      <c r="B58" s="417">
        <v>0</v>
      </c>
      <c r="C58" s="417">
        <v>0</v>
      </c>
      <c r="D58" s="417">
        <v>0</v>
      </c>
      <c r="E58" s="417">
        <v>0</v>
      </c>
      <c r="F58" s="417">
        <v>0</v>
      </c>
      <c r="G58" s="417" t="s">
        <v>933</v>
      </c>
      <c r="H58" s="417">
        <v>0</v>
      </c>
      <c r="I58" s="417">
        <v>0</v>
      </c>
      <c r="J58" s="417">
        <v>0</v>
      </c>
      <c r="K58" s="417">
        <v>0</v>
      </c>
      <c r="L58" s="417">
        <v>0</v>
      </c>
      <c r="M58" s="417" t="s">
        <v>933</v>
      </c>
      <c r="N58" s="417">
        <v>0</v>
      </c>
      <c r="O58" s="417">
        <v>0</v>
      </c>
      <c r="P58" s="417">
        <v>0</v>
      </c>
      <c r="Q58" s="417">
        <v>0</v>
      </c>
      <c r="R58" s="417">
        <v>0</v>
      </c>
      <c r="S58" s="417" t="s">
        <v>933</v>
      </c>
      <c r="T58" s="417">
        <v>0</v>
      </c>
      <c r="U58" s="417">
        <v>0</v>
      </c>
      <c r="V58" s="417">
        <v>0</v>
      </c>
      <c r="W58" s="417">
        <v>0</v>
      </c>
      <c r="X58" s="417">
        <v>0</v>
      </c>
      <c r="Y58" s="417"/>
      <c r="Z58" s="417">
        <v>0</v>
      </c>
      <c r="AA58" s="417">
        <v>0</v>
      </c>
      <c r="AB58" s="417">
        <v>0</v>
      </c>
      <c r="AC58" s="417">
        <v>0</v>
      </c>
      <c r="AD58" s="417">
        <v>0</v>
      </c>
      <c r="AE58" s="244"/>
      <c r="AF58" s="244">
        <v>0</v>
      </c>
      <c r="AG58" s="244">
        <v>0</v>
      </c>
      <c r="AH58" s="244">
        <v>0</v>
      </c>
      <c r="AI58" s="244">
        <v>0</v>
      </c>
      <c r="AJ58" s="244">
        <v>0</v>
      </c>
      <c r="AK58" s="244" t="s">
        <v>933</v>
      </c>
    </row>
    <row r="59" spans="1:37" ht="15.65" customHeight="1" x14ac:dyDescent="0.4">
      <c r="A59" s="9" t="s">
        <v>627</v>
      </c>
      <c r="B59" s="33">
        <v>0</v>
      </c>
      <c r="C59" s="33">
        <v>0</v>
      </c>
      <c r="D59" s="33">
        <v>0</v>
      </c>
      <c r="E59" s="33">
        <v>0</v>
      </c>
      <c r="F59" s="33">
        <v>0</v>
      </c>
      <c r="G59" s="33" t="s">
        <v>933</v>
      </c>
      <c r="H59" s="33">
        <v>0</v>
      </c>
      <c r="I59" s="33">
        <v>0</v>
      </c>
      <c r="J59" s="33">
        <v>0</v>
      </c>
      <c r="K59" s="33">
        <v>0</v>
      </c>
      <c r="L59" s="33">
        <v>0</v>
      </c>
      <c r="M59" s="33" t="s">
        <v>933</v>
      </c>
      <c r="N59" s="33">
        <v>0</v>
      </c>
      <c r="O59" s="33">
        <v>0</v>
      </c>
      <c r="P59" s="33">
        <v>0</v>
      </c>
      <c r="Q59" s="33">
        <v>0</v>
      </c>
      <c r="R59" s="33">
        <v>0</v>
      </c>
      <c r="S59" s="33" t="s">
        <v>933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933</v>
      </c>
    </row>
    <row r="60" spans="1:37" ht="15.65" customHeight="1" x14ac:dyDescent="0.4">
      <c r="A60" s="8" t="s">
        <v>934</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934</v>
      </c>
    </row>
    <row r="63" spans="1:37" ht="15.65" customHeight="1" x14ac:dyDescent="0.4">
      <c r="A63" s="66" t="s">
        <v>628</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629</v>
      </c>
    </row>
    <row r="65" spans="1:37" ht="15.65" customHeight="1" x14ac:dyDescent="0.4">
      <c r="A65" s="8" t="s">
        <v>613</v>
      </c>
      <c r="B65" s="24">
        <v>0</v>
      </c>
      <c r="C65" s="24">
        <v>0</v>
      </c>
      <c r="D65" s="24">
        <v>0</v>
      </c>
      <c r="E65" s="24">
        <v>0</v>
      </c>
      <c r="F65" s="24">
        <v>0</v>
      </c>
      <c r="G65" s="24" t="s">
        <v>933</v>
      </c>
      <c r="H65" s="24">
        <v>0</v>
      </c>
      <c r="I65" s="24">
        <v>0</v>
      </c>
      <c r="J65" s="24">
        <v>0</v>
      </c>
      <c r="K65" s="24">
        <v>0</v>
      </c>
      <c r="L65" s="24">
        <v>0</v>
      </c>
      <c r="M65" s="24" t="s">
        <v>933</v>
      </c>
      <c r="N65" s="24">
        <v>0</v>
      </c>
      <c r="O65" s="24">
        <v>0</v>
      </c>
      <c r="P65" s="24">
        <v>0</v>
      </c>
      <c r="Q65" s="24">
        <v>0</v>
      </c>
      <c r="R65" s="24">
        <v>0</v>
      </c>
      <c r="S65" s="24" t="s">
        <v>933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933</v>
      </c>
    </row>
    <row r="66" spans="1:37" ht="15.65" customHeight="1" x14ac:dyDescent="0.4">
      <c r="A66" s="8" t="s">
        <v>934</v>
      </c>
    </row>
    <row r="67" spans="1:37" ht="15.65" customHeight="1" x14ac:dyDescent="0.4">
      <c r="A67" s="13" t="s">
        <v>630</v>
      </c>
    </row>
    <row r="68" spans="1:37" ht="15.65" customHeight="1" x14ac:dyDescent="0.4">
      <c r="A68" s="8" t="s">
        <v>941</v>
      </c>
      <c r="B68" s="24">
        <v>0</v>
      </c>
      <c r="C68" s="24">
        <v>0</v>
      </c>
      <c r="D68" s="24">
        <v>0</v>
      </c>
      <c r="E68" s="24">
        <v>0</v>
      </c>
      <c r="F68" s="24">
        <v>0</v>
      </c>
      <c r="G68" s="24" t="s">
        <v>933</v>
      </c>
      <c r="H68" s="24">
        <v>0</v>
      </c>
      <c r="I68" s="24">
        <v>0</v>
      </c>
      <c r="J68" s="24">
        <v>0</v>
      </c>
      <c r="K68" s="24">
        <v>0</v>
      </c>
      <c r="L68" s="24">
        <v>0</v>
      </c>
      <c r="M68" s="24" t="s">
        <v>933</v>
      </c>
      <c r="N68" s="24">
        <v>0</v>
      </c>
      <c r="O68" s="24">
        <v>0</v>
      </c>
      <c r="P68" s="24">
        <v>0</v>
      </c>
      <c r="Q68" s="24">
        <v>0</v>
      </c>
      <c r="R68" s="24">
        <v>0</v>
      </c>
      <c r="S68" s="24" t="s">
        <v>933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933</v>
      </c>
    </row>
    <row r="69" spans="1:37" ht="15.65" customHeight="1" x14ac:dyDescent="0.4">
      <c r="A69" s="8" t="s">
        <v>940</v>
      </c>
      <c r="B69" s="24">
        <v>0</v>
      </c>
      <c r="C69" s="24">
        <v>0</v>
      </c>
      <c r="D69" s="24">
        <v>0</v>
      </c>
      <c r="E69" s="24">
        <v>0</v>
      </c>
      <c r="F69" s="24">
        <v>0</v>
      </c>
      <c r="G69" s="24" t="s">
        <v>933</v>
      </c>
      <c r="H69" s="24">
        <v>0</v>
      </c>
      <c r="I69" s="24">
        <v>0</v>
      </c>
      <c r="J69" s="24">
        <v>0</v>
      </c>
      <c r="K69" s="24">
        <v>0</v>
      </c>
      <c r="L69" s="24">
        <v>0</v>
      </c>
      <c r="M69" s="24" t="s">
        <v>933</v>
      </c>
      <c r="N69" s="24">
        <v>0</v>
      </c>
      <c r="O69" s="24">
        <v>0</v>
      </c>
      <c r="P69" s="24">
        <v>0</v>
      </c>
      <c r="Q69" s="24">
        <v>0</v>
      </c>
      <c r="R69" s="24">
        <v>0</v>
      </c>
      <c r="S69" s="24" t="s">
        <v>933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933</v>
      </c>
    </row>
    <row r="70" spans="1:37" ht="15.65" customHeight="1" x14ac:dyDescent="0.4">
      <c r="A70" s="8" t="s">
        <v>939</v>
      </c>
      <c r="B70" s="24">
        <v>0</v>
      </c>
      <c r="C70" s="24">
        <v>0</v>
      </c>
      <c r="D70" s="24">
        <v>0</v>
      </c>
      <c r="E70" s="24">
        <v>0</v>
      </c>
      <c r="F70" s="24">
        <v>0</v>
      </c>
      <c r="G70" s="24" t="s">
        <v>933</v>
      </c>
      <c r="H70" s="24">
        <v>0</v>
      </c>
      <c r="I70" s="24">
        <v>0</v>
      </c>
      <c r="J70" s="24">
        <v>0</v>
      </c>
      <c r="K70" s="24">
        <v>0</v>
      </c>
      <c r="L70" s="24">
        <v>0</v>
      </c>
      <c r="M70" s="24" t="s">
        <v>933</v>
      </c>
      <c r="N70" s="24">
        <v>0</v>
      </c>
      <c r="O70" s="24">
        <v>0</v>
      </c>
      <c r="P70" s="24">
        <v>0</v>
      </c>
      <c r="Q70" s="24">
        <v>0</v>
      </c>
      <c r="R70" s="24">
        <v>0</v>
      </c>
      <c r="S70" s="24" t="s">
        <v>933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933</v>
      </c>
    </row>
    <row r="71" spans="1:37" ht="15.65" customHeight="1" x14ac:dyDescent="0.4">
      <c r="A71" s="8" t="s">
        <v>938</v>
      </c>
      <c r="B71" s="24">
        <v>0</v>
      </c>
      <c r="C71" s="24">
        <v>0</v>
      </c>
      <c r="D71" s="24">
        <v>0</v>
      </c>
      <c r="E71" s="24">
        <v>0</v>
      </c>
      <c r="F71" s="24">
        <v>0</v>
      </c>
      <c r="G71" s="24" t="s">
        <v>933</v>
      </c>
      <c r="H71" s="24">
        <v>0</v>
      </c>
      <c r="I71" s="24">
        <v>0</v>
      </c>
      <c r="J71" s="24">
        <v>0</v>
      </c>
      <c r="K71" s="24">
        <v>0</v>
      </c>
      <c r="L71" s="24">
        <v>0</v>
      </c>
      <c r="M71" s="24" t="s">
        <v>933</v>
      </c>
      <c r="N71" s="24">
        <v>0</v>
      </c>
      <c r="O71" s="24">
        <v>0</v>
      </c>
      <c r="P71" s="24">
        <v>0</v>
      </c>
      <c r="Q71" s="24">
        <v>0</v>
      </c>
      <c r="R71" s="24">
        <v>0</v>
      </c>
      <c r="S71" s="24" t="s">
        <v>933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933</v>
      </c>
    </row>
    <row r="72" spans="1:37" ht="15.65" customHeight="1" x14ac:dyDescent="0.4">
      <c r="A72" s="8" t="s">
        <v>937</v>
      </c>
      <c r="B72" s="24">
        <v>0</v>
      </c>
      <c r="C72" s="24">
        <v>0</v>
      </c>
      <c r="D72" s="24">
        <v>0</v>
      </c>
      <c r="E72" s="24">
        <v>0</v>
      </c>
      <c r="F72" s="24">
        <v>0</v>
      </c>
      <c r="G72" s="24" t="s">
        <v>933</v>
      </c>
      <c r="H72" s="24">
        <v>0</v>
      </c>
      <c r="I72" s="24">
        <v>0</v>
      </c>
      <c r="J72" s="24">
        <v>0</v>
      </c>
      <c r="K72" s="24">
        <v>0</v>
      </c>
      <c r="L72" s="24">
        <v>0</v>
      </c>
      <c r="M72" s="24" t="s">
        <v>933</v>
      </c>
      <c r="N72" s="24">
        <v>0</v>
      </c>
      <c r="O72" s="24">
        <v>0</v>
      </c>
      <c r="P72" s="24">
        <v>0</v>
      </c>
      <c r="Q72" s="24">
        <v>0</v>
      </c>
      <c r="R72" s="24">
        <v>0</v>
      </c>
      <c r="S72" s="24" t="s">
        <v>933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933</v>
      </c>
    </row>
    <row r="73" spans="1:37" ht="15.65" customHeight="1" x14ac:dyDescent="0.7">
      <c r="A73" s="8" t="s">
        <v>936</v>
      </c>
      <c r="B73" s="416">
        <v>0</v>
      </c>
      <c r="C73" s="416">
        <v>0</v>
      </c>
      <c r="D73" s="416">
        <v>0</v>
      </c>
      <c r="E73" s="416">
        <v>0</v>
      </c>
      <c r="F73" s="416">
        <v>0</v>
      </c>
      <c r="G73" s="416" t="s">
        <v>933</v>
      </c>
      <c r="H73" s="416">
        <v>0</v>
      </c>
      <c r="I73" s="416">
        <v>0</v>
      </c>
      <c r="J73" s="416">
        <v>0</v>
      </c>
      <c r="K73" s="416">
        <v>0</v>
      </c>
      <c r="L73" s="416">
        <v>0</v>
      </c>
      <c r="M73" s="416" t="s">
        <v>933</v>
      </c>
      <c r="N73" s="416">
        <v>0</v>
      </c>
      <c r="O73" s="416">
        <v>0</v>
      </c>
      <c r="P73" s="416">
        <v>0</v>
      </c>
      <c r="Q73" s="416">
        <v>0</v>
      </c>
      <c r="R73" s="416">
        <v>0</v>
      </c>
      <c r="S73" s="416" t="s">
        <v>933</v>
      </c>
      <c r="T73" s="416">
        <v>0</v>
      </c>
      <c r="U73" s="416">
        <v>0</v>
      </c>
      <c r="V73" s="416">
        <v>0</v>
      </c>
      <c r="W73" s="416">
        <v>0</v>
      </c>
      <c r="X73" s="416">
        <v>0</v>
      </c>
      <c r="Y73" s="24"/>
      <c r="Z73" s="24">
        <v>0</v>
      </c>
      <c r="AA73" s="24">
        <v>0</v>
      </c>
      <c r="AB73" s="24">
        <v>0</v>
      </c>
      <c r="AC73" s="24">
        <v>0</v>
      </c>
      <c r="AD73" s="24">
        <v>0</v>
      </c>
      <c r="AE73" s="24"/>
      <c r="AF73" s="24">
        <v>0</v>
      </c>
      <c r="AG73" s="24">
        <v>0</v>
      </c>
      <c r="AH73" s="24">
        <v>0</v>
      </c>
      <c r="AI73" s="24">
        <v>0</v>
      </c>
      <c r="AJ73" s="24">
        <v>0</v>
      </c>
      <c r="AK73" s="24" t="s">
        <v>933</v>
      </c>
    </row>
    <row r="74" spans="1:37" ht="15.65" customHeight="1" x14ac:dyDescent="0.4">
      <c r="A74" s="9" t="s">
        <v>631</v>
      </c>
      <c r="B74" s="33">
        <v>0</v>
      </c>
      <c r="C74" s="33">
        <v>0</v>
      </c>
      <c r="D74" s="33">
        <v>0</v>
      </c>
      <c r="E74" s="33">
        <v>0</v>
      </c>
      <c r="F74" s="33">
        <v>0</v>
      </c>
      <c r="G74" s="33" t="s">
        <v>933</v>
      </c>
      <c r="H74" s="33">
        <v>0</v>
      </c>
      <c r="I74" s="33">
        <v>0</v>
      </c>
      <c r="J74" s="33">
        <v>0</v>
      </c>
      <c r="K74" s="33">
        <v>0</v>
      </c>
      <c r="L74" s="33">
        <v>0</v>
      </c>
      <c r="M74" s="33" t="s">
        <v>933</v>
      </c>
      <c r="N74" s="33">
        <v>0</v>
      </c>
      <c r="O74" s="33">
        <v>0</v>
      </c>
      <c r="P74" s="33">
        <v>0</v>
      </c>
      <c r="Q74" s="33">
        <v>0</v>
      </c>
      <c r="R74" s="33">
        <v>0</v>
      </c>
      <c r="S74" s="33" t="s">
        <v>933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933</v>
      </c>
    </row>
    <row r="75" spans="1:37" ht="15.65" customHeight="1" x14ac:dyDescent="0.7">
      <c r="A75" s="8" t="s">
        <v>934</v>
      </c>
      <c r="B75" s="416">
        <v>0</v>
      </c>
      <c r="C75" s="416">
        <v>0</v>
      </c>
      <c r="D75" s="416">
        <v>0</v>
      </c>
      <c r="E75" s="416">
        <v>0</v>
      </c>
      <c r="F75" s="416">
        <v>0</v>
      </c>
      <c r="G75" s="416" t="s">
        <v>933</v>
      </c>
      <c r="H75" s="416">
        <v>0</v>
      </c>
      <c r="I75" s="416">
        <v>0</v>
      </c>
      <c r="J75" s="416">
        <v>0</v>
      </c>
      <c r="K75" s="416">
        <v>0</v>
      </c>
      <c r="L75" s="416">
        <v>0</v>
      </c>
      <c r="M75" s="416" t="s">
        <v>933</v>
      </c>
      <c r="N75" s="416">
        <v>0</v>
      </c>
      <c r="O75" s="416">
        <v>0</v>
      </c>
      <c r="P75" s="416">
        <v>0</v>
      </c>
      <c r="Q75" s="416">
        <v>0</v>
      </c>
      <c r="R75" s="416">
        <v>0</v>
      </c>
      <c r="S75" s="416" t="s">
        <v>933</v>
      </c>
      <c r="T75" s="416">
        <v>0</v>
      </c>
      <c r="U75" s="416">
        <v>0</v>
      </c>
      <c r="V75" s="416">
        <v>0</v>
      </c>
      <c r="W75" s="416">
        <v>0</v>
      </c>
      <c r="X75" s="416">
        <v>0</v>
      </c>
      <c r="Y75" s="24"/>
      <c r="Z75" s="24">
        <v>0</v>
      </c>
      <c r="AA75" s="24">
        <v>0</v>
      </c>
      <c r="AB75" s="24">
        <v>0</v>
      </c>
      <c r="AC75" s="24">
        <v>0</v>
      </c>
      <c r="AD75" s="24">
        <v>0</v>
      </c>
      <c r="AE75" s="24"/>
      <c r="AF75" s="24">
        <v>0</v>
      </c>
      <c r="AG75" s="24">
        <v>0</v>
      </c>
      <c r="AH75" s="24">
        <v>0</v>
      </c>
      <c r="AI75" s="24">
        <v>0</v>
      </c>
      <c r="AJ75" s="24">
        <v>0</v>
      </c>
      <c r="AK75" s="24" t="s">
        <v>933</v>
      </c>
    </row>
    <row r="76" spans="1:37" ht="15.65" customHeight="1" x14ac:dyDescent="0.4">
      <c r="A76" s="9" t="s">
        <v>632</v>
      </c>
      <c r="B76" s="33">
        <v>0</v>
      </c>
      <c r="C76" s="33">
        <v>0</v>
      </c>
      <c r="D76" s="33">
        <v>0</v>
      </c>
      <c r="E76" s="33">
        <v>0</v>
      </c>
      <c r="F76" s="33">
        <v>0</v>
      </c>
      <c r="G76" s="33" t="s">
        <v>933</v>
      </c>
      <c r="H76" s="33">
        <v>0</v>
      </c>
      <c r="I76" s="33">
        <v>0</v>
      </c>
      <c r="J76" s="33">
        <v>0</v>
      </c>
      <c r="K76" s="33">
        <v>0</v>
      </c>
      <c r="L76" s="33">
        <v>0</v>
      </c>
      <c r="M76" s="33" t="s">
        <v>933</v>
      </c>
      <c r="N76" s="33">
        <v>0</v>
      </c>
      <c r="O76" s="33">
        <v>0</v>
      </c>
      <c r="P76" s="33">
        <v>0</v>
      </c>
      <c r="Q76" s="33">
        <v>0</v>
      </c>
      <c r="R76" s="33">
        <v>0</v>
      </c>
      <c r="S76" s="33" t="s">
        <v>933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933</v>
      </c>
    </row>
    <row r="77" spans="1:37" ht="15.65" customHeight="1" x14ac:dyDescent="0.4">
      <c r="A77" s="8" t="s">
        <v>934</v>
      </c>
    </row>
    <row r="78" spans="1:37" ht="15.65" customHeight="1" x14ac:dyDescent="0.4">
      <c r="A78" s="13" t="s">
        <v>635</v>
      </c>
    </row>
    <row r="79" spans="1:37" ht="15.65" customHeight="1" x14ac:dyDescent="0.4">
      <c r="A79" s="8" t="s">
        <v>302</v>
      </c>
      <c r="B79" s="24">
        <v>0</v>
      </c>
      <c r="C79" s="24">
        <v>0</v>
      </c>
      <c r="D79" s="24">
        <v>0</v>
      </c>
      <c r="E79" s="24">
        <v>0</v>
      </c>
      <c r="F79" s="24">
        <v>0</v>
      </c>
      <c r="G79" s="24" t="s">
        <v>933</v>
      </c>
      <c r="H79" s="24">
        <v>0</v>
      </c>
      <c r="I79" s="24">
        <v>0</v>
      </c>
      <c r="J79" s="24">
        <v>0</v>
      </c>
      <c r="K79" s="24">
        <v>0</v>
      </c>
      <c r="L79" s="24">
        <v>0</v>
      </c>
      <c r="M79" s="24" t="s">
        <v>933</v>
      </c>
      <c r="N79" s="24">
        <v>0</v>
      </c>
      <c r="O79" s="24">
        <v>0</v>
      </c>
      <c r="P79" s="24">
        <v>0</v>
      </c>
      <c r="Q79" s="24">
        <v>0</v>
      </c>
      <c r="R79" s="24">
        <v>0</v>
      </c>
      <c r="S79" s="24" t="s">
        <v>933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933</v>
      </c>
    </row>
    <row r="80" spans="1:37" ht="15.65" customHeight="1" x14ac:dyDescent="0.7">
      <c r="A80" s="8" t="s">
        <v>935</v>
      </c>
      <c r="B80" s="416">
        <v>0</v>
      </c>
      <c r="C80" s="416">
        <v>0</v>
      </c>
      <c r="D80" s="416">
        <v>0</v>
      </c>
      <c r="E80" s="416">
        <v>0</v>
      </c>
      <c r="F80" s="416">
        <v>0</v>
      </c>
      <c r="G80" s="416" t="s">
        <v>933</v>
      </c>
      <c r="H80" s="416">
        <v>0</v>
      </c>
      <c r="I80" s="416">
        <v>0</v>
      </c>
      <c r="J80" s="416">
        <v>0</v>
      </c>
      <c r="K80" s="416">
        <v>0</v>
      </c>
      <c r="L80" s="416">
        <v>0</v>
      </c>
      <c r="M80" s="416" t="s">
        <v>933</v>
      </c>
      <c r="N80" s="416">
        <v>0</v>
      </c>
      <c r="O80" s="416">
        <v>0</v>
      </c>
      <c r="P80" s="416">
        <v>0</v>
      </c>
      <c r="Q80" s="416">
        <v>0</v>
      </c>
      <c r="R80" s="416">
        <v>0</v>
      </c>
      <c r="S80" s="416" t="s">
        <v>933</v>
      </c>
      <c r="T80" s="416">
        <v>0</v>
      </c>
      <c r="U80" s="416">
        <v>0</v>
      </c>
      <c r="V80" s="416">
        <v>0</v>
      </c>
      <c r="W80" s="416">
        <v>0</v>
      </c>
      <c r="X80" s="416">
        <v>0</v>
      </c>
      <c r="Y80" s="24"/>
      <c r="Z80" s="24">
        <v>0</v>
      </c>
      <c r="AA80" s="24">
        <v>0</v>
      </c>
      <c r="AB80" s="24">
        <v>0</v>
      </c>
      <c r="AC80" s="24">
        <v>0</v>
      </c>
      <c r="AD80" s="24">
        <v>0</v>
      </c>
      <c r="AE80" s="24"/>
      <c r="AF80" s="24">
        <v>0</v>
      </c>
      <c r="AG80" s="24">
        <v>0</v>
      </c>
      <c r="AH80" s="24">
        <v>0</v>
      </c>
      <c r="AI80" s="24">
        <v>0</v>
      </c>
      <c r="AJ80" s="24">
        <v>0</v>
      </c>
      <c r="AK80" s="24" t="s">
        <v>933</v>
      </c>
    </row>
    <row r="81" spans="1:37" ht="15.65" customHeight="1" x14ac:dyDescent="0.4">
      <c r="A81" s="9" t="s">
        <v>636</v>
      </c>
      <c r="B81" s="33">
        <v>0</v>
      </c>
      <c r="C81" s="33">
        <v>0</v>
      </c>
      <c r="D81" s="33">
        <v>0</v>
      </c>
      <c r="E81" s="33">
        <v>0</v>
      </c>
      <c r="F81" s="33">
        <v>0</v>
      </c>
      <c r="G81" s="33" t="s">
        <v>933</v>
      </c>
      <c r="H81" s="33">
        <v>0</v>
      </c>
      <c r="I81" s="33">
        <v>0</v>
      </c>
      <c r="J81" s="33">
        <v>0</v>
      </c>
      <c r="K81" s="33">
        <v>0</v>
      </c>
      <c r="L81" s="33">
        <v>0</v>
      </c>
      <c r="M81" s="33" t="s">
        <v>933</v>
      </c>
      <c r="N81" s="33">
        <v>0</v>
      </c>
      <c r="O81" s="33">
        <v>0</v>
      </c>
      <c r="P81" s="33">
        <v>0</v>
      </c>
      <c r="Q81" s="33">
        <v>0</v>
      </c>
      <c r="R81" s="33">
        <v>0</v>
      </c>
      <c r="S81" s="33" t="s">
        <v>933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933</v>
      </c>
    </row>
    <row r="82" spans="1:37" ht="15.65" customHeight="1" x14ac:dyDescent="0.4">
      <c r="A82" s="8" t="s">
        <v>934</v>
      </c>
    </row>
    <row r="83" spans="1:37" ht="15.65" customHeight="1" x14ac:dyDescent="0.4">
      <c r="A83" s="9" t="s">
        <v>637</v>
      </c>
      <c r="B83" s="33">
        <v>0</v>
      </c>
      <c r="C83" s="33">
        <v>0</v>
      </c>
      <c r="D83" s="33">
        <v>0</v>
      </c>
      <c r="E83" s="33">
        <v>0</v>
      </c>
      <c r="F83" s="33">
        <v>0</v>
      </c>
      <c r="G83" s="33" t="s">
        <v>933</v>
      </c>
      <c r="H83" s="33">
        <v>0</v>
      </c>
      <c r="I83" s="33">
        <v>0</v>
      </c>
      <c r="J83" s="33">
        <v>0</v>
      </c>
      <c r="K83" s="33">
        <v>0</v>
      </c>
      <c r="L83" s="33">
        <v>0</v>
      </c>
      <c r="M83" s="33" t="s">
        <v>933</v>
      </c>
      <c r="N83" s="33">
        <v>0</v>
      </c>
      <c r="O83" s="33">
        <v>0</v>
      </c>
      <c r="P83" s="33">
        <v>0</v>
      </c>
      <c r="Q83" s="33">
        <v>0</v>
      </c>
      <c r="R83" s="33">
        <v>0</v>
      </c>
      <c r="S83" s="33" t="s">
        <v>933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933</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4"/>
  <sheetViews>
    <sheetView showGridLines="0" zoomScale="70" zoomScaleNormal="70" workbookViewId="0">
      <pane xSplit="9" ySplit="9" topLeftCell="J10" activePane="bottomRight" state="frozen"/>
      <selection pane="topRight" activeCell="J1" sqref="J1"/>
      <selection pane="bottomLeft" activeCell="A10" sqref="A10"/>
      <selection pane="bottomRight" activeCell="A12" sqref="A12:XFD195"/>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5.3828125" style="53" customWidth="1"/>
    <col min="12" max="12" width="15.3828125" style="53" bestFit="1" customWidth="1"/>
    <col min="13" max="15" width="16.3046875" style="53" bestFit="1" customWidth="1"/>
    <col min="16" max="16" width="17.4609375" style="53" bestFit="1" customWidth="1"/>
    <col min="17" max="17" width="2.07421875" style="53" bestFit="1" customWidth="1"/>
    <col min="18" max="18" width="7.84375" style="23" bestFit="1" customWidth="1"/>
    <col min="19" max="28" width="13.84375" style="53" bestFit="1" customWidth="1"/>
    <col min="29" max="47" width="15.3828125" style="53" bestFit="1" customWidth="1"/>
    <col min="48" max="78" width="16.3046875" style="53" bestFit="1" customWidth="1"/>
    <col min="79" max="90" width="17.4609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1005</v>
      </c>
      <c r="CO1" t="s">
        <v>1006</v>
      </c>
    </row>
    <row r="2" spans="1:93" outlineLevel="1" x14ac:dyDescent="0.4">
      <c r="J2">
        <f>K2-1</f>
        <v>2023</v>
      </c>
      <c r="K2">
        <f>YEAR($S$2)</f>
        <v>2024</v>
      </c>
      <c r="L2">
        <f>K2+1</f>
        <v>2025</v>
      </c>
      <c r="M2">
        <f t="shared" ref="M2:P2" si="3">L2+1</f>
        <v>2026</v>
      </c>
      <c r="N2">
        <f t="shared" si="3"/>
        <v>2027</v>
      </c>
      <c r="O2">
        <f t="shared" si="3"/>
        <v>2028</v>
      </c>
      <c r="P2">
        <f t="shared" si="3"/>
        <v>2029</v>
      </c>
      <c r="Q2"/>
      <c r="R2" s="322">
        <f>EOMONTH(S2,-1)</f>
        <v>45291</v>
      </c>
      <c r="S2" s="329">
        <f>+EOMONTH(Misc.!$C$13,0)</f>
        <v>45322</v>
      </c>
      <c r="T2" s="322">
        <f t="shared" ref="T2:CE2" si="4">EOMONTH(S2,1)</f>
        <v>45351</v>
      </c>
      <c r="U2" s="322">
        <f t="shared" si="4"/>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outlineLevel="1" x14ac:dyDescent="0.4">
      <c r="B3" s="12" t="s">
        <v>60</v>
      </c>
      <c r="H3" s="12"/>
      <c r="I3" s="12"/>
      <c r="J3" s="61"/>
      <c r="K3"/>
      <c r="L3"/>
      <c r="M3"/>
      <c r="N3"/>
      <c r="O3"/>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outlineLevel="1" x14ac:dyDescent="0.4">
      <c r="B4" s="12" t="s">
        <v>61</v>
      </c>
      <c r="H4" s="12"/>
      <c r="I4" s="12"/>
      <c r="J4" s="61"/>
      <c r="K4"/>
      <c r="L4"/>
      <c r="M4"/>
      <c r="N4" s="323">
        <v>0.25</v>
      </c>
      <c r="O4"/>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outlineLevel="1" x14ac:dyDescent="0.4">
      <c r="B5" s="12" t="s">
        <v>590</v>
      </c>
      <c r="H5" s="12"/>
      <c r="I5" s="12"/>
      <c r="J5" s="61"/>
      <c r="K5"/>
      <c r="L5"/>
      <c r="M5"/>
      <c r="N5"/>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591</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593</v>
      </c>
      <c r="H7" s="1"/>
      <c r="I7" s="1"/>
      <c r="J7" s="62"/>
      <c r="K7"/>
      <c r="L7"/>
      <c r="M7"/>
      <c r="N7"/>
      <c r="O7"/>
      <c r="P7" s="1"/>
      <c r="Q7" s="1"/>
      <c r="R7" s="325"/>
      <c r="S7" s="12">
        <f t="shared" ref="S7:CD7" si="13">MONTH(S2)</f>
        <v>1</v>
      </c>
      <c r="T7" s="12">
        <f t="shared" si="13"/>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s="12"/>
      <c r="H8" s="60"/>
      <c r="I8" s="60"/>
      <c r="J8" s="326"/>
      <c r="K8"/>
      <c r="L8"/>
      <c r="M8"/>
      <c r="N8"/>
      <c r="O8"/>
      <c r="P8" s="60"/>
      <c r="Q8" s="60"/>
      <c r="R8" s="327"/>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68" customFormat="1" x14ac:dyDescent="0.4">
      <c r="B13" s="475" t="str">
        <f>IF('Revenue and Direct Costs'!B10="","",'Revenue and Direct Costs'!B10)</f>
        <v># of new subscribers</v>
      </c>
      <c r="C13" s="468" t="str">
        <f>IF('Revenue and Direct Costs'!C10="","",'Revenue and Direct Costs'!C10)</f>
        <v>V: volume</v>
      </c>
      <c r="D13" s="468" t="str">
        <f>IF('Revenue and Direct Costs'!D10="","",'Revenue and Direct Costs'!D10)</f>
        <v>HVOL-EV</v>
      </c>
      <c r="E13" s="468" t="str">
        <f>IF('Revenue and Direct Costs'!E10="","",'Revenue and Direct Costs'!E10)</f>
        <v>10 HVOL-EV</v>
      </c>
      <c r="F13" s="468" t="str">
        <f>IF('Revenue and Direct Costs'!F10="","",'Revenue and Direct Costs'!F10)</f>
        <v/>
      </c>
      <c r="G13" s="468" t="str">
        <f>IF('Revenue and Direct Costs'!G10="","",'Revenue and Direct Costs'!G10)</f>
        <v>10 HVOL-EV</v>
      </c>
      <c r="H13" s="469" t="str">
        <f>IF('Revenue and Direct Costs'!H10="","",'Revenue and Direct Costs'!H10)</f>
        <v/>
      </c>
      <c r="I13" s="473" t="str">
        <f>IF('Revenue and Direct Costs'!I10="","",'Revenue and Direct Costs'!I10)</f>
        <v/>
      </c>
      <c r="J13" s="473" t="str">
        <f>IF('Revenue and Direct Costs'!J10="","",'Revenue and Direct Costs'!J10)</f>
        <v/>
      </c>
      <c r="K13" s="470">
        <f>IF('Revenue and Direct Costs'!K10="","",'Revenue and Direct Costs'!K10)</f>
        <v>100000</v>
      </c>
      <c r="L13" s="470">
        <f>IF('Revenue and Direct Costs'!L10="","",'Revenue and Direct Costs'!L10)</f>
        <v>200000</v>
      </c>
      <c r="M13" s="470">
        <f>IF('Revenue and Direct Costs'!M10="","",'Revenue and Direct Costs'!M10)</f>
        <v>400000</v>
      </c>
      <c r="N13" s="470">
        <f>IF('Revenue and Direct Costs'!N10="","",'Revenue and Direct Costs'!N10)</f>
        <v>800000</v>
      </c>
      <c r="O13" s="470">
        <f>IF('Revenue and Direct Costs'!O10="","",'Revenue and Direct Costs'!O10)</f>
        <v>1600000</v>
      </c>
      <c r="P13" s="470">
        <f>IF('Revenue and Direct Costs'!P10="","",'Revenue and Direct Costs'!P10)</f>
        <v>3200000</v>
      </c>
      <c r="Q13" s="468" t="str">
        <f>IF('Revenue and Direct Costs'!Q10="","",'Revenue and Direct Costs'!Q10)</f>
        <v/>
      </c>
      <c r="R13" s="470" t="str">
        <f>IF('Revenue and Direct Costs'!R10="","",'Revenue and Direct Costs'!R10)</f>
        <v/>
      </c>
      <c r="S13" s="470">
        <f>IF('Revenue and Direct Costs'!S10="","",'Revenue and Direct Costs'!S10)</f>
        <v>8333.3333333333339</v>
      </c>
      <c r="T13" s="470">
        <f>IF('Revenue and Direct Costs'!T10="","",'Revenue and Direct Costs'!T10)</f>
        <v>8333.3333333333339</v>
      </c>
      <c r="U13" s="470">
        <f>IF('Revenue and Direct Costs'!U10="","",'Revenue and Direct Costs'!U10)</f>
        <v>8333.3333333333339</v>
      </c>
      <c r="V13" s="470">
        <f>IF('Revenue and Direct Costs'!V10="","",'Revenue and Direct Costs'!V10)</f>
        <v>8333.3333333333339</v>
      </c>
      <c r="W13" s="470">
        <f>IF('Revenue and Direct Costs'!W10="","",'Revenue and Direct Costs'!W10)</f>
        <v>8333.3333333333339</v>
      </c>
      <c r="X13" s="470">
        <f>IF('Revenue and Direct Costs'!X10="","",'Revenue and Direct Costs'!X10)</f>
        <v>8333.3333333333339</v>
      </c>
      <c r="Y13" s="470">
        <f>IF('Revenue and Direct Costs'!Y10="","",'Revenue and Direct Costs'!Y10)</f>
        <v>8333.3333333333339</v>
      </c>
      <c r="Z13" s="470">
        <f>IF('Revenue and Direct Costs'!Z10="","",'Revenue and Direct Costs'!Z10)</f>
        <v>8333.3333333333339</v>
      </c>
      <c r="AA13" s="470">
        <f>IF('Revenue and Direct Costs'!AA10="","",'Revenue and Direct Costs'!AA10)</f>
        <v>8333.3333333333339</v>
      </c>
      <c r="AB13" s="470">
        <f>IF('Revenue and Direct Costs'!AB10="","",'Revenue and Direct Costs'!AB10)</f>
        <v>8333.3333333333339</v>
      </c>
      <c r="AC13" s="470">
        <f>IF('Revenue and Direct Costs'!AC10="","",'Revenue and Direct Costs'!AC10)</f>
        <v>8333.3333333333339</v>
      </c>
      <c r="AD13" s="470">
        <f>IF('Revenue and Direct Costs'!AD10="","",'Revenue and Direct Costs'!AD10)</f>
        <v>8333.3333333333339</v>
      </c>
      <c r="AE13" s="470">
        <f>IF('Revenue and Direct Costs'!AE10="","",'Revenue and Direct Costs'!AE10)</f>
        <v>16666.666666666668</v>
      </c>
      <c r="AF13" s="470">
        <f>IF('Revenue and Direct Costs'!AF10="","",'Revenue and Direct Costs'!AF10)</f>
        <v>16666.666666666668</v>
      </c>
      <c r="AG13" s="470">
        <f>IF('Revenue and Direct Costs'!AG10="","",'Revenue and Direct Costs'!AG10)</f>
        <v>16666.666666666668</v>
      </c>
      <c r="AH13" s="470">
        <f>IF('Revenue and Direct Costs'!AH10="","",'Revenue and Direct Costs'!AH10)</f>
        <v>16666.666666666668</v>
      </c>
      <c r="AI13" s="470">
        <f>IF('Revenue and Direct Costs'!AI10="","",'Revenue and Direct Costs'!AI10)</f>
        <v>16666.666666666668</v>
      </c>
      <c r="AJ13" s="470">
        <f>IF('Revenue and Direct Costs'!AJ10="","",'Revenue and Direct Costs'!AJ10)</f>
        <v>16666.666666666668</v>
      </c>
      <c r="AK13" s="470">
        <f>IF('Revenue and Direct Costs'!AK10="","",'Revenue and Direct Costs'!AK10)</f>
        <v>16666.666666666668</v>
      </c>
      <c r="AL13" s="470">
        <f>IF('Revenue and Direct Costs'!AL10="","",'Revenue and Direct Costs'!AL10)</f>
        <v>16666.666666666668</v>
      </c>
      <c r="AM13" s="470">
        <f>IF('Revenue and Direct Costs'!AM10="","",'Revenue and Direct Costs'!AM10)</f>
        <v>16666.666666666668</v>
      </c>
      <c r="AN13" s="470">
        <f>IF('Revenue and Direct Costs'!AN10="","",'Revenue and Direct Costs'!AN10)</f>
        <v>16666.666666666668</v>
      </c>
      <c r="AO13" s="470">
        <f>IF('Revenue and Direct Costs'!AO10="","",'Revenue and Direct Costs'!AO10)</f>
        <v>16666.666666666668</v>
      </c>
      <c r="AP13" s="470">
        <f>IF('Revenue and Direct Costs'!AP10="","",'Revenue and Direct Costs'!AP10)</f>
        <v>16666.666666666668</v>
      </c>
      <c r="AQ13" s="470">
        <f>IF('Revenue and Direct Costs'!AQ10="","",'Revenue and Direct Costs'!AQ10)</f>
        <v>33333.333333333336</v>
      </c>
      <c r="AR13" s="470">
        <f>IF('Revenue and Direct Costs'!AR10="","",'Revenue and Direct Costs'!AR10)</f>
        <v>33333.333333333336</v>
      </c>
      <c r="AS13" s="470">
        <f>IF('Revenue and Direct Costs'!AS10="","",'Revenue and Direct Costs'!AS10)</f>
        <v>33333.333333333336</v>
      </c>
      <c r="AT13" s="470">
        <f>IF('Revenue and Direct Costs'!AT10="","",'Revenue and Direct Costs'!AT10)</f>
        <v>33333.333333333336</v>
      </c>
      <c r="AU13" s="470">
        <f>IF('Revenue and Direct Costs'!AU10="","",'Revenue and Direct Costs'!AU10)</f>
        <v>33333.333333333336</v>
      </c>
      <c r="AV13" s="470">
        <f>IF('Revenue and Direct Costs'!AV10="","",'Revenue and Direct Costs'!AV10)</f>
        <v>33333.333333333336</v>
      </c>
      <c r="AW13" s="470">
        <f>IF('Revenue and Direct Costs'!AW10="","",'Revenue and Direct Costs'!AW10)</f>
        <v>33333.333333333336</v>
      </c>
      <c r="AX13" s="470">
        <f>IF('Revenue and Direct Costs'!AX10="","",'Revenue and Direct Costs'!AX10)</f>
        <v>33333.333333333336</v>
      </c>
      <c r="AY13" s="470">
        <f>IF('Revenue and Direct Costs'!AY10="","",'Revenue and Direct Costs'!AY10)</f>
        <v>33333.333333333336</v>
      </c>
      <c r="AZ13" s="470">
        <f>IF('Revenue and Direct Costs'!AZ10="","",'Revenue and Direct Costs'!AZ10)</f>
        <v>33333.333333333336</v>
      </c>
      <c r="BA13" s="470">
        <f>IF('Revenue and Direct Costs'!BA10="","",'Revenue and Direct Costs'!BA10)</f>
        <v>33333.333333333336</v>
      </c>
      <c r="BB13" s="470">
        <f>IF('Revenue and Direct Costs'!BB10="","",'Revenue and Direct Costs'!BB10)</f>
        <v>33333.333333333336</v>
      </c>
      <c r="BC13" s="470">
        <f>IF('Revenue and Direct Costs'!BC10="","",'Revenue and Direct Costs'!BC10)</f>
        <v>66666.666666666672</v>
      </c>
      <c r="BD13" s="470">
        <f>IF('Revenue and Direct Costs'!BD10="","",'Revenue and Direct Costs'!BD10)</f>
        <v>66666.666666666672</v>
      </c>
      <c r="BE13" s="470">
        <f>IF('Revenue and Direct Costs'!BE10="","",'Revenue and Direct Costs'!BE10)</f>
        <v>66666.666666666672</v>
      </c>
      <c r="BF13" s="470">
        <f>IF('Revenue and Direct Costs'!BF10="","",'Revenue and Direct Costs'!BF10)</f>
        <v>66666.666666666672</v>
      </c>
      <c r="BG13" s="470">
        <f>IF('Revenue and Direct Costs'!BG10="","",'Revenue and Direct Costs'!BG10)</f>
        <v>66666.666666666672</v>
      </c>
      <c r="BH13" s="470">
        <f>IF('Revenue and Direct Costs'!BH10="","",'Revenue and Direct Costs'!BH10)</f>
        <v>66666.666666666672</v>
      </c>
      <c r="BI13" s="470">
        <f>IF('Revenue and Direct Costs'!BI10="","",'Revenue and Direct Costs'!BI10)</f>
        <v>66666.666666666672</v>
      </c>
      <c r="BJ13" s="470">
        <f>IF('Revenue and Direct Costs'!BJ10="","",'Revenue and Direct Costs'!BJ10)</f>
        <v>66666.666666666672</v>
      </c>
      <c r="BK13" s="470">
        <f>IF('Revenue and Direct Costs'!BK10="","",'Revenue and Direct Costs'!BK10)</f>
        <v>66666.666666666672</v>
      </c>
      <c r="BL13" s="470">
        <f>IF('Revenue and Direct Costs'!BL10="","",'Revenue and Direct Costs'!BL10)</f>
        <v>66666.666666666672</v>
      </c>
      <c r="BM13" s="470">
        <f>IF('Revenue and Direct Costs'!BM10="","",'Revenue and Direct Costs'!BM10)</f>
        <v>66666.666666666672</v>
      </c>
      <c r="BN13" s="470">
        <f>IF('Revenue and Direct Costs'!BN10="","",'Revenue and Direct Costs'!BN10)</f>
        <v>66666.666666666672</v>
      </c>
      <c r="BO13" s="470">
        <f>IF('Revenue and Direct Costs'!BO10="","",'Revenue and Direct Costs'!BO10)</f>
        <v>133333.33333333334</v>
      </c>
      <c r="BP13" s="470">
        <f>IF('Revenue and Direct Costs'!BP10="","",'Revenue and Direct Costs'!BP10)</f>
        <v>133333.33333333334</v>
      </c>
      <c r="BQ13" s="470">
        <f>IF('Revenue and Direct Costs'!BQ10="","",'Revenue and Direct Costs'!BQ10)</f>
        <v>133333.33333333334</v>
      </c>
      <c r="BR13" s="470">
        <f>IF('Revenue and Direct Costs'!BR10="","",'Revenue and Direct Costs'!BR10)</f>
        <v>133333.33333333334</v>
      </c>
      <c r="BS13" s="470">
        <f>IF('Revenue and Direct Costs'!BS10="","",'Revenue and Direct Costs'!BS10)</f>
        <v>133333.33333333334</v>
      </c>
      <c r="BT13" s="470">
        <f>IF('Revenue and Direct Costs'!BT10="","",'Revenue and Direct Costs'!BT10)</f>
        <v>133333.33333333334</v>
      </c>
      <c r="BU13" s="470">
        <f>IF('Revenue and Direct Costs'!BU10="","",'Revenue and Direct Costs'!BU10)</f>
        <v>133333.33333333334</v>
      </c>
      <c r="BV13" s="470">
        <f>IF('Revenue and Direct Costs'!BV10="","",'Revenue and Direct Costs'!BV10)</f>
        <v>133333.33333333334</v>
      </c>
      <c r="BW13" s="470">
        <f>IF('Revenue and Direct Costs'!BW10="","",'Revenue and Direct Costs'!BW10)</f>
        <v>133333.33333333334</v>
      </c>
      <c r="BX13" s="470">
        <f>IF('Revenue and Direct Costs'!BX10="","",'Revenue and Direct Costs'!BX10)</f>
        <v>133333.33333333334</v>
      </c>
      <c r="BY13" s="470">
        <f>IF('Revenue and Direct Costs'!BY10="","",'Revenue and Direct Costs'!BY10)</f>
        <v>133333.33333333334</v>
      </c>
      <c r="BZ13" s="470">
        <f>IF('Revenue and Direct Costs'!BZ10="","",'Revenue and Direct Costs'!BZ10)</f>
        <v>133333.33333333334</v>
      </c>
      <c r="CA13" s="470">
        <f>IF('Revenue and Direct Costs'!CA10="","",'Revenue and Direct Costs'!CA10)</f>
        <v>266666.66666666669</v>
      </c>
      <c r="CB13" s="470">
        <f>IF('Revenue and Direct Costs'!CB10="","",'Revenue and Direct Costs'!CB10)</f>
        <v>266666.66666666669</v>
      </c>
      <c r="CC13" s="470">
        <f>IF('Revenue and Direct Costs'!CC10="","",'Revenue and Direct Costs'!CC10)</f>
        <v>266666.66666666669</v>
      </c>
      <c r="CD13" s="470">
        <f>IF('Revenue and Direct Costs'!CD10="","",'Revenue and Direct Costs'!CD10)</f>
        <v>266666.66666666669</v>
      </c>
      <c r="CE13" s="470">
        <f>IF('Revenue and Direct Costs'!CE10="","",'Revenue and Direct Costs'!CE10)</f>
        <v>266666.66666666669</v>
      </c>
      <c r="CF13" s="470">
        <f>IF('Revenue and Direct Costs'!CF10="","",'Revenue and Direct Costs'!CF10)</f>
        <v>266666.66666666669</v>
      </c>
      <c r="CG13" s="470">
        <f>IF('Revenue and Direct Costs'!CG10="","",'Revenue and Direct Costs'!CG10)</f>
        <v>266666.66666666669</v>
      </c>
      <c r="CH13" s="470">
        <f>IF('Revenue and Direct Costs'!CH10="","",'Revenue and Direct Costs'!CH10)</f>
        <v>266666.66666666669</v>
      </c>
      <c r="CI13" s="470">
        <f>IF('Revenue and Direct Costs'!CI10="","",'Revenue and Direct Costs'!CI10)</f>
        <v>266666.66666666669</v>
      </c>
      <c r="CJ13" s="470">
        <f>IF('Revenue and Direct Costs'!CJ10="","",'Revenue and Direct Costs'!CJ10)</f>
        <v>266666.66666666669</v>
      </c>
      <c r="CK13" s="470">
        <f>IF('Revenue and Direct Costs'!CK10="","",'Revenue and Direct Costs'!CK10)</f>
        <v>266666.66666666669</v>
      </c>
      <c r="CL13" s="470">
        <f>IF('Revenue and Direct Costs'!CL10="","",'Revenue and Direct Costs'!CL10)</f>
        <v>266666.66666666669</v>
      </c>
    </row>
    <row r="14" spans="1:93" s="468" customFormat="1" x14ac:dyDescent="0.4">
      <c r="B14" s="475" t="str">
        <f>IF(Test!B10="","",Test!B10)</f>
        <v># of new subscribers</v>
      </c>
      <c r="C14" s="468" t="str">
        <f>IF(Test!C10="","",Test!C10)</f>
        <v>V: volume</v>
      </c>
      <c r="D14" s="468" t="str">
        <f>IF(Test!D10="","",Test!D10)</f>
        <v>HVOL-EV</v>
      </c>
      <c r="E14" s="468" t="str">
        <f>IF(Test!E10="","",Test!E10)</f>
        <v>10 HVOL-EV</v>
      </c>
      <c r="F14" s="468" t="str">
        <f>IF(Test!F10="","",Test!F10)</f>
        <v/>
      </c>
      <c r="G14" s="468" t="str">
        <f>IF(Test!G10="","",Test!G10)</f>
        <v>10 HVOL-EV</v>
      </c>
      <c r="H14" s="469" t="str">
        <f>IF(Test!H10="","",Test!H10)</f>
        <v/>
      </c>
      <c r="I14" s="473" t="str">
        <f>IF(Test!I10="","",Test!I10)</f>
        <v/>
      </c>
      <c r="J14" s="473" t="str">
        <f>IF(Test!J10="","",Test!J10)</f>
        <v/>
      </c>
      <c r="K14" s="470">
        <f>IF(Test!K10="","",Test!K10)</f>
        <v>100000</v>
      </c>
      <c r="L14" s="470">
        <f>IF(Test!L10="","",Test!L10)</f>
        <v>200000</v>
      </c>
      <c r="M14" s="470">
        <f>IF(Test!M10="","",Test!M10)</f>
        <v>400000</v>
      </c>
      <c r="N14" s="470">
        <f>IF(Test!N10="","",Test!N10)</f>
        <v>800000</v>
      </c>
      <c r="O14" s="470">
        <f>IF(Test!O10="","",Test!O10)</f>
        <v>1600000</v>
      </c>
      <c r="P14" s="470">
        <f>IF(Test!P10="","",Test!P10)</f>
        <v>3200000</v>
      </c>
      <c r="Q14" s="468" t="str">
        <f>IF(Test!Q10="","",Test!Q10)</f>
        <v/>
      </c>
      <c r="R14" s="470" t="str">
        <f>IF(Test!R10="","",Test!R10)</f>
        <v/>
      </c>
      <c r="S14" s="470">
        <f>IF(Test!S10="","",Test!S10)</f>
        <v>8333.3333333333339</v>
      </c>
      <c r="T14" s="470">
        <f>IF(Test!T10="","",Test!T10)</f>
        <v>8333.3333333333339</v>
      </c>
      <c r="U14" s="470">
        <f>IF(Test!U10="","",Test!U10)</f>
        <v>8333.3333333333339</v>
      </c>
      <c r="V14" s="470">
        <f>IF(Test!V10="","",Test!V10)</f>
        <v>8333.3333333333339</v>
      </c>
      <c r="W14" s="470">
        <f>IF(Test!W10="","",Test!W10)</f>
        <v>8333.3333333333339</v>
      </c>
      <c r="X14" s="470">
        <f>IF(Test!X10="","",Test!X10)</f>
        <v>8333.3333333333339</v>
      </c>
      <c r="Y14" s="470">
        <f>IF(Test!Y10="","",Test!Y10)</f>
        <v>8333.3333333333339</v>
      </c>
      <c r="Z14" s="470">
        <f>IF(Test!Z10="","",Test!Z10)</f>
        <v>8333.3333333333339</v>
      </c>
      <c r="AA14" s="470">
        <f>IF(Test!AA10="","",Test!AA10)</f>
        <v>8333.3333333333339</v>
      </c>
      <c r="AB14" s="470">
        <f>IF(Test!AB10="","",Test!AB10)</f>
        <v>8333.3333333333339</v>
      </c>
      <c r="AC14" s="470">
        <f>IF(Test!AC10="","",Test!AC10)</f>
        <v>8333.3333333333339</v>
      </c>
      <c r="AD14" s="470">
        <f>IF(Test!AD10="","",Test!AD10)</f>
        <v>8333.3333333333339</v>
      </c>
      <c r="AE14" s="470">
        <f>IF(Test!AE10="","",Test!AE10)</f>
        <v>16666.666666666668</v>
      </c>
      <c r="AF14" s="470">
        <f>IF(Test!AF10="","",Test!AF10)</f>
        <v>16666.666666666668</v>
      </c>
      <c r="AG14" s="470">
        <f>IF(Test!AG10="","",Test!AG10)</f>
        <v>16666.666666666668</v>
      </c>
      <c r="AH14" s="470">
        <f>IF(Test!AH10="","",Test!AH10)</f>
        <v>16666.666666666668</v>
      </c>
      <c r="AI14" s="470">
        <f>IF(Test!AI10="","",Test!AI10)</f>
        <v>16666.666666666668</v>
      </c>
      <c r="AJ14" s="470">
        <f>IF(Test!AJ10="","",Test!AJ10)</f>
        <v>16666.666666666668</v>
      </c>
      <c r="AK14" s="470">
        <f>IF(Test!AK10="","",Test!AK10)</f>
        <v>16666.666666666668</v>
      </c>
      <c r="AL14" s="470">
        <f>IF(Test!AL10="","",Test!AL10)</f>
        <v>16666.666666666668</v>
      </c>
      <c r="AM14" s="470">
        <f>IF(Test!AM10="","",Test!AM10)</f>
        <v>16666.666666666668</v>
      </c>
      <c r="AN14" s="470">
        <f>IF(Test!AN10="","",Test!AN10)</f>
        <v>16666.666666666668</v>
      </c>
      <c r="AO14" s="470">
        <f>IF(Test!AO10="","",Test!AO10)</f>
        <v>16666.666666666668</v>
      </c>
      <c r="AP14" s="470">
        <f>IF(Test!AP10="","",Test!AP10)</f>
        <v>16666.666666666668</v>
      </c>
      <c r="AQ14" s="470">
        <f>IF(Test!AQ10="","",Test!AQ10)</f>
        <v>33333.333333333336</v>
      </c>
      <c r="AR14" s="470">
        <f>IF(Test!AR10="","",Test!AR10)</f>
        <v>33333.333333333336</v>
      </c>
      <c r="AS14" s="470">
        <f>IF(Test!AS10="","",Test!AS10)</f>
        <v>33333.333333333336</v>
      </c>
      <c r="AT14" s="470">
        <f>IF(Test!AT10="","",Test!AT10)</f>
        <v>33333.333333333336</v>
      </c>
      <c r="AU14" s="470">
        <f>IF(Test!AU10="","",Test!AU10)</f>
        <v>33333.333333333336</v>
      </c>
      <c r="AV14" s="470">
        <f>IF(Test!AV10="","",Test!AV10)</f>
        <v>33333.333333333336</v>
      </c>
      <c r="AW14" s="470">
        <f>IF(Test!AW10="","",Test!AW10)</f>
        <v>33333.333333333336</v>
      </c>
      <c r="AX14" s="470">
        <f>IF(Test!AX10="","",Test!AX10)</f>
        <v>33333.333333333336</v>
      </c>
      <c r="AY14" s="470">
        <f>IF(Test!AY10="","",Test!AY10)</f>
        <v>33333.333333333336</v>
      </c>
      <c r="AZ14" s="470">
        <f>IF(Test!AZ10="","",Test!AZ10)</f>
        <v>33333.333333333336</v>
      </c>
      <c r="BA14" s="470">
        <f>IF(Test!BA10="","",Test!BA10)</f>
        <v>33333.333333333336</v>
      </c>
      <c r="BB14" s="470">
        <f>IF(Test!BB10="","",Test!BB10)</f>
        <v>33333.333333333336</v>
      </c>
      <c r="BC14" s="470">
        <f>IF(Test!BC10="","",Test!BC10)</f>
        <v>66666.666666666672</v>
      </c>
      <c r="BD14" s="470">
        <f>IF(Test!BD10="","",Test!BD10)</f>
        <v>66666.666666666672</v>
      </c>
      <c r="BE14" s="470">
        <f>IF(Test!BE10="","",Test!BE10)</f>
        <v>66666.666666666672</v>
      </c>
      <c r="BF14" s="470">
        <f>IF(Test!BF10="","",Test!BF10)</f>
        <v>66666.666666666672</v>
      </c>
      <c r="BG14" s="470">
        <f>IF(Test!BG10="","",Test!BG10)</f>
        <v>66666.666666666672</v>
      </c>
      <c r="BH14" s="470">
        <f>IF(Test!BH10="","",Test!BH10)</f>
        <v>66666.666666666672</v>
      </c>
      <c r="BI14" s="470">
        <f>IF(Test!BI10="","",Test!BI10)</f>
        <v>66666.666666666672</v>
      </c>
      <c r="BJ14" s="470">
        <f>IF(Test!BJ10="","",Test!BJ10)</f>
        <v>66666.666666666672</v>
      </c>
      <c r="BK14" s="470">
        <f>IF(Test!BK10="","",Test!BK10)</f>
        <v>66666.666666666672</v>
      </c>
      <c r="BL14" s="470">
        <f>IF(Test!BL10="","",Test!BL10)</f>
        <v>66666.666666666672</v>
      </c>
      <c r="BM14" s="470">
        <f>IF(Test!BM10="","",Test!BM10)</f>
        <v>66666.666666666672</v>
      </c>
      <c r="BN14" s="470">
        <f>IF(Test!BN10="","",Test!BN10)</f>
        <v>66666.666666666672</v>
      </c>
      <c r="BO14" s="470">
        <f>IF(Test!BO10="","",Test!BO10)</f>
        <v>133333.33333333334</v>
      </c>
      <c r="BP14" s="470">
        <f>IF(Test!BP10="","",Test!BP10)</f>
        <v>133333.33333333334</v>
      </c>
      <c r="BQ14" s="470">
        <f>IF(Test!BQ10="","",Test!BQ10)</f>
        <v>133333.33333333334</v>
      </c>
      <c r="BR14" s="470">
        <f>IF(Test!BR10="","",Test!BR10)</f>
        <v>133333.33333333334</v>
      </c>
      <c r="BS14" s="470">
        <f>IF(Test!BS10="","",Test!BS10)</f>
        <v>133333.33333333334</v>
      </c>
      <c r="BT14" s="470">
        <f>IF(Test!BT10="","",Test!BT10)</f>
        <v>133333.33333333334</v>
      </c>
      <c r="BU14" s="470">
        <f>IF(Test!BU10="","",Test!BU10)</f>
        <v>133333.33333333334</v>
      </c>
      <c r="BV14" s="470">
        <f>IF(Test!BV10="","",Test!BV10)</f>
        <v>133333.33333333334</v>
      </c>
      <c r="BW14" s="470">
        <f>IF(Test!BW10="","",Test!BW10)</f>
        <v>133333.33333333334</v>
      </c>
      <c r="BX14" s="470">
        <f>IF(Test!BX10="","",Test!BX10)</f>
        <v>133333.33333333334</v>
      </c>
      <c r="BY14" s="470">
        <f>IF(Test!BY10="","",Test!BY10)</f>
        <v>133333.33333333334</v>
      </c>
      <c r="BZ14" s="470">
        <f>IF(Test!BZ10="","",Test!BZ10)</f>
        <v>133333.33333333334</v>
      </c>
      <c r="CA14" s="470">
        <f>IF(Test!CA10="","",Test!CA10)</f>
        <v>266666.66666666669</v>
      </c>
      <c r="CB14" s="470">
        <f>IF(Test!CB10="","",Test!CB10)</f>
        <v>266666.66666666669</v>
      </c>
      <c r="CC14" s="470">
        <f>IF(Test!CC10="","",Test!CC10)</f>
        <v>266666.66666666669</v>
      </c>
      <c r="CD14" s="470">
        <f>IF(Test!CD10="","",Test!CD10)</f>
        <v>266666.66666666669</v>
      </c>
      <c r="CE14" s="470">
        <f>IF(Test!CE10="","",Test!CE10)</f>
        <v>266666.66666666669</v>
      </c>
      <c r="CF14" s="470">
        <f>IF(Test!CF10="","",Test!CF10)</f>
        <v>266666.66666666669</v>
      </c>
      <c r="CG14" s="470">
        <f>IF(Test!CG10="","",Test!CG10)</f>
        <v>266666.66666666669</v>
      </c>
      <c r="CH14" s="470">
        <f>IF(Test!CH10="","",Test!CH10)</f>
        <v>266666.66666666669</v>
      </c>
      <c r="CI14" s="470">
        <f>IF(Test!CI10="","",Test!CI10)</f>
        <v>266666.66666666669</v>
      </c>
      <c r="CJ14" s="470">
        <f>IF(Test!CJ10="","",Test!CJ10)</f>
        <v>266666.66666666669</v>
      </c>
      <c r="CK14" s="470">
        <f>IF(Test!CK10="","",Test!CK10)</f>
        <v>266666.66666666669</v>
      </c>
      <c r="CL14" s="470">
        <f>IF(Test!CL10="","",Test!CL10)</f>
        <v>266666.66666666669</v>
      </c>
    </row>
    <row r="15" spans="1:93" ht="11.05" customHeight="1" x14ac:dyDescent="0.4">
      <c r="I15" t="s">
        <v>965</v>
      </c>
      <c r="J15"/>
      <c r="K15"/>
      <c r="L15"/>
      <c r="M15"/>
      <c r="N15"/>
      <c r="O15"/>
      <c r="P15"/>
      <c r="Q15"/>
      <c r="R15" s="16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row>
    <row r="16" spans="1:93" x14ac:dyDescent="0.4">
      <c r="A16" t="s">
        <v>218</v>
      </c>
      <c r="B16" s="292" t="s">
        <v>204</v>
      </c>
      <c r="C16" s="291"/>
      <c r="D16" s="291"/>
      <c r="E16" s="291"/>
      <c r="F16" s="291"/>
      <c r="G16" s="291"/>
      <c r="H16" s="291"/>
      <c r="I16" s="291"/>
      <c r="J16" s="295"/>
      <c r="K16" s="295"/>
      <c r="L16" s="295"/>
      <c r="M16" s="295"/>
      <c r="N16" s="295"/>
      <c r="O16" s="295"/>
      <c r="P16" s="298"/>
      <c r="Q16" s="252"/>
      <c r="R16" s="297"/>
      <c r="S16" s="296"/>
      <c r="T16" s="296"/>
      <c r="U16" s="296"/>
      <c r="V16" s="296"/>
      <c r="W16" s="296"/>
      <c r="X16" s="296"/>
      <c r="Y16" s="296"/>
      <c r="Z16" s="296"/>
      <c r="AA16" s="296"/>
      <c r="AB16" s="296"/>
      <c r="AC16" s="296"/>
      <c r="AD16" s="296"/>
      <c r="AE16" s="296"/>
      <c r="AF16" s="296"/>
      <c r="AG16" s="296"/>
      <c r="AH16" s="296"/>
      <c r="AI16" s="296"/>
      <c r="AJ16" s="296"/>
      <c r="AK16" s="296"/>
      <c r="AL16" s="296"/>
      <c r="AM16" s="296"/>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6"/>
      <c r="BK16" s="296"/>
      <c r="BL16" s="296"/>
      <c r="BM16" s="296"/>
      <c r="BN16" s="296"/>
      <c r="BO16" s="296"/>
      <c r="BP16" s="296"/>
      <c r="BQ16" s="296"/>
      <c r="BR16" s="296"/>
      <c r="BS16" s="296"/>
      <c r="BT16" s="296"/>
      <c r="BU16" s="296"/>
      <c r="BV16" s="296"/>
      <c r="BW16" s="296"/>
      <c r="BX16" s="296"/>
      <c r="BY16" s="296"/>
      <c r="BZ16" s="296"/>
      <c r="CA16" s="296"/>
      <c r="CB16" s="296"/>
      <c r="CC16" s="296"/>
      <c r="CD16" s="296"/>
      <c r="CE16" s="296"/>
      <c r="CF16" s="296"/>
      <c r="CG16" s="296"/>
      <c r="CH16" s="296"/>
      <c r="CI16" s="296"/>
      <c r="CJ16" s="296"/>
      <c r="CK16" s="296"/>
      <c r="CL16" s="299"/>
    </row>
    <row r="17" spans="2:90" x14ac:dyDescent="0.4">
      <c r="B17" s="12" t="s">
        <v>241</v>
      </c>
      <c r="J17" s="61"/>
      <c r="K17" s="61"/>
      <c r="L17" s="61"/>
      <c r="M17" s="61"/>
      <c r="N17" s="61"/>
      <c r="O17" s="61"/>
      <c r="P17" s="61"/>
      <c r="Q17" s="61"/>
    </row>
    <row r="18" spans="2:90" s="468" customFormat="1" x14ac:dyDescent="0.4">
      <c r="B18" s="472" t="str">
        <f>IF('Revenue and Direct Costs'!B22="","",'Revenue and Direct Costs'!B22)</f>
        <v>Revenue - SDS</v>
      </c>
      <c r="C18" s="468" t="str">
        <f>IF('Revenue and Direct Costs'!C22="","",'Revenue and Direct Costs'!C22)</f>
        <v>IS: revenue</v>
      </c>
      <c r="D18" s="468" t="str">
        <f>IF('Revenue and Direct Costs'!D22="","",'Revenue and Direct Costs'!D22)</f>
        <v>SUB-PV</v>
      </c>
      <c r="E18" s="468" t="str">
        <f>IF('Revenue and Direct Costs'!E22="","",'Revenue and Direct Costs'!E22)</f>
        <v>22 SUB-PV</v>
      </c>
      <c r="F18" s="468" t="str">
        <f>IF('Revenue and Direct Costs'!F22="","",'Revenue and Direct Costs'!F22)</f>
        <v/>
      </c>
      <c r="G18" s="468" t="str">
        <f>IF('Revenue and Direct Costs'!G22="","",'Revenue and Direct Costs'!G22)</f>
        <v/>
      </c>
      <c r="H18" s="468" t="str">
        <f>IF('Revenue and Direct Costs'!H22="","",'Revenue and Direct Costs'!H22)</f>
        <v/>
      </c>
      <c r="I18" s="471" t="str">
        <f>IF('Revenue and Direct Costs'!I22="","",'Revenue and Direct Costs'!I22)</f>
        <v/>
      </c>
      <c r="J18" s="471" t="str">
        <f>IF('Revenue and Direct Costs'!J22="","",'Revenue and Direct Costs'!J22)</f>
        <v/>
      </c>
      <c r="K18" s="474">
        <f>IF('Revenue and Direct Costs'!K22="","",'Revenue and Direct Costs'!K22)</f>
        <v>9617235.4131678343</v>
      </c>
      <c r="L18" s="474">
        <f>IF('Revenue and Direct Costs'!L22="","",'Revenue and Direct Costs'!L22)</f>
        <v>32280322.252919212</v>
      </c>
      <c r="M18" s="474">
        <f>IF('Revenue and Direct Costs'!M22="","",'Revenue and Direct Costs'!M22)</f>
        <v>71610101.926340833</v>
      </c>
      <c r="N18" s="474">
        <f>IF('Revenue and Direct Costs'!N22="","",'Revenue and Direct Costs'!N22)</f>
        <v>147029449.2823984</v>
      </c>
      <c r="O18" s="474">
        <f>IF('Revenue and Direct Costs'!O22="","",'Revenue and Direct Costs'!O22)</f>
        <v>296117262.75912696</v>
      </c>
      <c r="P18" s="474">
        <f>IF('Revenue and Direct Costs'!P22="","",'Revenue and Direct Costs'!P22)</f>
        <v>593346783.37474394</v>
      </c>
      <c r="Q18" s="468" t="str">
        <f>IF('Revenue and Direct Costs'!Q22="","",'Revenue and Direct Costs'!Q22)</f>
        <v/>
      </c>
      <c r="R18" s="474" t="str">
        <f>IF('Revenue and Direct Costs'!R22="","",'Revenue and Direct Costs'!R22)</f>
        <v/>
      </c>
      <c r="S18" s="476">
        <f>IF('Revenue and Direct Costs'!S22="","",'Revenue and Direct Costs'!S22)</f>
        <v>79166.666666666672</v>
      </c>
      <c r="T18" s="476">
        <f>IF('Revenue and Direct Costs'!T22="","",'Revenue and Direct Costs'!T22)</f>
        <v>233541.66666666669</v>
      </c>
      <c r="U18" s="476">
        <f>IF('Revenue and Direct Costs'!U22="","",'Revenue and Direct Costs'!U22)</f>
        <v>380197.91666666674</v>
      </c>
      <c r="V18" s="476">
        <f>IF('Revenue and Direct Costs'!V22="","",'Revenue and Direct Costs'!V22)</f>
        <v>519521.35416666674</v>
      </c>
      <c r="W18" s="476">
        <f>IF('Revenue and Direct Costs'!W22="","",'Revenue and Direct Costs'!W22)</f>
        <v>651878.61979166674</v>
      </c>
      <c r="X18" s="476">
        <f>IF('Revenue and Direct Costs'!X22="","",'Revenue and Direct Costs'!X22)</f>
        <v>777618.02213541674</v>
      </c>
      <c r="Y18" s="476">
        <f>IF('Revenue and Direct Costs'!Y22="","",'Revenue and Direct Costs'!Y22)</f>
        <v>897070.45436197915</v>
      </c>
      <c r="Z18" s="476">
        <f>IF('Revenue and Direct Costs'!Z22="","",'Revenue and Direct Costs'!Z22)</f>
        <v>1010550.2649772137</v>
      </c>
      <c r="AA18" s="476">
        <f>IF('Revenue and Direct Costs'!AA22="","",'Revenue and Direct Costs'!AA22)</f>
        <v>1118356.0850616863</v>
      </c>
      <c r="AB18" s="476">
        <f>IF('Revenue and Direct Costs'!AB22="","",'Revenue and Direct Costs'!AB22)</f>
        <v>1220771.6141419352</v>
      </c>
      <c r="AC18" s="476">
        <f>IF('Revenue and Direct Costs'!AC22="","",'Revenue and Direct Costs'!AC22)</f>
        <v>1318066.3667681718</v>
      </c>
      <c r="AD18" s="476">
        <f>IF('Revenue and Direct Costs'!AD22="","",'Revenue and Direct Costs'!AD22)</f>
        <v>1410496.3817630964</v>
      </c>
      <c r="AE18" s="476">
        <f>IF('Revenue and Direct Costs'!AE22="","",'Revenue and Direct Costs'!AE22)</f>
        <v>1577471.5626749417</v>
      </c>
      <c r="AF18" s="476">
        <f>IF('Revenue and Direct Costs'!AF22="","",'Revenue and Direct Costs'!AF22)</f>
        <v>1815264.6512078613</v>
      </c>
      <c r="AG18" s="476">
        <f>IF('Revenue and Direct Costs'!AG22="","",'Revenue and Direct Costs'!AG22)</f>
        <v>2041168.0853141351</v>
      </c>
      <c r="AH18" s="476">
        <f>IF('Revenue and Direct Costs'!AH22="","",'Revenue and Direct Costs'!AH22)</f>
        <v>2255776.3477150952</v>
      </c>
      <c r="AI18" s="476">
        <f>IF('Revenue and Direct Costs'!AI22="","",'Revenue and Direct Costs'!AI22)</f>
        <v>2459654.1969960066</v>
      </c>
      <c r="AJ18" s="476">
        <f>IF('Revenue and Direct Costs'!AJ22="","",'Revenue and Direct Costs'!AJ22)</f>
        <v>2653338.1538128732</v>
      </c>
      <c r="AK18" s="476">
        <f>IF('Revenue and Direct Costs'!AK22="","",'Revenue and Direct Costs'!AK22)</f>
        <v>2837337.9127888964</v>
      </c>
      <c r="AL18" s="476">
        <f>IF('Revenue and Direct Costs'!AL22="","",'Revenue and Direct Costs'!AL22)</f>
        <v>3012137.6838161182</v>
      </c>
      <c r="AM18" s="476">
        <f>IF('Revenue and Direct Costs'!AM22="","",'Revenue and Direct Costs'!AM22)</f>
        <v>3178197.4662919785</v>
      </c>
      <c r="AN18" s="476">
        <f>IF('Revenue and Direct Costs'!AN22="","",'Revenue and Direct Costs'!AN22)</f>
        <v>3335954.259644046</v>
      </c>
      <c r="AO18" s="476">
        <f>IF('Revenue and Direct Costs'!AO22="","",'Revenue and Direct Costs'!AO22)</f>
        <v>3485823.2133285101</v>
      </c>
      <c r="AP18" s="476">
        <f>IF('Revenue and Direct Costs'!AP22="","",'Revenue and Direct Costs'!AP22)</f>
        <v>3628198.7193287513</v>
      </c>
      <c r="AQ18" s="476">
        <f>IF('Revenue and Direct Costs'!AQ22="","",'Revenue and Direct Costs'!AQ22)</f>
        <v>3921788.7833623132</v>
      </c>
      <c r="AR18" s="476">
        <f>IF('Revenue and Direct Costs'!AR22="","",'Revenue and Direct Costs'!AR22)</f>
        <v>4359032.6775275311</v>
      </c>
      <c r="AS18" s="476">
        <f>IF('Revenue and Direct Costs'!AS22="","",'Revenue and Direct Costs'!AS22)</f>
        <v>4774414.3769844882</v>
      </c>
      <c r="AT18" s="476">
        <f>IF('Revenue and Direct Costs'!AT22="","",'Revenue and Direct Costs'!AT22)</f>
        <v>5169026.9914685972</v>
      </c>
      <c r="AU18" s="476">
        <f>IF('Revenue and Direct Costs'!AU22="","",'Revenue and Direct Costs'!AU22)</f>
        <v>5543908.9752284996</v>
      </c>
      <c r="AV18" s="476">
        <f>IF('Revenue and Direct Costs'!AV22="","",'Revenue and Direct Costs'!AV22)</f>
        <v>5900046.8598004077</v>
      </c>
      <c r="AW18" s="476">
        <f>IF('Revenue and Direct Costs'!AW22="","",'Revenue and Direct Costs'!AW22)</f>
        <v>6238377.8501437213</v>
      </c>
      <c r="AX18" s="476">
        <f>IF('Revenue and Direct Costs'!AX22="","",'Revenue and Direct Costs'!AX22)</f>
        <v>6559792.2909698673</v>
      </c>
      <c r="AY18" s="476">
        <f>IF('Revenue and Direct Costs'!AY22="","",'Revenue and Direct Costs'!AY22)</f>
        <v>6865136.0097547062</v>
      </c>
      <c r="AZ18" s="476">
        <f>IF('Revenue and Direct Costs'!AZ22="","",'Revenue and Direct Costs'!AZ22)</f>
        <v>7155212.5426003048</v>
      </c>
      <c r="BA18" s="476">
        <f>IF('Revenue and Direct Costs'!BA22="","",'Revenue and Direct Costs'!BA22)</f>
        <v>7430785.2488036221</v>
      </c>
      <c r="BB18" s="476">
        <f>IF('Revenue and Direct Costs'!BB22="","",'Revenue and Direct Costs'!BB22)</f>
        <v>7692579.3196967728</v>
      </c>
      <c r="BC18" s="476">
        <f>IF('Revenue and Direct Costs'!BC22="","",'Revenue and Direct Costs'!BC22)</f>
        <v>8257950.3537119357</v>
      </c>
      <c r="BD18" s="476">
        <f>IF('Revenue and Direct Costs'!BD22="","",'Revenue and Direct Costs'!BD22)</f>
        <v>9111719.5026930068</v>
      </c>
      <c r="BE18" s="476">
        <f>IF('Revenue and Direct Costs'!BE22="","",'Revenue and Direct Costs'!BE22)</f>
        <v>9922800.1942250226</v>
      </c>
      <c r="BF18" s="476">
        <f>IF('Revenue and Direct Costs'!BF22="","",'Revenue and Direct Costs'!BF22)</f>
        <v>10693326.851180438</v>
      </c>
      <c r="BG18" s="476">
        <f>IF('Revenue and Direct Costs'!BG22="","",'Revenue and Direct Costs'!BG22)</f>
        <v>11425327.175288085</v>
      </c>
      <c r="BH18" s="476">
        <f>IF('Revenue and Direct Costs'!BH22="","",'Revenue and Direct Costs'!BH22)</f>
        <v>12120727.483190345</v>
      </c>
      <c r="BI18" s="476">
        <f>IF('Revenue and Direct Costs'!BI22="","",'Revenue and Direct Costs'!BI22)</f>
        <v>12781357.775697494</v>
      </c>
      <c r="BJ18" s="476">
        <f>IF('Revenue and Direct Costs'!BJ22="","",'Revenue and Direct Costs'!BJ22)</f>
        <v>13408956.553579286</v>
      </c>
      <c r="BK18" s="476">
        <f>IF('Revenue and Direct Costs'!BK22="","",'Revenue and Direct Costs'!BK22)</f>
        <v>14005175.392566985</v>
      </c>
      <c r="BL18" s="476">
        <f>IF('Revenue and Direct Costs'!BL22="","",'Revenue and Direct Costs'!BL22)</f>
        <v>14571583.289605303</v>
      </c>
      <c r="BM18" s="476">
        <f>IF('Revenue and Direct Costs'!BM22="","",'Revenue and Direct Costs'!BM22)</f>
        <v>15109670.791791704</v>
      </c>
      <c r="BN18" s="476">
        <f>IF('Revenue and Direct Costs'!BN22="","",'Revenue and Direct Costs'!BN22)</f>
        <v>15620853.918868784</v>
      </c>
      <c r="BO18" s="476">
        <f>IF('Revenue and Direct Costs'!BO22="","",'Revenue and Direct Costs'!BO22)</f>
        <v>16739811.222925344</v>
      </c>
      <c r="BP18" s="476">
        <f>IF('Revenue and Direct Costs'!BP22="","",'Revenue and Direct Costs'!BP22)</f>
        <v>18436153.995112412</v>
      </c>
      <c r="BQ18" s="476">
        <f>IF('Revenue and Direct Costs'!BQ22="","",'Revenue and Direct Costs'!BQ22)</f>
        <v>20047679.628690124</v>
      </c>
      <c r="BR18" s="476">
        <f>IF('Revenue and Direct Costs'!BR22="","",'Revenue and Direct Costs'!BR22)</f>
        <v>21578628.98058895</v>
      </c>
      <c r="BS18" s="476">
        <f>IF('Revenue and Direct Costs'!BS22="","",'Revenue and Direct Costs'!BS22)</f>
        <v>23033030.864892833</v>
      </c>
      <c r="BT18" s="476">
        <f>IF('Revenue and Direct Costs'!BT22="","",'Revenue and Direct Costs'!BT22)</f>
        <v>24414712.654981531</v>
      </c>
      <c r="BU18" s="476">
        <f>IF('Revenue and Direct Costs'!BU22="","",'Revenue and Direct Costs'!BU22)</f>
        <v>25727310.355565779</v>
      </c>
      <c r="BV18" s="476">
        <f>IF('Revenue and Direct Costs'!BV22="","",'Revenue and Direct Costs'!BV22)</f>
        <v>26974278.171120826</v>
      </c>
      <c r="BW18" s="476">
        <f>IF('Revenue and Direct Costs'!BW22="","",'Revenue and Direct Costs'!BW22)</f>
        <v>28158897.595898118</v>
      </c>
      <c r="BX18" s="476">
        <f>IF('Revenue and Direct Costs'!BX22="","",'Revenue and Direct Costs'!BX22)</f>
        <v>29284286.049436539</v>
      </c>
      <c r="BY18" s="476">
        <f>IF('Revenue and Direct Costs'!BY22="","",'Revenue and Direct Costs'!BY22)</f>
        <v>30353405.080298044</v>
      </c>
      <c r="BZ18" s="476">
        <f>IF('Revenue and Direct Costs'!BZ22="","",'Revenue and Direct Costs'!BZ22)</f>
        <v>31369068.159616478</v>
      </c>
      <c r="CA18" s="476">
        <f>IF('Revenue and Direct Costs'!CA22="","",'Revenue and Direct Costs'!CA22)</f>
        <v>33600614.751635648</v>
      </c>
      <c r="CB18" s="476">
        <f>IF('Revenue and Direct Costs'!CB22="","",'Revenue and Direct Costs'!CB22)</f>
        <v>36987250.680720538</v>
      </c>
      <c r="CC18" s="476">
        <f>IF('Revenue and Direct Costs'!CC22="","",'Revenue and Direct Costs'!CC22)</f>
        <v>40204554.813351177</v>
      </c>
      <c r="CD18" s="476">
        <f>IF('Revenue and Direct Costs'!CD22="","",'Revenue and Direct Costs'!CD22)</f>
        <v>43260993.739350289</v>
      </c>
      <c r="CE18" s="476">
        <f>IF('Revenue and Direct Costs'!CE22="","",'Revenue and Direct Costs'!CE22)</f>
        <v>46164610.719049439</v>
      </c>
      <c r="CF18" s="476">
        <f>IF('Revenue and Direct Costs'!CF22="","",'Revenue and Direct Costs'!CF22)</f>
        <v>48923046.849763632</v>
      </c>
      <c r="CG18" s="476">
        <f>IF('Revenue and Direct Costs'!CG22="","",'Revenue and Direct Costs'!CG22)</f>
        <v>51543561.173942126</v>
      </c>
      <c r="CH18" s="476">
        <f>IF('Revenue and Direct Costs'!CH22="","",'Revenue and Direct Costs'!CH22)</f>
        <v>54033049.781911679</v>
      </c>
      <c r="CI18" s="476">
        <f>IF('Revenue and Direct Costs'!CI22="","",'Revenue and Direct Costs'!CI22)</f>
        <v>56398063.959482759</v>
      </c>
      <c r="CJ18" s="476">
        <f>IF('Revenue and Direct Costs'!CJ22="","",'Revenue and Direct Costs'!CJ22)</f>
        <v>58644827.428175285</v>
      </c>
      <c r="CK18" s="476">
        <f>IF('Revenue and Direct Costs'!CK22="","",'Revenue and Direct Costs'!CK22)</f>
        <v>60779252.723433189</v>
      </c>
      <c r="CL18" s="476">
        <f>IF('Revenue and Direct Costs'!CL22="","",'Revenue and Direct Costs'!CL22)</f>
        <v>62806956.753928199</v>
      </c>
    </row>
    <row r="19" spans="2:90" s="468" customFormat="1" x14ac:dyDescent="0.4">
      <c r="B19" s="472" t="str">
        <f>IF(Test!B22="","",Test!B22)</f>
        <v>Revenue - SDS</v>
      </c>
      <c r="C19" s="468" t="str">
        <f>IF(Test!C22="","",Test!C22)</f>
        <v>IS: revenue</v>
      </c>
      <c r="D19" s="468" t="str">
        <f>IF(Test!D22="","",Test!D22)</f>
        <v>SUB-PV</v>
      </c>
      <c r="E19" s="468" t="str">
        <f>IF(Test!E22="","",Test!E22)</f>
        <v>22 SUB-PV</v>
      </c>
      <c r="F19" s="468" t="str">
        <f>IF(Test!F22="","",Test!F22)</f>
        <v/>
      </c>
      <c r="G19" s="468" t="str">
        <f>IF(Test!G22="","",Test!G22)</f>
        <v/>
      </c>
      <c r="H19" s="468" t="str">
        <f>IF(Test!H22="","",Test!H22)</f>
        <v/>
      </c>
      <c r="I19" s="471" t="str">
        <f>IF(Test!I22="","",Test!I22)</f>
        <v/>
      </c>
      <c r="J19" s="471" t="str">
        <f>IF(Test!J22="","",Test!J22)</f>
        <v/>
      </c>
      <c r="K19" s="474">
        <f>IF(Test!K22="","",Test!K22)</f>
        <v>9617235.4131678343</v>
      </c>
      <c r="L19" s="474">
        <f>IF(Test!L22="","",Test!L22)</f>
        <v>32280322.252919212</v>
      </c>
      <c r="M19" s="474">
        <f>IF(Test!M22="","",Test!M22)</f>
        <v>71610101.926340833</v>
      </c>
      <c r="N19" s="474">
        <f>IF(Test!N22="","",Test!N22)</f>
        <v>147029449.2823984</v>
      </c>
      <c r="O19" s="474">
        <f>IF(Test!O22="","",Test!O22)</f>
        <v>296117262.75912696</v>
      </c>
      <c r="P19" s="474">
        <f>IF(Test!P22="","",Test!P22)</f>
        <v>593346783.37474394</v>
      </c>
      <c r="Q19" s="468" t="str">
        <f>IF(Test!Q22="","",Test!Q22)</f>
        <v/>
      </c>
      <c r="R19" s="474" t="str">
        <f>IF(Test!R22="","",Test!R22)</f>
        <v/>
      </c>
      <c r="S19" s="476">
        <f>IF(Test!S22="","",Test!S22)</f>
        <v>79166.666666666672</v>
      </c>
      <c r="T19" s="476">
        <f>IF(Test!T22="","",Test!T22)</f>
        <v>233541.66666666669</v>
      </c>
      <c r="U19" s="476">
        <f>IF(Test!U22="","",Test!U22)</f>
        <v>380197.91666666674</v>
      </c>
      <c r="V19" s="476">
        <f>IF(Test!V22="","",Test!V22)</f>
        <v>519521.35416666674</v>
      </c>
      <c r="W19" s="476">
        <f>IF(Test!W22="","",Test!W22)</f>
        <v>651878.61979166674</v>
      </c>
      <c r="X19" s="476">
        <f>IF(Test!X22="","",Test!X22)</f>
        <v>777618.02213541674</v>
      </c>
      <c r="Y19" s="476">
        <f>IF(Test!Y22="","",Test!Y22)</f>
        <v>897070.45436197915</v>
      </c>
      <c r="Z19" s="476">
        <f>IF(Test!Z22="","",Test!Z22)</f>
        <v>1010550.2649772137</v>
      </c>
      <c r="AA19" s="476">
        <f>IF(Test!AA22="","",Test!AA22)</f>
        <v>1118356.0850616863</v>
      </c>
      <c r="AB19" s="476">
        <f>IF(Test!AB22="","",Test!AB22)</f>
        <v>1220771.6141419352</v>
      </c>
      <c r="AC19" s="476">
        <f>IF(Test!AC22="","",Test!AC22)</f>
        <v>1318066.3667681718</v>
      </c>
      <c r="AD19" s="476">
        <f>IF(Test!AD22="","",Test!AD22)</f>
        <v>1410496.3817630964</v>
      </c>
      <c r="AE19" s="476">
        <f>IF(Test!AE22="","",Test!AE22)</f>
        <v>1577471.5626749417</v>
      </c>
      <c r="AF19" s="476">
        <f>IF(Test!AF22="","",Test!AF22)</f>
        <v>1815264.6512078613</v>
      </c>
      <c r="AG19" s="476">
        <f>IF(Test!AG22="","",Test!AG22)</f>
        <v>2041168.0853141351</v>
      </c>
      <c r="AH19" s="476">
        <f>IF(Test!AH22="","",Test!AH22)</f>
        <v>2255776.3477150952</v>
      </c>
      <c r="AI19" s="476">
        <f>IF(Test!AI22="","",Test!AI22)</f>
        <v>2459654.1969960066</v>
      </c>
      <c r="AJ19" s="476">
        <f>IF(Test!AJ22="","",Test!AJ22)</f>
        <v>2653338.1538128732</v>
      </c>
      <c r="AK19" s="476">
        <f>IF(Test!AK22="","",Test!AK22)</f>
        <v>2837337.9127888964</v>
      </c>
      <c r="AL19" s="476">
        <f>IF(Test!AL22="","",Test!AL22)</f>
        <v>3012137.6838161182</v>
      </c>
      <c r="AM19" s="476">
        <f>IF(Test!AM22="","",Test!AM22)</f>
        <v>3178197.4662919785</v>
      </c>
      <c r="AN19" s="476">
        <f>IF(Test!AN22="","",Test!AN22)</f>
        <v>3335954.259644046</v>
      </c>
      <c r="AO19" s="476">
        <f>IF(Test!AO22="","",Test!AO22)</f>
        <v>3485823.2133285101</v>
      </c>
      <c r="AP19" s="476">
        <f>IF(Test!AP22="","",Test!AP22)</f>
        <v>3628198.7193287513</v>
      </c>
      <c r="AQ19" s="476">
        <f>IF(Test!AQ22="","",Test!AQ22)</f>
        <v>3921788.7833623132</v>
      </c>
      <c r="AR19" s="476">
        <f>IF(Test!AR22="","",Test!AR22)</f>
        <v>4359032.6775275311</v>
      </c>
      <c r="AS19" s="476">
        <f>IF(Test!AS22="","",Test!AS22)</f>
        <v>4774414.3769844882</v>
      </c>
      <c r="AT19" s="476">
        <f>IF(Test!AT22="","",Test!AT22)</f>
        <v>5169026.9914685972</v>
      </c>
      <c r="AU19" s="476">
        <f>IF(Test!AU22="","",Test!AU22)</f>
        <v>5543908.9752284996</v>
      </c>
      <c r="AV19" s="476">
        <f>IF(Test!AV22="","",Test!AV22)</f>
        <v>5900046.8598004077</v>
      </c>
      <c r="AW19" s="476">
        <f>IF(Test!AW22="","",Test!AW22)</f>
        <v>6238377.8501437213</v>
      </c>
      <c r="AX19" s="476">
        <f>IF(Test!AX22="","",Test!AX22)</f>
        <v>6559792.2909698673</v>
      </c>
      <c r="AY19" s="476">
        <f>IF(Test!AY22="","",Test!AY22)</f>
        <v>6865136.0097547062</v>
      </c>
      <c r="AZ19" s="476">
        <f>IF(Test!AZ22="","",Test!AZ22)</f>
        <v>7155212.5426003048</v>
      </c>
      <c r="BA19" s="476">
        <f>IF(Test!BA22="","",Test!BA22)</f>
        <v>7430785.2488036221</v>
      </c>
      <c r="BB19" s="476">
        <f>IF(Test!BB22="","",Test!BB22)</f>
        <v>7692579.3196967728</v>
      </c>
      <c r="BC19" s="476">
        <f>IF(Test!BC22="","",Test!BC22)</f>
        <v>8257950.3537119357</v>
      </c>
      <c r="BD19" s="476">
        <f>IF(Test!BD22="","",Test!BD22)</f>
        <v>9111719.5026930068</v>
      </c>
      <c r="BE19" s="476">
        <f>IF(Test!BE22="","",Test!BE22)</f>
        <v>9922800.1942250226</v>
      </c>
      <c r="BF19" s="476">
        <f>IF(Test!BF22="","",Test!BF22)</f>
        <v>10693326.851180438</v>
      </c>
      <c r="BG19" s="476">
        <f>IF(Test!BG22="","",Test!BG22)</f>
        <v>11425327.175288085</v>
      </c>
      <c r="BH19" s="476">
        <f>IF(Test!BH22="","",Test!BH22)</f>
        <v>12120727.483190345</v>
      </c>
      <c r="BI19" s="476">
        <f>IF(Test!BI22="","",Test!BI22)</f>
        <v>12781357.775697494</v>
      </c>
      <c r="BJ19" s="476">
        <f>IF(Test!BJ22="","",Test!BJ22)</f>
        <v>13408956.553579286</v>
      </c>
      <c r="BK19" s="476">
        <f>IF(Test!BK22="","",Test!BK22)</f>
        <v>14005175.392566985</v>
      </c>
      <c r="BL19" s="476">
        <f>IF(Test!BL22="","",Test!BL22)</f>
        <v>14571583.289605303</v>
      </c>
      <c r="BM19" s="476">
        <f>IF(Test!BM22="","",Test!BM22)</f>
        <v>15109670.791791704</v>
      </c>
      <c r="BN19" s="476">
        <f>IF(Test!BN22="","",Test!BN22)</f>
        <v>15620853.918868784</v>
      </c>
      <c r="BO19" s="476">
        <f>IF(Test!BO22="","",Test!BO22)</f>
        <v>16739811.222925344</v>
      </c>
      <c r="BP19" s="476">
        <f>IF(Test!BP22="","",Test!BP22)</f>
        <v>18436153.995112412</v>
      </c>
      <c r="BQ19" s="476">
        <f>IF(Test!BQ22="","",Test!BQ22)</f>
        <v>20047679.628690124</v>
      </c>
      <c r="BR19" s="476">
        <f>IF(Test!BR22="","",Test!BR22)</f>
        <v>21578628.98058895</v>
      </c>
      <c r="BS19" s="476">
        <f>IF(Test!BS22="","",Test!BS22)</f>
        <v>23033030.864892833</v>
      </c>
      <c r="BT19" s="476">
        <f>IF(Test!BT22="","",Test!BT22)</f>
        <v>24414712.654981531</v>
      </c>
      <c r="BU19" s="476">
        <f>IF(Test!BU22="","",Test!BU22)</f>
        <v>25727310.355565779</v>
      </c>
      <c r="BV19" s="476">
        <f>IF(Test!BV22="","",Test!BV22)</f>
        <v>26974278.171120826</v>
      </c>
      <c r="BW19" s="476">
        <f>IF(Test!BW22="","",Test!BW22)</f>
        <v>28158897.595898118</v>
      </c>
      <c r="BX19" s="476">
        <f>IF(Test!BX22="","",Test!BX22)</f>
        <v>29284286.049436539</v>
      </c>
      <c r="BY19" s="476">
        <f>IF(Test!BY22="","",Test!BY22)</f>
        <v>30353405.080298044</v>
      </c>
      <c r="BZ19" s="476">
        <f>IF(Test!BZ22="","",Test!BZ22)</f>
        <v>31369068.159616478</v>
      </c>
      <c r="CA19" s="476">
        <f>IF(Test!CA22="","",Test!CA22)</f>
        <v>33600614.751635648</v>
      </c>
      <c r="CB19" s="476">
        <f>IF(Test!CB22="","",Test!CB22)</f>
        <v>36987250.680720538</v>
      </c>
      <c r="CC19" s="476">
        <f>IF(Test!CC22="","",Test!CC22)</f>
        <v>40204554.813351177</v>
      </c>
      <c r="CD19" s="476">
        <f>IF(Test!CD22="","",Test!CD22)</f>
        <v>43260993.739350289</v>
      </c>
      <c r="CE19" s="476">
        <f>IF(Test!CE22="","",Test!CE22)</f>
        <v>46164610.719049439</v>
      </c>
      <c r="CF19" s="476">
        <f>IF(Test!CF22="","",Test!CF22)</f>
        <v>48923046.849763632</v>
      </c>
      <c r="CG19" s="476">
        <f>IF(Test!CG22="","",Test!CG22)</f>
        <v>51543561.173942126</v>
      </c>
      <c r="CH19" s="476">
        <f>IF(Test!CH22="","",Test!CH22)</f>
        <v>54033049.781911679</v>
      </c>
      <c r="CI19" s="476">
        <f>IF(Test!CI22="","",Test!CI22)</f>
        <v>56398063.959482759</v>
      </c>
      <c r="CJ19" s="476">
        <f>IF(Test!CJ22="","",Test!CJ22)</f>
        <v>58644827.428175285</v>
      </c>
      <c r="CK19" s="476">
        <f>IF(Test!CK22="","",Test!CK22)</f>
        <v>60779252.723433189</v>
      </c>
      <c r="CL19" s="476">
        <f>IF(Test!CL22="","",Test!CL22)</f>
        <v>62806956.753928199</v>
      </c>
    </row>
    <row r="20" spans="2:90" x14ac:dyDescent="0.4">
      <c r="B20" s="27" t="s">
        <v>595</v>
      </c>
      <c r="I20" t="s">
        <v>198</v>
      </c>
      <c r="J20" s="28"/>
      <c r="K20" s="63">
        <f ca="1">SUMIF($3:$3,K$2,20:20)</f>
        <v>19234470.826335669</v>
      </c>
      <c r="L20" s="63">
        <f ca="1">SUMIF($3:$3,L$2,20:20)</f>
        <v>64560644.505838424</v>
      </c>
      <c r="M20" s="63">
        <f ca="1">SUMIF($3:$3,M$2,20:20)</f>
        <v>143220203.85268167</v>
      </c>
      <c r="N20" s="63">
        <f ca="1">SUMIF($3:$3,N$2,20:20)</f>
        <v>294058898.56479681</v>
      </c>
      <c r="O20" s="63">
        <f ca="1">SUMIF($3:$3,O$2,20:20)</f>
        <v>592234525.51825392</v>
      </c>
      <c r="P20" s="63">
        <f ca="1">SUMIF($3:$3,P$2,20:20)</f>
        <v>1186693566.7494879</v>
      </c>
      <c r="Q20" s="28"/>
      <c r="R20"/>
      <c r="S20" s="254">
        <f ca="1">SUM(S17:OFFSET(S20,-1,0))</f>
        <v>158333.33333333334</v>
      </c>
      <c r="T20" s="254">
        <f ca="1">SUM(T17:OFFSET(T20,-1,0))</f>
        <v>467083.33333333337</v>
      </c>
      <c r="U20" s="254">
        <f ca="1">SUM(U17:OFFSET(U20,-1,0))</f>
        <v>760395.83333333349</v>
      </c>
      <c r="V20" s="254">
        <f ca="1">SUM(V17:OFFSET(V20,-1,0))</f>
        <v>1039042.7083333335</v>
      </c>
      <c r="W20" s="254">
        <f ca="1">SUM(W17:OFFSET(W20,-1,0))</f>
        <v>1303757.2395833335</v>
      </c>
      <c r="X20" s="254">
        <f ca="1">SUM(X17:OFFSET(X20,-1,0))</f>
        <v>1555236.0442708335</v>
      </c>
      <c r="Y20" s="254">
        <f ca="1">SUM(Y17:OFFSET(Y20,-1,0))</f>
        <v>1794140.9087239583</v>
      </c>
      <c r="Z20" s="254">
        <f ca="1">SUM(Z17:OFFSET(Z20,-1,0))</f>
        <v>2021100.5299544274</v>
      </c>
      <c r="AA20" s="254">
        <f ca="1">SUM(AA17:OFFSET(AA20,-1,0))</f>
        <v>2236712.1701233727</v>
      </c>
      <c r="AB20" s="254">
        <f ca="1">SUM(AB17:OFFSET(AB20,-1,0))</f>
        <v>2441543.2282838705</v>
      </c>
      <c r="AC20" s="254">
        <f ca="1">SUM(AC17:OFFSET(AC20,-1,0))</f>
        <v>2636132.7335363436</v>
      </c>
      <c r="AD20" s="254">
        <f ca="1">SUM(AD17:OFFSET(AD20,-1,0))</f>
        <v>2820992.7635261929</v>
      </c>
      <c r="AE20" s="254">
        <f ca="1">SUM(AE17:OFFSET(AE20,-1,0))</f>
        <v>3154943.1253498835</v>
      </c>
      <c r="AF20" s="254">
        <f ca="1">SUM(AF17:OFFSET(AF20,-1,0))</f>
        <v>3630529.3024157225</v>
      </c>
      <c r="AG20" s="254">
        <f ca="1">SUM(AG17:OFFSET(AG20,-1,0))</f>
        <v>4082336.1706282701</v>
      </c>
      <c r="AH20" s="254">
        <f ca="1">SUM(AH17:OFFSET(AH20,-1,0))</f>
        <v>4511552.6954301903</v>
      </c>
      <c r="AI20" s="254">
        <f ca="1">SUM(AI17:OFFSET(AI20,-1,0))</f>
        <v>4919308.3939920133</v>
      </c>
      <c r="AJ20" s="254">
        <f ca="1">SUM(AJ17:OFFSET(AJ20,-1,0))</f>
        <v>5306676.3076257464</v>
      </c>
      <c r="AK20" s="254">
        <f ca="1">SUM(AK17:OFFSET(AK20,-1,0))</f>
        <v>5674675.8255777927</v>
      </c>
      <c r="AL20" s="254">
        <f ca="1">SUM(AL17:OFFSET(AL20,-1,0))</f>
        <v>6024275.3676322363</v>
      </c>
      <c r="AM20" s="254">
        <f ca="1">SUM(AM17:OFFSET(AM20,-1,0))</f>
        <v>6356394.932583957</v>
      </c>
      <c r="AN20" s="254">
        <f ca="1">SUM(AN17:OFFSET(AN20,-1,0))</f>
        <v>6671908.5192880919</v>
      </c>
      <c r="AO20" s="254">
        <f ca="1">SUM(AO17:OFFSET(AO20,-1,0))</f>
        <v>6971646.4266570201</v>
      </c>
      <c r="AP20" s="254">
        <f ca="1">SUM(AP17:OFFSET(AP20,-1,0))</f>
        <v>7256397.4386575026</v>
      </c>
      <c r="AQ20" s="254">
        <f ca="1">SUM(AQ17:OFFSET(AQ20,-1,0))</f>
        <v>7843577.5667246263</v>
      </c>
      <c r="AR20" s="254">
        <f ca="1">SUM(AR17:OFFSET(AR20,-1,0))</f>
        <v>8718065.3550550621</v>
      </c>
      <c r="AS20" s="254">
        <f ca="1">SUM(AS17:OFFSET(AS20,-1,0))</f>
        <v>9548828.7539689764</v>
      </c>
      <c r="AT20" s="254">
        <f ca="1">SUM(AT17:OFFSET(AT20,-1,0))</f>
        <v>10338053.982937194</v>
      </c>
      <c r="AU20" s="254">
        <f ca="1">SUM(AU17:OFFSET(AU20,-1,0))</f>
        <v>11087817.950456999</v>
      </c>
      <c r="AV20" s="254">
        <f ca="1">SUM(AV17:OFFSET(AV20,-1,0))</f>
        <v>11800093.719600815</v>
      </c>
      <c r="AW20" s="254">
        <f ca="1">SUM(AW17:OFFSET(AW20,-1,0))</f>
        <v>12476755.700287443</v>
      </c>
      <c r="AX20" s="254">
        <f ca="1">SUM(AX17:OFFSET(AX20,-1,0))</f>
        <v>13119584.581939735</v>
      </c>
      <c r="AY20" s="254">
        <f ca="1">SUM(AY17:OFFSET(AY20,-1,0))</f>
        <v>13730272.019509412</v>
      </c>
      <c r="AZ20" s="254">
        <f ca="1">SUM(AZ17:OFFSET(AZ20,-1,0))</f>
        <v>14310425.08520061</v>
      </c>
      <c r="BA20" s="254">
        <f ca="1">SUM(BA17:OFFSET(BA20,-1,0))</f>
        <v>14861570.497607244</v>
      </c>
      <c r="BB20" s="254">
        <f ca="1">SUM(BB17:OFFSET(BB20,-1,0))</f>
        <v>15385158.639393546</v>
      </c>
      <c r="BC20" s="254">
        <f ca="1">SUM(BC17:OFFSET(BC20,-1,0))</f>
        <v>16515900.707423871</v>
      </c>
      <c r="BD20" s="254">
        <f ca="1">SUM(BD17:OFFSET(BD20,-1,0))</f>
        <v>18223439.005386014</v>
      </c>
      <c r="BE20" s="254">
        <f ca="1">SUM(BE17:OFFSET(BE20,-1,0))</f>
        <v>19845600.388450045</v>
      </c>
      <c r="BF20" s="254">
        <f ca="1">SUM(BF17:OFFSET(BF20,-1,0))</f>
        <v>21386653.702360876</v>
      </c>
      <c r="BG20" s="254">
        <f ca="1">SUM(BG17:OFFSET(BG20,-1,0))</f>
        <v>22850654.35057617</v>
      </c>
      <c r="BH20" s="254">
        <f ca="1">SUM(BH17:OFFSET(BH20,-1,0))</f>
        <v>24241454.966380689</v>
      </c>
      <c r="BI20" s="254">
        <f ca="1">SUM(BI17:OFFSET(BI20,-1,0))</f>
        <v>25562715.551394988</v>
      </c>
      <c r="BJ20" s="254">
        <f ca="1">SUM(BJ17:OFFSET(BJ20,-1,0))</f>
        <v>26817913.107158571</v>
      </c>
      <c r="BK20" s="254">
        <f ca="1">SUM(BK17:OFFSET(BK20,-1,0))</f>
        <v>28010350.785133969</v>
      </c>
      <c r="BL20" s="254">
        <f ca="1">SUM(BL17:OFFSET(BL20,-1,0))</f>
        <v>29143166.579210605</v>
      </c>
      <c r="BM20" s="254">
        <f ca="1">SUM(BM17:OFFSET(BM20,-1,0))</f>
        <v>30219341.583583407</v>
      </c>
      <c r="BN20" s="254">
        <f ca="1">SUM(BN17:OFFSET(BN20,-1,0))</f>
        <v>31241707.837737568</v>
      </c>
      <c r="BO20" s="254">
        <f ca="1">SUM(BO17:OFFSET(BO20,-1,0))</f>
        <v>33479622.445850689</v>
      </c>
      <c r="BP20" s="254">
        <f ca="1">SUM(BP17:OFFSET(BP20,-1,0))</f>
        <v>36872307.990224823</v>
      </c>
      <c r="BQ20" s="254">
        <f ca="1">SUM(BQ17:OFFSET(BQ20,-1,0))</f>
        <v>40095359.257380247</v>
      </c>
      <c r="BR20" s="254">
        <f ca="1">SUM(BR17:OFFSET(BR20,-1,0))</f>
        <v>43157257.9611779</v>
      </c>
      <c r="BS20" s="254">
        <f ca="1">SUM(BS17:OFFSET(BS20,-1,0))</f>
        <v>46066061.729785666</v>
      </c>
      <c r="BT20" s="254">
        <f ca="1">SUM(BT17:OFFSET(BT20,-1,0))</f>
        <v>48829425.309963062</v>
      </c>
      <c r="BU20" s="254">
        <f ca="1">SUM(BU17:OFFSET(BU20,-1,0))</f>
        <v>51454620.711131558</v>
      </c>
      <c r="BV20" s="254">
        <f ca="1">SUM(BV17:OFFSET(BV20,-1,0))</f>
        <v>53948556.342241652</v>
      </c>
      <c r="BW20" s="254">
        <f ca="1">SUM(BW17:OFFSET(BW20,-1,0))</f>
        <v>56317795.191796236</v>
      </c>
      <c r="BX20" s="254">
        <f ca="1">SUM(BX17:OFFSET(BX20,-1,0))</f>
        <v>58568572.098873079</v>
      </c>
      <c r="BY20" s="254">
        <f ca="1">SUM(BY17:OFFSET(BY20,-1,0))</f>
        <v>60706810.160596088</v>
      </c>
      <c r="BZ20" s="254">
        <f ca="1">SUM(BZ17:OFFSET(BZ20,-1,0))</f>
        <v>62738136.319232956</v>
      </c>
      <c r="CA20" s="254">
        <f ca="1">SUM(CA17:OFFSET(CA20,-1,0))</f>
        <v>67201229.503271297</v>
      </c>
      <c r="CB20" s="254">
        <f ca="1">SUM(CB17:OFFSET(CB20,-1,0))</f>
        <v>73974501.361441076</v>
      </c>
      <c r="CC20" s="254">
        <f ca="1">SUM(CC17:OFFSET(CC20,-1,0))</f>
        <v>80409109.626702353</v>
      </c>
      <c r="CD20" s="254">
        <f ca="1">SUM(CD17:OFFSET(CD20,-1,0))</f>
        <v>86521987.478700578</v>
      </c>
      <c r="CE20" s="254">
        <f ca="1">SUM(CE17:OFFSET(CE20,-1,0))</f>
        <v>92329221.438098878</v>
      </c>
      <c r="CF20" s="254">
        <f ca="1">SUM(CF17:OFFSET(CF20,-1,0))</f>
        <v>97846093.699527264</v>
      </c>
      <c r="CG20" s="254">
        <f ca="1">SUM(CG17:OFFSET(CG20,-1,0))</f>
        <v>103087122.34788425</v>
      </c>
      <c r="CH20" s="254">
        <f ca="1">SUM(CH17:OFFSET(CH20,-1,0))</f>
        <v>108066099.56382336</v>
      </c>
      <c r="CI20" s="254">
        <f ca="1">SUM(CI17:OFFSET(CI20,-1,0))</f>
        <v>112796127.91896552</v>
      </c>
      <c r="CJ20" s="254">
        <f ca="1">SUM(CJ17:OFFSET(CJ20,-1,0))</f>
        <v>117289654.85635057</v>
      </c>
      <c r="CK20" s="254">
        <f ca="1">SUM(CK17:OFFSET(CK20,-1,0))</f>
        <v>121558505.44686638</v>
      </c>
      <c r="CL20" s="254">
        <f ca="1">SUM(CL17:OFFSET(CL20,-1,0))</f>
        <v>125613913.5078564</v>
      </c>
    </row>
    <row r="21" spans="2:90" ht="15" customHeight="1" x14ac:dyDescent="0.4">
      <c r="B21" s="126" t="s">
        <v>596</v>
      </c>
      <c r="J21" s="452"/>
      <c r="K21" s="256"/>
      <c r="L21" s="256">
        <f ca="1">IFERROR(L20/K20-1,0)</f>
        <v>2.3565074437838214</v>
      </c>
      <c r="M21" s="256">
        <f ca="1">IFERROR(M20/L20-1,0)</f>
        <v>1.2183824983303846</v>
      </c>
      <c r="N21" s="256">
        <f ca="1">IFERROR(N20/M20-1,0)</f>
        <v>1.0531942467228292</v>
      </c>
      <c r="O21" s="256">
        <f ca="1">IFERROR(O20/N20-1,0)</f>
        <v>1.0139996728844212</v>
      </c>
      <c r="P21" s="256">
        <f ca="1">IFERROR(P20/O20-1,0)</f>
        <v>1.003756139868802</v>
      </c>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x14ac:dyDescent="0.4">
      <c r="B22" s="126"/>
      <c r="J22" s="28"/>
      <c r="K22" s="255"/>
      <c r="L22" s="256"/>
      <c r="M22" s="256"/>
      <c r="N22" s="256"/>
      <c r="O22" s="256"/>
      <c r="P22" s="256"/>
      <c r="Q22" s="28"/>
      <c r="R22"/>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257"/>
      <c r="BP22" s="257"/>
      <c r="BQ22" s="257"/>
      <c r="BR22" s="257"/>
      <c r="BS22" s="257"/>
      <c r="BT22" s="257"/>
      <c r="BU22" s="257"/>
      <c r="BV22" s="257"/>
      <c r="BW22" s="257"/>
      <c r="BX22" s="257"/>
      <c r="BY22" s="257"/>
      <c r="BZ22" s="257"/>
      <c r="CA22" s="257"/>
      <c r="CB22" s="257"/>
      <c r="CC22" s="257"/>
      <c r="CD22" s="257"/>
      <c r="CE22" s="257"/>
      <c r="CF22" s="257"/>
      <c r="CG22" s="257"/>
      <c r="CH22" s="257"/>
      <c r="CI22" s="257"/>
      <c r="CJ22" s="257"/>
      <c r="CK22" s="257"/>
      <c r="CL22" s="257"/>
    </row>
    <row r="23" spans="2:90" x14ac:dyDescent="0.4">
      <c r="B23" s="31" t="s">
        <v>226</v>
      </c>
      <c r="J23" s="28"/>
      <c r="K23" s="255"/>
      <c r="L23" s="255"/>
      <c r="M23" s="255"/>
      <c r="N23" s="255"/>
      <c r="O23" s="255"/>
      <c r="P23" s="255"/>
      <c r="Q23" s="28"/>
      <c r="R23"/>
      <c r="S23" s="257"/>
      <c r="T23" s="257"/>
      <c r="U23" s="257"/>
      <c r="V23" s="257"/>
      <c r="W23" s="257"/>
      <c r="X23" s="257"/>
      <c r="Y23" s="257"/>
      <c r="Z23" s="257"/>
      <c r="AA23" s="257"/>
      <c r="AB23" s="257"/>
      <c r="AC23" s="257"/>
      <c r="AD23" s="257"/>
      <c r="AE23" s="257"/>
      <c r="AF23" s="257"/>
      <c r="AG23" s="257"/>
      <c r="AH23" s="257"/>
      <c r="AI23" s="257"/>
      <c r="AJ23" s="257"/>
      <c r="AK23" s="257"/>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57"/>
      <c r="BH23" s="257"/>
      <c r="BI23" s="257"/>
      <c r="BJ23" s="257"/>
      <c r="BK23" s="257"/>
      <c r="BL23" s="257"/>
      <c r="BM23" s="257"/>
      <c r="BN23" s="257"/>
      <c r="BO23" s="257"/>
      <c r="BP23" s="257"/>
      <c r="BQ23" s="257"/>
      <c r="BR23" s="257"/>
      <c r="BS23" s="257"/>
      <c r="BT23" s="257"/>
      <c r="BU23" s="257"/>
      <c r="BV23" s="257"/>
      <c r="BW23" s="257"/>
      <c r="BX23" s="257"/>
      <c r="BY23" s="257"/>
      <c r="BZ23" s="257"/>
      <c r="CA23" s="257"/>
      <c r="CB23" s="257"/>
      <c r="CC23" s="257"/>
      <c r="CD23" s="257"/>
      <c r="CE23" s="257"/>
      <c r="CF23" s="257"/>
      <c r="CG23" s="257"/>
      <c r="CH23" s="257"/>
      <c r="CI23" s="257"/>
      <c r="CJ23" s="257"/>
      <c r="CK23" s="257"/>
      <c r="CL23" s="257"/>
    </row>
    <row r="24" spans="2:90" x14ac:dyDescent="0.4">
      <c r="B24" s="27" t="s">
        <v>597</v>
      </c>
      <c r="I24" t="s">
        <v>203</v>
      </c>
      <c r="J24" s="28"/>
      <c r="K24" s="63">
        <f ca="1">SUMIF($3:$3,K$2,24:24)</f>
        <v>0</v>
      </c>
      <c r="L24" s="63">
        <f ca="1">SUMIF($3:$3,L$2,24:24)</f>
        <v>0</v>
      </c>
      <c r="M24" s="63">
        <f ca="1">SUMIF($3:$3,M$2,24:24)</f>
        <v>0</v>
      </c>
      <c r="N24" s="63">
        <f ca="1">SUMIF($3:$3,N$2,24:24)</f>
        <v>0</v>
      </c>
      <c r="O24" s="63">
        <f ca="1">SUMIF($3:$3,O$2,24:24)</f>
        <v>0</v>
      </c>
      <c r="P24" s="63">
        <f ca="1">SUMIF($3:$3,P$2,24:24)</f>
        <v>0</v>
      </c>
      <c r="Q24" s="28"/>
      <c r="R24"/>
      <c r="S24" s="254">
        <f ca="1">SUM(S23:OFFSET(S24,-1,0))</f>
        <v>0</v>
      </c>
      <c r="T24" s="254">
        <f ca="1">SUM(T23:OFFSET(T24,-1,0))</f>
        <v>0</v>
      </c>
      <c r="U24" s="254">
        <f ca="1">SUM(U23:OFFSET(U24,-1,0))</f>
        <v>0</v>
      </c>
      <c r="V24" s="254">
        <f ca="1">SUM(V23:OFFSET(V24,-1,0))</f>
        <v>0</v>
      </c>
      <c r="W24" s="254">
        <f ca="1">SUM(W23:OFFSET(W24,-1,0))</f>
        <v>0</v>
      </c>
      <c r="X24" s="254">
        <f ca="1">SUM(X23:OFFSET(X24,-1,0))</f>
        <v>0</v>
      </c>
      <c r="Y24" s="254">
        <f ca="1">SUM(Y23:OFFSET(Y24,-1,0))</f>
        <v>0</v>
      </c>
      <c r="Z24" s="254">
        <f ca="1">SUM(Z23:OFFSET(Z24,-1,0))</f>
        <v>0</v>
      </c>
      <c r="AA24" s="254">
        <f ca="1">SUM(AA23:OFFSET(AA24,-1,0))</f>
        <v>0</v>
      </c>
      <c r="AB24" s="254">
        <f ca="1">SUM(AB23:OFFSET(AB24,-1,0))</f>
        <v>0</v>
      </c>
      <c r="AC24" s="254">
        <f ca="1">SUM(AC23:OFFSET(AC24,-1,0))</f>
        <v>0</v>
      </c>
      <c r="AD24" s="254">
        <f ca="1">SUM(AD23:OFFSET(AD24,-1,0))</f>
        <v>0</v>
      </c>
      <c r="AE24" s="254">
        <f ca="1">SUM(AE23:OFFSET(AE24,-1,0))</f>
        <v>0</v>
      </c>
      <c r="AF24" s="254">
        <f ca="1">SUM(AF23:OFFSET(AF24,-1,0))</f>
        <v>0</v>
      </c>
      <c r="AG24" s="254">
        <f ca="1">SUM(AG23:OFFSET(AG24,-1,0))</f>
        <v>0</v>
      </c>
      <c r="AH24" s="254">
        <f ca="1">SUM(AH23:OFFSET(AH24,-1,0))</f>
        <v>0</v>
      </c>
      <c r="AI24" s="254">
        <f ca="1">SUM(AI23:OFFSET(AI24,-1,0))</f>
        <v>0</v>
      </c>
      <c r="AJ24" s="254">
        <f ca="1">SUM(AJ23:OFFSET(AJ24,-1,0))</f>
        <v>0</v>
      </c>
      <c r="AK24" s="254">
        <f ca="1">SUM(AK23:OFFSET(AK24,-1,0))</f>
        <v>0</v>
      </c>
      <c r="AL24" s="254">
        <f ca="1">SUM(AL23:OFFSET(AL24,-1,0))</f>
        <v>0</v>
      </c>
      <c r="AM24" s="254">
        <f ca="1">SUM(AM23:OFFSET(AM24,-1,0))</f>
        <v>0</v>
      </c>
      <c r="AN24" s="254">
        <f ca="1">SUM(AN23:OFFSET(AN24,-1,0))</f>
        <v>0</v>
      </c>
      <c r="AO24" s="254">
        <f ca="1">SUM(AO23:OFFSET(AO24,-1,0))</f>
        <v>0</v>
      </c>
      <c r="AP24" s="254">
        <f ca="1">SUM(AP23:OFFSET(AP24,-1,0))</f>
        <v>0</v>
      </c>
      <c r="AQ24" s="254">
        <f ca="1">SUM(AQ23:OFFSET(AQ24,-1,0))</f>
        <v>0</v>
      </c>
      <c r="AR24" s="254">
        <f ca="1">SUM(AR23:OFFSET(AR24,-1,0))</f>
        <v>0</v>
      </c>
      <c r="AS24" s="254">
        <f ca="1">SUM(AS23:OFFSET(AS24,-1,0))</f>
        <v>0</v>
      </c>
      <c r="AT24" s="254">
        <f ca="1">SUM(AT23:OFFSET(AT24,-1,0))</f>
        <v>0</v>
      </c>
      <c r="AU24" s="254">
        <f ca="1">SUM(AU23:OFFSET(AU24,-1,0))</f>
        <v>0</v>
      </c>
      <c r="AV24" s="254">
        <f ca="1">SUM(AV23:OFFSET(AV24,-1,0))</f>
        <v>0</v>
      </c>
      <c r="AW24" s="254">
        <f ca="1">SUM(AW23:OFFSET(AW24,-1,0))</f>
        <v>0</v>
      </c>
      <c r="AX24" s="254">
        <f ca="1">SUM(AX23:OFFSET(AX24,-1,0))</f>
        <v>0</v>
      </c>
      <c r="AY24" s="254">
        <f ca="1">SUM(AY23:OFFSET(AY24,-1,0))</f>
        <v>0</v>
      </c>
      <c r="AZ24" s="254">
        <f ca="1">SUM(AZ23:OFFSET(AZ24,-1,0))</f>
        <v>0</v>
      </c>
      <c r="BA24" s="254">
        <f ca="1">SUM(BA23:OFFSET(BA24,-1,0))</f>
        <v>0</v>
      </c>
      <c r="BB24" s="254">
        <f ca="1">SUM(BB23:OFFSET(BB24,-1,0))</f>
        <v>0</v>
      </c>
      <c r="BC24" s="254">
        <f ca="1">SUM(BC23:OFFSET(BC24,-1,0))</f>
        <v>0</v>
      </c>
      <c r="BD24" s="254">
        <f ca="1">SUM(BD23:OFFSET(BD24,-1,0))</f>
        <v>0</v>
      </c>
      <c r="BE24" s="254">
        <f ca="1">SUM(BE23:OFFSET(BE24,-1,0))</f>
        <v>0</v>
      </c>
      <c r="BF24" s="254">
        <f ca="1">SUM(BF23:OFFSET(BF24,-1,0))</f>
        <v>0</v>
      </c>
      <c r="BG24" s="254">
        <f ca="1">SUM(BG23:OFFSET(BG24,-1,0))</f>
        <v>0</v>
      </c>
      <c r="BH24" s="254">
        <f ca="1">SUM(BH23:OFFSET(BH24,-1,0))</f>
        <v>0</v>
      </c>
      <c r="BI24" s="254">
        <f ca="1">SUM(BI23:OFFSET(BI24,-1,0))</f>
        <v>0</v>
      </c>
      <c r="BJ24" s="254">
        <f ca="1">SUM(BJ23:OFFSET(BJ24,-1,0))</f>
        <v>0</v>
      </c>
      <c r="BK24" s="254">
        <f ca="1">SUM(BK23:OFFSET(BK24,-1,0))</f>
        <v>0</v>
      </c>
      <c r="BL24" s="254">
        <f ca="1">SUM(BL23:OFFSET(BL24,-1,0))</f>
        <v>0</v>
      </c>
      <c r="BM24" s="254">
        <f ca="1">SUM(BM23:OFFSET(BM24,-1,0))</f>
        <v>0</v>
      </c>
      <c r="BN24" s="254">
        <f ca="1">SUM(BN23:OFFSET(BN24,-1,0))</f>
        <v>0</v>
      </c>
      <c r="BO24" s="254">
        <f ca="1">SUM(BO23:OFFSET(BO24,-1,0))</f>
        <v>0</v>
      </c>
      <c r="BP24" s="254">
        <f ca="1">SUM(BP23:OFFSET(BP24,-1,0))</f>
        <v>0</v>
      </c>
      <c r="BQ24" s="254">
        <f ca="1">SUM(BQ23:OFFSET(BQ24,-1,0))</f>
        <v>0</v>
      </c>
      <c r="BR24" s="254">
        <f ca="1">SUM(BR23:OFFSET(BR24,-1,0))</f>
        <v>0</v>
      </c>
      <c r="BS24" s="254">
        <f ca="1">SUM(BS23:OFFSET(BS24,-1,0))</f>
        <v>0</v>
      </c>
      <c r="BT24" s="254">
        <f ca="1">SUM(BT23:OFFSET(BT24,-1,0))</f>
        <v>0</v>
      </c>
      <c r="BU24" s="254">
        <f ca="1">SUM(BU23:OFFSET(BU24,-1,0))</f>
        <v>0</v>
      </c>
      <c r="BV24" s="254">
        <f ca="1">SUM(BV23:OFFSET(BV24,-1,0))</f>
        <v>0</v>
      </c>
      <c r="BW24" s="254">
        <f ca="1">SUM(BW23:OFFSET(BW24,-1,0))</f>
        <v>0</v>
      </c>
      <c r="BX24" s="254">
        <f ca="1">SUM(BX23:OFFSET(BX24,-1,0))</f>
        <v>0</v>
      </c>
      <c r="BY24" s="254">
        <f ca="1">SUM(BY23:OFFSET(BY24,-1,0))</f>
        <v>0</v>
      </c>
      <c r="BZ24" s="254">
        <f ca="1">SUM(BZ23:OFFSET(BZ24,-1,0))</f>
        <v>0</v>
      </c>
      <c r="CA24" s="254">
        <f ca="1">SUM(CA23:OFFSET(CA24,-1,0))</f>
        <v>0</v>
      </c>
      <c r="CB24" s="254">
        <f ca="1">SUM(CB23:OFFSET(CB24,-1,0))</f>
        <v>0</v>
      </c>
      <c r="CC24" s="254">
        <f ca="1">SUM(CC23:OFFSET(CC24,-1,0))</f>
        <v>0</v>
      </c>
      <c r="CD24" s="254">
        <f ca="1">SUM(CD23:OFFSET(CD24,-1,0))</f>
        <v>0</v>
      </c>
      <c r="CE24" s="254">
        <f ca="1">SUM(CE23:OFFSET(CE24,-1,0))</f>
        <v>0</v>
      </c>
      <c r="CF24" s="254">
        <f ca="1">SUM(CF23:OFFSET(CF24,-1,0))</f>
        <v>0</v>
      </c>
      <c r="CG24" s="254">
        <f ca="1">SUM(CG23:OFFSET(CG24,-1,0))</f>
        <v>0</v>
      </c>
      <c r="CH24" s="254">
        <f ca="1">SUM(CH23:OFFSET(CH24,-1,0))</f>
        <v>0</v>
      </c>
      <c r="CI24" s="254">
        <f ca="1">SUM(CI23:OFFSET(CI24,-1,0))</f>
        <v>0</v>
      </c>
      <c r="CJ24" s="254">
        <f ca="1">SUM(CJ23:OFFSET(CJ24,-1,0))</f>
        <v>0</v>
      </c>
      <c r="CK24" s="254">
        <f ca="1">SUM(CK23:OFFSET(CK24,-1,0))</f>
        <v>0</v>
      </c>
      <c r="CL24" s="254">
        <f ca="1">SUM(CL23:OFFSET(CL24,-1,0))</f>
        <v>0</v>
      </c>
    </row>
    <row r="25" spans="2:90" x14ac:dyDescent="0.4">
      <c r="J25" s="28"/>
      <c r="K25" s="255"/>
      <c r="L25" s="255"/>
      <c r="M25" s="255"/>
      <c r="N25" s="255"/>
      <c r="O25" s="255"/>
      <c r="P25" s="255"/>
      <c r="Q25" s="28"/>
      <c r="R25"/>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c r="BS25" s="257"/>
      <c r="BT25" s="257"/>
      <c r="BU25" s="257"/>
      <c r="BV25" s="257"/>
      <c r="BW25" s="257"/>
      <c r="BX25" s="257"/>
      <c r="BY25" s="257"/>
      <c r="BZ25" s="257"/>
      <c r="CA25" s="257"/>
      <c r="CB25" s="257"/>
      <c r="CC25" s="257"/>
      <c r="CD25" s="257"/>
      <c r="CE25" s="257"/>
      <c r="CF25" s="257"/>
      <c r="CG25" s="257"/>
      <c r="CH25" s="257"/>
      <c r="CI25" s="257"/>
      <c r="CJ25" s="257"/>
      <c r="CK25" s="257"/>
      <c r="CL25" s="257"/>
    </row>
    <row r="26" spans="2:90" x14ac:dyDescent="0.4">
      <c r="B26" s="31" t="s">
        <v>599</v>
      </c>
      <c r="C26" s="27"/>
      <c r="D26" s="27"/>
      <c r="E26" s="27"/>
      <c r="F26" s="27"/>
      <c r="G26" s="27"/>
      <c r="H26" s="27"/>
      <c r="I26" s="27"/>
      <c r="J26" s="28"/>
      <c r="K26" s="255"/>
      <c r="L26" s="255"/>
      <c r="M26" s="255"/>
      <c r="N26" s="255"/>
      <c r="O26" s="255"/>
      <c r="P26" s="255"/>
      <c r="Q26" s="28"/>
      <c r="R26"/>
      <c r="S26" s="257"/>
      <c r="T26" s="257"/>
      <c r="U26" s="257"/>
      <c r="V26" s="257"/>
      <c r="W26" s="257"/>
      <c r="X26" s="257"/>
      <c r="Y26" s="257"/>
      <c r="Z26" s="257"/>
      <c r="AA26" s="257"/>
      <c r="AB26" s="257"/>
      <c r="AC26" s="257"/>
      <c r="AD26" s="257"/>
      <c r="AE26" s="257"/>
      <c r="AF26" s="257"/>
      <c r="AG26" s="257"/>
      <c r="AH26" s="257"/>
      <c r="AI26" s="257"/>
      <c r="AJ26" s="257"/>
      <c r="AK26" s="257"/>
      <c r="AL26" s="257"/>
      <c r="AM26" s="257"/>
      <c r="AN26" s="257"/>
      <c r="AO26" s="257"/>
      <c r="AP26" s="257"/>
      <c r="AQ26" s="257"/>
      <c r="AR26" s="257"/>
      <c r="AS26" s="257"/>
      <c r="AT26" s="257"/>
      <c r="AU26" s="257"/>
      <c r="AV26" s="257"/>
      <c r="AW26" s="257"/>
      <c r="AX26" s="257"/>
      <c r="AY26" s="257"/>
      <c r="AZ26" s="257"/>
      <c r="BA26" s="257"/>
      <c r="BB26" s="257"/>
      <c r="BC26" s="257"/>
      <c r="BD26" s="257"/>
      <c r="BE26" s="257"/>
      <c r="BF26" s="257"/>
      <c r="BG26" s="257"/>
      <c r="BH26" s="257"/>
      <c r="BI26" s="257"/>
      <c r="BJ26" s="257"/>
      <c r="BK26" s="257"/>
      <c r="BL26" s="257"/>
      <c r="BM26" s="257"/>
      <c r="BN26" s="257"/>
      <c r="BO26" s="257"/>
      <c r="BP26" s="257"/>
      <c r="BQ26" s="257"/>
      <c r="BR26" s="257"/>
      <c r="BS26" s="257"/>
      <c r="BT26" s="257"/>
      <c r="BU26" s="257"/>
      <c r="BV26" s="257"/>
      <c r="BW26" s="257"/>
      <c r="BX26" s="257"/>
      <c r="BY26" s="257"/>
      <c r="BZ26" s="257"/>
      <c r="CA26" s="257"/>
      <c r="CB26" s="257"/>
      <c r="CC26" s="257"/>
      <c r="CD26" s="257"/>
      <c r="CE26" s="257"/>
      <c r="CF26" s="257"/>
      <c r="CG26" s="257"/>
      <c r="CH26" s="257"/>
      <c r="CI26" s="257"/>
      <c r="CJ26" s="257"/>
      <c r="CK26" s="257"/>
      <c r="CL26" s="257"/>
    </row>
    <row r="27" spans="2:90" collapsed="1" x14ac:dyDescent="0.4">
      <c r="B27" s="27" t="s">
        <v>600</v>
      </c>
      <c r="C27" s="27"/>
      <c r="D27" s="27"/>
      <c r="E27" s="27"/>
      <c r="F27" s="27"/>
      <c r="G27" s="27"/>
      <c r="H27" s="27"/>
      <c r="I27" s="27" t="s">
        <v>598</v>
      </c>
      <c r="J27" s="28"/>
      <c r="K27" s="63">
        <f ca="1">SUMIF($3:$3,K$2,27:27)</f>
        <v>0</v>
      </c>
      <c r="L27" s="63">
        <f ca="1">SUMIF($3:$3,L$2,27:27)</f>
        <v>0</v>
      </c>
      <c r="M27" s="63">
        <f ca="1">SUMIF($3:$3,M$2,27:27)</f>
        <v>0</v>
      </c>
      <c r="N27" s="63">
        <f ca="1">SUMIF($3:$3,N$2,27:27)</f>
        <v>0</v>
      </c>
      <c r="O27" s="63">
        <f ca="1">SUMIF($3:$3,O$2,27:27)</f>
        <v>0</v>
      </c>
      <c r="P27" s="63">
        <f ca="1">SUMIF($3:$3,P$2,27:27)</f>
        <v>0</v>
      </c>
      <c r="Q27" s="28"/>
      <c r="R27"/>
      <c r="S27" s="254">
        <f ca="1">SUM(S26:OFFSET(S27,-1,0))</f>
        <v>0</v>
      </c>
      <c r="T27" s="254">
        <f ca="1">SUM(T26:OFFSET(T27,-1,0))</f>
        <v>0</v>
      </c>
      <c r="U27" s="254">
        <f ca="1">SUM(U26:OFFSET(U27,-1,0))</f>
        <v>0</v>
      </c>
      <c r="V27" s="254">
        <f ca="1">SUM(V26:OFFSET(V27,-1,0))</f>
        <v>0</v>
      </c>
      <c r="W27" s="254">
        <f ca="1">SUM(W26:OFFSET(W27,-1,0))</f>
        <v>0</v>
      </c>
      <c r="X27" s="254">
        <f ca="1">SUM(X26:OFFSET(X27,-1,0))</f>
        <v>0</v>
      </c>
      <c r="Y27" s="254">
        <f ca="1">SUM(Y26:OFFSET(Y27,-1,0))</f>
        <v>0</v>
      </c>
      <c r="Z27" s="254">
        <f ca="1">SUM(Z26:OFFSET(Z27,-1,0))</f>
        <v>0</v>
      </c>
      <c r="AA27" s="254">
        <f ca="1">SUM(AA26:OFFSET(AA27,-1,0))</f>
        <v>0</v>
      </c>
      <c r="AB27" s="254">
        <f ca="1">SUM(AB26:OFFSET(AB27,-1,0))</f>
        <v>0</v>
      </c>
      <c r="AC27" s="254">
        <f ca="1">SUM(AC26:OFFSET(AC27,-1,0))</f>
        <v>0</v>
      </c>
      <c r="AD27" s="254">
        <f ca="1">SUM(AD26:OFFSET(AD27,-1,0))</f>
        <v>0</v>
      </c>
      <c r="AE27" s="254">
        <f ca="1">SUM(AE26:OFFSET(AE27,-1,0))</f>
        <v>0</v>
      </c>
      <c r="AF27" s="254">
        <f ca="1">SUM(AF26:OFFSET(AF27,-1,0))</f>
        <v>0</v>
      </c>
      <c r="AG27" s="254">
        <f ca="1">SUM(AG26:OFFSET(AG27,-1,0))</f>
        <v>0</v>
      </c>
      <c r="AH27" s="254">
        <f ca="1">SUM(AH26:OFFSET(AH27,-1,0))</f>
        <v>0</v>
      </c>
      <c r="AI27" s="254">
        <f ca="1">SUM(AI26:OFFSET(AI27,-1,0))</f>
        <v>0</v>
      </c>
      <c r="AJ27" s="254">
        <f ca="1">SUM(AJ26:OFFSET(AJ27,-1,0))</f>
        <v>0</v>
      </c>
      <c r="AK27" s="254">
        <f ca="1">SUM(AK26:OFFSET(AK27,-1,0))</f>
        <v>0</v>
      </c>
      <c r="AL27" s="254">
        <f ca="1">SUM(AL26:OFFSET(AL27,-1,0))</f>
        <v>0</v>
      </c>
      <c r="AM27" s="254">
        <f ca="1">SUM(AM26:OFFSET(AM27,-1,0))</f>
        <v>0</v>
      </c>
      <c r="AN27" s="254">
        <f ca="1">SUM(AN26:OFFSET(AN27,-1,0))</f>
        <v>0</v>
      </c>
      <c r="AO27" s="254">
        <f ca="1">SUM(AO26:OFFSET(AO27,-1,0))</f>
        <v>0</v>
      </c>
      <c r="AP27" s="254">
        <f ca="1">SUM(AP26:OFFSET(AP27,-1,0))</f>
        <v>0</v>
      </c>
      <c r="AQ27" s="254">
        <f ca="1">SUM(AQ26:OFFSET(AQ27,-1,0))</f>
        <v>0</v>
      </c>
      <c r="AR27" s="254">
        <f ca="1">SUM(AR26:OFFSET(AR27,-1,0))</f>
        <v>0</v>
      </c>
      <c r="AS27" s="254">
        <f ca="1">SUM(AS26:OFFSET(AS27,-1,0))</f>
        <v>0</v>
      </c>
      <c r="AT27" s="254">
        <f ca="1">SUM(AT26:OFFSET(AT27,-1,0))</f>
        <v>0</v>
      </c>
      <c r="AU27" s="254">
        <f ca="1">SUM(AU26:OFFSET(AU27,-1,0))</f>
        <v>0</v>
      </c>
      <c r="AV27" s="254">
        <f ca="1">SUM(AV26:OFFSET(AV27,-1,0))</f>
        <v>0</v>
      </c>
      <c r="AW27" s="254">
        <f ca="1">SUM(AW26:OFFSET(AW27,-1,0))</f>
        <v>0</v>
      </c>
      <c r="AX27" s="254">
        <f ca="1">SUM(AX26:OFFSET(AX27,-1,0))</f>
        <v>0</v>
      </c>
      <c r="AY27" s="254">
        <f ca="1">SUM(AY26:OFFSET(AY27,-1,0))</f>
        <v>0</v>
      </c>
      <c r="AZ27" s="254">
        <f ca="1">SUM(AZ26:OFFSET(AZ27,-1,0))</f>
        <v>0</v>
      </c>
      <c r="BA27" s="254">
        <f ca="1">SUM(BA26:OFFSET(BA27,-1,0))</f>
        <v>0</v>
      </c>
      <c r="BB27" s="254">
        <f ca="1">SUM(BB26:OFFSET(BB27,-1,0))</f>
        <v>0</v>
      </c>
      <c r="BC27" s="254">
        <f ca="1">SUM(BC26:OFFSET(BC27,-1,0))</f>
        <v>0</v>
      </c>
      <c r="BD27" s="254">
        <f ca="1">SUM(BD26:OFFSET(BD27,-1,0))</f>
        <v>0</v>
      </c>
      <c r="BE27" s="254">
        <f ca="1">SUM(BE26:OFFSET(BE27,-1,0))</f>
        <v>0</v>
      </c>
      <c r="BF27" s="254">
        <f ca="1">SUM(BF26:OFFSET(BF27,-1,0))</f>
        <v>0</v>
      </c>
      <c r="BG27" s="254">
        <f ca="1">SUM(BG26:OFFSET(BG27,-1,0))</f>
        <v>0</v>
      </c>
      <c r="BH27" s="254">
        <f ca="1">SUM(BH26:OFFSET(BH27,-1,0))</f>
        <v>0</v>
      </c>
      <c r="BI27" s="254">
        <f ca="1">SUM(BI26:OFFSET(BI27,-1,0))</f>
        <v>0</v>
      </c>
      <c r="BJ27" s="254">
        <f ca="1">SUM(BJ26:OFFSET(BJ27,-1,0))</f>
        <v>0</v>
      </c>
      <c r="BK27" s="254">
        <f ca="1">SUM(BK26:OFFSET(BK27,-1,0))</f>
        <v>0</v>
      </c>
      <c r="BL27" s="254">
        <f ca="1">SUM(BL26:OFFSET(BL27,-1,0))</f>
        <v>0</v>
      </c>
      <c r="BM27" s="254">
        <f ca="1">SUM(BM26:OFFSET(BM27,-1,0))</f>
        <v>0</v>
      </c>
      <c r="BN27" s="254">
        <f ca="1">SUM(BN26:OFFSET(BN27,-1,0))</f>
        <v>0</v>
      </c>
      <c r="BO27" s="254">
        <f ca="1">SUM(BO26:OFFSET(BO27,-1,0))</f>
        <v>0</v>
      </c>
      <c r="BP27" s="254">
        <f ca="1">SUM(BP26:OFFSET(BP27,-1,0))</f>
        <v>0</v>
      </c>
      <c r="BQ27" s="254">
        <f ca="1">SUM(BQ26:OFFSET(BQ27,-1,0))</f>
        <v>0</v>
      </c>
      <c r="BR27" s="254">
        <f ca="1">SUM(BR26:OFFSET(BR27,-1,0))</f>
        <v>0</v>
      </c>
      <c r="BS27" s="254">
        <f ca="1">SUM(BS26:OFFSET(BS27,-1,0))</f>
        <v>0</v>
      </c>
      <c r="BT27" s="254">
        <f ca="1">SUM(BT26:OFFSET(BT27,-1,0))</f>
        <v>0</v>
      </c>
      <c r="BU27" s="254">
        <f ca="1">SUM(BU26:OFFSET(BU27,-1,0))</f>
        <v>0</v>
      </c>
      <c r="BV27" s="254">
        <f ca="1">SUM(BV26:OFFSET(BV27,-1,0))</f>
        <v>0</v>
      </c>
      <c r="BW27" s="254">
        <f ca="1">SUM(BW26:OFFSET(BW27,-1,0))</f>
        <v>0</v>
      </c>
      <c r="BX27" s="254">
        <f ca="1">SUM(BX26:OFFSET(BX27,-1,0))</f>
        <v>0</v>
      </c>
      <c r="BY27" s="254">
        <f ca="1">SUM(BY26:OFFSET(BY27,-1,0))</f>
        <v>0</v>
      </c>
      <c r="BZ27" s="254">
        <f ca="1">SUM(BZ26:OFFSET(BZ27,-1,0))</f>
        <v>0</v>
      </c>
      <c r="CA27" s="254">
        <f ca="1">SUM(CA26:OFFSET(CA27,-1,0))</f>
        <v>0</v>
      </c>
      <c r="CB27" s="254">
        <f ca="1">SUM(CB26:OFFSET(CB27,-1,0))</f>
        <v>0</v>
      </c>
      <c r="CC27" s="254">
        <f ca="1">SUM(CC26:OFFSET(CC27,-1,0))</f>
        <v>0</v>
      </c>
      <c r="CD27" s="254">
        <f ca="1">SUM(CD26:OFFSET(CD27,-1,0))</f>
        <v>0</v>
      </c>
      <c r="CE27" s="254">
        <f ca="1">SUM(CE26:OFFSET(CE27,-1,0))</f>
        <v>0</v>
      </c>
      <c r="CF27" s="254">
        <f ca="1">SUM(CF26:OFFSET(CF27,-1,0))</f>
        <v>0</v>
      </c>
      <c r="CG27" s="254">
        <f ca="1">SUM(CG26:OFFSET(CG27,-1,0))</f>
        <v>0</v>
      </c>
      <c r="CH27" s="254">
        <f ca="1">SUM(CH26:OFFSET(CH27,-1,0))</f>
        <v>0</v>
      </c>
      <c r="CI27" s="254">
        <f ca="1">SUM(CI26:OFFSET(CI27,-1,0))</f>
        <v>0</v>
      </c>
      <c r="CJ27" s="254">
        <f ca="1">SUM(CJ26:OFFSET(CJ27,-1,0))</f>
        <v>0</v>
      </c>
      <c r="CK27" s="254">
        <f ca="1">SUM(CK26:OFFSET(CK27,-1,0))</f>
        <v>0</v>
      </c>
      <c r="CL27" s="254">
        <f ca="1">SUM(CL26:OFFSET(CL27,-1,0))</f>
        <v>0</v>
      </c>
    </row>
    <row r="28" spans="2:90" x14ac:dyDescent="0.4">
      <c r="C28" s="27"/>
      <c r="D28" s="27"/>
      <c r="E28" s="27"/>
      <c r="F28" s="27"/>
      <c r="G28" s="27"/>
      <c r="H28" s="27"/>
      <c r="I28" s="27"/>
      <c r="J28" s="28"/>
      <c r="K28" s="255"/>
      <c r="L28" s="255"/>
      <c r="M28" s="255"/>
      <c r="N28" s="255"/>
      <c r="O28" s="255"/>
      <c r="P28" s="255"/>
      <c r="Q28" s="28"/>
      <c r="R28"/>
      <c r="S28" s="257"/>
      <c r="T28" s="257"/>
      <c r="U28" s="257"/>
      <c r="V28" s="257"/>
      <c r="W28" s="257"/>
      <c r="X28" s="257"/>
      <c r="Y28" s="257"/>
      <c r="Z28" s="257"/>
      <c r="AA28" s="257"/>
      <c r="AB28" s="257"/>
      <c r="AC28" s="257"/>
      <c r="AD28" s="257"/>
      <c r="AE28" s="257"/>
      <c r="AF28" s="257"/>
      <c r="AG28" s="257"/>
      <c r="AH28" s="257"/>
      <c r="AI28" s="257"/>
      <c r="AJ28" s="257"/>
      <c r="AK28" s="257"/>
      <c r="AL28" s="257"/>
      <c r="AM28" s="257"/>
      <c r="AN28" s="257"/>
      <c r="AO28" s="257"/>
      <c r="AP28" s="257"/>
      <c r="AQ28" s="257"/>
      <c r="AR28" s="257"/>
      <c r="AS28" s="257"/>
      <c r="AT28" s="257"/>
      <c r="AU28" s="257"/>
      <c r="AV28" s="257"/>
      <c r="AW28" s="257"/>
      <c r="AX28" s="257"/>
      <c r="AY28" s="257"/>
      <c r="AZ28" s="257"/>
      <c r="BA28" s="257"/>
      <c r="BB28" s="257"/>
      <c r="BC28" s="257"/>
      <c r="BD28" s="257"/>
      <c r="BE28" s="257"/>
      <c r="BF28" s="257"/>
      <c r="BG28" s="257"/>
      <c r="BH28" s="257"/>
      <c r="BI28" s="257"/>
      <c r="BJ28" s="257"/>
      <c r="BK28" s="257"/>
      <c r="BL28" s="257"/>
      <c r="BM28" s="257"/>
      <c r="BN28" s="257"/>
      <c r="BO28" s="257"/>
      <c r="BP28" s="257"/>
      <c r="BQ28" s="257"/>
      <c r="BR28" s="257"/>
      <c r="BS28" s="257"/>
      <c r="BT28" s="257"/>
      <c r="BU28" s="257"/>
      <c r="BV28" s="257"/>
      <c r="BW28" s="257"/>
      <c r="BX28" s="257"/>
      <c r="BY28" s="257"/>
      <c r="BZ28" s="257"/>
      <c r="CA28" s="257"/>
      <c r="CB28" s="257"/>
      <c r="CC28" s="257"/>
      <c r="CD28" s="257"/>
      <c r="CE28" s="257"/>
      <c r="CF28" s="257"/>
      <c r="CG28" s="257"/>
      <c r="CH28" s="257"/>
      <c r="CI28" s="257"/>
      <c r="CJ28" s="257"/>
      <c r="CK28" s="257"/>
      <c r="CL28" s="257"/>
    </row>
    <row r="29" spans="2:90" x14ac:dyDescent="0.4">
      <c r="B29" s="27" t="s">
        <v>68</v>
      </c>
      <c r="C29" s="27"/>
      <c r="D29" s="27"/>
      <c r="E29" s="27"/>
      <c r="F29" s="27"/>
      <c r="G29" s="27"/>
      <c r="H29" s="27"/>
      <c r="I29" s="27"/>
      <c r="J29" s="28"/>
      <c r="K29" s="28">
        <f ca="1">SUMIF($3:$3,K$2,29:29)</f>
        <v>19234470.826335669</v>
      </c>
      <c r="L29" s="28">
        <f ca="1">SUMIF($3:$3,L$2,29:29)</f>
        <v>64560644.505838424</v>
      </c>
      <c r="M29" s="28">
        <f ca="1">SUMIF($3:$3,M$2,29:29)</f>
        <v>143220203.85268167</v>
      </c>
      <c r="N29" s="28">
        <f ca="1">SUMIF($3:$3,N$2,29:29)</f>
        <v>294058898.56479681</v>
      </c>
      <c r="O29" s="28">
        <f ca="1">SUMIF($3:$3,O$2,29:29)</f>
        <v>592234525.51825392</v>
      </c>
      <c r="P29" s="28">
        <f ca="1">SUMIF($3:$3,P$2,29:29)</f>
        <v>1186693566.7494879</v>
      </c>
      <c r="Q29" s="28"/>
      <c r="R29"/>
      <c r="S29" s="28">
        <f t="shared" ref="S29:AX29" ca="1" si="15">S20+S24+S27</f>
        <v>158333.33333333334</v>
      </c>
      <c r="T29" s="28">
        <f t="shared" ca="1" si="15"/>
        <v>467083.33333333337</v>
      </c>
      <c r="U29" s="28">
        <f t="shared" ca="1" si="15"/>
        <v>760395.83333333349</v>
      </c>
      <c r="V29" s="28">
        <f t="shared" ca="1" si="15"/>
        <v>1039042.7083333335</v>
      </c>
      <c r="W29" s="28">
        <f t="shared" ca="1" si="15"/>
        <v>1303757.2395833335</v>
      </c>
      <c r="X29" s="28">
        <f t="shared" ca="1" si="15"/>
        <v>1555236.0442708335</v>
      </c>
      <c r="Y29" s="28">
        <f t="shared" ca="1" si="15"/>
        <v>1794140.9087239583</v>
      </c>
      <c r="Z29" s="28">
        <f t="shared" ca="1" si="15"/>
        <v>2021100.5299544274</v>
      </c>
      <c r="AA29" s="28">
        <f t="shared" ca="1" si="15"/>
        <v>2236712.1701233727</v>
      </c>
      <c r="AB29" s="28">
        <f t="shared" ca="1" si="15"/>
        <v>2441543.2282838705</v>
      </c>
      <c r="AC29" s="28">
        <f t="shared" ca="1" si="15"/>
        <v>2636132.7335363436</v>
      </c>
      <c r="AD29" s="28">
        <f t="shared" ca="1" si="15"/>
        <v>2820992.7635261929</v>
      </c>
      <c r="AE29" s="28">
        <f t="shared" ca="1" si="15"/>
        <v>3154943.1253498835</v>
      </c>
      <c r="AF29" s="28">
        <f t="shared" ca="1" si="15"/>
        <v>3630529.3024157225</v>
      </c>
      <c r="AG29" s="28">
        <f t="shared" ca="1" si="15"/>
        <v>4082336.1706282701</v>
      </c>
      <c r="AH29" s="28">
        <f t="shared" ca="1" si="15"/>
        <v>4511552.6954301903</v>
      </c>
      <c r="AI29" s="28">
        <f t="shared" ca="1" si="15"/>
        <v>4919308.3939920133</v>
      </c>
      <c r="AJ29" s="28">
        <f t="shared" ca="1" si="15"/>
        <v>5306676.3076257464</v>
      </c>
      <c r="AK29" s="28">
        <f t="shared" ca="1" si="15"/>
        <v>5674675.8255777927</v>
      </c>
      <c r="AL29" s="28">
        <f t="shared" ca="1" si="15"/>
        <v>6024275.3676322363</v>
      </c>
      <c r="AM29" s="28">
        <f t="shared" ca="1" si="15"/>
        <v>6356394.932583957</v>
      </c>
      <c r="AN29" s="28">
        <f t="shared" ca="1" si="15"/>
        <v>6671908.5192880919</v>
      </c>
      <c r="AO29" s="28">
        <f t="shared" ca="1" si="15"/>
        <v>6971646.4266570201</v>
      </c>
      <c r="AP29" s="28">
        <f t="shared" ca="1" si="15"/>
        <v>7256397.4386575026</v>
      </c>
      <c r="AQ29" s="28">
        <f t="shared" ca="1" si="15"/>
        <v>7843577.5667246263</v>
      </c>
      <c r="AR29" s="28">
        <f t="shared" ca="1" si="15"/>
        <v>8718065.3550550621</v>
      </c>
      <c r="AS29" s="28">
        <f t="shared" ca="1" si="15"/>
        <v>9548828.7539689764</v>
      </c>
      <c r="AT29" s="28">
        <f t="shared" ca="1" si="15"/>
        <v>10338053.982937194</v>
      </c>
      <c r="AU29" s="28">
        <f t="shared" ca="1" si="15"/>
        <v>11087817.950456999</v>
      </c>
      <c r="AV29" s="28">
        <f t="shared" ca="1" si="15"/>
        <v>11800093.719600815</v>
      </c>
      <c r="AW29" s="28">
        <f t="shared" ca="1" si="15"/>
        <v>12476755.700287443</v>
      </c>
      <c r="AX29" s="28">
        <f t="shared" ca="1" si="15"/>
        <v>13119584.581939735</v>
      </c>
      <c r="AY29" s="28">
        <f t="shared" ref="AY29:CD29" ca="1" si="16">AY20+AY24+AY27</f>
        <v>13730272.019509412</v>
      </c>
      <c r="AZ29" s="28">
        <f t="shared" ca="1" si="16"/>
        <v>14310425.08520061</v>
      </c>
      <c r="BA29" s="28">
        <f t="shared" ca="1" si="16"/>
        <v>14861570.497607244</v>
      </c>
      <c r="BB29" s="28">
        <f t="shared" ca="1" si="16"/>
        <v>15385158.639393546</v>
      </c>
      <c r="BC29" s="28">
        <f t="shared" ca="1" si="16"/>
        <v>16515900.707423871</v>
      </c>
      <c r="BD29" s="28">
        <f t="shared" ca="1" si="16"/>
        <v>18223439.005386014</v>
      </c>
      <c r="BE29" s="28">
        <f t="shared" ca="1" si="16"/>
        <v>19845600.388450045</v>
      </c>
      <c r="BF29" s="28">
        <f t="shared" ca="1" si="16"/>
        <v>21386653.702360876</v>
      </c>
      <c r="BG29" s="28">
        <f t="shared" ca="1" si="16"/>
        <v>22850654.35057617</v>
      </c>
      <c r="BH29" s="28">
        <f t="shared" ca="1" si="16"/>
        <v>24241454.966380689</v>
      </c>
      <c r="BI29" s="28">
        <f t="shared" ca="1" si="16"/>
        <v>25562715.551394988</v>
      </c>
      <c r="BJ29" s="28">
        <f t="shared" ca="1" si="16"/>
        <v>26817913.107158571</v>
      </c>
      <c r="BK29" s="28">
        <f t="shared" ca="1" si="16"/>
        <v>28010350.785133969</v>
      </c>
      <c r="BL29" s="28">
        <f t="shared" ca="1" si="16"/>
        <v>29143166.579210605</v>
      </c>
      <c r="BM29" s="28">
        <f t="shared" ca="1" si="16"/>
        <v>30219341.583583407</v>
      </c>
      <c r="BN29" s="28">
        <f t="shared" ca="1" si="16"/>
        <v>31241707.837737568</v>
      </c>
      <c r="BO29" s="28">
        <f t="shared" ca="1" si="16"/>
        <v>33479622.445850689</v>
      </c>
      <c r="BP29" s="28">
        <f t="shared" ca="1" si="16"/>
        <v>36872307.990224823</v>
      </c>
      <c r="BQ29" s="28">
        <f t="shared" ca="1" si="16"/>
        <v>40095359.257380247</v>
      </c>
      <c r="BR29" s="28">
        <f t="shared" ca="1" si="16"/>
        <v>43157257.9611779</v>
      </c>
      <c r="BS29" s="28">
        <f t="shared" ca="1" si="16"/>
        <v>46066061.729785666</v>
      </c>
      <c r="BT29" s="28">
        <f t="shared" ca="1" si="16"/>
        <v>48829425.309963062</v>
      </c>
      <c r="BU29" s="28">
        <f t="shared" ca="1" si="16"/>
        <v>51454620.711131558</v>
      </c>
      <c r="BV29" s="28">
        <f t="shared" ca="1" si="16"/>
        <v>53948556.342241652</v>
      </c>
      <c r="BW29" s="28">
        <f t="shared" ca="1" si="16"/>
        <v>56317795.191796236</v>
      </c>
      <c r="BX29" s="28">
        <f t="shared" ca="1" si="16"/>
        <v>58568572.098873079</v>
      </c>
      <c r="BY29" s="28">
        <f t="shared" ca="1" si="16"/>
        <v>60706810.160596088</v>
      </c>
      <c r="BZ29" s="28">
        <f t="shared" ca="1" si="16"/>
        <v>62738136.319232956</v>
      </c>
      <c r="CA29" s="28">
        <f t="shared" ca="1" si="16"/>
        <v>67201229.503271297</v>
      </c>
      <c r="CB29" s="28">
        <f t="shared" ca="1" si="16"/>
        <v>73974501.361441076</v>
      </c>
      <c r="CC29" s="28">
        <f t="shared" ca="1" si="16"/>
        <v>80409109.626702353</v>
      </c>
      <c r="CD29" s="28">
        <f t="shared" ca="1" si="16"/>
        <v>86521987.478700578</v>
      </c>
      <c r="CE29" s="28">
        <f t="shared" ref="CE29:CL29" ca="1" si="17">CE20+CE24+CE27</f>
        <v>92329221.438098878</v>
      </c>
      <c r="CF29" s="28">
        <f t="shared" ca="1" si="17"/>
        <v>97846093.699527264</v>
      </c>
      <c r="CG29" s="28">
        <f t="shared" ca="1" si="17"/>
        <v>103087122.34788425</v>
      </c>
      <c r="CH29" s="28">
        <f t="shared" ca="1" si="17"/>
        <v>108066099.56382336</v>
      </c>
      <c r="CI29" s="28">
        <f t="shared" ca="1" si="17"/>
        <v>112796127.91896552</v>
      </c>
      <c r="CJ29" s="28">
        <f t="shared" ca="1" si="17"/>
        <v>117289654.85635057</v>
      </c>
      <c r="CK29" s="28">
        <f t="shared" ca="1" si="17"/>
        <v>121558505.44686638</v>
      </c>
      <c r="CL29" s="28">
        <f t="shared" ca="1" si="17"/>
        <v>125613913.5078564</v>
      </c>
    </row>
    <row r="30" spans="2:90" x14ac:dyDescent="0.4">
      <c r="B30" s="126" t="s">
        <v>225</v>
      </c>
      <c r="C30" s="27"/>
      <c r="D30" s="27"/>
      <c r="E30" s="27"/>
      <c r="F30" s="27"/>
      <c r="G30" s="27"/>
      <c r="H30" s="27"/>
      <c r="I30" s="27"/>
      <c r="J30" s="28"/>
      <c r="K30" s="21">
        <f t="shared" ref="K30:P30" ca="1" si="18">IFERROR(K29/K20,0)</f>
        <v>1</v>
      </c>
      <c r="L30" s="21">
        <f t="shared" ca="1" si="18"/>
        <v>1</v>
      </c>
      <c r="M30" s="21">
        <f t="shared" ca="1" si="18"/>
        <v>1</v>
      </c>
      <c r="N30" s="21">
        <f t="shared" ca="1" si="18"/>
        <v>1</v>
      </c>
      <c r="O30" s="21">
        <f t="shared" ca="1" si="18"/>
        <v>1</v>
      </c>
      <c r="P30" s="21">
        <f t="shared" ca="1" si="18"/>
        <v>1</v>
      </c>
      <c r="Q30" s="258"/>
      <c r="R30"/>
      <c r="S30" s="21">
        <f t="shared" ref="S30:AX30" ca="1" si="19">IFERROR(S29/S20,0)</f>
        <v>1</v>
      </c>
      <c r="T30" s="21">
        <f t="shared" ca="1" si="19"/>
        <v>1</v>
      </c>
      <c r="U30" s="21">
        <f t="shared" ca="1" si="19"/>
        <v>1</v>
      </c>
      <c r="V30" s="21">
        <f t="shared" ca="1" si="19"/>
        <v>1</v>
      </c>
      <c r="W30" s="21">
        <f t="shared" ca="1" si="19"/>
        <v>1</v>
      </c>
      <c r="X30" s="21">
        <f t="shared" ca="1" si="19"/>
        <v>1</v>
      </c>
      <c r="Y30" s="21">
        <f t="shared" ca="1" si="19"/>
        <v>1</v>
      </c>
      <c r="Z30" s="21">
        <f t="shared" ca="1" si="19"/>
        <v>1</v>
      </c>
      <c r="AA30" s="21">
        <f t="shared" ca="1" si="19"/>
        <v>1</v>
      </c>
      <c r="AB30" s="21">
        <f t="shared" ca="1" si="19"/>
        <v>1</v>
      </c>
      <c r="AC30" s="21">
        <f t="shared" ca="1" si="19"/>
        <v>1</v>
      </c>
      <c r="AD30" s="21">
        <f t="shared" ca="1" si="19"/>
        <v>1</v>
      </c>
      <c r="AE30" s="21">
        <f t="shared" ca="1" si="19"/>
        <v>1</v>
      </c>
      <c r="AF30" s="21">
        <f t="shared" ca="1" si="19"/>
        <v>1</v>
      </c>
      <c r="AG30" s="21">
        <f t="shared" ca="1" si="19"/>
        <v>1</v>
      </c>
      <c r="AH30" s="21">
        <f t="shared" ca="1" si="19"/>
        <v>1</v>
      </c>
      <c r="AI30" s="21">
        <f t="shared" ca="1" si="19"/>
        <v>1</v>
      </c>
      <c r="AJ30" s="21">
        <f t="shared" ca="1" si="19"/>
        <v>1</v>
      </c>
      <c r="AK30" s="21">
        <f t="shared" ca="1" si="19"/>
        <v>1</v>
      </c>
      <c r="AL30" s="21">
        <f t="shared" ca="1" si="19"/>
        <v>1</v>
      </c>
      <c r="AM30" s="21">
        <f t="shared" ca="1" si="19"/>
        <v>1</v>
      </c>
      <c r="AN30" s="21">
        <f t="shared" ca="1" si="19"/>
        <v>1</v>
      </c>
      <c r="AO30" s="21">
        <f t="shared" ca="1" si="19"/>
        <v>1</v>
      </c>
      <c r="AP30" s="21">
        <f t="shared" ca="1" si="19"/>
        <v>1</v>
      </c>
      <c r="AQ30" s="21">
        <f t="shared" ca="1" si="19"/>
        <v>1</v>
      </c>
      <c r="AR30" s="21">
        <f t="shared" ca="1" si="19"/>
        <v>1</v>
      </c>
      <c r="AS30" s="21">
        <f t="shared" ca="1" si="19"/>
        <v>1</v>
      </c>
      <c r="AT30" s="21">
        <f t="shared" ca="1" si="19"/>
        <v>1</v>
      </c>
      <c r="AU30" s="21">
        <f t="shared" ca="1" si="19"/>
        <v>1</v>
      </c>
      <c r="AV30" s="21">
        <f t="shared" ca="1" si="19"/>
        <v>1</v>
      </c>
      <c r="AW30" s="21">
        <f t="shared" ca="1" si="19"/>
        <v>1</v>
      </c>
      <c r="AX30" s="21">
        <f t="shared" ca="1" si="19"/>
        <v>1</v>
      </c>
      <c r="AY30" s="21">
        <f t="shared" ref="AY30:CD30" ca="1" si="20">IFERROR(AY29/AY20,0)</f>
        <v>1</v>
      </c>
      <c r="AZ30" s="21">
        <f t="shared" ca="1" si="20"/>
        <v>1</v>
      </c>
      <c r="BA30" s="21">
        <f t="shared" ca="1" si="20"/>
        <v>1</v>
      </c>
      <c r="BB30" s="21">
        <f t="shared" ca="1" si="20"/>
        <v>1</v>
      </c>
      <c r="BC30" s="21">
        <f t="shared" ca="1" si="20"/>
        <v>1</v>
      </c>
      <c r="BD30" s="21">
        <f t="shared" ca="1" si="20"/>
        <v>1</v>
      </c>
      <c r="BE30" s="21">
        <f t="shared" ca="1" si="20"/>
        <v>1</v>
      </c>
      <c r="BF30" s="21">
        <f t="shared" ca="1" si="20"/>
        <v>1</v>
      </c>
      <c r="BG30" s="21">
        <f t="shared" ca="1" si="20"/>
        <v>1</v>
      </c>
      <c r="BH30" s="21">
        <f t="shared" ca="1" si="20"/>
        <v>1</v>
      </c>
      <c r="BI30" s="21">
        <f t="shared" ca="1" si="20"/>
        <v>1</v>
      </c>
      <c r="BJ30" s="21">
        <f t="shared" ca="1" si="20"/>
        <v>1</v>
      </c>
      <c r="BK30" s="21">
        <f t="shared" ca="1" si="20"/>
        <v>1</v>
      </c>
      <c r="BL30" s="21">
        <f t="shared" ca="1" si="20"/>
        <v>1</v>
      </c>
      <c r="BM30" s="21">
        <f t="shared" ca="1" si="20"/>
        <v>1</v>
      </c>
      <c r="BN30" s="21">
        <f t="shared" ca="1" si="20"/>
        <v>1</v>
      </c>
      <c r="BO30" s="21">
        <f t="shared" ca="1" si="20"/>
        <v>1</v>
      </c>
      <c r="BP30" s="21">
        <f t="shared" ca="1" si="20"/>
        <v>1</v>
      </c>
      <c r="BQ30" s="21">
        <f t="shared" ca="1" si="20"/>
        <v>1</v>
      </c>
      <c r="BR30" s="21">
        <f t="shared" ca="1" si="20"/>
        <v>1</v>
      </c>
      <c r="BS30" s="21">
        <f t="shared" ca="1" si="20"/>
        <v>1</v>
      </c>
      <c r="BT30" s="21">
        <f t="shared" ca="1" si="20"/>
        <v>1</v>
      </c>
      <c r="BU30" s="21">
        <f t="shared" ca="1" si="20"/>
        <v>1</v>
      </c>
      <c r="BV30" s="21">
        <f t="shared" ca="1" si="20"/>
        <v>1</v>
      </c>
      <c r="BW30" s="21">
        <f t="shared" ca="1" si="20"/>
        <v>1</v>
      </c>
      <c r="BX30" s="21">
        <f t="shared" ca="1" si="20"/>
        <v>1</v>
      </c>
      <c r="BY30" s="21">
        <f t="shared" ca="1" si="20"/>
        <v>1</v>
      </c>
      <c r="BZ30" s="21">
        <f t="shared" ca="1" si="20"/>
        <v>1</v>
      </c>
      <c r="CA30" s="21">
        <f t="shared" ca="1" si="20"/>
        <v>1</v>
      </c>
      <c r="CB30" s="21">
        <f t="shared" ca="1" si="20"/>
        <v>1</v>
      </c>
      <c r="CC30" s="21">
        <f t="shared" ca="1" si="20"/>
        <v>1</v>
      </c>
      <c r="CD30" s="21">
        <f t="shared" ca="1" si="20"/>
        <v>1</v>
      </c>
      <c r="CE30" s="21">
        <f t="shared" ref="CE30:CL30" ca="1" si="21">IFERROR(CE29/CE20,0)</f>
        <v>1</v>
      </c>
      <c r="CF30" s="21">
        <f t="shared" ca="1" si="21"/>
        <v>1</v>
      </c>
      <c r="CG30" s="21">
        <f t="shared" ca="1" si="21"/>
        <v>1</v>
      </c>
      <c r="CH30" s="21">
        <f t="shared" ca="1" si="21"/>
        <v>1</v>
      </c>
      <c r="CI30" s="21">
        <f t="shared" ca="1" si="21"/>
        <v>1</v>
      </c>
      <c r="CJ30" s="21">
        <f t="shared" ca="1" si="21"/>
        <v>1</v>
      </c>
      <c r="CK30" s="21">
        <f t="shared" ca="1" si="21"/>
        <v>1</v>
      </c>
      <c r="CL30" s="21">
        <f t="shared" ca="1" si="21"/>
        <v>1</v>
      </c>
    </row>
    <row r="31" spans="2:90" x14ac:dyDescent="0.4">
      <c r="C31" s="27"/>
      <c r="D31" s="27"/>
      <c r="E31" s="27"/>
      <c r="F31" s="27"/>
      <c r="G31" s="27"/>
      <c r="H31" s="27"/>
      <c r="I31" s="27"/>
      <c r="R31"/>
    </row>
    <row r="32" spans="2:90" x14ac:dyDescent="0.4">
      <c r="B32" s="459" t="s">
        <v>601</v>
      </c>
      <c r="J32" s="61"/>
      <c r="K32" s="61"/>
      <c r="L32" s="61"/>
      <c r="M32" s="61"/>
      <c r="N32" s="61"/>
      <c r="O32" s="61"/>
      <c r="P32" s="61"/>
      <c r="Q32" s="61"/>
      <c r="R32"/>
    </row>
    <row r="33" spans="2:90" x14ac:dyDescent="0.4">
      <c r="B33" s="309" t="s">
        <v>602</v>
      </c>
      <c r="J33" s="61"/>
      <c r="K33" s="53">
        <f ca="1">SUMIF($3:$3,K$2,33:33)</f>
        <v>-402350.40000000008</v>
      </c>
      <c r="L33" s="53">
        <f ca="1">SUMIF($3:$3,L$2,33:33)</f>
        <v>-422467.92000000016</v>
      </c>
      <c r="M33" s="53">
        <f ca="1">SUMIF($3:$3,M$2,33:33)</f>
        <v>-443591.31599999988</v>
      </c>
      <c r="N33" s="53">
        <f ca="1">SUMIF($3:$3,N$2,33:33)</f>
        <v>-465770.88179999986</v>
      </c>
      <c r="O33" s="53">
        <f ca="1">SUMIF($3:$3,O$2,33:33)</f>
        <v>-489059.42589000013</v>
      </c>
      <c r="P33" s="53">
        <f ca="1">SUMIF($3:$3,P$2,33:33)</f>
        <v>-513512.39718450001</v>
      </c>
      <c r="Q33" s="253" t="str">
        <f>IF('Corporate Overhead'!Q17="","",'Corporate Overhead'!Q17)</f>
        <v/>
      </c>
      <c r="R33"/>
      <c r="S33" s="253">
        <f ca="1">IF('Corporate Overhead'!S17="","",'Corporate Overhead'!S17)</f>
        <v>-33529.199999999997</v>
      </c>
      <c r="T33" s="253">
        <f ca="1">IF('Corporate Overhead'!T17="","",'Corporate Overhead'!T17)</f>
        <v>-33529.199999999997</v>
      </c>
      <c r="U33" s="253">
        <f ca="1">IF('Corporate Overhead'!U17="","",'Corporate Overhead'!U17)</f>
        <v>-33529.199999999997</v>
      </c>
      <c r="V33" s="253">
        <f ca="1">IF('Corporate Overhead'!V17="","",'Corporate Overhead'!V17)</f>
        <v>-33529.199999999997</v>
      </c>
      <c r="W33" s="253">
        <f ca="1">IF('Corporate Overhead'!W17="","",'Corporate Overhead'!W17)</f>
        <v>-33529.199999999997</v>
      </c>
      <c r="X33" s="253">
        <f ca="1">IF('Corporate Overhead'!X17="","",'Corporate Overhead'!X17)</f>
        <v>-33529.199999999997</v>
      </c>
      <c r="Y33" s="253">
        <f ca="1">IF('Corporate Overhead'!Y17="","",'Corporate Overhead'!Y17)</f>
        <v>-33529.199999999997</v>
      </c>
      <c r="Z33" s="253">
        <f ca="1">IF('Corporate Overhead'!Z17="","",'Corporate Overhead'!Z17)</f>
        <v>-33529.199999999997</v>
      </c>
      <c r="AA33" s="253">
        <f ca="1">IF('Corporate Overhead'!AA17="","",'Corporate Overhead'!AA17)</f>
        <v>-33529.199999999997</v>
      </c>
      <c r="AB33" s="253">
        <f ca="1">IF('Corporate Overhead'!AB17="","",'Corporate Overhead'!AB17)</f>
        <v>-33529.199999999997</v>
      </c>
      <c r="AC33" s="253">
        <f ca="1">IF('Corporate Overhead'!AC17="","",'Corporate Overhead'!AC17)</f>
        <v>-33529.199999999997</v>
      </c>
      <c r="AD33" s="253">
        <f ca="1">IF('Corporate Overhead'!AD17="","",'Corporate Overhead'!AD17)</f>
        <v>-33529.199999999997</v>
      </c>
      <c r="AE33" s="253">
        <f ca="1">IF('Corporate Overhead'!AE17="","",'Corporate Overhead'!AE17)</f>
        <v>-35205.660000000003</v>
      </c>
      <c r="AF33" s="253">
        <f ca="1">IF('Corporate Overhead'!AF17="","",'Corporate Overhead'!AF17)</f>
        <v>-35205.660000000003</v>
      </c>
      <c r="AG33" s="253">
        <f ca="1">IF('Corporate Overhead'!AG17="","",'Corporate Overhead'!AG17)</f>
        <v>-35205.660000000003</v>
      </c>
      <c r="AH33" s="253">
        <f ca="1">IF('Corporate Overhead'!AH17="","",'Corporate Overhead'!AH17)</f>
        <v>-35205.660000000003</v>
      </c>
      <c r="AI33" s="253">
        <f ca="1">IF('Corporate Overhead'!AI17="","",'Corporate Overhead'!AI17)</f>
        <v>-35205.660000000003</v>
      </c>
      <c r="AJ33" s="253">
        <f ca="1">IF('Corporate Overhead'!AJ17="","",'Corporate Overhead'!AJ17)</f>
        <v>-35205.660000000003</v>
      </c>
      <c r="AK33" s="253">
        <f ca="1">IF('Corporate Overhead'!AK17="","",'Corporate Overhead'!AK17)</f>
        <v>-35205.660000000003</v>
      </c>
      <c r="AL33" s="253">
        <f ca="1">IF('Corporate Overhead'!AL17="","",'Corporate Overhead'!AL17)</f>
        <v>-35205.660000000003</v>
      </c>
      <c r="AM33" s="253">
        <f ca="1">IF('Corporate Overhead'!AM17="","",'Corporate Overhead'!AM17)</f>
        <v>-35205.660000000003</v>
      </c>
      <c r="AN33" s="253">
        <f ca="1">IF('Corporate Overhead'!AN17="","",'Corporate Overhead'!AN17)</f>
        <v>-35205.660000000003</v>
      </c>
      <c r="AO33" s="253">
        <f ca="1">IF('Corporate Overhead'!AO17="","",'Corporate Overhead'!AO17)</f>
        <v>-35205.660000000003</v>
      </c>
      <c r="AP33" s="253">
        <f ca="1">IF('Corporate Overhead'!AP17="","",'Corporate Overhead'!AP17)</f>
        <v>-35205.660000000003</v>
      </c>
      <c r="AQ33" s="253">
        <f ca="1">IF('Corporate Overhead'!AQ17="","",'Corporate Overhead'!AQ17)</f>
        <v>-36965.942999999999</v>
      </c>
      <c r="AR33" s="253">
        <f ca="1">IF('Corporate Overhead'!AR17="","",'Corporate Overhead'!AR17)</f>
        <v>-36965.942999999999</v>
      </c>
      <c r="AS33" s="253">
        <f ca="1">IF('Corporate Overhead'!AS17="","",'Corporate Overhead'!AS17)</f>
        <v>-36965.942999999999</v>
      </c>
      <c r="AT33" s="253">
        <f ca="1">IF('Corporate Overhead'!AT17="","",'Corporate Overhead'!AT17)</f>
        <v>-36965.942999999999</v>
      </c>
      <c r="AU33" s="253">
        <f ca="1">IF('Corporate Overhead'!AU17="","",'Corporate Overhead'!AU17)</f>
        <v>-36965.942999999999</v>
      </c>
      <c r="AV33" s="253">
        <f ca="1">IF('Corporate Overhead'!AV17="","",'Corporate Overhead'!AV17)</f>
        <v>-36965.942999999999</v>
      </c>
      <c r="AW33" s="253">
        <f ca="1">IF('Corporate Overhead'!AW17="","",'Corporate Overhead'!AW17)</f>
        <v>-36965.942999999999</v>
      </c>
      <c r="AX33" s="253">
        <f ca="1">IF('Corporate Overhead'!AX17="","",'Corporate Overhead'!AX17)</f>
        <v>-36965.942999999999</v>
      </c>
      <c r="AY33" s="253">
        <f ca="1">IF('Corporate Overhead'!AY17="","",'Corporate Overhead'!AY17)</f>
        <v>-36965.942999999999</v>
      </c>
      <c r="AZ33" s="253">
        <f ca="1">IF('Corporate Overhead'!AZ17="","",'Corporate Overhead'!AZ17)</f>
        <v>-36965.942999999999</v>
      </c>
      <c r="BA33" s="253">
        <f ca="1">IF('Corporate Overhead'!BA17="","",'Corporate Overhead'!BA17)</f>
        <v>-36965.942999999999</v>
      </c>
      <c r="BB33" s="253">
        <f ca="1">IF('Corporate Overhead'!BB17="","",'Corporate Overhead'!BB17)</f>
        <v>-36965.942999999999</v>
      </c>
      <c r="BC33" s="253">
        <f ca="1">IF('Corporate Overhead'!BC17="","",'Corporate Overhead'!BC17)</f>
        <v>-38814.240149999998</v>
      </c>
      <c r="BD33" s="253">
        <f ca="1">IF('Corporate Overhead'!BD17="","",'Corporate Overhead'!BD17)</f>
        <v>-38814.240149999998</v>
      </c>
      <c r="BE33" s="253">
        <f ca="1">IF('Corporate Overhead'!BE17="","",'Corporate Overhead'!BE17)</f>
        <v>-38814.240149999998</v>
      </c>
      <c r="BF33" s="253">
        <f ca="1">IF('Corporate Overhead'!BF17="","",'Corporate Overhead'!BF17)</f>
        <v>-38814.240149999998</v>
      </c>
      <c r="BG33" s="253">
        <f ca="1">IF('Corporate Overhead'!BG17="","",'Corporate Overhead'!BG17)</f>
        <v>-38814.240149999998</v>
      </c>
      <c r="BH33" s="253">
        <f ca="1">IF('Corporate Overhead'!BH17="","",'Corporate Overhead'!BH17)</f>
        <v>-38814.240149999998</v>
      </c>
      <c r="BI33" s="253">
        <f ca="1">IF('Corporate Overhead'!BI17="","",'Corporate Overhead'!BI17)</f>
        <v>-38814.240149999998</v>
      </c>
      <c r="BJ33" s="253">
        <f ca="1">IF('Corporate Overhead'!BJ17="","",'Corporate Overhead'!BJ17)</f>
        <v>-38814.240149999998</v>
      </c>
      <c r="BK33" s="253">
        <f ca="1">IF('Corporate Overhead'!BK17="","",'Corporate Overhead'!BK17)</f>
        <v>-38814.240149999998</v>
      </c>
      <c r="BL33" s="253">
        <f ca="1">IF('Corporate Overhead'!BL17="","",'Corporate Overhead'!BL17)</f>
        <v>-38814.240149999998</v>
      </c>
      <c r="BM33" s="253">
        <f ca="1">IF('Corporate Overhead'!BM17="","",'Corporate Overhead'!BM17)</f>
        <v>-38814.240149999998</v>
      </c>
      <c r="BN33" s="253">
        <f ca="1">IF('Corporate Overhead'!BN17="","",'Corporate Overhead'!BN17)</f>
        <v>-38814.240149999998</v>
      </c>
      <c r="BO33" s="253">
        <f ca="1">IF('Corporate Overhead'!BO17="","",'Corporate Overhead'!BO17)</f>
        <v>-40754.952157500004</v>
      </c>
      <c r="BP33" s="253">
        <f ca="1">IF('Corporate Overhead'!BP17="","",'Corporate Overhead'!BP17)</f>
        <v>-40754.952157500004</v>
      </c>
      <c r="BQ33" s="253">
        <f ca="1">IF('Corporate Overhead'!BQ17="","",'Corporate Overhead'!BQ17)</f>
        <v>-40754.952157500004</v>
      </c>
      <c r="BR33" s="253">
        <f ca="1">IF('Corporate Overhead'!BR17="","",'Corporate Overhead'!BR17)</f>
        <v>-40754.952157500004</v>
      </c>
      <c r="BS33" s="253">
        <f ca="1">IF('Corporate Overhead'!BS17="","",'Corporate Overhead'!BS17)</f>
        <v>-40754.952157500004</v>
      </c>
      <c r="BT33" s="253">
        <f ca="1">IF('Corporate Overhead'!BT17="","",'Corporate Overhead'!BT17)</f>
        <v>-40754.952157500004</v>
      </c>
      <c r="BU33" s="253">
        <f ca="1">IF('Corporate Overhead'!BU17="","",'Corporate Overhead'!BU17)</f>
        <v>-40754.952157500004</v>
      </c>
      <c r="BV33" s="253">
        <f ca="1">IF('Corporate Overhead'!BV17="","",'Corporate Overhead'!BV17)</f>
        <v>-40754.952157500004</v>
      </c>
      <c r="BW33" s="253">
        <f ca="1">IF('Corporate Overhead'!BW17="","",'Corporate Overhead'!BW17)</f>
        <v>-40754.952157500004</v>
      </c>
      <c r="BX33" s="253">
        <f ca="1">IF('Corporate Overhead'!BX17="","",'Corporate Overhead'!BX17)</f>
        <v>-40754.952157500004</v>
      </c>
      <c r="BY33" s="253">
        <f ca="1">IF('Corporate Overhead'!BY17="","",'Corporate Overhead'!BY17)</f>
        <v>-40754.952157500004</v>
      </c>
      <c r="BZ33" s="253">
        <f ca="1">IF('Corporate Overhead'!BZ17="","",'Corporate Overhead'!BZ17)</f>
        <v>-40754.952157500004</v>
      </c>
      <c r="CA33" s="253">
        <f ca="1">IF('Corporate Overhead'!CA17="","",'Corporate Overhead'!CA17)</f>
        <v>-42792.699765375</v>
      </c>
      <c r="CB33" s="253">
        <f ca="1">IF('Corporate Overhead'!CB17="","",'Corporate Overhead'!CB17)</f>
        <v>-42792.699765375</v>
      </c>
      <c r="CC33" s="253">
        <f ca="1">IF('Corporate Overhead'!CC17="","",'Corporate Overhead'!CC17)</f>
        <v>-42792.699765375</v>
      </c>
      <c r="CD33" s="253">
        <f ca="1">IF('Corporate Overhead'!CD17="","",'Corporate Overhead'!CD17)</f>
        <v>-42792.699765375</v>
      </c>
      <c r="CE33" s="253">
        <f ca="1">IF('Corporate Overhead'!CE17="","",'Corporate Overhead'!CE17)</f>
        <v>-42792.699765375</v>
      </c>
      <c r="CF33" s="253">
        <f ca="1">IF('Corporate Overhead'!CF17="","",'Corporate Overhead'!CF17)</f>
        <v>-42792.699765375</v>
      </c>
      <c r="CG33" s="253">
        <f ca="1">IF('Corporate Overhead'!CG17="","",'Corporate Overhead'!CG17)</f>
        <v>-42792.699765375</v>
      </c>
      <c r="CH33" s="253">
        <f ca="1">IF('Corporate Overhead'!CH17="","",'Corporate Overhead'!CH17)</f>
        <v>-42792.699765375</v>
      </c>
      <c r="CI33" s="253">
        <f ca="1">IF('Corporate Overhead'!CI17="","",'Corporate Overhead'!CI17)</f>
        <v>-42792.699765375</v>
      </c>
      <c r="CJ33" s="253">
        <f ca="1">IF('Corporate Overhead'!CJ17="","",'Corporate Overhead'!CJ17)</f>
        <v>-42792.699765375</v>
      </c>
      <c r="CK33" s="253">
        <f ca="1">IF('Corporate Overhead'!CK17="","",'Corporate Overhead'!CK17)</f>
        <v>-42792.699765375</v>
      </c>
      <c r="CL33" s="253">
        <f ca="1">IF('Corporate Overhead'!CL17="","",'Corporate Overhead'!CL17)</f>
        <v>-42792.699765375</v>
      </c>
    </row>
    <row r="34" spans="2:90" x14ac:dyDescent="0.4">
      <c r="B34" s="309" t="str">
        <f>'Corporate Overhead'!G18</f>
        <v>G&amp;A</v>
      </c>
      <c r="J34" s="61"/>
      <c r="K34" s="53">
        <f ca="1">SUMIF($3:$3,K$2,34:34)</f>
        <v>-4000.0000000000005</v>
      </c>
      <c r="L34" s="53">
        <f ca="1">SUMIF($3:$3,L$2,34:34)</f>
        <v>-4000.0000000000005</v>
      </c>
      <c r="M34" s="53">
        <f ca="1">SUMIF($3:$3,M$2,34:34)</f>
        <v>-4000.0000000000005</v>
      </c>
      <c r="N34" s="53">
        <f ca="1">SUMIF($3:$3,N$2,34:34)</f>
        <v>-4000.0000000000005</v>
      </c>
      <c r="O34" s="53">
        <f ca="1">SUMIF($3:$3,O$2,34:34)</f>
        <v>-4000.0000000000005</v>
      </c>
      <c r="P34" s="53">
        <f ca="1">SUMIF($3:$3,P$2,34:34)</f>
        <v>-4000.0000000000005</v>
      </c>
      <c r="Q34" s="53" t="str">
        <f>IF('Corporate Overhead'!Q18="","",'Corporate Overhead'!Q18)</f>
        <v/>
      </c>
      <c r="R34"/>
      <c r="S34" s="253">
        <f ca="1">IF('Corporate Overhead'!S18="","",'Corporate Overhead'!S18)</f>
        <v>-333.33333333333331</v>
      </c>
      <c r="T34" s="253">
        <f ca="1">IF('Corporate Overhead'!T18="","",'Corporate Overhead'!T18)</f>
        <v>-333.33333333333331</v>
      </c>
      <c r="U34" s="253">
        <f ca="1">IF('Corporate Overhead'!U18="","",'Corporate Overhead'!U18)</f>
        <v>-333.33333333333331</v>
      </c>
      <c r="V34" s="253">
        <f ca="1">IF('Corporate Overhead'!V18="","",'Corporate Overhead'!V18)</f>
        <v>-333.33333333333331</v>
      </c>
      <c r="W34" s="253">
        <f ca="1">IF('Corporate Overhead'!W18="","",'Corporate Overhead'!W18)</f>
        <v>-333.33333333333331</v>
      </c>
      <c r="X34" s="253">
        <f ca="1">IF('Corporate Overhead'!X18="","",'Corporate Overhead'!X18)</f>
        <v>-333.33333333333331</v>
      </c>
      <c r="Y34" s="253">
        <f ca="1">IF('Corporate Overhead'!Y18="","",'Corporate Overhead'!Y18)</f>
        <v>-333.33333333333331</v>
      </c>
      <c r="Z34" s="253">
        <f ca="1">IF('Corporate Overhead'!Z18="","",'Corporate Overhead'!Z18)</f>
        <v>-333.33333333333331</v>
      </c>
      <c r="AA34" s="253">
        <f ca="1">IF('Corporate Overhead'!AA18="","",'Corporate Overhead'!AA18)</f>
        <v>-333.33333333333331</v>
      </c>
      <c r="AB34" s="253">
        <f ca="1">IF('Corporate Overhead'!AB18="","",'Corporate Overhead'!AB18)</f>
        <v>-333.33333333333331</v>
      </c>
      <c r="AC34" s="253">
        <f ca="1">IF('Corporate Overhead'!AC18="","",'Corporate Overhead'!AC18)</f>
        <v>-333.33333333333331</v>
      </c>
      <c r="AD34" s="253">
        <f ca="1">IF('Corporate Overhead'!AD18="","",'Corporate Overhead'!AD18)</f>
        <v>-333.33333333333331</v>
      </c>
      <c r="AE34" s="253">
        <f ca="1">IF('Corporate Overhead'!AE18="","",'Corporate Overhead'!AE18)</f>
        <v>-333.33333333333331</v>
      </c>
      <c r="AF34" s="253">
        <f ca="1">IF('Corporate Overhead'!AF18="","",'Corporate Overhead'!AF18)</f>
        <v>-333.33333333333331</v>
      </c>
      <c r="AG34" s="253">
        <f ca="1">IF('Corporate Overhead'!AG18="","",'Corporate Overhead'!AG18)</f>
        <v>-333.33333333333331</v>
      </c>
      <c r="AH34" s="253">
        <f ca="1">IF('Corporate Overhead'!AH18="","",'Corporate Overhead'!AH18)</f>
        <v>-333.33333333333331</v>
      </c>
      <c r="AI34" s="253">
        <f ca="1">IF('Corporate Overhead'!AI18="","",'Corporate Overhead'!AI18)</f>
        <v>-333.33333333333331</v>
      </c>
      <c r="AJ34" s="253">
        <f ca="1">IF('Corporate Overhead'!AJ18="","",'Corporate Overhead'!AJ18)</f>
        <v>-333.33333333333331</v>
      </c>
      <c r="AK34" s="253">
        <f ca="1">IF('Corporate Overhead'!AK18="","",'Corporate Overhead'!AK18)</f>
        <v>-333.33333333333331</v>
      </c>
      <c r="AL34" s="253">
        <f ca="1">IF('Corporate Overhead'!AL18="","",'Corporate Overhead'!AL18)</f>
        <v>-333.33333333333331</v>
      </c>
      <c r="AM34" s="253">
        <f ca="1">IF('Corporate Overhead'!AM18="","",'Corporate Overhead'!AM18)</f>
        <v>-333.33333333333331</v>
      </c>
      <c r="AN34" s="253">
        <f ca="1">IF('Corporate Overhead'!AN18="","",'Corporate Overhead'!AN18)</f>
        <v>-333.33333333333331</v>
      </c>
      <c r="AO34" s="253">
        <f ca="1">IF('Corporate Overhead'!AO18="","",'Corporate Overhead'!AO18)</f>
        <v>-333.33333333333331</v>
      </c>
      <c r="AP34" s="253">
        <f ca="1">IF('Corporate Overhead'!AP18="","",'Corporate Overhead'!AP18)</f>
        <v>-333.33333333333331</v>
      </c>
      <c r="AQ34" s="253">
        <f ca="1">IF('Corporate Overhead'!AQ18="","",'Corporate Overhead'!AQ18)</f>
        <v>-333.33333333333331</v>
      </c>
      <c r="AR34" s="253">
        <f ca="1">IF('Corporate Overhead'!AR18="","",'Corporate Overhead'!AR18)</f>
        <v>-333.33333333333331</v>
      </c>
      <c r="AS34" s="253">
        <f ca="1">IF('Corporate Overhead'!AS18="","",'Corporate Overhead'!AS18)</f>
        <v>-333.33333333333331</v>
      </c>
      <c r="AT34" s="253">
        <f ca="1">IF('Corporate Overhead'!AT18="","",'Corporate Overhead'!AT18)</f>
        <v>-333.33333333333331</v>
      </c>
      <c r="AU34" s="253">
        <f ca="1">IF('Corporate Overhead'!AU18="","",'Corporate Overhead'!AU18)</f>
        <v>-333.33333333333331</v>
      </c>
      <c r="AV34" s="253">
        <f ca="1">IF('Corporate Overhead'!AV18="","",'Corporate Overhead'!AV18)</f>
        <v>-333.33333333333331</v>
      </c>
      <c r="AW34" s="253">
        <f ca="1">IF('Corporate Overhead'!AW18="","",'Corporate Overhead'!AW18)</f>
        <v>-333.33333333333331</v>
      </c>
      <c r="AX34" s="253">
        <f ca="1">IF('Corporate Overhead'!AX18="","",'Corporate Overhead'!AX18)</f>
        <v>-333.33333333333331</v>
      </c>
      <c r="AY34" s="253">
        <f ca="1">IF('Corporate Overhead'!AY18="","",'Corporate Overhead'!AY18)</f>
        <v>-333.33333333333331</v>
      </c>
      <c r="AZ34" s="253">
        <f ca="1">IF('Corporate Overhead'!AZ18="","",'Corporate Overhead'!AZ18)</f>
        <v>-333.33333333333331</v>
      </c>
      <c r="BA34" s="253">
        <f ca="1">IF('Corporate Overhead'!BA18="","",'Corporate Overhead'!BA18)</f>
        <v>-333.33333333333331</v>
      </c>
      <c r="BB34" s="253">
        <f ca="1">IF('Corporate Overhead'!BB18="","",'Corporate Overhead'!BB18)</f>
        <v>-333.33333333333331</v>
      </c>
      <c r="BC34" s="253">
        <f ca="1">IF('Corporate Overhead'!BC18="","",'Corporate Overhead'!BC18)</f>
        <v>-333.33333333333331</v>
      </c>
      <c r="BD34" s="253">
        <f ca="1">IF('Corporate Overhead'!BD18="","",'Corporate Overhead'!BD18)</f>
        <v>-333.33333333333331</v>
      </c>
      <c r="BE34" s="253">
        <f ca="1">IF('Corporate Overhead'!BE18="","",'Corporate Overhead'!BE18)</f>
        <v>-333.33333333333331</v>
      </c>
      <c r="BF34" s="253">
        <f ca="1">IF('Corporate Overhead'!BF18="","",'Corporate Overhead'!BF18)</f>
        <v>-333.33333333333331</v>
      </c>
      <c r="BG34" s="253">
        <f ca="1">IF('Corporate Overhead'!BG18="","",'Corporate Overhead'!BG18)</f>
        <v>-333.33333333333331</v>
      </c>
      <c r="BH34" s="253">
        <f ca="1">IF('Corporate Overhead'!BH18="","",'Corporate Overhead'!BH18)</f>
        <v>-333.33333333333331</v>
      </c>
      <c r="BI34" s="253">
        <f ca="1">IF('Corporate Overhead'!BI18="","",'Corporate Overhead'!BI18)</f>
        <v>-333.33333333333331</v>
      </c>
      <c r="BJ34" s="253">
        <f ca="1">IF('Corporate Overhead'!BJ18="","",'Corporate Overhead'!BJ18)</f>
        <v>-333.33333333333331</v>
      </c>
      <c r="BK34" s="253">
        <f ca="1">IF('Corporate Overhead'!BK18="","",'Corporate Overhead'!BK18)</f>
        <v>-333.33333333333331</v>
      </c>
      <c r="BL34" s="253">
        <f ca="1">IF('Corporate Overhead'!BL18="","",'Corporate Overhead'!BL18)</f>
        <v>-333.33333333333331</v>
      </c>
      <c r="BM34" s="253">
        <f ca="1">IF('Corporate Overhead'!BM18="","",'Corporate Overhead'!BM18)</f>
        <v>-333.33333333333331</v>
      </c>
      <c r="BN34" s="253">
        <f ca="1">IF('Corporate Overhead'!BN18="","",'Corporate Overhead'!BN18)</f>
        <v>-333.33333333333331</v>
      </c>
      <c r="BO34" s="253">
        <f ca="1">IF('Corporate Overhead'!BO18="","",'Corporate Overhead'!BO18)</f>
        <v>-333.33333333333331</v>
      </c>
      <c r="BP34" s="253">
        <f ca="1">IF('Corporate Overhead'!BP18="","",'Corporate Overhead'!BP18)</f>
        <v>-333.33333333333331</v>
      </c>
      <c r="BQ34" s="253">
        <f ca="1">IF('Corporate Overhead'!BQ18="","",'Corporate Overhead'!BQ18)</f>
        <v>-333.33333333333331</v>
      </c>
      <c r="BR34" s="253">
        <f ca="1">IF('Corporate Overhead'!BR18="","",'Corporate Overhead'!BR18)</f>
        <v>-333.33333333333331</v>
      </c>
      <c r="BS34" s="253">
        <f ca="1">IF('Corporate Overhead'!BS18="","",'Corporate Overhead'!BS18)</f>
        <v>-333.33333333333331</v>
      </c>
      <c r="BT34" s="253">
        <f ca="1">IF('Corporate Overhead'!BT18="","",'Corporate Overhead'!BT18)</f>
        <v>-333.33333333333331</v>
      </c>
      <c r="BU34" s="253">
        <f ca="1">IF('Corporate Overhead'!BU18="","",'Corporate Overhead'!BU18)</f>
        <v>-333.33333333333331</v>
      </c>
      <c r="BV34" s="253">
        <f ca="1">IF('Corporate Overhead'!BV18="","",'Corporate Overhead'!BV18)</f>
        <v>-333.33333333333331</v>
      </c>
      <c r="BW34" s="253">
        <f ca="1">IF('Corporate Overhead'!BW18="","",'Corporate Overhead'!BW18)</f>
        <v>-333.33333333333331</v>
      </c>
      <c r="BX34" s="253">
        <f ca="1">IF('Corporate Overhead'!BX18="","",'Corporate Overhead'!BX18)</f>
        <v>-333.33333333333331</v>
      </c>
      <c r="BY34" s="253">
        <f ca="1">IF('Corporate Overhead'!BY18="","",'Corporate Overhead'!BY18)</f>
        <v>-333.33333333333331</v>
      </c>
      <c r="BZ34" s="253">
        <f ca="1">IF('Corporate Overhead'!BZ18="","",'Corporate Overhead'!BZ18)</f>
        <v>-333.33333333333331</v>
      </c>
      <c r="CA34" s="253">
        <f ca="1">IF('Corporate Overhead'!CA18="","",'Corporate Overhead'!CA18)</f>
        <v>-333.33333333333331</v>
      </c>
      <c r="CB34" s="253">
        <f ca="1">IF('Corporate Overhead'!CB18="","",'Corporate Overhead'!CB18)</f>
        <v>-333.33333333333331</v>
      </c>
      <c r="CC34" s="253">
        <f ca="1">IF('Corporate Overhead'!CC18="","",'Corporate Overhead'!CC18)</f>
        <v>-333.33333333333331</v>
      </c>
      <c r="CD34" s="253">
        <f ca="1">IF('Corporate Overhead'!CD18="","",'Corporate Overhead'!CD18)</f>
        <v>-333.33333333333331</v>
      </c>
      <c r="CE34" s="253">
        <f ca="1">IF('Corporate Overhead'!CE18="","",'Corporate Overhead'!CE18)</f>
        <v>-333.33333333333331</v>
      </c>
      <c r="CF34" s="253">
        <f ca="1">IF('Corporate Overhead'!CF18="","",'Corporate Overhead'!CF18)</f>
        <v>-333.33333333333331</v>
      </c>
      <c r="CG34" s="253">
        <f ca="1">IF('Corporate Overhead'!CG18="","",'Corporate Overhead'!CG18)</f>
        <v>-333.33333333333331</v>
      </c>
      <c r="CH34" s="253">
        <f ca="1">IF('Corporate Overhead'!CH18="","",'Corporate Overhead'!CH18)</f>
        <v>-333.33333333333331</v>
      </c>
      <c r="CI34" s="253">
        <f ca="1">IF('Corporate Overhead'!CI18="","",'Corporate Overhead'!CI18)</f>
        <v>-333.33333333333331</v>
      </c>
      <c r="CJ34" s="253">
        <f ca="1">IF('Corporate Overhead'!CJ18="","",'Corporate Overhead'!CJ18)</f>
        <v>-333.33333333333331</v>
      </c>
      <c r="CK34" s="253">
        <f ca="1">IF('Corporate Overhead'!CK18="","",'Corporate Overhead'!CK18)</f>
        <v>-333.33333333333331</v>
      </c>
      <c r="CL34" s="253">
        <f ca="1">IF('Corporate Overhead'!CL18="","",'Corporate Overhead'!CL18)</f>
        <v>-333.33333333333331</v>
      </c>
    </row>
    <row r="35" spans="2:90" x14ac:dyDescent="0.4">
      <c r="B35" s="309" t="str">
        <f>'Corporate Overhead'!G19</f>
        <v>S&amp;M</v>
      </c>
      <c r="J35" s="61"/>
      <c r="K35" s="53">
        <f ca="1">SUMIF($3:$3,K$2,35:35)</f>
        <v>0</v>
      </c>
      <c r="L35" s="53">
        <f ca="1">SUMIF($3:$3,L$2,35:35)</f>
        <v>-645606.44505838421</v>
      </c>
      <c r="M35" s="53">
        <f ca="1">SUMIF($3:$3,M$2,35:35)</f>
        <v>-1432202.0385268168</v>
      </c>
      <c r="N35" s="53">
        <f ca="1">SUMIF($3:$3,N$2,35:35)</f>
        <v>-2940588.985647968</v>
      </c>
      <c r="O35" s="53">
        <f ca="1">SUMIF($3:$3,O$2,35:35)</f>
        <v>-5922345.2551825391</v>
      </c>
      <c r="P35" s="53">
        <f ca="1">SUMIF($3:$3,P$2,35:35)</f>
        <v>-11866935.66749488</v>
      </c>
      <c r="Q35" s="53" t="str">
        <f>IF('Corporate Overhead'!Q19="","",'Corporate Overhead'!Q19)</f>
        <v/>
      </c>
      <c r="R35"/>
      <c r="S35" s="253">
        <f ca="1">IF('Corporate Overhead'!S19="","",'Corporate Overhead'!S19)</f>
        <v>0</v>
      </c>
      <c r="T35" s="253">
        <f ca="1">IF('Corporate Overhead'!T19="","",'Corporate Overhead'!T19)</f>
        <v>0</v>
      </c>
      <c r="U35" s="253">
        <f ca="1">IF('Corporate Overhead'!U19="","",'Corporate Overhead'!U19)</f>
        <v>0</v>
      </c>
      <c r="V35" s="253">
        <f ca="1">IF('Corporate Overhead'!V19="","",'Corporate Overhead'!V19)</f>
        <v>0</v>
      </c>
      <c r="W35" s="253">
        <f ca="1">IF('Corporate Overhead'!W19="","",'Corporate Overhead'!W19)</f>
        <v>0</v>
      </c>
      <c r="X35" s="253">
        <f ca="1">IF('Corporate Overhead'!X19="","",'Corporate Overhead'!X19)</f>
        <v>0</v>
      </c>
      <c r="Y35" s="253">
        <f ca="1">IF('Corporate Overhead'!Y19="","",'Corporate Overhead'!Y19)</f>
        <v>0</v>
      </c>
      <c r="Z35" s="253">
        <f ca="1">IF('Corporate Overhead'!Z19="","",'Corporate Overhead'!Z19)</f>
        <v>0</v>
      </c>
      <c r="AA35" s="253">
        <f ca="1">IF('Corporate Overhead'!AA19="","",'Corporate Overhead'!AA19)</f>
        <v>0</v>
      </c>
      <c r="AB35" s="253">
        <f ca="1">IF('Corporate Overhead'!AB19="","",'Corporate Overhead'!AB19)</f>
        <v>0</v>
      </c>
      <c r="AC35" s="253">
        <f ca="1">IF('Corporate Overhead'!AC19="","",'Corporate Overhead'!AC19)</f>
        <v>0</v>
      </c>
      <c r="AD35" s="253">
        <f ca="1">IF('Corporate Overhead'!AD19="","",'Corporate Overhead'!AD19)</f>
        <v>0</v>
      </c>
      <c r="AE35" s="253">
        <f ca="1">IF('Corporate Overhead'!AE19="","",'Corporate Overhead'!AE19)</f>
        <v>-31549.431253498835</v>
      </c>
      <c r="AF35" s="253">
        <f ca="1">IF('Corporate Overhead'!AF19="","",'Corporate Overhead'!AF19)</f>
        <v>-36305.293024157225</v>
      </c>
      <c r="AG35" s="253">
        <f ca="1">IF('Corporate Overhead'!AG19="","",'Corporate Overhead'!AG19)</f>
        <v>-40823.361706282703</v>
      </c>
      <c r="AH35" s="253">
        <f ca="1">IF('Corporate Overhead'!AH19="","",'Corporate Overhead'!AH19)</f>
        <v>-45115.526954301902</v>
      </c>
      <c r="AI35" s="253">
        <f ca="1">IF('Corporate Overhead'!AI19="","",'Corporate Overhead'!AI19)</f>
        <v>-49193.083939920136</v>
      </c>
      <c r="AJ35" s="253">
        <f ca="1">IF('Corporate Overhead'!AJ19="","",'Corporate Overhead'!AJ19)</f>
        <v>-53066.763076257463</v>
      </c>
      <c r="AK35" s="253">
        <f ca="1">IF('Corporate Overhead'!AK19="","",'Corporate Overhead'!AK19)</f>
        <v>-56746.758255777931</v>
      </c>
      <c r="AL35" s="253">
        <f ca="1">IF('Corporate Overhead'!AL19="","",'Corporate Overhead'!AL19)</f>
        <v>-60242.753676322362</v>
      </c>
      <c r="AM35" s="253">
        <f ca="1">IF('Corporate Overhead'!AM19="","",'Corporate Overhead'!AM19)</f>
        <v>-63563.949325839574</v>
      </c>
      <c r="AN35" s="253">
        <f ca="1">IF('Corporate Overhead'!AN19="","",'Corporate Overhead'!AN19)</f>
        <v>-66719.085192880913</v>
      </c>
      <c r="AO35" s="253">
        <f ca="1">IF('Corporate Overhead'!AO19="","",'Corporate Overhead'!AO19)</f>
        <v>-69716.464266570198</v>
      </c>
      <c r="AP35" s="253">
        <f ca="1">IF('Corporate Overhead'!AP19="","",'Corporate Overhead'!AP19)</f>
        <v>-72563.974386575035</v>
      </c>
      <c r="AQ35" s="253">
        <f ca="1">IF('Corporate Overhead'!AQ19="","",'Corporate Overhead'!AQ19)</f>
        <v>-78435.775667246271</v>
      </c>
      <c r="AR35" s="253">
        <f ca="1">IF('Corporate Overhead'!AR19="","",'Corporate Overhead'!AR19)</f>
        <v>-87180.653550550618</v>
      </c>
      <c r="AS35" s="253">
        <f ca="1">IF('Corporate Overhead'!AS19="","",'Corporate Overhead'!AS19)</f>
        <v>-95488.287539689773</v>
      </c>
      <c r="AT35" s="253">
        <f ca="1">IF('Corporate Overhead'!AT19="","",'Corporate Overhead'!AT19)</f>
        <v>-103380.53982937195</v>
      </c>
      <c r="AU35" s="253">
        <f ca="1">IF('Corporate Overhead'!AU19="","",'Corporate Overhead'!AU19)</f>
        <v>-110878.17950457</v>
      </c>
      <c r="AV35" s="253">
        <f ca="1">IF('Corporate Overhead'!AV19="","",'Corporate Overhead'!AV19)</f>
        <v>-118000.93719600816</v>
      </c>
      <c r="AW35" s="253">
        <f ca="1">IF('Corporate Overhead'!AW19="","",'Corporate Overhead'!AW19)</f>
        <v>-124767.55700287443</v>
      </c>
      <c r="AX35" s="253">
        <f ca="1">IF('Corporate Overhead'!AX19="","",'Corporate Overhead'!AX19)</f>
        <v>-131195.84581939733</v>
      </c>
      <c r="AY35" s="253">
        <f ca="1">IF('Corporate Overhead'!AY19="","",'Corporate Overhead'!AY19)</f>
        <v>-137302.72019509412</v>
      </c>
      <c r="AZ35" s="253">
        <f ca="1">IF('Corporate Overhead'!AZ19="","",'Corporate Overhead'!AZ19)</f>
        <v>-143104.25085200611</v>
      </c>
      <c r="BA35" s="253">
        <f ca="1">IF('Corporate Overhead'!BA19="","",'Corporate Overhead'!BA19)</f>
        <v>-148615.70497607245</v>
      </c>
      <c r="BB35" s="253">
        <f ca="1">IF('Corporate Overhead'!BB19="","",'Corporate Overhead'!BB19)</f>
        <v>-153851.58639393546</v>
      </c>
      <c r="BC35" s="253">
        <f ca="1">IF('Corporate Overhead'!BC19="","",'Corporate Overhead'!BC19)</f>
        <v>-165159.0070742387</v>
      </c>
      <c r="BD35" s="253">
        <f ca="1">IF('Corporate Overhead'!BD19="","",'Corporate Overhead'!BD19)</f>
        <v>-182234.39005386014</v>
      </c>
      <c r="BE35" s="253">
        <f ca="1">IF('Corporate Overhead'!BE19="","",'Corporate Overhead'!BE19)</f>
        <v>-198456.00388450045</v>
      </c>
      <c r="BF35" s="253">
        <f ca="1">IF('Corporate Overhead'!BF19="","",'Corporate Overhead'!BF19)</f>
        <v>-213866.53702360878</v>
      </c>
      <c r="BG35" s="253">
        <f ca="1">IF('Corporate Overhead'!BG19="","",'Corporate Overhead'!BG19)</f>
        <v>-228506.54350576171</v>
      </c>
      <c r="BH35" s="253">
        <f ca="1">IF('Corporate Overhead'!BH19="","",'Corporate Overhead'!BH19)</f>
        <v>-242414.54966380689</v>
      </c>
      <c r="BI35" s="253">
        <f ca="1">IF('Corporate Overhead'!BI19="","",'Corporate Overhead'!BI19)</f>
        <v>-255627.1555139499</v>
      </c>
      <c r="BJ35" s="253">
        <f ca="1">IF('Corporate Overhead'!BJ19="","",'Corporate Overhead'!BJ19)</f>
        <v>-268179.1310715857</v>
      </c>
      <c r="BK35" s="253">
        <f ca="1">IF('Corporate Overhead'!BK19="","",'Corporate Overhead'!BK19)</f>
        <v>-280103.5078513397</v>
      </c>
      <c r="BL35" s="253">
        <f ca="1">IF('Corporate Overhead'!BL19="","",'Corporate Overhead'!BL19)</f>
        <v>-291431.66579210607</v>
      </c>
      <c r="BM35" s="253">
        <f ca="1">IF('Corporate Overhead'!BM19="","",'Corporate Overhead'!BM19)</f>
        <v>-302193.41583583405</v>
      </c>
      <c r="BN35" s="253">
        <f ca="1">IF('Corporate Overhead'!BN19="","",'Corporate Overhead'!BN19)</f>
        <v>-312417.07837737567</v>
      </c>
      <c r="BO35" s="253">
        <f ca="1">IF('Corporate Overhead'!BO19="","",'Corporate Overhead'!BO19)</f>
        <v>-334796.22445850691</v>
      </c>
      <c r="BP35" s="253">
        <f ca="1">IF('Corporate Overhead'!BP19="","",'Corporate Overhead'!BP19)</f>
        <v>-368723.07990224822</v>
      </c>
      <c r="BQ35" s="253">
        <f ca="1">IF('Corporate Overhead'!BQ19="","",'Corporate Overhead'!BQ19)</f>
        <v>-400953.59257380245</v>
      </c>
      <c r="BR35" s="253">
        <f ca="1">IF('Corporate Overhead'!BR19="","",'Corporate Overhead'!BR19)</f>
        <v>-431572.57961177902</v>
      </c>
      <c r="BS35" s="253">
        <f ca="1">IF('Corporate Overhead'!BS19="","",'Corporate Overhead'!BS19)</f>
        <v>-460660.61729785666</v>
      </c>
      <c r="BT35" s="253">
        <f ca="1">IF('Corporate Overhead'!BT19="","",'Corporate Overhead'!BT19)</f>
        <v>-488294.25309963065</v>
      </c>
      <c r="BU35" s="253">
        <f ca="1">IF('Corporate Overhead'!BU19="","",'Corporate Overhead'!BU19)</f>
        <v>-514546.20711131557</v>
      </c>
      <c r="BV35" s="253">
        <f ca="1">IF('Corporate Overhead'!BV19="","",'Corporate Overhead'!BV19)</f>
        <v>-539485.56342241657</v>
      </c>
      <c r="BW35" s="253">
        <f ca="1">IF('Corporate Overhead'!BW19="","",'Corporate Overhead'!BW19)</f>
        <v>-563177.9519179624</v>
      </c>
      <c r="BX35" s="253">
        <f ca="1">IF('Corporate Overhead'!BX19="","",'Corporate Overhead'!BX19)</f>
        <v>-585685.72098873078</v>
      </c>
      <c r="BY35" s="253">
        <f ca="1">IF('Corporate Overhead'!BY19="","",'Corporate Overhead'!BY19)</f>
        <v>-607068.10160596087</v>
      </c>
      <c r="BZ35" s="253">
        <f ca="1">IF('Corporate Overhead'!BZ19="","",'Corporate Overhead'!BZ19)</f>
        <v>-627381.36319232953</v>
      </c>
      <c r="CA35" s="253">
        <f ca="1">IF('Corporate Overhead'!CA19="","",'Corporate Overhead'!CA19)</f>
        <v>-672012.29503271298</v>
      </c>
      <c r="CB35" s="253">
        <f ca="1">IF('Corporate Overhead'!CB19="","",'Corporate Overhead'!CB19)</f>
        <v>-739745.01361441077</v>
      </c>
      <c r="CC35" s="253">
        <f ca="1">IF('Corporate Overhead'!CC19="","",'Corporate Overhead'!CC19)</f>
        <v>-804091.09626702359</v>
      </c>
      <c r="CD35" s="253">
        <f ca="1">IF('Corporate Overhead'!CD19="","",'Corporate Overhead'!CD19)</f>
        <v>-865219.87478700583</v>
      </c>
      <c r="CE35" s="253">
        <f ca="1">IF('Corporate Overhead'!CE19="","",'Corporate Overhead'!CE19)</f>
        <v>-923292.21438098885</v>
      </c>
      <c r="CF35" s="253">
        <f ca="1">IF('Corporate Overhead'!CF19="","",'Corporate Overhead'!CF19)</f>
        <v>-978460.93699527264</v>
      </c>
      <c r="CG35" s="253">
        <f ca="1">IF('Corporate Overhead'!CG19="","",'Corporate Overhead'!CG19)</f>
        <v>-1030871.2234788425</v>
      </c>
      <c r="CH35" s="253">
        <f ca="1">IF('Corporate Overhead'!CH19="","",'Corporate Overhead'!CH19)</f>
        <v>-1080660.9956382336</v>
      </c>
      <c r="CI35" s="253">
        <f ca="1">IF('Corporate Overhead'!CI19="","",'Corporate Overhead'!CI19)</f>
        <v>-1127961.2791896553</v>
      </c>
      <c r="CJ35" s="253">
        <f ca="1">IF('Corporate Overhead'!CJ19="","",'Corporate Overhead'!CJ19)</f>
        <v>-1172896.5485635058</v>
      </c>
      <c r="CK35" s="253">
        <f ca="1">IF('Corporate Overhead'!CK19="","",'Corporate Overhead'!CK19)</f>
        <v>-1215585.0544686639</v>
      </c>
      <c r="CL35" s="253">
        <f ca="1">IF('Corporate Overhead'!CL19="","",'Corporate Overhead'!CL19)</f>
        <v>-1256139.1350785641</v>
      </c>
    </row>
    <row r="36" spans="2:90" x14ac:dyDescent="0.4">
      <c r="B36" s="309" t="str">
        <f>'Corporate Overhead'!G20</f>
        <v>R&amp;D</v>
      </c>
      <c r="J36" s="61"/>
      <c r="K36" s="53">
        <f>SUMIF($3:$3,K$2,36:36)</f>
        <v>0</v>
      </c>
      <c r="L36" s="53">
        <f>SUMIF($3:$3,L$2,36:36)</f>
        <v>0</v>
      </c>
      <c r="M36" s="53">
        <f>SUMIF($3:$3,M$2,36:36)</f>
        <v>0</v>
      </c>
      <c r="N36" s="53">
        <f>SUMIF($3:$3,N$2,36:36)</f>
        <v>0</v>
      </c>
      <c r="O36" s="53">
        <f>SUMIF($3:$3,O$2,36:36)</f>
        <v>0</v>
      </c>
      <c r="P36" s="53">
        <f>SUMIF($3:$3,P$2,36:36)</f>
        <v>0</v>
      </c>
      <c r="Q36" s="53" t="str">
        <f>IF('Corporate Overhead'!Q20="","",'Corporate Overhead'!Q20)</f>
        <v/>
      </c>
      <c r="R36"/>
      <c r="S36" s="253">
        <f>IF('Corporate Overhead'!S20="","",'Corporate Overhead'!S20)</f>
        <v>0</v>
      </c>
      <c r="T36" s="253">
        <f>IF('Corporate Overhead'!T20="","",'Corporate Overhead'!T20)</f>
        <v>0</v>
      </c>
      <c r="U36" s="253">
        <f>IF('Corporate Overhead'!U20="","",'Corporate Overhead'!U20)</f>
        <v>0</v>
      </c>
      <c r="V36" s="253">
        <f>IF('Corporate Overhead'!V20="","",'Corporate Overhead'!V20)</f>
        <v>0</v>
      </c>
      <c r="W36" s="253">
        <f>IF('Corporate Overhead'!W20="","",'Corporate Overhead'!W20)</f>
        <v>0</v>
      </c>
      <c r="X36" s="253">
        <f>IF('Corporate Overhead'!X20="","",'Corporate Overhead'!X20)</f>
        <v>0</v>
      </c>
      <c r="Y36" s="253">
        <f>IF('Corporate Overhead'!Y20="","",'Corporate Overhead'!Y20)</f>
        <v>0</v>
      </c>
      <c r="Z36" s="253">
        <f>IF('Corporate Overhead'!Z20="","",'Corporate Overhead'!Z20)</f>
        <v>0</v>
      </c>
      <c r="AA36" s="253">
        <f>IF('Corporate Overhead'!AA20="","",'Corporate Overhead'!AA20)</f>
        <v>0</v>
      </c>
      <c r="AB36" s="253">
        <f>IF('Corporate Overhead'!AB20="","",'Corporate Overhead'!AB20)</f>
        <v>0</v>
      </c>
      <c r="AC36" s="253">
        <f>IF('Corporate Overhead'!AC20="","",'Corporate Overhead'!AC20)</f>
        <v>0</v>
      </c>
      <c r="AD36" s="253">
        <f>IF('Corporate Overhead'!AD20="","",'Corporate Overhead'!AD20)</f>
        <v>0</v>
      </c>
      <c r="AE36" s="253">
        <f>IF('Corporate Overhead'!AE20="","",'Corporate Overhead'!AE20)</f>
        <v>0</v>
      </c>
      <c r="AF36" s="253">
        <f>IF('Corporate Overhead'!AF20="","",'Corporate Overhead'!AF20)</f>
        <v>0</v>
      </c>
      <c r="AG36" s="253">
        <f>IF('Corporate Overhead'!AG20="","",'Corporate Overhead'!AG20)</f>
        <v>0</v>
      </c>
      <c r="AH36" s="253">
        <f>IF('Corporate Overhead'!AH20="","",'Corporate Overhead'!AH20)</f>
        <v>0</v>
      </c>
      <c r="AI36" s="253">
        <f>IF('Corporate Overhead'!AI20="","",'Corporate Overhead'!AI20)</f>
        <v>0</v>
      </c>
      <c r="AJ36" s="253">
        <f>IF('Corporate Overhead'!AJ20="","",'Corporate Overhead'!AJ20)</f>
        <v>0</v>
      </c>
      <c r="AK36" s="253">
        <f>IF('Corporate Overhead'!AK20="","",'Corporate Overhead'!AK20)</f>
        <v>0</v>
      </c>
      <c r="AL36" s="253">
        <f>IF('Corporate Overhead'!AL20="","",'Corporate Overhead'!AL20)</f>
        <v>0</v>
      </c>
      <c r="AM36" s="253">
        <f>IF('Corporate Overhead'!AM20="","",'Corporate Overhead'!AM20)</f>
        <v>0</v>
      </c>
      <c r="AN36" s="253">
        <f>IF('Corporate Overhead'!AN20="","",'Corporate Overhead'!AN20)</f>
        <v>0</v>
      </c>
      <c r="AO36" s="253">
        <f>IF('Corporate Overhead'!AO20="","",'Corporate Overhead'!AO20)</f>
        <v>0</v>
      </c>
      <c r="AP36" s="253">
        <f>IF('Corporate Overhead'!AP20="","",'Corporate Overhead'!AP20)</f>
        <v>0</v>
      </c>
      <c r="AQ36" s="253">
        <f>IF('Corporate Overhead'!AQ20="","",'Corporate Overhead'!AQ20)</f>
        <v>0</v>
      </c>
      <c r="AR36" s="253">
        <f>IF('Corporate Overhead'!AR20="","",'Corporate Overhead'!AR20)</f>
        <v>0</v>
      </c>
      <c r="AS36" s="253">
        <f>IF('Corporate Overhead'!AS20="","",'Corporate Overhead'!AS20)</f>
        <v>0</v>
      </c>
      <c r="AT36" s="253">
        <f>IF('Corporate Overhead'!AT20="","",'Corporate Overhead'!AT20)</f>
        <v>0</v>
      </c>
      <c r="AU36" s="253">
        <f>IF('Corporate Overhead'!AU20="","",'Corporate Overhead'!AU20)</f>
        <v>0</v>
      </c>
      <c r="AV36" s="253">
        <f>IF('Corporate Overhead'!AV20="","",'Corporate Overhead'!AV20)</f>
        <v>0</v>
      </c>
      <c r="AW36" s="253">
        <f>IF('Corporate Overhead'!AW20="","",'Corporate Overhead'!AW20)</f>
        <v>0</v>
      </c>
      <c r="AX36" s="253">
        <f>IF('Corporate Overhead'!AX20="","",'Corporate Overhead'!AX20)</f>
        <v>0</v>
      </c>
      <c r="AY36" s="253">
        <f>IF('Corporate Overhead'!AY20="","",'Corporate Overhead'!AY20)</f>
        <v>0</v>
      </c>
      <c r="AZ36" s="253">
        <f>IF('Corporate Overhead'!AZ20="","",'Corporate Overhead'!AZ20)</f>
        <v>0</v>
      </c>
      <c r="BA36" s="253">
        <f>IF('Corporate Overhead'!BA20="","",'Corporate Overhead'!BA20)</f>
        <v>0</v>
      </c>
      <c r="BB36" s="253">
        <f>IF('Corporate Overhead'!BB20="","",'Corporate Overhead'!BB20)</f>
        <v>0</v>
      </c>
      <c r="BC36" s="253">
        <f>IF('Corporate Overhead'!BC20="","",'Corporate Overhead'!BC20)</f>
        <v>0</v>
      </c>
      <c r="BD36" s="253">
        <f>IF('Corporate Overhead'!BD20="","",'Corporate Overhead'!BD20)</f>
        <v>0</v>
      </c>
      <c r="BE36" s="253">
        <f>IF('Corporate Overhead'!BE20="","",'Corporate Overhead'!BE20)</f>
        <v>0</v>
      </c>
      <c r="BF36" s="253">
        <f>IF('Corporate Overhead'!BF20="","",'Corporate Overhead'!BF20)</f>
        <v>0</v>
      </c>
      <c r="BG36" s="253">
        <f>IF('Corporate Overhead'!BG20="","",'Corporate Overhead'!BG20)</f>
        <v>0</v>
      </c>
      <c r="BH36" s="253">
        <f>IF('Corporate Overhead'!BH20="","",'Corporate Overhead'!BH20)</f>
        <v>0</v>
      </c>
      <c r="BI36" s="253">
        <f>IF('Corporate Overhead'!BI20="","",'Corporate Overhead'!BI20)</f>
        <v>0</v>
      </c>
      <c r="BJ36" s="253">
        <f>IF('Corporate Overhead'!BJ20="","",'Corporate Overhead'!BJ20)</f>
        <v>0</v>
      </c>
      <c r="BK36" s="253">
        <f>IF('Corporate Overhead'!BK20="","",'Corporate Overhead'!BK20)</f>
        <v>0</v>
      </c>
      <c r="BL36" s="253">
        <f>IF('Corporate Overhead'!BL20="","",'Corporate Overhead'!BL20)</f>
        <v>0</v>
      </c>
      <c r="BM36" s="253">
        <f>IF('Corporate Overhead'!BM20="","",'Corporate Overhead'!BM20)</f>
        <v>0</v>
      </c>
      <c r="BN36" s="253">
        <f>IF('Corporate Overhead'!BN20="","",'Corporate Overhead'!BN20)</f>
        <v>0</v>
      </c>
      <c r="BO36" s="253">
        <f>IF('Corporate Overhead'!BO20="","",'Corporate Overhead'!BO20)</f>
        <v>0</v>
      </c>
      <c r="BP36" s="253">
        <f>IF('Corporate Overhead'!BP20="","",'Corporate Overhead'!BP20)</f>
        <v>0</v>
      </c>
      <c r="BQ36" s="253">
        <f>IF('Corporate Overhead'!BQ20="","",'Corporate Overhead'!BQ20)</f>
        <v>0</v>
      </c>
      <c r="BR36" s="253">
        <f>IF('Corporate Overhead'!BR20="","",'Corporate Overhead'!BR20)</f>
        <v>0</v>
      </c>
      <c r="BS36" s="253">
        <f>IF('Corporate Overhead'!BS20="","",'Corporate Overhead'!BS20)</f>
        <v>0</v>
      </c>
      <c r="BT36" s="253">
        <f>IF('Corporate Overhead'!BT20="","",'Corporate Overhead'!BT20)</f>
        <v>0</v>
      </c>
      <c r="BU36" s="253">
        <f>IF('Corporate Overhead'!BU20="","",'Corporate Overhead'!BU20)</f>
        <v>0</v>
      </c>
      <c r="BV36" s="253">
        <f>IF('Corporate Overhead'!BV20="","",'Corporate Overhead'!BV20)</f>
        <v>0</v>
      </c>
      <c r="BW36" s="253">
        <f>IF('Corporate Overhead'!BW20="","",'Corporate Overhead'!BW20)</f>
        <v>0</v>
      </c>
      <c r="BX36" s="253">
        <f>IF('Corporate Overhead'!BX20="","",'Corporate Overhead'!BX20)</f>
        <v>0</v>
      </c>
      <c r="BY36" s="253">
        <f>IF('Corporate Overhead'!BY20="","",'Corporate Overhead'!BY20)</f>
        <v>0</v>
      </c>
      <c r="BZ36" s="253">
        <f>IF('Corporate Overhead'!BZ20="","",'Corporate Overhead'!BZ20)</f>
        <v>0</v>
      </c>
      <c r="CA36" s="253">
        <f>IF('Corporate Overhead'!CA20="","",'Corporate Overhead'!CA20)</f>
        <v>0</v>
      </c>
      <c r="CB36" s="253">
        <f>IF('Corporate Overhead'!CB20="","",'Corporate Overhead'!CB20)</f>
        <v>0</v>
      </c>
      <c r="CC36" s="253">
        <f>IF('Corporate Overhead'!CC20="","",'Corporate Overhead'!CC20)</f>
        <v>0</v>
      </c>
      <c r="CD36" s="253">
        <f>IF('Corporate Overhead'!CD20="","",'Corporate Overhead'!CD20)</f>
        <v>0</v>
      </c>
      <c r="CE36" s="253">
        <f>IF('Corporate Overhead'!CE20="","",'Corporate Overhead'!CE20)</f>
        <v>0</v>
      </c>
      <c r="CF36" s="253">
        <f>IF('Corporate Overhead'!CF20="","",'Corporate Overhead'!CF20)</f>
        <v>0</v>
      </c>
      <c r="CG36" s="253">
        <f>IF('Corporate Overhead'!CG20="","",'Corporate Overhead'!CG20)</f>
        <v>0</v>
      </c>
      <c r="CH36" s="253">
        <f>IF('Corporate Overhead'!CH20="","",'Corporate Overhead'!CH20)</f>
        <v>0</v>
      </c>
      <c r="CI36" s="253">
        <f>IF('Corporate Overhead'!CI20="","",'Corporate Overhead'!CI20)</f>
        <v>0</v>
      </c>
      <c r="CJ36" s="253">
        <f>IF('Corporate Overhead'!CJ20="","",'Corporate Overhead'!CJ20)</f>
        <v>0</v>
      </c>
      <c r="CK36" s="253">
        <f>IF('Corporate Overhead'!CK20="","",'Corporate Overhead'!CK20)</f>
        <v>0</v>
      </c>
      <c r="CL36" s="253">
        <f>IF('Corporate Overhead'!CL20="","",'Corporate Overhead'!CL20)</f>
        <v>0</v>
      </c>
    </row>
    <row r="37" spans="2:90" x14ac:dyDescent="0.4">
      <c r="B37" s="27" t="s">
        <v>603</v>
      </c>
      <c r="I37" t="s">
        <v>227</v>
      </c>
      <c r="J37" s="28"/>
      <c r="K37" s="63">
        <f ca="1">SUMIF($3:$3,K$2,37:37)</f>
        <v>-406350.39999999997</v>
      </c>
      <c r="L37" s="63">
        <f ca="1">SUMIF($3:$3,L$2,37:37)</f>
        <v>-1072074.3650583844</v>
      </c>
      <c r="M37" s="63">
        <f ca="1">SUMIF($3:$3,M$2,37:37)</f>
        <v>-1879793.3545268169</v>
      </c>
      <c r="N37" s="63">
        <f ca="1">SUMIF($3:$3,N$2,37:37)</f>
        <v>-3410359.8674479676</v>
      </c>
      <c r="O37" s="63">
        <f ca="1">SUMIF($3:$3,O$2,37:37)</f>
        <v>-6415404.6810725406</v>
      </c>
      <c r="P37" s="63">
        <f ca="1">SUMIF($3:$3,P$2,37:37)</f>
        <v>-12384448.064679381</v>
      </c>
      <c r="Q37" s="28"/>
      <c r="R37"/>
      <c r="S37" s="254">
        <f ca="1">SUM(S32:OFFSET(S37,-1,0))</f>
        <v>-33862.533333333333</v>
      </c>
      <c r="T37" s="254">
        <f ca="1">SUM(T32:OFFSET(T37,-1,0))</f>
        <v>-33862.533333333333</v>
      </c>
      <c r="U37" s="254">
        <f ca="1">SUM(U32:OFFSET(U37,-1,0))</f>
        <v>-33862.533333333333</v>
      </c>
      <c r="V37" s="254">
        <f ca="1">SUM(V32:OFFSET(V37,-1,0))</f>
        <v>-33862.533333333333</v>
      </c>
      <c r="W37" s="254">
        <f ca="1">SUM(W32:OFFSET(W37,-1,0))</f>
        <v>-33862.533333333333</v>
      </c>
      <c r="X37" s="254">
        <f ca="1">SUM(X32:OFFSET(X37,-1,0))</f>
        <v>-33862.533333333333</v>
      </c>
      <c r="Y37" s="254">
        <f ca="1">SUM(Y32:OFFSET(Y37,-1,0))</f>
        <v>-33862.533333333333</v>
      </c>
      <c r="Z37" s="254">
        <f ca="1">SUM(Z32:OFFSET(Z37,-1,0))</f>
        <v>-33862.533333333333</v>
      </c>
      <c r="AA37" s="254">
        <f ca="1">SUM(AA32:OFFSET(AA37,-1,0))</f>
        <v>-33862.533333333333</v>
      </c>
      <c r="AB37" s="254">
        <f ca="1">SUM(AB32:OFFSET(AB37,-1,0))</f>
        <v>-33862.533333333333</v>
      </c>
      <c r="AC37" s="254">
        <f ca="1">SUM(AC32:OFFSET(AC37,-1,0))</f>
        <v>-33862.533333333333</v>
      </c>
      <c r="AD37" s="254">
        <f ca="1">SUM(AD32:OFFSET(AD37,-1,0))</f>
        <v>-33862.533333333333</v>
      </c>
      <c r="AE37" s="254">
        <f ca="1">SUM(AE32:OFFSET(AE37,-1,0))</f>
        <v>-67088.424586832174</v>
      </c>
      <c r="AF37" s="254">
        <f ca="1">SUM(AF32:OFFSET(AF37,-1,0))</f>
        <v>-71844.286357490564</v>
      </c>
      <c r="AG37" s="254">
        <f ca="1">SUM(AG32:OFFSET(AG37,-1,0))</f>
        <v>-76362.355039616043</v>
      </c>
      <c r="AH37" s="254">
        <f ca="1">SUM(AH32:OFFSET(AH37,-1,0))</f>
        <v>-80654.520287635241</v>
      </c>
      <c r="AI37" s="254">
        <f ca="1">SUM(AI32:OFFSET(AI37,-1,0))</f>
        <v>-84732.077273253468</v>
      </c>
      <c r="AJ37" s="254">
        <f ca="1">SUM(AJ32:OFFSET(AJ37,-1,0))</f>
        <v>-88605.756409590802</v>
      </c>
      <c r="AK37" s="254">
        <f ca="1">SUM(AK32:OFFSET(AK37,-1,0))</f>
        <v>-92285.751589111271</v>
      </c>
      <c r="AL37" s="254">
        <f ca="1">SUM(AL32:OFFSET(AL37,-1,0))</f>
        <v>-95781.747009655694</v>
      </c>
      <c r="AM37" s="254">
        <f ca="1">SUM(AM32:OFFSET(AM37,-1,0))</f>
        <v>-99102.942659172913</v>
      </c>
      <c r="AN37" s="254">
        <f ca="1">SUM(AN32:OFFSET(AN37,-1,0))</f>
        <v>-102258.07852621426</v>
      </c>
      <c r="AO37" s="254">
        <f ca="1">SUM(AO32:OFFSET(AO37,-1,0))</f>
        <v>-105255.45759990354</v>
      </c>
      <c r="AP37" s="254">
        <f ca="1">SUM(AP32:OFFSET(AP37,-1,0))</f>
        <v>-108102.96771990837</v>
      </c>
      <c r="AQ37" s="254">
        <f ca="1">SUM(AQ32:OFFSET(AQ37,-1,0))</f>
        <v>-115735.0520005796</v>
      </c>
      <c r="AR37" s="254">
        <f ca="1">SUM(AR32:OFFSET(AR37,-1,0))</f>
        <v>-124479.92988388395</v>
      </c>
      <c r="AS37" s="254">
        <f ca="1">SUM(AS32:OFFSET(AS37,-1,0))</f>
        <v>-132787.56387302311</v>
      </c>
      <c r="AT37" s="254">
        <f ca="1">SUM(AT32:OFFSET(AT37,-1,0))</f>
        <v>-140679.81616270528</v>
      </c>
      <c r="AU37" s="254">
        <f ca="1">SUM(AU32:OFFSET(AU37,-1,0))</f>
        <v>-148177.45583790334</v>
      </c>
      <c r="AV37" s="254">
        <f ca="1">SUM(AV32:OFFSET(AV37,-1,0))</f>
        <v>-155300.2135293415</v>
      </c>
      <c r="AW37" s="254">
        <f ca="1">SUM(AW32:OFFSET(AW37,-1,0))</f>
        <v>-162066.83333620775</v>
      </c>
      <c r="AX37" s="254">
        <f ca="1">SUM(AX32:OFFSET(AX37,-1,0))</f>
        <v>-168495.12215273068</v>
      </c>
      <c r="AY37" s="254">
        <f ca="1">SUM(AY32:OFFSET(AY37,-1,0))</f>
        <v>-174601.99652842747</v>
      </c>
      <c r="AZ37" s="254">
        <f ca="1">SUM(AZ32:OFFSET(AZ37,-1,0))</f>
        <v>-180403.52718533945</v>
      </c>
      <c r="BA37" s="254">
        <f ca="1">SUM(BA32:OFFSET(BA37,-1,0))</f>
        <v>-185914.98130940579</v>
      </c>
      <c r="BB37" s="254">
        <f ca="1">SUM(BB32:OFFSET(BB37,-1,0))</f>
        <v>-191150.8627272688</v>
      </c>
      <c r="BC37" s="254">
        <f ca="1">SUM(BC32:OFFSET(BC37,-1,0))</f>
        <v>-204306.58055757204</v>
      </c>
      <c r="BD37" s="254">
        <f ca="1">SUM(BD32:OFFSET(BD37,-1,0))</f>
        <v>-221381.96353719349</v>
      </c>
      <c r="BE37" s="254">
        <f ca="1">SUM(BE32:OFFSET(BE37,-1,0))</f>
        <v>-237603.57736783379</v>
      </c>
      <c r="BF37" s="254">
        <f ca="1">SUM(BF32:OFFSET(BF37,-1,0))</f>
        <v>-253014.11050694212</v>
      </c>
      <c r="BG37" s="254">
        <f ca="1">SUM(BG32:OFFSET(BG37,-1,0))</f>
        <v>-267654.11698909506</v>
      </c>
      <c r="BH37" s="254">
        <f ca="1">SUM(BH32:OFFSET(BH37,-1,0))</f>
        <v>-281562.1231471402</v>
      </c>
      <c r="BI37" s="254">
        <f ca="1">SUM(BI32:OFFSET(BI37,-1,0))</f>
        <v>-294774.72899728321</v>
      </c>
      <c r="BJ37" s="254">
        <f ca="1">SUM(BJ32:OFFSET(BJ37,-1,0))</f>
        <v>-307326.70455491904</v>
      </c>
      <c r="BK37" s="254">
        <f ca="1">SUM(BK32:OFFSET(BK37,-1,0))</f>
        <v>-319251.08133467304</v>
      </c>
      <c r="BL37" s="254">
        <f ca="1">SUM(BL32:OFFSET(BL37,-1,0))</f>
        <v>-330579.23927543941</v>
      </c>
      <c r="BM37" s="254">
        <f ca="1">SUM(BM32:OFFSET(BM37,-1,0))</f>
        <v>-341340.98931916739</v>
      </c>
      <c r="BN37" s="254">
        <f ca="1">SUM(BN32:OFFSET(BN37,-1,0))</f>
        <v>-351564.65186070901</v>
      </c>
      <c r="BO37" s="254">
        <f ca="1">SUM(BO32:OFFSET(BO37,-1,0))</f>
        <v>-375884.50994934025</v>
      </c>
      <c r="BP37" s="254">
        <f ca="1">SUM(BP32:OFFSET(BP37,-1,0))</f>
        <v>-409811.36539308156</v>
      </c>
      <c r="BQ37" s="254">
        <f ca="1">SUM(BQ32:OFFSET(BQ37,-1,0))</f>
        <v>-442041.87806463579</v>
      </c>
      <c r="BR37" s="254">
        <f ca="1">SUM(BR32:OFFSET(BR37,-1,0))</f>
        <v>-472660.86510261236</v>
      </c>
      <c r="BS37" s="254">
        <f ca="1">SUM(BS32:OFFSET(BS37,-1,0))</f>
        <v>-501748.90278869</v>
      </c>
      <c r="BT37" s="254">
        <f ca="1">SUM(BT32:OFFSET(BT37,-1,0))</f>
        <v>-529382.53859046404</v>
      </c>
      <c r="BU37" s="254">
        <f ca="1">SUM(BU32:OFFSET(BU37,-1,0))</f>
        <v>-555634.49260214891</v>
      </c>
      <c r="BV37" s="254">
        <f ca="1">SUM(BV32:OFFSET(BV37,-1,0))</f>
        <v>-580573.84891324991</v>
      </c>
      <c r="BW37" s="254">
        <f ca="1">SUM(BW32:OFFSET(BW37,-1,0))</f>
        <v>-604266.23740879574</v>
      </c>
      <c r="BX37" s="254">
        <f ca="1">SUM(BX32:OFFSET(BX37,-1,0))</f>
        <v>-626774.00647956412</v>
      </c>
      <c r="BY37" s="254">
        <f ca="1">SUM(BY32:OFFSET(BY37,-1,0))</f>
        <v>-648156.38709679421</v>
      </c>
      <c r="BZ37" s="254">
        <f ca="1">SUM(BZ32:OFFSET(BZ37,-1,0))</f>
        <v>-668469.64868316287</v>
      </c>
      <c r="CA37" s="254">
        <f ca="1">SUM(CA32:OFFSET(CA37,-1,0))</f>
        <v>-715138.32813142135</v>
      </c>
      <c r="CB37" s="254">
        <f ca="1">SUM(CB32:OFFSET(CB37,-1,0))</f>
        <v>-782871.04671311914</v>
      </c>
      <c r="CC37" s="254">
        <f ca="1">SUM(CC32:OFFSET(CC37,-1,0))</f>
        <v>-847217.12936573196</v>
      </c>
      <c r="CD37" s="254">
        <f ca="1">SUM(CD32:OFFSET(CD37,-1,0))</f>
        <v>-908345.9078857142</v>
      </c>
      <c r="CE37" s="254">
        <f ca="1">SUM(CE32:OFFSET(CE37,-1,0))</f>
        <v>-966418.24747969722</v>
      </c>
      <c r="CF37" s="254">
        <f ca="1">SUM(CF32:OFFSET(CF37,-1,0))</f>
        <v>-1021586.970093981</v>
      </c>
      <c r="CG37" s="254">
        <f ca="1">SUM(CG32:OFFSET(CG37,-1,0))</f>
        <v>-1073997.2565775509</v>
      </c>
      <c r="CH37" s="254">
        <f ca="1">SUM(CH32:OFFSET(CH37,-1,0))</f>
        <v>-1123787.028736942</v>
      </c>
      <c r="CI37" s="254">
        <f ca="1">SUM(CI32:OFFSET(CI37,-1,0))</f>
        <v>-1171087.3122883637</v>
      </c>
      <c r="CJ37" s="254">
        <f ca="1">SUM(CJ32:OFFSET(CJ37,-1,0))</f>
        <v>-1216022.5816622141</v>
      </c>
      <c r="CK37" s="254">
        <f ca="1">SUM(CK32:OFFSET(CK37,-1,0))</f>
        <v>-1258711.0875673722</v>
      </c>
      <c r="CL37" s="254">
        <f ca="1">SUM(CL32:OFFSET(CL37,-1,0))</f>
        <v>-1299265.1681772724</v>
      </c>
    </row>
    <row r="38" spans="2:90" ht="15" customHeight="1" x14ac:dyDescent="0.4">
      <c r="R38"/>
    </row>
    <row r="39" spans="2:90" x14ac:dyDescent="0.4">
      <c r="B39" s="27" t="s">
        <v>604</v>
      </c>
      <c r="J39" s="28"/>
      <c r="K39" s="28">
        <f ca="1">SUMIF($3:$3,K$2,39:39)</f>
        <v>18828120.426335666</v>
      </c>
      <c r="L39" s="28">
        <f ca="1">SUMIF($3:$3,L$2,39:39)</f>
        <v>63488570.140780047</v>
      </c>
      <c r="M39" s="28">
        <f ca="1">SUMIF($3:$3,M$2,39:39)</f>
        <v>141340410.49815485</v>
      </c>
      <c r="N39" s="28">
        <f ca="1">SUMIF($3:$3,N$2,39:39)</f>
        <v>290648538.69734883</v>
      </c>
      <c r="O39" s="28">
        <f ca="1">SUMIF($3:$3,O$2,39:39)</f>
        <v>585819120.83718145</v>
      </c>
      <c r="P39" s="28">
        <f ca="1">SUMIF($3:$3,P$2,39:39)</f>
        <v>1174309118.6848087</v>
      </c>
      <c r="Q39" s="28"/>
      <c r="R39"/>
      <c r="S39" s="28">
        <f t="shared" ref="S39:AX39" ca="1" si="22">S29+S37</f>
        <v>124470.80000000002</v>
      </c>
      <c r="T39" s="28">
        <f t="shared" ca="1" si="22"/>
        <v>433220.80000000005</v>
      </c>
      <c r="U39" s="28">
        <f t="shared" ca="1" si="22"/>
        <v>726533.30000000016</v>
      </c>
      <c r="V39" s="28">
        <f t="shared" ca="1" si="22"/>
        <v>1005180.1750000002</v>
      </c>
      <c r="W39" s="28">
        <f t="shared" ca="1" si="22"/>
        <v>1269894.70625</v>
      </c>
      <c r="X39" s="28">
        <f t="shared" ca="1" si="22"/>
        <v>1521373.5109375</v>
      </c>
      <c r="Y39" s="28">
        <f t="shared" ca="1" si="22"/>
        <v>1760278.3753906249</v>
      </c>
      <c r="Z39" s="28">
        <f t="shared" ca="1" si="22"/>
        <v>1987237.9966210939</v>
      </c>
      <c r="AA39" s="28">
        <f t="shared" ca="1" si="22"/>
        <v>2202849.6367900395</v>
      </c>
      <c r="AB39" s="28">
        <f t="shared" ca="1" si="22"/>
        <v>2407680.6949505373</v>
      </c>
      <c r="AC39" s="28">
        <f t="shared" ca="1" si="22"/>
        <v>2602270.2002030103</v>
      </c>
      <c r="AD39" s="28">
        <f t="shared" ca="1" si="22"/>
        <v>2787130.2301928597</v>
      </c>
      <c r="AE39" s="28">
        <f t="shared" ca="1" si="22"/>
        <v>3087854.7007630514</v>
      </c>
      <c r="AF39" s="28">
        <f t="shared" ca="1" si="22"/>
        <v>3558685.0160582322</v>
      </c>
      <c r="AG39" s="28">
        <f t="shared" ca="1" si="22"/>
        <v>4005973.815588654</v>
      </c>
      <c r="AH39" s="28">
        <f t="shared" ca="1" si="22"/>
        <v>4430898.1751425555</v>
      </c>
      <c r="AI39" s="28">
        <f t="shared" ca="1" si="22"/>
        <v>4834576.3167187599</v>
      </c>
      <c r="AJ39" s="28">
        <f t="shared" ca="1" si="22"/>
        <v>5218070.5512161553</v>
      </c>
      <c r="AK39" s="28">
        <f t="shared" ca="1" si="22"/>
        <v>5582390.0739886817</v>
      </c>
      <c r="AL39" s="28">
        <f t="shared" ca="1" si="22"/>
        <v>5928493.6206225809</v>
      </c>
      <c r="AM39" s="28">
        <f t="shared" ca="1" si="22"/>
        <v>6257291.9899247838</v>
      </c>
      <c r="AN39" s="28">
        <f t="shared" ca="1" si="22"/>
        <v>6569650.4407618772</v>
      </c>
      <c r="AO39" s="28">
        <f t="shared" ca="1" si="22"/>
        <v>6866390.9690571167</v>
      </c>
      <c r="AP39" s="28">
        <f t="shared" ca="1" si="22"/>
        <v>7148294.4709375938</v>
      </c>
      <c r="AQ39" s="28">
        <f t="shared" ca="1" si="22"/>
        <v>7727842.5147240469</v>
      </c>
      <c r="AR39" s="28">
        <f t="shared" ca="1" si="22"/>
        <v>8593585.4251711778</v>
      </c>
      <c r="AS39" s="28">
        <f t="shared" ca="1" si="22"/>
        <v>9416041.1900959536</v>
      </c>
      <c r="AT39" s="28">
        <f t="shared" ca="1" si="22"/>
        <v>10197374.166774489</v>
      </c>
      <c r="AU39" s="28">
        <f t="shared" ca="1" si="22"/>
        <v>10939640.494619096</v>
      </c>
      <c r="AV39" s="28">
        <f t="shared" ca="1" si="22"/>
        <v>11644793.506071474</v>
      </c>
      <c r="AW39" s="28">
        <f t="shared" ca="1" si="22"/>
        <v>12314688.866951235</v>
      </c>
      <c r="AX39" s="28">
        <f t="shared" ca="1" si="22"/>
        <v>12951089.459787004</v>
      </c>
      <c r="AY39" s="28">
        <f t="shared" ref="AY39:CD39" ca="1" si="23">AY29+AY37</f>
        <v>13555670.022980984</v>
      </c>
      <c r="AZ39" s="28">
        <f t="shared" ca="1" si="23"/>
        <v>14130021.55801527</v>
      </c>
      <c r="BA39" s="28">
        <f t="shared" ca="1" si="23"/>
        <v>14675655.516297838</v>
      </c>
      <c r="BB39" s="28">
        <f t="shared" ca="1" si="23"/>
        <v>15194007.776666276</v>
      </c>
      <c r="BC39" s="28">
        <f t="shared" ca="1" si="23"/>
        <v>16311594.1268663</v>
      </c>
      <c r="BD39" s="28">
        <f t="shared" ca="1" si="23"/>
        <v>18002057.04184882</v>
      </c>
      <c r="BE39" s="28">
        <f t="shared" ca="1" si="23"/>
        <v>19607996.81108221</v>
      </c>
      <c r="BF39" s="28">
        <f t="shared" ca="1" si="23"/>
        <v>21133639.591853935</v>
      </c>
      <c r="BG39" s="28">
        <f t="shared" ca="1" si="23"/>
        <v>22583000.233587075</v>
      </c>
      <c r="BH39" s="28">
        <f t="shared" ca="1" si="23"/>
        <v>23959892.843233548</v>
      </c>
      <c r="BI39" s="28">
        <f t="shared" ca="1" si="23"/>
        <v>25267940.822397705</v>
      </c>
      <c r="BJ39" s="28">
        <f t="shared" ca="1" si="23"/>
        <v>26510586.402603652</v>
      </c>
      <c r="BK39" s="28">
        <f t="shared" ca="1" si="23"/>
        <v>27691099.703799296</v>
      </c>
      <c r="BL39" s="28">
        <f t="shared" ca="1" si="23"/>
        <v>28812587.339935165</v>
      </c>
      <c r="BM39" s="28">
        <f t="shared" ca="1" si="23"/>
        <v>29878000.594264239</v>
      </c>
      <c r="BN39" s="28">
        <f t="shared" ca="1" si="23"/>
        <v>30890143.185876857</v>
      </c>
      <c r="BO39" s="28">
        <f t="shared" ca="1" si="23"/>
        <v>33103737.935901348</v>
      </c>
      <c r="BP39" s="28">
        <f t="shared" ca="1" si="23"/>
        <v>36462496.624831744</v>
      </c>
      <c r="BQ39" s="28">
        <f t="shared" ca="1" si="23"/>
        <v>39653317.379315615</v>
      </c>
      <c r="BR39" s="28">
        <f t="shared" ca="1" si="23"/>
        <v>42684597.096075289</v>
      </c>
      <c r="BS39" s="28">
        <f t="shared" ca="1" si="23"/>
        <v>45564312.826996975</v>
      </c>
      <c r="BT39" s="28">
        <f t="shared" ca="1" si="23"/>
        <v>48300042.771372601</v>
      </c>
      <c r="BU39" s="28">
        <f t="shared" ca="1" si="23"/>
        <v>50898986.218529411</v>
      </c>
      <c r="BV39" s="28">
        <f t="shared" ca="1" si="23"/>
        <v>53367982.4933284</v>
      </c>
      <c r="BW39" s="28">
        <f t="shared" ca="1" si="23"/>
        <v>55713528.954387441</v>
      </c>
      <c r="BX39" s="28">
        <f t="shared" ca="1" si="23"/>
        <v>57941798.092393517</v>
      </c>
      <c r="BY39" s="28">
        <f t="shared" ca="1" si="23"/>
        <v>60058653.773499295</v>
      </c>
      <c r="BZ39" s="28">
        <f t="shared" ca="1" si="23"/>
        <v>62069666.670549795</v>
      </c>
      <c r="CA39" s="28">
        <f t="shared" ca="1" si="23"/>
        <v>66486091.175139874</v>
      </c>
      <c r="CB39" s="28">
        <f t="shared" ca="1" si="23"/>
        <v>73191630.314727962</v>
      </c>
      <c r="CC39" s="28">
        <f t="shared" ca="1" si="23"/>
        <v>79561892.497336626</v>
      </c>
      <c r="CD39" s="28">
        <f t="shared" ca="1" si="23"/>
        <v>85613641.570814863</v>
      </c>
      <c r="CE39" s="28">
        <f t="shared" ref="CE39:CL39" ca="1" si="24">CE29+CE37</f>
        <v>91362803.190619186</v>
      </c>
      <c r="CF39" s="28">
        <f t="shared" ca="1" si="24"/>
        <v>96824506.729433283</v>
      </c>
      <c r="CG39" s="28">
        <f t="shared" ca="1" si="24"/>
        <v>102013125.0913067</v>
      </c>
      <c r="CH39" s="28">
        <f t="shared" ca="1" si="24"/>
        <v>106942312.53508641</v>
      </c>
      <c r="CI39" s="28">
        <f t="shared" ca="1" si="24"/>
        <v>111625040.60667716</v>
      </c>
      <c r="CJ39" s="28">
        <f t="shared" ca="1" si="24"/>
        <v>116073632.27468836</v>
      </c>
      <c r="CK39" s="28">
        <f t="shared" ca="1" si="24"/>
        <v>120299794.359299</v>
      </c>
      <c r="CL39" s="28">
        <f t="shared" ca="1" si="24"/>
        <v>124314648.33967912</v>
      </c>
    </row>
    <row r="40" spans="2:90" x14ac:dyDescent="0.4">
      <c r="B40" s="126" t="s">
        <v>605</v>
      </c>
      <c r="J40" s="28"/>
      <c r="K40" s="21">
        <f t="shared" ref="K40:P40" ca="1" si="25">IFERROR(K39/K20,0)</f>
        <v>0.97887384562492719</v>
      </c>
      <c r="L40" s="21">
        <f t="shared" ca="1" si="25"/>
        <v>0.98339430510236892</v>
      </c>
      <c r="M40" s="21">
        <f t="shared" ca="1" si="25"/>
        <v>0.98687480324731003</v>
      </c>
      <c r="N40" s="21">
        <f t="shared" ca="1" si="25"/>
        <v>0.98840245990142517</v>
      </c>
      <c r="O40" s="21">
        <f t="shared" ca="1" si="25"/>
        <v>0.9891674591658457</v>
      </c>
      <c r="P40" s="21">
        <f t="shared" ca="1" si="25"/>
        <v>0.98956390393300786</v>
      </c>
      <c r="Q40" s="258"/>
      <c r="R40"/>
      <c r="S40" s="21">
        <f t="shared" ref="S40:AX40" ca="1" si="26">IFERROR(S39/S20,0)</f>
        <v>0.78613136842105269</v>
      </c>
      <c r="T40" s="21">
        <f t="shared" ca="1" si="26"/>
        <v>0.92750215878679754</v>
      </c>
      <c r="U40" s="21">
        <f t="shared" ca="1" si="26"/>
        <v>0.95546722923915728</v>
      </c>
      <c r="V40" s="21">
        <f t="shared" ca="1" si="26"/>
        <v>0.96740987347127416</v>
      </c>
      <c r="W40" s="21">
        <f t="shared" ca="1" si="26"/>
        <v>0.97402696429577984</v>
      </c>
      <c r="X40" s="21">
        <f t="shared" ca="1" si="26"/>
        <v>0.97822675634475165</v>
      </c>
      <c r="Y40" s="21">
        <f t="shared" ca="1" si="26"/>
        <v>0.98112604580349416</v>
      </c>
      <c r="Z40" s="21">
        <f t="shared" ca="1" si="26"/>
        <v>0.98324549777140624</v>
      </c>
      <c r="AA40" s="21">
        <f t="shared" ca="1" si="26"/>
        <v>0.98486057625757661</v>
      </c>
      <c r="AB40" s="21">
        <f t="shared" ca="1" si="26"/>
        <v>0.98613068450271313</v>
      </c>
      <c r="AC40" s="21">
        <f t="shared" ca="1" si="26"/>
        <v>0.98715446574349575</v>
      </c>
      <c r="AD40" s="21">
        <f t="shared" ca="1" si="26"/>
        <v>0.9879962353072449</v>
      </c>
      <c r="AE40" s="21">
        <f t="shared" ca="1" si="26"/>
        <v>0.97873545673524875</v>
      </c>
      <c r="AF40" s="21">
        <f t="shared" ca="1" si="26"/>
        <v>0.98021107106622563</v>
      </c>
      <c r="AG40" s="21">
        <f t="shared" ca="1" si="26"/>
        <v>0.98129444713812874</v>
      </c>
      <c r="AH40" s="21">
        <f t="shared" ca="1" si="26"/>
        <v>0.98212266912689927</v>
      </c>
      <c r="AI40" s="21">
        <f t="shared" ca="1" si="26"/>
        <v>0.98277561183666851</v>
      </c>
      <c r="AJ40" s="21">
        <f t="shared" ca="1" si="26"/>
        <v>0.98330296568451636</v>
      </c>
      <c r="AK40" s="21">
        <f t="shared" ca="1" si="26"/>
        <v>0.98373726457233979</v>
      </c>
      <c r="AL40" s="21">
        <f t="shared" ca="1" si="26"/>
        <v>0.98410070238085723</v>
      </c>
      <c r="AM40" s="21">
        <f t="shared" ca="1" si="26"/>
        <v>0.98440893876005808</v>
      </c>
      <c r="AN40" s="21">
        <f t="shared" ca="1" si="26"/>
        <v>0.98467333923560363</v>
      </c>
      <c r="AO40" s="21">
        <f t="shared" ca="1" si="26"/>
        <v>0.98490235287930761</v>
      </c>
      <c r="AP40" s="21">
        <f t="shared" ca="1" si="26"/>
        <v>0.98510239156085855</v>
      </c>
      <c r="AQ40" s="21">
        <f t="shared" ca="1" si="26"/>
        <v>0.98524460923398394</v>
      </c>
      <c r="AR40" s="21">
        <f t="shared" ca="1" si="26"/>
        <v>0.98572161083746568</v>
      </c>
      <c r="AS40" s="21">
        <f t="shared" ca="1" si="26"/>
        <v>0.98609383754862823</v>
      </c>
      <c r="AT40" s="21">
        <f t="shared" ca="1" si="26"/>
        <v>0.98639204086234267</v>
      </c>
      <c r="AU40" s="21">
        <f t="shared" ca="1" si="26"/>
        <v>0.9866360129197651</v>
      </c>
      <c r="AV40" s="21">
        <f t="shared" ca="1" si="26"/>
        <v>0.98683906948371303</v>
      </c>
      <c r="AW40" s="21">
        <f t="shared" ca="1" si="26"/>
        <v>0.98701049878435354</v>
      </c>
      <c r="AX40" s="21">
        <f t="shared" ca="1" si="26"/>
        <v>0.98715697733412389</v>
      </c>
      <c r="AY40" s="21">
        <f t="shared" ref="AY40:CD40" ca="1" si="27">IFERROR(AY39/AY20,0)</f>
        <v>0.98728342772231059</v>
      </c>
      <c r="AZ40" s="21">
        <f t="shared" ca="1" si="27"/>
        <v>0.987393559163249</v>
      </c>
      <c r="BA40" s="21">
        <f t="shared" ca="1" si="27"/>
        <v>0.98749021973556972</v>
      </c>
      <c r="BB40" s="21">
        <f t="shared" ca="1" si="27"/>
        <v>0.98757563264652792</v>
      </c>
      <c r="BC40" s="21">
        <f t="shared" ca="1" si="27"/>
        <v>0.98762970399393746</v>
      </c>
      <c r="BD40" s="21">
        <f t="shared" ca="1" si="27"/>
        <v>0.98785180099805736</v>
      </c>
      <c r="BE40" s="21">
        <f t="shared" ca="1" si="27"/>
        <v>0.98802739283684671</v>
      </c>
      <c r="BF40" s="21">
        <f t="shared" ca="1" si="27"/>
        <v>0.98816953254921736</v>
      </c>
      <c r="BG40" s="21">
        <f t="shared" ca="1" si="27"/>
        <v>0.98828680733239715</v>
      </c>
      <c r="BH40" s="21">
        <f t="shared" ca="1" si="27"/>
        <v>0.98838509802577335</v>
      </c>
      <c r="BI40" s="21">
        <f t="shared" ca="1" si="27"/>
        <v>0.9884685674961009</v>
      </c>
      <c r="BJ40" s="21">
        <f t="shared" ca="1" si="27"/>
        <v>0.98854024534545593</v>
      </c>
      <c r="BK40" s="21">
        <f t="shared" ca="1" si="27"/>
        <v>0.9886023890316965</v>
      </c>
      <c r="BL40" s="21">
        <f t="shared" ca="1" si="27"/>
        <v>0.98865671517276843</v>
      </c>
      <c r="BM40" s="21">
        <f t="shared" ca="1" si="27"/>
        <v>0.98870455240147914</v>
      </c>
      <c r="BN40" s="21">
        <f t="shared" ca="1" si="27"/>
        <v>0.98874694515144124</v>
      </c>
      <c r="BO40" s="21">
        <f t="shared" ca="1" si="27"/>
        <v>0.98877273748957917</v>
      </c>
      <c r="BP40" s="21">
        <f t="shared" ca="1" si="27"/>
        <v>0.9888856600595296</v>
      </c>
      <c r="BQ40" s="21">
        <f t="shared" ca="1" si="27"/>
        <v>0.98897523588136282</v>
      </c>
      <c r="BR40" s="21">
        <f t="shared" ca="1" si="27"/>
        <v>0.9890479403133583</v>
      </c>
      <c r="BS40" s="21">
        <f t="shared" ca="1" si="27"/>
        <v>0.98910805734312934</v>
      </c>
      <c r="BT40" s="21">
        <f t="shared" ca="1" si="27"/>
        <v>0.98915853432167167</v>
      </c>
      <c r="BU40" s="21">
        <f t="shared" ca="1" si="27"/>
        <v>0.98920146558417943</v>
      </c>
      <c r="BV40" s="21">
        <f t="shared" ca="1" si="27"/>
        <v>0.9892383802593312</v>
      </c>
      <c r="BW40" s="21">
        <f t="shared" ca="1" si="27"/>
        <v>0.98927042091490081</v>
      </c>
      <c r="BX40" s="21">
        <f t="shared" ca="1" si="27"/>
        <v>0.98929845847323261</v>
      </c>
      <c r="BY40" s="21">
        <f t="shared" ca="1" si="27"/>
        <v>0.98932316843230383</v>
      </c>
      <c r="BZ40" s="21">
        <f t="shared" ca="1" si="27"/>
        <v>0.98934508278534505</v>
      </c>
      <c r="CA40" s="21">
        <f t="shared" ca="1" si="27"/>
        <v>0.98935825529655508</v>
      </c>
      <c r="CB40" s="21">
        <f t="shared" ca="1" si="27"/>
        <v>0.9894170148861432</v>
      </c>
      <c r="CC40" s="21">
        <f t="shared" ca="1" si="27"/>
        <v>0.98946366732203705</v>
      </c>
      <c r="CD40" s="21">
        <f t="shared" ca="1" si="27"/>
        <v>0.98950155984212307</v>
      </c>
      <c r="CE40" s="21">
        <f t="shared" ref="CE40:CL40" ca="1" si="28">IFERROR(CE39/CE20,0)</f>
        <v>0.98953291024848922</v>
      </c>
      <c r="CF40" s="21">
        <f t="shared" ca="1" si="28"/>
        <v>0.98955924624613889</v>
      </c>
      <c r="CG40" s="21">
        <f t="shared" ca="1" si="28"/>
        <v>0.98958165450624203</v>
      </c>
      <c r="CH40" s="21">
        <f t="shared" ca="1" si="28"/>
        <v>0.98960092912326081</v>
      </c>
      <c r="CI40" s="21">
        <f t="shared" ca="1" si="28"/>
        <v>0.98961766388710004</v>
      </c>
      <c r="CJ40" s="21">
        <f t="shared" ca="1" si="28"/>
        <v>0.98963231170599386</v>
      </c>
      <c r="CK40" s="21">
        <f t="shared" ca="1" si="28"/>
        <v>0.98964522405947508</v>
      </c>
      <c r="CL40" s="21">
        <f t="shared" ca="1" si="28"/>
        <v>0.98965667789582867</v>
      </c>
    </row>
    <row r="41" spans="2:90" x14ac:dyDescent="0.4">
      <c r="B41" s="12"/>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4">
      <c r="B42" s="12" t="s">
        <v>847</v>
      </c>
      <c r="J42" s="28"/>
      <c r="K42" s="61"/>
      <c r="L42" s="61"/>
      <c r="M42" s="61"/>
      <c r="N42" s="61"/>
      <c r="O42" s="61"/>
      <c r="P42" s="61"/>
      <c r="Q42" s="28"/>
      <c r="R42"/>
      <c r="S42" s="260"/>
      <c r="T42" s="260"/>
      <c r="U42" s="260"/>
      <c r="V42" s="260"/>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c r="BI42" s="260"/>
      <c r="BJ42" s="260"/>
      <c r="BK42" s="260"/>
      <c r="BL42" s="260"/>
      <c r="BM42" s="260"/>
      <c r="BN42" s="260"/>
      <c r="BO42" s="260"/>
      <c r="BP42" s="260"/>
      <c r="BQ42" s="260"/>
      <c r="BR42" s="260"/>
      <c r="BS42" s="260"/>
      <c r="BT42" s="260"/>
      <c r="BU42" s="260"/>
      <c r="BV42" s="260"/>
      <c r="BW42" s="260"/>
      <c r="BX42" s="260"/>
      <c r="BY42" s="260"/>
      <c r="BZ42" s="260"/>
      <c r="CA42" s="260"/>
      <c r="CB42" s="260"/>
      <c r="CC42" s="260"/>
      <c r="CD42" s="260"/>
      <c r="CE42" s="260"/>
      <c r="CF42" s="260"/>
      <c r="CG42" s="260"/>
      <c r="CH42" s="260"/>
      <c r="CI42" s="260"/>
      <c r="CJ42" s="260"/>
      <c r="CK42" s="260"/>
      <c r="CL42" s="260"/>
    </row>
    <row r="43" spans="2:90" x14ac:dyDescent="0.4">
      <c r="B43" s="27" t="s">
        <v>606</v>
      </c>
      <c r="I43" t="s">
        <v>228</v>
      </c>
      <c r="J43" s="28"/>
      <c r="K43" s="63">
        <f ca="1">SUMIF($3:$3,K$2,43:43)</f>
        <v>0</v>
      </c>
      <c r="L43" s="63">
        <f ca="1">SUMIF($3:$3,L$2,43:43)</f>
        <v>0</v>
      </c>
      <c r="M43" s="63">
        <f ca="1">SUMIF($3:$3,M$2,43:43)</f>
        <v>0</v>
      </c>
      <c r="N43" s="63">
        <f ca="1">SUMIF($3:$3,N$2,43:43)</f>
        <v>0</v>
      </c>
      <c r="O43" s="63">
        <f ca="1">SUMIF($3:$3,O$2,43:43)</f>
        <v>0</v>
      </c>
      <c r="P43" s="63">
        <f ca="1">SUMIF($3:$3,P$2,43:43)</f>
        <v>0</v>
      </c>
      <c r="Q43" s="28"/>
      <c r="R43"/>
      <c r="S43" s="254">
        <f ca="1">SUM(S42:OFFSET(S43,-1,0))</f>
        <v>0</v>
      </c>
      <c r="T43" s="254">
        <f ca="1">SUM(T42:OFFSET(T43,-1,0))</f>
        <v>0</v>
      </c>
      <c r="U43" s="254">
        <f ca="1">SUM(U42:OFFSET(U43,-1,0))</f>
        <v>0</v>
      </c>
      <c r="V43" s="254">
        <f ca="1">SUM(V42:OFFSET(V43,-1,0))</f>
        <v>0</v>
      </c>
      <c r="W43" s="254">
        <f ca="1">SUM(W42:OFFSET(W43,-1,0))</f>
        <v>0</v>
      </c>
      <c r="X43" s="254">
        <f ca="1">SUM(X42:OFFSET(X43,-1,0))</f>
        <v>0</v>
      </c>
      <c r="Y43" s="254">
        <f ca="1">SUM(Y42:OFFSET(Y43,-1,0))</f>
        <v>0</v>
      </c>
      <c r="Z43" s="254">
        <f ca="1">SUM(Z42:OFFSET(Z43,-1,0))</f>
        <v>0</v>
      </c>
      <c r="AA43" s="254">
        <f ca="1">SUM(AA42:OFFSET(AA43,-1,0))</f>
        <v>0</v>
      </c>
      <c r="AB43" s="254">
        <f ca="1">SUM(AB42:OFFSET(AB43,-1,0))</f>
        <v>0</v>
      </c>
      <c r="AC43" s="254">
        <f ca="1">SUM(AC42:OFFSET(AC43,-1,0))</f>
        <v>0</v>
      </c>
      <c r="AD43" s="254">
        <f ca="1">SUM(AD42:OFFSET(AD43,-1,0))</f>
        <v>0</v>
      </c>
      <c r="AE43" s="254">
        <f ca="1">SUM(AE42:OFFSET(AE43,-1,0))</f>
        <v>0</v>
      </c>
      <c r="AF43" s="254">
        <f ca="1">SUM(AF42:OFFSET(AF43,-1,0))</f>
        <v>0</v>
      </c>
      <c r="AG43" s="254">
        <f ca="1">SUM(AG42:OFFSET(AG43,-1,0))</f>
        <v>0</v>
      </c>
      <c r="AH43" s="254">
        <f ca="1">SUM(AH42:OFFSET(AH43,-1,0))</f>
        <v>0</v>
      </c>
      <c r="AI43" s="254">
        <f ca="1">SUM(AI42:OFFSET(AI43,-1,0))</f>
        <v>0</v>
      </c>
      <c r="AJ43" s="254">
        <f ca="1">SUM(AJ42:OFFSET(AJ43,-1,0))</f>
        <v>0</v>
      </c>
      <c r="AK43" s="254">
        <f ca="1">SUM(AK42:OFFSET(AK43,-1,0))</f>
        <v>0</v>
      </c>
      <c r="AL43" s="254">
        <f ca="1">SUM(AL42:OFFSET(AL43,-1,0))</f>
        <v>0</v>
      </c>
      <c r="AM43" s="254">
        <f ca="1">SUM(AM42:OFFSET(AM43,-1,0))</f>
        <v>0</v>
      </c>
      <c r="AN43" s="254">
        <f ca="1">SUM(AN42:OFFSET(AN43,-1,0))</f>
        <v>0</v>
      </c>
      <c r="AO43" s="254">
        <f ca="1">SUM(AO42:OFFSET(AO43,-1,0))</f>
        <v>0</v>
      </c>
      <c r="AP43" s="254">
        <f ca="1">SUM(AP42:OFFSET(AP43,-1,0))</f>
        <v>0</v>
      </c>
      <c r="AQ43" s="254">
        <f ca="1">SUM(AQ42:OFFSET(AQ43,-1,0))</f>
        <v>0</v>
      </c>
      <c r="AR43" s="254">
        <f ca="1">SUM(AR42:OFFSET(AR43,-1,0))</f>
        <v>0</v>
      </c>
      <c r="AS43" s="254">
        <f ca="1">SUM(AS42:OFFSET(AS43,-1,0))</f>
        <v>0</v>
      </c>
      <c r="AT43" s="254">
        <f ca="1">SUM(AT42:OFFSET(AT43,-1,0))</f>
        <v>0</v>
      </c>
      <c r="AU43" s="254">
        <f ca="1">SUM(AU42:OFFSET(AU43,-1,0))</f>
        <v>0</v>
      </c>
      <c r="AV43" s="254">
        <f ca="1">SUM(AV42:OFFSET(AV43,-1,0))</f>
        <v>0</v>
      </c>
      <c r="AW43" s="254">
        <f ca="1">SUM(AW42:OFFSET(AW43,-1,0))</f>
        <v>0</v>
      </c>
      <c r="AX43" s="254">
        <f ca="1">SUM(AX42:OFFSET(AX43,-1,0))</f>
        <v>0</v>
      </c>
      <c r="AY43" s="254">
        <f ca="1">SUM(AY42:OFFSET(AY43,-1,0))</f>
        <v>0</v>
      </c>
      <c r="AZ43" s="254">
        <f ca="1">SUM(AZ42:OFFSET(AZ43,-1,0))</f>
        <v>0</v>
      </c>
      <c r="BA43" s="254">
        <f ca="1">SUM(BA42:OFFSET(BA43,-1,0))</f>
        <v>0</v>
      </c>
      <c r="BB43" s="254">
        <f ca="1">SUM(BB42:OFFSET(BB43,-1,0))</f>
        <v>0</v>
      </c>
      <c r="BC43" s="254">
        <f ca="1">SUM(BC42:OFFSET(BC43,-1,0))</f>
        <v>0</v>
      </c>
      <c r="BD43" s="254">
        <f ca="1">SUM(BD42:OFFSET(BD43,-1,0))</f>
        <v>0</v>
      </c>
      <c r="BE43" s="254">
        <f ca="1">SUM(BE42:OFFSET(BE43,-1,0))</f>
        <v>0</v>
      </c>
      <c r="BF43" s="254">
        <f ca="1">SUM(BF42:OFFSET(BF43,-1,0))</f>
        <v>0</v>
      </c>
      <c r="BG43" s="254">
        <f ca="1">SUM(BG42:OFFSET(BG43,-1,0))</f>
        <v>0</v>
      </c>
      <c r="BH43" s="254">
        <f ca="1">SUM(BH42:OFFSET(BH43,-1,0))</f>
        <v>0</v>
      </c>
      <c r="BI43" s="254">
        <f ca="1">SUM(BI42:OFFSET(BI43,-1,0))</f>
        <v>0</v>
      </c>
      <c r="BJ43" s="254">
        <f ca="1">SUM(BJ42:OFFSET(BJ43,-1,0))</f>
        <v>0</v>
      </c>
      <c r="BK43" s="254">
        <f ca="1">SUM(BK42:OFFSET(BK43,-1,0))</f>
        <v>0</v>
      </c>
      <c r="BL43" s="254">
        <f ca="1">SUM(BL42:OFFSET(BL43,-1,0))</f>
        <v>0</v>
      </c>
      <c r="BM43" s="254">
        <f ca="1">SUM(BM42:OFFSET(BM43,-1,0))</f>
        <v>0</v>
      </c>
      <c r="BN43" s="254">
        <f ca="1">SUM(BN42:OFFSET(BN43,-1,0))</f>
        <v>0</v>
      </c>
      <c r="BO43" s="254">
        <f ca="1">SUM(BO42:OFFSET(BO43,-1,0))</f>
        <v>0</v>
      </c>
      <c r="BP43" s="254">
        <f ca="1">SUM(BP42:OFFSET(BP43,-1,0))</f>
        <v>0</v>
      </c>
      <c r="BQ43" s="254">
        <f ca="1">SUM(BQ42:OFFSET(BQ43,-1,0))</f>
        <v>0</v>
      </c>
      <c r="BR43" s="254">
        <f ca="1">SUM(BR42:OFFSET(BR43,-1,0))</f>
        <v>0</v>
      </c>
      <c r="BS43" s="254">
        <f ca="1">SUM(BS42:OFFSET(BS43,-1,0))</f>
        <v>0</v>
      </c>
      <c r="BT43" s="254">
        <f ca="1">SUM(BT42:OFFSET(BT43,-1,0))</f>
        <v>0</v>
      </c>
      <c r="BU43" s="254">
        <f ca="1">SUM(BU42:OFFSET(BU43,-1,0))</f>
        <v>0</v>
      </c>
      <c r="BV43" s="254">
        <f ca="1">SUM(BV42:OFFSET(BV43,-1,0))</f>
        <v>0</v>
      </c>
      <c r="BW43" s="254">
        <f ca="1">SUM(BW42:OFFSET(BW43,-1,0))</f>
        <v>0</v>
      </c>
      <c r="BX43" s="254">
        <f ca="1">SUM(BX42:OFFSET(BX43,-1,0))</f>
        <v>0</v>
      </c>
      <c r="BY43" s="254">
        <f ca="1">SUM(BY42:OFFSET(BY43,-1,0))</f>
        <v>0</v>
      </c>
      <c r="BZ43" s="254">
        <f ca="1">SUM(BZ42:OFFSET(BZ43,-1,0))</f>
        <v>0</v>
      </c>
      <c r="CA43" s="254">
        <f ca="1">SUM(CA42:OFFSET(CA43,-1,0))</f>
        <v>0</v>
      </c>
      <c r="CB43" s="254">
        <f ca="1">SUM(CB42:OFFSET(CB43,-1,0))</f>
        <v>0</v>
      </c>
      <c r="CC43" s="254">
        <f ca="1">SUM(CC42:OFFSET(CC43,-1,0))</f>
        <v>0</v>
      </c>
      <c r="CD43" s="254">
        <f ca="1">SUM(CD42:OFFSET(CD43,-1,0))</f>
        <v>0</v>
      </c>
      <c r="CE43" s="254">
        <f ca="1">SUM(CE42:OFFSET(CE43,-1,0))</f>
        <v>0</v>
      </c>
      <c r="CF43" s="254">
        <f ca="1">SUM(CF42:OFFSET(CF43,-1,0))</f>
        <v>0</v>
      </c>
      <c r="CG43" s="254">
        <f ca="1">SUM(CG42:OFFSET(CG43,-1,0))</f>
        <v>0</v>
      </c>
      <c r="CH43" s="254">
        <f ca="1">SUM(CH42:OFFSET(CH43,-1,0))</f>
        <v>0</v>
      </c>
      <c r="CI43" s="254">
        <f ca="1">SUM(CI42:OFFSET(CI43,-1,0))</f>
        <v>0</v>
      </c>
      <c r="CJ43" s="254">
        <f ca="1">SUM(CJ42:OFFSET(CJ43,-1,0))</f>
        <v>0</v>
      </c>
      <c r="CK43" s="254">
        <f ca="1">SUM(CK42:OFFSET(CK43,-1,0))</f>
        <v>0</v>
      </c>
      <c r="CL43" s="254">
        <f ca="1">SUM(CL42:OFFSET(CL43,-1,0))</f>
        <v>0</v>
      </c>
    </row>
    <row r="44" spans="2:90" x14ac:dyDescent="0.4">
      <c r="B44" s="27"/>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12" t="s">
        <v>607</v>
      </c>
      <c r="J45" s="28"/>
      <c r="K45" s="61"/>
      <c r="L45" s="61"/>
      <c r="M45" s="61"/>
      <c r="N45" s="61"/>
      <c r="O45" s="61"/>
      <c r="P45" s="61"/>
      <c r="Q45" s="28"/>
      <c r="R45"/>
      <c r="S45" s="260"/>
      <c r="T45" s="260"/>
      <c r="U45" s="260"/>
      <c r="V45" s="260"/>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row>
    <row r="46" spans="2:90" x14ac:dyDescent="0.4">
      <c r="B46" s="27" t="s">
        <v>608</v>
      </c>
      <c r="I46" t="s">
        <v>233</v>
      </c>
      <c r="J46" s="28"/>
      <c r="K46" s="63">
        <f ca="1">SUMIF($3:$3,K$2,46:46)</f>
        <v>0</v>
      </c>
      <c r="L46" s="63">
        <f ca="1">SUMIF($3:$3,L$2,46:46)</f>
        <v>0</v>
      </c>
      <c r="M46" s="63">
        <f ca="1">SUMIF($3:$3,M$2,46:46)</f>
        <v>0</v>
      </c>
      <c r="N46" s="63">
        <f ca="1">SUMIF($3:$3,N$2,46:46)</f>
        <v>0</v>
      </c>
      <c r="O46" s="63">
        <f ca="1">SUMIF($3:$3,O$2,46:46)</f>
        <v>0</v>
      </c>
      <c r="P46" s="63">
        <f ca="1">SUMIF($3:$3,P$2,46:46)</f>
        <v>0</v>
      </c>
      <c r="Q46" s="28"/>
      <c r="R46"/>
      <c r="S46" s="254">
        <f ca="1">SUM(S45:OFFSET(S46,-1,0))</f>
        <v>0</v>
      </c>
      <c r="T46" s="254">
        <f ca="1">SUM(T45:OFFSET(T46,-1,0))</f>
        <v>0</v>
      </c>
      <c r="U46" s="254">
        <f ca="1">SUM(U45:OFFSET(U46,-1,0))</f>
        <v>0</v>
      </c>
      <c r="V46" s="254">
        <f ca="1">SUM(V45:OFFSET(V46,-1,0))</f>
        <v>0</v>
      </c>
      <c r="W46" s="254">
        <f ca="1">SUM(W45:OFFSET(W46,-1,0))</f>
        <v>0</v>
      </c>
      <c r="X46" s="254">
        <f ca="1">SUM(X45:OFFSET(X46,-1,0))</f>
        <v>0</v>
      </c>
      <c r="Y46" s="254">
        <f ca="1">SUM(Y45:OFFSET(Y46,-1,0))</f>
        <v>0</v>
      </c>
      <c r="Z46" s="254">
        <f ca="1">SUM(Z45:OFFSET(Z46,-1,0))</f>
        <v>0</v>
      </c>
      <c r="AA46" s="254">
        <f ca="1">SUM(AA45:OFFSET(AA46,-1,0))</f>
        <v>0</v>
      </c>
      <c r="AB46" s="254">
        <f ca="1">SUM(AB45:OFFSET(AB46,-1,0))</f>
        <v>0</v>
      </c>
      <c r="AC46" s="254">
        <f ca="1">SUM(AC45:OFFSET(AC46,-1,0))</f>
        <v>0</v>
      </c>
      <c r="AD46" s="254">
        <f ca="1">SUM(AD45:OFFSET(AD46,-1,0))</f>
        <v>0</v>
      </c>
      <c r="AE46" s="254">
        <f ca="1">SUM(AE45:OFFSET(AE46,-1,0))</f>
        <v>0</v>
      </c>
      <c r="AF46" s="254">
        <f ca="1">SUM(AF45:OFFSET(AF46,-1,0))</f>
        <v>0</v>
      </c>
      <c r="AG46" s="254">
        <f ca="1">SUM(AG45:OFFSET(AG46,-1,0))</f>
        <v>0</v>
      </c>
      <c r="AH46" s="254">
        <f ca="1">SUM(AH45:OFFSET(AH46,-1,0))</f>
        <v>0</v>
      </c>
      <c r="AI46" s="254">
        <f ca="1">SUM(AI45:OFFSET(AI46,-1,0))</f>
        <v>0</v>
      </c>
      <c r="AJ46" s="254">
        <f ca="1">SUM(AJ45:OFFSET(AJ46,-1,0))</f>
        <v>0</v>
      </c>
      <c r="AK46" s="254">
        <f ca="1">SUM(AK45:OFFSET(AK46,-1,0))</f>
        <v>0</v>
      </c>
      <c r="AL46" s="254">
        <f ca="1">SUM(AL45:OFFSET(AL46,-1,0))</f>
        <v>0</v>
      </c>
      <c r="AM46" s="254">
        <f ca="1">SUM(AM45:OFFSET(AM46,-1,0))</f>
        <v>0</v>
      </c>
      <c r="AN46" s="254">
        <f ca="1">SUM(AN45:OFFSET(AN46,-1,0))</f>
        <v>0</v>
      </c>
      <c r="AO46" s="254">
        <f ca="1">SUM(AO45:OFFSET(AO46,-1,0))</f>
        <v>0</v>
      </c>
      <c r="AP46" s="254">
        <f ca="1">SUM(AP45:OFFSET(AP46,-1,0))</f>
        <v>0</v>
      </c>
      <c r="AQ46" s="254">
        <f ca="1">SUM(AQ45:OFFSET(AQ46,-1,0))</f>
        <v>0</v>
      </c>
      <c r="AR46" s="254">
        <f ca="1">SUM(AR45:OFFSET(AR46,-1,0))</f>
        <v>0</v>
      </c>
      <c r="AS46" s="254">
        <f ca="1">SUM(AS45:OFFSET(AS46,-1,0))</f>
        <v>0</v>
      </c>
      <c r="AT46" s="254">
        <f ca="1">SUM(AT45:OFFSET(AT46,-1,0))</f>
        <v>0</v>
      </c>
      <c r="AU46" s="254">
        <f ca="1">SUM(AU45:OFFSET(AU46,-1,0))</f>
        <v>0</v>
      </c>
      <c r="AV46" s="254">
        <f ca="1">SUM(AV45:OFFSET(AV46,-1,0))</f>
        <v>0</v>
      </c>
      <c r="AW46" s="254">
        <f ca="1">SUM(AW45:OFFSET(AW46,-1,0))</f>
        <v>0</v>
      </c>
      <c r="AX46" s="254">
        <f ca="1">SUM(AX45:OFFSET(AX46,-1,0))</f>
        <v>0</v>
      </c>
      <c r="AY46" s="254">
        <f ca="1">SUM(AY45:OFFSET(AY46,-1,0))</f>
        <v>0</v>
      </c>
      <c r="AZ46" s="254">
        <f ca="1">SUM(AZ45:OFFSET(AZ46,-1,0))</f>
        <v>0</v>
      </c>
      <c r="BA46" s="254">
        <f ca="1">SUM(BA45:OFFSET(BA46,-1,0))</f>
        <v>0</v>
      </c>
      <c r="BB46" s="254">
        <f ca="1">SUM(BB45:OFFSET(BB46,-1,0))</f>
        <v>0</v>
      </c>
      <c r="BC46" s="254">
        <f ca="1">SUM(BC45:OFFSET(BC46,-1,0))</f>
        <v>0</v>
      </c>
      <c r="BD46" s="254">
        <f ca="1">SUM(BD45:OFFSET(BD46,-1,0))</f>
        <v>0</v>
      </c>
      <c r="BE46" s="254">
        <f ca="1">SUM(BE45:OFFSET(BE46,-1,0))</f>
        <v>0</v>
      </c>
      <c r="BF46" s="254">
        <f ca="1">SUM(BF45:OFFSET(BF46,-1,0))</f>
        <v>0</v>
      </c>
      <c r="BG46" s="254">
        <f ca="1">SUM(BG45:OFFSET(BG46,-1,0))</f>
        <v>0</v>
      </c>
      <c r="BH46" s="254">
        <f ca="1">SUM(BH45:OFFSET(BH46,-1,0))</f>
        <v>0</v>
      </c>
      <c r="BI46" s="254">
        <f ca="1">SUM(BI45:OFFSET(BI46,-1,0))</f>
        <v>0</v>
      </c>
      <c r="BJ46" s="254">
        <f ca="1">SUM(BJ45:OFFSET(BJ46,-1,0))</f>
        <v>0</v>
      </c>
      <c r="BK46" s="254">
        <f ca="1">SUM(BK45:OFFSET(BK46,-1,0))</f>
        <v>0</v>
      </c>
      <c r="BL46" s="254">
        <f ca="1">SUM(BL45:OFFSET(BL46,-1,0))</f>
        <v>0</v>
      </c>
      <c r="BM46" s="254">
        <f ca="1">SUM(BM45:OFFSET(BM46,-1,0))</f>
        <v>0</v>
      </c>
      <c r="BN46" s="254">
        <f ca="1">SUM(BN45:OFFSET(BN46,-1,0))</f>
        <v>0</v>
      </c>
      <c r="BO46" s="254">
        <f ca="1">SUM(BO45:OFFSET(BO46,-1,0))</f>
        <v>0</v>
      </c>
      <c r="BP46" s="254">
        <f ca="1">SUM(BP45:OFFSET(BP46,-1,0))</f>
        <v>0</v>
      </c>
      <c r="BQ46" s="254">
        <f ca="1">SUM(BQ45:OFFSET(BQ46,-1,0))</f>
        <v>0</v>
      </c>
      <c r="BR46" s="254">
        <f ca="1">SUM(BR45:OFFSET(BR46,-1,0))</f>
        <v>0</v>
      </c>
      <c r="BS46" s="254">
        <f ca="1">SUM(BS45:OFFSET(BS46,-1,0))</f>
        <v>0</v>
      </c>
      <c r="BT46" s="254">
        <f ca="1">SUM(BT45:OFFSET(BT46,-1,0))</f>
        <v>0</v>
      </c>
      <c r="BU46" s="254">
        <f ca="1">SUM(BU45:OFFSET(BU46,-1,0))</f>
        <v>0</v>
      </c>
      <c r="BV46" s="254">
        <f ca="1">SUM(BV45:OFFSET(BV46,-1,0))</f>
        <v>0</v>
      </c>
      <c r="BW46" s="254">
        <f ca="1">SUM(BW45:OFFSET(BW46,-1,0))</f>
        <v>0</v>
      </c>
      <c r="BX46" s="254">
        <f ca="1">SUM(BX45:OFFSET(BX46,-1,0))</f>
        <v>0</v>
      </c>
      <c r="BY46" s="254">
        <f ca="1">SUM(BY45:OFFSET(BY46,-1,0))</f>
        <v>0</v>
      </c>
      <c r="BZ46" s="254">
        <f ca="1">SUM(BZ45:OFFSET(BZ46,-1,0))</f>
        <v>0</v>
      </c>
      <c r="CA46" s="254">
        <f ca="1">SUM(CA45:OFFSET(CA46,-1,0))</f>
        <v>0</v>
      </c>
      <c r="CB46" s="254">
        <f ca="1">SUM(CB45:OFFSET(CB46,-1,0))</f>
        <v>0</v>
      </c>
      <c r="CC46" s="254">
        <f ca="1">SUM(CC45:OFFSET(CC46,-1,0))</f>
        <v>0</v>
      </c>
      <c r="CD46" s="254">
        <f ca="1">SUM(CD45:OFFSET(CD46,-1,0))</f>
        <v>0</v>
      </c>
      <c r="CE46" s="254">
        <f ca="1">SUM(CE45:OFFSET(CE46,-1,0))</f>
        <v>0</v>
      </c>
      <c r="CF46" s="254">
        <f ca="1">SUM(CF45:OFFSET(CF46,-1,0))</f>
        <v>0</v>
      </c>
      <c r="CG46" s="254">
        <f ca="1">SUM(CG45:OFFSET(CG46,-1,0))</f>
        <v>0</v>
      </c>
      <c r="CH46" s="254">
        <f ca="1">SUM(CH45:OFFSET(CH46,-1,0))</f>
        <v>0</v>
      </c>
      <c r="CI46" s="254">
        <f ca="1">SUM(CI45:OFFSET(CI46,-1,0))</f>
        <v>0</v>
      </c>
      <c r="CJ46" s="254">
        <f ca="1">SUM(CJ45:OFFSET(CJ46,-1,0))</f>
        <v>0</v>
      </c>
      <c r="CK46" s="254">
        <f ca="1">SUM(CK45:OFFSET(CK46,-1,0))</f>
        <v>0</v>
      </c>
      <c r="CL46" s="254">
        <f ca="1">SUM(CL45:OFFSET(CL46,-1,0))</f>
        <v>0</v>
      </c>
    </row>
    <row r="47" spans="2:90" x14ac:dyDescent="0.4">
      <c r="R47"/>
      <c r="S47" s="261"/>
      <c r="T47" s="261"/>
      <c r="U47" s="261"/>
      <c r="V47" s="261"/>
      <c r="W47" s="261"/>
      <c r="X47" s="261"/>
      <c r="Y47" s="261"/>
      <c r="Z47" s="261"/>
      <c r="AA47" s="261"/>
      <c r="AB47" s="261"/>
      <c r="AC47" s="261"/>
      <c r="AD47" s="261"/>
      <c r="AE47" s="261"/>
      <c r="AF47" s="261"/>
      <c r="AG47" s="261"/>
      <c r="AH47" s="261"/>
      <c r="AI47" s="261"/>
      <c r="AJ47" s="261"/>
      <c r="AK47" s="261"/>
      <c r="AL47" s="261"/>
      <c r="AM47" s="261"/>
      <c r="AN47" s="261"/>
      <c r="AO47" s="261"/>
      <c r="AP47" s="261"/>
      <c r="AQ47" s="261"/>
      <c r="AR47" s="261"/>
      <c r="AS47" s="261"/>
      <c r="AT47" s="261"/>
      <c r="AU47" s="261"/>
      <c r="AV47" s="261"/>
      <c r="AW47" s="261"/>
      <c r="AX47" s="261"/>
      <c r="AY47" s="261"/>
      <c r="AZ47" s="261"/>
      <c r="BA47" s="261"/>
      <c r="BB47" s="261"/>
      <c r="BC47" s="261"/>
      <c r="BD47" s="261"/>
      <c r="BE47" s="261"/>
      <c r="BF47" s="261"/>
      <c r="BG47" s="261"/>
      <c r="BH47" s="261"/>
      <c r="BI47" s="261"/>
      <c r="BJ47" s="261"/>
      <c r="BK47" s="261"/>
      <c r="BL47" s="261"/>
      <c r="BM47" s="261"/>
      <c r="BN47" s="261"/>
      <c r="BO47" s="261"/>
      <c r="BP47" s="261"/>
      <c r="BQ47" s="261"/>
      <c r="BR47" s="261"/>
      <c r="BS47" s="261"/>
      <c r="BT47" s="261"/>
      <c r="BU47" s="261"/>
      <c r="BV47" s="261"/>
      <c r="BW47" s="261"/>
      <c r="BX47" s="261"/>
      <c r="BY47" s="261"/>
      <c r="BZ47" s="261"/>
      <c r="CA47" s="261"/>
      <c r="CB47" s="261"/>
      <c r="CC47" s="261"/>
      <c r="CD47" s="261"/>
      <c r="CE47" s="261"/>
      <c r="CF47" s="261"/>
      <c r="CG47" s="261"/>
      <c r="CH47" s="261"/>
      <c r="CI47" s="261"/>
      <c r="CJ47" s="261"/>
      <c r="CK47" s="261"/>
      <c r="CL47" s="261"/>
    </row>
    <row r="48" spans="2:90" x14ac:dyDescent="0.4">
      <c r="B48" s="12" t="s">
        <v>609</v>
      </c>
      <c r="J48" s="28"/>
      <c r="K48" s="61"/>
      <c r="L48" s="61"/>
      <c r="M48" s="61"/>
      <c r="N48" s="61"/>
      <c r="O48" s="61"/>
      <c r="P48" s="61"/>
      <c r="Q48" s="28"/>
      <c r="R48"/>
      <c r="S48" s="260"/>
      <c r="T48" s="260"/>
      <c r="U48" s="260"/>
      <c r="V48" s="260"/>
      <c r="W48" s="260"/>
      <c r="X48" s="260"/>
      <c r="Y48" s="260"/>
      <c r="Z48" s="260"/>
      <c r="AA48" s="260"/>
      <c r="AB48" s="260"/>
      <c r="AC48" s="260"/>
      <c r="AD48" s="260"/>
      <c r="AE48" s="260"/>
      <c r="AF48" s="260"/>
      <c r="AG48" s="260"/>
      <c r="AH48" s="260"/>
      <c r="AI48" s="260"/>
      <c r="AJ48" s="260"/>
      <c r="AK48" s="260"/>
      <c r="AL48" s="260"/>
      <c r="AM48" s="260"/>
      <c r="AN48" s="260"/>
      <c r="AO48" s="260"/>
      <c r="AP48" s="260"/>
      <c r="AQ48" s="260"/>
      <c r="AR48" s="260"/>
      <c r="AS48" s="260"/>
      <c r="AT48" s="260"/>
      <c r="AU48" s="260"/>
      <c r="AV48" s="260"/>
      <c r="AW48" s="260"/>
      <c r="AX48" s="260"/>
      <c r="AY48" s="260"/>
      <c r="AZ48" s="260"/>
      <c r="BA48" s="260"/>
      <c r="BB48" s="260"/>
      <c r="BC48" s="260"/>
      <c r="BD48" s="260"/>
      <c r="BE48" s="260"/>
      <c r="BF48" s="260"/>
      <c r="BG48" s="260"/>
      <c r="BH48" s="260"/>
      <c r="BI48" s="260"/>
      <c r="BJ48" s="260"/>
      <c r="BK48" s="260"/>
      <c r="BL48" s="260"/>
      <c r="BM48" s="260"/>
      <c r="BN48" s="260"/>
      <c r="BO48" s="260"/>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0"/>
    </row>
    <row r="49" spans="1:90" x14ac:dyDescent="0.4">
      <c r="B49" s="27" t="s">
        <v>610</v>
      </c>
      <c r="I49" t="s">
        <v>317</v>
      </c>
      <c r="J49" s="28"/>
      <c r="K49" s="63">
        <f ca="1">SUMIF($3:$3,K$2,49:49)</f>
        <v>0</v>
      </c>
      <c r="L49" s="63">
        <f ca="1">SUMIF($3:$3,L$2,49:49)</f>
        <v>0</v>
      </c>
      <c r="M49" s="63">
        <f ca="1">SUMIF($3:$3,M$2,49:49)</f>
        <v>0</v>
      </c>
      <c r="N49" s="63">
        <f ca="1">SUMIF($3:$3,N$2,49:49)</f>
        <v>0</v>
      </c>
      <c r="O49" s="63">
        <f ca="1">SUMIF($3:$3,O$2,49:49)</f>
        <v>0</v>
      </c>
      <c r="P49" s="63">
        <f ca="1">SUMIF($3:$3,P$2,49:49)</f>
        <v>0</v>
      </c>
      <c r="Q49" s="28"/>
      <c r="R49"/>
      <c r="S49" s="254">
        <f ca="1">SUM(S47:OFFSET(S49,-1,0))</f>
        <v>0</v>
      </c>
      <c r="T49" s="254">
        <f ca="1">SUM(T47:OFFSET(T49,-1,0))</f>
        <v>0</v>
      </c>
      <c r="U49" s="254">
        <f ca="1">SUM(U47:OFFSET(U49,-1,0))</f>
        <v>0</v>
      </c>
      <c r="V49" s="254">
        <f ca="1">SUM(V47:OFFSET(V49,-1,0))</f>
        <v>0</v>
      </c>
      <c r="W49" s="254">
        <f ca="1">SUM(W47:OFFSET(W49,-1,0))</f>
        <v>0</v>
      </c>
      <c r="X49" s="254">
        <f ca="1">SUM(X47:OFFSET(X49,-1,0))</f>
        <v>0</v>
      </c>
      <c r="Y49" s="254">
        <f ca="1">SUM(Y47:OFFSET(Y49,-1,0))</f>
        <v>0</v>
      </c>
      <c r="Z49" s="254">
        <f ca="1">SUM(Z47:OFFSET(Z49,-1,0))</f>
        <v>0</v>
      </c>
      <c r="AA49" s="254">
        <f ca="1">SUM(AA47:OFFSET(AA49,-1,0))</f>
        <v>0</v>
      </c>
      <c r="AB49" s="254">
        <f ca="1">SUM(AB47:OFFSET(AB49,-1,0))</f>
        <v>0</v>
      </c>
      <c r="AC49" s="254">
        <f ca="1">SUM(AC47:OFFSET(AC49,-1,0))</f>
        <v>0</v>
      </c>
      <c r="AD49" s="254">
        <f ca="1">SUM(AD47:OFFSET(AD49,-1,0))</f>
        <v>0</v>
      </c>
      <c r="AE49" s="254">
        <f ca="1">SUM(AE47:OFFSET(AE49,-1,0))</f>
        <v>0</v>
      </c>
      <c r="AF49" s="254">
        <f ca="1">SUM(AF47:OFFSET(AF49,-1,0))</f>
        <v>0</v>
      </c>
      <c r="AG49" s="254">
        <f ca="1">SUM(AG47:OFFSET(AG49,-1,0))</f>
        <v>0</v>
      </c>
      <c r="AH49" s="254">
        <f ca="1">SUM(AH47:OFFSET(AH49,-1,0))</f>
        <v>0</v>
      </c>
      <c r="AI49" s="254">
        <f ca="1">SUM(AI47:OFFSET(AI49,-1,0))</f>
        <v>0</v>
      </c>
      <c r="AJ49" s="254">
        <f ca="1">SUM(AJ47:OFFSET(AJ49,-1,0))</f>
        <v>0</v>
      </c>
      <c r="AK49" s="254">
        <f ca="1">SUM(AK47:OFFSET(AK49,-1,0))</f>
        <v>0</v>
      </c>
      <c r="AL49" s="254">
        <f ca="1">SUM(AL47:OFFSET(AL49,-1,0))</f>
        <v>0</v>
      </c>
      <c r="AM49" s="254">
        <f ca="1">SUM(AM47:OFFSET(AM49,-1,0))</f>
        <v>0</v>
      </c>
      <c r="AN49" s="254">
        <f ca="1">SUM(AN47:OFFSET(AN49,-1,0))</f>
        <v>0</v>
      </c>
      <c r="AO49" s="254">
        <f ca="1">SUM(AO47:OFFSET(AO49,-1,0))</f>
        <v>0</v>
      </c>
      <c r="AP49" s="254">
        <f ca="1">SUM(AP47:OFFSET(AP49,-1,0))</f>
        <v>0</v>
      </c>
      <c r="AQ49" s="254">
        <f ca="1">SUM(AQ47:OFFSET(AQ49,-1,0))</f>
        <v>0</v>
      </c>
      <c r="AR49" s="254">
        <f ca="1">SUM(AR47:OFFSET(AR49,-1,0))</f>
        <v>0</v>
      </c>
      <c r="AS49" s="254">
        <f ca="1">SUM(AS47:OFFSET(AS49,-1,0))</f>
        <v>0</v>
      </c>
      <c r="AT49" s="254">
        <f ca="1">SUM(AT47:OFFSET(AT49,-1,0))</f>
        <v>0</v>
      </c>
      <c r="AU49" s="254">
        <f ca="1">SUM(AU47:OFFSET(AU49,-1,0))</f>
        <v>0</v>
      </c>
      <c r="AV49" s="254">
        <f ca="1">SUM(AV47:OFFSET(AV49,-1,0))</f>
        <v>0</v>
      </c>
      <c r="AW49" s="254">
        <f ca="1">SUM(AW47:OFFSET(AW49,-1,0))</f>
        <v>0</v>
      </c>
      <c r="AX49" s="254">
        <f ca="1">SUM(AX47:OFFSET(AX49,-1,0))</f>
        <v>0</v>
      </c>
      <c r="AY49" s="254">
        <f ca="1">SUM(AY47:OFFSET(AY49,-1,0))</f>
        <v>0</v>
      </c>
      <c r="AZ49" s="254">
        <f ca="1">SUM(AZ47:OFFSET(AZ49,-1,0))</f>
        <v>0</v>
      </c>
      <c r="BA49" s="254">
        <f ca="1">SUM(BA47:OFFSET(BA49,-1,0))</f>
        <v>0</v>
      </c>
      <c r="BB49" s="254">
        <f ca="1">SUM(BB47:OFFSET(BB49,-1,0))</f>
        <v>0</v>
      </c>
      <c r="BC49" s="254">
        <f ca="1">SUM(BC47:OFFSET(BC49,-1,0))</f>
        <v>0</v>
      </c>
      <c r="BD49" s="254">
        <f ca="1">SUM(BD47:OFFSET(BD49,-1,0))</f>
        <v>0</v>
      </c>
      <c r="BE49" s="254">
        <f ca="1">SUM(BE47:OFFSET(BE49,-1,0))</f>
        <v>0</v>
      </c>
      <c r="BF49" s="254">
        <f ca="1">SUM(BF47:OFFSET(BF49,-1,0))</f>
        <v>0</v>
      </c>
      <c r="BG49" s="254">
        <f ca="1">SUM(BG47:OFFSET(BG49,-1,0))</f>
        <v>0</v>
      </c>
      <c r="BH49" s="254">
        <f ca="1">SUM(BH47:OFFSET(BH49,-1,0))</f>
        <v>0</v>
      </c>
      <c r="BI49" s="254">
        <f ca="1">SUM(BI47:OFFSET(BI49,-1,0))</f>
        <v>0</v>
      </c>
      <c r="BJ49" s="254">
        <f ca="1">SUM(BJ47:OFFSET(BJ49,-1,0))</f>
        <v>0</v>
      </c>
      <c r="BK49" s="254">
        <f ca="1">SUM(BK47:OFFSET(BK49,-1,0))</f>
        <v>0</v>
      </c>
      <c r="BL49" s="254">
        <f ca="1">SUM(BL47:OFFSET(BL49,-1,0))</f>
        <v>0</v>
      </c>
      <c r="BM49" s="254">
        <f ca="1">SUM(BM47:OFFSET(BM49,-1,0))</f>
        <v>0</v>
      </c>
      <c r="BN49" s="254">
        <f ca="1">SUM(BN47:OFFSET(BN49,-1,0))</f>
        <v>0</v>
      </c>
      <c r="BO49" s="254">
        <f ca="1">SUM(BO47:OFFSET(BO49,-1,0))</f>
        <v>0</v>
      </c>
      <c r="BP49" s="254">
        <f ca="1">SUM(BP47:OFFSET(BP49,-1,0))</f>
        <v>0</v>
      </c>
      <c r="BQ49" s="254">
        <f ca="1">SUM(BQ47:OFFSET(BQ49,-1,0))</f>
        <v>0</v>
      </c>
      <c r="BR49" s="254">
        <f ca="1">SUM(BR47:OFFSET(BR49,-1,0))</f>
        <v>0</v>
      </c>
      <c r="BS49" s="254">
        <f ca="1">SUM(BS47:OFFSET(BS49,-1,0))</f>
        <v>0</v>
      </c>
      <c r="BT49" s="254">
        <f ca="1">SUM(BT47:OFFSET(BT49,-1,0))</f>
        <v>0</v>
      </c>
      <c r="BU49" s="254">
        <f ca="1">SUM(BU47:OFFSET(BU49,-1,0))</f>
        <v>0</v>
      </c>
      <c r="BV49" s="254">
        <f ca="1">SUM(BV47:OFFSET(BV49,-1,0))</f>
        <v>0</v>
      </c>
      <c r="BW49" s="254">
        <f ca="1">SUM(BW47:OFFSET(BW49,-1,0))</f>
        <v>0</v>
      </c>
      <c r="BX49" s="254">
        <f ca="1">SUM(BX47:OFFSET(BX49,-1,0))</f>
        <v>0</v>
      </c>
      <c r="BY49" s="254">
        <f ca="1">SUM(BY47:OFFSET(BY49,-1,0))</f>
        <v>0</v>
      </c>
      <c r="BZ49" s="254">
        <f ca="1">SUM(BZ47:OFFSET(BZ49,-1,0))</f>
        <v>0</v>
      </c>
      <c r="CA49" s="254">
        <f ca="1">SUM(CA47:OFFSET(CA49,-1,0))</f>
        <v>0</v>
      </c>
      <c r="CB49" s="254">
        <f ca="1">SUM(CB47:OFFSET(CB49,-1,0))</f>
        <v>0</v>
      </c>
      <c r="CC49" s="254">
        <f ca="1">SUM(CC47:OFFSET(CC49,-1,0))</f>
        <v>0</v>
      </c>
      <c r="CD49" s="254">
        <f ca="1">SUM(CD47:OFFSET(CD49,-1,0))</f>
        <v>0</v>
      </c>
      <c r="CE49" s="254">
        <f ca="1">SUM(CE47:OFFSET(CE49,-1,0))</f>
        <v>0</v>
      </c>
      <c r="CF49" s="254">
        <f ca="1">SUM(CF47:OFFSET(CF49,-1,0))</f>
        <v>0</v>
      </c>
      <c r="CG49" s="254">
        <f ca="1">SUM(CG47:OFFSET(CG49,-1,0))</f>
        <v>0</v>
      </c>
      <c r="CH49" s="254">
        <f ca="1">SUM(CH47:OFFSET(CH49,-1,0))</f>
        <v>0</v>
      </c>
      <c r="CI49" s="254">
        <f ca="1">SUM(CI47:OFFSET(CI49,-1,0))</f>
        <v>0</v>
      </c>
      <c r="CJ49" s="254">
        <f ca="1">SUM(CJ47:OFFSET(CJ49,-1,0))</f>
        <v>0</v>
      </c>
      <c r="CK49" s="254">
        <f ca="1">SUM(CK47:OFFSET(CK49,-1,0))</f>
        <v>0</v>
      </c>
      <c r="CL49" s="254">
        <f ca="1">SUM(CL47:OFFSET(CL49,-1,0))</f>
        <v>0</v>
      </c>
    </row>
    <row r="50" spans="1:90" x14ac:dyDescent="0.4">
      <c r="R50"/>
      <c r="S50" s="261"/>
      <c r="T50" s="261"/>
      <c r="U50" s="261"/>
      <c r="V50" s="261"/>
      <c r="W50" s="261"/>
      <c r="X50" s="261"/>
      <c r="Y50" s="261"/>
      <c r="Z50" s="261"/>
      <c r="AA50" s="261"/>
      <c r="AB50" s="261"/>
      <c r="AC50" s="261"/>
      <c r="AD50" s="261"/>
      <c r="AE50" s="261"/>
      <c r="AF50" s="261"/>
      <c r="AG50" s="261"/>
      <c r="AH50" s="261"/>
      <c r="AI50" s="261"/>
      <c r="AJ50" s="261"/>
      <c r="AK50" s="261"/>
      <c r="AL50" s="261"/>
      <c r="AM50" s="261"/>
      <c r="AN50" s="261"/>
      <c r="AO50" s="261"/>
      <c r="AP50" s="261"/>
      <c r="AQ50" s="261"/>
      <c r="AR50" s="261"/>
      <c r="AS50" s="261"/>
      <c r="AT50" s="261"/>
      <c r="AU50" s="261"/>
      <c r="AV50" s="261"/>
      <c r="AW50" s="261"/>
      <c r="AX50" s="261"/>
      <c r="AY50" s="261"/>
      <c r="AZ50" s="261"/>
      <c r="BA50" s="261"/>
      <c r="BB50" s="261"/>
      <c r="BC50" s="261"/>
      <c r="BD50" s="261"/>
      <c r="BE50" s="261"/>
      <c r="BF50" s="261"/>
      <c r="BG50" s="261"/>
      <c r="BH50" s="261"/>
      <c r="BI50" s="261"/>
      <c r="BJ50" s="261"/>
      <c r="BK50" s="261"/>
      <c r="BL50" s="261"/>
      <c r="BM50" s="261"/>
      <c r="BN50" s="261"/>
      <c r="BO50" s="261"/>
      <c r="BP50" s="261"/>
      <c r="BQ50" s="261"/>
      <c r="BR50" s="261"/>
      <c r="BS50" s="261"/>
      <c r="BT50" s="261"/>
      <c r="BU50" s="261"/>
      <c r="BV50" s="261"/>
      <c r="BW50" s="261"/>
      <c r="BX50" s="261"/>
      <c r="BY50" s="261"/>
      <c r="BZ50" s="261"/>
      <c r="CA50" s="261"/>
      <c r="CB50" s="261"/>
      <c r="CC50" s="261"/>
      <c r="CD50" s="261"/>
      <c r="CE50" s="261"/>
      <c r="CF50" s="261"/>
      <c r="CG50" s="261"/>
      <c r="CH50" s="261"/>
      <c r="CI50" s="261"/>
      <c r="CJ50" s="261"/>
      <c r="CK50" s="261"/>
      <c r="CL50" s="261"/>
    </row>
    <row r="51" spans="1:90" x14ac:dyDescent="0.4">
      <c r="B51" s="27" t="s">
        <v>611</v>
      </c>
      <c r="J51" s="28"/>
      <c r="K51" s="28">
        <f ca="1">SUMIF($3:$3,K$2,51:51)</f>
        <v>18828120.426335666</v>
      </c>
      <c r="L51" s="28">
        <f ca="1">SUMIF($3:$3,L$2,51:51)</f>
        <v>63488570.140780047</v>
      </c>
      <c r="M51" s="28">
        <f ca="1">SUMIF($3:$3,M$2,51:51)</f>
        <v>141340410.49815485</v>
      </c>
      <c r="N51" s="28">
        <f ca="1">SUMIF($3:$3,N$2,51:51)</f>
        <v>290648538.69734883</v>
      </c>
      <c r="O51" s="28">
        <f ca="1">SUMIF($3:$3,O$2,51:51)</f>
        <v>585819120.83718145</v>
      </c>
      <c r="P51" s="28">
        <f ca="1">SUMIF($3:$3,P$2,51:51)</f>
        <v>1174309118.6848087</v>
      </c>
      <c r="Q51" s="28"/>
      <c r="R51"/>
      <c r="S51" s="28">
        <f t="shared" ref="S51:AX51" ca="1" si="29">+S39+S43+S46+S49</f>
        <v>124470.80000000002</v>
      </c>
      <c r="T51" s="28">
        <f t="shared" ca="1" si="29"/>
        <v>433220.80000000005</v>
      </c>
      <c r="U51" s="28">
        <f t="shared" ca="1" si="29"/>
        <v>726533.30000000016</v>
      </c>
      <c r="V51" s="28">
        <f t="shared" ca="1" si="29"/>
        <v>1005180.1750000002</v>
      </c>
      <c r="W51" s="28">
        <f t="shared" ca="1" si="29"/>
        <v>1269894.70625</v>
      </c>
      <c r="X51" s="28">
        <f t="shared" ca="1" si="29"/>
        <v>1521373.5109375</v>
      </c>
      <c r="Y51" s="28">
        <f t="shared" ca="1" si="29"/>
        <v>1760278.3753906249</v>
      </c>
      <c r="Z51" s="28">
        <f t="shared" ca="1" si="29"/>
        <v>1987237.9966210939</v>
      </c>
      <c r="AA51" s="28">
        <f t="shared" ca="1" si="29"/>
        <v>2202849.6367900395</v>
      </c>
      <c r="AB51" s="28">
        <f t="shared" ca="1" si="29"/>
        <v>2407680.6949505373</v>
      </c>
      <c r="AC51" s="28">
        <f t="shared" ca="1" si="29"/>
        <v>2602270.2002030103</v>
      </c>
      <c r="AD51" s="28">
        <f t="shared" ca="1" si="29"/>
        <v>2787130.2301928597</v>
      </c>
      <c r="AE51" s="28">
        <f t="shared" ca="1" si="29"/>
        <v>3087854.7007630514</v>
      </c>
      <c r="AF51" s="28">
        <f t="shared" ca="1" si="29"/>
        <v>3558685.0160582322</v>
      </c>
      <c r="AG51" s="28">
        <f t="shared" ca="1" si="29"/>
        <v>4005973.815588654</v>
      </c>
      <c r="AH51" s="28">
        <f t="shared" ca="1" si="29"/>
        <v>4430898.1751425555</v>
      </c>
      <c r="AI51" s="28">
        <f t="shared" ca="1" si="29"/>
        <v>4834576.3167187599</v>
      </c>
      <c r="AJ51" s="28">
        <f t="shared" ca="1" si="29"/>
        <v>5218070.5512161553</v>
      </c>
      <c r="AK51" s="28">
        <f t="shared" ca="1" si="29"/>
        <v>5582390.0739886817</v>
      </c>
      <c r="AL51" s="28">
        <f t="shared" ca="1" si="29"/>
        <v>5928493.6206225809</v>
      </c>
      <c r="AM51" s="28">
        <f t="shared" ca="1" si="29"/>
        <v>6257291.9899247838</v>
      </c>
      <c r="AN51" s="28">
        <f t="shared" ca="1" si="29"/>
        <v>6569650.4407618772</v>
      </c>
      <c r="AO51" s="28">
        <f t="shared" ca="1" si="29"/>
        <v>6866390.9690571167</v>
      </c>
      <c r="AP51" s="28">
        <f t="shared" ca="1" si="29"/>
        <v>7148294.4709375938</v>
      </c>
      <c r="AQ51" s="28">
        <f t="shared" ca="1" si="29"/>
        <v>7727842.5147240469</v>
      </c>
      <c r="AR51" s="28">
        <f t="shared" ca="1" si="29"/>
        <v>8593585.4251711778</v>
      </c>
      <c r="AS51" s="28">
        <f t="shared" ca="1" si="29"/>
        <v>9416041.1900959536</v>
      </c>
      <c r="AT51" s="28">
        <f t="shared" ca="1" si="29"/>
        <v>10197374.166774489</v>
      </c>
      <c r="AU51" s="28">
        <f t="shared" ca="1" si="29"/>
        <v>10939640.494619096</v>
      </c>
      <c r="AV51" s="28">
        <f t="shared" ca="1" si="29"/>
        <v>11644793.506071474</v>
      </c>
      <c r="AW51" s="28">
        <f t="shared" ca="1" si="29"/>
        <v>12314688.866951235</v>
      </c>
      <c r="AX51" s="28">
        <f t="shared" ca="1" si="29"/>
        <v>12951089.459787004</v>
      </c>
      <c r="AY51" s="28">
        <f t="shared" ref="AY51:CD51" ca="1" si="30">+AY39+AY43+AY46+AY49</f>
        <v>13555670.022980984</v>
      </c>
      <c r="AZ51" s="28">
        <f t="shared" ca="1" si="30"/>
        <v>14130021.55801527</v>
      </c>
      <c r="BA51" s="28">
        <f t="shared" ca="1" si="30"/>
        <v>14675655.516297838</v>
      </c>
      <c r="BB51" s="28">
        <f t="shared" ca="1" si="30"/>
        <v>15194007.776666276</v>
      </c>
      <c r="BC51" s="28">
        <f t="shared" ca="1" si="30"/>
        <v>16311594.1268663</v>
      </c>
      <c r="BD51" s="28">
        <f t="shared" ca="1" si="30"/>
        <v>18002057.04184882</v>
      </c>
      <c r="BE51" s="28">
        <f t="shared" ca="1" si="30"/>
        <v>19607996.81108221</v>
      </c>
      <c r="BF51" s="28">
        <f t="shared" ca="1" si="30"/>
        <v>21133639.591853935</v>
      </c>
      <c r="BG51" s="28">
        <f t="shared" ca="1" si="30"/>
        <v>22583000.233587075</v>
      </c>
      <c r="BH51" s="28">
        <f t="shared" ca="1" si="30"/>
        <v>23959892.843233548</v>
      </c>
      <c r="BI51" s="28">
        <f t="shared" ca="1" si="30"/>
        <v>25267940.822397705</v>
      </c>
      <c r="BJ51" s="28">
        <f t="shared" ca="1" si="30"/>
        <v>26510586.402603652</v>
      </c>
      <c r="BK51" s="28">
        <f t="shared" ca="1" si="30"/>
        <v>27691099.703799296</v>
      </c>
      <c r="BL51" s="28">
        <f t="shared" ca="1" si="30"/>
        <v>28812587.339935165</v>
      </c>
      <c r="BM51" s="28">
        <f t="shared" ca="1" si="30"/>
        <v>29878000.594264239</v>
      </c>
      <c r="BN51" s="28">
        <f t="shared" ca="1" si="30"/>
        <v>30890143.185876857</v>
      </c>
      <c r="BO51" s="28">
        <f t="shared" ca="1" si="30"/>
        <v>33103737.935901348</v>
      </c>
      <c r="BP51" s="28">
        <f t="shared" ca="1" si="30"/>
        <v>36462496.624831744</v>
      </c>
      <c r="BQ51" s="28">
        <f t="shared" ca="1" si="30"/>
        <v>39653317.379315615</v>
      </c>
      <c r="BR51" s="28">
        <f t="shared" ca="1" si="30"/>
        <v>42684597.096075289</v>
      </c>
      <c r="BS51" s="28">
        <f t="shared" ca="1" si="30"/>
        <v>45564312.826996975</v>
      </c>
      <c r="BT51" s="28">
        <f t="shared" ca="1" si="30"/>
        <v>48300042.771372601</v>
      </c>
      <c r="BU51" s="28">
        <f t="shared" ca="1" si="30"/>
        <v>50898986.218529411</v>
      </c>
      <c r="BV51" s="28">
        <f t="shared" ca="1" si="30"/>
        <v>53367982.4933284</v>
      </c>
      <c r="BW51" s="28">
        <f t="shared" ca="1" si="30"/>
        <v>55713528.954387441</v>
      </c>
      <c r="BX51" s="28">
        <f t="shared" ca="1" si="30"/>
        <v>57941798.092393517</v>
      </c>
      <c r="BY51" s="28">
        <f t="shared" ca="1" si="30"/>
        <v>60058653.773499295</v>
      </c>
      <c r="BZ51" s="28">
        <f t="shared" ca="1" si="30"/>
        <v>62069666.670549795</v>
      </c>
      <c r="CA51" s="28">
        <f t="shared" ca="1" si="30"/>
        <v>66486091.175139874</v>
      </c>
      <c r="CB51" s="28">
        <f t="shared" ca="1" si="30"/>
        <v>73191630.314727962</v>
      </c>
      <c r="CC51" s="28">
        <f t="shared" ca="1" si="30"/>
        <v>79561892.497336626</v>
      </c>
      <c r="CD51" s="28">
        <f t="shared" ca="1" si="30"/>
        <v>85613641.570814863</v>
      </c>
      <c r="CE51" s="28">
        <f t="shared" ref="CE51:CL51" ca="1" si="31">+CE39+CE43+CE46+CE49</f>
        <v>91362803.190619186</v>
      </c>
      <c r="CF51" s="28">
        <f t="shared" ca="1" si="31"/>
        <v>96824506.729433283</v>
      </c>
      <c r="CG51" s="28">
        <f t="shared" ca="1" si="31"/>
        <v>102013125.0913067</v>
      </c>
      <c r="CH51" s="28">
        <f t="shared" ca="1" si="31"/>
        <v>106942312.53508641</v>
      </c>
      <c r="CI51" s="28">
        <f t="shared" ca="1" si="31"/>
        <v>111625040.60667716</v>
      </c>
      <c r="CJ51" s="28">
        <f t="shared" ca="1" si="31"/>
        <v>116073632.27468836</v>
      </c>
      <c r="CK51" s="28">
        <f t="shared" ca="1" si="31"/>
        <v>120299794.359299</v>
      </c>
      <c r="CL51" s="28">
        <f t="shared" ca="1" si="31"/>
        <v>124314648.33967912</v>
      </c>
    </row>
    <row r="52" spans="1:90" x14ac:dyDescent="0.4">
      <c r="B52" s="309" t="s">
        <v>612</v>
      </c>
      <c r="K52" s="232">
        <f>SUMIF($3:$3,K$2,52:52)</f>
        <v>0</v>
      </c>
      <c r="L52" s="232">
        <f>SUMIF($3:$3,L$2,52:52)</f>
        <v>0</v>
      </c>
      <c r="M52" s="232">
        <f>SUMIF($3:$3,M$2,52:52)</f>
        <v>0</v>
      </c>
      <c r="N52" s="232">
        <f>SUMIF($3:$3,N$2,52:52)</f>
        <v>0</v>
      </c>
      <c r="O52" s="232">
        <f>SUMIF($3:$3,O$2,52:52)</f>
        <v>0</v>
      </c>
      <c r="P52" s="232">
        <f>SUMIF($3:$3,P$2,52:52)</f>
        <v>0</v>
      </c>
      <c r="R52"/>
      <c r="S52" s="232"/>
      <c r="T52" s="232"/>
      <c r="U52" s="232"/>
      <c r="V52" s="232"/>
      <c r="W52" s="232"/>
      <c r="X52" s="232"/>
      <c r="Y52" s="232"/>
      <c r="Z52" s="232"/>
      <c r="AA52" s="232"/>
      <c r="AB52" s="232"/>
      <c r="AC52" s="232"/>
      <c r="AD52" s="232"/>
      <c r="AE52" s="232"/>
      <c r="AF52" s="232"/>
      <c r="AG52" s="232"/>
      <c r="AH52" s="232"/>
      <c r="AI52" s="232"/>
      <c r="AJ52" s="232"/>
      <c r="AK52" s="232"/>
      <c r="AL52" s="232"/>
      <c r="AM52" s="232"/>
      <c r="AN52" s="232"/>
      <c r="AO52" s="232"/>
      <c r="AP52" s="232"/>
      <c r="AQ52" s="232"/>
      <c r="AR52" s="232"/>
      <c r="AS52" s="232"/>
      <c r="AT52" s="232"/>
      <c r="AU52" s="232"/>
      <c r="AV52" s="232"/>
      <c r="AW52" s="232"/>
      <c r="AX52" s="232"/>
      <c r="AY52" s="232"/>
      <c r="AZ52" s="232"/>
      <c r="BA52" s="232"/>
      <c r="BB52" s="232"/>
      <c r="BC52" s="232"/>
      <c r="BD52" s="232"/>
      <c r="BE52" s="232"/>
      <c r="BF52" s="232"/>
      <c r="BG52" s="232"/>
      <c r="BH52" s="232"/>
      <c r="BI52" s="232"/>
      <c r="BJ52" s="232"/>
      <c r="BK52" s="232"/>
      <c r="BL52" s="232"/>
      <c r="BM52" s="232"/>
      <c r="BN52" s="232"/>
      <c r="BO52" s="232"/>
      <c r="BP52" s="232"/>
      <c r="BQ52" s="232"/>
      <c r="BR52" s="232"/>
      <c r="BS52" s="232"/>
      <c r="BT52" s="232"/>
      <c r="BU52" s="232"/>
      <c r="BV52" s="232"/>
      <c r="BW52" s="232"/>
      <c r="BX52" s="232"/>
      <c r="BY52" s="232"/>
      <c r="BZ52" s="232"/>
      <c r="CA52" s="232"/>
      <c r="CB52" s="232"/>
      <c r="CC52" s="232"/>
      <c r="CD52" s="232"/>
      <c r="CE52" s="232"/>
      <c r="CF52" s="232"/>
      <c r="CG52" s="232"/>
      <c r="CH52" s="232"/>
      <c r="CI52" s="232"/>
      <c r="CJ52" s="232"/>
      <c r="CK52" s="232"/>
      <c r="CL52" s="232"/>
    </row>
    <row r="53" spans="1:90" x14ac:dyDescent="0.4">
      <c r="B53" s="27" t="s">
        <v>613</v>
      </c>
      <c r="J53" s="28"/>
      <c r="K53" s="28">
        <f ca="1">SUMIF($3:$3,K$2,53:53)</f>
        <v>18828120.426335666</v>
      </c>
      <c r="L53" s="28">
        <f ca="1">SUMIF($3:$3,L$2,53:53)</f>
        <v>63488570.140780047</v>
      </c>
      <c r="M53" s="28">
        <f ca="1">SUMIF($3:$3,M$2,53:53)</f>
        <v>141340410.49815485</v>
      </c>
      <c r="N53" s="28">
        <f ca="1">SUMIF($3:$3,N$2,53:53)</f>
        <v>290648538.69734883</v>
      </c>
      <c r="O53" s="28">
        <f ca="1">SUMIF($3:$3,O$2,53:53)</f>
        <v>585819120.83718145</v>
      </c>
      <c r="P53" s="28">
        <f ca="1">SUMIF($3:$3,P$2,53:53)</f>
        <v>1174309118.6848087</v>
      </c>
      <c r="Q53" s="28"/>
      <c r="R53"/>
      <c r="S53" s="254">
        <f ca="1">SUM(S51:OFFSET(S53,-1,0))</f>
        <v>124470.80000000002</v>
      </c>
      <c r="T53" s="254">
        <f ca="1">SUM(T51:OFFSET(T53,-1,0))</f>
        <v>433220.80000000005</v>
      </c>
      <c r="U53" s="254">
        <f ca="1">SUM(U51:OFFSET(U53,-1,0))</f>
        <v>726533.30000000016</v>
      </c>
      <c r="V53" s="254">
        <f ca="1">SUM(V51:OFFSET(V53,-1,0))</f>
        <v>1005180.1750000002</v>
      </c>
      <c r="W53" s="254">
        <f ca="1">SUM(W51:OFFSET(W53,-1,0))</f>
        <v>1269894.70625</v>
      </c>
      <c r="X53" s="254">
        <f ca="1">SUM(X51:OFFSET(X53,-1,0))</f>
        <v>1521373.5109375</v>
      </c>
      <c r="Y53" s="254">
        <f ca="1">SUM(Y51:OFFSET(Y53,-1,0))</f>
        <v>1760278.3753906249</v>
      </c>
      <c r="Z53" s="254">
        <f ca="1">SUM(Z51:OFFSET(Z53,-1,0))</f>
        <v>1987237.9966210939</v>
      </c>
      <c r="AA53" s="254">
        <f ca="1">SUM(AA51:OFFSET(AA53,-1,0))</f>
        <v>2202849.6367900395</v>
      </c>
      <c r="AB53" s="254">
        <f ca="1">SUM(AB51:OFFSET(AB53,-1,0))</f>
        <v>2407680.6949505373</v>
      </c>
      <c r="AC53" s="254">
        <f ca="1">SUM(AC51:OFFSET(AC53,-1,0))</f>
        <v>2602270.2002030103</v>
      </c>
      <c r="AD53" s="254">
        <f ca="1">SUM(AD51:OFFSET(AD53,-1,0))</f>
        <v>2787130.2301928597</v>
      </c>
      <c r="AE53" s="254">
        <f ca="1">SUM(AE51:OFFSET(AE53,-1,0))</f>
        <v>3087854.7007630514</v>
      </c>
      <c r="AF53" s="254">
        <f ca="1">SUM(AF51:OFFSET(AF53,-1,0))</f>
        <v>3558685.0160582322</v>
      </c>
      <c r="AG53" s="254">
        <f ca="1">SUM(AG51:OFFSET(AG53,-1,0))</f>
        <v>4005973.815588654</v>
      </c>
      <c r="AH53" s="254">
        <f ca="1">SUM(AH51:OFFSET(AH53,-1,0))</f>
        <v>4430898.1751425555</v>
      </c>
      <c r="AI53" s="254">
        <f ca="1">SUM(AI51:OFFSET(AI53,-1,0))</f>
        <v>4834576.3167187599</v>
      </c>
      <c r="AJ53" s="254">
        <f ca="1">SUM(AJ51:OFFSET(AJ53,-1,0))</f>
        <v>5218070.5512161553</v>
      </c>
      <c r="AK53" s="254">
        <f ca="1">SUM(AK51:OFFSET(AK53,-1,0))</f>
        <v>5582390.0739886817</v>
      </c>
      <c r="AL53" s="254">
        <f ca="1">SUM(AL51:OFFSET(AL53,-1,0))</f>
        <v>5928493.6206225809</v>
      </c>
      <c r="AM53" s="254">
        <f ca="1">SUM(AM51:OFFSET(AM53,-1,0))</f>
        <v>6257291.9899247838</v>
      </c>
      <c r="AN53" s="254">
        <f ca="1">SUM(AN51:OFFSET(AN53,-1,0))</f>
        <v>6569650.4407618772</v>
      </c>
      <c r="AO53" s="254">
        <f ca="1">SUM(AO51:OFFSET(AO53,-1,0))</f>
        <v>6866390.9690571167</v>
      </c>
      <c r="AP53" s="254">
        <f ca="1">SUM(AP51:OFFSET(AP53,-1,0))</f>
        <v>7148294.4709375938</v>
      </c>
      <c r="AQ53" s="254">
        <f ca="1">SUM(AQ51:OFFSET(AQ53,-1,0))</f>
        <v>7727842.5147240469</v>
      </c>
      <c r="AR53" s="254">
        <f ca="1">SUM(AR51:OFFSET(AR53,-1,0))</f>
        <v>8593585.4251711778</v>
      </c>
      <c r="AS53" s="254">
        <f ca="1">SUM(AS51:OFFSET(AS53,-1,0))</f>
        <v>9416041.1900959536</v>
      </c>
      <c r="AT53" s="254">
        <f ca="1">SUM(AT51:OFFSET(AT53,-1,0))</f>
        <v>10197374.166774489</v>
      </c>
      <c r="AU53" s="254">
        <f ca="1">SUM(AU51:OFFSET(AU53,-1,0))</f>
        <v>10939640.494619096</v>
      </c>
      <c r="AV53" s="254">
        <f ca="1">SUM(AV51:OFFSET(AV53,-1,0))</f>
        <v>11644793.506071474</v>
      </c>
      <c r="AW53" s="254">
        <f ca="1">SUM(AW51:OFFSET(AW53,-1,0))</f>
        <v>12314688.866951235</v>
      </c>
      <c r="AX53" s="254">
        <f ca="1">SUM(AX51:OFFSET(AX53,-1,0))</f>
        <v>12951089.459787004</v>
      </c>
      <c r="AY53" s="254">
        <f ca="1">SUM(AY51:OFFSET(AY53,-1,0))</f>
        <v>13555670.022980984</v>
      </c>
      <c r="AZ53" s="254">
        <f ca="1">SUM(AZ51:OFFSET(AZ53,-1,0))</f>
        <v>14130021.55801527</v>
      </c>
      <c r="BA53" s="254">
        <f ca="1">SUM(BA51:OFFSET(BA53,-1,0))</f>
        <v>14675655.516297838</v>
      </c>
      <c r="BB53" s="254">
        <f ca="1">SUM(BB51:OFFSET(BB53,-1,0))</f>
        <v>15194007.776666276</v>
      </c>
      <c r="BC53" s="254">
        <f ca="1">SUM(BC51:OFFSET(BC53,-1,0))</f>
        <v>16311594.1268663</v>
      </c>
      <c r="BD53" s="254">
        <f ca="1">SUM(BD51:OFFSET(BD53,-1,0))</f>
        <v>18002057.04184882</v>
      </c>
      <c r="BE53" s="254">
        <f ca="1">SUM(BE51:OFFSET(BE53,-1,0))</f>
        <v>19607996.81108221</v>
      </c>
      <c r="BF53" s="254">
        <f ca="1">SUM(BF51:OFFSET(BF53,-1,0))</f>
        <v>21133639.591853935</v>
      </c>
      <c r="BG53" s="254">
        <f ca="1">SUM(BG51:OFFSET(BG53,-1,0))</f>
        <v>22583000.233587075</v>
      </c>
      <c r="BH53" s="254">
        <f ca="1">SUM(BH51:OFFSET(BH53,-1,0))</f>
        <v>23959892.843233548</v>
      </c>
      <c r="BI53" s="254">
        <f ca="1">SUM(BI51:OFFSET(BI53,-1,0))</f>
        <v>25267940.822397705</v>
      </c>
      <c r="BJ53" s="254">
        <f ca="1">SUM(BJ51:OFFSET(BJ53,-1,0))</f>
        <v>26510586.402603652</v>
      </c>
      <c r="BK53" s="254">
        <f ca="1">SUM(BK51:OFFSET(BK53,-1,0))</f>
        <v>27691099.703799296</v>
      </c>
      <c r="BL53" s="254">
        <f ca="1">SUM(BL51:OFFSET(BL53,-1,0))</f>
        <v>28812587.339935165</v>
      </c>
      <c r="BM53" s="254">
        <f ca="1">SUM(BM51:OFFSET(BM53,-1,0))</f>
        <v>29878000.594264239</v>
      </c>
      <c r="BN53" s="254">
        <f ca="1">SUM(BN51:OFFSET(BN53,-1,0))</f>
        <v>30890143.185876857</v>
      </c>
      <c r="BO53" s="254">
        <f ca="1">SUM(BO51:OFFSET(BO53,-1,0))</f>
        <v>33103737.935901348</v>
      </c>
      <c r="BP53" s="254">
        <f ca="1">SUM(BP51:OFFSET(BP53,-1,0))</f>
        <v>36462496.624831744</v>
      </c>
      <c r="BQ53" s="254">
        <f ca="1">SUM(BQ51:OFFSET(BQ53,-1,0))</f>
        <v>39653317.379315615</v>
      </c>
      <c r="BR53" s="254">
        <f ca="1">SUM(BR51:OFFSET(BR53,-1,0))</f>
        <v>42684597.096075289</v>
      </c>
      <c r="BS53" s="254">
        <f ca="1">SUM(BS51:OFFSET(BS53,-1,0))</f>
        <v>45564312.826996975</v>
      </c>
      <c r="BT53" s="254">
        <f ca="1">SUM(BT51:OFFSET(BT53,-1,0))</f>
        <v>48300042.771372601</v>
      </c>
      <c r="BU53" s="254">
        <f ca="1">SUM(BU51:OFFSET(BU53,-1,0))</f>
        <v>50898986.218529411</v>
      </c>
      <c r="BV53" s="254">
        <f ca="1">SUM(BV51:OFFSET(BV53,-1,0))</f>
        <v>53367982.4933284</v>
      </c>
      <c r="BW53" s="254">
        <f ca="1">SUM(BW51:OFFSET(BW53,-1,0))</f>
        <v>55713528.954387441</v>
      </c>
      <c r="BX53" s="254">
        <f ca="1">SUM(BX51:OFFSET(BX53,-1,0))</f>
        <v>57941798.092393517</v>
      </c>
      <c r="BY53" s="254">
        <f ca="1">SUM(BY51:OFFSET(BY53,-1,0))</f>
        <v>60058653.773499295</v>
      </c>
      <c r="BZ53" s="254">
        <f ca="1">SUM(BZ51:OFFSET(BZ53,-1,0))</f>
        <v>62069666.670549795</v>
      </c>
      <c r="CA53" s="254">
        <f ca="1">SUM(CA51:OFFSET(CA53,-1,0))</f>
        <v>66486091.175139874</v>
      </c>
      <c r="CB53" s="254">
        <f ca="1">SUM(CB51:OFFSET(CB53,-1,0))</f>
        <v>73191630.314727962</v>
      </c>
      <c r="CC53" s="254">
        <f ca="1">SUM(CC51:OFFSET(CC53,-1,0))</f>
        <v>79561892.497336626</v>
      </c>
      <c r="CD53" s="254">
        <f ca="1">SUM(CD51:OFFSET(CD53,-1,0))</f>
        <v>85613641.570814863</v>
      </c>
      <c r="CE53" s="254">
        <f ca="1">SUM(CE51:OFFSET(CE53,-1,0))</f>
        <v>91362803.190619186</v>
      </c>
      <c r="CF53" s="254">
        <f ca="1">SUM(CF51:OFFSET(CF53,-1,0))</f>
        <v>96824506.729433283</v>
      </c>
      <c r="CG53" s="254">
        <f ca="1">SUM(CG51:OFFSET(CG53,-1,0))</f>
        <v>102013125.0913067</v>
      </c>
      <c r="CH53" s="254">
        <f ca="1">SUM(CH51:OFFSET(CH53,-1,0))</f>
        <v>106942312.53508641</v>
      </c>
      <c r="CI53" s="254">
        <f ca="1">SUM(CI51:OFFSET(CI53,-1,0))</f>
        <v>111625040.60667716</v>
      </c>
      <c r="CJ53" s="254">
        <f ca="1">SUM(CJ51:OFFSET(CJ53,-1,0))</f>
        <v>116073632.27468836</v>
      </c>
      <c r="CK53" s="254">
        <f ca="1">SUM(CK51:OFFSET(CK53,-1,0))</f>
        <v>120299794.359299</v>
      </c>
      <c r="CL53" s="254">
        <f ca="1">SUM(CL51:OFFSET(CL53,-1,0))</f>
        <v>124314648.33967912</v>
      </c>
    </row>
    <row r="54" spans="1:90" x14ac:dyDescent="0.4">
      <c r="B54" s="126" t="s">
        <v>69</v>
      </c>
      <c r="J54" s="28"/>
      <c r="K54" s="21">
        <f t="shared" ref="K54:P54" ca="1" si="32">IFERROR(K53/K20,0)</f>
        <v>0.97887384562492719</v>
      </c>
      <c r="L54" s="21">
        <f t="shared" ca="1" si="32"/>
        <v>0.98339430510236892</v>
      </c>
      <c r="M54" s="21">
        <f t="shared" ca="1" si="32"/>
        <v>0.98687480324731003</v>
      </c>
      <c r="N54" s="21">
        <f t="shared" ca="1" si="32"/>
        <v>0.98840245990142517</v>
      </c>
      <c r="O54" s="21">
        <f t="shared" ca="1" si="32"/>
        <v>0.9891674591658457</v>
      </c>
      <c r="P54" s="21">
        <f t="shared" ca="1" si="32"/>
        <v>0.98956390393300786</v>
      </c>
      <c r="Q54" s="258"/>
      <c r="R54"/>
      <c r="S54" s="21">
        <f t="shared" ref="S54:AX54" ca="1" si="33">IFERROR(S53/S20,0)</f>
        <v>0.78613136842105269</v>
      </c>
      <c r="T54" s="21">
        <f t="shared" ca="1" si="33"/>
        <v>0.92750215878679754</v>
      </c>
      <c r="U54" s="21">
        <f t="shared" ca="1" si="33"/>
        <v>0.95546722923915728</v>
      </c>
      <c r="V54" s="21">
        <f t="shared" ca="1" si="33"/>
        <v>0.96740987347127416</v>
      </c>
      <c r="W54" s="21">
        <f t="shared" ca="1" si="33"/>
        <v>0.97402696429577984</v>
      </c>
      <c r="X54" s="21">
        <f t="shared" ca="1" si="33"/>
        <v>0.97822675634475165</v>
      </c>
      <c r="Y54" s="21">
        <f t="shared" ca="1" si="33"/>
        <v>0.98112604580349416</v>
      </c>
      <c r="Z54" s="21">
        <f t="shared" ca="1" si="33"/>
        <v>0.98324549777140624</v>
      </c>
      <c r="AA54" s="21">
        <f t="shared" ca="1" si="33"/>
        <v>0.98486057625757661</v>
      </c>
      <c r="AB54" s="21">
        <f t="shared" ca="1" si="33"/>
        <v>0.98613068450271313</v>
      </c>
      <c r="AC54" s="21">
        <f t="shared" ca="1" si="33"/>
        <v>0.98715446574349575</v>
      </c>
      <c r="AD54" s="21">
        <f t="shared" ca="1" si="33"/>
        <v>0.9879962353072449</v>
      </c>
      <c r="AE54" s="21">
        <f t="shared" ca="1" si="33"/>
        <v>0.97873545673524875</v>
      </c>
      <c r="AF54" s="21">
        <f t="shared" ca="1" si="33"/>
        <v>0.98021107106622563</v>
      </c>
      <c r="AG54" s="21">
        <f t="shared" ca="1" si="33"/>
        <v>0.98129444713812874</v>
      </c>
      <c r="AH54" s="21">
        <f t="shared" ca="1" si="33"/>
        <v>0.98212266912689927</v>
      </c>
      <c r="AI54" s="21">
        <f t="shared" ca="1" si="33"/>
        <v>0.98277561183666851</v>
      </c>
      <c r="AJ54" s="21">
        <f t="shared" ca="1" si="33"/>
        <v>0.98330296568451636</v>
      </c>
      <c r="AK54" s="21">
        <f t="shared" ca="1" si="33"/>
        <v>0.98373726457233979</v>
      </c>
      <c r="AL54" s="21">
        <f t="shared" ca="1" si="33"/>
        <v>0.98410070238085723</v>
      </c>
      <c r="AM54" s="21">
        <f t="shared" ca="1" si="33"/>
        <v>0.98440893876005808</v>
      </c>
      <c r="AN54" s="21">
        <f t="shared" ca="1" si="33"/>
        <v>0.98467333923560363</v>
      </c>
      <c r="AO54" s="21">
        <f t="shared" ca="1" si="33"/>
        <v>0.98490235287930761</v>
      </c>
      <c r="AP54" s="21">
        <f t="shared" ca="1" si="33"/>
        <v>0.98510239156085855</v>
      </c>
      <c r="AQ54" s="21">
        <f t="shared" ca="1" si="33"/>
        <v>0.98524460923398394</v>
      </c>
      <c r="AR54" s="21">
        <f t="shared" ca="1" si="33"/>
        <v>0.98572161083746568</v>
      </c>
      <c r="AS54" s="21">
        <f t="shared" ca="1" si="33"/>
        <v>0.98609383754862823</v>
      </c>
      <c r="AT54" s="21">
        <f t="shared" ca="1" si="33"/>
        <v>0.98639204086234267</v>
      </c>
      <c r="AU54" s="21">
        <f t="shared" ca="1" si="33"/>
        <v>0.9866360129197651</v>
      </c>
      <c r="AV54" s="21">
        <f t="shared" ca="1" si="33"/>
        <v>0.98683906948371303</v>
      </c>
      <c r="AW54" s="21">
        <f t="shared" ca="1" si="33"/>
        <v>0.98701049878435354</v>
      </c>
      <c r="AX54" s="21">
        <f t="shared" ca="1" si="33"/>
        <v>0.98715697733412389</v>
      </c>
      <c r="AY54" s="21">
        <f t="shared" ref="AY54:CD54" ca="1" si="34">IFERROR(AY53/AY20,0)</f>
        <v>0.98728342772231059</v>
      </c>
      <c r="AZ54" s="21">
        <f t="shared" ca="1" si="34"/>
        <v>0.987393559163249</v>
      </c>
      <c r="BA54" s="21">
        <f t="shared" ca="1" si="34"/>
        <v>0.98749021973556972</v>
      </c>
      <c r="BB54" s="21">
        <f t="shared" ca="1" si="34"/>
        <v>0.98757563264652792</v>
      </c>
      <c r="BC54" s="21">
        <f t="shared" ca="1" si="34"/>
        <v>0.98762970399393746</v>
      </c>
      <c r="BD54" s="21">
        <f t="shared" ca="1" si="34"/>
        <v>0.98785180099805736</v>
      </c>
      <c r="BE54" s="21">
        <f t="shared" ca="1" si="34"/>
        <v>0.98802739283684671</v>
      </c>
      <c r="BF54" s="21">
        <f t="shared" ca="1" si="34"/>
        <v>0.98816953254921736</v>
      </c>
      <c r="BG54" s="21">
        <f t="shared" ca="1" si="34"/>
        <v>0.98828680733239715</v>
      </c>
      <c r="BH54" s="21">
        <f t="shared" ca="1" si="34"/>
        <v>0.98838509802577335</v>
      </c>
      <c r="BI54" s="21">
        <f t="shared" ca="1" si="34"/>
        <v>0.9884685674961009</v>
      </c>
      <c r="BJ54" s="21">
        <f t="shared" ca="1" si="34"/>
        <v>0.98854024534545593</v>
      </c>
      <c r="BK54" s="21">
        <f t="shared" ca="1" si="34"/>
        <v>0.9886023890316965</v>
      </c>
      <c r="BL54" s="21">
        <f t="shared" ca="1" si="34"/>
        <v>0.98865671517276843</v>
      </c>
      <c r="BM54" s="21">
        <f t="shared" ca="1" si="34"/>
        <v>0.98870455240147914</v>
      </c>
      <c r="BN54" s="21">
        <f t="shared" ca="1" si="34"/>
        <v>0.98874694515144124</v>
      </c>
      <c r="BO54" s="21">
        <f t="shared" ca="1" si="34"/>
        <v>0.98877273748957917</v>
      </c>
      <c r="BP54" s="21">
        <f t="shared" ca="1" si="34"/>
        <v>0.9888856600595296</v>
      </c>
      <c r="BQ54" s="21">
        <f t="shared" ca="1" si="34"/>
        <v>0.98897523588136282</v>
      </c>
      <c r="BR54" s="21">
        <f t="shared" ca="1" si="34"/>
        <v>0.9890479403133583</v>
      </c>
      <c r="BS54" s="21">
        <f t="shared" ca="1" si="34"/>
        <v>0.98910805734312934</v>
      </c>
      <c r="BT54" s="21">
        <f t="shared" ca="1" si="34"/>
        <v>0.98915853432167167</v>
      </c>
      <c r="BU54" s="21">
        <f t="shared" ca="1" si="34"/>
        <v>0.98920146558417943</v>
      </c>
      <c r="BV54" s="21">
        <f t="shared" ca="1" si="34"/>
        <v>0.9892383802593312</v>
      </c>
      <c r="BW54" s="21">
        <f t="shared" ca="1" si="34"/>
        <v>0.98927042091490081</v>
      </c>
      <c r="BX54" s="21">
        <f t="shared" ca="1" si="34"/>
        <v>0.98929845847323261</v>
      </c>
      <c r="BY54" s="21">
        <f t="shared" ca="1" si="34"/>
        <v>0.98932316843230383</v>
      </c>
      <c r="BZ54" s="21">
        <f t="shared" ca="1" si="34"/>
        <v>0.98934508278534505</v>
      </c>
      <c r="CA54" s="21">
        <f t="shared" ca="1" si="34"/>
        <v>0.98935825529655508</v>
      </c>
      <c r="CB54" s="21">
        <f t="shared" ca="1" si="34"/>
        <v>0.9894170148861432</v>
      </c>
      <c r="CC54" s="21">
        <f t="shared" ca="1" si="34"/>
        <v>0.98946366732203705</v>
      </c>
      <c r="CD54" s="21">
        <f t="shared" ca="1" si="34"/>
        <v>0.98950155984212307</v>
      </c>
      <c r="CE54" s="21">
        <f t="shared" ref="CE54:CL54" ca="1" si="35">IFERROR(CE53/CE20,0)</f>
        <v>0.98953291024848922</v>
      </c>
      <c r="CF54" s="21">
        <f t="shared" ca="1" si="35"/>
        <v>0.98955924624613889</v>
      </c>
      <c r="CG54" s="21">
        <f t="shared" ca="1" si="35"/>
        <v>0.98958165450624203</v>
      </c>
      <c r="CH54" s="21">
        <f t="shared" ca="1" si="35"/>
        <v>0.98960092912326081</v>
      </c>
      <c r="CI54" s="21">
        <f t="shared" ca="1" si="35"/>
        <v>0.98961766388710004</v>
      </c>
      <c r="CJ54" s="21">
        <f t="shared" ca="1" si="35"/>
        <v>0.98963231170599386</v>
      </c>
      <c r="CK54" s="21">
        <f t="shared" ca="1" si="35"/>
        <v>0.98964522405947508</v>
      </c>
      <c r="CL54" s="21">
        <f t="shared" ca="1" si="35"/>
        <v>0.98965667789582867</v>
      </c>
    </row>
    <row r="56" spans="1:90" x14ac:dyDescent="0.4">
      <c r="A56" t="s">
        <v>218</v>
      </c>
      <c r="B56" s="292" t="s">
        <v>205</v>
      </c>
      <c r="C56" s="291"/>
      <c r="D56" s="291"/>
      <c r="E56" s="291"/>
      <c r="F56" s="291"/>
      <c r="G56" s="291"/>
      <c r="H56" s="291"/>
      <c r="I56" s="291"/>
      <c r="J56" s="295"/>
      <c r="K56" s="295"/>
      <c r="L56" s="295"/>
      <c r="M56" s="295"/>
      <c r="N56" s="295"/>
      <c r="O56" s="295"/>
      <c r="P56" s="298"/>
      <c r="Q56" s="252"/>
      <c r="R56" s="297"/>
      <c r="S56" s="296"/>
      <c r="T56" s="296"/>
      <c r="U56" s="296"/>
      <c r="V56" s="296"/>
      <c r="W56" s="296"/>
      <c r="X56" s="296"/>
      <c r="Y56" s="296"/>
      <c r="Z56" s="296"/>
      <c r="AA56" s="296"/>
      <c r="AB56" s="296"/>
      <c r="AC56" s="296"/>
      <c r="AD56" s="296"/>
      <c r="AE56" s="296"/>
      <c r="AF56" s="296"/>
      <c r="AG56" s="296"/>
      <c r="AH56" s="296"/>
      <c r="AI56" s="296"/>
      <c r="AJ56" s="296"/>
      <c r="AK56" s="296"/>
      <c r="AL56" s="296"/>
      <c r="AM56" s="296"/>
      <c r="AN56" s="296"/>
      <c r="AO56" s="296"/>
      <c r="AP56" s="296"/>
      <c r="AQ56" s="296"/>
      <c r="AR56" s="296"/>
      <c r="AS56" s="296"/>
      <c r="AT56" s="296"/>
      <c r="AU56" s="296"/>
      <c r="AV56" s="296"/>
      <c r="AW56" s="296"/>
      <c r="AX56" s="296"/>
      <c r="AY56" s="296"/>
      <c r="AZ56" s="296"/>
      <c r="BA56" s="296"/>
      <c r="BB56" s="296"/>
      <c r="BC56" s="296"/>
      <c r="BD56" s="296"/>
      <c r="BE56" s="296"/>
      <c r="BF56" s="296"/>
      <c r="BG56" s="296"/>
      <c r="BH56" s="296"/>
      <c r="BI56" s="296"/>
      <c r="BJ56" s="296"/>
      <c r="BK56" s="296"/>
      <c r="BL56" s="296"/>
      <c r="BM56" s="296"/>
      <c r="BN56" s="296"/>
      <c r="BO56" s="296"/>
      <c r="BP56" s="296"/>
      <c r="BQ56" s="296"/>
      <c r="BR56" s="296"/>
      <c r="BS56" s="296"/>
      <c r="BT56" s="296"/>
      <c r="BU56" s="296"/>
      <c r="BV56" s="296"/>
      <c r="BW56" s="296"/>
      <c r="BX56" s="296"/>
      <c r="BY56" s="296"/>
      <c r="BZ56" s="296"/>
      <c r="CA56" s="296"/>
      <c r="CB56" s="296"/>
      <c r="CC56" s="296"/>
      <c r="CD56" s="296"/>
      <c r="CE56" s="296"/>
      <c r="CF56" s="296"/>
      <c r="CG56" s="296"/>
      <c r="CH56" s="296"/>
      <c r="CI56" s="296"/>
      <c r="CJ56" s="296"/>
      <c r="CK56" s="296"/>
      <c r="CL56" s="299"/>
    </row>
    <row r="57" spans="1:90" x14ac:dyDescent="0.4">
      <c r="B57" s="12" t="s">
        <v>614</v>
      </c>
      <c r="J57" s="61"/>
      <c r="K57" s="61"/>
      <c r="L57" s="61"/>
      <c r="M57" s="61"/>
      <c r="N57" s="61"/>
      <c r="O57" s="61"/>
      <c r="P57" s="61"/>
      <c r="Q57" s="61"/>
      <c r="R57" s="18"/>
    </row>
    <row r="58" spans="1:90" x14ac:dyDescent="0.4">
      <c r="B58" s="309" t="s">
        <v>615</v>
      </c>
      <c r="C58" s="8"/>
      <c r="J58" s="262"/>
      <c r="K58" s="53">
        <f ca="1">SUMIF($4:$4,K$2,58:58)</f>
        <v>186040990.19614288</v>
      </c>
      <c r="L58" s="53">
        <f ca="1">SUMIF($4:$4,L$2,58:58)</f>
        <v>245168396.09617817</v>
      </c>
      <c r="M58" s="53">
        <f ca="1">SUMIF($4:$4,M$2,58:58)</f>
        <v>378463093.28860432</v>
      </c>
      <c r="N58" s="53">
        <f ca="1">SUMIF($4:$4,N$2,58:58)</f>
        <v>653415496.57674241</v>
      </c>
      <c r="O58" s="53">
        <f ca="1">SUMIF($4:$4,O$2,58:58)</f>
        <v>1208055093.929251</v>
      </c>
      <c r="P58" s="53">
        <f ca="1">SUMIF($4:$4,P$2,58:58)</f>
        <v>2320119230.9449306</v>
      </c>
      <c r="Q58" s="262"/>
      <c r="R58" s="23">
        <v>0</v>
      </c>
      <c r="S58" s="53">
        <f ca="1">R58+S103</f>
        <v>170000000</v>
      </c>
      <c r="T58" s="53">
        <f ca="1">S58+T103</f>
        <v>170124470.80000001</v>
      </c>
      <c r="U58" s="53">
        <f ca="1">T58+U103</f>
        <v>170557691.60000002</v>
      </c>
      <c r="V58" s="53">
        <f ca="1">U58+V103</f>
        <v>171284224.90000004</v>
      </c>
      <c r="W58" s="53">
        <f ca="1">V58+W103</f>
        <v>172289405.07500005</v>
      </c>
      <c r="X58" s="53">
        <f ca="1">W58+X103</f>
        <v>173559299.78125006</v>
      </c>
      <c r="Y58" s="53">
        <f ca="1">X58+Y103</f>
        <v>175080673.29218757</v>
      </c>
      <c r="Z58" s="53">
        <f ca="1">Y58+Z103</f>
        <v>176840951.66757819</v>
      </c>
      <c r="AA58" s="53">
        <f ca="1">Z58+AA103</f>
        <v>178828189.66419929</v>
      </c>
      <c r="AB58" s="53">
        <f ca="1">AA58+AB103</f>
        <v>181031039.30098933</v>
      </c>
      <c r="AC58" s="53">
        <f ca="1">AB58+AC103</f>
        <v>183438719.99593988</v>
      </c>
      <c r="AD58" s="53">
        <f ca="1">AC58+AD103</f>
        <v>186040990.19614288</v>
      </c>
      <c r="AE58" s="53">
        <f ca="1">AD58+AE103</f>
        <v>188828120.42633575</v>
      </c>
      <c r="AF58" s="53">
        <f ca="1">AE58+AF103</f>
        <v>191915975.1270988</v>
      </c>
      <c r="AG58" s="53">
        <f ca="1">AF58+AG103</f>
        <v>195474660.14315704</v>
      </c>
      <c r="AH58" s="53">
        <f ca="1">AG58+AH103</f>
        <v>199480633.95874569</v>
      </c>
      <c r="AI58" s="53">
        <f ca="1">AH58+AI103</f>
        <v>203911532.13388824</v>
      </c>
      <c r="AJ58" s="53">
        <f ca="1">AI58+AJ103</f>
        <v>208746108.450607</v>
      </c>
      <c r="AK58" s="53">
        <f ca="1">AJ58+AK103</f>
        <v>213964179.00182316</v>
      </c>
      <c r="AL58" s="53">
        <f ca="1">AK58+AL103</f>
        <v>219546569.07581183</v>
      </c>
      <c r="AM58" s="53">
        <f ca="1">AL58+AM103</f>
        <v>225475062.69643441</v>
      </c>
      <c r="AN58" s="53">
        <f ca="1">AM58+AN103</f>
        <v>231732354.6863592</v>
      </c>
      <c r="AO58" s="53">
        <f ca="1">AN58+AO103</f>
        <v>238302005.12712106</v>
      </c>
      <c r="AP58" s="53">
        <f ca="1">AO58+AP103</f>
        <v>245168396.09617817</v>
      </c>
      <c r="AQ58" s="53">
        <f ca="1">AP58+AQ103</f>
        <v>252316690.56711578</v>
      </c>
      <c r="AR58" s="53">
        <f ca="1">AQ58+AR103</f>
        <v>260044533.08183983</v>
      </c>
      <c r="AS58" s="53">
        <f ca="1">AR58+AS103</f>
        <v>268638118.507011</v>
      </c>
      <c r="AT58" s="53">
        <f ca="1">AS58+AT103</f>
        <v>278054159.69710696</v>
      </c>
      <c r="AU58" s="53">
        <f ca="1">AT58+AU103</f>
        <v>288251533.86388147</v>
      </c>
      <c r="AV58" s="53">
        <f ca="1">AU58+AV103</f>
        <v>299191174.35850054</v>
      </c>
      <c r="AW58" s="53">
        <f ca="1">AV58+AW103</f>
        <v>310835967.86457199</v>
      </c>
      <c r="AX58" s="53">
        <f ca="1">AW58+AX103</f>
        <v>323150656.73152322</v>
      </c>
      <c r="AY58" s="53">
        <f ca="1">AX58+AY103</f>
        <v>336101746.19131023</v>
      </c>
      <c r="AZ58" s="53">
        <f ca="1">AY58+AZ103</f>
        <v>349657416.21429121</v>
      </c>
      <c r="BA58" s="53">
        <f ca="1">AZ58+BA103</f>
        <v>363787437.7723065</v>
      </c>
      <c r="BB58" s="53">
        <f ca="1">BA58+BB103</f>
        <v>378463093.28860432</v>
      </c>
      <c r="BC58" s="53">
        <f ca="1">BB58+BC103</f>
        <v>393657101.0652706</v>
      </c>
      <c r="BD58" s="53">
        <f ca="1">BC58+BD103</f>
        <v>409968695.19213688</v>
      </c>
      <c r="BE58" s="53">
        <f ca="1">BD58+BE103</f>
        <v>427970752.23398572</v>
      </c>
      <c r="BF58" s="53">
        <f ca="1">BE58+BF103</f>
        <v>447578749.04506791</v>
      </c>
      <c r="BG58" s="53">
        <f ca="1">BF58+BG103</f>
        <v>468712388.63692182</v>
      </c>
      <c r="BH58" s="53">
        <f ca="1">BG58+BH103</f>
        <v>491295388.87050891</v>
      </c>
      <c r="BI58" s="53">
        <f ca="1">BH58+BI103</f>
        <v>515255281.71374243</v>
      </c>
      <c r="BJ58" s="53">
        <f ca="1">BI58+BJ103</f>
        <v>540523222.53614008</v>
      </c>
      <c r="BK58" s="53">
        <f ca="1">BJ58+BK103</f>
        <v>567033808.93874371</v>
      </c>
      <c r="BL58" s="53">
        <f ca="1">BK58+BL103</f>
        <v>594724908.64254296</v>
      </c>
      <c r="BM58" s="53">
        <f ca="1">BL58+BM103</f>
        <v>623537495.98247814</v>
      </c>
      <c r="BN58" s="53">
        <f ca="1">BM58+BN103</f>
        <v>653415496.57674241</v>
      </c>
      <c r="BO58" s="53">
        <f ca="1">BN58+BO103</f>
        <v>684305639.76261926</v>
      </c>
      <c r="BP58" s="53">
        <f ca="1">BO58+BP103</f>
        <v>717409377.69852066</v>
      </c>
      <c r="BQ58" s="53">
        <f ca="1">BP58+BQ103</f>
        <v>753871874.32335246</v>
      </c>
      <c r="BR58" s="53">
        <f ca="1">BQ58+BR103</f>
        <v>793525191.70266807</v>
      </c>
      <c r="BS58" s="53">
        <f ca="1">BR58+BS103</f>
        <v>836209788.79874337</v>
      </c>
      <c r="BT58" s="53">
        <f ca="1">BS58+BT103</f>
        <v>881774101.62574029</v>
      </c>
      <c r="BU58" s="53">
        <f ca="1">BT58+BU103</f>
        <v>930074144.39711285</v>
      </c>
      <c r="BV58" s="53">
        <f ca="1">BU58+BV103</f>
        <v>980973130.61564231</v>
      </c>
      <c r="BW58" s="53">
        <f ca="1">BV58+BW103</f>
        <v>1034341113.1089708</v>
      </c>
      <c r="BX58" s="53">
        <f ca="1">BW58+BX103</f>
        <v>1090054642.0633583</v>
      </c>
      <c r="BY58" s="53">
        <f ca="1">BX58+BY103</f>
        <v>1147996440.1557517</v>
      </c>
      <c r="BZ58" s="53">
        <f ca="1">BY58+BZ103</f>
        <v>1208055093.929251</v>
      </c>
      <c r="CA58" s="53">
        <f ca="1">BZ58+CA103</f>
        <v>1270124760.5998008</v>
      </c>
      <c r="CB58" s="53">
        <f ca="1">CA58+CB103</f>
        <v>1336610851.7749407</v>
      </c>
      <c r="CC58" s="53">
        <f ca="1">CB58+CC103</f>
        <v>1409802482.0896688</v>
      </c>
      <c r="CD58" s="53">
        <f ca="1">CC58+CD103</f>
        <v>1489364374.5870054</v>
      </c>
      <c r="CE58" s="53">
        <f ca="1">CD58+CE103</f>
        <v>1574978016.1578202</v>
      </c>
      <c r="CF58" s="53">
        <f ca="1">CE58+CF103</f>
        <v>1666340819.3484395</v>
      </c>
      <c r="CG58" s="53">
        <f ca="1">CF58+CG103</f>
        <v>1763165326.0778728</v>
      </c>
      <c r="CH58" s="53">
        <f ca="1">CG58+CH103</f>
        <v>1865178451.1691794</v>
      </c>
      <c r="CI58" s="53">
        <f ca="1">CH58+CI103</f>
        <v>1972120763.7042658</v>
      </c>
      <c r="CJ58" s="53">
        <f ca="1">CI58+CJ103</f>
        <v>2083745804.3109429</v>
      </c>
      <c r="CK58" s="53">
        <f ca="1">CJ58+CK103</f>
        <v>2199819436.5856314</v>
      </c>
      <c r="CL58" s="53">
        <f ca="1">CK58+CL103</f>
        <v>2320119230.9449306</v>
      </c>
    </row>
    <row r="59" spans="1:90" x14ac:dyDescent="0.4">
      <c r="B59" s="309" t="s">
        <v>839</v>
      </c>
      <c r="C59" s="8"/>
      <c r="J59" s="262"/>
      <c r="K59" s="53">
        <f>SUMIF($4:$4,K$2,59:59)</f>
        <v>0</v>
      </c>
      <c r="L59" s="53">
        <f>SUMIF($4:$4,L$2,59:59)</f>
        <v>0</v>
      </c>
      <c r="M59" s="53">
        <f>SUMIF($4:$4,M$2,59:59)</f>
        <v>0</v>
      </c>
      <c r="N59" s="53">
        <f>SUMIF($4:$4,N$2,59:59)</f>
        <v>0</v>
      </c>
      <c r="O59" s="53">
        <f>SUMIF($4:$4,O$2,59:59)</f>
        <v>0</v>
      </c>
      <c r="P59" s="53">
        <f>SUMIF($4:$4,P$2,59:59)</f>
        <v>0</v>
      </c>
      <c r="Q59" s="262"/>
      <c r="S59" s="53">
        <f>+MAX(0,R59+S52)</f>
        <v>0</v>
      </c>
      <c r="T59" s="53">
        <f t="shared" ref="T59:CE59" si="36">+MAX(0,S59+T52)</f>
        <v>0</v>
      </c>
      <c r="U59" s="53">
        <f t="shared" si="36"/>
        <v>0</v>
      </c>
      <c r="V59" s="53">
        <f t="shared" si="36"/>
        <v>0</v>
      </c>
      <c r="W59" s="53">
        <f t="shared" si="36"/>
        <v>0</v>
      </c>
      <c r="X59" s="53">
        <f t="shared" si="36"/>
        <v>0</v>
      </c>
      <c r="Y59" s="53">
        <f t="shared" si="36"/>
        <v>0</v>
      </c>
      <c r="Z59" s="53">
        <f t="shared" si="36"/>
        <v>0</v>
      </c>
      <c r="AA59" s="53">
        <f t="shared" si="36"/>
        <v>0</v>
      </c>
      <c r="AB59" s="53">
        <f t="shared" si="36"/>
        <v>0</v>
      </c>
      <c r="AC59" s="53">
        <f t="shared" si="36"/>
        <v>0</v>
      </c>
      <c r="AD59" s="53">
        <f t="shared" si="36"/>
        <v>0</v>
      </c>
      <c r="AE59" s="53">
        <f t="shared" si="36"/>
        <v>0</v>
      </c>
      <c r="AF59" s="53">
        <f t="shared" si="36"/>
        <v>0</v>
      </c>
      <c r="AG59" s="53">
        <f t="shared" si="36"/>
        <v>0</v>
      </c>
      <c r="AH59" s="53">
        <f t="shared" si="36"/>
        <v>0</v>
      </c>
      <c r="AI59" s="53">
        <f t="shared" si="36"/>
        <v>0</v>
      </c>
      <c r="AJ59" s="53">
        <f t="shared" si="36"/>
        <v>0</v>
      </c>
      <c r="AK59" s="53">
        <f t="shared" si="36"/>
        <v>0</v>
      </c>
      <c r="AL59" s="53">
        <f t="shared" si="36"/>
        <v>0</v>
      </c>
      <c r="AM59" s="53">
        <f t="shared" si="36"/>
        <v>0</v>
      </c>
      <c r="AN59" s="53">
        <f t="shared" si="36"/>
        <v>0</v>
      </c>
      <c r="AO59" s="53">
        <f t="shared" si="36"/>
        <v>0</v>
      </c>
      <c r="AP59" s="53">
        <f t="shared" si="36"/>
        <v>0</v>
      </c>
      <c r="AQ59" s="53">
        <f t="shared" si="36"/>
        <v>0</v>
      </c>
      <c r="AR59" s="53">
        <f t="shared" si="36"/>
        <v>0</v>
      </c>
      <c r="AS59" s="53">
        <f t="shared" si="36"/>
        <v>0</v>
      </c>
      <c r="AT59" s="53">
        <f t="shared" si="36"/>
        <v>0</v>
      </c>
      <c r="AU59" s="53">
        <f t="shared" si="36"/>
        <v>0</v>
      </c>
      <c r="AV59" s="53">
        <f t="shared" si="36"/>
        <v>0</v>
      </c>
      <c r="AW59" s="53">
        <f t="shared" si="36"/>
        <v>0</v>
      </c>
      <c r="AX59" s="53">
        <f t="shared" si="36"/>
        <v>0</v>
      </c>
      <c r="AY59" s="53">
        <f t="shared" si="36"/>
        <v>0</v>
      </c>
      <c r="AZ59" s="53">
        <f t="shared" si="36"/>
        <v>0</v>
      </c>
      <c r="BA59" s="53">
        <f t="shared" si="36"/>
        <v>0</v>
      </c>
      <c r="BB59" s="53">
        <f t="shared" si="36"/>
        <v>0</v>
      </c>
      <c r="BC59" s="53">
        <f t="shared" si="36"/>
        <v>0</v>
      </c>
      <c r="BD59" s="53">
        <f t="shared" si="36"/>
        <v>0</v>
      </c>
      <c r="BE59" s="53">
        <f t="shared" si="36"/>
        <v>0</v>
      </c>
      <c r="BF59" s="53">
        <f t="shared" si="36"/>
        <v>0</v>
      </c>
      <c r="BG59" s="53">
        <f t="shared" si="36"/>
        <v>0</v>
      </c>
      <c r="BH59" s="53">
        <f t="shared" si="36"/>
        <v>0</v>
      </c>
      <c r="BI59" s="53">
        <f t="shared" si="36"/>
        <v>0</v>
      </c>
      <c r="BJ59" s="53">
        <f t="shared" si="36"/>
        <v>0</v>
      </c>
      <c r="BK59" s="53">
        <f t="shared" si="36"/>
        <v>0</v>
      </c>
      <c r="BL59" s="53">
        <f t="shared" si="36"/>
        <v>0</v>
      </c>
      <c r="BM59" s="53">
        <f t="shared" si="36"/>
        <v>0</v>
      </c>
      <c r="BN59" s="53">
        <f t="shared" si="36"/>
        <v>0</v>
      </c>
      <c r="BO59" s="53">
        <f t="shared" si="36"/>
        <v>0</v>
      </c>
      <c r="BP59" s="53">
        <f t="shared" si="36"/>
        <v>0</v>
      </c>
      <c r="BQ59" s="53">
        <f t="shared" si="36"/>
        <v>0</v>
      </c>
      <c r="BR59" s="53">
        <f t="shared" si="36"/>
        <v>0</v>
      </c>
      <c r="BS59" s="53">
        <f t="shared" si="36"/>
        <v>0</v>
      </c>
      <c r="BT59" s="53">
        <f t="shared" si="36"/>
        <v>0</v>
      </c>
      <c r="BU59" s="53">
        <f t="shared" si="36"/>
        <v>0</v>
      </c>
      <c r="BV59" s="53">
        <f t="shared" si="36"/>
        <v>0</v>
      </c>
      <c r="BW59" s="53">
        <f t="shared" si="36"/>
        <v>0</v>
      </c>
      <c r="BX59" s="53">
        <f t="shared" si="36"/>
        <v>0</v>
      </c>
      <c r="BY59" s="53">
        <f t="shared" si="36"/>
        <v>0</v>
      </c>
      <c r="BZ59" s="53">
        <f t="shared" si="36"/>
        <v>0</v>
      </c>
      <c r="CA59" s="53">
        <f t="shared" si="36"/>
        <v>0</v>
      </c>
      <c r="CB59" s="53">
        <f t="shared" si="36"/>
        <v>0</v>
      </c>
      <c r="CC59" s="53">
        <f t="shared" si="36"/>
        <v>0</v>
      </c>
      <c r="CD59" s="53">
        <f t="shared" si="36"/>
        <v>0</v>
      </c>
      <c r="CE59" s="53">
        <f t="shared" si="36"/>
        <v>0</v>
      </c>
      <c r="CF59" s="53">
        <f t="shared" ref="CF59:CL59" si="37">+MAX(0,CE59+CF52)</f>
        <v>0</v>
      </c>
      <c r="CG59" s="53">
        <f t="shared" si="37"/>
        <v>0</v>
      </c>
      <c r="CH59" s="53">
        <f t="shared" si="37"/>
        <v>0</v>
      </c>
      <c r="CI59" s="53">
        <f t="shared" si="37"/>
        <v>0</v>
      </c>
      <c r="CJ59" s="53">
        <f t="shared" si="37"/>
        <v>0</v>
      </c>
      <c r="CK59" s="53">
        <f t="shared" si="37"/>
        <v>0</v>
      </c>
      <c r="CL59" s="53">
        <f t="shared" si="37"/>
        <v>0</v>
      </c>
    </row>
    <row r="60" spans="1:90" s="468" customFormat="1" x14ac:dyDescent="0.4">
      <c r="B60" s="472" t="str">
        <f>IF('Working Capital'!B14="","",'Working Capital'!B14)</f>
        <v>Accounts receivable</v>
      </c>
      <c r="C60" s="468" t="str">
        <f>IF('Working Capital'!C14="","",'Working Capital'!C14)</f>
        <v>BS: current assets</v>
      </c>
      <c r="D60" s="468" t="str">
        <f>IF('Working Capital'!D14="","",'Working Capital'!D14)</f>
        <v>WCAR-IS</v>
      </c>
      <c r="E60" s="468" t="str">
        <f>IF('Working Capital'!E14="","",'Working Capital'!E14)</f>
        <v>14 WCAR-IS</v>
      </c>
      <c r="F60" s="468" t="str">
        <f>IF('Working Capital'!F14="","",'Working Capital'!F14)</f>
        <v/>
      </c>
      <c r="G60" s="468" t="str">
        <f>IF('Working Capital'!G14="","",'Working Capital'!G14)</f>
        <v>14 WCAR-IS</v>
      </c>
      <c r="H60" s="468" t="str">
        <f>IF('Working Capital'!H14="","",'Working Capital'!H14)</f>
        <v/>
      </c>
      <c r="I60" s="471" t="str">
        <f>IF('Working Capital'!I14="","",'Working Capital'!I14)</f>
        <v/>
      </c>
      <c r="J60" s="471" t="str">
        <f>IF('Working Capital'!J14="","",'Working Capital'!J14)</f>
        <v/>
      </c>
      <c r="K60" s="474">
        <f ca="1">IF('Working Capital'!K14="","",'Working Capital'!K14)</f>
        <v>2820992.7635261929</v>
      </c>
      <c r="L60" s="474">
        <f ca="1">IF('Working Capital'!L14="","",'Working Capital'!L14)</f>
        <v>7256397.4386575026</v>
      </c>
      <c r="M60" s="474">
        <f ca="1">IF('Working Capital'!M14="","",'Working Capital'!M14)</f>
        <v>15385158.639393546</v>
      </c>
      <c r="N60" s="474">
        <f ca="1">IF('Working Capital'!N14="","",'Working Capital'!N14)</f>
        <v>31241707.837737568</v>
      </c>
      <c r="O60" s="474">
        <f ca="1">IF('Working Capital'!O14="","",'Working Capital'!O14)</f>
        <v>62738136.319232956</v>
      </c>
      <c r="P60" s="474">
        <f ca="1">IF('Working Capital'!P14="","",'Working Capital'!P14)</f>
        <v>125613913.5078564</v>
      </c>
      <c r="Q60" s="468" t="str">
        <f>IF('Working Capital'!Q14="","",'Working Capital'!Q14)</f>
        <v/>
      </c>
      <c r="R60" s="474" t="str">
        <f>IF('Working Capital'!R14="","",'Working Capital'!R14)</f>
        <v/>
      </c>
      <c r="S60" s="474">
        <f ca="1">IF('Working Capital'!S14="","",'Working Capital'!S14)</f>
        <v>158333.33333333334</v>
      </c>
      <c r="T60" s="474">
        <f ca="1">IF('Working Capital'!T14="","",'Working Capital'!T14)</f>
        <v>467083.33333333337</v>
      </c>
      <c r="U60" s="474">
        <f ca="1">IF('Working Capital'!U14="","",'Working Capital'!U14)</f>
        <v>760395.83333333349</v>
      </c>
      <c r="V60" s="474">
        <f ca="1">IF('Working Capital'!V14="","",'Working Capital'!V14)</f>
        <v>1039042.7083333335</v>
      </c>
      <c r="W60" s="474">
        <f ca="1">IF('Working Capital'!W14="","",'Working Capital'!W14)</f>
        <v>1303757.2395833335</v>
      </c>
      <c r="X60" s="474">
        <f ca="1">IF('Working Capital'!X14="","",'Working Capital'!X14)</f>
        <v>1555236.0442708335</v>
      </c>
      <c r="Y60" s="474">
        <f ca="1">IF('Working Capital'!Y14="","",'Working Capital'!Y14)</f>
        <v>1794140.9087239583</v>
      </c>
      <c r="Z60" s="474">
        <f ca="1">IF('Working Capital'!Z14="","",'Working Capital'!Z14)</f>
        <v>2021100.5299544274</v>
      </c>
      <c r="AA60" s="474">
        <f ca="1">IF('Working Capital'!AA14="","",'Working Capital'!AA14)</f>
        <v>2236712.1701233727</v>
      </c>
      <c r="AB60" s="474">
        <f ca="1">IF('Working Capital'!AB14="","",'Working Capital'!AB14)</f>
        <v>2441543.2282838705</v>
      </c>
      <c r="AC60" s="474">
        <f ca="1">IF('Working Capital'!AC14="","",'Working Capital'!AC14)</f>
        <v>2636132.7335363436</v>
      </c>
      <c r="AD60" s="474">
        <f ca="1">IF('Working Capital'!AD14="","",'Working Capital'!AD14)</f>
        <v>2820992.7635261929</v>
      </c>
      <c r="AE60" s="474">
        <f ca="1">IF('Working Capital'!AE14="","",'Working Capital'!AE14)</f>
        <v>3154943.1253498835</v>
      </c>
      <c r="AF60" s="474">
        <f ca="1">IF('Working Capital'!AF14="","",'Working Capital'!AF14)</f>
        <v>3630529.3024157225</v>
      </c>
      <c r="AG60" s="474">
        <f ca="1">IF('Working Capital'!AG14="","",'Working Capital'!AG14)</f>
        <v>4082336.1706282701</v>
      </c>
      <c r="AH60" s="474">
        <f ca="1">IF('Working Capital'!AH14="","",'Working Capital'!AH14)</f>
        <v>4511552.6954301903</v>
      </c>
      <c r="AI60" s="474">
        <f ca="1">IF('Working Capital'!AI14="","",'Working Capital'!AI14)</f>
        <v>4919308.3939920133</v>
      </c>
      <c r="AJ60" s="474">
        <f ca="1">IF('Working Capital'!AJ14="","",'Working Capital'!AJ14)</f>
        <v>5306676.3076257464</v>
      </c>
      <c r="AK60" s="474">
        <f ca="1">IF('Working Capital'!AK14="","",'Working Capital'!AK14)</f>
        <v>5674675.8255777927</v>
      </c>
      <c r="AL60" s="474">
        <f ca="1">IF('Working Capital'!AL14="","",'Working Capital'!AL14)</f>
        <v>6024275.3676322363</v>
      </c>
      <c r="AM60" s="474">
        <f ca="1">IF('Working Capital'!AM14="","",'Working Capital'!AM14)</f>
        <v>6356394.932583957</v>
      </c>
      <c r="AN60" s="474">
        <f ca="1">IF('Working Capital'!AN14="","",'Working Capital'!AN14)</f>
        <v>6671908.5192880919</v>
      </c>
      <c r="AO60" s="474">
        <f ca="1">IF('Working Capital'!AO14="","",'Working Capital'!AO14)</f>
        <v>6971646.4266570201</v>
      </c>
      <c r="AP60" s="474">
        <f ca="1">IF('Working Capital'!AP14="","",'Working Capital'!AP14)</f>
        <v>7256397.4386575026</v>
      </c>
      <c r="AQ60" s="474">
        <f ca="1">IF('Working Capital'!AQ14="","",'Working Capital'!AQ14)</f>
        <v>7843577.5667246263</v>
      </c>
      <c r="AR60" s="474">
        <f ca="1">IF('Working Capital'!AR14="","",'Working Capital'!AR14)</f>
        <v>8718065.3550550621</v>
      </c>
      <c r="AS60" s="474">
        <f ca="1">IF('Working Capital'!AS14="","",'Working Capital'!AS14)</f>
        <v>9548828.7539689764</v>
      </c>
      <c r="AT60" s="474">
        <f ca="1">IF('Working Capital'!AT14="","",'Working Capital'!AT14)</f>
        <v>10338053.982937194</v>
      </c>
      <c r="AU60" s="474">
        <f ca="1">IF('Working Capital'!AU14="","",'Working Capital'!AU14)</f>
        <v>11087817.950456999</v>
      </c>
      <c r="AV60" s="474">
        <f ca="1">IF('Working Capital'!AV14="","",'Working Capital'!AV14)</f>
        <v>11800093.719600815</v>
      </c>
      <c r="AW60" s="474">
        <f ca="1">IF('Working Capital'!AW14="","",'Working Capital'!AW14)</f>
        <v>12476755.700287443</v>
      </c>
      <c r="AX60" s="474">
        <f ca="1">IF('Working Capital'!AX14="","",'Working Capital'!AX14)</f>
        <v>13119584.581939735</v>
      </c>
      <c r="AY60" s="474">
        <f ca="1">IF('Working Capital'!AY14="","",'Working Capital'!AY14)</f>
        <v>13730272.019509412</v>
      </c>
      <c r="AZ60" s="474">
        <f ca="1">IF('Working Capital'!AZ14="","",'Working Capital'!AZ14)</f>
        <v>14310425.08520061</v>
      </c>
      <c r="BA60" s="474">
        <f ca="1">IF('Working Capital'!BA14="","",'Working Capital'!BA14)</f>
        <v>14861570.497607244</v>
      </c>
      <c r="BB60" s="474">
        <f ca="1">IF('Working Capital'!BB14="","",'Working Capital'!BB14)</f>
        <v>15385158.639393546</v>
      </c>
      <c r="BC60" s="474">
        <f ca="1">IF('Working Capital'!BC14="","",'Working Capital'!BC14)</f>
        <v>16515900.707423871</v>
      </c>
      <c r="BD60" s="474">
        <f ca="1">IF('Working Capital'!BD14="","",'Working Capital'!BD14)</f>
        <v>18223439.005386014</v>
      </c>
      <c r="BE60" s="474">
        <f ca="1">IF('Working Capital'!BE14="","",'Working Capital'!BE14)</f>
        <v>19845600.388450045</v>
      </c>
      <c r="BF60" s="474">
        <f ca="1">IF('Working Capital'!BF14="","",'Working Capital'!BF14)</f>
        <v>21386653.702360876</v>
      </c>
      <c r="BG60" s="474">
        <f ca="1">IF('Working Capital'!BG14="","",'Working Capital'!BG14)</f>
        <v>22850654.35057617</v>
      </c>
      <c r="BH60" s="474">
        <f ca="1">IF('Working Capital'!BH14="","",'Working Capital'!BH14)</f>
        <v>24241454.966380689</v>
      </c>
      <c r="BI60" s="474">
        <f ca="1">IF('Working Capital'!BI14="","",'Working Capital'!BI14)</f>
        <v>25562715.551394988</v>
      </c>
      <c r="BJ60" s="474">
        <f ca="1">IF('Working Capital'!BJ14="","",'Working Capital'!BJ14)</f>
        <v>26817913.107158571</v>
      </c>
      <c r="BK60" s="474">
        <f ca="1">IF('Working Capital'!BK14="","",'Working Capital'!BK14)</f>
        <v>28010350.785133969</v>
      </c>
      <c r="BL60" s="474">
        <f ca="1">IF('Working Capital'!BL14="","",'Working Capital'!BL14)</f>
        <v>29143166.579210605</v>
      </c>
      <c r="BM60" s="474">
        <f ca="1">IF('Working Capital'!BM14="","",'Working Capital'!BM14)</f>
        <v>30219341.583583407</v>
      </c>
      <c r="BN60" s="474">
        <f ca="1">IF('Working Capital'!BN14="","",'Working Capital'!BN14)</f>
        <v>31241707.837737568</v>
      </c>
      <c r="BO60" s="474">
        <f ca="1">IF('Working Capital'!BO14="","",'Working Capital'!BO14)</f>
        <v>33479622.445850689</v>
      </c>
      <c r="BP60" s="474">
        <f ca="1">IF('Working Capital'!BP14="","",'Working Capital'!BP14)</f>
        <v>36872307.990224823</v>
      </c>
      <c r="BQ60" s="474">
        <f ca="1">IF('Working Capital'!BQ14="","",'Working Capital'!BQ14)</f>
        <v>40095359.257380247</v>
      </c>
      <c r="BR60" s="474">
        <f ca="1">IF('Working Capital'!BR14="","",'Working Capital'!BR14)</f>
        <v>43157257.9611779</v>
      </c>
      <c r="BS60" s="474">
        <f ca="1">IF('Working Capital'!BS14="","",'Working Capital'!BS14)</f>
        <v>46066061.729785666</v>
      </c>
      <c r="BT60" s="474">
        <f ca="1">IF('Working Capital'!BT14="","",'Working Capital'!BT14)</f>
        <v>48829425.309963062</v>
      </c>
      <c r="BU60" s="474">
        <f ca="1">IF('Working Capital'!BU14="","",'Working Capital'!BU14)</f>
        <v>51454620.711131558</v>
      </c>
      <c r="BV60" s="474">
        <f ca="1">IF('Working Capital'!BV14="","",'Working Capital'!BV14)</f>
        <v>53948556.342241652</v>
      </c>
      <c r="BW60" s="474">
        <f ca="1">IF('Working Capital'!BW14="","",'Working Capital'!BW14)</f>
        <v>56317795.191796236</v>
      </c>
      <c r="BX60" s="474">
        <f ca="1">IF('Working Capital'!BX14="","",'Working Capital'!BX14)</f>
        <v>58568572.098873079</v>
      </c>
      <c r="BY60" s="474">
        <f ca="1">IF('Working Capital'!BY14="","",'Working Capital'!BY14)</f>
        <v>60706810.160596088</v>
      </c>
      <c r="BZ60" s="474">
        <f ca="1">IF('Working Capital'!BZ14="","",'Working Capital'!BZ14)</f>
        <v>62738136.319232956</v>
      </c>
      <c r="CA60" s="474">
        <f ca="1">IF('Working Capital'!CA14="","",'Working Capital'!CA14)</f>
        <v>67201229.503271297</v>
      </c>
      <c r="CB60" s="474">
        <f ca="1">IF('Working Capital'!CB14="","",'Working Capital'!CB14)</f>
        <v>73974501.361441076</v>
      </c>
      <c r="CC60" s="474">
        <f ca="1">IF('Working Capital'!CC14="","",'Working Capital'!CC14)</f>
        <v>80409109.626702353</v>
      </c>
      <c r="CD60" s="474">
        <f ca="1">IF('Working Capital'!CD14="","",'Working Capital'!CD14)</f>
        <v>86521987.478700578</v>
      </c>
      <c r="CE60" s="474">
        <f ca="1">IF('Working Capital'!CE14="","",'Working Capital'!CE14)</f>
        <v>92329221.438098878</v>
      </c>
      <c r="CF60" s="474">
        <f ca="1">IF('Working Capital'!CF14="","",'Working Capital'!CF14)</f>
        <v>97846093.699527264</v>
      </c>
      <c r="CG60" s="474">
        <f ca="1">IF('Working Capital'!CG14="","",'Working Capital'!CG14)</f>
        <v>103087122.34788425</v>
      </c>
      <c r="CH60" s="474">
        <f ca="1">IF('Working Capital'!CH14="","",'Working Capital'!CH14)</f>
        <v>108066099.56382336</v>
      </c>
      <c r="CI60" s="474">
        <f ca="1">IF('Working Capital'!CI14="","",'Working Capital'!CI14)</f>
        <v>112796127.91896552</v>
      </c>
      <c r="CJ60" s="474">
        <f ca="1">IF('Working Capital'!CJ14="","",'Working Capital'!CJ14)</f>
        <v>117289654.85635057</v>
      </c>
      <c r="CK60" s="474">
        <f ca="1">IF('Working Capital'!CK14="","",'Working Capital'!CK14)</f>
        <v>121558505.44686638</v>
      </c>
      <c r="CL60" s="474">
        <f ca="1">IF('Working Capital'!CL14="","",'Working Capital'!CL14)</f>
        <v>125613913.5078564</v>
      </c>
    </row>
    <row r="61" spans="1:90" x14ac:dyDescent="0.4">
      <c r="B61" s="27" t="s">
        <v>616</v>
      </c>
      <c r="C61" s="27"/>
      <c r="D61" s="27"/>
      <c r="E61" s="27"/>
      <c r="F61" s="27"/>
      <c r="G61" s="27"/>
      <c r="H61" s="27"/>
      <c r="I61" s="27" t="s">
        <v>224</v>
      </c>
      <c r="J61" s="28"/>
      <c r="K61" s="460">
        <f ca="1">SUMIF($4:$4,K$2,61:61)</f>
        <v>188861982.95966908</v>
      </c>
      <c r="L61" s="460">
        <f ca="1">SUMIF($4:$4,L$2,61:61)</f>
        <v>252424793.53483567</v>
      </c>
      <c r="M61" s="460">
        <f ca="1">SUMIF($4:$4,M$2,61:61)</f>
        <v>393848251.92799789</v>
      </c>
      <c r="N61" s="460">
        <f ca="1">SUMIF($4:$4,N$2,61:61)</f>
        <v>684657204.41447997</v>
      </c>
      <c r="O61" s="460">
        <f ca="1">SUMIF($4:$4,O$2,61:61)</f>
        <v>1270793230.2484839</v>
      </c>
      <c r="P61" s="460">
        <f ca="1">SUMIF($4:$4,P$2,61:61)</f>
        <v>2445733144.4527869</v>
      </c>
      <c r="Q61" s="28"/>
      <c r="R61" s="254">
        <f ca="1">SUM(R58:OFFSET(R61,-1,0))</f>
        <v>0</v>
      </c>
      <c r="S61" s="254">
        <f ca="1">SUM(S58:OFFSET(S61,-1,0))</f>
        <v>170158333.33333334</v>
      </c>
      <c r="T61" s="254">
        <f ca="1">SUM(T58:OFFSET(T61,-1,0))</f>
        <v>170591554.13333336</v>
      </c>
      <c r="U61" s="254">
        <f ca="1">SUM(U58:OFFSET(U61,-1,0))</f>
        <v>171318087.43333337</v>
      </c>
      <c r="V61" s="254">
        <f ca="1">SUM(V58:OFFSET(V61,-1,0))</f>
        <v>172323267.60833338</v>
      </c>
      <c r="W61" s="254">
        <f ca="1">SUM(W58:OFFSET(W61,-1,0))</f>
        <v>173593162.31458339</v>
      </c>
      <c r="X61" s="254">
        <f ca="1">SUM(X58:OFFSET(X61,-1,0))</f>
        <v>175114535.8255209</v>
      </c>
      <c r="Y61" s="254">
        <f ca="1">SUM(Y58:OFFSET(Y61,-1,0))</f>
        <v>176874814.20091152</v>
      </c>
      <c r="Z61" s="254">
        <f ca="1">SUM(Z58:OFFSET(Z61,-1,0))</f>
        <v>178862052.19753262</v>
      </c>
      <c r="AA61" s="254">
        <f ca="1">SUM(AA58:OFFSET(AA61,-1,0))</f>
        <v>181064901.83432266</v>
      </c>
      <c r="AB61" s="254">
        <f ca="1">SUM(AB58:OFFSET(AB61,-1,0))</f>
        <v>183472582.52927321</v>
      </c>
      <c r="AC61" s="254">
        <f ca="1">SUM(AC58:OFFSET(AC61,-1,0))</f>
        <v>186074852.72947621</v>
      </c>
      <c r="AD61" s="254">
        <f ca="1">SUM(AD58:OFFSET(AD61,-1,0))</f>
        <v>188861982.95966908</v>
      </c>
      <c r="AE61" s="254">
        <f ca="1">SUM(AE58:OFFSET(AE61,-1,0))</f>
        <v>191983063.55168563</v>
      </c>
      <c r="AF61" s="254">
        <f ca="1">SUM(AF58:OFFSET(AF61,-1,0))</f>
        <v>195546504.42951453</v>
      </c>
      <c r="AG61" s="254">
        <f ca="1">SUM(AG58:OFFSET(AG61,-1,0))</f>
        <v>199556996.31378531</v>
      </c>
      <c r="AH61" s="254">
        <f ca="1">SUM(AH58:OFFSET(AH61,-1,0))</f>
        <v>203992186.65417588</v>
      </c>
      <c r="AI61" s="254">
        <f ca="1">SUM(AI58:OFFSET(AI61,-1,0))</f>
        <v>208830840.52788025</v>
      </c>
      <c r="AJ61" s="254">
        <f ca="1">SUM(AJ58:OFFSET(AJ61,-1,0))</f>
        <v>214052784.75823274</v>
      </c>
      <c r="AK61" s="254">
        <f ca="1">SUM(AK58:OFFSET(AK61,-1,0))</f>
        <v>219638854.82740095</v>
      </c>
      <c r="AL61" s="254">
        <f ca="1">SUM(AL58:OFFSET(AL61,-1,0))</f>
        <v>225570844.44344407</v>
      </c>
      <c r="AM61" s="254">
        <f ca="1">SUM(AM58:OFFSET(AM61,-1,0))</f>
        <v>231831457.62901837</v>
      </c>
      <c r="AN61" s="254">
        <f ca="1">SUM(AN58:OFFSET(AN61,-1,0))</f>
        <v>238404263.20564729</v>
      </c>
      <c r="AO61" s="254">
        <f ca="1">SUM(AO58:OFFSET(AO61,-1,0))</f>
        <v>245273651.55377808</v>
      </c>
      <c r="AP61" s="254">
        <f ca="1">SUM(AP58:OFFSET(AP61,-1,0))</f>
        <v>252424793.53483567</v>
      </c>
      <c r="AQ61" s="254">
        <f ca="1">SUM(AQ58:OFFSET(AQ61,-1,0))</f>
        <v>260160268.13384041</v>
      </c>
      <c r="AR61" s="254">
        <f ca="1">SUM(AR58:OFFSET(AR61,-1,0))</f>
        <v>268762598.43689489</v>
      </c>
      <c r="AS61" s="254">
        <f ca="1">SUM(AS58:OFFSET(AS61,-1,0))</f>
        <v>278186947.26097995</v>
      </c>
      <c r="AT61" s="254">
        <f ca="1">SUM(AT58:OFFSET(AT61,-1,0))</f>
        <v>288392213.68004417</v>
      </c>
      <c r="AU61" s="254">
        <f ca="1">SUM(AU58:OFFSET(AU61,-1,0))</f>
        <v>299339351.81433845</v>
      </c>
      <c r="AV61" s="254">
        <f ca="1">SUM(AV58:OFFSET(AV61,-1,0))</f>
        <v>310991268.07810134</v>
      </c>
      <c r="AW61" s="254">
        <f ca="1">SUM(AW58:OFFSET(AW61,-1,0))</f>
        <v>323312723.56485945</v>
      </c>
      <c r="AX61" s="254">
        <f ca="1">SUM(AX58:OFFSET(AX61,-1,0))</f>
        <v>336270241.31346297</v>
      </c>
      <c r="AY61" s="254">
        <f ca="1">SUM(AY58:OFFSET(AY61,-1,0))</f>
        <v>349832018.21081966</v>
      </c>
      <c r="AZ61" s="254">
        <f ca="1">SUM(AZ58:OFFSET(AZ61,-1,0))</f>
        <v>363967841.29949182</v>
      </c>
      <c r="BA61" s="254">
        <f ca="1">SUM(BA58:OFFSET(BA61,-1,0))</f>
        <v>378649008.26991373</v>
      </c>
      <c r="BB61" s="254">
        <f ca="1">SUM(BB58:OFFSET(BB61,-1,0))</f>
        <v>393848251.92799789</v>
      </c>
      <c r="BC61" s="254">
        <f ca="1">SUM(BC58:OFFSET(BC61,-1,0))</f>
        <v>410173001.77269447</v>
      </c>
      <c r="BD61" s="254">
        <f ca="1">SUM(BD58:OFFSET(BD61,-1,0))</f>
        <v>428192134.19752288</v>
      </c>
      <c r="BE61" s="254">
        <f ca="1">SUM(BE58:OFFSET(BE61,-1,0))</f>
        <v>447816352.62243575</v>
      </c>
      <c r="BF61" s="254">
        <f ca="1">SUM(BF58:OFFSET(BF61,-1,0))</f>
        <v>468965402.74742877</v>
      </c>
      <c r="BG61" s="254">
        <f ca="1">SUM(BG58:OFFSET(BG61,-1,0))</f>
        <v>491563042.98749799</v>
      </c>
      <c r="BH61" s="254">
        <f ca="1">SUM(BH58:OFFSET(BH61,-1,0))</f>
        <v>515536843.83688962</v>
      </c>
      <c r="BI61" s="254">
        <f ca="1">SUM(BI58:OFFSET(BI61,-1,0))</f>
        <v>540817997.26513743</v>
      </c>
      <c r="BJ61" s="254">
        <f ca="1">SUM(BJ58:OFFSET(BJ61,-1,0))</f>
        <v>567341135.64329863</v>
      </c>
      <c r="BK61" s="254">
        <f ca="1">SUM(BK58:OFFSET(BK61,-1,0))</f>
        <v>595044159.72387767</v>
      </c>
      <c r="BL61" s="254">
        <f ca="1">SUM(BL58:OFFSET(BL61,-1,0))</f>
        <v>623868075.2217536</v>
      </c>
      <c r="BM61" s="254">
        <f ca="1">SUM(BM58:OFFSET(BM61,-1,0))</f>
        <v>653756837.5660615</v>
      </c>
      <c r="BN61" s="254">
        <f ca="1">SUM(BN58:OFFSET(BN61,-1,0))</f>
        <v>684657204.41447997</v>
      </c>
      <c r="BO61" s="254">
        <f ca="1">SUM(BO58:OFFSET(BO61,-1,0))</f>
        <v>717785262.20846999</v>
      </c>
      <c r="BP61" s="254">
        <f ca="1">SUM(BP58:OFFSET(BP61,-1,0))</f>
        <v>754281685.6887455</v>
      </c>
      <c r="BQ61" s="254">
        <f ca="1">SUM(BQ58:OFFSET(BQ61,-1,0))</f>
        <v>793967233.5807327</v>
      </c>
      <c r="BR61" s="254">
        <f ca="1">SUM(BR58:OFFSET(BR61,-1,0))</f>
        <v>836682449.66384602</v>
      </c>
      <c r="BS61" s="254">
        <f ca="1">SUM(BS58:OFFSET(BS61,-1,0))</f>
        <v>882275850.52852905</v>
      </c>
      <c r="BT61" s="254">
        <f ca="1">SUM(BT58:OFFSET(BT61,-1,0))</f>
        <v>930603526.9357034</v>
      </c>
      <c r="BU61" s="254">
        <f ca="1">SUM(BU58:OFFSET(BU61,-1,0))</f>
        <v>981528765.10824442</v>
      </c>
      <c r="BV61" s="254">
        <f ca="1">SUM(BV58:OFFSET(BV61,-1,0))</f>
        <v>1034921686.957884</v>
      </c>
      <c r="BW61" s="254">
        <f ca="1">SUM(BW58:OFFSET(BW61,-1,0))</f>
        <v>1090658908.3007669</v>
      </c>
      <c r="BX61" s="254">
        <f ca="1">SUM(BX58:OFFSET(BX61,-1,0))</f>
        <v>1148623214.1622314</v>
      </c>
      <c r="BY61" s="254">
        <f ca="1">SUM(BY58:OFFSET(BY61,-1,0))</f>
        <v>1208703250.3163478</v>
      </c>
      <c r="BZ61" s="254">
        <f ca="1">SUM(BZ58:OFFSET(BZ61,-1,0))</f>
        <v>1270793230.2484839</v>
      </c>
      <c r="CA61" s="254">
        <f ca="1">SUM(CA58:OFFSET(CA61,-1,0))</f>
        <v>1337325990.1030722</v>
      </c>
      <c r="CB61" s="254">
        <f ca="1">SUM(CB58:OFFSET(CB61,-1,0))</f>
        <v>1410585353.1363819</v>
      </c>
      <c r="CC61" s="254">
        <f ca="1">SUM(CC58:OFFSET(CC61,-1,0))</f>
        <v>1490211591.7163711</v>
      </c>
      <c r="CD61" s="254">
        <f ca="1">SUM(CD58:OFFSET(CD61,-1,0))</f>
        <v>1575886362.065706</v>
      </c>
      <c r="CE61" s="254">
        <f ca="1">SUM(CE58:OFFSET(CE61,-1,0))</f>
        <v>1667307237.5959191</v>
      </c>
      <c r="CF61" s="254">
        <f ca="1">SUM(CF58:OFFSET(CF61,-1,0))</f>
        <v>1764186913.0479667</v>
      </c>
      <c r="CG61" s="254">
        <f ca="1">SUM(CG58:OFFSET(CG61,-1,0))</f>
        <v>1866252448.4257569</v>
      </c>
      <c r="CH61" s="254">
        <f ca="1">SUM(CH58:OFFSET(CH61,-1,0))</f>
        <v>1973244550.7330029</v>
      </c>
      <c r="CI61" s="254">
        <f ca="1">SUM(CI58:OFFSET(CI61,-1,0))</f>
        <v>2084916891.6232314</v>
      </c>
      <c r="CJ61" s="254">
        <f ca="1">SUM(CJ58:OFFSET(CJ61,-1,0))</f>
        <v>2201035459.1672935</v>
      </c>
      <c r="CK61" s="254">
        <f ca="1">SUM(CK58:OFFSET(CK61,-1,0))</f>
        <v>2321377942.0324979</v>
      </c>
      <c r="CL61" s="254">
        <f ca="1">SUM(CL58:OFFSET(CL61,-1,0))</f>
        <v>2445733144.4527869</v>
      </c>
    </row>
    <row r="63" spans="1:90" x14ac:dyDescent="0.4">
      <c r="B63" s="12" t="s">
        <v>617</v>
      </c>
    </row>
    <row r="64" spans="1:90" x14ac:dyDescent="0.4">
      <c r="B64" s="27" t="s">
        <v>618</v>
      </c>
      <c r="C64" s="27"/>
      <c r="D64" s="27"/>
      <c r="E64" s="27"/>
      <c r="F64" s="27"/>
      <c r="G64" s="27"/>
      <c r="H64" s="27"/>
      <c r="I64" s="27" t="s">
        <v>240</v>
      </c>
      <c r="J64" s="28"/>
      <c r="K64" s="63">
        <f ca="1">SUMIF($4:$4,K$2,64:64)</f>
        <v>0</v>
      </c>
      <c r="L64" s="63">
        <f ca="1">SUMIF($4:$4,L$2,64:64)</f>
        <v>0</v>
      </c>
      <c r="M64" s="63">
        <f ca="1">SUMIF($4:$4,M$2,64:64)</f>
        <v>0</v>
      </c>
      <c r="N64" s="63">
        <f ca="1">SUMIF($4:$4,N$2,64:64)</f>
        <v>0</v>
      </c>
      <c r="O64" s="63">
        <f ca="1">SUMIF($4:$4,O$2,64:64)</f>
        <v>0</v>
      </c>
      <c r="P64" s="63">
        <f ca="1">SUMIF($4:$4,P$2,64:64)</f>
        <v>0</v>
      </c>
      <c r="Q64" s="28"/>
      <c r="R64" s="254">
        <f ca="1">SUM(R63:OFFSET(R64,-1,0))</f>
        <v>0</v>
      </c>
      <c r="S64" s="254">
        <f ca="1">SUM(S63:OFFSET(S64,-1,0))</f>
        <v>0</v>
      </c>
      <c r="T64" s="254">
        <f ca="1">SUM(T63:OFFSET(T64,-1,0))</f>
        <v>0</v>
      </c>
      <c r="U64" s="254">
        <f ca="1">SUM(U63:OFFSET(U64,-1,0))</f>
        <v>0</v>
      </c>
      <c r="V64" s="254">
        <f ca="1">SUM(V63:OFFSET(V64,-1,0))</f>
        <v>0</v>
      </c>
      <c r="W64" s="254">
        <f ca="1">SUM(W63:OFFSET(W64,-1,0))</f>
        <v>0</v>
      </c>
      <c r="X64" s="254">
        <f ca="1">SUM(X63:OFFSET(X64,-1,0))</f>
        <v>0</v>
      </c>
      <c r="Y64" s="254">
        <f ca="1">SUM(Y63:OFFSET(Y64,-1,0))</f>
        <v>0</v>
      </c>
      <c r="Z64" s="254">
        <f ca="1">SUM(Z63:OFFSET(Z64,-1,0))</f>
        <v>0</v>
      </c>
      <c r="AA64" s="254">
        <f ca="1">SUM(AA63:OFFSET(AA64,-1,0))</f>
        <v>0</v>
      </c>
      <c r="AB64" s="254">
        <f ca="1">SUM(AB63:OFFSET(AB64,-1,0))</f>
        <v>0</v>
      </c>
      <c r="AC64" s="254">
        <f ca="1">SUM(AC63:OFFSET(AC64,-1,0))</f>
        <v>0</v>
      </c>
      <c r="AD64" s="254">
        <f ca="1">SUM(AD63:OFFSET(AD64,-1,0))</f>
        <v>0</v>
      </c>
      <c r="AE64" s="254">
        <f ca="1">SUM(AE63:OFFSET(AE64,-1,0))</f>
        <v>0</v>
      </c>
      <c r="AF64" s="254">
        <f ca="1">SUM(AF63:OFFSET(AF64,-1,0))</f>
        <v>0</v>
      </c>
      <c r="AG64" s="254">
        <f ca="1">SUM(AG63:OFFSET(AG64,-1,0))</f>
        <v>0</v>
      </c>
      <c r="AH64" s="254">
        <f ca="1">SUM(AH63:OFFSET(AH64,-1,0))</f>
        <v>0</v>
      </c>
      <c r="AI64" s="254">
        <f ca="1">SUM(AI63:OFFSET(AI64,-1,0))</f>
        <v>0</v>
      </c>
      <c r="AJ64" s="254">
        <f ca="1">SUM(AJ63:OFFSET(AJ64,-1,0))</f>
        <v>0</v>
      </c>
      <c r="AK64" s="254">
        <f ca="1">SUM(AK63:OFFSET(AK64,-1,0))</f>
        <v>0</v>
      </c>
      <c r="AL64" s="254">
        <f ca="1">SUM(AL63:OFFSET(AL64,-1,0))</f>
        <v>0</v>
      </c>
      <c r="AM64" s="254">
        <f ca="1">SUM(AM63:OFFSET(AM64,-1,0))</f>
        <v>0</v>
      </c>
      <c r="AN64" s="254">
        <f ca="1">SUM(AN63:OFFSET(AN64,-1,0))</f>
        <v>0</v>
      </c>
      <c r="AO64" s="254">
        <f ca="1">SUM(AO63:OFFSET(AO64,-1,0))</f>
        <v>0</v>
      </c>
      <c r="AP64" s="254">
        <f ca="1">SUM(AP63:OFFSET(AP64,-1,0))</f>
        <v>0</v>
      </c>
      <c r="AQ64" s="254">
        <f ca="1">SUM(AQ63:OFFSET(AQ64,-1,0))</f>
        <v>0</v>
      </c>
      <c r="AR64" s="254">
        <f ca="1">SUM(AR63:OFFSET(AR64,-1,0))</f>
        <v>0</v>
      </c>
      <c r="AS64" s="254">
        <f ca="1">SUM(AS63:OFFSET(AS64,-1,0))</f>
        <v>0</v>
      </c>
      <c r="AT64" s="254">
        <f ca="1">SUM(AT63:OFFSET(AT64,-1,0))</f>
        <v>0</v>
      </c>
      <c r="AU64" s="254">
        <f ca="1">SUM(AU63:OFFSET(AU64,-1,0))</f>
        <v>0</v>
      </c>
      <c r="AV64" s="254">
        <f ca="1">SUM(AV63:OFFSET(AV64,-1,0))</f>
        <v>0</v>
      </c>
      <c r="AW64" s="254">
        <f ca="1">SUM(AW63:OFFSET(AW64,-1,0))</f>
        <v>0</v>
      </c>
      <c r="AX64" s="254">
        <f ca="1">SUM(AX63:OFFSET(AX64,-1,0))</f>
        <v>0</v>
      </c>
      <c r="AY64" s="254">
        <f ca="1">SUM(AY63:OFFSET(AY64,-1,0))</f>
        <v>0</v>
      </c>
      <c r="AZ64" s="254">
        <f ca="1">SUM(AZ63:OFFSET(AZ64,-1,0))</f>
        <v>0</v>
      </c>
      <c r="BA64" s="254">
        <f ca="1">SUM(BA63:OFFSET(BA64,-1,0))</f>
        <v>0</v>
      </c>
      <c r="BB64" s="254">
        <f ca="1">SUM(BB63:OFFSET(BB64,-1,0))</f>
        <v>0</v>
      </c>
      <c r="BC64" s="254">
        <f ca="1">SUM(BC63:OFFSET(BC64,-1,0))</f>
        <v>0</v>
      </c>
      <c r="BD64" s="254">
        <f ca="1">SUM(BD63:OFFSET(BD64,-1,0))</f>
        <v>0</v>
      </c>
      <c r="BE64" s="254">
        <f ca="1">SUM(BE63:OFFSET(BE64,-1,0))</f>
        <v>0</v>
      </c>
      <c r="BF64" s="254">
        <f ca="1">SUM(BF63:OFFSET(BF64,-1,0))</f>
        <v>0</v>
      </c>
      <c r="BG64" s="254">
        <f ca="1">SUM(BG63:OFFSET(BG64,-1,0))</f>
        <v>0</v>
      </c>
      <c r="BH64" s="254">
        <f ca="1">SUM(BH63:OFFSET(BH64,-1,0))</f>
        <v>0</v>
      </c>
      <c r="BI64" s="254">
        <f ca="1">SUM(BI63:OFFSET(BI64,-1,0))</f>
        <v>0</v>
      </c>
      <c r="BJ64" s="254">
        <f ca="1">SUM(BJ63:OFFSET(BJ64,-1,0))</f>
        <v>0</v>
      </c>
      <c r="BK64" s="254">
        <f ca="1">SUM(BK63:OFFSET(BK64,-1,0))</f>
        <v>0</v>
      </c>
      <c r="BL64" s="254">
        <f ca="1">SUM(BL63:OFFSET(BL64,-1,0))</f>
        <v>0</v>
      </c>
      <c r="BM64" s="254">
        <f ca="1">SUM(BM63:OFFSET(BM64,-1,0))</f>
        <v>0</v>
      </c>
      <c r="BN64" s="254">
        <f ca="1">SUM(BN63:OFFSET(BN64,-1,0))</f>
        <v>0</v>
      </c>
      <c r="BO64" s="254">
        <f ca="1">SUM(BO63:OFFSET(BO64,-1,0))</f>
        <v>0</v>
      </c>
      <c r="BP64" s="254">
        <f ca="1">SUM(BP63:OFFSET(BP64,-1,0))</f>
        <v>0</v>
      </c>
      <c r="BQ64" s="254">
        <f ca="1">SUM(BQ63:OFFSET(BQ64,-1,0))</f>
        <v>0</v>
      </c>
      <c r="BR64" s="254">
        <f ca="1">SUM(BR63:OFFSET(BR64,-1,0))</f>
        <v>0</v>
      </c>
      <c r="BS64" s="254">
        <f ca="1">SUM(BS63:OFFSET(BS64,-1,0))</f>
        <v>0</v>
      </c>
      <c r="BT64" s="254">
        <f ca="1">SUM(BT63:OFFSET(BT64,-1,0))</f>
        <v>0</v>
      </c>
      <c r="BU64" s="254">
        <f ca="1">SUM(BU63:OFFSET(BU64,-1,0))</f>
        <v>0</v>
      </c>
      <c r="BV64" s="254">
        <f ca="1">SUM(BV63:OFFSET(BV64,-1,0))</f>
        <v>0</v>
      </c>
      <c r="BW64" s="254">
        <f ca="1">SUM(BW63:OFFSET(BW64,-1,0))</f>
        <v>0</v>
      </c>
      <c r="BX64" s="254">
        <f ca="1">SUM(BX63:OFFSET(BX64,-1,0))</f>
        <v>0</v>
      </c>
      <c r="BY64" s="254">
        <f ca="1">SUM(BY63:OFFSET(BY64,-1,0))</f>
        <v>0</v>
      </c>
      <c r="BZ64" s="254">
        <f ca="1">SUM(BZ63:OFFSET(BZ64,-1,0))</f>
        <v>0</v>
      </c>
      <c r="CA64" s="254">
        <f ca="1">SUM(CA63:OFFSET(CA64,-1,0))</f>
        <v>0</v>
      </c>
      <c r="CB64" s="254">
        <f ca="1">SUM(CB63:OFFSET(CB64,-1,0))</f>
        <v>0</v>
      </c>
      <c r="CC64" s="254">
        <f ca="1">SUM(CC63:OFFSET(CC64,-1,0))</f>
        <v>0</v>
      </c>
      <c r="CD64" s="254">
        <f ca="1">SUM(CD63:OFFSET(CD64,-1,0))</f>
        <v>0</v>
      </c>
      <c r="CE64" s="254">
        <f ca="1">SUM(CE63:OFFSET(CE64,-1,0))</f>
        <v>0</v>
      </c>
      <c r="CF64" s="254">
        <f ca="1">SUM(CF63:OFFSET(CF64,-1,0))</f>
        <v>0</v>
      </c>
      <c r="CG64" s="254">
        <f ca="1">SUM(CG63:OFFSET(CG64,-1,0))</f>
        <v>0</v>
      </c>
      <c r="CH64" s="254">
        <f ca="1">SUM(CH63:OFFSET(CH64,-1,0))</f>
        <v>0</v>
      </c>
      <c r="CI64" s="254">
        <f ca="1">SUM(CI63:OFFSET(CI64,-1,0))</f>
        <v>0</v>
      </c>
      <c r="CJ64" s="254">
        <f ca="1">SUM(CJ63:OFFSET(CJ64,-1,0))</f>
        <v>0</v>
      </c>
      <c r="CK64" s="254">
        <f ca="1">SUM(CK63:OFFSET(CK64,-1,0))</f>
        <v>0</v>
      </c>
      <c r="CL64" s="254">
        <f ca="1">SUM(CL63:OFFSET(CL64,-1,0))</f>
        <v>0</v>
      </c>
    </row>
    <row r="66" spans="2:90" x14ac:dyDescent="0.4">
      <c r="B66" s="27" t="s">
        <v>619</v>
      </c>
      <c r="C66" s="27"/>
      <c r="D66" s="27"/>
      <c r="E66" s="27"/>
      <c r="F66" s="27"/>
      <c r="G66" s="27"/>
      <c r="H66" s="27"/>
      <c r="I66" s="27"/>
      <c r="J66" s="28"/>
      <c r="K66" s="28">
        <f ca="1">SUMIF($4:$4,K$2,66:66)</f>
        <v>188861982.95966908</v>
      </c>
      <c r="L66" s="28">
        <f ca="1">SUMIF($4:$4,L$2,66:66)</f>
        <v>252424793.53483567</v>
      </c>
      <c r="M66" s="28">
        <f ca="1">SUMIF($4:$4,M$2,66:66)</f>
        <v>393848251.92799789</v>
      </c>
      <c r="N66" s="28">
        <f ca="1">SUMIF($4:$4,N$2,66:66)</f>
        <v>684657204.41447997</v>
      </c>
      <c r="O66" s="28">
        <f ca="1">SUMIF($4:$4,O$2,66:66)</f>
        <v>1270793230.2484839</v>
      </c>
      <c r="P66" s="28">
        <f ca="1">SUMIF($4:$4,P$2,66:66)</f>
        <v>2445733144.4527869</v>
      </c>
      <c r="Q66" s="28"/>
      <c r="R66" s="28">
        <f t="shared" ref="R66:AW66" ca="1" si="38">R61+R64</f>
        <v>0</v>
      </c>
      <c r="S66" s="28">
        <f t="shared" ca="1" si="38"/>
        <v>170158333.33333334</v>
      </c>
      <c r="T66" s="28">
        <f t="shared" ca="1" si="38"/>
        <v>170591554.13333336</v>
      </c>
      <c r="U66" s="28">
        <f t="shared" ca="1" si="38"/>
        <v>171318087.43333337</v>
      </c>
      <c r="V66" s="28">
        <f t="shared" ca="1" si="38"/>
        <v>172323267.60833338</v>
      </c>
      <c r="W66" s="28">
        <f t="shared" ca="1" si="38"/>
        <v>173593162.31458339</v>
      </c>
      <c r="X66" s="28">
        <f t="shared" ca="1" si="38"/>
        <v>175114535.8255209</v>
      </c>
      <c r="Y66" s="28">
        <f t="shared" ca="1" si="38"/>
        <v>176874814.20091152</v>
      </c>
      <c r="Z66" s="28">
        <f t="shared" ca="1" si="38"/>
        <v>178862052.19753262</v>
      </c>
      <c r="AA66" s="28">
        <f t="shared" ca="1" si="38"/>
        <v>181064901.83432266</v>
      </c>
      <c r="AB66" s="28">
        <f t="shared" ca="1" si="38"/>
        <v>183472582.52927321</v>
      </c>
      <c r="AC66" s="28">
        <f t="shared" ca="1" si="38"/>
        <v>186074852.72947621</v>
      </c>
      <c r="AD66" s="28">
        <f t="shared" ca="1" si="38"/>
        <v>188861982.95966908</v>
      </c>
      <c r="AE66" s="28">
        <f t="shared" ca="1" si="38"/>
        <v>191983063.55168563</v>
      </c>
      <c r="AF66" s="28">
        <f t="shared" ca="1" si="38"/>
        <v>195546504.42951453</v>
      </c>
      <c r="AG66" s="28">
        <f t="shared" ca="1" si="38"/>
        <v>199556996.31378531</v>
      </c>
      <c r="AH66" s="28">
        <f t="shared" ca="1" si="38"/>
        <v>203992186.65417588</v>
      </c>
      <c r="AI66" s="28">
        <f t="shared" ca="1" si="38"/>
        <v>208830840.52788025</v>
      </c>
      <c r="AJ66" s="28">
        <f t="shared" ca="1" si="38"/>
        <v>214052784.75823274</v>
      </c>
      <c r="AK66" s="28">
        <f t="shared" ca="1" si="38"/>
        <v>219638854.82740095</v>
      </c>
      <c r="AL66" s="28">
        <f t="shared" ca="1" si="38"/>
        <v>225570844.44344407</v>
      </c>
      <c r="AM66" s="28">
        <f t="shared" ca="1" si="38"/>
        <v>231831457.62901837</v>
      </c>
      <c r="AN66" s="28">
        <f t="shared" ca="1" si="38"/>
        <v>238404263.20564729</v>
      </c>
      <c r="AO66" s="28">
        <f t="shared" ca="1" si="38"/>
        <v>245273651.55377808</v>
      </c>
      <c r="AP66" s="28">
        <f t="shared" ca="1" si="38"/>
        <v>252424793.53483567</v>
      </c>
      <c r="AQ66" s="28">
        <f t="shared" ca="1" si="38"/>
        <v>260160268.13384041</v>
      </c>
      <c r="AR66" s="28">
        <f t="shared" ca="1" si="38"/>
        <v>268762598.43689489</v>
      </c>
      <c r="AS66" s="28">
        <f t="shared" ca="1" si="38"/>
        <v>278186947.26097995</v>
      </c>
      <c r="AT66" s="28">
        <f t="shared" ca="1" si="38"/>
        <v>288392213.68004417</v>
      </c>
      <c r="AU66" s="28">
        <f t="shared" ca="1" si="38"/>
        <v>299339351.81433845</v>
      </c>
      <c r="AV66" s="28">
        <f t="shared" ca="1" si="38"/>
        <v>310991268.07810134</v>
      </c>
      <c r="AW66" s="28">
        <f t="shared" ca="1" si="38"/>
        <v>323312723.56485945</v>
      </c>
      <c r="AX66" s="28">
        <f t="shared" ref="AX66:CC66" ca="1" si="39">AX61+AX64</f>
        <v>336270241.31346297</v>
      </c>
      <c r="AY66" s="28">
        <f t="shared" ca="1" si="39"/>
        <v>349832018.21081966</v>
      </c>
      <c r="AZ66" s="28">
        <f t="shared" ca="1" si="39"/>
        <v>363967841.29949182</v>
      </c>
      <c r="BA66" s="28">
        <f t="shared" ca="1" si="39"/>
        <v>378649008.26991373</v>
      </c>
      <c r="BB66" s="28">
        <f t="shared" ca="1" si="39"/>
        <v>393848251.92799789</v>
      </c>
      <c r="BC66" s="28">
        <f t="shared" ca="1" si="39"/>
        <v>410173001.77269447</v>
      </c>
      <c r="BD66" s="28">
        <f t="shared" ca="1" si="39"/>
        <v>428192134.19752288</v>
      </c>
      <c r="BE66" s="28">
        <f t="shared" ca="1" si="39"/>
        <v>447816352.62243575</v>
      </c>
      <c r="BF66" s="28">
        <f t="shared" ca="1" si="39"/>
        <v>468965402.74742877</v>
      </c>
      <c r="BG66" s="28">
        <f t="shared" ca="1" si="39"/>
        <v>491563042.98749799</v>
      </c>
      <c r="BH66" s="28">
        <f t="shared" ca="1" si="39"/>
        <v>515536843.83688962</v>
      </c>
      <c r="BI66" s="28">
        <f t="shared" ca="1" si="39"/>
        <v>540817997.26513743</v>
      </c>
      <c r="BJ66" s="28">
        <f t="shared" ca="1" si="39"/>
        <v>567341135.64329863</v>
      </c>
      <c r="BK66" s="28">
        <f t="shared" ca="1" si="39"/>
        <v>595044159.72387767</v>
      </c>
      <c r="BL66" s="28">
        <f t="shared" ca="1" si="39"/>
        <v>623868075.2217536</v>
      </c>
      <c r="BM66" s="28">
        <f t="shared" ca="1" si="39"/>
        <v>653756837.5660615</v>
      </c>
      <c r="BN66" s="28">
        <f t="shared" ca="1" si="39"/>
        <v>684657204.41447997</v>
      </c>
      <c r="BO66" s="28">
        <f t="shared" ca="1" si="39"/>
        <v>717785262.20846999</v>
      </c>
      <c r="BP66" s="28">
        <f t="shared" ca="1" si="39"/>
        <v>754281685.6887455</v>
      </c>
      <c r="BQ66" s="28">
        <f t="shared" ca="1" si="39"/>
        <v>793967233.5807327</v>
      </c>
      <c r="BR66" s="28">
        <f t="shared" ca="1" si="39"/>
        <v>836682449.66384602</v>
      </c>
      <c r="BS66" s="28">
        <f t="shared" ca="1" si="39"/>
        <v>882275850.52852905</v>
      </c>
      <c r="BT66" s="28">
        <f t="shared" ca="1" si="39"/>
        <v>930603526.9357034</v>
      </c>
      <c r="BU66" s="28">
        <f t="shared" ca="1" si="39"/>
        <v>981528765.10824442</v>
      </c>
      <c r="BV66" s="28">
        <f t="shared" ca="1" si="39"/>
        <v>1034921686.957884</v>
      </c>
      <c r="BW66" s="28">
        <f t="shared" ca="1" si="39"/>
        <v>1090658908.3007669</v>
      </c>
      <c r="BX66" s="28">
        <f t="shared" ca="1" si="39"/>
        <v>1148623214.1622314</v>
      </c>
      <c r="BY66" s="28">
        <f t="shared" ca="1" si="39"/>
        <v>1208703250.3163478</v>
      </c>
      <c r="BZ66" s="28">
        <f t="shared" ca="1" si="39"/>
        <v>1270793230.2484839</v>
      </c>
      <c r="CA66" s="28">
        <f t="shared" ca="1" si="39"/>
        <v>1337325990.1030722</v>
      </c>
      <c r="CB66" s="28">
        <f t="shared" ca="1" si="39"/>
        <v>1410585353.1363819</v>
      </c>
      <c r="CC66" s="28">
        <f t="shared" ca="1" si="39"/>
        <v>1490211591.7163711</v>
      </c>
      <c r="CD66" s="28">
        <f t="shared" ref="CD66:CL66" ca="1" si="40">CD61+CD64</f>
        <v>1575886362.065706</v>
      </c>
      <c r="CE66" s="28">
        <f t="shared" ca="1" si="40"/>
        <v>1667307237.5959191</v>
      </c>
      <c r="CF66" s="28">
        <f t="shared" ca="1" si="40"/>
        <v>1764186913.0479667</v>
      </c>
      <c r="CG66" s="28">
        <f t="shared" ca="1" si="40"/>
        <v>1866252448.4257569</v>
      </c>
      <c r="CH66" s="28">
        <f t="shared" ca="1" si="40"/>
        <v>1973244550.7330029</v>
      </c>
      <c r="CI66" s="28">
        <f t="shared" ca="1" si="40"/>
        <v>2084916891.6232314</v>
      </c>
      <c r="CJ66" s="28">
        <f t="shared" ca="1" si="40"/>
        <v>2201035459.1672935</v>
      </c>
      <c r="CK66" s="28">
        <f t="shared" ca="1" si="40"/>
        <v>2321377942.0324979</v>
      </c>
      <c r="CL66" s="28">
        <f t="shared" ca="1" si="40"/>
        <v>2445733144.4527869</v>
      </c>
    </row>
    <row r="68" spans="2:90" x14ac:dyDescent="0.4">
      <c r="B68" s="12" t="s">
        <v>620</v>
      </c>
    </row>
    <row r="69" spans="2:90" s="468" customFormat="1" x14ac:dyDescent="0.4">
      <c r="B69" s="472" t="str">
        <f>IF('Working Capital'!B23="","",'Working Capital'!B23)</f>
        <v>Accounts payable</v>
      </c>
      <c r="C69" s="468" t="str">
        <f>IF('Working Capital'!C23="","",'Working Capital'!C23)</f>
        <v>BS: current liabilities</v>
      </c>
      <c r="D69" s="468" t="str">
        <f>IF('Working Capital'!D23="","",'Working Capital'!D23)</f>
        <v>WCAP-IS</v>
      </c>
      <c r="E69" s="468" t="str">
        <f>IF('Working Capital'!E23="","",'Working Capital'!E23)</f>
        <v>23 WCAP-IS</v>
      </c>
      <c r="F69" s="468" t="str">
        <f>IF('Working Capital'!F23="","",'Working Capital'!F23)</f>
        <v/>
      </c>
      <c r="G69" s="468" t="str">
        <f>IF('Working Capital'!G23="","",'Working Capital'!G23)</f>
        <v>23 WCAP-IS</v>
      </c>
      <c r="H69" s="468" t="str">
        <f>IF('Working Capital'!H23="","",'Working Capital'!H23)</f>
        <v/>
      </c>
      <c r="I69" s="471" t="str">
        <f>IF('Working Capital'!I23="","",'Working Capital'!I23)</f>
        <v/>
      </c>
      <c r="J69" s="471" t="str">
        <f>IF('Working Capital'!J23="","",'Working Capital'!J23)</f>
        <v/>
      </c>
      <c r="K69" s="474">
        <f ca="1">IF('Working Capital'!K23="","",'Working Capital'!K23)</f>
        <v>33862.533333333333</v>
      </c>
      <c r="L69" s="474">
        <f ca="1">IF('Working Capital'!L23="","",'Working Capital'!L23)</f>
        <v>108102.96771990837</v>
      </c>
      <c r="M69" s="474">
        <f ca="1">IF('Working Capital'!M23="","",'Working Capital'!M23)</f>
        <v>191150.8627272688</v>
      </c>
      <c r="N69" s="474">
        <f ca="1">IF('Working Capital'!N23="","",'Working Capital'!N23)</f>
        <v>351564.65186070901</v>
      </c>
      <c r="O69" s="474">
        <f ca="1">IF('Working Capital'!O23="","",'Working Capital'!O23)</f>
        <v>668469.64868316287</v>
      </c>
      <c r="P69" s="474">
        <f ca="1">IF('Working Capital'!P23="","",'Working Capital'!P23)</f>
        <v>1299265.1681772724</v>
      </c>
      <c r="Q69" s="468" t="str">
        <f>IF('Working Capital'!Q23="","",'Working Capital'!Q23)</f>
        <v/>
      </c>
      <c r="R69" s="474" t="str">
        <f>IF('Working Capital'!R23="","",'Working Capital'!R23)</f>
        <v/>
      </c>
      <c r="S69" s="474">
        <f ca="1">IF('Working Capital'!S23="","",'Working Capital'!S23)</f>
        <v>33862.533333333333</v>
      </c>
      <c r="T69" s="474">
        <f ca="1">IF('Working Capital'!T23="","",'Working Capital'!T23)</f>
        <v>33862.533333333333</v>
      </c>
      <c r="U69" s="474">
        <f ca="1">IF('Working Capital'!U23="","",'Working Capital'!U23)</f>
        <v>33862.533333333333</v>
      </c>
      <c r="V69" s="474">
        <f ca="1">IF('Working Capital'!V23="","",'Working Capital'!V23)</f>
        <v>33862.533333333333</v>
      </c>
      <c r="W69" s="474">
        <f ca="1">IF('Working Capital'!W23="","",'Working Capital'!W23)</f>
        <v>33862.533333333333</v>
      </c>
      <c r="X69" s="474">
        <f ca="1">IF('Working Capital'!X23="","",'Working Capital'!X23)</f>
        <v>33862.533333333333</v>
      </c>
      <c r="Y69" s="474">
        <f ca="1">IF('Working Capital'!Y23="","",'Working Capital'!Y23)</f>
        <v>33862.533333333333</v>
      </c>
      <c r="Z69" s="474">
        <f ca="1">IF('Working Capital'!Z23="","",'Working Capital'!Z23)</f>
        <v>33862.533333333333</v>
      </c>
      <c r="AA69" s="474">
        <f ca="1">IF('Working Capital'!AA23="","",'Working Capital'!AA23)</f>
        <v>33862.533333333333</v>
      </c>
      <c r="AB69" s="474">
        <f ca="1">IF('Working Capital'!AB23="","",'Working Capital'!AB23)</f>
        <v>33862.533333333333</v>
      </c>
      <c r="AC69" s="474">
        <f ca="1">IF('Working Capital'!AC23="","",'Working Capital'!AC23)</f>
        <v>33862.533333333333</v>
      </c>
      <c r="AD69" s="474">
        <f ca="1">IF('Working Capital'!AD23="","",'Working Capital'!AD23)</f>
        <v>33862.533333333333</v>
      </c>
      <c r="AE69" s="474">
        <f ca="1">IF('Working Capital'!AE23="","",'Working Capital'!AE23)</f>
        <v>67088.424586832174</v>
      </c>
      <c r="AF69" s="474">
        <f ca="1">IF('Working Capital'!AF23="","",'Working Capital'!AF23)</f>
        <v>71844.286357490564</v>
      </c>
      <c r="AG69" s="474">
        <f ca="1">IF('Working Capital'!AG23="","",'Working Capital'!AG23)</f>
        <v>76362.355039616043</v>
      </c>
      <c r="AH69" s="474">
        <f ca="1">IF('Working Capital'!AH23="","",'Working Capital'!AH23)</f>
        <v>80654.520287635241</v>
      </c>
      <c r="AI69" s="474">
        <f ca="1">IF('Working Capital'!AI23="","",'Working Capital'!AI23)</f>
        <v>84732.077273253468</v>
      </c>
      <c r="AJ69" s="474">
        <f ca="1">IF('Working Capital'!AJ23="","",'Working Capital'!AJ23)</f>
        <v>88605.756409590802</v>
      </c>
      <c r="AK69" s="474">
        <f ca="1">IF('Working Capital'!AK23="","",'Working Capital'!AK23)</f>
        <v>92285.751589111271</v>
      </c>
      <c r="AL69" s="474">
        <f ca="1">IF('Working Capital'!AL23="","",'Working Capital'!AL23)</f>
        <v>95781.747009655694</v>
      </c>
      <c r="AM69" s="474">
        <f ca="1">IF('Working Capital'!AM23="","",'Working Capital'!AM23)</f>
        <v>99102.942659172913</v>
      </c>
      <c r="AN69" s="474">
        <f ca="1">IF('Working Capital'!AN23="","",'Working Capital'!AN23)</f>
        <v>102258.07852621426</v>
      </c>
      <c r="AO69" s="474">
        <f ca="1">IF('Working Capital'!AO23="","",'Working Capital'!AO23)</f>
        <v>105255.45759990354</v>
      </c>
      <c r="AP69" s="474">
        <f ca="1">IF('Working Capital'!AP23="","",'Working Capital'!AP23)</f>
        <v>108102.96771990837</v>
      </c>
      <c r="AQ69" s="474">
        <f ca="1">IF('Working Capital'!AQ23="","",'Working Capital'!AQ23)</f>
        <v>115735.0520005796</v>
      </c>
      <c r="AR69" s="474">
        <f ca="1">IF('Working Capital'!AR23="","",'Working Capital'!AR23)</f>
        <v>124479.92988388395</v>
      </c>
      <c r="AS69" s="474">
        <f ca="1">IF('Working Capital'!AS23="","",'Working Capital'!AS23)</f>
        <v>132787.56387302311</v>
      </c>
      <c r="AT69" s="474">
        <f ca="1">IF('Working Capital'!AT23="","",'Working Capital'!AT23)</f>
        <v>140679.81616270528</v>
      </c>
      <c r="AU69" s="474">
        <f ca="1">IF('Working Capital'!AU23="","",'Working Capital'!AU23)</f>
        <v>148177.45583790334</v>
      </c>
      <c r="AV69" s="474">
        <f ca="1">IF('Working Capital'!AV23="","",'Working Capital'!AV23)</f>
        <v>155300.2135293415</v>
      </c>
      <c r="AW69" s="474">
        <f ca="1">IF('Working Capital'!AW23="","",'Working Capital'!AW23)</f>
        <v>162066.83333620775</v>
      </c>
      <c r="AX69" s="474">
        <f ca="1">IF('Working Capital'!AX23="","",'Working Capital'!AX23)</f>
        <v>168495.12215273068</v>
      </c>
      <c r="AY69" s="474">
        <f ca="1">IF('Working Capital'!AY23="","",'Working Capital'!AY23)</f>
        <v>174601.99652842747</v>
      </c>
      <c r="AZ69" s="474">
        <f ca="1">IF('Working Capital'!AZ23="","",'Working Capital'!AZ23)</f>
        <v>180403.52718533945</v>
      </c>
      <c r="BA69" s="474">
        <f ca="1">IF('Working Capital'!BA23="","",'Working Capital'!BA23)</f>
        <v>185914.98130940579</v>
      </c>
      <c r="BB69" s="474">
        <f ca="1">IF('Working Capital'!BB23="","",'Working Capital'!BB23)</f>
        <v>191150.8627272688</v>
      </c>
      <c r="BC69" s="474">
        <f ca="1">IF('Working Capital'!BC23="","",'Working Capital'!BC23)</f>
        <v>204306.58055757204</v>
      </c>
      <c r="BD69" s="474">
        <f ca="1">IF('Working Capital'!BD23="","",'Working Capital'!BD23)</f>
        <v>221381.96353719349</v>
      </c>
      <c r="BE69" s="474">
        <f ca="1">IF('Working Capital'!BE23="","",'Working Capital'!BE23)</f>
        <v>237603.57736783379</v>
      </c>
      <c r="BF69" s="474">
        <f ca="1">IF('Working Capital'!BF23="","",'Working Capital'!BF23)</f>
        <v>253014.11050694212</v>
      </c>
      <c r="BG69" s="474">
        <f ca="1">IF('Working Capital'!BG23="","",'Working Capital'!BG23)</f>
        <v>267654.11698909506</v>
      </c>
      <c r="BH69" s="474">
        <f ca="1">IF('Working Capital'!BH23="","",'Working Capital'!BH23)</f>
        <v>281562.1231471402</v>
      </c>
      <c r="BI69" s="474">
        <f ca="1">IF('Working Capital'!BI23="","",'Working Capital'!BI23)</f>
        <v>294774.72899728321</v>
      </c>
      <c r="BJ69" s="474">
        <f ca="1">IF('Working Capital'!BJ23="","",'Working Capital'!BJ23)</f>
        <v>307326.70455491904</v>
      </c>
      <c r="BK69" s="474">
        <f ca="1">IF('Working Capital'!BK23="","",'Working Capital'!BK23)</f>
        <v>319251.08133467304</v>
      </c>
      <c r="BL69" s="474">
        <f ca="1">IF('Working Capital'!BL23="","",'Working Capital'!BL23)</f>
        <v>330579.23927543941</v>
      </c>
      <c r="BM69" s="474">
        <f ca="1">IF('Working Capital'!BM23="","",'Working Capital'!BM23)</f>
        <v>341340.98931916739</v>
      </c>
      <c r="BN69" s="474">
        <f ca="1">IF('Working Capital'!BN23="","",'Working Capital'!BN23)</f>
        <v>351564.65186070901</v>
      </c>
      <c r="BO69" s="474">
        <f ca="1">IF('Working Capital'!BO23="","",'Working Capital'!BO23)</f>
        <v>375884.50994934025</v>
      </c>
      <c r="BP69" s="474">
        <f ca="1">IF('Working Capital'!BP23="","",'Working Capital'!BP23)</f>
        <v>409811.36539308156</v>
      </c>
      <c r="BQ69" s="474">
        <f ca="1">IF('Working Capital'!BQ23="","",'Working Capital'!BQ23)</f>
        <v>442041.87806463579</v>
      </c>
      <c r="BR69" s="474">
        <f ca="1">IF('Working Capital'!BR23="","",'Working Capital'!BR23)</f>
        <v>472660.86510261236</v>
      </c>
      <c r="BS69" s="474">
        <f ca="1">IF('Working Capital'!BS23="","",'Working Capital'!BS23)</f>
        <v>501748.90278869</v>
      </c>
      <c r="BT69" s="474">
        <f ca="1">IF('Working Capital'!BT23="","",'Working Capital'!BT23)</f>
        <v>529382.53859046404</v>
      </c>
      <c r="BU69" s="474">
        <f ca="1">IF('Working Capital'!BU23="","",'Working Capital'!BU23)</f>
        <v>555634.49260214891</v>
      </c>
      <c r="BV69" s="474">
        <f ca="1">IF('Working Capital'!BV23="","",'Working Capital'!BV23)</f>
        <v>580573.84891324991</v>
      </c>
      <c r="BW69" s="474">
        <f ca="1">IF('Working Capital'!BW23="","",'Working Capital'!BW23)</f>
        <v>604266.23740879574</v>
      </c>
      <c r="BX69" s="474">
        <f ca="1">IF('Working Capital'!BX23="","",'Working Capital'!BX23)</f>
        <v>626774.00647956412</v>
      </c>
      <c r="BY69" s="474">
        <f ca="1">IF('Working Capital'!BY23="","",'Working Capital'!BY23)</f>
        <v>648156.38709679421</v>
      </c>
      <c r="BZ69" s="474">
        <f ca="1">IF('Working Capital'!BZ23="","",'Working Capital'!BZ23)</f>
        <v>668469.64868316287</v>
      </c>
      <c r="CA69" s="474">
        <f ca="1">IF('Working Capital'!CA23="","",'Working Capital'!CA23)</f>
        <v>715138.32813142135</v>
      </c>
      <c r="CB69" s="474">
        <f ca="1">IF('Working Capital'!CB23="","",'Working Capital'!CB23)</f>
        <v>782871.04671311914</v>
      </c>
      <c r="CC69" s="474">
        <f ca="1">IF('Working Capital'!CC23="","",'Working Capital'!CC23)</f>
        <v>847217.12936573196</v>
      </c>
      <c r="CD69" s="474">
        <f ca="1">IF('Working Capital'!CD23="","",'Working Capital'!CD23)</f>
        <v>908345.9078857142</v>
      </c>
      <c r="CE69" s="474">
        <f ca="1">IF('Working Capital'!CE23="","",'Working Capital'!CE23)</f>
        <v>966418.24747969722</v>
      </c>
      <c r="CF69" s="474">
        <f ca="1">IF('Working Capital'!CF23="","",'Working Capital'!CF23)</f>
        <v>1021586.970093981</v>
      </c>
      <c r="CG69" s="474">
        <f ca="1">IF('Working Capital'!CG23="","",'Working Capital'!CG23)</f>
        <v>1073997.2565775509</v>
      </c>
      <c r="CH69" s="474">
        <f ca="1">IF('Working Capital'!CH23="","",'Working Capital'!CH23)</f>
        <v>1123787.028736942</v>
      </c>
      <c r="CI69" s="474">
        <f ca="1">IF('Working Capital'!CI23="","",'Working Capital'!CI23)</f>
        <v>1171087.3122883637</v>
      </c>
      <c r="CJ69" s="474">
        <f ca="1">IF('Working Capital'!CJ23="","",'Working Capital'!CJ23)</f>
        <v>1216022.5816622141</v>
      </c>
      <c r="CK69" s="474">
        <f ca="1">IF('Working Capital'!CK23="","",'Working Capital'!CK23)</f>
        <v>1258711.0875673722</v>
      </c>
      <c r="CL69" s="474">
        <f ca="1">IF('Working Capital'!CL23="","",'Working Capital'!CL23)</f>
        <v>1299265.1681772724</v>
      </c>
    </row>
    <row r="70" spans="2:90" x14ac:dyDescent="0.4">
      <c r="B70" s="27" t="s">
        <v>621</v>
      </c>
      <c r="C70" s="27"/>
      <c r="D70" s="27"/>
      <c r="E70" s="27"/>
      <c r="F70" s="27"/>
      <c r="G70" s="27"/>
      <c r="H70" s="27"/>
      <c r="I70" s="27" t="s">
        <v>232</v>
      </c>
      <c r="J70" s="28"/>
      <c r="K70" s="63">
        <f ca="1">SUMIF($4:$4,K$2,70:70)</f>
        <v>33862.533333333333</v>
      </c>
      <c r="L70" s="63">
        <f ca="1">SUMIF($4:$4,L$2,70:70)</f>
        <v>108102.96771990837</v>
      </c>
      <c r="M70" s="63">
        <f ca="1">SUMIF($4:$4,M$2,70:70)</f>
        <v>191150.8627272688</v>
      </c>
      <c r="N70" s="63">
        <f ca="1">SUMIF($4:$4,N$2,70:70)</f>
        <v>351564.65186070901</v>
      </c>
      <c r="O70" s="63">
        <f ca="1">SUMIF($4:$4,O$2,70:70)</f>
        <v>668469.64868316287</v>
      </c>
      <c r="P70" s="63">
        <f ca="1">SUMIF($4:$4,P$2,70:70)</f>
        <v>1299265.1681772724</v>
      </c>
      <c r="Q70" s="28"/>
      <c r="R70" s="254">
        <f ca="1">SUM(R67:OFFSET(R70,-1,0))</f>
        <v>0</v>
      </c>
      <c r="S70" s="254">
        <f ca="1">SUM(S67:OFFSET(S70,-1,0))</f>
        <v>33862.533333333333</v>
      </c>
      <c r="T70" s="254">
        <f ca="1">SUM(T67:OFFSET(T70,-1,0))</f>
        <v>33862.533333333333</v>
      </c>
      <c r="U70" s="254">
        <f ca="1">SUM(U67:OFFSET(U70,-1,0))</f>
        <v>33862.533333333333</v>
      </c>
      <c r="V70" s="254">
        <f ca="1">SUM(V67:OFFSET(V70,-1,0))</f>
        <v>33862.533333333333</v>
      </c>
      <c r="W70" s="254">
        <f ca="1">SUM(W67:OFFSET(W70,-1,0))</f>
        <v>33862.533333333333</v>
      </c>
      <c r="X70" s="254">
        <f ca="1">SUM(X67:OFFSET(X70,-1,0))</f>
        <v>33862.533333333333</v>
      </c>
      <c r="Y70" s="254">
        <f ca="1">SUM(Y67:OFFSET(Y70,-1,0))</f>
        <v>33862.533333333333</v>
      </c>
      <c r="Z70" s="254">
        <f ca="1">SUM(Z67:OFFSET(Z70,-1,0))</f>
        <v>33862.533333333333</v>
      </c>
      <c r="AA70" s="254">
        <f ca="1">SUM(AA67:OFFSET(AA70,-1,0))</f>
        <v>33862.533333333333</v>
      </c>
      <c r="AB70" s="254">
        <f ca="1">SUM(AB67:OFFSET(AB70,-1,0))</f>
        <v>33862.533333333333</v>
      </c>
      <c r="AC70" s="254">
        <f ca="1">SUM(AC67:OFFSET(AC70,-1,0))</f>
        <v>33862.533333333333</v>
      </c>
      <c r="AD70" s="254">
        <f ca="1">SUM(AD67:OFFSET(AD70,-1,0))</f>
        <v>33862.533333333333</v>
      </c>
      <c r="AE70" s="254">
        <f ca="1">SUM(AE67:OFFSET(AE70,-1,0))</f>
        <v>67088.424586832174</v>
      </c>
      <c r="AF70" s="254">
        <f ca="1">SUM(AF67:OFFSET(AF70,-1,0))</f>
        <v>71844.286357490564</v>
      </c>
      <c r="AG70" s="254">
        <f ca="1">SUM(AG67:OFFSET(AG70,-1,0))</f>
        <v>76362.355039616043</v>
      </c>
      <c r="AH70" s="254">
        <f ca="1">SUM(AH67:OFFSET(AH70,-1,0))</f>
        <v>80654.520287635241</v>
      </c>
      <c r="AI70" s="254">
        <f ca="1">SUM(AI67:OFFSET(AI70,-1,0))</f>
        <v>84732.077273253468</v>
      </c>
      <c r="AJ70" s="254">
        <f ca="1">SUM(AJ67:OFFSET(AJ70,-1,0))</f>
        <v>88605.756409590802</v>
      </c>
      <c r="AK70" s="254">
        <f ca="1">SUM(AK67:OFFSET(AK70,-1,0))</f>
        <v>92285.751589111271</v>
      </c>
      <c r="AL70" s="254">
        <f ca="1">SUM(AL67:OFFSET(AL70,-1,0))</f>
        <v>95781.747009655694</v>
      </c>
      <c r="AM70" s="254">
        <f ca="1">SUM(AM67:OFFSET(AM70,-1,0))</f>
        <v>99102.942659172913</v>
      </c>
      <c r="AN70" s="254">
        <f ca="1">SUM(AN67:OFFSET(AN70,-1,0))</f>
        <v>102258.07852621426</v>
      </c>
      <c r="AO70" s="254">
        <f ca="1">SUM(AO67:OFFSET(AO70,-1,0))</f>
        <v>105255.45759990354</v>
      </c>
      <c r="AP70" s="254">
        <f ca="1">SUM(AP67:OFFSET(AP70,-1,0))</f>
        <v>108102.96771990837</v>
      </c>
      <c r="AQ70" s="254">
        <f ca="1">SUM(AQ67:OFFSET(AQ70,-1,0))</f>
        <v>115735.0520005796</v>
      </c>
      <c r="AR70" s="254">
        <f ca="1">SUM(AR67:OFFSET(AR70,-1,0))</f>
        <v>124479.92988388395</v>
      </c>
      <c r="AS70" s="254">
        <f ca="1">SUM(AS67:OFFSET(AS70,-1,0))</f>
        <v>132787.56387302311</v>
      </c>
      <c r="AT70" s="254">
        <f ca="1">SUM(AT67:OFFSET(AT70,-1,0))</f>
        <v>140679.81616270528</v>
      </c>
      <c r="AU70" s="254">
        <f ca="1">SUM(AU67:OFFSET(AU70,-1,0))</f>
        <v>148177.45583790334</v>
      </c>
      <c r="AV70" s="254">
        <f ca="1">SUM(AV67:OFFSET(AV70,-1,0))</f>
        <v>155300.2135293415</v>
      </c>
      <c r="AW70" s="254">
        <f ca="1">SUM(AW67:OFFSET(AW70,-1,0))</f>
        <v>162066.83333620775</v>
      </c>
      <c r="AX70" s="254">
        <f ca="1">SUM(AX67:OFFSET(AX70,-1,0))</f>
        <v>168495.12215273068</v>
      </c>
      <c r="AY70" s="254">
        <f ca="1">SUM(AY67:OFFSET(AY70,-1,0))</f>
        <v>174601.99652842747</v>
      </c>
      <c r="AZ70" s="254">
        <f ca="1">SUM(AZ67:OFFSET(AZ70,-1,0))</f>
        <v>180403.52718533945</v>
      </c>
      <c r="BA70" s="254">
        <f ca="1">SUM(BA67:OFFSET(BA70,-1,0))</f>
        <v>185914.98130940579</v>
      </c>
      <c r="BB70" s="254">
        <f ca="1">SUM(BB67:OFFSET(BB70,-1,0))</f>
        <v>191150.8627272688</v>
      </c>
      <c r="BC70" s="254">
        <f ca="1">SUM(BC67:OFFSET(BC70,-1,0))</f>
        <v>204306.58055757204</v>
      </c>
      <c r="BD70" s="254">
        <f ca="1">SUM(BD67:OFFSET(BD70,-1,0))</f>
        <v>221381.96353719349</v>
      </c>
      <c r="BE70" s="254">
        <f ca="1">SUM(BE67:OFFSET(BE70,-1,0))</f>
        <v>237603.57736783379</v>
      </c>
      <c r="BF70" s="254">
        <f ca="1">SUM(BF67:OFFSET(BF70,-1,0))</f>
        <v>253014.11050694212</v>
      </c>
      <c r="BG70" s="254">
        <f ca="1">SUM(BG67:OFFSET(BG70,-1,0))</f>
        <v>267654.11698909506</v>
      </c>
      <c r="BH70" s="254">
        <f ca="1">SUM(BH67:OFFSET(BH70,-1,0))</f>
        <v>281562.1231471402</v>
      </c>
      <c r="BI70" s="254">
        <f ca="1">SUM(BI67:OFFSET(BI70,-1,0))</f>
        <v>294774.72899728321</v>
      </c>
      <c r="BJ70" s="254">
        <f ca="1">SUM(BJ67:OFFSET(BJ70,-1,0))</f>
        <v>307326.70455491904</v>
      </c>
      <c r="BK70" s="254">
        <f ca="1">SUM(BK67:OFFSET(BK70,-1,0))</f>
        <v>319251.08133467304</v>
      </c>
      <c r="BL70" s="254">
        <f ca="1">SUM(BL67:OFFSET(BL70,-1,0))</f>
        <v>330579.23927543941</v>
      </c>
      <c r="BM70" s="254">
        <f ca="1">SUM(BM67:OFFSET(BM70,-1,0))</f>
        <v>341340.98931916739</v>
      </c>
      <c r="BN70" s="254">
        <f ca="1">SUM(BN67:OFFSET(BN70,-1,0))</f>
        <v>351564.65186070901</v>
      </c>
      <c r="BO70" s="254">
        <f ca="1">SUM(BO67:OFFSET(BO70,-1,0))</f>
        <v>375884.50994934025</v>
      </c>
      <c r="BP70" s="254">
        <f ca="1">SUM(BP67:OFFSET(BP70,-1,0))</f>
        <v>409811.36539308156</v>
      </c>
      <c r="BQ70" s="254">
        <f ca="1">SUM(BQ67:OFFSET(BQ70,-1,0))</f>
        <v>442041.87806463579</v>
      </c>
      <c r="BR70" s="254">
        <f ca="1">SUM(BR67:OFFSET(BR70,-1,0))</f>
        <v>472660.86510261236</v>
      </c>
      <c r="BS70" s="254">
        <f ca="1">SUM(BS67:OFFSET(BS70,-1,0))</f>
        <v>501748.90278869</v>
      </c>
      <c r="BT70" s="254">
        <f ca="1">SUM(BT67:OFFSET(BT70,-1,0))</f>
        <v>529382.53859046404</v>
      </c>
      <c r="BU70" s="254">
        <f ca="1">SUM(BU67:OFFSET(BU70,-1,0))</f>
        <v>555634.49260214891</v>
      </c>
      <c r="BV70" s="254">
        <f ca="1">SUM(BV67:OFFSET(BV70,-1,0))</f>
        <v>580573.84891324991</v>
      </c>
      <c r="BW70" s="254">
        <f ca="1">SUM(BW67:OFFSET(BW70,-1,0))</f>
        <v>604266.23740879574</v>
      </c>
      <c r="BX70" s="254">
        <f ca="1">SUM(BX67:OFFSET(BX70,-1,0))</f>
        <v>626774.00647956412</v>
      </c>
      <c r="BY70" s="254">
        <f ca="1">SUM(BY67:OFFSET(BY70,-1,0))</f>
        <v>648156.38709679421</v>
      </c>
      <c r="BZ70" s="254">
        <f ca="1">SUM(BZ67:OFFSET(BZ70,-1,0))</f>
        <v>668469.64868316287</v>
      </c>
      <c r="CA70" s="254">
        <f ca="1">SUM(CA67:OFFSET(CA70,-1,0))</f>
        <v>715138.32813142135</v>
      </c>
      <c r="CB70" s="254">
        <f ca="1">SUM(CB67:OFFSET(CB70,-1,0))</f>
        <v>782871.04671311914</v>
      </c>
      <c r="CC70" s="254">
        <f ca="1">SUM(CC67:OFFSET(CC70,-1,0))</f>
        <v>847217.12936573196</v>
      </c>
      <c r="CD70" s="254">
        <f ca="1">SUM(CD67:OFFSET(CD70,-1,0))</f>
        <v>908345.9078857142</v>
      </c>
      <c r="CE70" s="254">
        <f ca="1">SUM(CE67:OFFSET(CE70,-1,0))</f>
        <v>966418.24747969722</v>
      </c>
      <c r="CF70" s="254">
        <f ca="1">SUM(CF67:OFFSET(CF70,-1,0))</f>
        <v>1021586.970093981</v>
      </c>
      <c r="CG70" s="254">
        <f ca="1">SUM(CG67:OFFSET(CG70,-1,0))</f>
        <v>1073997.2565775509</v>
      </c>
      <c r="CH70" s="254">
        <f ca="1">SUM(CH67:OFFSET(CH70,-1,0))</f>
        <v>1123787.028736942</v>
      </c>
      <c r="CI70" s="254">
        <f ca="1">SUM(CI67:OFFSET(CI70,-1,0))</f>
        <v>1171087.3122883637</v>
      </c>
      <c r="CJ70" s="254">
        <f ca="1">SUM(CJ67:OFFSET(CJ70,-1,0))</f>
        <v>1216022.5816622141</v>
      </c>
      <c r="CK70" s="254">
        <f ca="1">SUM(CK67:OFFSET(CK70,-1,0))</f>
        <v>1258711.0875673722</v>
      </c>
      <c r="CL70" s="254">
        <f ca="1">SUM(CL67:OFFSET(CL70,-1,0))</f>
        <v>1299265.1681772724</v>
      </c>
    </row>
    <row r="72" spans="2:90" x14ac:dyDescent="0.4">
      <c r="B72" s="12" t="s">
        <v>622</v>
      </c>
    </row>
    <row r="73" spans="2:90" x14ac:dyDescent="0.4">
      <c r="B73" s="27" t="s">
        <v>623</v>
      </c>
      <c r="C73" s="27"/>
      <c r="D73" s="27"/>
      <c r="E73" s="27"/>
      <c r="F73" s="27"/>
      <c r="G73" s="27"/>
      <c r="H73" s="27"/>
      <c r="I73" s="27" t="s">
        <v>237</v>
      </c>
      <c r="J73" s="28"/>
      <c r="K73" s="63">
        <f ca="1">SUMIF($4:$4,K$2,73:73)</f>
        <v>0</v>
      </c>
      <c r="L73" s="63">
        <f ca="1">SUMIF($4:$4,L$2,73:73)</f>
        <v>0</v>
      </c>
      <c r="M73" s="63">
        <f ca="1">SUMIF($4:$4,M$2,73:73)</f>
        <v>0</v>
      </c>
      <c r="N73" s="63">
        <f ca="1">SUMIF($4:$4,N$2,73:73)</f>
        <v>0</v>
      </c>
      <c r="O73" s="63">
        <f ca="1">SUMIF($4:$4,O$2,73:73)</f>
        <v>0</v>
      </c>
      <c r="P73" s="63">
        <f ca="1">SUMIF($4:$4,P$2,73:73)</f>
        <v>0</v>
      </c>
      <c r="Q73" s="28"/>
      <c r="R73" s="254">
        <f ca="1">SUM(R71:OFFSET(R73,-1,0))</f>
        <v>0</v>
      </c>
      <c r="S73" s="254">
        <f ca="1">SUM(S71:OFFSET(S73,-1,0))</f>
        <v>0</v>
      </c>
      <c r="T73" s="254">
        <f ca="1">SUM(T71:OFFSET(T73,-1,0))</f>
        <v>0</v>
      </c>
      <c r="U73" s="254">
        <f ca="1">SUM(U71:OFFSET(U73,-1,0))</f>
        <v>0</v>
      </c>
      <c r="V73" s="254">
        <f ca="1">SUM(V71:OFFSET(V73,-1,0))</f>
        <v>0</v>
      </c>
      <c r="W73" s="254">
        <f ca="1">SUM(W71:OFFSET(W73,-1,0))</f>
        <v>0</v>
      </c>
      <c r="X73" s="254">
        <f ca="1">SUM(X71:OFFSET(X73,-1,0))</f>
        <v>0</v>
      </c>
      <c r="Y73" s="254">
        <f ca="1">SUM(Y71:OFFSET(Y73,-1,0))</f>
        <v>0</v>
      </c>
      <c r="Z73" s="254">
        <f ca="1">SUM(Z71:OFFSET(Z73,-1,0))</f>
        <v>0</v>
      </c>
      <c r="AA73" s="254">
        <f ca="1">SUM(AA71:OFFSET(AA73,-1,0))</f>
        <v>0</v>
      </c>
      <c r="AB73" s="254">
        <f ca="1">SUM(AB71:OFFSET(AB73,-1,0))</f>
        <v>0</v>
      </c>
      <c r="AC73" s="254">
        <f ca="1">SUM(AC71:OFFSET(AC73,-1,0))</f>
        <v>0</v>
      </c>
      <c r="AD73" s="254">
        <f ca="1">SUM(AD71:OFFSET(AD73,-1,0))</f>
        <v>0</v>
      </c>
      <c r="AE73" s="254">
        <f ca="1">SUM(AE71:OFFSET(AE73,-1,0))</f>
        <v>0</v>
      </c>
      <c r="AF73" s="254">
        <f ca="1">SUM(AF71:OFFSET(AF73,-1,0))</f>
        <v>0</v>
      </c>
      <c r="AG73" s="254">
        <f ca="1">SUM(AG71:OFFSET(AG73,-1,0))</f>
        <v>0</v>
      </c>
      <c r="AH73" s="254">
        <f ca="1">SUM(AH71:OFFSET(AH73,-1,0))</f>
        <v>0</v>
      </c>
      <c r="AI73" s="254">
        <f ca="1">SUM(AI71:OFFSET(AI73,-1,0))</f>
        <v>0</v>
      </c>
      <c r="AJ73" s="254">
        <f ca="1">SUM(AJ71:OFFSET(AJ73,-1,0))</f>
        <v>0</v>
      </c>
      <c r="AK73" s="254">
        <f ca="1">SUM(AK71:OFFSET(AK73,-1,0))</f>
        <v>0</v>
      </c>
      <c r="AL73" s="254">
        <f ca="1">SUM(AL71:OFFSET(AL73,-1,0))</f>
        <v>0</v>
      </c>
      <c r="AM73" s="254">
        <f ca="1">SUM(AM71:OFFSET(AM73,-1,0))</f>
        <v>0</v>
      </c>
      <c r="AN73" s="254">
        <f ca="1">SUM(AN71:OFFSET(AN73,-1,0))</f>
        <v>0</v>
      </c>
      <c r="AO73" s="254">
        <f ca="1">SUM(AO71:OFFSET(AO73,-1,0))</f>
        <v>0</v>
      </c>
      <c r="AP73" s="254">
        <f ca="1">SUM(AP71:OFFSET(AP73,-1,0))</f>
        <v>0</v>
      </c>
      <c r="AQ73" s="254">
        <f ca="1">SUM(AQ71:OFFSET(AQ73,-1,0))</f>
        <v>0</v>
      </c>
      <c r="AR73" s="254">
        <f ca="1">SUM(AR71:OFFSET(AR73,-1,0))</f>
        <v>0</v>
      </c>
      <c r="AS73" s="254">
        <f ca="1">SUM(AS71:OFFSET(AS73,-1,0))</f>
        <v>0</v>
      </c>
      <c r="AT73" s="254">
        <f ca="1">SUM(AT71:OFFSET(AT73,-1,0))</f>
        <v>0</v>
      </c>
      <c r="AU73" s="254">
        <f ca="1">SUM(AU71:OFFSET(AU73,-1,0))</f>
        <v>0</v>
      </c>
      <c r="AV73" s="254">
        <f ca="1">SUM(AV71:OFFSET(AV73,-1,0))</f>
        <v>0</v>
      </c>
      <c r="AW73" s="254">
        <f ca="1">SUM(AW71:OFFSET(AW73,-1,0))</f>
        <v>0</v>
      </c>
      <c r="AX73" s="254">
        <f ca="1">SUM(AX71:OFFSET(AX73,-1,0))</f>
        <v>0</v>
      </c>
      <c r="AY73" s="254">
        <f ca="1">SUM(AY71:OFFSET(AY73,-1,0))</f>
        <v>0</v>
      </c>
      <c r="AZ73" s="254">
        <f ca="1">SUM(AZ71:OFFSET(AZ73,-1,0))</f>
        <v>0</v>
      </c>
      <c r="BA73" s="254">
        <f ca="1">SUM(BA71:OFFSET(BA73,-1,0))</f>
        <v>0</v>
      </c>
      <c r="BB73" s="254">
        <f ca="1">SUM(BB71:OFFSET(BB73,-1,0))</f>
        <v>0</v>
      </c>
      <c r="BC73" s="254">
        <f ca="1">SUM(BC71:OFFSET(BC73,-1,0))</f>
        <v>0</v>
      </c>
      <c r="BD73" s="254">
        <f ca="1">SUM(BD71:OFFSET(BD73,-1,0))</f>
        <v>0</v>
      </c>
      <c r="BE73" s="254">
        <f ca="1">SUM(BE71:OFFSET(BE73,-1,0))</f>
        <v>0</v>
      </c>
      <c r="BF73" s="254">
        <f ca="1">SUM(BF71:OFFSET(BF73,-1,0))</f>
        <v>0</v>
      </c>
      <c r="BG73" s="254">
        <f ca="1">SUM(BG71:OFFSET(BG73,-1,0))</f>
        <v>0</v>
      </c>
      <c r="BH73" s="254">
        <f ca="1">SUM(BH71:OFFSET(BH73,-1,0))</f>
        <v>0</v>
      </c>
      <c r="BI73" s="254">
        <f ca="1">SUM(BI71:OFFSET(BI73,-1,0))</f>
        <v>0</v>
      </c>
      <c r="BJ73" s="254">
        <f ca="1">SUM(BJ71:OFFSET(BJ73,-1,0))</f>
        <v>0</v>
      </c>
      <c r="BK73" s="254">
        <f ca="1">SUM(BK71:OFFSET(BK73,-1,0))</f>
        <v>0</v>
      </c>
      <c r="BL73" s="254">
        <f ca="1">SUM(BL71:OFFSET(BL73,-1,0))</f>
        <v>0</v>
      </c>
      <c r="BM73" s="254">
        <f ca="1">SUM(BM71:OFFSET(BM73,-1,0))</f>
        <v>0</v>
      </c>
      <c r="BN73" s="254">
        <f ca="1">SUM(BN71:OFFSET(BN73,-1,0))</f>
        <v>0</v>
      </c>
      <c r="BO73" s="254">
        <f ca="1">SUM(BO71:OFFSET(BO73,-1,0))</f>
        <v>0</v>
      </c>
      <c r="BP73" s="254">
        <f ca="1">SUM(BP71:OFFSET(BP73,-1,0))</f>
        <v>0</v>
      </c>
      <c r="BQ73" s="254">
        <f ca="1">SUM(BQ71:OFFSET(BQ73,-1,0))</f>
        <v>0</v>
      </c>
      <c r="BR73" s="254">
        <f ca="1">SUM(BR71:OFFSET(BR73,-1,0))</f>
        <v>0</v>
      </c>
      <c r="BS73" s="254">
        <f ca="1">SUM(BS71:OFFSET(BS73,-1,0))</f>
        <v>0</v>
      </c>
      <c r="BT73" s="254">
        <f ca="1">SUM(BT71:OFFSET(BT73,-1,0))</f>
        <v>0</v>
      </c>
      <c r="BU73" s="254">
        <f ca="1">SUM(BU71:OFFSET(BU73,-1,0))</f>
        <v>0</v>
      </c>
      <c r="BV73" s="254">
        <f ca="1">SUM(BV71:OFFSET(BV73,-1,0))</f>
        <v>0</v>
      </c>
      <c r="BW73" s="254">
        <f ca="1">SUM(BW71:OFFSET(BW73,-1,0))</f>
        <v>0</v>
      </c>
      <c r="BX73" s="254">
        <f ca="1">SUM(BX71:OFFSET(BX73,-1,0))</f>
        <v>0</v>
      </c>
      <c r="BY73" s="254">
        <f ca="1">SUM(BY71:OFFSET(BY73,-1,0))</f>
        <v>0</v>
      </c>
      <c r="BZ73" s="254">
        <f ca="1">SUM(BZ71:OFFSET(BZ73,-1,0))</f>
        <v>0</v>
      </c>
      <c r="CA73" s="254">
        <f ca="1">SUM(CA71:OFFSET(CA73,-1,0))</f>
        <v>0</v>
      </c>
      <c r="CB73" s="254">
        <f ca="1">SUM(CB71:OFFSET(CB73,-1,0))</f>
        <v>0</v>
      </c>
      <c r="CC73" s="254">
        <f ca="1">SUM(CC71:OFFSET(CC73,-1,0))</f>
        <v>0</v>
      </c>
      <c r="CD73" s="254">
        <f ca="1">SUM(CD71:OFFSET(CD73,-1,0))</f>
        <v>0</v>
      </c>
      <c r="CE73" s="254">
        <f ca="1">SUM(CE71:OFFSET(CE73,-1,0))</f>
        <v>0</v>
      </c>
      <c r="CF73" s="254">
        <f ca="1">SUM(CF71:OFFSET(CF73,-1,0))</f>
        <v>0</v>
      </c>
      <c r="CG73" s="254">
        <f ca="1">SUM(CG71:OFFSET(CG73,-1,0))</f>
        <v>0</v>
      </c>
      <c r="CH73" s="254">
        <f ca="1">SUM(CH71:OFFSET(CH73,-1,0))</f>
        <v>0</v>
      </c>
      <c r="CI73" s="254">
        <f ca="1">SUM(CI71:OFFSET(CI73,-1,0))</f>
        <v>0</v>
      </c>
      <c r="CJ73" s="254">
        <f ca="1">SUM(CJ71:OFFSET(CJ73,-1,0))</f>
        <v>0</v>
      </c>
      <c r="CK73" s="254">
        <f ca="1">SUM(CK71:OFFSET(CK73,-1,0))</f>
        <v>0</v>
      </c>
      <c r="CL73" s="254">
        <f ca="1">SUM(CL71:OFFSET(CL73,-1,0))</f>
        <v>0</v>
      </c>
    </row>
    <row r="75" spans="2:90" x14ac:dyDescent="0.4">
      <c r="B75" s="27" t="s">
        <v>624</v>
      </c>
      <c r="C75" s="27"/>
      <c r="D75" s="27"/>
      <c r="E75" s="27"/>
      <c r="F75" s="27"/>
      <c r="G75" s="27"/>
      <c r="H75" s="27"/>
      <c r="I75" s="27"/>
      <c r="J75" s="28"/>
      <c r="K75" s="28">
        <f ca="1">SUMIF($4:$4,K$2,75:75)</f>
        <v>33862.533333333333</v>
      </c>
      <c r="L75" s="28">
        <f ca="1">SUMIF($4:$4,L$2,75:75)</f>
        <v>108102.96771990837</v>
      </c>
      <c r="M75" s="28">
        <f ca="1">SUMIF($4:$4,M$2,75:75)</f>
        <v>191150.8627272688</v>
      </c>
      <c r="N75" s="28">
        <f ca="1">SUMIF($4:$4,N$2,75:75)</f>
        <v>351564.65186070901</v>
      </c>
      <c r="O75" s="28">
        <f ca="1">SUMIF($4:$4,O$2,75:75)</f>
        <v>668469.64868316287</v>
      </c>
      <c r="P75" s="28">
        <f ca="1">SUMIF($4:$4,P$2,75:75)</f>
        <v>1299265.1681772724</v>
      </c>
      <c r="Q75" s="28"/>
      <c r="R75" s="28">
        <f t="shared" ref="R75:AW75" ca="1" si="41">R70+R73</f>
        <v>0</v>
      </c>
      <c r="S75" s="28">
        <f t="shared" ca="1" si="41"/>
        <v>33862.533333333333</v>
      </c>
      <c r="T75" s="28">
        <f t="shared" ca="1" si="41"/>
        <v>33862.533333333333</v>
      </c>
      <c r="U75" s="28">
        <f t="shared" ca="1" si="41"/>
        <v>33862.533333333333</v>
      </c>
      <c r="V75" s="28">
        <f t="shared" ca="1" si="41"/>
        <v>33862.533333333333</v>
      </c>
      <c r="W75" s="28">
        <f t="shared" ca="1" si="41"/>
        <v>33862.533333333333</v>
      </c>
      <c r="X75" s="28">
        <f t="shared" ca="1" si="41"/>
        <v>33862.533333333333</v>
      </c>
      <c r="Y75" s="28">
        <f t="shared" ca="1" si="41"/>
        <v>33862.533333333333</v>
      </c>
      <c r="Z75" s="28">
        <f t="shared" ca="1" si="41"/>
        <v>33862.533333333333</v>
      </c>
      <c r="AA75" s="28">
        <f t="shared" ca="1" si="41"/>
        <v>33862.533333333333</v>
      </c>
      <c r="AB75" s="28">
        <f t="shared" ca="1" si="41"/>
        <v>33862.533333333333</v>
      </c>
      <c r="AC75" s="28">
        <f t="shared" ca="1" si="41"/>
        <v>33862.533333333333</v>
      </c>
      <c r="AD75" s="28">
        <f t="shared" ca="1" si="41"/>
        <v>33862.533333333333</v>
      </c>
      <c r="AE75" s="28">
        <f t="shared" ca="1" si="41"/>
        <v>67088.424586832174</v>
      </c>
      <c r="AF75" s="28">
        <f t="shared" ca="1" si="41"/>
        <v>71844.286357490564</v>
      </c>
      <c r="AG75" s="28">
        <f t="shared" ca="1" si="41"/>
        <v>76362.355039616043</v>
      </c>
      <c r="AH75" s="28">
        <f t="shared" ca="1" si="41"/>
        <v>80654.520287635241</v>
      </c>
      <c r="AI75" s="28">
        <f t="shared" ca="1" si="41"/>
        <v>84732.077273253468</v>
      </c>
      <c r="AJ75" s="28">
        <f t="shared" ca="1" si="41"/>
        <v>88605.756409590802</v>
      </c>
      <c r="AK75" s="28">
        <f t="shared" ca="1" si="41"/>
        <v>92285.751589111271</v>
      </c>
      <c r="AL75" s="28">
        <f t="shared" ca="1" si="41"/>
        <v>95781.747009655694</v>
      </c>
      <c r="AM75" s="28">
        <f t="shared" ca="1" si="41"/>
        <v>99102.942659172913</v>
      </c>
      <c r="AN75" s="28">
        <f t="shared" ca="1" si="41"/>
        <v>102258.07852621426</v>
      </c>
      <c r="AO75" s="28">
        <f t="shared" ca="1" si="41"/>
        <v>105255.45759990354</v>
      </c>
      <c r="AP75" s="28">
        <f t="shared" ca="1" si="41"/>
        <v>108102.96771990837</v>
      </c>
      <c r="AQ75" s="28">
        <f t="shared" ca="1" si="41"/>
        <v>115735.0520005796</v>
      </c>
      <c r="AR75" s="28">
        <f t="shared" ca="1" si="41"/>
        <v>124479.92988388395</v>
      </c>
      <c r="AS75" s="28">
        <f t="shared" ca="1" si="41"/>
        <v>132787.56387302311</v>
      </c>
      <c r="AT75" s="28">
        <f t="shared" ca="1" si="41"/>
        <v>140679.81616270528</v>
      </c>
      <c r="AU75" s="28">
        <f t="shared" ca="1" si="41"/>
        <v>148177.45583790334</v>
      </c>
      <c r="AV75" s="28">
        <f t="shared" ca="1" si="41"/>
        <v>155300.2135293415</v>
      </c>
      <c r="AW75" s="28">
        <f t="shared" ca="1" si="41"/>
        <v>162066.83333620775</v>
      </c>
      <c r="AX75" s="28">
        <f t="shared" ref="AX75:CC75" ca="1" si="42">AX70+AX73</f>
        <v>168495.12215273068</v>
      </c>
      <c r="AY75" s="28">
        <f t="shared" ca="1" si="42"/>
        <v>174601.99652842747</v>
      </c>
      <c r="AZ75" s="28">
        <f t="shared" ca="1" si="42"/>
        <v>180403.52718533945</v>
      </c>
      <c r="BA75" s="28">
        <f t="shared" ca="1" si="42"/>
        <v>185914.98130940579</v>
      </c>
      <c r="BB75" s="28">
        <f t="shared" ca="1" si="42"/>
        <v>191150.8627272688</v>
      </c>
      <c r="BC75" s="28">
        <f t="shared" ca="1" si="42"/>
        <v>204306.58055757204</v>
      </c>
      <c r="BD75" s="28">
        <f t="shared" ca="1" si="42"/>
        <v>221381.96353719349</v>
      </c>
      <c r="BE75" s="28">
        <f t="shared" ca="1" si="42"/>
        <v>237603.57736783379</v>
      </c>
      <c r="BF75" s="28">
        <f t="shared" ca="1" si="42"/>
        <v>253014.11050694212</v>
      </c>
      <c r="BG75" s="28">
        <f t="shared" ca="1" si="42"/>
        <v>267654.11698909506</v>
      </c>
      <c r="BH75" s="28">
        <f t="shared" ca="1" si="42"/>
        <v>281562.1231471402</v>
      </c>
      <c r="BI75" s="28">
        <f t="shared" ca="1" si="42"/>
        <v>294774.72899728321</v>
      </c>
      <c r="BJ75" s="28">
        <f t="shared" ca="1" si="42"/>
        <v>307326.70455491904</v>
      </c>
      <c r="BK75" s="28">
        <f t="shared" ca="1" si="42"/>
        <v>319251.08133467304</v>
      </c>
      <c r="BL75" s="28">
        <f t="shared" ca="1" si="42"/>
        <v>330579.23927543941</v>
      </c>
      <c r="BM75" s="28">
        <f t="shared" ca="1" si="42"/>
        <v>341340.98931916739</v>
      </c>
      <c r="BN75" s="28">
        <f t="shared" ca="1" si="42"/>
        <v>351564.65186070901</v>
      </c>
      <c r="BO75" s="28">
        <f t="shared" ca="1" si="42"/>
        <v>375884.50994934025</v>
      </c>
      <c r="BP75" s="28">
        <f t="shared" ca="1" si="42"/>
        <v>409811.36539308156</v>
      </c>
      <c r="BQ75" s="28">
        <f t="shared" ca="1" si="42"/>
        <v>442041.87806463579</v>
      </c>
      <c r="BR75" s="28">
        <f t="shared" ca="1" si="42"/>
        <v>472660.86510261236</v>
      </c>
      <c r="BS75" s="28">
        <f t="shared" ca="1" si="42"/>
        <v>501748.90278869</v>
      </c>
      <c r="BT75" s="28">
        <f t="shared" ca="1" si="42"/>
        <v>529382.53859046404</v>
      </c>
      <c r="BU75" s="28">
        <f t="shared" ca="1" si="42"/>
        <v>555634.49260214891</v>
      </c>
      <c r="BV75" s="28">
        <f t="shared" ca="1" si="42"/>
        <v>580573.84891324991</v>
      </c>
      <c r="BW75" s="28">
        <f t="shared" ca="1" si="42"/>
        <v>604266.23740879574</v>
      </c>
      <c r="BX75" s="28">
        <f t="shared" ca="1" si="42"/>
        <v>626774.00647956412</v>
      </c>
      <c r="BY75" s="28">
        <f t="shared" ca="1" si="42"/>
        <v>648156.38709679421</v>
      </c>
      <c r="BZ75" s="28">
        <f t="shared" ca="1" si="42"/>
        <v>668469.64868316287</v>
      </c>
      <c r="CA75" s="28">
        <f t="shared" ca="1" si="42"/>
        <v>715138.32813142135</v>
      </c>
      <c r="CB75" s="28">
        <f t="shared" ca="1" si="42"/>
        <v>782871.04671311914</v>
      </c>
      <c r="CC75" s="28">
        <f t="shared" ca="1" si="42"/>
        <v>847217.12936573196</v>
      </c>
      <c r="CD75" s="28">
        <f t="shared" ref="CD75:CL75" ca="1" si="43">CD70+CD73</f>
        <v>908345.9078857142</v>
      </c>
      <c r="CE75" s="28">
        <f t="shared" ca="1" si="43"/>
        <v>966418.24747969722</v>
      </c>
      <c r="CF75" s="28">
        <f t="shared" ca="1" si="43"/>
        <v>1021586.970093981</v>
      </c>
      <c r="CG75" s="28">
        <f t="shared" ca="1" si="43"/>
        <v>1073997.2565775509</v>
      </c>
      <c r="CH75" s="28">
        <f t="shared" ca="1" si="43"/>
        <v>1123787.028736942</v>
      </c>
      <c r="CI75" s="28">
        <f t="shared" ca="1" si="43"/>
        <v>1171087.3122883637</v>
      </c>
      <c r="CJ75" s="28">
        <f t="shared" ca="1" si="43"/>
        <v>1216022.5816622141</v>
      </c>
      <c r="CK75" s="28">
        <f t="shared" ca="1" si="43"/>
        <v>1258711.0875673722</v>
      </c>
      <c r="CL75" s="28">
        <f t="shared" ca="1" si="43"/>
        <v>1299265.1681772724</v>
      </c>
    </row>
    <row r="77" spans="2:90" x14ac:dyDescent="0.4">
      <c r="B77" s="12" t="s">
        <v>625</v>
      </c>
    </row>
    <row r="78" spans="2:90" x14ac:dyDescent="0.4">
      <c r="B78" s="309" t="s">
        <v>581</v>
      </c>
      <c r="F78" s="27"/>
      <c r="G78" s="27"/>
      <c r="H78" s="27"/>
      <c r="I78" s="27" t="s">
        <v>231</v>
      </c>
      <c r="K78" s="253">
        <f ca="1">Equity!K22</f>
        <v>170000000</v>
      </c>
      <c r="L78" s="253">
        <f ca="1">Equity!L22</f>
        <v>170000000</v>
      </c>
      <c r="M78" s="253">
        <f ca="1">Equity!M22</f>
        <v>170000000</v>
      </c>
      <c r="N78" s="253">
        <f ca="1">Equity!N22</f>
        <v>170000000</v>
      </c>
      <c r="O78" s="253">
        <f ca="1">Equity!O22</f>
        <v>170000000</v>
      </c>
      <c r="P78" s="253">
        <f ca="1">Equity!P22</f>
        <v>170000000</v>
      </c>
      <c r="Q78" s="253"/>
      <c r="R78" s="23">
        <v>0</v>
      </c>
      <c r="S78" s="253">
        <f ca="1">Equity!S22</f>
        <v>170000000</v>
      </c>
      <c r="T78" s="253">
        <f ca="1">Equity!T22</f>
        <v>170000000</v>
      </c>
      <c r="U78" s="253">
        <f ca="1">Equity!U22</f>
        <v>170000000</v>
      </c>
      <c r="V78" s="253">
        <f ca="1">Equity!V22</f>
        <v>170000000</v>
      </c>
      <c r="W78" s="253">
        <f ca="1">Equity!W22</f>
        <v>170000000</v>
      </c>
      <c r="X78" s="253">
        <f ca="1">Equity!X22</f>
        <v>170000000</v>
      </c>
      <c r="Y78" s="253">
        <f ca="1">Equity!Y22</f>
        <v>170000000</v>
      </c>
      <c r="Z78" s="253">
        <f ca="1">Equity!Z22</f>
        <v>170000000</v>
      </c>
      <c r="AA78" s="253">
        <f ca="1">Equity!AA22</f>
        <v>170000000</v>
      </c>
      <c r="AB78" s="253">
        <f ca="1">Equity!AB22</f>
        <v>170000000</v>
      </c>
      <c r="AC78" s="253">
        <f ca="1">Equity!AC22</f>
        <v>170000000</v>
      </c>
      <c r="AD78" s="253">
        <f ca="1">Equity!AD22</f>
        <v>170000000</v>
      </c>
      <c r="AE78" s="253">
        <f ca="1">Equity!AE22</f>
        <v>170000000</v>
      </c>
      <c r="AF78" s="253">
        <f ca="1">Equity!AF22</f>
        <v>170000000</v>
      </c>
      <c r="AG78" s="253">
        <f ca="1">Equity!AG22</f>
        <v>170000000</v>
      </c>
      <c r="AH78" s="253">
        <f ca="1">Equity!AH22</f>
        <v>170000000</v>
      </c>
      <c r="AI78" s="253">
        <f ca="1">Equity!AI22</f>
        <v>170000000</v>
      </c>
      <c r="AJ78" s="253">
        <f ca="1">Equity!AJ22</f>
        <v>170000000</v>
      </c>
      <c r="AK78" s="253">
        <f ca="1">Equity!AK22</f>
        <v>170000000</v>
      </c>
      <c r="AL78" s="253">
        <f ca="1">Equity!AL22</f>
        <v>170000000</v>
      </c>
      <c r="AM78" s="253">
        <f ca="1">Equity!AM22</f>
        <v>170000000</v>
      </c>
      <c r="AN78" s="253">
        <f ca="1">Equity!AN22</f>
        <v>170000000</v>
      </c>
      <c r="AO78" s="253">
        <f ca="1">Equity!AO22</f>
        <v>170000000</v>
      </c>
      <c r="AP78" s="253">
        <f ca="1">Equity!AP22</f>
        <v>170000000</v>
      </c>
      <c r="AQ78" s="253">
        <f ca="1">Equity!AQ22</f>
        <v>170000000</v>
      </c>
      <c r="AR78" s="253">
        <f ca="1">Equity!AR22</f>
        <v>170000000</v>
      </c>
      <c r="AS78" s="253">
        <f ca="1">Equity!AS22</f>
        <v>170000000</v>
      </c>
      <c r="AT78" s="253">
        <f ca="1">Equity!AT22</f>
        <v>170000000</v>
      </c>
      <c r="AU78" s="253">
        <f ca="1">Equity!AU22</f>
        <v>170000000</v>
      </c>
      <c r="AV78" s="253">
        <f ca="1">Equity!AV22</f>
        <v>170000000</v>
      </c>
      <c r="AW78" s="253">
        <f ca="1">Equity!AW22</f>
        <v>170000000</v>
      </c>
      <c r="AX78" s="253">
        <f ca="1">Equity!AX22</f>
        <v>170000000</v>
      </c>
      <c r="AY78" s="253">
        <f ca="1">Equity!AY22</f>
        <v>170000000</v>
      </c>
      <c r="AZ78" s="253">
        <f ca="1">Equity!AZ22</f>
        <v>170000000</v>
      </c>
      <c r="BA78" s="253">
        <f ca="1">Equity!BA22</f>
        <v>170000000</v>
      </c>
      <c r="BB78" s="253">
        <f ca="1">Equity!BB22</f>
        <v>170000000</v>
      </c>
      <c r="BC78" s="253">
        <f ca="1">Equity!BC22</f>
        <v>170000000</v>
      </c>
      <c r="BD78" s="253">
        <f ca="1">Equity!BD22</f>
        <v>170000000</v>
      </c>
      <c r="BE78" s="253">
        <f ca="1">Equity!BE22</f>
        <v>170000000</v>
      </c>
      <c r="BF78" s="253">
        <f ca="1">Equity!BF22</f>
        <v>170000000</v>
      </c>
      <c r="BG78" s="253">
        <f ca="1">Equity!BG22</f>
        <v>170000000</v>
      </c>
      <c r="BH78" s="253">
        <f ca="1">Equity!BH22</f>
        <v>170000000</v>
      </c>
      <c r="BI78" s="253">
        <f ca="1">Equity!BI22</f>
        <v>170000000</v>
      </c>
      <c r="BJ78" s="253">
        <f ca="1">Equity!BJ22</f>
        <v>170000000</v>
      </c>
      <c r="BK78" s="253">
        <f ca="1">Equity!BK22</f>
        <v>170000000</v>
      </c>
      <c r="BL78" s="253">
        <f ca="1">Equity!BL22</f>
        <v>170000000</v>
      </c>
      <c r="BM78" s="253">
        <f ca="1">Equity!BM22</f>
        <v>170000000</v>
      </c>
      <c r="BN78" s="253">
        <f ca="1">Equity!BN22</f>
        <v>170000000</v>
      </c>
      <c r="BO78" s="253">
        <f ca="1">Equity!BO22</f>
        <v>170000000</v>
      </c>
      <c r="BP78" s="253">
        <f ca="1">Equity!BP22</f>
        <v>170000000</v>
      </c>
      <c r="BQ78" s="253">
        <f ca="1">Equity!BQ22</f>
        <v>170000000</v>
      </c>
      <c r="BR78" s="253">
        <f ca="1">Equity!BR22</f>
        <v>170000000</v>
      </c>
      <c r="BS78" s="253">
        <f ca="1">Equity!BS22</f>
        <v>170000000</v>
      </c>
      <c r="BT78" s="253">
        <f ca="1">Equity!BT22</f>
        <v>170000000</v>
      </c>
      <c r="BU78" s="253">
        <f ca="1">Equity!BU22</f>
        <v>170000000</v>
      </c>
      <c r="BV78" s="253">
        <f ca="1">Equity!BV22</f>
        <v>170000000</v>
      </c>
      <c r="BW78" s="253">
        <f ca="1">Equity!BW22</f>
        <v>170000000</v>
      </c>
      <c r="BX78" s="253">
        <f ca="1">Equity!BX22</f>
        <v>170000000</v>
      </c>
      <c r="BY78" s="253">
        <f ca="1">Equity!BY22</f>
        <v>170000000</v>
      </c>
      <c r="BZ78" s="253">
        <f ca="1">Equity!BZ22</f>
        <v>170000000</v>
      </c>
      <c r="CA78" s="253">
        <f ca="1">Equity!CA22</f>
        <v>170000000</v>
      </c>
      <c r="CB78" s="253">
        <f ca="1">Equity!CB22</f>
        <v>170000000</v>
      </c>
      <c r="CC78" s="253">
        <f ca="1">Equity!CC22</f>
        <v>170000000</v>
      </c>
      <c r="CD78" s="253">
        <f ca="1">Equity!CD22</f>
        <v>170000000</v>
      </c>
      <c r="CE78" s="253">
        <f ca="1">Equity!CE22</f>
        <v>170000000</v>
      </c>
      <c r="CF78" s="253">
        <f ca="1">Equity!CF22</f>
        <v>170000000</v>
      </c>
      <c r="CG78" s="253">
        <f ca="1">Equity!CG22</f>
        <v>170000000</v>
      </c>
      <c r="CH78" s="253">
        <f ca="1">Equity!CH22</f>
        <v>170000000</v>
      </c>
      <c r="CI78" s="253">
        <f ca="1">Equity!CI22</f>
        <v>170000000</v>
      </c>
      <c r="CJ78" s="253">
        <f ca="1">Equity!CJ22</f>
        <v>170000000</v>
      </c>
      <c r="CK78" s="253">
        <f ca="1">Equity!CK22</f>
        <v>170000000</v>
      </c>
      <c r="CL78" s="253">
        <f ca="1">Equity!CL22</f>
        <v>170000000</v>
      </c>
    </row>
    <row r="79" spans="2:90" x14ac:dyDescent="0.4">
      <c r="B79" s="309" t="s">
        <v>626</v>
      </c>
      <c r="F79" s="27"/>
      <c r="G79" s="27"/>
      <c r="H79" s="27"/>
      <c r="I79" s="27" t="s">
        <v>231</v>
      </c>
      <c r="J79" s="263"/>
      <c r="K79" s="232">
        <f ca="1">SUMIF($4:$4,K$2,79:79)</f>
        <v>18828120.426335666</v>
      </c>
      <c r="L79" s="232">
        <f ca="1">K79+L53</f>
        <v>82316690.567115709</v>
      </c>
      <c r="M79" s="232">
        <f ca="1">L79+M53</f>
        <v>223657101.06527054</v>
      </c>
      <c r="N79" s="232">
        <f ca="1">M79+N53</f>
        <v>514305639.76261938</v>
      </c>
      <c r="O79" s="232">
        <f ca="1">N79+O53</f>
        <v>1100124760.5998008</v>
      </c>
      <c r="P79" s="232">
        <f ca="1">O79+P53</f>
        <v>2274433879.2846098</v>
      </c>
      <c r="Q79" s="262"/>
      <c r="R79" s="134">
        <f ca="1">R80-SUM(R78:OFFSET(R79,-1,0))</f>
        <v>0</v>
      </c>
      <c r="S79" s="232">
        <f ca="1">R79+S53</f>
        <v>124470.80000000002</v>
      </c>
      <c r="T79" s="232">
        <f ca="1">S79+T53</f>
        <v>557691.60000000009</v>
      </c>
      <c r="U79" s="232">
        <f ca="1">T79+U53</f>
        <v>1284224.9000000004</v>
      </c>
      <c r="V79" s="232">
        <f ca="1">U79+V53</f>
        <v>2289405.0750000007</v>
      </c>
      <c r="W79" s="232">
        <f ca="1">V79+W53</f>
        <v>3559299.7812500009</v>
      </c>
      <c r="X79" s="232">
        <f ca="1">W79+X53</f>
        <v>5080673.2921875007</v>
      </c>
      <c r="Y79" s="232">
        <f ca="1">X79+Y53</f>
        <v>6840951.6675781254</v>
      </c>
      <c r="Z79" s="232">
        <f ca="1">Y79+Z53</f>
        <v>8828189.66419922</v>
      </c>
      <c r="AA79" s="232">
        <f ca="1">Z79+AA53</f>
        <v>11031039.300989259</v>
      </c>
      <c r="AB79" s="232">
        <f ca="1">AA79+AB53</f>
        <v>13438719.995939797</v>
      </c>
      <c r="AC79" s="232">
        <f ca="1">AB79+AC53</f>
        <v>16040990.196142808</v>
      </c>
      <c r="AD79" s="232">
        <f ca="1">AC79+AD53</f>
        <v>18828120.426335666</v>
      </c>
      <c r="AE79" s="232">
        <f ca="1">AD79+AE53</f>
        <v>21915975.127098717</v>
      </c>
      <c r="AF79" s="232">
        <f ca="1">AE79+AF53</f>
        <v>25474660.143156949</v>
      </c>
      <c r="AG79" s="232">
        <f ca="1">AF79+AG53</f>
        <v>29480633.958745603</v>
      </c>
      <c r="AH79" s="232">
        <f ca="1">AG79+AH53</f>
        <v>33911532.133888155</v>
      </c>
      <c r="AI79" s="232">
        <f ca="1">AH79+AI53</f>
        <v>38746108.450606912</v>
      </c>
      <c r="AJ79" s="232">
        <f ca="1">AI79+AJ53</f>
        <v>43964179.001823068</v>
      </c>
      <c r="AK79" s="232">
        <f ca="1">AJ79+AK53</f>
        <v>49546569.075811751</v>
      </c>
      <c r="AL79" s="232">
        <f ca="1">AK79+AL53</f>
        <v>55475062.696434334</v>
      </c>
      <c r="AM79" s="232">
        <f ca="1">AL79+AM53</f>
        <v>61732354.686359115</v>
      </c>
      <c r="AN79" s="232">
        <f ca="1">AM79+AN53</f>
        <v>68302005.127120987</v>
      </c>
      <c r="AO79" s="232">
        <f ca="1">AN79+AO53</f>
        <v>75168396.0961781</v>
      </c>
      <c r="AP79" s="232">
        <f ca="1">AO79+AP53</f>
        <v>82316690.567115694</v>
      </c>
      <c r="AQ79" s="232">
        <f ca="1">AP79+AQ53</f>
        <v>90044533.08183974</v>
      </c>
      <c r="AR79" s="232">
        <f ca="1">AQ79+AR53</f>
        <v>98638118.507010922</v>
      </c>
      <c r="AS79" s="232">
        <f ca="1">AR79+AS53</f>
        <v>108054159.69710687</v>
      </c>
      <c r="AT79" s="232">
        <f ca="1">AS79+AT53</f>
        <v>118251533.86388135</v>
      </c>
      <c r="AU79" s="232">
        <f ca="1">AT79+AU53</f>
        <v>129191174.35850045</v>
      </c>
      <c r="AV79" s="232">
        <f ca="1">AU79+AV53</f>
        <v>140835967.86457193</v>
      </c>
      <c r="AW79" s="232">
        <f ca="1">AV79+AW53</f>
        <v>153150656.73152316</v>
      </c>
      <c r="AX79" s="232">
        <f ca="1">AW79+AX53</f>
        <v>166101746.19131017</v>
      </c>
      <c r="AY79" s="232">
        <f ca="1">AX79+AY53</f>
        <v>179657416.21429116</v>
      </c>
      <c r="AZ79" s="232">
        <f ca="1">AY79+AZ53</f>
        <v>193787437.77230641</v>
      </c>
      <c r="BA79" s="232">
        <f ca="1">AZ79+BA53</f>
        <v>208463093.28860426</v>
      </c>
      <c r="BB79" s="232">
        <f ca="1">BA79+BB53</f>
        <v>223657101.06527054</v>
      </c>
      <c r="BC79" s="232">
        <f ca="1">BB79+BC53</f>
        <v>239968695.19213685</v>
      </c>
      <c r="BD79" s="232">
        <f ca="1">BC79+BD53</f>
        <v>257970752.23398566</v>
      </c>
      <c r="BE79" s="232">
        <f ca="1">BD79+BE53</f>
        <v>277578749.04506785</v>
      </c>
      <c r="BF79" s="232">
        <f ca="1">BE79+BF53</f>
        <v>298712388.63692176</v>
      </c>
      <c r="BG79" s="232">
        <f ca="1">BF79+BG53</f>
        <v>321295388.87050885</v>
      </c>
      <c r="BH79" s="232">
        <f ca="1">BG79+BH53</f>
        <v>345255281.71374238</v>
      </c>
      <c r="BI79" s="232">
        <f ca="1">BH79+BI53</f>
        <v>370523222.53614008</v>
      </c>
      <c r="BJ79" s="232">
        <f ca="1">BI79+BJ53</f>
        <v>397033808.93874371</v>
      </c>
      <c r="BK79" s="232">
        <f ca="1">BJ79+BK53</f>
        <v>424724908.64254302</v>
      </c>
      <c r="BL79" s="232">
        <f ca="1">BK79+BL53</f>
        <v>453537495.9824782</v>
      </c>
      <c r="BM79" s="232">
        <f ca="1">BL79+BM53</f>
        <v>483415496.57674241</v>
      </c>
      <c r="BN79" s="232">
        <f ca="1">BM79+BN53</f>
        <v>514305639.76261926</v>
      </c>
      <c r="BO79" s="232">
        <f ca="1">BN79+BO53</f>
        <v>547409377.69852066</v>
      </c>
      <c r="BP79" s="232">
        <f ca="1">BO79+BP53</f>
        <v>583871874.32335246</v>
      </c>
      <c r="BQ79" s="232">
        <f ca="1">BP79+BQ53</f>
        <v>623525191.70266807</v>
      </c>
      <c r="BR79" s="232">
        <f ca="1">BQ79+BR53</f>
        <v>666209788.79874337</v>
      </c>
      <c r="BS79" s="232">
        <f ca="1">BR79+BS53</f>
        <v>711774101.62574029</v>
      </c>
      <c r="BT79" s="232">
        <f ca="1">BS79+BT53</f>
        <v>760074144.39711285</v>
      </c>
      <c r="BU79" s="232">
        <f ca="1">BT79+BU53</f>
        <v>810973130.61564231</v>
      </c>
      <c r="BV79" s="232">
        <f ca="1">BU79+BV53</f>
        <v>864341113.10897076</v>
      </c>
      <c r="BW79" s="232">
        <f ca="1">BV79+BW53</f>
        <v>920054642.06335819</v>
      </c>
      <c r="BX79" s="232">
        <f ca="1">BW79+BX53</f>
        <v>977996440.15575171</v>
      </c>
      <c r="BY79" s="232">
        <f ca="1">BX79+BY53</f>
        <v>1038055093.929251</v>
      </c>
      <c r="BZ79" s="232">
        <f ca="1">BY79+BZ53</f>
        <v>1100124760.5998008</v>
      </c>
      <c r="CA79" s="232">
        <f ca="1">BZ79+CA53</f>
        <v>1166610851.7749407</v>
      </c>
      <c r="CB79" s="232">
        <f ca="1">CA79+CB53</f>
        <v>1239802482.0896688</v>
      </c>
      <c r="CC79" s="232">
        <f ca="1">CB79+CC53</f>
        <v>1319364374.5870054</v>
      </c>
      <c r="CD79" s="232">
        <f ca="1">CC79+CD53</f>
        <v>1404978016.1578202</v>
      </c>
      <c r="CE79" s="232">
        <f ca="1">CD79+CE53</f>
        <v>1496340819.3484395</v>
      </c>
      <c r="CF79" s="232">
        <f ca="1">CE79+CF53</f>
        <v>1593165326.0778728</v>
      </c>
      <c r="CG79" s="232">
        <f ca="1">CF79+CG53</f>
        <v>1695178451.1691794</v>
      </c>
      <c r="CH79" s="232">
        <f ca="1">CG79+CH53</f>
        <v>1802120763.7042658</v>
      </c>
      <c r="CI79" s="232">
        <f ca="1">CH79+CI53</f>
        <v>1913745804.3109429</v>
      </c>
      <c r="CJ79" s="232">
        <f ca="1">CI79+CJ53</f>
        <v>2029819436.5856314</v>
      </c>
      <c r="CK79" s="232">
        <f ca="1">CJ79+CK53</f>
        <v>2150119230.9449306</v>
      </c>
      <c r="CL79" s="232">
        <f ca="1">CK79+CL53</f>
        <v>2274433879.2846098</v>
      </c>
    </row>
    <row r="80" spans="2:90" x14ac:dyDescent="0.4">
      <c r="B80" s="27" t="s">
        <v>627</v>
      </c>
      <c r="C80" s="27"/>
      <c r="D80" s="27"/>
      <c r="E80" s="27"/>
      <c r="F80" s="28"/>
      <c r="G80" s="28"/>
      <c r="H80" s="28"/>
      <c r="I80" s="28"/>
      <c r="J80" s="28"/>
      <c r="K80" s="28">
        <f ca="1">SUMIF($4:$4,K$2,80:80)</f>
        <v>188828120.42633566</v>
      </c>
      <c r="L80" s="28">
        <f ca="1">SUMIF($4:$4,L$2,80:80)</f>
        <v>252316690.56711569</v>
      </c>
      <c r="M80" s="28">
        <f ca="1">SUMIF($4:$4,M$2,80:80)</f>
        <v>393657101.06527054</v>
      </c>
      <c r="N80" s="28">
        <f ca="1">SUMIF($4:$4,N$2,80:80)</f>
        <v>684305639.76261926</v>
      </c>
      <c r="O80" s="28">
        <f ca="1">SUMIF($4:$4,O$2,80:80)</f>
        <v>1270124760.5998008</v>
      </c>
      <c r="P80" s="28">
        <f ca="1">SUMIF($4:$4,P$2,80:80)</f>
        <v>2444433879.2846098</v>
      </c>
      <c r="Q80" s="28"/>
      <c r="R80" s="257">
        <f ca="1">+R66-R75</f>
        <v>0</v>
      </c>
      <c r="S80" s="257">
        <f ca="1">SUM(S78:OFFSET(S80,-1,0))</f>
        <v>170124470.80000001</v>
      </c>
      <c r="T80" s="257">
        <f ca="1">SUM(T78:OFFSET(T80,-1,0))</f>
        <v>170557691.59999999</v>
      </c>
      <c r="U80" s="257">
        <f ca="1">SUM(U78:OFFSET(U80,-1,0))</f>
        <v>171284224.90000001</v>
      </c>
      <c r="V80" s="257">
        <f ca="1">SUM(V78:OFFSET(V80,-1,0))</f>
        <v>172289405.07499999</v>
      </c>
      <c r="W80" s="257">
        <f ca="1">SUM(W78:OFFSET(W80,-1,0))</f>
        <v>173559299.78125</v>
      </c>
      <c r="X80" s="257">
        <f ca="1">SUM(X78:OFFSET(X80,-1,0))</f>
        <v>175080673.29218751</v>
      </c>
      <c r="Y80" s="257">
        <f ca="1">SUM(Y78:OFFSET(Y80,-1,0))</f>
        <v>176840951.66757813</v>
      </c>
      <c r="Z80" s="257">
        <f ca="1">SUM(Z78:OFFSET(Z80,-1,0))</f>
        <v>178828189.66419923</v>
      </c>
      <c r="AA80" s="257">
        <f ca="1">SUM(AA78:OFFSET(AA80,-1,0))</f>
        <v>181031039.30098927</v>
      </c>
      <c r="AB80" s="257">
        <f ca="1">SUM(AB78:OFFSET(AB80,-1,0))</f>
        <v>183438719.99593979</v>
      </c>
      <c r="AC80" s="257">
        <f ca="1">SUM(AC78:OFFSET(AC80,-1,0))</f>
        <v>186040990.19614279</v>
      </c>
      <c r="AD80" s="257">
        <f ca="1">SUM(AD78:OFFSET(AD80,-1,0))</f>
        <v>188828120.42633566</v>
      </c>
      <c r="AE80" s="257">
        <f ca="1">SUM(AE78:OFFSET(AE80,-1,0))</f>
        <v>191915975.12709871</v>
      </c>
      <c r="AF80" s="257">
        <f ca="1">SUM(AF78:OFFSET(AF80,-1,0))</f>
        <v>195474660.14315695</v>
      </c>
      <c r="AG80" s="257">
        <f ca="1">SUM(AG78:OFFSET(AG80,-1,0))</f>
        <v>199480633.9587456</v>
      </c>
      <c r="AH80" s="257">
        <f ca="1">SUM(AH78:OFFSET(AH80,-1,0))</f>
        <v>203911532.13388816</v>
      </c>
      <c r="AI80" s="257">
        <f ca="1">SUM(AI78:OFFSET(AI80,-1,0))</f>
        <v>208746108.45060691</v>
      </c>
      <c r="AJ80" s="257">
        <f ca="1">SUM(AJ78:OFFSET(AJ80,-1,0))</f>
        <v>213964179.00182307</v>
      </c>
      <c r="AK80" s="257">
        <f ca="1">SUM(AK78:OFFSET(AK80,-1,0))</f>
        <v>219546569.07581174</v>
      </c>
      <c r="AL80" s="257">
        <f ca="1">SUM(AL78:OFFSET(AL80,-1,0))</f>
        <v>225475062.69643432</v>
      </c>
      <c r="AM80" s="257">
        <f ca="1">SUM(AM78:OFFSET(AM80,-1,0))</f>
        <v>231732354.68635911</v>
      </c>
      <c r="AN80" s="257">
        <f ca="1">SUM(AN78:OFFSET(AN80,-1,0))</f>
        <v>238302005.12712097</v>
      </c>
      <c r="AO80" s="257">
        <f ca="1">SUM(AO78:OFFSET(AO80,-1,0))</f>
        <v>245168396.09617811</v>
      </c>
      <c r="AP80" s="257">
        <f ca="1">SUM(AP78:OFFSET(AP80,-1,0))</f>
        <v>252316690.56711569</v>
      </c>
      <c r="AQ80" s="257">
        <f ca="1">SUM(AQ78:OFFSET(AQ80,-1,0))</f>
        <v>260044533.08183974</v>
      </c>
      <c r="AR80" s="257">
        <f ca="1">SUM(AR78:OFFSET(AR80,-1,0))</f>
        <v>268638118.50701094</v>
      </c>
      <c r="AS80" s="257">
        <f ca="1">SUM(AS78:OFFSET(AS80,-1,0))</f>
        <v>278054159.69710684</v>
      </c>
      <c r="AT80" s="257">
        <f ca="1">SUM(AT78:OFFSET(AT80,-1,0))</f>
        <v>288251533.86388135</v>
      </c>
      <c r="AU80" s="257">
        <f ca="1">SUM(AU78:OFFSET(AU80,-1,0))</f>
        <v>299191174.35850048</v>
      </c>
      <c r="AV80" s="257">
        <f ca="1">SUM(AV78:OFFSET(AV80,-1,0))</f>
        <v>310835967.86457193</v>
      </c>
      <c r="AW80" s="257">
        <f ca="1">SUM(AW78:OFFSET(AW80,-1,0))</f>
        <v>323150656.73152316</v>
      </c>
      <c r="AX80" s="257">
        <f ca="1">SUM(AX78:OFFSET(AX80,-1,0))</f>
        <v>336101746.19131017</v>
      </c>
      <c r="AY80" s="257">
        <f ca="1">SUM(AY78:OFFSET(AY80,-1,0))</f>
        <v>349657416.21429116</v>
      </c>
      <c r="AZ80" s="257">
        <f ca="1">SUM(AZ78:OFFSET(AZ80,-1,0))</f>
        <v>363787437.77230644</v>
      </c>
      <c r="BA80" s="257">
        <f ca="1">SUM(BA78:OFFSET(BA80,-1,0))</f>
        <v>378463093.28860426</v>
      </c>
      <c r="BB80" s="257">
        <f ca="1">SUM(BB78:OFFSET(BB80,-1,0))</f>
        <v>393657101.06527054</v>
      </c>
      <c r="BC80" s="257">
        <f ca="1">SUM(BC78:OFFSET(BC80,-1,0))</f>
        <v>409968695.19213688</v>
      </c>
      <c r="BD80" s="257">
        <f ca="1">SUM(BD78:OFFSET(BD80,-1,0))</f>
        <v>427970752.23398566</v>
      </c>
      <c r="BE80" s="257">
        <f ca="1">SUM(BE78:OFFSET(BE80,-1,0))</f>
        <v>447578749.04506785</v>
      </c>
      <c r="BF80" s="257">
        <f ca="1">SUM(BF78:OFFSET(BF80,-1,0))</f>
        <v>468712388.63692176</v>
      </c>
      <c r="BG80" s="257">
        <f ca="1">SUM(BG78:OFFSET(BG80,-1,0))</f>
        <v>491295388.87050885</v>
      </c>
      <c r="BH80" s="257">
        <f ca="1">SUM(BH78:OFFSET(BH80,-1,0))</f>
        <v>515255281.71374238</v>
      </c>
      <c r="BI80" s="257">
        <f ca="1">SUM(BI78:OFFSET(BI80,-1,0))</f>
        <v>540523222.53614008</v>
      </c>
      <c r="BJ80" s="257">
        <f ca="1">SUM(BJ78:OFFSET(BJ80,-1,0))</f>
        <v>567033808.93874371</v>
      </c>
      <c r="BK80" s="257">
        <f ca="1">SUM(BK78:OFFSET(BK80,-1,0))</f>
        <v>594724908.64254308</v>
      </c>
      <c r="BL80" s="257">
        <f ca="1">SUM(BL78:OFFSET(BL80,-1,0))</f>
        <v>623537495.98247814</v>
      </c>
      <c r="BM80" s="257">
        <f ca="1">SUM(BM78:OFFSET(BM80,-1,0))</f>
        <v>653415496.57674241</v>
      </c>
      <c r="BN80" s="257">
        <f ca="1">SUM(BN78:OFFSET(BN80,-1,0))</f>
        <v>684305639.76261926</v>
      </c>
      <c r="BO80" s="257">
        <f ca="1">SUM(BO78:OFFSET(BO80,-1,0))</f>
        <v>717409377.69852066</v>
      </c>
      <c r="BP80" s="257">
        <f ca="1">SUM(BP78:OFFSET(BP80,-1,0))</f>
        <v>753871874.32335246</v>
      </c>
      <c r="BQ80" s="257">
        <f ca="1">SUM(BQ78:OFFSET(BQ80,-1,0))</f>
        <v>793525191.70266807</v>
      </c>
      <c r="BR80" s="257">
        <f ca="1">SUM(BR78:OFFSET(BR80,-1,0))</f>
        <v>836209788.79874337</v>
      </c>
      <c r="BS80" s="257">
        <f ca="1">SUM(BS78:OFFSET(BS80,-1,0))</f>
        <v>881774101.62574029</v>
      </c>
      <c r="BT80" s="257">
        <f ca="1">SUM(BT78:OFFSET(BT80,-1,0))</f>
        <v>930074144.39711285</v>
      </c>
      <c r="BU80" s="257">
        <f ca="1">SUM(BU78:OFFSET(BU80,-1,0))</f>
        <v>980973130.61564231</v>
      </c>
      <c r="BV80" s="257">
        <f ca="1">SUM(BV78:OFFSET(BV80,-1,0))</f>
        <v>1034341113.1089708</v>
      </c>
      <c r="BW80" s="257">
        <f ca="1">SUM(BW78:OFFSET(BW80,-1,0))</f>
        <v>1090054642.0633583</v>
      </c>
      <c r="BX80" s="257">
        <f ca="1">SUM(BX78:OFFSET(BX80,-1,0))</f>
        <v>1147996440.1557517</v>
      </c>
      <c r="BY80" s="257">
        <f ca="1">SUM(BY78:OFFSET(BY80,-1,0))</f>
        <v>1208055093.929251</v>
      </c>
      <c r="BZ80" s="257">
        <f ca="1">SUM(BZ78:OFFSET(BZ80,-1,0))</f>
        <v>1270124760.5998008</v>
      </c>
      <c r="CA80" s="257">
        <f ca="1">SUM(CA78:OFFSET(CA80,-1,0))</f>
        <v>1336610851.7749407</v>
      </c>
      <c r="CB80" s="257">
        <f ca="1">SUM(CB78:OFFSET(CB80,-1,0))</f>
        <v>1409802482.0896688</v>
      </c>
      <c r="CC80" s="257">
        <f ca="1">SUM(CC78:OFFSET(CC80,-1,0))</f>
        <v>1489364374.5870054</v>
      </c>
      <c r="CD80" s="257">
        <f ca="1">SUM(CD78:OFFSET(CD80,-1,0))</f>
        <v>1574978016.1578202</v>
      </c>
      <c r="CE80" s="257">
        <f ca="1">SUM(CE78:OFFSET(CE80,-1,0))</f>
        <v>1666340819.3484395</v>
      </c>
      <c r="CF80" s="257">
        <f ca="1">SUM(CF78:OFFSET(CF80,-1,0))</f>
        <v>1763165326.0778728</v>
      </c>
      <c r="CG80" s="257">
        <f ca="1">SUM(CG78:OFFSET(CG80,-1,0))</f>
        <v>1865178451.1691794</v>
      </c>
      <c r="CH80" s="257">
        <f ca="1">SUM(CH78:OFFSET(CH80,-1,0))</f>
        <v>1972120763.7042658</v>
      </c>
      <c r="CI80" s="257">
        <f ca="1">SUM(CI78:OFFSET(CI80,-1,0))</f>
        <v>2083745804.3109429</v>
      </c>
      <c r="CJ80" s="257">
        <f ca="1">SUM(CJ78:OFFSET(CJ80,-1,0))</f>
        <v>2199819436.5856314</v>
      </c>
      <c r="CK80" s="257">
        <f ca="1">SUM(CK78:OFFSET(CK80,-1,0))</f>
        <v>2320119230.9449306</v>
      </c>
      <c r="CL80" s="257">
        <f ca="1">SUM(CL78:OFFSET(CL80,-1,0))</f>
        <v>2444433879.2846098</v>
      </c>
    </row>
    <row r="82" spans="2:90" x14ac:dyDescent="0.4">
      <c r="B82" s="34" t="s">
        <v>62</v>
      </c>
      <c r="C82" s="64"/>
      <c r="D82" s="64"/>
      <c r="E82" s="64"/>
      <c r="I82" t="s">
        <v>774</v>
      </c>
      <c r="J82" s="34"/>
      <c r="K82" s="34">
        <f ca="1">K66-K75-K80</f>
        <v>0</v>
      </c>
      <c r="L82" s="34">
        <f ca="1">L66-L75-L80</f>
        <v>0</v>
      </c>
      <c r="M82" s="34">
        <f ca="1">M66-M75-M80</f>
        <v>0</v>
      </c>
      <c r="N82" s="34">
        <f ca="1">N66-N75-N80</f>
        <v>0</v>
      </c>
      <c r="O82" s="34">
        <f ca="1">O66-O75-O80</f>
        <v>0</v>
      </c>
      <c r="P82" s="34">
        <f ca="1">P66-P75-P80</f>
        <v>0</v>
      </c>
      <c r="Q82" s="34"/>
      <c r="R82" s="15">
        <f ca="1">R66-R75-R80</f>
        <v>0</v>
      </c>
      <c r="S82" s="34">
        <f ca="1">S66-S75-S80</f>
        <v>0</v>
      </c>
      <c r="T82" s="34">
        <f ca="1">T66-T75-T80</f>
        <v>0</v>
      </c>
      <c r="U82" s="34">
        <f ca="1">U66-U75-U80</f>
        <v>0</v>
      </c>
      <c r="V82" s="34">
        <f ca="1">V66-V75-V80</f>
        <v>0</v>
      </c>
      <c r="W82" s="34">
        <f ca="1">W66-W75-W80</f>
        <v>0</v>
      </c>
      <c r="X82" s="34">
        <f ca="1">X66-X75-X80</f>
        <v>0</v>
      </c>
      <c r="Y82" s="34">
        <f ca="1">Y66-Y75-Y80</f>
        <v>0</v>
      </c>
      <c r="Z82" s="34">
        <f ca="1">Z66-Z75-Z80</f>
        <v>0</v>
      </c>
      <c r="AA82" s="34">
        <f ca="1">AA66-AA75-AA80</f>
        <v>0</v>
      </c>
      <c r="AB82" s="34">
        <f ca="1">AB66-AB75-AB80</f>
        <v>0</v>
      </c>
      <c r="AC82" s="34">
        <f ca="1">AC66-AC75-AC80</f>
        <v>0</v>
      </c>
      <c r="AD82" s="34">
        <f ca="1">AD66-AD75-AD80</f>
        <v>0</v>
      </c>
      <c r="AE82" s="34">
        <f ca="1">AE66-AE75-AE80</f>
        <v>0</v>
      </c>
      <c r="AF82" s="34">
        <f ca="1">AF66-AF75-AF80</f>
        <v>0</v>
      </c>
      <c r="AG82" s="34">
        <f ca="1">AG66-AG75-AG80</f>
        <v>0</v>
      </c>
      <c r="AH82" s="34">
        <f ca="1">AH66-AH75-AH80</f>
        <v>0</v>
      </c>
      <c r="AI82" s="34">
        <f ca="1">AI66-AI75-AI80</f>
        <v>0</v>
      </c>
      <c r="AJ82" s="34">
        <f ca="1">AJ66-AJ75-AJ80</f>
        <v>0</v>
      </c>
      <c r="AK82" s="34">
        <f ca="1">AK66-AK75-AK80</f>
        <v>0</v>
      </c>
      <c r="AL82" s="34">
        <f ca="1">AL66-AL75-AL80</f>
        <v>0</v>
      </c>
      <c r="AM82" s="34">
        <f ca="1">AM66-AM75-AM80</f>
        <v>0</v>
      </c>
      <c r="AN82" s="34">
        <f ca="1">AN66-AN75-AN80</f>
        <v>0</v>
      </c>
      <c r="AO82" s="34">
        <f ca="1">AO66-AO75-AO80</f>
        <v>0</v>
      </c>
      <c r="AP82" s="34">
        <f ca="1">AP66-AP75-AP80</f>
        <v>0</v>
      </c>
      <c r="AQ82" s="34">
        <f ca="1">AQ66-AQ75-AQ80</f>
        <v>0</v>
      </c>
      <c r="AR82" s="34">
        <f ca="1">AR66-AR75-AR80</f>
        <v>0</v>
      </c>
      <c r="AS82" s="34">
        <f ca="1">AS66-AS75-AS80</f>
        <v>0</v>
      </c>
      <c r="AT82" s="34">
        <f ca="1">AT66-AT75-AT80</f>
        <v>0</v>
      </c>
      <c r="AU82" s="34">
        <f ca="1">AU66-AU75-AU80</f>
        <v>0</v>
      </c>
      <c r="AV82" s="34">
        <f ca="1">AV66-AV75-AV80</f>
        <v>0</v>
      </c>
      <c r="AW82" s="34">
        <f ca="1">AW66-AW75-AW80</f>
        <v>0</v>
      </c>
      <c r="AX82" s="34">
        <f ca="1">AX66-AX75-AX80</f>
        <v>0</v>
      </c>
      <c r="AY82" s="34">
        <f ca="1">AY66-AY75-AY80</f>
        <v>0</v>
      </c>
      <c r="AZ82" s="34">
        <f ca="1">AZ66-AZ75-AZ80</f>
        <v>0</v>
      </c>
      <c r="BA82" s="34">
        <f ca="1">BA66-BA75-BA80</f>
        <v>0</v>
      </c>
      <c r="BB82" s="34">
        <f ca="1">BB66-BB75-BB80</f>
        <v>0</v>
      </c>
      <c r="BC82" s="34">
        <f ca="1">BC66-BC75-BC80</f>
        <v>0</v>
      </c>
      <c r="BD82" s="34">
        <f ca="1">BD66-BD75-BD80</f>
        <v>0</v>
      </c>
      <c r="BE82" s="34">
        <f ca="1">BE66-BE75-BE80</f>
        <v>0</v>
      </c>
      <c r="BF82" s="34">
        <f ca="1">BF66-BF75-BF80</f>
        <v>0</v>
      </c>
      <c r="BG82" s="34">
        <f ca="1">BG66-BG75-BG80</f>
        <v>0</v>
      </c>
      <c r="BH82" s="34">
        <f ca="1">BH66-BH75-BH80</f>
        <v>0</v>
      </c>
      <c r="BI82" s="34">
        <f ca="1">BI66-BI75-BI80</f>
        <v>0</v>
      </c>
      <c r="BJ82" s="34">
        <f ca="1">BJ66-BJ75-BJ80</f>
        <v>0</v>
      </c>
      <c r="BK82" s="34">
        <f ca="1">BK66-BK75-BK80</f>
        <v>0</v>
      </c>
      <c r="BL82" s="34">
        <f ca="1">BL66-BL75-BL80</f>
        <v>0</v>
      </c>
      <c r="BM82" s="34">
        <f ca="1">BM66-BM75-BM80</f>
        <v>0</v>
      </c>
      <c r="BN82" s="34">
        <f ca="1">BN66-BN75-BN80</f>
        <v>0</v>
      </c>
      <c r="BO82" s="34">
        <f ca="1">BO66-BO75-BO80</f>
        <v>0</v>
      </c>
      <c r="BP82" s="34">
        <f ca="1">BP66-BP75-BP80</f>
        <v>0</v>
      </c>
      <c r="BQ82" s="34">
        <f ca="1">BQ66-BQ75-BQ80</f>
        <v>0</v>
      </c>
      <c r="BR82" s="34">
        <f ca="1">BR66-BR75-BR80</f>
        <v>0</v>
      </c>
      <c r="BS82" s="34">
        <f ca="1">BS66-BS75-BS80</f>
        <v>0</v>
      </c>
      <c r="BT82" s="34">
        <f ca="1">BT66-BT75-BT80</f>
        <v>0</v>
      </c>
      <c r="BU82" s="34">
        <f ca="1">BU66-BU75-BU80</f>
        <v>0</v>
      </c>
      <c r="BV82" s="34">
        <f ca="1">BV66-BV75-BV80</f>
        <v>0</v>
      </c>
      <c r="BW82" s="34">
        <f ca="1">BW66-BW75-BW80</f>
        <v>0</v>
      </c>
      <c r="BX82" s="34">
        <f ca="1">BX66-BX75-BX80</f>
        <v>0</v>
      </c>
      <c r="BY82" s="34">
        <f ca="1">BY66-BY75-BY80</f>
        <v>0</v>
      </c>
      <c r="BZ82" s="34">
        <f ca="1">BZ66-BZ75-BZ80</f>
        <v>0</v>
      </c>
      <c r="CA82" s="34">
        <f ca="1">CA66-CA75-CA80</f>
        <v>0</v>
      </c>
      <c r="CB82" s="34">
        <f ca="1">CB66-CB75-CB80</f>
        <v>0</v>
      </c>
      <c r="CC82" s="34">
        <f ca="1">CC66-CC75-CC80</f>
        <v>0</v>
      </c>
      <c r="CD82" s="34">
        <f ca="1">CD66-CD75-CD80</f>
        <v>0</v>
      </c>
      <c r="CE82" s="34">
        <f ca="1">CE66-CE75-CE80</f>
        <v>0</v>
      </c>
      <c r="CF82" s="34">
        <f ca="1">CF66-CF75-CF80</f>
        <v>0</v>
      </c>
      <c r="CG82" s="34">
        <f ca="1">CG66-CG75-CG80</f>
        <v>0</v>
      </c>
      <c r="CH82" s="34">
        <f ca="1">CH66-CH75-CH80</f>
        <v>0</v>
      </c>
      <c r="CI82" s="34">
        <f ca="1">CI66-CI75-CI80</f>
        <v>0</v>
      </c>
      <c r="CJ82" s="34">
        <f ca="1">CJ66-CJ75-CJ80</f>
        <v>0</v>
      </c>
      <c r="CK82" s="34">
        <f ca="1">CK66-CK75-CK80</f>
        <v>0</v>
      </c>
      <c r="CL82" s="34">
        <f ca="1">CL66-CL75-CL80</f>
        <v>0</v>
      </c>
    </row>
    <row r="84" spans="2:90" x14ac:dyDescent="0.4">
      <c r="B84" s="292" t="s">
        <v>628</v>
      </c>
      <c r="C84" s="291"/>
      <c r="D84" s="291"/>
      <c r="E84" s="291"/>
      <c r="F84" s="291"/>
      <c r="G84" s="291"/>
      <c r="H84" s="291"/>
      <c r="I84" s="291"/>
      <c r="J84" s="295"/>
      <c r="K84" s="295"/>
      <c r="L84" s="295"/>
      <c r="M84" s="295"/>
      <c r="N84" s="295"/>
      <c r="O84" s="295"/>
      <c r="P84" s="298"/>
      <c r="Q84" s="252"/>
      <c r="R84" s="297"/>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96"/>
      <c r="CI84" s="296"/>
      <c r="CJ84" s="296"/>
      <c r="CK84" s="296"/>
      <c r="CL84" s="299"/>
    </row>
    <row r="85" spans="2:90" x14ac:dyDescent="0.4">
      <c r="B85" s="12" t="s">
        <v>629</v>
      </c>
    </row>
    <row r="86" spans="2:90" x14ac:dyDescent="0.4">
      <c r="B86" s="309" t="s">
        <v>613</v>
      </c>
      <c r="K86" s="53">
        <f ca="1">SUMIF($3:$3,K$2,86:86)</f>
        <v>18828120.426335666</v>
      </c>
      <c r="L86" s="53">
        <f ca="1">SUMIF($3:$3,L$2,86:86)</f>
        <v>63488570.140780047</v>
      </c>
      <c r="M86" s="53">
        <f ca="1">SUMIF($3:$3,M$2,86:86)</f>
        <v>141340410.49815485</v>
      </c>
      <c r="N86" s="53">
        <f ca="1">SUMIF($3:$3,N$2,86:86)</f>
        <v>290648538.69734883</v>
      </c>
      <c r="O86" s="53">
        <f ca="1">SUMIF($3:$3,O$2,86:86)</f>
        <v>585819120.83718145</v>
      </c>
      <c r="P86" s="53">
        <f ca="1">SUMIF($3:$3,P$2,86:86)</f>
        <v>1174309118.6848087</v>
      </c>
      <c r="R86"/>
      <c r="S86" s="53">
        <f t="shared" ref="S86:AX86" ca="1" si="44">S53</f>
        <v>124470.80000000002</v>
      </c>
      <c r="T86" s="53">
        <f t="shared" ca="1" si="44"/>
        <v>433220.80000000005</v>
      </c>
      <c r="U86" s="53">
        <f t="shared" ca="1" si="44"/>
        <v>726533.30000000016</v>
      </c>
      <c r="V86" s="53">
        <f t="shared" ca="1" si="44"/>
        <v>1005180.1750000002</v>
      </c>
      <c r="W86" s="53">
        <f t="shared" ca="1" si="44"/>
        <v>1269894.70625</v>
      </c>
      <c r="X86" s="53">
        <f t="shared" ca="1" si="44"/>
        <v>1521373.5109375</v>
      </c>
      <c r="Y86" s="53">
        <f t="shared" ca="1" si="44"/>
        <v>1760278.3753906249</v>
      </c>
      <c r="Z86" s="53">
        <f t="shared" ca="1" si="44"/>
        <v>1987237.9966210939</v>
      </c>
      <c r="AA86" s="53">
        <f t="shared" ca="1" si="44"/>
        <v>2202849.6367900395</v>
      </c>
      <c r="AB86" s="53">
        <f t="shared" ca="1" si="44"/>
        <v>2407680.6949505373</v>
      </c>
      <c r="AC86" s="53">
        <f t="shared" ca="1" si="44"/>
        <v>2602270.2002030103</v>
      </c>
      <c r="AD86" s="53">
        <f t="shared" ca="1" si="44"/>
        <v>2787130.2301928597</v>
      </c>
      <c r="AE86" s="53">
        <f t="shared" ca="1" si="44"/>
        <v>3087854.7007630514</v>
      </c>
      <c r="AF86" s="53">
        <f t="shared" ca="1" si="44"/>
        <v>3558685.0160582322</v>
      </c>
      <c r="AG86" s="53">
        <f t="shared" ca="1" si="44"/>
        <v>4005973.815588654</v>
      </c>
      <c r="AH86" s="53">
        <f t="shared" ca="1" si="44"/>
        <v>4430898.1751425555</v>
      </c>
      <c r="AI86" s="53">
        <f t="shared" ca="1" si="44"/>
        <v>4834576.3167187599</v>
      </c>
      <c r="AJ86" s="53">
        <f t="shared" ca="1" si="44"/>
        <v>5218070.5512161553</v>
      </c>
      <c r="AK86" s="53">
        <f t="shared" ca="1" si="44"/>
        <v>5582390.0739886817</v>
      </c>
      <c r="AL86" s="53">
        <f t="shared" ca="1" si="44"/>
        <v>5928493.6206225809</v>
      </c>
      <c r="AM86" s="53">
        <f t="shared" ca="1" si="44"/>
        <v>6257291.9899247838</v>
      </c>
      <c r="AN86" s="53">
        <f t="shared" ca="1" si="44"/>
        <v>6569650.4407618772</v>
      </c>
      <c r="AO86" s="53">
        <f t="shared" ca="1" si="44"/>
        <v>6866390.9690571167</v>
      </c>
      <c r="AP86" s="53">
        <f t="shared" ca="1" si="44"/>
        <v>7148294.4709375938</v>
      </c>
      <c r="AQ86" s="53">
        <f t="shared" ca="1" si="44"/>
        <v>7727842.5147240469</v>
      </c>
      <c r="AR86" s="53">
        <f t="shared" ca="1" si="44"/>
        <v>8593585.4251711778</v>
      </c>
      <c r="AS86" s="53">
        <f t="shared" ca="1" si="44"/>
        <v>9416041.1900959536</v>
      </c>
      <c r="AT86" s="53">
        <f t="shared" ca="1" si="44"/>
        <v>10197374.166774489</v>
      </c>
      <c r="AU86" s="53">
        <f t="shared" ca="1" si="44"/>
        <v>10939640.494619096</v>
      </c>
      <c r="AV86" s="53">
        <f t="shared" ca="1" si="44"/>
        <v>11644793.506071474</v>
      </c>
      <c r="AW86" s="53">
        <f t="shared" ca="1" si="44"/>
        <v>12314688.866951235</v>
      </c>
      <c r="AX86" s="53">
        <f t="shared" ca="1" si="44"/>
        <v>12951089.459787004</v>
      </c>
      <c r="AY86" s="53">
        <f t="shared" ref="AY86:CD86" ca="1" si="45">AY53</f>
        <v>13555670.022980984</v>
      </c>
      <c r="AZ86" s="53">
        <f t="shared" ca="1" si="45"/>
        <v>14130021.55801527</v>
      </c>
      <c r="BA86" s="53">
        <f t="shared" ca="1" si="45"/>
        <v>14675655.516297838</v>
      </c>
      <c r="BB86" s="53">
        <f t="shared" ca="1" si="45"/>
        <v>15194007.776666276</v>
      </c>
      <c r="BC86" s="53">
        <f t="shared" ca="1" si="45"/>
        <v>16311594.1268663</v>
      </c>
      <c r="BD86" s="53">
        <f t="shared" ca="1" si="45"/>
        <v>18002057.04184882</v>
      </c>
      <c r="BE86" s="53">
        <f t="shared" ca="1" si="45"/>
        <v>19607996.81108221</v>
      </c>
      <c r="BF86" s="53">
        <f t="shared" ca="1" si="45"/>
        <v>21133639.591853935</v>
      </c>
      <c r="BG86" s="53">
        <f t="shared" ca="1" si="45"/>
        <v>22583000.233587075</v>
      </c>
      <c r="BH86" s="53">
        <f t="shared" ca="1" si="45"/>
        <v>23959892.843233548</v>
      </c>
      <c r="BI86" s="53">
        <f t="shared" ca="1" si="45"/>
        <v>25267940.822397705</v>
      </c>
      <c r="BJ86" s="53">
        <f t="shared" ca="1" si="45"/>
        <v>26510586.402603652</v>
      </c>
      <c r="BK86" s="53">
        <f t="shared" ca="1" si="45"/>
        <v>27691099.703799296</v>
      </c>
      <c r="BL86" s="53">
        <f t="shared" ca="1" si="45"/>
        <v>28812587.339935165</v>
      </c>
      <c r="BM86" s="53">
        <f t="shared" ca="1" si="45"/>
        <v>29878000.594264239</v>
      </c>
      <c r="BN86" s="53">
        <f t="shared" ca="1" si="45"/>
        <v>30890143.185876857</v>
      </c>
      <c r="BO86" s="53">
        <f t="shared" ca="1" si="45"/>
        <v>33103737.935901348</v>
      </c>
      <c r="BP86" s="53">
        <f t="shared" ca="1" si="45"/>
        <v>36462496.624831744</v>
      </c>
      <c r="BQ86" s="53">
        <f t="shared" ca="1" si="45"/>
        <v>39653317.379315615</v>
      </c>
      <c r="BR86" s="53">
        <f t="shared" ca="1" si="45"/>
        <v>42684597.096075289</v>
      </c>
      <c r="BS86" s="53">
        <f t="shared" ca="1" si="45"/>
        <v>45564312.826996975</v>
      </c>
      <c r="BT86" s="53">
        <f t="shared" ca="1" si="45"/>
        <v>48300042.771372601</v>
      </c>
      <c r="BU86" s="53">
        <f t="shared" ca="1" si="45"/>
        <v>50898986.218529411</v>
      </c>
      <c r="BV86" s="53">
        <f t="shared" ca="1" si="45"/>
        <v>53367982.4933284</v>
      </c>
      <c r="BW86" s="53">
        <f t="shared" ca="1" si="45"/>
        <v>55713528.954387441</v>
      </c>
      <c r="BX86" s="53">
        <f t="shared" ca="1" si="45"/>
        <v>57941798.092393517</v>
      </c>
      <c r="BY86" s="53">
        <f t="shared" ca="1" si="45"/>
        <v>60058653.773499295</v>
      </c>
      <c r="BZ86" s="53">
        <f t="shared" ca="1" si="45"/>
        <v>62069666.670549795</v>
      </c>
      <c r="CA86" s="53">
        <f t="shared" ca="1" si="45"/>
        <v>66486091.175139874</v>
      </c>
      <c r="CB86" s="53">
        <f t="shared" ca="1" si="45"/>
        <v>73191630.314727962</v>
      </c>
      <c r="CC86" s="53">
        <f t="shared" ca="1" si="45"/>
        <v>79561892.497336626</v>
      </c>
      <c r="CD86" s="53">
        <f t="shared" ca="1" si="45"/>
        <v>85613641.570814863</v>
      </c>
      <c r="CE86" s="53">
        <f t="shared" ref="CE86:CL86" ca="1" si="46">CE53</f>
        <v>91362803.190619186</v>
      </c>
      <c r="CF86" s="53">
        <f t="shared" ca="1" si="46"/>
        <v>96824506.729433283</v>
      </c>
      <c r="CG86" s="53">
        <f t="shared" ca="1" si="46"/>
        <v>102013125.0913067</v>
      </c>
      <c r="CH86" s="53">
        <f t="shared" ca="1" si="46"/>
        <v>106942312.53508641</v>
      </c>
      <c r="CI86" s="53">
        <f t="shared" ca="1" si="46"/>
        <v>111625040.60667716</v>
      </c>
      <c r="CJ86" s="53">
        <f t="shared" ca="1" si="46"/>
        <v>116073632.27468836</v>
      </c>
      <c r="CK86" s="53">
        <f t="shared" ca="1" si="46"/>
        <v>120299794.359299</v>
      </c>
      <c r="CL86" s="53">
        <f t="shared" ca="1" si="46"/>
        <v>124314648.33967912</v>
      </c>
    </row>
    <row r="87" spans="2:90" x14ac:dyDescent="0.4">
      <c r="R87"/>
    </row>
    <row r="88" spans="2:90" x14ac:dyDescent="0.4">
      <c r="B88" s="12" t="s">
        <v>630</v>
      </c>
      <c r="R88"/>
    </row>
    <row r="89" spans="2:90" x14ac:dyDescent="0.4">
      <c r="B89" s="126" t="s">
        <v>840</v>
      </c>
      <c r="C89" s="27"/>
      <c r="K89" s="53">
        <f>SUMIF($3:$3,K$2,89:89)</f>
        <v>0</v>
      </c>
      <c r="L89" s="53">
        <f>SUMIF($3:$3,L$2,89:89)</f>
        <v>0</v>
      </c>
      <c r="M89" s="53">
        <f>SUMIF($3:$3,M$2,89:89)</f>
        <v>0</v>
      </c>
      <c r="N89" s="53">
        <f>SUMIF($3:$3,N$2,89:89)</f>
        <v>0</v>
      </c>
      <c r="O89" s="53">
        <f>SUMIF($3:$3,O$2,89:89)</f>
        <v>0</v>
      </c>
      <c r="P89" s="53">
        <f>SUMIF($3:$3,P$2,89:89)</f>
        <v>0</v>
      </c>
      <c r="R89"/>
      <c r="S89" s="53">
        <f>+R59-S59</f>
        <v>0</v>
      </c>
      <c r="T89" s="53">
        <f>+S59-T59</f>
        <v>0</v>
      </c>
      <c r="U89" s="53">
        <f>+T59-U59</f>
        <v>0</v>
      </c>
      <c r="V89" s="53">
        <f>+U59-V59</f>
        <v>0</v>
      </c>
      <c r="W89" s="53">
        <f>+V59-W59</f>
        <v>0</v>
      </c>
      <c r="X89" s="53">
        <f>+W59-X59</f>
        <v>0</v>
      </c>
      <c r="Y89" s="53">
        <f>+X59-Y59</f>
        <v>0</v>
      </c>
      <c r="Z89" s="53">
        <f>+Y59-Z59</f>
        <v>0</v>
      </c>
      <c r="AA89" s="53">
        <f>+Z59-AA59</f>
        <v>0</v>
      </c>
      <c r="AB89" s="53">
        <f>+AA59-AB59</f>
        <v>0</v>
      </c>
      <c r="AC89" s="53">
        <f>+AB59-AC59</f>
        <v>0</v>
      </c>
      <c r="AD89" s="53">
        <f>+AC59-AD59</f>
        <v>0</v>
      </c>
      <c r="AE89" s="53">
        <f>+AD59-AE59</f>
        <v>0</v>
      </c>
      <c r="AF89" s="53">
        <f>+AE59-AF59</f>
        <v>0</v>
      </c>
      <c r="AG89" s="53">
        <f>+AF59-AG59</f>
        <v>0</v>
      </c>
      <c r="AH89" s="53">
        <f>+AG59-AH59</f>
        <v>0</v>
      </c>
      <c r="AI89" s="53">
        <f>+AH59-AI59</f>
        <v>0</v>
      </c>
      <c r="AJ89" s="53">
        <f>+AI59-AJ59</f>
        <v>0</v>
      </c>
      <c r="AK89" s="53">
        <f>+AJ59-AK59</f>
        <v>0</v>
      </c>
      <c r="AL89" s="53">
        <f>+AK59-AL59</f>
        <v>0</v>
      </c>
      <c r="AM89" s="53">
        <f>+AL59-AM59</f>
        <v>0</v>
      </c>
      <c r="AN89" s="53">
        <f>+AM59-AN59</f>
        <v>0</v>
      </c>
      <c r="AO89" s="53">
        <f>+AN59-AO59</f>
        <v>0</v>
      </c>
      <c r="AP89" s="53">
        <f>+AO59-AP59</f>
        <v>0</v>
      </c>
      <c r="AQ89" s="53">
        <f>+AP59-AQ59</f>
        <v>0</v>
      </c>
      <c r="AR89" s="53">
        <f>+AQ59-AR59</f>
        <v>0</v>
      </c>
      <c r="AS89" s="53">
        <f>+AR59-AS59</f>
        <v>0</v>
      </c>
      <c r="AT89" s="53">
        <f>+AS59-AT59</f>
        <v>0</v>
      </c>
      <c r="AU89" s="53">
        <f>+AT59-AU59</f>
        <v>0</v>
      </c>
      <c r="AV89" s="53">
        <f>+AU59-AV59</f>
        <v>0</v>
      </c>
      <c r="AW89" s="53">
        <f>+AV59-AW59</f>
        <v>0</v>
      </c>
      <c r="AX89" s="53">
        <f>+AW59-AX59</f>
        <v>0</v>
      </c>
      <c r="AY89" s="53">
        <f>+AX59-AY59</f>
        <v>0</v>
      </c>
      <c r="AZ89" s="53">
        <f>+AY59-AZ59</f>
        <v>0</v>
      </c>
      <c r="BA89" s="53">
        <f>+AZ59-BA59</f>
        <v>0</v>
      </c>
      <c r="BB89" s="53">
        <f>+BA59-BB59</f>
        <v>0</v>
      </c>
      <c r="BC89" s="53">
        <f>+BB59-BC59</f>
        <v>0</v>
      </c>
      <c r="BD89" s="53">
        <f>+BC59-BD59</f>
        <v>0</v>
      </c>
      <c r="BE89" s="53">
        <f>+BD59-BE59</f>
        <v>0</v>
      </c>
      <c r="BF89" s="53">
        <f>+BE59-BF59</f>
        <v>0</v>
      </c>
      <c r="BG89" s="53">
        <f>+BF59-BG59</f>
        <v>0</v>
      </c>
      <c r="BH89" s="53">
        <f>+BG59-BH59</f>
        <v>0</v>
      </c>
      <c r="BI89" s="53">
        <f>+BH59-BI59</f>
        <v>0</v>
      </c>
      <c r="BJ89" s="53">
        <f>+BI59-BJ59</f>
        <v>0</v>
      </c>
      <c r="BK89" s="53">
        <f>+BJ59-BK59</f>
        <v>0</v>
      </c>
      <c r="BL89" s="53">
        <f>+BK59-BL59</f>
        <v>0</v>
      </c>
      <c r="BM89" s="53">
        <f>+BL59-BM59</f>
        <v>0</v>
      </c>
      <c r="BN89" s="53">
        <f>+BM59-BN59</f>
        <v>0</v>
      </c>
      <c r="BO89" s="53">
        <f>+BN59-BO59</f>
        <v>0</v>
      </c>
      <c r="BP89" s="53">
        <f>+BO59-BP59</f>
        <v>0</v>
      </c>
      <c r="BQ89" s="53">
        <f>+BP59-BQ59</f>
        <v>0</v>
      </c>
      <c r="BR89" s="53">
        <f>+BQ59-BR59</f>
        <v>0</v>
      </c>
      <c r="BS89" s="53">
        <f>+BR59-BS59</f>
        <v>0</v>
      </c>
      <c r="BT89" s="53">
        <f>+BS59-BT59</f>
        <v>0</v>
      </c>
      <c r="BU89" s="53">
        <f>+BT59-BU59</f>
        <v>0</v>
      </c>
      <c r="BV89" s="53">
        <f>+BU59-BV59</f>
        <v>0</v>
      </c>
      <c r="BW89" s="53">
        <f>+BV59-BW59</f>
        <v>0</v>
      </c>
      <c r="BX89" s="53">
        <f>+BW59-BX59</f>
        <v>0</v>
      </c>
      <c r="BY89" s="53">
        <f>+BX59-BY59</f>
        <v>0</v>
      </c>
      <c r="BZ89" s="53">
        <f>+BY59-BZ59</f>
        <v>0</v>
      </c>
      <c r="CA89" s="53">
        <f>+BZ59-CA59</f>
        <v>0</v>
      </c>
      <c r="CB89" s="53">
        <f>+CA59-CB59</f>
        <v>0</v>
      </c>
      <c r="CC89" s="53">
        <f>+CB59-CC59</f>
        <v>0</v>
      </c>
      <c r="CD89" s="53">
        <f>+CC59-CD59</f>
        <v>0</v>
      </c>
      <c r="CE89" s="53">
        <f>+CD59-CE59</f>
        <v>0</v>
      </c>
      <c r="CF89" s="53">
        <f>+CE59-CF59</f>
        <v>0</v>
      </c>
      <c r="CG89" s="53">
        <f>+CF59-CG59</f>
        <v>0</v>
      </c>
      <c r="CH89" s="53">
        <f>+CG59-CH59</f>
        <v>0</v>
      </c>
      <c r="CI89" s="53">
        <f>+CH59-CI59</f>
        <v>0</v>
      </c>
      <c r="CJ89" s="53">
        <f>+CI59-CJ59</f>
        <v>0</v>
      </c>
      <c r="CK89" s="53">
        <f>+CJ59-CK59</f>
        <v>0</v>
      </c>
      <c r="CL89" s="53">
        <f>+CK59-CL59</f>
        <v>0</v>
      </c>
    </row>
    <row r="90" spans="2:90" s="468" customFormat="1" x14ac:dyDescent="0.4">
      <c r="B90" s="472" t="str">
        <f>IF('Working Capital'!B16="","",'Working Capital'!B16)</f>
        <v>Change in Accounts receivable</v>
      </c>
      <c r="C90" s="468" t="str">
        <f>IF('Working Capital'!C16="","",'Working Capital'!C16)</f>
        <v>CF: WC</v>
      </c>
      <c r="D90" s="468" t="str">
        <f>IF('Working Capital'!D16="","",'Working Capital'!D16)</f>
        <v>WCAR-IS</v>
      </c>
      <c r="E90" s="468" t="str">
        <f>IF('Working Capital'!E16="","",'Working Capital'!E16)</f>
        <v>16 WCAR-IS</v>
      </c>
      <c r="F90" s="468" t="str">
        <f>IF('Working Capital'!F16="","",'Working Capital'!F16)</f>
        <v/>
      </c>
      <c r="G90" s="468" t="str">
        <f>IF('Working Capital'!G16="","",'Working Capital'!G16)</f>
        <v>16 WCAR-IS</v>
      </c>
      <c r="H90" s="468" t="str">
        <f>IF('Working Capital'!H16="","",'Working Capital'!H16)</f>
        <v/>
      </c>
      <c r="I90" s="471" t="str">
        <f>IF('Working Capital'!I16="","",'Working Capital'!I16)</f>
        <v/>
      </c>
      <c r="J90" s="471" t="str">
        <f>IF('Working Capital'!J16="","",'Working Capital'!J16)</f>
        <v/>
      </c>
      <c r="K90" s="474">
        <f ca="1">IF('Working Capital'!K16="","",'Working Capital'!K16)</f>
        <v>-2820992.7635261929</v>
      </c>
      <c r="L90" s="474">
        <f ca="1">IF('Working Capital'!L16="","",'Working Capital'!L16)</f>
        <v>-4435404.6751313098</v>
      </c>
      <c r="M90" s="474">
        <f ca="1">IF('Working Capital'!M16="","",'Working Capital'!M16)</f>
        <v>-8128761.200736043</v>
      </c>
      <c r="N90" s="474">
        <f ca="1">IF('Working Capital'!N16="","",'Working Capital'!N16)</f>
        <v>-15856549.198344022</v>
      </c>
      <c r="O90" s="474">
        <f ca="1">IF('Working Capital'!O16="","",'Working Capital'!O16)</f>
        <v>-31496428.481495388</v>
      </c>
      <c r="P90" s="474">
        <f ca="1">IF('Working Capital'!P16="","",'Working Capital'!P16)</f>
        <v>-62875777.188623443</v>
      </c>
      <c r="Q90" s="468" t="str">
        <f>IF('Working Capital'!Q16="","",'Working Capital'!Q16)</f>
        <v/>
      </c>
      <c r="R90" s="474" t="str">
        <f>IF('Working Capital'!R16="","",'Working Capital'!R16)</f>
        <v/>
      </c>
      <c r="S90" s="474">
        <f ca="1">IF('Working Capital'!S16="","",'Working Capital'!S16)</f>
        <v>-158333.33333333334</v>
      </c>
      <c r="T90" s="474">
        <f ca="1">IF('Working Capital'!T16="","",'Working Capital'!T16)</f>
        <v>-308750</v>
      </c>
      <c r="U90" s="474">
        <f ca="1">IF('Working Capital'!U16="","",'Working Capital'!U16)</f>
        <v>-293312.50000000012</v>
      </c>
      <c r="V90" s="474">
        <f ca="1">IF('Working Capital'!V16="","",'Working Capital'!V16)</f>
        <v>-278646.875</v>
      </c>
      <c r="W90" s="474">
        <f ca="1">IF('Working Capital'!W16="","",'Working Capital'!W16)</f>
        <v>-264714.53125</v>
      </c>
      <c r="X90" s="474">
        <f ca="1">IF('Working Capital'!X16="","",'Working Capital'!X16)</f>
        <v>-251478.8046875</v>
      </c>
      <c r="Y90" s="474">
        <f ca="1">IF('Working Capital'!Y16="","",'Working Capital'!Y16)</f>
        <v>-238904.86445312481</v>
      </c>
      <c r="Z90" s="474">
        <f ca="1">IF('Working Capital'!Z16="","",'Working Capital'!Z16)</f>
        <v>-226959.62123046909</v>
      </c>
      <c r="AA90" s="474">
        <f ca="1">IF('Working Capital'!AA16="","",'Working Capital'!AA16)</f>
        <v>-215611.64016894531</v>
      </c>
      <c r="AB90" s="474">
        <f ca="1">IF('Working Capital'!AB16="","",'Working Capital'!AB16)</f>
        <v>-204831.05816049781</v>
      </c>
      <c r="AC90" s="474">
        <f ca="1">IF('Working Capital'!AC16="","",'Working Capital'!AC16)</f>
        <v>-194589.50525247306</v>
      </c>
      <c r="AD90" s="474">
        <f ca="1">IF('Working Capital'!AD16="","",'Working Capital'!AD16)</f>
        <v>-184860.02998984931</v>
      </c>
      <c r="AE90" s="474">
        <f ca="1">IF('Working Capital'!AE16="","",'Working Capital'!AE16)</f>
        <v>-333950.36182369059</v>
      </c>
      <c r="AF90" s="474">
        <f ca="1">IF('Working Capital'!AF16="","",'Working Capital'!AF16)</f>
        <v>-475586.17706583906</v>
      </c>
      <c r="AG90" s="474">
        <f ca="1">IF('Working Capital'!AG16="","",'Working Capital'!AG16)</f>
        <v>-451806.86821254762</v>
      </c>
      <c r="AH90" s="474">
        <f ca="1">IF('Working Capital'!AH16="","",'Working Capital'!AH16)</f>
        <v>-429216.52480192017</v>
      </c>
      <c r="AI90" s="474">
        <f ca="1">IF('Working Capital'!AI16="","",'Working Capital'!AI16)</f>
        <v>-407755.698561823</v>
      </c>
      <c r="AJ90" s="474">
        <f ca="1">IF('Working Capital'!AJ16="","",'Working Capital'!AJ16)</f>
        <v>-387367.91363373306</v>
      </c>
      <c r="AK90" s="474">
        <f ca="1">IF('Working Capital'!AK16="","",'Working Capital'!AK16)</f>
        <v>-367999.51795204636</v>
      </c>
      <c r="AL90" s="474">
        <f ca="1">IF('Working Capital'!AL16="","",'Working Capital'!AL16)</f>
        <v>-349599.54205444362</v>
      </c>
      <c r="AM90" s="474">
        <f ca="1">IF('Working Capital'!AM16="","",'Working Capital'!AM16)</f>
        <v>-332119.56495172065</v>
      </c>
      <c r="AN90" s="474">
        <f ca="1">IF('Working Capital'!AN16="","",'Working Capital'!AN16)</f>
        <v>-315513.58670413494</v>
      </c>
      <c r="AO90" s="474">
        <f ca="1">IF('Working Capital'!AO16="","",'Working Capital'!AO16)</f>
        <v>-299737.90736892819</v>
      </c>
      <c r="AP90" s="474">
        <f ca="1">IF('Working Capital'!AP16="","",'Working Capital'!AP16)</f>
        <v>-284751.01200048253</v>
      </c>
      <c r="AQ90" s="474">
        <f ca="1">IF('Working Capital'!AQ16="","",'Working Capital'!AQ16)</f>
        <v>-587180.1280671237</v>
      </c>
      <c r="AR90" s="474">
        <f ca="1">IF('Working Capital'!AR16="","",'Working Capital'!AR16)</f>
        <v>-874487.78833043575</v>
      </c>
      <c r="AS90" s="474">
        <f ca="1">IF('Working Capital'!AS16="","",'Working Capital'!AS16)</f>
        <v>-830763.39891391434</v>
      </c>
      <c r="AT90" s="474">
        <f ca="1">IF('Working Capital'!AT16="","",'Working Capital'!AT16)</f>
        <v>-789225.22896821797</v>
      </c>
      <c r="AU90" s="474">
        <f ca="1">IF('Working Capital'!AU16="","",'Working Capital'!AU16)</f>
        <v>-749763.96751980484</v>
      </c>
      <c r="AV90" s="474">
        <f ca="1">IF('Working Capital'!AV16="","",'Working Capital'!AV16)</f>
        <v>-712275.76914381608</v>
      </c>
      <c r="AW90" s="474">
        <f ca="1">IF('Working Capital'!AW16="","",'Working Capital'!AW16)</f>
        <v>-676661.98068662733</v>
      </c>
      <c r="AX90" s="474">
        <f ca="1">IF('Working Capital'!AX16="","",'Working Capital'!AX16)</f>
        <v>-642828.88165229186</v>
      </c>
      <c r="AY90" s="474">
        <f ca="1">IF('Working Capital'!AY16="","",'Working Capital'!AY16)</f>
        <v>-610687.43756967783</v>
      </c>
      <c r="AZ90" s="474">
        <f ca="1">IF('Working Capital'!AZ16="","",'Working Capital'!AZ16)</f>
        <v>-580153.06569119729</v>
      </c>
      <c r="BA90" s="474">
        <f ca="1">IF('Working Capital'!BA16="","",'Working Capital'!BA16)</f>
        <v>-551145.41240663454</v>
      </c>
      <c r="BB90" s="474">
        <f ca="1">IF('Working Capital'!BB16="","",'Working Capital'!BB16)</f>
        <v>-523588.14178630151</v>
      </c>
      <c r="BC90" s="474">
        <f ca="1">IF('Working Capital'!BC16="","",'Working Capital'!BC16)</f>
        <v>-1130742.0680303257</v>
      </c>
      <c r="BD90" s="474">
        <f ca="1">IF('Working Capital'!BD16="","",'Working Capital'!BD16)</f>
        <v>-1707538.2979621422</v>
      </c>
      <c r="BE90" s="474">
        <f ca="1">IF('Working Capital'!BE16="","",'Working Capital'!BE16)</f>
        <v>-1622161.3830640316</v>
      </c>
      <c r="BF90" s="474">
        <f ca="1">IF('Working Capital'!BF16="","",'Working Capital'!BF16)</f>
        <v>-1541053.3139108308</v>
      </c>
      <c r="BG90" s="474">
        <f ca="1">IF('Working Capital'!BG16="","",'Working Capital'!BG16)</f>
        <v>-1464000.6482152939</v>
      </c>
      <c r="BH90" s="474">
        <f ca="1">IF('Working Capital'!BH16="","",'Working Capital'!BH16)</f>
        <v>-1390800.6158045195</v>
      </c>
      <c r="BI90" s="474">
        <f ca="1">IF('Working Capital'!BI16="","",'Working Capital'!BI16)</f>
        <v>-1321260.5850142986</v>
      </c>
      <c r="BJ90" s="474">
        <f ca="1">IF('Working Capital'!BJ16="","",'Working Capital'!BJ16)</f>
        <v>-1255197.5557635836</v>
      </c>
      <c r="BK90" s="474">
        <f ca="1">IF('Working Capital'!BK16="","",'Working Capital'!BK16)</f>
        <v>-1192437.6779753976</v>
      </c>
      <c r="BL90" s="474">
        <f ca="1">IF('Working Capital'!BL16="","",'Working Capital'!BL16)</f>
        <v>-1132815.7940766364</v>
      </c>
      <c r="BM90" s="474">
        <f ca="1">IF('Working Capital'!BM16="","",'Working Capital'!BM16)</f>
        <v>-1076175.0043728016</v>
      </c>
      <c r="BN90" s="474">
        <f ca="1">IF('Working Capital'!BN16="","",'Working Capital'!BN16)</f>
        <v>-1022366.2541541606</v>
      </c>
      <c r="BO90" s="474">
        <f ca="1">IF('Working Capital'!BO16="","",'Working Capital'!BO16)</f>
        <v>-2237914.6081131212</v>
      </c>
      <c r="BP90" s="474">
        <f ca="1">IF('Working Capital'!BP16="","",'Working Capital'!BP16)</f>
        <v>-3392685.5443741344</v>
      </c>
      <c r="BQ90" s="474">
        <f ca="1">IF('Working Capital'!BQ16="","",'Working Capital'!BQ16)</f>
        <v>-3223051.2671554238</v>
      </c>
      <c r="BR90" s="474">
        <f ca="1">IF('Working Capital'!BR16="","",'Working Capital'!BR16)</f>
        <v>-3061898.7037976533</v>
      </c>
      <c r="BS90" s="474">
        <f ca="1">IF('Working Capital'!BS16="","",'Working Capital'!BS16)</f>
        <v>-2908803.7686077654</v>
      </c>
      <c r="BT90" s="474">
        <f ca="1">IF('Working Capital'!BT16="","",'Working Capital'!BT16)</f>
        <v>-2763363.5801773965</v>
      </c>
      <c r="BU90" s="474">
        <f ca="1">IF('Working Capital'!BU16="","",'Working Capital'!BU16)</f>
        <v>-2625195.4011684954</v>
      </c>
      <c r="BV90" s="474">
        <f ca="1">IF('Working Capital'!BV16="","",'Working Capital'!BV16)</f>
        <v>-2493935.6311100945</v>
      </c>
      <c r="BW90" s="474">
        <f ca="1">IF('Working Capital'!BW16="","",'Working Capital'!BW16)</f>
        <v>-2369238.8495545834</v>
      </c>
      <c r="BX90" s="474">
        <f ca="1">IF('Working Capital'!BX16="","",'Working Capital'!BX16)</f>
        <v>-2250776.9070768431</v>
      </c>
      <c r="BY90" s="474">
        <f ca="1">IF('Working Capital'!BY16="","",'Working Capital'!BY16)</f>
        <v>-2138238.0617230088</v>
      </c>
      <c r="BZ90" s="474">
        <f ca="1">IF('Working Capital'!BZ16="","",'Working Capital'!BZ16)</f>
        <v>-2031326.158636868</v>
      </c>
      <c r="CA90" s="474">
        <f ca="1">IF('Working Capital'!CA16="","",'Working Capital'!CA16)</f>
        <v>-4463093.184038341</v>
      </c>
      <c r="CB90" s="474">
        <f ca="1">IF('Working Capital'!CB16="","",'Working Capital'!CB16)</f>
        <v>-6773271.8581697792</v>
      </c>
      <c r="CC90" s="474">
        <f ca="1">IF('Working Capital'!CC16="","",'Working Capital'!CC16)</f>
        <v>-6434608.2652612776</v>
      </c>
      <c r="CD90" s="474">
        <f ca="1">IF('Working Capital'!CD16="","",'Working Capital'!CD16)</f>
        <v>-6112877.8519982249</v>
      </c>
      <c r="CE90" s="474">
        <f ca="1">IF('Working Capital'!CE16="","",'Working Capital'!CE16)</f>
        <v>-5807233.9593982995</v>
      </c>
      <c r="CF90" s="474">
        <f ca="1">IF('Working Capital'!CF16="","",'Working Capital'!CF16)</f>
        <v>-5516872.261428386</v>
      </c>
      <c r="CG90" s="474">
        <f ca="1">IF('Working Capital'!CG16="","",'Working Capital'!CG16)</f>
        <v>-5241028.648356989</v>
      </c>
      <c r="CH90" s="474">
        <f ca="1">IF('Working Capital'!CH16="","",'Working Capital'!CH16)</f>
        <v>-4978977.2159391046</v>
      </c>
      <c r="CI90" s="474">
        <f ca="1">IF('Working Capital'!CI16="","",'Working Capital'!CI16)</f>
        <v>-4730028.3551421613</v>
      </c>
      <c r="CJ90" s="474">
        <f ca="1">IF('Working Capital'!CJ16="","",'Working Capital'!CJ16)</f>
        <v>-4493526.9373850524</v>
      </c>
      <c r="CK90" s="474">
        <f ca="1">IF('Working Capital'!CK16="","",'Working Capital'!CK16)</f>
        <v>-4268850.5905158073</v>
      </c>
      <c r="CL90" s="474">
        <f ca="1">IF('Working Capital'!CL16="","",'Working Capital'!CL16)</f>
        <v>-4055408.0609900206</v>
      </c>
    </row>
    <row r="91" spans="2:90" s="468" customFormat="1" x14ac:dyDescent="0.4">
      <c r="B91" s="472" t="str">
        <f>IF('Working Capital'!B25="","",'Working Capital'!B25)</f>
        <v>Change in Accounts payable</v>
      </c>
      <c r="C91" s="468" t="str">
        <f>IF('Working Capital'!C25="","",'Working Capital'!C25)</f>
        <v>CF: WC</v>
      </c>
      <c r="D91" s="468" t="str">
        <f>IF('Working Capital'!D25="","",'Working Capital'!D25)</f>
        <v>WCAP-IS</v>
      </c>
      <c r="E91" s="468" t="str">
        <f>IF('Working Capital'!E25="","",'Working Capital'!E25)</f>
        <v>25 WCAP-IS</v>
      </c>
      <c r="F91" s="468" t="str">
        <f>IF('Working Capital'!F25="","",'Working Capital'!F25)</f>
        <v/>
      </c>
      <c r="G91" s="468" t="str">
        <f>IF('Working Capital'!G25="","",'Working Capital'!G25)</f>
        <v>25 WCAP-IS</v>
      </c>
      <c r="H91" s="468" t="str">
        <f>IF('Working Capital'!H25="","",'Working Capital'!H25)</f>
        <v/>
      </c>
      <c r="I91" s="471" t="str">
        <f>IF('Working Capital'!I25="","",'Working Capital'!I25)</f>
        <v/>
      </c>
      <c r="J91" s="471" t="str">
        <f>IF('Working Capital'!J25="","",'Working Capital'!J25)</f>
        <v/>
      </c>
      <c r="K91" s="474">
        <f ca="1">IF('Working Capital'!K25="","",'Working Capital'!K25)</f>
        <v>33862.533333333333</v>
      </c>
      <c r="L91" s="474">
        <f ca="1">IF('Working Capital'!L25="","",'Working Capital'!L25)</f>
        <v>74240.434386575042</v>
      </c>
      <c r="M91" s="474">
        <f ca="1">IF('Working Capital'!M25="","",'Working Capital'!M25)</f>
        <v>83047.895007360436</v>
      </c>
      <c r="N91" s="474">
        <f ca="1">IF('Working Capital'!N25="","",'Working Capital'!N25)</f>
        <v>160413.78913344021</v>
      </c>
      <c r="O91" s="474">
        <f ca="1">IF('Working Capital'!O25="","",'Working Capital'!O25)</f>
        <v>316904.99682245386</v>
      </c>
      <c r="P91" s="474">
        <f ca="1">IF('Working Capital'!P25="","",'Working Capital'!P25)</f>
        <v>630795.51949410955</v>
      </c>
      <c r="Q91" s="468" t="str">
        <f>IF('Working Capital'!Q25="","",'Working Capital'!Q25)</f>
        <v/>
      </c>
      <c r="R91" s="474" t="str">
        <f>IF('Working Capital'!R25="","",'Working Capital'!R25)</f>
        <v/>
      </c>
      <c r="S91" s="474">
        <f ca="1">IF('Working Capital'!S25="","",'Working Capital'!S25)</f>
        <v>33862.533333333333</v>
      </c>
      <c r="T91" s="474">
        <f ca="1">IF('Working Capital'!T25="","",'Working Capital'!T25)</f>
        <v>0</v>
      </c>
      <c r="U91" s="474">
        <f ca="1">IF('Working Capital'!U25="","",'Working Capital'!U25)</f>
        <v>0</v>
      </c>
      <c r="V91" s="474">
        <f ca="1">IF('Working Capital'!V25="","",'Working Capital'!V25)</f>
        <v>0</v>
      </c>
      <c r="W91" s="474">
        <f ca="1">IF('Working Capital'!W25="","",'Working Capital'!W25)</f>
        <v>0</v>
      </c>
      <c r="X91" s="474">
        <f ca="1">IF('Working Capital'!X25="","",'Working Capital'!X25)</f>
        <v>0</v>
      </c>
      <c r="Y91" s="474">
        <f ca="1">IF('Working Capital'!Y25="","",'Working Capital'!Y25)</f>
        <v>0</v>
      </c>
      <c r="Z91" s="474">
        <f ca="1">IF('Working Capital'!Z25="","",'Working Capital'!Z25)</f>
        <v>0</v>
      </c>
      <c r="AA91" s="474">
        <f ca="1">IF('Working Capital'!AA25="","",'Working Capital'!AA25)</f>
        <v>0</v>
      </c>
      <c r="AB91" s="474">
        <f ca="1">IF('Working Capital'!AB25="","",'Working Capital'!AB25)</f>
        <v>0</v>
      </c>
      <c r="AC91" s="474">
        <f ca="1">IF('Working Capital'!AC25="","",'Working Capital'!AC25)</f>
        <v>0</v>
      </c>
      <c r="AD91" s="474">
        <f ca="1">IF('Working Capital'!AD25="","",'Working Capital'!AD25)</f>
        <v>0</v>
      </c>
      <c r="AE91" s="474">
        <f ca="1">IF('Working Capital'!AE25="","",'Working Capital'!AE25)</f>
        <v>33225.891253498841</v>
      </c>
      <c r="AF91" s="474">
        <f ca="1">IF('Working Capital'!AF25="","",'Working Capital'!AF25)</f>
        <v>4755.86177065839</v>
      </c>
      <c r="AG91" s="474">
        <f ca="1">IF('Working Capital'!AG25="","",'Working Capital'!AG25)</f>
        <v>4518.0686821254785</v>
      </c>
      <c r="AH91" s="474">
        <f ca="1">IF('Working Capital'!AH25="","",'Working Capital'!AH25)</f>
        <v>4292.1652480191988</v>
      </c>
      <c r="AI91" s="474">
        <f ca="1">IF('Working Capital'!AI25="","",'Working Capital'!AI25)</f>
        <v>4077.5569856182265</v>
      </c>
      <c r="AJ91" s="474">
        <f ca="1">IF('Working Capital'!AJ25="","",'Working Capital'!AJ25)</f>
        <v>3873.6791363373341</v>
      </c>
      <c r="AK91" s="474">
        <f ca="1">IF('Working Capital'!AK25="","",'Working Capital'!AK25)</f>
        <v>3679.9951795204688</v>
      </c>
      <c r="AL91" s="474">
        <f ca="1">IF('Working Capital'!AL25="","",'Working Capital'!AL25)</f>
        <v>3495.9954205444228</v>
      </c>
      <c r="AM91" s="474">
        <f ca="1">IF('Working Capital'!AM25="","",'Working Capital'!AM25)</f>
        <v>3321.1956495172199</v>
      </c>
      <c r="AN91" s="474">
        <f ca="1">IF('Working Capital'!AN25="","",'Working Capital'!AN25)</f>
        <v>3155.1358670413465</v>
      </c>
      <c r="AO91" s="474">
        <f ca="1">IF('Working Capital'!AO25="","",'Working Capital'!AO25)</f>
        <v>2997.3790736892843</v>
      </c>
      <c r="AP91" s="474">
        <f ca="1">IF('Working Capital'!AP25="","",'Working Capital'!AP25)</f>
        <v>2847.510120004823</v>
      </c>
      <c r="AQ91" s="474">
        <f ca="1">IF('Working Capital'!AQ25="","",'Working Capital'!AQ25)</f>
        <v>7632.0842806712317</v>
      </c>
      <c r="AR91" s="474">
        <f ca="1">IF('Working Capital'!AR25="","",'Working Capital'!AR25)</f>
        <v>8744.8778833043471</v>
      </c>
      <c r="AS91" s="474">
        <f ca="1">IF('Working Capital'!AS25="","",'Working Capital'!AS25)</f>
        <v>8307.633989139169</v>
      </c>
      <c r="AT91" s="474">
        <f ca="1">IF('Working Capital'!AT25="","",'Working Capital'!AT25)</f>
        <v>7892.2522896821611</v>
      </c>
      <c r="AU91" s="474">
        <f ca="1">IF('Working Capital'!AU25="","",'Working Capital'!AU25)</f>
        <v>7497.6396751980647</v>
      </c>
      <c r="AV91" s="474">
        <f ca="1">IF('Working Capital'!AV25="","",'Working Capital'!AV25)</f>
        <v>7122.7576914381643</v>
      </c>
      <c r="AW91" s="474">
        <f ca="1">IF('Working Capital'!AW25="","",'Working Capital'!AW25)</f>
        <v>6766.6198068662488</v>
      </c>
      <c r="AX91" s="474">
        <f ca="1">IF('Working Capital'!AX25="","",'Working Capital'!AX25)</f>
        <v>6428.2888165229233</v>
      </c>
      <c r="AY91" s="474">
        <f ca="1">IF('Working Capital'!AY25="","",'Working Capital'!AY25)</f>
        <v>6106.8743756967888</v>
      </c>
      <c r="AZ91" s="474">
        <f ca="1">IF('Working Capital'!AZ25="","",'Working Capital'!AZ25)</f>
        <v>5801.5306569119857</v>
      </c>
      <c r="BA91" s="474">
        <f ca="1">IF('Working Capital'!BA25="","",'Working Capital'!BA25)</f>
        <v>5511.4541240663384</v>
      </c>
      <c r="BB91" s="474">
        <f ca="1">IF('Working Capital'!BB25="","",'Working Capital'!BB25)</f>
        <v>5235.8814178630128</v>
      </c>
      <c r="BC91" s="474">
        <f ca="1">IF('Working Capital'!BC25="","",'Working Capital'!BC25)</f>
        <v>13155.717830303241</v>
      </c>
      <c r="BD91" s="474">
        <f ca="1">IF('Working Capital'!BD25="","",'Working Capital'!BD25)</f>
        <v>17075.382979621441</v>
      </c>
      <c r="BE91" s="474">
        <f ca="1">IF('Working Capital'!BE25="","",'Working Capital'!BE25)</f>
        <v>16221.613830640301</v>
      </c>
      <c r="BF91" s="474">
        <f ca="1">IF('Working Capital'!BF25="","",'Working Capital'!BF25)</f>
        <v>15410.533139108331</v>
      </c>
      <c r="BG91" s="474">
        <f ca="1">IF('Working Capital'!BG25="","",'Working Capital'!BG25)</f>
        <v>14640.006482152938</v>
      </c>
      <c r="BH91" s="474">
        <f ca="1">IF('Working Capital'!BH25="","",'Working Capital'!BH25)</f>
        <v>13908.006158045144</v>
      </c>
      <c r="BI91" s="474">
        <f ca="1">IF('Working Capital'!BI25="","",'Working Capital'!BI25)</f>
        <v>13212.605850143009</v>
      </c>
      <c r="BJ91" s="474">
        <f ca="1">IF('Working Capital'!BJ25="","",'Working Capital'!BJ25)</f>
        <v>12551.975557635829</v>
      </c>
      <c r="BK91" s="474">
        <f ca="1">IF('Working Capital'!BK25="","",'Working Capital'!BK25)</f>
        <v>11924.376779754006</v>
      </c>
      <c r="BL91" s="474">
        <f ca="1">IF('Working Capital'!BL25="","",'Working Capital'!BL25)</f>
        <v>11328.157940766367</v>
      </c>
      <c r="BM91" s="474">
        <f ca="1">IF('Working Capital'!BM25="","",'Working Capital'!BM25)</f>
        <v>10761.750043727981</v>
      </c>
      <c r="BN91" s="474">
        <f ca="1">IF('Working Capital'!BN25="","",'Working Capital'!BN25)</f>
        <v>10223.66254154162</v>
      </c>
      <c r="BO91" s="474">
        <f ca="1">IF('Working Capital'!BO25="","",'Working Capital'!BO25)</f>
        <v>24319.858088631241</v>
      </c>
      <c r="BP91" s="474">
        <f ca="1">IF('Working Capital'!BP25="","",'Working Capital'!BP25)</f>
        <v>33926.855443741311</v>
      </c>
      <c r="BQ91" s="474">
        <f ca="1">IF('Working Capital'!BQ25="","",'Working Capital'!BQ25)</f>
        <v>32230.512671554228</v>
      </c>
      <c r="BR91" s="474">
        <f ca="1">IF('Working Capital'!BR25="","",'Working Capital'!BR25)</f>
        <v>30618.987037976563</v>
      </c>
      <c r="BS91" s="474">
        <f ca="1">IF('Working Capital'!BS25="","",'Working Capital'!BS25)</f>
        <v>29088.037686077645</v>
      </c>
      <c r="BT91" s="474">
        <f ca="1">IF('Working Capital'!BT25="","",'Working Capital'!BT25)</f>
        <v>27633.635801774042</v>
      </c>
      <c r="BU91" s="474">
        <f ca="1">IF('Working Capital'!BU25="","",'Working Capital'!BU25)</f>
        <v>26251.954011684866</v>
      </c>
      <c r="BV91" s="474">
        <f ca="1">IF('Working Capital'!BV25="","",'Working Capital'!BV25)</f>
        <v>24939.356311101001</v>
      </c>
      <c r="BW91" s="474">
        <f ca="1">IF('Working Capital'!BW25="","",'Working Capital'!BW25)</f>
        <v>23692.388495545834</v>
      </c>
      <c r="BX91" s="474">
        <f ca="1">IF('Working Capital'!BX25="","",'Working Capital'!BX25)</f>
        <v>22507.76907076838</v>
      </c>
      <c r="BY91" s="474">
        <f ca="1">IF('Working Capital'!BY25="","",'Working Capital'!BY25)</f>
        <v>21382.380617230083</v>
      </c>
      <c r="BZ91" s="474">
        <f ca="1">IF('Working Capital'!BZ25="","",'Working Capital'!BZ25)</f>
        <v>20313.261586368666</v>
      </c>
      <c r="CA91" s="474">
        <f ca="1">IF('Working Capital'!CA25="","",'Working Capital'!CA25)</f>
        <v>46668.679448258481</v>
      </c>
      <c r="CB91" s="474">
        <f ca="1">IF('Working Capital'!CB25="","",'Working Capital'!CB25)</f>
        <v>67732.718581697787</v>
      </c>
      <c r="CC91" s="474">
        <f ca="1">IF('Working Capital'!CC25="","",'Working Capital'!CC25)</f>
        <v>64346.082652612822</v>
      </c>
      <c r="CD91" s="474">
        <f ca="1">IF('Working Capital'!CD25="","",'Working Capital'!CD25)</f>
        <v>61128.778519982239</v>
      </c>
      <c r="CE91" s="474">
        <f ca="1">IF('Working Capital'!CE25="","",'Working Capital'!CE25)</f>
        <v>58072.339593983022</v>
      </c>
      <c r="CF91" s="474">
        <f ca="1">IF('Working Capital'!CF25="","",'Working Capital'!CF25)</f>
        <v>55168.72261428379</v>
      </c>
      <c r="CG91" s="474">
        <f ca="1">IF('Working Capital'!CG25="","",'Working Capital'!CG25)</f>
        <v>52410.286483569886</v>
      </c>
      <c r="CH91" s="474">
        <f ca="1">IF('Working Capital'!CH25="","",'Working Capital'!CH25)</f>
        <v>49789.772159391083</v>
      </c>
      <c r="CI91" s="474">
        <f ca="1">IF('Working Capital'!CI25="","",'Working Capital'!CI25)</f>
        <v>47300.283551421715</v>
      </c>
      <c r="CJ91" s="474">
        <f ca="1">IF('Working Capital'!CJ25="","",'Working Capital'!CJ25)</f>
        <v>44935.269373850431</v>
      </c>
      <c r="CK91" s="474">
        <f ca="1">IF('Working Capital'!CK25="","",'Working Capital'!CK25)</f>
        <v>42688.505905158119</v>
      </c>
      <c r="CL91" s="474">
        <f ca="1">IF('Working Capital'!CL25="","",'Working Capital'!CL25)</f>
        <v>40554.080609900178</v>
      </c>
    </row>
    <row r="92" spans="2:90" x14ac:dyDescent="0.4">
      <c r="B92" s="27" t="s">
        <v>631</v>
      </c>
      <c r="C92" s="53"/>
      <c r="D92" s="53"/>
      <c r="E92" s="53"/>
      <c r="F92" s="27"/>
      <c r="G92" s="27"/>
      <c r="H92" s="27"/>
      <c r="I92" s="27" t="s">
        <v>234</v>
      </c>
      <c r="K92" s="460">
        <f ca="1">SUMIF($3:$3,K$2,92:92)</f>
        <v>-2787130.2301928597</v>
      </c>
      <c r="L92" s="460">
        <f ca="1">SUMIF($3:$3,L$2,92:92)</f>
        <v>-4361164.2407447351</v>
      </c>
      <c r="M92" s="460">
        <f ca="1">SUMIF($3:$3,M$2,92:92)</f>
        <v>-8045713.3057286832</v>
      </c>
      <c r="N92" s="460">
        <f ca="1">SUMIF($3:$3,N$2,92:92)</f>
        <v>-15696135.409210581</v>
      </c>
      <c r="O92" s="460">
        <f ca="1">SUMIF($3:$3,O$2,92:92)</f>
        <v>-31179523.484672934</v>
      </c>
      <c r="P92" s="460">
        <f ca="1">SUMIF($3:$3,P$2,92:92)</f>
        <v>-62244981.669129327</v>
      </c>
      <c r="Q92" s="28"/>
      <c r="R92"/>
      <c r="S92" s="461">
        <f ca="1">SUM(S88:OFFSET(S92,-1,0))</f>
        <v>-124470.80000000002</v>
      </c>
      <c r="T92" s="461">
        <f ca="1">SUM(T88:OFFSET(T92,-1,0))</f>
        <v>-308750</v>
      </c>
      <c r="U92" s="461">
        <f ca="1">SUM(U88:OFFSET(U92,-1,0))</f>
        <v>-293312.50000000012</v>
      </c>
      <c r="V92" s="461">
        <f ca="1">SUM(V88:OFFSET(V92,-1,0))</f>
        <v>-278646.875</v>
      </c>
      <c r="W92" s="461">
        <f ca="1">SUM(W88:OFFSET(W92,-1,0))</f>
        <v>-264714.53125</v>
      </c>
      <c r="X92" s="461">
        <f ca="1">SUM(X88:OFFSET(X92,-1,0))</f>
        <v>-251478.8046875</v>
      </c>
      <c r="Y92" s="461">
        <f ca="1">SUM(Y88:OFFSET(Y92,-1,0))</f>
        <v>-238904.86445312481</v>
      </c>
      <c r="Z92" s="461">
        <f ca="1">SUM(Z88:OFFSET(Z92,-1,0))</f>
        <v>-226959.62123046909</v>
      </c>
      <c r="AA92" s="461">
        <f ca="1">SUM(AA88:OFFSET(AA92,-1,0))</f>
        <v>-215611.64016894531</v>
      </c>
      <c r="AB92" s="461">
        <f ca="1">SUM(AB88:OFFSET(AB92,-1,0))</f>
        <v>-204831.05816049781</v>
      </c>
      <c r="AC92" s="461">
        <f ca="1">SUM(AC88:OFFSET(AC92,-1,0))</f>
        <v>-194589.50525247306</v>
      </c>
      <c r="AD92" s="461">
        <f ca="1">SUM(AD88:OFFSET(AD92,-1,0))</f>
        <v>-184860.02998984931</v>
      </c>
      <c r="AE92" s="461">
        <f ca="1">SUM(AE88:OFFSET(AE92,-1,0))</f>
        <v>-300724.47057019174</v>
      </c>
      <c r="AF92" s="461">
        <f ca="1">SUM(AF88:OFFSET(AF92,-1,0))</f>
        <v>-470830.31529518066</v>
      </c>
      <c r="AG92" s="461">
        <f ca="1">SUM(AG88:OFFSET(AG92,-1,0))</f>
        <v>-447288.79953042214</v>
      </c>
      <c r="AH92" s="461">
        <f ca="1">SUM(AH88:OFFSET(AH92,-1,0))</f>
        <v>-424924.35955390095</v>
      </c>
      <c r="AI92" s="461">
        <f ca="1">SUM(AI88:OFFSET(AI92,-1,0))</f>
        <v>-403678.1415762048</v>
      </c>
      <c r="AJ92" s="461">
        <f ca="1">SUM(AJ88:OFFSET(AJ92,-1,0))</f>
        <v>-383494.23449739569</v>
      </c>
      <c r="AK92" s="461">
        <f ca="1">SUM(AK88:OFFSET(AK92,-1,0))</f>
        <v>-364319.5227725259</v>
      </c>
      <c r="AL92" s="461">
        <f ca="1">SUM(AL88:OFFSET(AL92,-1,0))</f>
        <v>-346103.54663389921</v>
      </c>
      <c r="AM92" s="461">
        <f ca="1">SUM(AM88:OFFSET(AM92,-1,0))</f>
        <v>-328798.36930220341</v>
      </c>
      <c r="AN92" s="461">
        <f ca="1">SUM(AN88:OFFSET(AN92,-1,0))</f>
        <v>-312358.45083709358</v>
      </c>
      <c r="AO92" s="461">
        <f ca="1">SUM(AO88:OFFSET(AO92,-1,0))</f>
        <v>-296740.52829523891</v>
      </c>
      <c r="AP92" s="461">
        <f ca="1">SUM(AP88:OFFSET(AP92,-1,0))</f>
        <v>-281903.50188047771</v>
      </c>
      <c r="AQ92" s="461">
        <f ca="1">SUM(AQ88:OFFSET(AQ92,-1,0))</f>
        <v>-579548.0437864525</v>
      </c>
      <c r="AR92" s="461">
        <f ca="1">SUM(AR88:OFFSET(AR92,-1,0))</f>
        <v>-865742.91044713138</v>
      </c>
      <c r="AS92" s="461">
        <f ca="1">SUM(AS88:OFFSET(AS92,-1,0))</f>
        <v>-822455.76492477511</v>
      </c>
      <c r="AT92" s="461">
        <f ca="1">SUM(AT88:OFFSET(AT92,-1,0))</f>
        <v>-781332.97667853581</v>
      </c>
      <c r="AU92" s="461">
        <f ca="1">SUM(AU88:OFFSET(AU92,-1,0))</f>
        <v>-742266.32784460671</v>
      </c>
      <c r="AV92" s="461">
        <f ca="1">SUM(AV88:OFFSET(AV92,-1,0))</f>
        <v>-705153.01145237789</v>
      </c>
      <c r="AW92" s="461">
        <f ca="1">SUM(AW88:OFFSET(AW92,-1,0))</f>
        <v>-669895.36087976105</v>
      </c>
      <c r="AX92" s="461">
        <f ca="1">SUM(AX88:OFFSET(AX92,-1,0))</f>
        <v>-636400.59283576894</v>
      </c>
      <c r="AY92" s="461">
        <f ca="1">SUM(AY88:OFFSET(AY92,-1,0))</f>
        <v>-604580.56319398107</v>
      </c>
      <c r="AZ92" s="461">
        <f ca="1">SUM(AZ88:OFFSET(AZ92,-1,0))</f>
        <v>-574351.53503428528</v>
      </c>
      <c r="BA92" s="461">
        <f ca="1">SUM(BA88:OFFSET(BA92,-1,0))</f>
        <v>-545633.95828256826</v>
      </c>
      <c r="BB92" s="461">
        <f ca="1">SUM(BB88:OFFSET(BB92,-1,0))</f>
        <v>-518352.2603684385</v>
      </c>
      <c r="BC92" s="461">
        <f ca="1">SUM(BC88:OFFSET(BC92,-1,0))</f>
        <v>-1117586.3502000226</v>
      </c>
      <c r="BD92" s="461">
        <f ca="1">SUM(BD88:OFFSET(BD92,-1,0))</f>
        <v>-1690462.9149825207</v>
      </c>
      <c r="BE92" s="461">
        <f ca="1">SUM(BE88:OFFSET(BE92,-1,0))</f>
        <v>-1605939.7692333914</v>
      </c>
      <c r="BF92" s="461">
        <f ca="1">SUM(BF88:OFFSET(BF92,-1,0))</f>
        <v>-1525642.7807717226</v>
      </c>
      <c r="BG92" s="461">
        <f ca="1">SUM(BG88:OFFSET(BG92,-1,0))</f>
        <v>-1449360.6417331409</v>
      </c>
      <c r="BH92" s="461">
        <f ca="1">SUM(BH88:OFFSET(BH92,-1,0))</f>
        <v>-1376892.6096464745</v>
      </c>
      <c r="BI92" s="461">
        <f ca="1">SUM(BI88:OFFSET(BI92,-1,0))</f>
        <v>-1308047.9791641557</v>
      </c>
      <c r="BJ92" s="461">
        <f ca="1">SUM(BJ88:OFFSET(BJ92,-1,0))</f>
        <v>-1242645.5802059479</v>
      </c>
      <c r="BK92" s="461">
        <f ca="1">SUM(BK88:OFFSET(BK92,-1,0))</f>
        <v>-1180513.3011956436</v>
      </c>
      <c r="BL92" s="461">
        <f ca="1">SUM(BL88:OFFSET(BL92,-1,0))</f>
        <v>-1121487.6361358701</v>
      </c>
      <c r="BM92" s="461">
        <f ca="1">SUM(BM88:OFFSET(BM92,-1,0))</f>
        <v>-1065413.2543290737</v>
      </c>
      <c r="BN92" s="461">
        <f ca="1">SUM(BN88:OFFSET(BN92,-1,0))</f>
        <v>-1012142.591612619</v>
      </c>
      <c r="BO92" s="461">
        <f ca="1">SUM(BO88:OFFSET(BO92,-1,0))</f>
        <v>-2213594.7500244901</v>
      </c>
      <c r="BP92" s="461">
        <f ca="1">SUM(BP88:OFFSET(BP92,-1,0))</f>
        <v>-3358758.6889303932</v>
      </c>
      <c r="BQ92" s="461">
        <f ca="1">SUM(BQ88:OFFSET(BQ92,-1,0))</f>
        <v>-3190820.7544838693</v>
      </c>
      <c r="BR92" s="461">
        <f ca="1">SUM(BR88:OFFSET(BR92,-1,0))</f>
        <v>-3031279.7167596766</v>
      </c>
      <c r="BS92" s="461">
        <f ca="1">SUM(BS88:OFFSET(BS92,-1,0))</f>
        <v>-2879715.7309216876</v>
      </c>
      <c r="BT92" s="461">
        <f ca="1">SUM(BT88:OFFSET(BT92,-1,0))</f>
        <v>-2735729.9443756226</v>
      </c>
      <c r="BU92" s="461">
        <f ca="1">SUM(BU88:OFFSET(BU92,-1,0))</f>
        <v>-2598943.4471568107</v>
      </c>
      <c r="BV92" s="461">
        <f ca="1">SUM(BV88:OFFSET(BV92,-1,0))</f>
        <v>-2468996.2747989935</v>
      </c>
      <c r="BW92" s="461">
        <f ca="1">SUM(BW88:OFFSET(BW92,-1,0))</f>
        <v>-2345546.4610590376</v>
      </c>
      <c r="BX92" s="461">
        <f ca="1">SUM(BX88:OFFSET(BX92,-1,0))</f>
        <v>-2228269.1380060748</v>
      </c>
      <c r="BY92" s="461">
        <f ca="1">SUM(BY88:OFFSET(BY92,-1,0))</f>
        <v>-2116855.6811057786</v>
      </c>
      <c r="BZ92" s="461">
        <f ca="1">SUM(BZ88:OFFSET(BZ92,-1,0))</f>
        <v>-2011012.8970504995</v>
      </c>
      <c r="CA92" s="461">
        <f ca="1">SUM(CA88:OFFSET(CA92,-1,0))</f>
        <v>-4416424.5045900829</v>
      </c>
      <c r="CB92" s="461">
        <f ca="1">SUM(CB88:OFFSET(CB92,-1,0))</f>
        <v>-6705539.1395880813</v>
      </c>
      <c r="CC92" s="461">
        <f ca="1">SUM(CC88:OFFSET(CC92,-1,0))</f>
        <v>-6370262.182608665</v>
      </c>
      <c r="CD92" s="461">
        <f ca="1">SUM(CD88:OFFSET(CD92,-1,0))</f>
        <v>-6051749.0734782424</v>
      </c>
      <c r="CE92" s="461">
        <f ca="1">SUM(CE88:OFFSET(CE92,-1,0))</f>
        <v>-5749161.6198043162</v>
      </c>
      <c r="CF92" s="461">
        <f ca="1">SUM(CF88:OFFSET(CF92,-1,0))</f>
        <v>-5461703.5388141023</v>
      </c>
      <c r="CG92" s="461">
        <f ca="1">SUM(CG88:OFFSET(CG92,-1,0))</f>
        <v>-5188618.361873419</v>
      </c>
      <c r="CH92" s="461">
        <f ca="1">SUM(CH88:OFFSET(CH92,-1,0))</f>
        <v>-4929187.4437797135</v>
      </c>
      <c r="CI92" s="461">
        <f ca="1">SUM(CI88:OFFSET(CI92,-1,0))</f>
        <v>-4682728.0715907393</v>
      </c>
      <c r="CJ92" s="461">
        <f ca="1">SUM(CJ88:OFFSET(CJ92,-1,0))</f>
        <v>-4448591.6680112015</v>
      </c>
      <c r="CK92" s="461">
        <f ca="1">SUM(CK88:OFFSET(CK92,-1,0))</f>
        <v>-4226162.0846106494</v>
      </c>
      <c r="CL92" s="461">
        <f ca="1">SUM(CL88:OFFSET(CL92,-1,0))</f>
        <v>-4014853.9803801207</v>
      </c>
    </row>
    <row r="93" spans="2:90" x14ac:dyDescent="0.4">
      <c r="B93" s="309" t="str">
        <f>+SUBSTITUTE(B45,":","")</f>
        <v>Depreciation and amortization</v>
      </c>
      <c r="I93" t="s">
        <v>577</v>
      </c>
      <c r="K93" s="53">
        <f t="shared" ref="K93:P93" ca="1" si="47">-K46</f>
        <v>0</v>
      </c>
      <c r="L93" s="53">
        <f t="shared" ca="1" si="47"/>
        <v>0</v>
      </c>
      <c r="M93" s="53">
        <f t="shared" ca="1" si="47"/>
        <v>0</v>
      </c>
      <c r="N93" s="53">
        <f t="shared" ca="1" si="47"/>
        <v>0</v>
      </c>
      <c r="O93" s="53">
        <f t="shared" ca="1" si="47"/>
        <v>0</v>
      </c>
      <c r="P93" s="53">
        <f t="shared" ca="1" si="47"/>
        <v>0</v>
      </c>
      <c r="R93"/>
      <c r="S93" s="232">
        <f t="shared" ref="S93:AX93" ca="1" si="48">-S46</f>
        <v>0</v>
      </c>
      <c r="T93" s="232">
        <f t="shared" ca="1" si="48"/>
        <v>0</v>
      </c>
      <c r="U93" s="232">
        <f t="shared" ca="1" si="48"/>
        <v>0</v>
      </c>
      <c r="V93" s="232">
        <f t="shared" ca="1" si="48"/>
        <v>0</v>
      </c>
      <c r="W93" s="232">
        <f t="shared" ca="1" si="48"/>
        <v>0</v>
      </c>
      <c r="X93" s="232">
        <f t="shared" ca="1" si="48"/>
        <v>0</v>
      </c>
      <c r="Y93" s="232">
        <f t="shared" ca="1" si="48"/>
        <v>0</v>
      </c>
      <c r="Z93" s="232">
        <f t="shared" ca="1" si="48"/>
        <v>0</v>
      </c>
      <c r="AA93" s="232">
        <f t="shared" ca="1" si="48"/>
        <v>0</v>
      </c>
      <c r="AB93" s="232">
        <f t="shared" ca="1" si="48"/>
        <v>0</v>
      </c>
      <c r="AC93" s="232">
        <f t="shared" ca="1" si="48"/>
        <v>0</v>
      </c>
      <c r="AD93" s="232">
        <f t="shared" ca="1" si="48"/>
        <v>0</v>
      </c>
      <c r="AE93" s="232">
        <f t="shared" ca="1" si="48"/>
        <v>0</v>
      </c>
      <c r="AF93" s="232">
        <f t="shared" ca="1" si="48"/>
        <v>0</v>
      </c>
      <c r="AG93" s="232">
        <f t="shared" ca="1" si="48"/>
        <v>0</v>
      </c>
      <c r="AH93" s="232">
        <f t="shared" ca="1" si="48"/>
        <v>0</v>
      </c>
      <c r="AI93" s="232">
        <f t="shared" ca="1" si="48"/>
        <v>0</v>
      </c>
      <c r="AJ93" s="232">
        <f t="shared" ca="1" si="48"/>
        <v>0</v>
      </c>
      <c r="AK93" s="232">
        <f t="shared" ca="1" si="48"/>
        <v>0</v>
      </c>
      <c r="AL93" s="232">
        <f t="shared" ca="1" si="48"/>
        <v>0</v>
      </c>
      <c r="AM93" s="232">
        <f t="shared" ca="1" si="48"/>
        <v>0</v>
      </c>
      <c r="AN93" s="232">
        <f t="shared" ca="1" si="48"/>
        <v>0</v>
      </c>
      <c r="AO93" s="232">
        <f t="shared" ca="1" si="48"/>
        <v>0</v>
      </c>
      <c r="AP93" s="232">
        <f t="shared" ca="1" si="48"/>
        <v>0</v>
      </c>
      <c r="AQ93" s="232">
        <f t="shared" ca="1" si="48"/>
        <v>0</v>
      </c>
      <c r="AR93" s="232">
        <f t="shared" ca="1" si="48"/>
        <v>0</v>
      </c>
      <c r="AS93" s="232">
        <f t="shared" ca="1" si="48"/>
        <v>0</v>
      </c>
      <c r="AT93" s="232">
        <f t="shared" ca="1" si="48"/>
        <v>0</v>
      </c>
      <c r="AU93" s="232">
        <f t="shared" ca="1" si="48"/>
        <v>0</v>
      </c>
      <c r="AV93" s="232">
        <f t="shared" ca="1" si="48"/>
        <v>0</v>
      </c>
      <c r="AW93" s="232">
        <f t="shared" ca="1" si="48"/>
        <v>0</v>
      </c>
      <c r="AX93" s="232">
        <f t="shared" ca="1" si="48"/>
        <v>0</v>
      </c>
      <c r="AY93" s="232">
        <f t="shared" ref="AY93:CD93" ca="1" si="49">-AY46</f>
        <v>0</v>
      </c>
      <c r="AZ93" s="232">
        <f t="shared" ca="1" si="49"/>
        <v>0</v>
      </c>
      <c r="BA93" s="232">
        <f t="shared" ca="1" si="49"/>
        <v>0</v>
      </c>
      <c r="BB93" s="232">
        <f t="shared" ca="1" si="49"/>
        <v>0</v>
      </c>
      <c r="BC93" s="232">
        <f t="shared" ca="1" si="49"/>
        <v>0</v>
      </c>
      <c r="BD93" s="232">
        <f t="shared" ca="1" si="49"/>
        <v>0</v>
      </c>
      <c r="BE93" s="232">
        <f t="shared" ca="1" si="49"/>
        <v>0</v>
      </c>
      <c r="BF93" s="232">
        <f t="shared" ca="1" si="49"/>
        <v>0</v>
      </c>
      <c r="BG93" s="232">
        <f t="shared" ca="1" si="49"/>
        <v>0</v>
      </c>
      <c r="BH93" s="232">
        <f t="shared" ca="1" si="49"/>
        <v>0</v>
      </c>
      <c r="BI93" s="232">
        <f t="shared" ca="1" si="49"/>
        <v>0</v>
      </c>
      <c r="BJ93" s="232">
        <f t="shared" ca="1" si="49"/>
        <v>0</v>
      </c>
      <c r="BK93" s="232">
        <f t="shared" ca="1" si="49"/>
        <v>0</v>
      </c>
      <c r="BL93" s="232">
        <f t="shared" ca="1" si="49"/>
        <v>0</v>
      </c>
      <c r="BM93" s="232">
        <f t="shared" ca="1" si="49"/>
        <v>0</v>
      </c>
      <c r="BN93" s="232">
        <f t="shared" ca="1" si="49"/>
        <v>0</v>
      </c>
      <c r="BO93" s="232">
        <f t="shared" ca="1" si="49"/>
        <v>0</v>
      </c>
      <c r="BP93" s="232">
        <f t="shared" ca="1" si="49"/>
        <v>0</v>
      </c>
      <c r="BQ93" s="232">
        <f t="shared" ca="1" si="49"/>
        <v>0</v>
      </c>
      <c r="BR93" s="232">
        <f t="shared" ca="1" si="49"/>
        <v>0</v>
      </c>
      <c r="BS93" s="232">
        <f t="shared" ca="1" si="49"/>
        <v>0</v>
      </c>
      <c r="BT93" s="232">
        <f t="shared" ca="1" si="49"/>
        <v>0</v>
      </c>
      <c r="BU93" s="232">
        <f t="shared" ca="1" si="49"/>
        <v>0</v>
      </c>
      <c r="BV93" s="232">
        <f t="shared" ca="1" si="49"/>
        <v>0</v>
      </c>
      <c r="BW93" s="232">
        <f t="shared" ca="1" si="49"/>
        <v>0</v>
      </c>
      <c r="BX93" s="232">
        <f t="shared" ca="1" si="49"/>
        <v>0</v>
      </c>
      <c r="BY93" s="232">
        <f t="shared" ca="1" si="49"/>
        <v>0</v>
      </c>
      <c r="BZ93" s="232">
        <f t="shared" ca="1" si="49"/>
        <v>0</v>
      </c>
      <c r="CA93" s="232">
        <f t="shared" ca="1" si="49"/>
        <v>0</v>
      </c>
      <c r="CB93" s="232">
        <f t="shared" ca="1" si="49"/>
        <v>0</v>
      </c>
      <c r="CC93" s="232">
        <f t="shared" ca="1" si="49"/>
        <v>0</v>
      </c>
      <c r="CD93" s="232">
        <f t="shared" ca="1" si="49"/>
        <v>0</v>
      </c>
      <c r="CE93" s="232">
        <f t="shared" ref="CE93:CL93" ca="1" si="50">-CE46</f>
        <v>0</v>
      </c>
      <c r="CF93" s="232">
        <f t="shared" ca="1" si="50"/>
        <v>0</v>
      </c>
      <c r="CG93" s="232">
        <f t="shared" ca="1" si="50"/>
        <v>0</v>
      </c>
      <c r="CH93" s="232">
        <f t="shared" ca="1" si="50"/>
        <v>0</v>
      </c>
      <c r="CI93" s="232">
        <f t="shared" ca="1" si="50"/>
        <v>0</v>
      </c>
      <c r="CJ93" s="232">
        <f t="shared" ca="1" si="50"/>
        <v>0</v>
      </c>
      <c r="CK93" s="232">
        <f t="shared" ca="1" si="50"/>
        <v>0</v>
      </c>
      <c r="CL93" s="232">
        <f t="shared" ca="1" si="50"/>
        <v>0</v>
      </c>
    </row>
    <row r="94" spans="2:90" x14ac:dyDescent="0.4">
      <c r="B94" s="27" t="s">
        <v>632</v>
      </c>
      <c r="I94" t="s">
        <v>577</v>
      </c>
      <c r="K94" s="63">
        <f ca="1">SUMIF($3:$3,K$2,94:94)</f>
        <v>16040990.196142806</v>
      </c>
      <c r="L94" s="63">
        <f ca="1">SUMIF($3:$3,L$2,94:94)</f>
        <v>59127405.900035307</v>
      </c>
      <c r="M94" s="63">
        <f ca="1">SUMIF($3:$3,M$2,94:94)</f>
        <v>133294697.19242617</v>
      </c>
      <c r="N94" s="63">
        <f ca="1">SUMIF($3:$3,N$2,94:94)</f>
        <v>274952403.28813827</v>
      </c>
      <c r="O94" s="63">
        <f ca="1">SUMIF($3:$3,O$2,94:94)</f>
        <v>554639597.35250843</v>
      </c>
      <c r="P94" s="63">
        <f ca="1">SUMIF($3:$3,P$2,94:94)</f>
        <v>1112064137.0156791</v>
      </c>
      <c r="R94"/>
      <c r="S94" s="257">
        <f ca="1">SUM(S92:OFFSET(S94,-1,0))+S86</f>
        <v>0</v>
      </c>
      <c r="T94" s="257">
        <f ca="1">SUM(T92:OFFSET(T94,-1,0))+T86</f>
        <v>124470.80000000005</v>
      </c>
      <c r="U94" s="257">
        <f ca="1">SUM(U92:OFFSET(U94,-1,0))+U86</f>
        <v>433220.80000000005</v>
      </c>
      <c r="V94" s="257">
        <f ca="1">SUM(V92:OFFSET(V94,-1,0))+V86</f>
        <v>726533.30000000016</v>
      </c>
      <c r="W94" s="257">
        <f ca="1">SUM(W92:OFFSET(W94,-1,0))+W86</f>
        <v>1005180.175</v>
      </c>
      <c r="X94" s="257">
        <f ca="1">SUM(X92:OFFSET(X94,-1,0))+X86</f>
        <v>1269894.70625</v>
      </c>
      <c r="Y94" s="257">
        <f ca="1">SUM(Y92:OFFSET(Y94,-1,0))+Y86</f>
        <v>1521373.5109375</v>
      </c>
      <c r="Z94" s="257">
        <f ca="1">SUM(Z92:OFFSET(Z94,-1,0))+Z86</f>
        <v>1760278.3753906249</v>
      </c>
      <c r="AA94" s="257">
        <f ca="1">SUM(AA92:OFFSET(AA94,-1,0))+AA86</f>
        <v>1987237.9966210942</v>
      </c>
      <c r="AB94" s="257">
        <f ca="1">SUM(AB92:OFFSET(AB94,-1,0))+AB86</f>
        <v>2202849.6367900395</v>
      </c>
      <c r="AC94" s="257">
        <f ca="1">SUM(AC92:OFFSET(AC94,-1,0))+AC86</f>
        <v>2407680.6949505373</v>
      </c>
      <c r="AD94" s="257">
        <f ca="1">SUM(AD92:OFFSET(AD94,-1,0))+AD86</f>
        <v>2602270.2002030103</v>
      </c>
      <c r="AE94" s="257">
        <f ca="1">SUM(AE92:OFFSET(AE94,-1,0))+AE86</f>
        <v>2787130.2301928597</v>
      </c>
      <c r="AF94" s="257">
        <f ca="1">SUM(AF92:OFFSET(AF94,-1,0))+AF86</f>
        <v>3087854.7007630514</v>
      </c>
      <c r="AG94" s="257">
        <f ca="1">SUM(AG92:OFFSET(AG94,-1,0))+AG86</f>
        <v>3558685.0160582317</v>
      </c>
      <c r="AH94" s="257">
        <f ca="1">SUM(AH92:OFFSET(AH94,-1,0))+AH86</f>
        <v>4005973.8155886545</v>
      </c>
      <c r="AI94" s="257">
        <f ca="1">SUM(AI92:OFFSET(AI94,-1,0))+AI86</f>
        <v>4430898.1751425555</v>
      </c>
      <c r="AJ94" s="257">
        <f ca="1">SUM(AJ92:OFFSET(AJ94,-1,0))+AJ86</f>
        <v>4834576.3167187599</v>
      </c>
      <c r="AK94" s="257">
        <f ca="1">SUM(AK92:OFFSET(AK94,-1,0))+AK86</f>
        <v>5218070.5512161553</v>
      </c>
      <c r="AL94" s="257">
        <f ca="1">SUM(AL92:OFFSET(AL94,-1,0))+AL86</f>
        <v>5582390.0739886817</v>
      </c>
      <c r="AM94" s="257">
        <f ca="1">SUM(AM92:OFFSET(AM94,-1,0))+AM86</f>
        <v>5928493.6206225809</v>
      </c>
      <c r="AN94" s="257">
        <f ca="1">SUM(AN92:OFFSET(AN94,-1,0))+AN86</f>
        <v>6257291.9899247838</v>
      </c>
      <c r="AO94" s="257">
        <f ca="1">SUM(AO92:OFFSET(AO94,-1,0))+AO86</f>
        <v>6569650.4407618782</v>
      </c>
      <c r="AP94" s="257">
        <f ca="1">SUM(AP92:OFFSET(AP94,-1,0))+AP86</f>
        <v>6866390.9690571157</v>
      </c>
      <c r="AQ94" s="257">
        <f ca="1">SUM(AQ92:OFFSET(AQ94,-1,0))+AQ86</f>
        <v>7148294.4709375948</v>
      </c>
      <c r="AR94" s="257">
        <f ca="1">SUM(AR92:OFFSET(AR94,-1,0))+AR86</f>
        <v>7727842.514724046</v>
      </c>
      <c r="AS94" s="257">
        <f ca="1">SUM(AS92:OFFSET(AS94,-1,0))+AS86</f>
        <v>8593585.4251711778</v>
      </c>
      <c r="AT94" s="257">
        <f ca="1">SUM(AT92:OFFSET(AT94,-1,0))+AT86</f>
        <v>9416041.1900959536</v>
      </c>
      <c r="AU94" s="257">
        <f ca="1">SUM(AU92:OFFSET(AU94,-1,0))+AU86</f>
        <v>10197374.166774489</v>
      </c>
      <c r="AV94" s="257">
        <f ca="1">SUM(AV92:OFFSET(AV94,-1,0))+AV86</f>
        <v>10939640.494619096</v>
      </c>
      <c r="AW94" s="257">
        <f ca="1">SUM(AW92:OFFSET(AW94,-1,0))+AW86</f>
        <v>11644793.506071474</v>
      </c>
      <c r="AX94" s="257">
        <f ca="1">SUM(AX92:OFFSET(AX94,-1,0))+AX86</f>
        <v>12314688.866951235</v>
      </c>
      <c r="AY94" s="257">
        <f ca="1">SUM(AY92:OFFSET(AY94,-1,0))+AY86</f>
        <v>12951089.459787004</v>
      </c>
      <c r="AZ94" s="257">
        <f ca="1">SUM(AZ92:OFFSET(AZ94,-1,0))+AZ86</f>
        <v>13555670.022980984</v>
      </c>
      <c r="BA94" s="257">
        <f ca="1">SUM(BA92:OFFSET(BA94,-1,0))+BA86</f>
        <v>14130021.55801527</v>
      </c>
      <c r="BB94" s="257">
        <f ca="1">SUM(BB92:OFFSET(BB94,-1,0))+BB86</f>
        <v>14675655.516297838</v>
      </c>
      <c r="BC94" s="257">
        <f ca="1">SUM(BC92:OFFSET(BC94,-1,0))+BC86</f>
        <v>15194007.776666276</v>
      </c>
      <c r="BD94" s="257">
        <f ca="1">SUM(BD92:OFFSET(BD94,-1,0))+BD86</f>
        <v>16311594.1268663</v>
      </c>
      <c r="BE94" s="257">
        <f ca="1">SUM(BE92:OFFSET(BE94,-1,0))+BE86</f>
        <v>18002057.04184882</v>
      </c>
      <c r="BF94" s="257">
        <f ca="1">SUM(BF92:OFFSET(BF94,-1,0))+BF86</f>
        <v>19607996.811082214</v>
      </c>
      <c r="BG94" s="257">
        <f ca="1">SUM(BG92:OFFSET(BG94,-1,0))+BG86</f>
        <v>21133639.591853935</v>
      </c>
      <c r="BH94" s="257">
        <f ca="1">SUM(BH92:OFFSET(BH94,-1,0))+BH86</f>
        <v>22583000.233587075</v>
      </c>
      <c r="BI94" s="257">
        <f ca="1">SUM(BI92:OFFSET(BI94,-1,0))+BI86</f>
        <v>23959892.843233548</v>
      </c>
      <c r="BJ94" s="257">
        <f ca="1">SUM(BJ92:OFFSET(BJ94,-1,0))+BJ86</f>
        <v>25267940.822397705</v>
      </c>
      <c r="BK94" s="257">
        <f ca="1">SUM(BK92:OFFSET(BK94,-1,0))+BK86</f>
        <v>26510586.402603652</v>
      </c>
      <c r="BL94" s="257">
        <f ca="1">SUM(BL92:OFFSET(BL94,-1,0))+BL86</f>
        <v>27691099.703799296</v>
      </c>
      <c r="BM94" s="257">
        <f ca="1">SUM(BM92:OFFSET(BM94,-1,0))+BM86</f>
        <v>28812587.339935165</v>
      </c>
      <c r="BN94" s="257">
        <f ca="1">SUM(BN92:OFFSET(BN94,-1,0))+BN86</f>
        <v>29878000.594264239</v>
      </c>
      <c r="BO94" s="257">
        <f ca="1">SUM(BO92:OFFSET(BO94,-1,0))+BO86</f>
        <v>30890143.185876857</v>
      </c>
      <c r="BP94" s="257">
        <f ca="1">SUM(BP92:OFFSET(BP94,-1,0))+BP86</f>
        <v>33103737.935901351</v>
      </c>
      <c r="BQ94" s="257">
        <f ca="1">SUM(BQ92:OFFSET(BQ94,-1,0))+BQ86</f>
        <v>36462496.624831744</v>
      </c>
      <c r="BR94" s="257">
        <f ca="1">SUM(BR92:OFFSET(BR94,-1,0))+BR86</f>
        <v>39653317.379315615</v>
      </c>
      <c r="BS94" s="257">
        <f ca="1">SUM(BS92:OFFSET(BS94,-1,0))+BS86</f>
        <v>42684597.096075289</v>
      </c>
      <c r="BT94" s="257">
        <f ca="1">SUM(BT92:OFFSET(BT94,-1,0))+BT86</f>
        <v>45564312.826996982</v>
      </c>
      <c r="BU94" s="257">
        <f ca="1">SUM(BU92:OFFSET(BU94,-1,0))+BU86</f>
        <v>48300042.771372601</v>
      </c>
      <c r="BV94" s="257">
        <f ca="1">SUM(BV92:OFFSET(BV94,-1,0))+BV86</f>
        <v>50898986.218529403</v>
      </c>
      <c r="BW94" s="257">
        <f ca="1">SUM(BW92:OFFSET(BW94,-1,0))+BW86</f>
        <v>53367982.493328407</v>
      </c>
      <c r="BX94" s="257">
        <f ca="1">SUM(BX92:OFFSET(BX94,-1,0))+BX86</f>
        <v>55713528.954387441</v>
      </c>
      <c r="BY94" s="257">
        <f ca="1">SUM(BY92:OFFSET(BY94,-1,0))+BY86</f>
        <v>57941798.092393517</v>
      </c>
      <c r="BZ94" s="257">
        <f ca="1">SUM(BZ92:OFFSET(BZ94,-1,0))+BZ86</f>
        <v>60058653.773499295</v>
      </c>
      <c r="CA94" s="257">
        <f ca="1">SUM(CA92:OFFSET(CA94,-1,0))+CA86</f>
        <v>62069666.670549795</v>
      </c>
      <c r="CB94" s="257">
        <f ca="1">SUM(CB92:OFFSET(CB94,-1,0))+CB86</f>
        <v>66486091.175139882</v>
      </c>
      <c r="CC94" s="257">
        <f ca="1">SUM(CC92:OFFSET(CC94,-1,0))+CC86</f>
        <v>73191630.314727962</v>
      </c>
      <c r="CD94" s="257">
        <f ca="1">SUM(CD92:OFFSET(CD94,-1,0))+CD86</f>
        <v>79561892.497336626</v>
      </c>
      <c r="CE94" s="257">
        <f ca="1">SUM(CE92:OFFSET(CE94,-1,0))+CE86</f>
        <v>85613641.570814863</v>
      </c>
      <c r="CF94" s="257">
        <f ca="1">SUM(CF92:OFFSET(CF94,-1,0))+CF86</f>
        <v>91362803.190619186</v>
      </c>
      <c r="CG94" s="257">
        <f ca="1">SUM(CG92:OFFSET(CG94,-1,0))+CG86</f>
        <v>96824506.729433283</v>
      </c>
      <c r="CH94" s="257">
        <f ca="1">SUM(CH92:OFFSET(CH94,-1,0))+CH86</f>
        <v>102013125.0913067</v>
      </c>
      <c r="CI94" s="257">
        <f ca="1">SUM(CI92:OFFSET(CI94,-1,0))+CI86</f>
        <v>106942312.53508642</v>
      </c>
      <c r="CJ94" s="257">
        <f ca="1">SUM(CJ92:OFFSET(CJ94,-1,0))+CJ86</f>
        <v>111625040.60667716</v>
      </c>
      <c r="CK94" s="257">
        <f ca="1">SUM(CK92:OFFSET(CK94,-1,0))+CK86</f>
        <v>116073632.27468835</v>
      </c>
      <c r="CL94" s="257">
        <f ca="1">SUM(CL92:OFFSET(CL94,-1,0))+CL86</f>
        <v>120299794.359299</v>
      </c>
    </row>
    <row r="95" spans="2:90" x14ac:dyDescent="0.4">
      <c r="R95"/>
    </row>
    <row r="96" spans="2:90" x14ac:dyDescent="0.4">
      <c r="B96" s="12" t="s">
        <v>633</v>
      </c>
      <c r="R96"/>
    </row>
    <row r="97" spans="2:90" x14ac:dyDescent="0.4">
      <c r="B97" s="27" t="s">
        <v>634</v>
      </c>
      <c r="I97" t="s">
        <v>235</v>
      </c>
      <c r="K97" s="63">
        <f ca="1">SUMIF($3:$3,K$2,97:97)</f>
        <v>0</v>
      </c>
      <c r="L97" s="63">
        <f ca="1">SUMIF($3:$3,L$2,97:97)</f>
        <v>0</v>
      </c>
      <c r="M97" s="63">
        <f ca="1">SUMIF($3:$3,M$2,97:97)</f>
        <v>0</v>
      </c>
      <c r="N97" s="63">
        <f ca="1">SUMIF($3:$3,N$2,97:97)</f>
        <v>0</v>
      </c>
      <c r="O97" s="63">
        <f ca="1">SUMIF($3:$3,O$2,97:97)</f>
        <v>0</v>
      </c>
      <c r="P97" s="63">
        <f ca="1">SUMIF($3:$3,P$2,97:97)</f>
        <v>0</v>
      </c>
      <c r="Q97" s="28"/>
      <c r="R97"/>
      <c r="S97" s="257">
        <f ca="1">SUM(S96:OFFSET(S97,-1,0))</f>
        <v>0</v>
      </c>
      <c r="T97" s="257">
        <f ca="1">SUM(T96:OFFSET(T97,-1,0))</f>
        <v>0</v>
      </c>
      <c r="U97" s="257">
        <f ca="1">SUM(U96:OFFSET(U97,-1,0))</f>
        <v>0</v>
      </c>
      <c r="V97" s="257">
        <f ca="1">SUM(V96:OFFSET(V97,-1,0))</f>
        <v>0</v>
      </c>
      <c r="W97" s="257">
        <f ca="1">SUM(W96:OFFSET(W97,-1,0))</f>
        <v>0</v>
      </c>
      <c r="X97" s="257">
        <f ca="1">SUM(X96:OFFSET(X97,-1,0))</f>
        <v>0</v>
      </c>
      <c r="Y97" s="257">
        <f ca="1">SUM(Y96:OFFSET(Y97,-1,0))</f>
        <v>0</v>
      </c>
      <c r="Z97" s="257">
        <f ca="1">SUM(Z96:OFFSET(Z97,-1,0))</f>
        <v>0</v>
      </c>
      <c r="AA97" s="257">
        <f ca="1">SUM(AA96:OFFSET(AA97,-1,0))</f>
        <v>0</v>
      </c>
      <c r="AB97" s="257">
        <f ca="1">SUM(AB96:OFFSET(AB97,-1,0))</f>
        <v>0</v>
      </c>
      <c r="AC97" s="257">
        <f ca="1">SUM(AC96:OFFSET(AC97,-1,0))</f>
        <v>0</v>
      </c>
      <c r="AD97" s="257">
        <f ca="1">SUM(AD96:OFFSET(AD97,-1,0))</f>
        <v>0</v>
      </c>
      <c r="AE97" s="257">
        <f ca="1">SUM(AE96:OFFSET(AE97,-1,0))</f>
        <v>0</v>
      </c>
      <c r="AF97" s="257">
        <f ca="1">SUM(AF96:OFFSET(AF97,-1,0))</f>
        <v>0</v>
      </c>
      <c r="AG97" s="257">
        <f ca="1">SUM(AG96:OFFSET(AG97,-1,0))</f>
        <v>0</v>
      </c>
      <c r="AH97" s="257">
        <f ca="1">SUM(AH96:OFFSET(AH97,-1,0))</f>
        <v>0</v>
      </c>
      <c r="AI97" s="257">
        <f ca="1">SUM(AI96:OFFSET(AI97,-1,0))</f>
        <v>0</v>
      </c>
      <c r="AJ97" s="257">
        <f ca="1">SUM(AJ96:OFFSET(AJ97,-1,0))</f>
        <v>0</v>
      </c>
      <c r="AK97" s="257">
        <f ca="1">SUM(AK96:OFFSET(AK97,-1,0))</f>
        <v>0</v>
      </c>
      <c r="AL97" s="257">
        <f ca="1">SUM(AL96:OFFSET(AL97,-1,0))</f>
        <v>0</v>
      </c>
      <c r="AM97" s="257">
        <f ca="1">SUM(AM96:OFFSET(AM97,-1,0))</f>
        <v>0</v>
      </c>
      <c r="AN97" s="257">
        <f ca="1">SUM(AN96:OFFSET(AN97,-1,0))</f>
        <v>0</v>
      </c>
      <c r="AO97" s="257">
        <f ca="1">SUM(AO96:OFFSET(AO97,-1,0))</f>
        <v>0</v>
      </c>
      <c r="AP97" s="257">
        <f ca="1">SUM(AP96:OFFSET(AP97,-1,0))</f>
        <v>0</v>
      </c>
      <c r="AQ97" s="257">
        <f ca="1">SUM(AQ96:OFFSET(AQ97,-1,0))</f>
        <v>0</v>
      </c>
      <c r="AR97" s="257">
        <f ca="1">SUM(AR96:OFFSET(AR97,-1,0))</f>
        <v>0</v>
      </c>
      <c r="AS97" s="257">
        <f ca="1">SUM(AS96:OFFSET(AS97,-1,0))</f>
        <v>0</v>
      </c>
      <c r="AT97" s="257">
        <f ca="1">SUM(AT96:OFFSET(AT97,-1,0))</f>
        <v>0</v>
      </c>
      <c r="AU97" s="257">
        <f ca="1">SUM(AU96:OFFSET(AU97,-1,0))</f>
        <v>0</v>
      </c>
      <c r="AV97" s="257">
        <f ca="1">SUM(AV96:OFFSET(AV97,-1,0))</f>
        <v>0</v>
      </c>
      <c r="AW97" s="257">
        <f ca="1">SUM(AW96:OFFSET(AW97,-1,0))</f>
        <v>0</v>
      </c>
      <c r="AX97" s="257">
        <f ca="1">SUM(AX96:OFFSET(AX97,-1,0))</f>
        <v>0</v>
      </c>
      <c r="AY97" s="257">
        <f ca="1">SUM(AY96:OFFSET(AY97,-1,0))</f>
        <v>0</v>
      </c>
      <c r="AZ97" s="257">
        <f ca="1">SUM(AZ96:OFFSET(AZ97,-1,0))</f>
        <v>0</v>
      </c>
      <c r="BA97" s="257">
        <f ca="1">SUM(BA96:OFFSET(BA97,-1,0))</f>
        <v>0</v>
      </c>
      <c r="BB97" s="257">
        <f ca="1">SUM(BB96:OFFSET(BB97,-1,0))</f>
        <v>0</v>
      </c>
      <c r="BC97" s="257">
        <f ca="1">SUM(BC96:OFFSET(BC97,-1,0))</f>
        <v>0</v>
      </c>
      <c r="BD97" s="257">
        <f ca="1">SUM(BD96:OFFSET(BD97,-1,0))</f>
        <v>0</v>
      </c>
      <c r="BE97" s="257">
        <f ca="1">SUM(BE96:OFFSET(BE97,-1,0))</f>
        <v>0</v>
      </c>
      <c r="BF97" s="257">
        <f ca="1">SUM(BF96:OFFSET(BF97,-1,0))</f>
        <v>0</v>
      </c>
      <c r="BG97" s="257">
        <f ca="1">SUM(BG96:OFFSET(BG97,-1,0))</f>
        <v>0</v>
      </c>
      <c r="BH97" s="257">
        <f ca="1">SUM(BH96:OFFSET(BH97,-1,0))</f>
        <v>0</v>
      </c>
      <c r="BI97" s="257">
        <f ca="1">SUM(BI96:OFFSET(BI97,-1,0))</f>
        <v>0</v>
      </c>
      <c r="BJ97" s="257">
        <f ca="1">SUM(BJ96:OFFSET(BJ97,-1,0))</f>
        <v>0</v>
      </c>
      <c r="BK97" s="257">
        <f ca="1">SUM(BK96:OFFSET(BK97,-1,0))</f>
        <v>0</v>
      </c>
      <c r="BL97" s="257">
        <f ca="1">SUM(BL96:OFFSET(BL97,-1,0))</f>
        <v>0</v>
      </c>
      <c r="BM97" s="257">
        <f ca="1">SUM(BM96:OFFSET(BM97,-1,0))</f>
        <v>0</v>
      </c>
      <c r="BN97" s="257">
        <f ca="1">SUM(BN96:OFFSET(BN97,-1,0))</f>
        <v>0</v>
      </c>
      <c r="BO97" s="257">
        <f ca="1">SUM(BO96:OFFSET(BO97,-1,0))</f>
        <v>0</v>
      </c>
      <c r="BP97" s="257">
        <f ca="1">SUM(BP96:OFFSET(BP97,-1,0))</f>
        <v>0</v>
      </c>
      <c r="BQ97" s="257">
        <f ca="1">SUM(BQ96:OFFSET(BQ97,-1,0))</f>
        <v>0</v>
      </c>
      <c r="BR97" s="257">
        <f ca="1">SUM(BR96:OFFSET(BR97,-1,0))</f>
        <v>0</v>
      </c>
      <c r="BS97" s="257">
        <f ca="1">SUM(BS96:OFFSET(BS97,-1,0))</f>
        <v>0</v>
      </c>
      <c r="BT97" s="257">
        <f ca="1">SUM(BT96:OFFSET(BT97,-1,0))</f>
        <v>0</v>
      </c>
      <c r="BU97" s="257">
        <f ca="1">SUM(BU96:OFFSET(BU97,-1,0))</f>
        <v>0</v>
      </c>
      <c r="BV97" s="257">
        <f ca="1">SUM(BV96:OFFSET(BV97,-1,0))</f>
        <v>0</v>
      </c>
      <c r="BW97" s="257">
        <f ca="1">SUM(BW96:OFFSET(BW97,-1,0))</f>
        <v>0</v>
      </c>
      <c r="BX97" s="257">
        <f ca="1">SUM(BX96:OFFSET(BX97,-1,0))</f>
        <v>0</v>
      </c>
      <c r="BY97" s="257">
        <f ca="1">SUM(BY96:OFFSET(BY97,-1,0))</f>
        <v>0</v>
      </c>
      <c r="BZ97" s="257">
        <f ca="1">SUM(BZ96:OFFSET(BZ97,-1,0))</f>
        <v>0</v>
      </c>
      <c r="CA97" s="257">
        <f ca="1">SUM(CA96:OFFSET(CA97,-1,0))</f>
        <v>0</v>
      </c>
      <c r="CB97" s="257">
        <f ca="1">SUM(CB96:OFFSET(CB97,-1,0))</f>
        <v>0</v>
      </c>
      <c r="CC97" s="257">
        <f ca="1">SUM(CC96:OFFSET(CC97,-1,0))</f>
        <v>0</v>
      </c>
      <c r="CD97" s="257">
        <f ca="1">SUM(CD96:OFFSET(CD97,-1,0))</f>
        <v>0</v>
      </c>
      <c r="CE97" s="257">
        <f ca="1">SUM(CE96:OFFSET(CE97,-1,0))</f>
        <v>0</v>
      </c>
      <c r="CF97" s="257">
        <f ca="1">SUM(CF96:OFFSET(CF97,-1,0))</f>
        <v>0</v>
      </c>
      <c r="CG97" s="257">
        <f ca="1">SUM(CG96:OFFSET(CG97,-1,0))</f>
        <v>0</v>
      </c>
      <c r="CH97" s="257">
        <f ca="1">SUM(CH96:OFFSET(CH97,-1,0))</f>
        <v>0</v>
      </c>
      <c r="CI97" s="257">
        <f ca="1">SUM(CI96:OFFSET(CI97,-1,0))</f>
        <v>0</v>
      </c>
      <c r="CJ97" s="257">
        <f ca="1">SUM(CJ96:OFFSET(CJ97,-1,0))</f>
        <v>0</v>
      </c>
      <c r="CK97" s="257">
        <f ca="1">SUM(CK96:OFFSET(CK97,-1,0))</f>
        <v>0</v>
      </c>
      <c r="CL97" s="257">
        <f ca="1">SUM(CL96:OFFSET(CL97,-1,0))</f>
        <v>0</v>
      </c>
    </row>
    <row r="98" spans="2:90" x14ac:dyDescent="0.4">
      <c r="R98"/>
    </row>
    <row r="99" spans="2:90" x14ac:dyDescent="0.4">
      <c r="B99" s="12" t="s">
        <v>635</v>
      </c>
      <c r="R99"/>
    </row>
    <row r="100" spans="2:90" x14ac:dyDescent="0.4">
      <c r="B100" s="309" t="s">
        <v>302</v>
      </c>
      <c r="C100" s="165"/>
      <c r="K100" s="253">
        <f ca="1">Equity!K20</f>
        <v>170000000</v>
      </c>
      <c r="L100" s="253">
        <f ca="1">Equity!L20</f>
        <v>0</v>
      </c>
      <c r="M100" s="253">
        <f ca="1">Equity!M20</f>
        <v>0</v>
      </c>
      <c r="N100" s="253">
        <f ca="1">Equity!N20</f>
        <v>0</v>
      </c>
      <c r="O100" s="253">
        <f ca="1">Equity!O20</f>
        <v>0</v>
      </c>
      <c r="P100" s="253">
        <f ca="1">Equity!P20</f>
        <v>0</v>
      </c>
      <c r="Q100" s="253"/>
      <c r="R100"/>
      <c r="S100" s="253">
        <f ca="1">Equity!S20</f>
        <v>170000000</v>
      </c>
      <c r="T100" s="253">
        <f ca="1">Equity!T20</f>
        <v>0</v>
      </c>
      <c r="U100" s="253">
        <f ca="1">Equity!U20</f>
        <v>0</v>
      </c>
      <c r="V100" s="253">
        <f ca="1">Equity!V20</f>
        <v>0</v>
      </c>
      <c r="W100" s="253">
        <f ca="1">Equity!W20</f>
        <v>0</v>
      </c>
      <c r="X100" s="253">
        <f ca="1">Equity!X20</f>
        <v>0</v>
      </c>
      <c r="Y100" s="253">
        <f ca="1">Equity!Y20</f>
        <v>0</v>
      </c>
      <c r="Z100" s="253">
        <f ca="1">Equity!Z20</f>
        <v>0</v>
      </c>
      <c r="AA100" s="253">
        <f ca="1">Equity!AA20</f>
        <v>0</v>
      </c>
      <c r="AB100" s="253">
        <f ca="1">Equity!AB20</f>
        <v>0</v>
      </c>
      <c r="AC100" s="253">
        <f ca="1">Equity!AC20</f>
        <v>0</v>
      </c>
      <c r="AD100" s="253">
        <f ca="1">Equity!AD20</f>
        <v>0</v>
      </c>
      <c r="AE100" s="253">
        <f ca="1">Equity!AE20</f>
        <v>0</v>
      </c>
      <c r="AF100" s="253">
        <f ca="1">Equity!AF20</f>
        <v>0</v>
      </c>
      <c r="AG100" s="253">
        <f ca="1">Equity!AG20</f>
        <v>0</v>
      </c>
      <c r="AH100" s="253">
        <f ca="1">Equity!AH20</f>
        <v>0</v>
      </c>
      <c r="AI100" s="253">
        <f ca="1">Equity!AI20</f>
        <v>0</v>
      </c>
      <c r="AJ100" s="253">
        <f ca="1">Equity!AJ20</f>
        <v>0</v>
      </c>
      <c r="AK100" s="253">
        <f ca="1">Equity!AK20</f>
        <v>0</v>
      </c>
      <c r="AL100" s="253">
        <f ca="1">Equity!AL20</f>
        <v>0</v>
      </c>
      <c r="AM100" s="253">
        <f ca="1">Equity!AM20</f>
        <v>0</v>
      </c>
      <c r="AN100" s="253">
        <f ca="1">Equity!AN20</f>
        <v>0</v>
      </c>
      <c r="AO100" s="253">
        <f ca="1">Equity!AO20</f>
        <v>0</v>
      </c>
      <c r="AP100" s="253">
        <f ca="1">Equity!AP20</f>
        <v>0</v>
      </c>
      <c r="AQ100" s="253">
        <f ca="1">Equity!AQ20</f>
        <v>0</v>
      </c>
      <c r="AR100" s="253">
        <f ca="1">Equity!AR20</f>
        <v>0</v>
      </c>
      <c r="AS100" s="253">
        <f ca="1">Equity!AS20</f>
        <v>0</v>
      </c>
      <c r="AT100" s="253">
        <f ca="1">Equity!AT20</f>
        <v>0</v>
      </c>
      <c r="AU100" s="253">
        <f ca="1">Equity!AU20</f>
        <v>0</v>
      </c>
      <c r="AV100" s="253">
        <f ca="1">Equity!AV20</f>
        <v>0</v>
      </c>
      <c r="AW100" s="253">
        <f ca="1">Equity!AW20</f>
        <v>0</v>
      </c>
      <c r="AX100" s="253">
        <f ca="1">Equity!AX20</f>
        <v>0</v>
      </c>
      <c r="AY100" s="253">
        <f ca="1">Equity!AY20</f>
        <v>0</v>
      </c>
      <c r="AZ100" s="253">
        <f ca="1">Equity!AZ20</f>
        <v>0</v>
      </c>
      <c r="BA100" s="253">
        <f ca="1">Equity!BA20</f>
        <v>0</v>
      </c>
      <c r="BB100" s="253">
        <f ca="1">Equity!BB20</f>
        <v>0</v>
      </c>
      <c r="BC100" s="253">
        <f ca="1">Equity!BC20</f>
        <v>0</v>
      </c>
      <c r="BD100" s="253">
        <f ca="1">Equity!BD20</f>
        <v>0</v>
      </c>
      <c r="BE100" s="253">
        <f ca="1">Equity!BE20</f>
        <v>0</v>
      </c>
      <c r="BF100" s="253">
        <f ca="1">Equity!BF20</f>
        <v>0</v>
      </c>
      <c r="BG100" s="253">
        <f ca="1">Equity!BG20</f>
        <v>0</v>
      </c>
      <c r="BH100" s="253">
        <f ca="1">Equity!BH20</f>
        <v>0</v>
      </c>
      <c r="BI100" s="253">
        <f ca="1">Equity!BI20</f>
        <v>0</v>
      </c>
      <c r="BJ100" s="253">
        <f ca="1">Equity!BJ20</f>
        <v>0</v>
      </c>
      <c r="BK100" s="253">
        <f ca="1">Equity!BK20</f>
        <v>0</v>
      </c>
      <c r="BL100" s="253">
        <f ca="1">Equity!BL20</f>
        <v>0</v>
      </c>
      <c r="BM100" s="253">
        <f ca="1">Equity!BM20</f>
        <v>0</v>
      </c>
      <c r="BN100" s="253">
        <f ca="1">Equity!BN20</f>
        <v>0</v>
      </c>
      <c r="BO100" s="253">
        <f ca="1">Equity!BO20</f>
        <v>0</v>
      </c>
      <c r="BP100" s="253">
        <f ca="1">Equity!BP20</f>
        <v>0</v>
      </c>
      <c r="BQ100" s="253">
        <f ca="1">Equity!BQ20</f>
        <v>0</v>
      </c>
      <c r="BR100" s="253">
        <f ca="1">Equity!BR20</f>
        <v>0</v>
      </c>
      <c r="BS100" s="253">
        <f ca="1">Equity!BS20</f>
        <v>0</v>
      </c>
      <c r="BT100" s="253">
        <f ca="1">Equity!BT20</f>
        <v>0</v>
      </c>
      <c r="BU100" s="253">
        <f ca="1">Equity!BU20</f>
        <v>0</v>
      </c>
      <c r="BV100" s="253">
        <f ca="1">Equity!BV20</f>
        <v>0</v>
      </c>
      <c r="BW100" s="253">
        <f ca="1">Equity!BW20</f>
        <v>0</v>
      </c>
      <c r="BX100" s="253">
        <f ca="1">Equity!BX20</f>
        <v>0</v>
      </c>
      <c r="BY100" s="253">
        <f ca="1">Equity!BY20</f>
        <v>0</v>
      </c>
      <c r="BZ100" s="253">
        <f ca="1">Equity!BZ20</f>
        <v>0</v>
      </c>
      <c r="CA100" s="253">
        <f ca="1">Equity!CA20</f>
        <v>0</v>
      </c>
      <c r="CB100" s="253">
        <f ca="1">Equity!CB20</f>
        <v>0</v>
      </c>
      <c r="CC100" s="253">
        <f ca="1">Equity!CC20</f>
        <v>0</v>
      </c>
      <c r="CD100" s="253">
        <f ca="1">Equity!CD20</f>
        <v>0</v>
      </c>
      <c r="CE100" s="253">
        <f ca="1">Equity!CE20</f>
        <v>0</v>
      </c>
      <c r="CF100" s="253">
        <f ca="1">Equity!CF20</f>
        <v>0</v>
      </c>
      <c r="CG100" s="253">
        <f ca="1">Equity!CG20</f>
        <v>0</v>
      </c>
      <c r="CH100" s="253">
        <f ca="1">Equity!CH20</f>
        <v>0</v>
      </c>
      <c r="CI100" s="253">
        <f ca="1">Equity!CI20</f>
        <v>0</v>
      </c>
      <c r="CJ100" s="253">
        <f ca="1">Equity!CJ20</f>
        <v>0</v>
      </c>
      <c r="CK100" s="253">
        <f ca="1">Equity!CK20</f>
        <v>0</v>
      </c>
      <c r="CL100" s="253">
        <f ca="1">Equity!CL20</f>
        <v>0</v>
      </c>
    </row>
    <row r="101" spans="2:90" x14ac:dyDescent="0.4">
      <c r="B101" s="27" t="s">
        <v>636</v>
      </c>
      <c r="I101" t="s">
        <v>236</v>
      </c>
      <c r="K101" s="63">
        <f ca="1">SUMIF($3:$3,K$2,101:101)</f>
        <v>170000000</v>
      </c>
      <c r="L101" s="63">
        <f ca="1">SUMIF($3:$3,L$2,101:101)</f>
        <v>0</v>
      </c>
      <c r="M101" s="63">
        <f ca="1">SUMIF($3:$3,M$2,101:101)</f>
        <v>0</v>
      </c>
      <c r="N101" s="63">
        <f ca="1">SUMIF($3:$3,N$2,101:101)</f>
        <v>0</v>
      </c>
      <c r="O101" s="63">
        <f ca="1">SUMIF($3:$3,O$2,101:101)</f>
        <v>0</v>
      </c>
      <c r="P101" s="63">
        <f ca="1">SUMIF($3:$3,P$2,101:101)</f>
        <v>0</v>
      </c>
      <c r="Q101" s="28"/>
      <c r="R101"/>
      <c r="S101" s="461">
        <f ca="1">SUM(S99:OFFSET(S101,-1,0))</f>
        <v>170000000</v>
      </c>
      <c r="T101" s="461">
        <f ca="1">SUM(T99:OFFSET(T101,-1,0))</f>
        <v>0</v>
      </c>
      <c r="U101" s="461">
        <f ca="1">SUM(U99:OFFSET(U101,-1,0))</f>
        <v>0</v>
      </c>
      <c r="V101" s="461">
        <f ca="1">SUM(V99:OFFSET(V101,-1,0))</f>
        <v>0</v>
      </c>
      <c r="W101" s="461">
        <f ca="1">SUM(W99:OFFSET(W101,-1,0))</f>
        <v>0</v>
      </c>
      <c r="X101" s="461">
        <f ca="1">SUM(X99:OFFSET(X101,-1,0))</f>
        <v>0</v>
      </c>
      <c r="Y101" s="461">
        <f ca="1">SUM(Y99:OFFSET(Y101,-1,0))</f>
        <v>0</v>
      </c>
      <c r="Z101" s="461">
        <f ca="1">SUM(Z99:OFFSET(Z101,-1,0))</f>
        <v>0</v>
      </c>
      <c r="AA101" s="461">
        <f ca="1">SUM(AA99:OFFSET(AA101,-1,0))</f>
        <v>0</v>
      </c>
      <c r="AB101" s="461">
        <f ca="1">SUM(AB99:OFFSET(AB101,-1,0))</f>
        <v>0</v>
      </c>
      <c r="AC101" s="461">
        <f ca="1">SUM(AC99:OFFSET(AC101,-1,0))</f>
        <v>0</v>
      </c>
      <c r="AD101" s="461">
        <f ca="1">SUM(AD99:OFFSET(AD101,-1,0))</f>
        <v>0</v>
      </c>
      <c r="AE101" s="461">
        <f ca="1">SUM(AE99:OFFSET(AE101,-1,0))</f>
        <v>0</v>
      </c>
      <c r="AF101" s="461">
        <f ca="1">SUM(AF99:OFFSET(AF101,-1,0))</f>
        <v>0</v>
      </c>
      <c r="AG101" s="461">
        <f ca="1">SUM(AG99:OFFSET(AG101,-1,0))</f>
        <v>0</v>
      </c>
      <c r="AH101" s="461">
        <f ca="1">SUM(AH99:OFFSET(AH101,-1,0))</f>
        <v>0</v>
      </c>
      <c r="AI101" s="461">
        <f ca="1">SUM(AI99:OFFSET(AI101,-1,0))</f>
        <v>0</v>
      </c>
      <c r="AJ101" s="461">
        <f ca="1">SUM(AJ99:OFFSET(AJ101,-1,0))</f>
        <v>0</v>
      </c>
      <c r="AK101" s="461">
        <f ca="1">SUM(AK99:OFFSET(AK101,-1,0))</f>
        <v>0</v>
      </c>
      <c r="AL101" s="461">
        <f ca="1">SUM(AL99:OFFSET(AL101,-1,0))</f>
        <v>0</v>
      </c>
      <c r="AM101" s="461">
        <f ca="1">SUM(AM99:OFFSET(AM101,-1,0))</f>
        <v>0</v>
      </c>
      <c r="AN101" s="461">
        <f ca="1">SUM(AN99:OFFSET(AN101,-1,0))</f>
        <v>0</v>
      </c>
      <c r="AO101" s="461">
        <f ca="1">SUM(AO99:OFFSET(AO101,-1,0))</f>
        <v>0</v>
      </c>
      <c r="AP101" s="461">
        <f ca="1">SUM(AP99:OFFSET(AP101,-1,0))</f>
        <v>0</v>
      </c>
      <c r="AQ101" s="461">
        <f ca="1">SUM(AQ99:OFFSET(AQ101,-1,0))</f>
        <v>0</v>
      </c>
      <c r="AR101" s="461">
        <f ca="1">SUM(AR99:OFFSET(AR101,-1,0))</f>
        <v>0</v>
      </c>
      <c r="AS101" s="461">
        <f ca="1">SUM(AS99:OFFSET(AS101,-1,0))</f>
        <v>0</v>
      </c>
      <c r="AT101" s="461">
        <f ca="1">SUM(AT99:OFFSET(AT101,-1,0))</f>
        <v>0</v>
      </c>
      <c r="AU101" s="461">
        <f ca="1">SUM(AU99:OFFSET(AU101,-1,0))</f>
        <v>0</v>
      </c>
      <c r="AV101" s="461">
        <f ca="1">SUM(AV99:OFFSET(AV101,-1,0))</f>
        <v>0</v>
      </c>
      <c r="AW101" s="461">
        <f ca="1">SUM(AW99:OFFSET(AW101,-1,0))</f>
        <v>0</v>
      </c>
      <c r="AX101" s="461">
        <f ca="1">SUM(AX99:OFFSET(AX101,-1,0))</f>
        <v>0</v>
      </c>
      <c r="AY101" s="461">
        <f ca="1">SUM(AY99:OFFSET(AY101,-1,0))</f>
        <v>0</v>
      </c>
      <c r="AZ101" s="461">
        <f ca="1">SUM(AZ99:OFFSET(AZ101,-1,0))</f>
        <v>0</v>
      </c>
      <c r="BA101" s="461">
        <f ca="1">SUM(BA99:OFFSET(BA101,-1,0))</f>
        <v>0</v>
      </c>
      <c r="BB101" s="461">
        <f ca="1">SUM(BB99:OFFSET(BB101,-1,0))</f>
        <v>0</v>
      </c>
      <c r="BC101" s="461">
        <f ca="1">SUM(BC99:OFFSET(BC101,-1,0))</f>
        <v>0</v>
      </c>
      <c r="BD101" s="461">
        <f ca="1">SUM(BD99:OFFSET(BD101,-1,0))</f>
        <v>0</v>
      </c>
      <c r="BE101" s="461">
        <f ca="1">SUM(BE99:OFFSET(BE101,-1,0))</f>
        <v>0</v>
      </c>
      <c r="BF101" s="461">
        <f ca="1">SUM(BF99:OFFSET(BF101,-1,0))</f>
        <v>0</v>
      </c>
      <c r="BG101" s="461">
        <f ca="1">SUM(BG99:OFFSET(BG101,-1,0))</f>
        <v>0</v>
      </c>
      <c r="BH101" s="461">
        <f ca="1">SUM(BH99:OFFSET(BH101,-1,0))</f>
        <v>0</v>
      </c>
      <c r="BI101" s="461">
        <f ca="1">SUM(BI99:OFFSET(BI101,-1,0))</f>
        <v>0</v>
      </c>
      <c r="BJ101" s="461">
        <f ca="1">SUM(BJ99:OFFSET(BJ101,-1,0))</f>
        <v>0</v>
      </c>
      <c r="BK101" s="461">
        <f ca="1">SUM(BK99:OFFSET(BK101,-1,0))</f>
        <v>0</v>
      </c>
      <c r="BL101" s="461">
        <f ca="1">SUM(BL99:OFFSET(BL101,-1,0))</f>
        <v>0</v>
      </c>
      <c r="BM101" s="461">
        <f ca="1">SUM(BM99:OFFSET(BM101,-1,0))</f>
        <v>0</v>
      </c>
      <c r="BN101" s="461">
        <f ca="1">SUM(BN99:OFFSET(BN101,-1,0))</f>
        <v>0</v>
      </c>
      <c r="BO101" s="461">
        <f ca="1">SUM(BO99:OFFSET(BO101,-1,0))</f>
        <v>0</v>
      </c>
      <c r="BP101" s="461">
        <f ca="1">SUM(BP99:OFFSET(BP101,-1,0))</f>
        <v>0</v>
      </c>
      <c r="BQ101" s="461">
        <f ca="1">SUM(BQ99:OFFSET(BQ101,-1,0))</f>
        <v>0</v>
      </c>
      <c r="BR101" s="461">
        <f ca="1">SUM(BR99:OFFSET(BR101,-1,0))</f>
        <v>0</v>
      </c>
      <c r="BS101" s="461">
        <f ca="1">SUM(BS99:OFFSET(BS101,-1,0))</f>
        <v>0</v>
      </c>
      <c r="BT101" s="461">
        <f ca="1">SUM(BT99:OFFSET(BT101,-1,0))</f>
        <v>0</v>
      </c>
      <c r="BU101" s="461">
        <f ca="1">SUM(BU99:OFFSET(BU101,-1,0))</f>
        <v>0</v>
      </c>
      <c r="BV101" s="461">
        <f ca="1">SUM(BV99:OFFSET(BV101,-1,0))</f>
        <v>0</v>
      </c>
      <c r="BW101" s="461">
        <f ca="1">SUM(BW99:OFFSET(BW101,-1,0))</f>
        <v>0</v>
      </c>
      <c r="BX101" s="461">
        <f ca="1">SUM(BX99:OFFSET(BX101,-1,0))</f>
        <v>0</v>
      </c>
      <c r="BY101" s="461">
        <f ca="1">SUM(BY99:OFFSET(BY101,-1,0))</f>
        <v>0</v>
      </c>
      <c r="BZ101" s="461">
        <f ca="1">SUM(BZ99:OFFSET(BZ101,-1,0))</f>
        <v>0</v>
      </c>
      <c r="CA101" s="461">
        <f ca="1">SUM(CA99:OFFSET(CA101,-1,0))</f>
        <v>0</v>
      </c>
      <c r="CB101" s="461">
        <f ca="1">SUM(CB99:OFFSET(CB101,-1,0))</f>
        <v>0</v>
      </c>
      <c r="CC101" s="461">
        <f ca="1">SUM(CC99:OFFSET(CC101,-1,0))</f>
        <v>0</v>
      </c>
      <c r="CD101" s="461">
        <f ca="1">SUM(CD99:OFFSET(CD101,-1,0))</f>
        <v>0</v>
      </c>
      <c r="CE101" s="461">
        <f ca="1">SUM(CE99:OFFSET(CE101,-1,0))</f>
        <v>0</v>
      </c>
      <c r="CF101" s="461">
        <f ca="1">SUM(CF99:OFFSET(CF101,-1,0))</f>
        <v>0</v>
      </c>
      <c r="CG101" s="461">
        <f ca="1">SUM(CG99:OFFSET(CG101,-1,0))</f>
        <v>0</v>
      </c>
      <c r="CH101" s="461">
        <f ca="1">SUM(CH99:OFFSET(CH101,-1,0))</f>
        <v>0</v>
      </c>
      <c r="CI101" s="461">
        <f ca="1">SUM(CI99:OFFSET(CI101,-1,0))</f>
        <v>0</v>
      </c>
      <c r="CJ101" s="461">
        <f ca="1">SUM(CJ99:OFFSET(CJ101,-1,0))</f>
        <v>0</v>
      </c>
      <c r="CK101" s="461">
        <f ca="1">SUM(CK99:OFFSET(CK101,-1,0))</f>
        <v>0</v>
      </c>
      <c r="CL101" s="461">
        <f ca="1">SUM(CL99:OFFSET(CL101,-1,0))</f>
        <v>0</v>
      </c>
    </row>
    <row r="102" spans="2:90" x14ac:dyDescent="0.4">
      <c r="K102" s="28"/>
      <c r="L102" s="28"/>
      <c r="M102" s="28"/>
      <c r="N102" s="28"/>
      <c r="O102" s="28"/>
      <c r="P102" s="28"/>
      <c r="R102"/>
    </row>
    <row r="103" spans="2:90" x14ac:dyDescent="0.4">
      <c r="B103" s="27" t="s">
        <v>637</v>
      </c>
      <c r="K103" s="28">
        <f ca="1">SUMIF($3:$3,K$2,103:103)</f>
        <v>186040990.19614288</v>
      </c>
      <c r="L103" s="28">
        <f ca="1">SUMIF($3:$3,L$2,103:103)</f>
        <v>59127405.900035307</v>
      </c>
      <c r="M103" s="28">
        <f ca="1">SUMIF($3:$3,M$2,103:103)</f>
        <v>133294697.19242617</v>
      </c>
      <c r="N103" s="28">
        <f ca="1">SUMIF($3:$3,N$2,103:103)</f>
        <v>274952403.28813827</v>
      </c>
      <c r="O103" s="28">
        <f ca="1">SUMIF($3:$3,O$2,103:103)</f>
        <v>554639597.35250843</v>
      </c>
      <c r="P103" s="28">
        <f ca="1">SUMIF($3:$3,P$2,103:103)</f>
        <v>1112064137.0156791</v>
      </c>
      <c r="S103" s="28">
        <f t="shared" ref="S103:AX103" ca="1" si="51">S94+S101+S97</f>
        <v>170000000</v>
      </c>
      <c r="T103" s="28">
        <f t="shared" ca="1" si="51"/>
        <v>124470.80000000005</v>
      </c>
      <c r="U103" s="28">
        <f t="shared" ca="1" si="51"/>
        <v>433220.80000000005</v>
      </c>
      <c r="V103" s="28">
        <f t="shared" ca="1" si="51"/>
        <v>726533.30000000016</v>
      </c>
      <c r="W103" s="28">
        <f t="shared" ca="1" si="51"/>
        <v>1005180.175</v>
      </c>
      <c r="X103" s="28">
        <f t="shared" ca="1" si="51"/>
        <v>1269894.70625</v>
      </c>
      <c r="Y103" s="28">
        <f t="shared" ca="1" si="51"/>
        <v>1521373.5109375</v>
      </c>
      <c r="Z103" s="28">
        <f t="shared" ca="1" si="51"/>
        <v>1760278.3753906249</v>
      </c>
      <c r="AA103" s="28">
        <f t="shared" ca="1" si="51"/>
        <v>1987237.9966210942</v>
      </c>
      <c r="AB103" s="28">
        <f t="shared" ca="1" si="51"/>
        <v>2202849.6367900395</v>
      </c>
      <c r="AC103" s="28">
        <f t="shared" ca="1" si="51"/>
        <v>2407680.6949505373</v>
      </c>
      <c r="AD103" s="28">
        <f t="shared" ca="1" si="51"/>
        <v>2602270.2002030103</v>
      </c>
      <c r="AE103" s="28">
        <f t="shared" ca="1" si="51"/>
        <v>2787130.2301928597</v>
      </c>
      <c r="AF103" s="28">
        <f t="shared" ca="1" si="51"/>
        <v>3087854.7007630514</v>
      </c>
      <c r="AG103" s="28">
        <f t="shared" ca="1" si="51"/>
        <v>3558685.0160582317</v>
      </c>
      <c r="AH103" s="28">
        <f t="shared" ca="1" si="51"/>
        <v>4005973.8155886545</v>
      </c>
      <c r="AI103" s="28">
        <f t="shared" ca="1" si="51"/>
        <v>4430898.1751425555</v>
      </c>
      <c r="AJ103" s="28">
        <f t="shared" ca="1" si="51"/>
        <v>4834576.3167187599</v>
      </c>
      <c r="AK103" s="28">
        <f t="shared" ca="1" si="51"/>
        <v>5218070.5512161553</v>
      </c>
      <c r="AL103" s="28">
        <f t="shared" ca="1" si="51"/>
        <v>5582390.0739886817</v>
      </c>
      <c r="AM103" s="28">
        <f t="shared" ca="1" si="51"/>
        <v>5928493.6206225809</v>
      </c>
      <c r="AN103" s="28">
        <f t="shared" ca="1" si="51"/>
        <v>6257291.9899247838</v>
      </c>
      <c r="AO103" s="28">
        <f t="shared" ca="1" si="51"/>
        <v>6569650.4407618782</v>
      </c>
      <c r="AP103" s="28">
        <f t="shared" ca="1" si="51"/>
        <v>6866390.9690571157</v>
      </c>
      <c r="AQ103" s="28">
        <f t="shared" ca="1" si="51"/>
        <v>7148294.4709375948</v>
      </c>
      <c r="AR103" s="28">
        <f t="shared" ca="1" si="51"/>
        <v>7727842.514724046</v>
      </c>
      <c r="AS103" s="28">
        <f t="shared" ca="1" si="51"/>
        <v>8593585.4251711778</v>
      </c>
      <c r="AT103" s="28">
        <f t="shared" ca="1" si="51"/>
        <v>9416041.1900959536</v>
      </c>
      <c r="AU103" s="28">
        <f t="shared" ca="1" si="51"/>
        <v>10197374.166774489</v>
      </c>
      <c r="AV103" s="28">
        <f t="shared" ca="1" si="51"/>
        <v>10939640.494619096</v>
      </c>
      <c r="AW103" s="28">
        <f t="shared" ca="1" si="51"/>
        <v>11644793.506071474</v>
      </c>
      <c r="AX103" s="28">
        <f t="shared" ca="1" si="51"/>
        <v>12314688.866951235</v>
      </c>
      <c r="AY103" s="28">
        <f t="shared" ref="AY103:CD103" ca="1" si="52">AY94+AY101+AY97</f>
        <v>12951089.459787004</v>
      </c>
      <c r="AZ103" s="28">
        <f t="shared" ca="1" si="52"/>
        <v>13555670.022980984</v>
      </c>
      <c r="BA103" s="28">
        <f t="shared" ca="1" si="52"/>
        <v>14130021.55801527</v>
      </c>
      <c r="BB103" s="28">
        <f t="shared" ca="1" si="52"/>
        <v>14675655.516297838</v>
      </c>
      <c r="BC103" s="28">
        <f t="shared" ca="1" si="52"/>
        <v>15194007.776666276</v>
      </c>
      <c r="BD103" s="28">
        <f t="shared" ca="1" si="52"/>
        <v>16311594.1268663</v>
      </c>
      <c r="BE103" s="28">
        <f t="shared" ca="1" si="52"/>
        <v>18002057.04184882</v>
      </c>
      <c r="BF103" s="28">
        <f t="shared" ca="1" si="52"/>
        <v>19607996.811082214</v>
      </c>
      <c r="BG103" s="28">
        <f t="shared" ca="1" si="52"/>
        <v>21133639.591853935</v>
      </c>
      <c r="BH103" s="28">
        <f t="shared" ca="1" si="52"/>
        <v>22583000.233587075</v>
      </c>
      <c r="BI103" s="28">
        <f t="shared" ca="1" si="52"/>
        <v>23959892.843233548</v>
      </c>
      <c r="BJ103" s="28">
        <f t="shared" ca="1" si="52"/>
        <v>25267940.822397705</v>
      </c>
      <c r="BK103" s="28">
        <f t="shared" ca="1" si="52"/>
        <v>26510586.402603652</v>
      </c>
      <c r="BL103" s="28">
        <f t="shared" ca="1" si="52"/>
        <v>27691099.703799296</v>
      </c>
      <c r="BM103" s="28">
        <f t="shared" ca="1" si="52"/>
        <v>28812587.339935165</v>
      </c>
      <c r="BN103" s="28">
        <f t="shared" ca="1" si="52"/>
        <v>29878000.594264239</v>
      </c>
      <c r="BO103" s="28">
        <f t="shared" ca="1" si="52"/>
        <v>30890143.185876857</v>
      </c>
      <c r="BP103" s="28">
        <f t="shared" ca="1" si="52"/>
        <v>33103737.935901351</v>
      </c>
      <c r="BQ103" s="28">
        <f t="shared" ca="1" si="52"/>
        <v>36462496.624831744</v>
      </c>
      <c r="BR103" s="28">
        <f t="shared" ca="1" si="52"/>
        <v>39653317.379315615</v>
      </c>
      <c r="BS103" s="28">
        <f t="shared" ca="1" si="52"/>
        <v>42684597.096075289</v>
      </c>
      <c r="BT103" s="28">
        <f t="shared" ca="1" si="52"/>
        <v>45564312.826996982</v>
      </c>
      <c r="BU103" s="28">
        <f t="shared" ca="1" si="52"/>
        <v>48300042.771372601</v>
      </c>
      <c r="BV103" s="28">
        <f t="shared" ca="1" si="52"/>
        <v>50898986.218529403</v>
      </c>
      <c r="BW103" s="28">
        <f t="shared" ca="1" si="52"/>
        <v>53367982.493328407</v>
      </c>
      <c r="BX103" s="28">
        <f t="shared" ca="1" si="52"/>
        <v>55713528.954387441</v>
      </c>
      <c r="BY103" s="28">
        <f t="shared" ca="1" si="52"/>
        <v>57941798.092393517</v>
      </c>
      <c r="BZ103" s="28">
        <f t="shared" ca="1" si="52"/>
        <v>60058653.773499295</v>
      </c>
      <c r="CA103" s="28">
        <f t="shared" ca="1" si="52"/>
        <v>62069666.670549795</v>
      </c>
      <c r="CB103" s="28">
        <f t="shared" ca="1" si="52"/>
        <v>66486091.175139882</v>
      </c>
      <c r="CC103" s="28">
        <f t="shared" ca="1" si="52"/>
        <v>73191630.314727962</v>
      </c>
      <c r="CD103" s="28">
        <f t="shared" ca="1" si="52"/>
        <v>79561892.497336626</v>
      </c>
      <c r="CE103" s="28">
        <f t="shared" ref="CE103:CL103" ca="1" si="53">CE94+CE101+CE97</f>
        <v>85613641.570814863</v>
      </c>
      <c r="CF103" s="28">
        <f t="shared" ca="1" si="53"/>
        <v>91362803.190619186</v>
      </c>
      <c r="CG103" s="28">
        <f t="shared" ca="1" si="53"/>
        <v>96824506.729433283</v>
      </c>
      <c r="CH103" s="28">
        <f t="shared" ca="1" si="53"/>
        <v>102013125.0913067</v>
      </c>
      <c r="CI103" s="28">
        <f t="shared" ca="1" si="53"/>
        <v>106942312.53508642</v>
      </c>
      <c r="CJ103" s="28">
        <f t="shared" ca="1" si="53"/>
        <v>111625040.60667716</v>
      </c>
      <c r="CK103" s="28">
        <f t="shared" ca="1" si="53"/>
        <v>116073632.27468835</v>
      </c>
      <c r="CL103" s="28">
        <f t="shared" ca="1" si="53"/>
        <v>120299794.359299</v>
      </c>
    </row>
    <row r="114" spans="19:19" x14ac:dyDescent="0.4">
      <c r="S114" s="448"/>
    </row>
  </sheetData>
  <conditionalFormatting sqref="J58:CL59">
    <cfRule type="cellIs" dxfId="10" priority="2" operator="lessThan">
      <formula>0</formula>
    </cfRule>
  </conditionalFormatting>
  <conditionalFormatting sqref="J58:CL59">
    <cfRule type="expression" dxfId="9" priority="1">
      <formula>ISNUMBER(SEARCH("Calcs.", _xlfn.FORMULATEXT(J58)))</formula>
    </cfRule>
  </conditionalFormatting>
  <conditionalFormatting sqref="J58:CL59">
    <cfRule type="expression" dxfId="8" priority="3">
      <formula>ISNUMBER(SEARCH("Assumption", _xlfn.FORMULATEXT(J58)))</formula>
    </cfRule>
  </conditionalFormatting>
  <conditionalFormatting sqref="CP1:XFD1 B1:CM1">
    <cfRule type="cellIs" dxfId="7" priority="4" stopIfTrue="1" operator="notEqual">
      <formula>0.6545646468</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5" customWidth="1"/>
    <col min="2" max="2" width="15.53515625" style="425" customWidth="1"/>
    <col min="3" max="8" width="13.4609375" style="425" customWidth="1"/>
    <col min="9" max="11" width="13.4609375" customWidth="1"/>
    <col min="14" max="16384" width="11.53515625" style="425"/>
  </cols>
  <sheetData>
    <row r="1" spans="1:13" ht="14.15" customHeight="1" x14ac:dyDescent="0.4">
      <c r="A1" s="428"/>
      <c r="B1" s="428"/>
      <c r="C1" s="427"/>
      <c r="D1" s="427"/>
      <c r="E1" s="427"/>
      <c r="F1" s="427"/>
      <c r="G1" s="427"/>
      <c r="H1" s="427"/>
    </row>
    <row r="2" spans="1:13" ht="14.15" customHeight="1" x14ac:dyDescent="0.4">
      <c r="B2" s="443"/>
      <c r="C2" s="442" t="str">
        <f>+'IS BS CF'!K1</f>
        <v>2024P</v>
      </c>
      <c r="D2" s="442" t="str">
        <f>+'IS BS CF'!L1</f>
        <v>2025P</v>
      </c>
      <c r="E2" s="442" t="str">
        <f>+'IS BS CF'!M1</f>
        <v>2026P</v>
      </c>
      <c r="F2" s="442" t="str">
        <f>+'IS BS CF'!N1</f>
        <v>2027P</v>
      </c>
      <c r="G2" s="442" t="str">
        <f>+'IS BS CF'!O1</f>
        <v>2028P</v>
      </c>
      <c r="H2" s="442" t="str">
        <f>+'IS BS CF'!P1</f>
        <v>2029P</v>
      </c>
    </row>
    <row r="3" spans="1:13" ht="14.15" hidden="1" customHeight="1" x14ac:dyDescent="0.4">
      <c r="B3" s="441"/>
      <c r="C3" s="440"/>
      <c r="D3" s="440"/>
      <c r="E3" s="440"/>
      <c r="F3" s="440"/>
      <c r="G3" s="440"/>
      <c r="H3" s="440"/>
    </row>
    <row r="4" spans="1:13" ht="14.15" hidden="1" customHeight="1" x14ac:dyDescent="0.4">
      <c r="B4" s="12"/>
      <c r="C4" s="439"/>
      <c r="D4" s="439"/>
      <c r="E4" s="439"/>
      <c r="F4" s="439"/>
      <c r="G4" s="439"/>
      <c r="H4" s="439"/>
    </row>
    <row r="5" spans="1:13" ht="14.15" hidden="1" customHeight="1" x14ac:dyDescent="0.4">
      <c r="B5"/>
      <c r="C5" s="438"/>
      <c r="D5" s="438"/>
      <c r="E5" s="438"/>
      <c r="F5" s="438"/>
      <c r="G5" s="438"/>
      <c r="H5" s="438"/>
    </row>
    <row r="6" spans="1:13" s="436" customFormat="1" ht="14.15" hidden="1" customHeight="1" x14ac:dyDescent="0.4">
      <c r="B6"/>
      <c r="C6" s="438"/>
      <c r="D6" s="438"/>
      <c r="E6" s="438"/>
      <c r="F6" s="438"/>
      <c r="G6" s="438"/>
      <c r="H6" s="438"/>
      <c r="I6"/>
      <c r="J6"/>
      <c r="K6"/>
      <c r="L6"/>
      <c r="M6"/>
    </row>
    <row r="7" spans="1:13" s="436" customFormat="1" ht="14.15" hidden="1" customHeight="1" x14ac:dyDescent="0.4">
      <c r="B7"/>
      <c r="C7" s="438"/>
      <c r="D7" s="438"/>
      <c r="E7" s="438"/>
      <c r="F7" s="438"/>
      <c r="G7" s="438"/>
      <c r="H7" s="438"/>
      <c r="I7"/>
      <c r="J7"/>
      <c r="K7"/>
      <c r="L7"/>
      <c r="M7"/>
    </row>
    <row r="8" spans="1:13" s="436" customFormat="1" ht="14.15" customHeight="1" x14ac:dyDescent="0.4">
      <c r="B8" s="27" t="s">
        <v>5</v>
      </c>
      <c r="C8" s="437">
        <f ca="1">+'IS BS CF'!K20</f>
        <v>19234470.826335669</v>
      </c>
      <c r="D8" s="437">
        <f ca="1">+'IS BS CF'!L20</f>
        <v>64560644.505838424</v>
      </c>
      <c r="E8" s="437">
        <f ca="1">+'IS BS CF'!M20</f>
        <v>143220203.85268167</v>
      </c>
      <c r="F8" s="437">
        <f ca="1">+'IS BS CF'!N20</f>
        <v>294058898.56479681</v>
      </c>
      <c r="G8" s="437">
        <f ca="1">+'IS BS CF'!O20</f>
        <v>592234525.51825392</v>
      </c>
      <c r="H8" s="437">
        <f ca="1">+'IS BS CF'!P20</f>
        <v>1186693566.7494879</v>
      </c>
      <c r="I8"/>
      <c r="J8"/>
      <c r="K8"/>
      <c r="L8"/>
      <c r="M8"/>
    </row>
    <row r="9" spans="1:13" ht="14.15" customHeight="1" x14ac:dyDescent="0.4">
      <c r="A9" s="428"/>
      <c r="B9" s="27" t="s">
        <v>604</v>
      </c>
      <c r="C9" s="435">
        <f ca="1">+'IS BS CF'!K39</f>
        <v>18828120.426335666</v>
      </c>
      <c r="D9" s="435">
        <f ca="1">+'IS BS CF'!L39</f>
        <v>63488570.140780047</v>
      </c>
      <c r="E9" s="435">
        <f ca="1">+'IS BS CF'!M39</f>
        <v>141340410.49815485</v>
      </c>
      <c r="F9" s="435">
        <f ca="1">+'IS BS CF'!N39</f>
        <v>290648538.69734883</v>
      </c>
      <c r="G9" s="435">
        <f ca="1">+'IS BS CF'!O39</f>
        <v>585819120.83718145</v>
      </c>
      <c r="H9" s="435">
        <f ca="1">+'IS BS CF'!P39</f>
        <v>1174309118.6848087</v>
      </c>
    </row>
    <row r="10" spans="1:13" ht="14.15" customHeight="1" x14ac:dyDescent="0.4">
      <c r="A10" s="428"/>
      <c r="B10" s="434" t="s">
        <v>960</v>
      </c>
      <c r="C10" s="433">
        <f ca="1">+IFERROR(C9/C8,0)</f>
        <v>0.97887384562492719</v>
      </c>
      <c r="D10" s="433">
        <f t="shared" ref="D10:H10" ca="1" si="0">+IFERROR(D9/D8,0)</f>
        <v>0.98339430510236892</v>
      </c>
      <c r="E10" s="433">
        <f t="shared" ca="1" si="0"/>
        <v>0.98687480324731003</v>
      </c>
      <c r="F10" s="433">
        <f t="shared" ca="1" si="0"/>
        <v>0.98840245990142517</v>
      </c>
      <c r="G10" s="433">
        <f t="shared" ca="1" si="0"/>
        <v>0.9891674591658457</v>
      </c>
      <c r="H10" s="433">
        <f t="shared" ca="1" si="0"/>
        <v>0.98956390393300786</v>
      </c>
    </row>
    <row r="11" spans="1:13" customFormat="1" ht="14.15" customHeight="1" x14ac:dyDescent="0.4"/>
    <row r="12" spans="1:13" s="426" customFormat="1" ht="14.6" x14ac:dyDescent="0.4">
      <c r="A12" s="428"/>
      <c r="B12" s="431" t="s">
        <v>959</v>
      </c>
      <c r="I12"/>
      <c r="J12"/>
      <c r="K12"/>
      <c r="L12"/>
      <c r="M12"/>
    </row>
    <row r="13" spans="1:13" s="426" customFormat="1" ht="14.6" x14ac:dyDescent="0.4">
      <c r="A13" s="428"/>
      <c r="B13" s="428" t="s">
        <v>5</v>
      </c>
      <c r="C13" s="432">
        <f ca="1">+C8/1000000</f>
        <v>19.23447082633567</v>
      </c>
      <c r="D13" s="432">
        <f t="shared" ref="D13:H14" ca="1" si="1">+D8/1000000</f>
        <v>64.560644505838425</v>
      </c>
      <c r="E13" s="432">
        <f t="shared" ca="1" si="1"/>
        <v>143.22020385268166</v>
      </c>
      <c r="F13" s="432">
        <f t="shared" ca="1" si="1"/>
        <v>294.05889856479678</v>
      </c>
      <c r="G13" s="432">
        <f t="shared" ca="1" si="1"/>
        <v>592.23452551825392</v>
      </c>
      <c r="H13" s="432">
        <f t="shared" ca="1" si="1"/>
        <v>1186.6935667494879</v>
      </c>
      <c r="I13"/>
      <c r="J13"/>
      <c r="K13"/>
      <c r="L13"/>
      <c r="M13"/>
    </row>
    <row r="14" spans="1:13" s="426" customFormat="1" ht="14.6" x14ac:dyDescent="0.4">
      <c r="A14" s="428"/>
      <c r="B14" s="428" t="s">
        <v>604</v>
      </c>
      <c r="C14" s="432">
        <f ca="1">+C9/1000000</f>
        <v>18.828120426335666</v>
      </c>
      <c r="D14" s="432">
        <f t="shared" ca="1" si="1"/>
        <v>63.488570140780048</v>
      </c>
      <c r="E14" s="432">
        <f t="shared" ca="1" si="1"/>
        <v>141.34041049815485</v>
      </c>
      <c r="F14" s="432">
        <f t="shared" ca="1" si="1"/>
        <v>290.64853869734884</v>
      </c>
      <c r="G14" s="432">
        <f t="shared" ca="1" si="1"/>
        <v>585.81912083718146</v>
      </c>
      <c r="H14" s="432">
        <f t="shared" ca="1" si="1"/>
        <v>1174.3091186848087</v>
      </c>
      <c r="I14"/>
      <c r="J14"/>
      <c r="K14"/>
      <c r="L14"/>
      <c r="M14"/>
    </row>
    <row r="15" spans="1:13" s="426" customFormat="1" ht="14.6" x14ac:dyDescent="0.4">
      <c r="A15" s="428"/>
      <c r="B15" s="428"/>
      <c r="I15"/>
      <c r="J15"/>
      <c r="K15"/>
      <c r="L15"/>
      <c r="M15"/>
    </row>
    <row r="16" spans="1:13" s="426" customFormat="1" ht="14.6" x14ac:dyDescent="0.4">
      <c r="A16" s="428"/>
      <c r="B16" s="431"/>
      <c r="D16"/>
      <c r="E16"/>
      <c r="F16" s="430"/>
      <c r="G16" s="430"/>
      <c r="I16"/>
      <c r="J16"/>
      <c r="K16"/>
      <c r="L16"/>
      <c r="M16"/>
    </row>
    <row r="17" spans="1:13" s="426" customFormat="1" ht="14.6" x14ac:dyDescent="0.4">
      <c r="A17" s="428"/>
      <c r="B17"/>
      <c r="C17" s="415"/>
      <c r="D17"/>
      <c r="E17"/>
      <c r="F17" s="430"/>
      <c r="G17" s="430"/>
      <c r="I17"/>
      <c r="J17"/>
      <c r="K17"/>
      <c r="L17"/>
      <c r="M17"/>
    </row>
    <row r="18" spans="1:13" s="426" customFormat="1" ht="14.6" collapsed="1" x14ac:dyDescent="0.4">
      <c r="A18" s="428"/>
      <c r="B18"/>
      <c r="C18" s="415"/>
      <c r="D18" s="430"/>
      <c r="E18" s="430"/>
      <c r="F18" s="430"/>
      <c r="G18" s="430"/>
      <c r="H18" s="121"/>
      <c r="I18"/>
      <c r="J18"/>
      <c r="K18"/>
      <c r="L18"/>
      <c r="M18"/>
    </row>
    <row r="19" spans="1:13" s="426" customFormat="1" ht="14.6" x14ac:dyDescent="0.4">
      <c r="A19" s="428"/>
      <c r="B19" s="429"/>
      <c r="C19" s="429"/>
      <c r="I19"/>
      <c r="J19"/>
      <c r="K19"/>
      <c r="L19"/>
      <c r="M19"/>
    </row>
    <row r="20" spans="1:13" s="426" customFormat="1" ht="14.6" x14ac:dyDescent="0.4">
      <c r="A20" s="428"/>
      <c r="B20" s="428"/>
      <c r="I20"/>
      <c r="J20"/>
      <c r="K20"/>
      <c r="L20"/>
      <c r="M20"/>
    </row>
    <row r="21" spans="1:13" s="426" customFormat="1" ht="14.6" x14ac:dyDescent="0.4">
      <c r="A21" s="428"/>
      <c r="B21" s="428"/>
      <c r="I21"/>
      <c r="J21"/>
      <c r="K21"/>
      <c r="L21"/>
      <c r="M21"/>
    </row>
    <row r="22" spans="1:13" s="426" customFormat="1" ht="14.6" x14ac:dyDescent="0.4">
      <c r="A22" s="428"/>
      <c r="B22" s="428"/>
      <c r="I22"/>
      <c r="J22"/>
      <c r="K22"/>
      <c r="L22"/>
      <c r="M22"/>
    </row>
    <row r="23" spans="1:13" s="426" customFormat="1" ht="14.6" x14ac:dyDescent="0.4">
      <c r="A23" s="428"/>
      <c r="B23" s="428"/>
      <c r="I23"/>
      <c r="J23"/>
      <c r="K23"/>
      <c r="L23"/>
      <c r="M23"/>
    </row>
    <row r="24" spans="1:13" s="426" customFormat="1" ht="5.15" customHeight="1" x14ac:dyDescent="0.4">
      <c r="A24" s="428"/>
      <c r="B24" s="428"/>
      <c r="I24"/>
      <c r="J24"/>
      <c r="K24"/>
      <c r="L24"/>
      <c r="M24"/>
    </row>
    <row r="25" spans="1:13" s="426" customFormat="1" ht="14.6" x14ac:dyDescent="0.4">
      <c r="A25" s="428"/>
      <c r="B25" s="428"/>
      <c r="I25"/>
      <c r="J25"/>
      <c r="K25"/>
      <c r="L25"/>
      <c r="M25"/>
    </row>
    <row r="26" spans="1:13" s="426" customFormat="1" ht="14.6" x14ac:dyDescent="0.4">
      <c r="A26" s="428"/>
      <c r="B26" s="428"/>
      <c r="I26"/>
      <c r="J26"/>
      <c r="K26"/>
      <c r="L26"/>
      <c r="M26"/>
    </row>
    <row r="27" spans="1:13" s="426" customFormat="1" ht="14.6" x14ac:dyDescent="0.4">
      <c r="A27" s="428"/>
      <c r="B27" s="428"/>
      <c r="I27"/>
      <c r="J27"/>
      <c r="K27"/>
      <c r="L27"/>
      <c r="M27"/>
    </row>
    <row r="28" spans="1:13" s="426" customFormat="1" ht="14.6" x14ac:dyDescent="0.4">
      <c r="A28" s="428"/>
      <c r="B28" s="428"/>
      <c r="I28"/>
      <c r="J28"/>
      <c r="K28"/>
      <c r="L28"/>
      <c r="M28"/>
    </row>
    <row r="29" spans="1:13" s="426" customFormat="1" ht="14.6" x14ac:dyDescent="0.4">
      <c r="A29" s="428"/>
      <c r="B29" s="428"/>
      <c r="I29"/>
      <c r="J29"/>
      <c r="K29"/>
      <c r="L29"/>
      <c r="M29"/>
    </row>
    <row r="30" spans="1:13" s="426" customFormat="1" ht="14.6" x14ac:dyDescent="0.4">
      <c r="A30" s="428"/>
      <c r="B30" s="428"/>
      <c r="I30"/>
      <c r="J30"/>
      <c r="K30"/>
      <c r="L30"/>
      <c r="M30"/>
    </row>
    <row r="31" spans="1:13" s="426" customFormat="1" ht="14.6" x14ac:dyDescent="0.4">
      <c r="A31" s="428"/>
      <c r="B31" s="428"/>
      <c r="I31"/>
      <c r="J31"/>
      <c r="K31"/>
      <c r="L31"/>
      <c r="M31"/>
    </row>
    <row r="32" spans="1:13" s="426" customFormat="1" ht="14.6" x14ac:dyDescent="0.4">
      <c r="A32" s="428"/>
      <c r="B32" s="428"/>
      <c r="I32"/>
      <c r="J32"/>
      <c r="K32"/>
      <c r="L32"/>
      <c r="M32"/>
    </row>
    <row r="33" spans="1:13" s="426" customFormat="1" ht="14.6" x14ac:dyDescent="0.4">
      <c r="A33" s="428"/>
      <c r="B33" s="428"/>
      <c r="I33"/>
      <c r="J33"/>
      <c r="K33"/>
      <c r="L33"/>
      <c r="M33"/>
    </row>
    <row r="34" spans="1:13" s="426" customFormat="1" ht="14.6" x14ac:dyDescent="0.4">
      <c r="A34" s="428"/>
      <c r="B34" s="428"/>
      <c r="I34"/>
      <c r="J34"/>
      <c r="K34"/>
      <c r="L34"/>
      <c r="M34"/>
    </row>
    <row r="35" spans="1:13" s="426" customFormat="1" ht="14.6" x14ac:dyDescent="0.4">
      <c r="A35" s="428"/>
      <c r="B35" s="428"/>
      <c r="I35"/>
      <c r="J35"/>
      <c r="K35"/>
      <c r="L35"/>
      <c r="M35"/>
    </row>
    <row r="36" spans="1:13" s="426" customFormat="1" ht="14.6" x14ac:dyDescent="0.4">
      <c r="A36" s="428"/>
      <c r="B36" s="428"/>
      <c r="I36"/>
      <c r="J36"/>
      <c r="K36"/>
      <c r="L36"/>
      <c r="M36"/>
    </row>
    <row r="37" spans="1:13" s="426" customFormat="1" ht="14.6" x14ac:dyDescent="0.4">
      <c r="A37" s="428"/>
      <c r="B37" s="428"/>
      <c r="I37"/>
      <c r="J37"/>
      <c r="K37"/>
      <c r="L37"/>
      <c r="M37"/>
    </row>
    <row r="38" spans="1:13" s="426" customFormat="1" ht="14.6" x14ac:dyDescent="0.4">
      <c r="A38" s="428"/>
      <c r="B38" s="428"/>
      <c r="I38"/>
      <c r="J38"/>
      <c r="K38"/>
      <c r="L38"/>
      <c r="M38"/>
    </row>
    <row r="39" spans="1:13" s="426" customFormat="1" ht="14.6" x14ac:dyDescent="0.4">
      <c r="A39" s="428"/>
      <c r="B39" s="428"/>
      <c r="I39"/>
      <c r="J39"/>
      <c r="K39"/>
      <c r="L39"/>
      <c r="M39"/>
    </row>
    <row r="40" spans="1:13" s="426" customFormat="1" ht="14.6" x14ac:dyDescent="0.4">
      <c r="A40" s="428"/>
      <c r="B40" s="428"/>
      <c r="I40"/>
      <c r="J40"/>
      <c r="K40"/>
      <c r="L40"/>
      <c r="M40"/>
    </row>
    <row r="41" spans="1:13" s="426" customFormat="1" ht="5.15" customHeight="1" x14ac:dyDescent="0.4">
      <c r="A41" s="428"/>
      <c r="B41" s="428"/>
      <c r="I41"/>
      <c r="J41"/>
      <c r="K41"/>
      <c r="L41"/>
      <c r="M41"/>
    </row>
    <row r="42" spans="1:13" s="426" customFormat="1" ht="14.6" x14ac:dyDescent="0.4">
      <c r="A42" s="428"/>
      <c r="B42" s="428"/>
      <c r="I42"/>
      <c r="J42"/>
      <c r="K42"/>
      <c r="L42"/>
      <c r="M42"/>
    </row>
    <row r="43" spans="1:13" s="426" customFormat="1" ht="14.6" x14ac:dyDescent="0.4">
      <c r="A43" s="428"/>
      <c r="B43" s="428"/>
      <c r="I43"/>
      <c r="J43"/>
      <c r="K43"/>
      <c r="L43"/>
      <c r="M43"/>
    </row>
    <row r="44" spans="1:13" s="426" customFormat="1" ht="14.6" x14ac:dyDescent="0.4">
      <c r="A44" s="428"/>
      <c r="B44" s="428"/>
      <c r="I44"/>
      <c r="J44"/>
      <c r="K44"/>
      <c r="L44"/>
      <c r="M44"/>
    </row>
    <row r="45" spans="1:13" s="426" customFormat="1" ht="14.6" x14ac:dyDescent="0.4">
      <c r="A45" s="428"/>
      <c r="B45" s="428"/>
      <c r="I45"/>
      <c r="J45"/>
      <c r="K45"/>
      <c r="L45"/>
      <c r="M45"/>
    </row>
    <row r="46" spans="1:13" s="426" customFormat="1" ht="14.6" x14ac:dyDescent="0.4">
      <c r="A46" s="428"/>
      <c r="B46" s="428"/>
      <c r="I46"/>
      <c r="J46"/>
      <c r="K46"/>
      <c r="L46"/>
      <c r="M46"/>
    </row>
    <row r="47" spans="1:13" s="426" customFormat="1" ht="14.6" x14ac:dyDescent="0.4">
      <c r="A47" s="428"/>
      <c r="B47" s="428"/>
      <c r="I47"/>
      <c r="J47"/>
      <c r="K47"/>
      <c r="L47"/>
      <c r="M47"/>
    </row>
    <row r="48" spans="1:13" s="426" customFormat="1" ht="14.6" x14ac:dyDescent="0.4">
      <c r="A48" s="428"/>
      <c r="B48" s="428"/>
      <c r="I48"/>
      <c r="J48"/>
      <c r="K48"/>
      <c r="L48"/>
      <c r="M48"/>
    </row>
    <row r="49" spans="1:13" s="426" customFormat="1" ht="14.6" x14ac:dyDescent="0.4">
      <c r="A49" s="428"/>
      <c r="B49" s="428"/>
      <c r="I49"/>
      <c r="J49"/>
      <c r="K49"/>
      <c r="L49"/>
      <c r="M49"/>
    </row>
    <row r="50" spans="1:13" s="426" customFormat="1" ht="14.6" x14ac:dyDescent="0.4">
      <c r="A50" s="428"/>
      <c r="B50" s="428"/>
      <c r="I50"/>
      <c r="J50"/>
      <c r="K50"/>
      <c r="L50"/>
      <c r="M50"/>
    </row>
    <row r="51" spans="1:13" s="426" customFormat="1" ht="14.6" x14ac:dyDescent="0.4">
      <c r="A51" s="428"/>
      <c r="B51" s="428"/>
      <c r="I51"/>
      <c r="J51"/>
      <c r="K51"/>
      <c r="L51"/>
      <c r="M51"/>
    </row>
    <row r="52" spans="1:13" s="426" customFormat="1" ht="14.6" x14ac:dyDescent="0.4">
      <c r="A52" s="428"/>
      <c r="B52" s="428"/>
      <c r="I52"/>
      <c r="J52"/>
      <c r="K52"/>
      <c r="L52"/>
      <c r="M52"/>
    </row>
    <row r="53" spans="1:13" s="426" customFormat="1" ht="14.6" x14ac:dyDescent="0.4">
      <c r="A53" s="428"/>
      <c r="B53" s="428"/>
      <c r="I53"/>
      <c r="J53"/>
      <c r="K53"/>
      <c r="L53"/>
      <c r="M53"/>
    </row>
    <row r="54" spans="1:13" s="426" customFormat="1" ht="14.6" x14ac:dyDescent="0.4">
      <c r="A54" s="428"/>
      <c r="B54" s="428"/>
      <c r="I54"/>
      <c r="J54"/>
      <c r="K54"/>
      <c r="L54"/>
      <c r="M54"/>
    </row>
    <row r="55" spans="1:13" s="426" customFormat="1" ht="5.15" customHeight="1" x14ac:dyDescent="0.4">
      <c r="A55" s="428"/>
      <c r="B55" s="428"/>
      <c r="I55"/>
      <c r="J55"/>
      <c r="K55"/>
      <c r="L55"/>
      <c r="M55"/>
    </row>
    <row r="56" spans="1:13" s="426" customFormat="1" ht="14.6" x14ac:dyDescent="0.4">
      <c r="A56" s="428"/>
      <c r="B56" s="428"/>
      <c r="I56"/>
      <c r="J56"/>
      <c r="K56"/>
      <c r="L56"/>
      <c r="M56"/>
    </row>
    <row r="57" spans="1:13" s="426" customFormat="1" ht="14.6" x14ac:dyDescent="0.4">
      <c r="A57" s="428"/>
      <c r="B57" s="428"/>
      <c r="I57"/>
      <c r="J57"/>
      <c r="K57"/>
      <c r="L57"/>
      <c r="M57"/>
    </row>
    <row r="58" spans="1:13" s="426" customFormat="1" ht="14.6" x14ac:dyDescent="0.4">
      <c r="A58" s="428"/>
      <c r="B58" s="428"/>
      <c r="I58"/>
      <c r="J58"/>
      <c r="K58"/>
      <c r="L58"/>
      <c r="M58"/>
    </row>
    <row r="59" spans="1:13" s="426" customFormat="1" ht="14.6" x14ac:dyDescent="0.4">
      <c r="A59" s="427"/>
      <c r="B59" s="428"/>
      <c r="I59"/>
      <c r="J59"/>
      <c r="K59"/>
      <c r="L59"/>
      <c r="M59"/>
    </row>
    <row r="60" spans="1:13" s="426" customFormat="1" ht="14.6" x14ac:dyDescent="0.4">
      <c r="A60" s="427"/>
      <c r="B60" s="427"/>
      <c r="I60"/>
      <c r="J60"/>
      <c r="K60"/>
      <c r="L60"/>
      <c r="M60"/>
    </row>
    <row r="61" spans="1:13" s="426" customFormat="1" ht="14.6" x14ac:dyDescent="0.4">
      <c r="A61" s="427"/>
      <c r="B61" s="427"/>
      <c r="I61"/>
      <c r="J61"/>
      <c r="K61"/>
      <c r="L61"/>
      <c r="M61"/>
    </row>
    <row r="62" spans="1:13" s="426" customFormat="1" ht="14.6" x14ac:dyDescent="0.4">
      <c r="A62" s="427"/>
      <c r="B62" s="427"/>
      <c r="I62"/>
      <c r="J62"/>
      <c r="K62"/>
      <c r="L62"/>
      <c r="M62"/>
    </row>
    <row r="63" spans="1:13" s="426" customFormat="1" ht="14.6" x14ac:dyDescent="0.4">
      <c r="A63" s="427"/>
      <c r="B63" s="427"/>
      <c r="I63"/>
      <c r="J63"/>
      <c r="K63"/>
      <c r="L63"/>
      <c r="M63"/>
    </row>
    <row r="64" spans="1:13" ht="14.6" x14ac:dyDescent="0.4">
      <c r="B64" s="427"/>
      <c r="C64" s="426"/>
      <c r="D64" s="426"/>
      <c r="E64" s="426"/>
      <c r="F64" s="426"/>
      <c r="G64" s="426"/>
      <c r="H64" s="426"/>
    </row>
    <row r="65" spans="3:8" customFormat="1" ht="14.6" x14ac:dyDescent="0.4">
      <c r="C65" s="426"/>
      <c r="D65" s="426"/>
      <c r="E65" s="426"/>
      <c r="F65" s="426"/>
      <c r="G65" s="426"/>
      <c r="H65" s="426"/>
    </row>
    <row r="66" spans="3:8" customFormat="1" ht="14.6" x14ac:dyDescent="0.4">
      <c r="C66" s="426"/>
      <c r="D66" s="426"/>
      <c r="E66" s="426"/>
      <c r="F66" s="426"/>
      <c r="G66" s="426"/>
      <c r="H66" s="426"/>
    </row>
    <row r="67" spans="3:8" customFormat="1" ht="14.6" x14ac:dyDescent="0.4">
      <c r="C67" s="426"/>
      <c r="D67" s="425"/>
      <c r="E67" s="425"/>
      <c r="F67" s="425"/>
      <c r="G67" s="425"/>
      <c r="H67" s="425"/>
    </row>
    <row r="68" spans="3:8" customFormat="1" ht="14.6" x14ac:dyDescent="0.4">
      <c r="C68" s="425"/>
      <c r="D68" s="425"/>
      <c r="E68" s="425"/>
      <c r="F68" s="425"/>
      <c r="G68" s="425"/>
      <c r="H68" s="425"/>
    </row>
    <row r="69" spans="3:8" customFormat="1" ht="14.6" x14ac:dyDescent="0.4">
      <c r="C69" s="425"/>
      <c r="D69" s="425"/>
      <c r="E69" s="425"/>
      <c r="F69" s="425"/>
      <c r="G69" s="425"/>
      <c r="H69" s="425"/>
    </row>
    <row r="70" spans="3:8" customFormat="1" ht="14.6" x14ac:dyDescent="0.4">
      <c r="C70" s="425"/>
      <c r="D70" s="425"/>
      <c r="E70" s="425"/>
      <c r="F70" s="425"/>
      <c r="G70" s="425"/>
      <c r="H70" s="425"/>
    </row>
    <row r="71" spans="3:8" customFormat="1" ht="14.6" x14ac:dyDescent="0.4">
      <c r="C71" s="425"/>
      <c r="D71" s="425"/>
      <c r="E71" s="425"/>
      <c r="F71" s="425"/>
      <c r="G71" s="425"/>
      <c r="H71" s="425"/>
    </row>
    <row r="72" spans="3:8" customFormat="1" ht="14.6" x14ac:dyDescent="0.4">
      <c r="C72" s="425"/>
      <c r="D72" s="425"/>
      <c r="E72" s="425"/>
      <c r="F72" s="425"/>
      <c r="G72" s="425"/>
      <c r="H72" s="425"/>
    </row>
    <row r="73" spans="3:8" customFormat="1" ht="14.6" x14ac:dyDescent="0.4">
      <c r="C73" s="425"/>
      <c r="D73" s="425"/>
      <c r="E73" s="425"/>
      <c r="F73" s="425"/>
      <c r="G73" s="425"/>
      <c r="H73" s="425"/>
    </row>
    <row r="74" spans="3:8" customFormat="1" ht="14.6" x14ac:dyDescent="0.4">
      <c r="C74" s="425"/>
      <c r="D74" s="425"/>
      <c r="E74" s="425"/>
      <c r="F74" s="425"/>
      <c r="G74" s="425"/>
      <c r="H74" s="425"/>
    </row>
    <row r="75" spans="3:8" customFormat="1" ht="14.6" x14ac:dyDescent="0.4">
      <c r="C75" s="425"/>
      <c r="D75" s="425"/>
      <c r="E75" s="425"/>
      <c r="F75" s="425"/>
      <c r="G75" s="425"/>
      <c r="H75" s="425"/>
    </row>
    <row r="76" spans="3:8" customFormat="1" ht="14.6" x14ac:dyDescent="0.4">
      <c r="C76" s="425"/>
      <c r="D76" s="425"/>
      <c r="E76" s="425"/>
      <c r="F76" s="425"/>
      <c r="G76" s="425"/>
      <c r="H76" s="425"/>
    </row>
    <row r="77" spans="3:8" customFormat="1" ht="14.6" x14ac:dyDescent="0.4">
      <c r="C77" s="425"/>
      <c r="D77" s="425"/>
      <c r="E77" s="425"/>
      <c r="F77" s="425"/>
      <c r="G77" s="425"/>
      <c r="H77" s="425"/>
    </row>
    <row r="78" spans="3:8" customFormat="1" ht="14.6" x14ac:dyDescent="0.4">
      <c r="C78" s="425"/>
      <c r="D78" s="425"/>
      <c r="E78" s="425"/>
      <c r="F78" s="425"/>
      <c r="G78" s="425"/>
      <c r="H78" s="425"/>
    </row>
    <row r="79" spans="3:8" customFormat="1" ht="14.6" x14ac:dyDescent="0.4">
      <c r="C79" s="425"/>
      <c r="D79" s="425"/>
      <c r="E79" s="425"/>
      <c r="F79" s="425"/>
      <c r="G79" s="425"/>
      <c r="H79" s="425"/>
    </row>
    <row r="80" spans="3:8" customFormat="1" ht="14.6" x14ac:dyDescent="0.4">
      <c r="C80" s="425"/>
      <c r="D80" s="425"/>
      <c r="E80" s="425"/>
      <c r="F80" s="425"/>
      <c r="G80" s="425"/>
      <c r="H80" s="425"/>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673</v>
      </c>
      <c r="B1" s="27" t="s">
        <v>674</v>
      </c>
      <c r="C1" s="27" t="s">
        <v>670</v>
      </c>
      <c r="D1" s="27" t="s">
        <v>672</v>
      </c>
      <c r="E1" s="27" t="s">
        <v>671</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M43" sqref="M43"/>
    </sheetView>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1021</v>
      </c>
      <c r="H1" s="229" t="s">
        <v>502</v>
      </c>
      <c r="I1" s="230" t="s">
        <v>500</v>
      </c>
      <c r="J1" s="242"/>
      <c r="N1" s="87">
        <v>0.34565972222222224</v>
      </c>
      <c r="O1" s="87">
        <v>0.34565972222222224</v>
      </c>
      <c r="P1" t="str">
        <f>TEXT(O1-N1, "h:mm:ss")</f>
        <v>0:00:00</v>
      </c>
    </row>
    <row r="2" spans="1:39" x14ac:dyDescent="0.4">
      <c r="A2" t="s">
        <v>557</v>
      </c>
      <c r="C2" s="27"/>
      <c r="D2" s="65"/>
      <c r="O2" s="87"/>
      <c r="P2" s="64"/>
    </row>
    <row r="3" spans="1:39" x14ac:dyDescent="0.4">
      <c r="A3" t="s">
        <v>501</v>
      </c>
      <c r="H3" s="229" t="s">
        <v>248</v>
      </c>
      <c r="I3" s="283" t="s">
        <v>249</v>
      </c>
      <c r="J3" s="243" t="s">
        <v>561</v>
      </c>
      <c r="K3" s="85" t="s">
        <v>250</v>
      </c>
      <c r="M3" cm="1">
        <f t="array" ref="M3:M102">_xlfn.UNIQUE(Codes!D:D)</f>
        <v>0</v>
      </c>
      <c r="P3" s="64" t="s">
        <v>578</v>
      </c>
      <c r="AE3" s="12" t="s">
        <v>681</v>
      </c>
      <c r="AI3" s="12" t="s">
        <v>682</v>
      </c>
      <c r="AL3" t="s">
        <v>684</v>
      </c>
    </row>
    <row r="4" spans="1:39" x14ac:dyDescent="0.4">
      <c r="A4" s="241" t="s">
        <v>558</v>
      </c>
      <c r="H4" t="s">
        <v>453</v>
      </c>
      <c r="I4" s="278" t="s">
        <v>1000</v>
      </c>
      <c r="J4" s="231"/>
      <c r="K4" s="83" t="str">
        <f>IFERROR(VLOOKUP(#REF!,'Code list'!$B$3:$C$310,2,0),"")</f>
        <v/>
      </c>
      <c r="M4" s="128" t="str">
        <v>Calcs.</v>
      </c>
      <c r="N4" s="128" t="s">
        <v>81</v>
      </c>
      <c r="T4" s="311" t="s">
        <v>673</v>
      </c>
      <c r="U4" s="311" t="s">
        <v>675</v>
      </c>
      <c r="V4" s="311" t="s">
        <v>674</v>
      </c>
      <c r="W4" s="311" t="s">
        <v>676</v>
      </c>
      <c r="X4" s="311" t="s">
        <v>670</v>
      </c>
      <c r="Y4" s="311" t="s">
        <v>671</v>
      </c>
      <c r="Z4" s="311" t="s">
        <v>748</v>
      </c>
      <c r="AE4" s="173" t="s">
        <v>448</v>
      </c>
      <c r="AI4" s="165" t="s">
        <v>453</v>
      </c>
      <c r="AL4" t="s">
        <v>453</v>
      </c>
      <c r="AM4" t="s">
        <v>730</v>
      </c>
    </row>
    <row r="5" spans="1:39" x14ac:dyDescent="0.4">
      <c r="H5" t="s">
        <v>1008</v>
      </c>
      <c r="I5" s="278" t="s">
        <v>1001</v>
      </c>
      <c r="J5" s="231" t="s">
        <v>1001</v>
      </c>
      <c r="K5" s="83" t="str">
        <f>IFERROR(VLOOKUP(#REF!,'Code list'!$B$3:$C$310,2,0),"")</f>
        <v/>
      </c>
      <c r="M5" t="str">
        <v>HVOL-EV</v>
      </c>
      <c r="N5" t="str">
        <f>IFERROR(VLOOKUP(M5,'Code list'!$B$4:$C$311,2,0),"")</f>
        <v/>
      </c>
      <c r="T5" s="8" t="s">
        <v>453</v>
      </c>
      <c r="U5" s="6" t="s">
        <v>260</v>
      </c>
      <c r="V5" t="s">
        <v>484</v>
      </c>
      <c r="W5" t="s">
        <v>467</v>
      </c>
      <c r="X5" t="s">
        <v>220</v>
      </c>
      <c r="Y5" t="s">
        <v>529</v>
      </c>
      <c r="Z5" t="s">
        <v>391</v>
      </c>
      <c r="AB5" s="27" t="s">
        <v>672</v>
      </c>
      <c r="AE5" s="173" t="s">
        <v>260</v>
      </c>
      <c r="AI5" s="165" t="s">
        <v>484</v>
      </c>
      <c r="AL5" t="s">
        <v>560</v>
      </c>
      <c r="AM5" t="s">
        <v>731</v>
      </c>
    </row>
    <row r="6" spans="1:39" x14ac:dyDescent="0.4">
      <c r="H6" t="s">
        <v>1014</v>
      </c>
      <c r="I6" s="278" t="str">
        <f>H6</f>
        <v>RECURFEE-S</v>
      </c>
      <c r="J6" s="231"/>
      <c r="K6" s="83" t="str">
        <f>IFERROR(VLOOKUP(#REF!,'Code list'!$B$3:$C$310,2,0),"")</f>
        <v/>
      </c>
      <c r="M6" s="9" t="str">
        <v>SALESQUOTA-ER</v>
      </c>
      <c r="N6" t="str">
        <f>IFERROR(VLOOKUP(M6,'Code list'!$B$4:$C$311,2,0),"")</f>
        <v>Sales quota driven</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1020</v>
      </c>
      <c r="I7" s="278" t="str">
        <f>H7</f>
        <v>SETUPFEEPERCENT-S</v>
      </c>
      <c r="J7" s="231"/>
      <c r="K7" s="83" t="str">
        <f>IFERROR(VLOOKUP(A32,'Code list'!$B$3:$C$310,2,0),"")</f>
        <v/>
      </c>
      <c r="M7" s="12" t="str">
        <v>LVOL-EV</v>
      </c>
      <c r="N7" t="str">
        <f>IFERROR(VLOOKUP(M7,'Code list'!$B$4:$C$311,2,0),"")</f>
        <v>Low volume-driven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0:00:00</v>
      </c>
      <c r="H8" t="s">
        <v>1016</v>
      </c>
      <c r="I8" s="278" t="str">
        <f t="shared" ref="I8" si="0">H8</f>
        <v>SETUPDC-S</v>
      </c>
      <c r="J8" s="231"/>
      <c r="K8" s="83" t="str">
        <f>IFERROR(VLOOKUP(#REF!,'Code list'!$B$3:$C$310,2,0),"")</f>
        <v/>
      </c>
      <c r="M8" t="str">
        <v>VOLLIST-EV</v>
      </c>
      <c r="N8" t="str">
        <f>IFERROR(VLOOKUP(M8,'Code list'!$B$4:$C$311,2,0),"")</f>
        <v>Volume-driven - list</v>
      </c>
      <c r="T8" t="s">
        <v>259</v>
      </c>
      <c r="U8" t="s">
        <v>588</v>
      </c>
      <c r="V8" t="s">
        <v>466</v>
      </c>
      <c r="X8" t="s">
        <v>420</v>
      </c>
      <c r="Y8" t="s">
        <v>533</v>
      </c>
      <c r="Z8" t="s">
        <v>408</v>
      </c>
      <c r="AB8" t="s">
        <v>516</v>
      </c>
      <c r="AE8" s="173" t="s">
        <v>324</v>
      </c>
      <c r="AI8" s="165" t="s">
        <v>453</v>
      </c>
      <c r="AL8" t="s">
        <v>453</v>
      </c>
      <c r="AM8" t="s">
        <v>732</v>
      </c>
    </row>
    <row r="9" spans="1:39" x14ac:dyDescent="0.4">
      <c r="J9" s="231"/>
      <c r="K9" s="83" t="str">
        <f>IFERROR(VLOOKUP(A83,'Code list'!$B$3:$C$310,2,0),"")</f>
        <v>Volume driven - primary unit</v>
      </c>
      <c r="M9" s="12" t="str">
        <v>VOLLIST-EVP</v>
      </c>
      <c r="N9" t="str">
        <f>IFERROR(VLOOKUP(M9,'Code list'!$B$4:$C$311,2,0),"")</f>
        <v>Volume-driven - list</v>
      </c>
      <c r="T9" t="s">
        <v>584</v>
      </c>
      <c r="V9" t="s">
        <v>486</v>
      </c>
      <c r="X9" t="s">
        <v>275</v>
      </c>
      <c r="Y9" t="s">
        <v>426</v>
      </c>
      <c r="Z9" t="s">
        <v>523</v>
      </c>
      <c r="AB9" t="s">
        <v>541</v>
      </c>
      <c r="AE9" s="173" t="s">
        <v>560</v>
      </c>
      <c r="AI9" s="165" t="s">
        <v>559</v>
      </c>
      <c r="AL9" t="s">
        <v>560</v>
      </c>
      <c r="AM9" t="s">
        <v>733</v>
      </c>
    </row>
    <row r="10" spans="1:39" x14ac:dyDescent="0.4">
      <c r="A10" t="s">
        <v>220</v>
      </c>
      <c r="B10" s="278" t="s">
        <v>322</v>
      </c>
      <c r="J10" s="231"/>
      <c r="K10" s="83" t="str">
        <f>IFERROR(VLOOKUP(A87,'Code list'!$B$3:$C$310,2,0),"")</f>
        <v>Volume driven - primary unit</v>
      </c>
      <c r="M10" t="str">
        <v>AD-EV</v>
      </c>
      <c r="N10" t="str">
        <f>IFERROR(VLOOKUP(M10,'Code list'!$B$4:$C$311,2,0),"")</f>
        <v xml:space="preserve">Ad driven revenue </v>
      </c>
      <c r="T10" t="s">
        <v>260</v>
      </c>
      <c r="V10" t="s">
        <v>485</v>
      </c>
      <c r="X10" t="s">
        <v>276</v>
      </c>
      <c r="Y10" t="s">
        <v>427</v>
      </c>
      <c r="Z10" t="s">
        <v>429</v>
      </c>
      <c r="AB10" t="s">
        <v>545</v>
      </c>
      <c r="AE10" s="173" t="s">
        <v>259</v>
      </c>
      <c r="AI10" s="165" t="s">
        <v>453</v>
      </c>
      <c r="AL10" t="s">
        <v>430</v>
      </c>
      <c r="AM10" t="s">
        <v>691</v>
      </c>
    </row>
    <row r="11" spans="1:39" x14ac:dyDescent="0.4">
      <c r="A11" t="s">
        <v>423</v>
      </c>
      <c r="B11" s="278" t="s">
        <v>323</v>
      </c>
      <c r="J11" s="231"/>
      <c r="K11" s="83" t="str">
        <f>IFERROR(VLOOKUP(A91,'Code list'!$B$3:$C$310,2,0),"")</f>
        <v>Volume driven - primary unit</v>
      </c>
      <c r="M11" s="12" t="str">
        <v>TAM-ER</v>
      </c>
      <c r="N11" t="str">
        <f>IFERROR(VLOOKUP(M11,'Code list'!$B$4:$C$311,2,0),"")</f>
        <v>TAM</v>
      </c>
      <c r="T11" t="s">
        <v>261</v>
      </c>
      <c r="V11" t="s">
        <v>573</v>
      </c>
      <c r="X11" t="s">
        <v>337</v>
      </c>
      <c r="Y11" t="s">
        <v>428</v>
      </c>
      <c r="AB11" t="s">
        <v>554</v>
      </c>
      <c r="AE11" s="173" t="s">
        <v>466</v>
      </c>
      <c r="AI11" s="165" t="s">
        <v>466</v>
      </c>
      <c r="AL11" t="s">
        <v>453</v>
      </c>
      <c r="AM11" t="s">
        <v>692</v>
      </c>
    </row>
    <row r="12" spans="1:39" x14ac:dyDescent="0.4">
      <c r="H12" s="3"/>
      <c r="I12"/>
      <c r="J12" s="231"/>
      <c r="K12" s="83" t="str">
        <f>IFERROR(VLOOKUP(#REF!,'Code list'!$B$3:$C$310,2,0),"")</f>
        <v/>
      </c>
      <c r="M12" s="12" t="str">
        <v>TAM-EV</v>
      </c>
      <c r="N12" t="str">
        <f>IFERROR(VLOOKUP(M12,'Code list'!$B$4:$C$311,2,0),"")</f>
        <v>TAM</v>
      </c>
      <c r="T12" t="s">
        <v>448</v>
      </c>
      <c r="X12" t="s">
        <v>421</v>
      </c>
      <c r="Y12" t="s">
        <v>425</v>
      </c>
      <c r="AB12" t="s">
        <v>546</v>
      </c>
      <c r="AE12" s="173" t="s">
        <v>260</v>
      </c>
      <c r="AI12" s="165" t="s">
        <v>453</v>
      </c>
      <c r="AL12" t="s">
        <v>559</v>
      </c>
      <c r="AM12" t="s">
        <v>693</v>
      </c>
    </row>
    <row r="13" spans="1:39" x14ac:dyDescent="0.4">
      <c r="H13" s="3"/>
      <c r="I13"/>
      <c r="J13" s="231"/>
      <c r="K13" s="83" t="str">
        <f>IFERROR(VLOOKUP(A95,'Code list'!$B$3:$C$310,2,0),"")</f>
        <v>Volume driven - primary unit</v>
      </c>
      <c r="M13" s="12" t="str">
        <v>REV-ER</v>
      </c>
      <c r="N13" t="str">
        <f>IFERROR(VLOOKUP(M13,'Code list'!$B$4:$C$311,2,0),"")</f>
        <v>Revenue hard code</v>
      </c>
      <c r="T13" t="s">
        <v>588</v>
      </c>
      <c r="X13" t="s">
        <v>422</v>
      </c>
      <c r="Y13" t="s">
        <v>424</v>
      </c>
      <c r="AB13" t="s">
        <v>562</v>
      </c>
      <c r="AE13" s="173" t="s">
        <v>478</v>
      </c>
      <c r="AI13" s="165" t="s">
        <v>486</v>
      </c>
      <c r="AL13" t="s">
        <v>420</v>
      </c>
      <c r="AM13" t="s">
        <v>694</v>
      </c>
    </row>
    <row r="14" spans="1:39" x14ac:dyDescent="0.4">
      <c r="H14" s="3"/>
      <c r="I14" s="3"/>
      <c r="J14" s="231"/>
      <c r="K14" s="83" t="str">
        <f>IFERROR(VLOOKUP(#REF!,'Code list'!$B$3:$C$310,2,0),"")</f>
        <v/>
      </c>
      <c r="M14" s="12" t="str">
        <v>PROB-EV</v>
      </c>
      <c r="N14" t="str">
        <f>IFERROR(VLOOKUP(M14,'Code list'!$B$4:$C$311,2,0),"")</f>
        <v>Volume-driven probability weighted list - list</v>
      </c>
      <c r="X14" t="s">
        <v>418</v>
      </c>
      <c r="Y14" t="s">
        <v>564</v>
      </c>
      <c r="AE14" s="173" t="s">
        <v>261</v>
      </c>
      <c r="AI14" s="165" t="s">
        <v>453</v>
      </c>
      <c r="AL14" t="s">
        <v>496</v>
      </c>
      <c r="AM14" t="s">
        <v>690</v>
      </c>
    </row>
    <row r="15" spans="1:39" x14ac:dyDescent="0.4">
      <c r="I15"/>
      <c r="J15" s="231"/>
      <c r="K15" s="83" t="str">
        <f>IFERROR(VLOOKUP(#REF!,'Code list'!$B$3:$C$310,2,0),"")</f>
        <v/>
      </c>
      <c r="M15" t="str">
        <v>PROB-ER</v>
      </c>
      <c r="N15" t="str">
        <f>IFERROR(VLOOKUP(M15,'Code list'!$B$4:$C$311,2,0),"")</f>
        <v>Volume-driven probability weighted list - list</v>
      </c>
      <c r="X15" t="s">
        <v>419</v>
      </c>
      <c r="AE15" s="173" t="s">
        <v>467</v>
      </c>
      <c r="AI15" s="165" t="s">
        <v>485</v>
      </c>
      <c r="AL15" t="s">
        <v>269</v>
      </c>
      <c r="AM15" t="s">
        <v>695</v>
      </c>
    </row>
    <row r="16" spans="1:39" x14ac:dyDescent="0.4">
      <c r="J16" s="231"/>
      <c r="K16" s="83" t="str">
        <f>IFERROR(VLOOKUP(#REF!,'Code list'!$B$3:$C$310,2,0),"")</f>
        <v/>
      </c>
      <c r="M16" s="12" t="str">
        <v>SCENARIO-EV</v>
      </c>
      <c r="N16" t="str">
        <f>IFERROR(VLOOKUP(M16,'Code list'!$B$4:$C$311,2,0),"")</f>
        <v>Volume driven - primary unit</v>
      </c>
      <c r="X16" t="s">
        <v>423</v>
      </c>
      <c r="AE16" s="173" t="s">
        <v>584</v>
      </c>
      <c r="AI16" s="165" t="s">
        <v>453</v>
      </c>
      <c r="AL16" t="s">
        <v>453</v>
      </c>
      <c r="AM16" t="s">
        <v>730</v>
      </c>
    </row>
    <row r="17" spans="1:39" x14ac:dyDescent="0.4">
      <c r="J17" s="231"/>
      <c r="K17" s="83" t="str">
        <f>IFERROR(VLOOKUP(#REF!,'Code list'!$B$3:$C$310,2,0),"")</f>
        <v/>
      </c>
      <c r="M17" t="str">
        <v>CAGRP-EV</v>
      </c>
      <c r="N17" t="str">
        <f>IFERROR(VLOOKUP(M17,'Code list'!$B$4:$C$311,2,0),"")</f>
        <v>Volume driven - primary unit</v>
      </c>
      <c r="X17" t="s">
        <v>432</v>
      </c>
      <c r="AE17" s="173" t="s">
        <v>486</v>
      </c>
      <c r="AI17" s="165" t="s">
        <v>573</v>
      </c>
      <c r="AL17" t="s">
        <v>560</v>
      </c>
      <c r="AM17" t="s">
        <v>731</v>
      </c>
    </row>
    <row r="18" spans="1:39" x14ac:dyDescent="0.4">
      <c r="J18" s="231"/>
      <c r="K18" s="83" t="str">
        <f>IFERROR(VLOOKUP(#REF!,'Code list'!$B$3:$C$310,2,0),"")</f>
        <v/>
      </c>
      <c r="M18" s="12" t="str">
        <v>SCENARIOCAGR-EP</v>
      </c>
      <c r="N18" t="str">
        <f>IFERROR(VLOOKUP(M18,'Code list'!$B$4:$C$311,2,0),"")</f>
        <v>Volume driven - primary unit</v>
      </c>
      <c r="X18" t="s">
        <v>430</v>
      </c>
      <c r="AE18" s="173" t="s">
        <v>588</v>
      </c>
      <c r="AI18" s="165" t="s">
        <v>261</v>
      </c>
      <c r="AL18" t="s">
        <v>263</v>
      </c>
      <c r="AM18" t="s">
        <v>568</v>
      </c>
    </row>
    <row r="19" spans="1:39" x14ac:dyDescent="0.4">
      <c r="A19" t="s">
        <v>686</v>
      </c>
      <c r="J19" s="231"/>
      <c r="K19" s="83" t="str">
        <f>IFERROR(VLOOKUP(A96,'Code list'!$B$3:$C$310,2,0),"")</f>
        <v/>
      </c>
      <c r="M19" s="12" t="str">
        <v>LAGVOL-EV</v>
      </c>
      <c r="N19" t="str">
        <f>IFERROR(VLOOKUP(M19,'Code list'!$B$4:$C$311,2,0),"")</f>
        <v>Lagged volume</v>
      </c>
      <c r="X19" t="s">
        <v>269</v>
      </c>
      <c r="AE19" s="173" t="s">
        <v>487</v>
      </c>
      <c r="AI19" s="165" t="s">
        <v>467</v>
      </c>
      <c r="AL19" t="s">
        <v>432</v>
      </c>
      <c r="AM19" t="s">
        <v>569</v>
      </c>
    </row>
    <row r="20" spans="1:39" x14ac:dyDescent="0.4">
      <c r="A20" t="s">
        <v>685</v>
      </c>
      <c r="J20" s="231"/>
      <c r="K20" s="83" t="str">
        <f>IFERROR(VLOOKUP(A99,'Code list'!$B$3:$C$310,2,0),"")</f>
        <v>Revenue hard code</v>
      </c>
      <c r="M20" s="12" t="str">
        <v>FUNNEL-EV</v>
      </c>
      <c r="N20" t="str">
        <f>IFERROR(VLOOKUP(M20,'Code list'!$B$4:$C$311,2,0),"")</f>
        <v>Sales Funnel</v>
      </c>
      <c r="X20" t="s">
        <v>390</v>
      </c>
      <c r="AE20" s="173" t="s">
        <v>484</v>
      </c>
      <c r="AI20" s="165" t="s">
        <v>261</v>
      </c>
      <c r="AL20" t="s">
        <v>453</v>
      </c>
      <c r="AM20" t="s">
        <v>732</v>
      </c>
    </row>
    <row r="21" spans="1:39" x14ac:dyDescent="0.4">
      <c r="A21" t="s">
        <v>687</v>
      </c>
      <c r="J21" s="231"/>
      <c r="K21" s="83" t="str">
        <f>IFERROR(VLOOKUP(A100,'Code list'!$B$3:$C$310,2,0),"")</f>
        <v/>
      </c>
      <c r="M21" s="12" t="str">
        <v>DTERMY-PV</v>
      </c>
      <c r="N21" t="str">
        <f>IFERROR(VLOOKUP(M21,'Code list'!$B$4:$C$311,2,0),"")</f>
        <v>Rolling fixed term debt - multiple borrowings w/ annual control</v>
      </c>
      <c r="X21" t="s">
        <v>465</v>
      </c>
      <c r="AI21" s="165" t="s">
        <v>487</v>
      </c>
      <c r="AL21" t="s">
        <v>560</v>
      </c>
      <c r="AM21" t="s">
        <v>733</v>
      </c>
    </row>
    <row r="22" spans="1:39" x14ac:dyDescent="0.4">
      <c r="A22" t="s">
        <v>267</v>
      </c>
      <c r="H22" s="3"/>
      <c r="I22"/>
      <c r="J22" s="231"/>
      <c r="K22" s="83" t="str">
        <f>IFERROR(VLOOKUP(A103,'Code list'!$B$3:$C$310,2,0),"")</f>
        <v/>
      </c>
      <c r="M22" s="12" t="str">
        <v>GROWTHCHURN-PV</v>
      </c>
      <c r="N22" t="str">
        <f>IFERROR(VLOOKUP(M22,'Code list'!$B$4:$C$311,2,0),"")</f>
        <v>Growth curve steady state rev w/ churn</v>
      </c>
      <c r="X22" t="s">
        <v>267</v>
      </c>
      <c r="AI22" s="165" t="s">
        <v>261</v>
      </c>
      <c r="AL22" t="s">
        <v>430</v>
      </c>
      <c r="AM22" t="s">
        <v>691</v>
      </c>
    </row>
    <row r="23" spans="1:39" x14ac:dyDescent="0.4">
      <c r="A23" t="s">
        <v>421</v>
      </c>
      <c r="H23" s="3"/>
      <c r="I23"/>
      <c r="J23" s="231"/>
      <c r="K23" s="83" t="str">
        <f>IFERROR(VLOOKUP(A104,'Code list'!$B$3:$C$310,2,0),"")</f>
        <v/>
      </c>
      <c r="M23" s="27" t="str">
        <v>GROWTH-PV</v>
      </c>
      <c r="N23" t="str">
        <f>IFERROR(VLOOKUP(M23,'Code list'!$B$4:$C$311,2,0),"")</f>
        <v>Growth curve steady state rev</v>
      </c>
      <c r="X23" t="s">
        <v>274</v>
      </c>
      <c r="AI23" s="165" t="s">
        <v>478</v>
      </c>
      <c r="AL23" t="s">
        <v>453</v>
      </c>
      <c r="AM23" t="s">
        <v>692</v>
      </c>
    </row>
    <row r="24" spans="1:39" x14ac:dyDescent="0.4">
      <c r="A24" t="s">
        <v>274</v>
      </c>
      <c r="H24" s="3"/>
      <c r="I24"/>
      <c r="J24" s="231"/>
      <c r="K24" s="83" t="str">
        <f>IFERROR(VLOOKUP(A106,'Code list'!$B$3:$C$310,2,0),"")</f>
        <v>unit</v>
      </c>
      <c r="M24" s="12" t="str">
        <v>ADREV-PV</v>
      </c>
      <c r="N24" t="str">
        <f>IFERROR(VLOOKUP(M24,'Code list'!$B$4:$C$311,2,0),"")</f>
        <v>impression</v>
      </c>
      <c r="AL24" t="s">
        <v>559</v>
      </c>
      <c r="AM24" t="s">
        <v>693</v>
      </c>
    </row>
    <row r="25" spans="1:39" x14ac:dyDescent="0.4">
      <c r="H25" s="3"/>
      <c r="I25"/>
      <c r="J25" s="231"/>
      <c r="K25" s="83"/>
      <c r="M25" s="12" t="str">
        <v>MONTHRENT-PV</v>
      </c>
    </row>
    <row r="26" spans="1:39" x14ac:dyDescent="0.4">
      <c r="A26" s="3" t="s">
        <v>261</v>
      </c>
      <c r="H26" s="3"/>
      <c r="I26"/>
      <c r="J26" s="231"/>
      <c r="K26" s="83" t="str">
        <f>IFERROR(VLOOKUP(A107,'Code list'!$B$3:$C$310,2,0),"")</f>
        <v/>
      </c>
      <c r="M26" t="str">
        <v>DAYRENT-PV</v>
      </c>
      <c r="N26" t="str">
        <f>IFERROR(VLOOKUP(M26,'Code list'!$B$4:$C$311,2,0),"")</f>
        <v>unit</v>
      </c>
      <c r="X26" t="s">
        <v>518</v>
      </c>
      <c r="AE26" t="s">
        <v>510</v>
      </c>
      <c r="AL26" t="s">
        <v>420</v>
      </c>
      <c r="AM26" t="s">
        <v>694</v>
      </c>
    </row>
    <row r="27" spans="1:39" x14ac:dyDescent="0.4">
      <c r="A27" s="3" t="s">
        <v>467</v>
      </c>
      <c r="H27" s="3"/>
      <c r="I27" s="3"/>
      <c r="J27" s="231"/>
      <c r="K27" s="83" t="str">
        <f>IFERROR(VLOOKUP(#REF!,'Code list'!$B$3:$C$310,2,0),"")</f>
        <v/>
      </c>
      <c r="M27" s="12" t="str">
        <v>SUB-PV</v>
      </c>
      <c r="N27" t="str">
        <f>IFERROR(VLOOKUP(M27,'Code list'!$B$4:$C$311,2,0),"")</f>
        <v>subscriber</v>
      </c>
      <c r="AE27" t="s">
        <v>516</v>
      </c>
      <c r="AL27" t="s">
        <v>496</v>
      </c>
      <c r="AM27" t="s">
        <v>690</v>
      </c>
    </row>
    <row r="28" spans="1:39" x14ac:dyDescent="0.4">
      <c r="A28" t="s">
        <v>422</v>
      </c>
      <c r="C28" s="12" t="s">
        <v>688</v>
      </c>
      <c r="I28"/>
      <c r="J28" s="231"/>
      <c r="K28" s="83" t="str">
        <f>IFERROR(VLOOKUP(#REF!,'Code list'!$B$3:$C$310,2,0),"")</f>
        <v/>
      </c>
      <c r="M28" t="str">
        <v>SUBCLIENT-PV</v>
      </c>
      <c r="N28" t="str">
        <f>IFERROR(VLOOKUP(M28,'Code list'!$B$4:$C$311,2,0),"")</f>
        <v>Firm</v>
      </c>
      <c r="AE28" t="s">
        <v>541</v>
      </c>
      <c r="AL28" t="s">
        <v>269</v>
      </c>
      <c r="AM28" t="s">
        <v>695</v>
      </c>
    </row>
    <row r="29" spans="1:39" x14ac:dyDescent="0.4">
      <c r="A29" t="s">
        <v>418</v>
      </c>
      <c r="C29" t="s">
        <v>421</v>
      </c>
      <c r="I29"/>
      <c r="J29" s="231"/>
      <c r="K29" s="83" t="str">
        <f>IFERROR(VLOOKUP(#REF!,'Code list'!$B$3:$C$310,2,0),"")</f>
        <v/>
      </c>
      <c r="M29" t="str">
        <v>SUBFREE-PV</v>
      </c>
      <c r="N29" t="str">
        <f>IFERROR(VLOOKUP(M29,'Code list'!$B$4:$C$311,2,0),"")</f>
        <v>subscriber</v>
      </c>
      <c r="AE29" t="s">
        <v>562</v>
      </c>
      <c r="AL29" t="s">
        <v>453</v>
      </c>
      <c r="AM29" t="s">
        <v>734</v>
      </c>
    </row>
    <row r="30" spans="1:39" x14ac:dyDescent="0.4">
      <c r="I30"/>
      <c r="J30" s="231"/>
      <c r="K30" s="83" t="str">
        <f>IFERROR(VLOOKUP(#REF!,'Code list'!$B$3:$C$310,2,0),"")</f>
        <v/>
      </c>
      <c r="M30" t="str">
        <v>SUB-PR</v>
      </c>
      <c r="N30" t="str">
        <f>IFERROR(VLOOKUP(M30,'Code list'!$B$4:$C$311,2,0),"")</f>
        <v>subscriber</v>
      </c>
      <c r="AL30" t="s">
        <v>466</v>
      </c>
      <c r="AM30" t="s">
        <v>735</v>
      </c>
    </row>
    <row r="31" spans="1:39" x14ac:dyDescent="0.4">
      <c r="A31" t="s">
        <v>496</v>
      </c>
      <c r="B31" s="284" t="str">
        <f t="shared" ref="B31:B37" si="1">LEFT(A31,3)&amp;" - "&amp;"dog"</f>
        <v>WCI - dog</v>
      </c>
      <c r="H31" s="3"/>
      <c r="I31" s="3"/>
      <c r="J31" s="231"/>
      <c r="K31" s="83" t="str">
        <f>IFERROR(VLOOKUP(#REF!,'Code list'!$B$3:$C$310,2,0),"")</f>
        <v/>
      </c>
      <c r="M31" t="str">
        <v>SALES-PR</v>
      </c>
      <c r="N31" t="str">
        <f>IFERROR(VLOOKUP(M31,'Code list'!$B$4:$C$311,2,0),"")</f>
        <v>unit</v>
      </c>
      <c r="T31" t="s">
        <v>453</v>
      </c>
      <c r="AL31" t="s">
        <v>275</v>
      </c>
      <c r="AM31" t="s">
        <v>696</v>
      </c>
    </row>
    <row r="32" spans="1:39" x14ac:dyDescent="0.4">
      <c r="A32" s="84" t="s">
        <v>275</v>
      </c>
      <c r="B32" s="284" t="str">
        <f t="shared" si="1"/>
        <v>DCH - dog</v>
      </c>
      <c r="I32"/>
      <c r="J32" s="231"/>
      <c r="K32" s="83" t="str">
        <f>IFERROR(VLOOKUP(#REF!,'Code list'!$B$3:$C$310,2,0),"")</f>
        <v/>
      </c>
      <c r="M32" t="str">
        <v>SAM-PR-R</v>
      </c>
      <c r="N32" t="str">
        <f>IFERROR(VLOOKUP(M32,'Code list'!$B$4:$C$311,2,0),"")</f>
        <v>unit</v>
      </c>
      <c r="T32" t="s">
        <v>484</v>
      </c>
      <c r="AL32" t="s">
        <v>390</v>
      </c>
      <c r="AM32" t="s">
        <v>697</v>
      </c>
    </row>
    <row r="33" spans="1:39" x14ac:dyDescent="0.4">
      <c r="A33" s="84" t="s">
        <v>267</v>
      </c>
      <c r="B33" s="284" t="str">
        <f t="shared" si="1"/>
        <v>UER - dog</v>
      </c>
      <c r="I33"/>
      <c r="J33" s="231"/>
      <c r="K33" s="83" t="str">
        <f>IFERROR(VLOOKUP(#REF!,'Code list'!$B$3:$C$310,2,0),"")</f>
        <v/>
      </c>
      <c r="M33" t="str">
        <v>GMV-PV</v>
      </c>
      <c r="N33" t="str">
        <f>IFERROR(VLOOKUP(M33,'Code list'!$B$4:$C$311,2,0),"")</f>
        <v>unit</v>
      </c>
      <c r="T33" t="s">
        <v>453</v>
      </c>
      <c r="AL33" t="s">
        <v>453</v>
      </c>
      <c r="AM33" t="s">
        <v>736</v>
      </c>
    </row>
    <row r="34" spans="1:39" x14ac:dyDescent="0.4">
      <c r="A34" t="s">
        <v>421</v>
      </c>
      <c r="B34" s="284" t="str">
        <f t="shared" si="1"/>
        <v>FAI - dog</v>
      </c>
      <c r="I34"/>
      <c r="J34" s="231"/>
      <c r="K34" s="83" t="str">
        <f>IFERROR(VLOOKUP(#REF!,'Code list'!$B$3:$C$310,2,0),"")</f>
        <v/>
      </c>
      <c r="M34" t="str">
        <v>SALES-PV</v>
      </c>
      <c r="N34" t="str">
        <f>IFERROR(VLOOKUP(M34,'Code list'!$B$4:$C$311,2,0),"")</f>
        <v>unit</v>
      </c>
      <c r="T34" t="s">
        <v>560</v>
      </c>
      <c r="AL34" t="s">
        <v>486</v>
      </c>
      <c r="AM34" t="s">
        <v>737</v>
      </c>
    </row>
    <row r="35" spans="1:39" x14ac:dyDescent="0.4">
      <c r="A35" t="s">
        <v>274</v>
      </c>
      <c r="B35" s="284" t="str">
        <f t="shared" si="1"/>
        <v>DCH - dog</v>
      </c>
      <c r="H35" s="3"/>
      <c r="I35" s="3"/>
      <c r="J35" s="231"/>
      <c r="K35" s="83" t="str">
        <f>IFERROR(VLOOKUP(#REF!,'Code list'!$B$3:$C$310,2,0),"")</f>
        <v/>
      </c>
      <c r="M35" t="str">
        <v>ASSETSALE-PV</v>
      </c>
      <c r="N35" t="str">
        <f>IFERROR(VLOOKUP(M35,'Code list'!$B$4:$C$311,2,0),"")</f>
        <v>Unit</v>
      </c>
      <c r="T35" t="s">
        <v>453</v>
      </c>
      <c r="AL35" t="s">
        <v>276</v>
      </c>
      <c r="AM35" t="s">
        <v>698</v>
      </c>
    </row>
    <row r="36" spans="1:39" x14ac:dyDescent="0.4">
      <c r="A36" s="84" t="s">
        <v>422</v>
      </c>
      <c r="B36" s="284" t="str">
        <f t="shared" si="1"/>
        <v>FAP - dog</v>
      </c>
      <c r="H36" s="3"/>
      <c r="I36" s="3"/>
      <c r="J36" s="231"/>
      <c r="K36" s="83" t="str">
        <f>IFERROR(VLOOKUP(#REF!,'Code list'!$B$3:$C$310,2,0),"")</f>
        <v/>
      </c>
      <c r="M36" t="str">
        <v>HOURLY-PV</v>
      </c>
      <c r="N36" t="str">
        <f>IFERROR(VLOOKUP(M36,'Code list'!$B$4:$C$311,2,0),"")</f>
        <v>project</v>
      </c>
      <c r="T36" t="s">
        <v>559</v>
      </c>
      <c r="AL36" t="s">
        <v>465</v>
      </c>
      <c r="AM36" t="s">
        <v>699</v>
      </c>
    </row>
    <row r="37" spans="1:39" x14ac:dyDescent="0.4">
      <c r="A37" s="84" t="s">
        <v>418</v>
      </c>
      <c r="B37" s="284" t="str">
        <f t="shared" si="1"/>
        <v>FAI - dog</v>
      </c>
      <c r="I37"/>
      <c r="J37" s="231"/>
      <c r="K37" s="83" t="str">
        <f>IFERROR(VLOOKUP(#REF!,'Code list'!$B$3:$C$310,2,0),"")</f>
        <v/>
      </c>
      <c r="M37" t="str">
        <v>ORIGINATIONS-PP</v>
      </c>
      <c r="N37" t="str">
        <f>IFERROR(VLOOKUP(M37,'Code list'!$B$4:$C$311,2,0),"")</f>
        <v>unit</v>
      </c>
      <c r="T37" t="s">
        <v>453</v>
      </c>
      <c r="AL37" t="s">
        <v>453</v>
      </c>
      <c r="AM37" t="s">
        <v>738</v>
      </c>
    </row>
    <row r="38" spans="1:39" x14ac:dyDescent="0.4">
      <c r="I38"/>
      <c r="J38" s="231"/>
      <c r="K38" s="83">
        <f>IFERROR(VLOOKUP(A108,'Code list'!$B$3:$C$310,2,0),"")</f>
        <v>0</v>
      </c>
      <c r="M38" t="str">
        <v>LISTSALE-PV</v>
      </c>
      <c r="N38" t="str">
        <f>IFERROR(VLOOKUP(M38,'Code list'!$B$4:$C$311,2,0),"")</f>
        <v>unit</v>
      </c>
      <c r="T38" t="s">
        <v>466</v>
      </c>
      <c r="AL38" t="s">
        <v>485</v>
      </c>
      <c r="AM38" t="s">
        <v>739</v>
      </c>
    </row>
    <row r="39" spans="1:39" x14ac:dyDescent="0.4">
      <c r="H39" s="3"/>
      <c r="I39" s="3"/>
      <c r="J39" s="231"/>
      <c r="K39" s="83" t="str">
        <f>IFERROR(VLOOKUP(#REF!,'Code list'!$B$3:$C$310,2,0),"")</f>
        <v/>
      </c>
      <c r="M39" t="str">
        <v>LAMORT-PV</v>
      </c>
      <c r="N39" t="str">
        <f>IFERROR(VLOOKUP(M39,'Code list'!$B$4:$C$311,2,0),"")</f>
        <v>Volume driven amortizing loan - no defaults</v>
      </c>
      <c r="T39" t="s">
        <v>453</v>
      </c>
      <c r="AL39" t="s">
        <v>337</v>
      </c>
      <c r="AM39" t="s">
        <v>700</v>
      </c>
    </row>
    <row r="40" spans="1:39" x14ac:dyDescent="0.4">
      <c r="I40"/>
      <c r="J40" s="231"/>
      <c r="K40" s="83" t="str">
        <f>IFERROR(VLOOKUP(#REF!,'Code list'!$B$3:$C$310,2,0),"")</f>
        <v/>
      </c>
      <c r="M40" t="str">
        <v>LTERMY-PV</v>
      </c>
      <c r="N40" t="str">
        <f>IFERROR(VLOOKUP(M40,'Code list'!$B$4:$C$311,2,0),"")</f>
        <v>Rolling fixed term loan - multiple borrowings w/ annual control</v>
      </c>
      <c r="T40" t="s">
        <v>486</v>
      </c>
      <c r="AL40" t="s">
        <v>267</v>
      </c>
      <c r="AM40" t="s">
        <v>701</v>
      </c>
    </row>
    <row r="41" spans="1:39" x14ac:dyDescent="0.4">
      <c r="H41" s="3"/>
      <c r="I41" s="3"/>
      <c r="J41" s="231"/>
      <c r="K41" s="83" t="str">
        <f>IFERROR(VLOOKUP(#REF!,'Code list'!$B$3:$C$310,2,0),"")</f>
        <v/>
      </c>
      <c r="M41" t="str">
        <v>LTERMY-S</v>
      </c>
      <c r="N41" t="str">
        <f>IFERROR(VLOOKUP(M41,'Code list'!$B$4:$C$311,2,0),"")</f>
        <v>Rolling fixed term loan - multiple borrowings w/ annual control</v>
      </c>
      <c r="T41" t="s">
        <v>453</v>
      </c>
      <c r="AL41" t="s">
        <v>453</v>
      </c>
      <c r="AM41" t="s">
        <v>740</v>
      </c>
    </row>
    <row r="42" spans="1:39" x14ac:dyDescent="0.4">
      <c r="H42" s="3"/>
      <c r="I42" s="3"/>
      <c r="J42" s="231"/>
      <c r="K42" s="83" t="str">
        <f>IFERROR(VLOOKUP(#REF!,'Code list'!$B$3:$C$310,2,0),"")</f>
        <v/>
      </c>
      <c r="M42" t="str">
        <v>WCAR-S</v>
      </c>
      <c r="N42" t="str">
        <f>IFERROR(VLOOKUP(M42,'Code list'!$B$4:$C$311,2,0),"")</f>
        <v xml:space="preserve">Simple accounts receivable - revenue </v>
      </c>
      <c r="T42" t="s">
        <v>485</v>
      </c>
      <c r="AL42" t="s">
        <v>573</v>
      </c>
      <c r="AM42" t="s">
        <v>741</v>
      </c>
    </row>
    <row r="43" spans="1:39" x14ac:dyDescent="0.4">
      <c r="I43"/>
      <c r="J43" s="231"/>
      <c r="K43" s="83" t="str">
        <f>IFERROR(VLOOKUP(#REF!,'Code list'!$B$3:$C$310,2,0),"")</f>
        <v/>
      </c>
      <c r="M43" t="str">
        <v>DCSALESQUOTA-S</v>
      </c>
      <c r="N43" t="str">
        <f>IFERROR(VLOOKUP(M43,'Code list'!$B$4:$C$311,2,0),"")</f>
        <v>SALESQUOTA Direct Cost</v>
      </c>
      <c r="T43" t="s">
        <v>453</v>
      </c>
      <c r="AL43" t="s">
        <v>421</v>
      </c>
      <c r="AM43" t="s">
        <v>702</v>
      </c>
    </row>
    <row r="44" spans="1:39" x14ac:dyDescent="0.4">
      <c r="H44" s="3"/>
      <c r="I44" s="3"/>
      <c r="J44" s="231"/>
      <c r="K44" s="83" t="str">
        <f>IFERROR(VLOOKUP(#REF!,'Code list'!$B$3:$C$310,2,0),"")</f>
        <v/>
      </c>
      <c r="M44" t="str">
        <v>DCV-S</v>
      </c>
      <c r="N44" t="str">
        <f>IFERROR(VLOOKUP(M44,'Code list'!$B$4:$C$311,2,0),"")</f>
        <v xml:space="preserve">DC volume driven </v>
      </c>
      <c r="T44" t="s">
        <v>573</v>
      </c>
      <c r="AL44" t="s">
        <v>274</v>
      </c>
      <c r="AM44" t="s">
        <v>703</v>
      </c>
    </row>
    <row r="45" spans="1:39" x14ac:dyDescent="0.4">
      <c r="A45" s="160" t="s">
        <v>432</v>
      </c>
      <c r="I45"/>
      <c r="J45" s="231"/>
      <c r="K45" s="83" t="str">
        <f>IFERROR(VLOOKUP(#REF!,'Code list'!$B$3:$C$310,2,0),"")</f>
        <v/>
      </c>
      <c r="M45" t="str">
        <v>SUBCAC-S</v>
      </c>
      <c r="N45" t="str">
        <f>IFERROR(VLOOKUP(M45,'Code list'!$B$4:$C$311,2,0),"")</f>
        <v>New user acquisition cost</v>
      </c>
      <c r="T45" t="s">
        <v>261</v>
      </c>
      <c r="AL45" t="s">
        <v>261</v>
      </c>
      <c r="AM45" t="s">
        <v>742</v>
      </c>
    </row>
    <row r="46" spans="1:39" x14ac:dyDescent="0.4">
      <c r="A46" s="160" t="s">
        <v>496</v>
      </c>
      <c r="I46"/>
      <c r="J46" s="231"/>
      <c r="K46" s="83" t="str">
        <f>IFERROR(VLOOKUP(#REF!,'Code list'!$B$3:$C$310,2,0),"")</f>
        <v/>
      </c>
      <c r="M46" t="str">
        <v>SALES-S</v>
      </c>
      <c r="N46" t="str">
        <f>IFERROR(VLOOKUP(M46,'Code list'!$B$4:$C$311,2,0),"")</f>
        <v>Sales</v>
      </c>
      <c r="T46" t="s">
        <v>467</v>
      </c>
      <c r="AL46" t="s">
        <v>467</v>
      </c>
      <c r="AM46" t="s">
        <v>743</v>
      </c>
    </row>
    <row r="47" spans="1:39" x14ac:dyDescent="0.4">
      <c r="A47" s="160" t="s">
        <v>275</v>
      </c>
      <c r="I47"/>
      <c r="J47" s="231"/>
      <c r="K47" s="83" t="str">
        <f>IFERROR(VLOOKUP(#REF!,'Code list'!$B$3:$C$310,2,0),"")</f>
        <v/>
      </c>
      <c r="M47" t="str">
        <v>SETUPFEE-S</v>
      </c>
      <c r="N47" t="str">
        <f>IFERROR(VLOOKUP(M47,'Code list'!$B$4:$C$311,2,0),"")</f>
        <v>Setup fees</v>
      </c>
      <c r="T47" t="s">
        <v>261</v>
      </c>
      <c r="AL47" t="s">
        <v>422</v>
      </c>
      <c r="AM47" t="s">
        <v>704</v>
      </c>
    </row>
    <row r="48" spans="1:39" x14ac:dyDescent="0.4">
      <c r="A48" s="160" t="s">
        <v>267</v>
      </c>
      <c r="I48"/>
      <c r="J48" s="231"/>
      <c r="K48" s="83">
        <f>IFERROR(VLOOKUP(A110,'Code list'!$B$3:$C$310,2,0),"")</f>
        <v>0</v>
      </c>
      <c r="M48" t="str">
        <v>SETUPFEEPERCENT-S</v>
      </c>
      <c r="N48" t="str">
        <f>IFERROR(VLOOKUP(M48,'Code list'!$B$4:$C$311,2,0),"")</f>
        <v>Setup fees</v>
      </c>
      <c r="T48" t="s">
        <v>487</v>
      </c>
      <c r="AL48" t="s">
        <v>261</v>
      </c>
      <c r="AM48" t="s">
        <v>744</v>
      </c>
    </row>
    <row r="49" spans="1:39" x14ac:dyDescent="0.4">
      <c r="A49" s="160" t="s">
        <v>421</v>
      </c>
      <c r="I49"/>
      <c r="J49" s="231"/>
      <c r="K49" s="83">
        <f>IFERROR(VLOOKUP(A111,'Code list'!$B$3:$C$310,2,0),"")</f>
        <v>0</v>
      </c>
      <c r="M49" t="str">
        <v>RECURFEE-S</v>
      </c>
      <c r="N49" t="str">
        <f>IFERROR(VLOOKUP(M49,'Code list'!$B$4:$C$311,2,0),"")</f>
        <v>Recurring fees</v>
      </c>
      <c r="T49" t="s">
        <v>261</v>
      </c>
      <c r="AL49" t="s">
        <v>487</v>
      </c>
      <c r="AM49" t="s">
        <v>745</v>
      </c>
    </row>
    <row r="50" spans="1:39" x14ac:dyDescent="0.4">
      <c r="A50" s="160" t="s">
        <v>274</v>
      </c>
      <c r="I50"/>
      <c r="J50" s="231"/>
      <c r="K50" s="83">
        <f>IFERROR(VLOOKUP(A112,'Code list'!$B$3:$C$310,2,0),"")</f>
        <v>0</v>
      </c>
      <c r="M50" t="str">
        <v>SETUPDC-S</v>
      </c>
      <c r="N50" t="str">
        <f>IFERROR(VLOOKUP(M50,'Code list'!$B$4:$C$311,2,0),"")</f>
        <v>Setup DC</v>
      </c>
      <c r="T50" t="s">
        <v>478</v>
      </c>
      <c r="AL50" t="s">
        <v>418</v>
      </c>
      <c r="AM50" t="s">
        <v>705</v>
      </c>
    </row>
    <row r="51" spans="1:39" x14ac:dyDescent="0.4">
      <c r="A51" s="160" t="s">
        <v>422</v>
      </c>
      <c r="I51"/>
      <c r="J51" s="231"/>
      <c r="K51" s="83">
        <f>IFERROR(VLOOKUP(A113,'Code list'!$B$3:$C$310,2,0),"")</f>
        <v>0</v>
      </c>
      <c r="M51" t="str">
        <v>RECURDC-S</v>
      </c>
      <c r="N51" t="str">
        <f>IFERROR(VLOOKUP(M51,'Code list'!$B$4:$C$311,2,0),"")</f>
        <v>Recurring fees</v>
      </c>
      <c r="AL51" t="s">
        <v>260</v>
      </c>
      <c r="AM51" t="s">
        <v>746</v>
      </c>
    </row>
    <row r="52" spans="1:39" x14ac:dyDescent="0.4">
      <c r="A52" s="160" t="s">
        <v>418</v>
      </c>
      <c r="I52"/>
      <c r="J52" s="231"/>
      <c r="K52" s="83">
        <f>IFERROR(VLOOKUP(A114,'Code list'!$B$3:$C$310,2,0),"")</f>
        <v>0</v>
      </c>
      <c r="M52" t="str">
        <v>RECURPERCENTDC-S</v>
      </c>
      <c r="N52" t="str">
        <f>IFERROR(VLOOKUP(M52,'Code list'!$B$4:$C$311,2,0),"")</f>
        <v>Recurring fees</v>
      </c>
      <c r="AL52" t="s">
        <v>478</v>
      </c>
      <c r="AM52" t="s">
        <v>747</v>
      </c>
    </row>
    <row r="53" spans="1:39" x14ac:dyDescent="0.4">
      <c r="I53"/>
      <c r="J53" s="231"/>
      <c r="K53" s="83">
        <f>IFERROR(VLOOKUP(A115,'Code list'!$B$3:$C$310,2,0),"")</f>
        <v>0</v>
      </c>
      <c r="M53" t="str">
        <v>DTERMY-S</v>
      </c>
      <c r="N53" t="str">
        <f>IFERROR(VLOOKUP(M53,'Code list'!$B$4:$C$311,2,0),"")</f>
        <v>Rolling fixed term debt - multiple borrowings w/ annual control</v>
      </c>
      <c r="AL53" t="s">
        <v>419</v>
      </c>
      <c r="AM53" t="s">
        <v>707</v>
      </c>
    </row>
    <row r="54" spans="1:39" x14ac:dyDescent="0.4">
      <c r="I54"/>
      <c r="J54" s="231"/>
      <c r="K54" s="83">
        <f>IFERROR(VLOOKUP(A116,'Code list'!$B$3:$C$310,2,0),"")</f>
        <v>0</v>
      </c>
      <c r="M54" t="str">
        <v>WCINV-SSV</v>
      </c>
      <c r="N54" t="str">
        <f>IFERROR(VLOOKUP(M54,'Code list'!$B$4:$C$311,2,0),"")</f>
        <v xml:space="preserve">COGS w/ inventory - volume driven </v>
      </c>
      <c r="AL54" t="s">
        <v>529</v>
      </c>
      <c r="AM54" t="s">
        <v>708</v>
      </c>
    </row>
    <row r="55" spans="1:39" x14ac:dyDescent="0.4">
      <c r="H55" s="3"/>
      <c r="I55"/>
      <c r="J55" s="231"/>
      <c r="K55" s="83">
        <f>IFERROR(VLOOKUP(A117,'Code list'!$B$3:$C$310,2,0),"")</f>
        <v>0</v>
      </c>
      <c r="M55" t="str">
        <v>WCINVBATCH-SV</v>
      </c>
      <c r="N55" t="str">
        <f>IFERROR(VLOOKUP(M55,'Code list'!$B$4:$C$311,2,0),"")</f>
        <v xml:space="preserve">COGS w/ inventory - volume driven </v>
      </c>
      <c r="AL55" t="s">
        <v>528</v>
      </c>
      <c r="AM55" t="s">
        <v>709</v>
      </c>
    </row>
    <row r="56" spans="1:39" x14ac:dyDescent="0.4">
      <c r="A56" s="173"/>
      <c r="B56" s="279">
        <f t="shared" ref="B56" si="2">A56</f>
        <v>0</v>
      </c>
      <c r="H56" s="3"/>
      <c r="I56"/>
      <c r="J56" s="231"/>
      <c r="K56" s="83">
        <f>IFERROR(VLOOKUP(A118,'Code list'!$B$3:$C$310,2,0),"")</f>
        <v>0</v>
      </c>
      <c r="M56" t="str">
        <v>ADREV-S</v>
      </c>
      <c r="N56" t="str">
        <f>IFERROR(VLOOKUP(M56,'Code list'!$B$4:$C$311,2,0),"")</f>
        <v>Advertising revenue - secondary</v>
      </c>
      <c r="AL56" t="s">
        <v>532</v>
      </c>
      <c r="AM56" t="s">
        <v>710</v>
      </c>
    </row>
    <row r="57" spans="1:39" x14ac:dyDescent="0.4">
      <c r="I57"/>
      <c r="J57" s="231"/>
      <c r="K57" s="83">
        <f>IFERROR(VLOOKUP(A119,'Code list'!$B$3:$C$310,2,0),"")</f>
        <v>0</v>
      </c>
      <c r="M57" t="str">
        <v>DCHC-S</v>
      </c>
      <c r="N57" t="str">
        <f>IFERROR(VLOOKUP(M57,'Code list'!$B$4:$C$311,2,0),"")</f>
        <v>Headcount - revenue driven</v>
      </c>
      <c r="T57" s="84" t="s">
        <v>453</v>
      </c>
      <c r="AL57" t="s">
        <v>533</v>
      </c>
      <c r="AM57" t="s">
        <v>711</v>
      </c>
    </row>
    <row r="58" spans="1:39" x14ac:dyDescent="0.4">
      <c r="I58"/>
      <c r="J58" s="231"/>
      <c r="K58" s="83">
        <f>IFERROR(VLOOKUP(A120,'Code list'!$B$3:$C$310,2,0),"")</f>
        <v>0</v>
      </c>
      <c r="M58" t="str">
        <v>DC-S</v>
      </c>
      <c r="N58" t="str">
        <f>IFERROR(VLOOKUP(M58,'Code list'!$B$4:$C$311,2,0),"")</f>
        <v>% of revenue direct cost</v>
      </c>
      <c r="T58" s="84" t="s">
        <v>560</v>
      </c>
      <c r="AL58" t="s">
        <v>426</v>
      </c>
      <c r="AM58" t="s">
        <v>712</v>
      </c>
    </row>
    <row r="59" spans="1:39" x14ac:dyDescent="0.4">
      <c r="I59"/>
      <c r="J59" s="231"/>
      <c r="K59" s="83">
        <f>IFERROR(VLOOKUP(A121,'Code list'!$B$3:$C$310,2,0),"")</f>
        <v>0</v>
      </c>
      <c r="M59" t="str">
        <v>HOURLY-S</v>
      </c>
      <c r="N59" t="str">
        <f>IFERROR(VLOOKUP(M59,'Code list'!$B$4:$C$311,2,0),"")</f>
        <v>Volume driven hourly wage</v>
      </c>
      <c r="T59" s="84" t="s">
        <v>453</v>
      </c>
      <c r="AL59" t="s">
        <v>427</v>
      </c>
      <c r="AM59" t="s">
        <v>713</v>
      </c>
    </row>
    <row r="60" spans="1:39" x14ac:dyDescent="0.4">
      <c r="I60"/>
      <c r="J60" s="231"/>
      <c r="K60" s="83">
        <f>IFERROR(VLOOKUP(A122,'Code list'!$B$3:$C$310,2,0),"")</f>
        <v>0</v>
      </c>
      <c r="M60" t="str">
        <v>DCSCAC-S</v>
      </c>
      <c r="N60" t="str">
        <f>IFERROR(VLOOKUP(M60,'Code list'!$B$4:$C$311,2,0),"")</f>
        <v>Seller acquisition cost</v>
      </c>
      <c r="T60" s="84" t="s">
        <v>559</v>
      </c>
      <c r="AL60" t="s">
        <v>428</v>
      </c>
      <c r="AM60" t="s">
        <v>714</v>
      </c>
    </row>
    <row r="61" spans="1:39" x14ac:dyDescent="0.4">
      <c r="I61"/>
      <c r="J61" s="231"/>
      <c r="K61" s="83">
        <f>IFERROR(VLOOKUP(A123,'Code list'!$B$3:$C$310,2,0),"")</f>
        <v>0</v>
      </c>
      <c r="M61" t="str">
        <v>FAINT-S</v>
      </c>
      <c r="N61" t="str">
        <f>IFERROR(VLOOKUP(M61,'Code list'!$B$4:$C$311,2,0),"")</f>
        <v>Volume driven secondary intangible assets</v>
      </c>
      <c r="T61" s="84" t="s">
        <v>453</v>
      </c>
      <c r="AL61" t="s">
        <v>425</v>
      </c>
      <c r="AM61" t="s">
        <v>715</v>
      </c>
    </row>
    <row r="62" spans="1:39" x14ac:dyDescent="0.4">
      <c r="H62" s="3"/>
      <c r="I62"/>
      <c r="J62" s="231"/>
      <c r="K62" s="83" t="str">
        <f>IFERROR(VLOOKUP(H62,'Code list'!$B$3:$C$310,2,0),"")</f>
        <v/>
      </c>
      <c r="M62" t="str">
        <v>FAPPE-S</v>
      </c>
      <c r="N62" t="str">
        <f>IFERROR(VLOOKUP(M62,'Code list'!$B$4:$C$311,2,0),"")</f>
        <v>Volume driven secondary PP&amp;E</v>
      </c>
      <c r="T62" s="84" t="s">
        <v>466</v>
      </c>
      <c r="AL62" t="s">
        <v>424</v>
      </c>
      <c r="AM62" t="s">
        <v>716</v>
      </c>
    </row>
    <row r="63" spans="1:39" x14ac:dyDescent="0.4">
      <c r="A63" t="s">
        <v>260</v>
      </c>
      <c r="B63" t="s">
        <v>706</v>
      </c>
      <c r="H63" s="3"/>
      <c r="I63"/>
      <c r="J63" s="231"/>
      <c r="K63" s="83" t="str">
        <f>IFERROR(VLOOKUP(H63,'Code list'!$B$3:$C$310,2,0),"")</f>
        <v/>
      </c>
      <c r="M63" t="str">
        <v>FAPPE-IS</v>
      </c>
      <c r="N63" t="str">
        <f>IFERROR(VLOOKUP(M63,'Code list'!$B$4:$C$311,2,0),"")</f>
        <v>Volume driven secondary PP&amp;E</v>
      </c>
      <c r="T63" s="84" t="s">
        <v>453</v>
      </c>
      <c r="AL63" t="s">
        <v>564</v>
      </c>
      <c r="AM63" t="s">
        <v>717</v>
      </c>
    </row>
    <row r="64" spans="1:39" x14ac:dyDescent="0.4">
      <c r="A64" t="s">
        <v>478</v>
      </c>
      <c r="B64" t="s">
        <v>707</v>
      </c>
      <c r="I64"/>
      <c r="J64" s="231"/>
      <c r="K64" s="83" t="str">
        <f>IFERROR(VLOOKUP(H64,'Code list'!$B$3:$C$310,2,0),"")</f>
        <v/>
      </c>
      <c r="M64" t="str">
        <v>FAINTR-S</v>
      </c>
      <c r="N64" t="str">
        <f>IFERROR(VLOOKUP(M64,'Code list'!$B$4:$C$311,2,0),"")</f>
        <v>Revenue driven intangible assets</v>
      </c>
      <c r="T64" s="84" t="s">
        <v>486</v>
      </c>
      <c r="AL64" t="s">
        <v>391</v>
      </c>
      <c r="AM64" t="s">
        <v>718</v>
      </c>
    </row>
    <row r="65" spans="1:39" x14ac:dyDescent="0.4">
      <c r="A65" t="s">
        <v>419</v>
      </c>
      <c r="B65" t="s">
        <v>708</v>
      </c>
      <c r="I65"/>
      <c r="M65" t="str">
        <v>FAPPER-S</v>
      </c>
      <c r="N65" t="str">
        <f>IFERROR(VLOOKUP(M65,'Code list'!$B$4:$C$311,2,0),"")</f>
        <v>Revenue driven PP&amp;E</v>
      </c>
      <c r="T65" s="84" t="s">
        <v>453</v>
      </c>
      <c r="AL65" t="s">
        <v>406</v>
      </c>
      <c r="AM65" t="s">
        <v>719</v>
      </c>
    </row>
    <row r="66" spans="1:39" x14ac:dyDescent="0.4">
      <c r="I66"/>
      <c r="M66" t="str">
        <v>LAMORT-S</v>
      </c>
      <c r="N66" t="str">
        <f>IFERROR(VLOOKUP(M66,'Code list'!$B$4:$C$311,2,0),"")</f>
        <v>Volume driven amortizing loan - no defaults</v>
      </c>
      <c r="T66" s="84" t="s">
        <v>485</v>
      </c>
      <c r="AL66" t="s">
        <v>407</v>
      </c>
      <c r="AM66" t="s">
        <v>720</v>
      </c>
    </row>
    <row r="67" spans="1:39" x14ac:dyDescent="0.4">
      <c r="I67"/>
      <c r="M67" t="str">
        <v>LAMORTR-S</v>
      </c>
      <c r="N67" t="str">
        <f>IFERROR(VLOOKUP(M67,'Code list'!$B$4:$C$311,2,0),"")</f>
        <v>Revenue driven amortizing loan - no defaults</v>
      </c>
      <c r="T67" s="84" t="s">
        <v>453</v>
      </c>
      <c r="AL67" t="s">
        <v>408</v>
      </c>
      <c r="AM67" t="s">
        <v>721</v>
      </c>
    </row>
    <row r="68" spans="1:39" x14ac:dyDescent="0.4">
      <c r="I68"/>
      <c r="M68" t="str">
        <v>PDC-S</v>
      </c>
      <c r="N68" t="str">
        <f>IFERROR(VLOOKUP(M68,'Code list'!$B$4:$C$311,2,0),"")</f>
        <v>Passthrough direct cost</v>
      </c>
      <c r="T68" s="84" t="s">
        <v>573</v>
      </c>
      <c r="AL68" t="s">
        <v>523</v>
      </c>
      <c r="AM68" t="s">
        <v>722</v>
      </c>
    </row>
    <row r="69" spans="1:39" x14ac:dyDescent="0.4">
      <c r="I69"/>
      <c r="M69" t="str">
        <v>SUB-S</v>
      </c>
      <c r="N69" t="str">
        <f>IFERROR(VLOOKUP(M69,'Code list'!$B$4:$C$311,2,0),"")</f>
        <v>Subscription revenue - secondary volume driven</v>
      </c>
      <c r="T69" s="84" t="s">
        <v>261</v>
      </c>
      <c r="AL69" t="s">
        <v>429</v>
      </c>
      <c r="AM69" t="s">
        <v>723</v>
      </c>
    </row>
    <row r="70" spans="1:39" x14ac:dyDescent="0.4">
      <c r="M70" t="str">
        <v>GMV-S</v>
      </c>
      <c r="N70" t="str">
        <f>IFERROR(VLOOKUP(M70,'Code list'!$B$4:$C$311,2,0),"")</f>
        <v>Secondary GMV</v>
      </c>
      <c r="T70" s="84" t="s">
        <v>467</v>
      </c>
    </row>
    <row r="71" spans="1:39" x14ac:dyDescent="0.4">
      <c r="A71" t="s">
        <v>453</v>
      </c>
      <c r="B71" s="278" t="s">
        <v>730</v>
      </c>
      <c r="M71" t="str">
        <v>SUBR-S</v>
      </c>
      <c r="N71" t="str">
        <f>IFERROR(VLOOKUP(M71,'Code list'!$B$4:$C$311,2,0),"")</f>
        <v>Subscription revenue - secondary revenue driven</v>
      </c>
      <c r="T71" s="84" t="s">
        <v>261</v>
      </c>
    </row>
    <row r="72" spans="1:39" x14ac:dyDescent="0.4">
      <c r="A72" t="s">
        <v>560</v>
      </c>
      <c r="B72" s="278" t="s">
        <v>731</v>
      </c>
      <c r="M72" t="str">
        <v>UEREV - S</v>
      </c>
      <c r="T72" s="84" t="s">
        <v>487</v>
      </c>
    </row>
    <row r="73" spans="1:39" x14ac:dyDescent="0.4">
      <c r="A73" t="s">
        <v>263</v>
      </c>
      <c r="B73" s="278" t="s">
        <v>568</v>
      </c>
      <c r="M73" t="str">
        <v>SPLIT-SV-VR</v>
      </c>
      <c r="T73" s="84" t="s">
        <v>260</v>
      </c>
    </row>
    <row r="74" spans="1:39" x14ac:dyDescent="0.4">
      <c r="A74" t="s">
        <v>432</v>
      </c>
      <c r="B74" s="278" t="s">
        <v>569</v>
      </c>
      <c r="M74" t="str">
        <v>DAMORT-S</v>
      </c>
      <c r="T74" s="84" t="s">
        <v>478</v>
      </c>
    </row>
    <row r="75" spans="1:39" x14ac:dyDescent="0.4">
      <c r="A75" t="s">
        <v>453</v>
      </c>
      <c r="B75" s="278" t="s">
        <v>732</v>
      </c>
      <c r="M75" t="str">
        <v>F codes</v>
      </c>
    </row>
    <row r="76" spans="1:39" x14ac:dyDescent="0.4">
      <c r="A76" t="s">
        <v>560</v>
      </c>
      <c r="B76" s="278" t="s">
        <v>733</v>
      </c>
      <c r="M76" t="str">
        <v>FCCA-F</v>
      </c>
    </row>
    <row r="77" spans="1:39" x14ac:dyDescent="0.4">
      <c r="A77" s="3" t="s">
        <v>430</v>
      </c>
      <c r="B77" t="s">
        <v>691</v>
      </c>
      <c r="M77" t="str">
        <v>FCCL-F</v>
      </c>
    </row>
    <row r="78" spans="1:39" x14ac:dyDescent="0.4">
      <c r="A78" s="3" t="s">
        <v>453</v>
      </c>
      <c r="B78" t="s">
        <v>692</v>
      </c>
      <c r="M78" t="str">
        <v>FCLTA-F</v>
      </c>
    </row>
    <row r="79" spans="1:39" x14ac:dyDescent="0.4">
      <c r="A79" s="3" t="s">
        <v>559</v>
      </c>
      <c r="B79" t="s">
        <v>693</v>
      </c>
      <c r="M79" t="str">
        <v>FCLTL-F</v>
      </c>
    </row>
    <row r="80" spans="1:39" x14ac:dyDescent="0.4">
      <c r="A80" s="3" t="s">
        <v>420</v>
      </c>
      <c r="B80" t="s">
        <v>694</v>
      </c>
      <c r="M80" t="str">
        <v>DAMORT-F</v>
      </c>
    </row>
    <row r="81" spans="1:13" x14ac:dyDescent="0.4">
      <c r="A81" s="3" t="s">
        <v>496</v>
      </c>
      <c r="B81" s="3" t="s">
        <v>690</v>
      </c>
      <c r="M81" t="str">
        <v>DTERMY-F</v>
      </c>
    </row>
    <row r="82" spans="1:13" x14ac:dyDescent="0.4">
      <c r="A82" t="s">
        <v>269</v>
      </c>
      <c r="B82" t="s">
        <v>695</v>
      </c>
      <c r="M82" t="str">
        <v>LTERMY-F</v>
      </c>
    </row>
    <row r="83" spans="1:13" x14ac:dyDescent="0.4">
      <c r="A83" t="s">
        <v>453</v>
      </c>
      <c r="B83" t="s">
        <v>734</v>
      </c>
      <c r="M83" t="str">
        <v>DTERM1-F</v>
      </c>
    </row>
    <row r="84" spans="1:13" x14ac:dyDescent="0.4">
      <c r="A84" t="s">
        <v>466</v>
      </c>
      <c r="B84" t="s">
        <v>735</v>
      </c>
      <c r="M84" t="str">
        <v>FAPPE-F</v>
      </c>
    </row>
    <row r="85" spans="1:13" x14ac:dyDescent="0.4">
      <c r="A85" s="3" t="s">
        <v>275</v>
      </c>
      <c r="B85" s="3" t="s">
        <v>696</v>
      </c>
      <c r="M85" t="str">
        <v>FAINT-F</v>
      </c>
    </row>
    <row r="86" spans="1:13" x14ac:dyDescent="0.4">
      <c r="A86" t="s">
        <v>390</v>
      </c>
      <c r="B86" t="s">
        <v>697</v>
      </c>
      <c r="M86" t="str">
        <v>FAPPELIST-F</v>
      </c>
    </row>
    <row r="87" spans="1:13" x14ac:dyDescent="0.4">
      <c r="A87" t="s">
        <v>453</v>
      </c>
      <c r="B87" t="s">
        <v>736</v>
      </c>
      <c r="M87" t="str">
        <v>AOV-TR-RV</v>
      </c>
    </row>
    <row r="88" spans="1:13" x14ac:dyDescent="0.4">
      <c r="A88" t="s">
        <v>486</v>
      </c>
      <c r="B88" t="s">
        <v>737</v>
      </c>
      <c r="M88" t="str">
        <v>VOV-TV-V</v>
      </c>
    </row>
    <row r="89" spans="1:13" x14ac:dyDescent="0.4">
      <c r="A89" s="3" t="s">
        <v>276</v>
      </c>
      <c r="B89" s="3" t="s">
        <v>698</v>
      </c>
      <c r="M89" t="str">
        <v>FAIL-TV-V</v>
      </c>
    </row>
    <row r="90" spans="1:13" x14ac:dyDescent="0.4">
      <c r="A90" s="3" t="s">
        <v>465</v>
      </c>
      <c r="B90" s="3" t="s">
        <v>699</v>
      </c>
      <c r="M90" t="str">
        <v>SEASON MONTHL-TV-V</v>
      </c>
    </row>
    <row r="91" spans="1:13" x14ac:dyDescent="0.4">
      <c r="A91" t="s">
        <v>453</v>
      </c>
      <c r="B91" t="s">
        <v>738</v>
      </c>
      <c r="M91" t="str">
        <v>SEASON MONTHL-TR-R</v>
      </c>
    </row>
    <row r="92" spans="1:13" x14ac:dyDescent="0.4">
      <c r="A92" t="s">
        <v>485</v>
      </c>
      <c r="B92" t="s">
        <v>739</v>
      </c>
      <c r="M92" t="str">
        <v>SEASON QUARTER-TR-R</v>
      </c>
    </row>
    <row r="93" spans="1:13" x14ac:dyDescent="0.4">
      <c r="A93" s="3" t="s">
        <v>337</v>
      </c>
      <c r="B93" s="3" t="s">
        <v>700</v>
      </c>
      <c r="M93" t="str">
        <v>SEASON QUARTER-TV-V</v>
      </c>
    </row>
    <row r="94" spans="1:13" x14ac:dyDescent="0.4">
      <c r="A94" t="s">
        <v>267</v>
      </c>
      <c r="B94" t="s">
        <v>701</v>
      </c>
      <c r="M94" t="str">
        <v>TOGGLE-TV-V</v>
      </c>
    </row>
    <row r="95" spans="1:13" x14ac:dyDescent="0.4">
      <c r="A95" s="3" t="s">
        <v>453</v>
      </c>
      <c r="B95" s="3" t="s">
        <v>740</v>
      </c>
      <c r="M95" t="str">
        <v>IS CODES</v>
      </c>
    </row>
    <row r="96" spans="1:13" x14ac:dyDescent="0.4">
      <c r="A96" s="3" t="s">
        <v>573</v>
      </c>
      <c r="B96" s="3" t="s">
        <v>741</v>
      </c>
      <c r="M96" t="str">
        <v>WCAR-IS</v>
      </c>
    </row>
    <row r="97" spans="1:13" x14ac:dyDescent="0.4">
      <c r="A97" t="s">
        <v>421</v>
      </c>
      <c r="B97" t="s">
        <v>702</v>
      </c>
      <c r="M97" t="str">
        <v>WCINV-IS</v>
      </c>
    </row>
    <row r="98" spans="1:13" x14ac:dyDescent="0.4">
      <c r="A98" s="3" t="s">
        <v>274</v>
      </c>
      <c r="B98" s="3" t="s">
        <v>703</v>
      </c>
      <c r="M98" t="str">
        <v>WCAP-IS</v>
      </c>
    </row>
    <row r="99" spans="1:13" x14ac:dyDescent="0.4">
      <c r="A99" t="s">
        <v>261</v>
      </c>
      <c r="B99" t="s">
        <v>742</v>
      </c>
      <c r="M99" t="str">
        <v>WCUR-IS</v>
      </c>
    </row>
    <row r="100" spans="1:13" x14ac:dyDescent="0.4">
      <c r="A100" t="s">
        <v>467</v>
      </c>
      <c r="B100" t="s">
        <v>743</v>
      </c>
      <c r="M100" t="str">
        <v>WCPP-IS</v>
      </c>
    </row>
    <row r="101" spans="1:13" x14ac:dyDescent="0.4">
      <c r="A101" t="s">
        <v>422</v>
      </c>
      <c r="B101" t="s">
        <v>704</v>
      </c>
      <c r="M101" t="str">
        <v>DCOPS-IS</v>
      </c>
    </row>
    <row r="102" spans="1:13" x14ac:dyDescent="0.4">
      <c r="A102" t="s">
        <v>261</v>
      </c>
      <c r="B102" t="s">
        <v>744</v>
      </c>
      <c r="M102" t="str">
        <v>GPLP-IS</v>
      </c>
    </row>
    <row r="103" spans="1:13" x14ac:dyDescent="0.4">
      <c r="A103" t="s">
        <v>487</v>
      </c>
      <c r="B103" t="s">
        <v>745</v>
      </c>
    </row>
    <row r="104" spans="1:13" x14ac:dyDescent="0.4">
      <c r="A104" t="s">
        <v>418</v>
      </c>
      <c r="B104" t="s">
        <v>705</v>
      </c>
    </row>
    <row r="105" spans="1:13" x14ac:dyDescent="0.4">
      <c r="A105" t="s">
        <v>260</v>
      </c>
      <c r="B105" t="s">
        <v>746</v>
      </c>
    </row>
    <row r="106" spans="1:13" x14ac:dyDescent="0.4">
      <c r="A106" t="s">
        <v>478</v>
      </c>
      <c r="B106" t="s">
        <v>747</v>
      </c>
    </row>
    <row r="107" spans="1:13" x14ac:dyDescent="0.4">
      <c r="A107" t="s">
        <v>419</v>
      </c>
      <c r="B107" t="s">
        <v>707</v>
      </c>
    </row>
    <row r="108" spans="1:13" x14ac:dyDescent="0.4">
      <c r="A108" t="s">
        <v>529</v>
      </c>
      <c r="B108" t="s">
        <v>708</v>
      </c>
    </row>
    <row r="109" spans="1:13" x14ac:dyDescent="0.4">
      <c r="A109" s="3" t="s">
        <v>528</v>
      </c>
      <c r="B109" t="s">
        <v>709</v>
      </c>
    </row>
    <row r="110" spans="1:13" x14ac:dyDescent="0.4">
      <c r="A110" s="3" t="s">
        <v>532</v>
      </c>
      <c r="B110" t="s">
        <v>710</v>
      </c>
    </row>
    <row r="111" spans="1:13" x14ac:dyDescent="0.4">
      <c r="A111" t="s">
        <v>533</v>
      </c>
      <c r="B111" t="s">
        <v>711</v>
      </c>
    </row>
    <row r="112" spans="1:13" x14ac:dyDescent="0.4">
      <c r="A112" t="s">
        <v>426</v>
      </c>
      <c r="B112" t="s">
        <v>712</v>
      </c>
    </row>
    <row r="113" spans="1:2" x14ac:dyDescent="0.4">
      <c r="A113" t="s">
        <v>427</v>
      </c>
      <c r="B113" t="s">
        <v>713</v>
      </c>
    </row>
    <row r="114" spans="1:2" x14ac:dyDescent="0.4">
      <c r="A114" t="s">
        <v>428</v>
      </c>
      <c r="B114" t="s">
        <v>714</v>
      </c>
    </row>
    <row r="115" spans="1:2" x14ac:dyDescent="0.4">
      <c r="A115" t="s">
        <v>425</v>
      </c>
      <c r="B115" t="s">
        <v>715</v>
      </c>
    </row>
    <row r="116" spans="1:2" x14ac:dyDescent="0.4">
      <c r="A116" s="3" t="s">
        <v>424</v>
      </c>
      <c r="B116" t="s">
        <v>716</v>
      </c>
    </row>
    <row r="117" spans="1:2" x14ac:dyDescent="0.4">
      <c r="A117" s="3" t="s">
        <v>564</v>
      </c>
      <c r="B117" t="s">
        <v>717</v>
      </c>
    </row>
    <row r="118" spans="1:2" x14ac:dyDescent="0.4">
      <c r="A118" t="s">
        <v>391</v>
      </c>
      <c r="B118" t="s">
        <v>718</v>
      </c>
    </row>
    <row r="119" spans="1:2" x14ac:dyDescent="0.4">
      <c r="A119" t="s">
        <v>406</v>
      </c>
      <c r="B119" t="s">
        <v>719</v>
      </c>
    </row>
    <row r="120" spans="1:2" x14ac:dyDescent="0.4">
      <c r="A120" t="s">
        <v>407</v>
      </c>
      <c r="B120" t="s">
        <v>720</v>
      </c>
    </row>
    <row r="121" spans="1:2" x14ac:dyDescent="0.4">
      <c r="A121" t="s">
        <v>408</v>
      </c>
      <c r="B121" t="s">
        <v>721</v>
      </c>
    </row>
    <row r="122" spans="1:2" x14ac:dyDescent="0.4">
      <c r="A122" t="s">
        <v>523</v>
      </c>
      <c r="B122" t="s">
        <v>722</v>
      </c>
    </row>
    <row r="123" spans="1:2" x14ac:dyDescent="0.4">
      <c r="A123" t="s">
        <v>429</v>
      </c>
      <c r="B123" t="s">
        <v>723</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965</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0"/>
  <sheetViews>
    <sheetView showGridLines="0" workbookViewId="0">
      <pane ySplit="2" topLeftCell="A3" activePane="bottomLeft" state="frozen"/>
      <selection activeCell="C5" sqref="C5"/>
      <selection pane="bottomLeft" activeCell="B39" sqref="B39"/>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0">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SALESQUOTA-ER</v>
      </c>
      <c r="C4" t="str">
        <f>SUBSTITUTE(INDEX(Codes!$B:$B,MATCH('Code list'!$B4,Codes!$D:$D,0)),":","")</f>
        <v>Sales quota driven</v>
      </c>
      <c r="D4" t="str">
        <f>INDEX(Codes!$F:$F,MATCH('Code list'!$B4,Codes!$D:$D,0))</f>
        <v>Sales quota driven event with revenue driver. We take assumptions about # of salesman, their revneue quotas, and their percent obtainment to calculate revenue. Use this if the client mentions driving revenue by hiring salesman</v>
      </c>
    </row>
    <row r="5" spans="2:4" x14ac:dyDescent="0.4">
      <c r="B5" t="str">
        <v>LVOL-EV</v>
      </c>
      <c r="C5" t="str">
        <f>SUBSTITUTE(INDEX(Codes!$B:$B,MATCH('Code list'!$B5,Codes!$D:$D,0)),":","")</f>
        <v>Low volume-driven</v>
      </c>
      <c r="D5" t="str">
        <f>INDEX(Codes!$F:$F,MATCH('Code list'!$B5,Codes!$D:$D,0))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6" spans="2:4" x14ac:dyDescent="0.4">
      <c r="B6" t="str">
        <v>VOLLIST-EV</v>
      </c>
      <c r="C6" t="str">
        <f>SUBSTITUTE(INDEX(Codes!$B:$B,MATCH('Code list'!$B6,Codes!$D:$D,0)),":","")</f>
        <v>Volume-driven - list</v>
      </c>
      <c r="D6" t="str">
        <f>INDEX(Codes!$F:$F,MATCH('Code list'!$B6,Codes!$D:$D,0))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7" spans="2:4" x14ac:dyDescent="0.4">
      <c r="B7" t="str">
        <v>VOLLIST-EVP</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AD-EV</v>
      </c>
      <c r="C8" t="str">
        <f>SUBSTITUTE(INDEX(Codes!$B:$B,MATCH('Code list'!$B8,Codes!$D:$D,0)),":","")</f>
        <v xml:space="preserve">Ad driven revenue </v>
      </c>
      <c r="D8" t="str">
        <f>INDEX(Codes!$F:$F,MATCH('Code list'!$B8,Codes!$D:$D,0))</f>
        <v xml:space="preserve">Ad driven event. Assumptions about ad budget and customer acquisition cost drive volume. Useful for companies that plan to grow via advertising. Common amongst software and app businesses. </v>
      </c>
    </row>
    <row r="9" spans="2:4" x14ac:dyDescent="0.4">
      <c r="B9" t="str">
        <v>TAM-ER</v>
      </c>
      <c r="C9" t="str">
        <f>SUBSTITUTE(INDEX(Codes!$B:$B,MATCH('Code list'!$B9,Codes!$D:$D,0)),":","")</f>
        <v>TAM</v>
      </c>
      <c r="D9" t="str">
        <f>INDEX(Codes!$F:$F,MATCH('Code list'!$B9,Codes!$D:$D,0))</f>
        <v xml:space="preserve">TAM driven event. Begin with total addressable market assumptions and take penetration assumptions to calculate expected revenue. </v>
      </c>
    </row>
    <row r="10" spans="2:4" x14ac:dyDescent="0.4">
      <c r="B10" t="str">
        <v>TAM-EV</v>
      </c>
      <c r="C10" t="str">
        <f>SUBSTITUTE(INDEX(Codes!$B:$B,MATCH('Code list'!$B10,Codes!$D:$D,0)),":","")</f>
        <v>TAM</v>
      </c>
      <c r="D10" t="str">
        <f>INDEX(Codes!$F:$F,MATCH('Code list'!$B10,Codes!$D:$D,0))</f>
        <v xml:space="preserve">TAM driven volume. Begin with total addressable market assumptions and take penetration assumptions to calculate expected revenue. </v>
      </c>
    </row>
    <row r="11" spans="2:4" x14ac:dyDescent="0.4">
      <c r="B11" t="str">
        <v>REV-ER</v>
      </c>
      <c r="C11" t="str">
        <f>SUBSTITUTE(INDEX(Codes!$B:$B,MATCH('Code list'!$B11,Codes!$D:$D,0)),":","")</f>
        <v>Revenue hard code</v>
      </c>
      <c r="D11" t="str">
        <f>INDEX(Codes!$F:$F,MATCH('Code list'!$B11,Codes!$D:$D,0))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2" spans="2:4" x14ac:dyDescent="0.4">
      <c r="B12" t="str">
        <v>PROB-EV</v>
      </c>
      <c r="C12" t="str">
        <f>SUBSTITUTE(INDEX(Codes!$B:$B,MATCH('Code list'!$B12,Codes!$D:$D,0)),":","")</f>
        <v>Volume-driven probability weighted list - list</v>
      </c>
      <c r="D12" t="str">
        <f>INDEX(Codes!$F:$F,MATCH('Code list'!$B12,Codes!$D:$D,0))</f>
        <v>Probability-weighted list of volume items. Ex. A sales organization has a pipeline of potential contracts that will yield X volume. Item A has a 50% chance of closing on June 2025. On June 2025, volume X * 50% would be included in the projection</v>
      </c>
    </row>
    <row r="13" spans="2:4" x14ac:dyDescent="0.4">
      <c r="B13" t="str">
        <v>PROB-ER</v>
      </c>
      <c r="C13" t="str">
        <f>SUBSTITUTE(INDEX(Codes!$B:$B,MATCH('Code list'!$B13,Codes!$D:$D,0)),":","")</f>
        <v>Volume-driven probability weighted list - list</v>
      </c>
      <c r="D13" t="str">
        <f>INDEX(Codes!$F:$F,MATCH('Code list'!$B13,Codes!$D:$D,0))</f>
        <v>Probability-weighted list of revenue items. Ex. A sales organization has a pipeline of potential contracts that will yield X $ of revenue. Item A has a 50% chance of closing on June 2025. On June 2025, revenue X * 50% would be included in the projection</v>
      </c>
    </row>
    <row r="14" spans="2:4" x14ac:dyDescent="0.4">
      <c r="B14" t="str">
        <v>SCENARIO-EV</v>
      </c>
      <c r="C14" t="str">
        <f>SUBSTITUTE(INDEX(Codes!$B:$B,MATCH('Code list'!$B14,Codes!$D:$D,0)),":","")</f>
        <v>Volume driven - primary unit</v>
      </c>
      <c r="D14" t="str">
        <f>INDEX(Codes!$F:$F,MATCH('Code list'!$B14,Codes!$D:$D,0))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5" spans="2:4" x14ac:dyDescent="0.4">
      <c r="B15" t="str">
        <v>CAGRP-EV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SCENARIOCAGR-EP</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LAGVOL-EV</v>
      </c>
      <c r="C17" t="str">
        <f>SUBSTITUTE(INDEX(Codes!$B:$B,MATCH('Code list'!$B17,Codes!$D:$D,0)),":","")</f>
        <v>Lagged volume</v>
      </c>
      <c r="D17" t="str">
        <f>INDEX(Codes!$F:$F,MATCH('Code list'!$B17,Codes!$D:$D,0))</f>
        <v>Hardcoded high volume with lag. Client makes assumption about how long the volume is "Work in procress" before it becomes a volume that can drive revenue items</v>
      </c>
    </row>
    <row r="18" spans="2:9" x14ac:dyDescent="0.4">
      <c r="B18" t="str">
        <v>FUNNEL-EV</v>
      </c>
      <c r="C18" t="str">
        <f>SUBSTITUTE(INDEX(Codes!$B:$B,MATCH('Code list'!$B18,Codes!$D:$D,0)),":","")</f>
        <v>Sales Funnel</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DTERMY-PV</v>
      </c>
      <c r="C19" t="str">
        <f>SUBSTITUTE(INDEX(Codes!$B:$B,MATCH('Code list'!$B19,Codes!$D:$D,0)),":","")</f>
        <v>Rolling fixed term debt - multiple borrowings w/ annual control</v>
      </c>
      <c r="D19" t="str">
        <f>INDEX(Codes!$F:$F,MATCH('Code list'!$B19,Codes!$D:$D,0))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0" spans="2:9" x14ac:dyDescent="0.4">
      <c r="B20" t="str">
        <v>GROWTHCHURN-PV</v>
      </c>
      <c r="C20" t="str">
        <f>SUBSTITUTE(INDEX(Codes!$B:$B,MATCH('Code list'!$B20,Codes!$D:$D,0)),":","")</f>
        <v>Growth curve steady state rev w/ churn</v>
      </c>
      <c r="D20" t="str">
        <f>INDEX(Codes!$F:$F,MATCH('Code list'!$B20,Codes!$D:$D,0))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1" spans="2:9" x14ac:dyDescent="0.4">
      <c r="B21" t="str">
        <v>GROWTH-PV</v>
      </c>
      <c r="C21" t="str">
        <f>SUBSTITUTE(INDEX(Codes!$B:$B,MATCH('Code list'!$B21,Codes!$D:$D,0)),":","")</f>
        <v>Growth curve steady state rev</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ADREV-PV</v>
      </c>
      <c r="C22" t="str">
        <f>SUBSTITUTE(INDEX(Codes!$B:$B,MATCH('Code list'!$B22,Codes!$D:$D,0)),":","")</f>
        <v>impression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MONTHRENT-PV</v>
      </c>
      <c r="C23" t="str">
        <f>SUBSTITUTE(INDEX(Codes!$B:$B,MATCH('Code list'!$B23,Codes!$D:$D,0)),":","")</f>
        <v>unit</v>
      </c>
      <c r="D23" t="str">
        <f>INDEX(Codes!$F:$F,MATCH('Code list'!$B23,Codes!$D:$D,0))</f>
        <v>Primary volume driven monthly rental revenue that creates a revenue driver. Pairs with an EV code to drive rental income based off a monthly rent/unit assumption</v>
      </c>
    </row>
    <row r="24" spans="2:9" x14ac:dyDescent="0.4">
      <c r="B24" t="str">
        <v>DAYRENT-PV</v>
      </c>
      <c r="C24" t="str">
        <f>SUBSTITUTE(INDEX(Codes!$B:$B,MATCH('Code list'!$B24,Codes!$D:$D,0)),":","")</f>
        <v>unit</v>
      </c>
      <c r="D24" t="str">
        <f>INDEX(Codes!$F:$F,MATCH('Code list'!$B24,Codes!$D:$D,0))</f>
        <v>Primary volume daily driven rental revenue that creates a revenue driver. Pairs with an EV code to drive rental income based off a daily rent/unit assumption</v>
      </c>
    </row>
    <row r="25" spans="2:9" x14ac:dyDescent="0.4">
      <c r="B25" t="str">
        <v>SUB-PV</v>
      </c>
      <c r="C25" t="str">
        <f>SUBSTITUTE(INDEX(Codes!$B:$B,MATCH('Code list'!$B25,Codes!$D:$D,0)),":","")</f>
        <v>subscriber</v>
      </c>
      <c r="D25" t="str">
        <f>INDEX(Codes!$F:$F,MATCH('Code list'!$B25,Codes!$D:$D,0))</f>
        <v>Primary volume driven subscription revenue. PaiSR with an EV code to drive # of new subscriber, which is then used to calculate subscription revenue</v>
      </c>
    </row>
    <row r="26" spans="2:9" x14ac:dyDescent="0.4">
      <c r="B26" t="str">
        <v>SUBCLIENT-PV</v>
      </c>
      <c r="C26" t="str">
        <f>SUBSTITUTE(INDEX(Codes!$B:$B,MATCH('Code list'!$B26,Codes!$D:$D,0)),":","")</f>
        <v>Firm</v>
      </c>
      <c r="D26" t="str">
        <f>INDEX(Codes!$F:$F,MATCH('Code list'!$B26,Codes!$D:$D,0))</f>
        <v>Primary volume driven subscription revenue. PaiSR with an EV code to drive # of new subscriber, which is then used to calculate subscription revenue</v>
      </c>
    </row>
    <row r="27" spans="2:9" x14ac:dyDescent="0.4">
      <c r="B27" t="str">
        <v>SUBFREE-PV</v>
      </c>
      <c r="C27" t="str">
        <f>SUBSTITUTE(INDEX(Codes!$B:$B,MATCH('Code list'!$B27,Codes!$D:$D,0)),":","")</f>
        <v>subscriber</v>
      </c>
      <c r="D27" t="str">
        <f>INDEX(Codes!$F:$F,MATCH('Code list'!$B27,Codes!$D:$D,0))</f>
        <v>Primary volume driven freemium subscription revenue. Pairswith an EV code to drive # of new subscriber, which is then used to calculate # of free subscribers, some of whom upgrade to a paid subscription</v>
      </c>
    </row>
    <row r="28" spans="2:9" x14ac:dyDescent="0.4">
      <c r="B28" t="str">
        <v>SUB-PR</v>
      </c>
      <c r="C28" t="str">
        <f>SUBSTITUTE(INDEX(Codes!$B:$B,MATCH('Code list'!$B28,Codes!$D:$D,0)),":","")</f>
        <v>subscriber</v>
      </c>
      <c r="D28" t="str">
        <f>INDEX(Codes!$F:$F,MATCH('Code list'!$B28,Codes!$D:$D,0))</f>
        <v>Primary volume driven subscription revenue. PaiSR with an EV code to drive # of new subscriber, which is then used to calculate subscription revenue</v>
      </c>
    </row>
    <row r="29" spans="2:9" x14ac:dyDescent="0.4">
      <c r="B29" t="str">
        <v>SALES-PR</v>
      </c>
      <c r="C29" t="str">
        <f>SUBSTITUTE(INDEX(Codes!$B:$B,MATCH('Code list'!$B29,Codes!$D:$D,0)),":","")</f>
        <v>unit</v>
      </c>
      <c r="D29" t="str">
        <f>INDEX(Codes!$F:$F,MATCH('Code list'!$B29,Codes!$D:$D,0))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0" spans="2:9" x14ac:dyDescent="0.4">
      <c r="B30" t="str">
        <v>SAM-PR-R</v>
      </c>
      <c r="C30" t="str">
        <f>SUBSTITUTE(INDEX(Codes!$B:$B,MATCH('Code list'!$B30,Codes!$D:$D,0)),":","")</f>
        <v>unit</v>
      </c>
      <c r="D30" t="str">
        <f>INDEX(Codes!$F:$F,MATCH('Code list'!$B30,Codes!$D:$D,0))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1" spans="2:9" x14ac:dyDescent="0.4">
      <c r="B31" t="str">
        <v>GMV-PV</v>
      </c>
      <c r="C31" t="str">
        <f>SUBSTITUTE(INDEX(Codes!$B:$B,MATCH('Code list'!$B31,Codes!$D:$D,0)),":","")</f>
        <v>unit</v>
      </c>
      <c r="D31" t="str">
        <f>INDEX(Codes!$F:$F,MATCH('Code list'!$B31,Codes!$D:$D,0))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2" spans="2:9" x14ac:dyDescent="0.4">
      <c r="B32" t="str">
        <v>SALES-PV</v>
      </c>
      <c r="C32" t="str">
        <f>SUBSTITUTE(INDEX(Codes!$B:$B,MATCH('Code list'!$B32,Codes!$D:$D,0)),":","")</f>
        <v>unit</v>
      </c>
      <c r="D32" t="str">
        <f>INDEX(Codes!$F:$F,MATCH('Code list'!$B32,Codes!$D:$D,0))</f>
        <v xml:space="preserve">Primary sales revenue volume driven. # of units sold * price/unit = sales. </v>
      </c>
    </row>
    <row r="33" spans="2:4" x14ac:dyDescent="0.4">
      <c r="B33" t="str">
        <v>ASSETSALE-PV</v>
      </c>
      <c r="C33" t="str">
        <f>SUBSTITUTE(INDEX(Codes!$B:$B,MATCH('Code list'!$B33,Codes!$D:$D,0)),":","")</f>
        <v>Unit</v>
      </c>
      <c r="D33" t="str">
        <f>INDEX(Codes!$F:$F,MATCH('Code list'!$B33,Codes!$D:$D,0))</f>
        <v>Volume driven asset sales. Use this for large items that involve large capex per item prior to that item being sold later on (ex. Houses)</v>
      </c>
    </row>
    <row r="34" spans="2:4" x14ac:dyDescent="0.4">
      <c r="B34" t="str">
        <v>HOURLY-PV</v>
      </c>
      <c r="C34" t="str">
        <f>SUBSTITUTE(INDEX(Codes!$B:$B,MATCH('Code list'!$B34,Codes!$D:$D,0)),":","")</f>
        <v>project</v>
      </c>
      <c r="D34" t="str">
        <f>INDEX(Codes!$F:$F,MATCH('Code list'!$B34,Codes!$D:$D,0))</f>
        <v xml:space="preserve">Primary sales revenue volume driven. # of units sold * price/unit = sales. </v>
      </c>
    </row>
    <row r="35" spans="2:4" x14ac:dyDescent="0.4">
      <c r="B35" t="str">
        <v>ORIGINATIONS-PP</v>
      </c>
      <c r="C35" t="str">
        <f>SUBSTITUTE(INDEX(Codes!$B:$B,MATCH('Code list'!$B35,Codes!$D:$D,0)),":","")</f>
        <v>unit</v>
      </c>
      <c r="D35" t="str">
        <f>INDEX(Codes!$F:$F,MATCH('Code list'!$B35,Codes!$D:$D,0))</f>
        <v>CAGR-driven sales</v>
      </c>
    </row>
    <row r="36" spans="2:4" x14ac:dyDescent="0.4">
      <c r="B36" t="str">
        <v>LISTSALE-PV</v>
      </c>
      <c r="C36" t="str">
        <f>SUBSTITUTE(INDEX(Codes!$B:$B,MATCH('Code list'!$B36,Codes!$D:$D,0)),":","")</f>
        <v>unit</v>
      </c>
      <c r="D36" t="str">
        <f>INDEX(Codes!$F:$F,MATCH('Code list'!$B36,Codes!$D:$D,0))</f>
        <v>CAGR-driven sales</v>
      </c>
    </row>
    <row r="37" spans="2:4" x14ac:dyDescent="0.4">
      <c r="B37" t="str">
        <v>LAMORT-PV</v>
      </c>
      <c r="C37" t="str">
        <f>SUBSTITUTE(INDEX(Codes!$B:$B,MATCH('Code list'!$B37,Codes!$D:$D,0)),":","")</f>
        <v>Volume driven amortizing loan - no defaults</v>
      </c>
      <c r="D37" t="str">
        <f>INDEX(Codes!$F:$F,MATCH('Code list'!$B37,Codes!$D:$D,0))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8" spans="2:4" x14ac:dyDescent="0.4">
      <c r="B38" t="str">
        <v>LTERMY-PV</v>
      </c>
      <c r="C38" t="str">
        <f>SUBSTITUTE(INDEX(Codes!$B:$B,MATCH('Code list'!$B38,Codes!$D:$D,0)),":","")</f>
        <v>Rolling fixed term loan - multiple borrowings w/ annual control</v>
      </c>
      <c r="D38" t="str">
        <f>INDEX(Codes!$F:$F,MATCH('Code list'!$B38,Codes!$D:$D,0))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9" spans="2:4" x14ac:dyDescent="0.4">
      <c r="B39" t="str">
        <v>LTERMY-S</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WCAR-S</v>
      </c>
      <c r="C40" t="str">
        <f>SUBSTITUTE(INDEX(Codes!$B:$B,MATCH('Code list'!$B40,Codes!$D:$D,0)),":","")</f>
        <v xml:space="preserve">Simple accounts receivable - revenue </v>
      </c>
      <c r="D40" t="str">
        <f>INDEX(Codes!$F:$F,MATCH('Code list'!$B40,Codes!$D:$D,0))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1" spans="2:4" x14ac:dyDescent="0.4">
      <c r="B41" t="str">
        <v>DCSALESQUOTA-S</v>
      </c>
      <c r="C41" t="str">
        <f>SUBSTITUTE(INDEX(Codes!$B:$B,MATCH('Code list'!$B41,Codes!$D:$D,0)),":","")</f>
        <v>SALESQUOTA Direct Cost</v>
      </c>
      <c r="D41" t="str">
        <f>INDEX(Codes!$F:$F,MATCH('Code list'!$B41,Codes!$D:$D,0))</f>
        <v>Sales FTE's that are driven by revenue and sales quota assumption. # of FTE's = ARR/obtained quota</v>
      </c>
    </row>
    <row r="42" spans="2:4" x14ac:dyDescent="0.4">
      <c r="B42" t="str">
        <v>DCV-S</v>
      </c>
      <c r="C42" t="str">
        <f>SUBSTITUTE(INDEX(Codes!$B:$B,MATCH('Code list'!$B42,Codes!$D:$D,0)),":","")</f>
        <v xml:space="preserve">DC volume driven </v>
      </c>
      <c r="D42" t="str">
        <f>INDEX(Codes!$F:$F,MATCH('Code list'!$B42,Codes!$D:$D,0))</f>
        <v xml:space="preserve">Secondary direct cost measuring the cost of goods sold. ONLY compatible with SR-P! Do not use with any other revenue codes other than SR-P. Multiplies # of orders by a COGS/unit assumption. </v>
      </c>
    </row>
    <row r="43" spans="2:4" x14ac:dyDescent="0.4">
      <c r="B43" t="str">
        <v>SUBCAC-S</v>
      </c>
      <c r="C43" t="str">
        <f>SUBSTITUTE(INDEX(Codes!$B:$B,MATCH('Code list'!$B43,Codes!$D:$D,0)),":","")</f>
        <v>New user acquisition cost</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SALES-S</v>
      </c>
      <c r="C44" t="str">
        <f>SUBSTITUTE(INDEX(Codes!$B:$B,MATCH('Code list'!$B44,Codes!$D:$D,0)),":","")</f>
        <v>Sales</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SETUPFEE-S</v>
      </c>
      <c r="C45" t="str">
        <f>SUBSTITUTE(INDEX(Codes!$B:$B,MATCH('Code list'!$B45,Codes!$D:$D,0)),":","")</f>
        <v>Setup fees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SETUPFEEPERCENT-S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RECURFEE-S</v>
      </c>
      <c r="C47" t="str">
        <f>SUBSTITUTE(INDEX(Codes!$B:$B,MATCH('Code list'!$B47,Codes!$D:$D,0)),":","")</f>
        <v>Recurring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SETUPDC-S</v>
      </c>
      <c r="C48" t="str">
        <f>SUBSTITUTE(INDEX(Codes!$B:$B,MATCH('Code list'!$B48,Codes!$D:$D,0)),":","")</f>
        <v>Setup DC</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RECURDC-S</v>
      </c>
      <c r="C49" t="str">
        <f>SUBSTITUTE(INDEX(Codes!$B:$B,MATCH('Code list'!$B49,Codes!$D:$D,0)),":","")</f>
        <v>Recurring fees</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RECURPERCENTDC-S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DTERMY-S</v>
      </c>
      <c r="C51" t="str">
        <f>SUBSTITUTE(INDEX(Codes!$B:$B,MATCH('Code list'!$B51,Codes!$D:$D,0)),":","")</f>
        <v>Rolling fixed term debt - multiple borrowings w/ annual control</v>
      </c>
      <c r="D51" t="str">
        <f>INDEX(Codes!$F:$F,MATCH('Code list'!$B51,Codes!$D:$D,0))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2" spans="2:4" x14ac:dyDescent="0.4">
      <c r="B52" t="str">
        <v>WCINV-SSV</v>
      </c>
      <c r="C52" t="str">
        <f>SUBSTITUTE(INDEX(Codes!$B:$B,MATCH('Code list'!$B52,Codes!$D:$D,0)),":","")</f>
        <v xml:space="preserve">COGS w/ inventory - volume driven </v>
      </c>
      <c r="D52" t="str">
        <f>INDEX(Codes!$F:$F,MATCH('Code list'!$B52,Codes!$D:$D,0))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3" spans="2:4" x14ac:dyDescent="0.4">
      <c r="B53" t="str">
        <v>WCINVBATCH-SV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ADREV-S</v>
      </c>
      <c r="C54" t="str">
        <f>SUBSTITUTE(INDEX(Codes!$B:$B,MATCH('Code list'!$B54,Codes!$D:$D,0)),":","")</f>
        <v>Advertising revenue - secondary</v>
      </c>
      <c r="D54" t="str">
        <f>INDEX(Codes!$F:$F,MATCH('Code list'!$B54,Codes!$D:$D,0))</f>
        <v>Secondary advertising revenue. We take assumptions about # of impressions per (unit of primary volume) and then multiply the two to calculation # of impressions. We then take an assumption about revenue/impression to driven ad revenue</v>
      </c>
    </row>
    <row r="55" spans="2:4" x14ac:dyDescent="0.4">
      <c r="B55" t="str">
        <v>DCHC-S</v>
      </c>
      <c r="C55" t="str">
        <f>SUBSTITUTE(INDEX(Codes!$B:$B,MATCH('Code list'!$B55,Codes!$D:$D,0)),":","")</f>
        <v>Headcount - revenue driven</v>
      </c>
      <c r="D55" t="str">
        <f>INDEX(Codes!$F:$F,MATCH('Code list'!$B55,Codes!$D:$D,0))</f>
        <v>This is a secondary revenue driven direct cost where the revenue from the previous code combines with an assumption about revenue/FTE to drive # of FTE's. This is multiplied by a total compensation/year assumption to get to total headcount expense</v>
      </c>
    </row>
    <row r="56" spans="2:4" x14ac:dyDescent="0.4">
      <c r="B56" t="str">
        <v>DC-S</v>
      </c>
      <c r="C56" t="str">
        <f>SUBSTITUTE(INDEX(Codes!$B:$B,MATCH('Code list'!$B56,Codes!$D:$D,0)),":","")</f>
        <v>% of revenue direct cost</v>
      </c>
      <c r="D56" t="str">
        <f>INDEX(Codes!$F:$F,MATCH('Code list'!$B56,Codes!$D:$D,0))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7" spans="2:4" x14ac:dyDescent="0.4">
      <c r="B57" t="str">
        <v>HOURLY-S</v>
      </c>
      <c r="C57" t="str">
        <f>SUBSTITUTE(INDEX(Codes!$B:$B,MATCH('Code list'!$B57,Codes!$D:$D,0)),":","")</f>
        <v>Volume driven hourly wage</v>
      </c>
      <c r="D57" t="str">
        <f>INDEX(Codes!$F:$F,MATCH('Code list'!$B57,Codes!$D:$D,0))</f>
        <v>This is a secondary revenue driven direct cost where the revenue from the previous code combines with an assumption about revenue/FTE to drive # of FTE's. This is multiplied by a total compensation/year assumption to get to total headcount expense</v>
      </c>
    </row>
    <row r="58" spans="2:4" x14ac:dyDescent="0.4">
      <c r="B58" t="str">
        <v>DCSCAC-S</v>
      </c>
      <c r="C58" t="str">
        <f>SUBSTITUTE(INDEX(Codes!$B:$B,MATCH('Code list'!$B58,Codes!$D:$D,0)),":","")</f>
        <v>Seller acquisition cost</v>
      </c>
      <c r="D58" t="str">
        <f>INDEX(Codes!$F:$F,MATCH('Code list'!$B58,Codes!$D:$D,0))</f>
        <v>Secondary seller acquisition cost. This is used in a two sided marketplace where selleSR and buyeSR must be acquired. We take an assumption about # of selleSR per order to calculate # of new selleSR and then multiply by CAC to get the expense</v>
      </c>
    </row>
    <row r="59" spans="2:4" x14ac:dyDescent="0.4">
      <c r="B59" t="str">
        <v>FAINT-S</v>
      </c>
      <c r="C59" t="str">
        <f>SUBSTITUTE(INDEX(Codes!$B:$B,MATCH('Code list'!$B59,Codes!$D:$D,0)),":","")</f>
        <v>Volume driven secondary intangible assets</v>
      </c>
      <c r="D59" t="str">
        <f>INDEX(Codes!$F:$F,MATCH('Code list'!$B59,Codes!$D:$D,0))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0" spans="2:4" x14ac:dyDescent="0.4">
      <c r="B60" t="str">
        <v>FAPPE-S</v>
      </c>
      <c r="C60" t="str">
        <f>SUBSTITUTE(INDEX(Codes!$B:$B,MATCH('Code list'!$B60,Codes!$D:$D,0)),":","")</f>
        <v>Volume driven secondary PP&amp;E</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FAPPE-IS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FAINTR-S</v>
      </c>
      <c r="C62" t="str">
        <f>SUBSTITUTE(INDEX(Codes!$B:$B,MATCH('Code list'!$B62,Codes!$D:$D,0)),":","")</f>
        <v>Revenue driven intangible assets</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FAPPER-S</v>
      </c>
      <c r="C63" t="str">
        <f>SUBSTITUTE(INDEX(Codes!$B:$B,MATCH('Code list'!$B63,Codes!$D:$D,0)),":","")</f>
        <v>Revenue driven PP&amp;E</v>
      </c>
      <c r="D63" t="str">
        <f>INDEX(Codes!$F:$F,MATCH('Code list'!$B63,Codes!$D:$D,0))</f>
        <v>This is a code for fixed assets that are driven by a revenue driver. Use this when you want to drive the amount of investment based on revenue. Ex. You need to to invest in $10k of software for every $1 million of revenue</v>
      </c>
    </row>
    <row r="64" spans="2:4" x14ac:dyDescent="0.4">
      <c r="B64" t="str">
        <v>LAMORT-S</v>
      </c>
      <c r="C64" t="str">
        <f>SUBSTITUTE(INDEX(Codes!$B:$B,MATCH('Code list'!$B64,Codes!$D:$D,0)),":","")</f>
        <v>Volume driven amortizing loan - no defaults</v>
      </c>
      <c r="D64" t="str">
        <f>INDEX(Codes!$F:$F,MATCH('Code list'!$B64,Codes!$D:$D,0))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5" spans="2:4" x14ac:dyDescent="0.4">
      <c r="B65" t="str">
        <v>LAMORTR-S</v>
      </c>
      <c r="C65" t="str">
        <f>SUBSTITUTE(INDEX(Codes!$B:$B,MATCH('Code list'!$B65,Codes!$D:$D,0)),":","")</f>
        <v>Revenue driven amortizing loan - no defaults</v>
      </c>
      <c r="D65" t="str">
        <f>INDEX(Codes!$F:$F,MATCH('Code list'!$B65,Codes!$D:$D,0))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6" spans="2:4" x14ac:dyDescent="0.4">
      <c r="B66" t="str">
        <v>PDC-S</v>
      </c>
      <c r="C66" t="str">
        <f>SUBSTITUTE(INDEX(Codes!$B:$B,MATCH('Code list'!$B66,Codes!$D:$D,0)),":","")</f>
        <v>Passthrough direct cost</v>
      </c>
      <c r="D66" t="str">
        <f>INDEX(Codes!$F:$F,MATCH('Code list'!$B66,Codes!$D:$D,0))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7" spans="2:4" x14ac:dyDescent="0.4">
      <c r="B67" t="str">
        <v>SUB-S</v>
      </c>
      <c r="C67" t="str">
        <f>SUBSTITUTE(INDEX(Codes!$B:$B,MATCH('Code list'!$B67,Codes!$D:$D,0)),":","")</f>
        <v>Subscription revenue - secondary volume driven</v>
      </c>
      <c r="D67" t="str">
        <f>INDEX(Codes!$F:$F,MATCH('Code list'!$B67,Codes!$D:$D,0))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8" spans="2:4" x14ac:dyDescent="0.4">
      <c r="B68" t="str">
        <v>GMV-S</v>
      </c>
      <c r="C68" t="str">
        <f>SUBSTITUTE(INDEX(Codes!$B:$B,MATCH('Code list'!$B68,Codes!$D:$D,0)),":","")</f>
        <v>Secondary GMV</v>
      </c>
      <c r="D68" t="str">
        <f>INDEX(Codes!$F:$F,MATCH('Code list'!$B68,Codes!$D:$D,0))</f>
        <v>Secondary GMV. This is a secondary marketplace revenue. We assume that the event code drives GMV and then take an assumption about percent penetration to calculate revenue from that GMV</v>
      </c>
    </row>
    <row r="69" spans="2:4" x14ac:dyDescent="0.4">
      <c r="B69" t="str">
        <v>SUBR-S</v>
      </c>
      <c r="C69" t="str">
        <f>SUBSTITUTE(INDEX(Codes!$B:$B,MATCH('Code list'!$B69,Codes!$D:$D,0)),":","")</f>
        <v>Subscription revenue - secondary revenue driven</v>
      </c>
      <c r="D69" t="str">
        <f>INDEX(Codes!$F:$F,MATCH('Code list'!$B69,Codes!$D:$D,0))</f>
        <v xml:space="preserve">Subscription revenue that is driven by revenue. We take an assumption about how many $ of primary revenue results in one new subscriber. </v>
      </c>
    </row>
    <row r="70" spans="2:4" x14ac:dyDescent="0.4">
      <c r="B70" t="str">
        <v>UEREV - S</v>
      </c>
      <c r="C70" t="str">
        <f>SUBSTITUTE(INDEX(Codes!$B:$B,MATCH('Code list'!$B70,Codes!$D:$D,0)),":","")</f>
        <v xml:space="preserve">Simple unearned revenue - revenue </v>
      </c>
      <c r="D70" t="str">
        <f>INDEX(Codes!$F:$F,MATCH('Code list'!$B70,Codes!$D:$D,0))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1" spans="2:4" x14ac:dyDescent="0.4">
      <c r="B71" t="str">
        <v>SPLIT-SV-VR</v>
      </c>
      <c r="C71" t="str">
        <f>SUBSTITUTE(INDEX(Codes!$B:$B,MATCH('Code list'!$B71,Codes!$D:$D,0)),":","")</f>
        <v>Split volume into two categories - unit</v>
      </c>
      <c r="D71" t="str">
        <f>INDEX(Codes!$F:$F,MATCH('Code list'!$B71,Codes!$D:$D,0))</f>
        <v>This modifies a volume by assuming some percentage of the primary volume driver is "faulty". It procudes a new primary volume driver that deducts the percentage that are faulty</v>
      </c>
    </row>
    <row r="72" spans="2:4" x14ac:dyDescent="0.4">
      <c r="B72" t="str">
        <v>DAMORT-S</v>
      </c>
      <c r="C72" t="str">
        <f>SUBSTITUTE(INDEX(Codes!$B:$B,MATCH('Code list'!$B72,Codes!$D:$D,0)),":","")</f>
        <v>Simple amortizing debt</v>
      </c>
      <c r="D72" t="str">
        <f>INDEX(Codes!$F:$F,MATCH('Code list'!$B72,Codes!$D:$D,0))</f>
        <v xml:space="preserve">Fixed amortizing debt. This is a simple debt with straightline amortization that is fixed and not being driven by any volume. </v>
      </c>
    </row>
    <row r="73" spans="2:4" x14ac:dyDescent="0.4">
      <c r="B73" t="str">
        <v>F codes</v>
      </c>
    </row>
    <row r="74" spans="2:4" x14ac:dyDescent="0.4">
      <c r="B74" t="str">
        <v>FCCA-F</v>
      </c>
    </row>
    <row r="75" spans="2:4" x14ac:dyDescent="0.4">
      <c r="B75" t="str">
        <v>FCCL-F</v>
      </c>
    </row>
    <row r="76" spans="2:4" x14ac:dyDescent="0.4">
      <c r="B76" t="str">
        <v>FCLTA-F</v>
      </c>
    </row>
    <row r="77" spans="2:4" x14ac:dyDescent="0.4">
      <c r="B77" t="str">
        <v>FCLTL-F</v>
      </c>
    </row>
    <row r="78" spans="2:4" x14ac:dyDescent="0.4">
      <c r="B78" t="str">
        <v>DAMORT-F</v>
      </c>
    </row>
    <row r="79" spans="2:4" x14ac:dyDescent="0.4">
      <c r="B79" t="str">
        <v>DTERMY-F</v>
      </c>
    </row>
    <row r="80" spans="2:4" x14ac:dyDescent="0.4">
      <c r="B80" t="str">
        <v>LTERMY-F</v>
      </c>
    </row>
    <row r="81" spans="2:2" x14ac:dyDescent="0.4">
      <c r="B81" t="str">
        <v>DTERM1-F</v>
      </c>
    </row>
    <row r="82" spans="2:2" x14ac:dyDescent="0.4">
      <c r="B82" t="str">
        <v>FAPPE-F</v>
      </c>
    </row>
    <row r="83" spans="2:2" x14ac:dyDescent="0.4">
      <c r="B83" t="str">
        <v>FAINT-F</v>
      </c>
    </row>
    <row r="84" spans="2:2" x14ac:dyDescent="0.4">
      <c r="B84" t="str">
        <v>FAPPELIST-F</v>
      </c>
    </row>
    <row r="85" spans="2:2" x14ac:dyDescent="0.4">
      <c r="B85" t="str">
        <v>AOV-TR-RV</v>
      </c>
    </row>
    <row r="86" spans="2:2" x14ac:dyDescent="0.4">
      <c r="B86" t="str">
        <v>VOV-TV-V</v>
      </c>
    </row>
    <row r="87" spans="2:2" x14ac:dyDescent="0.4">
      <c r="B87" t="str">
        <v>FAIL-TV-V</v>
      </c>
    </row>
    <row r="88" spans="2:2" x14ac:dyDescent="0.4">
      <c r="B88" t="str">
        <v>SEASON MONTHL-TV-V</v>
      </c>
    </row>
    <row r="89" spans="2:2" x14ac:dyDescent="0.4">
      <c r="B89" t="str">
        <v>SEASON MONTHL-TR-R</v>
      </c>
    </row>
    <row r="90" spans="2:2" x14ac:dyDescent="0.4">
      <c r="B90" t="str">
        <v>SEASON QUARTER-TR-R</v>
      </c>
    </row>
    <row r="91" spans="2:2" x14ac:dyDescent="0.4">
      <c r="B91" t="str">
        <v>SEASON QUARTER-TV-V</v>
      </c>
    </row>
    <row r="92" spans="2:2" x14ac:dyDescent="0.4">
      <c r="B92" t="str">
        <v>TOGGLE-TV-V</v>
      </c>
    </row>
    <row r="93" spans="2:2" x14ac:dyDescent="0.4">
      <c r="B93" t="str">
        <v>IS CODES</v>
      </c>
    </row>
    <row r="94" spans="2:2" x14ac:dyDescent="0.4">
      <c r="B94" t="str">
        <v>WCAR-IS</v>
      </c>
    </row>
    <row r="95" spans="2:2" x14ac:dyDescent="0.4">
      <c r="B95" t="str">
        <v>WCINV-IS</v>
      </c>
    </row>
    <row r="96" spans="2:2" x14ac:dyDescent="0.4">
      <c r="B96" t="str">
        <v>WCAP-IS</v>
      </c>
    </row>
    <row r="97" spans="2:2" x14ac:dyDescent="0.4">
      <c r="B97" t="str">
        <v>WCUR-IS</v>
      </c>
    </row>
    <row r="98" spans="2:2" x14ac:dyDescent="0.4">
      <c r="B98" t="str">
        <v>WCPP-IS</v>
      </c>
    </row>
    <row r="99" spans="2:2" x14ac:dyDescent="0.4">
      <c r="B99" t="str">
        <v>DCOPS-IS</v>
      </c>
    </row>
    <row r="100" spans="2:2" x14ac:dyDescent="0.4">
      <c r="B100" t="str">
        <v>GPLP-IS</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tabSelected="1" workbookViewId="0">
      <selection activeCell="E18" sqref="E18"/>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66" t="s">
        <v>1022</v>
      </c>
      <c r="E2" s="466" t="s">
        <v>248</v>
      </c>
      <c r="H2" s="477" t="s">
        <v>1033</v>
      </c>
    </row>
    <row r="3" spans="4:8" x14ac:dyDescent="0.4">
      <c r="D3" s="464" t="s">
        <v>1034</v>
      </c>
      <c r="E3" s="478" t="s">
        <v>1035</v>
      </c>
      <c r="H3" s="477"/>
    </row>
    <row r="4" spans="4:8" x14ac:dyDescent="0.4">
      <c r="D4" s="465" t="s">
        <v>1037</v>
      </c>
      <c r="E4" s="478" t="s">
        <v>1036</v>
      </c>
      <c r="H4" s="477"/>
    </row>
    <row r="5" spans="4:8" x14ac:dyDescent="0.4">
      <c r="D5" s="465" t="s">
        <v>1038</v>
      </c>
      <c r="E5" s="478" t="s">
        <v>1036</v>
      </c>
      <c r="H5" s="477"/>
    </row>
    <row r="6" spans="4:8" x14ac:dyDescent="0.4">
      <c r="D6" s="465" t="s">
        <v>1039</v>
      </c>
      <c r="E6" s="478" t="s">
        <v>1042</v>
      </c>
      <c r="H6" s="477"/>
    </row>
    <row r="7" spans="4:8" x14ac:dyDescent="0.4">
      <c r="D7" s="465" t="s">
        <v>1040</v>
      </c>
      <c r="E7" s="478" t="s">
        <v>1041</v>
      </c>
      <c r="H7" s="477"/>
    </row>
    <row r="8" spans="4:8" x14ac:dyDescent="0.4">
      <c r="D8" s="465" t="s">
        <v>1023</v>
      </c>
      <c r="E8" s="465" t="s">
        <v>1024</v>
      </c>
    </row>
    <row r="9" spans="4:8" x14ac:dyDescent="0.4">
      <c r="D9" s="465"/>
      <c r="E9" s="465"/>
    </row>
    <row r="10" spans="4:8" x14ac:dyDescent="0.4">
      <c r="D10" s="465"/>
      <c r="E10" s="465"/>
    </row>
    <row r="11" spans="4:8" x14ac:dyDescent="0.4">
      <c r="D11" s="465"/>
      <c r="E11" s="465"/>
    </row>
    <row r="12" spans="4:8" x14ac:dyDescent="0.4">
      <c r="D12" s="465"/>
      <c r="E12" s="465"/>
    </row>
    <row r="13" spans="4:8" x14ac:dyDescent="0.4">
      <c r="D13" s="465"/>
      <c r="E13" s="465"/>
    </row>
    <row r="14" spans="4:8" x14ac:dyDescent="0.4">
      <c r="D14" s="465"/>
      <c r="E14" s="465"/>
    </row>
    <row r="15" spans="4:8" x14ac:dyDescent="0.4">
      <c r="D15" s="465"/>
      <c r="E15" s="465"/>
    </row>
    <row r="16" spans="4:8" x14ac:dyDescent="0.4">
      <c r="D16" s="465"/>
      <c r="E16" s="465"/>
    </row>
    <row r="17" spans="4:5" x14ac:dyDescent="0.4">
      <c r="D17" s="465"/>
      <c r="E17" s="465"/>
    </row>
    <row r="18" spans="4:5" x14ac:dyDescent="0.4">
      <c r="D18" s="465"/>
      <c r="E18" s="465"/>
    </row>
    <row r="19" spans="4:5" x14ac:dyDescent="0.4">
      <c r="D19" s="465"/>
      <c r="E19" s="465"/>
    </row>
    <row r="20" spans="4:5" x14ac:dyDescent="0.4">
      <c r="D20" s="465"/>
      <c r="E20" s="465"/>
    </row>
    <row r="21" spans="4:5" x14ac:dyDescent="0.4">
      <c r="D21" s="465"/>
      <c r="E21" s="465"/>
    </row>
    <row r="22" spans="4:5" x14ac:dyDescent="0.4">
      <c r="D22" s="465"/>
      <c r="E22" s="465"/>
    </row>
    <row r="23" spans="4:5" x14ac:dyDescent="0.4">
      <c r="D23" s="465"/>
      <c r="E23" s="465"/>
    </row>
    <row r="24" spans="4:5" x14ac:dyDescent="0.4">
      <c r="D24" s="465"/>
      <c r="E24" s="465"/>
    </row>
    <row r="25" spans="4:5" x14ac:dyDescent="0.4">
      <c r="D25" s="465"/>
      <c r="E25" s="465"/>
    </row>
    <row r="26" spans="4:5" x14ac:dyDescent="0.4">
      <c r="D26" s="465"/>
      <c r="E26" s="465"/>
    </row>
    <row r="27" spans="4:5" x14ac:dyDescent="0.4">
      <c r="D27" s="465"/>
      <c r="E27" s="465"/>
    </row>
    <row r="28" spans="4:5" x14ac:dyDescent="0.4">
      <c r="D28" s="465"/>
      <c r="E28" s="465"/>
    </row>
    <row r="29" spans="4:5" x14ac:dyDescent="0.4">
      <c r="D29" s="465"/>
      <c r="E29" s="465"/>
    </row>
    <row r="30" spans="4:5" x14ac:dyDescent="0.4">
      <c r="D30" s="465"/>
      <c r="E30" s="465"/>
    </row>
    <row r="31" spans="4:5" x14ac:dyDescent="0.4">
      <c r="D31" s="465"/>
      <c r="E31" s="465"/>
    </row>
    <row r="32" spans="4:5" x14ac:dyDescent="0.4">
      <c r="D32" s="465"/>
      <c r="E32" s="465"/>
    </row>
    <row r="33" spans="4:5" x14ac:dyDescent="0.4">
      <c r="D33" s="465"/>
      <c r="E33" s="465"/>
    </row>
    <row r="34" spans="4:5" x14ac:dyDescent="0.4">
      <c r="D34" s="465"/>
      <c r="E34" s="465"/>
    </row>
    <row r="35" spans="4:5" x14ac:dyDescent="0.4">
      <c r="D35" s="465"/>
      <c r="E35" s="465"/>
    </row>
    <row r="36" spans="4:5" x14ac:dyDescent="0.4">
      <c r="D36" s="465"/>
      <c r="E36" s="465"/>
    </row>
    <row r="37" spans="4:5" x14ac:dyDescent="0.4">
      <c r="D37" s="465"/>
      <c r="E37" s="465"/>
    </row>
    <row r="38" spans="4:5" x14ac:dyDescent="0.4">
      <c r="D38" s="465"/>
      <c r="E38" s="465"/>
    </row>
    <row r="39" spans="4:5" x14ac:dyDescent="0.4">
      <c r="D39" s="465"/>
      <c r="E39" s="465"/>
    </row>
    <row r="40" spans="4:5" x14ac:dyDescent="0.4">
      <c r="D40" s="465"/>
      <c r="E40" s="46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3231"/>
  <sheetViews>
    <sheetView showGridLines="0" zoomScale="54" zoomScaleNormal="54" workbookViewId="0">
      <pane xSplit="7" ySplit="9" topLeftCell="H10" activePane="bottomRight" state="frozen"/>
      <selection pane="topRight" activeCell="H1" sqref="H1"/>
      <selection pane="bottomLeft" activeCell="A8" sqref="A8"/>
      <selection pane="bottomRight" activeCell="F79" sqref="F79"/>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29">
        <f>'IS BS CF'!R2</f>
        <v>45291</v>
      </c>
      <c r="S2" s="329">
        <f>'IS BS CF'!S2</f>
        <v>45322</v>
      </c>
      <c r="T2" s="329">
        <f>'IS BS CF'!T2</f>
        <v>45351</v>
      </c>
      <c r="U2" s="329">
        <f>'IS BS CF'!U2</f>
        <v>45382</v>
      </c>
      <c r="V2" s="329">
        <f>'IS BS CF'!V2</f>
        <v>45412</v>
      </c>
      <c r="W2" s="329">
        <f>'IS BS CF'!W2</f>
        <v>45443</v>
      </c>
      <c r="X2" s="329">
        <f>'IS BS CF'!X2</f>
        <v>45473</v>
      </c>
      <c r="Y2" s="329">
        <f>'IS BS CF'!Y2</f>
        <v>45504</v>
      </c>
      <c r="Z2" s="329">
        <f>'IS BS CF'!Z2</f>
        <v>45535</v>
      </c>
      <c r="AA2" s="329">
        <f>'IS BS CF'!AA2</f>
        <v>45565</v>
      </c>
      <c r="AB2" s="329">
        <f>'IS BS CF'!AB2</f>
        <v>45596</v>
      </c>
      <c r="AC2" s="329">
        <f>'IS BS CF'!AC2</f>
        <v>45626</v>
      </c>
      <c r="AD2" s="329">
        <f>'IS BS CF'!AD2</f>
        <v>45657</v>
      </c>
      <c r="AE2" s="329">
        <f>'IS BS CF'!AE2</f>
        <v>45688</v>
      </c>
      <c r="AF2" s="329">
        <f>'IS BS CF'!AF2</f>
        <v>45716</v>
      </c>
      <c r="AG2" s="329">
        <f>'IS BS CF'!AG2</f>
        <v>45747</v>
      </c>
      <c r="AH2" s="329">
        <f>'IS BS CF'!AH2</f>
        <v>45777</v>
      </c>
      <c r="AI2" s="329">
        <f>'IS BS CF'!AI2</f>
        <v>45808</v>
      </c>
      <c r="AJ2" s="329">
        <f>'IS BS CF'!AJ2</f>
        <v>45838</v>
      </c>
      <c r="AK2" s="329">
        <f>'IS BS CF'!AK2</f>
        <v>45869</v>
      </c>
      <c r="AL2" s="329">
        <f>'IS BS CF'!AL2</f>
        <v>45900</v>
      </c>
      <c r="AM2" s="329">
        <f>'IS BS CF'!AM2</f>
        <v>45930</v>
      </c>
      <c r="AN2" s="329">
        <f>'IS BS CF'!AN2</f>
        <v>45961</v>
      </c>
      <c r="AO2" s="329">
        <f>'IS BS CF'!AO2</f>
        <v>45991</v>
      </c>
      <c r="AP2" s="329">
        <f>'IS BS CF'!AP2</f>
        <v>46022</v>
      </c>
      <c r="AQ2" s="329">
        <f>'IS BS CF'!AQ2</f>
        <v>46053</v>
      </c>
      <c r="AR2" s="329">
        <f>'IS BS CF'!AR2</f>
        <v>46081</v>
      </c>
      <c r="AS2" s="329">
        <f>'IS BS CF'!AS2</f>
        <v>46112</v>
      </c>
      <c r="AT2" s="329">
        <f>'IS BS CF'!AT2</f>
        <v>46142</v>
      </c>
      <c r="AU2" s="329">
        <f>'IS BS CF'!AU2</f>
        <v>46173</v>
      </c>
      <c r="AV2" s="329">
        <f>'IS BS CF'!AV2</f>
        <v>46203</v>
      </c>
      <c r="AW2" s="329">
        <f>'IS BS CF'!AW2</f>
        <v>46234</v>
      </c>
      <c r="AX2" s="329">
        <f>'IS BS CF'!AX2</f>
        <v>46265</v>
      </c>
      <c r="AY2" s="329">
        <f>'IS BS CF'!AY2</f>
        <v>46295</v>
      </c>
      <c r="AZ2" s="329">
        <f>'IS BS CF'!AZ2</f>
        <v>46326</v>
      </c>
      <c r="BA2" s="329">
        <f>'IS BS CF'!BA2</f>
        <v>46356</v>
      </c>
      <c r="BB2" s="329">
        <f>'IS BS CF'!BB2</f>
        <v>46387</v>
      </c>
      <c r="BC2" s="329">
        <f>'IS BS CF'!BC2</f>
        <v>46418</v>
      </c>
      <c r="BD2" s="329">
        <f>'IS BS CF'!BD2</f>
        <v>46446</v>
      </c>
      <c r="BE2" s="329">
        <f>'IS BS CF'!BE2</f>
        <v>46477</v>
      </c>
      <c r="BF2" s="329">
        <f>'IS BS CF'!BF2</f>
        <v>46507</v>
      </c>
      <c r="BG2" s="329">
        <f>'IS BS CF'!BG2</f>
        <v>46538</v>
      </c>
      <c r="BH2" s="329">
        <f>'IS BS CF'!BH2</f>
        <v>46568</v>
      </c>
      <c r="BI2" s="329">
        <f>'IS BS CF'!BI2</f>
        <v>46599</v>
      </c>
      <c r="BJ2" s="329">
        <f>'IS BS CF'!BJ2</f>
        <v>46630</v>
      </c>
      <c r="BK2" s="329">
        <f>'IS BS CF'!BK2</f>
        <v>46660</v>
      </c>
      <c r="BL2" s="329">
        <f>'IS BS CF'!BL2</f>
        <v>46691</v>
      </c>
      <c r="BM2" s="329">
        <f>'IS BS CF'!BM2</f>
        <v>46721</v>
      </c>
      <c r="BN2" s="329">
        <f>'IS BS CF'!BN2</f>
        <v>46752</v>
      </c>
      <c r="BO2" s="329">
        <f>'IS BS CF'!BO2</f>
        <v>46783</v>
      </c>
      <c r="BP2" s="329">
        <f>'IS BS CF'!BP2</f>
        <v>46812</v>
      </c>
      <c r="BQ2" s="329">
        <f>'IS BS CF'!BQ2</f>
        <v>46843</v>
      </c>
      <c r="BR2" s="329">
        <f>'IS BS CF'!BR2</f>
        <v>46873</v>
      </c>
      <c r="BS2" s="329">
        <f>'IS BS CF'!BS2</f>
        <v>46904</v>
      </c>
      <c r="BT2" s="329">
        <f>'IS BS CF'!BT2</f>
        <v>46934</v>
      </c>
      <c r="BU2" s="329">
        <f>'IS BS CF'!BU2</f>
        <v>46965</v>
      </c>
      <c r="BV2" s="329">
        <f>'IS BS CF'!BV2</f>
        <v>46996</v>
      </c>
      <c r="BW2" s="329">
        <f>'IS BS CF'!BW2</f>
        <v>47026</v>
      </c>
      <c r="BX2" s="329">
        <f>'IS BS CF'!BX2</f>
        <v>47057</v>
      </c>
      <c r="BY2" s="329">
        <f>'IS BS CF'!BY2</f>
        <v>47087</v>
      </c>
      <c r="BZ2" s="329">
        <f>'IS BS CF'!BZ2</f>
        <v>47118</v>
      </c>
      <c r="CA2" s="329">
        <f>'IS BS CF'!CA2</f>
        <v>47149</v>
      </c>
      <c r="CB2" s="329">
        <f>'IS BS CF'!CB2</f>
        <v>47177</v>
      </c>
      <c r="CC2" s="329">
        <f>'IS BS CF'!CC2</f>
        <v>47208</v>
      </c>
      <c r="CD2" s="329">
        <f>'IS BS CF'!CD2</f>
        <v>47238</v>
      </c>
      <c r="CE2" s="329">
        <f>'IS BS CF'!CE2</f>
        <v>47269</v>
      </c>
      <c r="CF2" s="329">
        <f>'IS BS CF'!CF2</f>
        <v>47299</v>
      </c>
      <c r="CG2" s="329">
        <f>'IS BS CF'!CG2</f>
        <v>47330</v>
      </c>
      <c r="CH2" s="329">
        <f>'IS BS CF'!CH2</f>
        <v>47361</v>
      </c>
      <c r="CI2" s="329">
        <f>'IS BS CF'!CI2</f>
        <v>47391</v>
      </c>
      <c r="CJ2" s="329">
        <f>'IS BS CF'!CJ2</f>
        <v>47422</v>
      </c>
      <c r="CK2" s="329">
        <f>'IS BS CF'!CK2</f>
        <v>47452</v>
      </c>
      <c r="CL2" s="329">
        <f>'IS BS CF'!CL2</f>
        <v>47483</v>
      </c>
    </row>
    <row r="3" spans="2:90" outlineLevel="1" x14ac:dyDescent="0.4">
      <c r="B3" s="12" t="str">
        <f>'IS BS CF'!B3</f>
        <v>(year)</v>
      </c>
      <c r="I3"/>
      <c r="J3"/>
      <c r="R3" s="449">
        <f>'IS BS CF'!R3</f>
        <v>2023</v>
      </c>
      <c r="S3" s="449">
        <f>'IS BS CF'!S3</f>
        <v>2024</v>
      </c>
      <c r="T3" s="449">
        <f>'IS BS CF'!T3</f>
        <v>2024</v>
      </c>
      <c r="U3" s="449">
        <f>'IS BS CF'!U3</f>
        <v>2024</v>
      </c>
      <c r="V3" s="449">
        <f>'IS BS CF'!V3</f>
        <v>2024</v>
      </c>
      <c r="W3" s="449">
        <f>'IS BS CF'!W3</f>
        <v>2024</v>
      </c>
      <c r="X3" s="449">
        <f>'IS BS CF'!X3</f>
        <v>2024</v>
      </c>
      <c r="Y3" s="449">
        <f>'IS BS CF'!Y3</f>
        <v>2024</v>
      </c>
      <c r="Z3" s="449">
        <f>'IS BS CF'!Z3</f>
        <v>2024</v>
      </c>
      <c r="AA3" s="449">
        <f>'IS BS CF'!AA3</f>
        <v>2024</v>
      </c>
      <c r="AB3" s="449">
        <f>'IS BS CF'!AB3</f>
        <v>2024</v>
      </c>
      <c r="AC3" s="449">
        <f>'IS BS CF'!AC3</f>
        <v>2024</v>
      </c>
      <c r="AD3" s="449">
        <f>'IS BS CF'!AD3</f>
        <v>2024</v>
      </c>
      <c r="AE3" s="449">
        <f>'IS BS CF'!AE3</f>
        <v>2025</v>
      </c>
      <c r="AF3" s="449">
        <f>'IS BS CF'!AF3</f>
        <v>2025</v>
      </c>
      <c r="AG3" s="449">
        <f>'IS BS CF'!AG3</f>
        <v>2025</v>
      </c>
      <c r="AH3" s="449">
        <f>'IS BS CF'!AH3</f>
        <v>2025</v>
      </c>
      <c r="AI3" s="449">
        <f>'IS BS CF'!AI3</f>
        <v>2025</v>
      </c>
      <c r="AJ3" s="449">
        <f>'IS BS CF'!AJ3</f>
        <v>2025</v>
      </c>
      <c r="AK3" s="449">
        <f>'IS BS CF'!AK3</f>
        <v>2025</v>
      </c>
      <c r="AL3" s="449">
        <f>'IS BS CF'!AL3</f>
        <v>2025</v>
      </c>
      <c r="AM3" s="449">
        <f>'IS BS CF'!AM3</f>
        <v>2025</v>
      </c>
      <c r="AN3" s="449">
        <f>'IS BS CF'!AN3</f>
        <v>2025</v>
      </c>
      <c r="AO3" s="449">
        <f>'IS BS CF'!AO3</f>
        <v>2025</v>
      </c>
      <c r="AP3" s="449">
        <f>'IS BS CF'!AP3</f>
        <v>2025</v>
      </c>
      <c r="AQ3" s="449">
        <f>'IS BS CF'!AQ3</f>
        <v>2026</v>
      </c>
      <c r="AR3" s="449">
        <f>'IS BS CF'!AR3</f>
        <v>2026</v>
      </c>
      <c r="AS3" s="449">
        <f>'IS BS CF'!AS3</f>
        <v>2026</v>
      </c>
      <c r="AT3" s="449">
        <f>'IS BS CF'!AT3</f>
        <v>2026</v>
      </c>
      <c r="AU3" s="449">
        <f>'IS BS CF'!AU3</f>
        <v>2026</v>
      </c>
      <c r="AV3" s="449">
        <f>'IS BS CF'!AV3</f>
        <v>2026</v>
      </c>
      <c r="AW3" s="449">
        <f>'IS BS CF'!AW3</f>
        <v>2026</v>
      </c>
      <c r="AX3" s="449">
        <f>'IS BS CF'!AX3</f>
        <v>2026</v>
      </c>
      <c r="AY3" s="449">
        <f>'IS BS CF'!AY3</f>
        <v>2026</v>
      </c>
      <c r="AZ3" s="449">
        <f>'IS BS CF'!AZ3</f>
        <v>2026</v>
      </c>
      <c r="BA3" s="449">
        <f>'IS BS CF'!BA3</f>
        <v>2026</v>
      </c>
      <c r="BB3" s="449">
        <f>'IS BS CF'!BB3</f>
        <v>2026</v>
      </c>
      <c r="BC3" s="449">
        <f>'IS BS CF'!BC3</f>
        <v>2027</v>
      </c>
      <c r="BD3" s="449">
        <f>'IS BS CF'!BD3</f>
        <v>2027</v>
      </c>
      <c r="BE3" s="449">
        <f>'IS BS CF'!BE3</f>
        <v>2027</v>
      </c>
      <c r="BF3" s="449">
        <f>'IS BS CF'!BF3</f>
        <v>2027</v>
      </c>
      <c r="BG3" s="449">
        <f>'IS BS CF'!BG3</f>
        <v>2027</v>
      </c>
      <c r="BH3" s="449">
        <f>'IS BS CF'!BH3</f>
        <v>2027</v>
      </c>
      <c r="BI3" s="449">
        <f>'IS BS CF'!BI3</f>
        <v>2027</v>
      </c>
      <c r="BJ3" s="449">
        <f>'IS BS CF'!BJ3</f>
        <v>2027</v>
      </c>
      <c r="BK3" s="449">
        <f>'IS BS CF'!BK3</f>
        <v>2027</v>
      </c>
      <c r="BL3" s="449">
        <f>'IS BS CF'!BL3</f>
        <v>2027</v>
      </c>
      <c r="BM3" s="449">
        <f>'IS BS CF'!BM3</f>
        <v>2027</v>
      </c>
      <c r="BN3" s="449">
        <f>'IS BS CF'!BN3</f>
        <v>2027</v>
      </c>
      <c r="BO3" s="449">
        <f>'IS BS CF'!BO3</f>
        <v>2028</v>
      </c>
      <c r="BP3" s="449">
        <f>'IS BS CF'!BP3</f>
        <v>2028</v>
      </c>
      <c r="BQ3" s="449">
        <f>'IS BS CF'!BQ3</f>
        <v>2028</v>
      </c>
      <c r="BR3" s="449">
        <f>'IS BS CF'!BR3</f>
        <v>2028</v>
      </c>
      <c r="BS3" s="449">
        <f>'IS BS CF'!BS3</f>
        <v>2028</v>
      </c>
      <c r="BT3" s="449">
        <f>'IS BS CF'!BT3</f>
        <v>2028</v>
      </c>
      <c r="BU3" s="449">
        <f>'IS BS CF'!BU3</f>
        <v>2028</v>
      </c>
      <c r="BV3" s="449">
        <f>'IS BS CF'!BV3</f>
        <v>2028</v>
      </c>
      <c r="BW3" s="449">
        <f>'IS BS CF'!BW3</f>
        <v>2028</v>
      </c>
      <c r="BX3" s="449">
        <f>'IS BS CF'!BX3</f>
        <v>2028</v>
      </c>
      <c r="BY3" s="449">
        <f>'IS BS CF'!BY3</f>
        <v>2028</v>
      </c>
      <c r="BZ3" s="449">
        <f>'IS BS CF'!BZ3</f>
        <v>2028</v>
      </c>
      <c r="CA3" s="449">
        <f>'IS BS CF'!CA3</f>
        <v>2029</v>
      </c>
      <c r="CB3" s="449">
        <f>'IS BS CF'!CB3</f>
        <v>2029</v>
      </c>
      <c r="CC3" s="449">
        <f>'IS BS CF'!CC3</f>
        <v>2029</v>
      </c>
      <c r="CD3" s="449">
        <f>'IS BS CF'!CD3</f>
        <v>2029</v>
      </c>
      <c r="CE3" s="449">
        <f>'IS BS CF'!CE3</f>
        <v>2029</v>
      </c>
      <c r="CF3" s="449">
        <f>'IS BS CF'!CF3</f>
        <v>2029</v>
      </c>
      <c r="CG3" s="449">
        <f>'IS BS CF'!CG3</f>
        <v>2029</v>
      </c>
      <c r="CH3" s="449">
        <f>'IS BS CF'!CH3</f>
        <v>2029</v>
      </c>
      <c r="CI3" s="449">
        <f>'IS BS CF'!CI3</f>
        <v>2029</v>
      </c>
      <c r="CJ3" s="449">
        <f>'IS BS CF'!CJ3</f>
        <v>2029</v>
      </c>
      <c r="CK3" s="449">
        <f>'IS BS CF'!CK3</f>
        <v>2029</v>
      </c>
      <c r="CL3" s="449">
        <f>'IS BS CF'!CL3</f>
        <v>2029</v>
      </c>
    </row>
    <row r="4" spans="2:90" outlineLevel="1" x14ac:dyDescent="0.4">
      <c r="B4" s="12" t="str">
        <f>'IS BS CF'!B4</f>
        <v>(year end)</v>
      </c>
      <c r="I4"/>
      <c r="J4"/>
      <c r="R4" s="449">
        <f>'IS BS CF'!R4</f>
        <v>2023</v>
      </c>
      <c r="S4" s="449">
        <f>'IS BS CF'!S4</f>
        <v>0</v>
      </c>
      <c r="T4" s="449">
        <f>'IS BS CF'!T4</f>
        <v>0</v>
      </c>
      <c r="U4" s="449">
        <f>'IS BS CF'!U4</f>
        <v>0</v>
      </c>
      <c r="V4" s="449">
        <f>'IS BS CF'!V4</f>
        <v>0</v>
      </c>
      <c r="W4" s="449">
        <f>'IS BS CF'!W4</f>
        <v>0</v>
      </c>
      <c r="X4" s="449">
        <f>'IS BS CF'!X4</f>
        <v>0</v>
      </c>
      <c r="Y4" s="449">
        <f>'IS BS CF'!Y4</f>
        <v>0</v>
      </c>
      <c r="Z4" s="449">
        <f>'IS BS CF'!Z4</f>
        <v>0</v>
      </c>
      <c r="AA4" s="449">
        <f>'IS BS CF'!AA4</f>
        <v>0</v>
      </c>
      <c r="AB4" s="449">
        <f>'IS BS CF'!AB4</f>
        <v>0</v>
      </c>
      <c r="AC4" s="449">
        <f>'IS BS CF'!AC4</f>
        <v>0</v>
      </c>
      <c r="AD4" s="449">
        <f>'IS BS CF'!AD4</f>
        <v>2024</v>
      </c>
      <c r="AE4" s="449">
        <f>'IS BS CF'!AE4</f>
        <v>0</v>
      </c>
      <c r="AF4" s="449">
        <f>'IS BS CF'!AF4</f>
        <v>0</v>
      </c>
      <c r="AG4" s="449">
        <f>'IS BS CF'!AG4</f>
        <v>0</v>
      </c>
      <c r="AH4" s="449">
        <f>'IS BS CF'!AH4</f>
        <v>0</v>
      </c>
      <c r="AI4" s="449">
        <f>'IS BS CF'!AI4</f>
        <v>0</v>
      </c>
      <c r="AJ4" s="449">
        <f>'IS BS CF'!AJ4</f>
        <v>0</v>
      </c>
      <c r="AK4" s="449">
        <f>'IS BS CF'!AK4</f>
        <v>0</v>
      </c>
      <c r="AL4" s="449">
        <f>'IS BS CF'!AL4</f>
        <v>0</v>
      </c>
      <c r="AM4" s="449">
        <f>'IS BS CF'!AM4</f>
        <v>0</v>
      </c>
      <c r="AN4" s="449">
        <f>'IS BS CF'!AN4</f>
        <v>0</v>
      </c>
      <c r="AO4" s="449">
        <f>'IS BS CF'!AO4</f>
        <v>0</v>
      </c>
      <c r="AP4" s="449">
        <f>'IS BS CF'!AP4</f>
        <v>2025</v>
      </c>
      <c r="AQ4" s="449">
        <f>'IS BS CF'!AQ4</f>
        <v>0</v>
      </c>
      <c r="AR4" s="449">
        <f>'IS BS CF'!AR4</f>
        <v>0</v>
      </c>
      <c r="AS4" s="449">
        <f>'IS BS CF'!AS4</f>
        <v>0</v>
      </c>
      <c r="AT4" s="449">
        <f>'IS BS CF'!AT4</f>
        <v>0</v>
      </c>
      <c r="AU4" s="449">
        <f>'IS BS CF'!AU4</f>
        <v>0</v>
      </c>
      <c r="AV4" s="449">
        <f>'IS BS CF'!AV4</f>
        <v>0</v>
      </c>
      <c r="AW4" s="449">
        <f>'IS BS CF'!AW4</f>
        <v>0</v>
      </c>
      <c r="AX4" s="449">
        <f>'IS BS CF'!AX4</f>
        <v>0</v>
      </c>
      <c r="AY4" s="449">
        <f>'IS BS CF'!AY4</f>
        <v>0</v>
      </c>
      <c r="AZ4" s="449">
        <f>'IS BS CF'!AZ4</f>
        <v>0</v>
      </c>
      <c r="BA4" s="449">
        <f>'IS BS CF'!BA4</f>
        <v>0</v>
      </c>
      <c r="BB4" s="449">
        <f>'IS BS CF'!BB4</f>
        <v>2026</v>
      </c>
      <c r="BC4" s="449">
        <f>'IS BS CF'!BC4</f>
        <v>0</v>
      </c>
      <c r="BD4" s="449">
        <f>'IS BS CF'!BD4</f>
        <v>0</v>
      </c>
      <c r="BE4" s="449">
        <f>'IS BS CF'!BE4</f>
        <v>0</v>
      </c>
      <c r="BF4" s="449">
        <f>'IS BS CF'!BF4</f>
        <v>0</v>
      </c>
      <c r="BG4" s="449">
        <f>'IS BS CF'!BG4</f>
        <v>0</v>
      </c>
      <c r="BH4" s="449">
        <f>'IS BS CF'!BH4</f>
        <v>0</v>
      </c>
      <c r="BI4" s="449">
        <f>'IS BS CF'!BI4</f>
        <v>0</v>
      </c>
      <c r="BJ4" s="449">
        <f>'IS BS CF'!BJ4</f>
        <v>0</v>
      </c>
      <c r="BK4" s="449">
        <f>'IS BS CF'!BK4</f>
        <v>0</v>
      </c>
      <c r="BL4" s="449">
        <f>'IS BS CF'!BL4</f>
        <v>0</v>
      </c>
      <c r="BM4" s="449">
        <f>'IS BS CF'!BM4</f>
        <v>0</v>
      </c>
      <c r="BN4" s="449">
        <f>'IS BS CF'!BN4</f>
        <v>2027</v>
      </c>
      <c r="BO4" s="449">
        <f>'IS BS CF'!BO4</f>
        <v>0</v>
      </c>
      <c r="BP4" s="449">
        <f>'IS BS CF'!BP4</f>
        <v>0</v>
      </c>
      <c r="BQ4" s="449">
        <f>'IS BS CF'!BQ4</f>
        <v>0</v>
      </c>
      <c r="BR4" s="449">
        <f>'IS BS CF'!BR4</f>
        <v>0</v>
      </c>
      <c r="BS4" s="449">
        <f>'IS BS CF'!BS4</f>
        <v>0</v>
      </c>
      <c r="BT4" s="449">
        <f>'IS BS CF'!BT4</f>
        <v>0</v>
      </c>
      <c r="BU4" s="449">
        <f>'IS BS CF'!BU4</f>
        <v>0</v>
      </c>
      <c r="BV4" s="449">
        <f>'IS BS CF'!BV4</f>
        <v>0</v>
      </c>
      <c r="BW4" s="449">
        <f>'IS BS CF'!BW4</f>
        <v>0</v>
      </c>
      <c r="BX4" s="449">
        <f>'IS BS CF'!BX4</f>
        <v>0</v>
      </c>
      <c r="BY4" s="449">
        <f>'IS BS CF'!BY4</f>
        <v>0</v>
      </c>
      <c r="BZ4" s="449">
        <f>'IS BS CF'!BZ4</f>
        <v>2028</v>
      </c>
      <c r="CA4" s="449">
        <f>'IS BS CF'!CA4</f>
        <v>0</v>
      </c>
      <c r="CB4" s="449">
        <f>'IS BS CF'!CB4</f>
        <v>0</v>
      </c>
      <c r="CC4" s="449">
        <f>'IS BS CF'!CC4</f>
        <v>0</v>
      </c>
      <c r="CD4" s="449">
        <f>'IS BS CF'!CD4</f>
        <v>0</v>
      </c>
      <c r="CE4" s="449">
        <f>'IS BS CF'!CE4</f>
        <v>0</v>
      </c>
      <c r="CF4" s="449">
        <f>'IS BS CF'!CF4</f>
        <v>0</v>
      </c>
      <c r="CG4" s="449">
        <f>'IS BS CF'!CG4</f>
        <v>0</v>
      </c>
      <c r="CH4" s="449">
        <f>'IS BS CF'!CH4</f>
        <v>0</v>
      </c>
      <c r="CI4" s="449">
        <f>'IS BS CF'!CI4</f>
        <v>0</v>
      </c>
      <c r="CJ4" s="449">
        <f>'IS BS CF'!CJ4</f>
        <v>0</v>
      </c>
      <c r="CK4" s="449">
        <f>'IS BS CF'!CK4</f>
        <v>0</v>
      </c>
      <c r="CL4" s="449">
        <f>'IS BS CF'!CL4</f>
        <v>2029</v>
      </c>
    </row>
    <row r="5" spans="2:90" outlineLevel="1" x14ac:dyDescent="0.4">
      <c r="B5" s="12" t="str">
        <f>'IS BS CF'!B5</f>
        <v>(Year #)</v>
      </c>
      <c r="I5"/>
      <c r="J5"/>
      <c r="S5" s="450">
        <f>'IS BS CF'!S5</f>
        <v>1</v>
      </c>
      <c r="T5" s="450">
        <f>'IS BS CF'!T5</f>
        <v>1</v>
      </c>
      <c r="U5" s="450">
        <f>'IS BS CF'!U5</f>
        <v>1</v>
      </c>
      <c r="V5" s="450">
        <f>'IS BS CF'!V5</f>
        <v>1</v>
      </c>
      <c r="W5" s="450">
        <f>'IS BS CF'!W5</f>
        <v>1</v>
      </c>
      <c r="X5" s="450">
        <f>'IS BS CF'!X5</f>
        <v>1</v>
      </c>
      <c r="Y5" s="450">
        <f>'IS BS CF'!Y5</f>
        <v>1</v>
      </c>
      <c r="Z5" s="450">
        <f>'IS BS CF'!Z5</f>
        <v>1</v>
      </c>
      <c r="AA5" s="450">
        <f>'IS BS CF'!AA5</f>
        <v>1</v>
      </c>
      <c r="AB5" s="450">
        <f>'IS BS CF'!AB5</f>
        <v>1</v>
      </c>
      <c r="AC5" s="450">
        <f>'IS BS CF'!AC5</f>
        <v>1</v>
      </c>
      <c r="AD5" s="450">
        <f>'IS BS CF'!AD5</f>
        <v>1</v>
      </c>
      <c r="AE5" s="450">
        <f>'IS BS CF'!AE5</f>
        <v>2</v>
      </c>
      <c r="AF5" s="450">
        <f>'IS BS CF'!AF5</f>
        <v>2</v>
      </c>
      <c r="AG5" s="450">
        <f>'IS BS CF'!AG5</f>
        <v>2</v>
      </c>
      <c r="AH5" s="450">
        <f>'IS BS CF'!AH5</f>
        <v>2</v>
      </c>
      <c r="AI5" s="450">
        <f>'IS BS CF'!AI5</f>
        <v>2</v>
      </c>
      <c r="AJ5" s="450">
        <f>'IS BS CF'!AJ5</f>
        <v>2</v>
      </c>
      <c r="AK5" s="450">
        <f>'IS BS CF'!AK5</f>
        <v>2</v>
      </c>
      <c r="AL5" s="450">
        <f>'IS BS CF'!AL5</f>
        <v>2</v>
      </c>
      <c r="AM5" s="450">
        <f>'IS BS CF'!AM5</f>
        <v>2</v>
      </c>
      <c r="AN5" s="450">
        <f>'IS BS CF'!AN5</f>
        <v>2</v>
      </c>
      <c r="AO5" s="450">
        <f>'IS BS CF'!AO5</f>
        <v>2</v>
      </c>
      <c r="AP5" s="450">
        <f>'IS BS CF'!AP5</f>
        <v>2</v>
      </c>
      <c r="AQ5" s="450">
        <f>'IS BS CF'!AQ5</f>
        <v>3</v>
      </c>
      <c r="AR5" s="450">
        <f>'IS BS CF'!AR5</f>
        <v>3</v>
      </c>
      <c r="AS5" s="450">
        <f>'IS BS CF'!AS5</f>
        <v>3</v>
      </c>
      <c r="AT5" s="450">
        <f>'IS BS CF'!AT5</f>
        <v>3</v>
      </c>
      <c r="AU5" s="450">
        <f>'IS BS CF'!AU5</f>
        <v>3</v>
      </c>
      <c r="AV5" s="450">
        <f>'IS BS CF'!AV5</f>
        <v>3</v>
      </c>
      <c r="AW5" s="450">
        <f>'IS BS CF'!AW5</f>
        <v>3</v>
      </c>
      <c r="AX5" s="450">
        <f>'IS BS CF'!AX5</f>
        <v>3</v>
      </c>
      <c r="AY5" s="450">
        <f>'IS BS CF'!AY5</f>
        <v>3</v>
      </c>
      <c r="AZ5" s="450">
        <f>'IS BS CF'!AZ5</f>
        <v>3</v>
      </c>
      <c r="BA5" s="450">
        <f>'IS BS CF'!BA5</f>
        <v>3</v>
      </c>
      <c r="BB5" s="450">
        <f>'IS BS CF'!BB5</f>
        <v>3</v>
      </c>
      <c r="BC5" s="450">
        <f>'IS BS CF'!BC5</f>
        <v>4</v>
      </c>
      <c r="BD5" s="450">
        <f>'IS BS CF'!BD5</f>
        <v>4</v>
      </c>
      <c r="BE5" s="450">
        <f>'IS BS CF'!BE5</f>
        <v>4</v>
      </c>
      <c r="BF5" s="450">
        <f>'IS BS CF'!BF5</f>
        <v>4</v>
      </c>
      <c r="BG5" s="450">
        <f>'IS BS CF'!BG5</f>
        <v>4</v>
      </c>
      <c r="BH5" s="450">
        <f>'IS BS CF'!BH5</f>
        <v>4</v>
      </c>
      <c r="BI5" s="450">
        <f>'IS BS CF'!BI5</f>
        <v>4</v>
      </c>
      <c r="BJ5" s="450">
        <f>'IS BS CF'!BJ5</f>
        <v>4</v>
      </c>
      <c r="BK5" s="450">
        <f>'IS BS CF'!BK5</f>
        <v>4</v>
      </c>
      <c r="BL5" s="450">
        <f>'IS BS CF'!BL5</f>
        <v>4</v>
      </c>
      <c r="BM5" s="450">
        <f>'IS BS CF'!BM5</f>
        <v>4</v>
      </c>
      <c r="BN5" s="450">
        <f>'IS BS CF'!BN5</f>
        <v>4</v>
      </c>
      <c r="BO5" s="450">
        <f>'IS BS CF'!BO5</f>
        <v>5</v>
      </c>
      <c r="BP5" s="450">
        <f>'IS BS CF'!BP5</f>
        <v>5</v>
      </c>
      <c r="BQ5" s="450">
        <f>'IS BS CF'!BQ5</f>
        <v>5</v>
      </c>
      <c r="BR5" s="450">
        <f>'IS BS CF'!BR5</f>
        <v>5</v>
      </c>
      <c r="BS5" s="450">
        <f>'IS BS CF'!BS5</f>
        <v>5</v>
      </c>
      <c r="BT5" s="450">
        <f>'IS BS CF'!BT5</f>
        <v>5</v>
      </c>
      <c r="BU5" s="450">
        <f>'IS BS CF'!BU5</f>
        <v>5</v>
      </c>
      <c r="BV5" s="450">
        <f>'IS BS CF'!BV5</f>
        <v>5</v>
      </c>
      <c r="BW5" s="450">
        <f>'IS BS CF'!BW5</f>
        <v>5</v>
      </c>
      <c r="BX5" s="450">
        <f>'IS BS CF'!BX5</f>
        <v>5</v>
      </c>
      <c r="BY5" s="450">
        <f>'IS BS CF'!BY5</f>
        <v>5</v>
      </c>
      <c r="BZ5" s="450">
        <f>'IS BS CF'!BZ5</f>
        <v>5</v>
      </c>
      <c r="CA5" s="450">
        <f>'IS BS CF'!CA5</f>
        <v>6</v>
      </c>
      <c r="CB5" s="450">
        <f>'IS BS CF'!CB5</f>
        <v>6</v>
      </c>
      <c r="CC5" s="450">
        <f>'IS BS CF'!CC5</f>
        <v>6</v>
      </c>
      <c r="CD5" s="450">
        <f>'IS BS CF'!CD5</f>
        <v>6</v>
      </c>
      <c r="CE5" s="450">
        <f>'IS BS CF'!CE5</f>
        <v>6</v>
      </c>
      <c r="CF5" s="450">
        <f>'IS BS CF'!CF5</f>
        <v>6</v>
      </c>
      <c r="CG5" s="450">
        <f>'IS BS CF'!CG5</f>
        <v>6</v>
      </c>
      <c r="CH5" s="450">
        <f>'IS BS CF'!CH5</f>
        <v>6</v>
      </c>
      <c r="CI5" s="450">
        <f>'IS BS CF'!CI5</f>
        <v>6</v>
      </c>
      <c r="CJ5" s="450">
        <f>'IS BS CF'!CJ5</f>
        <v>6</v>
      </c>
      <c r="CK5" s="450">
        <f>'IS BS CF'!CK5</f>
        <v>6</v>
      </c>
      <c r="CL5" s="450">
        <f>'IS BS CF'!CL5</f>
        <v>6</v>
      </c>
    </row>
    <row r="6" spans="2:90" outlineLevel="1" x14ac:dyDescent="0.4">
      <c r="B6" s="12" t="str">
        <f>'IS BS CF'!B6</f>
        <v>(Year end #)</v>
      </c>
      <c r="I6"/>
      <c r="J6"/>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row>
    <row r="7" spans="2:90" outlineLevel="1" x14ac:dyDescent="0.4">
      <c r="B7" s="12" t="str">
        <f>'IS BS CF'!B7</f>
        <v>(Calendar month #)</v>
      </c>
      <c r="H7" s="57"/>
      <c r="I7" s="57"/>
      <c r="J7" s="57"/>
      <c r="K7" s="57"/>
      <c r="L7" s="57"/>
      <c r="M7" s="57"/>
      <c r="N7" s="57"/>
      <c r="O7" s="57"/>
      <c r="P7" s="57"/>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219"/>
      <c r="G11" s="31" t="s">
        <v>475</v>
      </c>
      <c r="H11" s="170"/>
      <c r="I11" s="193"/>
      <c r="J11" s="193"/>
      <c r="K11" s="193"/>
      <c r="L11" s="193"/>
      <c r="M11" s="193"/>
      <c r="N11" s="193"/>
      <c r="O11" s="193"/>
      <c r="P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row>
    <row r="12" spans="2:90" x14ac:dyDescent="0.4">
      <c r="B12" s="170" t="s">
        <v>461</v>
      </c>
      <c r="H12" s="170"/>
      <c r="I12" s="193"/>
      <c r="J12" s="193"/>
      <c r="K12" s="170"/>
      <c r="L12" s="170"/>
      <c r="M12" s="170"/>
      <c r="N12" s="170"/>
      <c r="O12" s="170"/>
      <c r="P12" s="170"/>
      <c r="R12" s="193">
        <v>10000</v>
      </c>
      <c r="S12" s="193">
        <v>10000</v>
      </c>
      <c r="T12" s="193">
        <v>10000</v>
      </c>
      <c r="U12" s="193">
        <v>10000</v>
      </c>
      <c r="V12" s="193">
        <v>10000</v>
      </c>
      <c r="W12" s="193">
        <v>10000</v>
      </c>
      <c r="X12" s="193">
        <v>10000</v>
      </c>
      <c r="Y12" s="193">
        <v>10000</v>
      </c>
      <c r="Z12" s="193">
        <v>10000</v>
      </c>
      <c r="AA12" s="193">
        <v>10000</v>
      </c>
      <c r="AB12" s="193">
        <v>10000</v>
      </c>
      <c r="AC12" s="193">
        <v>10000</v>
      </c>
      <c r="AD12" s="193">
        <v>10000</v>
      </c>
      <c r="AE12" s="193">
        <v>10000</v>
      </c>
      <c r="AF12" s="193">
        <v>10000</v>
      </c>
      <c r="AG12" s="193">
        <v>10000</v>
      </c>
      <c r="AH12" s="193">
        <v>10000</v>
      </c>
      <c r="AI12" s="193">
        <v>10000</v>
      </c>
      <c r="AJ12" s="193">
        <v>10000</v>
      </c>
      <c r="AK12" s="193">
        <v>10000</v>
      </c>
      <c r="AL12" s="193">
        <v>10000</v>
      </c>
      <c r="AM12" s="193">
        <v>10000</v>
      </c>
      <c r="AN12" s="193">
        <v>10000</v>
      </c>
      <c r="AO12" s="193">
        <v>10000</v>
      </c>
      <c r="AP12" s="193">
        <v>10000</v>
      </c>
      <c r="AQ12" s="193">
        <v>10000</v>
      </c>
      <c r="AR12" s="193">
        <v>10000</v>
      </c>
      <c r="AS12" s="193">
        <v>10000</v>
      </c>
      <c r="AT12" s="193">
        <v>10000</v>
      </c>
      <c r="AU12" s="193">
        <v>10000</v>
      </c>
      <c r="AV12" s="193">
        <v>10000</v>
      </c>
      <c r="AW12" s="193">
        <v>10000</v>
      </c>
      <c r="AX12" s="193">
        <v>10000</v>
      </c>
      <c r="AY12" s="193">
        <v>10000</v>
      </c>
      <c r="AZ12" s="193">
        <v>10000</v>
      </c>
      <c r="BA12" s="193">
        <v>10000</v>
      </c>
      <c r="BB12" s="193">
        <v>10000</v>
      </c>
      <c r="BC12" s="193">
        <v>10000</v>
      </c>
      <c r="BD12" s="193">
        <v>10000</v>
      </c>
      <c r="BE12" s="193">
        <v>10000</v>
      </c>
      <c r="BF12" s="193">
        <v>10000</v>
      </c>
      <c r="BG12" s="193">
        <v>10000</v>
      </c>
      <c r="BH12" s="193">
        <v>10000</v>
      </c>
      <c r="BI12" s="193">
        <v>10000</v>
      </c>
      <c r="BJ12" s="193">
        <v>10000</v>
      </c>
      <c r="BK12" s="193">
        <v>10000</v>
      </c>
      <c r="BL12" s="193">
        <v>10000</v>
      </c>
      <c r="BM12" s="193">
        <v>10000</v>
      </c>
      <c r="BN12" s="193">
        <v>10000</v>
      </c>
      <c r="BO12" s="193">
        <v>10000</v>
      </c>
      <c r="BP12" s="193">
        <v>10000</v>
      </c>
      <c r="BQ12" s="193">
        <v>10000</v>
      </c>
      <c r="BR12" s="193">
        <v>10000</v>
      </c>
      <c r="BS12" s="193">
        <v>10000</v>
      </c>
      <c r="BT12" s="193">
        <v>10000</v>
      </c>
      <c r="BU12" s="193">
        <v>10000</v>
      </c>
      <c r="BV12" s="193">
        <v>10000</v>
      </c>
      <c r="BW12" s="193">
        <v>10000</v>
      </c>
      <c r="BX12" s="193">
        <v>10000</v>
      </c>
      <c r="BY12" s="193">
        <v>10000</v>
      </c>
      <c r="BZ12" s="193">
        <v>10000</v>
      </c>
      <c r="CA12" s="193">
        <v>10000</v>
      </c>
      <c r="CB12" s="193">
        <v>10000</v>
      </c>
      <c r="CC12" s="193">
        <v>10000</v>
      </c>
      <c r="CD12" s="193">
        <v>10000</v>
      </c>
      <c r="CE12" s="193">
        <v>10000</v>
      </c>
      <c r="CF12" s="193">
        <v>10000</v>
      </c>
      <c r="CG12" s="193">
        <v>10000</v>
      </c>
      <c r="CH12" s="193">
        <v>10000</v>
      </c>
      <c r="CI12" s="193">
        <v>10000</v>
      </c>
      <c r="CJ12" s="193">
        <v>10000</v>
      </c>
      <c r="CK12" s="193">
        <v>10000</v>
      </c>
      <c r="CL12" s="193">
        <v>10000</v>
      </c>
    </row>
    <row r="13" spans="2:90" x14ac:dyDescent="0.4">
      <c r="B13" s="170" t="s">
        <v>462</v>
      </c>
      <c r="H13" s="170"/>
      <c r="I13" s="193"/>
      <c r="J13" s="193"/>
      <c r="K13" s="193"/>
      <c r="L13" s="193"/>
      <c r="M13" s="193"/>
      <c r="N13" s="193"/>
      <c r="O13" s="193"/>
      <c r="P13" s="193"/>
      <c r="R13" s="217">
        <v>5000</v>
      </c>
      <c r="S13" s="217">
        <v>5000</v>
      </c>
      <c r="T13" s="217">
        <v>5000</v>
      </c>
      <c r="U13" s="217">
        <v>5000</v>
      </c>
      <c r="V13" s="217">
        <v>5000</v>
      </c>
      <c r="W13" s="217">
        <v>5000</v>
      </c>
      <c r="X13" s="217">
        <v>5000</v>
      </c>
      <c r="Y13" s="217">
        <v>5000</v>
      </c>
      <c r="Z13" s="217">
        <v>5000</v>
      </c>
      <c r="AA13" s="217">
        <v>5000</v>
      </c>
      <c r="AB13" s="217">
        <v>5000</v>
      </c>
      <c r="AC13" s="217">
        <v>5000</v>
      </c>
      <c r="AD13" s="217">
        <v>5000</v>
      </c>
      <c r="AE13" s="217">
        <v>5000</v>
      </c>
      <c r="AF13" s="217">
        <v>5000</v>
      </c>
      <c r="AG13" s="217">
        <v>5000</v>
      </c>
      <c r="AH13" s="217">
        <v>5000</v>
      </c>
      <c r="AI13" s="217">
        <v>5000</v>
      </c>
      <c r="AJ13" s="217">
        <v>5000</v>
      </c>
      <c r="AK13" s="217">
        <v>5000</v>
      </c>
      <c r="AL13" s="217">
        <v>5000</v>
      </c>
      <c r="AM13" s="217">
        <v>5000</v>
      </c>
      <c r="AN13" s="217">
        <v>5000</v>
      </c>
      <c r="AO13" s="217">
        <v>5000</v>
      </c>
      <c r="AP13" s="217">
        <v>5000</v>
      </c>
      <c r="AQ13" s="217">
        <v>5000</v>
      </c>
      <c r="AR13" s="217">
        <v>5000</v>
      </c>
      <c r="AS13" s="217">
        <v>5000</v>
      </c>
      <c r="AT13" s="217">
        <v>5000</v>
      </c>
      <c r="AU13" s="217">
        <v>5000</v>
      </c>
      <c r="AV13" s="217">
        <v>5000</v>
      </c>
      <c r="AW13" s="217">
        <v>5000</v>
      </c>
      <c r="AX13" s="217">
        <v>5000</v>
      </c>
      <c r="AY13" s="217">
        <v>5000</v>
      </c>
      <c r="AZ13" s="217">
        <v>5000</v>
      </c>
      <c r="BA13" s="217">
        <v>5000</v>
      </c>
      <c r="BB13" s="217">
        <v>5000</v>
      </c>
      <c r="BC13" s="217">
        <v>5000</v>
      </c>
      <c r="BD13" s="217">
        <v>5000</v>
      </c>
      <c r="BE13" s="217">
        <v>5000</v>
      </c>
      <c r="BF13" s="217">
        <v>5000</v>
      </c>
      <c r="BG13" s="217">
        <v>5000</v>
      </c>
      <c r="BH13" s="217">
        <v>5000</v>
      </c>
      <c r="BI13" s="217">
        <v>5000</v>
      </c>
      <c r="BJ13" s="217">
        <v>5000</v>
      </c>
      <c r="BK13" s="217">
        <v>5000</v>
      </c>
      <c r="BL13" s="217">
        <v>5000</v>
      </c>
      <c r="BM13" s="217">
        <v>5000</v>
      </c>
      <c r="BN13" s="217">
        <v>5000</v>
      </c>
      <c r="BO13" s="217">
        <v>5000</v>
      </c>
      <c r="BP13" s="217">
        <v>5000</v>
      </c>
      <c r="BQ13" s="217">
        <v>5000</v>
      </c>
      <c r="BR13" s="217">
        <v>5000</v>
      </c>
      <c r="BS13" s="217">
        <v>5000</v>
      </c>
      <c r="BT13" s="217">
        <v>5000</v>
      </c>
      <c r="BU13" s="217">
        <v>5000</v>
      </c>
      <c r="BV13" s="217">
        <v>5000</v>
      </c>
      <c r="BW13" s="217">
        <v>5000</v>
      </c>
      <c r="BX13" s="217">
        <v>5000</v>
      </c>
      <c r="BY13" s="217">
        <v>5000</v>
      </c>
      <c r="BZ13" s="217">
        <v>5000</v>
      </c>
      <c r="CA13" s="217">
        <v>5000</v>
      </c>
      <c r="CB13" s="217">
        <v>5000</v>
      </c>
      <c r="CC13" s="217">
        <v>5000</v>
      </c>
      <c r="CD13" s="217">
        <v>5000</v>
      </c>
      <c r="CE13" s="217">
        <v>5000</v>
      </c>
      <c r="CF13" s="217">
        <v>5000</v>
      </c>
      <c r="CG13" s="217">
        <v>5000</v>
      </c>
      <c r="CH13" s="217">
        <v>5000</v>
      </c>
      <c r="CI13" s="217">
        <v>5000</v>
      </c>
      <c r="CJ13" s="217">
        <v>5000</v>
      </c>
      <c r="CK13" s="217">
        <v>5000</v>
      </c>
      <c r="CL13" s="217">
        <v>5000</v>
      </c>
    </row>
    <row r="14" spans="2:90" x14ac:dyDescent="0.4">
      <c r="B14" s="170" t="s">
        <v>463</v>
      </c>
      <c r="H14" s="170"/>
      <c r="I14" s="193"/>
      <c r="J14" s="193"/>
      <c r="K14" s="193"/>
      <c r="L14" s="193"/>
      <c r="M14" s="193"/>
      <c r="N14" s="193"/>
      <c r="O14" s="193"/>
      <c r="P14" s="193"/>
      <c r="R14" s="193">
        <v>20000</v>
      </c>
      <c r="S14" s="193">
        <v>20000</v>
      </c>
      <c r="T14" s="193">
        <v>20000</v>
      </c>
      <c r="U14" s="193">
        <v>20000</v>
      </c>
      <c r="V14" s="193">
        <v>20000</v>
      </c>
      <c r="W14" s="193">
        <v>20000</v>
      </c>
      <c r="X14" s="193">
        <v>20000</v>
      </c>
      <c r="Y14" s="193">
        <v>20000</v>
      </c>
      <c r="Z14" s="193">
        <v>20000</v>
      </c>
      <c r="AA14" s="193">
        <v>20000</v>
      </c>
      <c r="AB14" s="193">
        <v>20000</v>
      </c>
      <c r="AC14" s="193">
        <v>20000</v>
      </c>
      <c r="AD14" s="193">
        <v>20000</v>
      </c>
      <c r="AE14" s="193">
        <v>20000</v>
      </c>
      <c r="AF14" s="193">
        <v>20000</v>
      </c>
      <c r="AG14" s="193">
        <v>20000</v>
      </c>
      <c r="AH14" s="193">
        <v>20000</v>
      </c>
      <c r="AI14" s="193">
        <v>20000</v>
      </c>
      <c r="AJ14" s="193">
        <v>20000</v>
      </c>
      <c r="AK14" s="193">
        <v>20000</v>
      </c>
      <c r="AL14" s="193">
        <v>20000</v>
      </c>
      <c r="AM14" s="193">
        <v>20000</v>
      </c>
      <c r="AN14" s="193">
        <v>20000</v>
      </c>
      <c r="AO14" s="193">
        <v>20000</v>
      </c>
      <c r="AP14" s="193">
        <v>20000</v>
      </c>
      <c r="AQ14" s="193">
        <v>20000</v>
      </c>
      <c r="AR14" s="193">
        <v>20000</v>
      </c>
      <c r="AS14" s="193">
        <v>20000</v>
      </c>
      <c r="AT14" s="193">
        <v>20000</v>
      </c>
      <c r="AU14" s="193">
        <v>20000</v>
      </c>
      <c r="AV14" s="193">
        <v>20000</v>
      </c>
      <c r="AW14" s="193">
        <v>20000</v>
      </c>
      <c r="AX14" s="193">
        <v>20000</v>
      </c>
      <c r="AY14" s="193">
        <v>20000</v>
      </c>
      <c r="AZ14" s="193">
        <v>20000</v>
      </c>
      <c r="BA14" s="193">
        <v>20000</v>
      </c>
      <c r="BB14" s="193">
        <v>20000</v>
      </c>
      <c r="BC14" s="193">
        <v>20000</v>
      </c>
      <c r="BD14" s="193">
        <v>20000</v>
      </c>
      <c r="BE14" s="193">
        <v>20000</v>
      </c>
      <c r="BF14" s="193">
        <v>20000</v>
      </c>
      <c r="BG14" s="193">
        <v>20000</v>
      </c>
      <c r="BH14" s="193">
        <v>20000</v>
      </c>
      <c r="BI14" s="193">
        <v>20000</v>
      </c>
      <c r="BJ14" s="193">
        <v>20000</v>
      </c>
      <c r="BK14" s="193">
        <v>20000</v>
      </c>
      <c r="BL14" s="193">
        <v>20000</v>
      </c>
      <c r="BM14" s="193">
        <v>20000</v>
      </c>
      <c r="BN14" s="193">
        <v>20000</v>
      </c>
      <c r="BO14" s="193">
        <v>20000</v>
      </c>
      <c r="BP14" s="193">
        <v>20000</v>
      </c>
      <c r="BQ14" s="193">
        <v>20000</v>
      </c>
      <c r="BR14" s="193">
        <v>20000</v>
      </c>
      <c r="BS14" s="193">
        <v>20000</v>
      </c>
      <c r="BT14" s="193">
        <v>20000</v>
      </c>
      <c r="BU14" s="193">
        <v>20000</v>
      </c>
      <c r="BV14" s="193">
        <v>20000</v>
      </c>
      <c r="BW14" s="193">
        <v>20000</v>
      </c>
      <c r="BX14" s="193">
        <v>20000</v>
      </c>
      <c r="BY14" s="193">
        <v>20000</v>
      </c>
      <c r="BZ14" s="193">
        <v>20000</v>
      </c>
      <c r="CA14" s="193">
        <v>20000</v>
      </c>
      <c r="CB14" s="193">
        <v>20000</v>
      </c>
      <c r="CC14" s="193">
        <v>20000</v>
      </c>
      <c r="CD14" s="193">
        <v>20000</v>
      </c>
      <c r="CE14" s="193">
        <v>20000</v>
      </c>
      <c r="CF14" s="193">
        <v>20000</v>
      </c>
      <c r="CG14" s="193">
        <v>20000</v>
      </c>
      <c r="CH14" s="193">
        <v>20000</v>
      </c>
      <c r="CI14" s="193">
        <v>20000</v>
      </c>
      <c r="CJ14" s="193">
        <v>20000</v>
      </c>
      <c r="CK14" s="193">
        <v>20000</v>
      </c>
      <c r="CL14" s="193">
        <v>20000</v>
      </c>
    </row>
    <row r="15" spans="2:90" x14ac:dyDescent="0.4">
      <c r="B15" s="170" t="s">
        <v>464</v>
      </c>
      <c r="H15" s="170"/>
      <c r="I15" s="193"/>
      <c r="J15" s="193"/>
      <c r="K15" s="193"/>
      <c r="L15" s="193"/>
      <c r="M15" s="193"/>
      <c r="N15" s="193"/>
      <c r="O15" s="193"/>
      <c r="P15" s="193"/>
      <c r="R15" s="217">
        <v>2000</v>
      </c>
      <c r="S15" s="217">
        <v>2000</v>
      </c>
      <c r="T15" s="217">
        <v>2000</v>
      </c>
      <c r="U15" s="217">
        <v>2000</v>
      </c>
      <c r="V15" s="217">
        <v>2000</v>
      </c>
      <c r="W15" s="217">
        <v>2000</v>
      </c>
      <c r="X15" s="217">
        <v>2000</v>
      </c>
      <c r="Y15" s="217">
        <v>2000</v>
      </c>
      <c r="Z15" s="217">
        <v>2000</v>
      </c>
      <c r="AA15" s="217">
        <v>2000</v>
      </c>
      <c r="AB15" s="217">
        <v>2000</v>
      </c>
      <c r="AC15" s="217">
        <v>2000</v>
      </c>
      <c r="AD15" s="217">
        <v>2000</v>
      </c>
      <c r="AE15" s="217">
        <v>2000</v>
      </c>
      <c r="AF15" s="217">
        <v>2000</v>
      </c>
      <c r="AG15" s="217">
        <v>2000</v>
      </c>
      <c r="AH15" s="217">
        <v>2000</v>
      </c>
      <c r="AI15" s="217">
        <v>2000</v>
      </c>
      <c r="AJ15" s="217">
        <v>2000</v>
      </c>
      <c r="AK15" s="217">
        <v>2000</v>
      </c>
      <c r="AL15" s="217">
        <v>2000</v>
      </c>
      <c r="AM15" s="217">
        <v>2000</v>
      </c>
      <c r="AN15" s="217">
        <v>2000</v>
      </c>
      <c r="AO15" s="217">
        <v>2000</v>
      </c>
      <c r="AP15" s="217">
        <v>2000</v>
      </c>
      <c r="AQ15" s="217">
        <v>2000</v>
      </c>
      <c r="AR15" s="217">
        <v>2000</v>
      </c>
      <c r="AS15" s="217">
        <v>2000</v>
      </c>
      <c r="AT15" s="217">
        <v>2000</v>
      </c>
      <c r="AU15" s="217">
        <v>2000</v>
      </c>
      <c r="AV15" s="217">
        <v>2000</v>
      </c>
      <c r="AW15" s="217">
        <v>2000</v>
      </c>
      <c r="AX15" s="217">
        <v>2000</v>
      </c>
      <c r="AY15" s="217">
        <v>2000</v>
      </c>
      <c r="AZ15" s="217">
        <v>2000</v>
      </c>
      <c r="BA15" s="217">
        <v>2000</v>
      </c>
      <c r="BB15" s="217">
        <v>2000</v>
      </c>
      <c r="BC15" s="217">
        <v>2000</v>
      </c>
      <c r="BD15" s="217">
        <v>2000</v>
      </c>
      <c r="BE15" s="217">
        <v>2000</v>
      </c>
      <c r="BF15" s="217">
        <v>2000</v>
      </c>
      <c r="BG15" s="217">
        <v>2000</v>
      </c>
      <c r="BH15" s="217">
        <v>2000</v>
      </c>
      <c r="BI15" s="217">
        <v>2000</v>
      </c>
      <c r="BJ15" s="217">
        <v>2000</v>
      </c>
      <c r="BK15" s="217">
        <v>2000</v>
      </c>
      <c r="BL15" s="217">
        <v>2000</v>
      </c>
      <c r="BM15" s="217">
        <v>2000</v>
      </c>
      <c r="BN15" s="217">
        <v>2000</v>
      </c>
      <c r="BO15" s="217">
        <v>2000</v>
      </c>
      <c r="BP15" s="217">
        <v>2000</v>
      </c>
      <c r="BQ15" s="217">
        <v>2000</v>
      </c>
      <c r="BR15" s="217">
        <v>2000</v>
      </c>
      <c r="BS15" s="217">
        <v>2000</v>
      </c>
      <c r="BT15" s="217">
        <v>2000</v>
      </c>
      <c r="BU15" s="217">
        <v>2000</v>
      </c>
      <c r="BV15" s="217">
        <v>2000</v>
      </c>
      <c r="BW15" s="217">
        <v>2000</v>
      </c>
      <c r="BX15" s="217">
        <v>2000</v>
      </c>
      <c r="BY15" s="217">
        <v>2000</v>
      </c>
      <c r="BZ15" s="217">
        <v>2000</v>
      </c>
      <c r="CA15" s="217">
        <v>2000</v>
      </c>
      <c r="CB15" s="217">
        <v>2000</v>
      </c>
      <c r="CC15" s="217">
        <v>2000</v>
      </c>
      <c r="CD15" s="217">
        <v>2000</v>
      </c>
      <c r="CE15" s="217">
        <v>2000</v>
      </c>
      <c r="CF15" s="217">
        <v>2000</v>
      </c>
      <c r="CG15" s="217">
        <v>2000</v>
      </c>
      <c r="CH15" s="217">
        <v>2000</v>
      </c>
      <c r="CI15" s="217">
        <v>2000</v>
      </c>
      <c r="CJ15" s="217">
        <v>2000</v>
      </c>
      <c r="CK15" s="217">
        <v>2000</v>
      </c>
      <c r="CL15" s="217">
        <v>2000</v>
      </c>
    </row>
    <row r="16" spans="2:90" x14ac:dyDescent="0.4">
      <c r="B16" s="170" t="str">
        <f>B12</f>
        <v>Primary revenue driver</v>
      </c>
      <c r="H16" s="170"/>
      <c r="I16" s="193"/>
      <c r="J16" s="193"/>
      <c r="K16" s="193"/>
      <c r="L16" s="193"/>
      <c r="M16" s="193"/>
      <c r="N16" s="193"/>
      <c r="O16" s="193"/>
      <c r="P16" s="193"/>
      <c r="R16" s="218" t="str">
        <f t="shared" ref="R16:AW16" si="0">ADDRESS(ROW(R12),COLUMN(R12),2)</f>
        <v>R$12</v>
      </c>
      <c r="S16" s="218" t="str">
        <f t="shared" si="0"/>
        <v>S$12</v>
      </c>
      <c r="T16" s="218" t="str">
        <f t="shared" si="0"/>
        <v>T$12</v>
      </c>
      <c r="U16" s="218" t="str">
        <f t="shared" si="0"/>
        <v>U$12</v>
      </c>
      <c r="V16" s="218" t="str">
        <f t="shared" si="0"/>
        <v>V$12</v>
      </c>
      <c r="W16" s="218" t="str">
        <f t="shared" si="0"/>
        <v>W$12</v>
      </c>
      <c r="X16" s="218" t="str">
        <f t="shared" si="0"/>
        <v>X$12</v>
      </c>
      <c r="Y16" s="218" t="str">
        <f t="shared" si="0"/>
        <v>Y$12</v>
      </c>
      <c r="Z16" s="218" t="str">
        <f t="shared" si="0"/>
        <v>Z$12</v>
      </c>
      <c r="AA16" s="218" t="str">
        <f t="shared" si="0"/>
        <v>AA$12</v>
      </c>
      <c r="AB16" s="218" t="str">
        <f t="shared" si="0"/>
        <v>AB$12</v>
      </c>
      <c r="AC16" s="218" t="str">
        <f t="shared" si="0"/>
        <v>AC$12</v>
      </c>
      <c r="AD16" s="218" t="str">
        <f t="shared" si="0"/>
        <v>AD$12</v>
      </c>
      <c r="AE16" s="218" t="str">
        <f t="shared" si="0"/>
        <v>AE$12</v>
      </c>
      <c r="AF16" s="218" t="str">
        <f t="shared" si="0"/>
        <v>AF$12</v>
      </c>
      <c r="AG16" s="218" t="str">
        <f t="shared" si="0"/>
        <v>AG$12</v>
      </c>
      <c r="AH16" s="218" t="str">
        <f t="shared" si="0"/>
        <v>AH$12</v>
      </c>
      <c r="AI16" s="218" t="str">
        <f t="shared" si="0"/>
        <v>AI$12</v>
      </c>
      <c r="AJ16" s="218" t="str">
        <f t="shared" si="0"/>
        <v>AJ$12</v>
      </c>
      <c r="AK16" s="218" t="str">
        <f t="shared" si="0"/>
        <v>AK$12</v>
      </c>
      <c r="AL16" s="218" t="str">
        <f t="shared" si="0"/>
        <v>AL$12</v>
      </c>
      <c r="AM16" s="218" t="str">
        <f t="shared" si="0"/>
        <v>AM$12</v>
      </c>
      <c r="AN16" s="218" t="str">
        <f t="shared" si="0"/>
        <v>AN$12</v>
      </c>
      <c r="AO16" s="218" t="str">
        <f t="shared" si="0"/>
        <v>AO$12</v>
      </c>
      <c r="AP16" s="218" t="str">
        <f t="shared" si="0"/>
        <v>AP$12</v>
      </c>
      <c r="AQ16" s="218" t="str">
        <f t="shared" si="0"/>
        <v>AQ$12</v>
      </c>
      <c r="AR16" s="218" t="str">
        <f t="shared" si="0"/>
        <v>AR$12</v>
      </c>
      <c r="AS16" s="218" t="str">
        <f t="shared" si="0"/>
        <v>AS$12</v>
      </c>
      <c r="AT16" s="218" t="str">
        <f t="shared" si="0"/>
        <v>AT$12</v>
      </c>
      <c r="AU16" s="218" t="str">
        <f t="shared" si="0"/>
        <v>AU$12</v>
      </c>
      <c r="AV16" s="218" t="str">
        <f t="shared" si="0"/>
        <v>AV$12</v>
      </c>
      <c r="AW16" s="218" t="str">
        <f t="shared" si="0"/>
        <v>AW$12</v>
      </c>
      <c r="AX16" s="218" t="str">
        <f t="shared" ref="AX16:CC16" si="1">ADDRESS(ROW(AX12),COLUMN(AX12),2)</f>
        <v>AX$12</v>
      </c>
      <c r="AY16" s="218" t="str">
        <f t="shared" si="1"/>
        <v>AY$12</v>
      </c>
      <c r="AZ16" s="218" t="str">
        <f t="shared" si="1"/>
        <v>AZ$12</v>
      </c>
      <c r="BA16" s="218" t="str">
        <f t="shared" si="1"/>
        <v>BA$12</v>
      </c>
      <c r="BB16" s="218" t="str">
        <f t="shared" si="1"/>
        <v>BB$12</v>
      </c>
      <c r="BC16" s="218" t="str">
        <f t="shared" si="1"/>
        <v>BC$12</v>
      </c>
      <c r="BD16" s="218" t="str">
        <f t="shared" si="1"/>
        <v>BD$12</v>
      </c>
      <c r="BE16" s="218" t="str">
        <f t="shared" si="1"/>
        <v>BE$12</v>
      </c>
      <c r="BF16" s="218" t="str">
        <f t="shared" si="1"/>
        <v>BF$12</v>
      </c>
      <c r="BG16" s="218" t="str">
        <f t="shared" si="1"/>
        <v>BG$12</v>
      </c>
      <c r="BH16" s="218" t="str">
        <f t="shared" si="1"/>
        <v>BH$12</v>
      </c>
      <c r="BI16" s="218" t="str">
        <f t="shared" si="1"/>
        <v>BI$12</v>
      </c>
      <c r="BJ16" s="218" t="str">
        <f t="shared" si="1"/>
        <v>BJ$12</v>
      </c>
      <c r="BK16" s="218" t="str">
        <f t="shared" si="1"/>
        <v>BK$12</v>
      </c>
      <c r="BL16" s="218" t="str">
        <f t="shared" si="1"/>
        <v>BL$12</v>
      </c>
      <c r="BM16" s="218" t="str">
        <f t="shared" si="1"/>
        <v>BM$12</v>
      </c>
      <c r="BN16" s="218" t="str">
        <f t="shared" si="1"/>
        <v>BN$12</v>
      </c>
      <c r="BO16" s="218" t="str">
        <f t="shared" si="1"/>
        <v>BO$12</v>
      </c>
      <c r="BP16" s="218" t="str">
        <f t="shared" si="1"/>
        <v>BP$12</v>
      </c>
      <c r="BQ16" s="218" t="str">
        <f t="shared" si="1"/>
        <v>BQ$12</v>
      </c>
      <c r="BR16" s="218" t="str">
        <f t="shared" si="1"/>
        <v>BR$12</v>
      </c>
      <c r="BS16" s="218" t="str">
        <f t="shared" si="1"/>
        <v>BS$12</v>
      </c>
      <c r="BT16" s="218" t="str">
        <f t="shared" si="1"/>
        <v>BT$12</v>
      </c>
      <c r="BU16" s="218" t="str">
        <f t="shared" si="1"/>
        <v>BU$12</v>
      </c>
      <c r="BV16" s="218" t="str">
        <f t="shared" si="1"/>
        <v>BV$12</v>
      </c>
      <c r="BW16" s="218" t="str">
        <f t="shared" si="1"/>
        <v>BW$12</v>
      </c>
      <c r="BX16" s="218" t="str">
        <f t="shared" si="1"/>
        <v>BX$12</v>
      </c>
      <c r="BY16" s="218" t="str">
        <f t="shared" si="1"/>
        <v>BY$12</v>
      </c>
      <c r="BZ16" s="218" t="str">
        <f t="shared" si="1"/>
        <v>BZ$12</v>
      </c>
      <c r="CA16" s="218" t="str">
        <f t="shared" si="1"/>
        <v>CA$12</v>
      </c>
      <c r="CB16" s="218" t="str">
        <f t="shared" si="1"/>
        <v>CB$12</v>
      </c>
      <c r="CC16" s="218" t="str">
        <f t="shared" si="1"/>
        <v>CC$12</v>
      </c>
      <c r="CD16" s="218" t="str">
        <f t="shared" ref="CD16:CK16" si="2">ADDRESS(ROW(CD12),COLUMN(CD12),2)</f>
        <v>CD$12</v>
      </c>
      <c r="CE16" s="218" t="str">
        <f t="shared" si="2"/>
        <v>CE$12</v>
      </c>
      <c r="CF16" s="218" t="str">
        <f t="shared" si="2"/>
        <v>CF$12</v>
      </c>
      <c r="CG16" s="218" t="str">
        <f t="shared" si="2"/>
        <v>CG$12</v>
      </c>
      <c r="CH16" s="218" t="str">
        <f t="shared" si="2"/>
        <v>CH$12</v>
      </c>
      <c r="CI16" s="218" t="str">
        <f t="shared" si="2"/>
        <v>CI$12</v>
      </c>
      <c r="CJ16" s="218" t="str">
        <f t="shared" si="2"/>
        <v>CJ$12</v>
      </c>
      <c r="CK16" s="218" t="str">
        <f t="shared" si="2"/>
        <v>CK$12</v>
      </c>
      <c r="CL16" s="218" t="str">
        <f t="shared" ref="CL16" si="3">ADDRESS(ROW(CL12),COLUMN(CL12),2)</f>
        <v>CL$12</v>
      </c>
    </row>
    <row r="17" spans="2:90" x14ac:dyDescent="0.4">
      <c r="B17" s="170" t="str">
        <f>B13</f>
        <v>Primary volume driver</v>
      </c>
      <c r="H17" s="170"/>
      <c r="I17" s="193"/>
      <c r="J17" s="193"/>
      <c r="K17" s="193"/>
      <c r="L17" s="193"/>
      <c r="M17" s="193"/>
      <c r="N17" s="193"/>
      <c r="O17" s="193"/>
      <c r="P17" s="193"/>
      <c r="R17" s="218" t="str">
        <f t="shared" ref="R17:AW17" si="4">ADDRESS(ROW(R13),COLUMN(R13),2)</f>
        <v>R$13</v>
      </c>
      <c r="S17" s="218" t="str">
        <f t="shared" si="4"/>
        <v>S$13</v>
      </c>
      <c r="T17" s="218" t="str">
        <f t="shared" si="4"/>
        <v>T$13</v>
      </c>
      <c r="U17" s="218" t="str">
        <f t="shared" si="4"/>
        <v>U$13</v>
      </c>
      <c r="V17" s="218" t="str">
        <f t="shared" si="4"/>
        <v>V$13</v>
      </c>
      <c r="W17" s="218" t="str">
        <f t="shared" si="4"/>
        <v>W$13</v>
      </c>
      <c r="X17" s="218" t="str">
        <f t="shared" si="4"/>
        <v>X$13</v>
      </c>
      <c r="Y17" s="218" t="str">
        <f t="shared" si="4"/>
        <v>Y$13</v>
      </c>
      <c r="Z17" s="218" t="str">
        <f t="shared" si="4"/>
        <v>Z$13</v>
      </c>
      <c r="AA17" s="218" t="str">
        <f t="shared" si="4"/>
        <v>AA$13</v>
      </c>
      <c r="AB17" s="218" t="str">
        <f t="shared" si="4"/>
        <v>AB$13</v>
      </c>
      <c r="AC17" s="218" t="str">
        <f t="shared" si="4"/>
        <v>AC$13</v>
      </c>
      <c r="AD17" s="218" t="str">
        <f t="shared" si="4"/>
        <v>AD$13</v>
      </c>
      <c r="AE17" s="218" t="str">
        <f t="shared" si="4"/>
        <v>AE$13</v>
      </c>
      <c r="AF17" s="218" t="str">
        <f t="shared" si="4"/>
        <v>AF$13</v>
      </c>
      <c r="AG17" s="218" t="str">
        <f t="shared" si="4"/>
        <v>AG$13</v>
      </c>
      <c r="AH17" s="218" t="str">
        <f t="shared" si="4"/>
        <v>AH$13</v>
      </c>
      <c r="AI17" s="218" t="str">
        <f t="shared" si="4"/>
        <v>AI$13</v>
      </c>
      <c r="AJ17" s="218" t="str">
        <f t="shared" si="4"/>
        <v>AJ$13</v>
      </c>
      <c r="AK17" s="218" t="str">
        <f t="shared" si="4"/>
        <v>AK$13</v>
      </c>
      <c r="AL17" s="218" t="str">
        <f t="shared" si="4"/>
        <v>AL$13</v>
      </c>
      <c r="AM17" s="218" t="str">
        <f t="shared" si="4"/>
        <v>AM$13</v>
      </c>
      <c r="AN17" s="218" t="str">
        <f t="shared" si="4"/>
        <v>AN$13</v>
      </c>
      <c r="AO17" s="218" t="str">
        <f t="shared" si="4"/>
        <v>AO$13</v>
      </c>
      <c r="AP17" s="218" t="str">
        <f t="shared" si="4"/>
        <v>AP$13</v>
      </c>
      <c r="AQ17" s="218" t="str">
        <f t="shared" si="4"/>
        <v>AQ$13</v>
      </c>
      <c r="AR17" s="218" t="str">
        <f t="shared" si="4"/>
        <v>AR$13</v>
      </c>
      <c r="AS17" s="218" t="str">
        <f t="shared" si="4"/>
        <v>AS$13</v>
      </c>
      <c r="AT17" s="218" t="str">
        <f t="shared" si="4"/>
        <v>AT$13</v>
      </c>
      <c r="AU17" s="218" t="str">
        <f t="shared" si="4"/>
        <v>AU$13</v>
      </c>
      <c r="AV17" s="218" t="str">
        <f t="shared" si="4"/>
        <v>AV$13</v>
      </c>
      <c r="AW17" s="218" t="str">
        <f t="shared" si="4"/>
        <v>AW$13</v>
      </c>
      <c r="AX17" s="218" t="str">
        <f t="shared" ref="AX17:CC17" si="5">ADDRESS(ROW(AX13),COLUMN(AX13),2)</f>
        <v>AX$13</v>
      </c>
      <c r="AY17" s="218" t="str">
        <f t="shared" si="5"/>
        <v>AY$13</v>
      </c>
      <c r="AZ17" s="218" t="str">
        <f t="shared" si="5"/>
        <v>AZ$13</v>
      </c>
      <c r="BA17" s="218" t="str">
        <f t="shared" si="5"/>
        <v>BA$13</v>
      </c>
      <c r="BB17" s="218" t="str">
        <f t="shared" si="5"/>
        <v>BB$13</v>
      </c>
      <c r="BC17" s="218" t="str">
        <f t="shared" si="5"/>
        <v>BC$13</v>
      </c>
      <c r="BD17" s="218" t="str">
        <f t="shared" si="5"/>
        <v>BD$13</v>
      </c>
      <c r="BE17" s="218" t="str">
        <f t="shared" si="5"/>
        <v>BE$13</v>
      </c>
      <c r="BF17" s="218" t="str">
        <f t="shared" si="5"/>
        <v>BF$13</v>
      </c>
      <c r="BG17" s="218" t="str">
        <f t="shared" si="5"/>
        <v>BG$13</v>
      </c>
      <c r="BH17" s="218" t="str">
        <f t="shared" si="5"/>
        <v>BH$13</v>
      </c>
      <c r="BI17" s="218" t="str">
        <f t="shared" si="5"/>
        <v>BI$13</v>
      </c>
      <c r="BJ17" s="218" t="str">
        <f t="shared" si="5"/>
        <v>BJ$13</v>
      </c>
      <c r="BK17" s="218" t="str">
        <f t="shared" si="5"/>
        <v>BK$13</v>
      </c>
      <c r="BL17" s="218" t="str">
        <f t="shared" si="5"/>
        <v>BL$13</v>
      </c>
      <c r="BM17" s="218" t="str">
        <f t="shared" si="5"/>
        <v>BM$13</v>
      </c>
      <c r="BN17" s="218" t="str">
        <f t="shared" si="5"/>
        <v>BN$13</v>
      </c>
      <c r="BO17" s="218" t="str">
        <f t="shared" si="5"/>
        <v>BO$13</v>
      </c>
      <c r="BP17" s="218" t="str">
        <f t="shared" si="5"/>
        <v>BP$13</v>
      </c>
      <c r="BQ17" s="218" t="str">
        <f t="shared" si="5"/>
        <v>BQ$13</v>
      </c>
      <c r="BR17" s="218" t="str">
        <f t="shared" si="5"/>
        <v>BR$13</v>
      </c>
      <c r="BS17" s="218" t="str">
        <f t="shared" si="5"/>
        <v>BS$13</v>
      </c>
      <c r="BT17" s="218" t="str">
        <f t="shared" si="5"/>
        <v>BT$13</v>
      </c>
      <c r="BU17" s="218" t="str">
        <f t="shared" si="5"/>
        <v>BU$13</v>
      </c>
      <c r="BV17" s="218" t="str">
        <f t="shared" si="5"/>
        <v>BV$13</v>
      </c>
      <c r="BW17" s="218" t="str">
        <f t="shared" si="5"/>
        <v>BW$13</v>
      </c>
      <c r="BX17" s="218" t="str">
        <f t="shared" si="5"/>
        <v>BX$13</v>
      </c>
      <c r="BY17" s="218" t="str">
        <f t="shared" si="5"/>
        <v>BY$13</v>
      </c>
      <c r="BZ17" s="218" t="str">
        <f t="shared" si="5"/>
        <v>BZ$13</v>
      </c>
      <c r="CA17" s="218" t="str">
        <f t="shared" si="5"/>
        <v>CA$13</v>
      </c>
      <c r="CB17" s="218" t="str">
        <f t="shared" si="5"/>
        <v>CB$13</v>
      </c>
      <c r="CC17" s="218" t="str">
        <f t="shared" si="5"/>
        <v>CC$13</v>
      </c>
      <c r="CD17" s="218" t="str">
        <f t="shared" ref="CD17:CK17" si="6">ADDRESS(ROW(CD13),COLUMN(CD13),2)</f>
        <v>CD$13</v>
      </c>
      <c r="CE17" s="218" t="str">
        <f t="shared" si="6"/>
        <v>CE$13</v>
      </c>
      <c r="CF17" s="218" t="str">
        <f t="shared" si="6"/>
        <v>CF$13</v>
      </c>
      <c r="CG17" s="218" t="str">
        <f t="shared" si="6"/>
        <v>CG$13</v>
      </c>
      <c r="CH17" s="218" t="str">
        <f t="shared" si="6"/>
        <v>CH$13</v>
      </c>
      <c r="CI17" s="218" t="str">
        <f t="shared" si="6"/>
        <v>CI$13</v>
      </c>
      <c r="CJ17" s="218" t="str">
        <f t="shared" si="6"/>
        <v>CJ$13</v>
      </c>
      <c r="CK17" s="218" t="str">
        <f t="shared" si="6"/>
        <v>CK$13</v>
      </c>
      <c r="CL17" s="218" t="str">
        <f t="shared" ref="CL17" si="7">ADDRESS(ROW(CL13),COLUMN(CL13),2)</f>
        <v>CL$13</v>
      </c>
    </row>
    <row r="18" spans="2:90" x14ac:dyDescent="0.4">
      <c r="B18" s="170" t="str">
        <f>B14</f>
        <v>Secondary revenue driver</v>
      </c>
      <c r="H18" s="170"/>
      <c r="I18" s="193"/>
      <c r="J18" s="193"/>
      <c r="K18" s="193"/>
      <c r="L18" s="193"/>
      <c r="M18" s="193"/>
      <c r="N18" s="193"/>
      <c r="O18" s="193"/>
      <c r="P18" s="193"/>
      <c r="R18" s="218" t="str">
        <f t="shared" ref="R18:AW18" si="8">ADDRESS(ROW(R14),COLUMN(R14),2)</f>
        <v>R$14</v>
      </c>
      <c r="S18" s="218" t="str">
        <f t="shared" si="8"/>
        <v>S$14</v>
      </c>
      <c r="T18" s="218" t="str">
        <f t="shared" si="8"/>
        <v>T$14</v>
      </c>
      <c r="U18" s="218" t="str">
        <f t="shared" si="8"/>
        <v>U$14</v>
      </c>
      <c r="V18" s="218" t="str">
        <f t="shared" si="8"/>
        <v>V$14</v>
      </c>
      <c r="W18" s="218" t="str">
        <f t="shared" si="8"/>
        <v>W$14</v>
      </c>
      <c r="X18" s="218" t="str">
        <f t="shared" si="8"/>
        <v>X$14</v>
      </c>
      <c r="Y18" s="218" t="str">
        <f t="shared" si="8"/>
        <v>Y$14</v>
      </c>
      <c r="Z18" s="218" t="str">
        <f t="shared" si="8"/>
        <v>Z$14</v>
      </c>
      <c r="AA18" s="218" t="str">
        <f t="shared" si="8"/>
        <v>AA$14</v>
      </c>
      <c r="AB18" s="218" t="str">
        <f t="shared" si="8"/>
        <v>AB$14</v>
      </c>
      <c r="AC18" s="218" t="str">
        <f t="shared" si="8"/>
        <v>AC$14</v>
      </c>
      <c r="AD18" s="218" t="str">
        <f t="shared" si="8"/>
        <v>AD$14</v>
      </c>
      <c r="AE18" s="218" t="str">
        <f t="shared" si="8"/>
        <v>AE$14</v>
      </c>
      <c r="AF18" s="218" t="str">
        <f t="shared" si="8"/>
        <v>AF$14</v>
      </c>
      <c r="AG18" s="218" t="str">
        <f t="shared" si="8"/>
        <v>AG$14</v>
      </c>
      <c r="AH18" s="218" t="str">
        <f t="shared" si="8"/>
        <v>AH$14</v>
      </c>
      <c r="AI18" s="218" t="str">
        <f t="shared" si="8"/>
        <v>AI$14</v>
      </c>
      <c r="AJ18" s="218" t="str">
        <f t="shared" si="8"/>
        <v>AJ$14</v>
      </c>
      <c r="AK18" s="218" t="str">
        <f t="shared" si="8"/>
        <v>AK$14</v>
      </c>
      <c r="AL18" s="218" t="str">
        <f t="shared" si="8"/>
        <v>AL$14</v>
      </c>
      <c r="AM18" s="218" t="str">
        <f t="shared" si="8"/>
        <v>AM$14</v>
      </c>
      <c r="AN18" s="218" t="str">
        <f t="shared" si="8"/>
        <v>AN$14</v>
      </c>
      <c r="AO18" s="218" t="str">
        <f t="shared" si="8"/>
        <v>AO$14</v>
      </c>
      <c r="AP18" s="218" t="str">
        <f t="shared" si="8"/>
        <v>AP$14</v>
      </c>
      <c r="AQ18" s="218" t="str">
        <f t="shared" si="8"/>
        <v>AQ$14</v>
      </c>
      <c r="AR18" s="218" t="str">
        <f t="shared" si="8"/>
        <v>AR$14</v>
      </c>
      <c r="AS18" s="218" t="str">
        <f t="shared" si="8"/>
        <v>AS$14</v>
      </c>
      <c r="AT18" s="218" t="str">
        <f t="shared" si="8"/>
        <v>AT$14</v>
      </c>
      <c r="AU18" s="218" t="str">
        <f t="shared" si="8"/>
        <v>AU$14</v>
      </c>
      <c r="AV18" s="218" t="str">
        <f t="shared" si="8"/>
        <v>AV$14</v>
      </c>
      <c r="AW18" s="218" t="str">
        <f t="shared" si="8"/>
        <v>AW$14</v>
      </c>
      <c r="AX18" s="218" t="str">
        <f t="shared" ref="AX18:CC18" si="9">ADDRESS(ROW(AX14),COLUMN(AX14),2)</f>
        <v>AX$14</v>
      </c>
      <c r="AY18" s="218" t="str">
        <f t="shared" si="9"/>
        <v>AY$14</v>
      </c>
      <c r="AZ18" s="218" t="str">
        <f t="shared" si="9"/>
        <v>AZ$14</v>
      </c>
      <c r="BA18" s="218" t="str">
        <f t="shared" si="9"/>
        <v>BA$14</v>
      </c>
      <c r="BB18" s="218" t="str">
        <f t="shared" si="9"/>
        <v>BB$14</v>
      </c>
      <c r="BC18" s="218" t="str">
        <f t="shared" si="9"/>
        <v>BC$14</v>
      </c>
      <c r="BD18" s="218" t="str">
        <f t="shared" si="9"/>
        <v>BD$14</v>
      </c>
      <c r="BE18" s="218" t="str">
        <f t="shared" si="9"/>
        <v>BE$14</v>
      </c>
      <c r="BF18" s="218" t="str">
        <f t="shared" si="9"/>
        <v>BF$14</v>
      </c>
      <c r="BG18" s="218" t="str">
        <f t="shared" si="9"/>
        <v>BG$14</v>
      </c>
      <c r="BH18" s="218" t="str">
        <f t="shared" si="9"/>
        <v>BH$14</v>
      </c>
      <c r="BI18" s="218" t="str">
        <f t="shared" si="9"/>
        <v>BI$14</v>
      </c>
      <c r="BJ18" s="218" t="str">
        <f t="shared" si="9"/>
        <v>BJ$14</v>
      </c>
      <c r="BK18" s="218" t="str">
        <f t="shared" si="9"/>
        <v>BK$14</v>
      </c>
      <c r="BL18" s="218" t="str">
        <f t="shared" si="9"/>
        <v>BL$14</v>
      </c>
      <c r="BM18" s="218" t="str">
        <f t="shared" si="9"/>
        <v>BM$14</v>
      </c>
      <c r="BN18" s="218" t="str">
        <f t="shared" si="9"/>
        <v>BN$14</v>
      </c>
      <c r="BO18" s="218" t="str">
        <f t="shared" si="9"/>
        <v>BO$14</v>
      </c>
      <c r="BP18" s="218" t="str">
        <f t="shared" si="9"/>
        <v>BP$14</v>
      </c>
      <c r="BQ18" s="218" t="str">
        <f t="shared" si="9"/>
        <v>BQ$14</v>
      </c>
      <c r="BR18" s="218" t="str">
        <f t="shared" si="9"/>
        <v>BR$14</v>
      </c>
      <c r="BS18" s="218" t="str">
        <f t="shared" si="9"/>
        <v>BS$14</v>
      </c>
      <c r="BT18" s="218" t="str">
        <f t="shared" si="9"/>
        <v>BT$14</v>
      </c>
      <c r="BU18" s="218" t="str">
        <f t="shared" si="9"/>
        <v>BU$14</v>
      </c>
      <c r="BV18" s="218" t="str">
        <f t="shared" si="9"/>
        <v>BV$14</v>
      </c>
      <c r="BW18" s="218" t="str">
        <f t="shared" si="9"/>
        <v>BW$14</v>
      </c>
      <c r="BX18" s="218" t="str">
        <f t="shared" si="9"/>
        <v>BX$14</v>
      </c>
      <c r="BY18" s="218" t="str">
        <f t="shared" si="9"/>
        <v>BY$14</v>
      </c>
      <c r="BZ18" s="218" t="str">
        <f t="shared" si="9"/>
        <v>BZ$14</v>
      </c>
      <c r="CA18" s="218" t="str">
        <f t="shared" si="9"/>
        <v>CA$14</v>
      </c>
      <c r="CB18" s="218" t="str">
        <f t="shared" si="9"/>
        <v>CB$14</v>
      </c>
      <c r="CC18" s="218" t="str">
        <f t="shared" si="9"/>
        <v>CC$14</v>
      </c>
      <c r="CD18" s="218" t="str">
        <f t="shared" ref="CD18:CK18" si="10">ADDRESS(ROW(CD14),COLUMN(CD14),2)</f>
        <v>CD$14</v>
      </c>
      <c r="CE18" s="218" t="str">
        <f t="shared" si="10"/>
        <v>CE$14</v>
      </c>
      <c r="CF18" s="218" t="str">
        <f t="shared" si="10"/>
        <v>CF$14</v>
      </c>
      <c r="CG18" s="218" t="str">
        <f t="shared" si="10"/>
        <v>CG$14</v>
      </c>
      <c r="CH18" s="218" t="str">
        <f t="shared" si="10"/>
        <v>CH$14</v>
      </c>
      <c r="CI18" s="218" t="str">
        <f t="shared" si="10"/>
        <v>CI$14</v>
      </c>
      <c r="CJ18" s="218" t="str">
        <f t="shared" si="10"/>
        <v>CJ$14</v>
      </c>
      <c r="CK18" s="218" t="str">
        <f t="shared" si="10"/>
        <v>CK$14</v>
      </c>
      <c r="CL18" s="218" t="str">
        <f t="shared" ref="CL18" si="11">ADDRESS(ROW(CL14),COLUMN(CL14),2)</f>
        <v>CL$14</v>
      </c>
    </row>
    <row r="19" spans="2:90" x14ac:dyDescent="0.4">
      <c r="B19" s="170" t="str">
        <f>B15</f>
        <v>Secondary volume driver</v>
      </c>
      <c r="H19" s="170"/>
      <c r="I19" s="193"/>
      <c r="J19" s="193"/>
      <c r="K19" s="193"/>
      <c r="L19" s="193"/>
      <c r="M19" s="193"/>
      <c r="N19" s="193"/>
      <c r="O19" s="193"/>
      <c r="P19" s="193"/>
      <c r="R19" s="218" t="str">
        <f t="shared" ref="R19:AW19" si="12">ADDRESS(ROW(R15),COLUMN(R15),2)</f>
        <v>R$15</v>
      </c>
      <c r="S19" s="218" t="str">
        <f t="shared" si="12"/>
        <v>S$15</v>
      </c>
      <c r="T19" s="218" t="str">
        <f t="shared" si="12"/>
        <v>T$15</v>
      </c>
      <c r="U19" s="218" t="str">
        <f t="shared" si="12"/>
        <v>U$15</v>
      </c>
      <c r="V19" s="218" t="str">
        <f t="shared" si="12"/>
        <v>V$15</v>
      </c>
      <c r="W19" s="218" t="str">
        <f t="shared" si="12"/>
        <v>W$15</v>
      </c>
      <c r="X19" s="218" t="str">
        <f t="shared" si="12"/>
        <v>X$15</v>
      </c>
      <c r="Y19" s="218" t="str">
        <f t="shared" si="12"/>
        <v>Y$15</v>
      </c>
      <c r="Z19" s="218" t="str">
        <f t="shared" si="12"/>
        <v>Z$15</v>
      </c>
      <c r="AA19" s="218" t="str">
        <f t="shared" si="12"/>
        <v>AA$15</v>
      </c>
      <c r="AB19" s="218" t="str">
        <f t="shared" si="12"/>
        <v>AB$15</v>
      </c>
      <c r="AC19" s="218" t="str">
        <f t="shared" si="12"/>
        <v>AC$15</v>
      </c>
      <c r="AD19" s="218" t="str">
        <f t="shared" si="12"/>
        <v>AD$15</v>
      </c>
      <c r="AE19" s="218" t="str">
        <f t="shared" si="12"/>
        <v>AE$15</v>
      </c>
      <c r="AF19" s="218" t="str">
        <f t="shared" si="12"/>
        <v>AF$15</v>
      </c>
      <c r="AG19" s="218" t="str">
        <f t="shared" si="12"/>
        <v>AG$15</v>
      </c>
      <c r="AH19" s="218" t="str">
        <f t="shared" si="12"/>
        <v>AH$15</v>
      </c>
      <c r="AI19" s="218" t="str">
        <f t="shared" si="12"/>
        <v>AI$15</v>
      </c>
      <c r="AJ19" s="218" t="str">
        <f t="shared" si="12"/>
        <v>AJ$15</v>
      </c>
      <c r="AK19" s="218" t="str">
        <f t="shared" si="12"/>
        <v>AK$15</v>
      </c>
      <c r="AL19" s="218" t="str">
        <f t="shared" si="12"/>
        <v>AL$15</v>
      </c>
      <c r="AM19" s="218" t="str">
        <f t="shared" si="12"/>
        <v>AM$15</v>
      </c>
      <c r="AN19" s="218" t="str">
        <f t="shared" si="12"/>
        <v>AN$15</v>
      </c>
      <c r="AO19" s="218" t="str">
        <f t="shared" si="12"/>
        <v>AO$15</v>
      </c>
      <c r="AP19" s="218" t="str">
        <f t="shared" si="12"/>
        <v>AP$15</v>
      </c>
      <c r="AQ19" s="218" t="str">
        <f t="shared" si="12"/>
        <v>AQ$15</v>
      </c>
      <c r="AR19" s="218" t="str">
        <f t="shared" si="12"/>
        <v>AR$15</v>
      </c>
      <c r="AS19" s="218" t="str">
        <f t="shared" si="12"/>
        <v>AS$15</v>
      </c>
      <c r="AT19" s="218" t="str">
        <f t="shared" si="12"/>
        <v>AT$15</v>
      </c>
      <c r="AU19" s="218" t="str">
        <f t="shared" si="12"/>
        <v>AU$15</v>
      </c>
      <c r="AV19" s="218" t="str">
        <f t="shared" si="12"/>
        <v>AV$15</v>
      </c>
      <c r="AW19" s="218" t="str">
        <f t="shared" si="12"/>
        <v>AW$15</v>
      </c>
      <c r="AX19" s="218" t="str">
        <f t="shared" ref="AX19:CC19" si="13">ADDRESS(ROW(AX15),COLUMN(AX15),2)</f>
        <v>AX$15</v>
      </c>
      <c r="AY19" s="218" t="str">
        <f t="shared" si="13"/>
        <v>AY$15</v>
      </c>
      <c r="AZ19" s="218" t="str">
        <f t="shared" si="13"/>
        <v>AZ$15</v>
      </c>
      <c r="BA19" s="218" t="str">
        <f t="shared" si="13"/>
        <v>BA$15</v>
      </c>
      <c r="BB19" s="218" t="str">
        <f t="shared" si="13"/>
        <v>BB$15</v>
      </c>
      <c r="BC19" s="218" t="str">
        <f t="shared" si="13"/>
        <v>BC$15</v>
      </c>
      <c r="BD19" s="218" t="str">
        <f t="shared" si="13"/>
        <v>BD$15</v>
      </c>
      <c r="BE19" s="218" t="str">
        <f t="shared" si="13"/>
        <v>BE$15</v>
      </c>
      <c r="BF19" s="218" t="str">
        <f t="shared" si="13"/>
        <v>BF$15</v>
      </c>
      <c r="BG19" s="218" t="str">
        <f t="shared" si="13"/>
        <v>BG$15</v>
      </c>
      <c r="BH19" s="218" t="str">
        <f t="shared" si="13"/>
        <v>BH$15</v>
      </c>
      <c r="BI19" s="218" t="str">
        <f t="shared" si="13"/>
        <v>BI$15</v>
      </c>
      <c r="BJ19" s="218" t="str">
        <f t="shared" si="13"/>
        <v>BJ$15</v>
      </c>
      <c r="BK19" s="218" t="str">
        <f t="shared" si="13"/>
        <v>BK$15</v>
      </c>
      <c r="BL19" s="218" t="str">
        <f t="shared" si="13"/>
        <v>BL$15</v>
      </c>
      <c r="BM19" s="218" t="str">
        <f t="shared" si="13"/>
        <v>BM$15</v>
      </c>
      <c r="BN19" s="218" t="str">
        <f t="shared" si="13"/>
        <v>BN$15</v>
      </c>
      <c r="BO19" s="218" t="str">
        <f t="shared" si="13"/>
        <v>BO$15</v>
      </c>
      <c r="BP19" s="218" t="str">
        <f t="shared" si="13"/>
        <v>BP$15</v>
      </c>
      <c r="BQ19" s="218" t="str">
        <f t="shared" si="13"/>
        <v>BQ$15</v>
      </c>
      <c r="BR19" s="218" t="str">
        <f t="shared" si="13"/>
        <v>BR$15</v>
      </c>
      <c r="BS19" s="218" t="str">
        <f t="shared" si="13"/>
        <v>BS$15</v>
      </c>
      <c r="BT19" s="218" t="str">
        <f t="shared" si="13"/>
        <v>BT$15</v>
      </c>
      <c r="BU19" s="218" t="str">
        <f t="shared" si="13"/>
        <v>BU$15</v>
      </c>
      <c r="BV19" s="218" t="str">
        <f t="shared" si="13"/>
        <v>BV$15</v>
      </c>
      <c r="BW19" s="218" t="str">
        <f t="shared" si="13"/>
        <v>BW$15</v>
      </c>
      <c r="BX19" s="218" t="str">
        <f t="shared" si="13"/>
        <v>BX$15</v>
      </c>
      <c r="BY19" s="218" t="str">
        <f t="shared" si="13"/>
        <v>BY$15</v>
      </c>
      <c r="BZ19" s="218" t="str">
        <f t="shared" si="13"/>
        <v>BZ$15</v>
      </c>
      <c r="CA19" s="218" t="str">
        <f t="shared" si="13"/>
        <v>CA$15</v>
      </c>
      <c r="CB19" s="218" t="str">
        <f t="shared" si="13"/>
        <v>CB$15</v>
      </c>
      <c r="CC19" s="218" t="str">
        <f t="shared" si="13"/>
        <v>CC$15</v>
      </c>
      <c r="CD19" s="218" t="str">
        <f t="shared" ref="CD19:CK19" si="14">ADDRESS(ROW(CD15),COLUMN(CD15),2)</f>
        <v>CD$15</v>
      </c>
      <c r="CE19" s="218" t="str">
        <f t="shared" si="14"/>
        <v>CE$15</v>
      </c>
      <c r="CF19" s="218" t="str">
        <f t="shared" si="14"/>
        <v>CF$15</v>
      </c>
      <c r="CG19" s="218" t="str">
        <f t="shared" si="14"/>
        <v>CG$15</v>
      </c>
      <c r="CH19" s="218" t="str">
        <f t="shared" si="14"/>
        <v>CH$15</v>
      </c>
      <c r="CI19" s="218" t="str">
        <f t="shared" si="14"/>
        <v>CI$15</v>
      </c>
      <c r="CJ19" s="218" t="str">
        <f t="shared" si="14"/>
        <v>CJ$15</v>
      </c>
      <c r="CK19" s="218" t="str">
        <f t="shared" si="14"/>
        <v>CK$15</v>
      </c>
      <c r="CL19" s="218"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202" t="s">
        <v>476</v>
      </c>
      <c r="C21" s="27" t="s">
        <v>476</v>
      </c>
      <c r="D21" s="27"/>
      <c r="E21" s="27" t="s">
        <v>476</v>
      </c>
      <c r="F21" s="27" t="s">
        <v>476</v>
      </c>
      <c r="G21" s="27" t="s">
        <v>476</v>
      </c>
      <c r="H21" s="202" t="s">
        <v>476</v>
      </c>
      <c r="I21" s="202" t="s">
        <v>476</v>
      </c>
      <c r="J21" s="202"/>
      <c r="K21" s="202" t="s">
        <v>476</v>
      </c>
      <c r="L21" s="202" t="s">
        <v>476</v>
      </c>
      <c r="M21" s="202" t="s">
        <v>476</v>
      </c>
      <c r="N21" s="202" t="s">
        <v>476</v>
      </c>
      <c r="O21" s="202" t="s">
        <v>476</v>
      </c>
      <c r="P21" s="202" t="s">
        <v>476</v>
      </c>
      <c r="R21" s="202" t="s">
        <v>476</v>
      </c>
      <c r="S21" s="202" t="s">
        <v>476</v>
      </c>
      <c r="T21" s="202" t="s">
        <v>476</v>
      </c>
      <c r="U21" s="202" t="s">
        <v>476</v>
      </c>
      <c r="V21" s="202" t="s">
        <v>476</v>
      </c>
      <c r="W21" s="202" t="s">
        <v>476</v>
      </c>
      <c r="X21" s="202" t="s">
        <v>476</v>
      </c>
      <c r="Y21" s="202" t="s">
        <v>476</v>
      </c>
      <c r="Z21" s="202" t="s">
        <v>476</v>
      </c>
      <c r="AA21" s="202" t="s">
        <v>476</v>
      </c>
      <c r="AB21" s="202" t="s">
        <v>476</v>
      </c>
      <c r="AC21" s="202" t="s">
        <v>476</v>
      </c>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c r="BA21" s="206"/>
      <c r="BB21" s="206"/>
      <c r="BC21" s="206"/>
      <c r="BD21" s="206"/>
      <c r="BE21" s="206"/>
      <c r="BF21" s="206"/>
      <c r="BG21" s="206"/>
      <c r="BH21" s="206"/>
      <c r="BI21" s="206"/>
      <c r="BJ21" s="206"/>
      <c r="BK21" s="206"/>
      <c r="BL21" s="206"/>
      <c r="BM21" s="206"/>
      <c r="BN21" s="206"/>
      <c r="BO21" s="206"/>
      <c r="BP21" s="206"/>
      <c r="BQ21" s="206"/>
      <c r="BR21" s="206"/>
      <c r="BS21" s="206"/>
      <c r="BT21" s="206"/>
      <c r="BU21" s="206"/>
      <c r="BV21" s="206"/>
      <c r="BW21" s="206"/>
      <c r="BX21" s="206"/>
      <c r="BY21" s="206"/>
      <c r="BZ21" s="206"/>
      <c r="CA21" s="206"/>
      <c r="CB21" s="206"/>
      <c r="CC21" s="206"/>
      <c r="CD21" s="206"/>
      <c r="CE21" s="206"/>
      <c r="CF21" s="206"/>
      <c r="CG21" s="206"/>
      <c r="CH21" s="206"/>
      <c r="CI21" s="206"/>
      <c r="CJ21" s="206"/>
      <c r="CK21" s="206"/>
      <c r="CL21" s="206"/>
    </row>
    <row r="22" spans="2:90" x14ac:dyDescent="0.4">
      <c r="B22" s="202"/>
      <c r="C22" s="27"/>
      <c r="D22" s="27"/>
      <c r="E22" s="27"/>
      <c r="F22" s="27"/>
      <c r="G22" s="27"/>
      <c r="H22" s="202"/>
      <c r="I22" s="202"/>
      <c r="J22" s="202"/>
      <c r="K22" s="202"/>
      <c r="L22" s="202"/>
      <c r="M22" s="202"/>
      <c r="N22" s="202"/>
      <c r="O22" s="202"/>
      <c r="P22" s="202"/>
      <c r="R22" s="202"/>
      <c r="S22" s="202"/>
      <c r="T22" s="202"/>
      <c r="U22" s="202"/>
      <c r="V22" s="202"/>
      <c r="W22" s="202"/>
      <c r="X22" s="202"/>
      <c r="Y22" s="202"/>
      <c r="Z22" s="202"/>
      <c r="AA22" s="202"/>
      <c r="AB22" s="202"/>
      <c r="AC22" s="202"/>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c r="BA22" s="206"/>
      <c r="BB22" s="206"/>
      <c r="BC22" s="206"/>
      <c r="BD22" s="206"/>
      <c r="BE22" s="206"/>
      <c r="BF22" s="206"/>
      <c r="BG22" s="206"/>
      <c r="BH22" s="206"/>
      <c r="BI22" s="206"/>
      <c r="BJ22" s="206"/>
      <c r="BK22" s="206"/>
      <c r="BL22" s="206"/>
      <c r="BM22" s="206"/>
      <c r="BN22" s="206"/>
      <c r="BO22" s="206"/>
      <c r="BP22" s="206"/>
      <c r="BQ22" s="206"/>
      <c r="BR22" s="206"/>
      <c r="BS22" s="206"/>
      <c r="BT22" s="206"/>
      <c r="BU22" s="206"/>
      <c r="BV22" s="206"/>
      <c r="BW22" s="206"/>
      <c r="BX22" s="206"/>
      <c r="BY22" s="206"/>
      <c r="BZ22" s="206"/>
      <c r="CA22" s="206"/>
      <c r="CB22" s="206"/>
      <c r="CC22" s="206"/>
      <c r="CD22" s="206"/>
      <c r="CE22" s="206"/>
      <c r="CF22" s="206"/>
      <c r="CG22" s="206"/>
      <c r="CH22" s="206"/>
      <c r="CI22" s="206"/>
      <c r="CJ22" s="206"/>
      <c r="CK22" s="206"/>
      <c r="CL22" s="206"/>
    </row>
    <row r="23" spans="2:90" x14ac:dyDescent="0.4">
      <c r="B23" s="202"/>
      <c r="C23" s="27"/>
      <c r="D23" s="27"/>
      <c r="E23" s="27"/>
      <c r="F23" s="27"/>
      <c r="G23" s="27"/>
      <c r="H23" s="202"/>
      <c r="I23" s="202"/>
      <c r="J23" s="202"/>
      <c r="K23" s="202"/>
      <c r="L23" s="202"/>
      <c r="M23" s="202"/>
      <c r="N23" s="202"/>
      <c r="O23" s="202"/>
      <c r="P23" s="202"/>
      <c r="R23" s="202"/>
      <c r="S23" s="202"/>
      <c r="T23" s="202"/>
      <c r="U23" s="202"/>
      <c r="V23" s="202"/>
      <c r="W23" s="202"/>
      <c r="X23" s="202"/>
      <c r="Y23" s="202"/>
      <c r="Z23" s="202"/>
      <c r="AA23" s="202"/>
      <c r="AB23" s="202"/>
      <c r="AC23" s="202"/>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c r="BA23" s="206"/>
      <c r="BB23" s="206"/>
      <c r="BC23" s="206"/>
      <c r="BD23" s="206"/>
      <c r="BE23" s="206"/>
      <c r="BF23" s="206"/>
      <c r="BG23" s="206"/>
      <c r="BH23" s="206"/>
      <c r="BI23" s="206"/>
      <c r="BJ23" s="206"/>
      <c r="BK23" s="206"/>
      <c r="BL23" s="206"/>
      <c r="BM23" s="206"/>
      <c r="BN23" s="206"/>
      <c r="BO23" s="206"/>
      <c r="BP23" s="206"/>
      <c r="BQ23" s="206"/>
      <c r="BR23" s="206"/>
      <c r="BS23" s="206"/>
      <c r="BT23" s="206"/>
      <c r="BU23" s="206"/>
      <c r="BV23" s="206"/>
      <c r="BW23" s="206"/>
      <c r="BX23" s="206"/>
      <c r="BY23" s="206"/>
      <c r="BZ23" s="206"/>
      <c r="CA23" s="206"/>
      <c r="CB23" s="206"/>
      <c r="CC23" s="206"/>
      <c r="CD23" s="206"/>
      <c r="CE23" s="206"/>
      <c r="CF23" s="206"/>
      <c r="CG23" s="206"/>
      <c r="CH23" s="206"/>
      <c r="CI23" s="206"/>
      <c r="CJ23" s="206"/>
      <c r="CK23" s="206"/>
      <c r="CL23" s="206"/>
    </row>
    <row r="24" spans="2:90" x14ac:dyDescent="0.4">
      <c r="B24" s="202"/>
      <c r="C24" s="27"/>
      <c r="D24" s="27"/>
      <c r="E24" s="27"/>
      <c r="F24" s="27"/>
      <c r="G24" s="27"/>
      <c r="H24" s="202"/>
      <c r="I24" s="202"/>
      <c r="J24" s="202"/>
      <c r="K24" s="202"/>
      <c r="L24" s="202"/>
      <c r="M24" s="202"/>
      <c r="N24" s="202"/>
      <c r="O24" s="202"/>
      <c r="P24" s="202"/>
      <c r="R24" s="202"/>
      <c r="S24" s="202"/>
      <c r="T24" s="202"/>
      <c r="U24" s="202"/>
      <c r="V24" s="202"/>
      <c r="W24" s="202"/>
      <c r="X24" s="202"/>
      <c r="Y24" s="202"/>
      <c r="Z24" s="202"/>
      <c r="AA24" s="202"/>
      <c r="AB24" s="202"/>
      <c r="AC24" s="202"/>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c r="BA24" s="206"/>
      <c r="BB24" s="206"/>
      <c r="BC24" s="206"/>
      <c r="BD24" s="206"/>
      <c r="BE24" s="206"/>
      <c r="BF24" s="206"/>
      <c r="BG24" s="206"/>
      <c r="BH24" s="206"/>
      <c r="BI24" s="206"/>
      <c r="BJ24" s="206"/>
      <c r="BK24" s="206"/>
      <c r="BL24" s="206"/>
      <c r="BM24" s="206"/>
      <c r="BN24" s="206"/>
      <c r="BO24" s="206"/>
      <c r="BP24" s="206"/>
      <c r="BQ24" s="206"/>
      <c r="BR24" s="206"/>
      <c r="BS24" s="206"/>
      <c r="BT24" s="206"/>
      <c r="BU24" s="206"/>
      <c r="BV24" s="206"/>
      <c r="BW24" s="206"/>
      <c r="BX24" s="206"/>
      <c r="BY24" s="206"/>
      <c r="BZ24" s="206"/>
      <c r="CA24" s="206"/>
      <c r="CB24" s="206"/>
      <c r="CC24" s="206"/>
      <c r="CD24" s="206"/>
      <c r="CE24" s="206"/>
      <c r="CF24" s="206"/>
      <c r="CG24" s="206"/>
      <c r="CH24" s="206"/>
      <c r="CI24" s="206"/>
      <c r="CJ24" s="206"/>
      <c r="CK24" s="206"/>
      <c r="CL24" s="206"/>
    </row>
    <row r="25" spans="2:90" x14ac:dyDescent="0.4">
      <c r="B25" s="202"/>
      <c r="C25" s="27"/>
      <c r="D25" s="27"/>
      <c r="E25" s="27"/>
      <c r="F25" s="27"/>
      <c r="G25" s="27"/>
      <c r="H25" s="202"/>
      <c r="I25" s="202"/>
      <c r="J25" s="202"/>
      <c r="K25" s="202"/>
      <c r="L25" s="202"/>
      <c r="M25" s="202"/>
      <c r="N25" s="202"/>
      <c r="O25" s="202"/>
      <c r="P25" s="202"/>
      <c r="R25" s="202"/>
      <c r="S25" s="202"/>
      <c r="T25" s="202"/>
      <c r="U25" s="202"/>
      <c r="V25" s="202"/>
      <c r="W25" s="202"/>
      <c r="X25" s="202"/>
      <c r="Y25" s="202"/>
      <c r="Z25" s="202"/>
      <c r="AA25" s="202"/>
      <c r="AB25" s="202"/>
      <c r="AC25" s="202"/>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row>
    <row r="26" spans="2:90" x14ac:dyDescent="0.4">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row>
    <row r="27" spans="2:90" x14ac:dyDescent="0.4">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c r="CL27" s="206"/>
    </row>
    <row r="28" spans="2:90" x14ac:dyDescent="0.4">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c r="CL28" s="206"/>
    </row>
    <row r="29" spans="2:90" x14ac:dyDescent="0.4">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66" t="s">
        <v>517</v>
      </c>
      <c r="C35" s="31"/>
      <c r="D35" t="s">
        <v>453</v>
      </c>
      <c r="E35" s="8" t="str">
        <f t="shared" ref="E35:E44" si="16">ROW()&amp;" "&amp;D35</f>
        <v>35 HVOL-EV</v>
      </c>
      <c r="F35" t="s">
        <v>454</v>
      </c>
      <c r="G35" s="31" t="s">
        <v>243</v>
      </c>
      <c r="H35" s="22"/>
      <c r="I35" s="287"/>
      <c r="J35" s="287"/>
      <c r="K35" s="22"/>
      <c r="L35" s="22"/>
      <c r="M35" s="22"/>
      <c r="N35" s="22"/>
      <c r="O35" s="22"/>
      <c r="P35" s="22"/>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row>
    <row r="36" spans="2:90" x14ac:dyDescent="0.4">
      <c r="B36" s="124" t="str">
        <f ca="1">OFFSET(B36,ROW(B46)-ROW(B36),0)</f>
        <v># of units</v>
      </c>
      <c r="C36" t="s">
        <v>965</v>
      </c>
      <c r="D36" t="s">
        <v>453</v>
      </c>
      <c r="E36" s="8" t="str">
        <f t="shared" si="16"/>
        <v>36 HVOL-EV</v>
      </c>
      <c r="G36" t="str">
        <f>E36</f>
        <v>36 HVOL-EV</v>
      </c>
      <c r="H36" s="12"/>
      <c r="I36" s="60"/>
      <c r="J36" s="60"/>
      <c r="K36" s="17">
        <v>100000</v>
      </c>
      <c r="L36" s="17">
        <v>200000</v>
      </c>
      <c r="M36" s="17">
        <v>400000</v>
      </c>
      <c r="N36" s="17">
        <v>800000</v>
      </c>
      <c r="O36" s="17">
        <v>1600000</v>
      </c>
      <c r="P36" s="17">
        <v>3200000</v>
      </c>
      <c r="R36" s="15"/>
      <c r="S36" s="15" cm="1">
        <f t="array" ref="S36">INDEX($K:$P,ROW(),MATCH(S$3,$K$2:$P$2,0))/12</f>
        <v>8333.3333333333339</v>
      </c>
      <c r="T36" s="15" cm="1">
        <f t="array" ref="T36">INDEX($K:$P,ROW(),MATCH(T$3,$K$2:$P$2,0))/12</f>
        <v>8333.3333333333339</v>
      </c>
      <c r="U36" s="15" cm="1">
        <f t="array" ref="U36">INDEX($K:$P,ROW(),MATCH(U$3,$K$2:$P$2,0))/12</f>
        <v>8333.3333333333339</v>
      </c>
      <c r="V36" s="15" cm="1">
        <f t="array" ref="V36">INDEX($K:$P,ROW(),MATCH(V$3,$K$2:$P$2,0))/12</f>
        <v>8333.3333333333339</v>
      </c>
      <c r="W36" s="15" cm="1">
        <f t="array" ref="W36">INDEX($K:$P,ROW(),MATCH(W$3,$K$2:$P$2,0))/12</f>
        <v>8333.3333333333339</v>
      </c>
      <c r="X36" s="15" cm="1">
        <f t="array" ref="X36">INDEX($K:$P,ROW(),MATCH(X$3,$K$2:$P$2,0))/12</f>
        <v>8333.3333333333339</v>
      </c>
      <c r="Y36" s="15" cm="1">
        <f t="array" ref="Y36">INDEX($K:$P,ROW(),MATCH(Y$3,$K$2:$P$2,0))/12</f>
        <v>8333.3333333333339</v>
      </c>
      <c r="Z36" s="15" cm="1">
        <f t="array" ref="Z36">INDEX($K:$P,ROW(),MATCH(Z$3,$K$2:$P$2,0))/12</f>
        <v>8333.3333333333339</v>
      </c>
      <c r="AA36" s="15" cm="1">
        <f t="array" ref="AA36">INDEX($K:$P,ROW(),MATCH(AA$3,$K$2:$P$2,0))/12</f>
        <v>8333.3333333333339</v>
      </c>
      <c r="AB36" s="15" cm="1">
        <f t="array" ref="AB36">INDEX($K:$P,ROW(),MATCH(AB$3,$K$2:$P$2,0))/12</f>
        <v>8333.3333333333339</v>
      </c>
      <c r="AC36" s="15" cm="1">
        <f t="array" ref="AC36">INDEX($K:$P,ROW(),MATCH(AC$3,$K$2:$P$2,0))/12</f>
        <v>8333.3333333333339</v>
      </c>
      <c r="AD36" s="15" cm="1">
        <f t="array" ref="AD36">INDEX($K:$P,ROW(),MATCH(AD$3,$K$2:$P$2,0))/12</f>
        <v>8333.3333333333339</v>
      </c>
      <c r="AE36" s="15" cm="1">
        <f t="array" ref="AE36">INDEX($K:$P,ROW(),MATCH(AE$3,$K$2:$P$2,0))/12</f>
        <v>16666.666666666668</v>
      </c>
      <c r="AF36" s="15" cm="1">
        <f t="array" ref="AF36">INDEX($K:$P,ROW(),MATCH(AF$3,$K$2:$P$2,0))/12</f>
        <v>16666.666666666668</v>
      </c>
      <c r="AG36" s="15" cm="1">
        <f t="array" ref="AG36">INDEX($K:$P,ROW(),MATCH(AG$3,$K$2:$P$2,0))/12</f>
        <v>16666.666666666668</v>
      </c>
      <c r="AH36" s="15" cm="1">
        <f t="array" ref="AH36">INDEX($K:$P,ROW(),MATCH(AH$3,$K$2:$P$2,0))/12</f>
        <v>16666.666666666668</v>
      </c>
      <c r="AI36" s="15" cm="1">
        <f t="array" ref="AI36">INDEX($K:$P,ROW(),MATCH(AI$3,$K$2:$P$2,0))/12</f>
        <v>16666.666666666668</v>
      </c>
      <c r="AJ36" s="15" cm="1">
        <f t="array" ref="AJ36">INDEX($K:$P,ROW(),MATCH(AJ$3,$K$2:$P$2,0))/12</f>
        <v>16666.666666666668</v>
      </c>
      <c r="AK36" s="15" cm="1">
        <f t="array" ref="AK36">INDEX($K:$P,ROW(),MATCH(AK$3,$K$2:$P$2,0))/12</f>
        <v>16666.666666666668</v>
      </c>
      <c r="AL36" s="15" cm="1">
        <f t="array" ref="AL36">INDEX($K:$P,ROW(),MATCH(AL$3,$K$2:$P$2,0))/12</f>
        <v>16666.666666666668</v>
      </c>
      <c r="AM36" s="15" cm="1">
        <f t="array" ref="AM36">INDEX($K:$P,ROW(),MATCH(AM$3,$K$2:$P$2,0))/12</f>
        <v>16666.666666666668</v>
      </c>
      <c r="AN36" s="15" cm="1">
        <f t="array" ref="AN36">INDEX($K:$P,ROW(),MATCH(AN$3,$K$2:$P$2,0))/12</f>
        <v>16666.666666666668</v>
      </c>
      <c r="AO36" s="15" cm="1">
        <f t="array" ref="AO36">INDEX($K:$P,ROW(),MATCH(AO$3,$K$2:$P$2,0))/12</f>
        <v>16666.666666666668</v>
      </c>
      <c r="AP36" s="15" cm="1">
        <f t="array" ref="AP36">INDEX($K:$P,ROW(),MATCH(AP$3,$K$2:$P$2,0))/12</f>
        <v>16666.666666666668</v>
      </c>
      <c r="AQ36" s="15" cm="1">
        <f t="array" ref="AQ36">INDEX($K:$P,ROW(),MATCH(AQ$3,$K$2:$P$2,0))/12</f>
        <v>33333.333333333336</v>
      </c>
      <c r="AR36" s="15" cm="1">
        <f t="array" ref="AR36">INDEX($K:$P,ROW(),MATCH(AR$3,$K$2:$P$2,0))/12</f>
        <v>33333.333333333336</v>
      </c>
      <c r="AS36" s="15" cm="1">
        <f t="array" ref="AS36">INDEX($K:$P,ROW(),MATCH(AS$3,$K$2:$P$2,0))/12</f>
        <v>33333.333333333336</v>
      </c>
      <c r="AT36" s="15" cm="1">
        <f t="array" ref="AT36">INDEX($K:$P,ROW(),MATCH(AT$3,$K$2:$P$2,0))/12</f>
        <v>33333.333333333336</v>
      </c>
      <c r="AU36" s="15" cm="1">
        <f t="array" ref="AU36">INDEX($K:$P,ROW(),MATCH(AU$3,$K$2:$P$2,0))/12</f>
        <v>33333.333333333336</v>
      </c>
      <c r="AV36" s="15" cm="1">
        <f t="array" ref="AV36">INDEX($K:$P,ROW(),MATCH(AV$3,$K$2:$P$2,0))/12</f>
        <v>33333.333333333336</v>
      </c>
      <c r="AW36" s="15" cm="1">
        <f t="array" ref="AW36">INDEX($K:$P,ROW(),MATCH(AW$3,$K$2:$P$2,0))/12</f>
        <v>33333.333333333336</v>
      </c>
      <c r="AX36" s="15" cm="1">
        <f t="array" ref="AX36">INDEX($K:$P,ROW(),MATCH(AX$3,$K$2:$P$2,0))/12</f>
        <v>33333.333333333336</v>
      </c>
      <c r="AY36" s="15" cm="1">
        <f t="array" ref="AY36">INDEX($K:$P,ROW(),MATCH(AY$3,$K$2:$P$2,0))/12</f>
        <v>33333.333333333336</v>
      </c>
      <c r="AZ36" s="15" cm="1">
        <f t="array" ref="AZ36">INDEX($K:$P,ROW(),MATCH(AZ$3,$K$2:$P$2,0))/12</f>
        <v>33333.333333333336</v>
      </c>
      <c r="BA36" s="15" cm="1">
        <f t="array" ref="BA36">INDEX($K:$P,ROW(),MATCH(BA$3,$K$2:$P$2,0))/12</f>
        <v>33333.333333333336</v>
      </c>
      <c r="BB36" s="15" cm="1">
        <f t="array" ref="BB36">INDEX($K:$P,ROW(),MATCH(BB$3,$K$2:$P$2,0))/12</f>
        <v>33333.333333333336</v>
      </c>
      <c r="BC36" s="15" cm="1">
        <f t="array" ref="BC36">INDEX($K:$P,ROW(),MATCH(BC$3,$K$2:$P$2,0))/12</f>
        <v>66666.666666666672</v>
      </c>
      <c r="BD36" s="15" cm="1">
        <f t="array" ref="BD36">INDEX($K:$P,ROW(),MATCH(BD$3,$K$2:$P$2,0))/12</f>
        <v>66666.666666666672</v>
      </c>
      <c r="BE36" s="15" cm="1">
        <f t="array" ref="BE36">INDEX($K:$P,ROW(),MATCH(BE$3,$K$2:$P$2,0))/12</f>
        <v>66666.666666666672</v>
      </c>
      <c r="BF36" s="15" cm="1">
        <f t="array" ref="BF36">INDEX($K:$P,ROW(),MATCH(BF$3,$K$2:$P$2,0))/12</f>
        <v>66666.666666666672</v>
      </c>
      <c r="BG36" s="15" cm="1">
        <f t="array" ref="BG36">INDEX($K:$P,ROW(),MATCH(BG$3,$K$2:$P$2,0))/12</f>
        <v>66666.666666666672</v>
      </c>
      <c r="BH36" s="15" cm="1">
        <f t="array" ref="BH36">INDEX($K:$P,ROW(),MATCH(BH$3,$K$2:$P$2,0))/12</f>
        <v>66666.666666666672</v>
      </c>
      <c r="BI36" s="15" cm="1">
        <f t="array" ref="BI36">INDEX($K:$P,ROW(),MATCH(BI$3,$K$2:$P$2,0))/12</f>
        <v>66666.666666666672</v>
      </c>
      <c r="BJ36" s="15" cm="1">
        <f t="array" ref="BJ36">INDEX($K:$P,ROW(),MATCH(BJ$3,$K$2:$P$2,0))/12</f>
        <v>66666.666666666672</v>
      </c>
      <c r="BK36" s="15" cm="1">
        <f t="array" ref="BK36">INDEX($K:$P,ROW(),MATCH(BK$3,$K$2:$P$2,0))/12</f>
        <v>66666.666666666672</v>
      </c>
      <c r="BL36" s="15" cm="1">
        <f t="array" ref="BL36">INDEX($K:$P,ROW(),MATCH(BL$3,$K$2:$P$2,0))/12</f>
        <v>66666.666666666672</v>
      </c>
      <c r="BM36" s="15" cm="1">
        <f t="array" ref="BM36">INDEX($K:$P,ROW(),MATCH(BM$3,$K$2:$P$2,0))/12</f>
        <v>66666.666666666672</v>
      </c>
      <c r="BN36" s="15" cm="1">
        <f t="array" ref="BN36">INDEX($K:$P,ROW(),MATCH(BN$3,$K$2:$P$2,0))/12</f>
        <v>66666.666666666672</v>
      </c>
      <c r="BO36" s="15" cm="1">
        <f t="array" ref="BO36">INDEX($K:$P,ROW(),MATCH(BO$3,$K$2:$P$2,0))/12</f>
        <v>133333.33333333334</v>
      </c>
      <c r="BP36" s="15" cm="1">
        <f t="array" ref="BP36">INDEX($K:$P,ROW(),MATCH(BP$3,$K$2:$P$2,0))/12</f>
        <v>133333.33333333334</v>
      </c>
      <c r="BQ36" s="15" cm="1">
        <f t="array" ref="BQ36">INDEX($K:$P,ROW(),MATCH(BQ$3,$K$2:$P$2,0))/12</f>
        <v>133333.33333333334</v>
      </c>
      <c r="BR36" s="15" cm="1">
        <f t="array" ref="BR36">INDEX($K:$P,ROW(),MATCH(BR$3,$K$2:$P$2,0))/12</f>
        <v>133333.33333333334</v>
      </c>
      <c r="BS36" s="15" cm="1">
        <f t="array" ref="BS36">INDEX($K:$P,ROW(),MATCH(BS$3,$K$2:$P$2,0))/12</f>
        <v>133333.33333333334</v>
      </c>
      <c r="BT36" s="15" cm="1">
        <f t="array" ref="BT36">INDEX($K:$P,ROW(),MATCH(BT$3,$K$2:$P$2,0))/12</f>
        <v>133333.33333333334</v>
      </c>
      <c r="BU36" s="15" cm="1">
        <f t="array" ref="BU36">INDEX($K:$P,ROW(),MATCH(BU$3,$K$2:$P$2,0))/12</f>
        <v>133333.33333333334</v>
      </c>
      <c r="BV36" s="15" cm="1">
        <f t="array" ref="BV36">INDEX($K:$P,ROW(),MATCH(BV$3,$K$2:$P$2,0))/12</f>
        <v>133333.33333333334</v>
      </c>
      <c r="BW36" s="15" cm="1">
        <f t="array" ref="BW36">INDEX($K:$P,ROW(),MATCH(BW$3,$K$2:$P$2,0))/12</f>
        <v>133333.33333333334</v>
      </c>
      <c r="BX36" s="15" cm="1">
        <f t="array" ref="BX36">INDEX($K:$P,ROW(),MATCH(BX$3,$K$2:$P$2,0))/12</f>
        <v>133333.33333333334</v>
      </c>
      <c r="BY36" s="15" cm="1">
        <f t="array" ref="BY36">INDEX($K:$P,ROW(),MATCH(BY$3,$K$2:$P$2,0))/12</f>
        <v>133333.33333333334</v>
      </c>
      <c r="BZ36" s="15" cm="1">
        <f t="array" ref="BZ36">INDEX($K:$P,ROW(),MATCH(BZ$3,$K$2:$P$2,0))/12</f>
        <v>133333.33333333334</v>
      </c>
      <c r="CA36" s="15" cm="1">
        <f t="array" ref="CA36">INDEX($K:$P,ROW(),MATCH(CA$3,$K$2:$P$2,0))/12</f>
        <v>266666.66666666669</v>
      </c>
      <c r="CB36" s="15" cm="1">
        <f t="array" ref="CB36">INDEX($K:$P,ROW(),MATCH(CB$3,$K$2:$P$2,0))/12</f>
        <v>266666.66666666669</v>
      </c>
      <c r="CC36" s="15" cm="1">
        <f t="array" ref="CC36">INDEX($K:$P,ROW(),MATCH(CC$3,$K$2:$P$2,0))/12</f>
        <v>266666.66666666669</v>
      </c>
      <c r="CD36" s="15" cm="1">
        <f t="array" ref="CD36">INDEX($K:$P,ROW(),MATCH(CD$3,$K$2:$P$2,0))/12</f>
        <v>266666.66666666669</v>
      </c>
      <c r="CE36" s="15" cm="1">
        <f t="array" ref="CE36">INDEX($K:$P,ROW(),MATCH(CE$3,$K$2:$P$2,0))/12</f>
        <v>266666.66666666669</v>
      </c>
      <c r="CF36" s="15" cm="1">
        <f t="array" ref="CF36">INDEX($K:$P,ROW(),MATCH(CF$3,$K$2:$P$2,0))/12</f>
        <v>266666.66666666669</v>
      </c>
      <c r="CG36" s="15" cm="1">
        <f t="array" ref="CG36">INDEX($K:$P,ROW(),MATCH(CG$3,$K$2:$P$2,0))/12</f>
        <v>266666.66666666669</v>
      </c>
      <c r="CH36" s="15" cm="1">
        <f t="array" ref="CH36">INDEX($K:$P,ROW(),MATCH(CH$3,$K$2:$P$2,0))/12</f>
        <v>266666.66666666669</v>
      </c>
      <c r="CI36" s="15" cm="1">
        <f t="array" ref="CI36">INDEX($K:$P,ROW(),MATCH(CI$3,$K$2:$P$2,0))/12</f>
        <v>266666.66666666669</v>
      </c>
      <c r="CJ36" s="15" cm="1">
        <f t="array" ref="CJ36">INDEX($K:$P,ROW(),MATCH(CJ$3,$K$2:$P$2,0))/12</f>
        <v>266666.66666666669</v>
      </c>
      <c r="CK36" s="15" cm="1">
        <f t="array" ref="CK36">INDEX($K:$P,ROW(),MATCH(CK$3,$K$2:$P$2,0))/12</f>
        <v>266666.66666666669</v>
      </c>
      <c r="CL36" s="15" cm="1">
        <f t="array" ref="CL36">INDEX($K:$P,ROW(),MATCH(CL$3,$K$2:$P$2,0))/12</f>
        <v>266666.66666666669</v>
      </c>
    </row>
    <row r="37" spans="2:90" x14ac:dyDescent="0.4">
      <c r="B37" s="187" t="str">
        <f>IFERROR(SUBSTITUTE(TRIM(LEFT(B35,SEARCH("-",B35)-1)),":",""),SUBSTITUTE(B35,":",""))</f>
        <v>Volume driven</v>
      </c>
      <c r="D37" t="s">
        <v>453</v>
      </c>
      <c r="E37" s="8" t="str">
        <f t="shared" si="16"/>
        <v>37 HVOL-EV</v>
      </c>
      <c r="G37" t="s">
        <v>332</v>
      </c>
      <c r="H37" s="31"/>
      <c r="I37" s="73"/>
      <c r="J37" s="73"/>
      <c r="K37" s="39"/>
      <c r="L37" s="39"/>
      <c r="M37" s="39"/>
      <c r="N37" s="39"/>
      <c r="O37" s="39"/>
      <c r="P37" s="39"/>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row>
    <row r="38" spans="2:90" x14ac:dyDescent="0.4">
      <c r="B38" s="235" t="str">
        <f>IFERROR(SUBSTITUTE(TRIM(MID(B35, SEARCH("-", B35) + 1, LEN(B35))),":",""),"no unit")</f>
        <v>primary unit</v>
      </c>
      <c r="D38" t="s">
        <v>453</v>
      </c>
      <c r="E38" s="8" t="str">
        <f t="shared" si="16"/>
        <v>38 HVOL-EV</v>
      </c>
      <c r="G38" t="s">
        <v>332</v>
      </c>
      <c r="H38" s="31"/>
      <c r="I38" s="73"/>
      <c r="J38" s="73"/>
      <c r="K38" s="39"/>
      <c r="L38" s="39"/>
      <c r="M38" s="39"/>
      <c r="N38" s="39"/>
      <c r="O38" s="39"/>
      <c r="P38" s="39"/>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row>
    <row r="39" spans="2:90" x14ac:dyDescent="0.4">
      <c r="B39" s="132" t="s">
        <v>461</v>
      </c>
      <c r="D39" t="s">
        <v>453</v>
      </c>
      <c r="E39" s="8" t="str">
        <f t="shared" si="16"/>
        <v>39 HVOL-EV</v>
      </c>
      <c r="G39" t="s">
        <v>332</v>
      </c>
      <c r="H39" s="31"/>
      <c r="I39" s="73"/>
      <c r="J39" s="73"/>
      <c r="K39" s="39"/>
      <c r="L39" s="39"/>
      <c r="M39" s="39"/>
      <c r="N39" s="39"/>
      <c r="O39" s="39"/>
      <c r="P39" s="39"/>
      <c r="R39" s="38"/>
    </row>
    <row r="40" spans="2:90" x14ac:dyDescent="0.4">
      <c r="B40" s="132" t="s">
        <v>462</v>
      </c>
      <c r="D40" t="s">
        <v>453</v>
      </c>
      <c r="E40" s="8" t="str">
        <f t="shared" si="16"/>
        <v>40 HVOL-EV</v>
      </c>
      <c r="G40" t="s">
        <v>332</v>
      </c>
      <c r="H40" s="31"/>
      <c r="I40" s="73"/>
      <c r="J40" s="73"/>
      <c r="K40" s="39"/>
      <c r="L40" s="39"/>
      <c r="M40" s="39"/>
      <c r="N40" s="39"/>
      <c r="O40" s="39"/>
      <c r="P40" s="39"/>
      <c r="R40" s="38"/>
      <c r="S40" s="199" t="str">
        <f t="shared" ref="S40:AX40" si="17">ADDRESS(ROW(S36),COLUMN(S36))</f>
        <v>$S$36</v>
      </c>
      <c r="T40" s="199" t="str">
        <f t="shared" si="17"/>
        <v>$T$36</v>
      </c>
      <c r="U40" s="199" t="str">
        <f t="shared" si="17"/>
        <v>$U$36</v>
      </c>
      <c r="V40" s="199" t="str">
        <f t="shared" si="17"/>
        <v>$V$36</v>
      </c>
      <c r="W40" s="199" t="str">
        <f t="shared" si="17"/>
        <v>$W$36</v>
      </c>
      <c r="X40" s="199" t="str">
        <f t="shared" si="17"/>
        <v>$X$36</v>
      </c>
      <c r="Y40" s="199" t="str">
        <f t="shared" si="17"/>
        <v>$Y$36</v>
      </c>
      <c r="Z40" s="199" t="str">
        <f t="shared" si="17"/>
        <v>$Z$36</v>
      </c>
      <c r="AA40" s="199" t="str">
        <f t="shared" si="17"/>
        <v>$AA$36</v>
      </c>
      <c r="AB40" s="199" t="str">
        <f t="shared" si="17"/>
        <v>$AB$36</v>
      </c>
      <c r="AC40" s="199" t="str">
        <f t="shared" si="17"/>
        <v>$AC$36</v>
      </c>
      <c r="AD40" s="199" t="str">
        <f t="shared" si="17"/>
        <v>$AD$36</v>
      </c>
      <c r="AE40" s="199" t="str">
        <f t="shared" si="17"/>
        <v>$AE$36</v>
      </c>
      <c r="AF40" s="199" t="str">
        <f t="shared" si="17"/>
        <v>$AF$36</v>
      </c>
      <c r="AG40" s="199" t="str">
        <f t="shared" si="17"/>
        <v>$AG$36</v>
      </c>
      <c r="AH40" s="199" t="str">
        <f t="shared" si="17"/>
        <v>$AH$36</v>
      </c>
      <c r="AI40" s="199" t="str">
        <f t="shared" si="17"/>
        <v>$AI$36</v>
      </c>
      <c r="AJ40" s="199" t="str">
        <f t="shared" si="17"/>
        <v>$AJ$36</v>
      </c>
      <c r="AK40" s="199" t="str">
        <f t="shared" si="17"/>
        <v>$AK$36</v>
      </c>
      <c r="AL40" s="199" t="str">
        <f t="shared" si="17"/>
        <v>$AL$36</v>
      </c>
      <c r="AM40" s="199" t="str">
        <f t="shared" si="17"/>
        <v>$AM$36</v>
      </c>
      <c r="AN40" s="199" t="str">
        <f t="shared" si="17"/>
        <v>$AN$36</v>
      </c>
      <c r="AO40" s="199" t="str">
        <f t="shared" si="17"/>
        <v>$AO$36</v>
      </c>
      <c r="AP40" s="199" t="str">
        <f t="shared" si="17"/>
        <v>$AP$36</v>
      </c>
      <c r="AQ40" s="199" t="str">
        <f t="shared" si="17"/>
        <v>$AQ$36</v>
      </c>
      <c r="AR40" s="199" t="str">
        <f t="shared" si="17"/>
        <v>$AR$36</v>
      </c>
      <c r="AS40" s="199" t="str">
        <f t="shared" si="17"/>
        <v>$AS$36</v>
      </c>
      <c r="AT40" s="199" t="str">
        <f t="shared" si="17"/>
        <v>$AT$36</v>
      </c>
      <c r="AU40" s="199" t="str">
        <f t="shared" si="17"/>
        <v>$AU$36</v>
      </c>
      <c r="AV40" s="199" t="str">
        <f t="shared" si="17"/>
        <v>$AV$36</v>
      </c>
      <c r="AW40" s="199" t="str">
        <f t="shared" si="17"/>
        <v>$AW$36</v>
      </c>
      <c r="AX40" s="199" t="str">
        <f t="shared" si="17"/>
        <v>$AX$36</v>
      </c>
      <c r="AY40" s="199" t="str">
        <f t="shared" ref="AY40:CD40" si="18">ADDRESS(ROW(AY36),COLUMN(AY36))</f>
        <v>$AY$36</v>
      </c>
      <c r="AZ40" s="199" t="str">
        <f t="shared" si="18"/>
        <v>$AZ$36</v>
      </c>
      <c r="BA40" s="199" t="str">
        <f t="shared" si="18"/>
        <v>$BA$36</v>
      </c>
      <c r="BB40" s="199" t="str">
        <f t="shared" si="18"/>
        <v>$BB$36</v>
      </c>
      <c r="BC40" s="199" t="str">
        <f t="shared" si="18"/>
        <v>$BC$36</v>
      </c>
      <c r="BD40" s="199" t="str">
        <f t="shared" si="18"/>
        <v>$BD$36</v>
      </c>
      <c r="BE40" s="199" t="str">
        <f t="shared" si="18"/>
        <v>$BE$36</v>
      </c>
      <c r="BF40" s="199" t="str">
        <f t="shared" si="18"/>
        <v>$BF$36</v>
      </c>
      <c r="BG40" s="199" t="str">
        <f t="shared" si="18"/>
        <v>$BG$36</v>
      </c>
      <c r="BH40" s="199" t="str">
        <f t="shared" si="18"/>
        <v>$BH$36</v>
      </c>
      <c r="BI40" s="199" t="str">
        <f t="shared" si="18"/>
        <v>$BI$36</v>
      </c>
      <c r="BJ40" s="199" t="str">
        <f t="shared" si="18"/>
        <v>$BJ$36</v>
      </c>
      <c r="BK40" s="199" t="str">
        <f t="shared" si="18"/>
        <v>$BK$36</v>
      </c>
      <c r="BL40" s="199" t="str">
        <f t="shared" si="18"/>
        <v>$BL$36</v>
      </c>
      <c r="BM40" s="199" t="str">
        <f t="shared" si="18"/>
        <v>$BM$36</v>
      </c>
      <c r="BN40" s="199" t="str">
        <f t="shared" si="18"/>
        <v>$BN$36</v>
      </c>
      <c r="BO40" s="199" t="str">
        <f t="shared" si="18"/>
        <v>$BO$36</v>
      </c>
      <c r="BP40" s="199" t="str">
        <f t="shared" si="18"/>
        <v>$BP$36</v>
      </c>
      <c r="BQ40" s="199" t="str">
        <f t="shared" si="18"/>
        <v>$BQ$36</v>
      </c>
      <c r="BR40" s="199" t="str">
        <f t="shared" si="18"/>
        <v>$BR$36</v>
      </c>
      <c r="BS40" s="199" t="str">
        <f t="shared" si="18"/>
        <v>$BS$36</v>
      </c>
      <c r="BT40" s="199" t="str">
        <f t="shared" si="18"/>
        <v>$BT$36</v>
      </c>
      <c r="BU40" s="199" t="str">
        <f t="shared" si="18"/>
        <v>$BU$36</v>
      </c>
      <c r="BV40" s="199" t="str">
        <f t="shared" si="18"/>
        <v>$BV$36</v>
      </c>
      <c r="BW40" s="199" t="str">
        <f t="shared" si="18"/>
        <v>$BW$36</v>
      </c>
      <c r="BX40" s="199" t="str">
        <f t="shared" si="18"/>
        <v>$BX$36</v>
      </c>
      <c r="BY40" s="199" t="str">
        <f t="shared" si="18"/>
        <v>$BY$36</v>
      </c>
      <c r="BZ40" s="199" t="str">
        <f t="shared" si="18"/>
        <v>$BZ$36</v>
      </c>
      <c r="CA40" s="199" t="str">
        <f t="shared" si="18"/>
        <v>$CA$36</v>
      </c>
      <c r="CB40" s="199" t="str">
        <f t="shared" si="18"/>
        <v>$CB$36</v>
      </c>
      <c r="CC40" s="199" t="str">
        <f t="shared" si="18"/>
        <v>$CC$36</v>
      </c>
      <c r="CD40" s="199" t="str">
        <f t="shared" si="18"/>
        <v>$CD$36</v>
      </c>
      <c r="CE40" s="199" t="str">
        <f t="shared" ref="CE40:CK40" si="19">ADDRESS(ROW(CE36),COLUMN(CE36))</f>
        <v>$CE$36</v>
      </c>
      <c r="CF40" s="199" t="str">
        <f t="shared" si="19"/>
        <v>$CF$36</v>
      </c>
      <c r="CG40" s="199" t="str">
        <f t="shared" si="19"/>
        <v>$CG$36</v>
      </c>
      <c r="CH40" s="199" t="str">
        <f t="shared" si="19"/>
        <v>$CH$36</v>
      </c>
      <c r="CI40" s="199" t="str">
        <f t="shared" si="19"/>
        <v>$CI$36</v>
      </c>
      <c r="CJ40" s="199" t="str">
        <f t="shared" si="19"/>
        <v>$CJ$36</v>
      </c>
      <c r="CK40" s="199" t="str">
        <f t="shared" si="19"/>
        <v>$CK$36</v>
      </c>
      <c r="CL40" s="199" t="str">
        <f t="shared" ref="CL40" si="20">ADDRESS(ROW(CL36),COLUMN(CL36))</f>
        <v>$CL$36</v>
      </c>
    </row>
    <row r="41" spans="2:90" x14ac:dyDescent="0.4">
      <c r="B41" s="8" t="s">
        <v>488</v>
      </c>
      <c r="D41" t="s">
        <v>453</v>
      </c>
      <c r="E41" s="8" t="str">
        <f t="shared" si="16"/>
        <v>41 HVOL-EV</v>
      </c>
      <c r="G41" t="s">
        <v>332</v>
      </c>
      <c r="H41" s="31"/>
      <c r="I41" s="73"/>
      <c r="J41" s="73"/>
      <c r="K41" s="39"/>
      <c r="L41" s="39"/>
      <c r="M41" s="39"/>
      <c r="N41" s="39"/>
      <c r="O41" s="39"/>
      <c r="P41" s="39"/>
      <c r="R41" s="38"/>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199"/>
      <c r="AW41" s="199"/>
      <c r="AX41" s="199"/>
      <c r="AY41" s="199"/>
      <c r="AZ41" s="199"/>
      <c r="BA41" s="199"/>
      <c r="BB41" s="199"/>
      <c r="BC41" s="199"/>
      <c r="BD41" s="199"/>
      <c r="BE41" s="199"/>
      <c r="BF41" s="199"/>
      <c r="BG41" s="199"/>
      <c r="BH41" s="199"/>
      <c r="BI41" s="199"/>
      <c r="BJ41" s="199"/>
      <c r="BK41" s="199"/>
      <c r="BL41" s="199"/>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row>
    <row r="42" spans="2:90" x14ac:dyDescent="0.4">
      <c r="B42" s="8" t="s">
        <v>494</v>
      </c>
      <c r="D42" t="s">
        <v>453</v>
      </c>
      <c r="E42" s="8" t="str">
        <f t="shared" si="16"/>
        <v>42 HVOL-EV</v>
      </c>
      <c r="G42" t="s">
        <v>332</v>
      </c>
      <c r="H42" s="31"/>
      <c r="I42" s="73"/>
      <c r="J42" s="73"/>
      <c r="K42" s="39"/>
      <c r="L42" s="39"/>
      <c r="M42" s="39"/>
      <c r="N42" s="39"/>
      <c r="O42" s="39"/>
      <c r="P42" s="39"/>
      <c r="R42" s="38"/>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c r="AP42" s="199"/>
      <c r="AQ42" s="199"/>
      <c r="AR42" s="199"/>
      <c r="AS42" s="199"/>
      <c r="AT42" s="199"/>
      <c r="AU42" s="199"/>
      <c r="AV42" s="199"/>
      <c r="AW42" s="199"/>
      <c r="AX42" s="199"/>
      <c r="AY42" s="199"/>
      <c r="AZ42" s="199"/>
      <c r="BA42" s="199"/>
      <c r="BB42" s="199"/>
      <c r="BC42" s="199"/>
      <c r="BD42" s="199"/>
      <c r="BE42" s="199"/>
      <c r="BF42" s="199"/>
      <c r="BG42" s="199"/>
      <c r="BH42" s="199"/>
      <c r="BI42" s="199"/>
      <c r="BJ42" s="199"/>
      <c r="BK42" s="199"/>
      <c r="BL42" s="199"/>
      <c r="BM42" s="199"/>
      <c r="BN42" s="199"/>
      <c r="BO42" s="199"/>
      <c r="BP42" s="199"/>
      <c r="BQ42" s="199"/>
      <c r="BR42" s="199"/>
      <c r="BS42" s="199"/>
      <c r="BT42" s="199"/>
      <c r="BU42" s="199"/>
      <c r="BV42" s="199"/>
      <c r="BW42" s="199"/>
      <c r="BX42" s="199"/>
      <c r="BY42" s="199"/>
      <c r="BZ42" s="199"/>
      <c r="CA42" s="199"/>
      <c r="CB42" s="199"/>
      <c r="CC42" s="199"/>
      <c r="CD42" s="199"/>
      <c r="CE42" s="199"/>
      <c r="CF42" s="199"/>
      <c r="CG42" s="199"/>
      <c r="CH42" s="199"/>
      <c r="CI42" s="199"/>
      <c r="CJ42" s="199"/>
      <c r="CK42" s="199"/>
      <c r="CL42" s="199"/>
    </row>
    <row r="43" spans="2:90" x14ac:dyDescent="0.4">
      <c r="B43" s="8" t="s">
        <v>463</v>
      </c>
      <c r="D43" t="s">
        <v>453</v>
      </c>
      <c r="E43" s="8" t="str">
        <f t="shared" si="16"/>
        <v>43 HVOL-EV</v>
      </c>
      <c r="G43" t="s">
        <v>332</v>
      </c>
      <c r="H43" s="31"/>
      <c r="I43" s="73"/>
      <c r="J43" s="73"/>
      <c r="K43" s="39"/>
      <c r="L43" s="39"/>
      <c r="M43" s="39"/>
      <c r="N43" s="39"/>
      <c r="O43" s="39"/>
      <c r="P43" s="39"/>
      <c r="R43" s="38"/>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99"/>
      <c r="BM43" s="199"/>
      <c r="BN43" s="199"/>
      <c r="BO43" s="199"/>
      <c r="BP43" s="199"/>
      <c r="BQ43" s="199"/>
      <c r="BR43" s="199"/>
      <c r="BS43" s="199"/>
      <c r="BT43" s="199"/>
      <c r="BU43" s="199"/>
      <c r="BV43" s="199"/>
      <c r="BW43" s="199"/>
      <c r="BX43" s="199"/>
      <c r="BY43" s="199"/>
      <c r="BZ43" s="199"/>
      <c r="CA43" s="199"/>
      <c r="CB43" s="199"/>
      <c r="CC43" s="199"/>
      <c r="CD43" s="199"/>
      <c r="CE43" s="199"/>
      <c r="CF43" s="199"/>
      <c r="CG43" s="199"/>
      <c r="CH43" s="199"/>
      <c r="CI43" s="199"/>
      <c r="CJ43" s="199"/>
      <c r="CK43" s="199"/>
      <c r="CL43" s="199"/>
    </row>
    <row r="44" spans="2:90" x14ac:dyDescent="0.4">
      <c r="B44" s="8" t="s">
        <v>464</v>
      </c>
      <c r="D44" t="s">
        <v>453</v>
      </c>
      <c r="E44" s="8" t="str">
        <f t="shared" si="16"/>
        <v>44 HVOL-EV</v>
      </c>
      <c r="G44" t="s">
        <v>332</v>
      </c>
      <c r="H44" s="31"/>
      <c r="I44" s="73"/>
      <c r="J44" s="73"/>
      <c r="K44" s="39"/>
      <c r="L44" s="39"/>
      <c r="M44" s="39"/>
      <c r="N44" s="39"/>
      <c r="O44" s="39"/>
      <c r="P44" s="39"/>
      <c r="R44" s="38"/>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c r="BJ44" s="199"/>
      <c r="BK44" s="199"/>
      <c r="BL44" s="199"/>
      <c r="BM44" s="199"/>
      <c r="BN44" s="199"/>
      <c r="BO44" s="199"/>
      <c r="BP44" s="199"/>
      <c r="BQ44" s="199"/>
      <c r="BR44" s="199"/>
      <c r="BS44" s="199"/>
      <c r="BT44" s="199"/>
      <c r="BU44" s="199"/>
      <c r="BV44" s="199"/>
      <c r="BW44" s="199"/>
      <c r="BX44" s="199"/>
      <c r="BY44" s="199"/>
      <c r="BZ44" s="199"/>
      <c r="CA44" s="199"/>
      <c r="CB44" s="199"/>
      <c r="CC44" s="199"/>
      <c r="CD44" s="199"/>
      <c r="CE44" s="199"/>
      <c r="CF44" s="199"/>
      <c r="CG44" s="199"/>
      <c r="CH44" s="199"/>
      <c r="CI44" s="199"/>
      <c r="CJ44" s="199"/>
      <c r="CK44" s="199"/>
      <c r="CL44" s="199"/>
    </row>
    <row r="45" spans="2:90" x14ac:dyDescent="0.4">
      <c r="B45" s="181" t="s">
        <v>459</v>
      </c>
      <c r="E45" s="8"/>
      <c r="H45" s="182"/>
      <c r="I45" s="183"/>
      <c r="J45" s="183"/>
      <c r="K45" s="184"/>
      <c r="L45" s="184"/>
      <c r="M45" s="184"/>
      <c r="N45" s="184"/>
      <c r="O45" s="184"/>
      <c r="P45" s="184"/>
      <c r="R45" s="185"/>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c r="AQ45" s="186"/>
      <c r="AR45" s="186"/>
      <c r="AS45" s="186"/>
      <c r="AT45" s="186"/>
      <c r="AU45" s="186"/>
      <c r="AV45" s="186"/>
      <c r="AW45" s="186"/>
      <c r="AX45" s="186"/>
      <c r="AY45" s="186"/>
      <c r="AZ45" s="186"/>
      <c r="BA45" s="186"/>
      <c r="BB45" s="186"/>
      <c r="BC45" s="186"/>
      <c r="BD45" s="186"/>
      <c r="BE45" s="186"/>
      <c r="BF45" s="186"/>
      <c r="BG45" s="186"/>
      <c r="BH45" s="186"/>
      <c r="BI45" s="186"/>
      <c r="BJ45" s="186"/>
      <c r="BK45" s="186"/>
      <c r="BL45" s="186"/>
      <c r="BM45" s="186"/>
      <c r="BN45" s="186"/>
      <c r="BO45" s="186"/>
      <c r="BP45" s="186"/>
      <c r="BQ45" s="186"/>
      <c r="BR45" s="186"/>
      <c r="BS45" s="186"/>
      <c r="BT45" s="186"/>
      <c r="BU45" s="186"/>
      <c r="BV45" s="186"/>
      <c r="BW45" s="186"/>
      <c r="BX45" s="186"/>
      <c r="BY45" s="186"/>
      <c r="BZ45" s="186"/>
      <c r="CA45" s="186"/>
      <c r="CB45" s="186"/>
      <c r="CC45" s="186"/>
      <c r="CD45" s="186"/>
      <c r="CE45" s="186"/>
      <c r="CF45" s="186"/>
      <c r="CG45" s="186"/>
      <c r="CH45" s="186"/>
      <c r="CI45" s="186"/>
      <c r="CJ45" s="186"/>
      <c r="CK45" s="186"/>
      <c r="CL45" s="186"/>
    </row>
    <row r="46" spans="2:90" x14ac:dyDescent="0.4">
      <c r="B46" s="188" t="s">
        <v>474</v>
      </c>
      <c r="E46" s="8"/>
      <c r="H46" s="182"/>
      <c r="I46" s="183"/>
      <c r="J46" s="183"/>
      <c r="K46" s="184"/>
      <c r="L46" s="184"/>
      <c r="M46" s="184"/>
      <c r="N46" s="184"/>
      <c r="O46" s="184"/>
      <c r="P46" s="184"/>
      <c r="R46" s="185"/>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c r="AQ46" s="186"/>
      <c r="AR46" s="186"/>
      <c r="AS46" s="186"/>
      <c r="AT46" s="186"/>
      <c r="AU46" s="186"/>
      <c r="AV46" s="186"/>
      <c r="AW46" s="186"/>
      <c r="AX46" s="186"/>
      <c r="AY46" s="186"/>
      <c r="AZ46" s="186"/>
      <c r="BA46" s="186"/>
      <c r="BB46" s="186"/>
      <c r="BC46" s="186"/>
      <c r="BD46" s="186"/>
      <c r="BE46" s="186"/>
      <c r="BF46" s="186"/>
      <c r="BG46" s="186"/>
      <c r="BH46" s="186"/>
      <c r="BI46" s="186"/>
      <c r="BJ46" s="186"/>
      <c r="BK46" s="186"/>
      <c r="BL46" s="186"/>
      <c r="BM46" s="186"/>
      <c r="BN46" s="186"/>
      <c r="BO46" s="186"/>
      <c r="BP46" s="186"/>
      <c r="BQ46" s="186"/>
      <c r="BR46" s="186"/>
      <c r="BS46" s="186"/>
      <c r="BT46" s="186"/>
      <c r="BU46" s="186"/>
      <c r="BV46" s="186"/>
      <c r="BW46" s="186"/>
      <c r="BX46" s="186"/>
      <c r="BY46" s="186"/>
      <c r="BZ46" s="186"/>
      <c r="CA46" s="186"/>
      <c r="CB46" s="186"/>
      <c r="CC46" s="186"/>
      <c r="CD46" s="186"/>
      <c r="CE46" s="186"/>
      <c r="CF46" s="186"/>
      <c r="CG46" s="186"/>
      <c r="CH46" s="186"/>
      <c r="CI46" s="186"/>
      <c r="CJ46" s="186"/>
      <c r="CK46" s="186"/>
      <c r="CL46" s="186"/>
    </row>
    <row r="47" spans="2:90" x14ac:dyDescent="0.4">
      <c r="B47" s="167"/>
      <c r="E47" s="8"/>
      <c r="H47" s="31"/>
      <c r="I47" s="73"/>
      <c r="J47" s="73"/>
      <c r="K47" s="39"/>
      <c r="L47" s="39"/>
      <c r="M47" s="39"/>
      <c r="N47" s="39"/>
      <c r="O47" s="39"/>
      <c r="P47" s="39"/>
      <c r="R47" s="38"/>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row>
    <row r="48" spans="2:90" x14ac:dyDescent="0.4">
      <c r="B48" s="66" t="s">
        <v>449</v>
      </c>
      <c r="C48" s="31"/>
      <c r="D48" t="s">
        <v>448</v>
      </c>
      <c r="E48" s="8" t="str">
        <f t="shared" ref="E48:E66" si="21">ROW()&amp;" "&amp;D48</f>
        <v>48 SALESQUOTA-ER</v>
      </c>
      <c r="F48" t="s">
        <v>450</v>
      </c>
      <c r="G48" s="31" t="s">
        <v>243</v>
      </c>
      <c r="H48" s="22"/>
      <c r="I48" s="287"/>
      <c r="J48" s="287"/>
      <c r="K48" s="22"/>
      <c r="L48" s="22"/>
      <c r="M48" s="22"/>
      <c r="N48" s="22"/>
      <c r="O48" s="22"/>
      <c r="P48" s="22"/>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row>
    <row r="49" spans="2:90" x14ac:dyDescent="0.4">
      <c r="B49" s="141" t="s">
        <v>441</v>
      </c>
      <c r="D49" t="s">
        <v>448</v>
      </c>
      <c r="E49" s="8" t="str">
        <f t="shared" si="21"/>
        <v>49 SALESQUOTA-ER</v>
      </c>
      <c r="G49" t="str">
        <f t="shared" ref="G49:G58" si="22">E49</f>
        <v>49 SALESQUOTA-ER</v>
      </c>
      <c r="H49" s="12"/>
      <c r="I49" s="60"/>
      <c r="J49" s="60"/>
      <c r="K49" s="17">
        <v>10</v>
      </c>
      <c r="L49" s="17">
        <v>15</v>
      </c>
      <c r="M49" s="17">
        <v>20</v>
      </c>
      <c r="N49" s="17">
        <v>25</v>
      </c>
      <c r="O49" s="17">
        <v>30</v>
      </c>
      <c r="P49" s="17">
        <v>35</v>
      </c>
      <c r="R49" s="15"/>
      <c r="S49" s="76" cm="1">
        <f t="array" ref="S49">INDEX($K:$P,ROW(),MATCH(S$3,$K$2:$P$2,0))</f>
        <v>10</v>
      </c>
      <c r="T49" s="76" cm="1">
        <f t="array" ref="T49">INDEX($K:$P,ROW(),MATCH(T$3,$K$2:$P$2,0))</f>
        <v>10</v>
      </c>
      <c r="U49" s="76" cm="1">
        <f t="array" ref="U49">INDEX($K:$P,ROW(),MATCH(U$3,$K$2:$P$2,0))</f>
        <v>10</v>
      </c>
      <c r="V49" s="76" cm="1">
        <f t="array" ref="V49">INDEX($K:$P,ROW(),MATCH(V$3,$K$2:$P$2,0))</f>
        <v>10</v>
      </c>
      <c r="W49" s="76" cm="1">
        <f t="array" ref="W49">INDEX($K:$P,ROW(),MATCH(W$3,$K$2:$P$2,0))</f>
        <v>10</v>
      </c>
      <c r="X49" s="76" cm="1">
        <f t="array" ref="X49">INDEX($K:$P,ROW(),MATCH(X$3,$K$2:$P$2,0))</f>
        <v>10</v>
      </c>
      <c r="Y49" s="76" cm="1">
        <f t="array" ref="Y49">INDEX($K:$P,ROW(),MATCH(Y$3,$K$2:$P$2,0))</f>
        <v>10</v>
      </c>
      <c r="Z49" s="76" cm="1">
        <f t="array" ref="Z49">INDEX($K:$P,ROW(),MATCH(Z$3,$K$2:$P$2,0))</f>
        <v>10</v>
      </c>
      <c r="AA49" s="76" cm="1">
        <f t="array" ref="AA49">INDEX($K:$P,ROW(),MATCH(AA$3,$K$2:$P$2,0))</f>
        <v>10</v>
      </c>
      <c r="AB49" s="76" cm="1">
        <f t="array" ref="AB49">INDEX($K:$P,ROW(),MATCH(AB$3,$K$2:$P$2,0))</f>
        <v>10</v>
      </c>
      <c r="AC49" s="76" cm="1">
        <f t="array" ref="AC49">INDEX($K:$P,ROW(),MATCH(AC$3,$K$2:$P$2,0))</f>
        <v>10</v>
      </c>
      <c r="AD49" s="76" cm="1">
        <f t="array" ref="AD49">INDEX($K:$P,ROW(),MATCH(AD$3,$K$2:$P$2,0))</f>
        <v>10</v>
      </c>
      <c r="AE49" s="76" cm="1">
        <f t="array" ref="AE49">INDEX($K:$P,ROW(),MATCH(AE$3,$K$2:$P$2,0))</f>
        <v>15</v>
      </c>
      <c r="AF49" s="76" cm="1">
        <f t="array" ref="AF49">INDEX($K:$P,ROW(),MATCH(AF$3,$K$2:$P$2,0))</f>
        <v>15</v>
      </c>
      <c r="AG49" s="76" cm="1">
        <f t="array" ref="AG49">INDEX($K:$P,ROW(),MATCH(AG$3,$K$2:$P$2,0))</f>
        <v>15</v>
      </c>
      <c r="AH49" s="76" cm="1">
        <f t="array" ref="AH49">INDEX($K:$P,ROW(),MATCH(AH$3,$K$2:$P$2,0))</f>
        <v>15</v>
      </c>
      <c r="AI49" s="76" cm="1">
        <f t="array" ref="AI49">INDEX($K:$P,ROW(),MATCH(AI$3,$K$2:$P$2,0))</f>
        <v>15</v>
      </c>
      <c r="AJ49" s="76" cm="1">
        <f t="array" ref="AJ49">INDEX($K:$P,ROW(),MATCH(AJ$3,$K$2:$P$2,0))</f>
        <v>15</v>
      </c>
      <c r="AK49" s="76" cm="1">
        <f t="array" ref="AK49">INDEX($K:$P,ROW(),MATCH(AK$3,$K$2:$P$2,0))</f>
        <v>15</v>
      </c>
      <c r="AL49" s="76" cm="1">
        <f t="array" ref="AL49">INDEX($K:$P,ROW(),MATCH(AL$3,$K$2:$P$2,0))</f>
        <v>15</v>
      </c>
      <c r="AM49" s="76" cm="1">
        <f t="array" ref="AM49">INDEX($K:$P,ROW(),MATCH(AM$3,$K$2:$P$2,0))</f>
        <v>15</v>
      </c>
      <c r="AN49" s="76" cm="1">
        <f t="array" ref="AN49">INDEX($K:$P,ROW(),MATCH(AN$3,$K$2:$P$2,0))</f>
        <v>15</v>
      </c>
      <c r="AO49" s="76" cm="1">
        <f t="array" ref="AO49">INDEX($K:$P,ROW(),MATCH(AO$3,$K$2:$P$2,0))</f>
        <v>15</v>
      </c>
      <c r="AP49" s="76" cm="1">
        <f t="array" ref="AP49">INDEX($K:$P,ROW(),MATCH(AP$3,$K$2:$P$2,0))</f>
        <v>15</v>
      </c>
      <c r="AQ49" s="76" cm="1">
        <f t="array" ref="AQ49">INDEX($K:$P,ROW(),MATCH(AQ$3,$K$2:$P$2,0))</f>
        <v>20</v>
      </c>
      <c r="AR49" s="76" cm="1">
        <f t="array" ref="AR49">INDEX($K:$P,ROW(),MATCH(AR$3,$K$2:$P$2,0))</f>
        <v>20</v>
      </c>
      <c r="AS49" s="76" cm="1">
        <f t="array" ref="AS49">INDEX($K:$P,ROW(),MATCH(AS$3,$K$2:$P$2,0))</f>
        <v>20</v>
      </c>
      <c r="AT49" s="76" cm="1">
        <f t="array" ref="AT49">INDEX($K:$P,ROW(),MATCH(AT$3,$K$2:$P$2,0))</f>
        <v>20</v>
      </c>
      <c r="AU49" s="76" cm="1">
        <f t="array" ref="AU49">INDEX($K:$P,ROW(),MATCH(AU$3,$K$2:$P$2,0))</f>
        <v>20</v>
      </c>
      <c r="AV49" s="76" cm="1">
        <f t="array" ref="AV49">INDEX($K:$P,ROW(),MATCH(AV$3,$K$2:$P$2,0))</f>
        <v>20</v>
      </c>
      <c r="AW49" s="76" cm="1">
        <f t="array" ref="AW49">INDEX($K:$P,ROW(),MATCH(AW$3,$K$2:$P$2,0))</f>
        <v>20</v>
      </c>
      <c r="AX49" s="76" cm="1">
        <f t="array" ref="AX49">INDEX($K:$P,ROW(),MATCH(AX$3,$K$2:$P$2,0))</f>
        <v>20</v>
      </c>
      <c r="AY49" s="76" cm="1">
        <f t="array" ref="AY49">INDEX($K:$P,ROW(),MATCH(AY$3,$K$2:$P$2,0))</f>
        <v>20</v>
      </c>
      <c r="AZ49" s="76" cm="1">
        <f t="array" ref="AZ49">INDEX($K:$P,ROW(),MATCH(AZ$3,$K$2:$P$2,0))</f>
        <v>20</v>
      </c>
      <c r="BA49" s="76" cm="1">
        <f t="array" ref="BA49">INDEX($K:$P,ROW(),MATCH(BA$3,$K$2:$P$2,0))</f>
        <v>20</v>
      </c>
      <c r="BB49" s="76" cm="1">
        <f t="array" ref="BB49">INDEX($K:$P,ROW(),MATCH(BB$3,$K$2:$P$2,0))</f>
        <v>20</v>
      </c>
      <c r="BC49" s="76" cm="1">
        <f t="array" ref="BC49">INDEX($K:$P,ROW(),MATCH(BC$3,$K$2:$P$2,0))</f>
        <v>25</v>
      </c>
      <c r="BD49" s="76" cm="1">
        <f t="array" ref="BD49">INDEX($K:$P,ROW(),MATCH(BD$3,$K$2:$P$2,0))</f>
        <v>25</v>
      </c>
      <c r="BE49" s="76" cm="1">
        <f t="array" ref="BE49">INDEX($K:$P,ROW(),MATCH(BE$3,$K$2:$P$2,0))</f>
        <v>25</v>
      </c>
      <c r="BF49" s="76" cm="1">
        <f t="array" ref="BF49">INDEX($K:$P,ROW(),MATCH(BF$3,$K$2:$P$2,0))</f>
        <v>25</v>
      </c>
      <c r="BG49" s="76" cm="1">
        <f t="array" ref="BG49">INDEX($K:$P,ROW(),MATCH(BG$3,$K$2:$P$2,0))</f>
        <v>25</v>
      </c>
      <c r="BH49" s="76" cm="1">
        <f t="array" ref="BH49">INDEX($K:$P,ROW(),MATCH(BH$3,$K$2:$P$2,0))</f>
        <v>25</v>
      </c>
      <c r="BI49" s="76" cm="1">
        <f t="array" ref="BI49">INDEX($K:$P,ROW(),MATCH(BI$3,$K$2:$P$2,0))</f>
        <v>25</v>
      </c>
      <c r="BJ49" s="76" cm="1">
        <f t="array" ref="BJ49">INDEX($K:$P,ROW(),MATCH(BJ$3,$K$2:$P$2,0))</f>
        <v>25</v>
      </c>
      <c r="BK49" s="76" cm="1">
        <f t="array" ref="BK49">INDEX($K:$P,ROW(),MATCH(BK$3,$K$2:$P$2,0))</f>
        <v>25</v>
      </c>
      <c r="BL49" s="76" cm="1">
        <f t="array" ref="BL49">INDEX($K:$P,ROW(),MATCH(BL$3,$K$2:$P$2,0))</f>
        <v>25</v>
      </c>
      <c r="BM49" s="76" cm="1">
        <f t="array" ref="BM49">INDEX($K:$P,ROW(),MATCH(BM$3,$K$2:$P$2,0))</f>
        <v>25</v>
      </c>
      <c r="BN49" s="76" cm="1">
        <f t="array" ref="BN49">INDEX($K:$P,ROW(),MATCH(BN$3,$K$2:$P$2,0))</f>
        <v>25</v>
      </c>
      <c r="BO49" s="76" cm="1">
        <f t="array" ref="BO49">INDEX($K:$P,ROW(),MATCH(BO$3,$K$2:$P$2,0))</f>
        <v>30</v>
      </c>
      <c r="BP49" s="76" cm="1">
        <f t="array" ref="BP49">INDEX($K:$P,ROW(),MATCH(BP$3,$K$2:$P$2,0))</f>
        <v>30</v>
      </c>
      <c r="BQ49" s="76" cm="1">
        <f t="array" ref="BQ49">INDEX($K:$P,ROW(),MATCH(BQ$3,$K$2:$P$2,0))</f>
        <v>30</v>
      </c>
      <c r="BR49" s="76" cm="1">
        <f t="array" ref="BR49">INDEX($K:$P,ROW(),MATCH(BR$3,$K$2:$P$2,0))</f>
        <v>30</v>
      </c>
      <c r="BS49" s="76" cm="1">
        <f t="array" ref="BS49">INDEX($K:$P,ROW(),MATCH(BS$3,$K$2:$P$2,0))</f>
        <v>30</v>
      </c>
      <c r="BT49" s="76" cm="1">
        <f t="array" ref="BT49">INDEX($K:$P,ROW(),MATCH(BT$3,$K$2:$P$2,0))</f>
        <v>30</v>
      </c>
      <c r="BU49" s="76" cm="1">
        <f t="array" ref="BU49">INDEX($K:$P,ROW(),MATCH(BU$3,$K$2:$P$2,0))</f>
        <v>30</v>
      </c>
      <c r="BV49" s="76" cm="1">
        <f t="array" ref="BV49">INDEX($K:$P,ROW(),MATCH(BV$3,$K$2:$P$2,0))</f>
        <v>30</v>
      </c>
      <c r="BW49" s="76" cm="1">
        <f t="array" ref="BW49">INDEX($K:$P,ROW(),MATCH(BW$3,$K$2:$P$2,0))</f>
        <v>30</v>
      </c>
      <c r="BX49" s="76" cm="1">
        <f t="array" ref="BX49">INDEX($K:$P,ROW(),MATCH(BX$3,$K$2:$P$2,0))</f>
        <v>30</v>
      </c>
      <c r="BY49" s="76" cm="1">
        <f t="array" ref="BY49">INDEX($K:$P,ROW(),MATCH(BY$3,$K$2:$P$2,0))</f>
        <v>30</v>
      </c>
      <c r="BZ49" s="76" cm="1">
        <f t="array" ref="BZ49">INDEX($K:$P,ROW(),MATCH(BZ$3,$K$2:$P$2,0))</f>
        <v>30</v>
      </c>
      <c r="CA49" s="76" cm="1">
        <f t="array" ref="CA49">INDEX($K:$P,ROW(),MATCH(CA$3,$K$2:$P$2,0))</f>
        <v>35</v>
      </c>
      <c r="CB49" s="76" cm="1">
        <f t="array" ref="CB49">INDEX($K:$P,ROW(),MATCH(CB$3,$K$2:$P$2,0))</f>
        <v>35</v>
      </c>
      <c r="CC49" s="76" cm="1">
        <f t="array" ref="CC49">INDEX($K:$P,ROW(),MATCH(CC$3,$K$2:$P$2,0))</f>
        <v>35</v>
      </c>
      <c r="CD49" s="76" cm="1">
        <f t="array" ref="CD49">INDEX($K:$P,ROW(),MATCH(CD$3,$K$2:$P$2,0))</f>
        <v>35</v>
      </c>
      <c r="CE49" s="76" cm="1">
        <f t="array" ref="CE49">INDEX($K:$P,ROW(),MATCH(CE$3,$K$2:$P$2,0))</f>
        <v>35</v>
      </c>
      <c r="CF49" s="76" cm="1">
        <f t="array" ref="CF49">INDEX($K:$P,ROW(),MATCH(CF$3,$K$2:$P$2,0))</f>
        <v>35</v>
      </c>
      <c r="CG49" s="76" cm="1">
        <f t="array" ref="CG49">INDEX($K:$P,ROW(),MATCH(CG$3,$K$2:$P$2,0))</f>
        <v>35</v>
      </c>
      <c r="CH49" s="76" cm="1">
        <f t="array" ref="CH49">INDEX($K:$P,ROW(),MATCH(CH$3,$K$2:$P$2,0))</f>
        <v>35</v>
      </c>
      <c r="CI49" s="76" cm="1">
        <f t="array" ref="CI49">INDEX($K:$P,ROW(),MATCH(CI$3,$K$2:$P$2,0))</f>
        <v>35</v>
      </c>
      <c r="CJ49" s="76" cm="1">
        <f t="array" ref="CJ49">INDEX($K:$P,ROW(),MATCH(CJ$3,$K$2:$P$2,0))</f>
        <v>35</v>
      </c>
      <c r="CK49" s="76" cm="1">
        <f t="array" ref="CK49">INDEX($K:$P,ROW(),MATCH(CK$3,$K$2:$P$2,0))</f>
        <v>35</v>
      </c>
      <c r="CL49" s="76" cm="1">
        <f t="array" ref="CL49">INDEX($K:$P,ROW(),MATCH(CL$3,$K$2:$P$2,0))</f>
        <v>35</v>
      </c>
    </row>
    <row r="50" spans="2:90" x14ac:dyDescent="0.4">
      <c r="B50" s="141" t="s">
        <v>442</v>
      </c>
      <c r="D50" t="s">
        <v>448</v>
      </c>
      <c r="E50" s="8" t="str">
        <f t="shared" si="21"/>
        <v>50 SALESQUOTA-ER</v>
      </c>
      <c r="G50" t="str">
        <f t="shared" si="22"/>
        <v>50 SALESQUOTA-ER</v>
      </c>
      <c r="H50" s="31"/>
      <c r="I50" s="73"/>
      <c r="J50" s="73"/>
      <c r="K50" s="18">
        <v>100000</v>
      </c>
      <c r="L50" s="18">
        <v>100000</v>
      </c>
      <c r="M50" s="18">
        <v>100000</v>
      </c>
      <c r="N50" s="18">
        <v>100000</v>
      </c>
      <c r="O50" s="18">
        <v>100000</v>
      </c>
      <c r="P50" s="18">
        <v>100000</v>
      </c>
      <c r="R50" s="38"/>
      <c r="S50" s="143" cm="1">
        <f t="array" ref="S50">INDEX($K:$P,ROW(),MATCH(S$3,$K$2:$P$2,0))/12</f>
        <v>8333.3333333333339</v>
      </c>
      <c r="T50" s="143" cm="1">
        <f t="array" ref="T50">INDEX($K:$P,ROW(),MATCH(T$3,$K$2:$P$2,0))/12</f>
        <v>8333.3333333333339</v>
      </c>
      <c r="U50" s="143" cm="1">
        <f t="array" ref="U50">INDEX($K:$P,ROW(),MATCH(U$3,$K$2:$P$2,0))/12</f>
        <v>8333.3333333333339</v>
      </c>
      <c r="V50" s="143" cm="1">
        <f t="array" ref="V50">INDEX($K:$P,ROW(),MATCH(V$3,$K$2:$P$2,0))/12</f>
        <v>8333.3333333333339</v>
      </c>
      <c r="W50" s="143" cm="1">
        <f t="array" ref="W50">INDEX($K:$P,ROW(),MATCH(W$3,$K$2:$P$2,0))/12</f>
        <v>8333.3333333333339</v>
      </c>
      <c r="X50" s="143" cm="1">
        <f t="array" ref="X50">INDEX($K:$P,ROW(),MATCH(X$3,$K$2:$P$2,0))/12</f>
        <v>8333.3333333333339</v>
      </c>
      <c r="Y50" s="143" cm="1">
        <f t="array" ref="Y50">INDEX($K:$P,ROW(),MATCH(Y$3,$K$2:$P$2,0))/12</f>
        <v>8333.3333333333339</v>
      </c>
      <c r="Z50" s="143" cm="1">
        <f t="array" ref="Z50">INDEX($K:$P,ROW(),MATCH(Z$3,$K$2:$P$2,0))/12</f>
        <v>8333.3333333333339</v>
      </c>
      <c r="AA50" s="143" cm="1">
        <f t="array" ref="AA50">INDEX($K:$P,ROW(),MATCH(AA$3,$K$2:$P$2,0))/12</f>
        <v>8333.3333333333339</v>
      </c>
      <c r="AB50" s="143" cm="1">
        <f t="array" ref="AB50">INDEX($K:$P,ROW(),MATCH(AB$3,$K$2:$P$2,0))/12</f>
        <v>8333.3333333333339</v>
      </c>
      <c r="AC50" s="143" cm="1">
        <f t="array" ref="AC50">INDEX($K:$P,ROW(),MATCH(AC$3,$K$2:$P$2,0))/12</f>
        <v>8333.3333333333339</v>
      </c>
      <c r="AD50" s="143" cm="1">
        <f t="array" ref="AD50">INDEX($K:$P,ROW(),MATCH(AD$3,$K$2:$P$2,0))/12</f>
        <v>8333.3333333333339</v>
      </c>
      <c r="AE50" s="143" cm="1">
        <f t="array" ref="AE50">INDEX($K:$P,ROW(),MATCH(AE$3,$K$2:$P$2,0))/12</f>
        <v>8333.3333333333339</v>
      </c>
      <c r="AF50" s="143" cm="1">
        <f t="array" ref="AF50">INDEX($K:$P,ROW(),MATCH(AF$3,$K$2:$P$2,0))/12</f>
        <v>8333.3333333333339</v>
      </c>
      <c r="AG50" s="143" cm="1">
        <f t="array" ref="AG50">INDEX($K:$P,ROW(),MATCH(AG$3,$K$2:$P$2,0))/12</f>
        <v>8333.3333333333339</v>
      </c>
      <c r="AH50" s="143" cm="1">
        <f t="array" ref="AH50">INDEX($K:$P,ROW(),MATCH(AH$3,$K$2:$P$2,0))/12</f>
        <v>8333.3333333333339</v>
      </c>
      <c r="AI50" s="143" cm="1">
        <f t="array" ref="AI50">INDEX($K:$P,ROW(),MATCH(AI$3,$K$2:$P$2,0))/12</f>
        <v>8333.3333333333339</v>
      </c>
      <c r="AJ50" s="143" cm="1">
        <f t="array" ref="AJ50">INDEX($K:$P,ROW(),MATCH(AJ$3,$K$2:$P$2,0))/12</f>
        <v>8333.3333333333339</v>
      </c>
      <c r="AK50" s="143" cm="1">
        <f t="array" ref="AK50">INDEX($K:$P,ROW(),MATCH(AK$3,$K$2:$P$2,0))/12</f>
        <v>8333.3333333333339</v>
      </c>
      <c r="AL50" s="143" cm="1">
        <f t="array" ref="AL50">INDEX($K:$P,ROW(),MATCH(AL$3,$K$2:$P$2,0))/12</f>
        <v>8333.3333333333339</v>
      </c>
      <c r="AM50" s="143" cm="1">
        <f t="array" ref="AM50">INDEX($K:$P,ROW(),MATCH(AM$3,$K$2:$P$2,0))/12</f>
        <v>8333.3333333333339</v>
      </c>
      <c r="AN50" s="143" cm="1">
        <f t="array" ref="AN50">INDEX($K:$P,ROW(),MATCH(AN$3,$K$2:$P$2,0))/12</f>
        <v>8333.3333333333339</v>
      </c>
      <c r="AO50" s="143" cm="1">
        <f t="array" ref="AO50">INDEX($K:$P,ROW(),MATCH(AO$3,$K$2:$P$2,0))/12</f>
        <v>8333.3333333333339</v>
      </c>
      <c r="AP50" s="143" cm="1">
        <f t="array" ref="AP50">INDEX($K:$P,ROW(),MATCH(AP$3,$K$2:$P$2,0))/12</f>
        <v>8333.3333333333339</v>
      </c>
      <c r="AQ50" s="143" cm="1">
        <f t="array" ref="AQ50">INDEX($K:$P,ROW(),MATCH(AQ$3,$K$2:$P$2,0))/12</f>
        <v>8333.3333333333339</v>
      </c>
      <c r="AR50" s="143" cm="1">
        <f t="array" ref="AR50">INDEX($K:$P,ROW(),MATCH(AR$3,$K$2:$P$2,0))/12</f>
        <v>8333.3333333333339</v>
      </c>
      <c r="AS50" s="143" cm="1">
        <f t="array" ref="AS50">INDEX($K:$P,ROW(),MATCH(AS$3,$K$2:$P$2,0))/12</f>
        <v>8333.3333333333339</v>
      </c>
      <c r="AT50" s="143" cm="1">
        <f t="array" ref="AT50">INDEX($K:$P,ROW(),MATCH(AT$3,$K$2:$P$2,0))/12</f>
        <v>8333.3333333333339</v>
      </c>
      <c r="AU50" s="143" cm="1">
        <f t="array" ref="AU50">INDEX($K:$P,ROW(),MATCH(AU$3,$K$2:$P$2,0))/12</f>
        <v>8333.3333333333339</v>
      </c>
      <c r="AV50" s="143" cm="1">
        <f t="array" ref="AV50">INDEX($K:$P,ROW(),MATCH(AV$3,$K$2:$P$2,0))/12</f>
        <v>8333.3333333333339</v>
      </c>
      <c r="AW50" s="143" cm="1">
        <f t="array" ref="AW50">INDEX($K:$P,ROW(),MATCH(AW$3,$K$2:$P$2,0))/12</f>
        <v>8333.3333333333339</v>
      </c>
      <c r="AX50" s="143" cm="1">
        <f t="array" ref="AX50">INDEX($K:$P,ROW(),MATCH(AX$3,$K$2:$P$2,0))/12</f>
        <v>8333.3333333333339</v>
      </c>
      <c r="AY50" s="143" cm="1">
        <f t="array" ref="AY50">INDEX($K:$P,ROW(),MATCH(AY$3,$K$2:$P$2,0))/12</f>
        <v>8333.3333333333339</v>
      </c>
      <c r="AZ50" s="143" cm="1">
        <f t="array" ref="AZ50">INDEX($K:$P,ROW(),MATCH(AZ$3,$K$2:$P$2,0))/12</f>
        <v>8333.3333333333339</v>
      </c>
      <c r="BA50" s="143" cm="1">
        <f t="array" ref="BA50">INDEX($K:$P,ROW(),MATCH(BA$3,$K$2:$P$2,0))/12</f>
        <v>8333.3333333333339</v>
      </c>
      <c r="BB50" s="143" cm="1">
        <f t="array" ref="BB50">INDEX($K:$P,ROW(),MATCH(BB$3,$K$2:$P$2,0))/12</f>
        <v>8333.3333333333339</v>
      </c>
      <c r="BC50" s="143" cm="1">
        <f t="array" ref="BC50">INDEX($K:$P,ROW(),MATCH(BC$3,$K$2:$P$2,0))/12</f>
        <v>8333.3333333333339</v>
      </c>
      <c r="BD50" s="143" cm="1">
        <f t="array" ref="BD50">INDEX($K:$P,ROW(),MATCH(BD$3,$K$2:$P$2,0))/12</f>
        <v>8333.3333333333339</v>
      </c>
      <c r="BE50" s="143" cm="1">
        <f t="array" ref="BE50">INDEX($K:$P,ROW(),MATCH(BE$3,$K$2:$P$2,0))/12</f>
        <v>8333.3333333333339</v>
      </c>
      <c r="BF50" s="143" cm="1">
        <f t="array" ref="BF50">INDEX($K:$P,ROW(),MATCH(BF$3,$K$2:$P$2,0))/12</f>
        <v>8333.3333333333339</v>
      </c>
      <c r="BG50" s="143" cm="1">
        <f t="array" ref="BG50">INDEX($K:$P,ROW(),MATCH(BG$3,$K$2:$P$2,0))/12</f>
        <v>8333.3333333333339</v>
      </c>
      <c r="BH50" s="143" cm="1">
        <f t="array" ref="BH50">INDEX($K:$P,ROW(),MATCH(BH$3,$K$2:$P$2,0))/12</f>
        <v>8333.3333333333339</v>
      </c>
      <c r="BI50" s="143" cm="1">
        <f t="array" ref="BI50">INDEX($K:$P,ROW(),MATCH(BI$3,$K$2:$P$2,0))/12</f>
        <v>8333.3333333333339</v>
      </c>
      <c r="BJ50" s="143" cm="1">
        <f t="array" ref="BJ50">INDEX($K:$P,ROW(),MATCH(BJ$3,$K$2:$P$2,0))/12</f>
        <v>8333.3333333333339</v>
      </c>
      <c r="BK50" s="143" cm="1">
        <f t="array" ref="BK50">INDEX($K:$P,ROW(),MATCH(BK$3,$K$2:$P$2,0))/12</f>
        <v>8333.3333333333339</v>
      </c>
      <c r="BL50" s="143" cm="1">
        <f t="array" ref="BL50">INDEX($K:$P,ROW(),MATCH(BL$3,$K$2:$P$2,0))/12</f>
        <v>8333.3333333333339</v>
      </c>
      <c r="BM50" s="143" cm="1">
        <f t="array" ref="BM50">INDEX($K:$P,ROW(),MATCH(BM$3,$K$2:$P$2,0))/12</f>
        <v>8333.3333333333339</v>
      </c>
      <c r="BN50" s="143" cm="1">
        <f t="array" ref="BN50">INDEX($K:$P,ROW(),MATCH(BN$3,$K$2:$P$2,0))/12</f>
        <v>8333.3333333333339</v>
      </c>
      <c r="BO50" s="143" cm="1">
        <f t="array" ref="BO50">INDEX($K:$P,ROW(),MATCH(BO$3,$K$2:$P$2,0))/12</f>
        <v>8333.3333333333339</v>
      </c>
      <c r="BP50" s="143" cm="1">
        <f t="array" ref="BP50">INDEX($K:$P,ROW(),MATCH(BP$3,$K$2:$P$2,0))/12</f>
        <v>8333.3333333333339</v>
      </c>
      <c r="BQ50" s="143" cm="1">
        <f t="array" ref="BQ50">INDEX($K:$P,ROW(),MATCH(BQ$3,$K$2:$P$2,0))/12</f>
        <v>8333.3333333333339</v>
      </c>
      <c r="BR50" s="143" cm="1">
        <f t="array" ref="BR50">INDEX($K:$P,ROW(),MATCH(BR$3,$K$2:$P$2,0))/12</f>
        <v>8333.3333333333339</v>
      </c>
      <c r="BS50" s="143" cm="1">
        <f t="array" ref="BS50">INDEX($K:$P,ROW(),MATCH(BS$3,$K$2:$P$2,0))/12</f>
        <v>8333.3333333333339</v>
      </c>
      <c r="BT50" s="143" cm="1">
        <f t="array" ref="BT50">INDEX($K:$P,ROW(),MATCH(BT$3,$K$2:$P$2,0))/12</f>
        <v>8333.3333333333339</v>
      </c>
      <c r="BU50" s="143" cm="1">
        <f t="array" ref="BU50">INDEX($K:$P,ROW(),MATCH(BU$3,$K$2:$P$2,0))/12</f>
        <v>8333.3333333333339</v>
      </c>
      <c r="BV50" s="143" cm="1">
        <f t="array" ref="BV50">INDEX($K:$P,ROW(),MATCH(BV$3,$K$2:$P$2,0))/12</f>
        <v>8333.3333333333339</v>
      </c>
      <c r="BW50" s="143" cm="1">
        <f t="array" ref="BW50">INDEX($K:$P,ROW(),MATCH(BW$3,$K$2:$P$2,0))/12</f>
        <v>8333.3333333333339</v>
      </c>
      <c r="BX50" s="143" cm="1">
        <f t="array" ref="BX50">INDEX($K:$P,ROW(),MATCH(BX$3,$K$2:$P$2,0))/12</f>
        <v>8333.3333333333339</v>
      </c>
      <c r="BY50" s="143" cm="1">
        <f t="array" ref="BY50">INDEX($K:$P,ROW(),MATCH(BY$3,$K$2:$P$2,0))/12</f>
        <v>8333.3333333333339</v>
      </c>
      <c r="BZ50" s="143" cm="1">
        <f t="array" ref="BZ50">INDEX($K:$P,ROW(),MATCH(BZ$3,$K$2:$P$2,0))/12</f>
        <v>8333.3333333333339</v>
      </c>
      <c r="CA50" s="143" cm="1">
        <f t="array" ref="CA50">INDEX($K:$P,ROW(),MATCH(CA$3,$K$2:$P$2,0))/12</f>
        <v>8333.3333333333339</v>
      </c>
      <c r="CB50" s="143" cm="1">
        <f t="array" ref="CB50">INDEX($K:$P,ROW(),MATCH(CB$3,$K$2:$P$2,0))/12</f>
        <v>8333.3333333333339</v>
      </c>
      <c r="CC50" s="143" cm="1">
        <f t="array" ref="CC50">INDEX($K:$P,ROW(),MATCH(CC$3,$K$2:$P$2,0))/12</f>
        <v>8333.3333333333339</v>
      </c>
      <c r="CD50" s="143" cm="1">
        <f t="array" ref="CD50">INDEX($K:$P,ROW(),MATCH(CD$3,$K$2:$P$2,0))/12</f>
        <v>8333.3333333333339</v>
      </c>
      <c r="CE50" s="143" cm="1">
        <f t="array" ref="CE50">INDEX($K:$P,ROW(),MATCH(CE$3,$K$2:$P$2,0))/12</f>
        <v>8333.3333333333339</v>
      </c>
      <c r="CF50" s="143" cm="1">
        <f t="array" ref="CF50">INDEX($K:$P,ROW(),MATCH(CF$3,$K$2:$P$2,0))/12</f>
        <v>8333.3333333333339</v>
      </c>
      <c r="CG50" s="143" cm="1">
        <f t="array" ref="CG50">INDEX($K:$P,ROW(),MATCH(CG$3,$K$2:$P$2,0))/12</f>
        <v>8333.3333333333339</v>
      </c>
      <c r="CH50" s="143" cm="1">
        <f t="array" ref="CH50">INDEX($K:$P,ROW(),MATCH(CH$3,$K$2:$P$2,0))/12</f>
        <v>8333.3333333333339</v>
      </c>
      <c r="CI50" s="143" cm="1">
        <f t="array" ref="CI50">INDEX($K:$P,ROW(),MATCH(CI$3,$K$2:$P$2,0))/12</f>
        <v>8333.3333333333339</v>
      </c>
      <c r="CJ50" s="143" cm="1">
        <f t="array" ref="CJ50">INDEX($K:$P,ROW(),MATCH(CJ$3,$K$2:$P$2,0))/12</f>
        <v>8333.3333333333339</v>
      </c>
      <c r="CK50" s="143" cm="1">
        <f t="array" ref="CK50">INDEX($K:$P,ROW(),MATCH(CK$3,$K$2:$P$2,0))/12</f>
        <v>8333.3333333333339</v>
      </c>
      <c r="CL50" s="143" cm="1">
        <f t="array" ref="CL50">INDEX($K:$P,ROW(),MATCH(CL$3,$K$2:$P$2,0))/12</f>
        <v>8333.3333333333339</v>
      </c>
    </row>
    <row r="51" spans="2:90" x14ac:dyDescent="0.4">
      <c r="B51" s="141" t="s">
        <v>443</v>
      </c>
      <c r="D51" t="s">
        <v>448</v>
      </c>
      <c r="E51" s="8" t="str">
        <f t="shared" si="21"/>
        <v>51 SALESQUOTA-ER</v>
      </c>
      <c r="G51" t="str">
        <f t="shared" si="22"/>
        <v>51 SALESQUOTA-ER</v>
      </c>
      <c r="H51" s="31"/>
      <c r="I51" s="73"/>
      <c r="J51" s="73"/>
      <c r="K51" s="16">
        <v>0.7</v>
      </c>
      <c r="L51" s="16">
        <v>0.7</v>
      </c>
      <c r="M51" s="16">
        <v>0.7</v>
      </c>
      <c r="N51" s="16">
        <v>0.7</v>
      </c>
      <c r="O51" s="16">
        <v>0.7</v>
      </c>
      <c r="P51" s="16">
        <v>0.7</v>
      </c>
      <c r="R51" s="38"/>
      <c r="S51" s="178" cm="1">
        <f t="array" ref="S51">INDEX($K:$P,ROW(),MATCH(S$3,$K$2:$P$2,0))</f>
        <v>0.7</v>
      </c>
      <c r="T51" s="178" cm="1">
        <f t="array" ref="T51">INDEX($K:$P,ROW(),MATCH(T$3,$K$2:$P$2,0))</f>
        <v>0.7</v>
      </c>
      <c r="U51" s="178" cm="1">
        <f t="array" ref="U51">INDEX($K:$P,ROW(),MATCH(U$3,$K$2:$P$2,0))</f>
        <v>0.7</v>
      </c>
      <c r="V51" s="178" cm="1">
        <f t="array" ref="V51">INDEX($K:$P,ROW(),MATCH(V$3,$K$2:$P$2,0))</f>
        <v>0.7</v>
      </c>
      <c r="W51" s="178" cm="1">
        <f t="array" ref="W51">INDEX($K:$P,ROW(),MATCH(W$3,$K$2:$P$2,0))</f>
        <v>0.7</v>
      </c>
      <c r="X51" s="178" cm="1">
        <f t="array" ref="X51">INDEX($K:$P,ROW(),MATCH(X$3,$K$2:$P$2,0))</f>
        <v>0.7</v>
      </c>
      <c r="Y51" s="178" cm="1">
        <f t="array" ref="Y51">INDEX($K:$P,ROW(),MATCH(Y$3,$K$2:$P$2,0))</f>
        <v>0.7</v>
      </c>
      <c r="Z51" s="178" cm="1">
        <f t="array" ref="Z51">INDEX($K:$P,ROW(),MATCH(Z$3,$K$2:$P$2,0))</f>
        <v>0.7</v>
      </c>
      <c r="AA51" s="178" cm="1">
        <f t="array" ref="AA51">INDEX($K:$P,ROW(),MATCH(AA$3,$K$2:$P$2,0))</f>
        <v>0.7</v>
      </c>
      <c r="AB51" s="178" cm="1">
        <f t="array" ref="AB51">INDEX($K:$P,ROW(),MATCH(AB$3,$K$2:$P$2,0))</f>
        <v>0.7</v>
      </c>
      <c r="AC51" s="178" cm="1">
        <f t="array" ref="AC51">INDEX($K:$P,ROW(),MATCH(AC$3,$K$2:$P$2,0))</f>
        <v>0.7</v>
      </c>
      <c r="AD51" s="178" cm="1">
        <f t="array" ref="AD51">INDEX($K:$P,ROW(),MATCH(AD$3,$K$2:$P$2,0))</f>
        <v>0.7</v>
      </c>
      <c r="AE51" s="178" cm="1">
        <f t="array" ref="AE51">INDEX($K:$P,ROW(),MATCH(AE$3,$K$2:$P$2,0))</f>
        <v>0.7</v>
      </c>
      <c r="AF51" s="178" cm="1">
        <f t="array" ref="AF51">INDEX($K:$P,ROW(),MATCH(AF$3,$K$2:$P$2,0))</f>
        <v>0.7</v>
      </c>
      <c r="AG51" s="178" cm="1">
        <f t="array" ref="AG51">INDEX($K:$P,ROW(),MATCH(AG$3,$K$2:$P$2,0))</f>
        <v>0.7</v>
      </c>
      <c r="AH51" s="178" cm="1">
        <f t="array" ref="AH51">INDEX($K:$P,ROW(),MATCH(AH$3,$K$2:$P$2,0))</f>
        <v>0.7</v>
      </c>
      <c r="AI51" s="178" cm="1">
        <f t="array" ref="AI51">INDEX($K:$P,ROW(),MATCH(AI$3,$K$2:$P$2,0))</f>
        <v>0.7</v>
      </c>
      <c r="AJ51" s="178" cm="1">
        <f t="array" ref="AJ51">INDEX($K:$P,ROW(),MATCH(AJ$3,$K$2:$P$2,0))</f>
        <v>0.7</v>
      </c>
      <c r="AK51" s="178" cm="1">
        <f t="array" ref="AK51">INDEX($K:$P,ROW(),MATCH(AK$3,$K$2:$P$2,0))</f>
        <v>0.7</v>
      </c>
      <c r="AL51" s="178" cm="1">
        <f t="array" ref="AL51">INDEX($K:$P,ROW(),MATCH(AL$3,$K$2:$P$2,0))</f>
        <v>0.7</v>
      </c>
      <c r="AM51" s="178" cm="1">
        <f t="array" ref="AM51">INDEX($K:$P,ROW(),MATCH(AM$3,$K$2:$P$2,0))</f>
        <v>0.7</v>
      </c>
      <c r="AN51" s="178" cm="1">
        <f t="array" ref="AN51">INDEX($K:$P,ROW(),MATCH(AN$3,$K$2:$P$2,0))</f>
        <v>0.7</v>
      </c>
      <c r="AO51" s="178" cm="1">
        <f t="array" ref="AO51">INDEX($K:$P,ROW(),MATCH(AO$3,$K$2:$P$2,0))</f>
        <v>0.7</v>
      </c>
      <c r="AP51" s="178" cm="1">
        <f t="array" ref="AP51">INDEX($K:$P,ROW(),MATCH(AP$3,$K$2:$P$2,0))</f>
        <v>0.7</v>
      </c>
      <c r="AQ51" s="178" cm="1">
        <f t="array" ref="AQ51">INDEX($K:$P,ROW(),MATCH(AQ$3,$K$2:$P$2,0))</f>
        <v>0.7</v>
      </c>
      <c r="AR51" s="178" cm="1">
        <f t="array" ref="AR51">INDEX($K:$P,ROW(),MATCH(AR$3,$K$2:$P$2,0))</f>
        <v>0.7</v>
      </c>
      <c r="AS51" s="178" cm="1">
        <f t="array" ref="AS51">INDEX($K:$P,ROW(),MATCH(AS$3,$K$2:$P$2,0))</f>
        <v>0.7</v>
      </c>
      <c r="AT51" s="178" cm="1">
        <f t="array" ref="AT51">INDEX($K:$P,ROW(),MATCH(AT$3,$K$2:$P$2,0))</f>
        <v>0.7</v>
      </c>
      <c r="AU51" s="178" cm="1">
        <f t="array" ref="AU51">INDEX($K:$P,ROW(),MATCH(AU$3,$K$2:$P$2,0))</f>
        <v>0.7</v>
      </c>
      <c r="AV51" s="178" cm="1">
        <f t="array" ref="AV51">INDEX($K:$P,ROW(),MATCH(AV$3,$K$2:$P$2,0))</f>
        <v>0.7</v>
      </c>
      <c r="AW51" s="178" cm="1">
        <f t="array" ref="AW51">INDEX($K:$P,ROW(),MATCH(AW$3,$K$2:$P$2,0))</f>
        <v>0.7</v>
      </c>
      <c r="AX51" s="178" cm="1">
        <f t="array" ref="AX51">INDEX($K:$P,ROW(),MATCH(AX$3,$K$2:$P$2,0))</f>
        <v>0.7</v>
      </c>
      <c r="AY51" s="178" cm="1">
        <f t="array" ref="AY51">INDEX($K:$P,ROW(),MATCH(AY$3,$K$2:$P$2,0))</f>
        <v>0.7</v>
      </c>
      <c r="AZ51" s="178" cm="1">
        <f t="array" ref="AZ51">INDEX($K:$P,ROW(),MATCH(AZ$3,$K$2:$P$2,0))</f>
        <v>0.7</v>
      </c>
      <c r="BA51" s="178" cm="1">
        <f t="array" ref="BA51">INDEX($K:$P,ROW(),MATCH(BA$3,$K$2:$P$2,0))</f>
        <v>0.7</v>
      </c>
      <c r="BB51" s="178" cm="1">
        <f t="array" ref="BB51">INDEX($K:$P,ROW(),MATCH(BB$3,$K$2:$P$2,0))</f>
        <v>0.7</v>
      </c>
      <c r="BC51" s="178" cm="1">
        <f t="array" ref="BC51">INDEX($K:$P,ROW(),MATCH(BC$3,$K$2:$P$2,0))</f>
        <v>0.7</v>
      </c>
      <c r="BD51" s="178" cm="1">
        <f t="array" ref="BD51">INDEX($K:$P,ROW(),MATCH(BD$3,$K$2:$P$2,0))</f>
        <v>0.7</v>
      </c>
      <c r="BE51" s="178" cm="1">
        <f t="array" ref="BE51">INDEX($K:$P,ROW(),MATCH(BE$3,$K$2:$P$2,0))</f>
        <v>0.7</v>
      </c>
      <c r="BF51" s="178" cm="1">
        <f t="array" ref="BF51">INDEX($K:$P,ROW(),MATCH(BF$3,$K$2:$P$2,0))</f>
        <v>0.7</v>
      </c>
      <c r="BG51" s="178" cm="1">
        <f t="array" ref="BG51">INDEX($K:$P,ROW(),MATCH(BG$3,$K$2:$P$2,0))</f>
        <v>0.7</v>
      </c>
      <c r="BH51" s="178" cm="1">
        <f t="array" ref="BH51">INDEX($K:$P,ROW(),MATCH(BH$3,$K$2:$P$2,0))</f>
        <v>0.7</v>
      </c>
      <c r="BI51" s="178" cm="1">
        <f t="array" ref="BI51">INDEX($K:$P,ROW(),MATCH(BI$3,$K$2:$P$2,0))</f>
        <v>0.7</v>
      </c>
      <c r="BJ51" s="178" cm="1">
        <f t="array" ref="BJ51">INDEX($K:$P,ROW(),MATCH(BJ$3,$K$2:$P$2,0))</f>
        <v>0.7</v>
      </c>
      <c r="BK51" s="178" cm="1">
        <f t="array" ref="BK51">INDEX($K:$P,ROW(),MATCH(BK$3,$K$2:$P$2,0))</f>
        <v>0.7</v>
      </c>
      <c r="BL51" s="178" cm="1">
        <f t="array" ref="BL51">INDEX($K:$P,ROW(),MATCH(BL$3,$K$2:$P$2,0))</f>
        <v>0.7</v>
      </c>
      <c r="BM51" s="178" cm="1">
        <f t="array" ref="BM51">INDEX($K:$P,ROW(),MATCH(BM$3,$K$2:$P$2,0))</f>
        <v>0.7</v>
      </c>
      <c r="BN51" s="178" cm="1">
        <f t="array" ref="BN51">INDEX($K:$P,ROW(),MATCH(BN$3,$K$2:$P$2,0))</f>
        <v>0.7</v>
      </c>
      <c r="BO51" s="178" cm="1">
        <f t="array" ref="BO51">INDEX($K:$P,ROW(),MATCH(BO$3,$K$2:$P$2,0))</f>
        <v>0.7</v>
      </c>
      <c r="BP51" s="178" cm="1">
        <f t="array" ref="BP51">INDEX($K:$P,ROW(),MATCH(BP$3,$K$2:$P$2,0))</f>
        <v>0.7</v>
      </c>
      <c r="BQ51" s="178" cm="1">
        <f t="array" ref="BQ51">INDEX($K:$P,ROW(),MATCH(BQ$3,$K$2:$P$2,0))</f>
        <v>0.7</v>
      </c>
      <c r="BR51" s="178" cm="1">
        <f t="array" ref="BR51">INDEX($K:$P,ROW(),MATCH(BR$3,$K$2:$P$2,0))</f>
        <v>0.7</v>
      </c>
      <c r="BS51" s="178" cm="1">
        <f t="array" ref="BS51">INDEX($K:$P,ROW(),MATCH(BS$3,$K$2:$P$2,0))</f>
        <v>0.7</v>
      </c>
      <c r="BT51" s="178" cm="1">
        <f t="array" ref="BT51">INDEX($K:$P,ROW(),MATCH(BT$3,$K$2:$P$2,0))</f>
        <v>0.7</v>
      </c>
      <c r="BU51" s="178" cm="1">
        <f t="array" ref="BU51">INDEX($K:$P,ROW(),MATCH(BU$3,$K$2:$P$2,0))</f>
        <v>0.7</v>
      </c>
      <c r="BV51" s="178" cm="1">
        <f t="array" ref="BV51">INDEX($K:$P,ROW(),MATCH(BV$3,$K$2:$P$2,0))</f>
        <v>0.7</v>
      </c>
      <c r="BW51" s="178" cm="1">
        <f t="array" ref="BW51">INDEX($K:$P,ROW(),MATCH(BW$3,$K$2:$P$2,0))</f>
        <v>0.7</v>
      </c>
      <c r="BX51" s="178" cm="1">
        <f t="array" ref="BX51">INDEX($K:$P,ROW(),MATCH(BX$3,$K$2:$P$2,0))</f>
        <v>0.7</v>
      </c>
      <c r="BY51" s="178" cm="1">
        <f t="array" ref="BY51">INDEX($K:$P,ROW(),MATCH(BY$3,$K$2:$P$2,0))</f>
        <v>0.7</v>
      </c>
      <c r="BZ51" s="178" cm="1">
        <f t="array" ref="BZ51">INDEX($K:$P,ROW(),MATCH(BZ$3,$K$2:$P$2,0))</f>
        <v>0.7</v>
      </c>
      <c r="CA51" s="178" cm="1">
        <f t="array" ref="CA51">INDEX($K:$P,ROW(),MATCH(CA$3,$K$2:$P$2,0))</f>
        <v>0.7</v>
      </c>
      <c r="CB51" s="178" cm="1">
        <f t="array" ref="CB51">INDEX($K:$P,ROW(),MATCH(CB$3,$K$2:$P$2,0))</f>
        <v>0.7</v>
      </c>
      <c r="CC51" s="178" cm="1">
        <f t="array" ref="CC51">INDEX($K:$P,ROW(),MATCH(CC$3,$K$2:$P$2,0))</f>
        <v>0.7</v>
      </c>
      <c r="CD51" s="178" cm="1">
        <f t="array" ref="CD51">INDEX($K:$P,ROW(),MATCH(CD$3,$K$2:$P$2,0))</f>
        <v>0.7</v>
      </c>
      <c r="CE51" s="178" cm="1">
        <f t="array" ref="CE51">INDEX($K:$P,ROW(),MATCH(CE$3,$K$2:$P$2,0))</f>
        <v>0.7</v>
      </c>
      <c r="CF51" s="178" cm="1">
        <f t="array" ref="CF51">INDEX($K:$P,ROW(),MATCH(CF$3,$K$2:$P$2,0))</f>
        <v>0.7</v>
      </c>
      <c r="CG51" s="178" cm="1">
        <f t="array" ref="CG51">INDEX($K:$P,ROW(),MATCH(CG$3,$K$2:$P$2,0))</f>
        <v>0.7</v>
      </c>
      <c r="CH51" s="178" cm="1">
        <f t="array" ref="CH51">INDEX($K:$P,ROW(),MATCH(CH$3,$K$2:$P$2,0))</f>
        <v>0.7</v>
      </c>
      <c r="CI51" s="178" cm="1">
        <f t="array" ref="CI51">INDEX($K:$P,ROW(),MATCH(CI$3,$K$2:$P$2,0))</f>
        <v>0.7</v>
      </c>
      <c r="CJ51" s="178" cm="1">
        <f t="array" ref="CJ51">INDEX($K:$P,ROW(),MATCH(CJ$3,$K$2:$P$2,0))</f>
        <v>0.7</v>
      </c>
      <c r="CK51" s="178" cm="1">
        <f t="array" ref="CK51">INDEX($K:$P,ROW(),MATCH(CK$3,$K$2:$P$2,0))</f>
        <v>0.7</v>
      </c>
      <c r="CL51" s="178" cm="1">
        <f t="array" ref="CL51">INDEX($K:$P,ROW(),MATCH(CL$3,$K$2:$P$2,0))</f>
        <v>0.7</v>
      </c>
    </row>
    <row r="52" spans="2:90" x14ac:dyDescent="0.4">
      <c r="B52" s="123" t="str">
        <f ca="1">OFFSET(B52,ROW(B68)-ROW(B52),0)</f>
        <v>Rev</v>
      </c>
      <c r="C52" t="str">
        <f ca="1">OFFSET(C52,16,0)</f>
        <v>IS: revenue</v>
      </c>
      <c r="D52" t="s">
        <v>448</v>
      </c>
      <c r="E52" s="8" t="str">
        <f t="shared" si="21"/>
        <v>52 SALESQUOTA-ER</v>
      </c>
      <c r="G52" t="str">
        <f t="shared" si="22"/>
        <v>52 SALESQUOTA-ER</v>
      </c>
      <c r="H52" s="31"/>
      <c r="I52" s="73"/>
      <c r="J52" s="73"/>
      <c r="K52" s="63">
        <f t="shared" ref="K52:P52" si="23">SUMIF($3:$3,K$2,52:52)</f>
        <v>700000</v>
      </c>
      <c r="L52" s="63">
        <f t="shared" si="23"/>
        <v>1050000</v>
      </c>
      <c r="M52" s="63">
        <f t="shared" si="23"/>
        <v>1400000</v>
      </c>
      <c r="N52" s="63">
        <f t="shared" si="23"/>
        <v>1749999.9999999993</v>
      </c>
      <c r="O52" s="63">
        <f t="shared" si="23"/>
        <v>2100000</v>
      </c>
      <c r="P52" s="63">
        <f t="shared" si="23"/>
        <v>2450000</v>
      </c>
      <c r="R52" s="38"/>
      <c r="S52" s="77">
        <f t="shared" ref="S52" si="24">S50*S51*S49</f>
        <v>58333.333333333328</v>
      </c>
      <c r="T52" s="77">
        <f t="shared" ref="T52:AX52" si="25">T50*T51*T49</f>
        <v>58333.333333333328</v>
      </c>
      <c r="U52" s="77">
        <f t="shared" si="25"/>
        <v>58333.333333333328</v>
      </c>
      <c r="V52" s="77">
        <f t="shared" si="25"/>
        <v>58333.333333333328</v>
      </c>
      <c r="W52" s="77">
        <f t="shared" si="25"/>
        <v>58333.333333333328</v>
      </c>
      <c r="X52" s="77">
        <f t="shared" si="25"/>
        <v>58333.333333333328</v>
      </c>
      <c r="Y52" s="77">
        <f t="shared" si="25"/>
        <v>58333.333333333328</v>
      </c>
      <c r="Z52" s="77">
        <f t="shared" si="25"/>
        <v>58333.333333333328</v>
      </c>
      <c r="AA52" s="77">
        <f t="shared" si="25"/>
        <v>58333.333333333328</v>
      </c>
      <c r="AB52" s="77">
        <f t="shared" si="25"/>
        <v>58333.333333333328</v>
      </c>
      <c r="AC52" s="77">
        <f t="shared" si="25"/>
        <v>58333.333333333328</v>
      </c>
      <c r="AD52" s="77">
        <f t="shared" si="25"/>
        <v>58333.333333333328</v>
      </c>
      <c r="AE52" s="77">
        <f t="shared" si="25"/>
        <v>87500</v>
      </c>
      <c r="AF52" s="77">
        <f t="shared" si="25"/>
        <v>87500</v>
      </c>
      <c r="AG52" s="77">
        <f t="shared" si="25"/>
        <v>87500</v>
      </c>
      <c r="AH52" s="77">
        <f t="shared" si="25"/>
        <v>87500</v>
      </c>
      <c r="AI52" s="77">
        <f t="shared" si="25"/>
        <v>87500</v>
      </c>
      <c r="AJ52" s="77">
        <f t="shared" si="25"/>
        <v>87500</v>
      </c>
      <c r="AK52" s="77">
        <f t="shared" si="25"/>
        <v>87500</v>
      </c>
      <c r="AL52" s="77">
        <f t="shared" si="25"/>
        <v>87500</v>
      </c>
      <c r="AM52" s="77">
        <f t="shared" si="25"/>
        <v>87500</v>
      </c>
      <c r="AN52" s="77">
        <f t="shared" si="25"/>
        <v>87500</v>
      </c>
      <c r="AO52" s="77">
        <f t="shared" si="25"/>
        <v>87500</v>
      </c>
      <c r="AP52" s="77">
        <f t="shared" si="25"/>
        <v>87500</v>
      </c>
      <c r="AQ52" s="77">
        <f t="shared" si="25"/>
        <v>116666.66666666666</v>
      </c>
      <c r="AR52" s="77">
        <f t="shared" si="25"/>
        <v>116666.66666666666</v>
      </c>
      <c r="AS52" s="77">
        <f t="shared" si="25"/>
        <v>116666.66666666666</v>
      </c>
      <c r="AT52" s="77">
        <f t="shared" si="25"/>
        <v>116666.66666666666</v>
      </c>
      <c r="AU52" s="77">
        <f t="shared" si="25"/>
        <v>116666.66666666666</v>
      </c>
      <c r="AV52" s="77">
        <f t="shared" si="25"/>
        <v>116666.66666666666</v>
      </c>
      <c r="AW52" s="77">
        <f t="shared" si="25"/>
        <v>116666.66666666666</v>
      </c>
      <c r="AX52" s="77">
        <f t="shared" si="25"/>
        <v>116666.66666666666</v>
      </c>
      <c r="AY52" s="77">
        <f t="shared" ref="AY52:CD52" si="26">AY50*AY51*AY49</f>
        <v>116666.66666666666</v>
      </c>
      <c r="AZ52" s="77">
        <f t="shared" si="26"/>
        <v>116666.66666666666</v>
      </c>
      <c r="BA52" s="77">
        <f t="shared" si="26"/>
        <v>116666.66666666666</v>
      </c>
      <c r="BB52" s="77">
        <f t="shared" si="26"/>
        <v>116666.66666666666</v>
      </c>
      <c r="BC52" s="77">
        <f t="shared" si="26"/>
        <v>145833.33333333331</v>
      </c>
      <c r="BD52" s="77">
        <f t="shared" si="26"/>
        <v>145833.33333333331</v>
      </c>
      <c r="BE52" s="77">
        <f t="shared" si="26"/>
        <v>145833.33333333331</v>
      </c>
      <c r="BF52" s="77">
        <f t="shared" si="26"/>
        <v>145833.33333333331</v>
      </c>
      <c r="BG52" s="77">
        <f t="shared" si="26"/>
        <v>145833.33333333331</v>
      </c>
      <c r="BH52" s="77">
        <f t="shared" si="26"/>
        <v>145833.33333333331</v>
      </c>
      <c r="BI52" s="77">
        <f t="shared" si="26"/>
        <v>145833.33333333331</v>
      </c>
      <c r="BJ52" s="77">
        <f t="shared" si="26"/>
        <v>145833.33333333331</v>
      </c>
      <c r="BK52" s="77">
        <f t="shared" si="26"/>
        <v>145833.33333333331</v>
      </c>
      <c r="BL52" s="77">
        <f t="shared" si="26"/>
        <v>145833.33333333331</v>
      </c>
      <c r="BM52" s="77">
        <f t="shared" si="26"/>
        <v>145833.33333333331</v>
      </c>
      <c r="BN52" s="77">
        <f t="shared" si="26"/>
        <v>145833.33333333331</v>
      </c>
      <c r="BO52" s="77">
        <f t="shared" si="26"/>
        <v>175000</v>
      </c>
      <c r="BP52" s="77">
        <f t="shared" si="26"/>
        <v>175000</v>
      </c>
      <c r="BQ52" s="77">
        <f t="shared" si="26"/>
        <v>175000</v>
      </c>
      <c r="BR52" s="77">
        <f t="shared" si="26"/>
        <v>175000</v>
      </c>
      <c r="BS52" s="77">
        <f t="shared" si="26"/>
        <v>175000</v>
      </c>
      <c r="BT52" s="77">
        <f t="shared" si="26"/>
        <v>175000</v>
      </c>
      <c r="BU52" s="77">
        <f t="shared" si="26"/>
        <v>175000</v>
      </c>
      <c r="BV52" s="77">
        <f t="shared" si="26"/>
        <v>175000</v>
      </c>
      <c r="BW52" s="77">
        <f t="shared" si="26"/>
        <v>175000</v>
      </c>
      <c r="BX52" s="77">
        <f t="shared" si="26"/>
        <v>175000</v>
      </c>
      <c r="BY52" s="77">
        <f t="shared" si="26"/>
        <v>175000</v>
      </c>
      <c r="BZ52" s="77">
        <f t="shared" si="26"/>
        <v>175000</v>
      </c>
      <c r="CA52" s="77">
        <f t="shared" si="26"/>
        <v>204166.66666666666</v>
      </c>
      <c r="CB52" s="77">
        <f t="shared" si="26"/>
        <v>204166.66666666666</v>
      </c>
      <c r="CC52" s="77">
        <f t="shared" si="26"/>
        <v>204166.66666666666</v>
      </c>
      <c r="CD52" s="77">
        <f t="shared" si="26"/>
        <v>204166.66666666666</v>
      </c>
      <c r="CE52" s="77">
        <f t="shared" ref="CE52:CK52" si="27">CE50*CE51*CE49</f>
        <v>204166.66666666666</v>
      </c>
      <c r="CF52" s="77">
        <f t="shared" si="27"/>
        <v>204166.66666666666</v>
      </c>
      <c r="CG52" s="77">
        <f t="shared" si="27"/>
        <v>204166.66666666666</v>
      </c>
      <c r="CH52" s="77">
        <f t="shared" si="27"/>
        <v>204166.66666666666</v>
      </c>
      <c r="CI52" s="77">
        <f t="shared" si="27"/>
        <v>204166.66666666666</v>
      </c>
      <c r="CJ52" s="77">
        <f t="shared" si="27"/>
        <v>204166.66666666666</v>
      </c>
      <c r="CK52" s="77">
        <f t="shared" si="27"/>
        <v>204166.66666666666</v>
      </c>
      <c r="CL52" s="77">
        <f t="shared" ref="CL52" si="28">CL50*CL51*CL49</f>
        <v>204166.66666666666</v>
      </c>
    </row>
    <row r="53" spans="2:90" x14ac:dyDescent="0.4">
      <c r="B53" s="132"/>
      <c r="D53" t="s">
        <v>448</v>
      </c>
      <c r="E53" s="8" t="str">
        <f t="shared" si="21"/>
        <v>53 SALESQUOTA-ER</v>
      </c>
      <c r="G53" t="str">
        <f t="shared" si="22"/>
        <v>53 SALESQUOTA-ER</v>
      </c>
      <c r="H53" s="31"/>
      <c r="I53" s="73"/>
      <c r="J53" s="73"/>
      <c r="K53" s="39"/>
      <c r="L53" s="39"/>
      <c r="M53" s="39"/>
      <c r="N53" s="39"/>
      <c r="O53" s="39"/>
      <c r="P53" s="39"/>
      <c r="R53" s="38"/>
    </row>
    <row r="54" spans="2:90" x14ac:dyDescent="0.4">
      <c r="B54" s="95" t="s">
        <v>226</v>
      </c>
      <c r="D54" t="s">
        <v>448</v>
      </c>
      <c r="E54" s="8" t="str">
        <f t="shared" si="21"/>
        <v>54 SALESQUOTA-ER</v>
      </c>
      <c r="G54" t="str">
        <f t="shared" si="22"/>
        <v>54 SALESQUOTA-ER</v>
      </c>
      <c r="H54" s="31"/>
      <c r="I54" s="73"/>
      <c r="J54" s="73"/>
      <c r="K54" s="39"/>
      <c r="L54" s="39"/>
      <c r="M54" s="39"/>
      <c r="N54" s="39"/>
      <c r="O54" s="39"/>
      <c r="P54" s="39"/>
      <c r="R54" s="38"/>
    </row>
    <row r="55" spans="2:90" x14ac:dyDescent="0.4">
      <c r="B55" s="154" t="s">
        <v>451</v>
      </c>
      <c r="D55" t="s">
        <v>448</v>
      </c>
      <c r="E55" s="8" t="str">
        <f t="shared" si="21"/>
        <v>55 SALESQUOTA-ER</v>
      </c>
      <c r="G55" t="str">
        <f t="shared" si="22"/>
        <v>55 SALESQUOTA-ER</v>
      </c>
      <c r="H55" s="31"/>
      <c r="I55" s="73"/>
      <c r="J55" s="73"/>
      <c r="K55" s="18">
        <v>50000</v>
      </c>
      <c r="L55" s="18">
        <v>50000</v>
      </c>
      <c r="M55" s="18">
        <v>50000</v>
      </c>
      <c r="N55" s="18">
        <v>50000</v>
      </c>
      <c r="O55" s="18">
        <v>50000</v>
      </c>
      <c r="P55" s="18">
        <v>50000</v>
      </c>
      <c r="R55" s="38"/>
      <c r="S55" s="143" cm="1">
        <f t="array" ref="S55">INDEX($K:$P,ROW(),MATCH(S$3,$K$2:$P$2,0))/12</f>
        <v>4166.666666666667</v>
      </c>
      <c r="T55" s="143" cm="1">
        <f t="array" ref="T55">INDEX($K:$P,ROW(),MATCH(T$3,$K$2:$P$2,0))/12</f>
        <v>4166.666666666667</v>
      </c>
      <c r="U55" s="143" cm="1">
        <f t="array" ref="U55">INDEX($K:$P,ROW(),MATCH(U$3,$K$2:$P$2,0))/12</f>
        <v>4166.666666666667</v>
      </c>
      <c r="V55" s="143" cm="1">
        <f t="array" ref="V55">INDEX($K:$P,ROW(),MATCH(V$3,$K$2:$P$2,0))/12</f>
        <v>4166.666666666667</v>
      </c>
      <c r="W55" s="143" cm="1">
        <f t="array" ref="W55">INDEX($K:$P,ROW(),MATCH(W$3,$K$2:$P$2,0))/12</f>
        <v>4166.666666666667</v>
      </c>
      <c r="X55" s="143" cm="1">
        <f t="array" ref="X55">INDEX($K:$P,ROW(),MATCH(X$3,$K$2:$P$2,0))/12</f>
        <v>4166.666666666667</v>
      </c>
      <c r="Y55" s="143" cm="1">
        <f t="array" ref="Y55">INDEX($K:$P,ROW(),MATCH(Y$3,$K$2:$P$2,0))/12</f>
        <v>4166.666666666667</v>
      </c>
      <c r="Z55" s="143" cm="1">
        <f t="array" ref="Z55">INDEX($K:$P,ROW(),MATCH(Z$3,$K$2:$P$2,0))/12</f>
        <v>4166.666666666667</v>
      </c>
      <c r="AA55" s="143" cm="1">
        <f t="array" ref="AA55">INDEX($K:$P,ROW(),MATCH(AA$3,$K$2:$P$2,0))/12</f>
        <v>4166.666666666667</v>
      </c>
      <c r="AB55" s="143" cm="1">
        <f t="array" ref="AB55">INDEX($K:$P,ROW(),MATCH(AB$3,$K$2:$P$2,0))/12</f>
        <v>4166.666666666667</v>
      </c>
      <c r="AC55" s="143" cm="1">
        <f t="array" ref="AC55">INDEX($K:$P,ROW(),MATCH(AC$3,$K$2:$P$2,0))/12</f>
        <v>4166.666666666667</v>
      </c>
      <c r="AD55" s="143" cm="1">
        <f t="array" ref="AD55">INDEX($K:$P,ROW(),MATCH(AD$3,$K$2:$P$2,0))/12</f>
        <v>4166.666666666667</v>
      </c>
      <c r="AE55" s="143" cm="1">
        <f t="array" ref="AE55">INDEX($K:$P,ROW(),MATCH(AE$3,$K$2:$P$2,0))/12</f>
        <v>4166.666666666667</v>
      </c>
      <c r="AF55" s="143" cm="1">
        <f t="array" ref="AF55">INDEX($K:$P,ROW(),MATCH(AF$3,$K$2:$P$2,0))/12</f>
        <v>4166.666666666667</v>
      </c>
      <c r="AG55" s="143" cm="1">
        <f t="array" ref="AG55">INDEX($K:$P,ROW(),MATCH(AG$3,$K$2:$P$2,0))/12</f>
        <v>4166.666666666667</v>
      </c>
      <c r="AH55" s="143" cm="1">
        <f t="array" ref="AH55">INDEX($K:$P,ROW(),MATCH(AH$3,$K$2:$P$2,0))/12</f>
        <v>4166.666666666667</v>
      </c>
      <c r="AI55" s="143" cm="1">
        <f t="array" ref="AI55">INDEX($K:$P,ROW(),MATCH(AI$3,$K$2:$P$2,0))/12</f>
        <v>4166.666666666667</v>
      </c>
      <c r="AJ55" s="143" cm="1">
        <f t="array" ref="AJ55">INDEX($K:$P,ROW(),MATCH(AJ$3,$K$2:$P$2,0))/12</f>
        <v>4166.666666666667</v>
      </c>
      <c r="AK55" s="143" cm="1">
        <f t="array" ref="AK55">INDEX($K:$P,ROW(),MATCH(AK$3,$K$2:$P$2,0))/12</f>
        <v>4166.666666666667</v>
      </c>
      <c r="AL55" s="143" cm="1">
        <f t="array" ref="AL55">INDEX($K:$P,ROW(),MATCH(AL$3,$K$2:$P$2,0))/12</f>
        <v>4166.666666666667</v>
      </c>
      <c r="AM55" s="143" cm="1">
        <f t="array" ref="AM55">INDEX($K:$P,ROW(),MATCH(AM$3,$K$2:$P$2,0))/12</f>
        <v>4166.666666666667</v>
      </c>
      <c r="AN55" s="143" cm="1">
        <f t="array" ref="AN55">INDEX($K:$P,ROW(),MATCH(AN$3,$K$2:$P$2,0))/12</f>
        <v>4166.666666666667</v>
      </c>
      <c r="AO55" s="143" cm="1">
        <f t="array" ref="AO55">INDEX($K:$P,ROW(),MATCH(AO$3,$K$2:$P$2,0))/12</f>
        <v>4166.666666666667</v>
      </c>
      <c r="AP55" s="143" cm="1">
        <f t="array" ref="AP55">INDEX($K:$P,ROW(),MATCH(AP$3,$K$2:$P$2,0))/12</f>
        <v>4166.666666666667</v>
      </c>
      <c r="AQ55" s="143" cm="1">
        <f t="array" ref="AQ55">INDEX($K:$P,ROW(),MATCH(AQ$3,$K$2:$P$2,0))/12</f>
        <v>4166.666666666667</v>
      </c>
      <c r="AR55" s="143" cm="1">
        <f t="array" ref="AR55">INDEX($K:$P,ROW(),MATCH(AR$3,$K$2:$P$2,0))/12</f>
        <v>4166.666666666667</v>
      </c>
      <c r="AS55" s="143" cm="1">
        <f t="array" ref="AS55">INDEX($K:$P,ROW(),MATCH(AS$3,$K$2:$P$2,0))/12</f>
        <v>4166.666666666667</v>
      </c>
      <c r="AT55" s="143" cm="1">
        <f t="array" ref="AT55">INDEX($K:$P,ROW(),MATCH(AT$3,$K$2:$P$2,0))/12</f>
        <v>4166.666666666667</v>
      </c>
      <c r="AU55" s="143" cm="1">
        <f t="array" ref="AU55">INDEX($K:$P,ROW(),MATCH(AU$3,$K$2:$P$2,0))/12</f>
        <v>4166.666666666667</v>
      </c>
      <c r="AV55" s="143" cm="1">
        <f t="array" ref="AV55">INDEX($K:$P,ROW(),MATCH(AV$3,$K$2:$P$2,0))/12</f>
        <v>4166.666666666667</v>
      </c>
      <c r="AW55" s="143" cm="1">
        <f t="array" ref="AW55">INDEX($K:$P,ROW(),MATCH(AW$3,$K$2:$P$2,0))/12</f>
        <v>4166.666666666667</v>
      </c>
      <c r="AX55" s="143" cm="1">
        <f t="array" ref="AX55">INDEX($K:$P,ROW(),MATCH(AX$3,$K$2:$P$2,0))/12</f>
        <v>4166.666666666667</v>
      </c>
      <c r="AY55" s="143" cm="1">
        <f t="array" ref="AY55">INDEX($K:$P,ROW(),MATCH(AY$3,$K$2:$P$2,0))/12</f>
        <v>4166.666666666667</v>
      </c>
      <c r="AZ55" s="143" cm="1">
        <f t="array" ref="AZ55">INDEX($K:$P,ROW(),MATCH(AZ$3,$K$2:$P$2,0))/12</f>
        <v>4166.666666666667</v>
      </c>
      <c r="BA55" s="143" cm="1">
        <f t="array" ref="BA55">INDEX($K:$P,ROW(),MATCH(BA$3,$K$2:$P$2,0))/12</f>
        <v>4166.666666666667</v>
      </c>
      <c r="BB55" s="143" cm="1">
        <f t="array" ref="BB55">INDEX($K:$P,ROW(),MATCH(BB$3,$K$2:$P$2,0))/12</f>
        <v>4166.666666666667</v>
      </c>
      <c r="BC55" s="143" cm="1">
        <f t="array" ref="BC55">INDEX($K:$P,ROW(),MATCH(BC$3,$K$2:$P$2,0))/12</f>
        <v>4166.666666666667</v>
      </c>
      <c r="BD55" s="143" cm="1">
        <f t="array" ref="BD55">INDEX($K:$P,ROW(),MATCH(BD$3,$K$2:$P$2,0))/12</f>
        <v>4166.666666666667</v>
      </c>
      <c r="BE55" s="143" cm="1">
        <f t="array" ref="BE55">INDEX($K:$P,ROW(),MATCH(BE$3,$K$2:$P$2,0))/12</f>
        <v>4166.666666666667</v>
      </c>
      <c r="BF55" s="143" cm="1">
        <f t="array" ref="BF55">INDEX($K:$P,ROW(),MATCH(BF$3,$K$2:$P$2,0))/12</f>
        <v>4166.666666666667</v>
      </c>
      <c r="BG55" s="143" cm="1">
        <f t="array" ref="BG55">INDEX($K:$P,ROW(),MATCH(BG$3,$K$2:$P$2,0))/12</f>
        <v>4166.666666666667</v>
      </c>
      <c r="BH55" s="143" cm="1">
        <f t="array" ref="BH55">INDEX($K:$P,ROW(),MATCH(BH$3,$K$2:$P$2,0))/12</f>
        <v>4166.666666666667</v>
      </c>
      <c r="BI55" s="143" cm="1">
        <f t="array" ref="BI55">INDEX($K:$P,ROW(),MATCH(BI$3,$K$2:$P$2,0))/12</f>
        <v>4166.666666666667</v>
      </c>
      <c r="BJ55" s="143" cm="1">
        <f t="array" ref="BJ55">INDEX($K:$P,ROW(),MATCH(BJ$3,$K$2:$P$2,0))/12</f>
        <v>4166.666666666667</v>
      </c>
      <c r="BK55" s="143" cm="1">
        <f t="array" ref="BK55">INDEX($K:$P,ROW(),MATCH(BK$3,$K$2:$P$2,0))/12</f>
        <v>4166.666666666667</v>
      </c>
      <c r="BL55" s="143" cm="1">
        <f t="array" ref="BL55">INDEX($K:$P,ROW(),MATCH(BL$3,$K$2:$P$2,0))/12</f>
        <v>4166.666666666667</v>
      </c>
      <c r="BM55" s="143" cm="1">
        <f t="array" ref="BM55">INDEX($K:$P,ROW(),MATCH(BM$3,$K$2:$P$2,0))/12</f>
        <v>4166.666666666667</v>
      </c>
      <c r="BN55" s="143" cm="1">
        <f t="array" ref="BN55">INDEX($K:$P,ROW(),MATCH(BN$3,$K$2:$P$2,0))/12</f>
        <v>4166.666666666667</v>
      </c>
      <c r="BO55" s="143" cm="1">
        <f t="array" ref="BO55">INDEX($K:$P,ROW(),MATCH(BO$3,$K$2:$P$2,0))/12</f>
        <v>4166.666666666667</v>
      </c>
      <c r="BP55" s="143" cm="1">
        <f t="array" ref="BP55">INDEX($K:$P,ROW(),MATCH(BP$3,$K$2:$P$2,0))/12</f>
        <v>4166.666666666667</v>
      </c>
      <c r="BQ55" s="143" cm="1">
        <f t="array" ref="BQ55">INDEX($K:$P,ROW(),MATCH(BQ$3,$K$2:$P$2,0))/12</f>
        <v>4166.666666666667</v>
      </c>
      <c r="BR55" s="143" cm="1">
        <f t="array" ref="BR55">INDEX($K:$P,ROW(),MATCH(BR$3,$K$2:$P$2,0))/12</f>
        <v>4166.666666666667</v>
      </c>
      <c r="BS55" s="143" cm="1">
        <f t="array" ref="BS55">INDEX($K:$P,ROW(),MATCH(BS$3,$K$2:$P$2,0))/12</f>
        <v>4166.666666666667</v>
      </c>
      <c r="BT55" s="143" cm="1">
        <f t="array" ref="BT55">INDEX($K:$P,ROW(),MATCH(BT$3,$K$2:$P$2,0))/12</f>
        <v>4166.666666666667</v>
      </c>
      <c r="BU55" s="143" cm="1">
        <f t="array" ref="BU55">INDEX($K:$P,ROW(),MATCH(BU$3,$K$2:$P$2,0))/12</f>
        <v>4166.666666666667</v>
      </c>
      <c r="BV55" s="143" cm="1">
        <f t="array" ref="BV55">INDEX($K:$P,ROW(),MATCH(BV$3,$K$2:$P$2,0))/12</f>
        <v>4166.666666666667</v>
      </c>
      <c r="BW55" s="143" cm="1">
        <f t="array" ref="BW55">INDEX($K:$P,ROW(),MATCH(BW$3,$K$2:$P$2,0))/12</f>
        <v>4166.666666666667</v>
      </c>
      <c r="BX55" s="143" cm="1">
        <f t="array" ref="BX55">INDEX($K:$P,ROW(),MATCH(BX$3,$K$2:$P$2,0))/12</f>
        <v>4166.666666666667</v>
      </c>
      <c r="BY55" s="143" cm="1">
        <f t="array" ref="BY55">INDEX($K:$P,ROW(),MATCH(BY$3,$K$2:$P$2,0))/12</f>
        <v>4166.666666666667</v>
      </c>
      <c r="BZ55" s="143" cm="1">
        <f t="array" ref="BZ55">INDEX($K:$P,ROW(),MATCH(BZ$3,$K$2:$P$2,0))/12</f>
        <v>4166.666666666667</v>
      </c>
      <c r="CA55" s="143" cm="1">
        <f t="array" ref="CA55">INDEX($K:$P,ROW(),MATCH(CA$3,$K$2:$P$2,0))/12</f>
        <v>4166.666666666667</v>
      </c>
      <c r="CB55" s="143" cm="1">
        <f t="array" ref="CB55">INDEX($K:$P,ROW(),MATCH(CB$3,$K$2:$P$2,0))/12</f>
        <v>4166.666666666667</v>
      </c>
      <c r="CC55" s="143" cm="1">
        <f t="array" ref="CC55">INDEX($K:$P,ROW(),MATCH(CC$3,$K$2:$P$2,0))/12</f>
        <v>4166.666666666667</v>
      </c>
      <c r="CD55" s="143" cm="1">
        <f t="array" ref="CD55">INDEX($K:$P,ROW(),MATCH(CD$3,$K$2:$P$2,0))/12</f>
        <v>4166.666666666667</v>
      </c>
      <c r="CE55" s="143" cm="1">
        <f t="array" ref="CE55">INDEX($K:$P,ROW(),MATCH(CE$3,$K$2:$P$2,0))/12</f>
        <v>4166.666666666667</v>
      </c>
      <c r="CF55" s="143" cm="1">
        <f t="array" ref="CF55">INDEX($K:$P,ROW(),MATCH(CF$3,$K$2:$P$2,0))/12</f>
        <v>4166.666666666667</v>
      </c>
      <c r="CG55" s="143" cm="1">
        <f t="array" ref="CG55">INDEX($K:$P,ROW(),MATCH(CG$3,$K$2:$P$2,0))/12</f>
        <v>4166.666666666667</v>
      </c>
      <c r="CH55" s="143" cm="1">
        <f t="array" ref="CH55">INDEX($K:$P,ROW(),MATCH(CH$3,$K$2:$P$2,0))/12</f>
        <v>4166.666666666667</v>
      </c>
      <c r="CI55" s="143" cm="1">
        <f t="array" ref="CI55">INDEX($K:$P,ROW(),MATCH(CI$3,$K$2:$P$2,0))/12</f>
        <v>4166.666666666667</v>
      </c>
      <c r="CJ55" s="143" cm="1">
        <f t="array" ref="CJ55">INDEX($K:$P,ROW(),MATCH(CJ$3,$K$2:$P$2,0))/12</f>
        <v>4166.666666666667</v>
      </c>
      <c r="CK55" s="143" cm="1">
        <f t="array" ref="CK55">INDEX($K:$P,ROW(),MATCH(CK$3,$K$2:$P$2,0))/12</f>
        <v>4166.666666666667</v>
      </c>
      <c r="CL55" s="143" cm="1">
        <f t="array" ref="CL55">INDEX($K:$P,ROW(),MATCH(CL$3,$K$2:$P$2,0))/12</f>
        <v>4166.666666666667</v>
      </c>
    </row>
    <row r="56" spans="2:90" x14ac:dyDescent="0.4">
      <c r="B56" s="141" t="s">
        <v>452</v>
      </c>
      <c r="D56" t="s">
        <v>448</v>
      </c>
      <c r="E56" s="8" t="str">
        <f t="shared" si="21"/>
        <v>56 SALESQUOTA-ER</v>
      </c>
      <c r="G56" t="str">
        <f t="shared" si="22"/>
        <v>56 SALESQUOTA-ER</v>
      </c>
      <c r="H56" s="31"/>
      <c r="I56" s="73"/>
      <c r="J56" s="73"/>
      <c r="K56" s="16">
        <v>0.05</v>
      </c>
      <c r="L56" s="179">
        <v>0.05</v>
      </c>
      <c r="M56" s="179">
        <v>0.05</v>
      </c>
      <c r="N56" s="179">
        <v>0.05</v>
      </c>
      <c r="O56" s="179">
        <v>0.05</v>
      </c>
      <c r="P56" s="179">
        <v>0.05</v>
      </c>
      <c r="R56" s="38"/>
      <c r="S56" s="146" cm="1">
        <f t="array" ref="S56">INDEX($K:$P,ROW(),MATCH(S$3,$K$2:$P$2,0))</f>
        <v>0.05</v>
      </c>
      <c r="T56" s="146" cm="1">
        <f t="array" ref="T56">INDEX($K:$P,ROW(),MATCH(T$3,$K$2:$P$2,0))</f>
        <v>0.05</v>
      </c>
      <c r="U56" s="146" cm="1">
        <f t="array" ref="U56">INDEX($K:$P,ROW(),MATCH(U$3,$K$2:$P$2,0))</f>
        <v>0.05</v>
      </c>
      <c r="V56" s="146" cm="1">
        <f t="array" ref="V56">INDEX($K:$P,ROW(),MATCH(V$3,$K$2:$P$2,0))</f>
        <v>0.05</v>
      </c>
      <c r="W56" s="146" cm="1">
        <f t="array" ref="W56">INDEX($K:$P,ROW(),MATCH(W$3,$K$2:$P$2,0))</f>
        <v>0.05</v>
      </c>
      <c r="X56" s="146" cm="1">
        <f t="array" ref="X56">INDEX($K:$P,ROW(),MATCH(X$3,$K$2:$P$2,0))</f>
        <v>0.05</v>
      </c>
      <c r="Y56" s="146" cm="1">
        <f t="array" ref="Y56">INDEX($K:$P,ROW(),MATCH(Y$3,$K$2:$P$2,0))</f>
        <v>0.05</v>
      </c>
      <c r="Z56" s="146" cm="1">
        <f t="array" ref="Z56">INDEX($K:$P,ROW(),MATCH(Z$3,$K$2:$P$2,0))</f>
        <v>0.05</v>
      </c>
      <c r="AA56" s="146" cm="1">
        <f t="array" ref="AA56">INDEX($K:$P,ROW(),MATCH(AA$3,$K$2:$P$2,0))</f>
        <v>0.05</v>
      </c>
      <c r="AB56" s="146" cm="1">
        <f t="array" ref="AB56">INDEX($K:$P,ROW(),MATCH(AB$3,$K$2:$P$2,0))</f>
        <v>0.05</v>
      </c>
      <c r="AC56" s="146" cm="1">
        <f t="array" ref="AC56">INDEX($K:$P,ROW(),MATCH(AC$3,$K$2:$P$2,0))</f>
        <v>0.05</v>
      </c>
      <c r="AD56" s="146" cm="1">
        <f t="array" ref="AD56">INDEX($K:$P,ROW(),MATCH(AD$3,$K$2:$P$2,0))</f>
        <v>0.05</v>
      </c>
      <c r="AE56" s="146" cm="1">
        <f t="array" ref="AE56">INDEX($K:$P,ROW(),MATCH(AE$3,$K$2:$P$2,0))</f>
        <v>0.05</v>
      </c>
      <c r="AF56" s="146" cm="1">
        <f t="array" ref="AF56">INDEX($K:$P,ROW(),MATCH(AF$3,$K$2:$P$2,0))</f>
        <v>0.05</v>
      </c>
      <c r="AG56" s="146" cm="1">
        <f t="array" ref="AG56">INDEX($K:$P,ROW(),MATCH(AG$3,$K$2:$P$2,0))</f>
        <v>0.05</v>
      </c>
      <c r="AH56" s="146" cm="1">
        <f t="array" ref="AH56">INDEX($K:$P,ROW(),MATCH(AH$3,$K$2:$P$2,0))</f>
        <v>0.05</v>
      </c>
      <c r="AI56" s="146" cm="1">
        <f t="array" ref="AI56">INDEX($K:$P,ROW(),MATCH(AI$3,$K$2:$P$2,0))</f>
        <v>0.05</v>
      </c>
      <c r="AJ56" s="146" cm="1">
        <f t="array" ref="AJ56">INDEX($K:$P,ROW(),MATCH(AJ$3,$K$2:$P$2,0))</f>
        <v>0.05</v>
      </c>
      <c r="AK56" s="146" cm="1">
        <f t="array" ref="AK56">INDEX($K:$P,ROW(),MATCH(AK$3,$K$2:$P$2,0))</f>
        <v>0.05</v>
      </c>
      <c r="AL56" s="146" cm="1">
        <f t="array" ref="AL56">INDEX($K:$P,ROW(),MATCH(AL$3,$K$2:$P$2,0))</f>
        <v>0.05</v>
      </c>
      <c r="AM56" s="146" cm="1">
        <f t="array" ref="AM56">INDEX($K:$P,ROW(),MATCH(AM$3,$K$2:$P$2,0))</f>
        <v>0.05</v>
      </c>
      <c r="AN56" s="146" cm="1">
        <f t="array" ref="AN56">INDEX($K:$P,ROW(),MATCH(AN$3,$K$2:$P$2,0))</f>
        <v>0.05</v>
      </c>
      <c r="AO56" s="146" cm="1">
        <f t="array" ref="AO56">INDEX($K:$P,ROW(),MATCH(AO$3,$K$2:$P$2,0))</f>
        <v>0.05</v>
      </c>
      <c r="AP56" s="146" cm="1">
        <f t="array" ref="AP56">INDEX($K:$P,ROW(),MATCH(AP$3,$K$2:$P$2,0))</f>
        <v>0.05</v>
      </c>
      <c r="AQ56" s="146" cm="1">
        <f t="array" ref="AQ56">INDEX($K:$P,ROW(),MATCH(AQ$3,$K$2:$P$2,0))</f>
        <v>0.05</v>
      </c>
      <c r="AR56" s="146" cm="1">
        <f t="array" ref="AR56">INDEX($K:$P,ROW(),MATCH(AR$3,$K$2:$P$2,0))</f>
        <v>0.05</v>
      </c>
      <c r="AS56" s="146" cm="1">
        <f t="array" ref="AS56">INDEX($K:$P,ROW(),MATCH(AS$3,$K$2:$P$2,0))</f>
        <v>0.05</v>
      </c>
      <c r="AT56" s="146" cm="1">
        <f t="array" ref="AT56">INDEX($K:$P,ROW(),MATCH(AT$3,$K$2:$P$2,0))</f>
        <v>0.05</v>
      </c>
      <c r="AU56" s="146" cm="1">
        <f t="array" ref="AU56">INDEX($K:$P,ROW(),MATCH(AU$3,$K$2:$P$2,0))</f>
        <v>0.05</v>
      </c>
      <c r="AV56" s="146" cm="1">
        <f t="array" ref="AV56">INDEX($K:$P,ROW(),MATCH(AV$3,$K$2:$P$2,0))</f>
        <v>0.05</v>
      </c>
      <c r="AW56" s="146" cm="1">
        <f t="array" ref="AW56">INDEX($K:$P,ROW(),MATCH(AW$3,$K$2:$P$2,0))</f>
        <v>0.05</v>
      </c>
      <c r="AX56" s="146" cm="1">
        <f t="array" ref="AX56">INDEX($K:$P,ROW(),MATCH(AX$3,$K$2:$P$2,0))</f>
        <v>0.05</v>
      </c>
      <c r="AY56" s="146" cm="1">
        <f t="array" ref="AY56">INDEX($K:$P,ROW(),MATCH(AY$3,$K$2:$P$2,0))</f>
        <v>0.05</v>
      </c>
      <c r="AZ56" s="146" cm="1">
        <f t="array" ref="AZ56">INDEX($K:$P,ROW(),MATCH(AZ$3,$K$2:$P$2,0))</f>
        <v>0.05</v>
      </c>
      <c r="BA56" s="146" cm="1">
        <f t="array" ref="BA56">INDEX($K:$P,ROW(),MATCH(BA$3,$K$2:$P$2,0))</f>
        <v>0.05</v>
      </c>
      <c r="BB56" s="146" cm="1">
        <f t="array" ref="BB56">INDEX($K:$P,ROW(),MATCH(BB$3,$K$2:$P$2,0))</f>
        <v>0.05</v>
      </c>
      <c r="BC56" s="146" cm="1">
        <f t="array" ref="BC56">INDEX($K:$P,ROW(),MATCH(BC$3,$K$2:$P$2,0))</f>
        <v>0.05</v>
      </c>
      <c r="BD56" s="146" cm="1">
        <f t="array" ref="BD56">INDEX($K:$P,ROW(),MATCH(BD$3,$K$2:$P$2,0))</f>
        <v>0.05</v>
      </c>
      <c r="BE56" s="146" cm="1">
        <f t="array" ref="BE56">INDEX($K:$P,ROW(),MATCH(BE$3,$K$2:$P$2,0))</f>
        <v>0.05</v>
      </c>
      <c r="BF56" s="146" cm="1">
        <f t="array" ref="BF56">INDEX($K:$P,ROW(),MATCH(BF$3,$K$2:$P$2,0))</f>
        <v>0.05</v>
      </c>
      <c r="BG56" s="146" cm="1">
        <f t="array" ref="BG56">INDEX($K:$P,ROW(),MATCH(BG$3,$K$2:$P$2,0))</f>
        <v>0.05</v>
      </c>
      <c r="BH56" s="146" cm="1">
        <f t="array" ref="BH56">INDEX($K:$P,ROW(),MATCH(BH$3,$K$2:$P$2,0))</f>
        <v>0.05</v>
      </c>
      <c r="BI56" s="146" cm="1">
        <f t="array" ref="BI56">INDEX($K:$P,ROW(),MATCH(BI$3,$K$2:$P$2,0))</f>
        <v>0.05</v>
      </c>
      <c r="BJ56" s="146" cm="1">
        <f t="array" ref="BJ56">INDEX($K:$P,ROW(),MATCH(BJ$3,$K$2:$P$2,0))</f>
        <v>0.05</v>
      </c>
      <c r="BK56" s="146" cm="1">
        <f t="array" ref="BK56">INDEX($K:$P,ROW(),MATCH(BK$3,$K$2:$P$2,0))</f>
        <v>0.05</v>
      </c>
      <c r="BL56" s="146" cm="1">
        <f t="array" ref="BL56">INDEX($K:$P,ROW(),MATCH(BL$3,$K$2:$P$2,0))</f>
        <v>0.05</v>
      </c>
      <c r="BM56" s="146" cm="1">
        <f t="array" ref="BM56">INDEX($K:$P,ROW(),MATCH(BM$3,$K$2:$P$2,0))</f>
        <v>0.05</v>
      </c>
      <c r="BN56" s="146" cm="1">
        <f t="array" ref="BN56">INDEX($K:$P,ROW(),MATCH(BN$3,$K$2:$P$2,0))</f>
        <v>0.05</v>
      </c>
      <c r="BO56" s="146" cm="1">
        <f t="array" ref="BO56">INDEX($K:$P,ROW(),MATCH(BO$3,$K$2:$P$2,0))</f>
        <v>0.05</v>
      </c>
      <c r="BP56" s="146" cm="1">
        <f t="array" ref="BP56">INDEX($K:$P,ROW(),MATCH(BP$3,$K$2:$P$2,0))</f>
        <v>0.05</v>
      </c>
      <c r="BQ56" s="146" cm="1">
        <f t="array" ref="BQ56">INDEX($K:$P,ROW(),MATCH(BQ$3,$K$2:$P$2,0))</f>
        <v>0.05</v>
      </c>
      <c r="BR56" s="146" cm="1">
        <f t="array" ref="BR56">INDEX($K:$P,ROW(),MATCH(BR$3,$K$2:$P$2,0))</f>
        <v>0.05</v>
      </c>
      <c r="BS56" s="146" cm="1">
        <f t="array" ref="BS56">INDEX($K:$P,ROW(),MATCH(BS$3,$K$2:$P$2,0))</f>
        <v>0.05</v>
      </c>
      <c r="BT56" s="146" cm="1">
        <f t="array" ref="BT56">INDEX($K:$P,ROW(),MATCH(BT$3,$K$2:$P$2,0))</f>
        <v>0.05</v>
      </c>
      <c r="BU56" s="146" cm="1">
        <f t="array" ref="BU56">INDEX($K:$P,ROW(),MATCH(BU$3,$K$2:$P$2,0))</f>
        <v>0.05</v>
      </c>
      <c r="BV56" s="146" cm="1">
        <f t="array" ref="BV56">INDEX($K:$P,ROW(),MATCH(BV$3,$K$2:$P$2,0))</f>
        <v>0.05</v>
      </c>
      <c r="BW56" s="146" cm="1">
        <f t="array" ref="BW56">INDEX($K:$P,ROW(),MATCH(BW$3,$K$2:$P$2,0))</f>
        <v>0.05</v>
      </c>
      <c r="BX56" s="146" cm="1">
        <f t="array" ref="BX56">INDEX($K:$P,ROW(),MATCH(BX$3,$K$2:$P$2,0))</f>
        <v>0.05</v>
      </c>
      <c r="BY56" s="146" cm="1">
        <f t="array" ref="BY56">INDEX($K:$P,ROW(),MATCH(BY$3,$K$2:$P$2,0))</f>
        <v>0.05</v>
      </c>
      <c r="BZ56" s="146" cm="1">
        <f t="array" ref="BZ56">INDEX($K:$P,ROW(),MATCH(BZ$3,$K$2:$P$2,0))</f>
        <v>0.05</v>
      </c>
      <c r="CA56" s="146" cm="1">
        <f t="array" ref="CA56">INDEX($K:$P,ROW(),MATCH(CA$3,$K$2:$P$2,0))</f>
        <v>0.05</v>
      </c>
      <c r="CB56" s="146" cm="1">
        <f t="array" ref="CB56">INDEX($K:$P,ROW(),MATCH(CB$3,$K$2:$P$2,0))</f>
        <v>0.05</v>
      </c>
      <c r="CC56" s="146" cm="1">
        <f t="array" ref="CC56">INDEX($K:$P,ROW(),MATCH(CC$3,$K$2:$P$2,0))</f>
        <v>0.05</v>
      </c>
      <c r="CD56" s="146" cm="1">
        <f t="array" ref="CD56">INDEX($K:$P,ROW(),MATCH(CD$3,$K$2:$P$2,0))</f>
        <v>0.05</v>
      </c>
      <c r="CE56" s="146" cm="1">
        <f t="array" ref="CE56">INDEX($K:$P,ROW(),MATCH(CE$3,$K$2:$P$2,0))</f>
        <v>0.05</v>
      </c>
      <c r="CF56" s="146" cm="1">
        <f t="array" ref="CF56">INDEX($K:$P,ROW(),MATCH(CF$3,$K$2:$P$2,0))</f>
        <v>0.05</v>
      </c>
      <c r="CG56" s="146" cm="1">
        <f t="array" ref="CG56">INDEX($K:$P,ROW(),MATCH(CG$3,$K$2:$P$2,0))</f>
        <v>0.05</v>
      </c>
      <c r="CH56" s="146" cm="1">
        <f t="array" ref="CH56">INDEX($K:$P,ROW(),MATCH(CH$3,$K$2:$P$2,0))</f>
        <v>0.05</v>
      </c>
      <c r="CI56" s="146" cm="1">
        <f t="array" ref="CI56">INDEX($K:$P,ROW(),MATCH(CI$3,$K$2:$P$2,0))</f>
        <v>0.05</v>
      </c>
      <c r="CJ56" s="146" cm="1">
        <f t="array" ref="CJ56">INDEX($K:$P,ROW(),MATCH(CJ$3,$K$2:$P$2,0))</f>
        <v>0.05</v>
      </c>
      <c r="CK56" s="146" cm="1">
        <f t="array" ref="CK56">INDEX($K:$P,ROW(),MATCH(CK$3,$K$2:$P$2,0))</f>
        <v>0.05</v>
      </c>
      <c r="CL56" s="146" cm="1">
        <f t="array" ref="CL56">INDEX($K:$P,ROW(),MATCH(CL$3,$K$2:$P$2,0))</f>
        <v>0.05</v>
      </c>
    </row>
    <row r="57" spans="2:90" x14ac:dyDescent="0.4">
      <c r="B57" s="141" t="s">
        <v>215</v>
      </c>
      <c r="D57" t="s">
        <v>448</v>
      </c>
      <c r="E57" s="8" t="str">
        <f t="shared" si="21"/>
        <v>57 SALESQUOTA-ER</v>
      </c>
      <c r="G57" t="str">
        <f t="shared" si="22"/>
        <v>57 SALESQUOTA-ER</v>
      </c>
      <c r="H57" s="180">
        <v>0.2</v>
      </c>
      <c r="I57" s="73"/>
      <c r="J57" s="73"/>
      <c r="K57" s="16"/>
      <c r="L57" s="16"/>
      <c r="M57" s="16"/>
      <c r="N57" s="16"/>
      <c r="O57" s="16"/>
      <c r="P57" s="16"/>
      <c r="R57" s="38"/>
      <c r="S57" s="178"/>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row>
    <row r="58" spans="2:90" x14ac:dyDescent="0.4">
      <c r="B58" s="123" t="str">
        <f>"Sales payroll and benefits - "&amp;SUBSTITUTE(B48,":","")</f>
        <v>Sales payroll and benefits - Sales quota driven</v>
      </c>
      <c r="C58" t="s">
        <v>203</v>
      </c>
      <c r="D58" t="s">
        <v>448</v>
      </c>
      <c r="E58" s="8" t="str">
        <f t="shared" si="21"/>
        <v>58 SALESQUOTA-ER</v>
      </c>
      <c r="G58" t="str">
        <f t="shared" si="22"/>
        <v>58 SALESQUOTA-ER</v>
      </c>
      <c r="H58" s="31"/>
      <c r="I58" s="73"/>
      <c r="J58" s="73"/>
      <c r="K58" s="63">
        <f t="shared" ref="K58:P58" si="29">SUMIF($3:$3,K$2,58:58)</f>
        <v>-95000</v>
      </c>
      <c r="L58" s="63">
        <f t="shared" si="29"/>
        <v>-112500</v>
      </c>
      <c r="M58" s="63">
        <f t="shared" si="29"/>
        <v>-129999.99999999996</v>
      </c>
      <c r="N58" s="63">
        <f t="shared" si="29"/>
        <v>-147500</v>
      </c>
      <c r="O58" s="63">
        <f t="shared" si="29"/>
        <v>-165000</v>
      </c>
      <c r="P58" s="63">
        <f t="shared" si="29"/>
        <v>-182500.00000000003</v>
      </c>
      <c r="R58" s="38"/>
      <c r="S58" s="33">
        <f t="shared" ref="S58" si="30">-(S55*(1+$H57)+S56*S52)</f>
        <v>-7916.6666666666661</v>
      </c>
      <c r="T58" s="33">
        <f t="shared" ref="T58:AX58" si="31">-(T55*(1+$H57)+T56*T52)</f>
        <v>-7916.6666666666661</v>
      </c>
      <c r="U58" s="33">
        <f t="shared" si="31"/>
        <v>-7916.6666666666661</v>
      </c>
      <c r="V58" s="33">
        <f t="shared" si="31"/>
        <v>-7916.6666666666661</v>
      </c>
      <c r="W58" s="33">
        <f t="shared" si="31"/>
        <v>-7916.6666666666661</v>
      </c>
      <c r="X58" s="33">
        <f t="shared" si="31"/>
        <v>-7916.6666666666661</v>
      </c>
      <c r="Y58" s="33">
        <f t="shared" si="31"/>
        <v>-7916.6666666666661</v>
      </c>
      <c r="Z58" s="33">
        <f t="shared" si="31"/>
        <v>-7916.6666666666661</v>
      </c>
      <c r="AA58" s="33">
        <f t="shared" si="31"/>
        <v>-7916.6666666666661</v>
      </c>
      <c r="AB58" s="33">
        <f t="shared" si="31"/>
        <v>-7916.6666666666661</v>
      </c>
      <c r="AC58" s="33">
        <f t="shared" si="31"/>
        <v>-7916.6666666666661</v>
      </c>
      <c r="AD58" s="33">
        <f t="shared" si="31"/>
        <v>-7916.6666666666661</v>
      </c>
      <c r="AE58" s="33">
        <f t="shared" si="31"/>
        <v>-9375</v>
      </c>
      <c r="AF58" s="33">
        <f t="shared" si="31"/>
        <v>-9375</v>
      </c>
      <c r="AG58" s="33">
        <f t="shared" si="31"/>
        <v>-9375</v>
      </c>
      <c r="AH58" s="33">
        <f t="shared" si="31"/>
        <v>-9375</v>
      </c>
      <c r="AI58" s="33">
        <f t="shared" si="31"/>
        <v>-9375</v>
      </c>
      <c r="AJ58" s="33">
        <f t="shared" si="31"/>
        <v>-9375</v>
      </c>
      <c r="AK58" s="33">
        <f t="shared" si="31"/>
        <v>-9375</v>
      </c>
      <c r="AL58" s="33">
        <f t="shared" si="31"/>
        <v>-9375</v>
      </c>
      <c r="AM58" s="33">
        <f t="shared" si="31"/>
        <v>-9375</v>
      </c>
      <c r="AN58" s="33">
        <f t="shared" si="31"/>
        <v>-9375</v>
      </c>
      <c r="AO58" s="33">
        <f t="shared" si="31"/>
        <v>-9375</v>
      </c>
      <c r="AP58" s="33">
        <f t="shared" si="31"/>
        <v>-9375</v>
      </c>
      <c r="AQ58" s="33">
        <f t="shared" si="31"/>
        <v>-10833.333333333332</v>
      </c>
      <c r="AR58" s="33">
        <f t="shared" si="31"/>
        <v>-10833.333333333332</v>
      </c>
      <c r="AS58" s="33">
        <f t="shared" si="31"/>
        <v>-10833.333333333332</v>
      </c>
      <c r="AT58" s="33">
        <f t="shared" si="31"/>
        <v>-10833.333333333332</v>
      </c>
      <c r="AU58" s="33">
        <f t="shared" si="31"/>
        <v>-10833.333333333332</v>
      </c>
      <c r="AV58" s="33">
        <f t="shared" si="31"/>
        <v>-10833.333333333332</v>
      </c>
      <c r="AW58" s="33">
        <f t="shared" si="31"/>
        <v>-10833.333333333332</v>
      </c>
      <c r="AX58" s="33">
        <f t="shared" si="31"/>
        <v>-10833.333333333332</v>
      </c>
      <c r="AY58" s="33">
        <f t="shared" ref="AY58:CD58" si="32">-(AY55*(1+$H57)+AY56*AY52)</f>
        <v>-10833.333333333332</v>
      </c>
      <c r="AZ58" s="33">
        <f t="shared" si="32"/>
        <v>-10833.333333333332</v>
      </c>
      <c r="BA58" s="33">
        <f t="shared" si="32"/>
        <v>-10833.333333333332</v>
      </c>
      <c r="BB58" s="33">
        <f t="shared" si="32"/>
        <v>-10833.333333333332</v>
      </c>
      <c r="BC58" s="33">
        <f t="shared" si="32"/>
        <v>-12291.666666666666</v>
      </c>
      <c r="BD58" s="33">
        <f t="shared" si="32"/>
        <v>-12291.666666666666</v>
      </c>
      <c r="BE58" s="33">
        <f t="shared" si="32"/>
        <v>-12291.666666666666</v>
      </c>
      <c r="BF58" s="33">
        <f t="shared" si="32"/>
        <v>-12291.666666666666</v>
      </c>
      <c r="BG58" s="33">
        <f t="shared" si="32"/>
        <v>-12291.666666666666</v>
      </c>
      <c r="BH58" s="33">
        <f t="shared" si="32"/>
        <v>-12291.666666666666</v>
      </c>
      <c r="BI58" s="33">
        <f t="shared" si="32"/>
        <v>-12291.666666666666</v>
      </c>
      <c r="BJ58" s="33">
        <f t="shared" si="32"/>
        <v>-12291.666666666666</v>
      </c>
      <c r="BK58" s="33">
        <f t="shared" si="32"/>
        <v>-12291.666666666666</v>
      </c>
      <c r="BL58" s="33">
        <f t="shared" si="32"/>
        <v>-12291.666666666666</v>
      </c>
      <c r="BM58" s="33">
        <f t="shared" si="32"/>
        <v>-12291.666666666666</v>
      </c>
      <c r="BN58" s="33">
        <f t="shared" si="32"/>
        <v>-12291.666666666666</v>
      </c>
      <c r="BO58" s="33">
        <f t="shared" si="32"/>
        <v>-13750</v>
      </c>
      <c r="BP58" s="33">
        <f t="shared" si="32"/>
        <v>-13750</v>
      </c>
      <c r="BQ58" s="33">
        <f t="shared" si="32"/>
        <v>-13750</v>
      </c>
      <c r="BR58" s="33">
        <f t="shared" si="32"/>
        <v>-13750</v>
      </c>
      <c r="BS58" s="33">
        <f t="shared" si="32"/>
        <v>-13750</v>
      </c>
      <c r="BT58" s="33">
        <f t="shared" si="32"/>
        <v>-13750</v>
      </c>
      <c r="BU58" s="33">
        <f t="shared" si="32"/>
        <v>-13750</v>
      </c>
      <c r="BV58" s="33">
        <f t="shared" si="32"/>
        <v>-13750</v>
      </c>
      <c r="BW58" s="33">
        <f t="shared" si="32"/>
        <v>-13750</v>
      </c>
      <c r="BX58" s="33">
        <f t="shared" si="32"/>
        <v>-13750</v>
      </c>
      <c r="BY58" s="33">
        <f t="shared" si="32"/>
        <v>-13750</v>
      </c>
      <c r="BZ58" s="33">
        <f t="shared" si="32"/>
        <v>-13750</v>
      </c>
      <c r="CA58" s="33">
        <f t="shared" si="32"/>
        <v>-15208.333333333334</v>
      </c>
      <c r="CB58" s="33">
        <f t="shared" si="32"/>
        <v>-15208.333333333334</v>
      </c>
      <c r="CC58" s="33">
        <f t="shared" si="32"/>
        <v>-15208.333333333334</v>
      </c>
      <c r="CD58" s="33">
        <f t="shared" si="32"/>
        <v>-15208.333333333334</v>
      </c>
      <c r="CE58" s="33">
        <f t="shared" ref="CE58:CK58" si="33">-(CE55*(1+$H57)+CE56*CE52)</f>
        <v>-15208.333333333334</v>
      </c>
      <c r="CF58" s="33">
        <f t="shared" si="33"/>
        <v>-15208.333333333334</v>
      </c>
      <c r="CG58" s="33">
        <f t="shared" si="33"/>
        <v>-15208.333333333334</v>
      </c>
      <c r="CH58" s="33">
        <f t="shared" si="33"/>
        <v>-15208.333333333334</v>
      </c>
      <c r="CI58" s="33">
        <f t="shared" si="33"/>
        <v>-15208.333333333334</v>
      </c>
      <c r="CJ58" s="33">
        <f t="shared" si="33"/>
        <v>-15208.333333333334</v>
      </c>
      <c r="CK58" s="33">
        <f t="shared" si="33"/>
        <v>-15208.333333333334</v>
      </c>
      <c r="CL58" s="33">
        <f t="shared" ref="CL58" si="34">-(CL55*(1+$H57)+CL56*CL52)</f>
        <v>-15208.333333333334</v>
      </c>
    </row>
    <row r="59" spans="2:90" x14ac:dyDescent="0.4">
      <c r="B59" s="187" t="str">
        <f>IFERROR(SUBSTITUTE(TRIM(LEFT(B48,SEARCH("-",B48)-1)),":",""),SUBSTITUTE(B48,":",""))</f>
        <v>Sales quota driven</v>
      </c>
      <c r="D59" t="s">
        <v>448</v>
      </c>
      <c r="E59" s="8" t="str">
        <f t="shared" si="21"/>
        <v>59 SALESQUOTA-ER</v>
      </c>
      <c r="G59" t="s">
        <v>332</v>
      </c>
      <c r="H59" s="31"/>
      <c r="I59" s="73"/>
      <c r="J59" s="73"/>
      <c r="K59" s="39"/>
      <c r="L59" s="39"/>
      <c r="M59" s="39"/>
      <c r="N59" s="39"/>
      <c r="O59" s="39"/>
      <c r="P59" s="39"/>
      <c r="R59" s="38"/>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row>
    <row r="60" spans="2:90" x14ac:dyDescent="0.4">
      <c r="B60" s="235" t="str">
        <f>IFERROR(SUBSTITUTE(TRIM(MID(B48, SEARCH("-", B48) + 1, LEN(B48))),":",""),"no unit")</f>
        <v>no unit</v>
      </c>
      <c r="D60" t="s">
        <v>448</v>
      </c>
      <c r="E60" s="8" t="str">
        <f t="shared" si="21"/>
        <v>60 SALESQUOTA-ER</v>
      </c>
      <c r="G60" t="s">
        <v>332</v>
      </c>
      <c r="H60" s="31"/>
      <c r="I60" s="73"/>
      <c r="J60" s="73"/>
      <c r="K60" s="39"/>
      <c r="L60" s="39"/>
      <c r="M60" s="39"/>
      <c r="N60" s="39"/>
      <c r="O60" s="39"/>
      <c r="P60" s="39"/>
      <c r="R60" s="38"/>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row>
    <row r="61" spans="2:90" x14ac:dyDescent="0.4">
      <c r="B61" s="132" t="s">
        <v>334</v>
      </c>
      <c r="D61" t="s">
        <v>448</v>
      </c>
      <c r="E61" s="8" t="str">
        <f t="shared" si="21"/>
        <v>61 SALESQUOTA-ER</v>
      </c>
      <c r="G61" t="s">
        <v>332</v>
      </c>
      <c r="H61" s="31"/>
      <c r="I61" s="73"/>
      <c r="J61" s="73"/>
      <c r="K61" s="39"/>
      <c r="L61" s="39"/>
      <c r="M61" s="39"/>
      <c r="N61" s="39"/>
      <c r="O61" s="39"/>
      <c r="P61" s="39"/>
      <c r="R61" s="38"/>
      <c r="S61" s="199" t="str">
        <f t="shared" ref="S61" si="35">ADDRESS(ROW(S52),COLUMN(S52))</f>
        <v>$S$52</v>
      </c>
      <c r="T61" s="199" t="str">
        <f t="shared" ref="T61:AX61" si="36">ADDRESS(ROW(T52),COLUMN(T52))</f>
        <v>$T$52</v>
      </c>
      <c r="U61" s="199" t="str">
        <f t="shared" si="36"/>
        <v>$U$52</v>
      </c>
      <c r="V61" s="199" t="str">
        <f t="shared" si="36"/>
        <v>$V$52</v>
      </c>
      <c r="W61" s="199" t="str">
        <f t="shared" si="36"/>
        <v>$W$52</v>
      </c>
      <c r="X61" s="199" t="str">
        <f t="shared" si="36"/>
        <v>$X$52</v>
      </c>
      <c r="Y61" s="199" t="str">
        <f t="shared" si="36"/>
        <v>$Y$52</v>
      </c>
      <c r="Z61" s="199" t="str">
        <f t="shared" si="36"/>
        <v>$Z$52</v>
      </c>
      <c r="AA61" s="199" t="str">
        <f t="shared" si="36"/>
        <v>$AA$52</v>
      </c>
      <c r="AB61" s="199" t="str">
        <f t="shared" si="36"/>
        <v>$AB$52</v>
      </c>
      <c r="AC61" s="199" t="str">
        <f t="shared" si="36"/>
        <v>$AC$52</v>
      </c>
      <c r="AD61" s="199" t="str">
        <f t="shared" si="36"/>
        <v>$AD$52</v>
      </c>
      <c r="AE61" s="199" t="str">
        <f t="shared" si="36"/>
        <v>$AE$52</v>
      </c>
      <c r="AF61" s="199" t="str">
        <f t="shared" si="36"/>
        <v>$AF$52</v>
      </c>
      <c r="AG61" s="199" t="str">
        <f t="shared" si="36"/>
        <v>$AG$52</v>
      </c>
      <c r="AH61" s="199" t="str">
        <f t="shared" si="36"/>
        <v>$AH$52</v>
      </c>
      <c r="AI61" s="199" t="str">
        <f t="shared" si="36"/>
        <v>$AI$52</v>
      </c>
      <c r="AJ61" s="199" t="str">
        <f t="shared" si="36"/>
        <v>$AJ$52</v>
      </c>
      <c r="AK61" s="199" t="str">
        <f t="shared" si="36"/>
        <v>$AK$52</v>
      </c>
      <c r="AL61" s="199" t="str">
        <f t="shared" si="36"/>
        <v>$AL$52</v>
      </c>
      <c r="AM61" s="199" t="str">
        <f t="shared" si="36"/>
        <v>$AM$52</v>
      </c>
      <c r="AN61" s="199" t="str">
        <f t="shared" si="36"/>
        <v>$AN$52</v>
      </c>
      <c r="AO61" s="199" t="str">
        <f t="shared" si="36"/>
        <v>$AO$52</v>
      </c>
      <c r="AP61" s="199" t="str">
        <f t="shared" si="36"/>
        <v>$AP$52</v>
      </c>
      <c r="AQ61" s="199" t="str">
        <f t="shared" si="36"/>
        <v>$AQ$52</v>
      </c>
      <c r="AR61" s="199" t="str">
        <f t="shared" si="36"/>
        <v>$AR$52</v>
      </c>
      <c r="AS61" s="199" t="str">
        <f t="shared" si="36"/>
        <v>$AS$52</v>
      </c>
      <c r="AT61" s="199" t="str">
        <f t="shared" si="36"/>
        <v>$AT$52</v>
      </c>
      <c r="AU61" s="199" t="str">
        <f t="shared" si="36"/>
        <v>$AU$52</v>
      </c>
      <c r="AV61" s="199" t="str">
        <f t="shared" si="36"/>
        <v>$AV$52</v>
      </c>
      <c r="AW61" s="199" t="str">
        <f t="shared" si="36"/>
        <v>$AW$52</v>
      </c>
      <c r="AX61" s="199" t="str">
        <f t="shared" si="36"/>
        <v>$AX$52</v>
      </c>
      <c r="AY61" s="199" t="str">
        <f t="shared" ref="AY61:CD61" si="37">ADDRESS(ROW(AY52),COLUMN(AY52))</f>
        <v>$AY$52</v>
      </c>
      <c r="AZ61" s="199" t="str">
        <f t="shared" si="37"/>
        <v>$AZ$52</v>
      </c>
      <c r="BA61" s="199" t="str">
        <f t="shared" si="37"/>
        <v>$BA$52</v>
      </c>
      <c r="BB61" s="199" t="str">
        <f t="shared" si="37"/>
        <v>$BB$52</v>
      </c>
      <c r="BC61" s="199" t="str">
        <f t="shared" si="37"/>
        <v>$BC$52</v>
      </c>
      <c r="BD61" s="199" t="str">
        <f t="shared" si="37"/>
        <v>$BD$52</v>
      </c>
      <c r="BE61" s="199" t="str">
        <f t="shared" si="37"/>
        <v>$BE$52</v>
      </c>
      <c r="BF61" s="199" t="str">
        <f t="shared" si="37"/>
        <v>$BF$52</v>
      </c>
      <c r="BG61" s="199" t="str">
        <f t="shared" si="37"/>
        <v>$BG$52</v>
      </c>
      <c r="BH61" s="199" t="str">
        <f t="shared" si="37"/>
        <v>$BH$52</v>
      </c>
      <c r="BI61" s="199" t="str">
        <f t="shared" si="37"/>
        <v>$BI$52</v>
      </c>
      <c r="BJ61" s="199" t="str">
        <f t="shared" si="37"/>
        <v>$BJ$52</v>
      </c>
      <c r="BK61" s="199" t="str">
        <f t="shared" si="37"/>
        <v>$BK$52</v>
      </c>
      <c r="BL61" s="199" t="str">
        <f t="shared" si="37"/>
        <v>$BL$52</v>
      </c>
      <c r="BM61" s="199" t="str">
        <f t="shared" si="37"/>
        <v>$BM$52</v>
      </c>
      <c r="BN61" s="199" t="str">
        <f t="shared" si="37"/>
        <v>$BN$52</v>
      </c>
      <c r="BO61" s="199" t="str">
        <f t="shared" si="37"/>
        <v>$BO$52</v>
      </c>
      <c r="BP61" s="199" t="str">
        <f t="shared" si="37"/>
        <v>$BP$52</v>
      </c>
      <c r="BQ61" s="199" t="str">
        <f t="shared" si="37"/>
        <v>$BQ$52</v>
      </c>
      <c r="BR61" s="199" t="str">
        <f t="shared" si="37"/>
        <v>$BR$52</v>
      </c>
      <c r="BS61" s="199" t="str">
        <f t="shared" si="37"/>
        <v>$BS$52</v>
      </c>
      <c r="BT61" s="199" t="str">
        <f t="shared" si="37"/>
        <v>$BT$52</v>
      </c>
      <c r="BU61" s="199" t="str">
        <f t="shared" si="37"/>
        <v>$BU$52</v>
      </c>
      <c r="BV61" s="199" t="str">
        <f t="shared" si="37"/>
        <v>$BV$52</v>
      </c>
      <c r="BW61" s="199" t="str">
        <f t="shared" si="37"/>
        <v>$BW$52</v>
      </c>
      <c r="BX61" s="199" t="str">
        <f t="shared" si="37"/>
        <v>$BX$52</v>
      </c>
      <c r="BY61" s="199" t="str">
        <f t="shared" si="37"/>
        <v>$BY$52</v>
      </c>
      <c r="BZ61" s="199" t="str">
        <f t="shared" si="37"/>
        <v>$BZ$52</v>
      </c>
      <c r="CA61" s="199" t="str">
        <f t="shared" si="37"/>
        <v>$CA$52</v>
      </c>
      <c r="CB61" s="199" t="str">
        <f t="shared" si="37"/>
        <v>$CB$52</v>
      </c>
      <c r="CC61" s="199" t="str">
        <f t="shared" si="37"/>
        <v>$CC$52</v>
      </c>
      <c r="CD61" s="199" t="str">
        <f t="shared" si="37"/>
        <v>$CD$52</v>
      </c>
      <c r="CE61" s="199" t="str">
        <f t="shared" ref="CE61:CK61" si="38">ADDRESS(ROW(CE52),COLUMN(CE52))</f>
        <v>$CE$52</v>
      </c>
      <c r="CF61" s="199" t="str">
        <f t="shared" si="38"/>
        <v>$CF$52</v>
      </c>
      <c r="CG61" s="199" t="str">
        <f t="shared" si="38"/>
        <v>$CG$52</v>
      </c>
      <c r="CH61" s="199" t="str">
        <f t="shared" si="38"/>
        <v>$CH$52</v>
      </c>
      <c r="CI61" s="199" t="str">
        <f t="shared" si="38"/>
        <v>$CI$52</v>
      </c>
      <c r="CJ61" s="199" t="str">
        <f t="shared" si="38"/>
        <v>$CJ$52</v>
      </c>
      <c r="CK61" s="199" t="str">
        <f t="shared" si="38"/>
        <v>$CK$52</v>
      </c>
      <c r="CL61" s="199" t="str">
        <f t="shared" ref="CL61" si="39">ADDRESS(ROW(CL52),COLUMN(CL52))</f>
        <v>$CL$52</v>
      </c>
    </row>
    <row r="62" spans="2:90" x14ac:dyDescent="0.4">
      <c r="B62" s="132" t="s">
        <v>333</v>
      </c>
      <c r="D62" t="s">
        <v>448</v>
      </c>
      <c r="E62" s="8" t="str">
        <f t="shared" si="21"/>
        <v>62 SALESQUOTA-ER</v>
      </c>
      <c r="G62" t="s">
        <v>332</v>
      </c>
      <c r="H62" s="31"/>
      <c r="I62" s="73"/>
      <c r="J62" s="73"/>
      <c r="K62" s="39"/>
      <c r="L62" s="39"/>
      <c r="M62" s="39"/>
      <c r="N62" s="39"/>
      <c r="O62" s="39"/>
      <c r="P62" s="39"/>
      <c r="R62" s="38"/>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row>
    <row r="63" spans="2:90" x14ac:dyDescent="0.4">
      <c r="B63" s="8" t="str">
        <f>"Secondary label: "</f>
        <v xml:space="preserve">Secondary label: </v>
      </c>
      <c r="D63" t="s">
        <v>448</v>
      </c>
      <c r="E63" s="8" t="str">
        <f t="shared" si="21"/>
        <v>63 SALESQUOTA-ER</v>
      </c>
      <c r="G63" t="s">
        <v>332</v>
      </c>
      <c r="H63" s="12"/>
      <c r="I63" s="60"/>
      <c r="J63" s="60"/>
      <c r="K63" s="15"/>
      <c r="L63" s="15"/>
      <c r="M63" s="15"/>
      <c r="N63" s="15"/>
      <c r="O63" s="15"/>
      <c r="P63" s="15"/>
      <c r="R63" s="15"/>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row>
    <row r="64" spans="2:90" x14ac:dyDescent="0.4">
      <c r="D64" t="s">
        <v>448</v>
      </c>
      <c r="E64" s="8" t="str">
        <f t="shared" si="21"/>
        <v>64 SALESQUOTA-ER</v>
      </c>
      <c r="G64" t="s">
        <v>332</v>
      </c>
      <c r="H64" s="12"/>
      <c r="I64" s="60"/>
      <c r="J64" s="60"/>
      <c r="K64" s="15"/>
      <c r="L64" s="15"/>
      <c r="M64" s="15"/>
      <c r="N64" s="15"/>
      <c r="O64" s="15"/>
      <c r="P64" s="15"/>
      <c r="R64" s="15"/>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row>
    <row r="65" spans="2:90" x14ac:dyDescent="0.4">
      <c r="B65" s="8" t="s">
        <v>463</v>
      </c>
      <c r="D65" t="s">
        <v>448</v>
      </c>
      <c r="E65" s="8" t="str">
        <f t="shared" si="21"/>
        <v>65 SALESQUOTA-ER</v>
      </c>
      <c r="G65" t="s">
        <v>332</v>
      </c>
      <c r="H65" s="12"/>
      <c r="I65" s="60"/>
      <c r="J65" s="60"/>
      <c r="K65" s="15"/>
      <c r="L65" s="15"/>
      <c r="M65" s="15"/>
      <c r="N65" s="15"/>
      <c r="O65" s="15"/>
      <c r="P65" s="15"/>
      <c r="R65" s="15"/>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row>
    <row r="66" spans="2:90" x14ac:dyDescent="0.4">
      <c r="B66" s="8" t="s">
        <v>464</v>
      </c>
      <c r="D66" t="s">
        <v>448</v>
      </c>
      <c r="E66" s="8" t="str">
        <f t="shared" si="21"/>
        <v>66 SALESQUOTA-ER</v>
      </c>
      <c r="G66" t="s">
        <v>332</v>
      </c>
      <c r="H66" s="12"/>
      <c r="I66" s="60"/>
      <c r="J66" s="60"/>
      <c r="K66" s="15"/>
      <c r="L66" s="15"/>
      <c r="M66" s="15"/>
      <c r="N66" s="15"/>
      <c r="O66" s="15"/>
      <c r="P66" s="15"/>
      <c r="R66" s="15"/>
      <c r="S66" s="76">
        <f t="shared" ref="S66" si="40">S53</f>
        <v>0</v>
      </c>
      <c r="T66" s="76">
        <f t="shared" ref="T66:AX66" si="41">T53</f>
        <v>0</v>
      </c>
      <c r="U66" s="76">
        <f t="shared" si="41"/>
        <v>0</v>
      </c>
      <c r="V66" s="76">
        <f t="shared" si="41"/>
        <v>0</v>
      </c>
      <c r="W66" s="76">
        <f t="shared" si="41"/>
        <v>0</v>
      </c>
      <c r="X66" s="76">
        <f t="shared" si="41"/>
        <v>0</v>
      </c>
      <c r="Y66" s="76">
        <f t="shared" si="41"/>
        <v>0</v>
      </c>
      <c r="Z66" s="76">
        <f t="shared" si="41"/>
        <v>0</v>
      </c>
      <c r="AA66" s="76">
        <f t="shared" si="41"/>
        <v>0</v>
      </c>
      <c r="AB66" s="76">
        <f t="shared" si="41"/>
        <v>0</v>
      </c>
      <c r="AC66" s="76">
        <f t="shared" si="41"/>
        <v>0</v>
      </c>
      <c r="AD66" s="76">
        <f t="shared" si="41"/>
        <v>0</v>
      </c>
      <c r="AE66" s="76">
        <f t="shared" si="41"/>
        <v>0</v>
      </c>
      <c r="AF66" s="76">
        <f t="shared" si="41"/>
        <v>0</v>
      </c>
      <c r="AG66" s="76">
        <f t="shared" si="41"/>
        <v>0</v>
      </c>
      <c r="AH66" s="76">
        <f t="shared" si="41"/>
        <v>0</v>
      </c>
      <c r="AI66" s="76">
        <f t="shared" si="41"/>
        <v>0</v>
      </c>
      <c r="AJ66" s="76">
        <f t="shared" si="41"/>
        <v>0</v>
      </c>
      <c r="AK66" s="76">
        <f t="shared" si="41"/>
        <v>0</v>
      </c>
      <c r="AL66" s="76">
        <f t="shared" si="41"/>
        <v>0</v>
      </c>
      <c r="AM66" s="76">
        <f t="shared" si="41"/>
        <v>0</v>
      </c>
      <c r="AN66" s="76">
        <f t="shared" si="41"/>
        <v>0</v>
      </c>
      <c r="AO66" s="76">
        <f t="shared" si="41"/>
        <v>0</v>
      </c>
      <c r="AP66" s="76">
        <f t="shared" si="41"/>
        <v>0</v>
      </c>
      <c r="AQ66" s="76">
        <f t="shared" si="41"/>
        <v>0</v>
      </c>
      <c r="AR66" s="76">
        <f t="shared" si="41"/>
        <v>0</v>
      </c>
      <c r="AS66" s="76">
        <f t="shared" si="41"/>
        <v>0</v>
      </c>
      <c r="AT66" s="76">
        <f t="shared" si="41"/>
        <v>0</v>
      </c>
      <c r="AU66" s="76">
        <f t="shared" si="41"/>
        <v>0</v>
      </c>
      <c r="AV66" s="76">
        <f t="shared" si="41"/>
        <v>0</v>
      </c>
      <c r="AW66" s="76">
        <f t="shared" si="41"/>
        <v>0</v>
      </c>
      <c r="AX66" s="76">
        <f t="shared" si="41"/>
        <v>0</v>
      </c>
      <c r="AY66" s="76">
        <f t="shared" ref="AY66:CD66" si="42">AY53</f>
        <v>0</v>
      </c>
      <c r="AZ66" s="76">
        <f t="shared" si="42"/>
        <v>0</v>
      </c>
      <c r="BA66" s="76">
        <f t="shared" si="42"/>
        <v>0</v>
      </c>
      <c r="BB66" s="76">
        <f t="shared" si="42"/>
        <v>0</v>
      </c>
      <c r="BC66" s="76">
        <f t="shared" si="42"/>
        <v>0</v>
      </c>
      <c r="BD66" s="76">
        <f t="shared" si="42"/>
        <v>0</v>
      </c>
      <c r="BE66" s="76">
        <f t="shared" si="42"/>
        <v>0</v>
      </c>
      <c r="BF66" s="76">
        <f t="shared" si="42"/>
        <v>0</v>
      </c>
      <c r="BG66" s="76">
        <f t="shared" si="42"/>
        <v>0</v>
      </c>
      <c r="BH66" s="76">
        <f t="shared" si="42"/>
        <v>0</v>
      </c>
      <c r="BI66" s="76">
        <f t="shared" si="42"/>
        <v>0</v>
      </c>
      <c r="BJ66" s="76">
        <f t="shared" si="42"/>
        <v>0</v>
      </c>
      <c r="BK66" s="76">
        <f t="shared" si="42"/>
        <v>0</v>
      </c>
      <c r="BL66" s="76">
        <f t="shared" si="42"/>
        <v>0</v>
      </c>
      <c r="BM66" s="76">
        <f t="shared" si="42"/>
        <v>0</v>
      </c>
      <c r="BN66" s="76">
        <f t="shared" si="42"/>
        <v>0</v>
      </c>
      <c r="BO66" s="76">
        <f t="shared" si="42"/>
        <v>0</v>
      </c>
      <c r="BP66" s="76">
        <f t="shared" si="42"/>
        <v>0</v>
      </c>
      <c r="BQ66" s="76">
        <f t="shared" si="42"/>
        <v>0</v>
      </c>
      <c r="BR66" s="76">
        <f t="shared" si="42"/>
        <v>0</v>
      </c>
      <c r="BS66" s="76">
        <f t="shared" si="42"/>
        <v>0</v>
      </c>
      <c r="BT66" s="76">
        <f t="shared" si="42"/>
        <v>0</v>
      </c>
      <c r="BU66" s="76">
        <f t="shared" si="42"/>
        <v>0</v>
      </c>
      <c r="BV66" s="76">
        <f t="shared" si="42"/>
        <v>0</v>
      </c>
      <c r="BW66" s="76">
        <f t="shared" si="42"/>
        <v>0</v>
      </c>
      <c r="BX66" s="76">
        <f t="shared" si="42"/>
        <v>0</v>
      </c>
      <c r="BY66" s="76">
        <f t="shared" si="42"/>
        <v>0</v>
      </c>
      <c r="BZ66" s="76">
        <f t="shared" si="42"/>
        <v>0</v>
      </c>
      <c r="CA66" s="76">
        <f t="shared" si="42"/>
        <v>0</v>
      </c>
      <c r="CB66" s="76">
        <f t="shared" si="42"/>
        <v>0</v>
      </c>
      <c r="CC66" s="76">
        <f t="shared" si="42"/>
        <v>0</v>
      </c>
      <c r="CD66" s="76">
        <f t="shared" si="42"/>
        <v>0</v>
      </c>
      <c r="CE66" s="76">
        <f t="shared" ref="CE66:CK66" si="43">CE53</f>
        <v>0</v>
      </c>
      <c r="CF66" s="76">
        <f t="shared" si="43"/>
        <v>0</v>
      </c>
      <c r="CG66" s="76">
        <f t="shared" si="43"/>
        <v>0</v>
      </c>
      <c r="CH66" s="76">
        <f t="shared" si="43"/>
        <v>0</v>
      </c>
      <c r="CI66" s="76">
        <f t="shared" si="43"/>
        <v>0</v>
      </c>
      <c r="CJ66" s="76">
        <f t="shared" si="43"/>
        <v>0</v>
      </c>
      <c r="CK66" s="76">
        <f t="shared" si="43"/>
        <v>0</v>
      </c>
      <c r="CL66" s="76">
        <f t="shared" ref="CL66" si="44">CL53</f>
        <v>0</v>
      </c>
    </row>
    <row r="67" spans="2:90" x14ac:dyDescent="0.4">
      <c r="B67" s="181" t="s">
        <v>459</v>
      </c>
      <c r="E67" s="8"/>
      <c r="H67" s="182"/>
      <c r="I67" s="183"/>
      <c r="J67" s="183"/>
      <c r="K67" s="184"/>
      <c r="L67" s="184"/>
      <c r="M67" s="184"/>
      <c r="N67" s="184"/>
      <c r="O67" s="184"/>
      <c r="P67" s="184"/>
      <c r="R67" s="185"/>
      <c r="S67" s="186"/>
      <c r="T67" s="186"/>
      <c r="U67" s="186"/>
      <c r="V67" s="186"/>
      <c r="W67" s="186"/>
      <c r="X67" s="186"/>
      <c r="Y67" s="186"/>
      <c r="Z67" s="186"/>
      <c r="AA67" s="186"/>
      <c r="AB67" s="186"/>
      <c r="AC67" s="186"/>
      <c r="AD67" s="186"/>
      <c r="AE67" s="186"/>
      <c r="AF67" s="186"/>
      <c r="AG67" s="186"/>
      <c r="AH67" s="186"/>
      <c r="AI67" s="186"/>
      <c r="AJ67" s="186"/>
      <c r="AK67" s="186"/>
      <c r="AL67" s="186"/>
      <c r="AM67" s="186"/>
      <c r="AN67" s="186"/>
      <c r="AO67" s="186"/>
      <c r="AP67" s="186"/>
      <c r="AQ67" s="186"/>
      <c r="AR67" s="186"/>
      <c r="AS67" s="186"/>
      <c r="AT67" s="186"/>
      <c r="AU67" s="186"/>
      <c r="AV67" s="186"/>
      <c r="AW67" s="186"/>
      <c r="AX67" s="186"/>
      <c r="AY67" s="186"/>
      <c r="AZ67" s="186"/>
      <c r="BA67" s="186"/>
      <c r="BB67" s="186"/>
      <c r="BC67" s="186"/>
      <c r="BD67" s="186"/>
      <c r="BE67" s="186"/>
      <c r="BF67" s="186"/>
      <c r="BG67" s="186"/>
      <c r="BH67" s="186"/>
      <c r="BI67" s="186"/>
      <c r="BJ67" s="186"/>
      <c r="BK67" s="186"/>
      <c r="BL67" s="186"/>
      <c r="BM67" s="186"/>
      <c r="BN67" s="186"/>
      <c r="BO67" s="186"/>
      <c r="BP67" s="186"/>
      <c r="BQ67" s="186"/>
      <c r="BR67" s="186"/>
      <c r="BS67" s="186"/>
      <c r="BT67" s="186"/>
      <c r="BU67" s="186"/>
      <c r="BV67" s="186"/>
      <c r="BW67" s="186"/>
      <c r="BX67" s="186"/>
      <c r="BY67" s="186"/>
      <c r="BZ67" s="186"/>
      <c r="CA67" s="186"/>
      <c r="CB67" s="186"/>
      <c r="CC67" s="186"/>
      <c r="CD67" s="186"/>
      <c r="CE67" s="186"/>
      <c r="CF67" s="186"/>
      <c r="CG67" s="186"/>
      <c r="CH67" s="186"/>
      <c r="CI67" s="186"/>
      <c r="CJ67" s="186"/>
      <c r="CK67" s="186"/>
      <c r="CL67" s="186"/>
    </row>
    <row r="68" spans="2:90" x14ac:dyDescent="0.4">
      <c r="B68" s="188" t="s">
        <v>499</v>
      </c>
      <c r="C68" t="s">
        <v>198</v>
      </c>
      <c r="E68" s="8"/>
      <c r="H68" s="182"/>
      <c r="I68" s="183"/>
      <c r="J68" s="183"/>
      <c r="K68" s="184"/>
      <c r="L68" s="184"/>
      <c r="M68" s="184"/>
      <c r="N68" s="184"/>
      <c r="O68" s="184"/>
      <c r="P68" s="184"/>
      <c r="R68" s="185"/>
      <c r="S68" s="186"/>
      <c r="T68" s="186"/>
      <c r="U68" s="186"/>
      <c r="V68" s="186"/>
      <c r="W68" s="186"/>
      <c r="X68" s="186"/>
      <c r="Y68" s="186"/>
      <c r="Z68" s="186"/>
      <c r="AA68" s="186"/>
      <c r="AB68" s="186"/>
      <c r="AC68" s="186"/>
      <c r="AD68" s="186"/>
      <c r="AE68" s="186"/>
      <c r="AF68" s="186"/>
      <c r="AG68" s="186"/>
      <c r="AH68" s="186"/>
      <c r="AI68" s="186"/>
      <c r="AJ68" s="186"/>
      <c r="AK68" s="186"/>
      <c r="AL68" s="186"/>
      <c r="AM68" s="186"/>
      <c r="AN68" s="186"/>
      <c r="AO68" s="186"/>
      <c r="AP68" s="186"/>
      <c r="AQ68" s="186"/>
      <c r="AR68" s="186"/>
      <c r="AS68" s="186"/>
      <c r="AT68" s="186"/>
      <c r="AU68" s="186"/>
      <c r="AV68" s="186"/>
      <c r="AW68" s="186"/>
      <c r="AX68" s="186"/>
      <c r="AY68" s="186"/>
      <c r="AZ68" s="186"/>
      <c r="BA68" s="186"/>
      <c r="BB68" s="186"/>
      <c r="BC68" s="186"/>
      <c r="BD68" s="186"/>
      <c r="BE68" s="186"/>
      <c r="BF68" s="186"/>
      <c r="BG68" s="186"/>
      <c r="BH68" s="186"/>
      <c r="BI68" s="186"/>
      <c r="BJ68" s="186"/>
      <c r="BK68" s="186"/>
      <c r="BL68" s="186"/>
      <c r="BM68" s="186"/>
      <c r="BN68" s="186"/>
      <c r="BO68" s="186"/>
      <c r="BP68" s="186"/>
      <c r="BQ68" s="186"/>
      <c r="BR68" s="186"/>
      <c r="BS68" s="186"/>
      <c r="BT68" s="186"/>
      <c r="BU68" s="186"/>
      <c r="BV68" s="186"/>
      <c r="BW68" s="186"/>
      <c r="BX68" s="186"/>
      <c r="BY68" s="186"/>
      <c r="BZ68" s="186"/>
      <c r="CA68" s="186"/>
      <c r="CB68" s="186"/>
      <c r="CC68" s="186"/>
      <c r="CD68" s="186"/>
      <c r="CE68" s="186"/>
      <c r="CF68" s="186"/>
      <c r="CG68" s="186"/>
      <c r="CH68" s="186"/>
      <c r="CI68" s="186"/>
      <c r="CJ68" s="186"/>
      <c r="CK68" s="186"/>
      <c r="CL68" s="186"/>
    </row>
    <row r="69" spans="2:90" x14ac:dyDescent="0.4">
      <c r="B69" s="167"/>
      <c r="E69" s="8"/>
      <c r="H69" s="31"/>
      <c r="I69" s="73"/>
      <c r="J69" s="73"/>
      <c r="K69" s="39"/>
      <c r="L69" s="39"/>
      <c r="M69" s="39"/>
      <c r="N69" s="39"/>
      <c r="O69" s="39"/>
      <c r="P69" s="39"/>
      <c r="R69" s="38"/>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row>
    <row r="70" spans="2:90" x14ac:dyDescent="0.4">
      <c r="B70" s="66" t="s">
        <v>457</v>
      </c>
      <c r="C70" s="31"/>
      <c r="D70" t="s">
        <v>455</v>
      </c>
      <c r="E70" s="8" t="str">
        <f t="shared" ref="E70:E79" si="45">ROW()&amp;" "&amp;D70</f>
        <v>70 LVOL-EV</v>
      </c>
      <c r="F70" t="s">
        <v>454</v>
      </c>
      <c r="G70" s="31" t="s">
        <v>243</v>
      </c>
      <c r="H70" s="22"/>
      <c r="I70" s="287"/>
      <c r="J70" s="287"/>
      <c r="K70" s="22"/>
      <c r="L70" s="22"/>
      <c r="M70" s="22"/>
      <c r="N70" s="22"/>
      <c r="O70" s="22"/>
      <c r="P70" s="22"/>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row>
    <row r="71" spans="2:90" x14ac:dyDescent="0.4">
      <c r="B71" s="124" t="str">
        <f ca="1">OFFSET(B71,ROW(B81)-ROW(B71),0)</f>
        <v># of assets</v>
      </c>
      <c r="C71" t="s">
        <v>965</v>
      </c>
      <c r="D71" t="s">
        <v>455</v>
      </c>
      <c r="E71" s="8" t="str">
        <f t="shared" si="45"/>
        <v>71 LVOL-EV</v>
      </c>
      <c r="G71" t="str">
        <f>E71</f>
        <v>71 LVOL-EV</v>
      </c>
      <c r="H71" s="12"/>
      <c r="I71" s="60"/>
      <c r="J71" s="60"/>
      <c r="K71" s="17">
        <v>10</v>
      </c>
      <c r="L71" s="17">
        <v>15</v>
      </c>
      <c r="M71" s="17">
        <v>20</v>
      </c>
      <c r="N71" s="17">
        <v>25</v>
      </c>
      <c r="O71" s="17">
        <v>30</v>
      </c>
      <c r="P71" s="17">
        <v>35</v>
      </c>
      <c r="R71" s="15"/>
      <c r="S71" s="15" cm="1">
        <f t="array" ref="S71">INDEX($K:$P,ROW(),MATCH(S$3,$K$2:$P$2,0))/12</f>
        <v>0.83333333333333337</v>
      </c>
      <c r="T71" s="15" cm="1">
        <f t="array" ref="T71">INDEX($K:$P,ROW(),MATCH(T$3,$K$2:$P$2,0))/12</f>
        <v>0.83333333333333337</v>
      </c>
      <c r="U71" s="15" cm="1">
        <f t="array" ref="U71">INDEX($K:$P,ROW(),MATCH(U$3,$K$2:$P$2,0))/12</f>
        <v>0.83333333333333337</v>
      </c>
      <c r="V71" s="15" cm="1">
        <f t="array" ref="V71">INDEX($K:$P,ROW(),MATCH(V$3,$K$2:$P$2,0))/12</f>
        <v>0.83333333333333337</v>
      </c>
      <c r="W71" s="15" cm="1">
        <f t="array" ref="W71">INDEX($K:$P,ROW(),MATCH(W$3,$K$2:$P$2,0))/12</f>
        <v>0.83333333333333337</v>
      </c>
      <c r="X71" s="15" cm="1">
        <f t="array" ref="X71">INDEX($K:$P,ROW(),MATCH(X$3,$K$2:$P$2,0))/12</f>
        <v>0.83333333333333337</v>
      </c>
      <c r="Y71" s="15" cm="1">
        <f t="array" ref="Y71">INDEX($K:$P,ROW(),MATCH(Y$3,$K$2:$P$2,0))/12</f>
        <v>0.83333333333333337</v>
      </c>
      <c r="Z71" s="15" cm="1">
        <f t="array" ref="Z71">INDEX($K:$P,ROW(),MATCH(Z$3,$K$2:$P$2,0))/12</f>
        <v>0.83333333333333337</v>
      </c>
      <c r="AA71" s="15" cm="1">
        <f t="array" ref="AA71">INDEX($K:$P,ROW(),MATCH(AA$3,$K$2:$P$2,0))/12</f>
        <v>0.83333333333333337</v>
      </c>
      <c r="AB71" s="15" cm="1">
        <f t="array" ref="AB71">INDEX($K:$P,ROW(),MATCH(AB$3,$K$2:$P$2,0))/12</f>
        <v>0.83333333333333337</v>
      </c>
      <c r="AC71" s="15" cm="1">
        <f t="array" ref="AC71">INDEX($K:$P,ROW(),MATCH(AC$3,$K$2:$P$2,0))/12</f>
        <v>0.83333333333333337</v>
      </c>
      <c r="AD71" s="15" cm="1">
        <f t="array" ref="AD71">INDEX($K:$P,ROW(),MATCH(AD$3,$K$2:$P$2,0))/12</f>
        <v>0.83333333333333337</v>
      </c>
      <c r="AE71" s="15" cm="1">
        <f t="array" ref="AE71">INDEX($K:$P,ROW(),MATCH(AE$3,$K$2:$P$2,0))/12</f>
        <v>1.25</v>
      </c>
      <c r="AF71" s="15" cm="1">
        <f t="array" ref="AF71">INDEX($K:$P,ROW(),MATCH(AF$3,$K$2:$P$2,0))/12</f>
        <v>1.25</v>
      </c>
      <c r="AG71" s="15" cm="1">
        <f t="array" ref="AG71">INDEX($K:$P,ROW(),MATCH(AG$3,$K$2:$P$2,0))/12</f>
        <v>1.25</v>
      </c>
      <c r="AH71" s="15" cm="1">
        <f t="array" ref="AH71">INDEX($K:$P,ROW(),MATCH(AH$3,$K$2:$P$2,0))/12</f>
        <v>1.25</v>
      </c>
      <c r="AI71" s="15" cm="1">
        <f t="array" ref="AI71">INDEX($K:$P,ROW(),MATCH(AI$3,$K$2:$P$2,0))/12</f>
        <v>1.25</v>
      </c>
      <c r="AJ71" s="15" cm="1">
        <f t="array" ref="AJ71">INDEX($K:$P,ROW(),MATCH(AJ$3,$K$2:$P$2,0))/12</f>
        <v>1.25</v>
      </c>
      <c r="AK71" s="15" cm="1">
        <f t="array" ref="AK71">INDEX($K:$P,ROW(),MATCH(AK$3,$K$2:$P$2,0))/12</f>
        <v>1.25</v>
      </c>
      <c r="AL71" s="15" cm="1">
        <f t="array" ref="AL71">INDEX($K:$P,ROW(),MATCH(AL$3,$K$2:$P$2,0))/12</f>
        <v>1.25</v>
      </c>
      <c r="AM71" s="15" cm="1">
        <f t="array" ref="AM71">INDEX($K:$P,ROW(),MATCH(AM$3,$K$2:$P$2,0))/12</f>
        <v>1.25</v>
      </c>
      <c r="AN71" s="15" cm="1">
        <f t="array" ref="AN71">INDEX($K:$P,ROW(),MATCH(AN$3,$K$2:$P$2,0))/12</f>
        <v>1.25</v>
      </c>
      <c r="AO71" s="15" cm="1">
        <f t="array" ref="AO71">INDEX($K:$P,ROW(),MATCH(AO$3,$K$2:$P$2,0))/12</f>
        <v>1.25</v>
      </c>
      <c r="AP71" s="15" cm="1">
        <f t="array" ref="AP71">INDEX($K:$P,ROW(),MATCH(AP$3,$K$2:$P$2,0))/12</f>
        <v>1.25</v>
      </c>
      <c r="AQ71" s="15" cm="1">
        <f t="array" ref="AQ71">INDEX($K:$P,ROW(),MATCH(AQ$3,$K$2:$P$2,0))/12</f>
        <v>1.6666666666666667</v>
      </c>
      <c r="AR71" s="15" cm="1">
        <f t="array" ref="AR71">INDEX($K:$P,ROW(),MATCH(AR$3,$K$2:$P$2,0))/12</f>
        <v>1.6666666666666667</v>
      </c>
      <c r="AS71" s="15" cm="1">
        <f t="array" ref="AS71">INDEX($K:$P,ROW(),MATCH(AS$3,$K$2:$P$2,0))/12</f>
        <v>1.6666666666666667</v>
      </c>
      <c r="AT71" s="15" cm="1">
        <f t="array" ref="AT71">INDEX($K:$P,ROW(),MATCH(AT$3,$K$2:$P$2,0))/12</f>
        <v>1.6666666666666667</v>
      </c>
      <c r="AU71" s="15" cm="1">
        <f t="array" ref="AU71">INDEX($K:$P,ROW(),MATCH(AU$3,$K$2:$P$2,0))/12</f>
        <v>1.6666666666666667</v>
      </c>
      <c r="AV71" s="15" cm="1">
        <f t="array" ref="AV71">INDEX($K:$P,ROW(),MATCH(AV$3,$K$2:$P$2,0))/12</f>
        <v>1.6666666666666667</v>
      </c>
      <c r="AW71" s="15" cm="1">
        <f t="array" ref="AW71">INDEX($K:$P,ROW(),MATCH(AW$3,$K$2:$P$2,0))/12</f>
        <v>1.6666666666666667</v>
      </c>
      <c r="AX71" s="15" cm="1">
        <f t="array" ref="AX71">INDEX($K:$P,ROW(),MATCH(AX$3,$K$2:$P$2,0))/12</f>
        <v>1.6666666666666667</v>
      </c>
      <c r="AY71" s="15" cm="1">
        <f t="array" ref="AY71">INDEX($K:$P,ROW(),MATCH(AY$3,$K$2:$P$2,0))/12</f>
        <v>1.6666666666666667</v>
      </c>
      <c r="AZ71" s="15" cm="1">
        <f t="array" ref="AZ71">INDEX($K:$P,ROW(),MATCH(AZ$3,$K$2:$P$2,0))/12</f>
        <v>1.6666666666666667</v>
      </c>
      <c r="BA71" s="15" cm="1">
        <f t="array" ref="BA71">INDEX($K:$P,ROW(),MATCH(BA$3,$K$2:$P$2,0))/12</f>
        <v>1.6666666666666667</v>
      </c>
      <c r="BB71" s="15" cm="1">
        <f t="array" ref="BB71">INDEX($K:$P,ROW(),MATCH(BB$3,$K$2:$P$2,0))/12</f>
        <v>1.6666666666666667</v>
      </c>
      <c r="BC71" s="15" cm="1">
        <f t="array" ref="BC71">INDEX($K:$P,ROW(),MATCH(BC$3,$K$2:$P$2,0))/12</f>
        <v>2.0833333333333335</v>
      </c>
      <c r="BD71" s="15" cm="1">
        <f t="array" ref="BD71">INDEX($K:$P,ROW(),MATCH(BD$3,$K$2:$P$2,0))/12</f>
        <v>2.0833333333333335</v>
      </c>
      <c r="BE71" s="15" cm="1">
        <f t="array" ref="BE71">INDEX($K:$P,ROW(),MATCH(BE$3,$K$2:$P$2,0))/12</f>
        <v>2.0833333333333335</v>
      </c>
      <c r="BF71" s="15" cm="1">
        <f t="array" ref="BF71">INDEX($K:$P,ROW(),MATCH(BF$3,$K$2:$P$2,0))/12</f>
        <v>2.0833333333333335</v>
      </c>
      <c r="BG71" s="15" cm="1">
        <f t="array" ref="BG71">INDEX($K:$P,ROW(),MATCH(BG$3,$K$2:$P$2,0))/12</f>
        <v>2.0833333333333335</v>
      </c>
      <c r="BH71" s="15" cm="1">
        <f t="array" ref="BH71">INDEX($K:$P,ROW(),MATCH(BH$3,$K$2:$P$2,0))/12</f>
        <v>2.0833333333333335</v>
      </c>
      <c r="BI71" s="15" cm="1">
        <f t="array" ref="BI71">INDEX($K:$P,ROW(),MATCH(BI$3,$K$2:$P$2,0))/12</f>
        <v>2.0833333333333335</v>
      </c>
      <c r="BJ71" s="15" cm="1">
        <f t="array" ref="BJ71">INDEX($K:$P,ROW(),MATCH(BJ$3,$K$2:$P$2,0))/12</f>
        <v>2.0833333333333335</v>
      </c>
      <c r="BK71" s="15" cm="1">
        <f t="array" ref="BK71">INDEX($K:$P,ROW(),MATCH(BK$3,$K$2:$P$2,0))/12</f>
        <v>2.0833333333333335</v>
      </c>
      <c r="BL71" s="15" cm="1">
        <f t="array" ref="BL71">INDEX($K:$P,ROW(),MATCH(BL$3,$K$2:$P$2,0))/12</f>
        <v>2.0833333333333335</v>
      </c>
      <c r="BM71" s="15" cm="1">
        <f t="array" ref="BM71">INDEX($K:$P,ROW(),MATCH(BM$3,$K$2:$P$2,0))/12</f>
        <v>2.0833333333333335</v>
      </c>
      <c r="BN71" s="15" cm="1">
        <f t="array" ref="BN71">INDEX($K:$P,ROW(),MATCH(BN$3,$K$2:$P$2,0))/12</f>
        <v>2.0833333333333335</v>
      </c>
      <c r="BO71" s="15" cm="1">
        <f t="array" ref="BO71">INDEX($K:$P,ROW(),MATCH(BO$3,$K$2:$P$2,0))/12</f>
        <v>2.5</v>
      </c>
      <c r="BP71" s="15" cm="1">
        <f t="array" ref="BP71">INDEX($K:$P,ROW(),MATCH(BP$3,$K$2:$P$2,0))/12</f>
        <v>2.5</v>
      </c>
      <c r="BQ71" s="15" cm="1">
        <f t="array" ref="BQ71">INDEX($K:$P,ROW(),MATCH(BQ$3,$K$2:$P$2,0))/12</f>
        <v>2.5</v>
      </c>
      <c r="BR71" s="15" cm="1">
        <f t="array" ref="BR71">INDEX($K:$P,ROW(),MATCH(BR$3,$K$2:$P$2,0))/12</f>
        <v>2.5</v>
      </c>
      <c r="BS71" s="15" cm="1">
        <f t="array" ref="BS71">INDEX($K:$P,ROW(),MATCH(BS$3,$K$2:$P$2,0))/12</f>
        <v>2.5</v>
      </c>
      <c r="BT71" s="15" cm="1">
        <f t="array" ref="BT71">INDEX($K:$P,ROW(),MATCH(BT$3,$K$2:$P$2,0))/12</f>
        <v>2.5</v>
      </c>
      <c r="BU71" s="15" cm="1">
        <f t="array" ref="BU71">INDEX($K:$P,ROW(),MATCH(BU$3,$K$2:$P$2,0))/12</f>
        <v>2.5</v>
      </c>
      <c r="BV71" s="15" cm="1">
        <f t="array" ref="BV71">INDEX($K:$P,ROW(),MATCH(BV$3,$K$2:$P$2,0))/12</f>
        <v>2.5</v>
      </c>
      <c r="BW71" s="15" cm="1">
        <f t="array" ref="BW71">INDEX($K:$P,ROW(),MATCH(BW$3,$K$2:$P$2,0))/12</f>
        <v>2.5</v>
      </c>
      <c r="BX71" s="15" cm="1">
        <f t="array" ref="BX71">INDEX($K:$P,ROW(),MATCH(BX$3,$K$2:$P$2,0))/12</f>
        <v>2.5</v>
      </c>
      <c r="BY71" s="15" cm="1">
        <f t="array" ref="BY71">INDEX($K:$P,ROW(),MATCH(BY$3,$K$2:$P$2,0))/12</f>
        <v>2.5</v>
      </c>
      <c r="BZ71" s="15" cm="1">
        <f t="array" ref="BZ71">INDEX($K:$P,ROW(),MATCH(BZ$3,$K$2:$P$2,0))/12</f>
        <v>2.5</v>
      </c>
      <c r="CA71" s="15" cm="1">
        <f t="array" ref="CA71">INDEX($K:$P,ROW(),MATCH(CA$3,$K$2:$P$2,0))/12</f>
        <v>2.9166666666666665</v>
      </c>
      <c r="CB71" s="15" cm="1">
        <f t="array" ref="CB71">INDEX($K:$P,ROW(),MATCH(CB$3,$K$2:$P$2,0))/12</f>
        <v>2.9166666666666665</v>
      </c>
      <c r="CC71" s="15" cm="1">
        <f t="array" ref="CC71">INDEX($K:$P,ROW(),MATCH(CC$3,$K$2:$P$2,0))/12</f>
        <v>2.9166666666666665</v>
      </c>
      <c r="CD71" s="15" cm="1">
        <f t="array" ref="CD71">INDEX($K:$P,ROW(),MATCH(CD$3,$K$2:$P$2,0))/12</f>
        <v>2.9166666666666665</v>
      </c>
      <c r="CE71" s="15" cm="1">
        <f t="array" ref="CE71">INDEX($K:$P,ROW(),MATCH(CE$3,$K$2:$P$2,0))/12</f>
        <v>2.9166666666666665</v>
      </c>
      <c r="CF71" s="15" cm="1">
        <f t="array" ref="CF71">INDEX($K:$P,ROW(),MATCH(CF$3,$K$2:$P$2,0))/12</f>
        <v>2.9166666666666665</v>
      </c>
      <c r="CG71" s="15" cm="1">
        <f t="array" ref="CG71">INDEX($K:$P,ROW(),MATCH(CG$3,$K$2:$P$2,0))/12</f>
        <v>2.9166666666666665</v>
      </c>
      <c r="CH71" s="15" cm="1">
        <f t="array" ref="CH71">INDEX($K:$P,ROW(),MATCH(CH$3,$K$2:$P$2,0))/12</f>
        <v>2.9166666666666665</v>
      </c>
      <c r="CI71" s="15" cm="1">
        <f t="array" ref="CI71">INDEX($K:$P,ROW(),MATCH(CI$3,$K$2:$P$2,0))/12</f>
        <v>2.9166666666666665</v>
      </c>
      <c r="CJ71" s="15" cm="1">
        <f t="array" ref="CJ71">INDEX($K:$P,ROW(),MATCH(CJ$3,$K$2:$P$2,0))/12</f>
        <v>2.9166666666666665</v>
      </c>
      <c r="CK71" s="15" cm="1">
        <f t="array" ref="CK71">INDEX($K:$P,ROW(),MATCH(CK$3,$K$2:$P$2,0))/12</f>
        <v>2.9166666666666665</v>
      </c>
      <c r="CL71" s="15" cm="1">
        <f t="array" ref="CL71">INDEX($K:$P,ROW(),MATCH(CL$3,$K$2:$P$2,0))/12</f>
        <v>2.9166666666666665</v>
      </c>
    </row>
    <row r="72" spans="2:90" x14ac:dyDescent="0.4">
      <c r="B72" s="187" t="str">
        <f>IFERROR(SUBSTITUTE(TRIM(LEFT(B70,SEARCH("-",B70)-1)),":",""),SUBSTITUTE(B70,":",""))</f>
        <v>Low volume</v>
      </c>
      <c r="D72" t="s">
        <v>455</v>
      </c>
      <c r="E72" s="8" t="str">
        <f t="shared" si="45"/>
        <v>72 LVOL-EV</v>
      </c>
      <c r="G72" t="s">
        <v>332</v>
      </c>
      <c r="H72" s="31"/>
      <c r="I72" s="73"/>
      <c r="J72" s="73"/>
      <c r="K72" s="39"/>
      <c r="L72" s="39"/>
      <c r="M72" s="39"/>
      <c r="N72" s="39"/>
      <c r="O72" s="39"/>
      <c r="P72" s="39"/>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c r="BZ72" s="38"/>
      <c r="CA72" s="38"/>
      <c r="CB72" s="38"/>
      <c r="CC72" s="38"/>
      <c r="CD72" s="38"/>
      <c r="CE72" s="38"/>
      <c r="CF72" s="38"/>
      <c r="CG72" s="38"/>
      <c r="CH72" s="38"/>
      <c r="CI72" s="38"/>
      <c r="CJ72" s="38"/>
      <c r="CK72" s="38"/>
      <c r="CL72" s="38"/>
    </row>
    <row r="73" spans="2:90" x14ac:dyDescent="0.4">
      <c r="B73" s="235" t="str">
        <f>IFERROR(SUBSTITUTE(TRIM(MID(B70, SEARCH("-", B70) + 1, LEN(B70))),":",""),"no unit")</f>
        <v>driven</v>
      </c>
      <c r="D73" t="s">
        <v>455</v>
      </c>
      <c r="E73" s="8" t="str">
        <f t="shared" si="45"/>
        <v>73 LVOL-EV</v>
      </c>
      <c r="G73" t="s">
        <v>332</v>
      </c>
      <c r="H73" s="31"/>
      <c r="I73" s="73"/>
      <c r="J73" s="73"/>
      <c r="K73" s="39"/>
      <c r="L73" s="39"/>
      <c r="M73" s="39"/>
      <c r="N73" s="39"/>
      <c r="O73" s="39"/>
      <c r="P73" s="39"/>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row>
    <row r="74" spans="2:90" x14ac:dyDescent="0.4">
      <c r="B74" s="132" t="s">
        <v>334</v>
      </c>
      <c r="D74" t="s">
        <v>455</v>
      </c>
      <c r="E74" s="8" t="str">
        <f t="shared" si="45"/>
        <v>74 LVOL-EV</v>
      </c>
      <c r="G74" t="s">
        <v>332</v>
      </c>
      <c r="H74" s="31"/>
      <c r="I74" s="73"/>
      <c r="J74" s="73"/>
      <c r="K74" s="39"/>
      <c r="L74" s="39"/>
      <c r="M74" s="39"/>
      <c r="N74" s="39"/>
      <c r="O74" s="39"/>
      <c r="P74" s="39"/>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row>
    <row r="75" spans="2:90" x14ac:dyDescent="0.4">
      <c r="B75" s="132" t="s">
        <v>333</v>
      </c>
      <c r="D75" t="s">
        <v>455</v>
      </c>
      <c r="E75" s="8" t="str">
        <f t="shared" si="45"/>
        <v>75 LVOL-EV</v>
      </c>
      <c r="G75" t="s">
        <v>332</v>
      </c>
      <c r="H75" s="31"/>
      <c r="I75" s="73"/>
      <c r="J75" s="73"/>
      <c r="K75" s="39"/>
      <c r="L75" s="39"/>
      <c r="M75" s="39"/>
      <c r="N75" s="39"/>
      <c r="O75" s="39"/>
      <c r="P75" s="39"/>
      <c r="R75" s="38"/>
      <c r="S75" s="199" t="str">
        <f t="shared" ref="S75" si="46">ADDRESS(ROW(S71),COLUMN(S71),2)</f>
        <v>S$71</v>
      </c>
      <c r="T75" s="199" t="str">
        <f t="shared" ref="T75:AX75" si="47">ADDRESS(ROW(T71),COLUMN(T71),2)</f>
        <v>T$71</v>
      </c>
      <c r="U75" s="199" t="str">
        <f t="shared" si="47"/>
        <v>U$71</v>
      </c>
      <c r="V75" s="199" t="str">
        <f t="shared" si="47"/>
        <v>V$71</v>
      </c>
      <c r="W75" s="199" t="str">
        <f t="shared" si="47"/>
        <v>W$71</v>
      </c>
      <c r="X75" s="199" t="str">
        <f t="shared" si="47"/>
        <v>X$71</v>
      </c>
      <c r="Y75" s="199" t="str">
        <f t="shared" si="47"/>
        <v>Y$71</v>
      </c>
      <c r="Z75" s="199" t="str">
        <f t="shared" si="47"/>
        <v>Z$71</v>
      </c>
      <c r="AA75" s="199" t="str">
        <f t="shared" si="47"/>
        <v>AA$71</v>
      </c>
      <c r="AB75" s="199" t="str">
        <f t="shared" si="47"/>
        <v>AB$71</v>
      </c>
      <c r="AC75" s="199" t="str">
        <f t="shared" si="47"/>
        <v>AC$71</v>
      </c>
      <c r="AD75" s="199" t="str">
        <f t="shared" si="47"/>
        <v>AD$71</v>
      </c>
      <c r="AE75" s="199" t="str">
        <f t="shared" si="47"/>
        <v>AE$71</v>
      </c>
      <c r="AF75" s="199" t="str">
        <f t="shared" si="47"/>
        <v>AF$71</v>
      </c>
      <c r="AG75" s="199" t="str">
        <f t="shared" si="47"/>
        <v>AG$71</v>
      </c>
      <c r="AH75" s="199" t="str">
        <f t="shared" si="47"/>
        <v>AH$71</v>
      </c>
      <c r="AI75" s="199" t="str">
        <f t="shared" si="47"/>
        <v>AI$71</v>
      </c>
      <c r="AJ75" s="199" t="str">
        <f t="shared" si="47"/>
        <v>AJ$71</v>
      </c>
      <c r="AK75" s="199" t="str">
        <f t="shared" si="47"/>
        <v>AK$71</v>
      </c>
      <c r="AL75" s="199" t="str">
        <f t="shared" si="47"/>
        <v>AL$71</v>
      </c>
      <c r="AM75" s="199" t="str">
        <f t="shared" si="47"/>
        <v>AM$71</v>
      </c>
      <c r="AN75" s="199" t="str">
        <f t="shared" si="47"/>
        <v>AN$71</v>
      </c>
      <c r="AO75" s="199" t="str">
        <f t="shared" si="47"/>
        <v>AO$71</v>
      </c>
      <c r="AP75" s="199" t="str">
        <f t="shared" si="47"/>
        <v>AP$71</v>
      </c>
      <c r="AQ75" s="199" t="str">
        <f t="shared" si="47"/>
        <v>AQ$71</v>
      </c>
      <c r="AR75" s="199" t="str">
        <f t="shared" si="47"/>
        <v>AR$71</v>
      </c>
      <c r="AS75" s="199" t="str">
        <f t="shared" si="47"/>
        <v>AS$71</v>
      </c>
      <c r="AT75" s="199" t="str">
        <f t="shared" si="47"/>
        <v>AT$71</v>
      </c>
      <c r="AU75" s="199" t="str">
        <f t="shared" si="47"/>
        <v>AU$71</v>
      </c>
      <c r="AV75" s="199" t="str">
        <f t="shared" si="47"/>
        <v>AV$71</v>
      </c>
      <c r="AW75" s="199" t="str">
        <f t="shared" si="47"/>
        <v>AW$71</v>
      </c>
      <c r="AX75" s="199" t="str">
        <f t="shared" si="47"/>
        <v>AX$71</v>
      </c>
      <c r="AY75" s="199" t="str">
        <f t="shared" ref="AY75:CD75" si="48">ADDRESS(ROW(AY71),COLUMN(AY71),2)</f>
        <v>AY$71</v>
      </c>
      <c r="AZ75" s="199" t="str">
        <f t="shared" si="48"/>
        <v>AZ$71</v>
      </c>
      <c r="BA75" s="199" t="str">
        <f t="shared" si="48"/>
        <v>BA$71</v>
      </c>
      <c r="BB75" s="199" t="str">
        <f t="shared" si="48"/>
        <v>BB$71</v>
      </c>
      <c r="BC75" s="199" t="str">
        <f t="shared" si="48"/>
        <v>BC$71</v>
      </c>
      <c r="BD75" s="199" t="str">
        <f t="shared" si="48"/>
        <v>BD$71</v>
      </c>
      <c r="BE75" s="199" t="str">
        <f t="shared" si="48"/>
        <v>BE$71</v>
      </c>
      <c r="BF75" s="199" t="str">
        <f t="shared" si="48"/>
        <v>BF$71</v>
      </c>
      <c r="BG75" s="199" t="str">
        <f t="shared" si="48"/>
        <v>BG$71</v>
      </c>
      <c r="BH75" s="199" t="str">
        <f t="shared" si="48"/>
        <v>BH$71</v>
      </c>
      <c r="BI75" s="199" t="str">
        <f t="shared" si="48"/>
        <v>BI$71</v>
      </c>
      <c r="BJ75" s="199" t="str">
        <f t="shared" si="48"/>
        <v>BJ$71</v>
      </c>
      <c r="BK75" s="199" t="str">
        <f t="shared" si="48"/>
        <v>BK$71</v>
      </c>
      <c r="BL75" s="199" t="str">
        <f t="shared" si="48"/>
        <v>BL$71</v>
      </c>
      <c r="BM75" s="199" t="str">
        <f t="shared" si="48"/>
        <v>BM$71</v>
      </c>
      <c r="BN75" s="199" t="str">
        <f t="shared" si="48"/>
        <v>BN$71</v>
      </c>
      <c r="BO75" s="199" t="str">
        <f t="shared" si="48"/>
        <v>BO$71</v>
      </c>
      <c r="BP75" s="199" t="str">
        <f t="shared" si="48"/>
        <v>BP$71</v>
      </c>
      <c r="BQ75" s="199" t="str">
        <f t="shared" si="48"/>
        <v>BQ$71</v>
      </c>
      <c r="BR75" s="199" t="str">
        <f t="shared" si="48"/>
        <v>BR$71</v>
      </c>
      <c r="BS75" s="199" t="str">
        <f t="shared" si="48"/>
        <v>BS$71</v>
      </c>
      <c r="BT75" s="199" t="str">
        <f t="shared" si="48"/>
        <v>BT$71</v>
      </c>
      <c r="BU75" s="199" t="str">
        <f t="shared" si="48"/>
        <v>BU$71</v>
      </c>
      <c r="BV75" s="199" t="str">
        <f t="shared" si="48"/>
        <v>BV$71</v>
      </c>
      <c r="BW75" s="199" t="str">
        <f t="shared" si="48"/>
        <v>BW$71</v>
      </c>
      <c r="BX75" s="199" t="str">
        <f t="shared" si="48"/>
        <v>BX$71</v>
      </c>
      <c r="BY75" s="199" t="str">
        <f t="shared" si="48"/>
        <v>BY$71</v>
      </c>
      <c r="BZ75" s="199" t="str">
        <f t="shared" si="48"/>
        <v>BZ$71</v>
      </c>
      <c r="CA75" s="199" t="str">
        <f t="shared" si="48"/>
        <v>CA$71</v>
      </c>
      <c r="CB75" s="199" t="str">
        <f t="shared" si="48"/>
        <v>CB$71</v>
      </c>
      <c r="CC75" s="199" t="str">
        <f t="shared" si="48"/>
        <v>CC$71</v>
      </c>
      <c r="CD75" s="199" t="str">
        <f t="shared" si="48"/>
        <v>CD$71</v>
      </c>
      <c r="CE75" s="199" t="str">
        <f t="shared" ref="CE75:CK75" si="49">ADDRESS(ROW(CE71),COLUMN(CE71),2)</f>
        <v>CE$71</v>
      </c>
      <c r="CF75" s="199" t="str">
        <f t="shared" si="49"/>
        <v>CF$71</v>
      </c>
      <c r="CG75" s="199" t="str">
        <f t="shared" si="49"/>
        <v>CG$71</v>
      </c>
      <c r="CH75" s="199" t="str">
        <f t="shared" si="49"/>
        <v>CH$71</v>
      </c>
      <c r="CI75" s="199" t="str">
        <f t="shared" si="49"/>
        <v>CI$71</v>
      </c>
      <c r="CJ75" s="199" t="str">
        <f t="shared" si="49"/>
        <v>CJ$71</v>
      </c>
      <c r="CK75" s="199" t="str">
        <f t="shared" si="49"/>
        <v>CK$71</v>
      </c>
      <c r="CL75" s="199" t="str">
        <f t="shared" ref="CL75" si="50">ADDRESS(ROW(CL71),COLUMN(CL71),2)</f>
        <v>CL$71</v>
      </c>
    </row>
    <row r="76" spans="2:90" x14ac:dyDescent="0.4">
      <c r="B76" s="8" t="s">
        <v>488</v>
      </c>
      <c r="D76" t="s">
        <v>455</v>
      </c>
      <c r="E76" s="8" t="str">
        <f t="shared" si="45"/>
        <v>76 LVOL-EV</v>
      </c>
      <c r="G76" t="s">
        <v>332</v>
      </c>
      <c r="H76" s="12"/>
      <c r="I76" s="60"/>
      <c r="J76" s="60"/>
      <c r="K76" s="15"/>
      <c r="L76" s="15"/>
      <c r="M76" s="15"/>
      <c r="N76" s="15"/>
      <c r="O76" s="15"/>
      <c r="P76" s="15"/>
      <c r="R76" s="15"/>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row>
    <row r="77" spans="2:90" x14ac:dyDescent="0.4">
      <c r="B77" s="8" t="s">
        <v>494</v>
      </c>
      <c r="D77" t="s">
        <v>455</v>
      </c>
      <c r="E77" s="8" t="str">
        <f t="shared" si="45"/>
        <v>77 LVOL-EV</v>
      </c>
      <c r="G77" t="s">
        <v>332</v>
      </c>
      <c r="H77" s="12"/>
      <c r="I77" s="60"/>
      <c r="J77" s="60"/>
      <c r="K77" s="15"/>
      <c r="L77" s="15"/>
      <c r="M77" s="15"/>
      <c r="N77" s="15"/>
      <c r="O77" s="15"/>
      <c r="P77" s="15"/>
      <c r="R77" s="15"/>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row>
    <row r="78" spans="2:90" x14ac:dyDescent="0.4">
      <c r="B78" s="8" t="s">
        <v>463</v>
      </c>
      <c r="D78" t="s">
        <v>455</v>
      </c>
      <c r="E78" s="8" t="str">
        <f t="shared" si="45"/>
        <v>78 LVOL-EV</v>
      </c>
      <c r="G78" t="s">
        <v>332</v>
      </c>
      <c r="H78" s="12"/>
      <c r="I78" s="60"/>
      <c r="J78" s="60"/>
      <c r="K78" s="15"/>
      <c r="L78" s="15"/>
      <c r="M78" s="15"/>
      <c r="N78" s="15"/>
      <c r="O78" s="15"/>
      <c r="P78" s="15"/>
      <c r="R78" s="15"/>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row>
    <row r="79" spans="2:90" x14ac:dyDescent="0.4">
      <c r="B79" s="8" t="s">
        <v>464</v>
      </c>
      <c r="D79" t="s">
        <v>455</v>
      </c>
      <c r="E79" s="8" t="str">
        <f t="shared" si="45"/>
        <v>79 LVOL-EV</v>
      </c>
      <c r="G79" t="s">
        <v>332</v>
      </c>
      <c r="H79" s="12"/>
      <c r="I79" s="60"/>
      <c r="J79" s="60"/>
      <c r="K79" s="15"/>
      <c r="L79" s="15"/>
      <c r="M79" s="15"/>
      <c r="N79" s="15"/>
      <c r="O79" s="15"/>
      <c r="P79" s="15"/>
      <c r="R79" s="15"/>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row>
    <row r="80" spans="2:90" x14ac:dyDescent="0.4">
      <c r="B80" s="181" t="s">
        <v>459</v>
      </c>
      <c r="E80" s="8"/>
      <c r="H80" s="182"/>
      <c r="I80" s="183"/>
      <c r="J80" s="183"/>
      <c r="K80" s="184"/>
      <c r="L80" s="184"/>
      <c r="M80" s="184"/>
      <c r="N80" s="184"/>
      <c r="O80" s="184"/>
      <c r="P80" s="184"/>
      <c r="R80" s="185"/>
      <c r="S80" s="186"/>
      <c r="T80" s="186"/>
      <c r="U80" s="186"/>
      <c r="V80" s="186"/>
      <c r="W80" s="186"/>
      <c r="X80" s="186"/>
      <c r="Y80" s="186"/>
      <c r="Z80" s="186"/>
      <c r="AA80" s="186"/>
      <c r="AB80" s="186"/>
      <c r="AC80" s="186"/>
      <c r="AD80" s="186"/>
      <c r="AE80" s="186"/>
      <c r="AF80" s="186"/>
      <c r="AG80" s="186"/>
      <c r="AH80" s="186"/>
      <c r="AI80" s="186"/>
      <c r="AJ80" s="186"/>
      <c r="AK80" s="186"/>
      <c r="AL80" s="186"/>
      <c r="AM80" s="186"/>
      <c r="AN80" s="186"/>
      <c r="AO80" s="186"/>
      <c r="AP80" s="186"/>
      <c r="AQ80" s="186"/>
      <c r="AR80" s="186"/>
      <c r="AS80" s="186"/>
      <c r="AT80" s="186"/>
      <c r="AU80" s="186"/>
      <c r="AV80" s="186"/>
      <c r="AW80" s="186"/>
      <c r="AX80" s="186"/>
      <c r="AY80" s="186"/>
      <c r="AZ80" s="186"/>
      <c r="BA80" s="186"/>
      <c r="BB80" s="186"/>
      <c r="BC80" s="186"/>
      <c r="BD80" s="186"/>
      <c r="BE80" s="186"/>
      <c r="BF80" s="186"/>
      <c r="BG80" s="186"/>
      <c r="BH80" s="186"/>
      <c r="BI80" s="186"/>
      <c r="BJ80" s="186"/>
      <c r="BK80" s="186"/>
      <c r="BL80" s="186"/>
      <c r="BM80" s="186"/>
      <c r="BN80" s="186"/>
      <c r="BO80" s="186"/>
      <c r="BP80" s="186"/>
      <c r="BQ80" s="186"/>
      <c r="BR80" s="186"/>
      <c r="BS80" s="186"/>
      <c r="BT80" s="186"/>
      <c r="BU80" s="186"/>
      <c r="BV80" s="186"/>
      <c r="BW80" s="186"/>
      <c r="BX80" s="186"/>
      <c r="BY80" s="186"/>
      <c r="BZ80" s="186"/>
      <c r="CA80" s="186"/>
      <c r="CB80" s="186"/>
      <c r="CC80" s="186"/>
      <c r="CD80" s="186"/>
      <c r="CE80" s="186"/>
      <c r="CF80" s="186"/>
      <c r="CG80" s="186"/>
      <c r="CH80" s="186"/>
      <c r="CI80" s="186"/>
      <c r="CJ80" s="186"/>
      <c r="CK80" s="186"/>
      <c r="CL80" s="186"/>
    </row>
    <row r="81" spans="2:90" x14ac:dyDescent="0.4">
      <c r="B81" s="181" t="s">
        <v>456</v>
      </c>
      <c r="E81" s="8"/>
      <c r="H81" s="182"/>
      <c r="I81" s="183"/>
      <c r="J81" s="183"/>
      <c r="K81" s="184"/>
      <c r="L81" s="184"/>
      <c r="M81" s="184"/>
      <c r="N81" s="184"/>
      <c r="O81" s="184"/>
      <c r="P81" s="184"/>
      <c r="R81" s="185"/>
      <c r="S81" s="186"/>
      <c r="T81" s="186"/>
      <c r="U81" s="186"/>
      <c r="V81" s="186"/>
      <c r="W81" s="186"/>
      <c r="X81" s="186"/>
      <c r="Y81" s="186"/>
      <c r="Z81" s="186"/>
      <c r="AA81" s="186"/>
      <c r="AB81" s="186"/>
      <c r="AC81" s="186"/>
      <c r="AD81" s="186"/>
      <c r="AE81" s="186"/>
      <c r="AF81" s="186"/>
      <c r="AG81" s="186"/>
      <c r="AH81" s="186"/>
      <c r="AI81" s="186"/>
      <c r="AJ81" s="186"/>
      <c r="AK81" s="186"/>
      <c r="AL81" s="186"/>
      <c r="AM81" s="186"/>
      <c r="AN81" s="186"/>
      <c r="AO81" s="186"/>
      <c r="AP81" s="186"/>
      <c r="AQ81" s="186"/>
      <c r="AR81" s="186"/>
      <c r="AS81" s="186"/>
      <c r="AT81" s="186"/>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186"/>
      <c r="BQ81" s="186"/>
      <c r="BR81" s="186"/>
      <c r="BS81" s="186"/>
      <c r="BT81" s="186"/>
      <c r="BU81" s="186"/>
      <c r="BV81" s="186"/>
      <c r="BW81" s="186"/>
      <c r="BX81" s="186"/>
      <c r="BY81" s="186"/>
      <c r="BZ81" s="186"/>
      <c r="CA81" s="186"/>
      <c r="CB81" s="186"/>
      <c r="CC81" s="186"/>
      <c r="CD81" s="186"/>
      <c r="CE81" s="186"/>
      <c r="CF81" s="186"/>
      <c r="CG81" s="186"/>
      <c r="CH81" s="186"/>
      <c r="CI81" s="186"/>
      <c r="CJ81" s="186"/>
      <c r="CK81" s="186"/>
      <c r="CL81" s="186"/>
    </row>
    <row r="82" spans="2:90" x14ac:dyDescent="0.4">
      <c r="B82" s="167"/>
      <c r="E82" s="8"/>
      <c r="H82" s="31"/>
      <c r="I82" s="73"/>
      <c r="J82" s="73"/>
      <c r="K82" s="39"/>
      <c r="L82" s="39"/>
      <c r="M82" s="39"/>
      <c r="N82" s="39"/>
      <c r="O82" s="39"/>
      <c r="P82" s="39"/>
      <c r="R82" s="38"/>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row>
    <row r="83" spans="2:90" x14ac:dyDescent="0.4">
      <c r="B83" s="66" t="s">
        <v>325</v>
      </c>
      <c r="C83" s="31"/>
      <c r="D83" t="s">
        <v>324</v>
      </c>
      <c r="E83" s="8" t="str">
        <f t="shared" ref="E83:E97" si="51">ROW()&amp;" "&amp;D83</f>
        <v>83 VOLLIST-EV</v>
      </c>
      <c r="F83" t="s">
        <v>326</v>
      </c>
      <c r="G83" s="31" t="s">
        <v>243</v>
      </c>
      <c r="H83" s="22"/>
      <c r="I83" s="287"/>
      <c r="J83" s="287"/>
      <c r="K83" s="22"/>
      <c r="L83" s="22"/>
      <c r="M83" s="22"/>
      <c r="N83" s="22"/>
      <c r="O83" s="22"/>
      <c r="P83" s="22"/>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row>
    <row r="84" spans="2:90" x14ac:dyDescent="0.4">
      <c r="B84" s="95" t="str">
        <f ca="1">B89&amp;":"</f>
        <v># of assets:</v>
      </c>
      <c r="D84" t="s">
        <v>324</v>
      </c>
      <c r="E84" s="8" t="str">
        <f t="shared" si="51"/>
        <v>84 VOLLIST-EV</v>
      </c>
      <c r="G84" t="str">
        <f t="shared" ref="G84:G89" si="52">E84</f>
        <v>84 VOLLIST-EV</v>
      </c>
      <c r="H84" s="31"/>
      <c r="I84" s="73"/>
      <c r="J84" s="73"/>
      <c r="K84" s="31"/>
      <c r="L84" s="31"/>
      <c r="M84" s="31"/>
      <c r="N84" s="31"/>
      <c r="O84" s="31"/>
      <c r="P84" s="31"/>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67"/>
      <c r="BI84" s="67"/>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row>
    <row r="85" spans="2:90" x14ac:dyDescent="0.4">
      <c r="B85" s="137" t="s">
        <v>320</v>
      </c>
      <c r="D85" t="s">
        <v>324</v>
      </c>
      <c r="E85" s="8" t="str">
        <f t="shared" si="51"/>
        <v>85 VOLLIST-EV</v>
      </c>
      <c r="G85" t="str">
        <f t="shared" si="52"/>
        <v>85 VOLLIST-EV</v>
      </c>
      <c r="H85" s="31"/>
      <c r="I85" s="73"/>
      <c r="J85" s="73"/>
      <c r="K85" s="17">
        <v>100000</v>
      </c>
      <c r="L85" s="17">
        <v>200000</v>
      </c>
      <c r="M85" s="17">
        <v>400000</v>
      </c>
      <c r="N85" s="17">
        <v>800000</v>
      </c>
      <c r="O85" s="17">
        <v>1600000</v>
      </c>
      <c r="P85" s="17">
        <v>3200000</v>
      </c>
      <c r="R85" s="15"/>
      <c r="S85" s="15" cm="1">
        <f t="array" ref="S85">INDEX($K:$P,ROW(),MATCH(S$3,$K$2:$P$2,0))/12</f>
        <v>8333.3333333333339</v>
      </c>
      <c r="T85" s="15" cm="1">
        <f t="array" ref="T85">INDEX($K:$P,ROW(),MATCH(T$3,$K$2:$P$2,0))/12</f>
        <v>8333.3333333333339</v>
      </c>
      <c r="U85" s="15" cm="1">
        <f t="array" ref="U85">INDEX($K:$P,ROW(),MATCH(U$3,$K$2:$P$2,0))/12</f>
        <v>8333.3333333333339</v>
      </c>
      <c r="V85" s="15" cm="1">
        <f t="array" ref="V85">INDEX($K:$P,ROW(),MATCH(V$3,$K$2:$P$2,0))/12</f>
        <v>8333.3333333333339</v>
      </c>
      <c r="W85" s="15" cm="1">
        <f t="array" ref="W85">INDEX($K:$P,ROW(),MATCH(W$3,$K$2:$P$2,0))/12</f>
        <v>8333.3333333333339</v>
      </c>
      <c r="X85" s="15" cm="1">
        <f t="array" ref="X85">INDEX($K:$P,ROW(),MATCH(X$3,$K$2:$P$2,0))/12</f>
        <v>8333.3333333333339</v>
      </c>
      <c r="Y85" s="15" cm="1">
        <f t="array" ref="Y85">INDEX($K:$P,ROW(),MATCH(Y$3,$K$2:$P$2,0))/12</f>
        <v>8333.3333333333339</v>
      </c>
      <c r="Z85" s="15" cm="1">
        <f t="array" ref="Z85">INDEX($K:$P,ROW(),MATCH(Z$3,$K$2:$P$2,0))/12</f>
        <v>8333.3333333333339</v>
      </c>
      <c r="AA85" s="15" cm="1">
        <f t="array" ref="AA85">INDEX($K:$P,ROW(),MATCH(AA$3,$K$2:$P$2,0))/12</f>
        <v>8333.3333333333339</v>
      </c>
      <c r="AB85" s="15" cm="1">
        <f t="array" ref="AB85">INDEX($K:$P,ROW(),MATCH(AB$3,$K$2:$P$2,0))/12</f>
        <v>8333.3333333333339</v>
      </c>
      <c r="AC85" s="15" cm="1">
        <f t="array" ref="AC85">INDEX($K:$P,ROW(),MATCH(AC$3,$K$2:$P$2,0))/12</f>
        <v>8333.3333333333339</v>
      </c>
      <c r="AD85" s="15" cm="1">
        <f t="array" ref="AD85">INDEX($K:$P,ROW(),MATCH(AD$3,$K$2:$P$2,0))/12</f>
        <v>8333.3333333333339</v>
      </c>
      <c r="AE85" s="15" cm="1">
        <f t="array" ref="AE85">INDEX($K:$P,ROW(),MATCH(AE$3,$K$2:$P$2,0))/12</f>
        <v>16666.666666666668</v>
      </c>
      <c r="AF85" s="15" cm="1">
        <f t="array" ref="AF85">INDEX($K:$P,ROW(),MATCH(AF$3,$K$2:$P$2,0))/12</f>
        <v>16666.666666666668</v>
      </c>
      <c r="AG85" s="15" cm="1">
        <f t="array" ref="AG85">INDEX($K:$P,ROW(),MATCH(AG$3,$K$2:$P$2,0))/12</f>
        <v>16666.666666666668</v>
      </c>
      <c r="AH85" s="15" cm="1">
        <f t="array" ref="AH85">INDEX($K:$P,ROW(),MATCH(AH$3,$K$2:$P$2,0))/12</f>
        <v>16666.666666666668</v>
      </c>
      <c r="AI85" s="15" cm="1">
        <f t="array" ref="AI85">INDEX($K:$P,ROW(),MATCH(AI$3,$K$2:$P$2,0))/12</f>
        <v>16666.666666666668</v>
      </c>
      <c r="AJ85" s="15" cm="1">
        <f t="array" ref="AJ85">INDEX($K:$P,ROW(),MATCH(AJ$3,$K$2:$P$2,0))/12</f>
        <v>16666.666666666668</v>
      </c>
      <c r="AK85" s="15" cm="1">
        <f t="array" ref="AK85">INDEX($K:$P,ROW(),MATCH(AK$3,$K$2:$P$2,0))/12</f>
        <v>16666.666666666668</v>
      </c>
      <c r="AL85" s="15" cm="1">
        <f t="array" ref="AL85">INDEX($K:$P,ROW(),MATCH(AL$3,$K$2:$P$2,0))/12</f>
        <v>16666.666666666668</v>
      </c>
      <c r="AM85" s="15" cm="1">
        <f t="array" ref="AM85">INDEX($K:$P,ROW(),MATCH(AM$3,$K$2:$P$2,0))/12</f>
        <v>16666.666666666668</v>
      </c>
      <c r="AN85" s="15" cm="1">
        <f t="array" ref="AN85">INDEX($K:$P,ROW(),MATCH(AN$3,$K$2:$P$2,0))/12</f>
        <v>16666.666666666668</v>
      </c>
      <c r="AO85" s="15" cm="1">
        <f t="array" ref="AO85">INDEX($K:$P,ROW(),MATCH(AO$3,$K$2:$P$2,0))/12</f>
        <v>16666.666666666668</v>
      </c>
      <c r="AP85" s="15" cm="1">
        <f t="array" ref="AP85">INDEX($K:$P,ROW(),MATCH(AP$3,$K$2:$P$2,0))/12</f>
        <v>16666.666666666668</v>
      </c>
      <c r="AQ85" s="15" cm="1">
        <f t="array" ref="AQ85">INDEX($K:$P,ROW(),MATCH(AQ$3,$K$2:$P$2,0))/12</f>
        <v>33333.333333333336</v>
      </c>
      <c r="AR85" s="15" cm="1">
        <f t="array" ref="AR85">INDEX($K:$P,ROW(),MATCH(AR$3,$K$2:$P$2,0))/12</f>
        <v>33333.333333333336</v>
      </c>
      <c r="AS85" s="15" cm="1">
        <f t="array" ref="AS85">INDEX($K:$P,ROW(),MATCH(AS$3,$K$2:$P$2,0))/12</f>
        <v>33333.333333333336</v>
      </c>
      <c r="AT85" s="15" cm="1">
        <f t="array" ref="AT85">INDEX($K:$P,ROW(),MATCH(AT$3,$K$2:$P$2,0))/12</f>
        <v>33333.333333333336</v>
      </c>
      <c r="AU85" s="15" cm="1">
        <f t="array" ref="AU85">INDEX($K:$P,ROW(),MATCH(AU$3,$K$2:$P$2,0))/12</f>
        <v>33333.333333333336</v>
      </c>
      <c r="AV85" s="15" cm="1">
        <f t="array" ref="AV85">INDEX($K:$P,ROW(),MATCH(AV$3,$K$2:$P$2,0))/12</f>
        <v>33333.333333333336</v>
      </c>
      <c r="AW85" s="15" cm="1">
        <f t="array" ref="AW85">INDEX($K:$P,ROW(),MATCH(AW$3,$K$2:$P$2,0))/12</f>
        <v>33333.333333333336</v>
      </c>
      <c r="AX85" s="15" cm="1">
        <f t="array" ref="AX85">INDEX($K:$P,ROW(),MATCH(AX$3,$K$2:$P$2,0))/12</f>
        <v>33333.333333333336</v>
      </c>
      <c r="AY85" s="15" cm="1">
        <f t="array" ref="AY85">INDEX($K:$P,ROW(),MATCH(AY$3,$K$2:$P$2,0))/12</f>
        <v>33333.333333333336</v>
      </c>
      <c r="AZ85" s="15" cm="1">
        <f t="array" ref="AZ85">INDEX($K:$P,ROW(),MATCH(AZ$3,$K$2:$P$2,0))/12</f>
        <v>33333.333333333336</v>
      </c>
      <c r="BA85" s="15" cm="1">
        <f t="array" ref="BA85">INDEX($K:$P,ROW(),MATCH(BA$3,$K$2:$P$2,0))/12</f>
        <v>33333.333333333336</v>
      </c>
      <c r="BB85" s="15" cm="1">
        <f t="array" ref="BB85">INDEX($K:$P,ROW(),MATCH(BB$3,$K$2:$P$2,0))/12</f>
        <v>33333.333333333336</v>
      </c>
      <c r="BC85" s="15" cm="1">
        <f t="array" ref="BC85">INDEX($K:$P,ROW(),MATCH(BC$3,$K$2:$P$2,0))/12</f>
        <v>66666.666666666672</v>
      </c>
      <c r="BD85" s="15" cm="1">
        <f t="array" ref="BD85">INDEX($K:$P,ROW(),MATCH(BD$3,$K$2:$P$2,0))/12</f>
        <v>66666.666666666672</v>
      </c>
      <c r="BE85" s="15" cm="1">
        <f t="array" ref="BE85">INDEX($K:$P,ROW(),MATCH(BE$3,$K$2:$P$2,0))/12</f>
        <v>66666.666666666672</v>
      </c>
      <c r="BF85" s="15" cm="1">
        <f t="array" ref="BF85">INDEX($K:$P,ROW(),MATCH(BF$3,$K$2:$P$2,0))/12</f>
        <v>66666.666666666672</v>
      </c>
      <c r="BG85" s="15" cm="1">
        <f t="array" ref="BG85">INDEX($K:$P,ROW(),MATCH(BG$3,$K$2:$P$2,0))/12</f>
        <v>66666.666666666672</v>
      </c>
      <c r="BH85" s="15" cm="1">
        <f t="array" ref="BH85">INDEX($K:$P,ROW(),MATCH(BH$3,$K$2:$P$2,0))/12</f>
        <v>66666.666666666672</v>
      </c>
      <c r="BI85" s="15" cm="1">
        <f t="array" ref="BI85">INDEX($K:$P,ROW(),MATCH(BI$3,$K$2:$P$2,0))/12</f>
        <v>66666.666666666672</v>
      </c>
      <c r="BJ85" s="15" cm="1">
        <f t="array" ref="BJ85">INDEX($K:$P,ROW(),MATCH(BJ$3,$K$2:$P$2,0))/12</f>
        <v>66666.666666666672</v>
      </c>
      <c r="BK85" s="15" cm="1">
        <f t="array" ref="BK85">INDEX($K:$P,ROW(),MATCH(BK$3,$K$2:$P$2,0))/12</f>
        <v>66666.666666666672</v>
      </c>
      <c r="BL85" s="15" cm="1">
        <f t="array" ref="BL85">INDEX($K:$P,ROW(),MATCH(BL$3,$K$2:$P$2,0))/12</f>
        <v>66666.666666666672</v>
      </c>
      <c r="BM85" s="15" cm="1">
        <f t="array" ref="BM85">INDEX($K:$P,ROW(),MATCH(BM$3,$K$2:$P$2,0))/12</f>
        <v>66666.666666666672</v>
      </c>
      <c r="BN85" s="15" cm="1">
        <f t="array" ref="BN85">INDEX($K:$P,ROW(),MATCH(BN$3,$K$2:$P$2,0))/12</f>
        <v>66666.666666666672</v>
      </c>
      <c r="BO85" s="15" cm="1">
        <f t="array" ref="BO85">INDEX($K:$P,ROW(),MATCH(BO$3,$K$2:$P$2,0))/12</f>
        <v>133333.33333333334</v>
      </c>
      <c r="BP85" s="15" cm="1">
        <f t="array" ref="BP85">INDEX($K:$P,ROW(),MATCH(BP$3,$K$2:$P$2,0))/12</f>
        <v>133333.33333333334</v>
      </c>
      <c r="BQ85" s="15" cm="1">
        <f t="array" ref="BQ85">INDEX($K:$P,ROW(),MATCH(BQ$3,$K$2:$P$2,0))/12</f>
        <v>133333.33333333334</v>
      </c>
      <c r="BR85" s="15" cm="1">
        <f t="array" ref="BR85">INDEX($K:$P,ROW(),MATCH(BR$3,$K$2:$P$2,0))/12</f>
        <v>133333.33333333334</v>
      </c>
      <c r="BS85" s="15" cm="1">
        <f t="array" ref="BS85">INDEX($K:$P,ROW(),MATCH(BS$3,$K$2:$P$2,0))/12</f>
        <v>133333.33333333334</v>
      </c>
      <c r="BT85" s="15" cm="1">
        <f t="array" ref="BT85">INDEX($K:$P,ROW(),MATCH(BT$3,$K$2:$P$2,0))/12</f>
        <v>133333.33333333334</v>
      </c>
      <c r="BU85" s="15" cm="1">
        <f t="array" ref="BU85">INDEX($K:$P,ROW(),MATCH(BU$3,$K$2:$P$2,0))/12</f>
        <v>133333.33333333334</v>
      </c>
      <c r="BV85" s="15" cm="1">
        <f t="array" ref="BV85">INDEX($K:$P,ROW(),MATCH(BV$3,$K$2:$P$2,0))/12</f>
        <v>133333.33333333334</v>
      </c>
      <c r="BW85" s="15" cm="1">
        <f t="array" ref="BW85">INDEX($K:$P,ROW(),MATCH(BW$3,$K$2:$P$2,0))/12</f>
        <v>133333.33333333334</v>
      </c>
      <c r="BX85" s="15" cm="1">
        <f t="array" ref="BX85">INDEX($K:$P,ROW(),MATCH(BX$3,$K$2:$P$2,0))/12</f>
        <v>133333.33333333334</v>
      </c>
      <c r="BY85" s="15" cm="1">
        <f t="array" ref="BY85">INDEX($K:$P,ROW(),MATCH(BY$3,$K$2:$P$2,0))/12</f>
        <v>133333.33333333334</v>
      </c>
      <c r="BZ85" s="15" cm="1">
        <f t="array" ref="BZ85">INDEX($K:$P,ROW(),MATCH(BZ$3,$K$2:$P$2,0))/12</f>
        <v>133333.33333333334</v>
      </c>
      <c r="CA85" s="15" cm="1">
        <f t="array" ref="CA85">INDEX($K:$P,ROW(),MATCH(CA$3,$K$2:$P$2,0))/12</f>
        <v>266666.66666666669</v>
      </c>
      <c r="CB85" s="15" cm="1">
        <f t="array" ref="CB85">INDEX($K:$P,ROW(),MATCH(CB$3,$K$2:$P$2,0))/12</f>
        <v>266666.66666666669</v>
      </c>
      <c r="CC85" s="15" cm="1">
        <f t="array" ref="CC85">INDEX($K:$P,ROW(),MATCH(CC$3,$K$2:$P$2,0))/12</f>
        <v>266666.66666666669</v>
      </c>
      <c r="CD85" s="15" cm="1">
        <f t="array" ref="CD85">INDEX($K:$P,ROW(),MATCH(CD$3,$K$2:$P$2,0))/12</f>
        <v>266666.66666666669</v>
      </c>
      <c r="CE85" s="15" cm="1">
        <f t="array" ref="CE85">INDEX($K:$P,ROW(),MATCH(CE$3,$K$2:$P$2,0))/12</f>
        <v>266666.66666666669</v>
      </c>
      <c r="CF85" s="15" cm="1">
        <f t="array" ref="CF85">INDEX($K:$P,ROW(),MATCH(CF$3,$K$2:$P$2,0))/12</f>
        <v>266666.66666666669</v>
      </c>
      <c r="CG85" s="15" cm="1">
        <f t="array" ref="CG85">INDEX($K:$P,ROW(),MATCH(CG$3,$K$2:$P$2,0))/12</f>
        <v>266666.66666666669</v>
      </c>
      <c r="CH85" s="15" cm="1">
        <f t="array" ref="CH85">INDEX($K:$P,ROW(),MATCH(CH$3,$K$2:$P$2,0))/12</f>
        <v>266666.66666666669</v>
      </c>
      <c r="CI85" s="15" cm="1">
        <f t="array" ref="CI85">INDEX($K:$P,ROW(),MATCH(CI$3,$K$2:$P$2,0))/12</f>
        <v>266666.66666666669</v>
      </c>
      <c r="CJ85" s="15" cm="1">
        <f t="array" ref="CJ85">INDEX($K:$P,ROW(),MATCH(CJ$3,$K$2:$P$2,0))/12</f>
        <v>266666.66666666669</v>
      </c>
      <c r="CK85" s="15" cm="1">
        <f t="array" ref="CK85">INDEX($K:$P,ROW(),MATCH(CK$3,$K$2:$P$2,0))/12</f>
        <v>266666.66666666669</v>
      </c>
      <c r="CL85" s="15" cm="1">
        <f t="array" ref="CL85">INDEX($K:$P,ROW(),MATCH(CL$3,$K$2:$P$2,0))/12</f>
        <v>266666.66666666669</v>
      </c>
    </row>
    <row r="86" spans="2:90" x14ac:dyDescent="0.4">
      <c r="B86" s="137" t="s">
        <v>321</v>
      </c>
      <c r="D86" t="s">
        <v>324</v>
      </c>
      <c r="E86" s="8" t="str">
        <f t="shared" si="51"/>
        <v>86 VOLLIST-EV</v>
      </c>
      <c r="G86" t="str">
        <f t="shared" si="52"/>
        <v>86 VOLLIST-EV</v>
      </c>
      <c r="H86" s="31"/>
      <c r="I86" s="73"/>
      <c r="J86" s="73"/>
      <c r="K86" s="17">
        <v>100000</v>
      </c>
      <c r="L86" s="17">
        <v>200000</v>
      </c>
      <c r="M86" s="17">
        <v>400000</v>
      </c>
      <c r="N86" s="17">
        <v>800000</v>
      </c>
      <c r="O86" s="17">
        <v>1600000</v>
      </c>
      <c r="P86" s="17">
        <v>3200000</v>
      </c>
      <c r="R86" s="15"/>
      <c r="S86" s="15" cm="1">
        <f t="array" ref="S86">INDEX($K:$P,ROW(),MATCH(S$3,$K$2:$P$2,0))/12</f>
        <v>8333.3333333333339</v>
      </c>
      <c r="T86" s="15" cm="1">
        <f t="array" ref="T86">INDEX($K:$P,ROW(),MATCH(T$3,$K$2:$P$2,0))/12</f>
        <v>8333.3333333333339</v>
      </c>
      <c r="U86" s="15" cm="1">
        <f t="array" ref="U86">INDEX($K:$P,ROW(),MATCH(U$3,$K$2:$P$2,0))/12</f>
        <v>8333.3333333333339</v>
      </c>
      <c r="V86" s="15" cm="1">
        <f t="array" ref="V86">INDEX($K:$P,ROW(),MATCH(V$3,$K$2:$P$2,0))/12</f>
        <v>8333.3333333333339</v>
      </c>
      <c r="W86" s="15" cm="1">
        <f t="array" ref="W86">INDEX($K:$P,ROW(),MATCH(W$3,$K$2:$P$2,0))/12</f>
        <v>8333.3333333333339</v>
      </c>
      <c r="X86" s="15" cm="1">
        <f t="array" ref="X86">INDEX($K:$P,ROW(),MATCH(X$3,$K$2:$P$2,0))/12</f>
        <v>8333.3333333333339</v>
      </c>
      <c r="Y86" s="15" cm="1">
        <f t="array" ref="Y86">INDEX($K:$P,ROW(),MATCH(Y$3,$K$2:$P$2,0))/12</f>
        <v>8333.3333333333339</v>
      </c>
      <c r="Z86" s="15" cm="1">
        <f t="array" ref="Z86">INDEX($K:$P,ROW(),MATCH(Z$3,$K$2:$P$2,0))/12</f>
        <v>8333.3333333333339</v>
      </c>
      <c r="AA86" s="15" cm="1">
        <f t="array" ref="AA86">INDEX($K:$P,ROW(),MATCH(AA$3,$K$2:$P$2,0))/12</f>
        <v>8333.3333333333339</v>
      </c>
      <c r="AB86" s="15" cm="1">
        <f t="array" ref="AB86">INDEX($K:$P,ROW(),MATCH(AB$3,$K$2:$P$2,0))/12</f>
        <v>8333.3333333333339</v>
      </c>
      <c r="AC86" s="15" cm="1">
        <f t="array" ref="AC86">INDEX($K:$P,ROW(),MATCH(AC$3,$K$2:$P$2,0))/12</f>
        <v>8333.3333333333339</v>
      </c>
      <c r="AD86" s="15" cm="1">
        <f t="array" ref="AD86">INDEX($K:$P,ROW(),MATCH(AD$3,$K$2:$P$2,0))/12</f>
        <v>8333.3333333333339</v>
      </c>
      <c r="AE86" s="15" cm="1">
        <f t="array" ref="AE86">INDEX($K:$P,ROW(),MATCH(AE$3,$K$2:$P$2,0))/12</f>
        <v>16666.666666666668</v>
      </c>
      <c r="AF86" s="15" cm="1">
        <f t="array" ref="AF86">INDEX($K:$P,ROW(),MATCH(AF$3,$K$2:$P$2,0))/12</f>
        <v>16666.666666666668</v>
      </c>
      <c r="AG86" s="15" cm="1">
        <f t="array" ref="AG86">INDEX($K:$P,ROW(),MATCH(AG$3,$K$2:$P$2,0))/12</f>
        <v>16666.666666666668</v>
      </c>
      <c r="AH86" s="15" cm="1">
        <f t="array" ref="AH86">INDEX($K:$P,ROW(),MATCH(AH$3,$K$2:$P$2,0))/12</f>
        <v>16666.666666666668</v>
      </c>
      <c r="AI86" s="15" cm="1">
        <f t="array" ref="AI86">INDEX($K:$P,ROW(),MATCH(AI$3,$K$2:$P$2,0))/12</f>
        <v>16666.666666666668</v>
      </c>
      <c r="AJ86" s="15" cm="1">
        <f t="array" ref="AJ86">INDEX($K:$P,ROW(),MATCH(AJ$3,$K$2:$P$2,0))/12</f>
        <v>16666.666666666668</v>
      </c>
      <c r="AK86" s="15" cm="1">
        <f t="array" ref="AK86">INDEX($K:$P,ROW(),MATCH(AK$3,$K$2:$P$2,0))/12</f>
        <v>16666.666666666668</v>
      </c>
      <c r="AL86" s="15" cm="1">
        <f t="array" ref="AL86">INDEX($K:$P,ROW(),MATCH(AL$3,$K$2:$P$2,0))/12</f>
        <v>16666.666666666668</v>
      </c>
      <c r="AM86" s="15" cm="1">
        <f t="array" ref="AM86">INDEX($K:$P,ROW(),MATCH(AM$3,$K$2:$P$2,0))/12</f>
        <v>16666.666666666668</v>
      </c>
      <c r="AN86" s="15" cm="1">
        <f t="array" ref="AN86">INDEX($K:$P,ROW(),MATCH(AN$3,$K$2:$P$2,0))/12</f>
        <v>16666.666666666668</v>
      </c>
      <c r="AO86" s="15" cm="1">
        <f t="array" ref="AO86">INDEX($K:$P,ROW(),MATCH(AO$3,$K$2:$P$2,0))/12</f>
        <v>16666.666666666668</v>
      </c>
      <c r="AP86" s="15" cm="1">
        <f t="array" ref="AP86">INDEX($K:$P,ROW(),MATCH(AP$3,$K$2:$P$2,0))/12</f>
        <v>16666.666666666668</v>
      </c>
      <c r="AQ86" s="15" cm="1">
        <f t="array" ref="AQ86">INDEX($K:$P,ROW(),MATCH(AQ$3,$K$2:$P$2,0))/12</f>
        <v>33333.333333333336</v>
      </c>
      <c r="AR86" s="15" cm="1">
        <f t="array" ref="AR86">INDEX($K:$P,ROW(),MATCH(AR$3,$K$2:$P$2,0))/12</f>
        <v>33333.333333333336</v>
      </c>
      <c r="AS86" s="15" cm="1">
        <f t="array" ref="AS86">INDEX($K:$P,ROW(),MATCH(AS$3,$K$2:$P$2,0))/12</f>
        <v>33333.333333333336</v>
      </c>
      <c r="AT86" s="15" cm="1">
        <f t="array" ref="AT86">INDEX($K:$P,ROW(),MATCH(AT$3,$K$2:$P$2,0))/12</f>
        <v>33333.333333333336</v>
      </c>
      <c r="AU86" s="15" cm="1">
        <f t="array" ref="AU86">INDEX($K:$P,ROW(),MATCH(AU$3,$K$2:$P$2,0))/12</f>
        <v>33333.333333333336</v>
      </c>
      <c r="AV86" s="15" cm="1">
        <f t="array" ref="AV86">INDEX($K:$P,ROW(),MATCH(AV$3,$K$2:$P$2,0))/12</f>
        <v>33333.333333333336</v>
      </c>
      <c r="AW86" s="15" cm="1">
        <f t="array" ref="AW86">INDEX($K:$P,ROW(),MATCH(AW$3,$K$2:$P$2,0))/12</f>
        <v>33333.333333333336</v>
      </c>
      <c r="AX86" s="15" cm="1">
        <f t="array" ref="AX86">INDEX($K:$P,ROW(),MATCH(AX$3,$K$2:$P$2,0))/12</f>
        <v>33333.333333333336</v>
      </c>
      <c r="AY86" s="15" cm="1">
        <f t="array" ref="AY86">INDEX($K:$P,ROW(),MATCH(AY$3,$K$2:$P$2,0))/12</f>
        <v>33333.333333333336</v>
      </c>
      <c r="AZ86" s="15" cm="1">
        <f t="array" ref="AZ86">INDEX($K:$P,ROW(),MATCH(AZ$3,$K$2:$P$2,0))/12</f>
        <v>33333.333333333336</v>
      </c>
      <c r="BA86" s="15" cm="1">
        <f t="array" ref="BA86">INDEX($K:$P,ROW(),MATCH(BA$3,$K$2:$P$2,0))/12</f>
        <v>33333.333333333336</v>
      </c>
      <c r="BB86" s="15" cm="1">
        <f t="array" ref="BB86">INDEX($K:$P,ROW(),MATCH(BB$3,$K$2:$P$2,0))/12</f>
        <v>33333.333333333336</v>
      </c>
      <c r="BC86" s="15" cm="1">
        <f t="array" ref="BC86">INDEX($K:$P,ROW(),MATCH(BC$3,$K$2:$P$2,0))/12</f>
        <v>66666.666666666672</v>
      </c>
      <c r="BD86" s="15" cm="1">
        <f t="array" ref="BD86">INDEX($K:$P,ROW(),MATCH(BD$3,$K$2:$P$2,0))/12</f>
        <v>66666.666666666672</v>
      </c>
      <c r="BE86" s="15" cm="1">
        <f t="array" ref="BE86">INDEX($K:$P,ROW(),MATCH(BE$3,$K$2:$P$2,0))/12</f>
        <v>66666.666666666672</v>
      </c>
      <c r="BF86" s="15" cm="1">
        <f t="array" ref="BF86">INDEX($K:$P,ROW(),MATCH(BF$3,$K$2:$P$2,0))/12</f>
        <v>66666.666666666672</v>
      </c>
      <c r="BG86" s="15" cm="1">
        <f t="array" ref="BG86">INDEX($K:$P,ROW(),MATCH(BG$3,$K$2:$P$2,0))/12</f>
        <v>66666.666666666672</v>
      </c>
      <c r="BH86" s="15" cm="1">
        <f t="array" ref="BH86">INDEX($K:$P,ROW(),MATCH(BH$3,$K$2:$P$2,0))/12</f>
        <v>66666.666666666672</v>
      </c>
      <c r="BI86" s="15" cm="1">
        <f t="array" ref="BI86">INDEX($K:$P,ROW(),MATCH(BI$3,$K$2:$P$2,0))/12</f>
        <v>66666.666666666672</v>
      </c>
      <c r="BJ86" s="15" cm="1">
        <f t="array" ref="BJ86">INDEX($K:$P,ROW(),MATCH(BJ$3,$K$2:$P$2,0))/12</f>
        <v>66666.666666666672</v>
      </c>
      <c r="BK86" s="15" cm="1">
        <f t="array" ref="BK86">INDEX($K:$P,ROW(),MATCH(BK$3,$K$2:$P$2,0))/12</f>
        <v>66666.666666666672</v>
      </c>
      <c r="BL86" s="15" cm="1">
        <f t="array" ref="BL86">INDEX($K:$P,ROW(),MATCH(BL$3,$K$2:$P$2,0))/12</f>
        <v>66666.666666666672</v>
      </c>
      <c r="BM86" s="15" cm="1">
        <f t="array" ref="BM86">INDEX($K:$P,ROW(),MATCH(BM$3,$K$2:$P$2,0))/12</f>
        <v>66666.666666666672</v>
      </c>
      <c r="BN86" s="15" cm="1">
        <f t="array" ref="BN86">INDEX($K:$P,ROW(),MATCH(BN$3,$K$2:$P$2,0))/12</f>
        <v>66666.666666666672</v>
      </c>
      <c r="BO86" s="15" cm="1">
        <f t="array" ref="BO86">INDEX($K:$P,ROW(),MATCH(BO$3,$K$2:$P$2,0))/12</f>
        <v>133333.33333333334</v>
      </c>
      <c r="BP86" s="15" cm="1">
        <f t="array" ref="BP86">INDEX($K:$P,ROW(),MATCH(BP$3,$K$2:$P$2,0))/12</f>
        <v>133333.33333333334</v>
      </c>
      <c r="BQ86" s="15" cm="1">
        <f t="array" ref="BQ86">INDEX($K:$P,ROW(),MATCH(BQ$3,$K$2:$P$2,0))/12</f>
        <v>133333.33333333334</v>
      </c>
      <c r="BR86" s="15" cm="1">
        <f t="array" ref="BR86">INDEX($K:$P,ROW(),MATCH(BR$3,$K$2:$P$2,0))/12</f>
        <v>133333.33333333334</v>
      </c>
      <c r="BS86" s="15" cm="1">
        <f t="array" ref="BS86">INDEX($K:$P,ROW(),MATCH(BS$3,$K$2:$P$2,0))/12</f>
        <v>133333.33333333334</v>
      </c>
      <c r="BT86" s="15" cm="1">
        <f t="array" ref="BT86">INDEX($K:$P,ROW(),MATCH(BT$3,$K$2:$P$2,0))/12</f>
        <v>133333.33333333334</v>
      </c>
      <c r="BU86" s="15" cm="1">
        <f t="array" ref="BU86">INDEX($K:$P,ROW(),MATCH(BU$3,$K$2:$P$2,0))/12</f>
        <v>133333.33333333334</v>
      </c>
      <c r="BV86" s="15" cm="1">
        <f t="array" ref="BV86">INDEX($K:$P,ROW(),MATCH(BV$3,$K$2:$P$2,0))/12</f>
        <v>133333.33333333334</v>
      </c>
      <c r="BW86" s="15" cm="1">
        <f t="array" ref="BW86">INDEX($K:$P,ROW(),MATCH(BW$3,$K$2:$P$2,0))/12</f>
        <v>133333.33333333334</v>
      </c>
      <c r="BX86" s="15" cm="1">
        <f t="array" ref="BX86">INDEX($K:$P,ROW(),MATCH(BX$3,$K$2:$P$2,0))/12</f>
        <v>133333.33333333334</v>
      </c>
      <c r="BY86" s="15" cm="1">
        <f t="array" ref="BY86">INDEX($K:$P,ROW(),MATCH(BY$3,$K$2:$P$2,0))/12</f>
        <v>133333.33333333334</v>
      </c>
      <c r="BZ86" s="15" cm="1">
        <f t="array" ref="BZ86">INDEX($K:$P,ROW(),MATCH(BZ$3,$K$2:$P$2,0))/12</f>
        <v>133333.33333333334</v>
      </c>
      <c r="CA86" s="15" cm="1">
        <f t="array" ref="CA86">INDEX($K:$P,ROW(),MATCH(CA$3,$K$2:$P$2,0))/12</f>
        <v>266666.66666666669</v>
      </c>
      <c r="CB86" s="15" cm="1">
        <f t="array" ref="CB86">INDEX($K:$P,ROW(),MATCH(CB$3,$K$2:$P$2,0))/12</f>
        <v>266666.66666666669</v>
      </c>
      <c r="CC86" s="15" cm="1">
        <f t="array" ref="CC86">INDEX($K:$P,ROW(),MATCH(CC$3,$K$2:$P$2,0))/12</f>
        <v>266666.66666666669</v>
      </c>
      <c r="CD86" s="15" cm="1">
        <f t="array" ref="CD86">INDEX($K:$P,ROW(),MATCH(CD$3,$K$2:$P$2,0))/12</f>
        <v>266666.66666666669</v>
      </c>
      <c r="CE86" s="15" cm="1">
        <f t="array" ref="CE86">INDEX($K:$P,ROW(),MATCH(CE$3,$K$2:$P$2,0))/12</f>
        <v>266666.66666666669</v>
      </c>
      <c r="CF86" s="15" cm="1">
        <f t="array" ref="CF86">INDEX($K:$P,ROW(),MATCH(CF$3,$K$2:$P$2,0))/12</f>
        <v>266666.66666666669</v>
      </c>
      <c r="CG86" s="15" cm="1">
        <f t="array" ref="CG86">INDEX($K:$P,ROW(),MATCH(CG$3,$K$2:$P$2,0))/12</f>
        <v>266666.66666666669</v>
      </c>
      <c r="CH86" s="15" cm="1">
        <f t="array" ref="CH86">INDEX($K:$P,ROW(),MATCH(CH$3,$K$2:$P$2,0))/12</f>
        <v>266666.66666666669</v>
      </c>
      <c r="CI86" s="15" cm="1">
        <f t="array" ref="CI86">INDEX($K:$P,ROW(),MATCH(CI$3,$K$2:$P$2,0))/12</f>
        <v>266666.66666666669</v>
      </c>
      <c r="CJ86" s="15" cm="1">
        <f t="array" ref="CJ86">INDEX($K:$P,ROW(),MATCH(CJ$3,$K$2:$P$2,0))/12</f>
        <v>266666.66666666669</v>
      </c>
      <c r="CK86" s="15" cm="1">
        <f t="array" ref="CK86">INDEX($K:$P,ROW(),MATCH(CK$3,$K$2:$P$2,0))/12</f>
        <v>266666.66666666669</v>
      </c>
      <c r="CL86" s="15" cm="1">
        <f t="array" ref="CL86">INDEX($K:$P,ROW(),MATCH(CL$3,$K$2:$P$2,0))/12</f>
        <v>266666.66666666669</v>
      </c>
    </row>
    <row r="87" spans="2:90" x14ac:dyDescent="0.4">
      <c r="B87" s="137" t="s">
        <v>322</v>
      </c>
      <c r="D87" t="s">
        <v>324</v>
      </c>
      <c r="E87" s="8" t="str">
        <f t="shared" si="51"/>
        <v>87 VOLLIST-EV</v>
      </c>
      <c r="G87" t="str">
        <f t="shared" si="52"/>
        <v>87 VOLLIST-EV</v>
      </c>
      <c r="H87" s="31"/>
      <c r="I87" s="73"/>
      <c r="J87" s="73"/>
      <c r="K87" s="17">
        <v>100000</v>
      </c>
      <c r="L87" s="17">
        <v>200000</v>
      </c>
      <c r="M87" s="17">
        <v>400000</v>
      </c>
      <c r="N87" s="17">
        <v>800000</v>
      </c>
      <c r="O87" s="17">
        <v>1600000</v>
      </c>
      <c r="P87" s="17">
        <v>3200000</v>
      </c>
      <c r="R87" s="15"/>
      <c r="S87" s="15" cm="1">
        <f t="array" ref="S87">INDEX($K:$P,ROW(),MATCH(S$3,$K$2:$P$2,0))/12</f>
        <v>8333.3333333333339</v>
      </c>
      <c r="T87" s="15" cm="1">
        <f t="array" ref="T87">INDEX($K:$P,ROW(),MATCH(T$3,$K$2:$P$2,0))/12</f>
        <v>8333.3333333333339</v>
      </c>
      <c r="U87" s="15" cm="1">
        <f t="array" ref="U87">INDEX($K:$P,ROW(),MATCH(U$3,$K$2:$P$2,0))/12</f>
        <v>8333.3333333333339</v>
      </c>
      <c r="V87" s="15" cm="1">
        <f t="array" ref="V87">INDEX($K:$P,ROW(),MATCH(V$3,$K$2:$P$2,0))/12</f>
        <v>8333.3333333333339</v>
      </c>
      <c r="W87" s="15" cm="1">
        <f t="array" ref="W87">INDEX($K:$P,ROW(),MATCH(W$3,$K$2:$P$2,0))/12</f>
        <v>8333.3333333333339</v>
      </c>
      <c r="X87" s="15" cm="1">
        <f t="array" ref="X87">INDEX($K:$P,ROW(),MATCH(X$3,$K$2:$P$2,0))/12</f>
        <v>8333.3333333333339</v>
      </c>
      <c r="Y87" s="15" cm="1">
        <f t="array" ref="Y87">INDEX($K:$P,ROW(),MATCH(Y$3,$K$2:$P$2,0))/12</f>
        <v>8333.3333333333339</v>
      </c>
      <c r="Z87" s="15" cm="1">
        <f t="array" ref="Z87">INDEX($K:$P,ROW(),MATCH(Z$3,$K$2:$P$2,0))/12</f>
        <v>8333.3333333333339</v>
      </c>
      <c r="AA87" s="15" cm="1">
        <f t="array" ref="AA87">INDEX($K:$P,ROW(),MATCH(AA$3,$K$2:$P$2,0))/12</f>
        <v>8333.3333333333339</v>
      </c>
      <c r="AB87" s="15" cm="1">
        <f t="array" ref="AB87">INDEX($K:$P,ROW(),MATCH(AB$3,$K$2:$P$2,0))/12</f>
        <v>8333.3333333333339</v>
      </c>
      <c r="AC87" s="15" cm="1">
        <f t="array" ref="AC87">INDEX($K:$P,ROW(),MATCH(AC$3,$K$2:$P$2,0))/12</f>
        <v>8333.3333333333339</v>
      </c>
      <c r="AD87" s="15" cm="1">
        <f t="array" ref="AD87">INDEX($K:$P,ROW(),MATCH(AD$3,$K$2:$P$2,0))/12</f>
        <v>8333.3333333333339</v>
      </c>
      <c r="AE87" s="15" cm="1">
        <f t="array" ref="AE87">INDEX($K:$P,ROW(),MATCH(AE$3,$K$2:$P$2,0))/12</f>
        <v>16666.666666666668</v>
      </c>
      <c r="AF87" s="15" cm="1">
        <f t="array" ref="AF87">INDEX($K:$P,ROW(),MATCH(AF$3,$K$2:$P$2,0))/12</f>
        <v>16666.666666666668</v>
      </c>
      <c r="AG87" s="15" cm="1">
        <f t="array" ref="AG87">INDEX($K:$P,ROW(),MATCH(AG$3,$K$2:$P$2,0))/12</f>
        <v>16666.666666666668</v>
      </c>
      <c r="AH87" s="15" cm="1">
        <f t="array" ref="AH87">INDEX($K:$P,ROW(),MATCH(AH$3,$K$2:$P$2,0))/12</f>
        <v>16666.666666666668</v>
      </c>
      <c r="AI87" s="15" cm="1">
        <f t="array" ref="AI87">INDEX($K:$P,ROW(),MATCH(AI$3,$K$2:$P$2,0))/12</f>
        <v>16666.666666666668</v>
      </c>
      <c r="AJ87" s="15" cm="1">
        <f t="array" ref="AJ87">INDEX($K:$P,ROW(),MATCH(AJ$3,$K$2:$P$2,0))/12</f>
        <v>16666.666666666668</v>
      </c>
      <c r="AK87" s="15" cm="1">
        <f t="array" ref="AK87">INDEX($K:$P,ROW(),MATCH(AK$3,$K$2:$P$2,0))/12</f>
        <v>16666.666666666668</v>
      </c>
      <c r="AL87" s="15" cm="1">
        <f t="array" ref="AL87">INDEX($K:$P,ROW(),MATCH(AL$3,$K$2:$P$2,0))/12</f>
        <v>16666.666666666668</v>
      </c>
      <c r="AM87" s="15" cm="1">
        <f t="array" ref="AM87">INDEX($K:$P,ROW(),MATCH(AM$3,$K$2:$P$2,0))/12</f>
        <v>16666.666666666668</v>
      </c>
      <c r="AN87" s="15" cm="1">
        <f t="array" ref="AN87">INDEX($K:$P,ROW(),MATCH(AN$3,$K$2:$P$2,0))/12</f>
        <v>16666.666666666668</v>
      </c>
      <c r="AO87" s="15" cm="1">
        <f t="array" ref="AO87">INDEX($K:$P,ROW(),MATCH(AO$3,$K$2:$P$2,0))/12</f>
        <v>16666.666666666668</v>
      </c>
      <c r="AP87" s="15" cm="1">
        <f t="array" ref="AP87">INDEX($K:$P,ROW(),MATCH(AP$3,$K$2:$P$2,0))/12</f>
        <v>16666.666666666668</v>
      </c>
      <c r="AQ87" s="15" cm="1">
        <f t="array" ref="AQ87">INDEX($K:$P,ROW(),MATCH(AQ$3,$K$2:$P$2,0))/12</f>
        <v>33333.333333333336</v>
      </c>
      <c r="AR87" s="15" cm="1">
        <f t="array" ref="AR87">INDEX($K:$P,ROW(),MATCH(AR$3,$K$2:$P$2,0))/12</f>
        <v>33333.333333333336</v>
      </c>
      <c r="AS87" s="15" cm="1">
        <f t="array" ref="AS87">INDEX($K:$P,ROW(),MATCH(AS$3,$K$2:$P$2,0))/12</f>
        <v>33333.333333333336</v>
      </c>
      <c r="AT87" s="15" cm="1">
        <f t="array" ref="AT87">INDEX($K:$P,ROW(),MATCH(AT$3,$K$2:$P$2,0))/12</f>
        <v>33333.333333333336</v>
      </c>
      <c r="AU87" s="15" cm="1">
        <f t="array" ref="AU87">INDEX($K:$P,ROW(),MATCH(AU$3,$K$2:$P$2,0))/12</f>
        <v>33333.333333333336</v>
      </c>
      <c r="AV87" s="15" cm="1">
        <f t="array" ref="AV87">INDEX($K:$P,ROW(),MATCH(AV$3,$K$2:$P$2,0))/12</f>
        <v>33333.333333333336</v>
      </c>
      <c r="AW87" s="15" cm="1">
        <f t="array" ref="AW87">INDEX($K:$P,ROW(),MATCH(AW$3,$K$2:$P$2,0))/12</f>
        <v>33333.333333333336</v>
      </c>
      <c r="AX87" s="15" cm="1">
        <f t="array" ref="AX87">INDEX($K:$P,ROW(),MATCH(AX$3,$K$2:$P$2,0))/12</f>
        <v>33333.333333333336</v>
      </c>
      <c r="AY87" s="15" cm="1">
        <f t="array" ref="AY87">INDEX($K:$P,ROW(),MATCH(AY$3,$K$2:$P$2,0))/12</f>
        <v>33333.333333333336</v>
      </c>
      <c r="AZ87" s="15" cm="1">
        <f t="array" ref="AZ87">INDEX($K:$P,ROW(),MATCH(AZ$3,$K$2:$P$2,0))/12</f>
        <v>33333.333333333336</v>
      </c>
      <c r="BA87" s="15" cm="1">
        <f t="array" ref="BA87">INDEX($K:$P,ROW(),MATCH(BA$3,$K$2:$P$2,0))/12</f>
        <v>33333.333333333336</v>
      </c>
      <c r="BB87" s="15" cm="1">
        <f t="array" ref="BB87">INDEX($K:$P,ROW(),MATCH(BB$3,$K$2:$P$2,0))/12</f>
        <v>33333.333333333336</v>
      </c>
      <c r="BC87" s="15" cm="1">
        <f t="array" ref="BC87">INDEX($K:$P,ROW(),MATCH(BC$3,$K$2:$P$2,0))/12</f>
        <v>66666.666666666672</v>
      </c>
      <c r="BD87" s="15" cm="1">
        <f t="array" ref="BD87">INDEX($K:$P,ROW(),MATCH(BD$3,$K$2:$P$2,0))/12</f>
        <v>66666.666666666672</v>
      </c>
      <c r="BE87" s="15" cm="1">
        <f t="array" ref="BE87">INDEX($K:$P,ROW(),MATCH(BE$3,$K$2:$P$2,0))/12</f>
        <v>66666.666666666672</v>
      </c>
      <c r="BF87" s="15" cm="1">
        <f t="array" ref="BF87">INDEX($K:$P,ROW(),MATCH(BF$3,$K$2:$P$2,0))/12</f>
        <v>66666.666666666672</v>
      </c>
      <c r="BG87" s="15" cm="1">
        <f t="array" ref="BG87">INDEX($K:$P,ROW(),MATCH(BG$3,$K$2:$P$2,0))/12</f>
        <v>66666.666666666672</v>
      </c>
      <c r="BH87" s="15" cm="1">
        <f t="array" ref="BH87">INDEX($K:$P,ROW(),MATCH(BH$3,$K$2:$P$2,0))/12</f>
        <v>66666.666666666672</v>
      </c>
      <c r="BI87" s="15" cm="1">
        <f t="array" ref="BI87">INDEX($K:$P,ROW(),MATCH(BI$3,$K$2:$P$2,0))/12</f>
        <v>66666.666666666672</v>
      </c>
      <c r="BJ87" s="15" cm="1">
        <f t="array" ref="BJ87">INDEX($K:$P,ROW(),MATCH(BJ$3,$K$2:$P$2,0))/12</f>
        <v>66666.666666666672</v>
      </c>
      <c r="BK87" s="15" cm="1">
        <f t="array" ref="BK87">INDEX($K:$P,ROW(),MATCH(BK$3,$K$2:$P$2,0))/12</f>
        <v>66666.666666666672</v>
      </c>
      <c r="BL87" s="15" cm="1">
        <f t="array" ref="BL87">INDEX($K:$P,ROW(),MATCH(BL$3,$K$2:$P$2,0))/12</f>
        <v>66666.666666666672</v>
      </c>
      <c r="BM87" s="15" cm="1">
        <f t="array" ref="BM87">INDEX($K:$P,ROW(),MATCH(BM$3,$K$2:$P$2,0))/12</f>
        <v>66666.666666666672</v>
      </c>
      <c r="BN87" s="15" cm="1">
        <f t="array" ref="BN87">INDEX($K:$P,ROW(),MATCH(BN$3,$K$2:$P$2,0))/12</f>
        <v>66666.666666666672</v>
      </c>
      <c r="BO87" s="15" cm="1">
        <f t="array" ref="BO87">INDEX($K:$P,ROW(),MATCH(BO$3,$K$2:$P$2,0))/12</f>
        <v>133333.33333333334</v>
      </c>
      <c r="BP87" s="15" cm="1">
        <f t="array" ref="BP87">INDEX($K:$P,ROW(),MATCH(BP$3,$K$2:$P$2,0))/12</f>
        <v>133333.33333333334</v>
      </c>
      <c r="BQ87" s="15" cm="1">
        <f t="array" ref="BQ87">INDEX($K:$P,ROW(),MATCH(BQ$3,$K$2:$P$2,0))/12</f>
        <v>133333.33333333334</v>
      </c>
      <c r="BR87" s="15" cm="1">
        <f t="array" ref="BR87">INDEX($K:$P,ROW(),MATCH(BR$3,$K$2:$P$2,0))/12</f>
        <v>133333.33333333334</v>
      </c>
      <c r="BS87" s="15" cm="1">
        <f t="array" ref="BS87">INDEX($K:$P,ROW(),MATCH(BS$3,$K$2:$P$2,0))/12</f>
        <v>133333.33333333334</v>
      </c>
      <c r="BT87" s="15" cm="1">
        <f t="array" ref="BT87">INDEX($K:$P,ROW(),MATCH(BT$3,$K$2:$P$2,0))/12</f>
        <v>133333.33333333334</v>
      </c>
      <c r="BU87" s="15" cm="1">
        <f t="array" ref="BU87">INDEX($K:$P,ROW(),MATCH(BU$3,$K$2:$P$2,0))/12</f>
        <v>133333.33333333334</v>
      </c>
      <c r="BV87" s="15" cm="1">
        <f t="array" ref="BV87">INDEX($K:$P,ROW(),MATCH(BV$3,$K$2:$P$2,0))/12</f>
        <v>133333.33333333334</v>
      </c>
      <c r="BW87" s="15" cm="1">
        <f t="array" ref="BW87">INDEX($K:$P,ROW(),MATCH(BW$3,$K$2:$P$2,0))/12</f>
        <v>133333.33333333334</v>
      </c>
      <c r="BX87" s="15" cm="1">
        <f t="array" ref="BX87">INDEX($K:$P,ROW(),MATCH(BX$3,$K$2:$P$2,0))/12</f>
        <v>133333.33333333334</v>
      </c>
      <c r="BY87" s="15" cm="1">
        <f t="array" ref="BY87">INDEX($K:$P,ROW(),MATCH(BY$3,$K$2:$P$2,0))/12</f>
        <v>133333.33333333334</v>
      </c>
      <c r="BZ87" s="15" cm="1">
        <f t="array" ref="BZ87">INDEX($K:$P,ROW(),MATCH(BZ$3,$K$2:$P$2,0))/12</f>
        <v>133333.33333333334</v>
      </c>
      <c r="CA87" s="15" cm="1">
        <f t="array" ref="CA87">INDEX($K:$P,ROW(),MATCH(CA$3,$K$2:$P$2,0))/12</f>
        <v>266666.66666666669</v>
      </c>
      <c r="CB87" s="15" cm="1">
        <f t="array" ref="CB87">INDEX($K:$P,ROW(),MATCH(CB$3,$K$2:$P$2,0))/12</f>
        <v>266666.66666666669</v>
      </c>
      <c r="CC87" s="15" cm="1">
        <f t="array" ref="CC87">INDEX($K:$P,ROW(),MATCH(CC$3,$K$2:$P$2,0))/12</f>
        <v>266666.66666666669</v>
      </c>
      <c r="CD87" s="15" cm="1">
        <f t="array" ref="CD87">INDEX($K:$P,ROW(),MATCH(CD$3,$K$2:$P$2,0))/12</f>
        <v>266666.66666666669</v>
      </c>
      <c r="CE87" s="15" cm="1">
        <f t="array" ref="CE87">INDEX($K:$P,ROW(),MATCH(CE$3,$K$2:$P$2,0))/12</f>
        <v>266666.66666666669</v>
      </c>
      <c r="CF87" s="15" cm="1">
        <f t="array" ref="CF87">INDEX($K:$P,ROW(),MATCH(CF$3,$K$2:$P$2,0))/12</f>
        <v>266666.66666666669</v>
      </c>
      <c r="CG87" s="15" cm="1">
        <f t="array" ref="CG87">INDEX($K:$P,ROW(),MATCH(CG$3,$K$2:$P$2,0))/12</f>
        <v>266666.66666666669</v>
      </c>
      <c r="CH87" s="15" cm="1">
        <f t="array" ref="CH87">INDEX($K:$P,ROW(),MATCH(CH$3,$K$2:$P$2,0))/12</f>
        <v>266666.66666666669</v>
      </c>
      <c r="CI87" s="15" cm="1">
        <f t="array" ref="CI87">INDEX($K:$P,ROW(),MATCH(CI$3,$K$2:$P$2,0))/12</f>
        <v>266666.66666666669</v>
      </c>
      <c r="CJ87" s="15" cm="1">
        <f t="array" ref="CJ87">INDEX($K:$P,ROW(),MATCH(CJ$3,$K$2:$P$2,0))/12</f>
        <v>266666.66666666669</v>
      </c>
      <c r="CK87" s="15" cm="1">
        <f t="array" ref="CK87">INDEX($K:$P,ROW(),MATCH(CK$3,$K$2:$P$2,0))/12</f>
        <v>266666.66666666669</v>
      </c>
      <c r="CL87" s="15" cm="1">
        <f t="array" ref="CL87">INDEX($K:$P,ROW(),MATCH(CL$3,$K$2:$P$2,0))/12</f>
        <v>266666.66666666669</v>
      </c>
    </row>
    <row r="88" spans="2:90" x14ac:dyDescent="0.4">
      <c r="B88" s="137" t="s">
        <v>323</v>
      </c>
      <c r="D88" t="s">
        <v>324</v>
      </c>
      <c r="E88" s="8" t="str">
        <f t="shared" si="51"/>
        <v>88 VOLLIST-EV</v>
      </c>
      <c r="G88" t="str">
        <f t="shared" si="52"/>
        <v>88 VOLLIST-EV</v>
      </c>
      <c r="H88" s="31"/>
      <c r="I88" s="73"/>
      <c r="J88" s="73"/>
      <c r="K88" s="130">
        <v>100000</v>
      </c>
      <c r="L88" s="130">
        <v>200000</v>
      </c>
      <c r="M88" s="130">
        <v>400000</v>
      </c>
      <c r="N88" s="130">
        <v>800000</v>
      </c>
      <c r="O88" s="130">
        <v>1600000</v>
      </c>
      <c r="P88" s="130">
        <v>3200000</v>
      </c>
      <c r="R88" s="15"/>
      <c r="S88" s="131" cm="1">
        <f t="array" ref="S88">INDEX($K:$P,ROW(),MATCH(S$3,$K$2:$P$2,0))/12</f>
        <v>8333.3333333333339</v>
      </c>
      <c r="T88" s="131" cm="1">
        <f t="array" ref="T88">INDEX($K:$P,ROW(),MATCH(T$3,$K$2:$P$2,0))/12</f>
        <v>8333.3333333333339</v>
      </c>
      <c r="U88" s="131" cm="1">
        <f t="array" ref="U88">INDEX($K:$P,ROW(),MATCH(U$3,$K$2:$P$2,0))/12</f>
        <v>8333.3333333333339</v>
      </c>
      <c r="V88" s="131" cm="1">
        <f t="array" ref="V88">INDEX($K:$P,ROW(),MATCH(V$3,$K$2:$P$2,0))/12</f>
        <v>8333.3333333333339</v>
      </c>
      <c r="W88" s="131" cm="1">
        <f t="array" ref="W88">INDEX($K:$P,ROW(),MATCH(W$3,$K$2:$P$2,0))/12</f>
        <v>8333.3333333333339</v>
      </c>
      <c r="X88" s="131" cm="1">
        <f t="array" ref="X88">INDEX($K:$P,ROW(),MATCH(X$3,$K$2:$P$2,0))/12</f>
        <v>8333.3333333333339</v>
      </c>
      <c r="Y88" s="131" cm="1">
        <f t="array" ref="Y88">INDEX($K:$P,ROW(),MATCH(Y$3,$K$2:$P$2,0))/12</f>
        <v>8333.3333333333339</v>
      </c>
      <c r="Z88" s="131" cm="1">
        <f t="array" ref="Z88">INDEX($K:$P,ROW(),MATCH(Z$3,$K$2:$P$2,0))/12</f>
        <v>8333.3333333333339</v>
      </c>
      <c r="AA88" s="131" cm="1">
        <f t="array" ref="AA88">INDEX($K:$P,ROW(),MATCH(AA$3,$K$2:$P$2,0))/12</f>
        <v>8333.3333333333339</v>
      </c>
      <c r="AB88" s="131" cm="1">
        <f t="array" ref="AB88">INDEX($K:$P,ROW(),MATCH(AB$3,$K$2:$P$2,0))/12</f>
        <v>8333.3333333333339</v>
      </c>
      <c r="AC88" s="131" cm="1">
        <f t="array" ref="AC88">INDEX($K:$P,ROW(),MATCH(AC$3,$K$2:$P$2,0))/12</f>
        <v>8333.3333333333339</v>
      </c>
      <c r="AD88" s="131" cm="1">
        <f t="array" ref="AD88">INDEX($K:$P,ROW(),MATCH(AD$3,$K$2:$P$2,0))/12</f>
        <v>8333.3333333333339</v>
      </c>
      <c r="AE88" s="131" cm="1">
        <f t="array" ref="AE88">INDEX($K:$P,ROW(),MATCH(AE$3,$K$2:$P$2,0))/12</f>
        <v>16666.666666666668</v>
      </c>
      <c r="AF88" s="131" cm="1">
        <f t="array" ref="AF88">INDEX($K:$P,ROW(),MATCH(AF$3,$K$2:$P$2,0))/12</f>
        <v>16666.666666666668</v>
      </c>
      <c r="AG88" s="131" cm="1">
        <f t="array" ref="AG88">INDEX($K:$P,ROW(),MATCH(AG$3,$K$2:$P$2,0))/12</f>
        <v>16666.666666666668</v>
      </c>
      <c r="AH88" s="131" cm="1">
        <f t="array" ref="AH88">INDEX($K:$P,ROW(),MATCH(AH$3,$K$2:$P$2,0))/12</f>
        <v>16666.666666666668</v>
      </c>
      <c r="AI88" s="131" cm="1">
        <f t="array" ref="AI88">INDEX($K:$P,ROW(),MATCH(AI$3,$K$2:$P$2,0))/12</f>
        <v>16666.666666666668</v>
      </c>
      <c r="AJ88" s="131" cm="1">
        <f t="array" ref="AJ88">INDEX($K:$P,ROW(),MATCH(AJ$3,$K$2:$P$2,0))/12</f>
        <v>16666.666666666668</v>
      </c>
      <c r="AK88" s="131" cm="1">
        <f t="array" ref="AK88">INDEX($K:$P,ROW(),MATCH(AK$3,$K$2:$P$2,0))/12</f>
        <v>16666.666666666668</v>
      </c>
      <c r="AL88" s="131" cm="1">
        <f t="array" ref="AL88">INDEX($K:$P,ROW(),MATCH(AL$3,$K$2:$P$2,0))/12</f>
        <v>16666.666666666668</v>
      </c>
      <c r="AM88" s="131" cm="1">
        <f t="array" ref="AM88">INDEX($K:$P,ROW(),MATCH(AM$3,$K$2:$P$2,0))/12</f>
        <v>16666.666666666668</v>
      </c>
      <c r="AN88" s="131" cm="1">
        <f t="array" ref="AN88">INDEX($K:$P,ROW(),MATCH(AN$3,$K$2:$P$2,0))/12</f>
        <v>16666.666666666668</v>
      </c>
      <c r="AO88" s="131" cm="1">
        <f t="array" ref="AO88">INDEX($K:$P,ROW(),MATCH(AO$3,$K$2:$P$2,0))/12</f>
        <v>16666.666666666668</v>
      </c>
      <c r="AP88" s="131" cm="1">
        <f t="array" ref="AP88">INDEX($K:$P,ROW(),MATCH(AP$3,$K$2:$P$2,0))/12</f>
        <v>16666.666666666668</v>
      </c>
      <c r="AQ88" s="131" cm="1">
        <f t="array" ref="AQ88">INDEX($K:$P,ROW(),MATCH(AQ$3,$K$2:$P$2,0))/12</f>
        <v>33333.333333333336</v>
      </c>
      <c r="AR88" s="131" cm="1">
        <f t="array" ref="AR88">INDEX($K:$P,ROW(),MATCH(AR$3,$K$2:$P$2,0))/12</f>
        <v>33333.333333333336</v>
      </c>
      <c r="AS88" s="131" cm="1">
        <f t="array" ref="AS88">INDEX($K:$P,ROW(),MATCH(AS$3,$K$2:$P$2,0))/12</f>
        <v>33333.333333333336</v>
      </c>
      <c r="AT88" s="131" cm="1">
        <f t="array" ref="AT88">INDEX($K:$P,ROW(),MATCH(AT$3,$K$2:$P$2,0))/12</f>
        <v>33333.333333333336</v>
      </c>
      <c r="AU88" s="131" cm="1">
        <f t="array" ref="AU88">INDEX($K:$P,ROW(),MATCH(AU$3,$K$2:$P$2,0))/12</f>
        <v>33333.333333333336</v>
      </c>
      <c r="AV88" s="131" cm="1">
        <f t="array" ref="AV88">INDEX($K:$P,ROW(),MATCH(AV$3,$K$2:$P$2,0))/12</f>
        <v>33333.333333333336</v>
      </c>
      <c r="AW88" s="131" cm="1">
        <f t="array" ref="AW88">INDEX($K:$P,ROW(),MATCH(AW$3,$K$2:$P$2,0))/12</f>
        <v>33333.333333333336</v>
      </c>
      <c r="AX88" s="131" cm="1">
        <f t="array" ref="AX88">INDEX($K:$P,ROW(),MATCH(AX$3,$K$2:$P$2,0))/12</f>
        <v>33333.333333333336</v>
      </c>
      <c r="AY88" s="131" cm="1">
        <f t="array" ref="AY88">INDEX($K:$P,ROW(),MATCH(AY$3,$K$2:$P$2,0))/12</f>
        <v>33333.333333333336</v>
      </c>
      <c r="AZ88" s="131" cm="1">
        <f t="array" ref="AZ88">INDEX($K:$P,ROW(),MATCH(AZ$3,$K$2:$P$2,0))/12</f>
        <v>33333.333333333336</v>
      </c>
      <c r="BA88" s="131" cm="1">
        <f t="array" ref="BA88">INDEX($K:$P,ROW(),MATCH(BA$3,$K$2:$P$2,0))/12</f>
        <v>33333.333333333336</v>
      </c>
      <c r="BB88" s="131" cm="1">
        <f t="array" ref="BB88">INDEX($K:$P,ROW(),MATCH(BB$3,$K$2:$P$2,0))/12</f>
        <v>33333.333333333336</v>
      </c>
      <c r="BC88" s="131" cm="1">
        <f t="array" ref="BC88">INDEX($K:$P,ROW(),MATCH(BC$3,$K$2:$P$2,0))/12</f>
        <v>66666.666666666672</v>
      </c>
      <c r="BD88" s="131" cm="1">
        <f t="array" ref="BD88">INDEX($K:$P,ROW(),MATCH(BD$3,$K$2:$P$2,0))/12</f>
        <v>66666.666666666672</v>
      </c>
      <c r="BE88" s="131" cm="1">
        <f t="array" ref="BE88">INDEX($K:$P,ROW(),MATCH(BE$3,$K$2:$P$2,0))/12</f>
        <v>66666.666666666672</v>
      </c>
      <c r="BF88" s="131" cm="1">
        <f t="array" ref="BF88">INDEX($K:$P,ROW(),MATCH(BF$3,$K$2:$P$2,0))/12</f>
        <v>66666.666666666672</v>
      </c>
      <c r="BG88" s="131" cm="1">
        <f t="array" ref="BG88">INDEX($K:$P,ROW(),MATCH(BG$3,$K$2:$P$2,0))/12</f>
        <v>66666.666666666672</v>
      </c>
      <c r="BH88" s="131" cm="1">
        <f t="array" ref="BH88">INDEX($K:$P,ROW(),MATCH(BH$3,$K$2:$P$2,0))/12</f>
        <v>66666.666666666672</v>
      </c>
      <c r="BI88" s="131" cm="1">
        <f t="array" ref="BI88">INDEX($K:$P,ROW(),MATCH(BI$3,$K$2:$P$2,0))/12</f>
        <v>66666.666666666672</v>
      </c>
      <c r="BJ88" s="131" cm="1">
        <f t="array" ref="BJ88">INDEX($K:$P,ROW(),MATCH(BJ$3,$K$2:$P$2,0))/12</f>
        <v>66666.666666666672</v>
      </c>
      <c r="BK88" s="131" cm="1">
        <f t="array" ref="BK88">INDEX($K:$P,ROW(),MATCH(BK$3,$K$2:$P$2,0))/12</f>
        <v>66666.666666666672</v>
      </c>
      <c r="BL88" s="131" cm="1">
        <f t="array" ref="BL88">INDEX($K:$P,ROW(),MATCH(BL$3,$K$2:$P$2,0))/12</f>
        <v>66666.666666666672</v>
      </c>
      <c r="BM88" s="131" cm="1">
        <f t="array" ref="BM88">INDEX($K:$P,ROW(),MATCH(BM$3,$K$2:$P$2,0))/12</f>
        <v>66666.666666666672</v>
      </c>
      <c r="BN88" s="131" cm="1">
        <f t="array" ref="BN88">INDEX($K:$P,ROW(),MATCH(BN$3,$K$2:$P$2,0))/12</f>
        <v>66666.666666666672</v>
      </c>
      <c r="BO88" s="131" cm="1">
        <f t="array" ref="BO88">INDEX($K:$P,ROW(),MATCH(BO$3,$K$2:$P$2,0))/12</f>
        <v>133333.33333333334</v>
      </c>
      <c r="BP88" s="131" cm="1">
        <f t="array" ref="BP88">INDEX($K:$P,ROW(),MATCH(BP$3,$K$2:$P$2,0))/12</f>
        <v>133333.33333333334</v>
      </c>
      <c r="BQ88" s="131" cm="1">
        <f t="array" ref="BQ88">INDEX($K:$P,ROW(),MATCH(BQ$3,$K$2:$P$2,0))/12</f>
        <v>133333.33333333334</v>
      </c>
      <c r="BR88" s="131" cm="1">
        <f t="array" ref="BR88">INDEX($K:$P,ROW(),MATCH(BR$3,$K$2:$P$2,0))/12</f>
        <v>133333.33333333334</v>
      </c>
      <c r="BS88" s="131" cm="1">
        <f t="array" ref="BS88">INDEX($K:$P,ROW(),MATCH(BS$3,$K$2:$P$2,0))/12</f>
        <v>133333.33333333334</v>
      </c>
      <c r="BT88" s="131" cm="1">
        <f t="array" ref="BT88">INDEX($K:$P,ROW(),MATCH(BT$3,$K$2:$P$2,0))/12</f>
        <v>133333.33333333334</v>
      </c>
      <c r="BU88" s="131" cm="1">
        <f t="array" ref="BU88">INDEX($K:$P,ROW(),MATCH(BU$3,$K$2:$P$2,0))/12</f>
        <v>133333.33333333334</v>
      </c>
      <c r="BV88" s="131" cm="1">
        <f t="array" ref="BV88">INDEX($K:$P,ROW(),MATCH(BV$3,$K$2:$P$2,0))/12</f>
        <v>133333.33333333334</v>
      </c>
      <c r="BW88" s="131" cm="1">
        <f t="array" ref="BW88">INDEX($K:$P,ROW(),MATCH(BW$3,$K$2:$P$2,0))/12</f>
        <v>133333.33333333334</v>
      </c>
      <c r="BX88" s="131" cm="1">
        <f t="array" ref="BX88">INDEX($K:$P,ROW(),MATCH(BX$3,$K$2:$P$2,0))/12</f>
        <v>133333.33333333334</v>
      </c>
      <c r="BY88" s="131" cm="1">
        <f t="array" ref="BY88">INDEX($K:$P,ROW(),MATCH(BY$3,$K$2:$P$2,0))/12</f>
        <v>133333.33333333334</v>
      </c>
      <c r="BZ88" s="131" cm="1">
        <f t="array" ref="BZ88">INDEX($K:$P,ROW(),MATCH(BZ$3,$K$2:$P$2,0))/12</f>
        <v>133333.33333333334</v>
      </c>
      <c r="CA88" s="131" cm="1">
        <f t="array" ref="CA88">INDEX($K:$P,ROW(),MATCH(CA$3,$K$2:$P$2,0))/12</f>
        <v>266666.66666666669</v>
      </c>
      <c r="CB88" s="131" cm="1">
        <f t="array" ref="CB88">INDEX($K:$P,ROW(),MATCH(CB$3,$K$2:$P$2,0))/12</f>
        <v>266666.66666666669</v>
      </c>
      <c r="CC88" s="131" cm="1">
        <f t="array" ref="CC88">INDEX($K:$P,ROW(),MATCH(CC$3,$K$2:$P$2,0))/12</f>
        <v>266666.66666666669</v>
      </c>
      <c r="CD88" s="131" cm="1">
        <f t="array" ref="CD88">INDEX($K:$P,ROW(),MATCH(CD$3,$K$2:$P$2,0))/12</f>
        <v>266666.66666666669</v>
      </c>
      <c r="CE88" s="131" cm="1">
        <f t="array" ref="CE88">INDEX($K:$P,ROW(),MATCH(CE$3,$K$2:$P$2,0))/12</f>
        <v>266666.66666666669</v>
      </c>
      <c r="CF88" s="131" cm="1">
        <f t="array" ref="CF88">INDEX($K:$P,ROW(),MATCH(CF$3,$K$2:$P$2,0))/12</f>
        <v>266666.66666666669</v>
      </c>
      <c r="CG88" s="131" cm="1">
        <f t="array" ref="CG88">INDEX($K:$P,ROW(),MATCH(CG$3,$K$2:$P$2,0))/12</f>
        <v>266666.66666666669</v>
      </c>
      <c r="CH88" s="131" cm="1">
        <f t="array" ref="CH88">INDEX($K:$P,ROW(),MATCH(CH$3,$K$2:$P$2,0))/12</f>
        <v>266666.66666666669</v>
      </c>
      <c r="CI88" s="131" cm="1">
        <f t="array" ref="CI88">INDEX($K:$P,ROW(),MATCH(CI$3,$K$2:$P$2,0))/12</f>
        <v>266666.66666666669</v>
      </c>
      <c r="CJ88" s="131" cm="1">
        <f t="array" ref="CJ88">INDEX($K:$P,ROW(),MATCH(CJ$3,$K$2:$P$2,0))/12</f>
        <v>266666.66666666669</v>
      </c>
      <c r="CK88" s="131" cm="1">
        <f t="array" ref="CK88">INDEX($K:$P,ROW(),MATCH(CK$3,$K$2:$P$2,0))/12</f>
        <v>266666.66666666669</v>
      </c>
      <c r="CL88" s="131" cm="1">
        <f t="array" ref="CL88">INDEX($K:$P,ROW(),MATCH(CL$3,$K$2:$P$2,0))/12</f>
        <v>266666.66666666669</v>
      </c>
    </row>
    <row r="89" spans="2:90" x14ac:dyDescent="0.4">
      <c r="B89" s="124" t="str">
        <f ca="1">OFFSET(B89,ROW(B99)-ROW(B89),0)</f>
        <v># of assets</v>
      </c>
      <c r="C89" t="s">
        <v>965</v>
      </c>
      <c r="D89" t="s">
        <v>324</v>
      </c>
      <c r="E89" s="8" t="str">
        <f t="shared" si="51"/>
        <v>89 VOLLIST-EV</v>
      </c>
      <c r="G89" t="str">
        <f t="shared" si="52"/>
        <v>89 VOLLIST-EV</v>
      </c>
      <c r="H89" s="31"/>
      <c r="I89" s="73"/>
      <c r="J89" s="73"/>
      <c r="K89" s="39">
        <f t="shared" ref="K89:P89" si="53">SUM(K85:K88)</f>
        <v>400000</v>
      </c>
      <c r="L89" s="39">
        <f t="shared" si="53"/>
        <v>800000</v>
      </c>
      <c r="M89" s="39">
        <f t="shared" si="53"/>
        <v>1600000</v>
      </c>
      <c r="N89" s="39">
        <f t="shared" si="53"/>
        <v>3200000</v>
      </c>
      <c r="O89" s="39">
        <f t="shared" si="53"/>
        <v>6400000</v>
      </c>
      <c r="P89" s="39">
        <f t="shared" si="53"/>
        <v>12800000</v>
      </c>
      <c r="R89" s="38"/>
      <c r="S89" s="38">
        <f t="shared" ref="S89" si="54">SUM(S85:S88)</f>
        <v>33333.333333333336</v>
      </c>
      <c r="T89" s="38">
        <f t="shared" ref="T89:AX89" si="55">SUM(T85:T88)</f>
        <v>33333.333333333336</v>
      </c>
      <c r="U89" s="38">
        <f t="shared" si="55"/>
        <v>33333.333333333336</v>
      </c>
      <c r="V89" s="38">
        <f t="shared" si="55"/>
        <v>33333.333333333336</v>
      </c>
      <c r="W89" s="38">
        <f t="shared" si="55"/>
        <v>33333.333333333336</v>
      </c>
      <c r="X89" s="38">
        <f t="shared" si="55"/>
        <v>33333.333333333336</v>
      </c>
      <c r="Y89" s="38">
        <f t="shared" si="55"/>
        <v>33333.333333333336</v>
      </c>
      <c r="Z89" s="38">
        <f t="shared" si="55"/>
        <v>33333.333333333336</v>
      </c>
      <c r="AA89" s="38">
        <f t="shared" si="55"/>
        <v>33333.333333333336</v>
      </c>
      <c r="AB89" s="38">
        <f t="shared" si="55"/>
        <v>33333.333333333336</v>
      </c>
      <c r="AC89" s="38">
        <f t="shared" si="55"/>
        <v>33333.333333333336</v>
      </c>
      <c r="AD89" s="38">
        <f t="shared" si="55"/>
        <v>33333.333333333336</v>
      </c>
      <c r="AE89" s="38">
        <f t="shared" si="55"/>
        <v>66666.666666666672</v>
      </c>
      <c r="AF89" s="38">
        <f t="shared" si="55"/>
        <v>66666.666666666672</v>
      </c>
      <c r="AG89" s="38">
        <f t="shared" si="55"/>
        <v>66666.666666666672</v>
      </c>
      <c r="AH89" s="38">
        <f t="shared" si="55"/>
        <v>66666.666666666672</v>
      </c>
      <c r="AI89" s="38">
        <f t="shared" si="55"/>
        <v>66666.666666666672</v>
      </c>
      <c r="AJ89" s="38">
        <f t="shared" si="55"/>
        <v>66666.666666666672</v>
      </c>
      <c r="AK89" s="38">
        <f t="shared" si="55"/>
        <v>66666.666666666672</v>
      </c>
      <c r="AL89" s="38">
        <f t="shared" si="55"/>
        <v>66666.666666666672</v>
      </c>
      <c r="AM89" s="38">
        <f t="shared" si="55"/>
        <v>66666.666666666672</v>
      </c>
      <c r="AN89" s="38">
        <f t="shared" si="55"/>
        <v>66666.666666666672</v>
      </c>
      <c r="AO89" s="38">
        <f t="shared" si="55"/>
        <v>66666.666666666672</v>
      </c>
      <c r="AP89" s="38">
        <f t="shared" si="55"/>
        <v>66666.666666666672</v>
      </c>
      <c r="AQ89" s="38">
        <f t="shared" si="55"/>
        <v>133333.33333333334</v>
      </c>
      <c r="AR89" s="38">
        <f t="shared" si="55"/>
        <v>133333.33333333334</v>
      </c>
      <c r="AS89" s="38">
        <f t="shared" si="55"/>
        <v>133333.33333333334</v>
      </c>
      <c r="AT89" s="38">
        <f t="shared" si="55"/>
        <v>133333.33333333334</v>
      </c>
      <c r="AU89" s="38">
        <f t="shared" si="55"/>
        <v>133333.33333333334</v>
      </c>
      <c r="AV89" s="38">
        <f t="shared" si="55"/>
        <v>133333.33333333334</v>
      </c>
      <c r="AW89" s="38">
        <f t="shared" si="55"/>
        <v>133333.33333333334</v>
      </c>
      <c r="AX89" s="38">
        <f t="shared" si="55"/>
        <v>133333.33333333334</v>
      </c>
      <c r="AY89" s="38">
        <f t="shared" ref="AY89:CD89" si="56">SUM(AY85:AY88)</f>
        <v>133333.33333333334</v>
      </c>
      <c r="AZ89" s="38">
        <f t="shared" si="56"/>
        <v>133333.33333333334</v>
      </c>
      <c r="BA89" s="38">
        <f t="shared" si="56"/>
        <v>133333.33333333334</v>
      </c>
      <c r="BB89" s="38">
        <f t="shared" si="56"/>
        <v>133333.33333333334</v>
      </c>
      <c r="BC89" s="38">
        <f t="shared" si="56"/>
        <v>266666.66666666669</v>
      </c>
      <c r="BD89" s="38">
        <f t="shared" si="56"/>
        <v>266666.66666666669</v>
      </c>
      <c r="BE89" s="38">
        <f t="shared" si="56"/>
        <v>266666.66666666669</v>
      </c>
      <c r="BF89" s="38">
        <f t="shared" si="56"/>
        <v>266666.66666666669</v>
      </c>
      <c r="BG89" s="38">
        <f t="shared" si="56"/>
        <v>266666.66666666669</v>
      </c>
      <c r="BH89" s="38">
        <f t="shared" si="56"/>
        <v>266666.66666666669</v>
      </c>
      <c r="BI89" s="38">
        <f t="shared" si="56"/>
        <v>266666.66666666669</v>
      </c>
      <c r="BJ89" s="38">
        <f t="shared" si="56"/>
        <v>266666.66666666669</v>
      </c>
      <c r="BK89" s="38">
        <f t="shared" si="56"/>
        <v>266666.66666666669</v>
      </c>
      <c r="BL89" s="38">
        <f t="shared" si="56"/>
        <v>266666.66666666669</v>
      </c>
      <c r="BM89" s="38">
        <f t="shared" si="56"/>
        <v>266666.66666666669</v>
      </c>
      <c r="BN89" s="38">
        <f t="shared" si="56"/>
        <v>266666.66666666669</v>
      </c>
      <c r="BO89" s="38">
        <f t="shared" si="56"/>
        <v>533333.33333333337</v>
      </c>
      <c r="BP89" s="38">
        <f t="shared" si="56"/>
        <v>533333.33333333337</v>
      </c>
      <c r="BQ89" s="38">
        <f t="shared" si="56"/>
        <v>533333.33333333337</v>
      </c>
      <c r="BR89" s="38">
        <f t="shared" si="56"/>
        <v>533333.33333333337</v>
      </c>
      <c r="BS89" s="38">
        <f t="shared" si="56"/>
        <v>533333.33333333337</v>
      </c>
      <c r="BT89" s="38">
        <f t="shared" si="56"/>
        <v>533333.33333333337</v>
      </c>
      <c r="BU89" s="38">
        <f t="shared" si="56"/>
        <v>533333.33333333337</v>
      </c>
      <c r="BV89" s="38">
        <f t="shared" si="56"/>
        <v>533333.33333333337</v>
      </c>
      <c r="BW89" s="38">
        <f t="shared" si="56"/>
        <v>533333.33333333337</v>
      </c>
      <c r="BX89" s="38">
        <f t="shared" si="56"/>
        <v>533333.33333333337</v>
      </c>
      <c r="BY89" s="38">
        <f t="shared" si="56"/>
        <v>533333.33333333337</v>
      </c>
      <c r="BZ89" s="38">
        <f t="shared" si="56"/>
        <v>533333.33333333337</v>
      </c>
      <c r="CA89" s="38">
        <f t="shared" si="56"/>
        <v>1066666.6666666667</v>
      </c>
      <c r="CB89" s="38">
        <f t="shared" si="56"/>
        <v>1066666.6666666667</v>
      </c>
      <c r="CC89" s="38">
        <f t="shared" si="56"/>
        <v>1066666.6666666667</v>
      </c>
      <c r="CD89" s="38">
        <f t="shared" si="56"/>
        <v>1066666.6666666667</v>
      </c>
      <c r="CE89" s="38">
        <f t="shared" ref="CE89:CK89" si="57">SUM(CE85:CE88)</f>
        <v>1066666.6666666667</v>
      </c>
      <c r="CF89" s="38">
        <f t="shared" si="57"/>
        <v>1066666.6666666667</v>
      </c>
      <c r="CG89" s="38">
        <f t="shared" si="57"/>
        <v>1066666.6666666667</v>
      </c>
      <c r="CH89" s="38">
        <f t="shared" si="57"/>
        <v>1066666.6666666667</v>
      </c>
      <c r="CI89" s="38">
        <f t="shared" si="57"/>
        <v>1066666.6666666667</v>
      </c>
      <c r="CJ89" s="38">
        <f t="shared" si="57"/>
        <v>1066666.6666666667</v>
      </c>
      <c r="CK89" s="38">
        <f t="shared" si="57"/>
        <v>1066666.6666666667</v>
      </c>
      <c r="CL89" s="38">
        <f t="shared" ref="CL89" si="58">SUM(CL85:CL88)</f>
        <v>1066666.6666666667</v>
      </c>
    </row>
    <row r="90" spans="2:90" x14ac:dyDescent="0.4">
      <c r="B90" s="187" t="str">
        <f>IFERROR(SUBSTITUTE(TRIM(LEFT(B83,SEARCH("-",B83)-1)),":",""),SUBSTITUTE(B83,":",""))</f>
        <v>Volume</v>
      </c>
      <c r="D90" t="s">
        <v>324</v>
      </c>
      <c r="E90" s="8" t="str">
        <f t="shared" si="51"/>
        <v>90 VOLLIST-EV</v>
      </c>
      <c r="G90" t="s">
        <v>332</v>
      </c>
      <c r="H90" s="31"/>
      <c r="I90" s="73"/>
      <c r="J90" s="73"/>
      <c r="K90" s="39"/>
      <c r="L90" s="39"/>
      <c r="M90" s="39"/>
      <c r="N90" s="39"/>
      <c r="O90" s="39"/>
      <c r="P90" s="39"/>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c r="BZ90" s="38"/>
      <c r="CA90" s="38"/>
      <c r="CB90" s="38"/>
      <c r="CC90" s="38"/>
      <c r="CD90" s="38"/>
      <c r="CE90" s="38"/>
      <c r="CF90" s="38"/>
      <c r="CG90" s="38"/>
      <c r="CH90" s="38"/>
      <c r="CI90" s="38"/>
      <c r="CJ90" s="38"/>
      <c r="CK90" s="38"/>
      <c r="CL90" s="38"/>
    </row>
    <row r="91" spans="2:90" x14ac:dyDescent="0.4">
      <c r="B91" s="235" t="str">
        <f>IFERROR(SUBSTITUTE(TRIM(MID(B83, SEARCH("-", B83) + 1, LEN(B83))),":",""),"no unit")</f>
        <v>driven - list</v>
      </c>
      <c r="D91" t="s">
        <v>324</v>
      </c>
      <c r="E91" s="8" t="str">
        <f t="shared" si="51"/>
        <v>91 VOLLIST-EV</v>
      </c>
      <c r="G91" t="s">
        <v>332</v>
      </c>
      <c r="H91" s="31"/>
      <c r="I91" s="73"/>
      <c r="J91" s="73"/>
      <c r="K91" s="39"/>
      <c r="L91" s="39"/>
      <c r="M91" s="39"/>
      <c r="N91" s="39"/>
      <c r="O91" s="39"/>
      <c r="P91" s="39"/>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c r="BZ91" s="38"/>
      <c r="CA91" s="38"/>
      <c r="CB91" s="38"/>
      <c r="CC91" s="38"/>
      <c r="CD91" s="38"/>
      <c r="CE91" s="38"/>
      <c r="CF91" s="38"/>
      <c r="CG91" s="38"/>
      <c r="CH91" s="38"/>
      <c r="CI91" s="38"/>
      <c r="CJ91" s="38"/>
      <c r="CK91" s="38"/>
      <c r="CL91" s="38"/>
    </row>
    <row r="92" spans="2:90" x14ac:dyDescent="0.4">
      <c r="B92" s="132" t="s">
        <v>334</v>
      </c>
      <c r="D92" t="s">
        <v>324</v>
      </c>
      <c r="E92" s="8" t="str">
        <f t="shared" si="51"/>
        <v>92 VOLLIST-EV</v>
      </c>
      <c r="G92" t="s">
        <v>332</v>
      </c>
      <c r="H92" s="31"/>
      <c r="I92" s="73"/>
      <c r="J92" s="73"/>
      <c r="K92" s="39"/>
      <c r="L92" s="39"/>
      <c r="M92" s="39"/>
      <c r="N92" s="39"/>
      <c r="O92" s="39"/>
      <c r="P92" s="39"/>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c r="BZ92" s="38"/>
      <c r="CA92" s="38"/>
      <c r="CB92" s="38"/>
      <c r="CC92" s="38"/>
      <c r="CD92" s="38"/>
      <c r="CE92" s="38"/>
      <c r="CF92" s="38"/>
      <c r="CG92" s="38"/>
      <c r="CH92" s="38"/>
      <c r="CI92" s="38"/>
      <c r="CJ92" s="38"/>
      <c r="CK92" s="38"/>
      <c r="CL92" s="38"/>
    </row>
    <row r="93" spans="2:90" x14ac:dyDescent="0.4">
      <c r="B93" s="132" t="s">
        <v>333</v>
      </c>
      <c r="D93" t="s">
        <v>324</v>
      </c>
      <c r="E93" s="8" t="str">
        <f t="shared" si="51"/>
        <v>93 VOLLIST-EV</v>
      </c>
      <c r="G93" t="s">
        <v>332</v>
      </c>
      <c r="H93" s="31"/>
      <c r="I93" s="73"/>
      <c r="J93" s="73"/>
      <c r="K93" s="39"/>
      <c r="L93" s="39"/>
      <c r="M93" s="39"/>
      <c r="N93" s="39"/>
      <c r="O93" s="39"/>
      <c r="P93" s="39"/>
      <c r="R93" s="38"/>
      <c r="S93" s="199" t="str">
        <f t="shared" ref="S93" si="59">ADDRESS(ROW(S89),COLUMN(S89),2)</f>
        <v>S$89</v>
      </c>
      <c r="T93" s="199" t="str">
        <f t="shared" ref="T93:AX93" si="60">ADDRESS(ROW(T89),COLUMN(T89),2)</f>
        <v>T$89</v>
      </c>
      <c r="U93" s="199" t="str">
        <f t="shared" si="60"/>
        <v>U$89</v>
      </c>
      <c r="V93" s="199" t="str">
        <f t="shared" si="60"/>
        <v>V$89</v>
      </c>
      <c r="W93" s="199" t="str">
        <f t="shared" si="60"/>
        <v>W$89</v>
      </c>
      <c r="X93" s="199" t="str">
        <f t="shared" si="60"/>
        <v>X$89</v>
      </c>
      <c r="Y93" s="199" t="str">
        <f t="shared" si="60"/>
        <v>Y$89</v>
      </c>
      <c r="Z93" s="199" t="str">
        <f t="shared" si="60"/>
        <v>Z$89</v>
      </c>
      <c r="AA93" s="199" t="str">
        <f t="shared" si="60"/>
        <v>AA$89</v>
      </c>
      <c r="AB93" s="199" t="str">
        <f t="shared" si="60"/>
        <v>AB$89</v>
      </c>
      <c r="AC93" s="199" t="str">
        <f t="shared" si="60"/>
        <v>AC$89</v>
      </c>
      <c r="AD93" s="199" t="str">
        <f t="shared" si="60"/>
        <v>AD$89</v>
      </c>
      <c r="AE93" s="199" t="str">
        <f t="shared" si="60"/>
        <v>AE$89</v>
      </c>
      <c r="AF93" s="199" t="str">
        <f t="shared" si="60"/>
        <v>AF$89</v>
      </c>
      <c r="AG93" s="199" t="str">
        <f t="shared" si="60"/>
        <v>AG$89</v>
      </c>
      <c r="AH93" s="199" t="str">
        <f t="shared" si="60"/>
        <v>AH$89</v>
      </c>
      <c r="AI93" s="199" t="str">
        <f t="shared" si="60"/>
        <v>AI$89</v>
      </c>
      <c r="AJ93" s="199" t="str">
        <f t="shared" si="60"/>
        <v>AJ$89</v>
      </c>
      <c r="AK93" s="199" t="str">
        <f t="shared" si="60"/>
        <v>AK$89</v>
      </c>
      <c r="AL93" s="199" t="str">
        <f t="shared" si="60"/>
        <v>AL$89</v>
      </c>
      <c r="AM93" s="199" t="str">
        <f t="shared" si="60"/>
        <v>AM$89</v>
      </c>
      <c r="AN93" s="199" t="str">
        <f t="shared" si="60"/>
        <v>AN$89</v>
      </c>
      <c r="AO93" s="199" t="str">
        <f t="shared" si="60"/>
        <v>AO$89</v>
      </c>
      <c r="AP93" s="199" t="str">
        <f t="shared" si="60"/>
        <v>AP$89</v>
      </c>
      <c r="AQ93" s="199" t="str">
        <f t="shared" si="60"/>
        <v>AQ$89</v>
      </c>
      <c r="AR93" s="199" t="str">
        <f t="shared" si="60"/>
        <v>AR$89</v>
      </c>
      <c r="AS93" s="199" t="str">
        <f t="shared" si="60"/>
        <v>AS$89</v>
      </c>
      <c r="AT93" s="199" t="str">
        <f t="shared" si="60"/>
        <v>AT$89</v>
      </c>
      <c r="AU93" s="199" t="str">
        <f t="shared" si="60"/>
        <v>AU$89</v>
      </c>
      <c r="AV93" s="199" t="str">
        <f t="shared" si="60"/>
        <v>AV$89</v>
      </c>
      <c r="AW93" s="199" t="str">
        <f t="shared" si="60"/>
        <v>AW$89</v>
      </c>
      <c r="AX93" s="199" t="str">
        <f t="shared" si="60"/>
        <v>AX$89</v>
      </c>
      <c r="AY93" s="199" t="str">
        <f t="shared" ref="AY93:CD93" si="61">ADDRESS(ROW(AY89),COLUMN(AY89),2)</f>
        <v>AY$89</v>
      </c>
      <c r="AZ93" s="199" t="str">
        <f t="shared" si="61"/>
        <v>AZ$89</v>
      </c>
      <c r="BA93" s="199" t="str">
        <f t="shared" si="61"/>
        <v>BA$89</v>
      </c>
      <c r="BB93" s="199" t="str">
        <f t="shared" si="61"/>
        <v>BB$89</v>
      </c>
      <c r="BC93" s="199" t="str">
        <f t="shared" si="61"/>
        <v>BC$89</v>
      </c>
      <c r="BD93" s="199" t="str">
        <f t="shared" si="61"/>
        <v>BD$89</v>
      </c>
      <c r="BE93" s="199" t="str">
        <f t="shared" si="61"/>
        <v>BE$89</v>
      </c>
      <c r="BF93" s="199" t="str">
        <f t="shared" si="61"/>
        <v>BF$89</v>
      </c>
      <c r="BG93" s="199" t="str">
        <f t="shared" si="61"/>
        <v>BG$89</v>
      </c>
      <c r="BH93" s="199" t="str">
        <f t="shared" si="61"/>
        <v>BH$89</v>
      </c>
      <c r="BI93" s="199" t="str">
        <f t="shared" si="61"/>
        <v>BI$89</v>
      </c>
      <c r="BJ93" s="199" t="str">
        <f t="shared" si="61"/>
        <v>BJ$89</v>
      </c>
      <c r="BK93" s="199" t="str">
        <f t="shared" si="61"/>
        <v>BK$89</v>
      </c>
      <c r="BL93" s="199" t="str">
        <f t="shared" si="61"/>
        <v>BL$89</v>
      </c>
      <c r="BM93" s="199" t="str">
        <f t="shared" si="61"/>
        <v>BM$89</v>
      </c>
      <c r="BN93" s="199" t="str">
        <f t="shared" si="61"/>
        <v>BN$89</v>
      </c>
      <c r="BO93" s="199" t="str">
        <f t="shared" si="61"/>
        <v>BO$89</v>
      </c>
      <c r="BP93" s="199" t="str">
        <f t="shared" si="61"/>
        <v>BP$89</v>
      </c>
      <c r="BQ93" s="199" t="str">
        <f t="shared" si="61"/>
        <v>BQ$89</v>
      </c>
      <c r="BR93" s="199" t="str">
        <f t="shared" si="61"/>
        <v>BR$89</v>
      </c>
      <c r="BS93" s="199" t="str">
        <f t="shared" si="61"/>
        <v>BS$89</v>
      </c>
      <c r="BT93" s="199" t="str">
        <f t="shared" si="61"/>
        <v>BT$89</v>
      </c>
      <c r="BU93" s="199" t="str">
        <f t="shared" si="61"/>
        <v>BU$89</v>
      </c>
      <c r="BV93" s="199" t="str">
        <f t="shared" si="61"/>
        <v>BV$89</v>
      </c>
      <c r="BW93" s="199" t="str">
        <f t="shared" si="61"/>
        <v>BW$89</v>
      </c>
      <c r="BX93" s="199" t="str">
        <f t="shared" si="61"/>
        <v>BX$89</v>
      </c>
      <c r="BY93" s="199" t="str">
        <f t="shared" si="61"/>
        <v>BY$89</v>
      </c>
      <c r="BZ93" s="199" t="str">
        <f t="shared" si="61"/>
        <v>BZ$89</v>
      </c>
      <c r="CA93" s="199" t="str">
        <f t="shared" si="61"/>
        <v>CA$89</v>
      </c>
      <c r="CB93" s="199" t="str">
        <f t="shared" si="61"/>
        <v>CB$89</v>
      </c>
      <c r="CC93" s="199" t="str">
        <f t="shared" si="61"/>
        <v>CC$89</v>
      </c>
      <c r="CD93" s="199" t="str">
        <f t="shared" si="61"/>
        <v>CD$89</v>
      </c>
      <c r="CE93" s="199" t="str">
        <f t="shared" ref="CE93:CK93" si="62">ADDRESS(ROW(CE89),COLUMN(CE89),2)</f>
        <v>CE$89</v>
      </c>
      <c r="CF93" s="199" t="str">
        <f t="shared" si="62"/>
        <v>CF$89</v>
      </c>
      <c r="CG93" s="199" t="str">
        <f t="shared" si="62"/>
        <v>CG$89</v>
      </c>
      <c r="CH93" s="199" t="str">
        <f t="shared" si="62"/>
        <v>CH$89</v>
      </c>
      <c r="CI93" s="199" t="str">
        <f t="shared" si="62"/>
        <v>CI$89</v>
      </c>
      <c r="CJ93" s="199" t="str">
        <f t="shared" si="62"/>
        <v>CJ$89</v>
      </c>
      <c r="CK93" s="199" t="str">
        <f t="shared" si="62"/>
        <v>CK$89</v>
      </c>
      <c r="CL93" s="199" t="str">
        <f t="shared" ref="CL93" si="63">ADDRESS(ROW(CL89),COLUMN(CL89),2)</f>
        <v>CL$89</v>
      </c>
    </row>
    <row r="94" spans="2:90" x14ac:dyDescent="0.4">
      <c r="B94" s="8" t="str">
        <f>"Secondary label: "</f>
        <v xml:space="preserve">Secondary label: </v>
      </c>
      <c r="D94" t="s">
        <v>324</v>
      </c>
      <c r="E94" s="8" t="str">
        <f t="shared" si="51"/>
        <v>94 VOLLIST-EV</v>
      </c>
      <c r="G94" t="s">
        <v>332</v>
      </c>
      <c r="H94" s="12"/>
      <c r="I94" s="60"/>
      <c r="J94" s="60"/>
      <c r="K94" s="15"/>
      <c r="L94" s="15"/>
      <c r="M94" s="15"/>
      <c r="N94" s="15"/>
      <c r="O94" s="15"/>
      <c r="P94" s="15"/>
      <c r="R94" s="15"/>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D95" t="s">
        <v>324</v>
      </c>
      <c r="E95" s="8" t="str">
        <f t="shared" si="51"/>
        <v>95 VOLLIST-EV</v>
      </c>
      <c r="G95" t="s">
        <v>332</v>
      </c>
      <c r="H95" s="12"/>
      <c r="I95" s="60"/>
      <c r="J95" s="60"/>
      <c r="K95" s="15"/>
      <c r="L95" s="15"/>
      <c r="M95" s="15"/>
      <c r="N95" s="15"/>
      <c r="O95" s="15"/>
      <c r="P95" s="15"/>
      <c r="R95" s="15"/>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row>
    <row r="96" spans="2:90" x14ac:dyDescent="0.4">
      <c r="B96" s="8" t="s">
        <v>463</v>
      </c>
      <c r="D96" t="s">
        <v>324</v>
      </c>
      <c r="E96" s="8" t="str">
        <f t="shared" si="51"/>
        <v>96 VOLLIST-EV</v>
      </c>
      <c r="G96" t="s">
        <v>332</v>
      </c>
      <c r="H96" s="12"/>
      <c r="I96" s="60"/>
      <c r="J96" s="60"/>
      <c r="K96" s="15"/>
      <c r="L96" s="15"/>
      <c r="M96" s="15"/>
      <c r="N96" s="15"/>
      <c r="O96" s="15"/>
      <c r="P96" s="15"/>
      <c r="R96" s="15"/>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row>
    <row r="97" spans="2:90" x14ac:dyDescent="0.4">
      <c r="B97" s="8" t="s">
        <v>464</v>
      </c>
      <c r="D97" t="s">
        <v>324</v>
      </c>
      <c r="E97" s="8" t="str">
        <f t="shared" si="51"/>
        <v>97 VOLLIST-EV</v>
      </c>
      <c r="G97" t="s">
        <v>332</v>
      </c>
      <c r="H97" s="12"/>
      <c r="I97" s="60"/>
      <c r="J97" s="60"/>
      <c r="K97" s="15"/>
      <c r="L97" s="15"/>
      <c r="M97" s="15"/>
      <c r="N97" s="15"/>
      <c r="O97" s="15"/>
      <c r="P97" s="15"/>
      <c r="R97" s="15"/>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row>
    <row r="98" spans="2:90" x14ac:dyDescent="0.4">
      <c r="B98" s="181" t="s">
        <v>459</v>
      </c>
      <c r="E98" s="8"/>
      <c r="H98" s="182"/>
      <c r="I98" s="183"/>
      <c r="J98" s="183"/>
      <c r="K98" s="184"/>
      <c r="L98" s="184"/>
      <c r="M98" s="184"/>
      <c r="N98" s="184"/>
      <c r="O98" s="184"/>
      <c r="P98" s="184"/>
      <c r="R98" s="185"/>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c r="AQ98" s="186"/>
      <c r="AR98" s="186"/>
      <c r="AS98" s="186"/>
      <c r="AT98" s="186"/>
      <c r="AU98" s="186"/>
      <c r="AV98" s="186"/>
      <c r="AW98" s="186"/>
      <c r="AX98" s="186"/>
      <c r="AY98" s="186"/>
      <c r="AZ98" s="186"/>
      <c r="BA98" s="186"/>
      <c r="BB98" s="186"/>
      <c r="BC98" s="186"/>
      <c r="BD98" s="186"/>
      <c r="BE98" s="186"/>
      <c r="BF98" s="186"/>
      <c r="BG98" s="186"/>
      <c r="BH98" s="186"/>
      <c r="BI98" s="186"/>
      <c r="BJ98" s="186"/>
      <c r="BK98" s="186"/>
      <c r="BL98" s="186"/>
      <c r="BM98" s="186"/>
      <c r="BN98" s="186"/>
      <c r="BO98" s="186"/>
      <c r="BP98" s="186"/>
      <c r="BQ98" s="186"/>
      <c r="BR98" s="186"/>
      <c r="BS98" s="186"/>
      <c r="BT98" s="186"/>
      <c r="BU98" s="186"/>
      <c r="BV98" s="186"/>
      <c r="BW98" s="186"/>
      <c r="BX98" s="186"/>
      <c r="BY98" s="186"/>
      <c r="BZ98" s="186"/>
      <c r="CA98" s="186"/>
      <c r="CB98" s="186"/>
      <c r="CC98" s="186"/>
      <c r="CD98" s="186"/>
      <c r="CE98" s="186"/>
      <c r="CF98" s="186"/>
      <c r="CG98" s="186"/>
      <c r="CH98" s="186"/>
      <c r="CI98" s="186"/>
      <c r="CJ98" s="186"/>
      <c r="CK98" s="186"/>
      <c r="CL98" s="186"/>
    </row>
    <row r="99" spans="2:90" x14ac:dyDescent="0.4">
      <c r="B99" s="181" t="s">
        <v>456</v>
      </c>
      <c r="E99" s="8"/>
      <c r="H99" s="182"/>
      <c r="I99" s="183"/>
      <c r="J99" s="183"/>
      <c r="K99" s="184"/>
      <c r="L99" s="184"/>
      <c r="M99" s="184"/>
      <c r="N99" s="184"/>
      <c r="O99" s="184"/>
      <c r="P99" s="184"/>
      <c r="R99" s="185"/>
      <c r="S99" s="186"/>
      <c r="T99" s="186"/>
      <c r="U99" s="186"/>
      <c r="V99" s="186"/>
      <c r="W99" s="186"/>
      <c r="X99" s="186"/>
      <c r="Y99" s="186"/>
      <c r="Z99" s="186"/>
      <c r="AA99" s="186"/>
      <c r="AB99" s="186"/>
      <c r="AC99" s="186"/>
      <c r="AD99" s="186"/>
      <c r="AE99" s="186"/>
      <c r="AF99" s="186"/>
      <c r="AG99" s="186"/>
      <c r="AH99" s="186"/>
      <c r="AI99" s="186"/>
      <c r="AJ99" s="186"/>
      <c r="AK99" s="186"/>
      <c r="AL99" s="186"/>
      <c r="AM99" s="186"/>
      <c r="AN99" s="186"/>
      <c r="AO99" s="186"/>
      <c r="AP99" s="186"/>
      <c r="AQ99" s="186"/>
      <c r="AR99" s="186"/>
      <c r="AS99" s="186"/>
      <c r="AT99" s="186"/>
      <c r="AU99" s="186"/>
      <c r="AV99" s="186"/>
      <c r="AW99" s="186"/>
      <c r="AX99" s="186"/>
      <c r="AY99" s="186"/>
      <c r="AZ99" s="186"/>
      <c r="BA99" s="186"/>
      <c r="BB99" s="186"/>
      <c r="BC99" s="186"/>
      <c r="BD99" s="186"/>
      <c r="BE99" s="186"/>
      <c r="BF99" s="186"/>
      <c r="BG99" s="186"/>
      <c r="BH99" s="186"/>
      <c r="BI99" s="186"/>
      <c r="BJ99" s="186"/>
      <c r="BK99" s="186"/>
      <c r="BL99" s="186"/>
      <c r="BM99" s="186"/>
      <c r="BN99" s="186"/>
      <c r="BO99" s="186"/>
      <c r="BP99" s="186"/>
      <c r="BQ99" s="186"/>
      <c r="BR99" s="186"/>
      <c r="BS99" s="186"/>
      <c r="BT99" s="186"/>
      <c r="BU99" s="186"/>
      <c r="BV99" s="186"/>
      <c r="BW99" s="186"/>
      <c r="BX99" s="186"/>
      <c r="BY99" s="186"/>
      <c r="BZ99" s="186"/>
      <c r="CA99" s="186"/>
      <c r="CB99" s="186"/>
      <c r="CC99" s="186"/>
      <c r="CD99" s="186"/>
      <c r="CE99" s="186"/>
      <c r="CF99" s="186"/>
      <c r="CG99" s="186"/>
      <c r="CH99" s="186"/>
      <c r="CI99" s="186"/>
      <c r="CJ99" s="186"/>
      <c r="CK99" s="186"/>
      <c r="CL99" s="186"/>
    </row>
    <row r="100" spans="2:90" x14ac:dyDescent="0.4">
      <c r="B100"/>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row>
    <row r="101" spans="2:90" x14ac:dyDescent="0.4">
      <c r="B101" s="66" t="s">
        <v>325</v>
      </c>
      <c r="C101" s="31"/>
      <c r="D101" t="s">
        <v>813</v>
      </c>
      <c r="E101" s="8" t="str">
        <f t="shared" ref="E101:E108" si="64">ROW()&amp;" "&amp;D101</f>
        <v>101 VOLLIST-EVP</v>
      </c>
      <c r="F101" t="s">
        <v>326</v>
      </c>
      <c r="G101" s="31" t="s">
        <v>243</v>
      </c>
      <c r="H101" s="22"/>
      <c r="I101" s="287"/>
      <c r="J101" s="287"/>
      <c r="K101" s="22"/>
      <c r="L101" s="22"/>
      <c r="M101" s="22"/>
      <c r="N101" s="22"/>
      <c r="O101" s="22"/>
      <c r="P101" s="22"/>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row>
    <row r="102" spans="2:90" x14ac:dyDescent="0.4">
      <c r="B102" s="95" t="str">
        <f>B108&amp;":"</f>
        <v># of units sold:</v>
      </c>
      <c r="D102" t="s">
        <v>813</v>
      </c>
      <c r="E102" s="8" t="str">
        <f t="shared" si="64"/>
        <v>102 VOLLIST-EVP</v>
      </c>
      <c r="G102" t="str">
        <f t="shared" ref="G102:G108" si="65">E102</f>
        <v>102 VOLLIST-EVP</v>
      </c>
      <c r="H102" s="31"/>
      <c r="I102" s="73"/>
      <c r="J102" s="73"/>
      <c r="K102" s="31"/>
      <c r="L102" s="31"/>
      <c r="M102" s="31"/>
      <c r="N102" s="31"/>
      <c r="O102" s="31"/>
      <c r="P102" s="31"/>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67"/>
      <c r="BI102" s="67"/>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row>
    <row r="103" spans="2:90" x14ac:dyDescent="0.4">
      <c r="B103" s="137" t="s">
        <v>320</v>
      </c>
      <c r="D103" t="s">
        <v>813</v>
      </c>
      <c r="E103" s="8" t="str">
        <f t="shared" si="64"/>
        <v>103 VOLLIST-EVP</v>
      </c>
      <c r="G103" t="str">
        <f t="shared" si="65"/>
        <v>103 VOLLIST-EVP</v>
      </c>
      <c r="H103" s="31"/>
      <c r="I103" s="73"/>
      <c r="J103" s="73"/>
      <c r="K103" s="17">
        <v>100000</v>
      </c>
      <c r="L103" s="17">
        <v>200000</v>
      </c>
      <c r="M103" s="17">
        <v>400000</v>
      </c>
      <c r="N103" s="17">
        <v>800000</v>
      </c>
      <c r="O103" s="17">
        <v>1600000</v>
      </c>
      <c r="P103" s="17">
        <v>3200000</v>
      </c>
      <c r="R103" s="15"/>
      <c r="S103" s="15" cm="1">
        <f t="array" ref="S103">INDEX($K:$P,ROW(),MATCH(S$3,$K$2:$P$2,0))/12</f>
        <v>8333.3333333333339</v>
      </c>
      <c r="T103" s="15" cm="1">
        <f t="array" ref="T103">INDEX($K:$P,ROW(),MATCH(T$3,$K$2:$P$2,0))/12</f>
        <v>8333.3333333333339</v>
      </c>
      <c r="U103" s="15" cm="1">
        <f t="array" ref="U103">INDEX($K:$P,ROW(),MATCH(U$3,$K$2:$P$2,0))/12</f>
        <v>8333.3333333333339</v>
      </c>
      <c r="V103" s="15" cm="1">
        <f t="array" ref="V103">INDEX($K:$P,ROW(),MATCH(V$3,$K$2:$P$2,0))/12</f>
        <v>8333.3333333333339</v>
      </c>
      <c r="W103" s="15" cm="1">
        <f t="array" ref="W103">INDEX($K:$P,ROW(),MATCH(W$3,$K$2:$P$2,0))/12</f>
        <v>8333.3333333333339</v>
      </c>
      <c r="X103" s="15" cm="1">
        <f t="array" ref="X103">INDEX($K:$P,ROW(),MATCH(X$3,$K$2:$P$2,0))/12</f>
        <v>8333.3333333333339</v>
      </c>
      <c r="Y103" s="15" cm="1">
        <f t="array" ref="Y103">INDEX($K:$P,ROW(),MATCH(Y$3,$K$2:$P$2,0))/12</f>
        <v>8333.3333333333339</v>
      </c>
      <c r="Z103" s="15" cm="1">
        <f t="array" ref="Z103">INDEX($K:$P,ROW(),MATCH(Z$3,$K$2:$P$2,0))/12</f>
        <v>8333.3333333333339</v>
      </c>
      <c r="AA103" s="15" cm="1">
        <f t="array" ref="AA103">INDEX($K:$P,ROW(),MATCH(AA$3,$K$2:$P$2,0))/12</f>
        <v>8333.3333333333339</v>
      </c>
      <c r="AB103" s="15" cm="1">
        <f t="array" ref="AB103">INDEX($K:$P,ROW(),MATCH(AB$3,$K$2:$P$2,0))/12</f>
        <v>8333.3333333333339</v>
      </c>
      <c r="AC103" s="15" cm="1">
        <f t="array" ref="AC103">INDEX($K:$P,ROW(),MATCH(AC$3,$K$2:$P$2,0))/12</f>
        <v>8333.3333333333339</v>
      </c>
      <c r="AD103" s="15" cm="1">
        <f t="array" ref="AD103">INDEX($K:$P,ROW(),MATCH(AD$3,$K$2:$P$2,0))/12</f>
        <v>8333.3333333333339</v>
      </c>
      <c r="AE103" s="15" cm="1">
        <f t="array" ref="AE103">INDEX($K:$P,ROW(),MATCH(AE$3,$K$2:$P$2,0))/12</f>
        <v>16666.666666666668</v>
      </c>
      <c r="AF103" s="15" cm="1">
        <f t="array" ref="AF103">INDEX($K:$P,ROW(),MATCH(AF$3,$K$2:$P$2,0))/12</f>
        <v>16666.666666666668</v>
      </c>
      <c r="AG103" s="15" cm="1">
        <f t="array" ref="AG103">INDEX($K:$P,ROW(),MATCH(AG$3,$K$2:$P$2,0))/12</f>
        <v>16666.666666666668</v>
      </c>
      <c r="AH103" s="15" cm="1">
        <f t="array" ref="AH103">INDEX($K:$P,ROW(),MATCH(AH$3,$K$2:$P$2,0))/12</f>
        <v>16666.666666666668</v>
      </c>
      <c r="AI103" s="15" cm="1">
        <f t="array" ref="AI103">INDEX($K:$P,ROW(),MATCH(AI$3,$K$2:$P$2,0))/12</f>
        <v>16666.666666666668</v>
      </c>
      <c r="AJ103" s="15" cm="1">
        <f t="array" ref="AJ103">INDEX($K:$P,ROW(),MATCH(AJ$3,$K$2:$P$2,0))/12</f>
        <v>16666.666666666668</v>
      </c>
      <c r="AK103" s="15" cm="1">
        <f t="array" ref="AK103">INDEX($K:$P,ROW(),MATCH(AK$3,$K$2:$P$2,0))/12</f>
        <v>16666.666666666668</v>
      </c>
      <c r="AL103" s="15" cm="1">
        <f t="array" ref="AL103">INDEX($K:$P,ROW(),MATCH(AL$3,$K$2:$P$2,0))/12</f>
        <v>16666.666666666668</v>
      </c>
      <c r="AM103" s="15" cm="1">
        <f t="array" ref="AM103">INDEX($K:$P,ROW(),MATCH(AM$3,$K$2:$P$2,0))/12</f>
        <v>16666.666666666668</v>
      </c>
      <c r="AN103" s="15" cm="1">
        <f t="array" ref="AN103">INDEX($K:$P,ROW(),MATCH(AN$3,$K$2:$P$2,0))/12</f>
        <v>16666.666666666668</v>
      </c>
      <c r="AO103" s="15" cm="1">
        <f t="array" ref="AO103">INDEX($K:$P,ROW(),MATCH(AO$3,$K$2:$P$2,0))/12</f>
        <v>16666.666666666668</v>
      </c>
      <c r="AP103" s="15" cm="1">
        <f t="array" ref="AP103">INDEX($K:$P,ROW(),MATCH(AP$3,$K$2:$P$2,0))/12</f>
        <v>16666.666666666668</v>
      </c>
      <c r="AQ103" s="15" cm="1">
        <f t="array" ref="AQ103">INDEX($K:$P,ROW(),MATCH(AQ$3,$K$2:$P$2,0))/12</f>
        <v>33333.333333333336</v>
      </c>
      <c r="AR103" s="15" cm="1">
        <f t="array" ref="AR103">INDEX($K:$P,ROW(),MATCH(AR$3,$K$2:$P$2,0))/12</f>
        <v>33333.333333333336</v>
      </c>
      <c r="AS103" s="15" cm="1">
        <f t="array" ref="AS103">INDEX($K:$P,ROW(),MATCH(AS$3,$K$2:$P$2,0))/12</f>
        <v>33333.333333333336</v>
      </c>
      <c r="AT103" s="15" cm="1">
        <f t="array" ref="AT103">INDEX($K:$P,ROW(),MATCH(AT$3,$K$2:$P$2,0))/12</f>
        <v>33333.333333333336</v>
      </c>
      <c r="AU103" s="15" cm="1">
        <f t="array" ref="AU103">INDEX($K:$P,ROW(),MATCH(AU$3,$K$2:$P$2,0))/12</f>
        <v>33333.333333333336</v>
      </c>
      <c r="AV103" s="15" cm="1">
        <f t="array" ref="AV103">INDEX($K:$P,ROW(),MATCH(AV$3,$K$2:$P$2,0))/12</f>
        <v>33333.333333333336</v>
      </c>
      <c r="AW103" s="15" cm="1">
        <f t="array" ref="AW103">INDEX($K:$P,ROW(),MATCH(AW$3,$K$2:$P$2,0))/12</f>
        <v>33333.333333333336</v>
      </c>
      <c r="AX103" s="15" cm="1">
        <f t="array" ref="AX103">INDEX($K:$P,ROW(),MATCH(AX$3,$K$2:$P$2,0))/12</f>
        <v>33333.333333333336</v>
      </c>
      <c r="AY103" s="15" cm="1">
        <f t="array" ref="AY103">INDEX($K:$P,ROW(),MATCH(AY$3,$K$2:$P$2,0))/12</f>
        <v>33333.333333333336</v>
      </c>
      <c r="AZ103" s="15" cm="1">
        <f t="array" ref="AZ103">INDEX($K:$P,ROW(),MATCH(AZ$3,$K$2:$P$2,0))/12</f>
        <v>33333.333333333336</v>
      </c>
      <c r="BA103" s="15" cm="1">
        <f t="array" ref="BA103">INDEX($K:$P,ROW(),MATCH(BA$3,$K$2:$P$2,0))/12</f>
        <v>33333.333333333336</v>
      </c>
      <c r="BB103" s="15" cm="1">
        <f t="array" ref="BB103">INDEX($K:$P,ROW(),MATCH(BB$3,$K$2:$P$2,0))/12</f>
        <v>33333.333333333336</v>
      </c>
      <c r="BC103" s="15" cm="1">
        <f t="array" ref="BC103">INDEX($K:$P,ROW(),MATCH(BC$3,$K$2:$P$2,0))/12</f>
        <v>66666.666666666672</v>
      </c>
      <c r="BD103" s="15" cm="1">
        <f t="array" ref="BD103">INDEX($K:$P,ROW(),MATCH(BD$3,$K$2:$P$2,0))/12</f>
        <v>66666.666666666672</v>
      </c>
      <c r="BE103" s="15" cm="1">
        <f t="array" ref="BE103">INDEX($K:$P,ROW(),MATCH(BE$3,$K$2:$P$2,0))/12</f>
        <v>66666.666666666672</v>
      </c>
      <c r="BF103" s="15" cm="1">
        <f t="array" ref="BF103">INDEX($K:$P,ROW(),MATCH(BF$3,$K$2:$P$2,0))/12</f>
        <v>66666.666666666672</v>
      </c>
      <c r="BG103" s="15" cm="1">
        <f t="array" ref="BG103">INDEX($K:$P,ROW(),MATCH(BG$3,$K$2:$P$2,0))/12</f>
        <v>66666.666666666672</v>
      </c>
      <c r="BH103" s="15" cm="1">
        <f t="array" ref="BH103">INDEX($K:$P,ROW(),MATCH(BH$3,$K$2:$P$2,0))/12</f>
        <v>66666.666666666672</v>
      </c>
      <c r="BI103" s="15" cm="1">
        <f t="array" ref="BI103">INDEX($K:$P,ROW(),MATCH(BI$3,$K$2:$P$2,0))/12</f>
        <v>66666.666666666672</v>
      </c>
      <c r="BJ103" s="15" cm="1">
        <f t="array" ref="BJ103">INDEX($K:$P,ROW(),MATCH(BJ$3,$K$2:$P$2,0))/12</f>
        <v>66666.666666666672</v>
      </c>
      <c r="BK103" s="15" cm="1">
        <f t="array" ref="BK103">INDEX($K:$P,ROW(),MATCH(BK$3,$K$2:$P$2,0))/12</f>
        <v>66666.666666666672</v>
      </c>
      <c r="BL103" s="15" cm="1">
        <f t="array" ref="BL103">INDEX($K:$P,ROW(),MATCH(BL$3,$K$2:$P$2,0))/12</f>
        <v>66666.666666666672</v>
      </c>
      <c r="BM103" s="15" cm="1">
        <f t="array" ref="BM103">INDEX($K:$P,ROW(),MATCH(BM$3,$K$2:$P$2,0))/12</f>
        <v>66666.666666666672</v>
      </c>
      <c r="BN103" s="15" cm="1">
        <f t="array" ref="BN103">INDEX($K:$P,ROW(),MATCH(BN$3,$K$2:$P$2,0))/12</f>
        <v>66666.666666666672</v>
      </c>
      <c r="BO103" s="15" cm="1">
        <f t="array" ref="BO103">INDEX($K:$P,ROW(),MATCH(BO$3,$K$2:$P$2,0))/12</f>
        <v>133333.33333333334</v>
      </c>
      <c r="BP103" s="15" cm="1">
        <f t="array" ref="BP103">INDEX($K:$P,ROW(),MATCH(BP$3,$K$2:$P$2,0))/12</f>
        <v>133333.33333333334</v>
      </c>
      <c r="BQ103" s="15" cm="1">
        <f t="array" ref="BQ103">INDEX($K:$P,ROW(),MATCH(BQ$3,$K$2:$P$2,0))/12</f>
        <v>133333.33333333334</v>
      </c>
      <c r="BR103" s="15" cm="1">
        <f t="array" ref="BR103">INDEX($K:$P,ROW(),MATCH(BR$3,$K$2:$P$2,0))/12</f>
        <v>133333.33333333334</v>
      </c>
      <c r="BS103" s="15" cm="1">
        <f t="array" ref="BS103">INDEX($K:$P,ROW(),MATCH(BS$3,$K$2:$P$2,0))/12</f>
        <v>133333.33333333334</v>
      </c>
      <c r="BT103" s="15" cm="1">
        <f t="array" ref="BT103">INDEX($K:$P,ROW(),MATCH(BT$3,$K$2:$P$2,0))/12</f>
        <v>133333.33333333334</v>
      </c>
      <c r="BU103" s="15" cm="1">
        <f t="array" ref="BU103">INDEX($K:$P,ROW(),MATCH(BU$3,$K$2:$P$2,0))/12</f>
        <v>133333.33333333334</v>
      </c>
      <c r="BV103" s="15" cm="1">
        <f t="array" ref="BV103">INDEX($K:$P,ROW(),MATCH(BV$3,$K$2:$P$2,0))/12</f>
        <v>133333.33333333334</v>
      </c>
      <c r="BW103" s="15" cm="1">
        <f t="array" ref="BW103">INDEX($K:$P,ROW(),MATCH(BW$3,$K$2:$P$2,0))/12</f>
        <v>133333.33333333334</v>
      </c>
      <c r="BX103" s="15" cm="1">
        <f t="array" ref="BX103">INDEX($K:$P,ROW(),MATCH(BX$3,$K$2:$P$2,0))/12</f>
        <v>133333.33333333334</v>
      </c>
      <c r="BY103" s="15" cm="1">
        <f t="array" ref="BY103">INDEX($K:$P,ROW(),MATCH(BY$3,$K$2:$P$2,0))/12</f>
        <v>133333.33333333334</v>
      </c>
      <c r="BZ103" s="15" cm="1">
        <f t="array" ref="BZ103">INDEX($K:$P,ROW(),MATCH(BZ$3,$K$2:$P$2,0))/12</f>
        <v>133333.33333333334</v>
      </c>
      <c r="CA103" s="15" cm="1">
        <f t="array" ref="CA103">INDEX($K:$P,ROW(),MATCH(CA$3,$K$2:$P$2,0))/12</f>
        <v>266666.66666666669</v>
      </c>
      <c r="CB103" s="15" cm="1">
        <f t="array" ref="CB103">INDEX($K:$P,ROW(),MATCH(CB$3,$K$2:$P$2,0))/12</f>
        <v>266666.66666666669</v>
      </c>
      <c r="CC103" s="15" cm="1">
        <f t="array" ref="CC103">INDEX($K:$P,ROW(),MATCH(CC$3,$K$2:$P$2,0))/12</f>
        <v>266666.66666666669</v>
      </c>
      <c r="CD103" s="15" cm="1">
        <f t="array" ref="CD103">INDEX($K:$P,ROW(),MATCH(CD$3,$K$2:$P$2,0))/12</f>
        <v>266666.66666666669</v>
      </c>
      <c r="CE103" s="15" cm="1">
        <f t="array" ref="CE103">INDEX($K:$P,ROW(),MATCH(CE$3,$K$2:$P$2,0))/12</f>
        <v>266666.66666666669</v>
      </c>
      <c r="CF103" s="15" cm="1">
        <f t="array" ref="CF103">INDEX($K:$P,ROW(),MATCH(CF$3,$K$2:$P$2,0))/12</f>
        <v>266666.66666666669</v>
      </c>
      <c r="CG103" s="15" cm="1">
        <f t="array" ref="CG103">INDEX($K:$P,ROW(),MATCH(CG$3,$K$2:$P$2,0))/12</f>
        <v>266666.66666666669</v>
      </c>
      <c r="CH103" s="15" cm="1">
        <f t="array" ref="CH103">INDEX($K:$P,ROW(),MATCH(CH$3,$K$2:$P$2,0))/12</f>
        <v>266666.66666666669</v>
      </c>
      <c r="CI103" s="15" cm="1">
        <f t="array" ref="CI103">INDEX($K:$P,ROW(),MATCH(CI$3,$K$2:$P$2,0))/12</f>
        <v>266666.66666666669</v>
      </c>
      <c r="CJ103" s="15" cm="1">
        <f t="array" ref="CJ103">INDEX($K:$P,ROW(),MATCH(CJ$3,$K$2:$P$2,0))/12</f>
        <v>266666.66666666669</v>
      </c>
      <c r="CK103" s="15" cm="1">
        <f t="array" ref="CK103">INDEX($K:$P,ROW(),MATCH(CK$3,$K$2:$P$2,0))/12</f>
        <v>266666.66666666669</v>
      </c>
      <c r="CL103" s="15" cm="1">
        <f t="array" ref="CL103">INDEX($K:$P,ROW(),MATCH(CL$3,$K$2:$P$2,0))/12</f>
        <v>266666.66666666669</v>
      </c>
    </row>
    <row r="104" spans="2:90" x14ac:dyDescent="0.4">
      <c r="B104" s="137" t="s">
        <v>321</v>
      </c>
      <c r="D104" t="s">
        <v>813</v>
      </c>
      <c r="E104" s="8" t="str">
        <f t="shared" si="64"/>
        <v>104 VOLLIST-EVP</v>
      </c>
      <c r="G104" t="str">
        <f t="shared" si="65"/>
        <v>104 VOLLIST-EVP</v>
      </c>
      <c r="H104" s="31"/>
      <c r="I104" s="73"/>
      <c r="J104" s="73"/>
      <c r="K104" s="17">
        <v>100000</v>
      </c>
      <c r="L104" s="17">
        <v>200000</v>
      </c>
      <c r="M104" s="17">
        <v>400000</v>
      </c>
      <c r="N104" s="17">
        <v>800000</v>
      </c>
      <c r="O104" s="17">
        <v>1600000</v>
      </c>
      <c r="P104" s="17">
        <v>3200000</v>
      </c>
      <c r="R104" s="15"/>
      <c r="S104" s="15" cm="1">
        <f t="array" ref="S104">INDEX($K:$P,ROW(),MATCH(S$3,$K$2:$P$2,0))/12</f>
        <v>8333.3333333333339</v>
      </c>
      <c r="T104" s="15" cm="1">
        <f t="array" ref="T104">INDEX($K:$P,ROW(),MATCH(T$3,$K$2:$P$2,0))/12</f>
        <v>8333.3333333333339</v>
      </c>
      <c r="U104" s="15" cm="1">
        <f t="array" ref="U104">INDEX($K:$P,ROW(),MATCH(U$3,$K$2:$P$2,0))/12</f>
        <v>8333.3333333333339</v>
      </c>
      <c r="V104" s="15" cm="1">
        <f t="array" ref="V104">INDEX($K:$P,ROW(),MATCH(V$3,$K$2:$P$2,0))/12</f>
        <v>8333.3333333333339</v>
      </c>
      <c r="W104" s="15" cm="1">
        <f t="array" ref="W104">INDEX($K:$P,ROW(),MATCH(W$3,$K$2:$P$2,0))/12</f>
        <v>8333.3333333333339</v>
      </c>
      <c r="X104" s="15" cm="1">
        <f t="array" ref="X104">INDEX($K:$P,ROW(),MATCH(X$3,$K$2:$P$2,0))/12</f>
        <v>8333.3333333333339</v>
      </c>
      <c r="Y104" s="15" cm="1">
        <f t="array" ref="Y104">INDEX($K:$P,ROW(),MATCH(Y$3,$K$2:$P$2,0))/12</f>
        <v>8333.3333333333339</v>
      </c>
      <c r="Z104" s="15" cm="1">
        <f t="array" ref="Z104">INDEX($K:$P,ROW(),MATCH(Z$3,$K$2:$P$2,0))/12</f>
        <v>8333.3333333333339</v>
      </c>
      <c r="AA104" s="15" cm="1">
        <f t="array" ref="AA104">INDEX($K:$P,ROW(),MATCH(AA$3,$K$2:$P$2,0))/12</f>
        <v>8333.3333333333339</v>
      </c>
      <c r="AB104" s="15" cm="1">
        <f t="array" ref="AB104">INDEX($K:$P,ROW(),MATCH(AB$3,$K$2:$P$2,0))/12</f>
        <v>8333.3333333333339</v>
      </c>
      <c r="AC104" s="15" cm="1">
        <f t="array" ref="AC104">INDEX($K:$P,ROW(),MATCH(AC$3,$K$2:$P$2,0))/12</f>
        <v>8333.3333333333339</v>
      </c>
      <c r="AD104" s="15" cm="1">
        <f t="array" ref="AD104">INDEX($K:$P,ROW(),MATCH(AD$3,$K$2:$P$2,0))/12</f>
        <v>8333.3333333333339</v>
      </c>
      <c r="AE104" s="15" cm="1">
        <f t="array" ref="AE104">INDEX($K:$P,ROW(),MATCH(AE$3,$K$2:$P$2,0))/12</f>
        <v>16666.666666666668</v>
      </c>
      <c r="AF104" s="15" cm="1">
        <f t="array" ref="AF104">INDEX($K:$P,ROW(),MATCH(AF$3,$K$2:$P$2,0))/12</f>
        <v>16666.666666666668</v>
      </c>
      <c r="AG104" s="15" cm="1">
        <f t="array" ref="AG104">INDEX($K:$P,ROW(),MATCH(AG$3,$K$2:$P$2,0))/12</f>
        <v>16666.666666666668</v>
      </c>
      <c r="AH104" s="15" cm="1">
        <f t="array" ref="AH104">INDEX($K:$P,ROW(),MATCH(AH$3,$K$2:$P$2,0))/12</f>
        <v>16666.666666666668</v>
      </c>
      <c r="AI104" s="15" cm="1">
        <f t="array" ref="AI104">INDEX($K:$P,ROW(),MATCH(AI$3,$K$2:$P$2,0))/12</f>
        <v>16666.666666666668</v>
      </c>
      <c r="AJ104" s="15" cm="1">
        <f t="array" ref="AJ104">INDEX($K:$P,ROW(),MATCH(AJ$3,$K$2:$P$2,0))/12</f>
        <v>16666.666666666668</v>
      </c>
      <c r="AK104" s="15" cm="1">
        <f t="array" ref="AK104">INDEX($K:$P,ROW(),MATCH(AK$3,$K$2:$P$2,0))/12</f>
        <v>16666.666666666668</v>
      </c>
      <c r="AL104" s="15" cm="1">
        <f t="array" ref="AL104">INDEX($K:$P,ROW(),MATCH(AL$3,$K$2:$P$2,0))/12</f>
        <v>16666.666666666668</v>
      </c>
      <c r="AM104" s="15" cm="1">
        <f t="array" ref="AM104">INDEX($K:$P,ROW(),MATCH(AM$3,$K$2:$P$2,0))/12</f>
        <v>16666.666666666668</v>
      </c>
      <c r="AN104" s="15" cm="1">
        <f t="array" ref="AN104">INDEX($K:$P,ROW(),MATCH(AN$3,$K$2:$P$2,0))/12</f>
        <v>16666.666666666668</v>
      </c>
      <c r="AO104" s="15" cm="1">
        <f t="array" ref="AO104">INDEX($K:$P,ROW(),MATCH(AO$3,$K$2:$P$2,0))/12</f>
        <v>16666.666666666668</v>
      </c>
      <c r="AP104" s="15" cm="1">
        <f t="array" ref="AP104">INDEX($K:$P,ROW(),MATCH(AP$3,$K$2:$P$2,0))/12</f>
        <v>16666.666666666668</v>
      </c>
      <c r="AQ104" s="15" cm="1">
        <f t="array" ref="AQ104">INDEX($K:$P,ROW(),MATCH(AQ$3,$K$2:$P$2,0))/12</f>
        <v>33333.333333333336</v>
      </c>
      <c r="AR104" s="15" cm="1">
        <f t="array" ref="AR104">INDEX($K:$P,ROW(),MATCH(AR$3,$K$2:$P$2,0))/12</f>
        <v>33333.333333333336</v>
      </c>
      <c r="AS104" s="15" cm="1">
        <f t="array" ref="AS104">INDEX($K:$P,ROW(),MATCH(AS$3,$K$2:$P$2,0))/12</f>
        <v>33333.333333333336</v>
      </c>
      <c r="AT104" s="15" cm="1">
        <f t="array" ref="AT104">INDEX($K:$P,ROW(),MATCH(AT$3,$K$2:$P$2,0))/12</f>
        <v>33333.333333333336</v>
      </c>
      <c r="AU104" s="15" cm="1">
        <f t="array" ref="AU104">INDEX($K:$P,ROW(),MATCH(AU$3,$K$2:$P$2,0))/12</f>
        <v>33333.333333333336</v>
      </c>
      <c r="AV104" s="15" cm="1">
        <f t="array" ref="AV104">INDEX($K:$P,ROW(),MATCH(AV$3,$K$2:$P$2,0))/12</f>
        <v>33333.333333333336</v>
      </c>
      <c r="AW104" s="15" cm="1">
        <f t="array" ref="AW104">INDEX($K:$P,ROW(),MATCH(AW$3,$K$2:$P$2,0))/12</f>
        <v>33333.333333333336</v>
      </c>
      <c r="AX104" s="15" cm="1">
        <f t="array" ref="AX104">INDEX($K:$P,ROW(),MATCH(AX$3,$K$2:$P$2,0))/12</f>
        <v>33333.333333333336</v>
      </c>
      <c r="AY104" s="15" cm="1">
        <f t="array" ref="AY104">INDEX($K:$P,ROW(),MATCH(AY$3,$K$2:$P$2,0))/12</f>
        <v>33333.333333333336</v>
      </c>
      <c r="AZ104" s="15" cm="1">
        <f t="array" ref="AZ104">INDEX($K:$P,ROW(),MATCH(AZ$3,$K$2:$P$2,0))/12</f>
        <v>33333.333333333336</v>
      </c>
      <c r="BA104" s="15" cm="1">
        <f t="array" ref="BA104">INDEX($K:$P,ROW(),MATCH(BA$3,$K$2:$P$2,0))/12</f>
        <v>33333.333333333336</v>
      </c>
      <c r="BB104" s="15" cm="1">
        <f t="array" ref="BB104">INDEX($K:$P,ROW(),MATCH(BB$3,$K$2:$P$2,0))/12</f>
        <v>33333.333333333336</v>
      </c>
      <c r="BC104" s="15" cm="1">
        <f t="array" ref="BC104">INDEX($K:$P,ROW(),MATCH(BC$3,$K$2:$P$2,0))/12</f>
        <v>66666.666666666672</v>
      </c>
      <c r="BD104" s="15" cm="1">
        <f t="array" ref="BD104">INDEX($K:$P,ROW(),MATCH(BD$3,$K$2:$P$2,0))/12</f>
        <v>66666.666666666672</v>
      </c>
      <c r="BE104" s="15" cm="1">
        <f t="array" ref="BE104">INDEX($K:$P,ROW(),MATCH(BE$3,$K$2:$P$2,0))/12</f>
        <v>66666.666666666672</v>
      </c>
      <c r="BF104" s="15" cm="1">
        <f t="array" ref="BF104">INDEX($K:$P,ROW(),MATCH(BF$3,$K$2:$P$2,0))/12</f>
        <v>66666.666666666672</v>
      </c>
      <c r="BG104" s="15" cm="1">
        <f t="array" ref="BG104">INDEX($K:$P,ROW(),MATCH(BG$3,$K$2:$P$2,0))/12</f>
        <v>66666.666666666672</v>
      </c>
      <c r="BH104" s="15" cm="1">
        <f t="array" ref="BH104">INDEX($K:$P,ROW(),MATCH(BH$3,$K$2:$P$2,0))/12</f>
        <v>66666.666666666672</v>
      </c>
      <c r="BI104" s="15" cm="1">
        <f t="array" ref="BI104">INDEX($K:$P,ROW(),MATCH(BI$3,$K$2:$P$2,0))/12</f>
        <v>66666.666666666672</v>
      </c>
      <c r="BJ104" s="15" cm="1">
        <f t="array" ref="BJ104">INDEX($K:$P,ROW(),MATCH(BJ$3,$K$2:$P$2,0))/12</f>
        <v>66666.666666666672</v>
      </c>
      <c r="BK104" s="15" cm="1">
        <f t="array" ref="BK104">INDEX($K:$P,ROW(),MATCH(BK$3,$K$2:$P$2,0))/12</f>
        <v>66666.666666666672</v>
      </c>
      <c r="BL104" s="15" cm="1">
        <f t="array" ref="BL104">INDEX($K:$P,ROW(),MATCH(BL$3,$K$2:$P$2,0))/12</f>
        <v>66666.666666666672</v>
      </c>
      <c r="BM104" s="15" cm="1">
        <f t="array" ref="BM104">INDEX($K:$P,ROW(),MATCH(BM$3,$K$2:$P$2,0))/12</f>
        <v>66666.666666666672</v>
      </c>
      <c r="BN104" s="15" cm="1">
        <f t="array" ref="BN104">INDEX($K:$P,ROW(),MATCH(BN$3,$K$2:$P$2,0))/12</f>
        <v>66666.666666666672</v>
      </c>
      <c r="BO104" s="15" cm="1">
        <f t="array" ref="BO104">INDEX($K:$P,ROW(),MATCH(BO$3,$K$2:$P$2,0))/12</f>
        <v>133333.33333333334</v>
      </c>
      <c r="BP104" s="15" cm="1">
        <f t="array" ref="BP104">INDEX($K:$P,ROW(),MATCH(BP$3,$K$2:$P$2,0))/12</f>
        <v>133333.33333333334</v>
      </c>
      <c r="BQ104" s="15" cm="1">
        <f t="array" ref="BQ104">INDEX($K:$P,ROW(),MATCH(BQ$3,$K$2:$P$2,0))/12</f>
        <v>133333.33333333334</v>
      </c>
      <c r="BR104" s="15" cm="1">
        <f t="array" ref="BR104">INDEX($K:$P,ROW(),MATCH(BR$3,$K$2:$P$2,0))/12</f>
        <v>133333.33333333334</v>
      </c>
      <c r="BS104" s="15" cm="1">
        <f t="array" ref="BS104">INDEX($K:$P,ROW(),MATCH(BS$3,$K$2:$P$2,0))/12</f>
        <v>133333.33333333334</v>
      </c>
      <c r="BT104" s="15" cm="1">
        <f t="array" ref="BT104">INDEX($K:$P,ROW(),MATCH(BT$3,$K$2:$P$2,0))/12</f>
        <v>133333.33333333334</v>
      </c>
      <c r="BU104" s="15" cm="1">
        <f t="array" ref="BU104">INDEX($K:$P,ROW(),MATCH(BU$3,$K$2:$P$2,0))/12</f>
        <v>133333.33333333334</v>
      </c>
      <c r="BV104" s="15" cm="1">
        <f t="array" ref="BV104">INDEX($K:$P,ROW(),MATCH(BV$3,$K$2:$P$2,0))/12</f>
        <v>133333.33333333334</v>
      </c>
      <c r="BW104" s="15" cm="1">
        <f t="array" ref="BW104">INDEX($K:$P,ROW(),MATCH(BW$3,$K$2:$P$2,0))/12</f>
        <v>133333.33333333334</v>
      </c>
      <c r="BX104" s="15" cm="1">
        <f t="array" ref="BX104">INDEX($K:$P,ROW(),MATCH(BX$3,$K$2:$P$2,0))/12</f>
        <v>133333.33333333334</v>
      </c>
      <c r="BY104" s="15" cm="1">
        <f t="array" ref="BY104">INDEX($K:$P,ROW(),MATCH(BY$3,$K$2:$P$2,0))/12</f>
        <v>133333.33333333334</v>
      </c>
      <c r="BZ104" s="15" cm="1">
        <f t="array" ref="BZ104">INDEX($K:$P,ROW(),MATCH(BZ$3,$K$2:$P$2,0))/12</f>
        <v>133333.33333333334</v>
      </c>
      <c r="CA104" s="15" cm="1">
        <f t="array" ref="CA104">INDEX($K:$P,ROW(),MATCH(CA$3,$K$2:$P$2,0))/12</f>
        <v>266666.66666666669</v>
      </c>
      <c r="CB104" s="15" cm="1">
        <f t="array" ref="CB104">INDEX($K:$P,ROW(),MATCH(CB$3,$K$2:$P$2,0))/12</f>
        <v>266666.66666666669</v>
      </c>
      <c r="CC104" s="15" cm="1">
        <f t="array" ref="CC104">INDEX($K:$P,ROW(),MATCH(CC$3,$K$2:$P$2,0))/12</f>
        <v>266666.66666666669</v>
      </c>
      <c r="CD104" s="15" cm="1">
        <f t="array" ref="CD104">INDEX($K:$P,ROW(),MATCH(CD$3,$K$2:$P$2,0))/12</f>
        <v>266666.66666666669</v>
      </c>
      <c r="CE104" s="15" cm="1">
        <f t="array" ref="CE104">INDEX($K:$P,ROW(),MATCH(CE$3,$K$2:$P$2,0))/12</f>
        <v>266666.66666666669</v>
      </c>
      <c r="CF104" s="15" cm="1">
        <f t="array" ref="CF104">INDEX($K:$P,ROW(),MATCH(CF$3,$K$2:$P$2,0))/12</f>
        <v>266666.66666666669</v>
      </c>
      <c r="CG104" s="15" cm="1">
        <f t="array" ref="CG104">INDEX($K:$P,ROW(),MATCH(CG$3,$K$2:$P$2,0))/12</f>
        <v>266666.66666666669</v>
      </c>
      <c r="CH104" s="15" cm="1">
        <f t="array" ref="CH104">INDEX($K:$P,ROW(),MATCH(CH$3,$K$2:$P$2,0))/12</f>
        <v>266666.66666666669</v>
      </c>
      <c r="CI104" s="15" cm="1">
        <f t="array" ref="CI104">INDEX($K:$P,ROW(),MATCH(CI$3,$K$2:$P$2,0))/12</f>
        <v>266666.66666666669</v>
      </c>
      <c r="CJ104" s="15" cm="1">
        <f t="array" ref="CJ104">INDEX($K:$P,ROW(),MATCH(CJ$3,$K$2:$P$2,0))/12</f>
        <v>266666.66666666669</v>
      </c>
      <c r="CK104" s="15" cm="1">
        <f t="array" ref="CK104">INDEX($K:$P,ROW(),MATCH(CK$3,$K$2:$P$2,0))/12</f>
        <v>266666.66666666669</v>
      </c>
      <c r="CL104" s="15" cm="1">
        <f t="array" ref="CL104">INDEX($K:$P,ROW(),MATCH(CL$3,$K$2:$P$2,0))/12</f>
        <v>266666.66666666669</v>
      </c>
    </row>
    <row r="105" spans="2:90" x14ac:dyDescent="0.4">
      <c r="B105" s="137" t="s">
        <v>322</v>
      </c>
      <c r="D105" t="s">
        <v>813</v>
      </c>
      <c r="E105" s="8" t="str">
        <f t="shared" si="64"/>
        <v>105 VOLLIST-EVP</v>
      </c>
      <c r="G105" t="str">
        <f t="shared" si="65"/>
        <v>105 VOLLIST-EVP</v>
      </c>
      <c r="H105" s="31"/>
      <c r="I105" s="73"/>
      <c r="J105" s="73"/>
      <c r="K105" s="17">
        <v>100000</v>
      </c>
      <c r="L105" s="17">
        <v>200000</v>
      </c>
      <c r="M105" s="17">
        <v>400000</v>
      </c>
      <c r="N105" s="17">
        <v>800000</v>
      </c>
      <c r="O105" s="17">
        <v>1600000</v>
      </c>
      <c r="P105" s="17">
        <v>3200000</v>
      </c>
      <c r="R105" s="15"/>
      <c r="S105" s="15" cm="1">
        <f t="array" ref="S105">INDEX($K:$P,ROW(),MATCH(S$3,$K$2:$P$2,0))/12</f>
        <v>8333.3333333333339</v>
      </c>
      <c r="T105" s="15" cm="1">
        <f t="array" ref="T105">INDEX($K:$P,ROW(),MATCH(T$3,$K$2:$P$2,0))/12</f>
        <v>8333.3333333333339</v>
      </c>
      <c r="U105" s="15" cm="1">
        <f t="array" ref="U105">INDEX($K:$P,ROW(),MATCH(U$3,$K$2:$P$2,0))/12</f>
        <v>8333.3333333333339</v>
      </c>
      <c r="V105" s="15" cm="1">
        <f t="array" ref="V105">INDEX($K:$P,ROW(),MATCH(V$3,$K$2:$P$2,0))/12</f>
        <v>8333.3333333333339</v>
      </c>
      <c r="W105" s="15" cm="1">
        <f t="array" ref="W105">INDEX($K:$P,ROW(),MATCH(W$3,$K$2:$P$2,0))/12</f>
        <v>8333.3333333333339</v>
      </c>
      <c r="X105" s="15" cm="1">
        <f t="array" ref="X105">INDEX($K:$P,ROW(),MATCH(X$3,$K$2:$P$2,0))/12</f>
        <v>8333.3333333333339</v>
      </c>
      <c r="Y105" s="15" cm="1">
        <f t="array" ref="Y105">INDEX($K:$P,ROW(),MATCH(Y$3,$K$2:$P$2,0))/12</f>
        <v>8333.3333333333339</v>
      </c>
      <c r="Z105" s="15" cm="1">
        <f t="array" ref="Z105">INDEX($K:$P,ROW(),MATCH(Z$3,$K$2:$P$2,0))/12</f>
        <v>8333.3333333333339</v>
      </c>
      <c r="AA105" s="15" cm="1">
        <f t="array" ref="AA105">INDEX($K:$P,ROW(),MATCH(AA$3,$K$2:$P$2,0))/12</f>
        <v>8333.3333333333339</v>
      </c>
      <c r="AB105" s="15" cm="1">
        <f t="array" ref="AB105">INDEX($K:$P,ROW(),MATCH(AB$3,$K$2:$P$2,0))/12</f>
        <v>8333.3333333333339</v>
      </c>
      <c r="AC105" s="15" cm="1">
        <f t="array" ref="AC105">INDEX($K:$P,ROW(),MATCH(AC$3,$K$2:$P$2,0))/12</f>
        <v>8333.3333333333339</v>
      </c>
      <c r="AD105" s="15" cm="1">
        <f t="array" ref="AD105">INDEX($K:$P,ROW(),MATCH(AD$3,$K$2:$P$2,0))/12</f>
        <v>8333.3333333333339</v>
      </c>
      <c r="AE105" s="15" cm="1">
        <f t="array" ref="AE105">INDEX($K:$P,ROW(),MATCH(AE$3,$K$2:$P$2,0))/12</f>
        <v>16666.666666666668</v>
      </c>
      <c r="AF105" s="15" cm="1">
        <f t="array" ref="AF105">INDEX($K:$P,ROW(),MATCH(AF$3,$K$2:$P$2,0))/12</f>
        <v>16666.666666666668</v>
      </c>
      <c r="AG105" s="15" cm="1">
        <f t="array" ref="AG105">INDEX($K:$P,ROW(),MATCH(AG$3,$K$2:$P$2,0))/12</f>
        <v>16666.666666666668</v>
      </c>
      <c r="AH105" s="15" cm="1">
        <f t="array" ref="AH105">INDEX($K:$P,ROW(),MATCH(AH$3,$K$2:$P$2,0))/12</f>
        <v>16666.666666666668</v>
      </c>
      <c r="AI105" s="15" cm="1">
        <f t="array" ref="AI105">INDEX($K:$P,ROW(),MATCH(AI$3,$K$2:$P$2,0))/12</f>
        <v>16666.666666666668</v>
      </c>
      <c r="AJ105" s="15" cm="1">
        <f t="array" ref="AJ105">INDEX($K:$P,ROW(),MATCH(AJ$3,$K$2:$P$2,0))/12</f>
        <v>16666.666666666668</v>
      </c>
      <c r="AK105" s="15" cm="1">
        <f t="array" ref="AK105">INDEX($K:$P,ROW(),MATCH(AK$3,$K$2:$P$2,0))/12</f>
        <v>16666.666666666668</v>
      </c>
      <c r="AL105" s="15" cm="1">
        <f t="array" ref="AL105">INDEX($K:$P,ROW(),MATCH(AL$3,$K$2:$P$2,0))/12</f>
        <v>16666.666666666668</v>
      </c>
      <c r="AM105" s="15" cm="1">
        <f t="array" ref="AM105">INDEX($K:$P,ROW(),MATCH(AM$3,$K$2:$P$2,0))/12</f>
        <v>16666.666666666668</v>
      </c>
      <c r="AN105" s="15" cm="1">
        <f t="array" ref="AN105">INDEX($K:$P,ROW(),MATCH(AN$3,$K$2:$P$2,0))/12</f>
        <v>16666.666666666668</v>
      </c>
      <c r="AO105" s="15" cm="1">
        <f t="array" ref="AO105">INDEX($K:$P,ROW(),MATCH(AO$3,$K$2:$P$2,0))/12</f>
        <v>16666.666666666668</v>
      </c>
      <c r="AP105" s="15" cm="1">
        <f t="array" ref="AP105">INDEX($K:$P,ROW(),MATCH(AP$3,$K$2:$P$2,0))/12</f>
        <v>16666.666666666668</v>
      </c>
      <c r="AQ105" s="15" cm="1">
        <f t="array" ref="AQ105">INDEX($K:$P,ROW(),MATCH(AQ$3,$K$2:$P$2,0))/12</f>
        <v>33333.333333333336</v>
      </c>
      <c r="AR105" s="15" cm="1">
        <f t="array" ref="AR105">INDEX($K:$P,ROW(),MATCH(AR$3,$K$2:$P$2,0))/12</f>
        <v>33333.333333333336</v>
      </c>
      <c r="AS105" s="15" cm="1">
        <f t="array" ref="AS105">INDEX($K:$P,ROW(),MATCH(AS$3,$K$2:$P$2,0))/12</f>
        <v>33333.333333333336</v>
      </c>
      <c r="AT105" s="15" cm="1">
        <f t="array" ref="AT105">INDEX($K:$P,ROW(),MATCH(AT$3,$K$2:$P$2,0))/12</f>
        <v>33333.333333333336</v>
      </c>
      <c r="AU105" s="15" cm="1">
        <f t="array" ref="AU105">INDEX($K:$P,ROW(),MATCH(AU$3,$K$2:$P$2,0))/12</f>
        <v>33333.333333333336</v>
      </c>
      <c r="AV105" s="15" cm="1">
        <f t="array" ref="AV105">INDEX($K:$P,ROW(),MATCH(AV$3,$K$2:$P$2,0))/12</f>
        <v>33333.333333333336</v>
      </c>
      <c r="AW105" s="15" cm="1">
        <f t="array" ref="AW105">INDEX($K:$P,ROW(),MATCH(AW$3,$K$2:$P$2,0))/12</f>
        <v>33333.333333333336</v>
      </c>
      <c r="AX105" s="15" cm="1">
        <f t="array" ref="AX105">INDEX($K:$P,ROW(),MATCH(AX$3,$K$2:$P$2,0))/12</f>
        <v>33333.333333333336</v>
      </c>
      <c r="AY105" s="15" cm="1">
        <f t="array" ref="AY105">INDEX($K:$P,ROW(),MATCH(AY$3,$K$2:$P$2,0))/12</f>
        <v>33333.333333333336</v>
      </c>
      <c r="AZ105" s="15" cm="1">
        <f t="array" ref="AZ105">INDEX($K:$P,ROW(),MATCH(AZ$3,$K$2:$P$2,0))/12</f>
        <v>33333.333333333336</v>
      </c>
      <c r="BA105" s="15" cm="1">
        <f t="array" ref="BA105">INDEX($K:$P,ROW(),MATCH(BA$3,$K$2:$P$2,0))/12</f>
        <v>33333.333333333336</v>
      </c>
      <c r="BB105" s="15" cm="1">
        <f t="array" ref="BB105">INDEX($K:$P,ROW(),MATCH(BB$3,$K$2:$P$2,0))/12</f>
        <v>33333.333333333336</v>
      </c>
      <c r="BC105" s="15" cm="1">
        <f t="array" ref="BC105">INDEX($K:$P,ROW(),MATCH(BC$3,$K$2:$P$2,0))/12</f>
        <v>66666.666666666672</v>
      </c>
      <c r="BD105" s="15" cm="1">
        <f t="array" ref="BD105">INDEX($K:$P,ROW(),MATCH(BD$3,$K$2:$P$2,0))/12</f>
        <v>66666.666666666672</v>
      </c>
      <c r="BE105" s="15" cm="1">
        <f t="array" ref="BE105">INDEX($K:$P,ROW(),MATCH(BE$3,$K$2:$P$2,0))/12</f>
        <v>66666.666666666672</v>
      </c>
      <c r="BF105" s="15" cm="1">
        <f t="array" ref="BF105">INDEX($K:$P,ROW(),MATCH(BF$3,$K$2:$P$2,0))/12</f>
        <v>66666.666666666672</v>
      </c>
      <c r="BG105" s="15" cm="1">
        <f t="array" ref="BG105">INDEX($K:$P,ROW(),MATCH(BG$3,$K$2:$P$2,0))/12</f>
        <v>66666.666666666672</v>
      </c>
      <c r="BH105" s="15" cm="1">
        <f t="array" ref="BH105">INDEX($K:$P,ROW(),MATCH(BH$3,$K$2:$P$2,0))/12</f>
        <v>66666.666666666672</v>
      </c>
      <c r="BI105" s="15" cm="1">
        <f t="array" ref="BI105">INDEX($K:$P,ROW(),MATCH(BI$3,$K$2:$P$2,0))/12</f>
        <v>66666.666666666672</v>
      </c>
      <c r="BJ105" s="15" cm="1">
        <f t="array" ref="BJ105">INDEX($K:$P,ROW(),MATCH(BJ$3,$K$2:$P$2,0))/12</f>
        <v>66666.666666666672</v>
      </c>
      <c r="BK105" s="15" cm="1">
        <f t="array" ref="BK105">INDEX($K:$P,ROW(),MATCH(BK$3,$K$2:$P$2,0))/12</f>
        <v>66666.666666666672</v>
      </c>
      <c r="BL105" s="15" cm="1">
        <f t="array" ref="BL105">INDEX($K:$P,ROW(),MATCH(BL$3,$K$2:$P$2,0))/12</f>
        <v>66666.666666666672</v>
      </c>
      <c r="BM105" s="15" cm="1">
        <f t="array" ref="BM105">INDEX($K:$P,ROW(),MATCH(BM$3,$K$2:$P$2,0))/12</f>
        <v>66666.666666666672</v>
      </c>
      <c r="BN105" s="15" cm="1">
        <f t="array" ref="BN105">INDEX($K:$P,ROW(),MATCH(BN$3,$K$2:$P$2,0))/12</f>
        <v>66666.666666666672</v>
      </c>
      <c r="BO105" s="15" cm="1">
        <f t="array" ref="BO105">INDEX($K:$P,ROW(),MATCH(BO$3,$K$2:$P$2,0))/12</f>
        <v>133333.33333333334</v>
      </c>
      <c r="BP105" s="15" cm="1">
        <f t="array" ref="BP105">INDEX($K:$P,ROW(),MATCH(BP$3,$K$2:$P$2,0))/12</f>
        <v>133333.33333333334</v>
      </c>
      <c r="BQ105" s="15" cm="1">
        <f t="array" ref="BQ105">INDEX($K:$P,ROW(),MATCH(BQ$3,$K$2:$P$2,0))/12</f>
        <v>133333.33333333334</v>
      </c>
      <c r="BR105" s="15" cm="1">
        <f t="array" ref="BR105">INDEX($K:$P,ROW(),MATCH(BR$3,$K$2:$P$2,0))/12</f>
        <v>133333.33333333334</v>
      </c>
      <c r="BS105" s="15" cm="1">
        <f t="array" ref="BS105">INDEX($K:$P,ROW(),MATCH(BS$3,$K$2:$P$2,0))/12</f>
        <v>133333.33333333334</v>
      </c>
      <c r="BT105" s="15" cm="1">
        <f t="array" ref="BT105">INDEX($K:$P,ROW(),MATCH(BT$3,$K$2:$P$2,0))/12</f>
        <v>133333.33333333334</v>
      </c>
      <c r="BU105" s="15" cm="1">
        <f t="array" ref="BU105">INDEX($K:$P,ROW(),MATCH(BU$3,$K$2:$P$2,0))/12</f>
        <v>133333.33333333334</v>
      </c>
      <c r="BV105" s="15" cm="1">
        <f t="array" ref="BV105">INDEX($K:$P,ROW(),MATCH(BV$3,$K$2:$P$2,0))/12</f>
        <v>133333.33333333334</v>
      </c>
      <c r="BW105" s="15" cm="1">
        <f t="array" ref="BW105">INDEX($K:$P,ROW(),MATCH(BW$3,$K$2:$P$2,0))/12</f>
        <v>133333.33333333334</v>
      </c>
      <c r="BX105" s="15" cm="1">
        <f t="array" ref="BX105">INDEX($K:$P,ROW(),MATCH(BX$3,$K$2:$P$2,0))/12</f>
        <v>133333.33333333334</v>
      </c>
      <c r="BY105" s="15" cm="1">
        <f t="array" ref="BY105">INDEX($K:$P,ROW(),MATCH(BY$3,$K$2:$P$2,0))/12</f>
        <v>133333.33333333334</v>
      </c>
      <c r="BZ105" s="15" cm="1">
        <f t="array" ref="BZ105">INDEX($K:$P,ROW(),MATCH(BZ$3,$K$2:$P$2,0))/12</f>
        <v>133333.33333333334</v>
      </c>
      <c r="CA105" s="15" cm="1">
        <f t="array" ref="CA105">INDEX($K:$P,ROW(),MATCH(CA$3,$K$2:$P$2,0))/12</f>
        <v>266666.66666666669</v>
      </c>
      <c r="CB105" s="15" cm="1">
        <f t="array" ref="CB105">INDEX($K:$P,ROW(),MATCH(CB$3,$K$2:$P$2,0))/12</f>
        <v>266666.66666666669</v>
      </c>
      <c r="CC105" s="15" cm="1">
        <f t="array" ref="CC105">INDEX($K:$P,ROW(),MATCH(CC$3,$K$2:$P$2,0))/12</f>
        <v>266666.66666666669</v>
      </c>
      <c r="CD105" s="15" cm="1">
        <f t="array" ref="CD105">INDEX($K:$P,ROW(),MATCH(CD$3,$K$2:$P$2,0))/12</f>
        <v>266666.66666666669</v>
      </c>
      <c r="CE105" s="15" cm="1">
        <f t="array" ref="CE105">INDEX($K:$P,ROW(),MATCH(CE$3,$K$2:$P$2,0))/12</f>
        <v>266666.66666666669</v>
      </c>
      <c r="CF105" s="15" cm="1">
        <f t="array" ref="CF105">INDEX($K:$P,ROW(),MATCH(CF$3,$K$2:$P$2,0))/12</f>
        <v>266666.66666666669</v>
      </c>
      <c r="CG105" s="15" cm="1">
        <f t="array" ref="CG105">INDEX($K:$P,ROW(),MATCH(CG$3,$K$2:$P$2,0))/12</f>
        <v>266666.66666666669</v>
      </c>
      <c r="CH105" s="15" cm="1">
        <f t="array" ref="CH105">INDEX($K:$P,ROW(),MATCH(CH$3,$K$2:$P$2,0))/12</f>
        <v>266666.66666666669</v>
      </c>
      <c r="CI105" s="15" cm="1">
        <f t="array" ref="CI105">INDEX($K:$P,ROW(),MATCH(CI$3,$K$2:$P$2,0))/12</f>
        <v>266666.66666666669</v>
      </c>
      <c r="CJ105" s="15" cm="1">
        <f t="array" ref="CJ105">INDEX($K:$P,ROW(),MATCH(CJ$3,$K$2:$P$2,0))/12</f>
        <v>266666.66666666669</v>
      </c>
      <c r="CK105" s="15" cm="1">
        <f t="array" ref="CK105">INDEX($K:$P,ROW(),MATCH(CK$3,$K$2:$P$2,0))/12</f>
        <v>266666.66666666669</v>
      </c>
      <c r="CL105" s="15" cm="1">
        <f t="array" ref="CL105">INDEX($K:$P,ROW(),MATCH(CL$3,$K$2:$P$2,0))/12</f>
        <v>266666.66666666669</v>
      </c>
    </row>
    <row r="106" spans="2:90" x14ac:dyDescent="0.4">
      <c r="B106" s="137" t="s">
        <v>323</v>
      </c>
      <c r="D106" t="s">
        <v>813</v>
      </c>
      <c r="E106" s="8" t="str">
        <f t="shared" si="64"/>
        <v>106 VOLLIST-EVP</v>
      </c>
      <c r="G106" t="str">
        <f t="shared" si="65"/>
        <v>106 VOLLIST-EVP</v>
      </c>
      <c r="H106" s="31"/>
      <c r="I106" s="73"/>
      <c r="J106" s="73"/>
      <c r="K106" s="17">
        <v>100000</v>
      </c>
      <c r="L106" s="17">
        <v>200000</v>
      </c>
      <c r="M106" s="17">
        <v>400000</v>
      </c>
      <c r="N106" s="17">
        <v>800000</v>
      </c>
      <c r="O106" s="17">
        <v>1600000</v>
      </c>
      <c r="P106" s="17">
        <v>3200000</v>
      </c>
      <c r="R106" s="15"/>
      <c r="S106" s="15" cm="1">
        <f t="array" ref="S106">INDEX($K:$P,ROW(),MATCH(S$3,$K$2:$P$2,0))/12</f>
        <v>8333.3333333333339</v>
      </c>
      <c r="T106" s="15" cm="1">
        <f t="array" ref="T106">INDEX($K:$P,ROW(),MATCH(T$3,$K$2:$P$2,0))/12</f>
        <v>8333.3333333333339</v>
      </c>
      <c r="U106" s="15" cm="1">
        <f t="array" ref="U106">INDEX($K:$P,ROW(),MATCH(U$3,$K$2:$P$2,0))/12</f>
        <v>8333.3333333333339</v>
      </c>
      <c r="V106" s="15" cm="1">
        <f t="array" ref="V106">INDEX($K:$P,ROW(),MATCH(V$3,$K$2:$P$2,0))/12</f>
        <v>8333.3333333333339</v>
      </c>
      <c r="W106" s="15" cm="1">
        <f t="array" ref="W106">INDEX($K:$P,ROW(),MATCH(W$3,$K$2:$P$2,0))/12</f>
        <v>8333.3333333333339</v>
      </c>
      <c r="X106" s="15" cm="1">
        <f t="array" ref="X106">INDEX($K:$P,ROW(),MATCH(X$3,$K$2:$P$2,0))/12</f>
        <v>8333.3333333333339</v>
      </c>
      <c r="Y106" s="15" cm="1">
        <f t="array" ref="Y106">INDEX($K:$P,ROW(),MATCH(Y$3,$K$2:$P$2,0))/12</f>
        <v>8333.3333333333339</v>
      </c>
      <c r="Z106" s="15" cm="1">
        <f t="array" ref="Z106">INDEX($K:$P,ROW(),MATCH(Z$3,$K$2:$P$2,0))/12</f>
        <v>8333.3333333333339</v>
      </c>
      <c r="AA106" s="15" cm="1">
        <f t="array" ref="AA106">INDEX($K:$P,ROW(),MATCH(AA$3,$K$2:$P$2,0))/12</f>
        <v>8333.3333333333339</v>
      </c>
      <c r="AB106" s="15" cm="1">
        <f t="array" ref="AB106">INDEX($K:$P,ROW(),MATCH(AB$3,$K$2:$P$2,0))/12</f>
        <v>8333.3333333333339</v>
      </c>
      <c r="AC106" s="15" cm="1">
        <f t="array" ref="AC106">INDEX($K:$P,ROW(),MATCH(AC$3,$K$2:$P$2,0))/12</f>
        <v>8333.3333333333339</v>
      </c>
      <c r="AD106" s="15" cm="1">
        <f t="array" ref="AD106">INDEX($K:$P,ROW(),MATCH(AD$3,$K$2:$P$2,0))/12</f>
        <v>8333.3333333333339</v>
      </c>
      <c r="AE106" s="15" cm="1">
        <f t="array" ref="AE106">INDEX($K:$P,ROW(),MATCH(AE$3,$K$2:$P$2,0))/12</f>
        <v>16666.666666666668</v>
      </c>
      <c r="AF106" s="15" cm="1">
        <f t="array" ref="AF106">INDEX($K:$P,ROW(),MATCH(AF$3,$K$2:$P$2,0))/12</f>
        <v>16666.666666666668</v>
      </c>
      <c r="AG106" s="15" cm="1">
        <f t="array" ref="AG106">INDEX($K:$P,ROW(),MATCH(AG$3,$K$2:$P$2,0))/12</f>
        <v>16666.666666666668</v>
      </c>
      <c r="AH106" s="15" cm="1">
        <f t="array" ref="AH106">INDEX($K:$P,ROW(),MATCH(AH$3,$K$2:$P$2,0))/12</f>
        <v>16666.666666666668</v>
      </c>
      <c r="AI106" s="15" cm="1">
        <f t="array" ref="AI106">INDEX($K:$P,ROW(),MATCH(AI$3,$K$2:$P$2,0))/12</f>
        <v>16666.666666666668</v>
      </c>
      <c r="AJ106" s="15" cm="1">
        <f t="array" ref="AJ106">INDEX($K:$P,ROW(),MATCH(AJ$3,$K$2:$P$2,0))/12</f>
        <v>16666.666666666668</v>
      </c>
      <c r="AK106" s="15" cm="1">
        <f t="array" ref="AK106">INDEX($K:$P,ROW(),MATCH(AK$3,$K$2:$P$2,0))/12</f>
        <v>16666.666666666668</v>
      </c>
      <c r="AL106" s="15" cm="1">
        <f t="array" ref="AL106">INDEX($K:$P,ROW(),MATCH(AL$3,$K$2:$P$2,0))/12</f>
        <v>16666.666666666668</v>
      </c>
      <c r="AM106" s="15" cm="1">
        <f t="array" ref="AM106">INDEX($K:$P,ROW(),MATCH(AM$3,$K$2:$P$2,0))/12</f>
        <v>16666.666666666668</v>
      </c>
      <c r="AN106" s="15" cm="1">
        <f t="array" ref="AN106">INDEX($K:$P,ROW(),MATCH(AN$3,$K$2:$P$2,0))/12</f>
        <v>16666.666666666668</v>
      </c>
      <c r="AO106" s="15" cm="1">
        <f t="array" ref="AO106">INDEX($K:$P,ROW(),MATCH(AO$3,$K$2:$P$2,0))/12</f>
        <v>16666.666666666668</v>
      </c>
      <c r="AP106" s="15" cm="1">
        <f t="array" ref="AP106">INDEX($K:$P,ROW(),MATCH(AP$3,$K$2:$P$2,0))/12</f>
        <v>16666.666666666668</v>
      </c>
      <c r="AQ106" s="15" cm="1">
        <f t="array" ref="AQ106">INDEX($K:$P,ROW(),MATCH(AQ$3,$K$2:$P$2,0))/12</f>
        <v>33333.333333333336</v>
      </c>
      <c r="AR106" s="15" cm="1">
        <f t="array" ref="AR106">INDEX($K:$P,ROW(),MATCH(AR$3,$K$2:$P$2,0))/12</f>
        <v>33333.333333333336</v>
      </c>
      <c r="AS106" s="15" cm="1">
        <f t="array" ref="AS106">INDEX($K:$P,ROW(),MATCH(AS$3,$K$2:$P$2,0))/12</f>
        <v>33333.333333333336</v>
      </c>
      <c r="AT106" s="15" cm="1">
        <f t="array" ref="AT106">INDEX($K:$P,ROW(),MATCH(AT$3,$K$2:$P$2,0))/12</f>
        <v>33333.333333333336</v>
      </c>
      <c r="AU106" s="15" cm="1">
        <f t="array" ref="AU106">INDEX($K:$P,ROW(),MATCH(AU$3,$K$2:$P$2,0))/12</f>
        <v>33333.333333333336</v>
      </c>
      <c r="AV106" s="15" cm="1">
        <f t="array" ref="AV106">INDEX($K:$P,ROW(),MATCH(AV$3,$K$2:$P$2,0))/12</f>
        <v>33333.333333333336</v>
      </c>
      <c r="AW106" s="15" cm="1">
        <f t="array" ref="AW106">INDEX($K:$P,ROW(),MATCH(AW$3,$K$2:$P$2,0))/12</f>
        <v>33333.333333333336</v>
      </c>
      <c r="AX106" s="15" cm="1">
        <f t="array" ref="AX106">INDEX($K:$P,ROW(),MATCH(AX$3,$K$2:$P$2,0))/12</f>
        <v>33333.333333333336</v>
      </c>
      <c r="AY106" s="15" cm="1">
        <f t="array" ref="AY106">INDEX($K:$P,ROW(),MATCH(AY$3,$K$2:$P$2,0))/12</f>
        <v>33333.333333333336</v>
      </c>
      <c r="AZ106" s="15" cm="1">
        <f t="array" ref="AZ106">INDEX($K:$P,ROW(),MATCH(AZ$3,$K$2:$P$2,0))/12</f>
        <v>33333.333333333336</v>
      </c>
      <c r="BA106" s="15" cm="1">
        <f t="array" ref="BA106">INDEX($K:$P,ROW(),MATCH(BA$3,$K$2:$P$2,0))/12</f>
        <v>33333.333333333336</v>
      </c>
      <c r="BB106" s="15" cm="1">
        <f t="array" ref="BB106">INDEX($K:$P,ROW(),MATCH(BB$3,$K$2:$P$2,0))/12</f>
        <v>33333.333333333336</v>
      </c>
      <c r="BC106" s="15" cm="1">
        <f t="array" ref="BC106">INDEX($K:$P,ROW(),MATCH(BC$3,$K$2:$P$2,0))/12</f>
        <v>66666.666666666672</v>
      </c>
      <c r="BD106" s="15" cm="1">
        <f t="array" ref="BD106">INDEX($K:$P,ROW(),MATCH(BD$3,$K$2:$P$2,0))/12</f>
        <v>66666.666666666672</v>
      </c>
      <c r="BE106" s="15" cm="1">
        <f t="array" ref="BE106">INDEX($K:$P,ROW(),MATCH(BE$3,$K$2:$P$2,0))/12</f>
        <v>66666.666666666672</v>
      </c>
      <c r="BF106" s="15" cm="1">
        <f t="array" ref="BF106">INDEX($K:$P,ROW(),MATCH(BF$3,$K$2:$P$2,0))/12</f>
        <v>66666.666666666672</v>
      </c>
      <c r="BG106" s="15" cm="1">
        <f t="array" ref="BG106">INDEX($K:$P,ROW(),MATCH(BG$3,$K$2:$P$2,0))/12</f>
        <v>66666.666666666672</v>
      </c>
      <c r="BH106" s="15" cm="1">
        <f t="array" ref="BH106">INDEX($K:$P,ROW(),MATCH(BH$3,$K$2:$P$2,0))/12</f>
        <v>66666.666666666672</v>
      </c>
      <c r="BI106" s="15" cm="1">
        <f t="array" ref="BI106">INDEX($K:$P,ROW(),MATCH(BI$3,$K$2:$P$2,0))/12</f>
        <v>66666.666666666672</v>
      </c>
      <c r="BJ106" s="15" cm="1">
        <f t="array" ref="BJ106">INDEX($K:$P,ROW(),MATCH(BJ$3,$K$2:$P$2,0))/12</f>
        <v>66666.666666666672</v>
      </c>
      <c r="BK106" s="15" cm="1">
        <f t="array" ref="BK106">INDEX($K:$P,ROW(),MATCH(BK$3,$K$2:$P$2,0))/12</f>
        <v>66666.666666666672</v>
      </c>
      <c r="BL106" s="15" cm="1">
        <f t="array" ref="BL106">INDEX($K:$P,ROW(),MATCH(BL$3,$K$2:$P$2,0))/12</f>
        <v>66666.666666666672</v>
      </c>
      <c r="BM106" s="15" cm="1">
        <f t="array" ref="BM106">INDEX($K:$P,ROW(),MATCH(BM$3,$K$2:$P$2,0))/12</f>
        <v>66666.666666666672</v>
      </c>
      <c r="BN106" s="15" cm="1">
        <f t="array" ref="BN106">INDEX($K:$P,ROW(),MATCH(BN$3,$K$2:$P$2,0))/12</f>
        <v>66666.666666666672</v>
      </c>
      <c r="BO106" s="15" cm="1">
        <f t="array" ref="BO106">INDEX($K:$P,ROW(),MATCH(BO$3,$K$2:$P$2,0))/12</f>
        <v>133333.33333333334</v>
      </c>
      <c r="BP106" s="15" cm="1">
        <f t="array" ref="BP106">INDEX($K:$P,ROW(),MATCH(BP$3,$K$2:$P$2,0))/12</f>
        <v>133333.33333333334</v>
      </c>
      <c r="BQ106" s="15" cm="1">
        <f t="array" ref="BQ106">INDEX($K:$P,ROW(),MATCH(BQ$3,$K$2:$P$2,0))/12</f>
        <v>133333.33333333334</v>
      </c>
      <c r="BR106" s="15" cm="1">
        <f t="array" ref="BR106">INDEX($K:$P,ROW(),MATCH(BR$3,$K$2:$P$2,0))/12</f>
        <v>133333.33333333334</v>
      </c>
      <c r="BS106" s="15" cm="1">
        <f t="array" ref="BS106">INDEX($K:$P,ROW(),MATCH(BS$3,$K$2:$P$2,0))/12</f>
        <v>133333.33333333334</v>
      </c>
      <c r="BT106" s="15" cm="1">
        <f t="array" ref="BT106">INDEX($K:$P,ROW(),MATCH(BT$3,$K$2:$P$2,0))/12</f>
        <v>133333.33333333334</v>
      </c>
      <c r="BU106" s="15" cm="1">
        <f t="array" ref="BU106">INDEX($K:$P,ROW(),MATCH(BU$3,$K$2:$P$2,0))/12</f>
        <v>133333.33333333334</v>
      </c>
      <c r="BV106" s="15" cm="1">
        <f t="array" ref="BV106">INDEX($K:$P,ROW(),MATCH(BV$3,$K$2:$P$2,0))/12</f>
        <v>133333.33333333334</v>
      </c>
      <c r="BW106" s="15" cm="1">
        <f t="array" ref="BW106">INDEX($K:$P,ROW(),MATCH(BW$3,$K$2:$P$2,0))/12</f>
        <v>133333.33333333334</v>
      </c>
      <c r="BX106" s="15" cm="1">
        <f t="array" ref="BX106">INDEX($K:$P,ROW(),MATCH(BX$3,$K$2:$P$2,0))/12</f>
        <v>133333.33333333334</v>
      </c>
      <c r="BY106" s="15" cm="1">
        <f t="array" ref="BY106">INDEX($K:$P,ROW(),MATCH(BY$3,$K$2:$P$2,0))/12</f>
        <v>133333.33333333334</v>
      </c>
      <c r="BZ106" s="15" cm="1">
        <f t="array" ref="BZ106">INDEX($K:$P,ROW(),MATCH(BZ$3,$K$2:$P$2,0))/12</f>
        <v>133333.33333333334</v>
      </c>
      <c r="CA106" s="15" cm="1">
        <f t="array" ref="CA106">INDEX($K:$P,ROW(),MATCH(CA$3,$K$2:$P$2,0))/12</f>
        <v>266666.66666666669</v>
      </c>
      <c r="CB106" s="15" cm="1">
        <f t="array" ref="CB106">INDEX($K:$P,ROW(),MATCH(CB$3,$K$2:$P$2,0))/12</f>
        <v>266666.66666666669</v>
      </c>
      <c r="CC106" s="15" cm="1">
        <f t="array" ref="CC106">INDEX($K:$P,ROW(),MATCH(CC$3,$K$2:$P$2,0))/12</f>
        <v>266666.66666666669</v>
      </c>
      <c r="CD106" s="15" cm="1">
        <f t="array" ref="CD106">INDEX($K:$P,ROW(),MATCH(CD$3,$K$2:$P$2,0))/12</f>
        <v>266666.66666666669</v>
      </c>
      <c r="CE106" s="15" cm="1">
        <f t="array" ref="CE106">INDEX($K:$P,ROW(),MATCH(CE$3,$K$2:$P$2,0))/12</f>
        <v>266666.66666666669</v>
      </c>
      <c r="CF106" s="15" cm="1">
        <f t="array" ref="CF106">INDEX($K:$P,ROW(),MATCH(CF$3,$K$2:$P$2,0))/12</f>
        <v>266666.66666666669</v>
      </c>
      <c r="CG106" s="15" cm="1">
        <f t="array" ref="CG106">INDEX($K:$P,ROW(),MATCH(CG$3,$K$2:$P$2,0))/12</f>
        <v>266666.66666666669</v>
      </c>
      <c r="CH106" s="15" cm="1">
        <f t="array" ref="CH106">INDEX($K:$P,ROW(),MATCH(CH$3,$K$2:$P$2,0))/12</f>
        <v>266666.66666666669</v>
      </c>
      <c r="CI106" s="15" cm="1">
        <f t="array" ref="CI106">INDEX($K:$P,ROW(),MATCH(CI$3,$K$2:$P$2,0))/12</f>
        <v>266666.66666666669</v>
      </c>
      <c r="CJ106" s="15" cm="1">
        <f t="array" ref="CJ106">INDEX($K:$P,ROW(),MATCH(CJ$3,$K$2:$P$2,0))/12</f>
        <v>266666.66666666669</v>
      </c>
      <c r="CK106" s="15" cm="1">
        <f t="array" ref="CK106">INDEX($K:$P,ROW(),MATCH(CK$3,$K$2:$P$2,0))/12</f>
        <v>266666.66666666669</v>
      </c>
      <c r="CL106" s="15" cm="1">
        <f t="array" ref="CL106">INDEX($K:$P,ROW(),MATCH(CL$3,$K$2:$P$2,0))/12</f>
        <v>266666.66666666669</v>
      </c>
    </row>
    <row r="107" spans="2:90" x14ac:dyDescent="0.4">
      <c r="B107" s="137" t="s">
        <v>566</v>
      </c>
      <c r="D107" t="s">
        <v>813</v>
      </c>
      <c r="E107" s="8" t="str">
        <f t="shared" si="64"/>
        <v>107 VOLLIST-EVP</v>
      </c>
      <c r="G107" t="str">
        <f t="shared" si="65"/>
        <v>107 VOLLIST-EVP</v>
      </c>
      <c r="H107" s="31"/>
      <c r="I107" s="73"/>
      <c r="J107" s="73"/>
      <c r="K107" s="249">
        <v>100000</v>
      </c>
      <c r="L107" s="249">
        <v>200000</v>
      </c>
      <c r="M107" s="249">
        <v>400000</v>
      </c>
      <c r="N107" s="249">
        <v>800000</v>
      </c>
      <c r="O107" s="249">
        <v>1600000</v>
      </c>
      <c r="P107" s="249">
        <v>3200000</v>
      </c>
      <c r="R107" s="15"/>
      <c r="S107" s="250" cm="1">
        <f t="array" ref="S107">INDEX($K:$P,ROW(),MATCH(S$3,$K$2:$P$2,0))/12</f>
        <v>8333.3333333333339</v>
      </c>
      <c r="T107" s="250" cm="1">
        <f t="array" ref="T107">INDEX($K:$P,ROW(),MATCH(T$3,$K$2:$P$2,0))/12</f>
        <v>8333.3333333333339</v>
      </c>
      <c r="U107" s="250" cm="1">
        <f t="array" ref="U107">INDEX($K:$P,ROW(),MATCH(U$3,$K$2:$P$2,0))/12</f>
        <v>8333.3333333333339</v>
      </c>
      <c r="V107" s="250" cm="1">
        <f t="array" ref="V107">INDEX($K:$P,ROW(),MATCH(V$3,$K$2:$P$2,0))/12</f>
        <v>8333.3333333333339</v>
      </c>
      <c r="W107" s="250" cm="1">
        <f t="array" ref="W107">INDEX($K:$P,ROW(),MATCH(W$3,$K$2:$P$2,0))/12</f>
        <v>8333.3333333333339</v>
      </c>
      <c r="X107" s="250" cm="1">
        <f t="array" ref="X107">INDEX($K:$P,ROW(),MATCH(X$3,$K$2:$P$2,0))/12</f>
        <v>8333.3333333333339</v>
      </c>
      <c r="Y107" s="250" cm="1">
        <f t="array" ref="Y107">INDEX($K:$P,ROW(),MATCH(Y$3,$K$2:$P$2,0))/12</f>
        <v>8333.3333333333339</v>
      </c>
      <c r="Z107" s="250" cm="1">
        <f t="array" ref="Z107">INDEX($K:$P,ROW(),MATCH(Z$3,$K$2:$P$2,0))/12</f>
        <v>8333.3333333333339</v>
      </c>
      <c r="AA107" s="250" cm="1">
        <f t="array" ref="AA107">INDEX($K:$P,ROW(),MATCH(AA$3,$K$2:$P$2,0))/12</f>
        <v>8333.3333333333339</v>
      </c>
      <c r="AB107" s="250" cm="1">
        <f t="array" ref="AB107">INDEX($K:$P,ROW(),MATCH(AB$3,$K$2:$P$2,0))/12</f>
        <v>8333.3333333333339</v>
      </c>
      <c r="AC107" s="250" cm="1">
        <f t="array" ref="AC107">INDEX($K:$P,ROW(),MATCH(AC$3,$K$2:$P$2,0))/12</f>
        <v>8333.3333333333339</v>
      </c>
      <c r="AD107" s="250" cm="1">
        <f t="array" ref="AD107">INDEX($K:$P,ROW(),MATCH(AD$3,$K$2:$P$2,0))/12</f>
        <v>8333.3333333333339</v>
      </c>
      <c r="AE107" s="250" cm="1">
        <f t="array" ref="AE107">INDEX($K:$P,ROW(),MATCH(AE$3,$K$2:$P$2,0))/12</f>
        <v>16666.666666666668</v>
      </c>
      <c r="AF107" s="250" cm="1">
        <f t="array" ref="AF107">INDEX($K:$P,ROW(),MATCH(AF$3,$K$2:$P$2,0))/12</f>
        <v>16666.666666666668</v>
      </c>
      <c r="AG107" s="250" cm="1">
        <f t="array" ref="AG107">INDEX($K:$P,ROW(),MATCH(AG$3,$K$2:$P$2,0))/12</f>
        <v>16666.666666666668</v>
      </c>
      <c r="AH107" s="250" cm="1">
        <f t="array" ref="AH107">INDEX($K:$P,ROW(),MATCH(AH$3,$K$2:$P$2,0))/12</f>
        <v>16666.666666666668</v>
      </c>
      <c r="AI107" s="250" cm="1">
        <f t="array" ref="AI107">INDEX($K:$P,ROW(),MATCH(AI$3,$K$2:$P$2,0))/12</f>
        <v>16666.666666666668</v>
      </c>
      <c r="AJ107" s="250" cm="1">
        <f t="array" ref="AJ107">INDEX($K:$P,ROW(),MATCH(AJ$3,$K$2:$P$2,0))/12</f>
        <v>16666.666666666668</v>
      </c>
      <c r="AK107" s="250" cm="1">
        <f t="array" ref="AK107">INDEX($K:$P,ROW(),MATCH(AK$3,$K$2:$P$2,0))/12</f>
        <v>16666.666666666668</v>
      </c>
      <c r="AL107" s="250" cm="1">
        <f t="array" ref="AL107">INDEX($K:$P,ROW(),MATCH(AL$3,$K$2:$P$2,0))/12</f>
        <v>16666.666666666668</v>
      </c>
      <c r="AM107" s="250" cm="1">
        <f t="array" ref="AM107">INDEX($K:$P,ROW(),MATCH(AM$3,$K$2:$P$2,0))/12</f>
        <v>16666.666666666668</v>
      </c>
      <c r="AN107" s="250" cm="1">
        <f t="array" ref="AN107">INDEX($K:$P,ROW(),MATCH(AN$3,$K$2:$P$2,0))/12</f>
        <v>16666.666666666668</v>
      </c>
      <c r="AO107" s="250" cm="1">
        <f t="array" ref="AO107">INDEX($K:$P,ROW(),MATCH(AO$3,$K$2:$P$2,0))/12</f>
        <v>16666.666666666668</v>
      </c>
      <c r="AP107" s="250" cm="1">
        <f t="array" ref="AP107">INDEX($K:$P,ROW(),MATCH(AP$3,$K$2:$P$2,0))/12</f>
        <v>16666.666666666668</v>
      </c>
      <c r="AQ107" s="250" cm="1">
        <f t="array" ref="AQ107">INDEX($K:$P,ROW(),MATCH(AQ$3,$K$2:$P$2,0))/12</f>
        <v>33333.333333333336</v>
      </c>
      <c r="AR107" s="250" cm="1">
        <f t="array" ref="AR107">INDEX($K:$P,ROW(),MATCH(AR$3,$K$2:$P$2,0))/12</f>
        <v>33333.333333333336</v>
      </c>
      <c r="AS107" s="250" cm="1">
        <f t="array" ref="AS107">INDEX($K:$P,ROW(),MATCH(AS$3,$K$2:$P$2,0))/12</f>
        <v>33333.333333333336</v>
      </c>
      <c r="AT107" s="250" cm="1">
        <f t="array" ref="AT107">INDEX($K:$P,ROW(),MATCH(AT$3,$K$2:$P$2,0))/12</f>
        <v>33333.333333333336</v>
      </c>
      <c r="AU107" s="250" cm="1">
        <f t="array" ref="AU107">INDEX($K:$P,ROW(),MATCH(AU$3,$K$2:$P$2,0))/12</f>
        <v>33333.333333333336</v>
      </c>
      <c r="AV107" s="250" cm="1">
        <f t="array" ref="AV107">INDEX($K:$P,ROW(),MATCH(AV$3,$K$2:$P$2,0))/12</f>
        <v>33333.333333333336</v>
      </c>
      <c r="AW107" s="250" cm="1">
        <f t="array" ref="AW107">INDEX($K:$P,ROW(),MATCH(AW$3,$K$2:$P$2,0))/12</f>
        <v>33333.333333333336</v>
      </c>
      <c r="AX107" s="250" cm="1">
        <f t="array" ref="AX107">INDEX($K:$P,ROW(),MATCH(AX$3,$K$2:$P$2,0))/12</f>
        <v>33333.333333333336</v>
      </c>
      <c r="AY107" s="250" cm="1">
        <f t="array" ref="AY107">INDEX($K:$P,ROW(),MATCH(AY$3,$K$2:$P$2,0))/12</f>
        <v>33333.333333333336</v>
      </c>
      <c r="AZ107" s="250" cm="1">
        <f t="array" ref="AZ107">INDEX($K:$P,ROW(),MATCH(AZ$3,$K$2:$P$2,0))/12</f>
        <v>33333.333333333336</v>
      </c>
      <c r="BA107" s="250" cm="1">
        <f t="array" ref="BA107">INDEX($K:$P,ROW(),MATCH(BA$3,$K$2:$P$2,0))/12</f>
        <v>33333.333333333336</v>
      </c>
      <c r="BB107" s="250" cm="1">
        <f t="array" ref="BB107">INDEX($K:$P,ROW(),MATCH(BB$3,$K$2:$P$2,0))/12</f>
        <v>33333.333333333336</v>
      </c>
      <c r="BC107" s="250" cm="1">
        <f t="array" ref="BC107">INDEX($K:$P,ROW(),MATCH(BC$3,$K$2:$P$2,0))/12</f>
        <v>66666.666666666672</v>
      </c>
      <c r="BD107" s="250" cm="1">
        <f t="array" ref="BD107">INDEX($K:$P,ROW(),MATCH(BD$3,$K$2:$P$2,0))/12</f>
        <v>66666.666666666672</v>
      </c>
      <c r="BE107" s="250" cm="1">
        <f t="array" ref="BE107">INDEX($K:$P,ROW(),MATCH(BE$3,$K$2:$P$2,0))/12</f>
        <v>66666.666666666672</v>
      </c>
      <c r="BF107" s="250" cm="1">
        <f t="array" ref="BF107">INDEX($K:$P,ROW(),MATCH(BF$3,$K$2:$P$2,0))/12</f>
        <v>66666.666666666672</v>
      </c>
      <c r="BG107" s="250" cm="1">
        <f t="array" ref="BG107">INDEX($K:$P,ROW(),MATCH(BG$3,$K$2:$P$2,0))/12</f>
        <v>66666.666666666672</v>
      </c>
      <c r="BH107" s="250" cm="1">
        <f t="array" ref="BH107">INDEX($K:$P,ROW(),MATCH(BH$3,$K$2:$P$2,0))/12</f>
        <v>66666.666666666672</v>
      </c>
      <c r="BI107" s="250" cm="1">
        <f t="array" ref="BI107">INDEX($K:$P,ROW(),MATCH(BI$3,$K$2:$P$2,0))/12</f>
        <v>66666.666666666672</v>
      </c>
      <c r="BJ107" s="250" cm="1">
        <f t="array" ref="BJ107">INDEX($K:$P,ROW(),MATCH(BJ$3,$K$2:$P$2,0))/12</f>
        <v>66666.666666666672</v>
      </c>
      <c r="BK107" s="250" cm="1">
        <f t="array" ref="BK107">INDEX($K:$P,ROW(),MATCH(BK$3,$K$2:$P$2,0))/12</f>
        <v>66666.666666666672</v>
      </c>
      <c r="BL107" s="250" cm="1">
        <f t="array" ref="BL107">INDEX($K:$P,ROW(),MATCH(BL$3,$K$2:$P$2,0))/12</f>
        <v>66666.666666666672</v>
      </c>
      <c r="BM107" s="250" cm="1">
        <f t="array" ref="BM107">INDEX($K:$P,ROW(),MATCH(BM$3,$K$2:$P$2,0))/12</f>
        <v>66666.666666666672</v>
      </c>
      <c r="BN107" s="250" cm="1">
        <f t="array" ref="BN107">INDEX($K:$P,ROW(),MATCH(BN$3,$K$2:$P$2,0))/12</f>
        <v>66666.666666666672</v>
      </c>
      <c r="BO107" s="250" cm="1">
        <f t="array" ref="BO107">INDEX($K:$P,ROW(),MATCH(BO$3,$K$2:$P$2,0))/12</f>
        <v>133333.33333333334</v>
      </c>
      <c r="BP107" s="250" cm="1">
        <f t="array" ref="BP107">INDEX($K:$P,ROW(),MATCH(BP$3,$K$2:$P$2,0))/12</f>
        <v>133333.33333333334</v>
      </c>
      <c r="BQ107" s="250" cm="1">
        <f t="array" ref="BQ107">INDEX($K:$P,ROW(),MATCH(BQ$3,$K$2:$P$2,0))/12</f>
        <v>133333.33333333334</v>
      </c>
      <c r="BR107" s="250" cm="1">
        <f t="array" ref="BR107">INDEX($K:$P,ROW(),MATCH(BR$3,$K$2:$P$2,0))/12</f>
        <v>133333.33333333334</v>
      </c>
      <c r="BS107" s="250" cm="1">
        <f t="array" ref="BS107">INDEX($K:$P,ROW(),MATCH(BS$3,$K$2:$P$2,0))/12</f>
        <v>133333.33333333334</v>
      </c>
      <c r="BT107" s="250" cm="1">
        <f t="array" ref="BT107">INDEX($K:$P,ROW(),MATCH(BT$3,$K$2:$P$2,0))/12</f>
        <v>133333.33333333334</v>
      </c>
      <c r="BU107" s="250" cm="1">
        <f t="array" ref="BU107">INDEX($K:$P,ROW(),MATCH(BU$3,$K$2:$P$2,0))/12</f>
        <v>133333.33333333334</v>
      </c>
      <c r="BV107" s="250" cm="1">
        <f t="array" ref="BV107">INDEX($K:$P,ROW(),MATCH(BV$3,$K$2:$P$2,0))/12</f>
        <v>133333.33333333334</v>
      </c>
      <c r="BW107" s="250" cm="1">
        <f t="array" ref="BW107">INDEX($K:$P,ROW(),MATCH(BW$3,$K$2:$P$2,0))/12</f>
        <v>133333.33333333334</v>
      </c>
      <c r="BX107" s="250" cm="1">
        <f t="array" ref="BX107">INDEX($K:$P,ROW(),MATCH(BX$3,$K$2:$P$2,0))/12</f>
        <v>133333.33333333334</v>
      </c>
      <c r="BY107" s="250" cm="1">
        <f t="array" ref="BY107">INDEX($K:$P,ROW(),MATCH(BY$3,$K$2:$P$2,0))/12</f>
        <v>133333.33333333334</v>
      </c>
      <c r="BZ107" s="250" cm="1">
        <f t="array" ref="BZ107">INDEX($K:$P,ROW(),MATCH(BZ$3,$K$2:$P$2,0))/12</f>
        <v>133333.33333333334</v>
      </c>
      <c r="CA107" s="250" cm="1">
        <f t="array" ref="CA107">INDEX($K:$P,ROW(),MATCH(CA$3,$K$2:$P$2,0))/12</f>
        <v>266666.66666666669</v>
      </c>
      <c r="CB107" s="250" cm="1">
        <f t="array" ref="CB107">INDEX($K:$P,ROW(),MATCH(CB$3,$K$2:$P$2,0))/12</f>
        <v>266666.66666666669</v>
      </c>
      <c r="CC107" s="250" cm="1">
        <f t="array" ref="CC107">INDEX($K:$P,ROW(),MATCH(CC$3,$K$2:$P$2,0))/12</f>
        <v>266666.66666666669</v>
      </c>
      <c r="CD107" s="250" cm="1">
        <f t="array" ref="CD107">INDEX($K:$P,ROW(),MATCH(CD$3,$K$2:$P$2,0))/12</f>
        <v>266666.66666666669</v>
      </c>
      <c r="CE107" s="250" cm="1">
        <f t="array" ref="CE107">INDEX($K:$P,ROW(),MATCH(CE$3,$K$2:$P$2,0))/12</f>
        <v>266666.66666666669</v>
      </c>
      <c r="CF107" s="250" cm="1">
        <f t="array" ref="CF107">INDEX($K:$P,ROW(),MATCH(CF$3,$K$2:$P$2,0))/12</f>
        <v>266666.66666666669</v>
      </c>
      <c r="CG107" s="250" cm="1">
        <f t="array" ref="CG107">INDEX($K:$P,ROW(),MATCH(CG$3,$K$2:$P$2,0))/12</f>
        <v>266666.66666666669</v>
      </c>
      <c r="CH107" s="250" cm="1">
        <f t="array" ref="CH107">INDEX($K:$P,ROW(),MATCH(CH$3,$K$2:$P$2,0))/12</f>
        <v>266666.66666666669</v>
      </c>
      <c r="CI107" s="250" cm="1">
        <f t="array" ref="CI107">INDEX($K:$P,ROW(),MATCH(CI$3,$K$2:$P$2,0))/12</f>
        <v>266666.66666666669</v>
      </c>
      <c r="CJ107" s="250" cm="1">
        <f t="array" ref="CJ107">INDEX($K:$P,ROW(),MATCH(CJ$3,$K$2:$P$2,0))/12</f>
        <v>266666.66666666669</v>
      </c>
      <c r="CK107" s="250" cm="1">
        <f t="array" ref="CK107">INDEX($K:$P,ROW(),MATCH(CK$3,$K$2:$P$2,0))/12</f>
        <v>266666.66666666669</v>
      </c>
      <c r="CL107" s="250" cm="1">
        <f t="array" ref="CL107">INDEX($K:$P,ROW(),MATCH(CL$3,$K$2:$P$2,0))/12</f>
        <v>266666.66666666669</v>
      </c>
    </row>
    <row r="108" spans="2:90" x14ac:dyDescent="0.4">
      <c r="B108" s="124" t="s">
        <v>801</v>
      </c>
      <c r="C108" t="s">
        <v>965</v>
      </c>
      <c r="D108" t="s">
        <v>813</v>
      </c>
      <c r="E108" s="8" t="str">
        <f t="shared" si="64"/>
        <v>108 VOLLIST-EVP</v>
      </c>
      <c r="G108" t="str">
        <f t="shared" si="65"/>
        <v>108 VOLLIST-EVP</v>
      </c>
      <c r="H108" s="31"/>
      <c r="I108" s="73"/>
      <c r="J108" s="73"/>
      <c r="K108" s="38">
        <f t="shared" ref="K108:P108" si="66">SUMIF($3:$3,K$2,108:108)</f>
        <v>399999.99999999994</v>
      </c>
      <c r="L108" s="38">
        <f t="shared" si="66"/>
        <v>799999.99999999988</v>
      </c>
      <c r="M108" s="38">
        <f t="shared" si="66"/>
        <v>1599999.9999999998</v>
      </c>
      <c r="N108" s="38">
        <f t="shared" si="66"/>
        <v>3199999.9999999995</v>
      </c>
      <c r="O108" s="38">
        <f t="shared" si="66"/>
        <v>6399999.9999999991</v>
      </c>
      <c r="P108" s="38">
        <f t="shared" si="66"/>
        <v>12799999.999999998</v>
      </c>
      <c r="R108" s="38"/>
      <c r="S108" s="38">
        <f t="shared" ref="S108" si="67">SUM(S103:S106)</f>
        <v>33333.333333333336</v>
      </c>
      <c r="T108" s="38">
        <f t="shared" ref="T108:AX108" si="68">SUM(T103:T106)</f>
        <v>33333.333333333336</v>
      </c>
      <c r="U108" s="38">
        <f t="shared" si="68"/>
        <v>33333.333333333336</v>
      </c>
      <c r="V108" s="38">
        <f t="shared" si="68"/>
        <v>33333.333333333336</v>
      </c>
      <c r="W108" s="38">
        <f t="shared" si="68"/>
        <v>33333.333333333336</v>
      </c>
      <c r="X108" s="38">
        <f t="shared" si="68"/>
        <v>33333.333333333336</v>
      </c>
      <c r="Y108" s="38">
        <f t="shared" si="68"/>
        <v>33333.333333333336</v>
      </c>
      <c r="Z108" s="38">
        <f t="shared" si="68"/>
        <v>33333.333333333336</v>
      </c>
      <c r="AA108" s="38">
        <f t="shared" si="68"/>
        <v>33333.333333333336</v>
      </c>
      <c r="AB108" s="38">
        <f t="shared" si="68"/>
        <v>33333.333333333336</v>
      </c>
      <c r="AC108" s="38">
        <f t="shared" si="68"/>
        <v>33333.333333333336</v>
      </c>
      <c r="AD108" s="38">
        <f t="shared" si="68"/>
        <v>33333.333333333336</v>
      </c>
      <c r="AE108" s="38">
        <f t="shared" si="68"/>
        <v>66666.666666666672</v>
      </c>
      <c r="AF108" s="38">
        <f t="shared" si="68"/>
        <v>66666.666666666672</v>
      </c>
      <c r="AG108" s="38">
        <f t="shared" si="68"/>
        <v>66666.666666666672</v>
      </c>
      <c r="AH108" s="38">
        <f t="shared" si="68"/>
        <v>66666.666666666672</v>
      </c>
      <c r="AI108" s="38">
        <f t="shared" si="68"/>
        <v>66666.666666666672</v>
      </c>
      <c r="AJ108" s="38">
        <f t="shared" si="68"/>
        <v>66666.666666666672</v>
      </c>
      <c r="AK108" s="38">
        <f t="shared" si="68"/>
        <v>66666.666666666672</v>
      </c>
      <c r="AL108" s="38">
        <f t="shared" si="68"/>
        <v>66666.666666666672</v>
      </c>
      <c r="AM108" s="38">
        <f t="shared" si="68"/>
        <v>66666.666666666672</v>
      </c>
      <c r="AN108" s="38">
        <f t="shared" si="68"/>
        <v>66666.666666666672</v>
      </c>
      <c r="AO108" s="38">
        <f t="shared" si="68"/>
        <v>66666.666666666672</v>
      </c>
      <c r="AP108" s="38">
        <f t="shared" si="68"/>
        <v>66666.666666666672</v>
      </c>
      <c r="AQ108" s="38">
        <f t="shared" si="68"/>
        <v>133333.33333333334</v>
      </c>
      <c r="AR108" s="38">
        <f t="shared" si="68"/>
        <v>133333.33333333334</v>
      </c>
      <c r="AS108" s="38">
        <f t="shared" si="68"/>
        <v>133333.33333333334</v>
      </c>
      <c r="AT108" s="38">
        <f t="shared" si="68"/>
        <v>133333.33333333334</v>
      </c>
      <c r="AU108" s="38">
        <f t="shared" si="68"/>
        <v>133333.33333333334</v>
      </c>
      <c r="AV108" s="38">
        <f t="shared" si="68"/>
        <v>133333.33333333334</v>
      </c>
      <c r="AW108" s="38">
        <f t="shared" si="68"/>
        <v>133333.33333333334</v>
      </c>
      <c r="AX108" s="38">
        <f t="shared" si="68"/>
        <v>133333.33333333334</v>
      </c>
      <c r="AY108" s="38">
        <f t="shared" ref="AY108:CD108" si="69">SUM(AY103:AY106)</f>
        <v>133333.33333333334</v>
      </c>
      <c r="AZ108" s="38">
        <f t="shared" si="69"/>
        <v>133333.33333333334</v>
      </c>
      <c r="BA108" s="38">
        <f t="shared" si="69"/>
        <v>133333.33333333334</v>
      </c>
      <c r="BB108" s="38">
        <f t="shared" si="69"/>
        <v>133333.33333333334</v>
      </c>
      <c r="BC108" s="38">
        <f t="shared" si="69"/>
        <v>266666.66666666669</v>
      </c>
      <c r="BD108" s="38">
        <f t="shared" si="69"/>
        <v>266666.66666666669</v>
      </c>
      <c r="BE108" s="38">
        <f t="shared" si="69"/>
        <v>266666.66666666669</v>
      </c>
      <c r="BF108" s="38">
        <f t="shared" si="69"/>
        <v>266666.66666666669</v>
      </c>
      <c r="BG108" s="38">
        <f t="shared" si="69"/>
        <v>266666.66666666669</v>
      </c>
      <c r="BH108" s="38">
        <f t="shared" si="69"/>
        <v>266666.66666666669</v>
      </c>
      <c r="BI108" s="38">
        <f t="shared" si="69"/>
        <v>266666.66666666669</v>
      </c>
      <c r="BJ108" s="38">
        <f t="shared" si="69"/>
        <v>266666.66666666669</v>
      </c>
      <c r="BK108" s="38">
        <f t="shared" si="69"/>
        <v>266666.66666666669</v>
      </c>
      <c r="BL108" s="38">
        <f t="shared" si="69"/>
        <v>266666.66666666669</v>
      </c>
      <c r="BM108" s="38">
        <f t="shared" si="69"/>
        <v>266666.66666666669</v>
      </c>
      <c r="BN108" s="38">
        <f t="shared" si="69"/>
        <v>266666.66666666669</v>
      </c>
      <c r="BO108" s="38">
        <f t="shared" si="69"/>
        <v>533333.33333333337</v>
      </c>
      <c r="BP108" s="38">
        <f t="shared" si="69"/>
        <v>533333.33333333337</v>
      </c>
      <c r="BQ108" s="38">
        <f t="shared" si="69"/>
        <v>533333.33333333337</v>
      </c>
      <c r="BR108" s="38">
        <f t="shared" si="69"/>
        <v>533333.33333333337</v>
      </c>
      <c r="BS108" s="38">
        <f t="shared" si="69"/>
        <v>533333.33333333337</v>
      </c>
      <c r="BT108" s="38">
        <f t="shared" si="69"/>
        <v>533333.33333333337</v>
      </c>
      <c r="BU108" s="38">
        <f t="shared" si="69"/>
        <v>533333.33333333337</v>
      </c>
      <c r="BV108" s="38">
        <f t="shared" si="69"/>
        <v>533333.33333333337</v>
      </c>
      <c r="BW108" s="38">
        <f t="shared" si="69"/>
        <v>533333.33333333337</v>
      </c>
      <c r="BX108" s="38">
        <f t="shared" si="69"/>
        <v>533333.33333333337</v>
      </c>
      <c r="BY108" s="38">
        <f t="shared" si="69"/>
        <v>533333.33333333337</v>
      </c>
      <c r="BZ108" s="38">
        <f t="shared" si="69"/>
        <v>533333.33333333337</v>
      </c>
      <c r="CA108" s="38">
        <f t="shared" si="69"/>
        <v>1066666.6666666667</v>
      </c>
      <c r="CB108" s="38">
        <f t="shared" si="69"/>
        <v>1066666.6666666667</v>
      </c>
      <c r="CC108" s="38">
        <f t="shared" si="69"/>
        <v>1066666.6666666667</v>
      </c>
      <c r="CD108" s="38">
        <f t="shared" si="69"/>
        <v>1066666.6666666667</v>
      </c>
      <c r="CE108" s="38">
        <f t="shared" ref="CE108:CK108" si="70">SUM(CE103:CE106)</f>
        <v>1066666.6666666667</v>
      </c>
      <c r="CF108" s="38">
        <f t="shared" si="70"/>
        <v>1066666.6666666667</v>
      </c>
      <c r="CG108" s="38">
        <f t="shared" si="70"/>
        <v>1066666.6666666667</v>
      </c>
      <c r="CH108" s="38">
        <f t="shared" si="70"/>
        <v>1066666.6666666667</v>
      </c>
      <c r="CI108" s="38">
        <f t="shared" si="70"/>
        <v>1066666.6666666667</v>
      </c>
      <c r="CJ108" s="38">
        <f t="shared" si="70"/>
        <v>1066666.6666666667</v>
      </c>
      <c r="CK108" s="38">
        <f t="shared" si="70"/>
        <v>1066666.6666666667</v>
      </c>
      <c r="CL108" s="38">
        <f t="shared" ref="CL108" si="71">SUM(CL103:CL106)</f>
        <v>1066666.6666666667</v>
      </c>
    </row>
    <row r="109" spans="2:90" x14ac:dyDescent="0.4">
      <c r="B109" s="124"/>
      <c r="D109" t="s">
        <v>813</v>
      </c>
      <c r="E109" s="8"/>
      <c r="H109" s="31"/>
      <c r="I109" s="73"/>
      <c r="J109" s="73"/>
      <c r="K109" s="39"/>
      <c r="L109" s="39"/>
      <c r="M109" s="39"/>
      <c r="N109" s="39"/>
      <c r="O109" s="39"/>
      <c r="P109" s="39"/>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row>
    <row r="110" spans="2:90" x14ac:dyDescent="0.4">
      <c r="B110" s="95" t="s">
        <v>815</v>
      </c>
      <c r="D110" t="s">
        <v>813</v>
      </c>
      <c r="E110" s="8" t="str">
        <f t="shared" ref="E110:E151" si="72">ROW()&amp;" "&amp;D110</f>
        <v>110 VOLLIST-EVP</v>
      </c>
      <c r="H110" s="31"/>
      <c r="I110" s="73"/>
      <c r="J110" s="73"/>
      <c r="K110" s="18"/>
      <c r="L110" s="18"/>
      <c r="M110" s="18"/>
      <c r="N110" s="18"/>
      <c r="O110" s="18"/>
      <c r="P110" s="18"/>
      <c r="R110" s="33"/>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2:90" x14ac:dyDescent="0.4">
      <c r="B111" s="141" t="str">
        <f>+B103</f>
        <v>Item 1</v>
      </c>
      <c r="D111" t="s">
        <v>813</v>
      </c>
      <c r="E111" s="8" t="str">
        <f t="shared" si="72"/>
        <v>111 VOLLIST-EVP</v>
      </c>
      <c r="H111" s="31"/>
      <c r="I111" s="73"/>
      <c r="J111" s="73"/>
      <c r="K111" s="18">
        <v>10</v>
      </c>
      <c r="L111" s="18">
        <v>10</v>
      </c>
      <c r="M111" s="18">
        <v>10</v>
      </c>
      <c r="N111" s="18">
        <v>10</v>
      </c>
      <c r="O111" s="18">
        <v>10</v>
      </c>
      <c r="P111" s="18">
        <v>10</v>
      </c>
      <c r="R111" s="33"/>
      <c r="S111" s="19" cm="1">
        <f t="array" ref="S111">INDEX($K:$P,ROW(),MATCH(S$3,$K$2:$P$2,0))</f>
        <v>10</v>
      </c>
      <c r="T111" s="19" cm="1">
        <f t="array" ref="T111">INDEX($K:$P,ROW(),MATCH(T$3,$K$2:$P$2,0))</f>
        <v>10</v>
      </c>
      <c r="U111" s="19" cm="1">
        <f t="array" ref="U111">INDEX($K:$P,ROW(),MATCH(U$3,$K$2:$P$2,0))</f>
        <v>10</v>
      </c>
      <c r="V111" s="19" cm="1">
        <f t="array" ref="V111">INDEX($K:$P,ROW(),MATCH(V$3,$K$2:$P$2,0))</f>
        <v>10</v>
      </c>
      <c r="W111" s="19" cm="1">
        <f t="array" ref="W111">INDEX($K:$P,ROW(),MATCH(W$3,$K$2:$P$2,0))</f>
        <v>10</v>
      </c>
      <c r="X111" s="19" cm="1">
        <f t="array" ref="X111">INDEX($K:$P,ROW(),MATCH(X$3,$K$2:$P$2,0))</f>
        <v>10</v>
      </c>
      <c r="Y111" s="19" cm="1">
        <f t="array" ref="Y111">INDEX($K:$P,ROW(),MATCH(Y$3,$K$2:$P$2,0))</f>
        <v>10</v>
      </c>
      <c r="Z111" s="19" cm="1">
        <f t="array" ref="Z111">INDEX($K:$P,ROW(),MATCH(Z$3,$K$2:$P$2,0))</f>
        <v>10</v>
      </c>
      <c r="AA111" s="19" cm="1">
        <f t="array" ref="AA111">INDEX($K:$P,ROW(),MATCH(AA$3,$K$2:$P$2,0))</f>
        <v>10</v>
      </c>
      <c r="AB111" s="19" cm="1">
        <f t="array" ref="AB111">INDEX($K:$P,ROW(),MATCH(AB$3,$K$2:$P$2,0))</f>
        <v>10</v>
      </c>
      <c r="AC111" s="19" cm="1">
        <f t="array" ref="AC111">INDEX($K:$P,ROW(),MATCH(AC$3,$K$2:$P$2,0))</f>
        <v>10</v>
      </c>
      <c r="AD111" s="19" cm="1">
        <f t="array" ref="AD111">INDEX($K:$P,ROW(),MATCH(AD$3,$K$2:$P$2,0))</f>
        <v>10</v>
      </c>
      <c r="AE111" s="19" cm="1">
        <f t="array" ref="AE111">INDEX($K:$P,ROW(),MATCH(AE$3,$K$2:$P$2,0))</f>
        <v>10</v>
      </c>
      <c r="AF111" s="19" cm="1">
        <f t="array" ref="AF111">INDEX($K:$P,ROW(),MATCH(AF$3,$K$2:$P$2,0))</f>
        <v>10</v>
      </c>
      <c r="AG111" s="19" cm="1">
        <f t="array" ref="AG111">INDEX($K:$P,ROW(),MATCH(AG$3,$K$2:$P$2,0))</f>
        <v>10</v>
      </c>
      <c r="AH111" s="19" cm="1">
        <f t="array" ref="AH111">INDEX($K:$P,ROW(),MATCH(AH$3,$K$2:$P$2,0))</f>
        <v>10</v>
      </c>
      <c r="AI111" s="19" cm="1">
        <f t="array" ref="AI111">INDEX($K:$P,ROW(),MATCH(AI$3,$K$2:$P$2,0))</f>
        <v>10</v>
      </c>
      <c r="AJ111" s="19" cm="1">
        <f t="array" ref="AJ111">INDEX($K:$P,ROW(),MATCH(AJ$3,$K$2:$P$2,0))</f>
        <v>10</v>
      </c>
      <c r="AK111" s="19" cm="1">
        <f t="array" ref="AK111">INDEX($K:$P,ROW(),MATCH(AK$3,$K$2:$P$2,0))</f>
        <v>10</v>
      </c>
      <c r="AL111" s="19" cm="1">
        <f t="array" ref="AL111">INDEX($K:$P,ROW(),MATCH(AL$3,$K$2:$P$2,0))</f>
        <v>10</v>
      </c>
      <c r="AM111" s="19" cm="1">
        <f t="array" ref="AM111">INDEX($K:$P,ROW(),MATCH(AM$3,$K$2:$P$2,0))</f>
        <v>10</v>
      </c>
      <c r="AN111" s="19" cm="1">
        <f t="array" ref="AN111">INDEX($K:$P,ROW(),MATCH(AN$3,$K$2:$P$2,0))</f>
        <v>10</v>
      </c>
      <c r="AO111" s="19" cm="1">
        <f t="array" ref="AO111">INDEX($K:$P,ROW(),MATCH(AO$3,$K$2:$P$2,0))</f>
        <v>10</v>
      </c>
      <c r="AP111" s="19" cm="1">
        <f t="array" ref="AP111">INDEX($K:$P,ROW(),MATCH(AP$3,$K$2:$P$2,0))</f>
        <v>10</v>
      </c>
      <c r="AQ111" s="19" cm="1">
        <f t="array" ref="AQ111">INDEX($K:$P,ROW(),MATCH(AQ$3,$K$2:$P$2,0))</f>
        <v>10</v>
      </c>
      <c r="AR111" s="19" cm="1">
        <f t="array" ref="AR111">INDEX($K:$P,ROW(),MATCH(AR$3,$K$2:$P$2,0))</f>
        <v>10</v>
      </c>
      <c r="AS111" s="19" cm="1">
        <f t="array" ref="AS111">INDEX($K:$P,ROW(),MATCH(AS$3,$K$2:$P$2,0))</f>
        <v>10</v>
      </c>
      <c r="AT111" s="19" cm="1">
        <f t="array" ref="AT111">INDEX($K:$P,ROW(),MATCH(AT$3,$K$2:$P$2,0))</f>
        <v>10</v>
      </c>
      <c r="AU111" s="19" cm="1">
        <f t="array" ref="AU111">INDEX($K:$P,ROW(),MATCH(AU$3,$K$2:$P$2,0))</f>
        <v>10</v>
      </c>
      <c r="AV111" s="19" cm="1">
        <f t="array" ref="AV111">INDEX($K:$P,ROW(),MATCH(AV$3,$K$2:$P$2,0))</f>
        <v>10</v>
      </c>
      <c r="AW111" s="19" cm="1">
        <f t="array" ref="AW111">INDEX($K:$P,ROW(),MATCH(AW$3,$K$2:$P$2,0))</f>
        <v>10</v>
      </c>
      <c r="AX111" s="19" cm="1">
        <f t="array" ref="AX111">INDEX($K:$P,ROW(),MATCH(AX$3,$K$2:$P$2,0))</f>
        <v>10</v>
      </c>
      <c r="AY111" s="19" cm="1">
        <f t="array" ref="AY111">INDEX($K:$P,ROW(),MATCH(AY$3,$K$2:$P$2,0))</f>
        <v>10</v>
      </c>
      <c r="AZ111" s="19" cm="1">
        <f t="array" ref="AZ111">INDEX($K:$P,ROW(),MATCH(AZ$3,$K$2:$P$2,0))</f>
        <v>10</v>
      </c>
      <c r="BA111" s="19" cm="1">
        <f t="array" ref="BA111">INDEX($K:$P,ROW(),MATCH(BA$3,$K$2:$P$2,0))</f>
        <v>10</v>
      </c>
      <c r="BB111" s="19" cm="1">
        <f t="array" ref="BB111">INDEX($K:$P,ROW(),MATCH(BB$3,$K$2:$P$2,0))</f>
        <v>10</v>
      </c>
      <c r="BC111" s="19" cm="1">
        <f t="array" ref="BC111">INDEX($K:$P,ROW(),MATCH(BC$3,$K$2:$P$2,0))</f>
        <v>10</v>
      </c>
      <c r="BD111" s="19" cm="1">
        <f t="array" ref="BD111">INDEX($K:$P,ROW(),MATCH(BD$3,$K$2:$P$2,0))</f>
        <v>10</v>
      </c>
      <c r="BE111" s="19" cm="1">
        <f t="array" ref="BE111">INDEX($K:$P,ROW(),MATCH(BE$3,$K$2:$P$2,0))</f>
        <v>10</v>
      </c>
      <c r="BF111" s="19" cm="1">
        <f t="array" ref="BF111">INDEX($K:$P,ROW(),MATCH(BF$3,$K$2:$P$2,0))</f>
        <v>10</v>
      </c>
      <c r="BG111" s="19" cm="1">
        <f t="array" ref="BG111">INDEX($K:$P,ROW(),MATCH(BG$3,$K$2:$P$2,0))</f>
        <v>10</v>
      </c>
      <c r="BH111" s="19" cm="1">
        <f t="array" ref="BH111">INDEX($K:$P,ROW(),MATCH(BH$3,$K$2:$P$2,0))</f>
        <v>10</v>
      </c>
      <c r="BI111" s="19" cm="1">
        <f t="array" ref="BI111">INDEX($K:$P,ROW(),MATCH(BI$3,$K$2:$P$2,0))</f>
        <v>10</v>
      </c>
      <c r="BJ111" s="19" cm="1">
        <f t="array" ref="BJ111">INDEX($K:$P,ROW(),MATCH(BJ$3,$K$2:$P$2,0))</f>
        <v>10</v>
      </c>
      <c r="BK111" s="19" cm="1">
        <f t="array" ref="BK111">INDEX($K:$P,ROW(),MATCH(BK$3,$K$2:$P$2,0))</f>
        <v>10</v>
      </c>
      <c r="BL111" s="19" cm="1">
        <f t="array" ref="BL111">INDEX($K:$P,ROW(),MATCH(BL$3,$K$2:$P$2,0))</f>
        <v>10</v>
      </c>
      <c r="BM111" s="19" cm="1">
        <f t="array" ref="BM111">INDEX($K:$P,ROW(),MATCH(BM$3,$K$2:$P$2,0))</f>
        <v>10</v>
      </c>
      <c r="BN111" s="19" cm="1">
        <f t="array" ref="BN111">INDEX($K:$P,ROW(),MATCH(BN$3,$K$2:$P$2,0))</f>
        <v>10</v>
      </c>
      <c r="BO111" s="19" cm="1">
        <f t="array" ref="BO111">INDEX($K:$P,ROW(),MATCH(BO$3,$K$2:$P$2,0))</f>
        <v>10</v>
      </c>
      <c r="BP111" s="19" cm="1">
        <f t="array" ref="BP111">INDEX($K:$P,ROW(),MATCH(BP$3,$K$2:$P$2,0))</f>
        <v>10</v>
      </c>
      <c r="BQ111" s="19" cm="1">
        <f t="array" ref="BQ111">INDEX($K:$P,ROW(),MATCH(BQ$3,$K$2:$P$2,0))</f>
        <v>10</v>
      </c>
      <c r="BR111" s="19" cm="1">
        <f t="array" ref="BR111">INDEX($K:$P,ROW(),MATCH(BR$3,$K$2:$P$2,0))</f>
        <v>10</v>
      </c>
      <c r="BS111" s="19" cm="1">
        <f t="array" ref="BS111">INDEX($K:$P,ROW(),MATCH(BS$3,$K$2:$P$2,0))</f>
        <v>10</v>
      </c>
      <c r="BT111" s="19" cm="1">
        <f t="array" ref="BT111">INDEX($K:$P,ROW(),MATCH(BT$3,$K$2:$P$2,0))</f>
        <v>10</v>
      </c>
      <c r="BU111" s="19" cm="1">
        <f t="array" ref="BU111">INDEX($K:$P,ROW(),MATCH(BU$3,$K$2:$P$2,0))</f>
        <v>10</v>
      </c>
      <c r="BV111" s="19" cm="1">
        <f t="array" ref="BV111">INDEX($K:$P,ROW(),MATCH(BV$3,$K$2:$P$2,0))</f>
        <v>10</v>
      </c>
      <c r="BW111" s="19" cm="1">
        <f t="array" ref="BW111">INDEX($K:$P,ROW(),MATCH(BW$3,$K$2:$P$2,0))</f>
        <v>10</v>
      </c>
      <c r="BX111" s="19" cm="1">
        <f t="array" ref="BX111">INDEX($K:$P,ROW(),MATCH(BX$3,$K$2:$P$2,0))</f>
        <v>10</v>
      </c>
      <c r="BY111" s="19" cm="1">
        <f t="array" ref="BY111">INDEX($K:$P,ROW(),MATCH(BY$3,$K$2:$P$2,0))</f>
        <v>10</v>
      </c>
      <c r="BZ111" s="19" cm="1">
        <f t="array" ref="BZ111">INDEX($K:$P,ROW(),MATCH(BZ$3,$K$2:$P$2,0))</f>
        <v>10</v>
      </c>
      <c r="CA111" s="19" cm="1">
        <f t="array" ref="CA111">INDEX($K:$P,ROW(),MATCH(CA$3,$K$2:$P$2,0))</f>
        <v>10</v>
      </c>
      <c r="CB111" s="19" cm="1">
        <f t="array" ref="CB111">INDEX($K:$P,ROW(),MATCH(CB$3,$K$2:$P$2,0))</f>
        <v>10</v>
      </c>
      <c r="CC111" s="19" cm="1">
        <f t="array" ref="CC111">INDEX($K:$P,ROW(),MATCH(CC$3,$K$2:$P$2,0))</f>
        <v>10</v>
      </c>
      <c r="CD111" s="19" cm="1">
        <f t="array" ref="CD111">INDEX($K:$P,ROW(),MATCH(CD$3,$K$2:$P$2,0))</f>
        <v>10</v>
      </c>
      <c r="CE111" s="19" cm="1">
        <f t="array" ref="CE111">INDEX($K:$P,ROW(),MATCH(CE$3,$K$2:$P$2,0))</f>
        <v>10</v>
      </c>
      <c r="CF111" s="19" cm="1">
        <f t="array" ref="CF111">INDEX($K:$P,ROW(),MATCH(CF$3,$K$2:$P$2,0))</f>
        <v>10</v>
      </c>
      <c r="CG111" s="19" cm="1">
        <f t="array" ref="CG111">INDEX($K:$P,ROW(),MATCH(CG$3,$K$2:$P$2,0))</f>
        <v>10</v>
      </c>
      <c r="CH111" s="19" cm="1">
        <f t="array" ref="CH111">INDEX($K:$P,ROW(),MATCH(CH$3,$K$2:$P$2,0))</f>
        <v>10</v>
      </c>
      <c r="CI111" s="19" cm="1">
        <f t="array" ref="CI111">INDEX($K:$P,ROW(),MATCH(CI$3,$K$2:$P$2,0))</f>
        <v>10</v>
      </c>
      <c r="CJ111" s="19" cm="1">
        <f t="array" ref="CJ111">INDEX($K:$P,ROW(),MATCH(CJ$3,$K$2:$P$2,0))</f>
        <v>10</v>
      </c>
      <c r="CK111" s="19" cm="1">
        <f t="array" ref="CK111">INDEX($K:$P,ROW(),MATCH(CK$3,$K$2:$P$2,0))</f>
        <v>10</v>
      </c>
      <c r="CL111" s="19" cm="1">
        <f t="array" ref="CL111">INDEX($K:$P,ROW(),MATCH(CL$3,$K$2:$P$2,0))</f>
        <v>10</v>
      </c>
    </row>
    <row r="112" spans="2:90" x14ac:dyDescent="0.4">
      <c r="B112" s="141" t="str">
        <f>+B104</f>
        <v>Item 2</v>
      </c>
      <c r="D112" t="s">
        <v>813</v>
      </c>
      <c r="E112" s="8" t="str">
        <f t="shared" si="72"/>
        <v>112 VOLLIST-EVP</v>
      </c>
      <c r="H112" s="31"/>
      <c r="I112" s="73"/>
      <c r="J112" s="73"/>
      <c r="K112" s="18">
        <v>10</v>
      </c>
      <c r="L112" s="18">
        <v>10</v>
      </c>
      <c r="M112" s="18">
        <v>10</v>
      </c>
      <c r="N112" s="18">
        <v>10</v>
      </c>
      <c r="O112" s="18">
        <v>10</v>
      </c>
      <c r="P112" s="18">
        <v>10</v>
      </c>
      <c r="R112" s="33"/>
      <c r="S112" s="19" cm="1">
        <f t="array" ref="S112">INDEX($K:$P,ROW(),MATCH(S$3,$K$2:$P$2,0))</f>
        <v>10</v>
      </c>
      <c r="T112" s="19" cm="1">
        <f t="array" ref="T112">INDEX($K:$P,ROW(),MATCH(T$3,$K$2:$P$2,0))</f>
        <v>10</v>
      </c>
      <c r="U112" s="19" cm="1">
        <f t="array" ref="U112">INDEX($K:$P,ROW(),MATCH(U$3,$K$2:$P$2,0))</f>
        <v>10</v>
      </c>
      <c r="V112" s="19" cm="1">
        <f t="array" ref="V112">INDEX($K:$P,ROW(),MATCH(V$3,$K$2:$P$2,0))</f>
        <v>10</v>
      </c>
      <c r="W112" s="19" cm="1">
        <f t="array" ref="W112">INDEX($K:$P,ROW(),MATCH(W$3,$K$2:$P$2,0))</f>
        <v>10</v>
      </c>
      <c r="X112" s="19" cm="1">
        <f t="array" ref="X112">INDEX($K:$P,ROW(),MATCH(X$3,$K$2:$P$2,0))</f>
        <v>10</v>
      </c>
      <c r="Y112" s="19" cm="1">
        <f t="array" ref="Y112">INDEX($K:$P,ROW(),MATCH(Y$3,$K$2:$P$2,0))</f>
        <v>10</v>
      </c>
      <c r="Z112" s="19" cm="1">
        <f t="array" ref="Z112">INDEX($K:$P,ROW(),MATCH(Z$3,$K$2:$P$2,0))</f>
        <v>10</v>
      </c>
      <c r="AA112" s="19" cm="1">
        <f t="array" ref="AA112">INDEX($K:$P,ROW(),MATCH(AA$3,$K$2:$P$2,0))</f>
        <v>10</v>
      </c>
      <c r="AB112" s="19" cm="1">
        <f t="array" ref="AB112">INDEX($K:$P,ROW(),MATCH(AB$3,$K$2:$P$2,0))</f>
        <v>10</v>
      </c>
      <c r="AC112" s="19" cm="1">
        <f t="array" ref="AC112">INDEX($K:$P,ROW(),MATCH(AC$3,$K$2:$P$2,0))</f>
        <v>10</v>
      </c>
      <c r="AD112" s="19" cm="1">
        <f t="array" ref="AD112">INDEX($K:$P,ROW(),MATCH(AD$3,$K$2:$P$2,0))</f>
        <v>10</v>
      </c>
      <c r="AE112" s="19" cm="1">
        <f t="array" ref="AE112">INDEX($K:$P,ROW(),MATCH(AE$3,$K$2:$P$2,0))</f>
        <v>10</v>
      </c>
      <c r="AF112" s="19" cm="1">
        <f t="array" ref="AF112">INDEX($K:$P,ROW(),MATCH(AF$3,$K$2:$P$2,0))</f>
        <v>10</v>
      </c>
      <c r="AG112" s="19" cm="1">
        <f t="array" ref="AG112">INDEX($K:$P,ROW(),MATCH(AG$3,$K$2:$P$2,0))</f>
        <v>10</v>
      </c>
      <c r="AH112" s="19" cm="1">
        <f t="array" ref="AH112">INDEX($K:$P,ROW(),MATCH(AH$3,$K$2:$P$2,0))</f>
        <v>10</v>
      </c>
      <c r="AI112" s="19" cm="1">
        <f t="array" ref="AI112">INDEX($K:$P,ROW(),MATCH(AI$3,$K$2:$P$2,0))</f>
        <v>10</v>
      </c>
      <c r="AJ112" s="19" cm="1">
        <f t="array" ref="AJ112">INDEX($K:$P,ROW(),MATCH(AJ$3,$K$2:$P$2,0))</f>
        <v>10</v>
      </c>
      <c r="AK112" s="19" cm="1">
        <f t="array" ref="AK112">INDEX($K:$P,ROW(),MATCH(AK$3,$K$2:$P$2,0))</f>
        <v>10</v>
      </c>
      <c r="AL112" s="19" cm="1">
        <f t="array" ref="AL112">INDEX($K:$P,ROW(),MATCH(AL$3,$K$2:$P$2,0))</f>
        <v>10</v>
      </c>
      <c r="AM112" s="19" cm="1">
        <f t="array" ref="AM112">INDEX($K:$P,ROW(),MATCH(AM$3,$K$2:$P$2,0))</f>
        <v>10</v>
      </c>
      <c r="AN112" s="19" cm="1">
        <f t="array" ref="AN112">INDEX($K:$P,ROW(),MATCH(AN$3,$K$2:$P$2,0))</f>
        <v>10</v>
      </c>
      <c r="AO112" s="19" cm="1">
        <f t="array" ref="AO112">INDEX($K:$P,ROW(),MATCH(AO$3,$K$2:$P$2,0))</f>
        <v>10</v>
      </c>
      <c r="AP112" s="19" cm="1">
        <f t="array" ref="AP112">INDEX($K:$P,ROW(),MATCH(AP$3,$K$2:$P$2,0))</f>
        <v>10</v>
      </c>
      <c r="AQ112" s="19" cm="1">
        <f t="array" ref="AQ112">INDEX($K:$P,ROW(),MATCH(AQ$3,$K$2:$P$2,0))</f>
        <v>10</v>
      </c>
      <c r="AR112" s="19" cm="1">
        <f t="array" ref="AR112">INDEX($K:$P,ROW(),MATCH(AR$3,$K$2:$P$2,0))</f>
        <v>10</v>
      </c>
      <c r="AS112" s="19" cm="1">
        <f t="array" ref="AS112">INDEX($K:$P,ROW(),MATCH(AS$3,$K$2:$P$2,0))</f>
        <v>10</v>
      </c>
      <c r="AT112" s="19" cm="1">
        <f t="array" ref="AT112">INDEX($K:$P,ROW(),MATCH(AT$3,$K$2:$P$2,0))</f>
        <v>10</v>
      </c>
      <c r="AU112" s="19" cm="1">
        <f t="array" ref="AU112">INDEX($K:$P,ROW(),MATCH(AU$3,$K$2:$P$2,0))</f>
        <v>10</v>
      </c>
      <c r="AV112" s="19" cm="1">
        <f t="array" ref="AV112">INDEX($K:$P,ROW(),MATCH(AV$3,$K$2:$P$2,0))</f>
        <v>10</v>
      </c>
      <c r="AW112" s="19" cm="1">
        <f t="array" ref="AW112">INDEX($K:$P,ROW(),MATCH(AW$3,$K$2:$P$2,0))</f>
        <v>10</v>
      </c>
      <c r="AX112" s="19" cm="1">
        <f t="array" ref="AX112">INDEX($K:$P,ROW(),MATCH(AX$3,$K$2:$P$2,0))</f>
        <v>10</v>
      </c>
      <c r="AY112" s="19" cm="1">
        <f t="array" ref="AY112">INDEX($K:$P,ROW(),MATCH(AY$3,$K$2:$P$2,0))</f>
        <v>10</v>
      </c>
      <c r="AZ112" s="19" cm="1">
        <f t="array" ref="AZ112">INDEX($K:$P,ROW(),MATCH(AZ$3,$K$2:$P$2,0))</f>
        <v>10</v>
      </c>
      <c r="BA112" s="19" cm="1">
        <f t="array" ref="BA112">INDEX($K:$P,ROW(),MATCH(BA$3,$K$2:$P$2,0))</f>
        <v>10</v>
      </c>
      <c r="BB112" s="19" cm="1">
        <f t="array" ref="BB112">INDEX($K:$P,ROW(),MATCH(BB$3,$K$2:$P$2,0))</f>
        <v>10</v>
      </c>
      <c r="BC112" s="19" cm="1">
        <f t="array" ref="BC112">INDEX($K:$P,ROW(),MATCH(BC$3,$K$2:$P$2,0))</f>
        <v>10</v>
      </c>
      <c r="BD112" s="19" cm="1">
        <f t="array" ref="BD112">INDEX($K:$P,ROW(),MATCH(BD$3,$K$2:$P$2,0))</f>
        <v>10</v>
      </c>
      <c r="BE112" s="19" cm="1">
        <f t="array" ref="BE112">INDEX($K:$P,ROW(),MATCH(BE$3,$K$2:$P$2,0))</f>
        <v>10</v>
      </c>
      <c r="BF112" s="19" cm="1">
        <f t="array" ref="BF112">INDEX($K:$P,ROW(),MATCH(BF$3,$K$2:$P$2,0))</f>
        <v>10</v>
      </c>
      <c r="BG112" s="19" cm="1">
        <f t="array" ref="BG112">INDEX($K:$P,ROW(),MATCH(BG$3,$K$2:$P$2,0))</f>
        <v>10</v>
      </c>
      <c r="BH112" s="19" cm="1">
        <f t="array" ref="BH112">INDEX($K:$P,ROW(),MATCH(BH$3,$K$2:$P$2,0))</f>
        <v>10</v>
      </c>
      <c r="BI112" s="19" cm="1">
        <f t="array" ref="BI112">INDEX($K:$P,ROW(),MATCH(BI$3,$K$2:$P$2,0))</f>
        <v>10</v>
      </c>
      <c r="BJ112" s="19" cm="1">
        <f t="array" ref="BJ112">INDEX($K:$P,ROW(),MATCH(BJ$3,$K$2:$P$2,0))</f>
        <v>10</v>
      </c>
      <c r="BK112" s="19" cm="1">
        <f t="array" ref="BK112">INDEX($K:$P,ROW(),MATCH(BK$3,$K$2:$P$2,0))</f>
        <v>10</v>
      </c>
      <c r="BL112" s="19" cm="1">
        <f t="array" ref="BL112">INDEX($K:$P,ROW(),MATCH(BL$3,$K$2:$P$2,0))</f>
        <v>10</v>
      </c>
      <c r="BM112" s="19" cm="1">
        <f t="array" ref="BM112">INDEX($K:$P,ROW(),MATCH(BM$3,$K$2:$P$2,0))</f>
        <v>10</v>
      </c>
      <c r="BN112" s="19" cm="1">
        <f t="array" ref="BN112">INDEX($K:$P,ROW(),MATCH(BN$3,$K$2:$P$2,0))</f>
        <v>10</v>
      </c>
      <c r="BO112" s="19" cm="1">
        <f t="array" ref="BO112">INDEX($K:$P,ROW(),MATCH(BO$3,$K$2:$P$2,0))</f>
        <v>10</v>
      </c>
      <c r="BP112" s="19" cm="1">
        <f t="array" ref="BP112">INDEX($K:$P,ROW(),MATCH(BP$3,$K$2:$P$2,0))</f>
        <v>10</v>
      </c>
      <c r="BQ112" s="19" cm="1">
        <f t="array" ref="BQ112">INDEX($K:$P,ROW(),MATCH(BQ$3,$K$2:$P$2,0))</f>
        <v>10</v>
      </c>
      <c r="BR112" s="19" cm="1">
        <f t="array" ref="BR112">INDEX($K:$P,ROW(),MATCH(BR$3,$K$2:$P$2,0))</f>
        <v>10</v>
      </c>
      <c r="BS112" s="19" cm="1">
        <f t="array" ref="BS112">INDEX($K:$P,ROW(),MATCH(BS$3,$K$2:$P$2,0))</f>
        <v>10</v>
      </c>
      <c r="BT112" s="19" cm="1">
        <f t="array" ref="BT112">INDEX($K:$P,ROW(),MATCH(BT$3,$K$2:$P$2,0))</f>
        <v>10</v>
      </c>
      <c r="BU112" s="19" cm="1">
        <f t="array" ref="BU112">INDEX($K:$P,ROW(),MATCH(BU$3,$K$2:$P$2,0))</f>
        <v>10</v>
      </c>
      <c r="BV112" s="19" cm="1">
        <f t="array" ref="BV112">INDEX($K:$P,ROW(),MATCH(BV$3,$K$2:$P$2,0))</f>
        <v>10</v>
      </c>
      <c r="BW112" s="19" cm="1">
        <f t="array" ref="BW112">INDEX($K:$P,ROW(),MATCH(BW$3,$K$2:$P$2,0))</f>
        <v>10</v>
      </c>
      <c r="BX112" s="19" cm="1">
        <f t="array" ref="BX112">INDEX($K:$P,ROW(),MATCH(BX$3,$K$2:$P$2,0))</f>
        <v>10</v>
      </c>
      <c r="BY112" s="19" cm="1">
        <f t="array" ref="BY112">INDEX($K:$P,ROW(),MATCH(BY$3,$K$2:$P$2,0))</f>
        <v>10</v>
      </c>
      <c r="BZ112" s="19" cm="1">
        <f t="array" ref="BZ112">INDEX($K:$P,ROW(),MATCH(BZ$3,$K$2:$P$2,0))</f>
        <v>10</v>
      </c>
      <c r="CA112" s="19" cm="1">
        <f t="array" ref="CA112">INDEX($K:$P,ROW(),MATCH(CA$3,$K$2:$P$2,0))</f>
        <v>10</v>
      </c>
      <c r="CB112" s="19" cm="1">
        <f t="array" ref="CB112">INDEX($K:$P,ROW(),MATCH(CB$3,$K$2:$P$2,0))</f>
        <v>10</v>
      </c>
      <c r="CC112" s="19" cm="1">
        <f t="array" ref="CC112">INDEX($K:$P,ROW(),MATCH(CC$3,$K$2:$P$2,0))</f>
        <v>10</v>
      </c>
      <c r="CD112" s="19" cm="1">
        <f t="array" ref="CD112">INDEX($K:$P,ROW(),MATCH(CD$3,$K$2:$P$2,0))</f>
        <v>10</v>
      </c>
      <c r="CE112" s="19" cm="1">
        <f t="array" ref="CE112">INDEX($K:$P,ROW(),MATCH(CE$3,$K$2:$P$2,0))</f>
        <v>10</v>
      </c>
      <c r="CF112" s="19" cm="1">
        <f t="array" ref="CF112">INDEX($K:$P,ROW(),MATCH(CF$3,$K$2:$P$2,0))</f>
        <v>10</v>
      </c>
      <c r="CG112" s="19" cm="1">
        <f t="array" ref="CG112">INDEX($K:$P,ROW(),MATCH(CG$3,$K$2:$P$2,0))</f>
        <v>10</v>
      </c>
      <c r="CH112" s="19" cm="1">
        <f t="array" ref="CH112">INDEX($K:$P,ROW(),MATCH(CH$3,$K$2:$P$2,0))</f>
        <v>10</v>
      </c>
      <c r="CI112" s="19" cm="1">
        <f t="array" ref="CI112">INDEX($K:$P,ROW(),MATCH(CI$3,$K$2:$P$2,0))</f>
        <v>10</v>
      </c>
      <c r="CJ112" s="19" cm="1">
        <f t="array" ref="CJ112">INDEX($K:$P,ROW(),MATCH(CJ$3,$K$2:$P$2,0))</f>
        <v>10</v>
      </c>
      <c r="CK112" s="19" cm="1">
        <f t="array" ref="CK112">INDEX($K:$P,ROW(),MATCH(CK$3,$K$2:$P$2,0))</f>
        <v>10</v>
      </c>
      <c r="CL112" s="19" cm="1">
        <f t="array" ref="CL112">INDEX($K:$P,ROW(),MATCH(CL$3,$K$2:$P$2,0))</f>
        <v>10</v>
      </c>
    </row>
    <row r="113" spans="2:90" x14ac:dyDescent="0.4">
      <c r="B113" s="141" t="str">
        <f>+B105</f>
        <v>Item 3</v>
      </c>
      <c r="D113" t="s">
        <v>813</v>
      </c>
      <c r="E113" s="8" t="str">
        <f t="shared" si="72"/>
        <v>113 VOLLIST-EVP</v>
      </c>
      <c r="H113" s="31"/>
      <c r="I113" s="73"/>
      <c r="J113" s="73"/>
      <c r="K113" s="18">
        <v>10</v>
      </c>
      <c r="L113" s="18">
        <v>10</v>
      </c>
      <c r="M113" s="18">
        <v>10</v>
      </c>
      <c r="N113" s="18">
        <v>10</v>
      </c>
      <c r="O113" s="18">
        <v>10</v>
      </c>
      <c r="P113" s="18">
        <v>10</v>
      </c>
      <c r="R113" s="33"/>
      <c r="S113" s="19" cm="1">
        <f t="array" ref="S113">INDEX($K:$P,ROW(),MATCH(S$3,$K$2:$P$2,0))</f>
        <v>10</v>
      </c>
      <c r="T113" s="19" cm="1">
        <f t="array" ref="T113">INDEX($K:$P,ROW(),MATCH(T$3,$K$2:$P$2,0))</f>
        <v>10</v>
      </c>
      <c r="U113" s="19" cm="1">
        <f t="array" ref="U113">INDEX($K:$P,ROW(),MATCH(U$3,$K$2:$P$2,0))</f>
        <v>10</v>
      </c>
      <c r="V113" s="19" cm="1">
        <f t="array" ref="V113">INDEX($K:$P,ROW(),MATCH(V$3,$K$2:$P$2,0))</f>
        <v>10</v>
      </c>
      <c r="W113" s="19" cm="1">
        <f t="array" ref="W113">INDEX($K:$P,ROW(),MATCH(W$3,$K$2:$P$2,0))</f>
        <v>10</v>
      </c>
      <c r="X113" s="19" cm="1">
        <f t="array" ref="X113">INDEX($K:$P,ROW(),MATCH(X$3,$K$2:$P$2,0))</f>
        <v>10</v>
      </c>
      <c r="Y113" s="19" cm="1">
        <f t="array" ref="Y113">INDEX($K:$P,ROW(),MATCH(Y$3,$K$2:$P$2,0))</f>
        <v>10</v>
      </c>
      <c r="Z113" s="19" cm="1">
        <f t="array" ref="Z113">INDEX($K:$P,ROW(),MATCH(Z$3,$K$2:$P$2,0))</f>
        <v>10</v>
      </c>
      <c r="AA113" s="19" cm="1">
        <f t="array" ref="AA113">INDEX($K:$P,ROW(),MATCH(AA$3,$K$2:$P$2,0))</f>
        <v>10</v>
      </c>
      <c r="AB113" s="19" cm="1">
        <f t="array" ref="AB113">INDEX($K:$P,ROW(),MATCH(AB$3,$K$2:$P$2,0))</f>
        <v>10</v>
      </c>
      <c r="AC113" s="19" cm="1">
        <f t="array" ref="AC113">INDEX($K:$P,ROW(),MATCH(AC$3,$K$2:$P$2,0))</f>
        <v>10</v>
      </c>
      <c r="AD113" s="19" cm="1">
        <f t="array" ref="AD113">INDEX($K:$P,ROW(),MATCH(AD$3,$K$2:$P$2,0))</f>
        <v>10</v>
      </c>
      <c r="AE113" s="19" cm="1">
        <f t="array" ref="AE113">INDEX($K:$P,ROW(),MATCH(AE$3,$K$2:$P$2,0))</f>
        <v>10</v>
      </c>
      <c r="AF113" s="19" cm="1">
        <f t="array" ref="AF113">INDEX($K:$P,ROW(),MATCH(AF$3,$K$2:$P$2,0))</f>
        <v>10</v>
      </c>
      <c r="AG113" s="19" cm="1">
        <f t="array" ref="AG113">INDEX($K:$P,ROW(),MATCH(AG$3,$K$2:$P$2,0))</f>
        <v>10</v>
      </c>
      <c r="AH113" s="19" cm="1">
        <f t="array" ref="AH113">INDEX($K:$P,ROW(),MATCH(AH$3,$K$2:$P$2,0))</f>
        <v>10</v>
      </c>
      <c r="AI113" s="19" cm="1">
        <f t="array" ref="AI113">INDEX($K:$P,ROW(),MATCH(AI$3,$K$2:$P$2,0))</f>
        <v>10</v>
      </c>
      <c r="AJ113" s="19" cm="1">
        <f t="array" ref="AJ113">INDEX($K:$P,ROW(),MATCH(AJ$3,$K$2:$P$2,0))</f>
        <v>10</v>
      </c>
      <c r="AK113" s="19" cm="1">
        <f t="array" ref="AK113">INDEX($K:$P,ROW(),MATCH(AK$3,$K$2:$P$2,0))</f>
        <v>10</v>
      </c>
      <c r="AL113" s="19" cm="1">
        <f t="array" ref="AL113">INDEX($K:$P,ROW(),MATCH(AL$3,$K$2:$P$2,0))</f>
        <v>10</v>
      </c>
      <c r="AM113" s="19" cm="1">
        <f t="array" ref="AM113">INDEX($K:$P,ROW(),MATCH(AM$3,$K$2:$P$2,0))</f>
        <v>10</v>
      </c>
      <c r="AN113" s="19" cm="1">
        <f t="array" ref="AN113">INDEX($K:$P,ROW(),MATCH(AN$3,$K$2:$P$2,0))</f>
        <v>10</v>
      </c>
      <c r="AO113" s="19" cm="1">
        <f t="array" ref="AO113">INDEX($K:$P,ROW(),MATCH(AO$3,$K$2:$P$2,0))</f>
        <v>10</v>
      </c>
      <c r="AP113" s="19" cm="1">
        <f t="array" ref="AP113">INDEX($K:$P,ROW(),MATCH(AP$3,$K$2:$P$2,0))</f>
        <v>10</v>
      </c>
      <c r="AQ113" s="19" cm="1">
        <f t="array" ref="AQ113">INDEX($K:$P,ROW(),MATCH(AQ$3,$K$2:$P$2,0))</f>
        <v>10</v>
      </c>
      <c r="AR113" s="19" cm="1">
        <f t="array" ref="AR113">INDEX($K:$P,ROW(),MATCH(AR$3,$K$2:$P$2,0))</f>
        <v>10</v>
      </c>
      <c r="AS113" s="19" cm="1">
        <f t="array" ref="AS113">INDEX($K:$P,ROW(),MATCH(AS$3,$K$2:$P$2,0))</f>
        <v>10</v>
      </c>
      <c r="AT113" s="19" cm="1">
        <f t="array" ref="AT113">INDEX($K:$P,ROW(),MATCH(AT$3,$K$2:$P$2,0))</f>
        <v>10</v>
      </c>
      <c r="AU113" s="19" cm="1">
        <f t="array" ref="AU113">INDEX($K:$P,ROW(),MATCH(AU$3,$K$2:$P$2,0))</f>
        <v>10</v>
      </c>
      <c r="AV113" s="19" cm="1">
        <f t="array" ref="AV113">INDEX($K:$P,ROW(),MATCH(AV$3,$K$2:$P$2,0))</f>
        <v>10</v>
      </c>
      <c r="AW113" s="19" cm="1">
        <f t="array" ref="AW113">INDEX($K:$P,ROW(),MATCH(AW$3,$K$2:$P$2,0))</f>
        <v>10</v>
      </c>
      <c r="AX113" s="19" cm="1">
        <f t="array" ref="AX113">INDEX($K:$P,ROW(),MATCH(AX$3,$K$2:$P$2,0))</f>
        <v>10</v>
      </c>
      <c r="AY113" s="19" cm="1">
        <f t="array" ref="AY113">INDEX($K:$P,ROW(),MATCH(AY$3,$K$2:$P$2,0))</f>
        <v>10</v>
      </c>
      <c r="AZ113" s="19" cm="1">
        <f t="array" ref="AZ113">INDEX($K:$P,ROW(),MATCH(AZ$3,$K$2:$P$2,0))</f>
        <v>10</v>
      </c>
      <c r="BA113" s="19" cm="1">
        <f t="array" ref="BA113">INDEX($K:$P,ROW(),MATCH(BA$3,$K$2:$P$2,0))</f>
        <v>10</v>
      </c>
      <c r="BB113" s="19" cm="1">
        <f t="array" ref="BB113">INDEX($K:$P,ROW(),MATCH(BB$3,$K$2:$P$2,0))</f>
        <v>10</v>
      </c>
      <c r="BC113" s="19" cm="1">
        <f t="array" ref="BC113">INDEX($K:$P,ROW(),MATCH(BC$3,$K$2:$P$2,0))</f>
        <v>10</v>
      </c>
      <c r="BD113" s="19" cm="1">
        <f t="array" ref="BD113">INDEX($K:$P,ROW(),MATCH(BD$3,$K$2:$P$2,0))</f>
        <v>10</v>
      </c>
      <c r="BE113" s="19" cm="1">
        <f t="array" ref="BE113">INDEX($K:$P,ROW(),MATCH(BE$3,$K$2:$P$2,0))</f>
        <v>10</v>
      </c>
      <c r="BF113" s="19" cm="1">
        <f t="array" ref="BF113">INDEX($K:$P,ROW(),MATCH(BF$3,$K$2:$P$2,0))</f>
        <v>10</v>
      </c>
      <c r="BG113" s="19" cm="1">
        <f t="array" ref="BG113">INDEX($K:$P,ROW(),MATCH(BG$3,$K$2:$P$2,0))</f>
        <v>10</v>
      </c>
      <c r="BH113" s="19" cm="1">
        <f t="array" ref="BH113">INDEX($K:$P,ROW(),MATCH(BH$3,$K$2:$P$2,0))</f>
        <v>10</v>
      </c>
      <c r="BI113" s="19" cm="1">
        <f t="array" ref="BI113">INDEX($K:$P,ROW(),MATCH(BI$3,$K$2:$P$2,0))</f>
        <v>10</v>
      </c>
      <c r="BJ113" s="19" cm="1">
        <f t="array" ref="BJ113">INDEX($K:$P,ROW(),MATCH(BJ$3,$K$2:$P$2,0))</f>
        <v>10</v>
      </c>
      <c r="BK113" s="19" cm="1">
        <f t="array" ref="BK113">INDEX($K:$P,ROW(),MATCH(BK$3,$K$2:$P$2,0))</f>
        <v>10</v>
      </c>
      <c r="BL113" s="19" cm="1">
        <f t="array" ref="BL113">INDEX($K:$P,ROW(),MATCH(BL$3,$K$2:$P$2,0))</f>
        <v>10</v>
      </c>
      <c r="BM113" s="19" cm="1">
        <f t="array" ref="BM113">INDEX($K:$P,ROW(),MATCH(BM$3,$K$2:$P$2,0))</f>
        <v>10</v>
      </c>
      <c r="BN113" s="19" cm="1">
        <f t="array" ref="BN113">INDEX($K:$P,ROW(),MATCH(BN$3,$K$2:$P$2,0))</f>
        <v>10</v>
      </c>
      <c r="BO113" s="19" cm="1">
        <f t="array" ref="BO113">INDEX($K:$P,ROW(),MATCH(BO$3,$K$2:$P$2,0))</f>
        <v>10</v>
      </c>
      <c r="BP113" s="19" cm="1">
        <f t="array" ref="BP113">INDEX($K:$P,ROW(),MATCH(BP$3,$K$2:$P$2,0))</f>
        <v>10</v>
      </c>
      <c r="BQ113" s="19" cm="1">
        <f t="array" ref="BQ113">INDEX($K:$P,ROW(),MATCH(BQ$3,$K$2:$P$2,0))</f>
        <v>10</v>
      </c>
      <c r="BR113" s="19" cm="1">
        <f t="array" ref="BR113">INDEX($K:$P,ROW(),MATCH(BR$3,$K$2:$P$2,0))</f>
        <v>10</v>
      </c>
      <c r="BS113" s="19" cm="1">
        <f t="array" ref="BS113">INDEX($K:$P,ROW(),MATCH(BS$3,$K$2:$P$2,0))</f>
        <v>10</v>
      </c>
      <c r="BT113" s="19" cm="1">
        <f t="array" ref="BT113">INDEX($K:$P,ROW(),MATCH(BT$3,$K$2:$P$2,0))</f>
        <v>10</v>
      </c>
      <c r="BU113" s="19" cm="1">
        <f t="array" ref="BU113">INDEX($K:$P,ROW(),MATCH(BU$3,$K$2:$P$2,0))</f>
        <v>10</v>
      </c>
      <c r="BV113" s="19" cm="1">
        <f t="array" ref="BV113">INDEX($K:$P,ROW(),MATCH(BV$3,$K$2:$P$2,0))</f>
        <v>10</v>
      </c>
      <c r="BW113" s="19" cm="1">
        <f t="array" ref="BW113">INDEX($K:$P,ROW(),MATCH(BW$3,$K$2:$P$2,0))</f>
        <v>10</v>
      </c>
      <c r="BX113" s="19" cm="1">
        <f t="array" ref="BX113">INDEX($K:$P,ROW(),MATCH(BX$3,$K$2:$P$2,0))</f>
        <v>10</v>
      </c>
      <c r="BY113" s="19" cm="1">
        <f t="array" ref="BY113">INDEX($K:$P,ROW(),MATCH(BY$3,$K$2:$P$2,0))</f>
        <v>10</v>
      </c>
      <c r="BZ113" s="19" cm="1">
        <f t="array" ref="BZ113">INDEX($K:$P,ROW(),MATCH(BZ$3,$K$2:$P$2,0))</f>
        <v>10</v>
      </c>
      <c r="CA113" s="19" cm="1">
        <f t="array" ref="CA113">INDEX($K:$P,ROW(),MATCH(CA$3,$K$2:$P$2,0))</f>
        <v>10</v>
      </c>
      <c r="CB113" s="19" cm="1">
        <f t="array" ref="CB113">INDEX($K:$P,ROW(),MATCH(CB$3,$K$2:$P$2,0))</f>
        <v>10</v>
      </c>
      <c r="CC113" s="19" cm="1">
        <f t="array" ref="CC113">INDEX($K:$P,ROW(),MATCH(CC$3,$K$2:$P$2,0))</f>
        <v>10</v>
      </c>
      <c r="CD113" s="19" cm="1">
        <f t="array" ref="CD113">INDEX($K:$P,ROW(),MATCH(CD$3,$K$2:$P$2,0))</f>
        <v>10</v>
      </c>
      <c r="CE113" s="19" cm="1">
        <f t="array" ref="CE113">INDEX($K:$P,ROW(),MATCH(CE$3,$K$2:$P$2,0))</f>
        <v>10</v>
      </c>
      <c r="CF113" s="19" cm="1">
        <f t="array" ref="CF113">INDEX($K:$P,ROW(),MATCH(CF$3,$K$2:$P$2,0))</f>
        <v>10</v>
      </c>
      <c r="CG113" s="19" cm="1">
        <f t="array" ref="CG113">INDEX($K:$P,ROW(),MATCH(CG$3,$K$2:$P$2,0))</f>
        <v>10</v>
      </c>
      <c r="CH113" s="19" cm="1">
        <f t="array" ref="CH113">INDEX($K:$P,ROW(),MATCH(CH$3,$K$2:$P$2,0))</f>
        <v>10</v>
      </c>
      <c r="CI113" s="19" cm="1">
        <f t="array" ref="CI113">INDEX($K:$P,ROW(),MATCH(CI$3,$K$2:$P$2,0))</f>
        <v>10</v>
      </c>
      <c r="CJ113" s="19" cm="1">
        <f t="array" ref="CJ113">INDEX($K:$P,ROW(),MATCH(CJ$3,$K$2:$P$2,0))</f>
        <v>10</v>
      </c>
      <c r="CK113" s="19" cm="1">
        <f t="array" ref="CK113">INDEX($K:$P,ROW(),MATCH(CK$3,$K$2:$P$2,0))</f>
        <v>10</v>
      </c>
      <c r="CL113" s="19" cm="1">
        <f t="array" ref="CL113">INDEX($K:$P,ROW(),MATCH(CL$3,$K$2:$P$2,0))</f>
        <v>10</v>
      </c>
    </row>
    <row r="114" spans="2:90" x14ac:dyDescent="0.4">
      <c r="B114" s="141" t="str">
        <f>+B106</f>
        <v>Item 4</v>
      </c>
      <c r="D114" t="s">
        <v>813</v>
      </c>
      <c r="E114" s="8" t="str">
        <f t="shared" si="72"/>
        <v>114 VOLLIST-EVP</v>
      </c>
      <c r="H114" s="31"/>
      <c r="I114" s="73"/>
      <c r="J114" s="73"/>
      <c r="K114" s="18">
        <v>10</v>
      </c>
      <c r="L114" s="18">
        <v>10</v>
      </c>
      <c r="M114" s="18">
        <v>10</v>
      </c>
      <c r="N114" s="18">
        <v>10</v>
      </c>
      <c r="O114" s="18">
        <v>10</v>
      </c>
      <c r="P114" s="18">
        <v>10</v>
      </c>
      <c r="R114" s="33"/>
      <c r="S114" s="19" cm="1">
        <f t="array" ref="S114">INDEX($K:$P,ROW(),MATCH(S$3,$K$2:$P$2,0))</f>
        <v>10</v>
      </c>
      <c r="T114" s="19" cm="1">
        <f t="array" ref="T114">INDEX($K:$P,ROW(),MATCH(T$3,$K$2:$P$2,0))</f>
        <v>10</v>
      </c>
      <c r="U114" s="19" cm="1">
        <f t="array" ref="U114">INDEX($K:$P,ROW(),MATCH(U$3,$K$2:$P$2,0))</f>
        <v>10</v>
      </c>
      <c r="V114" s="19" cm="1">
        <f t="array" ref="V114">INDEX($K:$P,ROW(),MATCH(V$3,$K$2:$P$2,0))</f>
        <v>10</v>
      </c>
      <c r="W114" s="19" cm="1">
        <f t="array" ref="W114">INDEX($K:$P,ROW(),MATCH(W$3,$K$2:$P$2,0))</f>
        <v>10</v>
      </c>
      <c r="X114" s="19" cm="1">
        <f t="array" ref="X114">INDEX($K:$P,ROW(),MATCH(X$3,$K$2:$P$2,0))</f>
        <v>10</v>
      </c>
      <c r="Y114" s="19" cm="1">
        <f t="array" ref="Y114">INDEX($K:$P,ROW(),MATCH(Y$3,$K$2:$P$2,0))</f>
        <v>10</v>
      </c>
      <c r="Z114" s="19" cm="1">
        <f t="array" ref="Z114">INDEX($K:$P,ROW(),MATCH(Z$3,$K$2:$P$2,0))</f>
        <v>10</v>
      </c>
      <c r="AA114" s="19" cm="1">
        <f t="array" ref="AA114">INDEX($K:$P,ROW(),MATCH(AA$3,$K$2:$P$2,0))</f>
        <v>10</v>
      </c>
      <c r="AB114" s="19" cm="1">
        <f t="array" ref="AB114">INDEX($K:$P,ROW(),MATCH(AB$3,$K$2:$P$2,0))</f>
        <v>10</v>
      </c>
      <c r="AC114" s="19" cm="1">
        <f t="array" ref="AC114">INDEX($K:$P,ROW(),MATCH(AC$3,$K$2:$P$2,0))</f>
        <v>10</v>
      </c>
      <c r="AD114" s="19" cm="1">
        <f t="array" ref="AD114">INDEX($K:$P,ROW(),MATCH(AD$3,$K$2:$P$2,0))</f>
        <v>10</v>
      </c>
      <c r="AE114" s="19" cm="1">
        <f t="array" ref="AE114">INDEX($K:$P,ROW(),MATCH(AE$3,$K$2:$P$2,0))</f>
        <v>10</v>
      </c>
      <c r="AF114" s="19" cm="1">
        <f t="array" ref="AF114">INDEX($K:$P,ROW(),MATCH(AF$3,$K$2:$P$2,0))</f>
        <v>10</v>
      </c>
      <c r="AG114" s="19" cm="1">
        <f t="array" ref="AG114">INDEX($K:$P,ROW(),MATCH(AG$3,$K$2:$P$2,0))</f>
        <v>10</v>
      </c>
      <c r="AH114" s="19" cm="1">
        <f t="array" ref="AH114">INDEX($K:$P,ROW(),MATCH(AH$3,$K$2:$P$2,0))</f>
        <v>10</v>
      </c>
      <c r="AI114" s="19" cm="1">
        <f t="array" ref="AI114">INDEX($K:$P,ROW(),MATCH(AI$3,$K$2:$P$2,0))</f>
        <v>10</v>
      </c>
      <c r="AJ114" s="19" cm="1">
        <f t="array" ref="AJ114">INDEX($K:$P,ROW(),MATCH(AJ$3,$K$2:$P$2,0))</f>
        <v>10</v>
      </c>
      <c r="AK114" s="19" cm="1">
        <f t="array" ref="AK114">INDEX($K:$P,ROW(),MATCH(AK$3,$K$2:$P$2,0))</f>
        <v>10</v>
      </c>
      <c r="AL114" s="19" cm="1">
        <f t="array" ref="AL114">INDEX($K:$P,ROW(),MATCH(AL$3,$K$2:$P$2,0))</f>
        <v>10</v>
      </c>
      <c r="AM114" s="19" cm="1">
        <f t="array" ref="AM114">INDEX($K:$P,ROW(),MATCH(AM$3,$K$2:$P$2,0))</f>
        <v>10</v>
      </c>
      <c r="AN114" s="19" cm="1">
        <f t="array" ref="AN114">INDEX($K:$P,ROW(),MATCH(AN$3,$K$2:$P$2,0))</f>
        <v>10</v>
      </c>
      <c r="AO114" s="19" cm="1">
        <f t="array" ref="AO114">INDEX($K:$P,ROW(),MATCH(AO$3,$K$2:$P$2,0))</f>
        <v>10</v>
      </c>
      <c r="AP114" s="19" cm="1">
        <f t="array" ref="AP114">INDEX($K:$P,ROW(),MATCH(AP$3,$K$2:$P$2,0))</f>
        <v>10</v>
      </c>
      <c r="AQ114" s="19" cm="1">
        <f t="array" ref="AQ114">INDEX($K:$P,ROW(),MATCH(AQ$3,$K$2:$P$2,0))</f>
        <v>10</v>
      </c>
      <c r="AR114" s="19" cm="1">
        <f t="array" ref="AR114">INDEX($K:$P,ROW(),MATCH(AR$3,$K$2:$P$2,0))</f>
        <v>10</v>
      </c>
      <c r="AS114" s="19" cm="1">
        <f t="array" ref="AS114">INDEX($K:$P,ROW(),MATCH(AS$3,$K$2:$P$2,0))</f>
        <v>10</v>
      </c>
      <c r="AT114" s="19" cm="1">
        <f t="array" ref="AT114">INDEX($K:$P,ROW(),MATCH(AT$3,$K$2:$P$2,0))</f>
        <v>10</v>
      </c>
      <c r="AU114" s="19" cm="1">
        <f t="array" ref="AU114">INDEX($K:$P,ROW(),MATCH(AU$3,$K$2:$P$2,0))</f>
        <v>10</v>
      </c>
      <c r="AV114" s="19" cm="1">
        <f t="array" ref="AV114">INDEX($K:$P,ROW(),MATCH(AV$3,$K$2:$P$2,0))</f>
        <v>10</v>
      </c>
      <c r="AW114" s="19" cm="1">
        <f t="array" ref="AW114">INDEX($K:$P,ROW(),MATCH(AW$3,$K$2:$P$2,0))</f>
        <v>10</v>
      </c>
      <c r="AX114" s="19" cm="1">
        <f t="array" ref="AX114">INDEX($K:$P,ROW(),MATCH(AX$3,$K$2:$P$2,0))</f>
        <v>10</v>
      </c>
      <c r="AY114" s="19" cm="1">
        <f t="array" ref="AY114">INDEX($K:$P,ROW(),MATCH(AY$3,$K$2:$P$2,0))</f>
        <v>10</v>
      </c>
      <c r="AZ114" s="19" cm="1">
        <f t="array" ref="AZ114">INDEX($K:$P,ROW(),MATCH(AZ$3,$K$2:$P$2,0))</f>
        <v>10</v>
      </c>
      <c r="BA114" s="19" cm="1">
        <f t="array" ref="BA114">INDEX($K:$P,ROW(),MATCH(BA$3,$K$2:$P$2,0))</f>
        <v>10</v>
      </c>
      <c r="BB114" s="19" cm="1">
        <f t="array" ref="BB114">INDEX($K:$P,ROW(),MATCH(BB$3,$K$2:$P$2,0))</f>
        <v>10</v>
      </c>
      <c r="BC114" s="19" cm="1">
        <f t="array" ref="BC114">INDEX($K:$P,ROW(),MATCH(BC$3,$K$2:$P$2,0))</f>
        <v>10</v>
      </c>
      <c r="BD114" s="19" cm="1">
        <f t="array" ref="BD114">INDEX($K:$P,ROW(),MATCH(BD$3,$K$2:$P$2,0))</f>
        <v>10</v>
      </c>
      <c r="BE114" s="19" cm="1">
        <f t="array" ref="BE114">INDEX($K:$P,ROW(),MATCH(BE$3,$K$2:$P$2,0))</f>
        <v>10</v>
      </c>
      <c r="BF114" s="19" cm="1">
        <f t="array" ref="BF114">INDEX($K:$P,ROW(),MATCH(BF$3,$K$2:$P$2,0))</f>
        <v>10</v>
      </c>
      <c r="BG114" s="19" cm="1">
        <f t="array" ref="BG114">INDEX($K:$P,ROW(),MATCH(BG$3,$K$2:$P$2,0))</f>
        <v>10</v>
      </c>
      <c r="BH114" s="19" cm="1">
        <f t="array" ref="BH114">INDEX($K:$P,ROW(),MATCH(BH$3,$K$2:$P$2,0))</f>
        <v>10</v>
      </c>
      <c r="BI114" s="19" cm="1">
        <f t="array" ref="BI114">INDEX($K:$P,ROW(),MATCH(BI$3,$K$2:$P$2,0))</f>
        <v>10</v>
      </c>
      <c r="BJ114" s="19" cm="1">
        <f t="array" ref="BJ114">INDEX($K:$P,ROW(),MATCH(BJ$3,$K$2:$P$2,0))</f>
        <v>10</v>
      </c>
      <c r="BK114" s="19" cm="1">
        <f t="array" ref="BK114">INDEX($K:$P,ROW(),MATCH(BK$3,$K$2:$P$2,0))</f>
        <v>10</v>
      </c>
      <c r="BL114" s="19" cm="1">
        <f t="array" ref="BL114">INDEX($K:$P,ROW(),MATCH(BL$3,$K$2:$P$2,0))</f>
        <v>10</v>
      </c>
      <c r="BM114" s="19" cm="1">
        <f t="array" ref="BM114">INDEX($K:$P,ROW(),MATCH(BM$3,$K$2:$P$2,0))</f>
        <v>10</v>
      </c>
      <c r="BN114" s="19" cm="1">
        <f t="array" ref="BN114">INDEX($K:$P,ROW(),MATCH(BN$3,$K$2:$P$2,0))</f>
        <v>10</v>
      </c>
      <c r="BO114" s="19" cm="1">
        <f t="array" ref="BO114">INDEX($K:$P,ROW(),MATCH(BO$3,$K$2:$P$2,0))</f>
        <v>10</v>
      </c>
      <c r="BP114" s="19" cm="1">
        <f t="array" ref="BP114">INDEX($K:$P,ROW(),MATCH(BP$3,$K$2:$P$2,0))</f>
        <v>10</v>
      </c>
      <c r="BQ114" s="19" cm="1">
        <f t="array" ref="BQ114">INDEX($K:$P,ROW(),MATCH(BQ$3,$K$2:$P$2,0))</f>
        <v>10</v>
      </c>
      <c r="BR114" s="19" cm="1">
        <f t="array" ref="BR114">INDEX($K:$P,ROW(),MATCH(BR$3,$K$2:$P$2,0))</f>
        <v>10</v>
      </c>
      <c r="BS114" s="19" cm="1">
        <f t="array" ref="BS114">INDEX($K:$P,ROW(),MATCH(BS$3,$K$2:$P$2,0))</f>
        <v>10</v>
      </c>
      <c r="BT114" s="19" cm="1">
        <f t="array" ref="BT114">INDEX($K:$P,ROW(),MATCH(BT$3,$K$2:$P$2,0))</f>
        <v>10</v>
      </c>
      <c r="BU114" s="19" cm="1">
        <f t="array" ref="BU114">INDEX($K:$P,ROW(),MATCH(BU$3,$K$2:$P$2,0))</f>
        <v>10</v>
      </c>
      <c r="BV114" s="19" cm="1">
        <f t="array" ref="BV114">INDEX($K:$P,ROW(),MATCH(BV$3,$K$2:$P$2,0))</f>
        <v>10</v>
      </c>
      <c r="BW114" s="19" cm="1">
        <f t="array" ref="BW114">INDEX($K:$P,ROW(),MATCH(BW$3,$K$2:$P$2,0))</f>
        <v>10</v>
      </c>
      <c r="BX114" s="19" cm="1">
        <f t="array" ref="BX114">INDEX($K:$P,ROW(),MATCH(BX$3,$K$2:$P$2,0))</f>
        <v>10</v>
      </c>
      <c r="BY114" s="19" cm="1">
        <f t="array" ref="BY114">INDEX($K:$P,ROW(),MATCH(BY$3,$K$2:$P$2,0))</f>
        <v>10</v>
      </c>
      <c r="BZ114" s="19" cm="1">
        <f t="array" ref="BZ114">INDEX($K:$P,ROW(),MATCH(BZ$3,$K$2:$P$2,0))</f>
        <v>10</v>
      </c>
      <c r="CA114" s="19" cm="1">
        <f t="array" ref="CA114">INDEX($K:$P,ROW(),MATCH(CA$3,$K$2:$P$2,0))</f>
        <v>10</v>
      </c>
      <c r="CB114" s="19" cm="1">
        <f t="array" ref="CB114">INDEX($K:$P,ROW(),MATCH(CB$3,$K$2:$P$2,0))</f>
        <v>10</v>
      </c>
      <c r="CC114" s="19" cm="1">
        <f t="array" ref="CC114">INDEX($K:$P,ROW(),MATCH(CC$3,$K$2:$P$2,0))</f>
        <v>10</v>
      </c>
      <c r="CD114" s="19" cm="1">
        <f t="array" ref="CD114">INDEX($K:$P,ROW(),MATCH(CD$3,$K$2:$P$2,0))</f>
        <v>10</v>
      </c>
      <c r="CE114" s="19" cm="1">
        <f t="array" ref="CE114">INDEX($K:$P,ROW(),MATCH(CE$3,$K$2:$P$2,0))</f>
        <v>10</v>
      </c>
      <c r="CF114" s="19" cm="1">
        <f t="array" ref="CF114">INDEX($K:$P,ROW(),MATCH(CF$3,$K$2:$P$2,0))</f>
        <v>10</v>
      </c>
      <c r="CG114" s="19" cm="1">
        <f t="array" ref="CG114">INDEX($K:$P,ROW(),MATCH(CG$3,$K$2:$P$2,0))</f>
        <v>10</v>
      </c>
      <c r="CH114" s="19" cm="1">
        <f t="array" ref="CH114">INDEX($K:$P,ROW(),MATCH(CH$3,$K$2:$P$2,0))</f>
        <v>10</v>
      </c>
      <c r="CI114" s="19" cm="1">
        <f t="array" ref="CI114">INDEX($K:$P,ROW(),MATCH(CI$3,$K$2:$P$2,0))</f>
        <v>10</v>
      </c>
      <c r="CJ114" s="19" cm="1">
        <f t="array" ref="CJ114">INDEX($K:$P,ROW(),MATCH(CJ$3,$K$2:$P$2,0))</f>
        <v>10</v>
      </c>
      <c r="CK114" s="19" cm="1">
        <f t="array" ref="CK114">INDEX($K:$P,ROW(),MATCH(CK$3,$K$2:$P$2,0))</f>
        <v>10</v>
      </c>
      <c r="CL114" s="19" cm="1">
        <f t="array" ref="CL114">INDEX($K:$P,ROW(),MATCH(CL$3,$K$2:$P$2,0))</f>
        <v>10</v>
      </c>
    </row>
    <row r="115" spans="2:90" x14ac:dyDescent="0.4">
      <c r="B115" s="141" t="str">
        <f>+B107</f>
        <v>Item 5</v>
      </c>
      <c r="D115" t="s">
        <v>813</v>
      </c>
      <c r="E115" s="8" t="str">
        <f t="shared" si="72"/>
        <v>115 VOLLIST-EVP</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row>
    <row r="116" spans="2:90" x14ac:dyDescent="0.4">
      <c r="B116" s="124"/>
      <c r="D116" t="s">
        <v>813</v>
      </c>
      <c r="E116" s="8" t="str">
        <f t="shared" si="72"/>
        <v>116 VOLLIST-EVP</v>
      </c>
      <c r="H116" s="31"/>
      <c r="I116" s="73"/>
      <c r="J116" s="73"/>
      <c r="K116" s="18"/>
      <c r="L116" s="18"/>
      <c r="M116" s="18"/>
      <c r="N116" s="18"/>
      <c r="O116" s="18"/>
      <c r="P116" s="18"/>
      <c r="R116" s="33"/>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2:90" x14ac:dyDescent="0.4">
      <c r="B117" s="124" t="s">
        <v>800</v>
      </c>
      <c r="D117" t="s">
        <v>813</v>
      </c>
      <c r="E117" s="8" t="str">
        <f t="shared" si="72"/>
        <v>117 VOLLIST-EVP</v>
      </c>
      <c r="H117" s="31"/>
      <c r="I117" s="73"/>
      <c r="J117" s="73"/>
      <c r="K117" s="18"/>
      <c r="L117" s="18"/>
      <c r="M117" s="18"/>
      <c r="N117" s="18"/>
      <c r="O117" s="18"/>
      <c r="P117" s="18"/>
      <c r="R117" s="33"/>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2:90" x14ac:dyDescent="0.4">
      <c r="B118" s="154" t="str">
        <f>+B103</f>
        <v>Item 1</v>
      </c>
      <c r="D118" t="s">
        <v>813</v>
      </c>
      <c r="E118" s="8" t="str">
        <f t="shared" si="72"/>
        <v>118 VOLLIST-EVP</v>
      </c>
      <c r="H118" s="31"/>
      <c r="I118" s="73"/>
      <c r="J118" s="73"/>
      <c r="K118" s="24">
        <f>+K103*K111</f>
        <v>1000000</v>
      </c>
      <c r="L118" s="23">
        <f t="shared" ref="L118:P123" si="73">SUMIF($3:$3,L$2,118:118)</f>
        <v>2000000.0000000007</v>
      </c>
      <c r="M118" s="23">
        <f t="shared" si="73"/>
        <v>4000000.0000000014</v>
      </c>
      <c r="N118" s="23">
        <f t="shared" si="73"/>
        <v>8000000.0000000028</v>
      </c>
      <c r="O118" s="23">
        <f t="shared" si="73"/>
        <v>16000000.000000006</v>
      </c>
      <c r="P118" s="23">
        <f t="shared" si="73"/>
        <v>32000000.000000011</v>
      </c>
      <c r="R118" s="33"/>
      <c r="S118" s="24">
        <f t="shared" ref="S118" si="74">+S103*S111</f>
        <v>83333.333333333343</v>
      </c>
      <c r="T118" s="24">
        <f t="shared" ref="T118:AX118" si="75">+T103*T111</f>
        <v>83333.333333333343</v>
      </c>
      <c r="U118" s="24">
        <f t="shared" si="75"/>
        <v>83333.333333333343</v>
      </c>
      <c r="V118" s="24">
        <f t="shared" si="75"/>
        <v>83333.333333333343</v>
      </c>
      <c r="W118" s="24">
        <f t="shared" si="75"/>
        <v>83333.333333333343</v>
      </c>
      <c r="X118" s="24">
        <f t="shared" si="75"/>
        <v>83333.333333333343</v>
      </c>
      <c r="Y118" s="24">
        <f t="shared" si="75"/>
        <v>83333.333333333343</v>
      </c>
      <c r="Z118" s="24">
        <f t="shared" si="75"/>
        <v>83333.333333333343</v>
      </c>
      <c r="AA118" s="24">
        <f t="shared" si="75"/>
        <v>83333.333333333343</v>
      </c>
      <c r="AB118" s="24">
        <f t="shared" si="75"/>
        <v>83333.333333333343</v>
      </c>
      <c r="AC118" s="24">
        <f t="shared" si="75"/>
        <v>83333.333333333343</v>
      </c>
      <c r="AD118" s="24">
        <f t="shared" si="75"/>
        <v>83333.333333333343</v>
      </c>
      <c r="AE118" s="24">
        <f t="shared" si="75"/>
        <v>166666.66666666669</v>
      </c>
      <c r="AF118" s="24">
        <f t="shared" si="75"/>
        <v>166666.66666666669</v>
      </c>
      <c r="AG118" s="24">
        <f t="shared" si="75"/>
        <v>166666.66666666669</v>
      </c>
      <c r="AH118" s="24">
        <f t="shared" si="75"/>
        <v>166666.66666666669</v>
      </c>
      <c r="AI118" s="24">
        <f t="shared" si="75"/>
        <v>166666.66666666669</v>
      </c>
      <c r="AJ118" s="24">
        <f t="shared" si="75"/>
        <v>166666.66666666669</v>
      </c>
      <c r="AK118" s="24">
        <f t="shared" si="75"/>
        <v>166666.66666666669</v>
      </c>
      <c r="AL118" s="24">
        <f t="shared" si="75"/>
        <v>166666.66666666669</v>
      </c>
      <c r="AM118" s="24">
        <f t="shared" si="75"/>
        <v>166666.66666666669</v>
      </c>
      <c r="AN118" s="24">
        <f t="shared" si="75"/>
        <v>166666.66666666669</v>
      </c>
      <c r="AO118" s="24">
        <f t="shared" si="75"/>
        <v>166666.66666666669</v>
      </c>
      <c r="AP118" s="24">
        <f t="shared" si="75"/>
        <v>166666.66666666669</v>
      </c>
      <c r="AQ118" s="24">
        <f t="shared" si="75"/>
        <v>333333.33333333337</v>
      </c>
      <c r="AR118" s="24">
        <f t="shared" si="75"/>
        <v>333333.33333333337</v>
      </c>
      <c r="AS118" s="24">
        <f t="shared" si="75"/>
        <v>333333.33333333337</v>
      </c>
      <c r="AT118" s="24">
        <f t="shared" si="75"/>
        <v>333333.33333333337</v>
      </c>
      <c r="AU118" s="24">
        <f t="shared" si="75"/>
        <v>333333.33333333337</v>
      </c>
      <c r="AV118" s="24">
        <f t="shared" si="75"/>
        <v>333333.33333333337</v>
      </c>
      <c r="AW118" s="24">
        <f t="shared" si="75"/>
        <v>333333.33333333337</v>
      </c>
      <c r="AX118" s="24">
        <f t="shared" si="75"/>
        <v>333333.33333333337</v>
      </c>
      <c r="AY118" s="24">
        <f t="shared" ref="AY118:CD118" si="76">+AY103*AY111</f>
        <v>333333.33333333337</v>
      </c>
      <c r="AZ118" s="24">
        <f t="shared" si="76"/>
        <v>333333.33333333337</v>
      </c>
      <c r="BA118" s="24">
        <f t="shared" si="76"/>
        <v>333333.33333333337</v>
      </c>
      <c r="BB118" s="24">
        <f t="shared" si="76"/>
        <v>333333.33333333337</v>
      </c>
      <c r="BC118" s="24">
        <f t="shared" si="76"/>
        <v>666666.66666666674</v>
      </c>
      <c r="BD118" s="24">
        <f t="shared" si="76"/>
        <v>666666.66666666674</v>
      </c>
      <c r="BE118" s="24">
        <f t="shared" si="76"/>
        <v>666666.66666666674</v>
      </c>
      <c r="BF118" s="24">
        <f t="shared" si="76"/>
        <v>666666.66666666674</v>
      </c>
      <c r="BG118" s="24">
        <f t="shared" si="76"/>
        <v>666666.66666666674</v>
      </c>
      <c r="BH118" s="24">
        <f t="shared" si="76"/>
        <v>666666.66666666674</v>
      </c>
      <c r="BI118" s="24">
        <f t="shared" si="76"/>
        <v>666666.66666666674</v>
      </c>
      <c r="BJ118" s="24">
        <f t="shared" si="76"/>
        <v>666666.66666666674</v>
      </c>
      <c r="BK118" s="24">
        <f t="shared" si="76"/>
        <v>666666.66666666674</v>
      </c>
      <c r="BL118" s="24">
        <f t="shared" si="76"/>
        <v>666666.66666666674</v>
      </c>
      <c r="BM118" s="24">
        <f t="shared" si="76"/>
        <v>666666.66666666674</v>
      </c>
      <c r="BN118" s="24">
        <f t="shared" si="76"/>
        <v>666666.66666666674</v>
      </c>
      <c r="BO118" s="24">
        <f t="shared" si="76"/>
        <v>1333333.3333333335</v>
      </c>
      <c r="BP118" s="24">
        <f t="shared" si="76"/>
        <v>1333333.3333333335</v>
      </c>
      <c r="BQ118" s="24">
        <f t="shared" si="76"/>
        <v>1333333.3333333335</v>
      </c>
      <c r="BR118" s="24">
        <f t="shared" si="76"/>
        <v>1333333.3333333335</v>
      </c>
      <c r="BS118" s="24">
        <f t="shared" si="76"/>
        <v>1333333.3333333335</v>
      </c>
      <c r="BT118" s="24">
        <f t="shared" si="76"/>
        <v>1333333.3333333335</v>
      </c>
      <c r="BU118" s="24">
        <f t="shared" si="76"/>
        <v>1333333.3333333335</v>
      </c>
      <c r="BV118" s="24">
        <f t="shared" si="76"/>
        <v>1333333.3333333335</v>
      </c>
      <c r="BW118" s="24">
        <f t="shared" si="76"/>
        <v>1333333.3333333335</v>
      </c>
      <c r="BX118" s="24">
        <f t="shared" si="76"/>
        <v>1333333.3333333335</v>
      </c>
      <c r="BY118" s="24">
        <f t="shared" si="76"/>
        <v>1333333.3333333335</v>
      </c>
      <c r="BZ118" s="24">
        <f t="shared" si="76"/>
        <v>1333333.3333333335</v>
      </c>
      <c r="CA118" s="24">
        <f t="shared" si="76"/>
        <v>2666666.666666667</v>
      </c>
      <c r="CB118" s="24">
        <f t="shared" si="76"/>
        <v>2666666.666666667</v>
      </c>
      <c r="CC118" s="24">
        <f t="shared" si="76"/>
        <v>2666666.666666667</v>
      </c>
      <c r="CD118" s="24">
        <f t="shared" si="76"/>
        <v>2666666.666666667</v>
      </c>
      <c r="CE118" s="24">
        <f t="shared" ref="CE118:CK118" si="77">+CE103*CE111</f>
        <v>2666666.666666667</v>
      </c>
      <c r="CF118" s="24">
        <f t="shared" si="77"/>
        <v>2666666.666666667</v>
      </c>
      <c r="CG118" s="24">
        <f t="shared" si="77"/>
        <v>2666666.666666667</v>
      </c>
      <c r="CH118" s="24">
        <f t="shared" si="77"/>
        <v>2666666.666666667</v>
      </c>
      <c r="CI118" s="24">
        <f t="shared" si="77"/>
        <v>2666666.666666667</v>
      </c>
      <c r="CJ118" s="24">
        <f t="shared" si="77"/>
        <v>2666666.666666667</v>
      </c>
      <c r="CK118" s="24">
        <f t="shared" si="77"/>
        <v>2666666.666666667</v>
      </c>
      <c r="CL118" s="24">
        <f t="shared" ref="CL118" si="78">+CL103*CL111</f>
        <v>2666666.666666667</v>
      </c>
    </row>
    <row r="119" spans="2:90" x14ac:dyDescent="0.4">
      <c r="B119" s="154" t="str">
        <f>+B104</f>
        <v>Item 2</v>
      </c>
      <c r="D119" t="s">
        <v>813</v>
      </c>
      <c r="E119" s="8" t="str">
        <f t="shared" si="72"/>
        <v>119 VOLLIST-EVP</v>
      </c>
      <c r="H119" s="31"/>
      <c r="I119" s="73"/>
      <c r="J119" s="73"/>
      <c r="K119" s="23">
        <f>SUMIF($3:$3,K$2,119:119)</f>
        <v>1000000.0000000003</v>
      </c>
      <c r="L119" s="23">
        <f t="shared" si="73"/>
        <v>2000000.0000000007</v>
      </c>
      <c r="M119" s="23">
        <f t="shared" si="73"/>
        <v>4000000.0000000014</v>
      </c>
      <c r="N119" s="23">
        <f t="shared" si="73"/>
        <v>8000000.0000000028</v>
      </c>
      <c r="O119" s="23">
        <f t="shared" si="73"/>
        <v>16000000.000000006</v>
      </c>
      <c r="P119" s="23">
        <f t="shared" si="73"/>
        <v>32000000.000000011</v>
      </c>
      <c r="R119" s="33"/>
      <c r="S119" s="24">
        <f t="shared" ref="S119" si="79">+S104*S112</f>
        <v>83333.333333333343</v>
      </c>
      <c r="T119" s="24">
        <f t="shared" ref="T119:AX119" si="80">+T104*T112</f>
        <v>83333.333333333343</v>
      </c>
      <c r="U119" s="24">
        <f t="shared" si="80"/>
        <v>83333.333333333343</v>
      </c>
      <c r="V119" s="24">
        <f t="shared" si="80"/>
        <v>83333.333333333343</v>
      </c>
      <c r="W119" s="24">
        <f t="shared" si="80"/>
        <v>83333.333333333343</v>
      </c>
      <c r="X119" s="24">
        <f t="shared" si="80"/>
        <v>83333.333333333343</v>
      </c>
      <c r="Y119" s="24">
        <f t="shared" si="80"/>
        <v>83333.333333333343</v>
      </c>
      <c r="Z119" s="24">
        <f t="shared" si="80"/>
        <v>83333.333333333343</v>
      </c>
      <c r="AA119" s="24">
        <f t="shared" si="80"/>
        <v>83333.333333333343</v>
      </c>
      <c r="AB119" s="24">
        <f t="shared" si="80"/>
        <v>83333.333333333343</v>
      </c>
      <c r="AC119" s="24">
        <f t="shared" si="80"/>
        <v>83333.333333333343</v>
      </c>
      <c r="AD119" s="24">
        <f t="shared" si="80"/>
        <v>83333.333333333343</v>
      </c>
      <c r="AE119" s="24">
        <f t="shared" si="80"/>
        <v>166666.66666666669</v>
      </c>
      <c r="AF119" s="24">
        <f t="shared" si="80"/>
        <v>166666.66666666669</v>
      </c>
      <c r="AG119" s="24">
        <f t="shared" si="80"/>
        <v>166666.66666666669</v>
      </c>
      <c r="AH119" s="24">
        <f t="shared" si="80"/>
        <v>166666.66666666669</v>
      </c>
      <c r="AI119" s="24">
        <f t="shared" si="80"/>
        <v>166666.66666666669</v>
      </c>
      <c r="AJ119" s="24">
        <f t="shared" si="80"/>
        <v>166666.66666666669</v>
      </c>
      <c r="AK119" s="24">
        <f t="shared" si="80"/>
        <v>166666.66666666669</v>
      </c>
      <c r="AL119" s="24">
        <f t="shared" si="80"/>
        <v>166666.66666666669</v>
      </c>
      <c r="AM119" s="24">
        <f t="shared" si="80"/>
        <v>166666.66666666669</v>
      </c>
      <c r="AN119" s="24">
        <f t="shared" si="80"/>
        <v>166666.66666666669</v>
      </c>
      <c r="AO119" s="24">
        <f t="shared" si="80"/>
        <v>166666.66666666669</v>
      </c>
      <c r="AP119" s="24">
        <f t="shared" si="80"/>
        <v>166666.66666666669</v>
      </c>
      <c r="AQ119" s="24">
        <f t="shared" si="80"/>
        <v>333333.33333333337</v>
      </c>
      <c r="AR119" s="24">
        <f t="shared" si="80"/>
        <v>333333.33333333337</v>
      </c>
      <c r="AS119" s="24">
        <f t="shared" si="80"/>
        <v>333333.33333333337</v>
      </c>
      <c r="AT119" s="24">
        <f t="shared" si="80"/>
        <v>333333.33333333337</v>
      </c>
      <c r="AU119" s="24">
        <f t="shared" si="80"/>
        <v>333333.33333333337</v>
      </c>
      <c r="AV119" s="24">
        <f t="shared" si="80"/>
        <v>333333.33333333337</v>
      </c>
      <c r="AW119" s="24">
        <f t="shared" si="80"/>
        <v>333333.33333333337</v>
      </c>
      <c r="AX119" s="24">
        <f t="shared" si="80"/>
        <v>333333.33333333337</v>
      </c>
      <c r="AY119" s="24">
        <f t="shared" ref="AY119:CD119" si="81">+AY104*AY112</f>
        <v>333333.33333333337</v>
      </c>
      <c r="AZ119" s="24">
        <f t="shared" si="81"/>
        <v>333333.33333333337</v>
      </c>
      <c r="BA119" s="24">
        <f t="shared" si="81"/>
        <v>333333.33333333337</v>
      </c>
      <c r="BB119" s="24">
        <f t="shared" si="81"/>
        <v>333333.33333333337</v>
      </c>
      <c r="BC119" s="24">
        <f t="shared" si="81"/>
        <v>666666.66666666674</v>
      </c>
      <c r="BD119" s="24">
        <f t="shared" si="81"/>
        <v>666666.66666666674</v>
      </c>
      <c r="BE119" s="24">
        <f t="shared" si="81"/>
        <v>666666.66666666674</v>
      </c>
      <c r="BF119" s="24">
        <f t="shared" si="81"/>
        <v>666666.66666666674</v>
      </c>
      <c r="BG119" s="24">
        <f t="shared" si="81"/>
        <v>666666.66666666674</v>
      </c>
      <c r="BH119" s="24">
        <f t="shared" si="81"/>
        <v>666666.66666666674</v>
      </c>
      <c r="BI119" s="24">
        <f t="shared" si="81"/>
        <v>666666.66666666674</v>
      </c>
      <c r="BJ119" s="24">
        <f t="shared" si="81"/>
        <v>666666.66666666674</v>
      </c>
      <c r="BK119" s="24">
        <f t="shared" si="81"/>
        <v>666666.66666666674</v>
      </c>
      <c r="BL119" s="24">
        <f t="shared" si="81"/>
        <v>666666.66666666674</v>
      </c>
      <c r="BM119" s="24">
        <f t="shared" si="81"/>
        <v>666666.66666666674</v>
      </c>
      <c r="BN119" s="24">
        <f t="shared" si="81"/>
        <v>666666.66666666674</v>
      </c>
      <c r="BO119" s="24">
        <f t="shared" si="81"/>
        <v>1333333.3333333335</v>
      </c>
      <c r="BP119" s="24">
        <f t="shared" si="81"/>
        <v>1333333.3333333335</v>
      </c>
      <c r="BQ119" s="24">
        <f t="shared" si="81"/>
        <v>1333333.3333333335</v>
      </c>
      <c r="BR119" s="24">
        <f t="shared" si="81"/>
        <v>1333333.3333333335</v>
      </c>
      <c r="BS119" s="24">
        <f t="shared" si="81"/>
        <v>1333333.3333333335</v>
      </c>
      <c r="BT119" s="24">
        <f t="shared" si="81"/>
        <v>1333333.3333333335</v>
      </c>
      <c r="BU119" s="24">
        <f t="shared" si="81"/>
        <v>1333333.3333333335</v>
      </c>
      <c r="BV119" s="24">
        <f t="shared" si="81"/>
        <v>1333333.3333333335</v>
      </c>
      <c r="BW119" s="24">
        <f t="shared" si="81"/>
        <v>1333333.3333333335</v>
      </c>
      <c r="BX119" s="24">
        <f t="shared" si="81"/>
        <v>1333333.3333333335</v>
      </c>
      <c r="BY119" s="24">
        <f t="shared" si="81"/>
        <v>1333333.3333333335</v>
      </c>
      <c r="BZ119" s="24">
        <f t="shared" si="81"/>
        <v>1333333.3333333335</v>
      </c>
      <c r="CA119" s="24">
        <f t="shared" si="81"/>
        <v>2666666.666666667</v>
      </c>
      <c r="CB119" s="24">
        <f t="shared" si="81"/>
        <v>2666666.666666667</v>
      </c>
      <c r="CC119" s="24">
        <f t="shared" si="81"/>
        <v>2666666.666666667</v>
      </c>
      <c r="CD119" s="24">
        <f t="shared" si="81"/>
        <v>2666666.666666667</v>
      </c>
      <c r="CE119" s="24">
        <f t="shared" ref="CE119:CK119" si="82">+CE104*CE112</f>
        <v>2666666.666666667</v>
      </c>
      <c r="CF119" s="24">
        <f t="shared" si="82"/>
        <v>2666666.666666667</v>
      </c>
      <c r="CG119" s="24">
        <f t="shared" si="82"/>
        <v>2666666.666666667</v>
      </c>
      <c r="CH119" s="24">
        <f t="shared" si="82"/>
        <v>2666666.666666667</v>
      </c>
      <c r="CI119" s="24">
        <f t="shared" si="82"/>
        <v>2666666.666666667</v>
      </c>
      <c r="CJ119" s="24">
        <f t="shared" si="82"/>
        <v>2666666.666666667</v>
      </c>
      <c r="CK119" s="24">
        <f t="shared" si="82"/>
        <v>2666666.666666667</v>
      </c>
      <c r="CL119" s="24">
        <f t="shared" ref="CL119" si="83">+CL104*CL112</f>
        <v>2666666.666666667</v>
      </c>
    </row>
    <row r="120" spans="2:90" x14ac:dyDescent="0.4">
      <c r="B120" s="154" t="str">
        <f>+B105</f>
        <v>Item 3</v>
      </c>
      <c r="D120" t="s">
        <v>813</v>
      </c>
      <c r="E120" s="8" t="str">
        <f t="shared" si="72"/>
        <v>120 VOLLIST-EVP</v>
      </c>
      <c r="H120" s="31"/>
      <c r="I120" s="73"/>
      <c r="J120" s="73"/>
      <c r="K120" s="23">
        <f>SUMIF($3:$3,K$2,120:120)</f>
        <v>1000000.0000000003</v>
      </c>
      <c r="L120" s="23">
        <f t="shared" si="73"/>
        <v>2000000.0000000007</v>
      </c>
      <c r="M120" s="23">
        <f t="shared" si="73"/>
        <v>4000000.0000000014</v>
      </c>
      <c r="N120" s="23">
        <f t="shared" si="73"/>
        <v>8000000.0000000028</v>
      </c>
      <c r="O120" s="23">
        <f t="shared" si="73"/>
        <v>16000000.000000006</v>
      </c>
      <c r="P120" s="23">
        <f t="shared" si="73"/>
        <v>32000000.000000011</v>
      </c>
      <c r="R120" s="33"/>
      <c r="S120" s="24">
        <f t="shared" ref="S120" si="84">+S105*S113</f>
        <v>83333.333333333343</v>
      </c>
      <c r="T120" s="24">
        <f t="shared" ref="T120:AX120" si="85">+T105*T113</f>
        <v>83333.333333333343</v>
      </c>
      <c r="U120" s="24">
        <f t="shared" si="85"/>
        <v>83333.333333333343</v>
      </c>
      <c r="V120" s="24">
        <f t="shared" si="85"/>
        <v>83333.333333333343</v>
      </c>
      <c r="W120" s="24">
        <f t="shared" si="85"/>
        <v>83333.333333333343</v>
      </c>
      <c r="X120" s="24">
        <f t="shared" si="85"/>
        <v>83333.333333333343</v>
      </c>
      <c r="Y120" s="24">
        <f t="shared" si="85"/>
        <v>83333.333333333343</v>
      </c>
      <c r="Z120" s="24">
        <f t="shared" si="85"/>
        <v>83333.333333333343</v>
      </c>
      <c r="AA120" s="24">
        <f t="shared" si="85"/>
        <v>83333.333333333343</v>
      </c>
      <c r="AB120" s="24">
        <f t="shared" si="85"/>
        <v>83333.333333333343</v>
      </c>
      <c r="AC120" s="24">
        <f t="shared" si="85"/>
        <v>83333.333333333343</v>
      </c>
      <c r="AD120" s="24">
        <f t="shared" si="85"/>
        <v>83333.333333333343</v>
      </c>
      <c r="AE120" s="24">
        <f t="shared" si="85"/>
        <v>166666.66666666669</v>
      </c>
      <c r="AF120" s="24">
        <f t="shared" si="85"/>
        <v>166666.66666666669</v>
      </c>
      <c r="AG120" s="24">
        <f t="shared" si="85"/>
        <v>166666.66666666669</v>
      </c>
      <c r="AH120" s="24">
        <f t="shared" si="85"/>
        <v>166666.66666666669</v>
      </c>
      <c r="AI120" s="24">
        <f t="shared" si="85"/>
        <v>166666.66666666669</v>
      </c>
      <c r="AJ120" s="24">
        <f t="shared" si="85"/>
        <v>166666.66666666669</v>
      </c>
      <c r="AK120" s="24">
        <f t="shared" si="85"/>
        <v>166666.66666666669</v>
      </c>
      <c r="AL120" s="24">
        <f t="shared" si="85"/>
        <v>166666.66666666669</v>
      </c>
      <c r="AM120" s="24">
        <f t="shared" si="85"/>
        <v>166666.66666666669</v>
      </c>
      <c r="AN120" s="24">
        <f t="shared" si="85"/>
        <v>166666.66666666669</v>
      </c>
      <c r="AO120" s="24">
        <f t="shared" si="85"/>
        <v>166666.66666666669</v>
      </c>
      <c r="AP120" s="24">
        <f t="shared" si="85"/>
        <v>166666.66666666669</v>
      </c>
      <c r="AQ120" s="24">
        <f t="shared" si="85"/>
        <v>333333.33333333337</v>
      </c>
      <c r="AR120" s="24">
        <f t="shared" si="85"/>
        <v>333333.33333333337</v>
      </c>
      <c r="AS120" s="24">
        <f t="shared" si="85"/>
        <v>333333.33333333337</v>
      </c>
      <c r="AT120" s="24">
        <f t="shared" si="85"/>
        <v>333333.33333333337</v>
      </c>
      <c r="AU120" s="24">
        <f t="shared" si="85"/>
        <v>333333.33333333337</v>
      </c>
      <c r="AV120" s="24">
        <f t="shared" si="85"/>
        <v>333333.33333333337</v>
      </c>
      <c r="AW120" s="24">
        <f t="shared" si="85"/>
        <v>333333.33333333337</v>
      </c>
      <c r="AX120" s="24">
        <f t="shared" si="85"/>
        <v>333333.33333333337</v>
      </c>
      <c r="AY120" s="24">
        <f t="shared" ref="AY120:CD120" si="86">+AY105*AY113</f>
        <v>333333.33333333337</v>
      </c>
      <c r="AZ120" s="24">
        <f t="shared" si="86"/>
        <v>333333.33333333337</v>
      </c>
      <c r="BA120" s="24">
        <f t="shared" si="86"/>
        <v>333333.33333333337</v>
      </c>
      <c r="BB120" s="24">
        <f t="shared" si="86"/>
        <v>333333.33333333337</v>
      </c>
      <c r="BC120" s="24">
        <f t="shared" si="86"/>
        <v>666666.66666666674</v>
      </c>
      <c r="BD120" s="24">
        <f t="shared" si="86"/>
        <v>666666.66666666674</v>
      </c>
      <c r="BE120" s="24">
        <f t="shared" si="86"/>
        <v>666666.66666666674</v>
      </c>
      <c r="BF120" s="24">
        <f t="shared" si="86"/>
        <v>666666.66666666674</v>
      </c>
      <c r="BG120" s="24">
        <f t="shared" si="86"/>
        <v>666666.66666666674</v>
      </c>
      <c r="BH120" s="24">
        <f t="shared" si="86"/>
        <v>666666.66666666674</v>
      </c>
      <c r="BI120" s="24">
        <f t="shared" si="86"/>
        <v>666666.66666666674</v>
      </c>
      <c r="BJ120" s="24">
        <f t="shared" si="86"/>
        <v>666666.66666666674</v>
      </c>
      <c r="BK120" s="24">
        <f t="shared" si="86"/>
        <v>666666.66666666674</v>
      </c>
      <c r="BL120" s="24">
        <f t="shared" si="86"/>
        <v>666666.66666666674</v>
      </c>
      <c r="BM120" s="24">
        <f t="shared" si="86"/>
        <v>666666.66666666674</v>
      </c>
      <c r="BN120" s="24">
        <f t="shared" si="86"/>
        <v>666666.66666666674</v>
      </c>
      <c r="BO120" s="24">
        <f t="shared" si="86"/>
        <v>1333333.3333333335</v>
      </c>
      <c r="BP120" s="24">
        <f t="shared" si="86"/>
        <v>1333333.3333333335</v>
      </c>
      <c r="BQ120" s="24">
        <f t="shared" si="86"/>
        <v>1333333.3333333335</v>
      </c>
      <c r="BR120" s="24">
        <f t="shared" si="86"/>
        <v>1333333.3333333335</v>
      </c>
      <c r="BS120" s="24">
        <f t="shared" si="86"/>
        <v>1333333.3333333335</v>
      </c>
      <c r="BT120" s="24">
        <f t="shared" si="86"/>
        <v>1333333.3333333335</v>
      </c>
      <c r="BU120" s="24">
        <f t="shared" si="86"/>
        <v>1333333.3333333335</v>
      </c>
      <c r="BV120" s="24">
        <f t="shared" si="86"/>
        <v>1333333.3333333335</v>
      </c>
      <c r="BW120" s="24">
        <f t="shared" si="86"/>
        <v>1333333.3333333335</v>
      </c>
      <c r="BX120" s="24">
        <f t="shared" si="86"/>
        <v>1333333.3333333335</v>
      </c>
      <c r="BY120" s="24">
        <f t="shared" si="86"/>
        <v>1333333.3333333335</v>
      </c>
      <c r="BZ120" s="24">
        <f t="shared" si="86"/>
        <v>1333333.3333333335</v>
      </c>
      <c r="CA120" s="24">
        <f t="shared" si="86"/>
        <v>2666666.666666667</v>
      </c>
      <c r="CB120" s="24">
        <f t="shared" si="86"/>
        <v>2666666.666666667</v>
      </c>
      <c r="CC120" s="24">
        <f t="shared" si="86"/>
        <v>2666666.666666667</v>
      </c>
      <c r="CD120" s="24">
        <f t="shared" si="86"/>
        <v>2666666.666666667</v>
      </c>
      <c r="CE120" s="24">
        <f t="shared" ref="CE120:CK120" si="87">+CE105*CE113</f>
        <v>2666666.666666667</v>
      </c>
      <c r="CF120" s="24">
        <f t="shared" si="87"/>
        <v>2666666.666666667</v>
      </c>
      <c r="CG120" s="24">
        <f t="shared" si="87"/>
        <v>2666666.666666667</v>
      </c>
      <c r="CH120" s="24">
        <f t="shared" si="87"/>
        <v>2666666.666666667</v>
      </c>
      <c r="CI120" s="24">
        <f t="shared" si="87"/>
        <v>2666666.666666667</v>
      </c>
      <c r="CJ120" s="24">
        <f t="shared" si="87"/>
        <v>2666666.666666667</v>
      </c>
      <c r="CK120" s="24">
        <f t="shared" si="87"/>
        <v>2666666.666666667</v>
      </c>
      <c r="CL120" s="24">
        <f t="shared" ref="CL120" si="88">+CL105*CL113</f>
        <v>2666666.666666667</v>
      </c>
    </row>
    <row r="121" spans="2:90" x14ac:dyDescent="0.4">
      <c r="B121" s="154" t="str">
        <f>+B106</f>
        <v>Item 4</v>
      </c>
      <c r="D121" t="s">
        <v>813</v>
      </c>
      <c r="E121" s="8" t="str">
        <f t="shared" si="72"/>
        <v>121 VOLLIST-EVP</v>
      </c>
      <c r="H121" s="31"/>
      <c r="I121" s="73"/>
      <c r="J121" s="73"/>
      <c r="K121" s="23">
        <f>SUMIF($3:$3,K$2,121:121)</f>
        <v>1000000.0000000003</v>
      </c>
      <c r="L121" s="23">
        <f t="shared" si="73"/>
        <v>2000000.0000000007</v>
      </c>
      <c r="M121" s="23">
        <f t="shared" si="73"/>
        <v>4000000.0000000014</v>
      </c>
      <c r="N121" s="23">
        <f t="shared" si="73"/>
        <v>8000000.0000000028</v>
      </c>
      <c r="O121" s="23">
        <f t="shared" si="73"/>
        <v>16000000.000000006</v>
      </c>
      <c r="P121" s="23">
        <f t="shared" si="73"/>
        <v>32000000.000000011</v>
      </c>
      <c r="R121" s="33"/>
      <c r="S121" s="24">
        <f t="shared" ref="S121" si="89">+S106*S114</f>
        <v>83333.333333333343</v>
      </c>
      <c r="T121" s="24">
        <f t="shared" ref="T121:AX121" si="90">+T106*T114</f>
        <v>83333.333333333343</v>
      </c>
      <c r="U121" s="24">
        <f t="shared" si="90"/>
        <v>83333.333333333343</v>
      </c>
      <c r="V121" s="24">
        <f t="shared" si="90"/>
        <v>83333.333333333343</v>
      </c>
      <c r="W121" s="24">
        <f t="shared" si="90"/>
        <v>83333.333333333343</v>
      </c>
      <c r="X121" s="24">
        <f t="shared" si="90"/>
        <v>83333.333333333343</v>
      </c>
      <c r="Y121" s="24">
        <f t="shared" si="90"/>
        <v>83333.333333333343</v>
      </c>
      <c r="Z121" s="24">
        <f t="shared" si="90"/>
        <v>83333.333333333343</v>
      </c>
      <c r="AA121" s="24">
        <f t="shared" si="90"/>
        <v>83333.333333333343</v>
      </c>
      <c r="AB121" s="24">
        <f t="shared" si="90"/>
        <v>83333.333333333343</v>
      </c>
      <c r="AC121" s="24">
        <f t="shared" si="90"/>
        <v>83333.333333333343</v>
      </c>
      <c r="AD121" s="24">
        <f t="shared" si="90"/>
        <v>83333.333333333343</v>
      </c>
      <c r="AE121" s="24">
        <f t="shared" si="90"/>
        <v>166666.66666666669</v>
      </c>
      <c r="AF121" s="24">
        <f t="shared" si="90"/>
        <v>166666.66666666669</v>
      </c>
      <c r="AG121" s="24">
        <f t="shared" si="90"/>
        <v>166666.66666666669</v>
      </c>
      <c r="AH121" s="24">
        <f t="shared" si="90"/>
        <v>166666.66666666669</v>
      </c>
      <c r="AI121" s="24">
        <f t="shared" si="90"/>
        <v>166666.66666666669</v>
      </c>
      <c r="AJ121" s="24">
        <f t="shared" si="90"/>
        <v>166666.66666666669</v>
      </c>
      <c r="AK121" s="24">
        <f t="shared" si="90"/>
        <v>166666.66666666669</v>
      </c>
      <c r="AL121" s="24">
        <f t="shared" si="90"/>
        <v>166666.66666666669</v>
      </c>
      <c r="AM121" s="24">
        <f t="shared" si="90"/>
        <v>166666.66666666669</v>
      </c>
      <c r="AN121" s="24">
        <f t="shared" si="90"/>
        <v>166666.66666666669</v>
      </c>
      <c r="AO121" s="24">
        <f t="shared" si="90"/>
        <v>166666.66666666669</v>
      </c>
      <c r="AP121" s="24">
        <f t="shared" si="90"/>
        <v>166666.66666666669</v>
      </c>
      <c r="AQ121" s="24">
        <f t="shared" si="90"/>
        <v>333333.33333333337</v>
      </c>
      <c r="AR121" s="24">
        <f t="shared" si="90"/>
        <v>333333.33333333337</v>
      </c>
      <c r="AS121" s="24">
        <f t="shared" si="90"/>
        <v>333333.33333333337</v>
      </c>
      <c r="AT121" s="24">
        <f t="shared" si="90"/>
        <v>333333.33333333337</v>
      </c>
      <c r="AU121" s="24">
        <f t="shared" si="90"/>
        <v>333333.33333333337</v>
      </c>
      <c r="AV121" s="24">
        <f t="shared" si="90"/>
        <v>333333.33333333337</v>
      </c>
      <c r="AW121" s="24">
        <f t="shared" si="90"/>
        <v>333333.33333333337</v>
      </c>
      <c r="AX121" s="24">
        <f t="shared" si="90"/>
        <v>333333.33333333337</v>
      </c>
      <c r="AY121" s="24">
        <f t="shared" ref="AY121:CD121" si="91">+AY106*AY114</f>
        <v>333333.33333333337</v>
      </c>
      <c r="AZ121" s="24">
        <f t="shared" si="91"/>
        <v>333333.33333333337</v>
      </c>
      <c r="BA121" s="24">
        <f t="shared" si="91"/>
        <v>333333.33333333337</v>
      </c>
      <c r="BB121" s="24">
        <f t="shared" si="91"/>
        <v>333333.33333333337</v>
      </c>
      <c r="BC121" s="24">
        <f t="shared" si="91"/>
        <v>666666.66666666674</v>
      </c>
      <c r="BD121" s="24">
        <f t="shared" si="91"/>
        <v>666666.66666666674</v>
      </c>
      <c r="BE121" s="24">
        <f t="shared" si="91"/>
        <v>666666.66666666674</v>
      </c>
      <c r="BF121" s="24">
        <f t="shared" si="91"/>
        <v>666666.66666666674</v>
      </c>
      <c r="BG121" s="24">
        <f t="shared" si="91"/>
        <v>666666.66666666674</v>
      </c>
      <c r="BH121" s="24">
        <f t="shared" si="91"/>
        <v>666666.66666666674</v>
      </c>
      <c r="BI121" s="24">
        <f t="shared" si="91"/>
        <v>666666.66666666674</v>
      </c>
      <c r="BJ121" s="24">
        <f t="shared" si="91"/>
        <v>666666.66666666674</v>
      </c>
      <c r="BK121" s="24">
        <f t="shared" si="91"/>
        <v>666666.66666666674</v>
      </c>
      <c r="BL121" s="24">
        <f t="shared" si="91"/>
        <v>666666.66666666674</v>
      </c>
      <c r="BM121" s="24">
        <f t="shared" si="91"/>
        <v>666666.66666666674</v>
      </c>
      <c r="BN121" s="24">
        <f t="shared" si="91"/>
        <v>666666.66666666674</v>
      </c>
      <c r="BO121" s="24">
        <f t="shared" si="91"/>
        <v>1333333.3333333335</v>
      </c>
      <c r="BP121" s="24">
        <f t="shared" si="91"/>
        <v>1333333.3333333335</v>
      </c>
      <c r="BQ121" s="24">
        <f t="shared" si="91"/>
        <v>1333333.3333333335</v>
      </c>
      <c r="BR121" s="24">
        <f t="shared" si="91"/>
        <v>1333333.3333333335</v>
      </c>
      <c r="BS121" s="24">
        <f t="shared" si="91"/>
        <v>1333333.3333333335</v>
      </c>
      <c r="BT121" s="24">
        <f t="shared" si="91"/>
        <v>1333333.3333333335</v>
      </c>
      <c r="BU121" s="24">
        <f t="shared" si="91"/>
        <v>1333333.3333333335</v>
      </c>
      <c r="BV121" s="24">
        <f t="shared" si="91"/>
        <v>1333333.3333333335</v>
      </c>
      <c r="BW121" s="24">
        <f t="shared" si="91"/>
        <v>1333333.3333333335</v>
      </c>
      <c r="BX121" s="24">
        <f t="shared" si="91"/>
        <v>1333333.3333333335</v>
      </c>
      <c r="BY121" s="24">
        <f t="shared" si="91"/>
        <v>1333333.3333333335</v>
      </c>
      <c r="BZ121" s="24">
        <f t="shared" si="91"/>
        <v>1333333.3333333335</v>
      </c>
      <c r="CA121" s="24">
        <f t="shared" si="91"/>
        <v>2666666.666666667</v>
      </c>
      <c r="CB121" s="24">
        <f t="shared" si="91"/>
        <v>2666666.666666667</v>
      </c>
      <c r="CC121" s="24">
        <f t="shared" si="91"/>
        <v>2666666.666666667</v>
      </c>
      <c r="CD121" s="24">
        <f t="shared" si="91"/>
        <v>2666666.666666667</v>
      </c>
      <c r="CE121" s="24">
        <f t="shared" ref="CE121:CK121" si="92">+CE106*CE114</f>
        <v>2666666.666666667</v>
      </c>
      <c r="CF121" s="24">
        <f t="shared" si="92"/>
        <v>2666666.666666667</v>
      </c>
      <c r="CG121" s="24">
        <f t="shared" si="92"/>
        <v>2666666.666666667</v>
      </c>
      <c r="CH121" s="24">
        <f t="shared" si="92"/>
        <v>2666666.666666667</v>
      </c>
      <c r="CI121" s="24">
        <f t="shared" si="92"/>
        <v>2666666.666666667</v>
      </c>
      <c r="CJ121" s="24">
        <f t="shared" si="92"/>
        <v>2666666.666666667</v>
      </c>
      <c r="CK121" s="24">
        <f t="shared" si="92"/>
        <v>2666666.666666667</v>
      </c>
      <c r="CL121" s="24">
        <f t="shared" ref="CL121" si="93">+CL106*CL114</f>
        <v>2666666.666666667</v>
      </c>
    </row>
    <row r="122" spans="2:90" x14ac:dyDescent="0.4">
      <c r="B122" s="154" t="str">
        <f>+B107</f>
        <v>Item 5</v>
      </c>
      <c r="D122" t="s">
        <v>813</v>
      </c>
      <c r="E122" s="8" t="str">
        <f t="shared" si="72"/>
        <v>122 VOLLIST-EVP</v>
      </c>
      <c r="H122" s="31"/>
      <c r="I122" s="73"/>
      <c r="J122" s="73"/>
      <c r="K122" s="251">
        <f>SUMIF($3:$3,K$2,122:122)</f>
        <v>1000000.0000000003</v>
      </c>
      <c r="L122" s="251">
        <f t="shared" si="73"/>
        <v>2000000.0000000007</v>
      </c>
      <c r="M122" s="251">
        <f t="shared" si="73"/>
        <v>4000000.0000000014</v>
      </c>
      <c r="N122" s="251">
        <f t="shared" si="73"/>
        <v>8000000.0000000028</v>
      </c>
      <c r="O122" s="251">
        <f t="shared" si="73"/>
        <v>16000000.000000006</v>
      </c>
      <c r="P122" s="251">
        <f t="shared" si="73"/>
        <v>32000000.000000011</v>
      </c>
      <c r="R122" s="33"/>
      <c r="S122" s="134">
        <f t="shared" ref="S122" si="94">+S107*S115</f>
        <v>83333.333333333343</v>
      </c>
      <c r="T122" s="134">
        <f t="shared" ref="T122:AX122" si="95">+T107*T115</f>
        <v>83333.333333333343</v>
      </c>
      <c r="U122" s="134">
        <f t="shared" si="95"/>
        <v>83333.333333333343</v>
      </c>
      <c r="V122" s="134">
        <f t="shared" si="95"/>
        <v>83333.333333333343</v>
      </c>
      <c r="W122" s="134">
        <f t="shared" si="95"/>
        <v>83333.333333333343</v>
      </c>
      <c r="X122" s="134">
        <f t="shared" si="95"/>
        <v>83333.333333333343</v>
      </c>
      <c r="Y122" s="134">
        <f t="shared" si="95"/>
        <v>83333.333333333343</v>
      </c>
      <c r="Z122" s="134">
        <f t="shared" si="95"/>
        <v>83333.333333333343</v>
      </c>
      <c r="AA122" s="134">
        <f t="shared" si="95"/>
        <v>83333.333333333343</v>
      </c>
      <c r="AB122" s="134">
        <f t="shared" si="95"/>
        <v>83333.333333333343</v>
      </c>
      <c r="AC122" s="134">
        <f t="shared" si="95"/>
        <v>83333.333333333343</v>
      </c>
      <c r="AD122" s="134">
        <f t="shared" si="95"/>
        <v>83333.333333333343</v>
      </c>
      <c r="AE122" s="134">
        <f t="shared" si="95"/>
        <v>166666.66666666669</v>
      </c>
      <c r="AF122" s="134">
        <f t="shared" si="95"/>
        <v>166666.66666666669</v>
      </c>
      <c r="AG122" s="134">
        <f t="shared" si="95"/>
        <v>166666.66666666669</v>
      </c>
      <c r="AH122" s="134">
        <f t="shared" si="95"/>
        <v>166666.66666666669</v>
      </c>
      <c r="AI122" s="134">
        <f t="shared" si="95"/>
        <v>166666.66666666669</v>
      </c>
      <c r="AJ122" s="134">
        <f t="shared" si="95"/>
        <v>166666.66666666669</v>
      </c>
      <c r="AK122" s="134">
        <f t="shared" si="95"/>
        <v>166666.66666666669</v>
      </c>
      <c r="AL122" s="134">
        <f t="shared" si="95"/>
        <v>166666.66666666669</v>
      </c>
      <c r="AM122" s="134">
        <f t="shared" si="95"/>
        <v>166666.66666666669</v>
      </c>
      <c r="AN122" s="134">
        <f t="shared" si="95"/>
        <v>166666.66666666669</v>
      </c>
      <c r="AO122" s="134">
        <f t="shared" si="95"/>
        <v>166666.66666666669</v>
      </c>
      <c r="AP122" s="134">
        <f t="shared" si="95"/>
        <v>166666.66666666669</v>
      </c>
      <c r="AQ122" s="134">
        <f t="shared" si="95"/>
        <v>333333.33333333337</v>
      </c>
      <c r="AR122" s="134">
        <f t="shared" si="95"/>
        <v>333333.33333333337</v>
      </c>
      <c r="AS122" s="134">
        <f t="shared" si="95"/>
        <v>333333.33333333337</v>
      </c>
      <c r="AT122" s="134">
        <f t="shared" si="95"/>
        <v>333333.33333333337</v>
      </c>
      <c r="AU122" s="134">
        <f t="shared" si="95"/>
        <v>333333.33333333337</v>
      </c>
      <c r="AV122" s="134">
        <f t="shared" si="95"/>
        <v>333333.33333333337</v>
      </c>
      <c r="AW122" s="134">
        <f t="shared" si="95"/>
        <v>333333.33333333337</v>
      </c>
      <c r="AX122" s="134">
        <f t="shared" si="95"/>
        <v>333333.33333333337</v>
      </c>
      <c r="AY122" s="134">
        <f t="shared" ref="AY122:CD122" si="96">+AY107*AY115</f>
        <v>333333.33333333337</v>
      </c>
      <c r="AZ122" s="134">
        <f t="shared" si="96"/>
        <v>333333.33333333337</v>
      </c>
      <c r="BA122" s="134">
        <f t="shared" si="96"/>
        <v>333333.33333333337</v>
      </c>
      <c r="BB122" s="134">
        <f t="shared" si="96"/>
        <v>333333.33333333337</v>
      </c>
      <c r="BC122" s="134">
        <f t="shared" si="96"/>
        <v>666666.66666666674</v>
      </c>
      <c r="BD122" s="134">
        <f t="shared" si="96"/>
        <v>666666.66666666674</v>
      </c>
      <c r="BE122" s="134">
        <f t="shared" si="96"/>
        <v>666666.66666666674</v>
      </c>
      <c r="BF122" s="134">
        <f t="shared" si="96"/>
        <v>666666.66666666674</v>
      </c>
      <c r="BG122" s="134">
        <f t="shared" si="96"/>
        <v>666666.66666666674</v>
      </c>
      <c r="BH122" s="134">
        <f t="shared" si="96"/>
        <v>666666.66666666674</v>
      </c>
      <c r="BI122" s="134">
        <f t="shared" si="96"/>
        <v>666666.66666666674</v>
      </c>
      <c r="BJ122" s="134">
        <f t="shared" si="96"/>
        <v>666666.66666666674</v>
      </c>
      <c r="BK122" s="134">
        <f t="shared" si="96"/>
        <v>666666.66666666674</v>
      </c>
      <c r="BL122" s="134">
        <f t="shared" si="96"/>
        <v>666666.66666666674</v>
      </c>
      <c r="BM122" s="134">
        <f t="shared" si="96"/>
        <v>666666.66666666674</v>
      </c>
      <c r="BN122" s="134">
        <f t="shared" si="96"/>
        <v>666666.66666666674</v>
      </c>
      <c r="BO122" s="134">
        <f t="shared" si="96"/>
        <v>1333333.3333333335</v>
      </c>
      <c r="BP122" s="134">
        <f t="shared" si="96"/>
        <v>1333333.3333333335</v>
      </c>
      <c r="BQ122" s="134">
        <f t="shared" si="96"/>
        <v>1333333.3333333335</v>
      </c>
      <c r="BR122" s="134">
        <f t="shared" si="96"/>
        <v>1333333.3333333335</v>
      </c>
      <c r="BS122" s="134">
        <f t="shared" si="96"/>
        <v>1333333.3333333335</v>
      </c>
      <c r="BT122" s="134">
        <f t="shared" si="96"/>
        <v>1333333.3333333335</v>
      </c>
      <c r="BU122" s="134">
        <f t="shared" si="96"/>
        <v>1333333.3333333335</v>
      </c>
      <c r="BV122" s="134">
        <f t="shared" si="96"/>
        <v>1333333.3333333335</v>
      </c>
      <c r="BW122" s="134">
        <f t="shared" si="96"/>
        <v>1333333.3333333335</v>
      </c>
      <c r="BX122" s="134">
        <f t="shared" si="96"/>
        <v>1333333.3333333335</v>
      </c>
      <c r="BY122" s="134">
        <f t="shared" si="96"/>
        <v>1333333.3333333335</v>
      </c>
      <c r="BZ122" s="134">
        <f t="shared" si="96"/>
        <v>1333333.3333333335</v>
      </c>
      <c r="CA122" s="134">
        <f t="shared" si="96"/>
        <v>2666666.666666667</v>
      </c>
      <c r="CB122" s="134">
        <f t="shared" si="96"/>
        <v>2666666.666666667</v>
      </c>
      <c r="CC122" s="134">
        <f t="shared" si="96"/>
        <v>2666666.666666667</v>
      </c>
      <c r="CD122" s="134">
        <f t="shared" si="96"/>
        <v>2666666.666666667</v>
      </c>
      <c r="CE122" s="134">
        <f t="shared" ref="CE122:CK122" si="97">+CE107*CE115</f>
        <v>2666666.666666667</v>
      </c>
      <c r="CF122" s="134">
        <f t="shared" si="97"/>
        <v>2666666.666666667</v>
      </c>
      <c r="CG122" s="134">
        <f t="shared" si="97"/>
        <v>2666666.666666667</v>
      </c>
      <c r="CH122" s="134">
        <f t="shared" si="97"/>
        <v>2666666.666666667</v>
      </c>
      <c r="CI122" s="134">
        <f t="shared" si="97"/>
        <v>2666666.666666667</v>
      </c>
      <c r="CJ122" s="134">
        <f t="shared" si="97"/>
        <v>2666666.666666667</v>
      </c>
      <c r="CK122" s="134">
        <f t="shared" si="97"/>
        <v>2666666.666666667</v>
      </c>
      <c r="CL122" s="134">
        <f t="shared" ref="CL122" si="98">+CL107*CL115</f>
        <v>2666666.666666667</v>
      </c>
    </row>
    <row r="123" spans="2:90" x14ac:dyDescent="0.4">
      <c r="B123" s="123" t="s">
        <v>803</v>
      </c>
      <c r="C123" t="s">
        <v>198</v>
      </c>
      <c r="D123" t="s">
        <v>813</v>
      </c>
      <c r="E123" s="8" t="str">
        <f t="shared" si="72"/>
        <v>123 VOLLIST-EVP</v>
      </c>
      <c r="F123" s="27"/>
      <c r="G123" s="27"/>
      <c r="H123" s="31"/>
      <c r="I123" s="73"/>
      <c r="J123" s="73"/>
      <c r="K123" s="33">
        <f>SUMIF($3:$3,K$2,123:123)</f>
        <v>5000000.0000000019</v>
      </c>
      <c r="L123" s="33">
        <f t="shared" si="73"/>
        <v>10000000.000000004</v>
      </c>
      <c r="M123" s="33">
        <f t="shared" si="73"/>
        <v>20000000.000000007</v>
      </c>
      <c r="N123" s="33">
        <f t="shared" si="73"/>
        <v>40000000.000000015</v>
      </c>
      <c r="O123" s="33">
        <f t="shared" si="73"/>
        <v>80000000.00000003</v>
      </c>
      <c r="P123" s="33">
        <f t="shared" si="73"/>
        <v>160000000.00000006</v>
      </c>
      <c r="R123" s="33"/>
      <c r="S123" s="33">
        <f t="shared" ref="S123" si="99">SUM(S118:S122)</f>
        <v>416666.66666666674</v>
      </c>
      <c r="T123" s="33">
        <f t="shared" ref="T123:AX123" si="100">SUM(T118:T122)</f>
        <v>416666.66666666674</v>
      </c>
      <c r="U123" s="33">
        <f t="shared" si="100"/>
        <v>416666.66666666674</v>
      </c>
      <c r="V123" s="33">
        <f t="shared" si="100"/>
        <v>416666.66666666674</v>
      </c>
      <c r="W123" s="33">
        <f t="shared" si="100"/>
        <v>416666.66666666674</v>
      </c>
      <c r="X123" s="33">
        <f t="shared" si="100"/>
        <v>416666.66666666674</v>
      </c>
      <c r="Y123" s="33">
        <f t="shared" si="100"/>
        <v>416666.66666666674</v>
      </c>
      <c r="Z123" s="33">
        <f t="shared" si="100"/>
        <v>416666.66666666674</v>
      </c>
      <c r="AA123" s="33">
        <f t="shared" si="100"/>
        <v>416666.66666666674</v>
      </c>
      <c r="AB123" s="33">
        <f t="shared" si="100"/>
        <v>416666.66666666674</v>
      </c>
      <c r="AC123" s="33">
        <f t="shared" si="100"/>
        <v>416666.66666666674</v>
      </c>
      <c r="AD123" s="33">
        <f t="shared" si="100"/>
        <v>416666.66666666674</v>
      </c>
      <c r="AE123" s="33">
        <f t="shared" si="100"/>
        <v>833333.33333333349</v>
      </c>
      <c r="AF123" s="33">
        <f t="shared" si="100"/>
        <v>833333.33333333349</v>
      </c>
      <c r="AG123" s="33">
        <f t="shared" si="100"/>
        <v>833333.33333333349</v>
      </c>
      <c r="AH123" s="33">
        <f t="shared" si="100"/>
        <v>833333.33333333349</v>
      </c>
      <c r="AI123" s="33">
        <f t="shared" si="100"/>
        <v>833333.33333333349</v>
      </c>
      <c r="AJ123" s="33">
        <f t="shared" si="100"/>
        <v>833333.33333333349</v>
      </c>
      <c r="AK123" s="33">
        <f t="shared" si="100"/>
        <v>833333.33333333349</v>
      </c>
      <c r="AL123" s="33">
        <f t="shared" si="100"/>
        <v>833333.33333333349</v>
      </c>
      <c r="AM123" s="33">
        <f t="shared" si="100"/>
        <v>833333.33333333349</v>
      </c>
      <c r="AN123" s="33">
        <f t="shared" si="100"/>
        <v>833333.33333333349</v>
      </c>
      <c r="AO123" s="33">
        <f t="shared" si="100"/>
        <v>833333.33333333349</v>
      </c>
      <c r="AP123" s="33">
        <f t="shared" si="100"/>
        <v>833333.33333333349</v>
      </c>
      <c r="AQ123" s="33">
        <f t="shared" si="100"/>
        <v>1666666.666666667</v>
      </c>
      <c r="AR123" s="33">
        <f t="shared" si="100"/>
        <v>1666666.666666667</v>
      </c>
      <c r="AS123" s="33">
        <f t="shared" si="100"/>
        <v>1666666.666666667</v>
      </c>
      <c r="AT123" s="33">
        <f t="shared" si="100"/>
        <v>1666666.666666667</v>
      </c>
      <c r="AU123" s="33">
        <f t="shared" si="100"/>
        <v>1666666.666666667</v>
      </c>
      <c r="AV123" s="33">
        <f t="shared" si="100"/>
        <v>1666666.666666667</v>
      </c>
      <c r="AW123" s="33">
        <f t="shared" si="100"/>
        <v>1666666.666666667</v>
      </c>
      <c r="AX123" s="33">
        <f t="shared" si="100"/>
        <v>1666666.666666667</v>
      </c>
      <c r="AY123" s="33">
        <f t="shared" ref="AY123:CD123" si="101">SUM(AY118:AY122)</f>
        <v>1666666.666666667</v>
      </c>
      <c r="AZ123" s="33">
        <f t="shared" si="101"/>
        <v>1666666.666666667</v>
      </c>
      <c r="BA123" s="33">
        <f t="shared" si="101"/>
        <v>1666666.666666667</v>
      </c>
      <c r="BB123" s="33">
        <f t="shared" si="101"/>
        <v>1666666.666666667</v>
      </c>
      <c r="BC123" s="33">
        <f t="shared" si="101"/>
        <v>3333333.333333334</v>
      </c>
      <c r="BD123" s="33">
        <f t="shared" si="101"/>
        <v>3333333.333333334</v>
      </c>
      <c r="BE123" s="33">
        <f t="shared" si="101"/>
        <v>3333333.333333334</v>
      </c>
      <c r="BF123" s="33">
        <f t="shared" si="101"/>
        <v>3333333.333333334</v>
      </c>
      <c r="BG123" s="33">
        <f t="shared" si="101"/>
        <v>3333333.333333334</v>
      </c>
      <c r="BH123" s="33">
        <f t="shared" si="101"/>
        <v>3333333.333333334</v>
      </c>
      <c r="BI123" s="33">
        <f t="shared" si="101"/>
        <v>3333333.333333334</v>
      </c>
      <c r="BJ123" s="33">
        <f t="shared" si="101"/>
        <v>3333333.333333334</v>
      </c>
      <c r="BK123" s="33">
        <f t="shared" si="101"/>
        <v>3333333.333333334</v>
      </c>
      <c r="BL123" s="33">
        <f t="shared" si="101"/>
        <v>3333333.333333334</v>
      </c>
      <c r="BM123" s="33">
        <f t="shared" si="101"/>
        <v>3333333.333333334</v>
      </c>
      <c r="BN123" s="33">
        <f t="shared" si="101"/>
        <v>3333333.333333334</v>
      </c>
      <c r="BO123" s="33">
        <f t="shared" si="101"/>
        <v>6666666.6666666679</v>
      </c>
      <c r="BP123" s="33">
        <f t="shared" si="101"/>
        <v>6666666.6666666679</v>
      </c>
      <c r="BQ123" s="33">
        <f t="shared" si="101"/>
        <v>6666666.6666666679</v>
      </c>
      <c r="BR123" s="33">
        <f t="shared" si="101"/>
        <v>6666666.6666666679</v>
      </c>
      <c r="BS123" s="33">
        <f t="shared" si="101"/>
        <v>6666666.6666666679</v>
      </c>
      <c r="BT123" s="33">
        <f t="shared" si="101"/>
        <v>6666666.6666666679</v>
      </c>
      <c r="BU123" s="33">
        <f t="shared" si="101"/>
        <v>6666666.6666666679</v>
      </c>
      <c r="BV123" s="33">
        <f t="shared" si="101"/>
        <v>6666666.6666666679</v>
      </c>
      <c r="BW123" s="33">
        <f t="shared" si="101"/>
        <v>6666666.6666666679</v>
      </c>
      <c r="BX123" s="33">
        <f t="shared" si="101"/>
        <v>6666666.6666666679</v>
      </c>
      <c r="BY123" s="33">
        <f t="shared" si="101"/>
        <v>6666666.6666666679</v>
      </c>
      <c r="BZ123" s="33">
        <f t="shared" si="101"/>
        <v>6666666.6666666679</v>
      </c>
      <c r="CA123" s="33">
        <f t="shared" si="101"/>
        <v>13333333.333333336</v>
      </c>
      <c r="CB123" s="33">
        <f t="shared" si="101"/>
        <v>13333333.333333336</v>
      </c>
      <c r="CC123" s="33">
        <f t="shared" si="101"/>
        <v>13333333.333333336</v>
      </c>
      <c r="CD123" s="33">
        <f t="shared" si="101"/>
        <v>13333333.333333336</v>
      </c>
      <c r="CE123" s="33">
        <f t="shared" ref="CE123:CK123" si="102">SUM(CE118:CE122)</f>
        <v>13333333.333333336</v>
      </c>
      <c r="CF123" s="33">
        <f t="shared" si="102"/>
        <v>13333333.333333336</v>
      </c>
      <c r="CG123" s="33">
        <f t="shared" si="102"/>
        <v>13333333.333333336</v>
      </c>
      <c r="CH123" s="33">
        <f t="shared" si="102"/>
        <v>13333333.333333336</v>
      </c>
      <c r="CI123" s="33">
        <f t="shared" si="102"/>
        <v>13333333.333333336</v>
      </c>
      <c r="CJ123" s="33">
        <f t="shared" si="102"/>
        <v>13333333.333333336</v>
      </c>
      <c r="CK123" s="33">
        <f t="shared" si="102"/>
        <v>13333333.333333336</v>
      </c>
      <c r="CL123" s="33">
        <f t="shared" ref="CL123" si="103">SUM(CL118:CL122)</f>
        <v>13333333.333333336</v>
      </c>
    </row>
    <row r="124" spans="2:90" x14ac:dyDescent="0.4">
      <c r="B124" s="122"/>
      <c r="C124" s="27"/>
      <c r="D124" t="s">
        <v>813</v>
      </c>
      <c r="E124" s="8" t="str">
        <f t="shared" si="72"/>
        <v>124 VOLLIST-EVP</v>
      </c>
      <c r="F124" s="27"/>
      <c r="G124" s="27"/>
      <c r="H124" s="31"/>
      <c r="I124" s="73"/>
      <c r="J124" s="73"/>
      <c r="K124" s="38"/>
      <c r="L124" s="38"/>
      <c r="M124" s="38"/>
      <c r="N124" s="38"/>
      <c r="O124" s="38"/>
      <c r="P124" s="38"/>
      <c r="R124" s="33"/>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row>
    <row r="125" spans="2:90" x14ac:dyDescent="0.4">
      <c r="B125" s="95" t="s">
        <v>814</v>
      </c>
      <c r="D125" t="s">
        <v>813</v>
      </c>
      <c r="E125" s="8" t="str">
        <f t="shared" si="72"/>
        <v>125 VOLLIST-EVP</v>
      </c>
      <c r="H125" s="31"/>
      <c r="I125" s="73"/>
      <c r="J125" s="73"/>
      <c r="K125" s="18"/>
      <c r="L125" s="18"/>
      <c r="M125" s="18"/>
      <c r="N125" s="18"/>
      <c r="O125" s="18"/>
      <c r="P125" s="18"/>
      <c r="R125" s="33"/>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2:90" x14ac:dyDescent="0.4">
      <c r="B126" s="141" t="str">
        <f>+B103</f>
        <v>Item 1</v>
      </c>
      <c r="D126" t="s">
        <v>813</v>
      </c>
      <c r="E126" s="8" t="str">
        <f t="shared" si="72"/>
        <v>126 VOLLIST-EVP</v>
      </c>
      <c r="H126" s="31"/>
      <c r="I126" s="73"/>
      <c r="J126" s="73"/>
      <c r="K126" s="18">
        <v>10</v>
      </c>
      <c r="L126" s="18">
        <v>10</v>
      </c>
      <c r="M126" s="18">
        <v>10</v>
      </c>
      <c r="N126" s="18">
        <v>10</v>
      </c>
      <c r="O126" s="18">
        <v>10</v>
      </c>
      <c r="P126" s="18">
        <v>10</v>
      </c>
      <c r="R126" s="33"/>
      <c r="S126" s="19" cm="1">
        <f t="array" ref="S126">INDEX($K:$P,ROW(),MATCH(S$3,$K$2:$P$2,0))</f>
        <v>10</v>
      </c>
      <c r="T126" s="19" cm="1">
        <f t="array" ref="T126">INDEX($K:$P,ROW(),MATCH(T$3,$K$2:$P$2,0))</f>
        <v>10</v>
      </c>
      <c r="U126" s="19" cm="1">
        <f t="array" ref="U126">INDEX($K:$P,ROW(),MATCH(U$3,$K$2:$P$2,0))</f>
        <v>10</v>
      </c>
      <c r="V126" s="19" cm="1">
        <f t="array" ref="V126">INDEX($K:$P,ROW(),MATCH(V$3,$K$2:$P$2,0))</f>
        <v>10</v>
      </c>
      <c r="W126" s="19" cm="1">
        <f t="array" ref="W126">INDEX($K:$P,ROW(),MATCH(W$3,$K$2:$P$2,0))</f>
        <v>10</v>
      </c>
      <c r="X126" s="19" cm="1">
        <f t="array" ref="X126">INDEX($K:$P,ROW(),MATCH(X$3,$K$2:$P$2,0))</f>
        <v>10</v>
      </c>
      <c r="Y126" s="19" cm="1">
        <f t="array" ref="Y126">INDEX($K:$P,ROW(),MATCH(Y$3,$K$2:$P$2,0))</f>
        <v>10</v>
      </c>
      <c r="Z126" s="19" cm="1">
        <f t="array" ref="Z126">INDEX($K:$P,ROW(),MATCH(Z$3,$K$2:$P$2,0))</f>
        <v>10</v>
      </c>
      <c r="AA126" s="19" cm="1">
        <f t="array" ref="AA126">INDEX($K:$P,ROW(),MATCH(AA$3,$K$2:$P$2,0))</f>
        <v>10</v>
      </c>
      <c r="AB126" s="19" cm="1">
        <f t="array" ref="AB126">INDEX($K:$P,ROW(),MATCH(AB$3,$K$2:$P$2,0))</f>
        <v>10</v>
      </c>
      <c r="AC126" s="19" cm="1">
        <f t="array" ref="AC126">INDEX($K:$P,ROW(),MATCH(AC$3,$K$2:$P$2,0))</f>
        <v>10</v>
      </c>
      <c r="AD126" s="19" cm="1">
        <f t="array" ref="AD126">INDEX($K:$P,ROW(),MATCH(AD$3,$K$2:$P$2,0))</f>
        <v>10</v>
      </c>
      <c r="AE126" s="19" cm="1">
        <f t="array" ref="AE126">INDEX($K:$P,ROW(),MATCH(AE$3,$K$2:$P$2,0))</f>
        <v>10</v>
      </c>
      <c r="AF126" s="19" cm="1">
        <f t="array" ref="AF126">INDEX($K:$P,ROW(),MATCH(AF$3,$K$2:$P$2,0))</f>
        <v>10</v>
      </c>
      <c r="AG126" s="19" cm="1">
        <f t="array" ref="AG126">INDEX($K:$P,ROW(),MATCH(AG$3,$K$2:$P$2,0))</f>
        <v>10</v>
      </c>
      <c r="AH126" s="19" cm="1">
        <f t="array" ref="AH126">INDEX($K:$P,ROW(),MATCH(AH$3,$K$2:$P$2,0))</f>
        <v>10</v>
      </c>
      <c r="AI126" s="19" cm="1">
        <f t="array" ref="AI126">INDEX($K:$P,ROW(),MATCH(AI$3,$K$2:$P$2,0))</f>
        <v>10</v>
      </c>
      <c r="AJ126" s="19" cm="1">
        <f t="array" ref="AJ126">INDEX($K:$P,ROW(),MATCH(AJ$3,$K$2:$P$2,0))</f>
        <v>10</v>
      </c>
      <c r="AK126" s="19" cm="1">
        <f t="array" ref="AK126">INDEX($K:$P,ROW(),MATCH(AK$3,$K$2:$P$2,0))</f>
        <v>10</v>
      </c>
      <c r="AL126" s="19" cm="1">
        <f t="array" ref="AL126">INDEX($K:$P,ROW(),MATCH(AL$3,$K$2:$P$2,0))</f>
        <v>10</v>
      </c>
      <c r="AM126" s="19" cm="1">
        <f t="array" ref="AM126">INDEX($K:$P,ROW(),MATCH(AM$3,$K$2:$P$2,0))</f>
        <v>10</v>
      </c>
      <c r="AN126" s="19" cm="1">
        <f t="array" ref="AN126">INDEX($K:$P,ROW(),MATCH(AN$3,$K$2:$P$2,0))</f>
        <v>10</v>
      </c>
      <c r="AO126" s="19" cm="1">
        <f t="array" ref="AO126">INDEX($K:$P,ROW(),MATCH(AO$3,$K$2:$P$2,0))</f>
        <v>10</v>
      </c>
      <c r="AP126" s="19" cm="1">
        <f t="array" ref="AP126">INDEX($K:$P,ROW(),MATCH(AP$3,$K$2:$P$2,0))</f>
        <v>10</v>
      </c>
      <c r="AQ126" s="19" cm="1">
        <f t="array" ref="AQ126">INDEX($K:$P,ROW(),MATCH(AQ$3,$K$2:$P$2,0))</f>
        <v>10</v>
      </c>
      <c r="AR126" s="19" cm="1">
        <f t="array" ref="AR126">INDEX($K:$P,ROW(),MATCH(AR$3,$K$2:$P$2,0))</f>
        <v>10</v>
      </c>
      <c r="AS126" s="19" cm="1">
        <f t="array" ref="AS126">INDEX($K:$P,ROW(),MATCH(AS$3,$K$2:$P$2,0))</f>
        <v>10</v>
      </c>
      <c r="AT126" s="19" cm="1">
        <f t="array" ref="AT126">INDEX($K:$P,ROW(),MATCH(AT$3,$K$2:$P$2,0))</f>
        <v>10</v>
      </c>
      <c r="AU126" s="19" cm="1">
        <f t="array" ref="AU126">INDEX($K:$P,ROW(),MATCH(AU$3,$K$2:$P$2,0))</f>
        <v>10</v>
      </c>
      <c r="AV126" s="19" cm="1">
        <f t="array" ref="AV126">INDEX($K:$P,ROW(),MATCH(AV$3,$K$2:$P$2,0))</f>
        <v>10</v>
      </c>
      <c r="AW126" s="19" cm="1">
        <f t="array" ref="AW126">INDEX($K:$P,ROW(),MATCH(AW$3,$K$2:$P$2,0))</f>
        <v>10</v>
      </c>
      <c r="AX126" s="19" cm="1">
        <f t="array" ref="AX126">INDEX($K:$P,ROW(),MATCH(AX$3,$K$2:$P$2,0))</f>
        <v>10</v>
      </c>
      <c r="AY126" s="19" cm="1">
        <f t="array" ref="AY126">INDEX($K:$P,ROW(),MATCH(AY$3,$K$2:$P$2,0))</f>
        <v>10</v>
      </c>
      <c r="AZ126" s="19" cm="1">
        <f t="array" ref="AZ126">INDEX($K:$P,ROW(),MATCH(AZ$3,$K$2:$P$2,0))</f>
        <v>10</v>
      </c>
      <c r="BA126" s="19" cm="1">
        <f t="array" ref="BA126">INDEX($K:$P,ROW(),MATCH(BA$3,$K$2:$P$2,0))</f>
        <v>10</v>
      </c>
      <c r="BB126" s="19" cm="1">
        <f t="array" ref="BB126">INDEX($K:$P,ROW(),MATCH(BB$3,$K$2:$P$2,0))</f>
        <v>10</v>
      </c>
      <c r="BC126" s="19" cm="1">
        <f t="array" ref="BC126">INDEX($K:$P,ROW(),MATCH(BC$3,$K$2:$P$2,0))</f>
        <v>10</v>
      </c>
      <c r="BD126" s="19" cm="1">
        <f t="array" ref="BD126">INDEX($K:$P,ROW(),MATCH(BD$3,$K$2:$P$2,0))</f>
        <v>10</v>
      </c>
      <c r="BE126" s="19" cm="1">
        <f t="array" ref="BE126">INDEX($K:$P,ROW(),MATCH(BE$3,$K$2:$P$2,0))</f>
        <v>10</v>
      </c>
      <c r="BF126" s="19" cm="1">
        <f t="array" ref="BF126">INDEX($K:$P,ROW(),MATCH(BF$3,$K$2:$P$2,0))</f>
        <v>10</v>
      </c>
      <c r="BG126" s="19" cm="1">
        <f t="array" ref="BG126">INDEX($K:$P,ROW(),MATCH(BG$3,$K$2:$P$2,0))</f>
        <v>10</v>
      </c>
      <c r="BH126" s="19" cm="1">
        <f t="array" ref="BH126">INDEX($K:$P,ROW(),MATCH(BH$3,$K$2:$P$2,0))</f>
        <v>10</v>
      </c>
      <c r="BI126" s="19" cm="1">
        <f t="array" ref="BI126">INDEX($K:$P,ROW(),MATCH(BI$3,$K$2:$P$2,0))</f>
        <v>10</v>
      </c>
      <c r="BJ126" s="19" cm="1">
        <f t="array" ref="BJ126">INDEX($K:$P,ROW(),MATCH(BJ$3,$K$2:$P$2,0))</f>
        <v>10</v>
      </c>
      <c r="BK126" s="19" cm="1">
        <f t="array" ref="BK126">INDEX($K:$P,ROW(),MATCH(BK$3,$K$2:$P$2,0))</f>
        <v>10</v>
      </c>
      <c r="BL126" s="19" cm="1">
        <f t="array" ref="BL126">INDEX($K:$P,ROW(),MATCH(BL$3,$K$2:$P$2,0))</f>
        <v>10</v>
      </c>
      <c r="BM126" s="19" cm="1">
        <f t="array" ref="BM126">INDEX($K:$P,ROW(),MATCH(BM$3,$K$2:$P$2,0))</f>
        <v>10</v>
      </c>
      <c r="BN126" s="19" cm="1">
        <f t="array" ref="BN126">INDEX($K:$P,ROW(),MATCH(BN$3,$K$2:$P$2,0))</f>
        <v>10</v>
      </c>
      <c r="BO126" s="19" cm="1">
        <f t="array" ref="BO126">INDEX($K:$P,ROW(),MATCH(BO$3,$K$2:$P$2,0))</f>
        <v>10</v>
      </c>
      <c r="BP126" s="19" cm="1">
        <f t="array" ref="BP126">INDEX($K:$P,ROW(),MATCH(BP$3,$K$2:$P$2,0))</f>
        <v>10</v>
      </c>
      <c r="BQ126" s="19" cm="1">
        <f t="array" ref="BQ126">INDEX($K:$P,ROW(),MATCH(BQ$3,$K$2:$P$2,0))</f>
        <v>10</v>
      </c>
      <c r="BR126" s="19" cm="1">
        <f t="array" ref="BR126">INDEX($K:$P,ROW(),MATCH(BR$3,$K$2:$P$2,0))</f>
        <v>10</v>
      </c>
      <c r="BS126" s="19" cm="1">
        <f t="array" ref="BS126">INDEX($K:$P,ROW(),MATCH(BS$3,$K$2:$P$2,0))</f>
        <v>10</v>
      </c>
      <c r="BT126" s="19" cm="1">
        <f t="array" ref="BT126">INDEX($K:$P,ROW(),MATCH(BT$3,$K$2:$P$2,0))</f>
        <v>10</v>
      </c>
      <c r="BU126" s="19" cm="1">
        <f t="array" ref="BU126">INDEX($K:$P,ROW(),MATCH(BU$3,$K$2:$P$2,0))</f>
        <v>10</v>
      </c>
      <c r="BV126" s="19" cm="1">
        <f t="array" ref="BV126">INDEX($K:$P,ROW(),MATCH(BV$3,$K$2:$P$2,0))</f>
        <v>10</v>
      </c>
      <c r="BW126" s="19" cm="1">
        <f t="array" ref="BW126">INDEX($K:$P,ROW(),MATCH(BW$3,$K$2:$P$2,0))</f>
        <v>10</v>
      </c>
      <c r="BX126" s="19" cm="1">
        <f t="array" ref="BX126">INDEX($K:$P,ROW(),MATCH(BX$3,$K$2:$P$2,0))</f>
        <v>10</v>
      </c>
      <c r="BY126" s="19" cm="1">
        <f t="array" ref="BY126">INDEX($K:$P,ROW(),MATCH(BY$3,$K$2:$P$2,0))</f>
        <v>10</v>
      </c>
      <c r="BZ126" s="19" cm="1">
        <f t="array" ref="BZ126">INDEX($K:$P,ROW(),MATCH(BZ$3,$K$2:$P$2,0))</f>
        <v>10</v>
      </c>
      <c r="CA126" s="19" cm="1">
        <f t="array" ref="CA126">INDEX($K:$P,ROW(),MATCH(CA$3,$K$2:$P$2,0))</f>
        <v>10</v>
      </c>
      <c r="CB126" s="19" cm="1">
        <f t="array" ref="CB126">INDEX($K:$P,ROW(),MATCH(CB$3,$K$2:$P$2,0))</f>
        <v>10</v>
      </c>
      <c r="CC126" s="19" cm="1">
        <f t="array" ref="CC126">INDEX($K:$P,ROW(),MATCH(CC$3,$K$2:$P$2,0))</f>
        <v>10</v>
      </c>
      <c r="CD126" s="19" cm="1">
        <f t="array" ref="CD126">INDEX($K:$P,ROW(),MATCH(CD$3,$K$2:$P$2,0))</f>
        <v>10</v>
      </c>
      <c r="CE126" s="19" cm="1">
        <f t="array" ref="CE126">INDEX($K:$P,ROW(),MATCH(CE$3,$K$2:$P$2,0))</f>
        <v>10</v>
      </c>
      <c r="CF126" s="19" cm="1">
        <f t="array" ref="CF126">INDEX($K:$P,ROW(),MATCH(CF$3,$K$2:$P$2,0))</f>
        <v>10</v>
      </c>
      <c r="CG126" s="19" cm="1">
        <f t="array" ref="CG126">INDEX($K:$P,ROW(),MATCH(CG$3,$K$2:$P$2,0))</f>
        <v>10</v>
      </c>
      <c r="CH126" s="19" cm="1">
        <f t="array" ref="CH126">INDEX($K:$P,ROW(),MATCH(CH$3,$K$2:$P$2,0))</f>
        <v>10</v>
      </c>
      <c r="CI126" s="19" cm="1">
        <f t="array" ref="CI126">INDEX($K:$P,ROW(),MATCH(CI$3,$K$2:$P$2,0))</f>
        <v>10</v>
      </c>
      <c r="CJ126" s="19" cm="1">
        <f t="array" ref="CJ126">INDEX($K:$P,ROW(),MATCH(CJ$3,$K$2:$P$2,0))</f>
        <v>10</v>
      </c>
      <c r="CK126" s="19" cm="1">
        <f t="array" ref="CK126">INDEX($K:$P,ROW(),MATCH(CK$3,$K$2:$P$2,0))</f>
        <v>10</v>
      </c>
      <c r="CL126" s="19" cm="1">
        <f t="array" ref="CL126">INDEX($K:$P,ROW(),MATCH(CL$3,$K$2:$P$2,0))</f>
        <v>10</v>
      </c>
    </row>
    <row r="127" spans="2:90" x14ac:dyDescent="0.4">
      <c r="B127" s="141" t="str">
        <f>+B104</f>
        <v>Item 2</v>
      </c>
      <c r="D127" t="s">
        <v>813</v>
      </c>
      <c r="E127" s="8" t="str">
        <f t="shared" si="72"/>
        <v>127 VOLLIST-EVP</v>
      </c>
      <c r="H127" s="31"/>
      <c r="I127" s="73"/>
      <c r="J127" s="73"/>
      <c r="K127" s="18">
        <v>10</v>
      </c>
      <c r="L127" s="18">
        <v>10</v>
      </c>
      <c r="M127" s="18">
        <v>10</v>
      </c>
      <c r="N127" s="18">
        <v>10</v>
      </c>
      <c r="O127" s="18">
        <v>10</v>
      </c>
      <c r="P127" s="18">
        <v>10</v>
      </c>
      <c r="R127" s="33"/>
      <c r="S127" s="19" cm="1">
        <f t="array" ref="S127">INDEX($K:$P,ROW(),MATCH(S$3,$K$2:$P$2,0))</f>
        <v>10</v>
      </c>
      <c r="T127" s="19" cm="1">
        <f t="array" ref="T127">INDEX($K:$P,ROW(),MATCH(T$3,$K$2:$P$2,0))</f>
        <v>10</v>
      </c>
      <c r="U127" s="19" cm="1">
        <f t="array" ref="U127">INDEX($K:$P,ROW(),MATCH(U$3,$K$2:$P$2,0))</f>
        <v>10</v>
      </c>
      <c r="V127" s="19" cm="1">
        <f t="array" ref="V127">INDEX($K:$P,ROW(),MATCH(V$3,$K$2:$P$2,0))</f>
        <v>10</v>
      </c>
      <c r="W127" s="19" cm="1">
        <f t="array" ref="W127">INDEX($K:$P,ROW(),MATCH(W$3,$K$2:$P$2,0))</f>
        <v>10</v>
      </c>
      <c r="X127" s="19" cm="1">
        <f t="array" ref="X127">INDEX($K:$P,ROW(),MATCH(X$3,$K$2:$P$2,0))</f>
        <v>10</v>
      </c>
      <c r="Y127" s="19" cm="1">
        <f t="array" ref="Y127">INDEX($K:$P,ROW(),MATCH(Y$3,$K$2:$P$2,0))</f>
        <v>10</v>
      </c>
      <c r="Z127" s="19" cm="1">
        <f t="array" ref="Z127">INDEX($K:$P,ROW(),MATCH(Z$3,$K$2:$P$2,0))</f>
        <v>10</v>
      </c>
      <c r="AA127" s="19" cm="1">
        <f t="array" ref="AA127">INDEX($K:$P,ROW(),MATCH(AA$3,$K$2:$P$2,0))</f>
        <v>10</v>
      </c>
      <c r="AB127" s="19" cm="1">
        <f t="array" ref="AB127">INDEX($K:$P,ROW(),MATCH(AB$3,$K$2:$P$2,0))</f>
        <v>10</v>
      </c>
      <c r="AC127" s="19" cm="1">
        <f t="array" ref="AC127">INDEX($K:$P,ROW(),MATCH(AC$3,$K$2:$P$2,0))</f>
        <v>10</v>
      </c>
      <c r="AD127" s="19" cm="1">
        <f t="array" ref="AD127">INDEX($K:$P,ROW(),MATCH(AD$3,$K$2:$P$2,0))</f>
        <v>10</v>
      </c>
      <c r="AE127" s="19" cm="1">
        <f t="array" ref="AE127">INDEX($K:$P,ROW(),MATCH(AE$3,$K$2:$P$2,0))</f>
        <v>10</v>
      </c>
      <c r="AF127" s="19" cm="1">
        <f t="array" ref="AF127">INDEX($K:$P,ROW(),MATCH(AF$3,$K$2:$P$2,0))</f>
        <v>10</v>
      </c>
      <c r="AG127" s="19" cm="1">
        <f t="array" ref="AG127">INDEX($K:$P,ROW(),MATCH(AG$3,$K$2:$P$2,0))</f>
        <v>10</v>
      </c>
      <c r="AH127" s="19" cm="1">
        <f t="array" ref="AH127">INDEX($K:$P,ROW(),MATCH(AH$3,$K$2:$P$2,0))</f>
        <v>10</v>
      </c>
      <c r="AI127" s="19" cm="1">
        <f t="array" ref="AI127">INDEX($K:$P,ROW(),MATCH(AI$3,$K$2:$P$2,0))</f>
        <v>10</v>
      </c>
      <c r="AJ127" s="19" cm="1">
        <f t="array" ref="AJ127">INDEX($K:$P,ROW(),MATCH(AJ$3,$K$2:$P$2,0))</f>
        <v>10</v>
      </c>
      <c r="AK127" s="19" cm="1">
        <f t="array" ref="AK127">INDEX($K:$P,ROW(),MATCH(AK$3,$K$2:$P$2,0))</f>
        <v>10</v>
      </c>
      <c r="AL127" s="19" cm="1">
        <f t="array" ref="AL127">INDEX($K:$P,ROW(),MATCH(AL$3,$K$2:$P$2,0))</f>
        <v>10</v>
      </c>
      <c r="AM127" s="19" cm="1">
        <f t="array" ref="AM127">INDEX($K:$P,ROW(),MATCH(AM$3,$K$2:$P$2,0))</f>
        <v>10</v>
      </c>
      <c r="AN127" s="19" cm="1">
        <f t="array" ref="AN127">INDEX($K:$P,ROW(),MATCH(AN$3,$K$2:$P$2,0))</f>
        <v>10</v>
      </c>
      <c r="AO127" s="19" cm="1">
        <f t="array" ref="AO127">INDEX($K:$P,ROW(),MATCH(AO$3,$K$2:$P$2,0))</f>
        <v>10</v>
      </c>
      <c r="AP127" s="19" cm="1">
        <f t="array" ref="AP127">INDEX($K:$P,ROW(),MATCH(AP$3,$K$2:$P$2,0))</f>
        <v>10</v>
      </c>
      <c r="AQ127" s="19" cm="1">
        <f t="array" ref="AQ127">INDEX($K:$P,ROW(),MATCH(AQ$3,$K$2:$P$2,0))</f>
        <v>10</v>
      </c>
      <c r="AR127" s="19" cm="1">
        <f t="array" ref="AR127">INDEX($K:$P,ROW(),MATCH(AR$3,$K$2:$P$2,0))</f>
        <v>10</v>
      </c>
      <c r="AS127" s="19" cm="1">
        <f t="array" ref="AS127">INDEX($K:$P,ROW(),MATCH(AS$3,$K$2:$P$2,0))</f>
        <v>10</v>
      </c>
      <c r="AT127" s="19" cm="1">
        <f t="array" ref="AT127">INDEX($K:$P,ROW(),MATCH(AT$3,$K$2:$P$2,0))</f>
        <v>10</v>
      </c>
      <c r="AU127" s="19" cm="1">
        <f t="array" ref="AU127">INDEX($K:$P,ROW(),MATCH(AU$3,$K$2:$P$2,0))</f>
        <v>10</v>
      </c>
      <c r="AV127" s="19" cm="1">
        <f t="array" ref="AV127">INDEX($K:$P,ROW(),MATCH(AV$3,$K$2:$P$2,0))</f>
        <v>10</v>
      </c>
      <c r="AW127" s="19" cm="1">
        <f t="array" ref="AW127">INDEX($K:$P,ROW(),MATCH(AW$3,$K$2:$P$2,0))</f>
        <v>10</v>
      </c>
      <c r="AX127" s="19" cm="1">
        <f t="array" ref="AX127">INDEX($K:$P,ROW(),MATCH(AX$3,$K$2:$P$2,0))</f>
        <v>10</v>
      </c>
      <c r="AY127" s="19" cm="1">
        <f t="array" ref="AY127">INDEX($K:$P,ROW(),MATCH(AY$3,$K$2:$P$2,0))</f>
        <v>10</v>
      </c>
      <c r="AZ127" s="19" cm="1">
        <f t="array" ref="AZ127">INDEX($K:$P,ROW(),MATCH(AZ$3,$K$2:$P$2,0))</f>
        <v>10</v>
      </c>
      <c r="BA127" s="19" cm="1">
        <f t="array" ref="BA127">INDEX($K:$P,ROW(),MATCH(BA$3,$K$2:$P$2,0))</f>
        <v>10</v>
      </c>
      <c r="BB127" s="19" cm="1">
        <f t="array" ref="BB127">INDEX($K:$P,ROW(),MATCH(BB$3,$K$2:$P$2,0))</f>
        <v>10</v>
      </c>
      <c r="BC127" s="19" cm="1">
        <f t="array" ref="BC127">INDEX($K:$P,ROW(),MATCH(BC$3,$K$2:$P$2,0))</f>
        <v>10</v>
      </c>
      <c r="BD127" s="19" cm="1">
        <f t="array" ref="BD127">INDEX($K:$P,ROW(),MATCH(BD$3,$K$2:$P$2,0))</f>
        <v>10</v>
      </c>
      <c r="BE127" s="19" cm="1">
        <f t="array" ref="BE127">INDEX($K:$P,ROW(),MATCH(BE$3,$K$2:$P$2,0))</f>
        <v>10</v>
      </c>
      <c r="BF127" s="19" cm="1">
        <f t="array" ref="BF127">INDEX($K:$P,ROW(),MATCH(BF$3,$K$2:$P$2,0))</f>
        <v>10</v>
      </c>
      <c r="BG127" s="19" cm="1">
        <f t="array" ref="BG127">INDEX($K:$P,ROW(),MATCH(BG$3,$K$2:$P$2,0))</f>
        <v>10</v>
      </c>
      <c r="BH127" s="19" cm="1">
        <f t="array" ref="BH127">INDEX($K:$P,ROW(),MATCH(BH$3,$K$2:$P$2,0))</f>
        <v>10</v>
      </c>
      <c r="BI127" s="19" cm="1">
        <f t="array" ref="BI127">INDEX($K:$P,ROW(),MATCH(BI$3,$K$2:$P$2,0))</f>
        <v>10</v>
      </c>
      <c r="BJ127" s="19" cm="1">
        <f t="array" ref="BJ127">INDEX($K:$P,ROW(),MATCH(BJ$3,$K$2:$P$2,0))</f>
        <v>10</v>
      </c>
      <c r="BK127" s="19" cm="1">
        <f t="array" ref="BK127">INDEX($K:$P,ROW(),MATCH(BK$3,$K$2:$P$2,0))</f>
        <v>10</v>
      </c>
      <c r="BL127" s="19" cm="1">
        <f t="array" ref="BL127">INDEX($K:$P,ROW(),MATCH(BL$3,$K$2:$P$2,0))</f>
        <v>10</v>
      </c>
      <c r="BM127" s="19" cm="1">
        <f t="array" ref="BM127">INDEX($K:$P,ROW(),MATCH(BM$3,$K$2:$P$2,0))</f>
        <v>10</v>
      </c>
      <c r="BN127" s="19" cm="1">
        <f t="array" ref="BN127">INDEX($K:$P,ROW(),MATCH(BN$3,$K$2:$P$2,0))</f>
        <v>10</v>
      </c>
      <c r="BO127" s="19" cm="1">
        <f t="array" ref="BO127">INDEX($K:$P,ROW(),MATCH(BO$3,$K$2:$P$2,0))</f>
        <v>10</v>
      </c>
      <c r="BP127" s="19" cm="1">
        <f t="array" ref="BP127">INDEX($K:$P,ROW(),MATCH(BP$3,$K$2:$P$2,0))</f>
        <v>10</v>
      </c>
      <c r="BQ127" s="19" cm="1">
        <f t="array" ref="BQ127">INDEX($K:$P,ROW(),MATCH(BQ$3,$K$2:$P$2,0))</f>
        <v>10</v>
      </c>
      <c r="BR127" s="19" cm="1">
        <f t="array" ref="BR127">INDEX($K:$P,ROW(),MATCH(BR$3,$K$2:$P$2,0))</f>
        <v>10</v>
      </c>
      <c r="BS127" s="19" cm="1">
        <f t="array" ref="BS127">INDEX($K:$P,ROW(),MATCH(BS$3,$K$2:$P$2,0))</f>
        <v>10</v>
      </c>
      <c r="BT127" s="19" cm="1">
        <f t="array" ref="BT127">INDEX($K:$P,ROW(),MATCH(BT$3,$K$2:$P$2,0))</f>
        <v>10</v>
      </c>
      <c r="BU127" s="19" cm="1">
        <f t="array" ref="BU127">INDEX($K:$P,ROW(),MATCH(BU$3,$K$2:$P$2,0))</f>
        <v>10</v>
      </c>
      <c r="BV127" s="19" cm="1">
        <f t="array" ref="BV127">INDEX($K:$P,ROW(),MATCH(BV$3,$K$2:$P$2,0))</f>
        <v>10</v>
      </c>
      <c r="BW127" s="19" cm="1">
        <f t="array" ref="BW127">INDEX($K:$P,ROW(),MATCH(BW$3,$K$2:$P$2,0))</f>
        <v>10</v>
      </c>
      <c r="BX127" s="19" cm="1">
        <f t="array" ref="BX127">INDEX($K:$P,ROW(),MATCH(BX$3,$K$2:$P$2,0))</f>
        <v>10</v>
      </c>
      <c r="BY127" s="19" cm="1">
        <f t="array" ref="BY127">INDEX($K:$P,ROW(),MATCH(BY$3,$K$2:$P$2,0))</f>
        <v>10</v>
      </c>
      <c r="BZ127" s="19" cm="1">
        <f t="array" ref="BZ127">INDEX($K:$P,ROW(),MATCH(BZ$3,$K$2:$P$2,0))</f>
        <v>10</v>
      </c>
      <c r="CA127" s="19" cm="1">
        <f t="array" ref="CA127">INDEX($K:$P,ROW(),MATCH(CA$3,$K$2:$P$2,0))</f>
        <v>10</v>
      </c>
      <c r="CB127" s="19" cm="1">
        <f t="array" ref="CB127">INDEX($K:$P,ROW(),MATCH(CB$3,$K$2:$P$2,0))</f>
        <v>10</v>
      </c>
      <c r="CC127" s="19" cm="1">
        <f t="array" ref="CC127">INDEX($K:$P,ROW(),MATCH(CC$3,$K$2:$P$2,0))</f>
        <v>10</v>
      </c>
      <c r="CD127" s="19" cm="1">
        <f t="array" ref="CD127">INDEX($K:$P,ROW(),MATCH(CD$3,$K$2:$P$2,0))</f>
        <v>10</v>
      </c>
      <c r="CE127" s="19" cm="1">
        <f t="array" ref="CE127">INDEX($K:$P,ROW(),MATCH(CE$3,$K$2:$P$2,0))</f>
        <v>10</v>
      </c>
      <c r="CF127" s="19" cm="1">
        <f t="array" ref="CF127">INDEX($K:$P,ROW(),MATCH(CF$3,$K$2:$P$2,0))</f>
        <v>10</v>
      </c>
      <c r="CG127" s="19" cm="1">
        <f t="array" ref="CG127">INDEX($K:$P,ROW(),MATCH(CG$3,$K$2:$P$2,0))</f>
        <v>10</v>
      </c>
      <c r="CH127" s="19" cm="1">
        <f t="array" ref="CH127">INDEX($K:$P,ROW(),MATCH(CH$3,$K$2:$P$2,0))</f>
        <v>10</v>
      </c>
      <c r="CI127" s="19" cm="1">
        <f t="array" ref="CI127">INDEX($K:$P,ROW(),MATCH(CI$3,$K$2:$P$2,0))</f>
        <v>10</v>
      </c>
      <c r="CJ127" s="19" cm="1">
        <f t="array" ref="CJ127">INDEX($K:$P,ROW(),MATCH(CJ$3,$K$2:$P$2,0))</f>
        <v>10</v>
      </c>
      <c r="CK127" s="19" cm="1">
        <f t="array" ref="CK127">INDEX($K:$P,ROW(),MATCH(CK$3,$K$2:$P$2,0))</f>
        <v>10</v>
      </c>
      <c r="CL127" s="19" cm="1">
        <f t="array" ref="CL127">INDEX($K:$P,ROW(),MATCH(CL$3,$K$2:$P$2,0))</f>
        <v>10</v>
      </c>
    </row>
    <row r="128" spans="2:90" x14ac:dyDescent="0.4">
      <c r="B128" s="141" t="str">
        <f>+B105</f>
        <v>Item 3</v>
      </c>
      <c r="D128" t="s">
        <v>813</v>
      </c>
      <c r="E128" s="8" t="str">
        <f t="shared" si="72"/>
        <v>128 VOLLIST-EVP</v>
      </c>
      <c r="H128" s="31"/>
      <c r="I128" s="73"/>
      <c r="J128" s="73"/>
      <c r="K128" s="18">
        <v>10</v>
      </c>
      <c r="L128" s="18">
        <v>10</v>
      </c>
      <c r="M128" s="18">
        <v>10</v>
      </c>
      <c r="N128" s="18">
        <v>10</v>
      </c>
      <c r="O128" s="18">
        <v>10</v>
      </c>
      <c r="P128" s="18">
        <v>10</v>
      </c>
      <c r="R128" s="33"/>
      <c r="S128" s="19" cm="1">
        <f t="array" ref="S128">INDEX($K:$P,ROW(),MATCH(S$3,$K$2:$P$2,0))</f>
        <v>10</v>
      </c>
      <c r="T128" s="19" cm="1">
        <f t="array" ref="T128">INDEX($K:$P,ROW(),MATCH(T$3,$K$2:$P$2,0))</f>
        <v>10</v>
      </c>
      <c r="U128" s="19" cm="1">
        <f t="array" ref="U128">INDEX($K:$P,ROW(),MATCH(U$3,$K$2:$P$2,0))</f>
        <v>10</v>
      </c>
      <c r="V128" s="19" cm="1">
        <f t="array" ref="V128">INDEX($K:$P,ROW(),MATCH(V$3,$K$2:$P$2,0))</f>
        <v>10</v>
      </c>
      <c r="W128" s="19" cm="1">
        <f t="array" ref="W128">INDEX($K:$P,ROW(),MATCH(W$3,$K$2:$P$2,0))</f>
        <v>10</v>
      </c>
      <c r="X128" s="19" cm="1">
        <f t="array" ref="X128">INDEX($K:$P,ROW(),MATCH(X$3,$K$2:$P$2,0))</f>
        <v>10</v>
      </c>
      <c r="Y128" s="19" cm="1">
        <f t="array" ref="Y128">INDEX($K:$P,ROW(),MATCH(Y$3,$K$2:$P$2,0))</f>
        <v>10</v>
      </c>
      <c r="Z128" s="19" cm="1">
        <f t="array" ref="Z128">INDEX($K:$P,ROW(),MATCH(Z$3,$K$2:$P$2,0))</f>
        <v>10</v>
      </c>
      <c r="AA128" s="19" cm="1">
        <f t="array" ref="AA128">INDEX($K:$P,ROW(),MATCH(AA$3,$K$2:$P$2,0))</f>
        <v>10</v>
      </c>
      <c r="AB128" s="19" cm="1">
        <f t="array" ref="AB128">INDEX($K:$P,ROW(),MATCH(AB$3,$K$2:$P$2,0))</f>
        <v>10</v>
      </c>
      <c r="AC128" s="19" cm="1">
        <f t="array" ref="AC128">INDEX($K:$P,ROW(),MATCH(AC$3,$K$2:$P$2,0))</f>
        <v>10</v>
      </c>
      <c r="AD128" s="19" cm="1">
        <f t="array" ref="AD128">INDEX($K:$P,ROW(),MATCH(AD$3,$K$2:$P$2,0))</f>
        <v>10</v>
      </c>
      <c r="AE128" s="19" cm="1">
        <f t="array" ref="AE128">INDEX($K:$P,ROW(),MATCH(AE$3,$K$2:$P$2,0))</f>
        <v>10</v>
      </c>
      <c r="AF128" s="19" cm="1">
        <f t="array" ref="AF128">INDEX($K:$P,ROW(),MATCH(AF$3,$K$2:$P$2,0))</f>
        <v>10</v>
      </c>
      <c r="AG128" s="19" cm="1">
        <f t="array" ref="AG128">INDEX($K:$P,ROW(),MATCH(AG$3,$K$2:$P$2,0))</f>
        <v>10</v>
      </c>
      <c r="AH128" s="19" cm="1">
        <f t="array" ref="AH128">INDEX($K:$P,ROW(),MATCH(AH$3,$K$2:$P$2,0))</f>
        <v>10</v>
      </c>
      <c r="AI128" s="19" cm="1">
        <f t="array" ref="AI128">INDEX($K:$P,ROW(),MATCH(AI$3,$K$2:$P$2,0))</f>
        <v>10</v>
      </c>
      <c r="AJ128" s="19" cm="1">
        <f t="array" ref="AJ128">INDEX($K:$P,ROW(),MATCH(AJ$3,$K$2:$P$2,0))</f>
        <v>10</v>
      </c>
      <c r="AK128" s="19" cm="1">
        <f t="array" ref="AK128">INDEX($K:$P,ROW(),MATCH(AK$3,$K$2:$P$2,0))</f>
        <v>10</v>
      </c>
      <c r="AL128" s="19" cm="1">
        <f t="array" ref="AL128">INDEX($K:$P,ROW(),MATCH(AL$3,$K$2:$P$2,0))</f>
        <v>10</v>
      </c>
      <c r="AM128" s="19" cm="1">
        <f t="array" ref="AM128">INDEX($K:$P,ROW(),MATCH(AM$3,$K$2:$P$2,0))</f>
        <v>10</v>
      </c>
      <c r="AN128" s="19" cm="1">
        <f t="array" ref="AN128">INDEX($K:$P,ROW(),MATCH(AN$3,$K$2:$P$2,0))</f>
        <v>10</v>
      </c>
      <c r="AO128" s="19" cm="1">
        <f t="array" ref="AO128">INDEX($K:$P,ROW(),MATCH(AO$3,$K$2:$P$2,0))</f>
        <v>10</v>
      </c>
      <c r="AP128" s="19" cm="1">
        <f t="array" ref="AP128">INDEX($K:$P,ROW(),MATCH(AP$3,$K$2:$P$2,0))</f>
        <v>10</v>
      </c>
      <c r="AQ128" s="19" cm="1">
        <f t="array" ref="AQ128">INDEX($K:$P,ROW(),MATCH(AQ$3,$K$2:$P$2,0))</f>
        <v>10</v>
      </c>
      <c r="AR128" s="19" cm="1">
        <f t="array" ref="AR128">INDEX($K:$P,ROW(),MATCH(AR$3,$K$2:$P$2,0))</f>
        <v>10</v>
      </c>
      <c r="AS128" s="19" cm="1">
        <f t="array" ref="AS128">INDEX($K:$P,ROW(),MATCH(AS$3,$K$2:$P$2,0))</f>
        <v>10</v>
      </c>
      <c r="AT128" s="19" cm="1">
        <f t="array" ref="AT128">INDEX($K:$P,ROW(),MATCH(AT$3,$K$2:$P$2,0))</f>
        <v>10</v>
      </c>
      <c r="AU128" s="19" cm="1">
        <f t="array" ref="AU128">INDEX($K:$P,ROW(),MATCH(AU$3,$K$2:$P$2,0))</f>
        <v>10</v>
      </c>
      <c r="AV128" s="19" cm="1">
        <f t="array" ref="AV128">INDEX($K:$P,ROW(),MATCH(AV$3,$K$2:$P$2,0))</f>
        <v>10</v>
      </c>
      <c r="AW128" s="19" cm="1">
        <f t="array" ref="AW128">INDEX($K:$P,ROW(),MATCH(AW$3,$K$2:$P$2,0))</f>
        <v>10</v>
      </c>
      <c r="AX128" s="19" cm="1">
        <f t="array" ref="AX128">INDEX($K:$P,ROW(),MATCH(AX$3,$K$2:$P$2,0))</f>
        <v>10</v>
      </c>
      <c r="AY128" s="19" cm="1">
        <f t="array" ref="AY128">INDEX($K:$P,ROW(),MATCH(AY$3,$K$2:$P$2,0))</f>
        <v>10</v>
      </c>
      <c r="AZ128" s="19" cm="1">
        <f t="array" ref="AZ128">INDEX($K:$P,ROW(),MATCH(AZ$3,$K$2:$P$2,0))</f>
        <v>10</v>
      </c>
      <c r="BA128" s="19" cm="1">
        <f t="array" ref="BA128">INDEX($K:$P,ROW(),MATCH(BA$3,$K$2:$P$2,0))</f>
        <v>10</v>
      </c>
      <c r="BB128" s="19" cm="1">
        <f t="array" ref="BB128">INDEX($K:$P,ROW(),MATCH(BB$3,$K$2:$P$2,0))</f>
        <v>10</v>
      </c>
      <c r="BC128" s="19" cm="1">
        <f t="array" ref="BC128">INDEX($K:$P,ROW(),MATCH(BC$3,$K$2:$P$2,0))</f>
        <v>10</v>
      </c>
      <c r="BD128" s="19" cm="1">
        <f t="array" ref="BD128">INDEX($K:$P,ROW(),MATCH(BD$3,$K$2:$P$2,0))</f>
        <v>10</v>
      </c>
      <c r="BE128" s="19" cm="1">
        <f t="array" ref="BE128">INDEX($K:$P,ROW(),MATCH(BE$3,$K$2:$P$2,0))</f>
        <v>10</v>
      </c>
      <c r="BF128" s="19" cm="1">
        <f t="array" ref="BF128">INDEX($K:$P,ROW(),MATCH(BF$3,$K$2:$P$2,0))</f>
        <v>10</v>
      </c>
      <c r="BG128" s="19" cm="1">
        <f t="array" ref="BG128">INDEX($K:$P,ROW(),MATCH(BG$3,$K$2:$P$2,0))</f>
        <v>10</v>
      </c>
      <c r="BH128" s="19" cm="1">
        <f t="array" ref="BH128">INDEX($K:$P,ROW(),MATCH(BH$3,$K$2:$P$2,0))</f>
        <v>10</v>
      </c>
      <c r="BI128" s="19" cm="1">
        <f t="array" ref="BI128">INDEX($K:$P,ROW(),MATCH(BI$3,$K$2:$P$2,0))</f>
        <v>10</v>
      </c>
      <c r="BJ128" s="19" cm="1">
        <f t="array" ref="BJ128">INDEX($K:$P,ROW(),MATCH(BJ$3,$K$2:$P$2,0))</f>
        <v>10</v>
      </c>
      <c r="BK128" s="19" cm="1">
        <f t="array" ref="BK128">INDEX($K:$P,ROW(),MATCH(BK$3,$K$2:$P$2,0))</f>
        <v>10</v>
      </c>
      <c r="BL128" s="19" cm="1">
        <f t="array" ref="BL128">INDEX($K:$P,ROW(),MATCH(BL$3,$K$2:$P$2,0))</f>
        <v>10</v>
      </c>
      <c r="BM128" s="19" cm="1">
        <f t="array" ref="BM128">INDEX($K:$P,ROW(),MATCH(BM$3,$K$2:$P$2,0))</f>
        <v>10</v>
      </c>
      <c r="BN128" s="19" cm="1">
        <f t="array" ref="BN128">INDEX($K:$P,ROW(),MATCH(BN$3,$K$2:$P$2,0))</f>
        <v>10</v>
      </c>
      <c r="BO128" s="19" cm="1">
        <f t="array" ref="BO128">INDEX($K:$P,ROW(),MATCH(BO$3,$K$2:$P$2,0))</f>
        <v>10</v>
      </c>
      <c r="BP128" s="19" cm="1">
        <f t="array" ref="BP128">INDEX($K:$P,ROW(),MATCH(BP$3,$K$2:$P$2,0))</f>
        <v>10</v>
      </c>
      <c r="BQ128" s="19" cm="1">
        <f t="array" ref="BQ128">INDEX($K:$P,ROW(),MATCH(BQ$3,$K$2:$P$2,0))</f>
        <v>10</v>
      </c>
      <c r="BR128" s="19" cm="1">
        <f t="array" ref="BR128">INDEX($K:$P,ROW(),MATCH(BR$3,$K$2:$P$2,0))</f>
        <v>10</v>
      </c>
      <c r="BS128" s="19" cm="1">
        <f t="array" ref="BS128">INDEX($K:$P,ROW(),MATCH(BS$3,$K$2:$P$2,0))</f>
        <v>10</v>
      </c>
      <c r="BT128" s="19" cm="1">
        <f t="array" ref="BT128">INDEX($K:$P,ROW(),MATCH(BT$3,$K$2:$P$2,0))</f>
        <v>10</v>
      </c>
      <c r="BU128" s="19" cm="1">
        <f t="array" ref="BU128">INDEX($K:$P,ROW(),MATCH(BU$3,$K$2:$P$2,0))</f>
        <v>10</v>
      </c>
      <c r="BV128" s="19" cm="1">
        <f t="array" ref="BV128">INDEX($K:$P,ROW(),MATCH(BV$3,$K$2:$P$2,0))</f>
        <v>10</v>
      </c>
      <c r="BW128" s="19" cm="1">
        <f t="array" ref="BW128">INDEX($K:$P,ROW(),MATCH(BW$3,$K$2:$P$2,0))</f>
        <v>10</v>
      </c>
      <c r="BX128" s="19" cm="1">
        <f t="array" ref="BX128">INDEX($K:$P,ROW(),MATCH(BX$3,$K$2:$P$2,0))</f>
        <v>10</v>
      </c>
      <c r="BY128" s="19" cm="1">
        <f t="array" ref="BY128">INDEX($K:$P,ROW(),MATCH(BY$3,$K$2:$P$2,0))</f>
        <v>10</v>
      </c>
      <c r="BZ128" s="19" cm="1">
        <f t="array" ref="BZ128">INDEX($K:$P,ROW(),MATCH(BZ$3,$K$2:$P$2,0))</f>
        <v>10</v>
      </c>
      <c r="CA128" s="19" cm="1">
        <f t="array" ref="CA128">INDEX($K:$P,ROW(),MATCH(CA$3,$K$2:$P$2,0))</f>
        <v>10</v>
      </c>
      <c r="CB128" s="19" cm="1">
        <f t="array" ref="CB128">INDEX($K:$P,ROW(),MATCH(CB$3,$K$2:$P$2,0))</f>
        <v>10</v>
      </c>
      <c r="CC128" s="19" cm="1">
        <f t="array" ref="CC128">INDEX($K:$P,ROW(),MATCH(CC$3,$K$2:$P$2,0))</f>
        <v>10</v>
      </c>
      <c r="CD128" s="19" cm="1">
        <f t="array" ref="CD128">INDEX($K:$P,ROW(),MATCH(CD$3,$K$2:$P$2,0))</f>
        <v>10</v>
      </c>
      <c r="CE128" s="19" cm="1">
        <f t="array" ref="CE128">INDEX($K:$P,ROW(),MATCH(CE$3,$K$2:$P$2,0))</f>
        <v>10</v>
      </c>
      <c r="CF128" s="19" cm="1">
        <f t="array" ref="CF128">INDEX($K:$P,ROW(),MATCH(CF$3,$K$2:$P$2,0))</f>
        <v>10</v>
      </c>
      <c r="CG128" s="19" cm="1">
        <f t="array" ref="CG128">INDEX($K:$P,ROW(),MATCH(CG$3,$K$2:$P$2,0))</f>
        <v>10</v>
      </c>
      <c r="CH128" s="19" cm="1">
        <f t="array" ref="CH128">INDEX($K:$P,ROW(),MATCH(CH$3,$K$2:$P$2,0))</f>
        <v>10</v>
      </c>
      <c r="CI128" s="19" cm="1">
        <f t="array" ref="CI128">INDEX($K:$P,ROW(),MATCH(CI$3,$K$2:$P$2,0))</f>
        <v>10</v>
      </c>
      <c r="CJ128" s="19" cm="1">
        <f t="array" ref="CJ128">INDEX($K:$P,ROW(),MATCH(CJ$3,$K$2:$P$2,0))</f>
        <v>10</v>
      </c>
      <c r="CK128" s="19" cm="1">
        <f t="array" ref="CK128">INDEX($K:$P,ROW(),MATCH(CK$3,$K$2:$P$2,0))</f>
        <v>10</v>
      </c>
      <c r="CL128" s="19" cm="1">
        <f t="array" ref="CL128">INDEX($K:$P,ROW(),MATCH(CL$3,$K$2:$P$2,0))</f>
        <v>10</v>
      </c>
    </row>
    <row r="129" spans="2:90" x14ac:dyDescent="0.4">
      <c r="B129" s="141" t="str">
        <f>+B106</f>
        <v>Item 4</v>
      </c>
      <c r="D129" t="s">
        <v>813</v>
      </c>
      <c r="E129" s="8" t="str">
        <f t="shared" si="72"/>
        <v>129 VOLLIST-EVP</v>
      </c>
      <c r="H129" s="31"/>
      <c r="I129" s="73"/>
      <c r="J129" s="73"/>
      <c r="K129" s="18">
        <v>10</v>
      </c>
      <c r="L129" s="18">
        <v>10</v>
      </c>
      <c r="M129" s="18">
        <v>10</v>
      </c>
      <c r="N129" s="18">
        <v>10</v>
      </c>
      <c r="O129" s="18">
        <v>10</v>
      </c>
      <c r="P129" s="18">
        <v>10</v>
      </c>
      <c r="R129" s="33"/>
      <c r="S129" s="19" cm="1">
        <f t="array" ref="S129">INDEX($K:$P,ROW(),MATCH(S$3,$K$2:$P$2,0))</f>
        <v>10</v>
      </c>
      <c r="T129" s="19" cm="1">
        <f t="array" ref="T129">INDEX($K:$P,ROW(),MATCH(T$3,$K$2:$P$2,0))</f>
        <v>10</v>
      </c>
      <c r="U129" s="19" cm="1">
        <f t="array" ref="U129">INDEX($K:$P,ROW(),MATCH(U$3,$K$2:$P$2,0))</f>
        <v>10</v>
      </c>
      <c r="V129" s="19" cm="1">
        <f t="array" ref="V129">INDEX($K:$P,ROW(),MATCH(V$3,$K$2:$P$2,0))</f>
        <v>10</v>
      </c>
      <c r="W129" s="19" cm="1">
        <f t="array" ref="W129">INDEX($K:$P,ROW(),MATCH(W$3,$K$2:$P$2,0))</f>
        <v>10</v>
      </c>
      <c r="X129" s="19" cm="1">
        <f t="array" ref="X129">INDEX($K:$P,ROW(),MATCH(X$3,$K$2:$P$2,0))</f>
        <v>10</v>
      </c>
      <c r="Y129" s="19" cm="1">
        <f t="array" ref="Y129">INDEX($K:$P,ROW(),MATCH(Y$3,$K$2:$P$2,0))</f>
        <v>10</v>
      </c>
      <c r="Z129" s="19" cm="1">
        <f t="array" ref="Z129">INDEX($K:$P,ROW(),MATCH(Z$3,$K$2:$P$2,0))</f>
        <v>10</v>
      </c>
      <c r="AA129" s="19" cm="1">
        <f t="array" ref="AA129">INDEX($K:$P,ROW(),MATCH(AA$3,$K$2:$P$2,0))</f>
        <v>10</v>
      </c>
      <c r="AB129" s="19" cm="1">
        <f t="array" ref="AB129">INDEX($K:$P,ROW(),MATCH(AB$3,$K$2:$P$2,0))</f>
        <v>10</v>
      </c>
      <c r="AC129" s="19" cm="1">
        <f t="array" ref="AC129">INDEX($K:$P,ROW(),MATCH(AC$3,$K$2:$P$2,0))</f>
        <v>10</v>
      </c>
      <c r="AD129" s="19" cm="1">
        <f t="array" ref="AD129">INDEX($K:$P,ROW(),MATCH(AD$3,$K$2:$P$2,0))</f>
        <v>10</v>
      </c>
      <c r="AE129" s="19" cm="1">
        <f t="array" ref="AE129">INDEX($K:$P,ROW(),MATCH(AE$3,$K$2:$P$2,0))</f>
        <v>10</v>
      </c>
      <c r="AF129" s="19" cm="1">
        <f t="array" ref="AF129">INDEX($K:$P,ROW(),MATCH(AF$3,$K$2:$P$2,0))</f>
        <v>10</v>
      </c>
      <c r="AG129" s="19" cm="1">
        <f t="array" ref="AG129">INDEX($K:$P,ROW(),MATCH(AG$3,$K$2:$P$2,0))</f>
        <v>10</v>
      </c>
      <c r="AH129" s="19" cm="1">
        <f t="array" ref="AH129">INDEX($K:$P,ROW(),MATCH(AH$3,$K$2:$P$2,0))</f>
        <v>10</v>
      </c>
      <c r="AI129" s="19" cm="1">
        <f t="array" ref="AI129">INDEX($K:$P,ROW(),MATCH(AI$3,$K$2:$P$2,0))</f>
        <v>10</v>
      </c>
      <c r="AJ129" s="19" cm="1">
        <f t="array" ref="AJ129">INDEX($K:$P,ROW(),MATCH(AJ$3,$K$2:$P$2,0))</f>
        <v>10</v>
      </c>
      <c r="AK129" s="19" cm="1">
        <f t="array" ref="AK129">INDEX($K:$P,ROW(),MATCH(AK$3,$K$2:$P$2,0))</f>
        <v>10</v>
      </c>
      <c r="AL129" s="19" cm="1">
        <f t="array" ref="AL129">INDEX($K:$P,ROW(),MATCH(AL$3,$K$2:$P$2,0))</f>
        <v>10</v>
      </c>
      <c r="AM129" s="19" cm="1">
        <f t="array" ref="AM129">INDEX($K:$P,ROW(),MATCH(AM$3,$K$2:$P$2,0))</f>
        <v>10</v>
      </c>
      <c r="AN129" s="19" cm="1">
        <f t="array" ref="AN129">INDEX($K:$P,ROW(),MATCH(AN$3,$K$2:$P$2,0))</f>
        <v>10</v>
      </c>
      <c r="AO129" s="19" cm="1">
        <f t="array" ref="AO129">INDEX($K:$P,ROW(),MATCH(AO$3,$K$2:$P$2,0))</f>
        <v>10</v>
      </c>
      <c r="AP129" s="19" cm="1">
        <f t="array" ref="AP129">INDEX($K:$P,ROW(),MATCH(AP$3,$K$2:$P$2,0))</f>
        <v>10</v>
      </c>
      <c r="AQ129" s="19" cm="1">
        <f t="array" ref="AQ129">INDEX($K:$P,ROW(),MATCH(AQ$3,$K$2:$P$2,0))</f>
        <v>10</v>
      </c>
      <c r="AR129" s="19" cm="1">
        <f t="array" ref="AR129">INDEX($K:$P,ROW(),MATCH(AR$3,$K$2:$P$2,0))</f>
        <v>10</v>
      </c>
      <c r="AS129" s="19" cm="1">
        <f t="array" ref="AS129">INDEX($K:$P,ROW(),MATCH(AS$3,$K$2:$P$2,0))</f>
        <v>10</v>
      </c>
      <c r="AT129" s="19" cm="1">
        <f t="array" ref="AT129">INDEX($K:$P,ROW(),MATCH(AT$3,$K$2:$P$2,0))</f>
        <v>10</v>
      </c>
      <c r="AU129" s="19" cm="1">
        <f t="array" ref="AU129">INDEX($K:$P,ROW(),MATCH(AU$3,$K$2:$P$2,0))</f>
        <v>10</v>
      </c>
      <c r="AV129" s="19" cm="1">
        <f t="array" ref="AV129">INDEX($K:$P,ROW(),MATCH(AV$3,$K$2:$P$2,0))</f>
        <v>10</v>
      </c>
      <c r="AW129" s="19" cm="1">
        <f t="array" ref="AW129">INDEX($K:$P,ROW(),MATCH(AW$3,$K$2:$P$2,0))</f>
        <v>10</v>
      </c>
      <c r="AX129" s="19" cm="1">
        <f t="array" ref="AX129">INDEX($K:$P,ROW(),MATCH(AX$3,$K$2:$P$2,0))</f>
        <v>10</v>
      </c>
      <c r="AY129" s="19" cm="1">
        <f t="array" ref="AY129">INDEX($K:$P,ROW(),MATCH(AY$3,$K$2:$P$2,0))</f>
        <v>10</v>
      </c>
      <c r="AZ129" s="19" cm="1">
        <f t="array" ref="AZ129">INDEX($K:$P,ROW(),MATCH(AZ$3,$K$2:$P$2,0))</f>
        <v>10</v>
      </c>
      <c r="BA129" s="19" cm="1">
        <f t="array" ref="BA129">INDEX($K:$P,ROW(),MATCH(BA$3,$K$2:$P$2,0))</f>
        <v>10</v>
      </c>
      <c r="BB129" s="19" cm="1">
        <f t="array" ref="BB129">INDEX($K:$P,ROW(),MATCH(BB$3,$K$2:$P$2,0))</f>
        <v>10</v>
      </c>
      <c r="BC129" s="19" cm="1">
        <f t="array" ref="BC129">INDEX($K:$P,ROW(),MATCH(BC$3,$K$2:$P$2,0))</f>
        <v>10</v>
      </c>
      <c r="BD129" s="19" cm="1">
        <f t="array" ref="BD129">INDEX($K:$P,ROW(),MATCH(BD$3,$K$2:$P$2,0))</f>
        <v>10</v>
      </c>
      <c r="BE129" s="19" cm="1">
        <f t="array" ref="BE129">INDEX($K:$P,ROW(),MATCH(BE$3,$K$2:$P$2,0))</f>
        <v>10</v>
      </c>
      <c r="BF129" s="19" cm="1">
        <f t="array" ref="BF129">INDEX($K:$P,ROW(),MATCH(BF$3,$K$2:$P$2,0))</f>
        <v>10</v>
      </c>
      <c r="BG129" s="19" cm="1">
        <f t="array" ref="BG129">INDEX($K:$P,ROW(),MATCH(BG$3,$K$2:$P$2,0))</f>
        <v>10</v>
      </c>
      <c r="BH129" s="19" cm="1">
        <f t="array" ref="BH129">INDEX($K:$P,ROW(),MATCH(BH$3,$K$2:$P$2,0))</f>
        <v>10</v>
      </c>
      <c r="BI129" s="19" cm="1">
        <f t="array" ref="BI129">INDEX($K:$P,ROW(),MATCH(BI$3,$K$2:$P$2,0))</f>
        <v>10</v>
      </c>
      <c r="BJ129" s="19" cm="1">
        <f t="array" ref="BJ129">INDEX($K:$P,ROW(),MATCH(BJ$3,$K$2:$P$2,0))</f>
        <v>10</v>
      </c>
      <c r="BK129" s="19" cm="1">
        <f t="array" ref="BK129">INDEX($K:$P,ROW(),MATCH(BK$3,$K$2:$P$2,0))</f>
        <v>10</v>
      </c>
      <c r="BL129" s="19" cm="1">
        <f t="array" ref="BL129">INDEX($K:$P,ROW(),MATCH(BL$3,$K$2:$P$2,0))</f>
        <v>10</v>
      </c>
      <c r="BM129" s="19" cm="1">
        <f t="array" ref="BM129">INDEX($K:$P,ROW(),MATCH(BM$3,$K$2:$P$2,0))</f>
        <v>10</v>
      </c>
      <c r="BN129" s="19" cm="1">
        <f t="array" ref="BN129">INDEX($K:$P,ROW(),MATCH(BN$3,$K$2:$P$2,0))</f>
        <v>10</v>
      </c>
      <c r="BO129" s="19" cm="1">
        <f t="array" ref="BO129">INDEX($K:$P,ROW(),MATCH(BO$3,$K$2:$P$2,0))</f>
        <v>10</v>
      </c>
      <c r="BP129" s="19" cm="1">
        <f t="array" ref="BP129">INDEX($K:$P,ROW(),MATCH(BP$3,$K$2:$P$2,0))</f>
        <v>10</v>
      </c>
      <c r="BQ129" s="19" cm="1">
        <f t="array" ref="BQ129">INDEX($K:$P,ROW(),MATCH(BQ$3,$K$2:$P$2,0))</f>
        <v>10</v>
      </c>
      <c r="BR129" s="19" cm="1">
        <f t="array" ref="BR129">INDEX($K:$P,ROW(),MATCH(BR$3,$K$2:$P$2,0))</f>
        <v>10</v>
      </c>
      <c r="BS129" s="19" cm="1">
        <f t="array" ref="BS129">INDEX($K:$P,ROW(),MATCH(BS$3,$K$2:$P$2,0))</f>
        <v>10</v>
      </c>
      <c r="BT129" s="19" cm="1">
        <f t="array" ref="BT129">INDEX($K:$P,ROW(),MATCH(BT$3,$K$2:$P$2,0))</f>
        <v>10</v>
      </c>
      <c r="BU129" s="19" cm="1">
        <f t="array" ref="BU129">INDEX($K:$P,ROW(),MATCH(BU$3,$K$2:$P$2,0))</f>
        <v>10</v>
      </c>
      <c r="BV129" s="19" cm="1">
        <f t="array" ref="BV129">INDEX($K:$P,ROW(),MATCH(BV$3,$K$2:$P$2,0))</f>
        <v>10</v>
      </c>
      <c r="BW129" s="19" cm="1">
        <f t="array" ref="BW129">INDEX($K:$P,ROW(),MATCH(BW$3,$K$2:$P$2,0))</f>
        <v>10</v>
      </c>
      <c r="BX129" s="19" cm="1">
        <f t="array" ref="BX129">INDEX($K:$P,ROW(),MATCH(BX$3,$K$2:$P$2,0))</f>
        <v>10</v>
      </c>
      <c r="BY129" s="19" cm="1">
        <f t="array" ref="BY129">INDEX($K:$P,ROW(),MATCH(BY$3,$K$2:$P$2,0))</f>
        <v>10</v>
      </c>
      <c r="BZ129" s="19" cm="1">
        <f t="array" ref="BZ129">INDEX($K:$P,ROW(),MATCH(BZ$3,$K$2:$P$2,0))</f>
        <v>10</v>
      </c>
      <c r="CA129" s="19" cm="1">
        <f t="array" ref="CA129">INDEX($K:$P,ROW(),MATCH(CA$3,$K$2:$P$2,0))</f>
        <v>10</v>
      </c>
      <c r="CB129" s="19" cm="1">
        <f t="array" ref="CB129">INDEX($K:$P,ROW(),MATCH(CB$3,$K$2:$P$2,0))</f>
        <v>10</v>
      </c>
      <c r="CC129" s="19" cm="1">
        <f t="array" ref="CC129">INDEX($K:$P,ROW(),MATCH(CC$3,$K$2:$P$2,0))</f>
        <v>10</v>
      </c>
      <c r="CD129" s="19" cm="1">
        <f t="array" ref="CD129">INDEX($K:$P,ROW(),MATCH(CD$3,$K$2:$P$2,0))</f>
        <v>10</v>
      </c>
      <c r="CE129" s="19" cm="1">
        <f t="array" ref="CE129">INDEX($K:$P,ROW(),MATCH(CE$3,$K$2:$P$2,0))</f>
        <v>10</v>
      </c>
      <c r="CF129" s="19" cm="1">
        <f t="array" ref="CF129">INDEX($K:$P,ROW(),MATCH(CF$3,$K$2:$P$2,0))</f>
        <v>10</v>
      </c>
      <c r="CG129" s="19" cm="1">
        <f t="array" ref="CG129">INDEX($K:$P,ROW(),MATCH(CG$3,$K$2:$P$2,0))</f>
        <v>10</v>
      </c>
      <c r="CH129" s="19" cm="1">
        <f t="array" ref="CH129">INDEX($K:$P,ROW(),MATCH(CH$3,$K$2:$P$2,0))</f>
        <v>10</v>
      </c>
      <c r="CI129" s="19" cm="1">
        <f t="array" ref="CI129">INDEX($K:$P,ROW(),MATCH(CI$3,$K$2:$P$2,0))</f>
        <v>10</v>
      </c>
      <c r="CJ129" s="19" cm="1">
        <f t="array" ref="CJ129">INDEX($K:$P,ROW(),MATCH(CJ$3,$K$2:$P$2,0))</f>
        <v>10</v>
      </c>
      <c r="CK129" s="19" cm="1">
        <f t="array" ref="CK129">INDEX($K:$P,ROW(),MATCH(CK$3,$K$2:$P$2,0))</f>
        <v>10</v>
      </c>
      <c r="CL129" s="19" cm="1">
        <f t="array" ref="CL129">INDEX($K:$P,ROW(),MATCH(CL$3,$K$2:$P$2,0))</f>
        <v>10</v>
      </c>
    </row>
    <row r="130" spans="2:90" x14ac:dyDescent="0.4">
      <c r="B130" s="141" t="str">
        <f>+B107</f>
        <v>Item 5</v>
      </c>
      <c r="D130" t="s">
        <v>813</v>
      </c>
      <c r="E130" s="8" t="str">
        <f t="shared" si="72"/>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row>
    <row r="131" spans="2:90" x14ac:dyDescent="0.4">
      <c r="B131" s="124"/>
      <c r="D131" t="s">
        <v>813</v>
      </c>
      <c r="E131" s="8" t="str">
        <f t="shared" si="72"/>
        <v>131 VOLLIST-EVP</v>
      </c>
      <c r="H131" s="31"/>
      <c r="I131" s="73"/>
      <c r="J131" s="73"/>
      <c r="K131" s="18"/>
      <c r="L131" s="18"/>
      <c r="M131" s="18"/>
      <c r="N131" s="18"/>
      <c r="O131" s="18"/>
      <c r="P131" s="18"/>
      <c r="R131" s="33"/>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2:90" x14ac:dyDescent="0.4">
      <c r="B132" s="124" t="s">
        <v>522</v>
      </c>
      <c r="D132" t="s">
        <v>813</v>
      </c>
      <c r="E132" s="8" t="str">
        <f t="shared" si="72"/>
        <v>132 VOLLIST-EVP</v>
      </c>
      <c r="H132" s="31"/>
      <c r="I132" s="73"/>
      <c r="J132" s="73"/>
      <c r="K132" s="18"/>
      <c r="L132" s="18"/>
      <c r="M132" s="18"/>
      <c r="N132" s="18"/>
      <c r="O132" s="18"/>
      <c r="P132" s="18"/>
      <c r="R132" s="33"/>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2:90" x14ac:dyDescent="0.4">
      <c r="B133" s="154" t="str">
        <f>+B103</f>
        <v>Item 1</v>
      </c>
      <c r="D133" t="s">
        <v>813</v>
      </c>
      <c r="E133" s="8" t="str">
        <f t="shared" si="72"/>
        <v>133 VOLLIST-EVP</v>
      </c>
      <c r="H133" s="31"/>
      <c r="I133" s="73"/>
      <c r="J133" s="73"/>
      <c r="K133" s="23">
        <f t="shared" ref="K133:P138" si="104">SUMIF($3:$3,K$2,133:133)</f>
        <v>-1000000.0000000003</v>
      </c>
      <c r="L133" s="23">
        <f t="shared" si="104"/>
        <v>-2000000.0000000007</v>
      </c>
      <c r="M133" s="23">
        <f t="shared" si="104"/>
        <v>-4000000.0000000014</v>
      </c>
      <c r="N133" s="23">
        <f t="shared" si="104"/>
        <v>-8000000.0000000028</v>
      </c>
      <c r="O133" s="23">
        <f t="shared" si="104"/>
        <v>-16000000.000000006</v>
      </c>
      <c r="P133" s="23">
        <f t="shared" si="104"/>
        <v>-32000000.000000011</v>
      </c>
      <c r="R133" s="33"/>
      <c r="S133" s="24">
        <f t="shared" ref="S133" si="105">-S103*S126</f>
        <v>-83333.333333333343</v>
      </c>
      <c r="T133" s="24">
        <f t="shared" ref="T133:AX133" si="106">-T103*T126</f>
        <v>-83333.333333333343</v>
      </c>
      <c r="U133" s="24">
        <f t="shared" si="106"/>
        <v>-83333.333333333343</v>
      </c>
      <c r="V133" s="24">
        <f t="shared" si="106"/>
        <v>-83333.333333333343</v>
      </c>
      <c r="W133" s="24">
        <f t="shared" si="106"/>
        <v>-83333.333333333343</v>
      </c>
      <c r="X133" s="24">
        <f t="shared" si="106"/>
        <v>-83333.333333333343</v>
      </c>
      <c r="Y133" s="24">
        <f t="shared" si="106"/>
        <v>-83333.333333333343</v>
      </c>
      <c r="Z133" s="24">
        <f t="shared" si="106"/>
        <v>-83333.333333333343</v>
      </c>
      <c r="AA133" s="24">
        <f t="shared" si="106"/>
        <v>-83333.333333333343</v>
      </c>
      <c r="AB133" s="24">
        <f t="shared" si="106"/>
        <v>-83333.333333333343</v>
      </c>
      <c r="AC133" s="24">
        <f t="shared" si="106"/>
        <v>-83333.333333333343</v>
      </c>
      <c r="AD133" s="24">
        <f t="shared" si="106"/>
        <v>-83333.333333333343</v>
      </c>
      <c r="AE133" s="24">
        <f t="shared" si="106"/>
        <v>-166666.66666666669</v>
      </c>
      <c r="AF133" s="24">
        <f t="shared" si="106"/>
        <v>-166666.66666666669</v>
      </c>
      <c r="AG133" s="24">
        <f t="shared" si="106"/>
        <v>-166666.66666666669</v>
      </c>
      <c r="AH133" s="24">
        <f t="shared" si="106"/>
        <v>-166666.66666666669</v>
      </c>
      <c r="AI133" s="24">
        <f t="shared" si="106"/>
        <v>-166666.66666666669</v>
      </c>
      <c r="AJ133" s="24">
        <f t="shared" si="106"/>
        <v>-166666.66666666669</v>
      </c>
      <c r="AK133" s="24">
        <f t="shared" si="106"/>
        <v>-166666.66666666669</v>
      </c>
      <c r="AL133" s="24">
        <f t="shared" si="106"/>
        <v>-166666.66666666669</v>
      </c>
      <c r="AM133" s="24">
        <f t="shared" si="106"/>
        <v>-166666.66666666669</v>
      </c>
      <c r="AN133" s="24">
        <f t="shared" si="106"/>
        <v>-166666.66666666669</v>
      </c>
      <c r="AO133" s="24">
        <f t="shared" si="106"/>
        <v>-166666.66666666669</v>
      </c>
      <c r="AP133" s="24">
        <f t="shared" si="106"/>
        <v>-166666.66666666669</v>
      </c>
      <c r="AQ133" s="24">
        <f t="shared" si="106"/>
        <v>-333333.33333333337</v>
      </c>
      <c r="AR133" s="24">
        <f t="shared" si="106"/>
        <v>-333333.33333333337</v>
      </c>
      <c r="AS133" s="24">
        <f t="shared" si="106"/>
        <v>-333333.33333333337</v>
      </c>
      <c r="AT133" s="24">
        <f t="shared" si="106"/>
        <v>-333333.33333333337</v>
      </c>
      <c r="AU133" s="24">
        <f t="shared" si="106"/>
        <v>-333333.33333333337</v>
      </c>
      <c r="AV133" s="24">
        <f t="shared" si="106"/>
        <v>-333333.33333333337</v>
      </c>
      <c r="AW133" s="24">
        <f t="shared" si="106"/>
        <v>-333333.33333333337</v>
      </c>
      <c r="AX133" s="24">
        <f t="shared" si="106"/>
        <v>-333333.33333333337</v>
      </c>
      <c r="AY133" s="24">
        <f t="shared" ref="AY133:CD133" si="107">-AY103*AY126</f>
        <v>-333333.33333333337</v>
      </c>
      <c r="AZ133" s="24">
        <f t="shared" si="107"/>
        <v>-333333.33333333337</v>
      </c>
      <c r="BA133" s="24">
        <f t="shared" si="107"/>
        <v>-333333.33333333337</v>
      </c>
      <c r="BB133" s="24">
        <f t="shared" si="107"/>
        <v>-333333.33333333337</v>
      </c>
      <c r="BC133" s="24">
        <f t="shared" si="107"/>
        <v>-666666.66666666674</v>
      </c>
      <c r="BD133" s="24">
        <f t="shared" si="107"/>
        <v>-666666.66666666674</v>
      </c>
      <c r="BE133" s="24">
        <f t="shared" si="107"/>
        <v>-666666.66666666674</v>
      </c>
      <c r="BF133" s="24">
        <f t="shared" si="107"/>
        <v>-666666.66666666674</v>
      </c>
      <c r="BG133" s="24">
        <f t="shared" si="107"/>
        <v>-666666.66666666674</v>
      </c>
      <c r="BH133" s="24">
        <f t="shared" si="107"/>
        <v>-666666.66666666674</v>
      </c>
      <c r="BI133" s="24">
        <f t="shared" si="107"/>
        <v>-666666.66666666674</v>
      </c>
      <c r="BJ133" s="24">
        <f t="shared" si="107"/>
        <v>-666666.66666666674</v>
      </c>
      <c r="BK133" s="24">
        <f t="shared" si="107"/>
        <v>-666666.66666666674</v>
      </c>
      <c r="BL133" s="24">
        <f t="shared" si="107"/>
        <v>-666666.66666666674</v>
      </c>
      <c r="BM133" s="24">
        <f t="shared" si="107"/>
        <v>-666666.66666666674</v>
      </c>
      <c r="BN133" s="24">
        <f t="shared" si="107"/>
        <v>-666666.66666666674</v>
      </c>
      <c r="BO133" s="24">
        <f t="shared" si="107"/>
        <v>-1333333.3333333335</v>
      </c>
      <c r="BP133" s="24">
        <f t="shared" si="107"/>
        <v>-1333333.3333333335</v>
      </c>
      <c r="BQ133" s="24">
        <f t="shared" si="107"/>
        <v>-1333333.3333333335</v>
      </c>
      <c r="BR133" s="24">
        <f t="shared" si="107"/>
        <v>-1333333.3333333335</v>
      </c>
      <c r="BS133" s="24">
        <f t="shared" si="107"/>
        <v>-1333333.3333333335</v>
      </c>
      <c r="BT133" s="24">
        <f t="shared" si="107"/>
        <v>-1333333.3333333335</v>
      </c>
      <c r="BU133" s="24">
        <f t="shared" si="107"/>
        <v>-1333333.3333333335</v>
      </c>
      <c r="BV133" s="24">
        <f t="shared" si="107"/>
        <v>-1333333.3333333335</v>
      </c>
      <c r="BW133" s="24">
        <f t="shared" si="107"/>
        <v>-1333333.3333333335</v>
      </c>
      <c r="BX133" s="24">
        <f t="shared" si="107"/>
        <v>-1333333.3333333335</v>
      </c>
      <c r="BY133" s="24">
        <f t="shared" si="107"/>
        <v>-1333333.3333333335</v>
      </c>
      <c r="BZ133" s="24">
        <f t="shared" si="107"/>
        <v>-1333333.3333333335</v>
      </c>
      <c r="CA133" s="24">
        <f t="shared" si="107"/>
        <v>-2666666.666666667</v>
      </c>
      <c r="CB133" s="24">
        <f t="shared" si="107"/>
        <v>-2666666.666666667</v>
      </c>
      <c r="CC133" s="24">
        <f t="shared" si="107"/>
        <v>-2666666.666666667</v>
      </c>
      <c r="CD133" s="24">
        <f t="shared" si="107"/>
        <v>-2666666.666666667</v>
      </c>
      <c r="CE133" s="24">
        <f t="shared" ref="CE133:CK133" si="108">-CE103*CE126</f>
        <v>-2666666.666666667</v>
      </c>
      <c r="CF133" s="24">
        <f t="shared" si="108"/>
        <v>-2666666.666666667</v>
      </c>
      <c r="CG133" s="24">
        <f t="shared" si="108"/>
        <v>-2666666.666666667</v>
      </c>
      <c r="CH133" s="24">
        <f t="shared" si="108"/>
        <v>-2666666.666666667</v>
      </c>
      <c r="CI133" s="24">
        <f t="shared" si="108"/>
        <v>-2666666.666666667</v>
      </c>
      <c r="CJ133" s="24">
        <f t="shared" si="108"/>
        <v>-2666666.666666667</v>
      </c>
      <c r="CK133" s="24">
        <f t="shared" si="108"/>
        <v>-2666666.666666667</v>
      </c>
      <c r="CL133" s="24">
        <f t="shared" ref="CL133" si="109">-CL103*CL126</f>
        <v>-2666666.666666667</v>
      </c>
    </row>
    <row r="134" spans="2:90" x14ac:dyDescent="0.4">
      <c r="B134" s="154" t="str">
        <f>+B104</f>
        <v>Item 2</v>
      </c>
      <c r="D134" t="s">
        <v>813</v>
      </c>
      <c r="E134" s="8" t="str">
        <f t="shared" si="72"/>
        <v>134 VOLLIST-EVP</v>
      </c>
      <c r="H134" s="31"/>
      <c r="I134" s="73"/>
      <c r="J134" s="73"/>
      <c r="K134" s="23">
        <f t="shared" si="104"/>
        <v>-1000000.0000000003</v>
      </c>
      <c r="L134" s="23">
        <f t="shared" si="104"/>
        <v>-2000000.0000000007</v>
      </c>
      <c r="M134" s="23">
        <f t="shared" si="104"/>
        <v>-4000000.0000000014</v>
      </c>
      <c r="N134" s="23">
        <f t="shared" si="104"/>
        <v>-8000000.0000000028</v>
      </c>
      <c r="O134" s="23">
        <f t="shared" si="104"/>
        <v>-16000000.000000006</v>
      </c>
      <c r="P134" s="23">
        <f t="shared" si="104"/>
        <v>-32000000.000000011</v>
      </c>
      <c r="R134" s="33"/>
      <c r="S134" s="24">
        <f t="shared" ref="S134" si="110">-S104*S127</f>
        <v>-83333.333333333343</v>
      </c>
      <c r="T134" s="24">
        <f t="shared" ref="T134:AX134" si="111">-T104*T127</f>
        <v>-83333.333333333343</v>
      </c>
      <c r="U134" s="24">
        <f t="shared" si="111"/>
        <v>-83333.333333333343</v>
      </c>
      <c r="V134" s="24">
        <f t="shared" si="111"/>
        <v>-83333.333333333343</v>
      </c>
      <c r="W134" s="24">
        <f t="shared" si="111"/>
        <v>-83333.333333333343</v>
      </c>
      <c r="X134" s="24">
        <f t="shared" si="111"/>
        <v>-83333.333333333343</v>
      </c>
      <c r="Y134" s="24">
        <f t="shared" si="111"/>
        <v>-83333.333333333343</v>
      </c>
      <c r="Z134" s="24">
        <f t="shared" si="111"/>
        <v>-83333.333333333343</v>
      </c>
      <c r="AA134" s="24">
        <f t="shared" si="111"/>
        <v>-83333.333333333343</v>
      </c>
      <c r="AB134" s="24">
        <f t="shared" si="111"/>
        <v>-83333.333333333343</v>
      </c>
      <c r="AC134" s="24">
        <f t="shared" si="111"/>
        <v>-83333.333333333343</v>
      </c>
      <c r="AD134" s="24">
        <f t="shared" si="111"/>
        <v>-83333.333333333343</v>
      </c>
      <c r="AE134" s="24">
        <f t="shared" si="111"/>
        <v>-166666.66666666669</v>
      </c>
      <c r="AF134" s="24">
        <f t="shared" si="111"/>
        <v>-166666.66666666669</v>
      </c>
      <c r="AG134" s="24">
        <f t="shared" si="111"/>
        <v>-166666.66666666669</v>
      </c>
      <c r="AH134" s="24">
        <f t="shared" si="111"/>
        <v>-166666.66666666669</v>
      </c>
      <c r="AI134" s="24">
        <f t="shared" si="111"/>
        <v>-166666.66666666669</v>
      </c>
      <c r="AJ134" s="24">
        <f t="shared" si="111"/>
        <v>-166666.66666666669</v>
      </c>
      <c r="AK134" s="24">
        <f t="shared" si="111"/>
        <v>-166666.66666666669</v>
      </c>
      <c r="AL134" s="24">
        <f t="shared" si="111"/>
        <v>-166666.66666666669</v>
      </c>
      <c r="AM134" s="24">
        <f t="shared" si="111"/>
        <v>-166666.66666666669</v>
      </c>
      <c r="AN134" s="24">
        <f t="shared" si="111"/>
        <v>-166666.66666666669</v>
      </c>
      <c r="AO134" s="24">
        <f t="shared" si="111"/>
        <v>-166666.66666666669</v>
      </c>
      <c r="AP134" s="24">
        <f t="shared" si="111"/>
        <v>-166666.66666666669</v>
      </c>
      <c r="AQ134" s="24">
        <f t="shared" si="111"/>
        <v>-333333.33333333337</v>
      </c>
      <c r="AR134" s="24">
        <f t="shared" si="111"/>
        <v>-333333.33333333337</v>
      </c>
      <c r="AS134" s="24">
        <f t="shared" si="111"/>
        <v>-333333.33333333337</v>
      </c>
      <c r="AT134" s="24">
        <f t="shared" si="111"/>
        <v>-333333.33333333337</v>
      </c>
      <c r="AU134" s="24">
        <f t="shared" si="111"/>
        <v>-333333.33333333337</v>
      </c>
      <c r="AV134" s="24">
        <f t="shared" si="111"/>
        <v>-333333.33333333337</v>
      </c>
      <c r="AW134" s="24">
        <f t="shared" si="111"/>
        <v>-333333.33333333337</v>
      </c>
      <c r="AX134" s="24">
        <f t="shared" si="111"/>
        <v>-333333.33333333337</v>
      </c>
      <c r="AY134" s="24">
        <f t="shared" ref="AY134:CD134" si="112">-AY104*AY127</f>
        <v>-333333.33333333337</v>
      </c>
      <c r="AZ134" s="24">
        <f t="shared" si="112"/>
        <v>-333333.33333333337</v>
      </c>
      <c r="BA134" s="24">
        <f t="shared" si="112"/>
        <v>-333333.33333333337</v>
      </c>
      <c r="BB134" s="24">
        <f t="shared" si="112"/>
        <v>-333333.33333333337</v>
      </c>
      <c r="BC134" s="24">
        <f t="shared" si="112"/>
        <v>-666666.66666666674</v>
      </c>
      <c r="BD134" s="24">
        <f t="shared" si="112"/>
        <v>-666666.66666666674</v>
      </c>
      <c r="BE134" s="24">
        <f t="shared" si="112"/>
        <v>-666666.66666666674</v>
      </c>
      <c r="BF134" s="24">
        <f t="shared" si="112"/>
        <v>-666666.66666666674</v>
      </c>
      <c r="BG134" s="24">
        <f t="shared" si="112"/>
        <v>-666666.66666666674</v>
      </c>
      <c r="BH134" s="24">
        <f t="shared" si="112"/>
        <v>-666666.66666666674</v>
      </c>
      <c r="BI134" s="24">
        <f t="shared" si="112"/>
        <v>-666666.66666666674</v>
      </c>
      <c r="BJ134" s="24">
        <f t="shared" si="112"/>
        <v>-666666.66666666674</v>
      </c>
      <c r="BK134" s="24">
        <f t="shared" si="112"/>
        <v>-666666.66666666674</v>
      </c>
      <c r="BL134" s="24">
        <f t="shared" si="112"/>
        <v>-666666.66666666674</v>
      </c>
      <c r="BM134" s="24">
        <f t="shared" si="112"/>
        <v>-666666.66666666674</v>
      </c>
      <c r="BN134" s="24">
        <f t="shared" si="112"/>
        <v>-666666.66666666674</v>
      </c>
      <c r="BO134" s="24">
        <f t="shared" si="112"/>
        <v>-1333333.3333333335</v>
      </c>
      <c r="BP134" s="24">
        <f t="shared" si="112"/>
        <v>-1333333.3333333335</v>
      </c>
      <c r="BQ134" s="24">
        <f t="shared" si="112"/>
        <v>-1333333.3333333335</v>
      </c>
      <c r="BR134" s="24">
        <f t="shared" si="112"/>
        <v>-1333333.3333333335</v>
      </c>
      <c r="BS134" s="24">
        <f t="shared" si="112"/>
        <v>-1333333.3333333335</v>
      </c>
      <c r="BT134" s="24">
        <f t="shared" si="112"/>
        <v>-1333333.3333333335</v>
      </c>
      <c r="BU134" s="24">
        <f t="shared" si="112"/>
        <v>-1333333.3333333335</v>
      </c>
      <c r="BV134" s="24">
        <f t="shared" si="112"/>
        <v>-1333333.3333333335</v>
      </c>
      <c r="BW134" s="24">
        <f t="shared" si="112"/>
        <v>-1333333.3333333335</v>
      </c>
      <c r="BX134" s="24">
        <f t="shared" si="112"/>
        <v>-1333333.3333333335</v>
      </c>
      <c r="BY134" s="24">
        <f t="shared" si="112"/>
        <v>-1333333.3333333335</v>
      </c>
      <c r="BZ134" s="24">
        <f t="shared" si="112"/>
        <v>-1333333.3333333335</v>
      </c>
      <c r="CA134" s="24">
        <f t="shared" si="112"/>
        <v>-2666666.666666667</v>
      </c>
      <c r="CB134" s="24">
        <f t="shared" si="112"/>
        <v>-2666666.666666667</v>
      </c>
      <c r="CC134" s="24">
        <f t="shared" si="112"/>
        <v>-2666666.666666667</v>
      </c>
      <c r="CD134" s="24">
        <f t="shared" si="112"/>
        <v>-2666666.666666667</v>
      </c>
      <c r="CE134" s="24">
        <f t="shared" ref="CE134:CK134" si="113">-CE104*CE127</f>
        <v>-2666666.666666667</v>
      </c>
      <c r="CF134" s="24">
        <f t="shared" si="113"/>
        <v>-2666666.666666667</v>
      </c>
      <c r="CG134" s="24">
        <f t="shared" si="113"/>
        <v>-2666666.666666667</v>
      </c>
      <c r="CH134" s="24">
        <f t="shared" si="113"/>
        <v>-2666666.666666667</v>
      </c>
      <c r="CI134" s="24">
        <f t="shared" si="113"/>
        <v>-2666666.666666667</v>
      </c>
      <c r="CJ134" s="24">
        <f t="shared" si="113"/>
        <v>-2666666.666666667</v>
      </c>
      <c r="CK134" s="24">
        <f t="shared" si="113"/>
        <v>-2666666.666666667</v>
      </c>
      <c r="CL134" s="24">
        <f t="shared" ref="CL134" si="114">-CL104*CL127</f>
        <v>-2666666.666666667</v>
      </c>
    </row>
    <row r="135" spans="2:90" x14ac:dyDescent="0.4">
      <c r="B135" s="154" t="str">
        <f>+B105</f>
        <v>Item 3</v>
      </c>
      <c r="D135" t="s">
        <v>813</v>
      </c>
      <c r="E135" s="8" t="str">
        <f t="shared" si="72"/>
        <v>135 VOLLIST-EVP</v>
      </c>
      <c r="H135" s="31"/>
      <c r="I135" s="73"/>
      <c r="J135" s="73"/>
      <c r="K135" s="23">
        <f t="shared" si="104"/>
        <v>-1000000.0000000003</v>
      </c>
      <c r="L135" s="23">
        <f t="shared" si="104"/>
        <v>-2000000.0000000007</v>
      </c>
      <c r="M135" s="23">
        <f t="shared" si="104"/>
        <v>-4000000.0000000014</v>
      </c>
      <c r="N135" s="23">
        <f t="shared" si="104"/>
        <v>-8000000.0000000028</v>
      </c>
      <c r="O135" s="23">
        <f t="shared" si="104"/>
        <v>-16000000.000000006</v>
      </c>
      <c r="P135" s="23">
        <f t="shared" si="104"/>
        <v>-32000000.000000011</v>
      </c>
      <c r="R135" s="33"/>
      <c r="S135" s="24">
        <f t="shared" ref="S135" si="115">-S105*S128</f>
        <v>-83333.333333333343</v>
      </c>
      <c r="T135" s="24">
        <f t="shared" ref="T135:AX135" si="116">-T105*T128</f>
        <v>-83333.333333333343</v>
      </c>
      <c r="U135" s="24">
        <f t="shared" si="116"/>
        <v>-83333.333333333343</v>
      </c>
      <c r="V135" s="24">
        <f t="shared" si="116"/>
        <v>-83333.333333333343</v>
      </c>
      <c r="W135" s="24">
        <f t="shared" si="116"/>
        <v>-83333.333333333343</v>
      </c>
      <c r="X135" s="24">
        <f t="shared" si="116"/>
        <v>-83333.333333333343</v>
      </c>
      <c r="Y135" s="24">
        <f t="shared" si="116"/>
        <v>-83333.333333333343</v>
      </c>
      <c r="Z135" s="24">
        <f t="shared" si="116"/>
        <v>-83333.333333333343</v>
      </c>
      <c r="AA135" s="24">
        <f t="shared" si="116"/>
        <v>-83333.333333333343</v>
      </c>
      <c r="AB135" s="24">
        <f t="shared" si="116"/>
        <v>-83333.333333333343</v>
      </c>
      <c r="AC135" s="24">
        <f t="shared" si="116"/>
        <v>-83333.333333333343</v>
      </c>
      <c r="AD135" s="24">
        <f t="shared" si="116"/>
        <v>-83333.333333333343</v>
      </c>
      <c r="AE135" s="24">
        <f t="shared" si="116"/>
        <v>-166666.66666666669</v>
      </c>
      <c r="AF135" s="24">
        <f t="shared" si="116"/>
        <v>-166666.66666666669</v>
      </c>
      <c r="AG135" s="24">
        <f t="shared" si="116"/>
        <v>-166666.66666666669</v>
      </c>
      <c r="AH135" s="24">
        <f t="shared" si="116"/>
        <v>-166666.66666666669</v>
      </c>
      <c r="AI135" s="24">
        <f t="shared" si="116"/>
        <v>-166666.66666666669</v>
      </c>
      <c r="AJ135" s="24">
        <f t="shared" si="116"/>
        <v>-166666.66666666669</v>
      </c>
      <c r="AK135" s="24">
        <f t="shared" si="116"/>
        <v>-166666.66666666669</v>
      </c>
      <c r="AL135" s="24">
        <f t="shared" si="116"/>
        <v>-166666.66666666669</v>
      </c>
      <c r="AM135" s="24">
        <f t="shared" si="116"/>
        <v>-166666.66666666669</v>
      </c>
      <c r="AN135" s="24">
        <f t="shared" si="116"/>
        <v>-166666.66666666669</v>
      </c>
      <c r="AO135" s="24">
        <f t="shared" si="116"/>
        <v>-166666.66666666669</v>
      </c>
      <c r="AP135" s="24">
        <f t="shared" si="116"/>
        <v>-166666.66666666669</v>
      </c>
      <c r="AQ135" s="24">
        <f t="shared" si="116"/>
        <v>-333333.33333333337</v>
      </c>
      <c r="AR135" s="24">
        <f t="shared" si="116"/>
        <v>-333333.33333333337</v>
      </c>
      <c r="AS135" s="24">
        <f t="shared" si="116"/>
        <v>-333333.33333333337</v>
      </c>
      <c r="AT135" s="24">
        <f t="shared" si="116"/>
        <v>-333333.33333333337</v>
      </c>
      <c r="AU135" s="24">
        <f t="shared" si="116"/>
        <v>-333333.33333333337</v>
      </c>
      <c r="AV135" s="24">
        <f t="shared" si="116"/>
        <v>-333333.33333333337</v>
      </c>
      <c r="AW135" s="24">
        <f t="shared" si="116"/>
        <v>-333333.33333333337</v>
      </c>
      <c r="AX135" s="24">
        <f t="shared" si="116"/>
        <v>-333333.33333333337</v>
      </c>
      <c r="AY135" s="24">
        <f t="shared" ref="AY135:CD135" si="117">-AY105*AY128</f>
        <v>-333333.33333333337</v>
      </c>
      <c r="AZ135" s="24">
        <f t="shared" si="117"/>
        <v>-333333.33333333337</v>
      </c>
      <c r="BA135" s="24">
        <f t="shared" si="117"/>
        <v>-333333.33333333337</v>
      </c>
      <c r="BB135" s="24">
        <f t="shared" si="117"/>
        <v>-333333.33333333337</v>
      </c>
      <c r="BC135" s="24">
        <f t="shared" si="117"/>
        <v>-666666.66666666674</v>
      </c>
      <c r="BD135" s="24">
        <f t="shared" si="117"/>
        <v>-666666.66666666674</v>
      </c>
      <c r="BE135" s="24">
        <f t="shared" si="117"/>
        <v>-666666.66666666674</v>
      </c>
      <c r="BF135" s="24">
        <f t="shared" si="117"/>
        <v>-666666.66666666674</v>
      </c>
      <c r="BG135" s="24">
        <f t="shared" si="117"/>
        <v>-666666.66666666674</v>
      </c>
      <c r="BH135" s="24">
        <f t="shared" si="117"/>
        <v>-666666.66666666674</v>
      </c>
      <c r="BI135" s="24">
        <f t="shared" si="117"/>
        <v>-666666.66666666674</v>
      </c>
      <c r="BJ135" s="24">
        <f t="shared" si="117"/>
        <v>-666666.66666666674</v>
      </c>
      <c r="BK135" s="24">
        <f t="shared" si="117"/>
        <v>-666666.66666666674</v>
      </c>
      <c r="BL135" s="24">
        <f t="shared" si="117"/>
        <v>-666666.66666666674</v>
      </c>
      <c r="BM135" s="24">
        <f t="shared" si="117"/>
        <v>-666666.66666666674</v>
      </c>
      <c r="BN135" s="24">
        <f t="shared" si="117"/>
        <v>-666666.66666666674</v>
      </c>
      <c r="BO135" s="24">
        <f t="shared" si="117"/>
        <v>-1333333.3333333335</v>
      </c>
      <c r="BP135" s="24">
        <f t="shared" si="117"/>
        <v>-1333333.3333333335</v>
      </c>
      <c r="BQ135" s="24">
        <f t="shared" si="117"/>
        <v>-1333333.3333333335</v>
      </c>
      <c r="BR135" s="24">
        <f t="shared" si="117"/>
        <v>-1333333.3333333335</v>
      </c>
      <c r="BS135" s="24">
        <f t="shared" si="117"/>
        <v>-1333333.3333333335</v>
      </c>
      <c r="BT135" s="24">
        <f t="shared" si="117"/>
        <v>-1333333.3333333335</v>
      </c>
      <c r="BU135" s="24">
        <f t="shared" si="117"/>
        <v>-1333333.3333333335</v>
      </c>
      <c r="BV135" s="24">
        <f t="shared" si="117"/>
        <v>-1333333.3333333335</v>
      </c>
      <c r="BW135" s="24">
        <f t="shared" si="117"/>
        <v>-1333333.3333333335</v>
      </c>
      <c r="BX135" s="24">
        <f t="shared" si="117"/>
        <v>-1333333.3333333335</v>
      </c>
      <c r="BY135" s="24">
        <f t="shared" si="117"/>
        <v>-1333333.3333333335</v>
      </c>
      <c r="BZ135" s="24">
        <f t="shared" si="117"/>
        <v>-1333333.3333333335</v>
      </c>
      <c r="CA135" s="24">
        <f t="shared" si="117"/>
        <v>-2666666.666666667</v>
      </c>
      <c r="CB135" s="24">
        <f t="shared" si="117"/>
        <v>-2666666.666666667</v>
      </c>
      <c r="CC135" s="24">
        <f t="shared" si="117"/>
        <v>-2666666.666666667</v>
      </c>
      <c r="CD135" s="24">
        <f t="shared" si="117"/>
        <v>-2666666.666666667</v>
      </c>
      <c r="CE135" s="24">
        <f t="shared" ref="CE135:CK135" si="118">-CE105*CE128</f>
        <v>-2666666.666666667</v>
      </c>
      <c r="CF135" s="24">
        <f t="shared" si="118"/>
        <v>-2666666.666666667</v>
      </c>
      <c r="CG135" s="24">
        <f t="shared" si="118"/>
        <v>-2666666.666666667</v>
      </c>
      <c r="CH135" s="24">
        <f t="shared" si="118"/>
        <v>-2666666.666666667</v>
      </c>
      <c r="CI135" s="24">
        <f t="shared" si="118"/>
        <v>-2666666.666666667</v>
      </c>
      <c r="CJ135" s="24">
        <f t="shared" si="118"/>
        <v>-2666666.666666667</v>
      </c>
      <c r="CK135" s="24">
        <f t="shared" si="118"/>
        <v>-2666666.666666667</v>
      </c>
      <c r="CL135" s="24">
        <f t="shared" ref="CL135" si="119">-CL105*CL128</f>
        <v>-2666666.666666667</v>
      </c>
    </row>
    <row r="136" spans="2:90" x14ac:dyDescent="0.4">
      <c r="B136" s="154" t="str">
        <f>+B106</f>
        <v>Item 4</v>
      </c>
      <c r="D136" t="s">
        <v>813</v>
      </c>
      <c r="E136" s="8" t="str">
        <f t="shared" si="72"/>
        <v>136 VOLLIST-EVP</v>
      </c>
      <c r="H136" s="31"/>
      <c r="I136" s="73"/>
      <c r="J136" s="73"/>
      <c r="K136" s="23">
        <f t="shared" si="104"/>
        <v>-1000000.0000000003</v>
      </c>
      <c r="L136" s="23">
        <f t="shared" si="104"/>
        <v>-2000000.0000000007</v>
      </c>
      <c r="M136" s="23">
        <f t="shared" si="104"/>
        <v>-4000000.0000000014</v>
      </c>
      <c r="N136" s="23">
        <f t="shared" si="104"/>
        <v>-8000000.0000000028</v>
      </c>
      <c r="O136" s="23">
        <f t="shared" si="104"/>
        <v>-16000000.000000006</v>
      </c>
      <c r="P136" s="23">
        <f t="shared" si="104"/>
        <v>-32000000.000000011</v>
      </c>
      <c r="R136" s="33"/>
      <c r="S136" s="24">
        <f t="shared" ref="S136" si="120">-S106*S129</f>
        <v>-83333.333333333343</v>
      </c>
      <c r="T136" s="24">
        <f t="shared" ref="T136:AX136" si="121">-T106*T129</f>
        <v>-83333.333333333343</v>
      </c>
      <c r="U136" s="24">
        <f t="shared" si="121"/>
        <v>-83333.333333333343</v>
      </c>
      <c r="V136" s="24">
        <f t="shared" si="121"/>
        <v>-83333.333333333343</v>
      </c>
      <c r="W136" s="24">
        <f t="shared" si="121"/>
        <v>-83333.333333333343</v>
      </c>
      <c r="X136" s="24">
        <f t="shared" si="121"/>
        <v>-83333.333333333343</v>
      </c>
      <c r="Y136" s="24">
        <f t="shared" si="121"/>
        <v>-83333.333333333343</v>
      </c>
      <c r="Z136" s="24">
        <f t="shared" si="121"/>
        <v>-83333.333333333343</v>
      </c>
      <c r="AA136" s="24">
        <f t="shared" si="121"/>
        <v>-83333.333333333343</v>
      </c>
      <c r="AB136" s="24">
        <f t="shared" si="121"/>
        <v>-83333.333333333343</v>
      </c>
      <c r="AC136" s="24">
        <f t="shared" si="121"/>
        <v>-83333.333333333343</v>
      </c>
      <c r="AD136" s="24">
        <f t="shared" si="121"/>
        <v>-83333.333333333343</v>
      </c>
      <c r="AE136" s="24">
        <f t="shared" si="121"/>
        <v>-166666.66666666669</v>
      </c>
      <c r="AF136" s="24">
        <f t="shared" si="121"/>
        <v>-166666.66666666669</v>
      </c>
      <c r="AG136" s="24">
        <f t="shared" si="121"/>
        <v>-166666.66666666669</v>
      </c>
      <c r="AH136" s="24">
        <f t="shared" si="121"/>
        <v>-166666.66666666669</v>
      </c>
      <c r="AI136" s="24">
        <f t="shared" si="121"/>
        <v>-166666.66666666669</v>
      </c>
      <c r="AJ136" s="24">
        <f t="shared" si="121"/>
        <v>-166666.66666666669</v>
      </c>
      <c r="AK136" s="24">
        <f t="shared" si="121"/>
        <v>-166666.66666666669</v>
      </c>
      <c r="AL136" s="24">
        <f t="shared" si="121"/>
        <v>-166666.66666666669</v>
      </c>
      <c r="AM136" s="24">
        <f t="shared" si="121"/>
        <v>-166666.66666666669</v>
      </c>
      <c r="AN136" s="24">
        <f t="shared" si="121"/>
        <v>-166666.66666666669</v>
      </c>
      <c r="AO136" s="24">
        <f t="shared" si="121"/>
        <v>-166666.66666666669</v>
      </c>
      <c r="AP136" s="24">
        <f t="shared" si="121"/>
        <v>-166666.66666666669</v>
      </c>
      <c r="AQ136" s="24">
        <f t="shared" si="121"/>
        <v>-333333.33333333337</v>
      </c>
      <c r="AR136" s="24">
        <f t="shared" si="121"/>
        <v>-333333.33333333337</v>
      </c>
      <c r="AS136" s="24">
        <f t="shared" si="121"/>
        <v>-333333.33333333337</v>
      </c>
      <c r="AT136" s="24">
        <f t="shared" si="121"/>
        <v>-333333.33333333337</v>
      </c>
      <c r="AU136" s="24">
        <f t="shared" si="121"/>
        <v>-333333.33333333337</v>
      </c>
      <c r="AV136" s="24">
        <f t="shared" si="121"/>
        <v>-333333.33333333337</v>
      </c>
      <c r="AW136" s="24">
        <f t="shared" si="121"/>
        <v>-333333.33333333337</v>
      </c>
      <c r="AX136" s="24">
        <f t="shared" si="121"/>
        <v>-333333.33333333337</v>
      </c>
      <c r="AY136" s="24">
        <f t="shared" ref="AY136:CD136" si="122">-AY106*AY129</f>
        <v>-333333.33333333337</v>
      </c>
      <c r="AZ136" s="24">
        <f t="shared" si="122"/>
        <v>-333333.33333333337</v>
      </c>
      <c r="BA136" s="24">
        <f t="shared" si="122"/>
        <v>-333333.33333333337</v>
      </c>
      <c r="BB136" s="24">
        <f t="shared" si="122"/>
        <v>-333333.33333333337</v>
      </c>
      <c r="BC136" s="24">
        <f t="shared" si="122"/>
        <v>-666666.66666666674</v>
      </c>
      <c r="BD136" s="24">
        <f t="shared" si="122"/>
        <v>-666666.66666666674</v>
      </c>
      <c r="BE136" s="24">
        <f t="shared" si="122"/>
        <v>-666666.66666666674</v>
      </c>
      <c r="BF136" s="24">
        <f t="shared" si="122"/>
        <v>-666666.66666666674</v>
      </c>
      <c r="BG136" s="24">
        <f t="shared" si="122"/>
        <v>-666666.66666666674</v>
      </c>
      <c r="BH136" s="24">
        <f t="shared" si="122"/>
        <v>-666666.66666666674</v>
      </c>
      <c r="BI136" s="24">
        <f t="shared" si="122"/>
        <v>-666666.66666666674</v>
      </c>
      <c r="BJ136" s="24">
        <f t="shared" si="122"/>
        <v>-666666.66666666674</v>
      </c>
      <c r="BK136" s="24">
        <f t="shared" si="122"/>
        <v>-666666.66666666674</v>
      </c>
      <c r="BL136" s="24">
        <f t="shared" si="122"/>
        <v>-666666.66666666674</v>
      </c>
      <c r="BM136" s="24">
        <f t="shared" si="122"/>
        <v>-666666.66666666674</v>
      </c>
      <c r="BN136" s="24">
        <f t="shared" si="122"/>
        <v>-666666.66666666674</v>
      </c>
      <c r="BO136" s="24">
        <f t="shared" si="122"/>
        <v>-1333333.3333333335</v>
      </c>
      <c r="BP136" s="24">
        <f t="shared" si="122"/>
        <v>-1333333.3333333335</v>
      </c>
      <c r="BQ136" s="24">
        <f t="shared" si="122"/>
        <v>-1333333.3333333335</v>
      </c>
      <c r="BR136" s="24">
        <f t="shared" si="122"/>
        <v>-1333333.3333333335</v>
      </c>
      <c r="BS136" s="24">
        <f t="shared" si="122"/>
        <v>-1333333.3333333335</v>
      </c>
      <c r="BT136" s="24">
        <f t="shared" si="122"/>
        <v>-1333333.3333333335</v>
      </c>
      <c r="BU136" s="24">
        <f t="shared" si="122"/>
        <v>-1333333.3333333335</v>
      </c>
      <c r="BV136" s="24">
        <f t="shared" si="122"/>
        <v>-1333333.3333333335</v>
      </c>
      <c r="BW136" s="24">
        <f t="shared" si="122"/>
        <v>-1333333.3333333335</v>
      </c>
      <c r="BX136" s="24">
        <f t="shared" si="122"/>
        <v>-1333333.3333333335</v>
      </c>
      <c r="BY136" s="24">
        <f t="shared" si="122"/>
        <v>-1333333.3333333335</v>
      </c>
      <c r="BZ136" s="24">
        <f t="shared" si="122"/>
        <v>-1333333.3333333335</v>
      </c>
      <c r="CA136" s="24">
        <f t="shared" si="122"/>
        <v>-2666666.666666667</v>
      </c>
      <c r="CB136" s="24">
        <f t="shared" si="122"/>
        <v>-2666666.666666667</v>
      </c>
      <c r="CC136" s="24">
        <f t="shared" si="122"/>
        <v>-2666666.666666667</v>
      </c>
      <c r="CD136" s="24">
        <f t="shared" si="122"/>
        <v>-2666666.666666667</v>
      </c>
      <c r="CE136" s="24">
        <f t="shared" ref="CE136:CK136" si="123">-CE106*CE129</f>
        <v>-2666666.666666667</v>
      </c>
      <c r="CF136" s="24">
        <f t="shared" si="123"/>
        <v>-2666666.666666667</v>
      </c>
      <c r="CG136" s="24">
        <f t="shared" si="123"/>
        <v>-2666666.666666667</v>
      </c>
      <c r="CH136" s="24">
        <f t="shared" si="123"/>
        <v>-2666666.666666667</v>
      </c>
      <c r="CI136" s="24">
        <f t="shared" si="123"/>
        <v>-2666666.666666667</v>
      </c>
      <c r="CJ136" s="24">
        <f t="shared" si="123"/>
        <v>-2666666.666666667</v>
      </c>
      <c r="CK136" s="24">
        <f t="shared" si="123"/>
        <v>-2666666.666666667</v>
      </c>
      <c r="CL136" s="24">
        <f t="shared" ref="CL136" si="124">-CL106*CL129</f>
        <v>-2666666.666666667</v>
      </c>
    </row>
    <row r="137" spans="2:90" x14ac:dyDescent="0.4">
      <c r="B137" s="154" t="str">
        <f>+B107</f>
        <v>Item 5</v>
      </c>
      <c r="D137" t="s">
        <v>813</v>
      </c>
      <c r="E137" s="8" t="str">
        <f t="shared" si="72"/>
        <v>137 VOLLIST-EVP</v>
      </c>
      <c r="H137" s="31"/>
      <c r="I137" s="73"/>
      <c r="J137" s="73"/>
      <c r="K137" s="251">
        <f t="shared" si="104"/>
        <v>-1000000.0000000003</v>
      </c>
      <c r="L137" s="251">
        <f t="shared" si="104"/>
        <v>-2000000.0000000007</v>
      </c>
      <c r="M137" s="251">
        <f t="shared" si="104"/>
        <v>-4000000.0000000014</v>
      </c>
      <c r="N137" s="251">
        <f t="shared" si="104"/>
        <v>-8000000.0000000028</v>
      </c>
      <c r="O137" s="251">
        <f t="shared" si="104"/>
        <v>-16000000.000000006</v>
      </c>
      <c r="P137" s="251">
        <f t="shared" si="104"/>
        <v>-32000000.000000011</v>
      </c>
      <c r="R137" s="33"/>
      <c r="S137" s="134">
        <f t="shared" ref="S137" si="125">-S107*S130</f>
        <v>-83333.333333333343</v>
      </c>
      <c r="T137" s="134">
        <f t="shared" ref="T137:AX137" si="126">-T107*T130</f>
        <v>-83333.333333333343</v>
      </c>
      <c r="U137" s="134">
        <f t="shared" si="126"/>
        <v>-83333.333333333343</v>
      </c>
      <c r="V137" s="134">
        <f t="shared" si="126"/>
        <v>-83333.333333333343</v>
      </c>
      <c r="W137" s="134">
        <f t="shared" si="126"/>
        <v>-83333.333333333343</v>
      </c>
      <c r="X137" s="134">
        <f t="shared" si="126"/>
        <v>-83333.333333333343</v>
      </c>
      <c r="Y137" s="134">
        <f t="shared" si="126"/>
        <v>-83333.333333333343</v>
      </c>
      <c r="Z137" s="134">
        <f t="shared" si="126"/>
        <v>-83333.333333333343</v>
      </c>
      <c r="AA137" s="134">
        <f t="shared" si="126"/>
        <v>-83333.333333333343</v>
      </c>
      <c r="AB137" s="134">
        <f t="shared" si="126"/>
        <v>-83333.333333333343</v>
      </c>
      <c r="AC137" s="134">
        <f t="shared" si="126"/>
        <v>-83333.333333333343</v>
      </c>
      <c r="AD137" s="134">
        <f t="shared" si="126"/>
        <v>-83333.333333333343</v>
      </c>
      <c r="AE137" s="134">
        <f t="shared" si="126"/>
        <v>-166666.66666666669</v>
      </c>
      <c r="AF137" s="134">
        <f t="shared" si="126"/>
        <v>-166666.66666666669</v>
      </c>
      <c r="AG137" s="134">
        <f t="shared" si="126"/>
        <v>-166666.66666666669</v>
      </c>
      <c r="AH137" s="134">
        <f t="shared" si="126"/>
        <v>-166666.66666666669</v>
      </c>
      <c r="AI137" s="134">
        <f t="shared" si="126"/>
        <v>-166666.66666666669</v>
      </c>
      <c r="AJ137" s="134">
        <f t="shared" si="126"/>
        <v>-166666.66666666669</v>
      </c>
      <c r="AK137" s="134">
        <f t="shared" si="126"/>
        <v>-166666.66666666669</v>
      </c>
      <c r="AL137" s="134">
        <f t="shared" si="126"/>
        <v>-166666.66666666669</v>
      </c>
      <c r="AM137" s="134">
        <f t="shared" si="126"/>
        <v>-166666.66666666669</v>
      </c>
      <c r="AN137" s="134">
        <f t="shared" si="126"/>
        <v>-166666.66666666669</v>
      </c>
      <c r="AO137" s="134">
        <f t="shared" si="126"/>
        <v>-166666.66666666669</v>
      </c>
      <c r="AP137" s="134">
        <f t="shared" si="126"/>
        <v>-166666.66666666669</v>
      </c>
      <c r="AQ137" s="134">
        <f t="shared" si="126"/>
        <v>-333333.33333333337</v>
      </c>
      <c r="AR137" s="134">
        <f t="shared" si="126"/>
        <v>-333333.33333333337</v>
      </c>
      <c r="AS137" s="134">
        <f t="shared" si="126"/>
        <v>-333333.33333333337</v>
      </c>
      <c r="AT137" s="134">
        <f t="shared" si="126"/>
        <v>-333333.33333333337</v>
      </c>
      <c r="AU137" s="134">
        <f t="shared" si="126"/>
        <v>-333333.33333333337</v>
      </c>
      <c r="AV137" s="134">
        <f t="shared" si="126"/>
        <v>-333333.33333333337</v>
      </c>
      <c r="AW137" s="134">
        <f t="shared" si="126"/>
        <v>-333333.33333333337</v>
      </c>
      <c r="AX137" s="134">
        <f t="shared" si="126"/>
        <v>-333333.33333333337</v>
      </c>
      <c r="AY137" s="134">
        <f t="shared" ref="AY137:CD137" si="127">-AY107*AY130</f>
        <v>-333333.33333333337</v>
      </c>
      <c r="AZ137" s="134">
        <f t="shared" si="127"/>
        <v>-333333.33333333337</v>
      </c>
      <c r="BA137" s="134">
        <f t="shared" si="127"/>
        <v>-333333.33333333337</v>
      </c>
      <c r="BB137" s="134">
        <f t="shared" si="127"/>
        <v>-333333.33333333337</v>
      </c>
      <c r="BC137" s="134">
        <f t="shared" si="127"/>
        <v>-666666.66666666674</v>
      </c>
      <c r="BD137" s="134">
        <f t="shared" si="127"/>
        <v>-666666.66666666674</v>
      </c>
      <c r="BE137" s="134">
        <f t="shared" si="127"/>
        <v>-666666.66666666674</v>
      </c>
      <c r="BF137" s="134">
        <f t="shared" si="127"/>
        <v>-666666.66666666674</v>
      </c>
      <c r="BG137" s="134">
        <f t="shared" si="127"/>
        <v>-666666.66666666674</v>
      </c>
      <c r="BH137" s="134">
        <f t="shared" si="127"/>
        <v>-666666.66666666674</v>
      </c>
      <c r="BI137" s="134">
        <f t="shared" si="127"/>
        <v>-666666.66666666674</v>
      </c>
      <c r="BJ137" s="134">
        <f t="shared" si="127"/>
        <v>-666666.66666666674</v>
      </c>
      <c r="BK137" s="134">
        <f t="shared" si="127"/>
        <v>-666666.66666666674</v>
      </c>
      <c r="BL137" s="134">
        <f t="shared" si="127"/>
        <v>-666666.66666666674</v>
      </c>
      <c r="BM137" s="134">
        <f t="shared" si="127"/>
        <v>-666666.66666666674</v>
      </c>
      <c r="BN137" s="134">
        <f t="shared" si="127"/>
        <v>-666666.66666666674</v>
      </c>
      <c r="BO137" s="134">
        <f t="shared" si="127"/>
        <v>-1333333.3333333335</v>
      </c>
      <c r="BP137" s="134">
        <f t="shared" si="127"/>
        <v>-1333333.3333333335</v>
      </c>
      <c r="BQ137" s="134">
        <f t="shared" si="127"/>
        <v>-1333333.3333333335</v>
      </c>
      <c r="BR137" s="134">
        <f t="shared" si="127"/>
        <v>-1333333.3333333335</v>
      </c>
      <c r="BS137" s="134">
        <f t="shared" si="127"/>
        <v>-1333333.3333333335</v>
      </c>
      <c r="BT137" s="134">
        <f t="shared" si="127"/>
        <v>-1333333.3333333335</v>
      </c>
      <c r="BU137" s="134">
        <f t="shared" si="127"/>
        <v>-1333333.3333333335</v>
      </c>
      <c r="BV137" s="134">
        <f t="shared" si="127"/>
        <v>-1333333.3333333335</v>
      </c>
      <c r="BW137" s="134">
        <f t="shared" si="127"/>
        <v>-1333333.3333333335</v>
      </c>
      <c r="BX137" s="134">
        <f t="shared" si="127"/>
        <v>-1333333.3333333335</v>
      </c>
      <c r="BY137" s="134">
        <f t="shared" si="127"/>
        <v>-1333333.3333333335</v>
      </c>
      <c r="BZ137" s="134">
        <f t="shared" si="127"/>
        <v>-1333333.3333333335</v>
      </c>
      <c r="CA137" s="134">
        <f t="shared" si="127"/>
        <v>-2666666.666666667</v>
      </c>
      <c r="CB137" s="134">
        <f t="shared" si="127"/>
        <v>-2666666.666666667</v>
      </c>
      <c r="CC137" s="134">
        <f t="shared" si="127"/>
        <v>-2666666.666666667</v>
      </c>
      <c r="CD137" s="134">
        <f t="shared" si="127"/>
        <v>-2666666.666666667</v>
      </c>
      <c r="CE137" s="134">
        <f t="shared" ref="CE137:CK137" si="128">-CE107*CE130</f>
        <v>-2666666.666666667</v>
      </c>
      <c r="CF137" s="134">
        <f t="shared" si="128"/>
        <v>-2666666.666666667</v>
      </c>
      <c r="CG137" s="134">
        <f t="shared" si="128"/>
        <v>-2666666.666666667</v>
      </c>
      <c r="CH137" s="134">
        <f t="shared" si="128"/>
        <v>-2666666.666666667</v>
      </c>
      <c r="CI137" s="134">
        <f t="shared" si="128"/>
        <v>-2666666.666666667</v>
      </c>
      <c r="CJ137" s="134">
        <f t="shared" si="128"/>
        <v>-2666666.666666667</v>
      </c>
      <c r="CK137" s="134">
        <f t="shared" si="128"/>
        <v>-2666666.666666667</v>
      </c>
      <c r="CL137" s="134">
        <f t="shared" ref="CL137" si="129">-CL107*CL130</f>
        <v>-2666666.666666667</v>
      </c>
    </row>
    <row r="138" spans="2:90" x14ac:dyDescent="0.4">
      <c r="B138" s="123" t="s">
        <v>804</v>
      </c>
      <c r="C138" t="s">
        <v>203</v>
      </c>
      <c r="D138" t="s">
        <v>813</v>
      </c>
      <c r="E138" s="8" t="str">
        <f t="shared" si="72"/>
        <v>138 VOLLIST-EVP</v>
      </c>
      <c r="F138" s="27"/>
      <c r="G138" s="27"/>
      <c r="H138" s="31"/>
      <c r="I138" s="73"/>
      <c r="J138" s="73"/>
      <c r="K138" s="33">
        <f t="shared" si="104"/>
        <v>-5000000.0000000019</v>
      </c>
      <c r="L138" s="33">
        <f t="shared" si="104"/>
        <v>-10000000.000000004</v>
      </c>
      <c r="M138" s="33">
        <f t="shared" si="104"/>
        <v>-20000000.000000007</v>
      </c>
      <c r="N138" s="33">
        <f t="shared" si="104"/>
        <v>-40000000.000000015</v>
      </c>
      <c r="O138" s="33">
        <f t="shared" si="104"/>
        <v>-80000000.00000003</v>
      </c>
      <c r="P138" s="33">
        <f t="shared" si="104"/>
        <v>-160000000.00000006</v>
      </c>
      <c r="R138" s="33"/>
      <c r="S138" s="33">
        <f t="shared" ref="S138" si="130">SUM(S133:S137)</f>
        <v>-416666.66666666674</v>
      </c>
      <c r="T138" s="33">
        <f t="shared" ref="T138:AX138" si="131">SUM(T133:T137)</f>
        <v>-416666.66666666674</v>
      </c>
      <c r="U138" s="33">
        <f t="shared" si="131"/>
        <v>-416666.66666666674</v>
      </c>
      <c r="V138" s="33">
        <f t="shared" si="131"/>
        <v>-416666.66666666674</v>
      </c>
      <c r="W138" s="33">
        <f t="shared" si="131"/>
        <v>-416666.66666666674</v>
      </c>
      <c r="X138" s="33">
        <f t="shared" si="131"/>
        <v>-416666.66666666674</v>
      </c>
      <c r="Y138" s="33">
        <f t="shared" si="131"/>
        <v>-416666.66666666674</v>
      </c>
      <c r="Z138" s="33">
        <f t="shared" si="131"/>
        <v>-416666.66666666674</v>
      </c>
      <c r="AA138" s="33">
        <f t="shared" si="131"/>
        <v>-416666.66666666674</v>
      </c>
      <c r="AB138" s="33">
        <f t="shared" si="131"/>
        <v>-416666.66666666674</v>
      </c>
      <c r="AC138" s="33">
        <f t="shared" si="131"/>
        <v>-416666.66666666674</v>
      </c>
      <c r="AD138" s="33">
        <f t="shared" si="131"/>
        <v>-416666.66666666674</v>
      </c>
      <c r="AE138" s="33">
        <f t="shared" si="131"/>
        <v>-833333.33333333349</v>
      </c>
      <c r="AF138" s="33">
        <f t="shared" si="131"/>
        <v>-833333.33333333349</v>
      </c>
      <c r="AG138" s="33">
        <f t="shared" si="131"/>
        <v>-833333.33333333349</v>
      </c>
      <c r="AH138" s="33">
        <f t="shared" si="131"/>
        <v>-833333.33333333349</v>
      </c>
      <c r="AI138" s="33">
        <f t="shared" si="131"/>
        <v>-833333.33333333349</v>
      </c>
      <c r="AJ138" s="33">
        <f t="shared" si="131"/>
        <v>-833333.33333333349</v>
      </c>
      <c r="AK138" s="33">
        <f t="shared" si="131"/>
        <v>-833333.33333333349</v>
      </c>
      <c r="AL138" s="33">
        <f t="shared" si="131"/>
        <v>-833333.33333333349</v>
      </c>
      <c r="AM138" s="33">
        <f t="shared" si="131"/>
        <v>-833333.33333333349</v>
      </c>
      <c r="AN138" s="33">
        <f t="shared" si="131"/>
        <v>-833333.33333333349</v>
      </c>
      <c r="AO138" s="33">
        <f t="shared" si="131"/>
        <v>-833333.33333333349</v>
      </c>
      <c r="AP138" s="33">
        <f t="shared" si="131"/>
        <v>-833333.33333333349</v>
      </c>
      <c r="AQ138" s="33">
        <f t="shared" si="131"/>
        <v>-1666666.666666667</v>
      </c>
      <c r="AR138" s="33">
        <f t="shared" si="131"/>
        <v>-1666666.666666667</v>
      </c>
      <c r="AS138" s="33">
        <f t="shared" si="131"/>
        <v>-1666666.666666667</v>
      </c>
      <c r="AT138" s="33">
        <f t="shared" si="131"/>
        <v>-1666666.666666667</v>
      </c>
      <c r="AU138" s="33">
        <f t="shared" si="131"/>
        <v>-1666666.666666667</v>
      </c>
      <c r="AV138" s="33">
        <f t="shared" si="131"/>
        <v>-1666666.666666667</v>
      </c>
      <c r="AW138" s="33">
        <f t="shared" si="131"/>
        <v>-1666666.666666667</v>
      </c>
      <c r="AX138" s="33">
        <f t="shared" si="131"/>
        <v>-1666666.666666667</v>
      </c>
      <c r="AY138" s="33">
        <f t="shared" ref="AY138:CD138" si="132">SUM(AY133:AY137)</f>
        <v>-1666666.666666667</v>
      </c>
      <c r="AZ138" s="33">
        <f t="shared" si="132"/>
        <v>-1666666.666666667</v>
      </c>
      <c r="BA138" s="33">
        <f t="shared" si="132"/>
        <v>-1666666.666666667</v>
      </c>
      <c r="BB138" s="33">
        <f t="shared" si="132"/>
        <v>-1666666.666666667</v>
      </c>
      <c r="BC138" s="33">
        <f t="shared" si="132"/>
        <v>-3333333.333333334</v>
      </c>
      <c r="BD138" s="33">
        <f t="shared" si="132"/>
        <v>-3333333.333333334</v>
      </c>
      <c r="BE138" s="33">
        <f t="shared" si="132"/>
        <v>-3333333.333333334</v>
      </c>
      <c r="BF138" s="33">
        <f t="shared" si="132"/>
        <v>-3333333.333333334</v>
      </c>
      <c r="BG138" s="33">
        <f t="shared" si="132"/>
        <v>-3333333.333333334</v>
      </c>
      <c r="BH138" s="33">
        <f t="shared" si="132"/>
        <v>-3333333.333333334</v>
      </c>
      <c r="BI138" s="33">
        <f t="shared" si="132"/>
        <v>-3333333.333333334</v>
      </c>
      <c r="BJ138" s="33">
        <f t="shared" si="132"/>
        <v>-3333333.333333334</v>
      </c>
      <c r="BK138" s="33">
        <f t="shared" si="132"/>
        <v>-3333333.333333334</v>
      </c>
      <c r="BL138" s="33">
        <f t="shared" si="132"/>
        <v>-3333333.333333334</v>
      </c>
      <c r="BM138" s="33">
        <f t="shared" si="132"/>
        <v>-3333333.333333334</v>
      </c>
      <c r="BN138" s="33">
        <f t="shared" si="132"/>
        <v>-3333333.333333334</v>
      </c>
      <c r="BO138" s="33">
        <f t="shared" si="132"/>
        <v>-6666666.6666666679</v>
      </c>
      <c r="BP138" s="33">
        <f t="shared" si="132"/>
        <v>-6666666.6666666679</v>
      </c>
      <c r="BQ138" s="33">
        <f t="shared" si="132"/>
        <v>-6666666.6666666679</v>
      </c>
      <c r="BR138" s="33">
        <f t="shared" si="132"/>
        <v>-6666666.6666666679</v>
      </c>
      <c r="BS138" s="33">
        <f t="shared" si="132"/>
        <v>-6666666.6666666679</v>
      </c>
      <c r="BT138" s="33">
        <f t="shared" si="132"/>
        <v>-6666666.6666666679</v>
      </c>
      <c r="BU138" s="33">
        <f t="shared" si="132"/>
        <v>-6666666.6666666679</v>
      </c>
      <c r="BV138" s="33">
        <f t="shared" si="132"/>
        <v>-6666666.6666666679</v>
      </c>
      <c r="BW138" s="33">
        <f t="shared" si="132"/>
        <v>-6666666.6666666679</v>
      </c>
      <c r="BX138" s="33">
        <f t="shared" si="132"/>
        <v>-6666666.6666666679</v>
      </c>
      <c r="BY138" s="33">
        <f t="shared" si="132"/>
        <v>-6666666.6666666679</v>
      </c>
      <c r="BZ138" s="33">
        <f t="shared" si="132"/>
        <v>-6666666.6666666679</v>
      </c>
      <c r="CA138" s="33">
        <f t="shared" si="132"/>
        <v>-13333333.333333336</v>
      </c>
      <c r="CB138" s="33">
        <f t="shared" si="132"/>
        <v>-13333333.333333336</v>
      </c>
      <c r="CC138" s="33">
        <f t="shared" si="132"/>
        <v>-13333333.333333336</v>
      </c>
      <c r="CD138" s="33">
        <f t="shared" si="132"/>
        <v>-13333333.333333336</v>
      </c>
      <c r="CE138" s="33">
        <f t="shared" ref="CE138:CK138" si="133">SUM(CE133:CE137)</f>
        <v>-13333333.333333336</v>
      </c>
      <c r="CF138" s="33">
        <f t="shared" si="133"/>
        <v>-13333333.333333336</v>
      </c>
      <c r="CG138" s="33">
        <f t="shared" si="133"/>
        <v>-13333333.333333336</v>
      </c>
      <c r="CH138" s="33">
        <f t="shared" si="133"/>
        <v>-13333333.333333336</v>
      </c>
      <c r="CI138" s="33">
        <f t="shared" si="133"/>
        <v>-13333333.333333336</v>
      </c>
      <c r="CJ138" s="33">
        <f t="shared" si="133"/>
        <v>-13333333.333333336</v>
      </c>
      <c r="CK138" s="33">
        <f t="shared" si="133"/>
        <v>-13333333.333333336</v>
      </c>
      <c r="CL138" s="33">
        <f t="shared" ref="CL138" si="134">SUM(CL133:CL137)</f>
        <v>-13333333.333333336</v>
      </c>
    </row>
    <row r="139" spans="2:90" x14ac:dyDescent="0.4">
      <c r="B139" s="123"/>
      <c r="C139" s="27"/>
      <c r="D139" t="s">
        <v>813</v>
      </c>
      <c r="E139" s="8" t="str">
        <f t="shared" si="72"/>
        <v>139 VOLLIST-EVP</v>
      </c>
      <c r="F139" s="27"/>
      <c r="G139" s="27"/>
      <c r="H139" s="31"/>
      <c r="I139" s="73"/>
      <c r="J139" s="73"/>
      <c r="K139" s="38"/>
      <c r="L139" s="38"/>
      <c r="M139" s="38"/>
      <c r="N139" s="38"/>
      <c r="O139" s="38"/>
      <c r="P139" s="38"/>
      <c r="R139" s="33"/>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row>
    <row r="140" spans="2:90" x14ac:dyDescent="0.4">
      <c r="B140" s="123" t="s">
        <v>805</v>
      </c>
      <c r="C140" s="27"/>
      <c r="D140" t="s">
        <v>813</v>
      </c>
      <c r="E140" s="8" t="str">
        <f t="shared" si="72"/>
        <v>140 VOLLIST-EVP</v>
      </c>
      <c r="F140" s="27"/>
      <c r="G140" s="27"/>
      <c r="H140" s="31"/>
      <c r="I140" s="73"/>
      <c r="J140" s="73"/>
      <c r="K140" s="33">
        <f t="shared" ref="K140:P140" si="135">SUMIF($3:$3,K$2,140:140)</f>
        <v>0</v>
      </c>
      <c r="L140" s="33">
        <f t="shared" si="135"/>
        <v>0</v>
      </c>
      <c r="M140" s="33">
        <f t="shared" si="135"/>
        <v>0</v>
      </c>
      <c r="N140" s="33">
        <f t="shared" si="135"/>
        <v>0</v>
      </c>
      <c r="O140" s="33">
        <f t="shared" si="135"/>
        <v>0</v>
      </c>
      <c r="P140" s="33">
        <f t="shared" si="135"/>
        <v>0</v>
      </c>
      <c r="R140" s="33"/>
      <c r="S140" s="33">
        <f t="shared" ref="S140" si="136">+S123+S138</f>
        <v>0</v>
      </c>
      <c r="T140" s="33">
        <f t="shared" ref="T140:AX140" si="137">+T123+T138</f>
        <v>0</v>
      </c>
      <c r="U140" s="33">
        <f t="shared" si="137"/>
        <v>0</v>
      </c>
      <c r="V140" s="33">
        <f t="shared" si="137"/>
        <v>0</v>
      </c>
      <c r="W140" s="33">
        <f t="shared" si="137"/>
        <v>0</v>
      </c>
      <c r="X140" s="33">
        <f t="shared" si="137"/>
        <v>0</v>
      </c>
      <c r="Y140" s="33">
        <f t="shared" si="137"/>
        <v>0</v>
      </c>
      <c r="Z140" s="33">
        <f t="shared" si="137"/>
        <v>0</v>
      </c>
      <c r="AA140" s="33">
        <f t="shared" si="137"/>
        <v>0</v>
      </c>
      <c r="AB140" s="33">
        <f t="shared" si="137"/>
        <v>0</v>
      </c>
      <c r="AC140" s="33">
        <f t="shared" si="137"/>
        <v>0</v>
      </c>
      <c r="AD140" s="33">
        <f t="shared" si="137"/>
        <v>0</v>
      </c>
      <c r="AE140" s="33">
        <f t="shared" si="137"/>
        <v>0</v>
      </c>
      <c r="AF140" s="33">
        <f t="shared" si="137"/>
        <v>0</v>
      </c>
      <c r="AG140" s="33">
        <f t="shared" si="137"/>
        <v>0</v>
      </c>
      <c r="AH140" s="33">
        <f t="shared" si="137"/>
        <v>0</v>
      </c>
      <c r="AI140" s="33">
        <f t="shared" si="137"/>
        <v>0</v>
      </c>
      <c r="AJ140" s="33">
        <f t="shared" si="137"/>
        <v>0</v>
      </c>
      <c r="AK140" s="33">
        <f t="shared" si="137"/>
        <v>0</v>
      </c>
      <c r="AL140" s="33">
        <f t="shared" si="137"/>
        <v>0</v>
      </c>
      <c r="AM140" s="33">
        <f t="shared" si="137"/>
        <v>0</v>
      </c>
      <c r="AN140" s="33">
        <f t="shared" si="137"/>
        <v>0</v>
      </c>
      <c r="AO140" s="33">
        <f t="shared" si="137"/>
        <v>0</v>
      </c>
      <c r="AP140" s="33">
        <f t="shared" si="137"/>
        <v>0</v>
      </c>
      <c r="AQ140" s="33">
        <f t="shared" si="137"/>
        <v>0</v>
      </c>
      <c r="AR140" s="33">
        <f t="shared" si="137"/>
        <v>0</v>
      </c>
      <c r="AS140" s="33">
        <f t="shared" si="137"/>
        <v>0</v>
      </c>
      <c r="AT140" s="33">
        <f t="shared" si="137"/>
        <v>0</v>
      </c>
      <c r="AU140" s="33">
        <f t="shared" si="137"/>
        <v>0</v>
      </c>
      <c r="AV140" s="33">
        <f t="shared" si="137"/>
        <v>0</v>
      </c>
      <c r="AW140" s="33">
        <f t="shared" si="137"/>
        <v>0</v>
      </c>
      <c r="AX140" s="33">
        <f t="shared" si="137"/>
        <v>0</v>
      </c>
      <c r="AY140" s="33">
        <f t="shared" ref="AY140:CD140" si="138">+AY123+AY138</f>
        <v>0</v>
      </c>
      <c r="AZ140" s="33">
        <f t="shared" si="138"/>
        <v>0</v>
      </c>
      <c r="BA140" s="33">
        <f t="shared" si="138"/>
        <v>0</v>
      </c>
      <c r="BB140" s="33">
        <f t="shared" si="138"/>
        <v>0</v>
      </c>
      <c r="BC140" s="33">
        <f t="shared" si="138"/>
        <v>0</v>
      </c>
      <c r="BD140" s="33">
        <f t="shared" si="138"/>
        <v>0</v>
      </c>
      <c r="BE140" s="33">
        <f t="shared" si="138"/>
        <v>0</v>
      </c>
      <c r="BF140" s="33">
        <f t="shared" si="138"/>
        <v>0</v>
      </c>
      <c r="BG140" s="33">
        <f t="shared" si="138"/>
        <v>0</v>
      </c>
      <c r="BH140" s="33">
        <f t="shared" si="138"/>
        <v>0</v>
      </c>
      <c r="BI140" s="33">
        <f t="shared" si="138"/>
        <v>0</v>
      </c>
      <c r="BJ140" s="33">
        <f t="shared" si="138"/>
        <v>0</v>
      </c>
      <c r="BK140" s="33">
        <f t="shared" si="138"/>
        <v>0</v>
      </c>
      <c r="BL140" s="33">
        <f t="shared" si="138"/>
        <v>0</v>
      </c>
      <c r="BM140" s="33">
        <f t="shared" si="138"/>
        <v>0</v>
      </c>
      <c r="BN140" s="33">
        <f t="shared" si="138"/>
        <v>0</v>
      </c>
      <c r="BO140" s="33">
        <f t="shared" si="138"/>
        <v>0</v>
      </c>
      <c r="BP140" s="33">
        <f t="shared" si="138"/>
        <v>0</v>
      </c>
      <c r="BQ140" s="33">
        <f t="shared" si="138"/>
        <v>0</v>
      </c>
      <c r="BR140" s="33">
        <f t="shared" si="138"/>
        <v>0</v>
      </c>
      <c r="BS140" s="33">
        <f t="shared" si="138"/>
        <v>0</v>
      </c>
      <c r="BT140" s="33">
        <f t="shared" si="138"/>
        <v>0</v>
      </c>
      <c r="BU140" s="33">
        <f t="shared" si="138"/>
        <v>0</v>
      </c>
      <c r="BV140" s="33">
        <f t="shared" si="138"/>
        <v>0</v>
      </c>
      <c r="BW140" s="33">
        <f t="shared" si="138"/>
        <v>0</v>
      </c>
      <c r="BX140" s="33">
        <f t="shared" si="138"/>
        <v>0</v>
      </c>
      <c r="BY140" s="33">
        <f t="shared" si="138"/>
        <v>0</v>
      </c>
      <c r="BZ140" s="33">
        <f t="shared" si="138"/>
        <v>0</v>
      </c>
      <c r="CA140" s="33">
        <f t="shared" si="138"/>
        <v>0</v>
      </c>
      <c r="CB140" s="33">
        <f t="shared" si="138"/>
        <v>0</v>
      </c>
      <c r="CC140" s="33">
        <f t="shared" si="138"/>
        <v>0</v>
      </c>
      <c r="CD140" s="33">
        <f t="shared" si="138"/>
        <v>0</v>
      </c>
      <c r="CE140" s="33">
        <f t="shared" ref="CE140:CK140" si="139">+CE123+CE138</f>
        <v>0</v>
      </c>
      <c r="CF140" s="33">
        <f t="shared" si="139"/>
        <v>0</v>
      </c>
      <c r="CG140" s="33">
        <f t="shared" si="139"/>
        <v>0</v>
      </c>
      <c r="CH140" s="33">
        <f t="shared" si="139"/>
        <v>0</v>
      </c>
      <c r="CI140" s="33">
        <f t="shared" si="139"/>
        <v>0</v>
      </c>
      <c r="CJ140" s="33">
        <f t="shared" si="139"/>
        <v>0</v>
      </c>
      <c r="CK140" s="33">
        <f t="shared" si="139"/>
        <v>0</v>
      </c>
      <c r="CL140" s="33">
        <f t="shared" ref="CL140" si="140">+CL123+CL138</f>
        <v>0</v>
      </c>
    </row>
    <row r="141" spans="2:90" x14ac:dyDescent="0.4">
      <c r="B141" s="141" t="s">
        <v>69</v>
      </c>
      <c r="C141" s="27"/>
      <c r="D141" t="s">
        <v>813</v>
      </c>
      <c r="E141" s="8" t="str">
        <f t="shared" si="72"/>
        <v>141 VOLLIST-EVP</v>
      </c>
      <c r="F141" s="27"/>
      <c r="G141" s="27"/>
      <c r="H141" s="31"/>
      <c r="I141" s="73"/>
      <c r="J141" s="73"/>
      <c r="K141" s="20">
        <f t="shared" ref="K141:P141" si="141">+IFERROR(K140/K123,0)</f>
        <v>0</v>
      </c>
      <c r="L141" s="20">
        <f t="shared" si="141"/>
        <v>0</v>
      </c>
      <c r="M141" s="20">
        <f t="shared" si="141"/>
        <v>0</v>
      </c>
      <c r="N141" s="20">
        <f t="shared" si="141"/>
        <v>0</v>
      </c>
      <c r="O141" s="20">
        <f t="shared" si="141"/>
        <v>0</v>
      </c>
      <c r="P141" s="20">
        <f t="shared" si="141"/>
        <v>0</v>
      </c>
      <c r="R141" s="33"/>
      <c r="S141" s="20">
        <f t="shared" ref="S141" si="142">+IFERROR(S140/S123,0)</f>
        <v>0</v>
      </c>
      <c r="T141" s="20">
        <f t="shared" ref="T141:AX141" si="143">+IFERROR(T140/T123,0)</f>
        <v>0</v>
      </c>
      <c r="U141" s="20">
        <f t="shared" si="143"/>
        <v>0</v>
      </c>
      <c r="V141" s="20">
        <f t="shared" si="143"/>
        <v>0</v>
      </c>
      <c r="W141" s="20">
        <f t="shared" si="143"/>
        <v>0</v>
      </c>
      <c r="X141" s="20">
        <f t="shared" si="143"/>
        <v>0</v>
      </c>
      <c r="Y141" s="20">
        <f t="shared" si="143"/>
        <v>0</v>
      </c>
      <c r="Z141" s="20">
        <f t="shared" si="143"/>
        <v>0</v>
      </c>
      <c r="AA141" s="20">
        <f t="shared" si="143"/>
        <v>0</v>
      </c>
      <c r="AB141" s="20">
        <f t="shared" si="143"/>
        <v>0</v>
      </c>
      <c r="AC141" s="20">
        <f t="shared" si="143"/>
        <v>0</v>
      </c>
      <c r="AD141" s="20">
        <f t="shared" si="143"/>
        <v>0</v>
      </c>
      <c r="AE141" s="20">
        <f t="shared" si="143"/>
        <v>0</v>
      </c>
      <c r="AF141" s="20">
        <f t="shared" si="143"/>
        <v>0</v>
      </c>
      <c r="AG141" s="20">
        <f t="shared" si="143"/>
        <v>0</v>
      </c>
      <c r="AH141" s="20">
        <f t="shared" si="143"/>
        <v>0</v>
      </c>
      <c r="AI141" s="20">
        <f t="shared" si="143"/>
        <v>0</v>
      </c>
      <c r="AJ141" s="20">
        <f t="shared" si="143"/>
        <v>0</v>
      </c>
      <c r="AK141" s="20">
        <f t="shared" si="143"/>
        <v>0</v>
      </c>
      <c r="AL141" s="20">
        <f t="shared" si="143"/>
        <v>0</v>
      </c>
      <c r="AM141" s="20">
        <f t="shared" si="143"/>
        <v>0</v>
      </c>
      <c r="AN141" s="20">
        <f t="shared" si="143"/>
        <v>0</v>
      </c>
      <c r="AO141" s="20">
        <f t="shared" si="143"/>
        <v>0</v>
      </c>
      <c r="AP141" s="20">
        <f t="shared" si="143"/>
        <v>0</v>
      </c>
      <c r="AQ141" s="20">
        <f t="shared" si="143"/>
        <v>0</v>
      </c>
      <c r="AR141" s="20">
        <f t="shared" si="143"/>
        <v>0</v>
      </c>
      <c r="AS141" s="20">
        <f t="shared" si="143"/>
        <v>0</v>
      </c>
      <c r="AT141" s="20">
        <f t="shared" si="143"/>
        <v>0</v>
      </c>
      <c r="AU141" s="20">
        <f t="shared" si="143"/>
        <v>0</v>
      </c>
      <c r="AV141" s="20">
        <f t="shared" si="143"/>
        <v>0</v>
      </c>
      <c r="AW141" s="20">
        <f t="shared" si="143"/>
        <v>0</v>
      </c>
      <c r="AX141" s="20">
        <f t="shared" si="143"/>
        <v>0</v>
      </c>
      <c r="AY141" s="20">
        <f t="shared" ref="AY141:CD141" si="144">+IFERROR(AY140/AY123,0)</f>
        <v>0</v>
      </c>
      <c r="AZ141" s="20">
        <f t="shared" si="144"/>
        <v>0</v>
      </c>
      <c r="BA141" s="20">
        <f t="shared" si="144"/>
        <v>0</v>
      </c>
      <c r="BB141" s="20">
        <f t="shared" si="144"/>
        <v>0</v>
      </c>
      <c r="BC141" s="20">
        <f t="shared" si="144"/>
        <v>0</v>
      </c>
      <c r="BD141" s="20">
        <f t="shared" si="144"/>
        <v>0</v>
      </c>
      <c r="BE141" s="20">
        <f t="shared" si="144"/>
        <v>0</v>
      </c>
      <c r="BF141" s="20">
        <f t="shared" si="144"/>
        <v>0</v>
      </c>
      <c r="BG141" s="20">
        <f t="shared" si="144"/>
        <v>0</v>
      </c>
      <c r="BH141" s="20">
        <f t="shared" si="144"/>
        <v>0</v>
      </c>
      <c r="BI141" s="20">
        <f t="shared" si="144"/>
        <v>0</v>
      </c>
      <c r="BJ141" s="20">
        <f t="shared" si="144"/>
        <v>0</v>
      </c>
      <c r="BK141" s="20">
        <f t="shared" si="144"/>
        <v>0</v>
      </c>
      <c r="BL141" s="20">
        <f t="shared" si="144"/>
        <v>0</v>
      </c>
      <c r="BM141" s="20">
        <f t="shared" si="144"/>
        <v>0</v>
      </c>
      <c r="BN141" s="20">
        <f t="shared" si="144"/>
        <v>0</v>
      </c>
      <c r="BO141" s="20">
        <f t="shared" si="144"/>
        <v>0</v>
      </c>
      <c r="BP141" s="20">
        <f t="shared" si="144"/>
        <v>0</v>
      </c>
      <c r="BQ141" s="20">
        <f t="shared" si="144"/>
        <v>0</v>
      </c>
      <c r="BR141" s="20">
        <f t="shared" si="144"/>
        <v>0</v>
      </c>
      <c r="BS141" s="20">
        <f t="shared" si="144"/>
        <v>0</v>
      </c>
      <c r="BT141" s="20">
        <f t="shared" si="144"/>
        <v>0</v>
      </c>
      <c r="BU141" s="20">
        <f t="shared" si="144"/>
        <v>0</v>
      </c>
      <c r="BV141" s="20">
        <f t="shared" si="144"/>
        <v>0</v>
      </c>
      <c r="BW141" s="20">
        <f t="shared" si="144"/>
        <v>0</v>
      </c>
      <c r="BX141" s="20">
        <f t="shared" si="144"/>
        <v>0</v>
      </c>
      <c r="BY141" s="20">
        <f t="shared" si="144"/>
        <v>0</v>
      </c>
      <c r="BZ141" s="20">
        <f t="shared" si="144"/>
        <v>0</v>
      </c>
      <c r="CA141" s="20">
        <f t="shared" si="144"/>
        <v>0</v>
      </c>
      <c r="CB141" s="20">
        <f t="shared" si="144"/>
        <v>0</v>
      </c>
      <c r="CC141" s="20">
        <f t="shared" si="144"/>
        <v>0</v>
      </c>
      <c r="CD141" s="20">
        <f t="shared" si="144"/>
        <v>0</v>
      </c>
      <c r="CE141" s="20">
        <f t="shared" ref="CE141:CK141" si="145">+IFERROR(CE140/CE123,0)</f>
        <v>0</v>
      </c>
      <c r="CF141" s="20">
        <f t="shared" si="145"/>
        <v>0</v>
      </c>
      <c r="CG141" s="20">
        <f t="shared" si="145"/>
        <v>0</v>
      </c>
      <c r="CH141" s="20">
        <f t="shared" si="145"/>
        <v>0</v>
      </c>
      <c r="CI141" s="20">
        <f t="shared" si="145"/>
        <v>0</v>
      </c>
      <c r="CJ141" s="20">
        <f t="shared" si="145"/>
        <v>0</v>
      </c>
      <c r="CK141" s="20">
        <f t="shared" si="145"/>
        <v>0</v>
      </c>
      <c r="CL141" s="20">
        <f t="shared" ref="CL141" si="146">+IFERROR(CL140/CL123,0)</f>
        <v>0</v>
      </c>
    </row>
    <row r="142" spans="2:90" ht="12.9" customHeight="1" x14ac:dyDescent="0.4">
      <c r="B142" s="123"/>
      <c r="C142" s="27"/>
      <c r="D142" t="s">
        <v>813</v>
      </c>
      <c r="E142" s="8" t="str">
        <f t="shared" si="72"/>
        <v>142 VOLLIST-EVP</v>
      </c>
      <c r="F142" s="27"/>
      <c r="G142" s="27"/>
      <c r="H142" s="31"/>
      <c r="I142" s="73"/>
      <c r="J142" s="73"/>
      <c r="K142" s="38"/>
      <c r="L142" s="38"/>
      <c r="M142" s="38"/>
      <c r="N142" s="38"/>
      <c r="O142" s="38"/>
      <c r="P142" s="38"/>
      <c r="R142" s="33"/>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row>
    <row r="143" spans="2:90" x14ac:dyDescent="0.4">
      <c r="B143" s="187" t="str">
        <f>IFERROR(SUBSTITUTE(TRIM(LEFT(B101,SEARCH("-",B101)-1)),":",""),SUBSTITUTE(B101,":",""))</f>
        <v>Volume</v>
      </c>
      <c r="D143" t="s">
        <v>813</v>
      </c>
      <c r="E143" s="8" t="str">
        <f t="shared" si="72"/>
        <v>143 VOLLIST-EVP</v>
      </c>
      <c r="G143" t="s">
        <v>332</v>
      </c>
      <c r="H143" s="31"/>
      <c r="I143" s="73"/>
      <c r="J143" s="73"/>
      <c r="K143" s="39"/>
      <c r="L143" s="39"/>
      <c r="M143" s="39"/>
      <c r="N143" s="39"/>
      <c r="O143" s="39"/>
      <c r="P143" s="39"/>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row>
    <row r="144" spans="2:90" x14ac:dyDescent="0.4">
      <c r="B144" s="235" t="str">
        <f>IFERROR(SUBSTITUTE(TRIM(MID(B101, SEARCH("-", B101) + 1, LEN(B101))),":",""),"no unit")</f>
        <v>driven - list</v>
      </c>
      <c r="D144" t="s">
        <v>813</v>
      </c>
      <c r="E144" s="8" t="str">
        <f t="shared" si="72"/>
        <v>144 VOLLIST-EVP</v>
      </c>
      <c r="G144" t="s">
        <v>332</v>
      </c>
      <c r="H144" s="31"/>
      <c r="I144" s="73"/>
      <c r="J144" s="73"/>
      <c r="K144" s="39"/>
      <c r="L144" s="39"/>
      <c r="M144" s="39"/>
      <c r="N144" s="39"/>
      <c r="O144" s="39"/>
      <c r="P144" s="39"/>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row>
    <row r="145" spans="2:90" x14ac:dyDescent="0.4">
      <c r="B145" s="132" t="s">
        <v>334</v>
      </c>
      <c r="D145" t="s">
        <v>813</v>
      </c>
      <c r="E145" s="8" t="str">
        <f t="shared" si="72"/>
        <v>145 VOLLIST-EVP</v>
      </c>
      <c r="G145" t="s">
        <v>332</v>
      </c>
      <c r="H145" s="31"/>
      <c r="I145" s="73"/>
      <c r="J145" s="73"/>
      <c r="K145" s="39"/>
      <c r="L145" s="39"/>
      <c r="M145" s="39"/>
      <c r="N145" s="39"/>
      <c r="O145" s="39"/>
      <c r="P145" s="39"/>
      <c r="R145" s="38"/>
      <c r="S145" s="199" t="str">
        <f t="shared" ref="S145" si="147">ADDRESS(ROW(S122),COLUMN(S122),2)</f>
        <v>S$122</v>
      </c>
      <c r="T145" s="199" t="str">
        <f t="shared" ref="T145:AY145" si="148">ADDRESS(ROW(T122),COLUMN(T122),2)</f>
        <v>T$122</v>
      </c>
      <c r="U145" s="199" t="str">
        <f t="shared" si="148"/>
        <v>U$122</v>
      </c>
      <c r="V145" s="199" t="str">
        <f t="shared" si="148"/>
        <v>V$122</v>
      </c>
      <c r="W145" s="199" t="str">
        <f t="shared" si="148"/>
        <v>W$122</v>
      </c>
      <c r="X145" s="199" t="str">
        <f t="shared" si="148"/>
        <v>X$122</v>
      </c>
      <c r="Y145" s="199" t="str">
        <f t="shared" si="148"/>
        <v>Y$122</v>
      </c>
      <c r="Z145" s="199" t="str">
        <f t="shared" si="148"/>
        <v>Z$122</v>
      </c>
      <c r="AA145" s="199" t="str">
        <f t="shared" si="148"/>
        <v>AA$122</v>
      </c>
      <c r="AB145" s="199" t="str">
        <f t="shared" si="148"/>
        <v>AB$122</v>
      </c>
      <c r="AC145" s="199" t="str">
        <f t="shared" si="148"/>
        <v>AC$122</v>
      </c>
      <c r="AD145" s="199" t="str">
        <f t="shared" si="148"/>
        <v>AD$122</v>
      </c>
      <c r="AE145" s="199" t="str">
        <f t="shared" si="148"/>
        <v>AE$122</v>
      </c>
      <c r="AF145" s="199" t="str">
        <f t="shared" si="148"/>
        <v>AF$122</v>
      </c>
      <c r="AG145" s="199" t="str">
        <f t="shared" si="148"/>
        <v>AG$122</v>
      </c>
      <c r="AH145" s="199" t="str">
        <f t="shared" si="148"/>
        <v>AH$122</v>
      </c>
      <c r="AI145" s="199" t="str">
        <f t="shared" si="148"/>
        <v>AI$122</v>
      </c>
      <c r="AJ145" s="199" t="str">
        <f t="shared" si="148"/>
        <v>AJ$122</v>
      </c>
      <c r="AK145" s="199" t="str">
        <f t="shared" si="148"/>
        <v>AK$122</v>
      </c>
      <c r="AL145" s="199" t="str">
        <f t="shared" si="148"/>
        <v>AL$122</v>
      </c>
      <c r="AM145" s="199" t="str">
        <f t="shared" si="148"/>
        <v>AM$122</v>
      </c>
      <c r="AN145" s="199" t="str">
        <f t="shared" si="148"/>
        <v>AN$122</v>
      </c>
      <c r="AO145" s="199" t="str">
        <f t="shared" si="148"/>
        <v>AO$122</v>
      </c>
      <c r="AP145" s="199" t="str">
        <f t="shared" si="148"/>
        <v>AP$122</v>
      </c>
      <c r="AQ145" s="199" t="str">
        <f t="shared" si="148"/>
        <v>AQ$122</v>
      </c>
      <c r="AR145" s="199" t="str">
        <f t="shared" si="148"/>
        <v>AR$122</v>
      </c>
      <c r="AS145" s="199" t="str">
        <f t="shared" si="148"/>
        <v>AS$122</v>
      </c>
      <c r="AT145" s="199" t="str">
        <f t="shared" si="148"/>
        <v>AT$122</v>
      </c>
      <c r="AU145" s="199" t="str">
        <f t="shared" si="148"/>
        <v>AU$122</v>
      </c>
      <c r="AV145" s="199" t="str">
        <f t="shared" si="148"/>
        <v>AV$122</v>
      </c>
      <c r="AW145" s="199" t="str">
        <f t="shared" si="148"/>
        <v>AW$122</v>
      </c>
      <c r="AX145" s="199" t="str">
        <f t="shared" si="148"/>
        <v>AX$122</v>
      </c>
      <c r="AY145" s="199" t="str">
        <f t="shared" si="148"/>
        <v>AY$122</v>
      </c>
      <c r="AZ145" s="199" t="str">
        <f t="shared" ref="AZ145:CE145" si="149">ADDRESS(ROW(AZ122),COLUMN(AZ122),2)</f>
        <v>AZ$122</v>
      </c>
      <c r="BA145" s="199" t="str">
        <f t="shared" si="149"/>
        <v>BA$122</v>
      </c>
      <c r="BB145" s="199" t="str">
        <f t="shared" si="149"/>
        <v>BB$122</v>
      </c>
      <c r="BC145" s="199" t="str">
        <f t="shared" si="149"/>
        <v>BC$122</v>
      </c>
      <c r="BD145" s="199" t="str">
        <f t="shared" si="149"/>
        <v>BD$122</v>
      </c>
      <c r="BE145" s="199" t="str">
        <f t="shared" si="149"/>
        <v>BE$122</v>
      </c>
      <c r="BF145" s="199" t="str">
        <f t="shared" si="149"/>
        <v>BF$122</v>
      </c>
      <c r="BG145" s="199" t="str">
        <f t="shared" si="149"/>
        <v>BG$122</v>
      </c>
      <c r="BH145" s="199" t="str">
        <f t="shared" si="149"/>
        <v>BH$122</v>
      </c>
      <c r="BI145" s="199" t="str">
        <f t="shared" si="149"/>
        <v>BI$122</v>
      </c>
      <c r="BJ145" s="199" t="str">
        <f t="shared" si="149"/>
        <v>BJ$122</v>
      </c>
      <c r="BK145" s="199" t="str">
        <f t="shared" si="149"/>
        <v>BK$122</v>
      </c>
      <c r="BL145" s="199" t="str">
        <f t="shared" si="149"/>
        <v>BL$122</v>
      </c>
      <c r="BM145" s="199" t="str">
        <f t="shared" si="149"/>
        <v>BM$122</v>
      </c>
      <c r="BN145" s="199" t="str">
        <f t="shared" si="149"/>
        <v>BN$122</v>
      </c>
      <c r="BO145" s="199" t="str">
        <f t="shared" si="149"/>
        <v>BO$122</v>
      </c>
      <c r="BP145" s="199" t="str">
        <f t="shared" si="149"/>
        <v>BP$122</v>
      </c>
      <c r="BQ145" s="199" t="str">
        <f t="shared" si="149"/>
        <v>BQ$122</v>
      </c>
      <c r="BR145" s="199" t="str">
        <f t="shared" si="149"/>
        <v>BR$122</v>
      </c>
      <c r="BS145" s="199" t="str">
        <f t="shared" si="149"/>
        <v>BS$122</v>
      </c>
      <c r="BT145" s="199" t="str">
        <f t="shared" si="149"/>
        <v>BT$122</v>
      </c>
      <c r="BU145" s="199" t="str">
        <f t="shared" si="149"/>
        <v>BU$122</v>
      </c>
      <c r="BV145" s="199" t="str">
        <f t="shared" si="149"/>
        <v>BV$122</v>
      </c>
      <c r="BW145" s="199" t="str">
        <f t="shared" si="149"/>
        <v>BW$122</v>
      </c>
      <c r="BX145" s="199" t="str">
        <f t="shared" si="149"/>
        <v>BX$122</v>
      </c>
      <c r="BY145" s="199" t="str">
        <f t="shared" si="149"/>
        <v>BY$122</v>
      </c>
      <c r="BZ145" s="199" t="str">
        <f t="shared" si="149"/>
        <v>BZ$122</v>
      </c>
      <c r="CA145" s="199" t="str">
        <f t="shared" si="149"/>
        <v>CA$122</v>
      </c>
      <c r="CB145" s="199" t="str">
        <f t="shared" si="149"/>
        <v>CB$122</v>
      </c>
      <c r="CC145" s="199" t="str">
        <f t="shared" si="149"/>
        <v>CC$122</v>
      </c>
      <c r="CD145" s="199" t="str">
        <f t="shared" si="149"/>
        <v>CD$122</v>
      </c>
      <c r="CE145" s="199" t="str">
        <f t="shared" si="149"/>
        <v>CE$122</v>
      </c>
      <c r="CF145" s="199" t="str">
        <f t="shared" ref="CF145:CK145" si="150">ADDRESS(ROW(CF122),COLUMN(CF122),2)</f>
        <v>CF$122</v>
      </c>
      <c r="CG145" s="199" t="str">
        <f t="shared" si="150"/>
        <v>CG$122</v>
      </c>
      <c r="CH145" s="199" t="str">
        <f t="shared" si="150"/>
        <v>CH$122</v>
      </c>
      <c r="CI145" s="199" t="str">
        <f t="shared" si="150"/>
        <v>CI$122</v>
      </c>
      <c r="CJ145" s="199" t="str">
        <f t="shared" si="150"/>
        <v>CJ$122</v>
      </c>
      <c r="CK145" s="199" t="str">
        <f t="shared" si="150"/>
        <v>CK$122</v>
      </c>
      <c r="CL145" s="199" t="str">
        <f t="shared" ref="CL145" si="151">ADDRESS(ROW(CL122),COLUMN(CL122),2)</f>
        <v>CL$122</v>
      </c>
    </row>
    <row r="146" spans="2:90" x14ac:dyDescent="0.4">
      <c r="B146" s="132" t="s">
        <v>333</v>
      </c>
      <c r="D146" t="s">
        <v>813</v>
      </c>
      <c r="E146" s="8" t="str">
        <f t="shared" si="72"/>
        <v>146 VOLLIST-EVP</v>
      </c>
      <c r="G146" t="s">
        <v>332</v>
      </c>
      <c r="H146" s="31"/>
      <c r="I146" s="73"/>
      <c r="J146" s="73"/>
      <c r="K146" s="39"/>
      <c r="L146" s="39"/>
      <c r="M146" s="39"/>
      <c r="N146" s="39"/>
      <c r="O146" s="39"/>
      <c r="P146" s="39"/>
      <c r="R146" s="38"/>
      <c r="S146" s="199" t="str">
        <f t="shared" ref="S146" si="152">ADDRESS(ROW(S103),COLUMN(S103),2)</f>
        <v>S$103</v>
      </c>
      <c r="T146" s="199" t="str">
        <f t="shared" ref="T146:AY146" si="153">ADDRESS(ROW(T103),COLUMN(T103),2)</f>
        <v>T$103</v>
      </c>
      <c r="U146" s="199" t="str">
        <f t="shared" si="153"/>
        <v>U$103</v>
      </c>
      <c r="V146" s="199" t="str">
        <f t="shared" si="153"/>
        <v>V$103</v>
      </c>
      <c r="W146" s="199" t="str">
        <f t="shared" si="153"/>
        <v>W$103</v>
      </c>
      <c r="X146" s="199" t="str">
        <f t="shared" si="153"/>
        <v>X$103</v>
      </c>
      <c r="Y146" s="199" t="str">
        <f t="shared" si="153"/>
        <v>Y$103</v>
      </c>
      <c r="Z146" s="199" t="str">
        <f t="shared" si="153"/>
        <v>Z$103</v>
      </c>
      <c r="AA146" s="199" t="str">
        <f t="shared" si="153"/>
        <v>AA$103</v>
      </c>
      <c r="AB146" s="199" t="str">
        <f t="shared" si="153"/>
        <v>AB$103</v>
      </c>
      <c r="AC146" s="199" t="str">
        <f t="shared" si="153"/>
        <v>AC$103</v>
      </c>
      <c r="AD146" s="199" t="str">
        <f t="shared" si="153"/>
        <v>AD$103</v>
      </c>
      <c r="AE146" s="199" t="str">
        <f t="shared" si="153"/>
        <v>AE$103</v>
      </c>
      <c r="AF146" s="199" t="str">
        <f t="shared" si="153"/>
        <v>AF$103</v>
      </c>
      <c r="AG146" s="199" t="str">
        <f t="shared" si="153"/>
        <v>AG$103</v>
      </c>
      <c r="AH146" s="199" t="str">
        <f t="shared" si="153"/>
        <v>AH$103</v>
      </c>
      <c r="AI146" s="199" t="str">
        <f t="shared" si="153"/>
        <v>AI$103</v>
      </c>
      <c r="AJ146" s="199" t="str">
        <f t="shared" si="153"/>
        <v>AJ$103</v>
      </c>
      <c r="AK146" s="199" t="str">
        <f t="shared" si="153"/>
        <v>AK$103</v>
      </c>
      <c r="AL146" s="199" t="str">
        <f t="shared" si="153"/>
        <v>AL$103</v>
      </c>
      <c r="AM146" s="199" t="str">
        <f t="shared" si="153"/>
        <v>AM$103</v>
      </c>
      <c r="AN146" s="199" t="str">
        <f t="shared" si="153"/>
        <v>AN$103</v>
      </c>
      <c r="AO146" s="199" t="str">
        <f t="shared" si="153"/>
        <v>AO$103</v>
      </c>
      <c r="AP146" s="199" t="str">
        <f t="shared" si="153"/>
        <v>AP$103</v>
      </c>
      <c r="AQ146" s="199" t="str">
        <f t="shared" si="153"/>
        <v>AQ$103</v>
      </c>
      <c r="AR146" s="199" t="str">
        <f t="shared" si="153"/>
        <v>AR$103</v>
      </c>
      <c r="AS146" s="199" t="str">
        <f t="shared" si="153"/>
        <v>AS$103</v>
      </c>
      <c r="AT146" s="199" t="str">
        <f t="shared" si="153"/>
        <v>AT$103</v>
      </c>
      <c r="AU146" s="199" t="str">
        <f t="shared" si="153"/>
        <v>AU$103</v>
      </c>
      <c r="AV146" s="199" t="str">
        <f t="shared" si="153"/>
        <v>AV$103</v>
      </c>
      <c r="AW146" s="199" t="str">
        <f t="shared" si="153"/>
        <v>AW$103</v>
      </c>
      <c r="AX146" s="199" t="str">
        <f t="shared" si="153"/>
        <v>AX$103</v>
      </c>
      <c r="AY146" s="199" t="str">
        <f t="shared" si="153"/>
        <v>AY$103</v>
      </c>
      <c r="AZ146" s="199" t="str">
        <f t="shared" ref="AZ146:CE146" si="154">ADDRESS(ROW(AZ103),COLUMN(AZ103),2)</f>
        <v>AZ$103</v>
      </c>
      <c r="BA146" s="199" t="str">
        <f t="shared" si="154"/>
        <v>BA$103</v>
      </c>
      <c r="BB146" s="199" t="str">
        <f t="shared" si="154"/>
        <v>BB$103</v>
      </c>
      <c r="BC146" s="199" t="str">
        <f t="shared" si="154"/>
        <v>BC$103</v>
      </c>
      <c r="BD146" s="199" t="str">
        <f t="shared" si="154"/>
        <v>BD$103</v>
      </c>
      <c r="BE146" s="199" t="str">
        <f t="shared" si="154"/>
        <v>BE$103</v>
      </c>
      <c r="BF146" s="199" t="str">
        <f t="shared" si="154"/>
        <v>BF$103</v>
      </c>
      <c r="BG146" s="199" t="str">
        <f t="shared" si="154"/>
        <v>BG$103</v>
      </c>
      <c r="BH146" s="199" t="str">
        <f t="shared" si="154"/>
        <v>BH$103</v>
      </c>
      <c r="BI146" s="199" t="str">
        <f t="shared" si="154"/>
        <v>BI$103</v>
      </c>
      <c r="BJ146" s="199" t="str">
        <f t="shared" si="154"/>
        <v>BJ$103</v>
      </c>
      <c r="BK146" s="199" t="str">
        <f t="shared" si="154"/>
        <v>BK$103</v>
      </c>
      <c r="BL146" s="199" t="str">
        <f t="shared" si="154"/>
        <v>BL$103</v>
      </c>
      <c r="BM146" s="199" t="str">
        <f t="shared" si="154"/>
        <v>BM$103</v>
      </c>
      <c r="BN146" s="199" t="str">
        <f t="shared" si="154"/>
        <v>BN$103</v>
      </c>
      <c r="BO146" s="199" t="str">
        <f t="shared" si="154"/>
        <v>BO$103</v>
      </c>
      <c r="BP146" s="199" t="str">
        <f t="shared" si="154"/>
        <v>BP$103</v>
      </c>
      <c r="BQ146" s="199" t="str">
        <f t="shared" si="154"/>
        <v>BQ$103</v>
      </c>
      <c r="BR146" s="199" t="str">
        <f t="shared" si="154"/>
        <v>BR$103</v>
      </c>
      <c r="BS146" s="199" t="str">
        <f t="shared" si="154"/>
        <v>BS$103</v>
      </c>
      <c r="BT146" s="199" t="str">
        <f t="shared" si="154"/>
        <v>BT$103</v>
      </c>
      <c r="BU146" s="199" t="str">
        <f t="shared" si="154"/>
        <v>BU$103</v>
      </c>
      <c r="BV146" s="199" t="str">
        <f t="shared" si="154"/>
        <v>BV$103</v>
      </c>
      <c r="BW146" s="199" t="str">
        <f t="shared" si="154"/>
        <v>BW$103</v>
      </c>
      <c r="BX146" s="199" t="str">
        <f t="shared" si="154"/>
        <v>BX$103</v>
      </c>
      <c r="BY146" s="199" t="str">
        <f t="shared" si="154"/>
        <v>BY$103</v>
      </c>
      <c r="BZ146" s="199" t="str">
        <f t="shared" si="154"/>
        <v>BZ$103</v>
      </c>
      <c r="CA146" s="199" t="str">
        <f t="shared" si="154"/>
        <v>CA$103</v>
      </c>
      <c r="CB146" s="199" t="str">
        <f t="shared" si="154"/>
        <v>CB$103</v>
      </c>
      <c r="CC146" s="199" t="str">
        <f t="shared" si="154"/>
        <v>CC$103</v>
      </c>
      <c r="CD146" s="199" t="str">
        <f t="shared" si="154"/>
        <v>CD$103</v>
      </c>
      <c r="CE146" s="199" t="str">
        <f t="shared" si="154"/>
        <v>CE$103</v>
      </c>
      <c r="CF146" s="199" t="str">
        <f t="shared" ref="CF146:CK146" si="155">ADDRESS(ROW(CF103),COLUMN(CF103),2)</f>
        <v>CF$103</v>
      </c>
      <c r="CG146" s="199" t="str">
        <f t="shared" si="155"/>
        <v>CG$103</v>
      </c>
      <c r="CH146" s="199" t="str">
        <f t="shared" si="155"/>
        <v>CH$103</v>
      </c>
      <c r="CI146" s="199" t="str">
        <f t="shared" si="155"/>
        <v>CI$103</v>
      </c>
      <c r="CJ146" s="199" t="str">
        <f t="shared" si="155"/>
        <v>CJ$103</v>
      </c>
      <c r="CK146" s="199" t="str">
        <f t="shared" si="155"/>
        <v>CK$103</v>
      </c>
      <c r="CL146" s="199" t="str">
        <f t="shared" ref="CL146" si="156">ADDRESS(ROW(CL103),COLUMN(CL103),2)</f>
        <v>CL$103</v>
      </c>
    </row>
    <row r="147" spans="2:90" x14ac:dyDescent="0.4">
      <c r="B147" s="8" t="str">
        <f>"Secondary label: "</f>
        <v xml:space="preserve">Secondary label: </v>
      </c>
      <c r="D147" t="s">
        <v>813</v>
      </c>
      <c r="E147" s="8" t="str">
        <f t="shared" si="72"/>
        <v>147 VOLLIST-EVP</v>
      </c>
      <c r="G147" t="s">
        <v>332</v>
      </c>
      <c r="H147" s="12"/>
      <c r="I147" s="60"/>
      <c r="J147" s="60"/>
      <c r="K147" s="15"/>
      <c r="L147" s="15"/>
      <c r="M147" s="15"/>
      <c r="N147" s="15"/>
      <c r="O147" s="15"/>
      <c r="P147" s="15"/>
      <c r="R147" s="15"/>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row>
    <row r="148" spans="2:90" x14ac:dyDescent="0.4">
      <c r="B148" s="8" t="s">
        <v>463</v>
      </c>
      <c r="D148" t="s">
        <v>813</v>
      </c>
      <c r="E148" s="8" t="str">
        <f t="shared" si="72"/>
        <v>148 VOLLIST-EVP</v>
      </c>
      <c r="G148" t="s">
        <v>332</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row>
    <row r="149" spans="2:90" x14ac:dyDescent="0.4">
      <c r="B149" s="8" t="s">
        <v>464</v>
      </c>
      <c r="D149" t="s">
        <v>813</v>
      </c>
      <c r="E149" s="8" t="str">
        <f t="shared" si="72"/>
        <v>149 VOLLIST-EVP</v>
      </c>
      <c r="G149" t="s">
        <v>332</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row>
    <row r="150" spans="2:90" x14ac:dyDescent="0.4">
      <c r="B150" s="181" t="s">
        <v>459</v>
      </c>
      <c r="D150" t="s">
        <v>813</v>
      </c>
      <c r="E150" s="8" t="str">
        <f t="shared" si="72"/>
        <v>150 VOLLIST-EVP</v>
      </c>
      <c r="H150" s="182"/>
      <c r="I150" s="183"/>
      <c r="J150" s="183"/>
      <c r="K150" s="184"/>
      <c r="L150" s="184"/>
      <c r="M150" s="184"/>
      <c r="N150" s="184"/>
      <c r="O150" s="184"/>
      <c r="P150" s="184"/>
      <c r="R150" s="185"/>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86"/>
      <c r="BF150" s="186"/>
      <c r="BG150" s="186"/>
      <c r="BH150" s="186"/>
      <c r="BI150" s="186"/>
      <c r="BJ150" s="186"/>
      <c r="BK150" s="186"/>
      <c r="BL150" s="186"/>
      <c r="BM150" s="186"/>
      <c r="BN150" s="186"/>
      <c r="BO150" s="186"/>
      <c r="BP150" s="186"/>
      <c r="BQ150" s="186"/>
      <c r="BR150" s="186"/>
      <c r="BS150" s="186"/>
      <c r="BT150" s="186"/>
      <c r="BU150" s="186"/>
      <c r="BV150" s="186"/>
      <c r="BW150" s="186"/>
      <c r="BX150" s="186"/>
      <c r="BY150" s="186"/>
      <c r="BZ150" s="186"/>
      <c r="CA150" s="186"/>
      <c r="CB150" s="186"/>
      <c r="CC150" s="186"/>
      <c r="CD150" s="186"/>
      <c r="CE150" s="186"/>
      <c r="CF150" s="186"/>
      <c r="CG150" s="186"/>
      <c r="CH150" s="186"/>
      <c r="CI150" s="186"/>
      <c r="CJ150" s="186"/>
      <c r="CK150" s="186"/>
      <c r="CL150" s="186"/>
    </row>
    <row r="151" spans="2:90" x14ac:dyDescent="0.4">
      <c r="B151" s="181" t="s">
        <v>456</v>
      </c>
      <c r="D151" t="s">
        <v>813</v>
      </c>
      <c r="E151" s="8" t="str">
        <f t="shared" si="72"/>
        <v>151 VOLLIST-EVP</v>
      </c>
      <c r="H151" s="182"/>
      <c r="I151" s="183"/>
      <c r="J151" s="183"/>
      <c r="K151" s="184"/>
      <c r="L151" s="184"/>
      <c r="M151" s="184"/>
      <c r="N151" s="184"/>
      <c r="O151" s="184"/>
      <c r="P151" s="184"/>
      <c r="R151" s="185"/>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86"/>
      <c r="BF151" s="186"/>
      <c r="BG151" s="186"/>
      <c r="BH151" s="186"/>
      <c r="BI151" s="186"/>
      <c r="BJ151" s="186"/>
      <c r="BK151" s="186"/>
      <c r="BL151" s="186"/>
      <c r="BM151" s="186"/>
      <c r="BN151" s="186"/>
      <c r="BO151" s="186"/>
      <c r="BP151" s="186"/>
      <c r="BQ151" s="186"/>
      <c r="BR151" s="186"/>
      <c r="BS151" s="186"/>
      <c r="BT151" s="186"/>
      <c r="BU151" s="186"/>
      <c r="BV151" s="186"/>
      <c r="BW151" s="186"/>
      <c r="BX151" s="186"/>
      <c r="BY151" s="186"/>
      <c r="BZ151" s="186"/>
      <c r="CA151" s="186"/>
      <c r="CB151" s="186"/>
      <c r="CC151" s="186"/>
      <c r="CD151" s="186"/>
      <c r="CE151" s="186"/>
      <c r="CF151" s="186"/>
      <c r="CG151" s="186"/>
      <c r="CH151" s="186"/>
      <c r="CI151" s="186"/>
      <c r="CJ151" s="186"/>
      <c r="CK151" s="186"/>
      <c r="CL151" s="186"/>
    </row>
    <row r="152" spans="2:90" x14ac:dyDescent="0.4">
      <c r="B152"/>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row>
    <row r="153" spans="2:90" x14ac:dyDescent="0.4">
      <c r="B153"/>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row>
    <row r="154" spans="2:90" x14ac:dyDescent="0.4">
      <c r="B15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row>
    <row r="155" spans="2:90" x14ac:dyDescent="0.4">
      <c r="B155"/>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row>
    <row r="156" spans="2:90" x14ac:dyDescent="0.4">
      <c r="B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2:90" x14ac:dyDescent="0.4">
      <c r="B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2:90" x14ac:dyDescent="0.4">
      <c r="B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2:90" x14ac:dyDescent="0.4">
      <c r="B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2:90" x14ac:dyDescent="0.4">
      <c r="B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2:90" x14ac:dyDescent="0.4">
      <c r="B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2:90" x14ac:dyDescent="0.4">
      <c r="B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2:90" x14ac:dyDescent="0.4">
      <c r="B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2:90" x14ac:dyDescent="0.4">
      <c r="B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2:90" x14ac:dyDescent="0.4">
      <c r="B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2:90" x14ac:dyDescent="0.4">
      <c r="B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2:90" x14ac:dyDescent="0.4">
      <c r="B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2:90" x14ac:dyDescent="0.4">
      <c r="B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2:90" x14ac:dyDescent="0.4">
      <c r="B169" s="167"/>
      <c r="E169" s="8"/>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row>
    <row r="170" spans="2:90" x14ac:dyDescent="0.4">
      <c r="B170" s="66" t="s">
        <v>497</v>
      </c>
      <c r="C170" s="31"/>
      <c r="D170" t="s">
        <v>259</v>
      </c>
      <c r="E170" s="8" t="str">
        <f t="shared" ref="E170:E181" si="157">ROW()&amp;" "&amp;D170</f>
        <v>170 AD-EV</v>
      </c>
      <c r="F170" t="s">
        <v>341</v>
      </c>
      <c r="G170" s="31" t="s">
        <v>243</v>
      </c>
      <c r="H170" s="22"/>
      <c r="I170" s="287"/>
      <c r="J170" s="287"/>
      <c r="K170" s="22"/>
      <c r="L170" s="22"/>
      <c r="M170" s="22"/>
      <c r="N170" s="22"/>
      <c r="O170" s="22"/>
      <c r="P170" s="22"/>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row>
    <row r="171" spans="2:90" x14ac:dyDescent="0.4">
      <c r="B171" s="122" t="s">
        <v>66</v>
      </c>
      <c r="C171" t="s">
        <v>227</v>
      </c>
      <c r="D171" t="s">
        <v>259</v>
      </c>
      <c r="E171" s="8" t="str">
        <f t="shared" si="157"/>
        <v>171 AD-EV</v>
      </c>
      <c r="G171" t="str">
        <f>E171</f>
        <v>171 AD-EV</v>
      </c>
      <c r="K171" s="23">
        <v>-100000</v>
      </c>
      <c r="L171" s="23">
        <v>-200000</v>
      </c>
      <c r="M171" s="23">
        <v>-200000</v>
      </c>
      <c r="N171" s="23">
        <v>-200000</v>
      </c>
      <c r="O171" s="23">
        <v>-200000</v>
      </c>
      <c r="P171" s="23">
        <v>-200000</v>
      </c>
      <c r="R171" s="24"/>
      <c r="S171" s="24" cm="1">
        <f t="array" ref="S171">INDEX($K:$P,ROW(),MATCH(S$3,$K$2:$P$2,0))/12</f>
        <v>-8333.3333333333339</v>
      </c>
      <c r="T171" s="24" cm="1">
        <f t="array" ref="T171">INDEX($K:$P,ROW(),MATCH(T$3,$K$2:$P$2,0))/12</f>
        <v>-8333.3333333333339</v>
      </c>
      <c r="U171" s="24" cm="1">
        <f t="array" ref="U171">INDEX($K:$P,ROW(),MATCH(U$3,$K$2:$P$2,0))/12</f>
        <v>-8333.3333333333339</v>
      </c>
      <c r="V171" s="24" cm="1">
        <f t="array" ref="V171">INDEX($K:$P,ROW(),MATCH(V$3,$K$2:$P$2,0))/12</f>
        <v>-8333.3333333333339</v>
      </c>
      <c r="W171" s="24" cm="1">
        <f t="array" ref="W171">INDEX($K:$P,ROW(),MATCH(W$3,$K$2:$P$2,0))/12</f>
        <v>-8333.3333333333339</v>
      </c>
      <c r="X171" s="24" cm="1">
        <f t="array" ref="X171">INDEX($K:$P,ROW(),MATCH(X$3,$K$2:$P$2,0))/12</f>
        <v>-8333.3333333333339</v>
      </c>
      <c r="Y171" s="24" cm="1">
        <f t="array" ref="Y171">INDEX($K:$P,ROW(),MATCH(Y$3,$K$2:$P$2,0))/12</f>
        <v>-8333.3333333333339</v>
      </c>
      <c r="Z171" s="24" cm="1">
        <f t="array" ref="Z171">INDEX($K:$P,ROW(),MATCH(Z$3,$K$2:$P$2,0))/12</f>
        <v>-8333.3333333333339</v>
      </c>
      <c r="AA171" s="24" cm="1">
        <f t="array" ref="AA171">INDEX($K:$P,ROW(),MATCH(AA$3,$K$2:$P$2,0))/12</f>
        <v>-8333.3333333333339</v>
      </c>
      <c r="AB171" s="24" cm="1">
        <f t="array" ref="AB171">INDEX($K:$P,ROW(),MATCH(AB$3,$K$2:$P$2,0))/12</f>
        <v>-8333.3333333333339</v>
      </c>
      <c r="AC171" s="24" cm="1">
        <f t="array" ref="AC171">INDEX($K:$P,ROW(),MATCH(AC$3,$K$2:$P$2,0))/12</f>
        <v>-8333.3333333333339</v>
      </c>
      <c r="AD171" s="24" cm="1">
        <f t="array" ref="AD171">INDEX($K:$P,ROW(),MATCH(AD$3,$K$2:$P$2,0))/12</f>
        <v>-8333.3333333333339</v>
      </c>
      <c r="AE171" s="24" cm="1">
        <f t="array" ref="AE171">INDEX($K:$P,ROW(),MATCH(AE$3,$K$2:$P$2,0))/12</f>
        <v>-16666.666666666668</v>
      </c>
      <c r="AF171" s="24" cm="1">
        <f t="array" ref="AF171">INDEX($K:$P,ROW(),MATCH(AF$3,$K$2:$P$2,0))/12</f>
        <v>-16666.666666666668</v>
      </c>
      <c r="AG171" s="24" cm="1">
        <f t="array" ref="AG171">INDEX($K:$P,ROW(),MATCH(AG$3,$K$2:$P$2,0))/12</f>
        <v>-16666.666666666668</v>
      </c>
      <c r="AH171" s="24" cm="1">
        <f t="array" ref="AH171">INDEX($K:$P,ROW(),MATCH(AH$3,$K$2:$P$2,0))/12</f>
        <v>-16666.666666666668</v>
      </c>
      <c r="AI171" s="24" cm="1">
        <f t="array" ref="AI171">INDEX($K:$P,ROW(),MATCH(AI$3,$K$2:$P$2,0))/12</f>
        <v>-16666.666666666668</v>
      </c>
      <c r="AJ171" s="24" cm="1">
        <f t="array" ref="AJ171">INDEX($K:$P,ROW(),MATCH(AJ$3,$K$2:$P$2,0))/12</f>
        <v>-16666.666666666668</v>
      </c>
      <c r="AK171" s="24" cm="1">
        <f t="array" ref="AK171">INDEX($K:$P,ROW(),MATCH(AK$3,$K$2:$P$2,0))/12</f>
        <v>-16666.666666666668</v>
      </c>
      <c r="AL171" s="24" cm="1">
        <f t="array" ref="AL171">INDEX($K:$P,ROW(),MATCH(AL$3,$K$2:$P$2,0))/12</f>
        <v>-16666.666666666668</v>
      </c>
      <c r="AM171" s="24" cm="1">
        <f t="array" ref="AM171">INDEX($K:$P,ROW(),MATCH(AM$3,$K$2:$P$2,0))/12</f>
        <v>-16666.666666666668</v>
      </c>
      <c r="AN171" s="24" cm="1">
        <f t="array" ref="AN171">INDEX($K:$P,ROW(),MATCH(AN$3,$K$2:$P$2,0))/12</f>
        <v>-16666.666666666668</v>
      </c>
      <c r="AO171" s="24" cm="1">
        <f t="array" ref="AO171">INDEX($K:$P,ROW(),MATCH(AO$3,$K$2:$P$2,0))/12</f>
        <v>-16666.666666666668</v>
      </c>
      <c r="AP171" s="24" cm="1">
        <f t="array" ref="AP171">INDEX($K:$P,ROW(),MATCH(AP$3,$K$2:$P$2,0))/12</f>
        <v>-16666.666666666668</v>
      </c>
      <c r="AQ171" s="24" cm="1">
        <f t="array" ref="AQ171">INDEX($K:$P,ROW(),MATCH(AQ$3,$K$2:$P$2,0))/12</f>
        <v>-16666.666666666668</v>
      </c>
      <c r="AR171" s="24" cm="1">
        <f t="array" ref="AR171">INDEX($K:$P,ROW(),MATCH(AR$3,$K$2:$P$2,0))/12</f>
        <v>-16666.666666666668</v>
      </c>
      <c r="AS171" s="24" cm="1">
        <f t="array" ref="AS171">INDEX($K:$P,ROW(),MATCH(AS$3,$K$2:$P$2,0))/12</f>
        <v>-16666.666666666668</v>
      </c>
      <c r="AT171" s="24" cm="1">
        <f t="array" ref="AT171">INDEX($K:$P,ROW(),MATCH(AT$3,$K$2:$P$2,0))/12</f>
        <v>-16666.666666666668</v>
      </c>
      <c r="AU171" s="24" cm="1">
        <f t="array" ref="AU171">INDEX($K:$P,ROW(),MATCH(AU$3,$K$2:$P$2,0))/12</f>
        <v>-16666.666666666668</v>
      </c>
      <c r="AV171" s="24" cm="1">
        <f t="array" ref="AV171">INDEX($K:$P,ROW(),MATCH(AV$3,$K$2:$P$2,0))/12</f>
        <v>-16666.666666666668</v>
      </c>
      <c r="AW171" s="24" cm="1">
        <f t="array" ref="AW171">INDEX($K:$P,ROW(),MATCH(AW$3,$K$2:$P$2,0))/12</f>
        <v>-16666.666666666668</v>
      </c>
      <c r="AX171" s="24" cm="1">
        <f t="array" ref="AX171">INDEX($K:$P,ROW(),MATCH(AX$3,$K$2:$P$2,0))/12</f>
        <v>-16666.666666666668</v>
      </c>
      <c r="AY171" s="24" cm="1">
        <f t="array" ref="AY171">INDEX($K:$P,ROW(),MATCH(AY$3,$K$2:$P$2,0))/12</f>
        <v>-16666.666666666668</v>
      </c>
      <c r="AZ171" s="24" cm="1">
        <f t="array" ref="AZ171">INDEX($K:$P,ROW(),MATCH(AZ$3,$K$2:$P$2,0))/12</f>
        <v>-16666.666666666668</v>
      </c>
      <c r="BA171" s="24" cm="1">
        <f t="array" ref="BA171">INDEX($K:$P,ROW(),MATCH(BA$3,$K$2:$P$2,0))/12</f>
        <v>-16666.666666666668</v>
      </c>
      <c r="BB171" s="24" cm="1">
        <f t="array" ref="BB171">INDEX($K:$P,ROW(),MATCH(BB$3,$K$2:$P$2,0))/12</f>
        <v>-16666.666666666668</v>
      </c>
      <c r="BC171" s="24" cm="1">
        <f t="array" ref="BC171">INDEX($K:$P,ROW(),MATCH(BC$3,$K$2:$P$2,0))/12</f>
        <v>-16666.666666666668</v>
      </c>
      <c r="BD171" s="24" cm="1">
        <f t="array" ref="BD171">INDEX($K:$P,ROW(),MATCH(BD$3,$K$2:$P$2,0))/12</f>
        <v>-16666.666666666668</v>
      </c>
      <c r="BE171" s="24" cm="1">
        <f t="array" ref="BE171">INDEX($K:$P,ROW(),MATCH(BE$3,$K$2:$P$2,0))/12</f>
        <v>-16666.666666666668</v>
      </c>
      <c r="BF171" s="24" cm="1">
        <f t="array" ref="BF171">INDEX($K:$P,ROW(),MATCH(BF$3,$K$2:$P$2,0))/12</f>
        <v>-16666.666666666668</v>
      </c>
      <c r="BG171" s="24" cm="1">
        <f t="array" ref="BG171">INDEX($K:$P,ROW(),MATCH(BG$3,$K$2:$P$2,0))/12</f>
        <v>-16666.666666666668</v>
      </c>
      <c r="BH171" s="24" cm="1">
        <f t="array" ref="BH171">INDEX($K:$P,ROW(),MATCH(BH$3,$K$2:$P$2,0))/12</f>
        <v>-16666.666666666668</v>
      </c>
      <c r="BI171" s="24" cm="1">
        <f t="array" ref="BI171">INDEX($K:$P,ROW(),MATCH(BI$3,$K$2:$P$2,0))/12</f>
        <v>-16666.666666666668</v>
      </c>
      <c r="BJ171" s="24" cm="1">
        <f t="array" ref="BJ171">INDEX($K:$P,ROW(),MATCH(BJ$3,$K$2:$P$2,0))/12</f>
        <v>-16666.666666666668</v>
      </c>
      <c r="BK171" s="24" cm="1">
        <f t="array" ref="BK171">INDEX($K:$P,ROW(),MATCH(BK$3,$K$2:$P$2,0))/12</f>
        <v>-16666.666666666668</v>
      </c>
      <c r="BL171" s="24" cm="1">
        <f t="array" ref="BL171">INDEX($K:$P,ROW(),MATCH(BL$3,$K$2:$P$2,0))/12</f>
        <v>-16666.666666666668</v>
      </c>
      <c r="BM171" s="24" cm="1">
        <f t="array" ref="BM171">INDEX($K:$P,ROW(),MATCH(BM$3,$K$2:$P$2,0))/12</f>
        <v>-16666.666666666668</v>
      </c>
      <c r="BN171" s="24" cm="1">
        <f t="array" ref="BN171">INDEX($K:$P,ROW(),MATCH(BN$3,$K$2:$P$2,0))/12</f>
        <v>-16666.666666666668</v>
      </c>
      <c r="BO171" s="24" cm="1">
        <f t="array" ref="BO171">INDEX($K:$P,ROW(),MATCH(BO$3,$K$2:$P$2,0))/12</f>
        <v>-16666.666666666668</v>
      </c>
      <c r="BP171" s="24" cm="1">
        <f t="array" ref="BP171">INDEX($K:$P,ROW(),MATCH(BP$3,$K$2:$P$2,0))/12</f>
        <v>-16666.666666666668</v>
      </c>
      <c r="BQ171" s="24" cm="1">
        <f t="array" ref="BQ171">INDEX($K:$P,ROW(),MATCH(BQ$3,$K$2:$P$2,0))/12</f>
        <v>-16666.666666666668</v>
      </c>
      <c r="BR171" s="24" cm="1">
        <f t="array" ref="BR171">INDEX($K:$P,ROW(),MATCH(BR$3,$K$2:$P$2,0))/12</f>
        <v>-16666.666666666668</v>
      </c>
      <c r="BS171" s="24" cm="1">
        <f t="array" ref="BS171">INDEX($K:$P,ROW(),MATCH(BS$3,$K$2:$P$2,0))/12</f>
        <v>-16666.666666666668</v>
      </c>
      <c r="BT171" s="24" cm="1">
        <f t="array" ref="BT171">INDEX($K:$P,ROW(),MATCH(BT$3,$K$2:$P$2,0))/12</f>
        <v>-16666.666666666668</v>
      </c>
      <c r="BU171" s="24" cm="1">
        <f t="array" ref="BU171">INDEX($K:$P,ROW(),MATCH(BU$3,$K$2:$P$2,0))/12</f>
        <v>-16666.666666666668</v>
      </c>
      <c r="BV171" s="24" cm="1">
        <f t="array" ref="BV171">INDEX($K:$P,ROW(),MATCH(BV$3,$K$2:$P$2,0))/12</f>
        <v>-16666.666666666668</v>
      </c>
      <c r="BW171" s="24" cm="1">
        <f t="array" ref="BW171">INDEX($K:$P,ROW(),MATCH(BW$3,$K$2:$P$2,0))/12</f>
        <v>-16666.666666666668</v>
      </c>
      <c r="BX171" s="24" cm="1">
        <f t="array" ref="BX171">INDEX($K:$P,ROW(),MATCH(BX$3,$K$2:$P$2,0))/12</f>
        <v>-16666.666666666668</v>
      </c>
      <c r="BY171" s="24" cm="1">
        <f t="array" ref="BY171">INDEX($K:$P,ROW(),MATCH(BY$3,$K$2:$P$2,0))/12</f>
        <v>-16666.666666666668</v>
      </c>
      <c r="BZ171" s="24" cm="1">
        <f t="array" ref="BZ171">INDEX($K:$P,ROW(),MATCH(BZ$3,$K$2:$P$2,0))/12</f>
        <v>-16666.666666666668</v>
      </c>
      <c r="CA171" s="24" cm="1">
        <f t="array" ref="CA171">INDEX($K:$P,ROW(),MATCH(CA$3,$K$2:$P$2,0))/12</f>
        <v>-16666.666666666668</v>
      </c>
      <c r="CB171" s="24" cm="1">
        <f t="array" ref="CB171">INDEX($K:$P,ROW(),MATCH(CB$3,$K$2:$P$2,0))/12</f>
        <v>-16666.666666666668</v>
      </c>
      <c r="CC171" s="24" cm="1">
        <f t="array" ref="CC171">INDEX($K:$P,ROW(),MATCH(CC$3,$K$2:$P$2,0))/12</f>
        <v>-16666.666666666668</v>
      </c>
      <c r="CD171" s="24" cm="1">
        <f t="array" ref="CD171">INDEX($K:$P,ROW(),MATCH(CD$3,$K$2:$P$2,0))/12</f>
        <v>-16666.666666666668</v>
      </c>
      <c r="CE171" s="24" cm="1">
        <f t="array" ref="CE171">INDEX($K:$P,ROW(),MATCH(CE$3,$K$2:$P$2,0))/12</f>
        <v>-16666.666666666668</v>
      </c>
      <c r="CF171" s="24" cm="1">
        <f t="array" ref="CF171">INDEX($K:$P,ROW(),MATCH(CF$3,$K$2:$P$2,0))/12</f>
        <v>-16666.666666666668</v>
      </c>
      <c r="CG171" s="24" cm="1">
        <f t="array" ref="CG171">INDEX($K:$P,ROW(),MATCH(CG$3,$K$2:$P$2,0))/12</f>
        <v>-16666.666666666668</v>
      </c>
      <c r="CH171" s="24" cm="1">
        <f t="array" ref="CH171">INDEX($K:$P,ROW(),MATCH(CH$3,$K$2:$P$2,0))/12</f>
        <v>-16666.666666666668</v>
      </c>
      <c r="CI171" s="24" cm="1">
        <f t="array" ref="CI171">INDEX($K:$P,ROW(),MATCH(CI$3,$K$2:$P$2,0))/12</f>
        <v>-16666.666666666668</v>
      </c>
      <c r="CJ171" s="24" cm="1">
        <f t="array" ref="CJ171">INDEX($K:$P,ROW(),MATCH(CJ$3,$K$2:$P$2,0))/12</f>
        <v>-16666.666666666668</v>
      </c>
      <c r="CK171" s="24" cm="1">
        <f t="array" ref="CK171">INDEX($K:$P,ROW(),MATCH(CK$3,$K$2:$P$2,0))/12</f>
        <v>-16666.666666666668</v>
      </c>
      <c r="CL171" s="24" cm="1">
        <f t="array" ref="CL171">INDEX($K:$P,ROW(),MATCH(CL$3,$K$2:$P$2,0))/12</f>
        <v>-16666.666666666668</v>
      </c>
    </row>
    <row r="172" spans="2:90" x14ac:dyDescent="0.4">
      <c r="B172" s="141" t="s">
        <v>338</v>
      </c>
      <c r="D172" t="s">
        <v>259</v>
      </c>
      <c r="E172" s="8" t="str">
        <f t="shared" si="157"/>
        <v>172 AD-EV</v>
      </c>
      <c r="G172" t="str">
        <f>E172</f>
        <v>172 AD-EV</v>
      </c>
      <c r="H172" s="12"/>
      <c r="I172" s="60"/>
      <c r="J172" s="60"/>
      <c r="K172" s="119">
        <v>10</v>
      </c>
      <c r="L172" s="119">
        <v>10</v>
      </c>
      <c r="M172" s="119">
        <v>10</v>
      </c>
      <c r="N172" s="119">
        <v>10</v>
      </c>
      <c r="O172" s="119">
        <v>10</v>
      </c>
      <c r="P172" s="119">
        <v>10</v>
      </c>
      <c r="R172" s="120"/>
      <c r="S172" s="120" cm="1">
        <f t="array" ref="S172">INDEX($K:$P,ROW(),MATCH(S$3,$K$2:$P$2,0))</f>
        <v>10</v>
      </c>
      <c r="T172" s="120" cm="1">
        <f t="array" ref="T172">INDEX($K:$P,ROW(),MATCH(T$3,$K$2:$P$2,0))</f>
        <v>10</v>
      </c>
      <c r="U172" s="120" cm="1">
        <f t="array" ref="U172">INDEX($K:$P,ROW(),MATCH(U$3,$K$2:$P$2,0))</f>
        <v>10</v>
      </c>
      <c r="V172" s="120" cm="1">
        <f t="array" ref="V172">INDEX($K:$P,ROW(),MATCH(V$3,$K$2:$P$2,0))</f>
        <v>10</v>
      </c>
      <c r="W172" s="157" cm="1">
        <f t="array" ref="W172">INDEX($K:$P,ROW(),MATCH(W$3,$K$2:$P$2,0))</f>
        <v>10</v>
      </c>
      <c r="X172" s="120" cm="1">
        <f t="array" ref="X172">INDEX($K:$P,ROW(),MATCH(X$3,$K$2:$P$2,0))</f>
        <v>10</v>
      </c>
      <c r="Y172" s="120" cm="1">
        <f t="array" ref="Y172">INDEX($K:$P,ROW(),MATCH(Y$3,$K$2:$P$2,0))</f>
        <v>10</v>
      </c>
      <c r="Z172" s="120" cm="1">
        <f t="array" ref="Z172">INDEX($K:$P,ROW(),MATCH(Z$3,$K$2:$P$2,0))</f>
        <v>10</v>
      </c>
      <c r="AA172" s="120" cm="1">
        <f t="array" ref="AA172">INDEX($K:$P,ROW(),MATCH(AA$3,$K$2:$P$2,0))</f>
        <v>10</v>
      </c>
      <c r="AB172" s="120" cm="1">
        <f t="array" ref="AB172">INDEX($K:$P,ROW(),MATCH(AB$3,$K$2:$P$2,0))</f>
        <v>10</v>
      </c>
      <c r="AC172" s="120" cm="1">
        <f t="array" ref="AC172">INDEX($K:$P,ROW(),MATCH(AC$3,$K$2:$P$2,0))</f>
        <v>10</v>
      </c>
      <c r="AD172" s="120" cm="1">
        <f t="array" ref="AD172">INDEX($K:$P,ROW(),MATCH(AD$3,$K$2:$P$2,0))</f>
        <v>10</v>
      </c>
      <c r="AE172" s="120" cm="1">
        <f t="array" ref="AE172">INDEX($K:$P,ROW(),MATCH(AE$3,$K$2:$P$2,0))</f>
        <v>10</v>
      </c>
      <c r="AF172" s="120" cm="1">
        <f t="array" ref="AF172">INDEX($K:$P,ROW(),MATCH(AF$3,$K$2:$P$2,0))</f>
        <v>10</v>
      </c>
      <c r="AG172" s="120" cm="1">
        <f t="array" ref="AG172">INDEX($K:$P,ROW(),MATCH(AG$3,$K$2:$P$2,0))</f>
        <v>10</v>
      </c>
      <c r="AH172" s="120" cm="1">
        <f t="array" ref="AH172">INDEX($K:$P,ROW(),MATCH(AH$3,$K$2:$P$2,0))</f>
        <v>10</v>
      </c>
      <c r="AI172" s="120" cm="1">
        <f t="array" ref="AI172">INDEX($K:$P,ROW(),MATCH(AI$3,$K$2:$P$2,0))</f>
        <v>10</v>
      </c>
      <c r="AJ172" s="120" cm="1">
        <f t="array" ref="AJ172">INDEX($K:$P,ROW(),MATCH(AJ$3,$K$2:$P$2,0))</f>
        <v>10</v>
      </c>
      <c r="AK172" s="120" cm="1">
        <f t="array" ref="AK172">INDEX($K:$P,ROW(),MATCH(AK$3,$K$2:$P$2,0))</f>
        <v>10</v>
      </c>
      <c r="AL172" s="120" cm="1">
        <f t="array" ref="AL172">INDEX($K:$P,ROW(),MATCH(AL$3,$K$2:$P$2,0))</f>
        <v>10</v>
      </c>
      <c r="AM172" s="120" cm="1">
        <f t="array" ref="AM172">INDEX($K:$P,ROW(),MATCH(AM$3,$K$2:$P$2,0))</f>
        <v>10</v>
      </c>
      <c r="AN172" s="120" cm="1">
        <f t="array" ref="AN172">INDEX($K:$P,ROW(),MATCH(AN$3,$K$2:$P$2,0))</f>
        <v>10</v>
      </c>
      <c r="AO172" s="120" cm="1">
        <f t="array" ref="AO172">INDEX($K:$P,ROW(),MATCH(AO$3,$K$2:$P$2,0))</f>
        <v>10</v>
      </c>
      <c r="AP172" s="120" cm="1">
        <f t="array" ref="AP172">INDEX($K:$P,ROW(),MATCH(AP$3,$K$2:$P$2,0))</f>
        <v>10</v>
      </c>
      <c r="AQ172" s="120" cm="1">
        <f t="array" ref="AQ172">INDEX($K:$P,ROW(),MATCH(AQ$3,$K$2:$P$2,0))</f>
        <v>10</v>
      </c>
      <c r="AR172" s="120" cm="1">
        <f t="array" ref="AR172">INDEX($K:$P,ROW(),MATCH(AR$3,$K$2:$P$2,0))</f>
        <v>10</v>
      </c>
      <c r="AS172" s="120" cm="1">
        <f t="array" ref="AS172">INDEX($K:$P,ROW(),MATCH(AS$3,$K$2:$P$2,0))</f>
        <v>10</v>
      </c>
      <c r="AT172" s="120" cm="1">
        <f t="array" ref="AT172">INDEX($K:$P,ROW(),MATCH(AT$3,$K$2:$P$2,0))</f>
        <v>10</v>
      </c>
      <c r="AU172" s="120" cm="1">
        <f t="array" ref="AU172">INDEX($K:$P,ROW(),MATCH(AU$3,$K$2:$P$2,0))</f>
        <v>10</v>
      </c>
      <c r="AV172" s="120" cm="1">
        <f t="array" ref="AV172">INDEX($K:$P,ROW(),MATCH(AV$3,$K$2:$P$2,0))</f>
        <v>10</v>
      </c>
      <c r="AW172" s="120" cm="1">
        <f t="array" ref="AW172">INDEX($K:$P,ROW(),MATCH(AW$3,$K$2:$P$2,0))</f>
        <v>10</v>
      </c>
      <c r="AX172" s="120" cm="1">
        <f t="array" ref="AX172">INDEX($K:$P,ROW(),MATCH(AX$3,$K$2:$P$2,0))</f>
        <v>10</v>
      </c>
      <c r="AY172" s="120" cm="1">
        <f t="array" ref="AY172">INDEX($K:$P,ROW(),MATCH(AY$3,$K$2:$P$2,0))</f>
        <v>10</v>
      </c>
      <c r="AZ172" s="120" cm="1">
        <f t="array" ref="AZ172">INDEX($K:$P,ROW(),MATCH(AZ$3,$K$2:$P$2,0))</f>
        <v>10</v>
      </c>
      <c r="BA172" s="120" cm="1">
        <f t="array" ref="BA172">INDEX($K:$P,ROW(),MATCH(BA$3,$K$2:$P$2,0))</f>
        <v>10</v>
      </c>
      <c r="BB172" s="120" cm="1">
        <f t="array" ref="BB172">INDEX($K:$P,ROW(),MATCH(BB$3,$K$2:$P$2,0))</f>
        <v>10</v>
      </c>
      <c r="BC172" s="120" cm="1">
        <f t="array" ref="BC172">INDEX($K:$P,ROW(),MATCH(BC$3,$K$2:$P$2,0))</f>
        <v>10</v>
      </c>
      <c r="BD172" s="120" cm="1">
        <f t="array" ref="BD172">INDEX($K:$P,ROW(),MATCH(BD$3,$K$2:$P$2,0))</f>
        <v>10</v>
      </c>
      <c r="BE172" s="120" cm="1">
        <f t="array" ref="BE172">INDEX($K:$P,ROW(),MATCH(BE$3,$K$2:$P$2,0))</f>
        <v>10</v>
      </c>
      <c r="BF172" s="120" cm="1">
        <f t="array" ref="BF172">INDEX($K:$P,ROW(),MATCH(BF$3,$K$2:$P$2,0))</f>
        <v>10</v>
      </c>
      <c r="BG172" s="120" cm="1">
        <f t="array" ref="BG172">INDEX($K:$P,ROW(),MATCH(BG$3,$K$2:$P$2,0))</f>
        <v>10</v>
      </c>
      <c r="BH172" s="120" cm="1">
        <f t="array" ref="BH172">INDEX($K:$P,ROW(),MATCH(BH$3,$K$2:$P$2,0))</f>
        <v>10</v>
      </c>
      <c r="BI172" s="120" cm="1">
        <f t="array" ref="BI172">INDEX($K:$P,ROW(),MATCH(BI$3,$K$2:$P$2,0))</f>
        <v>10</v>
      </c>
      <c r="BJ172" s="120" cm="1">
        <f t="array" ref="BJ172">INDEX($K:$P,ROW(),MATCH(BJ$3,$K$2:$P$2,0))</f>
        <v>10</v>
      </c>
      <c r="BK172" s="120" cm="1">
        <f t="array" ref="BK172">INDEX($K:$P,ROW(),MATCH(BK$3,$K$2:$P$2,0))</f>
        <v>10</v>
      </c>
      <c r="BL172" s="120" cm="1">
        <f t="array" ref="BL172">INDEX($K:$P,ROW(),MATCH(BL$3,$K$2:$P$2,0))</f>
        <v>10</v>
      </c>
      <c r="BM172" s="120" cm="1">
        <f t="array" ref="BM172">INDEX($K:$P,ROW(),MATCH(BM$3,$K$2:$P$2,0))</f>
        <v>10</v>
      </c>
      <c r="BN172" s="120" cm="1">
        <f t="array" ref="BN172">INDEX($K:$P,ROW(),MATCH(BN$3,$K$2:$P$2,0))</f>
        <v>10</v>
      </c>
      <c r="BO172" s="120" cm="1">
        <f t="array" ref="BO172">INDEX($K:$P,ROW(),MATCH(BO$3,$K$2:$P$2,0))</f>
        <v>10</v>
      </c>
      <c r="BP172" s="120" cm="1">
        <f t="array" ref="BP172">INDEX($K:$P,ROW(),MATCH(BP$3,$K$2:$P$2,0))</f>
        <v>10</v>
      </c>
      <c r="BQ172" s="120" cm="1">
        <f t="array" ref="BQ172">INDEX($K:$P,ROW(),MATCH(BQ$3,$K$2:$P$2,0))</f>
        <v>10</v>
      </c>
      <c r="BR172" s="120" cm="1">
        <f t="array" ref="BR172">INDEX($K:$P,ROW(),MATCH(BR$3,$K$2:$P$2,0))</f>
        <v>10</v>
      </c>
      <c r="BS172" s="120" cm="1">
        <f t="array" ref="BS172">INDEX($K:$P,ROW(),MATCH(BS$3,$K$2:$P$2,0))</f>
        <v>10</v>
      </c>
      <c r="BT172" s="120" cm="1">
        <f t="array" ref="BT172">INDEX($K:$P,ROW(),MATCH(BT$3,$K$2:$P$2,0))</f>
        <v>10</v>
      </c>
      <c r="BU172" s="120" cm="1">
        <f t="array" ref="BU172">INDEX($K:$P,ROW(),MATCH(BU$3,$K$2:$P$2,0))</f>
        <v>10</v>
      </c>
      <c r="BV172" s="120" cm="1">
        <f t="array" ref="BV172">INDEX($K:$P,ROW(),MATCH(BV$3,$K$2:$P$2,0))</f>
        <v>10</v>
      </c>
      <c r="BW172" s="120" cm="1">
        <f t="array" ref="BW172">INDEX($K:$P,ROW(),MATCH(BW$3,$K$2:$P$2,0))</f>
        <v>10</v>
      </c>
      <c r="BX172" s="120" cm="1">
        <f t="array" ref="BX172">INDEX($K:$P,ROW(),MATCH(BX$3,$K$2:$P$2,0))</f>
        <v>10</v>
      </c>
      <c r="BY172" s="120" cm="1">
        <f t="array" ref="BY172">INDEX($K:$P,ROW(),MATCH(BY$3,$K$2:$P$2,0))</f>
        <v>10</v>
      </c>
      <c r="BZ172" s="120" cm="1">
        <f t="array" ref="BZ172">INDEX($K:$P,ROW(),MATCH(BZ$3,$K$2:$P$2,0))</f>
        <v>10</v>
      </c>
      <c r="CA172" s="120" cm="1">
        <f t="array" ref="CA172">INDEX($K:$P,ROW(),MATCH(CA$3,$K$2:$P$2,0))</f>
        <v>10</v>
      </c>
      <c r="CB172" s="120" cm="1">
        <f t="array" ref="CB172">INDEX($K:$P,ROW(),MATCH(CB$3,$K$2:$P$2,0))</f>
        <v>10</v>
      </c>
      <c r="CC172" s="120" cm="1">
        <f t="array" ref="CC172">INDEX($K:$P,ROW(),MATCH(CC$3,$K$2:$P$2,0))</f>
        <v>10</v>
      </c>
      <c r="CD172" s="120" cm="1">
        <f t="array" ref="CD172">INDEX($K:$P,ROW(),MATCH(CD$3,$K$2:$P$2,0))</f>
        <v>10</v>
      </c>
      <c r="CE172" s="120" cm="1">
        <f t="array" ref="CE172">INDEX($K:$P,ROW(),MATCH(CE$3,$K$2:$P$2,0))</f>
        <v>10</v>
      </c>
      <c r="CF172" s="120" cm="1">
        <f t="array" ref="CF172">INDEX($K:$P,ROW(),MATCH(CF$3,$K$2:$P$2,0))</f>
        <v>10</v>
      </c>
      <c r="CG172" s="120" cm="1">
        <f t="array" ref="CG172">INDEX($K:$P,ROW(),MATCH(CG$3,$K$2:$P$2,0))</f>
        <v>10</v>
      </c>
      <c r="CH172" s="120" cm="1">
        <f t="array" ref="CH172">INDEX($K:$P,ROW(),MATCH(CH$3,$K$2:$P$2,0))</f>
        <v>10</v>
      </c>
      <c r="CI172" s="120" cm="1">
        <f t="array" ref="CI172">INDEX($K:$P,ROW(),MATCH(CI$3,$K$2:$P$2,0))</f>
        <v>10</v>
      </c>
      <c r="CJ172" s="120" cm="1">
        <f t="array" ref="CJ172">INDEX($K:$P,ROW(),MATCH(CJ$3,$K$2:$P$2,0))</f>
        <v>10</v>
      </c>
      <c r="CK172" s="120" cm="1">
        <f t="array" ref="CK172">INDEX($K:$P,ROW(),MATCH(CK$3,$K$2:$P$2,0))</f>
        <v>10</v>
      </c>
      <c r="CL172" s="120" cm="1">
        <f t="array" ref="CL172">INDEX($K:$P,ROW(),MATCH(CL$3,$K$2:$P$2,0))</f>
        <v>10</v>
      </c>
    </row>
    <row r="173" spans="2:90" x14ac:dyDescent="0.4">
      <c r="B173" s="126" t="str">
        <f ca="1">OFFSET(B173,ROW(B183)-ROW(B173),0)</f>
        <v># of assets</v>
      </c>
      <c r="C173" t="s">
        <v>965</v>
      </c>
      <c r="D173" t="s">
        <v>259</v>
      </c>
      <c r="E173" s="8" t="str">
        <f t="shared" si="157"/>
        <v>173 AD-EV</v>
      </c>
      <c r="G173" t="str">
        <f>E173</f>
        <v>173 AD-EV</v>
      </c>
      <c r="H173" s="31"/>
      <c r="I173" s="73"/>
      <c r="J173" s="73"/>
      <c r="K173" s="38">
        <f t="shared" ref="K173:P173" si="158">SUMIF($3:$3,K$2,173:173)</f>
        <v>10000</v>
      </c>
      <c r="L173" s="32">
        <f t="shared" si="158"/>
        <v>20000</v>
      </c>
      <c r="M173" s="38">
        <f t="shared" si="158"/>
        <v>20000</v>
      </c>
      <c r="N173" s="38">
        <f t="shared" si="158"/>
        <v>20000</v>
      </c>
      <c r="O173" s="38">
        <f t="shared" si="158"/>
        <v>20000</v>
      </c>
      <c r="P173" s="38">
        <f t="shared" si="158"/>
        <v>20000</v>
      </c>
      <c r="R173" s="38"/>
      <c r="S173" s="38">
        <f t="shared" ref="S173" si="159">-S171/S172</f>
        <v>833.33333333333337</v>
      </c>
      <c r="T173" s="38">
        <f t="shared" ref="T173:AX173" si="160">-T171/T172</f>
        <v>833.33333333333337</v>
      </c>
      <c r="U173" s="38">
        <f t="shared" si="160"/>
        <v>833.33333333333337</v>
      </c>
      <c r="V173" s="38">
        <f t="shared" si="160"/>
        <v>833.33333333333337</v>
      </c>
      <c r="W173" s="38">
        <f t="shared" si="160"/>
        <v>833.33333333333337</v>
      </c>
      <c r="X173" s="38">
        <f t="shared" si="160"/>
        <v>833.33333333333337</v>
      </c>
      <c r="Y173" s="38">
        <f t="shared" si="160"/>
        <v>833.33333333333337</v>
      </c>
      <c r="Z173" s="38">
        <f t="shared" si="160"/>
        <v>833.33333333333337</v>
      </c>
      <c r="AA173" s="38">
        <f t="shared" si="160"/>
        <v>833.33333333333337</v>
      </c>
      <c r="AB173" s="38">
        <f t="shared" si="160"/>
        <v>833.33333333333337</v>
      </c>
      <c r="AC173" s="38">
        <f t="shared" si="160"/>
        <v>833.33333333333337</v>
      </c>
      <c r="AD173" s="38">
        <f t="shared" si="160"/>
        <v>833.33333333333337</v>
      </c>
      <c r="AE173" s="38">
        <f t="shared" si="160"/>
        <v>1666.6666666666667</v>
      </c>
      <c r="AF173" s="38">
        <f t="shared" si="160"/>
        <v>1666.6666666666667</v>
      </c>
      <c r="AG173" s="38">
        <f t="shared" si="160"/>
        <v>1666.6666666666667</v>
      </c>
      <c r="AH173" s="38">
        <f t="shared" si="160"/>
        <v>1666.6666666666667</v>
      </c>
      <c r="AI173" s="38">
        <f t="shared" si="160"/>
        <v>1666.6666666666667</v>
      </c>
      <c r="AJ173" s="38">
        <f t="shared" si="160"/>
        <v>1666.6666666666667</v>
      </c>
      <c r="AK173" s="38">
        <f t="shared" si="160"/>
        <v>1666.6666666666667</v>
      </c>
      <c r="AL173" s="38">
        <f t="shared" si="160"/>
        <v>1666.6666666666667</v>
      </c>
      <c r="AM173" s="38">
        <f t="shared" si="160"/>
        <v>1666.6666666666667</v>
      </c>
      <c r="AN173" s="38">
        <f t="shared" si="160"/>
        <v>1666.6666666666667</v>
      </c>
      <c r="AO173" s="38">
        <f t="shared" si="160"/>
        <v>1666.6666666666667</v>
      </c>
      <c r="AP173" s="38">
        <f t="shared" si="160"/>
        <v>1666.6666666666667</v>
      </c>
      <c r="AQ173" s="38">
        <f t="shared" si="160"/>
        <v>1666.6666666666667</v>
      </c>
      <c r="AR173" s="38">
        <f t="shared" si="160"/>
        <v>1666.6666666666667</v>
      </c>
      <c r="AS173" s="38">
        <f t="shared" si="160"/>
        <v>1666.6666666666667</v>
      </c>
      <c r="AT173" s="38">
        <f t="shared" si="160"/>
        <v>1666.6666666666667</v>
      </c>
      <c r="AU173" s="38">
        <f t="shared" si="160"/>
        <v>1666.6666666666667</v>
      </c>
      <c r="AV173" s="38">
        <f t="shared" si="160"/>
        <v>1666.6666666666667</v>
      </c>
      <c r="AW173" s="38">
        <f t="shared" si="160"/>
        <v>1666.6666666666667</v>
      </c>
      <c r="AX173" s="38">
        <f t="shared" si="160"/>
        <v>1666.6666666666667</v>
      </c>
      <c r="AY173" s="38">
        <f t="shared" ref="AY173:CD173" si="161">-AY171/AY172</f>
        <v>1666.6666666666667</v>
      </c>
      <c r="AZ173" s="38">
        <f t="shared" si="161"/>
        <v>1666.6666666666667</v>
      </c>
      <c r="BA173" s="38">
        <f t="shared" si="161"/>
        <v>1666.6666666666667</v>
      </c>
      <c r="BB173" s="38">
        <f t="shared" si="161"/>
        <v>1666.6666666666667</v>
      </c>
      <c r="BC173" s="38">
        <f t="shared" si="161"/>
        <v>1666.6666666666667</v>
      </c>
      <c r="BD173" s="38">
        <f t="shared" si="161"/>
        <v>1666.6666666666667</v>
      </c>
      <c r="BE173" s="38">
        <f t="shared" si="161"/>
        <v>1666.6666666666667</v>
      </c>
      <c r="BF173" s="38">
        <f t="shared" si="161"/>
        <v>1666.6666666666667</v>
      </c>
      <c r="BG173" s="38">
        <f t="shared" si="161"/>
        <v>1666.6666666666667</v>
      </c>
      <c r="BH173" s="38">
        <f t="shared" si="161"/>
        <v>1666.6666666666667</v>
      </c>
      <c r="BI173" s="38">
        <f t="shared" si="161"/>
        <v>1666.6666666666667</v>
      </c>
      <c r="BJ173" s="38">
        <f t="shared" si="161"/>
        <v>1666.6666666666667</v>
      </c>
      <c r="BK173" s="38">
        <f t="shared" si="161"/>
        <v>1666.6666666666667</v>
      </c>
      <c r="BL173" s="38">
        <f t="shared" si="161"/>
        <v>1666.6666666666667</v>
      </c>
      <c r="BM173" s="38">
        <f t="shared" si="161"/>
        <v>1666.6666666666667</v>
      </c>
      <c r="BN173" s="38">
        <f t="shared" si="161"/>
        <v>1666.6666666666667</v>
      </c>
      <c r="BO173" s="38">
        <f t="shared" si="161"/>
        <v>1666.6666666666667</v>
      </c>
      <c r="BP173" s="38">
        <f t="shared" si="161"/>
        <v>1666.6666666666667</v>
      </c>
      <c r="BQ173" s="38">
        <f t="shared" si="161"/>
        <v>1666.6666666666667</v>
      </c>
      <c r="BR173" s="38">
        <f t="shared" si="161"/>
        <v>1666.6666666666667</v>
      </c>
      <c r="BS173" s="38">
        <f t="shared" si="161"/>
        <v>1666.6666666666667</v>
      </c>
      <c r="BT173" s="38">
        <f t="shared" si="161"/>
        <v>1666.6666666666667</v>
      </c>
      <c r="BU173" s="38">
        <f t="shared" si="161"/>
        <v>1666.6666666666667</v>
      </c>
      <c r="BV173" s="38">
        <f t="shared" si="161"/>
        <v>1666.6666666666667</v>
      </c>
      <c r="BW173" s="38">
        <f t="shared" si="161"/>
        <v>1666.6666666666667</v>
      </c>
      <c r="BX173" s="38">
        <f t="shared" si="161"/>
        <v>1666.6666666666667</v>
      </c>
      <c r="BY173" s="38">
        <f t="shared" si="161"/>
        <v>1666.6666666666667</v>
      </c>
      <c r="BZ173" s="38">
        <f t="shared" si="161"/>
        <v>1666.6666666666667</v>
      </c>
      <c r="CA173" s="38">
        <f t="shared" si="161"/>
        <v>1666.6666666666667</v>
      </c>
      <c r="CB173" s="38">
        <f t="shared" si="161"/>
        <v>1666.6666666666667</v>
      </c>
      <c r="CC173" s="38">
        <f t="shared" si="161"/>
        <v>1666.6666666666667</v>
      </c>
      <c r="CD173" s="38">
        <f t="shared" si="161"/>
        <v>1666.6666666666667</v>
      </c>
      <c r="CE173" s="38">
        <f t="shared" ref="CE173:CK173" si="162">-CE171/CE172</f>
        <v>1666.6666666666667</v>
      </c>
      <c r="CF173" s="38">
        <f t="shared" si="162"/>
        <v>1666.6666666666667</v>
      </c>
      <c r="CG173" s="38">
        <f t="shared" si="162"/>
        <v>1666.6666666666667</v>
      </c>
      <c r="CH173" s="38">
        <f t="shared" si="162"/>
        <v>1666.6666666666667</v>
      </c>
      <c r="CI173" s="38">
        <f t="shared" si="162"/>
        <v>1666.6666666666667</v>
      </c>
      <c r="CJ173" s="38">
        <f t="shared" si="162"/>
        <v>1666.6666666666667</v>
      </c>
      <c r="CK173" s="38">
        <f t="shared" si="162"/>
        <v>1666.6666666666667</v>
      </c>
      <c r="CL173" s="38">
        <f t="shared" ref="CL173" si="163">-CL171/CL172</f>
        <v>1666.6666666666667</v>
      </c>
    </row>
    <row r="174" spans="2:90" x14ac:dyDescent="0.4">
      <c r="B174" s="187" t="str">
        <f>IFERROR(SUBSTITUTE(TRIM(LEFT(B170,SEARCH("-",B170)-1)),":",""),SUBSTITUTE(B170,":",""))</f>
        <v xml:space="preserve">Ad driven revenue </v>
      </c>
      <c r="D174" t="s">
        <v>259</v>
      </c>
      <c r="E174" s="8" t="str">
        <f t="shared" si="157"/>
        <v>174 AD-EV</v>
      </c>
      <c r="G174" t="s">
        <v>332</v>
      </c>
      <c r="H174" s="31"/>
      <c r="I174" s="73"/>
      <c r="J174" s="73"/>
      <c r="K174" s="58"/>
      <c r="L174" s="58"/>
      <c r="M174" s="58"/>
      <c r="N174" s="58"/>
      <c r="O174" s="58"/>
      <c r="P174" s="58"/>
      <c r="R174" s="33"/>
      <c r="S174" s="33"/>
      <c r="T174" s="33"/>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c r="BV174" s="33"/>
      <c r="BW174" s="33"/>
      <c r="BX174" s="33"/>
      <c r="BY174" s="33"/>
      <c r="BZ174" s="33"/>
      <c r="CA174" s="33"/>
      <c r="CB174" s="33"/>
      <c r="CC174" s="33"/>
      <c r="CD174" s="33"/>
      <c r="CE174" s="33"/>
      <c r="CF174" s="33"/>
      <c r="CG174" s="33"/>
      <c r="CH174" s="33"/>
      <c r="CI174" s="33"/>
      <c r="CJ174" s="33"/>
      <c r="CK174" s="33"/>
      <c r="CL174" s="33"/>
    </row>
    <row r="175" spans="2:90" x14ac:dyDescent="0.4">
      <c r="B175" s="235" t="str">
        <f>IFERROR(SUBSTITUTE(TRIM(MID(B170, SEARCH("-", B170) + 1, LEN(B170))),":",""),"no unit")</f>
        <v>no unit</v>
      </c>
      <c r="D175" t="s">
        <v>259</v>
      </c>
      <c r="E175" s="8" t="str">
        <f t="shared" si="157"/>
        <v>175 AD-EV</v>
      </c>
      <c r="G175" t="s">
        <v>332</v>
      </c>
      <c r="H175" s="31"/>
      <c r="I175" s="73"/>
      <c r="J175" s="73"/>
      <c r="K175" s="58"/>
      <c r="L175" s="58"/>
      <c r="M175" s="58"/>
      <c r="N175" s="58"/>
      <c r="O175" s="58"/>
      <c r="P175" s="58"/>
      <c r="R175" s="33"/>
      <c r="S175" s="33"/>
      <c r="T175" s="33"/>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c r="BV175" s="33"/>
      <c r="BW175" s="33"/>
      <c r="BX175" s="33"/>
      <c r="BY175" s="33"/>
      <c r="BZ175" s="33"/>
      <c r="CA175" s="33"/>
      <c r="CB175" s="33"/>
      <c r="CC175" s="33"/>
      <c r="CD175" s="33"/>
      <c r="CE175" s="33"/>
      <c r="CF175" s="33"/>
      <c r="CG175" s="33"/>
      <c r="CH175" s="33"/>
      <c r="CI175" s="33"/>
      <c r="CJ175" s="33"/>
      <c r="CK175" s="33"/>
      <c r="CL175" s="33"/>
    </row>
    <row r="176" spans="2:90" x14ac:dyDescent="0.4">
      <c r="B176" s="187" t="s">
        <v>334</v>
      </c>
      <c r="D176" t="s">
        <v>259</v>
      </c>
      <c r="E176" s="8" t="str">
        <f t="shared" si="157"/>
        <v>176 AD-EV</v>
      </c>
      <c r="G176" t="s">
        <v>332</v>
      </c>
      <c r="H176" s="31"/>
      <c r="I176" s="73"/>
      <c r="J176" s="73"/>
      <c r="K176" s="58"/>
      <c r="L176" s="58"/>
      <c r="M176" s="58"/>
      <c r="N176" s="58"/>
      <c r="O176" s="58"/>
      <c r="P176" s="58"/>
      <c r="R176" s="33"/>
      <c r="S176" s="33"/>
      <c r="T176" s="33"/>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c r="BV176" s="33"/>
      <c r="BW176" s="33"/>
      <c r="BX176" s="33"/>
      <c r="BY176" s="33"/>
      <c r="BZ176" s="33"/>
      <c r="CA176" s="33"/>
      <c r="CB176" s="33"/>
      <c r="CC176" s="33"/>
      <c r="CD176" s="33"/>
      <c r="CE176" s="33"/>
      <c r="CF176" s="33"/>
      <c r="CG176" s="33"/>
      <c r="CH176" s="33"/>
      <c r="CI176" s="33"/>
      <c r="CJ176" s="33"/>
      <c r="CK176" s="33"/>
      <c r="CL176" s="33"/>
    </row>
    <row r="177" spans="2:90" x14ac:dyDescent="0.4">
      <c r="B177" s="132" t="s">
        <v>333</v>
      </c>
      <c r="D177" t="s">
        <v>259</v>
      </c>
      <c r="E177" s="8" t="str">
        <f t="shared" si="157"/>
        <v>177 AD-EV</v>
      </c>
      <c r="G177" t="s">
        <v>332</v>
      </c>
      <c r="H177" s="31"/>
      <c r="I177" s="73"/>
      <c r="J177" s="73"/>
      <c r="K177" s="58"/>
      <c r="L177" s="58"/>
      <c r="M177" s="58"/>
      <c r="N177" s="58"/>
      <c r="O177" s="58"/>
      <c r="P177" s="58"/>
      <c r="R177" s="33"/>
      <c r="S177" s="199" t="str">
        <f t="shared" ref="S177" si="164">ADDRESS(ROW(S173),COLUMN(S173),2)</f>
        <v>S$173</v>
      </c>
      <c r="T177" s="199" t="str">
        <f t="shared" ref="T177:AX177" si="165">ADDRESS(ROW(T173),COLUMN(T173),2)</f>
        <v>T$173</v>
      </c>
      <c r="U177" s="199" t="str">
        <f t="shared" si="165"/>
        <v>U$173</v>
      </c>
      <c r="V177" s="199" t="str">
        <f t="shared" si="165"/>
        <v>V$173</v>
      </c>
      <c r="W177" s="199" t="str">
        <f t="shared" si="165"/>
        <v>W$173</v>
      </c>
      <c r="X177" s="199" t="str">
        <f t="shared" si="165"/>
        <v>X$173</v>
      </c>
      <c r="Y177" s="199" t="str">
        <f t="shared" si="165"/>
        <v>Y$173</v>
      </c>
      <c r="Z177" s="199" t="str">
        <f t="shared" si="165"/>
        <v>Z$173</v>
      </c>
      <c r="AA177" s="199" t="str">
        <f t="shared" si="165"/>
        <v>AA$173</v>
      </c>
      <c r="AB177" s="199" t="str">
        <f t="shared" si="165"/>
        <v>AB$173</v>
      </c>
      <c r="AC177" s="199" t="str">
        <f t="shared" si="165"/>
        <v>AC$173</v>
      </c>
      <c r="AD177" s="199" t="str">
        <f t="shared" si="165"/>
        <v>AD$173</v>
      </c>
      <c r="AE177" s="199" t="str">
        <f t="shared" si="165"/>
        <v>AE$173</v>
      </c>
      <c r="AF177" s="199" t="str">
        <f t="shared" si="165"/>
        <v>AF$173</v>
      </c>
      <c r="AG177" s="199" t="str">
        <f t="shared" si="165"/>
        <v>AG$173</v>
      </c>
      <c r="AH177" s="199" t="str">
        <f t="shared" si="165"/>
        <v>AH$173</v>
      </c>
      <c r="AI177" s="199" t="str">
        <f t="shared" si="165"/>
        <v>AI$173</v>
      </c>
      <c r="AJ177" s="199" t="str">
        <f t="shared" si="165"/>
        <v>AJ$173</v>
      </c>
      <c r="AK177" s="199" t="str">
        <f t="shared" si="165"/>
        <v>AK$173</v>
      </c>
      <c r="AL177" s="199" t="str">
        <f t="shared" si="165"/>
        <v>AL$173</v>
      </c>
      <c r="AM177" s="199" t="str">
        <f t="shared" si="165"/>
        <v>AM$173</v>
      </c>
      <c r="AN177" s="199" t="str">
        <f t="shared" si="165"/>
        <v>AN$173</v>
      </c>
      <c r="AO177" s="199" t="str">
        <f t="shared" si="165"/>
        <v>AO$173</v>
      </c>
      <c r="AP177" s="199" t="str">
        <f t="shared" si="165"/>
        <v>AP$173</v>
      </c>
      <c r="AQ177" s="199" t="str">
        <f t="shared" si="165"/>
        <v>AQ$173</v>
      </c>
      <c r="AR177" s="199" t="str">
        <f t="shared" si="165"/>
        <v>AR$173</v>
      </c>
      <c r="AS177" s="199" t="str">
        <f t="shared" si="165"/>
        <v>AS$173</v>
      </c>
      <c r="AT177" s="199" t="str">
        <f t="shared" si="165"/>
        <v>AT$173</v>
      </c>
      <c r="AU177" s="199" t="str">
        <f t="shared" si="165"/>
        <v>AU$173</v>
      </c>
      <c r="AV177" s="199" t="str">
        <f t="shared" si="165"/>
        <v>AV$173</v>
      </c>
      <c r="AW177" s="199" t="str">
        <f t="shared" si="165"/>
        <v>AW$173</v>
      </c>
      <c r="AX177" s="199" t="str">
        <f t="shared" si="165"/>
        <v>AX$173</v>
      </c>
      <c r="AY177" s="199" t="str">
        <f t="shared" ref="AY177:CD177" si="166">ADDRESS(ROW(AY173),COLUMN(AY173),2)</f>
        <v>AY$173</v>
      </c>
      <c r="AZ177" s="199" t="str">
        <f t="shared" si="166"/>
        <v>AZ$173</v>
      </c>
      <c r="BA177" s="199" t="str">
        <f t="shared" si="166"/>
        <v>BA$173</v>
      </c>
      <c r="BB177" s="199" t="str">
        <f t="shared" si="166"/>
        <v>BB$173</v>
      </c>
      <c r="BC177" s="199" t="str">
        <f t="shared" si="166"/>
        <v>BC$173</v>
      </c>
      <c r="BD177" s="199" t="str">
        <f t="shared" si="166"/>
        <v>BD$173</v>
      </c>
      <c r="BE177" s="199" t="str">
        <f t="shared" si="166"/>
        <v>BE$173</v>
      </c>
      <c r="BF177" s="199" t="str">
        <f t="shared" si="166"/>
        <v>BF$173</v>
      </c>
      <c r="BG177" s="199" t="str">
        <f t="shared" si="166"/>
        <v>BG$173</v>
      </c>
      <c r="BH177" s="199" t="str">
        <f t="shared" si="166"/>
        <v>BH$173</v>
      </c>
      <c r="BI177" s="199" t="str">
        <f t="shared" si="166"/>
        <v>BI$173</v>
      </c>
      <c r="BJ177" s="199" t="str">
        <f t="shared" si="166"/>
        <v>BJ$173</v>
      </c>
      <c r="BK177" s="199" t="str">
        <f t="shared" si="166"/>
        <v>BK$173</v>
      </c>
      <c r="BL177" s="199" t="str">
        <f t="shared" si="166"/>
        <v>BL$173</v>
      </c>
      <c r="BM177" s="199" t="str">
        <f t="shared" si="166"/>
        <v>BM$173</v>
      </c>
      <c r="BN177" s="199" t="str">
        <f t="shared" si="166"/>
        <v>BN$173</v>
      </c>
      <c r="BO177" s="199" t="str">
        <f t="shared" si="166"/>
        <v>BO$173</v>
      </c>
      <c r="BP177" s="199" t="str">
        <f t="shared" si="166"/>
        <v>BP$173</v>
      </c>
      <c r="BQ177" s="199" t="str">
        <f t="shared" si="166"/>
        <v>BQ$173</v>
      </c>
      <c r="BR177" s="199" t="str">
        <f t="shared" si="166"/>
        <v>BR$173</v>
      </c>
      <c r="BS177" s="199" t="str">
        <f t="shared" si="166"/>
        <v>BS$173</v>
      </c>
      <c r="BT177" s="199" t="str">
        <f t="shared" si="166"/>
        <v>BT$173</v>
      </c>
      <c r="BU177" s="199" t="str">
        <f t="shared" si="166"/>
        <v>BU$173</v>
      </c>
      <c r="BV177" s="199" t="str">
        <f t="shared" si="166"/>
        <v>BV$173</v>
      </c>
      <c r="BW177" s="199" t="str">
        <f t="shared" si="166"/>
        <v>BW$173</v>
      </c>
      <c r="BX177" s="199" t="str">
        <f t="shared" si="166"/>
        <v>BX$173</v>
      </c>
      <c r="BY177" s="199" t="str">
        <f t="shared" si="166"/>
        <v>BY$173</v>
      </c>
      <c r="BZ177" s="199" t="str">
        <f t="shared" si="166"/>
        <v>BZ$173</v>
      </c>
      <c r="CA177" s="199" t="str">
        <f t="shared" si="166"/>
        <v>CA$173</v>
      </c>
      <c r="CB177" s="199" t="str">
        <f t="shared" si="166"/>
        <v>CB$173</v>
      </c>
      <c r="CC177" s="199" t="str">
        <f t="shared" si="166"/>
        <v>CC$173</v>
      </c>
      <c r="CD177" s="199" t="str">
        <f t="shared" si="166"/>
        <v>CD$173</v>
      </c>
      <c r="CE177" s="199" t="str">
        <f t="shared" ref="CE177:CK177" si="167">ADDRESS(ROW(CE173),COLUMN(CE173),2)</f>
        <v>CE$173</v>
      </c>
      <c r="CF177" s="199" t="str">
        <f t="shared" si="167"/>
        <v>CF$173</v>
      </c>
      <c r="CG177" s="199" t="str">
        <f t="shared" si="167"/>
        <v>CG$173</v>
      </c>
      <c r="CH177" s="199" t="str">
        <f t="shared" si="167"/>
        <v>CH$173</v>
      </c>
      <c r="CI177" s="199" t="str">
        <f t="shared" si="167"/>
        <v>CI$173</v>
      </c>
      <c r="CJ177" s="199" t="str">
        <f t="shared" si="167"/>
        <v>CJ$173</v>
      </c>
      <c r="CK177" s="199" t="str">
        <f t="shared" si="167"/>
        <v>CK$173</v>
      </c>
      <c r="CL177" s="199" t="str">
        <f t="shared" ref="CL177" si="168">ADDRESS(ROW(CL173),COLUMN(CL173),2)</f>
        <v>CL$173</v>
      </c>
    </row>
    <row r="178" spans="2:90" x14ac:dyDescent="0.4">
      <c r="B178" s="8" t="s">
        <v>488</v>
      </c>
      <c r="D178" t="s">
        <v>259</v>
      </c>
      <c r="E178" s="8" t="str">
        <f t="shared" si="157"/>
        <v>178 AD-EV</v>
      </c>
      <c r="G178" t="s">
        <v>332</v>
      </c>
      <c r="H178" s="12"/>
      <c r="I178" s="60"/>
      <c r="J178" s="60"/>
      <c r="K178" s="15"/>
      <c r="L178" s="15"/>
      <c r="M178" s="15"/>
      <c r="N178" s="15"/>
      <c r="O178" s="15"/>
      <c r="P178" s="15"/>
      <c r="R178" s="15"/>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row>
    <row r="179" spans="2:90" x14ac:dyDescent="0.4">
      <c r="B179" s="8" t="s">
        <v>493</v>
      </c>
      <c r="D179" t="s">
        <v>259</v>
      </c>
      <c r="E179" s="8" t="str">
        <f t="shared" si="157"/>
        <v>179 AD-EV</v>
      </c>
      <c r="G179" t="s">
        <v>332</v>
      </c>
      <c r="H179" s="12"/>
      <c r="I179" s="60"/>
      <c r="J179" s="60"/>
      <c r="K179" s="15"/>
      <c r="L179" s="15"/>
      <c r="M179" s="15"/>
      <c r="N179" s="15"/>
      <c r="O179" s="15"/>
      <c r="P179" s="15"/>
      <c r="R179" s="15"/>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row>
    <row r="180" spans="2:90" x14ac:dyDescent="0.4">
      <c r="B180" s="8" t="s">
        <v>463</v>
      </c>
      <c r="D180" t="s">
        <v>259</v>
      </c>
      <c r="E180" s="8" t="str">
        <f t="shared" si="157"/>
        <v>180 AD-EV</v>
      </c>
      <c r="G180" t="s">
        <v>332</v>
      </c>
      <c r="H180" s="12"/>
      <c r="I180" s="60"/>
      <c r="J180" s="60"/>
      <c r="K180" s="15"/>
      <c r="L180" s="15"/>
      <c r="M180" s="15"/>
      <c r="N180" s="15"/>
      <c r="O180" s="15"/>
      <c r="P180" s="15"/>
      <c r="R180" s="15"/>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row>
    <row r="181" spans="2:90" x14ac:dyDescent="0.4">
      <c r="B181" s="8" t="s">
        <v>464</v>
      </c>
      <c r="D181" t="s">
        <v>259</v>
      </c>
      <c r="E181" s="8" t="str">
        <f t="shared" si="157"/>
        <v>181 AD-EV</v>
      </c>
      <c r="G181" t="s">
        <v>332</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row>
    <row r="182" spans="2:90" x14ac:dyDescent="0.4">
      <c r="B182" s="181" t="s">
        <v>459</v>
      </c>
      <c r="E182" s="8"/>
      <c r="H182" s="182"/>
      <c r="I182" s="183"/>
      <c r="J182" s="183"/>
      <c r="K182" s="184"/>
      <c r="L182" s="184"/>
      <c r="M182" s="184"/>
      <c r="N182" s="184"/>
      <c r="O182" s="184"/>
      <c r="P182" s="184"/>
      <c r="R182" s="185"/>
      <c r="S182" s="186"/>
      <c r="T182" s="186"/>
      <c r="U182" s="186"/>
      <c r="V182" s="186"/>
      <c r="W182" s="186"/>
      <c r="X182" s="186"/>
      <c r="Y182" s="186"/>
      <c r="Z182" s="186"/>
      <c r="AA182" s="186"/>
      <c r="AB182" s="186"/>
      <c r="AC182" s="186"/>
      <c r="AD182" s="186"/>
      <c r="AE182" s="186"/>
      <c r="AF182" s="186"/>
      <c r="AG182" s="186"/>
      <c r="AH182" s="186"/>
      <c r="AI182" s="186"/>
      <c r="AJ182" s="186"/>
      <c r="AK182" s="186"/>
      <c r="AL182" s="186"/>
      <c r="AM182" s="186"/>
      <c r="AN182" s="186"/>
      <c r="AO182" s="186"/>
      <c r="AP182" s="186"/>
      <c r="AQ182" s="186"/>
      <c r="AR182" s="186"/>
      <c r="AS182" s="186"/>
      <c r="AT182" s="186"/>
      <c r="AU182" s="186"/>
      <c r="AV182" s="186"/>
      <c r="AW182" s="186"/>
      <c r="AX182" s="186"/>
      <c r="AY182" s="186"/>
      <c r="AZ182" s="186"/>
      <c r="BA182" s="186"/>
      <c r="BB182" s="186"/>
      <c r="BC182" s="186"/>
      <c r="BD182" s="186"/>
      <c r="BE182" s="186"/>
      <c r="BF182" s="186"/>
      <c r="BG182" s="186"/>
      <c r="BH182" s="186"/>
      <c r="BI182" s="186"/>
      <c r="BJ182" s="186"/>
      <c r="BK182" s="186"/>
      <c r="BL182" s="186"/>
      <c r="BM182" s="186"/>
      <c r="BN182" s="186"/>
      <c r="BO182" s="186"/>
      <c r="BP182" s="186"/>
      <c r="BQ182" s="186"/>
      <c r="BR182" s="186"/>
      <c r="BS182" s="186"/>
      <c r="BT182" s="186"/>
      <c r="BU182" s="186"/>
      <c r="BV182" s="186"/>
      <c r="BW182" s="186"/>
      <c r="BX182" s="186"/>
      <c r="BY182" s="186"/>
      <c r="BZ182" s="186"/>
      <c r="CA182" s="186"/>
      <c r="CB182" s="186"/>
      <c r="CC182" s="186"/>
      <c r="CD182" s="186"/>
      <c r="CE182" s="186"/>
      <c r="CF182" s="186"/>
      <c r="CG182" s="186"/>
      <c r="CH182" s="186"/>
      <c r="CI182" s="186"/>
      <c r="CJ182" s="186"/>
      <c r="CK182" s="186"/>
      <c r="CL182" s="186"/>
    </row>
    <row r="183" spans="2:90" x14ac:dyDescent="0.4">
      <c r="B183" s="181" t="s">
        <v>456</v>
      </c>
      <c r="E183" s="8"/>
      <c r="H183" s="182"/>
      <c r="I183" s="183"/>
      <c r="J183" s="183"/>
      <c r="K183" s="184"/>
      <c r="L183" s="184"/>
      <c r="M183" s="184"/>
      <c r="N183" s="184"/>
      <c r="O183" s="184"/>
      <c r="P183" s="184"/>
      <c r="R183" s="185"/>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c r="AQ183" s="186"/>
      <c r="AR183" s="186"/>
      <c r="AS183" s="186"/>
      <c r="AT183" s="186"/>
      <c r="AU183" s="186"/>
      <c r="AV183" s="186"/>
      <c r="AW183" s="186"/>
      <c r="AX183" s="186"/>
      <c r="AY183" s="186"/>
      <c r="AZ183" s="186"/>
      <c r="BA183" s="186"/>
      <c r="BB183" s="186"/>
      <c r="BC183" s="186"/>
      <c r="BD183" s="186"/>
      <c r="BE183" s="186"/>
      <c r="BF183" s="186"/>
      <c r="BG183" s="186"/>
      <c r="BH183" s="186"/>
      <c r="BI183" s="186"/>
      <c r="BJ183" s="186"/>
      <c r="BK183" s="186"/>
      <c r="BL183" s="186"/>
      <c r="BM183" s="186"/>
      <c r="BN183" s="186"/>
      <c r="BO183" s="186"/>
      <c r="BP183" s="186"/>
      <c r="BQ183" s="186"/>
      <c r="BR183" s="186"/>
      <c r="BS183" s="186"/>
      <c r="BT183" s="186"/>
      <c r="BU183" s="186"/>
      <c r="BV183" s="186"/>
      <c r="BW183" s="186"/>
      <c r="BX183" s="186"/>
      <c r="BY183" s="186"/>
      <c r="BZ183" s="186"/>
      <c r="CA183" s="186"/>
      <c r="CB183" s="186"/>
      <c r="CC183" s="186"/>
      <c r="CD183" s="186"/>
      <c r="CE183" s="186"/>
      <c r="CF183" s="186"/>
      <c r="CG183" s="186"/>
      <c r="CH183" s="186"/>
      <c r="CI183" s="186"/>
      <c r="CJ183" s="186"/>
      <c r="CK183" s="186"/>
      <c r="CL183" s="186"/>
    </row>
    <row r="184" spans="2:90" x14ac:dyDescent="0.4">
      <c r="B184" s="167"/>
      <c r="E184" s="8"/>
      <c r="H184" s="31"/>
      <c r="I184" s="73"/>
      <c r="J184" s="73"/>
      <c r="K184" s="39"/>
      <c r="L184" s="39"/>
      <c r="M184" s="39"/>
      <c r="N184" s="39"/>
      <c r="O184" s="39"/>
      <c r="P184" s="39"/>
      <c r="R184" s="38"/>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row>
    <row r="185" spans="2:90" x14ac:dyDescent="0.4">
      <c r="B185" s="66" t="s">
        <v>409</v>
      </c>
      <c r="C185" s="31"/>
      <c r="D185" t="s">
        <v>260</v>
      </c>
      <c r="E185" s="8" t="str">
        <f t="shared" ref="E185:E197" si="169">ROW()&amp;" "&amp;D185</f>
        <v>185 TAM-ER</v>
      </c>
      <c r="F185" t="s">
        <v>342</v>
      </c>
      <c r="G185" s="31" t="s">
        <v>243</v>
      </c>
      <c r="H185" s="22"/>
      <c r="I185" s="287"/>
      <c r="J185" s="287"/>
      <c r="K185" s="22"/>
      <c r="L185" s="22"/>
      <c r="M185" s="22"/>
      <c r="N185" s="22"/>
      <c r="O185" s="22"/>
      <c r="P185" s="22"/>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row>
    <row r="186" spans="2:90" x14ac:dyDescent="0.4">
      <c r="B186" s="123" t="s">
        <v>63</v>
      </c>
      <c r="C186" s="27"/>
      <c r="D186" s="27" t="s">
        <v>260</v>
      </c>
      <c r="E186" s="9" t="str">
        <f t="shared" si="169"/>
        <v>186 TAM-ER</v>
      </c>
      <c r="F186" s="27"/>
      <c r="G186" s="27" t="str">
        <f>E186</f>
        <v>186 TAM-ER</v>
      </c>
      <c r="H186" s="27"/>
      <c r="J186" s="176">
        <v>100</v>
      </c>
      <c r="K186" s="33">
        <f t="shared" ref="K186:P186" si="170">SUMIF($4:$4,K$2,186:186)</f>
        <v>105.11618978817329</v>
      </c>
      <c r="L186" s="33">
        <f t="shared" si="170"/>
        <v>110.49413355583269</v>
      </c>
      <c r="M186" s="33">
        <f t="shared" si="170"/>
        <v>116.14722313334676</v>
      </c>
      <c r="N186" s="33">
        <f t="shared" si="170"/>
        <v>122.08953550254191</v>
      </c>
      <c r="O186" s="33">
        <f t="shared" si="170"/>
        <v>128.33586785035118</v>
      </c>
      <c r="P186" s="33">
        <f t="shared" si="170"/>
        <v>134.9017744158744</v>
      </c>
      <c r="R186" s="177">
        <f>J186</f>
        <v>100</v>
      </c>
      <c r="S186" s="177">
        <f t="shared" ref="S186:AX186" si="171">R186*(1+S187)</f>
        <v>100.41666666666667</v>
      </c>
      <c r="T186" s="177">
        <f t="shared" si="171"/>
        <v>100.83506944444444</v>
      </c>
      <c r="U186" s="177">
        <f t="shared" si="171"/>
        <v>101.25521556712962</v>
      </c>
      <c r="V186" s="177">
        <f t="shared" si="171"/>
        <v>101.67711229865932</v>
      </c>
      <c r="W186" s="177">
        <f t="shared" si="171"/>
        <v>102.10076693323707</v>
      </c>
      <c r="X186" s="177">
        <f t="shared" si="171"/>
        <v>102.52618679545888</v>
      </c>
      <c r="Y186" s="177">
        <f t="shared" si="171"/>
        <v>102.95337924043996</v>
      </c>
      <c r="Z186" s="177">
        <f t="shared" si="171"/>
        <v>103.38235165394178</v>
      </c>
      <c r="AA186" s="177">
        <f t="shared" si="171"/>
        <v>103.81311145249987</v>
      </c>
      <c r="AB186" s="177">
        <f t="shared" si="171"/>
        <v>104.24566608355195</v>
      </c>
      <c r="AC186" s="177">
        <f t="shared" si="171"/>
        <v>104.68002302556675</v>
      </c>
      <c r="AD186" s="177">
        <f t="shared" si="171"/>
        <v>105.11618978817329</v>
      </c>
      <c r="AE186" s="177">
        <f t="shared" si="171"/>
        <v>105.55417391229068</v>
      </c>
      <c r="AF186" s="177">
        <f t="shared" si="171"/>
        <v>105.99398297025856</v>
      </c>
      <c r="AG186" s="177">
        <f t="shared" si="171"/>
        <v>106.43562456596797</v>
      </c>
      <c r="AH186" s="177">
        <f t="shared" si="171"/>
        <v>106.87910633499284</v>
      </c>
      <c r="AI186" s="177">
        <f t="shared" si="171"/>
        <v>107.32443594472197</v>
      </c>
      <c r="AJ186" s="177">
        <f t="shared" si="171"/>
        <v>107.77162109449165</v>
      </c>
      <c r="AK186" s="177">
        <f t="shared" si="171"/>
        <v>108.2206695157187</v>
      </c>
      <c r="AL186" s="177">
        <f t="shared" si="171"/>
        <v>108.67158897203419</v>
      </c>
      <c r="AM186" s="177">
        <f t="shared" si="171"/>
        <v>109.12438725941766</v>
      </c>
      <c r="AN186" s="177">
        <f t="shared" si="171"/>
        <v>109.5790722063319</v>
      </c>
      <c r="AO186" s="177">
        <f t="shared" si="171"/>
        <v>110.03565167385828</v>
      </c>
      <c r="AP186" s="177">
        <f t="shared" si="171"/>
        <v>110.49413355583269</v>
      </c>
      <c r="AQ186" s="177">
        <f t="shared" si="171"/>
        <v>110.95452577898199</v>
      </c>
      <c r="AR186" s="177">
        <f t="shared" si="171"/>
        <v>111.41683630306107</v>
      </c>
      <c r="AS186" s="177">
        <f t="shared" si="171"/>
        <v>111.88107312099049</v>
      </c>
      <c r="AT186" s="177">
        <f t="shared" si="171"/>
        <v>112.34724425899462</v>
      </c>
      <c r="AU186" s="177">
        <f t="shared" si="171"/>
        <v>112.81535777674043</v>
      </c>
      <c r="AV186" s="177">
        <f t="shared" si="171"/>
        <v>113.28542176747685</v>
      </c>
      <c r="AW186" s="177">
        <f t="shared" si="171"/>
        <v>113.75744435817467</v>
      </c>
      <c r="AX186" s="177">
        <f t="shared" si="171"/>
        <v>114.23143370966706</v>
      </c>
      <c r="AY186" s="177">
        <f t="shared" ref="AY186:CD186" si="172">AX186*(1+AY187)</f>
        <v>114.70739801679066</v>
      </c>
      <c r="AZ186" s="177">
        <f t="shared" si="172"/>
        <v>115.18534550852729</v>
      </c>
      <c r="BA186" s="177">
        <f t="shared" si="172"/>
        <v>115.66528444814615</v>
      </c>
      <c r="BB186" s="177">
        <f t="shared" si="172"/>
        <v>116.14722313334676</v>
      </c>
      <c r="BC186" s="177">
        <f t="shared" si="172"/>
        <v>116.63116989640237</v>
      </c>
      <c r="BD186" s="177">
        <f t="shared" si="172"/>
        <v>117.11713310430405</v>
      </c>
      <c r="BE186" s="177">
        <f t="shared" si="172"/>
        <v>117.60512115890531</v>
      </c>
      <c r="BF186" s="177">
        <f t="shared" si="172"/>
        <v>118.09514249706741</v>
      </c>
      <c r="BG186" s="177">
        <f t="shared" si="172"/>
        <v>118.5872055908052</v>
      </c>
      <c r="BH186" s="177">
        <f t="shared" si="172"/>
        <v>119.08131894743354</v>
      </c>
      <c r="BI186" s="177">
        <f t="shared" si="172"/>
        <v>119.57749110971452</v>
      </c>
      <c r="BJ186" s="177">
        <f t="shared" si="172"/>
        <v>120.07573065600499</v>
      </c>
      <c r="BK186" s="177">
        <f t="shared" si="172"/>
        <v>120.57604620040502</v>
      </c>
      <c r="BL186" s="177">
        <f t="shared" si="172"/>
        <v>121.0784463929067</v>
      </c>
      <c r="BM186" s="177">
        <f t="shared" si="172"/>
        <v>121.5829399195438</v>
      </c>
      <c r="BN186" s="177">
        <f t="shared" si="172"/>
        <v>122.08953550254191</v>
      </c>
      <c r="BO186" s="177">
        <f t="shared" si="172"/>
        <v>122.59824190046916</v>
      </c>
      <c r="BP186" s="177">
        <f t="shared" si="172"/>
        <v>123.10906790838779</v>
      </c>
      <c r="BQ186" s="177">
        <f t="shared" si="172"/>
        <v>123.62202235800606</v>
      </c>
      <c r="BR186" s="177">
        <f t="shared" si="172"/>
        <v>124.13711411783109</v>
      </c>
      <c r="BS186" s="177">
        <f t="shared" si="172"/>
        <v>124.65435209332205</v>
      </c>
      <c r="BT186" s="177">
        <f t="shared" si="172"/>
        <v>125.17374522704422</v>
      </c>
      <c r="BU186" s="177">
        <f t="shared" si="172"/>
        <v>125.69530249882357</v>
      </c>
      <c r="BV186" s="177">
        <f t="shared" si="172"/>
        <v>126.219032925902</v>
      </c>
      <c r="BW186" s="177">
        <f t="shared" si="172"/>
        <v>126.74494556309325</v>
      </c>
      <c r="BX186" s="177">
        <f t="shared" si="172"/>
        <v>127.27304950293947</v>
      </c>
      <c r="BY186" s="177">
        <f t="shared" si="172"/>
        <v>127.80335387586838</v>
      </c>
      <c r="BZ186" s="177">
        <f t="shared" si="172"/>
        <v>128.33586785035118</v>
      </c>
      <c r="CA186" s="177">
        <f t="shared" si="172"/>
        <v>128.87060063306097</v>
      </c>
      <c r="CB186" s="177">
        <f t="shared" si="172"/>
        <v>129.40756146903206</v>
      </c>
      <c r="CC186" s="177">
        <f t="shared" si="172"/>
        <v>129.94675964181968</v>
      </c>
      <c r="CD186" s="177">
        <f t="shared" si="172"/>
        <v>130.4882044736606</v>
      </c>
      <c r="CE186" s="177">
        <f t="shared" ref="CE186:CL186" si="173">CD186*(1+CE187)</f>
        <v>131.0319053256342</v>
      </c>
      <c r="CF186" s="177">
        <f t="shared" si="173"/>
        <v>131.57787159782433</v>
      </c>
      <c r="CG186" s="177">
        <f t="shared" si="173"/>
        <v>132.12611272948192</v>
      </c>
      <c r="CH186" s="177">
        <f t="shared" si="173"/>
        <v>132.67663819918809</v>
      </c>
      <c r="CI186" s="177">
        <f t="shared" si="173"/>
        <v>133.22945752501803</v>
      </c>
      <c r="CJ186" s="177">
        <f t="shared" si="173"/>
        <v>133.7845802647056</v>
      </c>
      <c r="CK186" s="177">
        <f t="shared" si="173"/>
        <v>134.34201601580853</v>
      </c>
      <c r="CL186" s="177">
        <f t="shared" si="173"/>
        <v>134.9017744158744</v>
      </c>
    </row>
    <row r="187" spans="2:90" x14ac:dyDescent="0.4">
      <c r="B187" s="141" t="s">
        <v>64</v>
      </c>
      <c r="D187" t="s">
        <v>260</v>
      </c>
      <c r="E187" s="8" t="str">
        <f t="shared" si="169"/>
        <v>187 TAM-ER</v>
      </c>
      <c r="G187" t="str">
        <f>E187</f>
        <v>187 TAM-ER</v>
      </c>
      <c r="H187" s="12"/>
      <c r="J187"/>
      <c r="K187" s="16">
        <v>0.05</v>
      </c>
      <c r="L187" s="16">
        <v>0.05</v>
      </c>
      <c r="M187" s="16">
        <v>0.05</v>
      </c>
      <c r="N187" s="16">
        <v>0.05</v>
      </c>
      <c r="O187" s="16">
        <v>0.05</v>
      </c>
      <c r="P187" s="16">
        <v>0.05</v>
      </c>
      <c r="R187" s="20" cm="1">
        <f t="array" ref="R187">INDEX($I:$P,ROW(),MATCH(S$3,$I$2:$P$2,0))/12</f>
        <v>4.1666666666666666E-3</v>
      </c>
      <c r="S187" s="20" cm="1">
        <f t="array" ref="S187">INDEX($I:$P,ROW(),MATCH(S$3,$I$2:$P$2,0))/12</f>
        <v>4.1666666666666666E-3</v>
      </c>
      <c r="T187" s="20" cm="1">
        <f t="array" ref="T187">INDEX($I:$P,ROW(),MATCH(T$3,$I$2:$P$2,0))/12</f>
        <v>4.1666666666666666E-3</v>
      </c>
      <c r="U187" s="20" cm="1">
        <f t="array" ref="U187">INDEX($I:$P,ROW(),MATCH(U$3,$I$2:$P$2,0))/12</f>
        <v>4.1666666666666666E-3</v>
      </c>
      <c r="V187" s="20" cm="1">
        <f t="array" ref="V187">INDEX($I:$P,ROW(),MATCH(V$3,$I$2:$P$2,0))/12</f>
        <v>4.1666666666666666E-3</v>
      </c>
      <c r="W187" s="20" cm="1">
        <f t="array" ref="W187">INDEX($I:$P,ROW(),MATCH(W$3,$I$2:$P$2,0))/12</f>
        <v>4.1666666666666666E-3</v>
      </c>
      <c r="X187" s="20" cm="1">
        <f t="array" ref="X187">INDEX($I:$P,ROW(),MATCH(X$3,$I$2:$P$2,0))/12</f>
        <v>4.1666666666666666E-3</v>
      </c>
      <c r="Y187" s="20" cm="1">
        <f t="array" ref="Y187">INDEX($I:$P,ROW(),MATCH(Y$3,$I$2:$P$2,0))/12</f>
        <v>4.1666666666666666E-3</v>
      </c>
      <c r="Z187" s="20" cm="1">
        <f t="array" ref="Z187">INDEX($I:$P,ROW(),MATCH(Z$3,$I$2:$P$2,0))/12</f>
        <v>4.1666666666666666E-3</v>
      </c>
      <c r="AA187" s="20" cm="1">
        <f t="array" ref="AA187">INDEX($I:$P,ROW(),MATCH(AA$3,$I$2:$P$2,0))/12</f>
        <v>4.1666666666666666E-3</v>
      </c>
      <c r="AB187" s="20" cm="1">
        <f t="array" ref="AB187">INDEX($I:$P,ROW(),MATCH(AB$3,$I$2:$P$2,0))/12</f>
        <v>4.1666666666666666E-3</v>
      </c>
      <c r="AC187" s="20" cm="1">
        <f t="array" ref="AC187">INDEX($I:$P,ROW(),MATCH(AC$3,$I$2:$P$2,0))/12</f>
        <v>4.1666666666666666E-3</v>
      </c>
      <c r="AD187" s="20" cm="1">
        <f t="array" ref="AD187">INDEX($I:$P,ROW(),MATCH(AD$3,$I$2:$P$2,0))/12</f>
        <v>4.1666666666666666E-3</v>
      </c>
      <c r="AE187" s="20" cm="1">
        <f t="array" ref="AE187">INDEX($I:$P,ROW(),MATCH(AE$3,$I$2:$P$2,0))/12</f>
        <v>4.1666666666666666E-3</v>
      </c>
      <c r="AF187" s="20" cm="1">
        <f t="array" ref="AF187">INDEX($I:$P,ROW(),MATCH(AF$3,$I$2:$P$2,0))/12</f>
        <v>4.1666666666666666E-3</v>
      </c>
      <c r="AG187" s="20" cm="1">
        <f t="array" ref="AG187">INDEX($I:$P,ROW(),MATCH(AG$3,$I$2:$P$2,0))/12</f>
        <v>4.1666666666666666E-3</v>
      </c>
      <c r="AH187" s="20" cm="1">
        <f t="array" ref="AH187">INDEX($I:$P,ROW(),MATCH(AH$3,$I$2:$P$2,0))/12</f>
        <v>4.1666666666666666E-3</v>
      </c>
      <c r="AI187" s="20" cm="1">
        <f t="array" ref="AI187">INDEX($I:$P,ROW(),MATCH(AI$3,$I$2:$P$2,0))/12</f>
        <v>4.1666666666666666E-3</v>
      </c>
      <c r="AJ187" s="20" cm="1">
        <f t="array" ref="AJ187">INDEX($I:$P,ROW(),MATCH(AJ$3,$I$2:$P$2,0))/12</f>
        <v>4.1666666666666666E-3</v>
      </c>
      <c r="AK187" s="20" cm="1">
        <f t="array" ref="AK187">INDEX($I:$P,ROW(),MATCH(AK$3,$I$2:$P$2,0))/12</f>
        <v>4.1666666666666666E-3</v>
      </c>
      <c r="AL187" s="20" cm="1">
        <f t="array" ref="AL187">INDEX($I:$P,ROW(),MATCH(AL$3,$I$2:$P$2,0))/12</f>
        <v>4.1666666666666666E-3</v>
      </c>
      <c r="AM187" s="20" cm="1">
        <f t="array" ref="AM187">INDEX($I:$P,ROW(),MATCH(AM$3,$I$2:$P$2,0))/12</f>
        <v>4.1666666666666666E-3</v>
      </c>
      <c r="AN187" s="20" cm="1">
        <f t="array" ref="AN187">INDEX($I:$P,ROW(),MATCH(AN$3,$I$2:$P$2,0))/12</f>
        <v>4.1666666666666666E-3</v>
      </c>
      <c r="AO187" s="20" cm="1">
        <f t="array" ref="AO187">INDEX($I:$P,ROW(),MATCH(AO$3,$I$2:$P$2,0))/12</f>
        <v>4.1666666666666666E-3</v>
      </c>
      <c r="AP187" s="20" cm="1">
        <f t="array" ref="AP187">INDEX($I:$P,ROW(),MATCH(AP$3,$I$2:$P$2,0))/12</f>
        <v>4.1666666666666666E-3</v>
      </c>
      <c r="AQ187" s="20" cm="1">
        <f t="array" ref="AQ187">INDEX($I:$P,ROW(),MATCH(AQ$3,$I$2:$P$2,0))/12</f>
        <v>4.1666666666666666E-3</v>
      </c>
      <c r="AR187" s="20" cm="1">
        <f t="array" ref="AR187">INDEX($I:$P,ROW(),MATCH(AR$3,$I$2:$P$2,0))/12</f>
        <v>4.1666666666666666E-3</v>
      </c>
      <c r="AS187" s="20" cm="1">
        <f t="array" ref="AS187">INDEX($I:$P,ROW(),MATCH(AS$3,$I$2:$P$2,0))/12</f>
        <v>4.1666666666666666E-3</v>
      </c>
      <c r="AT187" s="20" cm="1">
        <f t="array" ref="AT187">INDEX($I:$P,ROW(),MATCH(AT$3,$I$2:$P$2,0))/12</f>
        <v>4.1666666666666666E-3</v>
      </c>
      <c r="AU187" s="20" cm="1">
        <f t="array" ref="AU187">INDEX($I:$P,ROW(),MATCH(AU$3,$I$2:$P$2,0))/12</f>
        <v>4.1666666666666666E-3</v>
      </c>
      <c r="AV187" s="20" cm="1">
        <f t="array" ref="AV187">INDEX($I:$P,ROW(),MATCH(AV$3,$I$2:$P$2,0))/12</f>
        <v>4.1666666666666666E-3</v>
      </c>
      <c r="AW187" s="20" cm="1">
        <f t="array" ref="AW187">INDEX($I:$P,ROW(),MATCH(AW$3,$I$2:$P$2,0))/12</f>
        <v>4.1666666666666666E-3</v>
      </c>
      <c r="AX187" s="20" cm="1">
        <f t="array" ref="AX187">INDEX($I:$P,ROW(),MATCH(AX$3,$I$2:$P$2,0))/12</f>
        <v>4.1666666666666666E-3</v>
      </c>
      <c r="AY187" s="20" cm="1">
        <f t="array" ref="AY187">INDEX($I:$P,ROW(),MATCH(AY$3,$I$2:$P$2,0))/12</f>
        <v>4.1666666666666666E-3</v>
      </c>
      <c r="AZ187" s="20" cm="1">
        <f t="array" ref="AZ187">INDEX($I:$P,ROW(),MATCH(AZ$3,$I$2:$P$2,0))/12</f>
        <v>4.1666666666666666E-3</v>
      </c>
      <c r="BA187" s="20" cm="1">
        <f t="array" ref="BA187">INDEX($I:$P,ROW(),MATCH(BA$3,$I$2:$P$2,0))/12</f>
        <v>4.1666666666666666E-3</v>
      </c>
      <c r="BB187" s="20" cm="1">
        <f t="array" ref="BB187">INDEX($I:$P,ROW(),MATCH(BB$3,$I$2:$P$2,0))/12</f>
        <v>4.1666666666666666E-3</v>
      </c>
      <c r="BC187" s="20" cm="1">
        <f t="array" ref="BC187">INDEX($I:$P,ROW(),MATCH(BC$3,$I$2:$P$2,0))/12</f>
        <v>4.1666666666666666E-3</v>
      </c>
      <c r="BD187" s="20" cm="1">
        <f t="array" ref="BD187">INDEX($I:$P,ROW(),MATCH(BD$3,$I$2:$P$2,0))/12</f>
        <v>4.1666666666666666E-3</v>
      </c>
      <c r="BE187" s="20" cm="1">
        <f t="array" ref="BE187">INDEX($I:$P,ROW(),MATCH(BE$3,$I$2:$P$2,0))/12</f>
        <v>4.1666666666666666E-3</v>
      </c>
      <c r="BF187" s="20" cm="1">
        <f t="array" ref="BF187">INDEX($I:$P,ROW(),MATCH(BF$3,$I$2:$P$2,0))/12</f>
        <v>4.1666666666666666E-3</v>
      </c>
      <c r="BG187" s="20" cm="1">
        <f t="array" ref="BG187">INDEX($I:$P,ROW(),MATCH(BG$3,$I$2:$P$2,0))/12</f>
        <v>4.1666666666666666E-3</v>
      </c>
      <c r="BH187" s="20" cm="1">
        <f t="array" ref="BH187">INDEX($I:$P,ROW(),MATCH(BH$3,$I$2:$P$2,0))/12</f>
        <v>4.1666666666666666E-3</v>
      </c>
      <c r="BI187" s="20" cm="1">
        <f t="array" ref="BI187">INDEX($I:$P,ROW(),MATCH(BI$3,$I$2:$P$2,0))/12</f>
        <v>4.1666666666666666E-3</v>
      </c>
      <c r="BJ187" s="20" cm="1">
        <f t="array" ref="BJ187">INDEX($I:$P,ROW(),MATCH(BJ$3,$I$2:$P$2,0))/12</f>
        <v>4.1666666666666666E-3</v>
      </c>
      <c r="BK187" s="20" cm="1">
        <f t="array" ref="BK187">INDEX($I:$P,ROW(),MATCH(BK$3,$I$2:$P$2,0))/12</f>
        <v>4.1666666666666666E-3</v>
      </c>
      <c r="BL187" s="20" cm="1">
        <f t="array" ref="BL187">INDEX($I:$P,ROW(),MATCH(BL$3,$I$2:$P$2,0))/12</f>
        <v>4.1666666666666666E-3</v>
      </c>
      <c r="BM187" s="20" cm="1">
        <f t="array" ref="BM187">INDEX($I:$P,ROW(),MATCH(BM$3,$I$2:$P$2,0))/12</f>
        <v>4.1666666666666666E-3</v>
      </c>
      <c r="BN187" s="20" cm="1">
        <f t="array" ref="BN187">INDEX($I:$P,ROW(),MATCH(BN$3,$I$2:$P$2,0))/12</f>
        <v>4.1666666666666666E-3</v>
      </c>
      <c r="BO187" s="20" cm="1">
        <f t="array" ref="BO187">INDEX($I:$P,ROW(),MATCH(BO$3,$I$2:$P$2,0))/12</f>
        <v>4.1666666666666666E-3</v>
      </c>
      <c r="BP187" s="20" cm="1">
        <f t="array" ref="BP187">INDEX($I:$P,ROW(),MATCH(BP$3,$I$2:$P$2,0))/12</f>
        <v>4.1666666666666666E-3</v>
      </c>
      <c r="BQ187" s="20" cm="1">
        <f t="array" ref="BQ187">INDEX($I:$P,ROW(),MATCH(BQ$3,$I$2:$P$2,0))/12</f>
        <v>4.1666666666666666E-3</v>
      </c>
      <c r="BR187" s="20" cm="1">
        <f t="array" ref="BR187">INDEX($I:$P,ROW(),MATCH(BR$3,$I$2:$P$2,0))/12</f>
        <v>4.1666666666666666E-3</v>
      </c>
      <c r="BS187" s="20" cm="1">
        <f t="array" ref="BS187">INDEX($I:$P,ROW(),MATCH(BS$3,$I$2:$P$2,0))/12</f>
        <v>4.1666666666666666E-3</v>
      </c>
      <c r="BT187" s="20" cm="1">
        <f t="array" ref="BT187">INDEX($I:$P,ROW(),MATCH(BT$3,$I$2:$P$2,0))/12</f>
        <v>4.1666666666666666E-3</v>
      </c>
      <c r="BU187" s="20" cm="1">
        <f t="array" ref="BU187">INDEX($I:$P,ROW(),MATCH(BU$3,$I$2:$P$2,0))/12</f>
        <v>4.1666666666666666E-3</v>
      </c>
      <c r="BV187" s="20" cm="1">
        <f t="array" ref="BV187">INDEX($I:$P,ROW(),MATCH(BV$3,$I$2:$P$2,0))/12</f>
        <v>4.1666666666666666E-3</v>
      </c>
      <c r="BW187" s="20" cm="1">
        <f t="array" ref="BW187">INDEX($I:$P,ROW(),MATCH(BW$3,$I$2:$P$2,0))/12</f>
        <v>4.1666666666666666E-3</v>
      </c>
      <c r="BX187" s="20" cm="1">
        <f t="array" ref="BX187">INDEX($I:$P,ROW(),MATCH(BX$3,$I$2:$P$2,0))/12</f>
        <v>4.1666666666666666E-3</v>
      </c>
      <c r="BY187" s="20" cm="1">
        <f t="array" ref="BY187">INDEX($I:$P,ROW(),MATCH(BY$3,$I$2:$P$2,0))/12</f>
        <v>4.1666666666666666E-3</v>
      </c>
      <c r="BZ187" s="20" cm="1">
        <f t="array" ref="BZ187">INDEX($I:$P,ROW(),MATCH(BZ$3,$I$2:$P$2,0))/12</f>
        <v>4.1666666666666666E-3</v>
      </c>
      <c r="CA187" s="20" cm="1">
        <f t="array" ref="CA187">INDEX($I:$P,ROW(),MATCH(CA$3,$I$2:$P$2,0))/12</f>
        <v>4.1666666666666666E-3</v>
      </c>
      <c r="CB187" s="20" cm="1">
        <f t="array" ref="CB187">INDEX($I:$P,ROW(),MATCH(CB$3,$I$2:$P$2,0))/12</f>
        <v>4.1666666666666666E-3</v>
      </c>
      <c r="CC187" s="20" cm="1">
        <f t="array" ref="CC187">INDEX($I:$P,ROW(),MATCH(CC$3,$I$2:$P$2,0))/12</f>
        <v>4.1666666666666666E-3</v>
      </c>
      <c r="CD187" s="20" cm="1">
        <f t="array" ref="CD187">INDEX($I:$P,ROW(),MATCH(CD$3,$I$2:$P$2,0))/12</f>
        <v>4.1666666666666666E-3</v>
      </c>
      <c r="CE187" s="20" cm="1">
        <f t="array" ref="CE187">INDEX($I:$P,ROW(),MATCH(CE$3,$I$2:$P$2,0))/12</f>
        <v>4.1666666666666666E-3</v>
      </c>
      <c r="CF187" s="20" cm="1">
        <f t="array" ref="CF187">INDEX($I:$P,ROW(),MATCH(CF$3,$I$2:$P$2,0))/12</f>
        <v>4.1666666666666666E-3</v>
      </c>
      <c r="CG187" s="20" cm="1">
        <f t="array" ref="CG187">INDEX($I:$P,ROW(),MATCH(CG$3,$I$2:$P$2,0))/12</f>
        <v>4.1666666666666666E-3</v>
      </c>
      <c r="CH187" s="20" cm="1">
        <f t="array" ref="CH187">INDEX($I:$P,ROW(),MATCH(CH$3,$I$2:$P$2,0))/12</f>
        <v>4.1666666666666666E-3</v>
      </c>
      <c r="CI187" s="20" cm="1">
        <f t="array" ref="CI187">INDEX($I:$P,ROW(),MATCH(CI$3,$I$2:$P$2,0))/12</f>
        <v>4.1666666666666666E-3</v>
      </c>
      <c r="CJ187" s="20" cm="1">
        <f t="array" ref="CJ187">INDEX($I:$P,ROW(),MATCH(CJ$3,$I$2:$P$2,0))/12</f>
        <v>4.1666666666666666E-3</v>
      </c>
      <c r="CK187" s="20" cm="1">
        <f t="array" ref="CK187">INDEX($I:$P,ROW(),MATCH(CK$3,$I$2:$P$2,0))/12</f>
        <v>4.1666666666666666E-3</v>
      </c>
      <c r="CL187" s="20" cm="1">
        <f t="array" ref="CL187">INDEX($I:$P,ROW(),MATCH(CL$3,$I$2:$P$2,0))/12</f>
        <v>4.1666666666666666E-3</v>
      </c>
    </row>
    <row r="188" spans="2:90" x14ac:dyDescent="0.4">
      <c r="B188" s="141" t="s">
        <v>65</v>
      </c>
      <c r="D188" t="s">
        <v>260</v>
      </c>
      <c r="E188" s="8" t="str">
        <f t="shared" si="169"/>
        <v>188 TAM-ER</v>
      </c>
      <c r="G188" t="str">
        <f>E188</f>
        <v>188 TAM-ER</v>
      </c>
      <c r="H188" s="12"/>
      <c r="J188"/>
      <c r="K188" s="162">
        <v>4.8000000000000001E-2</v>
      </c>
      <c r="L188" s="162">
        <v>8.5999999999999993E-2</v>
      </c>
      <c r="M188" s="162">
        <v>0.124</v>
      </c>
      <c r="N188" s="162">
        <v>0.16200000000000001</v>
      </c>
      <c r="O188" s="162">
        <v>0.2</v>
      </c>
      <c r="P188" s="162">
        <v>0.2</v>
      </c>
      <c r="R188" s="163"/>
      <c r="S188" s="163" cm="1">
        <f t="array" ref="S188">(INDEX($I:$O,ROW(),MATCH(S$3,$I$2:$O$2,0))/12-INDEX($I:$O,ROW(),MATCH(S$3-1,$I$2:$O$2,0))/12)+R188</f>
        <v>4.0000000000000001E-3</v>
      </c>
      <c r="T188" s="163" cm="1">
        <f t="array" ref="T188">(INDEX($I:$O,ROW(),MATCH(T$3,$I$2:$O$2,0))/12-INDEX($I:$O,ROW(),MATCH(T$3-1,$I$2:$O$2,0))/12)+S188</f>
        <v>8.0000000000000002E-3</v>
      </c>
      <c r="U188" s="163" cm="1">
        <f t="array" ref="U188">(INDEX($I:$O,ROW(),MATCH(U$3,$I$2:$O$2,0))/12-INDEX($I:$O,ROW(),MATCH(U$3-1,$I$2:$O$2,0))/12)+T188</f>
        <v>1.2E-2</v>
      </c>
      <c r="V188" s="163" cm="1">
        <f t="array" ref="V188">(INDEX($I:$O,ROW(),MATCH(V$3,$I$2:$O$2,0))/12-INDEX($I:$O,ROW(),MATCH(V$3-1,$I$2:$O$2,0))/12)+U188</f>
        <v>1.6E-2</v>
      </c>
      <c r="W188" s="163" cm="1">
        <f t="array" ref="W188">(INDEX($I:$O,ROW(),MATCH(W$3,$I$2:$O$2,0))/12-INDEX($I:$O,ROW(),MATCH(W$3-1,$I$2:$O$2,0))/12)+V188</f>
        <v>0.02</v>
      </c>
      <c r="X188" s="163" cm="1">
        <f t="array" ref="X188">(INDEX($I:$O,ROW(),MATCH(X$3,$I$2:$O$2,0))/12-INDEX($I:$O,ROW(),MATCH(X$3-1,$I$2:$O$2,0))/12)+W188</f>
        <v>2.4E-2</v>
      </c>
      <c r="Y188" s="163" cm="1">
        <f t="array" ref="Y188">(INDEX($I:$O,ROW(),MATCH(Y$3,$I$2:$O$2,0))/12-INDEX($I:$O,ROW(),MATCH(Y$3-1,$I$2:$O$2,0))/12)+X188</f>
        <v>2.8000000000000001E-2</v>
      </c>
      <c r="Z188" s="163" cm="1">
        <f t="array" ref="Z188">(INDEX($I:$O,ROW(),MATCH(Z$3,$I$2:$O$2,0))/12-INDEX($I:$O,ROW(),MATCH(Z$3-1,$I$2:$O$2,0))/12)+Y188</f>
        <v>3.2000000000000001E-2</v>
      </c>
      <c r="AA188" s="163" cm="1">
        <f t="array" ref="AA188">(INDEX($I:$O,ROW(),MATCH(AA$3,$I$2:$O$2,0))/12-INDEX($I:$O,ROW(),MATCH(AA$3-1,$I$2:$O$2,0))/12)+Z188</f>
        <v>3.6000000000000004E-2</v>
      </c>
      <c r="AB188" s="163" cm="1">
        <f t="array" ref="AB188">(INDEX($I:$O,ROW(),MATCH(AB$3,$I$2:$O$2,0))/12-INDEX($I:$O,ROW(),MATCH(AB$3-1,$I$2:$O$2,0))/12)+AA188</f>
        <v>4.0000000000000008E-2</v>
      </c>
      <c r="AC188" s="163" cm="1">
        <f t="array" ref="AC188">(INDEX($I:$O,ROW(),MATCH(AC$3,$I$2:$O$2,0))/12-INDEX($I:$O,ROW(),MATCH(AC$3-1,$I$2:$O$2,0))/12)+AB188</f>
        <v>4.4000000000000011E-2</v>
      </c>
      <c r="AD188" s="163" cm="1">
        <f t="array" ref="AD188">(INDEX($I:$O,ROW(),MATCH(AD$3,$I$2:$O$2,0))/12-INDEX($I:$O,ROW(),MATCH(AD$3-1,$I$2:$O$2,0))/12)+AC188</f>
        <v>4.8000000000000015E-2</v>
      </c>
      <c r="AE188" s="163" cm="1">
        <f t="array" ref="AE188">(INDEX($I:$O,ROW(),MATCH(AE$3,$I$2:$O$2,0))/12-INDEX($I:$O,ROW(),MATCH(AE$3-1,$I$2:$O$2,0))/12)+AD188</f>
        <v>5.116666666666668E-2</v>
      </c>
      <c r="AF188" s="163" cm="1">
        <f t="array" ref="AF188">(INDEX($I:$O,ROW(),MATCH(AF$3,$I$2:$O$2,0))/12-INDEX($I:$O,ROW(),MATCH(AF$3-1,$I$2:$O$2,0))/12)+AE188</f>
        <v>5.4333333333333345E-2</v>
      </c>
      <c r="AG188" s="163" cm="1">
        <f t="array" ref="AG188">(INDEX($I:$O,ROW(),MATCH(AG$3,$I$2:$O$2,0))/12-INDEX($I:$O,ROW(),MATCH(AG$3-1,$I$2:$O$2,0))/12)+AF188</f>
        <v>5.7500000000000009E-2</v>
      </c>
      <c r="AH188" s="163" cm="1">
        <f t="array" ref="AH188">(INDEX($I:$O,ROW(),MATCH(AH$3,$I$2:$O$2,0))/12-INDEX($I:$O,ROW(),MATCH(AH$3-1,$I$2:$O$2,0))/12)+AG188</f>
        <v>6.0666666666666674E-2</v>
      </c>
      <c r="AI188" s="163" cm="1">
        <f t="array" ref="AI188">(INDEX($I:$O,ROW(),MATCH(AI$3,$I$2:$O$2,0))/12-INDEX($I:$O,ROW(),MATCH(AI$3-1,$I$2:$O$2,0))/12)+AH188</f>
        <v>6.3833333333333339E-2</v>
      </c>
      <c r="AJ188" s="163" cm="1">
        <f t="array" ref="AJ188">(INDEX($I:$O,ROW(),MATCH(AJ$3,$I$2:$O$2,0))/12-INDEX($I:$O,ROW(),MATCH(AJ$3-1,$I$2:$O$2,0))/12)+AI188</f>
        <v>6.7000000000000004E-2</v>
      </c>
      <c r="AK188" s="163" cm="1">
        <f t="array" ref="AK188">(INDEX($I:$O,ROW(),MATCH(AK$3,$I$2:$O$2,0))/12-INDEX($I:$O,ROW(),MATCH(AK$3-1,$I$2:$O$2,0))/12)+AJ188</f>
        <v>7.0166666666666669E-2</v>
      </c>
      <c r="AL188" s="163" cm="1">
        <f t="array" ref="AL188">(INDEX($I:$O,ROW(),MATCH(AL$3,$I$2:$O$2,0))/12-INDEX($I:$O,ROW(),MATCH(AL$3-1,$I$2:$O$2,0))/12)+AK188</f>
        <v>7.3333333333333334E-2</v>
      </c>
      <c r="AM188" s="163" cm="1">
        <f t="array" ref="AM188">(INDEX($I:$O,ROW(),MATCH(AM$3,$I$2:$O$2,0))/12-INDEX($I:$O,ROW(),MATCH(AM$3-1,$I$2:$O$2,0))/12)+AL188</f>
        <v>7.6499999999999999E-2</v>
      </c>
      <c r="AN188" s="163" cm="1">
        <f t="array" ref="AN188">(INDEX($I:$O,ROW(),MATCH(AN$3,$I$2:$O$2,0))/12-INDEX($I:$O,ROW(),MATCH(AN$3-1,$I$2:$O$2,0))/12)+AM188</f>
        <v>7.9666666666666663E-2</v>
      </c>
      <c r="AO188" s="163" cm="1">
        <f t="array" ref="AO188">(INDEX($I:$O,ROW(),MATCH(AO$3,$I$2:$O$2,0))/12-INDEX($I:$O,ROW(),MATCH(AO$3-1,$I$2:$O$2,0))/12)+AN188</f>
        <v>8.2833333333333328E-2</v>
      </c>
      <c r="AP188" s="163" cm="1">
        <f t="array" ref="AP188">(INDEX($I:$O,ROW(),MATCH(AP$3,$I$2:$O$2,0))/12-INDEX($I:$O,ROW(),MATCH(AP$3-1,$I$2:$O$2,0))/12)+AO188</f>
        <v>8.5999999999999993E-2</v>
      </c>
      <c r="AQ188" s="163" cm="1">
        <f t="array" ref="AQ188">(INDEX($I:$O,ROW(),MATCH(AQ$3,$I$2:$O$2,0))/12-INDEX($I:$O,ROW(),MATCH(AQ$3-1,$I$2:$O$2,0))/12)+AP188</f>
        <v>8.9166666666666658E-2</v>
      </c>
      <c r="AR188" s="163" cm="1">
        <f t="array" ref="AR188">(INDEX($I:$O,ROW(),MATCH(AR$3,$I$2:$O$2,0))/12-INDEX($I:$O,ROW(),MATCH(AR$3-1,$I$2:$O$2,0))/12)+AQ188</f>
        <v>9.2333333333333323E-2</v>
      </c>
      <c r="AS188" s="163" cm="1">
        <f t="array" ref="AS188">(INDEX($I:$O,ROW(),MATCH(AS$3,$I$2:$O$2,0))/12-INDEX($I:$O,ROW(),MATCH(AS$3-1,$I$2:$O$2,0))/12)+AR188</f>
        <v>9.5499999999999988E-2</v>
      </c>
      <c r="AT188" s="163" cm="1">
        <f t="array" ref="AT188">(INDEX($I:$O,ROW(),MATCH(AT$3,$I$2:$O$2,0))/12-INDEX($I:$O,ROW(),MATCH(AT$3-1,$I$2:$O$2,0))/12)+AS188</f>
        <v>9.8666666666666653E-2</v>
      </c>
      <c r="AU188" s="163" cm="1">
        <f t="array" ref="AU188">(INDEX($I:$O,ROW(),MATCH(AU$3,$I$2:$O$2,0))/12-INDEX($I:$O,ROW(),MATCH(AU$3-1,$I$2:$O$2,0))/12)+AT188</f>
        <v>0.10183333333333332</v>
      </c>
      <c r="AV188" s="163" cm="1">
        <f t="array" ref="AV188">(INDEX($I:$O,ROW(),MATCH(AV$3,$I$2:$O$2,0))/12-INDEX($I:$O,ROW(),MATCH(AV$3-1,$I$2:$O$2,0))/12)+AU188</f>
        <v>0.10499999999999998</v>
      </c>
      <c r="AW188" s="163" cm="1">
        <f t="array" ref="AW188">(INDEX($I:$O,ROW(),MATCH(AW$3,$I$2:$O$2,0))/12-INDEX($I:$O,ROW(),MATCH(AW$3-1,$I$2:$O$2,0))/12)+AV188</f>
        <v>0.10816666666666665</v>
      </c>
      <c r="AX188" s="163" cm="1">
        <f t="array" ref="AX188">(INDEX($I:$O,ROW(),MATCH(AX$3,$I$2:$O$2,0))/12-INDEX($I:$O,ROW(),MATCH(AX$3-1,$I$2:$O$2,0))/12)+AW188</f>
        <v>0.11133333333333331</v>
      </c>
      <c r="AY188" s="163" cm="1">
        <f t="array" ref="AY188">(INDEX($I:$O,ROW(),MATCH(AY$3,$I$2:$O$2,0))/12-INDEX($I:$O,ROW(),MATCH(AY$3-1,$I$2:$O$2,0))/12)+AX188</f>
        <v>0.11449999999999998</v>
      </c>
      <c r="AZ188" s="163" cm="1">
        <f t="array" ref="AZ188">(INDEX($I:$O,ROW(),MATCH(AZ$3,$I$2:$O$2,0))/12-INDEX($I:$O,ROW(),MATCH(AZ$3-1,$I$2:$O$2,0))/12)+AY188</f>
        <v>0.11766666666666664</v>
      </c>
      <c r="BA188" s="163" cm="1">
        <f t="array" ref="BA188">(INDEX($I:$O,ROW(),MATCH(BA$3,$I$2:$O$2,0))/12-INDEX($I:$O,ROW(),MATCH(BA$3-1,$I$2:$O$2,0))/12)+AZ188</f>
        <v>0.12083333333333331</v>
      </c>
      <c r="BB188" s="163" cm="1">
        <f t="array" ref="BB188">(INDEX($I:$O,ROW(),MATCH(BB$3,$I$2:$O$2,0))/12-INDEX($I:$O,ROW(),MATCH(BB$3-1,$I$2:$O$2,0))/12)+BA188</f>
        <v>0.12399999999999997</v>
      </c>
      <c r="BC188" s="163" cm="1">
        <f t="array" ref="BC188">(INDEX($I:$O,ROW(),MATCH(BC$3,$I$2:$O$2,0))/12-INDEX($I:$O,ROW(),MATCH(BC$3-1,$I$2:$O$2,0))/12)+BB188</f>
        <v>0.12716666666666665</v>
      </c>
      <c r="BD188" s="163" cm="1">
        <f t="array" ref="BD188">(INDEX($I:$O,ROW(),MATCH(BD$3,$I$2:$O$2,0))/12-INDEX($I:$O,ROW(),MATCH(BD$3-1,$I$2:$O$2,0))/12)+BC188</f>
        <v>0.13033333333333333</v>
      </c>
      <c r="BE188" s="163" cm="1">
        <f t="array" ref="BE188">(INDEX($I:$O,ROW(),MATCH(BE$3,$I$2:$O$2,0))/12-INDEX($I:$O,ROW(),MATCH(BE$3-1,$I$2:$O$2,0))/12)+BD188</f>
        <v>0.13350000000000001</v>
      </c>
      <c r="BF188" s="163" cm="1">
        <f t="array" ref="BF188">(INDEX($I:$O,ROW(),MATCH(BF$3,$I$2:$O$2,0))/12-INDEX($I:$O,ROW(),MATCH(BF$3-1,$I$2:$O$2,0))/12)+BE188</f>
        <v>0.13666666666666669</v>
      </c>
      <c r="BG188" s="163" cm="1">
        <f t="array" ref="BG188">(INDEX($I:$O,ROW(),MATCH(BG$3,$I$2:$O$2,0))/12-INDEX($I:$O,ROW(),MATCH(BG$3-1,$I$2:$O$2,0))/12)+BF188</f>
        <v>0.13983333333333337</v>
      </c>
      <c r="BH188" s="163" cm="1">
        <f t="array" ref="BH188">(INDEX($I:$O,ROW(),MATCH(BH$3,$I$2:$O$2,0))/12-INDEX($I:$O,ROW(),MATCH(BH$3-1,$I$2:$O$2,0))/12)+BG188</f>
        <v>0.14300000000000004</v>
      </c>
      <c r="BI188" s="163" cm="1">
        <f t="array" ref="BI188">(INDEX($I:$O,ROW(),MATCH(BI$3,$I$2:$O$2,0))/12-INDEX($I:$O,ROW(),MATCH(BI$3-1,$I$2:$O$2,0))/12)+BH188</f>
        <v>0.14616666666666672</v>
      </c>
      <c r="BJ188" s="163" cm="1">
        <f t="array" ref="BJ188">(INDEX($I:$O,ROW(),MATCH(BJ$3,$I$2:$O$2,0))/12-INDEX($I:$O,ROW(),MATCH(BJ$3-1,$I$2:$O$2,0))/12)+BI188</f>
        <v>0.1493333333333334</v>
      </c>
      <c r="BK188" s="163" cm="1">
        <f t="array" ref="BK188">(INDEX($I:$O,ROW(),MATCH(BK$3,$I$2:$O$2,0))/12-INDEX($I:$O,ROW(),MATCH(BK$3-1,$I$2:$O$2,0))/12)+BJ188</f>
        <v>0.15250000000000008</v>
      </c>
      <c r="BL188" s="163" cm="1">
        <f t="array" ref="BL188">(INDEX($I:$O,ROW(),MATCH(BL$3,$I$2:$O$2,0))/12-INDEX($I:$O,ROW(),MATCH(BL$3-1,$I$2:$O$2,0))/12)+BK188</f>
        <v>0.15566666666666676</v>
      </c>
      <c r="BM188" s="163" cm="1">
        <f t="array" ref="BM188">(INDEX($I:$O,ROW(),MATCH(BM$3,$I$2:$O$2,0))/12-INDEX($I:$O,ROW(),MATCH(BM$3-1,$I$2:$O$2,0))/12)+BL188</f>
        <v>0.15883333333333344</v>
      </c>
      <c r="BN188" s="163" cm="1">
        <f t="array" ref="BN188">(INDEX($I:$O,ROW(),MATCH(BN$3,$I$2:$O$2,0))/12-INDEX($I:$O,ROW(),MATCH(BN$3-1,$I$2:$O$2,0))/12)+BM188</f>
        <v>0.16200000000000012</v>
      </c>
      <c r="BO188" s="163" cm="1">
        <f t="array" ref="BO188">(INDEX($I:$O,ROW(),MATCH(BO$3,$I$2:$O$2,0))/12-INDEX($I:$O,ROW(),MATCH(BO$3-1,$I$2:$O$2,0))/12)+BN188</f>
        <v>0.16516666666666679</v>
      </c>
      <c r="BP188" s="163" cm="1">
        <f t="array" ref="BP188">(INDEX($I:$O,ROW(),MATCH(BP$3,$I$2:$O$2,0))/12-INDEX($I:$O,ROW(),MATCH(BP$3-1,$I$2:$O$2,0))/12)+BO188</f>
        <v>0.16833333333333347</v>
      </c>
      <c r="BQ188" s="163" cm="1">
        <f t="array" ref="BQ188">(INDEX($I:$O,ROW(),MATCH(BQ$3,$I$2:$O$2,0))/12-INDEX($I:$O,ROW(),MATCH(BQ$3-1,$I$2:$O$2,0))/12)+BP188</f>
        <v>0.17150000000000015</v>
      </c>
      <c r="BR188" s="163" cm="1">
        <f t="array" ref="BR188">(INDEX($I:$O,ROW(),MATCH(BR$3,$I$2:$O$2,0))/12-INDEX($I:$O,ROW(),MATCH(BR$3-1,$I$2:$O$2,0))/12)+BQ188</f>
        <v>0.17466666666666683</v>
      </c>
      <c r="BS188" s="163" cm="1">
        <f t="array" ref="BS188">(INDEX($I:$O,ROW(),MATCH(BS$3,$I$2:$O$2,0))/12-INDEX($I:$O,ROW(),MATCH(BS$3-1,$I$2:$O$2,0))/12)+BR188</f>
        <v>0.17783333333333351</v>
      </c>
      <c r="BT188" s="163" cm="1">
        <f t="array" ref="BT188">(INDEX($I:$O,ROW(),MATCH(BT$3,$I$2:$O$2,0))/12-INDEX($I:$O,ROW(),MATCH(BT$3-1,$I$2:$O$2,0))/12)+BS188</f>
        <v>0.18100000000000019</v>
      </c>
      <c r="BU188" s="163" cm="1">
        <f t="array" ref="BU188">(INDEX($I:$O,ROW(),MATCH(BU$3,$I$2:$O$2,0))/12-INDEX($I:$O,ROW(),MATCH(BU$3-1,$I$2:$O$2,0))/12)+BT188</f>
        <v>0.18416666666666687</v>
      </c>
      <c r="BV188" s="163" cm="1">
        <f t="array" ref="BV188">(INDEX($I:$O,ROW(),MATCH(BV$3,$I$2:$O$2,0))/12-INDEX($I:$O,ROW(),MATCH(BV$3-1,$I$2:$O$2,0))/12)+BU188</f>
        <v>0.18733333333333355</v>
      </c>
      <c r="BW188" s="163" cm="1">
        <f t="array" ref="BW188">(INDEX($I:$O,ROW(),MATCH(BW$3,$I$2:$O$2,0))/12-INDEX($I:$O,ROW(),MATCH(BW$3-1,$I$2:$O$2,0))/12)+BV188</f>
        <v>0.19050000000000022</v>
      </c>
      <c r="BX188" s="163" cm="1">
        <f t="array" ref="BX188">(INDEX($I:$O,ROW(),MATCH(BX$3,$I$2:$O$2,0))/12-INDEX($I:$O,ROW(),MATCH(BX$3-1,$I$2:$O$2,0))/12)+BW188</f>
        <v>0.1936666666666669</v>
      </c>
      <c r="BY188" s="163" cm="1">
        <f t="array" ref="BY188">(INDEX($I:$O,ROW(),MATCH(BY$3,$I$2:$O$2,0))/12-INDEX($I:$O,ROW(),MATCH(BY$3-1,$I$2:$O$2,0))/12)+BX188</f>
        <v>0.19683333333333358</v>
      </c>
      <c r="BZ188" s="163" cm="1">
        <f t="array" ref="BZ188">(INDEX($I:$O,ROW(),MATCH(BZ$3,$I$2:$O$2,0))/12-INDEX($I:$O,ROW(),MATCH(BZ$3-1,$I$2:$O$2,0))/12)+BY188</f>
        <v>0.20000000000000026</v>
      </c>
      <c r="CA188" s="163" cm="1">
        <f t="array" ref="CA188">(INDEX($I:$P,ROW(),MATCH(CA$3,$I$2:$P$2,0))/12-INDEX($I:$P,ROW(),MATCH(CA$3-1,$I$2:$P$2,0))/12)+BZ188</f>
        <v>0.20000000000000026</v>
      </c>
      <c r="CB188" s="163" cm="1">
        <f t="array" ref="CB188">(INDEX($I:$P,ROW(),MATCH(CB$3,$I$2:$P$2,0))/12-INDEX($I:$P,ROW(),MATCH(CB$3-1,$I$2:$P$2,0))/12)+CA188</f>
        <v>0.20000000000000026</v>
      </c>
      <c r="CC188" s="163" cm="1">
        <f t="array" ref="CC188">(INDEX($I:$P,ROW(),MATCH(CC$3,$I$2:$P$2,0))/12-INDEX($I:$P,ROW(),MATCH(CC$3-1,$I$2:$P$2,0))/12)+CB188</f>
        <v>0.20000000000000026</v>
      </c>
      <c r="CD188" s="163" cm="1">
        <f t="array" ref="CD188">(INDEX($I:$P,ROW(),MATCH(CD$3,$I$2:$P$2,0))/12-INDEX($I:$P,ROW(),MATCH(CD$3-1,$I$2:$P$2,0))/12)+CC188</f>
        <v>0.20000000000000026</v>
      </c>
      <c r="CE188" s="163" cm="1">
        <f t="array" ref="CE188">(INDEX($I:$P,ROW(),MATCH(CE$3,$I$2:$P$2,0))/12-INDEX($I:$P,ROW(),MATCH(CE$3-1,$I$2:$P$2,0))/12)+CD188</f>
        <v>0.20000000000000026</v>
      </c>
      <c r="CF188" s="163" cm="1">
        <f t="array" ref="CF188">(INDEX($I:$P,ROW(),MATCH(CF$3,$I$2:$P$2,0))/12-INDEX($I:$P,ROW(),MATCH(CF$3-1,$I$2:$P$2,0))/12)+CE188</f>
        <v>0.20000000000000026</v>
      </c>
      <c r="CG188" s="163" cm="1">
        <f t="array" ref="CG188">(INDEX($I:$P,ROW(),MATCH(CG$3,$I$2:$P$2,0))/12-INDEX($I:$P,ROW(),MATCH(CG$3-1,$I$2:$P$2,0))/12)+CF188</f>
        <v>0.20000000000000026</v>
      </c>
      <c r="CH188" s="163" cm="1">
        <f t="array" ref="CH188">(INDEX($I:$P,ROW(),MATCH(CH$3,$I$2:$P$2,0))/12-INDEX($I:$P,ROW(),MATCH(CH$3-1,$I$2:$P$2,0))/12)+CG188</f>
        <v>0.20000000000000026</v>
      </c>
      <c r="CI188" s="163" cm="1">
        <f t="array" ref="CI188">(INDEX($I:$P,ROW(),MATCH(CI$3,$I$2:$P$2,0))/12-INDEX($I:$P,ROW(),MATCH(CI$3-1,$I$2:$P$2,0))/12)+CH188</f>
        <v>0.20000000000000026</v>
      </c>
      <c r="CJ188" s="163" cm="1">
        <f t="array" ref="CJ188">(INDEX($I:$P,ROW(),MATCH(CJ$3,$I$2:$P$2,0))/12-INDEX($I:$P,ROW(),MATCH(CJ$3-1,$I$2:$P$2,0))/12)+CI188</f>
        <v>0.20000000000000026</v>
      </c>
      <c r="CK188" s="163" cm="1">
        <f t="array" ref="CK188">(INDEX($I:$P,ROW(),MATCH(CK$3,$I$2:$P$2,0))/12-INDEX($I:$P,ROW(),MATCH(CK$3-1,$I$2:$P$2,0))/12)+CJ188</f>
        <v>0.20000000000000026</v>
      </c>
      <c r="CL188" s="163" cm="1">
        <f t="array" ref="CL188">(INDEX($I:$P,ROW(),MATCH(CL$3,$I$2:$P$2,0))/12-INDEX($I:$P,ROW(),MATCH(CL$3-1,$I$2:$P$2,0))/12)+CK188</f>
        <v>0.20000000000000026</v>
      </c>
    </row>
    <row r="189" spans="2:90" x14ac:dyDescent="0.4">
      <c r="B189" s="123" t="str">
        <f>B199</f>
        <v>Revenue</v>
      </c>
      <c r="C189" t="str">
        <f ca="1">OFFSET(C189,10,0)</f>
        <v>IS: revenue</v>
      </c>
      <c r="D189" s="27" t="s">
        <v>260</v>
      </c>
      <c r="E189" s="9" t="str">
        <f t="shared" si="169"/>
        <v>189 TAM-ER</v>
      </c>
      <c r="F189" s="27"/>
      <c r="G189" s="27" t="str">
        <f>E189</f>
        <v>189 TAM-ER</v>
      </c>
      <c r="H189" s="24"/>
      <c r="I189" s="24"/>
      <c r="J189" s="24"/>
      <c r="K189" s="33">
        <f t="shared" ref="K189:P189" si="174">SUMIF($3:$3,K$2,189:189)</f>
        <v>32302414.077809874</v>
      </c>
      <c r="L189" s="33">
        <f t="shared" si="174"/>
        <v>89093148.124102876</v>
      </c>
      <c r="M189" s="33">
        <f t="shared" si="174"/>
        <v>145422317.02126443</v>
      </c>
      <c r="N189" s="33">
        <f t="shared" si="174"/>
        <v>207282095.43152076</v>
      </c>
      <c r="O189" s="33">
        <f t="shared" si="174"/>
        <v>275090952.47193754</v>
      </c>
      <c r="P189" s="33">
        <f t="shared" si="174"/>
        <v>316476696.45822203</v>
      </c>
      <c r="R189" s="161"/>
      <c r="S189" s="33">
        <f t="shared" ref="S189" si="175">S188*S186*1000000</f>
        <v>401666.66666666669</v>
      </c>
      <c r="T189" s="33">
        <f t="shared" ref="T189:AX189" si="176">T188*T186*1000000</f>
        <v>806680.5555555555</v>
      </c>
      <c r="U189" s="33">
        <f t="shared" si="176"/>
        <v>1215062.5868055555</v>
      </c>
      <c r="V189" s="33">
        <f t="shared" si="176"/>
        <v>1626833.7967785492</v>
      </c>
      <c r="W189" s="33">
        <f t="shared" si="176"/>
        <v>2042015.3386647413</v>
      </c>
      <c r="X189" s="33">
        <f t="shared" si="176"/>
        <v>2460628.483091013</v>
      </c>
      <c r="Y189" s="33">
        <f t="shared" si="176"/>
        <v>2882694.6187323192</v>
      </c>
      <c r="Z189" s="33">
        <f t="shared" si="176"/>
        <v>3308235.2529261373</v>
      </c>
      <c r="AA189" s="33">
        <f t="shared" si="176"/>
        <v>3737272.0122899958</v>
      </c>
      <c r="AB189" s="33">
        <f t="shared" si="176"/>
        <v>4169826.6433420787</v>
      </c>
      <c r="AC189" s="33">
        <f t="shared" si="176"/>
        <v>4605921.0131249381</v>
      </c>
      <c r="AD189" s="33">
        <f t="shared" si="176"/>
        <v>5045577.1098323194</v>
      </c>
      <c r="AE189" s="33">
        <f t="shared" si="176"/>
        <v>5400855.2318455409</v>
      </c>
      <c r="AF189" s="33">
        <f t="shared" si="176"/>
        <v>5759006.4080507159</v>
      </c>
      <c r="AG189" s="33">
        <f t="shared" si="176"/>
        <v>6120048.412543159</v>
      </c>
      <c r="AH189" s="33">
        <f t="shared" si="176"/>
        <v>6483999.1176562328</v>
      </c>
      <c r="AI189" s="33">
        <f t="shared" si="176"/>
        <v>6850876.4944714196</v>
      </c>
      <c r="AJ189" s="33">
        <f t="shared" si="176"/>
        <v>7220698.6133309416</v>
      </c>
      <c r="AK189" s="33">
        <f t="shared" si="176"/>
        <v>7593483.6443529297</v>
      </c>
      <c r="AL189" s="33">
        <f t="shared" si="176"/>
        <v>7969249.8579491731</v>
      </c>
      <c r="AM189" s="33">
        <f t="shared" si="176"/>
        <v>8348015.6253454499</v>
      </c>
      <c r="AN189" s="33">
        <f t="shared" si="176"/>
        <v>8729799.419104442</v>
      </c>
      <c r="AO189" s="33">
        <f t="shared" si="176"/>
        <v>9114619.8136512619</v>
      </c>
      <c r="AP189" s="33">
        <f t="shared" si="176"/>
        <v>9502495.4858016111</v>
      </c>
      <c r="AQ189" s="33">
        <f t="shared" si="176"/>
        <v>9893445.2152925599</v>
      </c>
      <c r="AR189" s="33">
        <f t="shared" si="176"/>
        <v>10287487.885315971</v>
      </c>
      <c r="AS189" s="33">
        <f t="shared" si="176"/>
        <v>10684642.483054589</v>
      </c>
      <c r="AT189" s="33">
        <f t="shared" si="176"/>
        <v>11084928.100220799</v>
      </c>
      <c r="AU189" s="33">
        <f t="shared" si="176"/>
        <v>11488363.933598064</v>
      </c>
      <c r="AV189" s="33">
        <f t="shared" si="176"/>
        <v>11894969.285585066</v>
      </c>
      <c r="AW189" s="33">
        <f t="shared" si="176"/>
        <v>12304763.564742558</v>
      </c>
      <c r="AX189" s="33">
        <f t="shared" si="176"/>
        <v>12717766.28634293</v>
      </c>
      <c r="AY189" s="33">
        <f t="shared" ref="AY189:CD189" si="177">AY188*AY186*1000000</f>
        <v>13133997.072922528</v>
      </c>
      <c r="AZ189" s="33">
        <f t="shared" si="177"/>
        <v>13553475.654836709</v>
      </c>
      <c r="BA189" s="33">
        <f t="shared" si="177"/>
        <v>13976221.870817658</v>
      </c>
      <c r="BB189" s="33">
        <f t="shared" si="177"/>
        <v>14402255.668534994</v>
      </c>
      <c r="BC189" s="33">
        <f t="shared" si="177"/>
        <v>14831597.105159165</v>
      </c>
      <c r="BD189" s="33">
        <f t="shared" si="177"/>
        <v>15264266.347927628</v>
      </c>
      <c r="BE189" s="33">
        <f t="shared" si="177"/>
        <v>15700283.674713859</v>
      </c>
      <c r="BF189" s="33">
        <f t="shared" si="177"/>
        <v>16139669.474599216</v>
      </c>
      <c r="BG189" s="33">
        <f t="shared" si="177"/>
        <v>16582444.248447597</v>
      </c>
      <c r="BH189" s="33">
        <f t="shared" si="177"/>
        <v>17028628.609483</v>
      </c>
      <c r="BI189" s="33">
        <f t="shared" si="177"/>
        <v>17478243.283869945</v>
      </c>
      <c r="BJ189" s="33">
        <f t="shared" si="177"/>
        <v>17931309.111296751</v>
      </c>
      <c r="BK189" s="33">
        <f t="shared" si="177"/>
        <v>18387847.045561776</v>
      </c>
      <c r="BL189" s="33">
        <f t="shared" si="177"/>
        <v>18847878.155162487</v>
      </c>
      <c r="BM189" s="33">
        <f t="shared" si="177"/>
        <v>19311423.623887554</v>
      </c>
      <c r="BN189" s="33">
        <f t="shared" si="177"/>
        <v>19778504.751411803</v>
      </c>
      <c r="BO189" s="33">
        <f t="shared" si="177"/>
        <v>20249142.953894172</v>
      </c>
      <c r="BP189" s="33">
        <f t="shared" si="177"/>
        <v>20723359.764578629</v>
      </c>
      <c r="BQ189" s="33">
        <f t="shared" si="177"/>
        <v>21201176.834398057</v>
      </c>
      <c r="BR189" s="33">
        <f t="shared" si="177"/>
        <v>21682615.932581183</v>
      </c>
      <c r="BS189" s="33">
        <f t="shared" si="177"/>
        <v>22167698.947262459</v>
      </c>
      <c r="BT189" s="33">
        <f t="shared" si="177"/>
        <v>22656447.886095028</v>
      </c>
      <c r="BU189" s="33">
        <f t="shared" si="177"/>
        <v>23148884.876866698</v>
      </c>
      <c r="BV189" s="33">
        <f t="shared" si="177"/>
        <v>23645032.168119002</v>
      </c>
      <c r="BW189" s="33">
        <f t="shared" si="177"/>
        <v>24144912.129769292</v>
      </c>
      <c r="BX189" s="33">
        <f t="shared" si="177"/>
        <v>24648547.253735974</v>
      </c>
      <c r="BY189" s="33">
        <f t="shared" si="177"/>
        <v>25155960.154566791</v>
      </c>
      <c r="BZ189" s="33">
        <f t="shared" si="177"/>
        <v>25667173.570070267</v>
      </c>
      <c r="CA189" s="33">
        <f t="shared" si="177"/>
        <v>25774120.126612227</v>
      </c>
      <c r="CB189" s="33">
        <f t="shared" si="177"/>
        <v>25881512.293806445</v>
      </c>
      <c r="CC189" s="33">
        <f t="shared" si="177"/>
        <v>25989351.928363971</v>
      </c>
      <c r="CD189" s="33">
        <f t="shared" si="177"/>
        <v>26097640.894732155</v>
      </c>
      <c r="CE189" s="33">
        <f t="shared" ref="CE189:CK189" si="178">CE188*CE186*1000000</f>
        <v>26206381.065126874</v>
      </c>
      <c r="CF189" s="33">
        <f t="shared" si="178"/>
        <v>26315574.319564898</v>
      </c>
      <c r="CG189" s="33">
        <f t="shared" si="178"/>
        <v>26425222.545896418</v>
      </c>
      <c r="CH189" s="33">
        <f t="shared" si="178"/>
        <v>26535327.639837652</v>
      </c>
      <c r="CI189" s="33">
        <f t="shared" si="178"/>
        <v>26645891.505003642</v>
      </c>
      <c r="CJ189" s="33">
        <f t="shared" si="178"/>
        <v>26756916.052941155</v>
      </c>
      <c r="CK189" s="33">
        <f t="shared" si="178"/>
        <v>26868403.203161739</v>
      </c>
      <c r="CL189" s="33">
        <f t="shared" ref="CL189" si="179">CL188*CL186*1000000</f>
        <v>26980354.883174915</v>
      </c>
    </row>
    <row r="190" spans="2:90" x14ac:dyDescent="0.4">
      <c r="B190" s="187" t="str">
        <f>IFERROR(SUBSTITUTE(TRIM(LEFT(B185,SEARCH("-",B185)-1)),":",""),SUBSTITUTE(B185,":",""))</f>
        <v>TAM</v>
      </c>
      <c r="D190" t="s">
        <v>260</v>
      </c>
      <c r="E190" s="8" t="str">
        <f t="shared" si="169"/>
        <v>190 TAM-ER</v>
      </c>
      <c r="G190" t="s">
        <v>332</v>
      </c>
      <c r="H190" s="31"/>
      <c r="I190" s="73"/>
      <c r="J190" s="73"/>
      <c r="K190" s="58"/>
      <c r="L190" s="58"/>
      <c r="M190" s="58"/>
      <c r="N190" s="58"/>
      <c r="O190" s="58"/>
      <c r="P190" s="58"/>
      <c r="R190" s="33"/>
      <c r="S190" s="33"/>
      <c r="T190" s="33"/>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c r="BV190" s="33"/>
      <c r="BW190" s="33"/>
      <c r="BX190" s="33"/>
      <c r="BY190" s="33"/>
      <c r="BZ190" s="33"/>
      <c r="CA190" s="33"/>
      <c r="CB190" s="33"/>
      <c r="CC190" s="33"/>
      <c r="CD190" s="33"/>
      <c r="CE190" s="33"/>
      <c r="CF190" s="33"/>
      <c r="CG190" s="33"/>
      <c r="CH190" s="33"/>
      <c r="CI190" s="33"/>
      <c r="CJ190" s="33"/>
      <c r="CK190" s="33"/>
      <c r="CL190" s="33"/>
    </row>
    <row r="191" spans="2:90" x14ac:dyDescent="0.4">
      <c r="B191" s="235" t="str">
        <f>IFERROR(SUBSTITUTE(TRIM(MID(B185, SEARCH("-", B185) + 1, LEN(B185))),":",""),"no unit")</f>
        <v>no unit</v>
      </c>
      <c r="D191" t="s">
        <v>260</v>
      </c>
      <c r="E191" s="8" t="str">
        <f t="shared" si="169"/>
        <v>191 TAM-ER</v>
      </c>
      <c r="G191" t="s">
        <v>332</v>
      </c>
      <c r="H191" s="31"/>
      <c r="I191" s="73"/>
      <c r="J191" s="73"/>
      <c r="K191" s="58"/>
      <c r="L191" s="58"/>
      <c r="M191" s="58"/>
      <c r="N191" s="58"/>
      <c r="O191" s="58"/>
      <c r="P191" s="58"/>
      <c r="R191" s="33"/>
      <c r="S191" s="33"/>
      <c r="T191" s="33"/>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c r="BV191" s="33"/>
      <c r="BW191" s="33"/>
      <c r="BX191" s="33"/>
      <c r="BY191" s="33"/>
      <c r="BZ191" s="33"/>
      <c r="CA191" s="33"/>
      <c r="CB191" s="33"/>
      <c r="CC191" s="33"/>
      <c r="CD191" s="33"/>
      <c r="CE191" s="33"/>
      <c r="CF191" s="33"/>
      <c r="CG191" s="33"/>
      <c r="CH191" s="33"/>
      <c r="CI191" s="33"/>
      <c r="CJ191" s="33"/>
      <c r="CK191" s="33"/>
      <c r="CL191" s="33"/>
    </row>
    <row r="192" spans="2:90" x14ac:dyDescent="0.4">
      <c r="B192" s="132" t="s">
        <v>334</v>
      </c>
      <c r="D192" t="s">
        <v>260</v>
      </c>
      <c r="E192" s="8" t="str">
        <f t="shared" si="169"/>
        <v>192 TAM-ER</v>
      </c>
      <c r="G192" t="s">
        <v>332</v>
      </c>
      <c r="H192" s="31"/>
      <c r="I192" s="73"/>
      <c r="J192" s="73"/>
      <c r="K192" s="58"/>
      <c r="L192" s="58"/>
      <c r="M192" s="58"/>
      <c r="N192" s="58"/>
      <c r="O192" s="58"/>
      <c r="P192" s="58"/>
      <c r="R192" s="33"/>
      <c r="S192" s="199" t="str">
        <f t="shared" ref="S192" si="180">ADDRESS(ROW(S189),COLUMN(S189),2)</f>
        <v>S$189</v>
      </c>
      <c r="T192" s="199" t="str">
        <f t="shared" ref="T192:AX192" si="181">ADDRESS(ROW(T189),COLUMN(T189),2)</f>
        <v>T$189</v>
      </c>
      <c r="U192" s="199" t="str">
        <f t="shared" si="181"/>
        <v>U$189</v>
      </c>
      <c r="V192" s="199" t="str">
        <f t="shared" si="181"/>
        <v>V$189</v>
      </c>
      <c r="W192" s="199" t="str">
        <f t="shared" si="181"/>
        <v>W$189</v>
      </c>
      <c r="X192" s="199" t="str">
        <f t="shared" si="181"/>
        <v>X$189</v>
      </c>
      <c r="Y192" s="199" t="str">
        <f t="shared" si="181"/>
        <v>Y$189</v>
      </c>
      <c r="Z192" s="199" t="str">
        <f t="shared" si="181"/>
        <v>Z$189</v>
      </c>
      <c r="AA192" s="199" t="str">
        <f t="shared" si="181"/>
        <v>AA$189</v>
      </c>
      <c r="AB192" s="199" t="str">
        <f t="shared" si="181"/>
        <v>AB$189</v>
      </c>
      <c r="AC192" s="199" t="str">
        <f t="shared" si="181"/>
        <v>AC$189</v>
      </c>
      <c r="AD192" s="199" t="str">
        <f t="shared" si="181"/>
        <v>AD$189</v>
      </c>
      <c r="AE192" s="199" t="str">
        <f t="shared" si="181"/>
        <v>AE$189</v>
      </c>
      <c r="AF192" s="199" t="str">
        <f t="shared" si="181"/>
        <v>AF$189</v>
      </c>
      <c r="AG192" s="199" t="str">
        <f t="shared" si="181"/>
        <v>AG$189</v>
      </c>
      <c r="AH192" s="199" t="str">
        <f t="shared" si="181"/>
        <v>AH$189</v>
      </c>
      <c r="AI192" s="199" t="str">
        <f t="shared" si="181"/>
        <v>AI$189</v>
      </c>
      <c r="AJ192" s="199" t="str">
        <f t="shared" si="181"/>
        <v>AJ$189</v>
      </c>
      <c r="AK192" s="199" t="str">
        <f t="shared" si="181"/>
        <v>AK$189</v>
      </c>
      <c r="AL192" s="199" t="str">
        <f t="shared" si="181"/>
        <v>AL$189</v>
      </c>
      <c r="AM192" s="199" t="str">
        <f t="shared" si="181"/>
        <v>AM$189</v>
      </c>
      <c r="AN192" s="199" t="str">
        <f t="shared" si="181"/>
        <v>AN$189</v>
      </c>
      <c r="AO192" s="199" t="str">
        <f t="shared" si="181"/>
        <v>AO$189</v>
      </c>
      <c r="AP192" s="199" t="str">
        <f t="shared" si="181"/>
        <v>AP$189</v>
      </c>
      <c r="AQ192" s="199" t="str">
        <f t="shared" si="181"/>
        <v>AQ$189</v>
      </c>
      <c r="AR192" s="199" t="str">
        <f t="shared" si="181"/>
        <v>AR$189</v>
      </c>
      <c r="AS192" s="199" t="str">
        <f t="shared" si="181"/>
        <v>AS$189</v>
      </c>
      <c r="AT192" s="199" t="str">
        <f t="shared" si="181"/>
        <v>AT$189</v>
      </c>
      <c r="AU192" s="199" t="str">
        <f t="shared" si="181"/>
        <v>AU$189</v>
      </c>
      <c r="AV192" s="199" t="str">
        <f t="shared" si="181"/>
        <v>AV$189</v>
      </c>
      <c r="AW192" s="199" t="str">
        <f t="shared" si="181"/>
        <v>AW$189</v>
      </c>
      <c r="AX192" s="199" t="str">
        <f t="shared" si="181"/>
        <v>AX$189</v>
      </c>
      <c r="AY192" s="199" t="str">
        <f t="shared" ref="AY192:CD192" si="182">ADDRESS(ROW(AY189),COLUMN(AY189),2)</f>
        <v>AY$189</v>
      </c>
      <c r="AZ192" s="199" t="str">
        <f t="shared" si="182"/>
        <v>AZ$189</v>
      </c>
      <c r="BA192" s="199" t="str">
        <f t="shared" si="182"/>
        <v>BA$189</v>
      </c>
      <c r="BB192" s="199" t="str">
        <f t="shared" si="182"/>
        <v>BB$189</v>
      </c>
      <c r="BC192" s="199" t="str">
        <f t="shared" si="182"/>
        <v>BC$189</v>
      </c>
      <c r="BD192" s="199" t="str">
        <f t="shared" si="182"/>
        <v>BD$189</v>
      </c>
      <c r="BE192" s="199" t="str">
        <f t="shared" si="182"/>
        <v>BE$189</v>
      </c>
      <c r="BF192" s="199" t="str">
        <f t="shared" si="182"/>
        <v>BF$189</v>
      </c>
      <c r="BG192" s="199" t="str">
        <f t="shared" si="182"/>
        <v>BG$189</v>
      </c>
      <c r="BH192" s="199" t="str">
        <f t="shared" si="182"/>
        <v>BH$189</v>
      </c>
      <c r="BI192" s="199" t="str">
        <f t="shared" si="182"/>
        <v>BI$189</v>
      </c>
      <c r="BJ192" s="199" t="str">
        <f t="shared" si="182"/>
        <v>BJ$189</v>
      </c>
      <c r="BK192" s="199" t="str">
        <f t="shared" si="182"/>
        <v>BK$189</v>
      </c>
      <c r="BL192" s="199" t="str">
        <f t="shared" si="182"/>
        <v>BL$189</v>
      </c>
      <c r="BM192" s="199" t="str">
        <f t="shared" si="182"/>
        <v>BM$189</v>
      </c>
      <c r="BN192" s="199" t="str">
        <f t="shared" si="182"/>
        <v>BN$189</v>
      </c>
      <c r="BO192" s="199" t="str">
        <f t="shared" si="182"/>
        <v>BO$189</v>
      </c>
      <c r="BP192" s="199" t="str">
        <f t="shared" si="182"/>
        <v>BP$189</v>
      </c>
      <c r="BQ192" s="199" t="str">
        <f t="shared" si="182"/>
        <v>BQ$189</v>
      </c>
      <c r="BR192" s="199" t="str">
        <f t="shared" si="182"/>
        <v>BR$189</v>
      </c>
      <c r="BS192" s="199" t="str">
        <f t="shared" si="182"/>
        <v>BS$189</v>
      </c>
      <c r="BT192" s="199" t="str">
        <f t="shared" si="182"/>
        <v>BT$189</v>
      </c>
      <c r="BU192" s="199" t="str">
        <f t="shared" si="182"/>
        <v>BU$189</v>
      </c>
      <c r="BV192" s="199" t="str">
        <f t="shared" si="182"/>
        <v>BV$189</v>
      </c>
      <c r="BW192" s="199" t="str">
        <f t="shared" si="182"/>
        <v>BW$189</v>
      </c>
      <c r="BX192" s="199" t="str">
        <f t="shared" si="182"/>
        <v>BX$189</v>
      </c>
      <c r="BY192" s="199" t="str">
        <f t="shared" si="182"/>
        <v>BY$189</v>
      </c>
      <c r="BZ192" s="199" t="str">
        <f t="shared" si="182"/>
        <v>BZ$189</v>
      </c>
      <c r="CA192" s="199" t="str">
        <f t="shared" si="182"/>
        <v>CA$189</v>
      </c>
      <c r="CB192" s="199" t="str">
        <f t="shared" si="182"/>
        <v>CB$189</v>
      </c>
      <c r="CC192" s="199" t="str">
        <f t="shared" si="182"/>
        <v>CC$189</v>
      </c>
      <c r="CD192" s="199" t="str">
        <f t="shared" si="182"/>
        <v>CD$189</v>
      </c>
      <c r="CE192" s="199" t="str">
        <f t="shared" ref="CE192:CK192" si="183">ADDRESS(ROW(CE189),COLUMN(CE189),2)</f>
        <v>CE$189</v>
      </c>
      <c r="CF192" s="199" t="str">
        <f t="shared" si="183"/>
        <v>CF$189</v>
      </c>
      <c r="CG192" s="199" t="str">
        <f t="shared" si="183"/>
        <v>CG$189</v>
      </c>
      <c r="CH192" s="199" t="str">
        <f t="shared" si="183"/>
        <v>CH$189</v>
      </c>
      <c r="CI192" s="199" t="str">
        <f t="shared" si="183"/>
        <v>CI$189</v>
      </c>
      <c r="CJ192" s="199" t="str">
        <f t="shared" si="183"/>
        <v>CJ$189</v>
      </c>
      <c r="CK192" s="199" t="str">
        <f t="shared" si="183"/>
        <v>CK$189</v>
      </c>
      <c r="CL192" s="199" t="str">
        <f t="shared" ref="CL192" si="184">ADDRESS(ROW(CL189),COLUMN(CL189),2)</f>
        <v>CL$189</v>
      </c>
    </row>
    <row r="193" spans="2:90" x14ac:dyDescent="0.4">
      <c r="B193" s="132" t="s">
        <v>333</v>
      </c>
      <c r="D193" t="s">
        <v>260</v>
      </c>
      <c r="E193" s="8" t="str">
        <f t="shared" si="169"/>
        <v>193 TAM-ER</v>
      </c>
      <c r="G193" t="s">
        <v>332</v>
      </c>
      <c r="H193" s="31"/>
      <c r="I193" s="73"/>
      <c r="J193" s="73"/>
      <c r="K193" s="58"/>
      <c r="L193" s="58"/>
      <c r="M193" s="58"/>
      <c r="N193" s="58"/>
      <c r="O193" s="58"/>
      <c r="P193" s="58"/>
      <c r="R193" s="33"/>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row>
    <row r="194" spans="2:90" x14ac:dyDescent="0.4">
      <c r="B194" s="8" t="s">
        <v>488</v>
      </c>
      <c r="D194" t="s">
        <v>260</v>
      </c>
      <c r="E194" s="8" t="str">
        <f t="shared" si="169"/>
        <v>194 TAM-ER</v>
      </c>
      <c r="G194" t="s">
        <v>332</v>
      </c>
      <c r="H194" s="12"/>
      <c r="I194" s="60"/>
      <c r="J194" s="60"/>
      <c r="K194" s="15"/>
      <c r="L194" s="15"/>
      <c r="M194" s="15"/>
      <c r="N194" s="15"/>
      <c r="O194" s="15"/>
      <c r="P194" s="15"/>
      <c r="R194" s="15"/>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8" t="s">
        <v>494</v>
      </c>
      <c r="D195" t="s">
        <v>260</v>
      </c>
      <c r="E195" s="8" t="str">
        <f t="shared" si="169"/>
        <v>195 TAM-ER</v>
      </c>
      <c r="G195" t="s">
        <v>332</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463</v>
      </c>
      <c r="D196" t="s">
        <v>260</v>
      </c>
      <c r="E196" s="8" t="str">
        <f t="shared" si="169"/>
        <v>196 TAM-ER</v>
      </c>
      <c r="G196" t="s">
        <v>332</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8" t="s">
        <v>464</v>
      </c>
      <c r="D197" t="s">
        <v>260</v>
      </c>
      <c r="E197" s="8" t="str">
        <f t="shared" si="169"/>
        <v>197 TAM-ER</v>
      </c>
      <c r="G197" t="s">
        <v>332</v>
      </c>
      <c r="H197" s="12"/>
      <c r="I197" s="60"/>
      <c r="J197" s="60"/>
      <c r="K197" s="15"/>
      <c r="L197" s="15"/>
      <c r="M197" s="15"/>
      <c r="N197" s="15"/>
      <c r="O197" s="15"/>
      <c r="P197" s="15"/>
      <c r="R197" s="15"/>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row>
    <row r="198" spans="2:90" x14ac:dyDescent="0.4">
      <c r="B198" s="181" t="s">
        <v>459</v>
      </c>
      <c r="E198" s="8"/>
      <c r="H198" s="182"/>
      <c r="I198" s="183"/>
      <c r="J198" s="183"/>
      <c r="K198" s="184"/>
      <c r="L198" s="184"/>
      <c r="M198" s="184"/>
      <c r="N198" s="184"/>
      <c r="O198" s="184"/>
      <c r="P198" s="184"/>
      <c r="R198" s="185"/>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c r="AQ198" s="186"/>
      <c r="AR198" s="186"/>
      <c r="AS198" s="186"/>
      <c r="AT198" s="186"/>
      <c r="AU198" s="186"/>
      <c r="AV198" s="186"/>
      <c r="AW198" s="186"/>
      <c r="AX198" s="186"/>
      <c r="AY198" s="186"/>
      <c r="AZ198" s="186"/>
      <c r="BA198" s="186"/>
      <c r="BB198" s="186"/>
      <c r="BC198" s="186"/>
      <c r="BD198" s="186"/>
      <c r="BE198" s="186"/>
      <c r="BF198" s="186"/>
      <c r="BG198" s="186"/>
      <c r="BH198" s="186"/>
      <c r="BI198" s="186"/>
      <c r="BJ198" s="186"/>
      <c r="BK198" s="186"/>
      <c r="BL198" s="186"/>
      <c r="BM198" s="186"/>
      <c r="BN198" s="186"/>
      <c r="BO198" s="186"/>
      <c r="BP198" s="186"/>
      <c r="BQ198" s="186"/>
      <c r="BR198" s="186"/>
      <c r="BS198" s="186"/>
      <c r="BT198" s="186"/>
      <c r="BU198" s="186"/>
      <c r="BV198" s="186"/>
      <c r="BW198" s="186"/>
      <c r="BX198" s="186"/>
      <c r="BY198" s="186"/>
      <c r="BZ198" s="186"/>
      <c r="CA198" s="186"/>
      <c r="CB198" s="186"/>
      <c r="CC198" s="186"/>
      <c r="CD198" s="186"/>
      <c r="CE198" s="186"/>
      <c r="CF198" s="186"/>
      <c r="CG198" s="186"/>
      <c r="CH198" s="186"/>
      <c r="CI198" s="186"/>
      <c r="CJ198" s="186"/>
      <c r="CK198" s="186"/>
      <c r="CL198" s="186"/>
    </row>
    <row r="199" spans="2:90" x14ac:dyDescent="0.4">
      <c r="B199" s="181" t="s">
        <v>5</v>
      </c>
      <c r="C199" t="s">
        <v>198</v>
      </c>
      <c r="E199" s="8"/>
      <c r="H199" s="182"/>
      <c r="I199" s="183"/>
      <c r="J199" s="183"/>
      <c r="K199" s="184"/>
      <c r="L199" s="184"/>
      <c r="M199" s="184"/>
      <c r="N199" s="184"/>
      <c r="O199" s="184"/>
      <c r="P199" s="184"/>
      <c r="R199" s="185"/>
      <c r="S199" s="186"/>
      <c r="T199" s="186"/>
      <c r="U199" s="186"/>
      <c r="V199" s="186"/>
      <c r="W199" s="186"/>
      <c r="X199" s="186"/>
      <c r="Y199" s="186"/>
      <c r="Z199" s="186"/>
      <c r="AA199" s="186"/>
      <c r="AB199" s="186"/>
      <c r="AC199" s="186"/>
      <c r="AD199" s="186"/>
      <c r="AE199" s="186"/>
      <c r="AF199" s="186"/>
      <c r="AG199" s="186"/>
      <c r="AH199" s="186"/>
      <c r="AI199" s="186"/>
      <c r="AJ199" s="186"/>
      <c r="AK199" s="186"/>
      <c r="AL199" s="186"/>
      <c r="AM199" s="186"/>
      <c r="AN199" s="186"/>
      <c r="AO199" s="186"/>
      <c r="AP199" s="186"/>
      <c r="AQ199" s="186"/>
      <c r="AR199" s="186"/>
      <c r="AS199" s="186"/>
      <c r="AT199" s="186"/>
      <c r="AU199" s="186"/>
      <c r="AV199" s="186"/>
      <c r="AW199" s="186"/>
      <c r="AX199" s="186"/>
      <c r="AY199" s="186"/>
      <c r="AZ199" s="186"/>
      <c r="BA199" s="186"/>
      <c r="BB199" s="186"/>
      <c r="BC199" s="186"/>
      <c r="BD199" s="186"/>
      <c r="BE199" s="186"/>
      <c r="BF199" s="186"/>
      <c r="BG199" s="186"/>
      <c r="BH199" s="186"/>
      <c r="BI199" s="186"/>
      <c r="BJ199" s="186"/>
      <c r="BK199" s="186"/>
      <c r="BL199" s="186"/>
      <c r="BM199" s="186"/>
      <c r="BN199" s="186"/>
      <c r="BO199" s="186"/>
      <c r="BP199" s="186"/>
      <c r="BQ199" s="186"/>
      <c r="BR199" s="186"/>
      <c r="BS199" s="186"/>
      <c r="BT199" s="186"/>
      <c r="BU199" s="186"/>
      <c r="BV199" s="186"/>
      <c r="BW199" s="186"/>
      <c r="BX199" s="186"/>
      <c r="BY199" s="186"/>
      <c r="BZ199" s="186"/>
      <c r="CA199" s="186"/>
      <c r="CB199" s="186"/>
      <c r="CC199" s="186"/>
      <c r="CD199" s="186"/>
      <c r="CE199" s="186"/>
      <c r="CF199" s="186"/>
      <c r="CG199" s="186"/>
      <c r="CH199" s="186"/>
      <c r="CI199" s="186"/>
      <c r="CJ199" s="186"/>
      <c r="CK199" s="186"/>
      <c r="CL199" s="186"/>
    </row>
    <row r="200" spans="2:90" x14ac:dyDescent="0.4">
      <c r="B200" s="167"/>
      <c r="E200" s="8"/>
      <c r="H200" s="31"/>
      <c r="I200" s="73"/>
      <c r="J200" s="73"/>
      <c r="K200" s="39"/>
      <c r="L200" s="39"/>
      <c r="M200" s="39"/>
      <c r="N200" s="39"/>
      <c r="O200" s="39"/>
      <c r="P200" s="39"/>
      <c r="R200" s="38"/>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row>
    <row r="201" spans="2:90" x14ac:dyDescent="0.4">
      <c r="B201" s="167"/>
      <c r="E201" s="8"/>
      <c r="H201" s="31"/>
      <c r="I201" s="73"/>
      <c r="J201" s="73"/>
      <c r="K201" s="39"/>
      <c r="L201" s="39"/>
      <c r="M201" s="39"/>
      <c r="N201" s="39"/>
      <c r="O201" s="39"/>
      <c r="P201" s="39"/>
      <c r="R201" s="38"/>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row>
    <row r="202" spans="2:90" x14ac:dyDescent="0.4">
      <c r="B202" s="66" t="s">
        <v>409</v>
      </c>
      <c r="C202" s="31"/>
      <c r="D202" t="s">
        <v>794</v>
      </c>
      <c r="E202" s="8" t="str">
        <f t="shared" ref="E202:E216" si="185">ROW()&amp;" "&amp;D202</f>
        <v>202 TAM-EV</v>
      </c>
      <c r="F202" t="s">
        <v>795</v>
      </c>
      <c r="G202" s="31" t="s">
        <v>243</v>
      </c>
      <c r="H202" s="22"/>
      <c r="I202" s="287"/>
      <c r="J202" s="287"/>
      <c r="K202" s="22"/>
      <c r="L202" s="22"/>
      <c r="M202" s="22"/>
      <c r="N202" s="22"/>
      <c r="O202" s="22"/>
      <c r="P202" s="22"/>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row>
    <row r="203" spans="2:90" x14ac:dyDescent="0.4">
      <c r="B203" s="123" t="s">
        <v>63</v>
      </c>
      <c r="C203" s="27"/>
      <c r="D203" t="s">
        <v>794</v>
      </c>
      <c r="E203" s="9" t="str">
        <f t="shared" si="185"/>
        <v>203 TAM-EV</v>
      </c>
      <c r="F203" s="27"/>
      <c r="G203" s="27" t="str">
        <f t="shared" ref="G203:G208" si="186">E203</f>
        <v>203 TAM-EV</v>
      </c>
      <c r="H203" s="27"/>
      <c r="J203" s="314">
        <v>100</v>
      </c>
      <c r="K203" s="38">
        <f t="shared" ref="K203:P203" si="187">SUMIF($4:$4,K$2,203:203)</f>
        <v>105.11618978817329</v>
      </c>
      <c r="L203" s="38">
        <f t="shared" si="187"/>
        <v>110.49413355583269</v>
      </c>
      <c r="M203" s="38">
        <f t="shared" si="187"/>
        <v>116.14722313334676</v>
      </c>
      <c r="N203" s="38">
        <f t="shared" si="187"/>
        <v>122.08953550254191</v>
      </c>
      <c r="O203" s="38">
        <f t="shared" si="187"/>
        <v>128.33586785035118</v>
      </c>
      <c r="P203" s="38">
        <f t="shared" si="187"/>
        <v>134.9017744158744</v>
      </c>
      <c r="R203" s="38">
        <f>J203</f>
        <v>100</v>
      </c>
      <c r="S203" s="38">
        <f t="shared" ref="S203:AX203" si="188">R203*(1+S204)</f>
        <v>100.41666666666667</v>
      </c>
      <c r="T203" s="38">
        <f t="shared" si="188"/>
        <v>100.83506944444444</v>
      </c>
      <c r="U203" s="38">
        <f t="shared" si="188"/>
        <v>101.25521556712962</v>
      </c>
      <c r="V203" s="38">
        <f t="shared" si="188"/>
        <v>101.67711229865932</v>
      </c>
      <c r="W203" s="38">
        <f t="shared" si="188"/>
        <v>102.10076693323707</v>
      </c>
      <c r="X203" s="38">
        <f t="shared" si="188"/>
        <v>102.52618679545888</v>
      </c>
      <c r="Y203" s="38">
        <f t="shared" si="188"/>
        <v>102.95337924043996</v>
      </c>
      <c r="Z203" s="38">
        <f t="shared" si="188"/>
        <v>103.38235165394178</v>
      </c>
      <c r="AA203" s="38">
        <f t="shared" si="188"/>
        <v>103.81311145249987</v>
      </c>
      <c r="AB203" s="38">
        <f t="shared" si="188"/>
        <v>104.24566608355195</v>
      </c>
      <c r="AC203" s="38">
        <f t="shared" si="188"/>
        <v>104.68002302556675</v>
      </c>
      <c r="AD203" s="38">
        <f t="shared" si="188"/>
        <v>105.11618978817329</v>
      </c>
      <c r="AE203" s="38">
        <f t="shared" si="188"/>
        <v>105.55417391229068</v>
      </c>
      <c r="AF203" s="38">
        <f t="shared" si="188"/>
        <v>105.99398297025856</v>
      </c>
      <c r="AG203" s="38">
        <f t="shared" si="188"/>
        <v>106.43562456596797</v>
      </c>
      <c r="AH203" s="38">
        <f t="shared" si="188"/>
        <v>106.87910633499284</v>
      </c>
      <c r="AI203" s="38">
        <f t="shared" si="188"/>
        <v>107.32443594472197</v>
      </c>
      <c r="AJ203" s="38">
        <f t="shared" si="188"/>
        <v>107.77162109449165</v>
      </c>
      <c r="AK203" s="38">
        <f t="shared" si="188"/>
        <v>108.2206695157187</v>
      </c>
      <c r="AL203" s="38">
        <f t="shared" si="188"/>
        <v>108.67158897203419</v>
      </c>
      <c r="AM203" s="38">
        <f t="shared" si="188"/>
        <v>109.12438725941766</v>
      </c>
      <c r="AN203" s="38">
        <f t="shared" si="188"/>
        <v>109.5790722063319</v>
      </c>
      <c r="AO203" s="38">
        <f t="shared" si="188"/>
        <v>110.03565167385828</v>
      </c>
      <c r="AP203" s="38">
        <f t="shared" si="188"/>
        <v>110.49413355583269</v>
      </c>
      <c r="AQ203" s="38">
        <f t="shared" si="188"/>
        <v>110.95452577898199</v>
      </c>
      <c r="AR203" s="38">
        <f t="shared" si="188"/>
        <v>111.41683630306107</v>
      </c>
      <c r="AS203" s="38">
        <f t="shared" si="188"/>
        <v>111.88107312099049</v>
      </c>
      <c r="AT203" s="38">
        <f t="shared" si="188"/>
        <v>112.34724425899462</v>
      </c>
      <c r="AU203" s="38">
        <f t="shared" si="188"/>
        <v>112.81535777674043</v>
      </c>
      <c r="AV203" s="38">
        <f t="shared" si="188"/>
        <v>113.28542176747685</v>
      </c>
      <c r="AW203" s="38">
        <f t="shared" si="188"/>
        <v>113.75744435817467</v>
      </c>
      <c r="AX203" s="38">
        <f t="shared" si="188"/>
        <v>114.23143370966706</v>
      </c>
      <c r="AY203" s="38">
        <f t="shared" ref="AY203:CD203" si="189">AX203*(1+AY204)</f>
        <v>114.70739801679066</v>
      </c>
      <c r="AZ203" s="38">
        <f t="shared" si="189"/>
        <v>115.18534550852729</v>
      </c>
      <c r="BA203" s="38">
        <f t="shared" si="189"/>
        <v>115.66528444814615</v>
      </c>
      <c r="BB203" s="38">
        <f t="shared" si="189"/>
        <v>116.14722313334676</v>
      </c>
      <c r="BC203" s="38">
        <f t="shared" si="189"/>
        <v>116.63116989640237</v>
      </c>
      <c r="BD203" s="38">
        <f t="shared" si="189"/>
        <v>117.11713310430405</v>
      </c>
      <c r="BE203" s="38">
        <f t="shared" si="189"/>
        <v>117.60512115890531</v>
      </c>
      <c r="BF203" s="38">
        <f t="shared" si="189"/>
        <v>118.09514249706741</v>
      </c>
      <c r="BG203" s="38">
        <f t="shared" si="189"/>
        <v>118.5872055908052</v>
      </c>
      <c r="BH203" s="38">
        <f t="shared" si="189"/>
        <v>119.08131894743354</v>
      </c>
      <c r="BI203" s="38">
        <f t="shared" si="189"/>
        <v>119.57749110971452</v>
      </c>
      <c r="BJ203" s="38">
        <f t="shared" si="189"/>
        <v>120.07573065600499</v>
      </c>
      <c r="BK203" s="38">
        <f t="shared" si="189"/>
        <v>120.57604620040502</v>
      </c>
      <c r="BL203" s="38">
        <f t="shared" si="189"/>
        <v>121.0784463929067</v>
      </c>
      <c r="BM203" s="38">
        <f t="shared" si="189"/>
        <v>121.5829399195438</v>
      </c>
      <c r="BN203" s="38">
        <f t="shared" si="189"/>
        <v>122.08953550254191</v>
      </c>
      <c r="BO203" s="38">
        <f t="shared" si="189"/>
        <v>122.59824190046916</v>
      </c>
      <c r="BP203" s="38">
        <f t="shared" si="189"/>
        <v>123.10906790838779</v>
      </c>
      <c r="BQ203" s="38">
        <f t="shared" si="189"/>
        <v>123.62202235800606</v>
      </c>
      <c r="BR203" s="38">
        <f t="shared" si="189"/>
        <v>124.13711411783109</v>
      </c>
      <c r="BS203" s="38">
        <f t="shared" si="189"/>
        <v>124.65435209332205</v>
      </c>
      <c r="BT203" s="38">
        <f t="shared" si="189"/>
        <v>125.17374522704422</v>
      </c>
      <c r="BU203" s="38">
        <f t="shared" si="189"/>
        <v>125.69530249882357</v>
      </c>
      <c r="BV203" s="38">
        <f t="shared" si="189"/>
        <v>126.219032925902</v>
      </c>
      <c r="BW203" s="38">
        <f t="shared" si="189"/>
        <v>126.74494556309325</v>
      </c>
      <c r="BX203" s="38">
        <f t="shared" si="189"/>
        <v>127.27304950293947</v>
      </c>
      <c r="BY203" s="38">
        <f t="shared" si="189"/>
        <v>127.80335387586838</v>
      </c>
      <c r="BZ203" s="38">
        <f t="shared" si="189"/>
        <v>128.33586785035118</v>
      </c>
      <c r="CA203" s="38">
        <f t="shared" si="189"/>
        <v>128.87060063306097</v>
      </c>
      <c r="CB203" s="38">
        <f t="shared" si="189"/>
        <v>129.40756146903206</v>
      </c>
      <c r="CC203" s="38">
        <f t="shared" si="189"/>
        <v>129.94675964181968</v>
      </c>
      <c r="CD203" s="38">
        <f t="shared" si="189"/>
        <v>130.4882044736606</v>
      </c>
      <c r="CE203" s="38">
        <f t="shared" ref="CE203:CL203" si="190">CD203*(1+CE204)</f>
        <v>131.0319053256342</v>
      </c>
      <c r="CF203" s="38">
        <f t="shared" si="190"/>
        <v>131.57787159782433</v>
      </c>
      <c r="CG203" s="38">
        <f t="shared" si="190"/>
        <v>132.12611272948192</v>
      </c>
      <c r="CH203" s="38">
        <f t="shared" si="190"/>
        <v>132.67663819918809</v>
      </c>
      <c r="CI203" s="38">
        <f t="shared" si="190"/>
        <v>133.22945752501803</v>
      </c>
      <c r="CJ203" s="38">
        <f t="shared" si="190"/>
        <v>133.7845802647056</v>
      </c>
      <c r="CK203" s="38">
        <f t="shared" si="190"/>
        <v>134.34201601580853</v>
      </c>
      <c r="CL203" s="38">
        <f t="shared" si="190"/>
        <v>134.9017744158744</v>
      </c>
    </row>
    <row r="204" spans="2:90" x14ac:dyDescent="0.4">
      <c r="B204" s="141" t="s">
        <v>64</v>
      </c>
      <c r="D204" t="s">
        <v>794</v>
      </c>
      <c r="E204" s="8" t="str">
        <f t="shared" si="185"/>
        <v>204 TAM-EV</v>
      </c>
      <c r="G204" t="str">
        <f t="shared" si="186"/>
        <v>204 TAM-EV</v>
      </c>
      <c r="H204" s="12"/>
      <c r="J204"/>
      <c r="K204" s="16">
        <v>0.05</v>
      </c>
      <c r="L204" s="16">
        <v>0.05</v>
      </c>
      <c r="M204" s="16">
        <v>0.05</v>
      </c>
      <c r="N204" s="16">
        <v>0.05</v>
      </c>
      <c r="O204" s="16">
        <v>0.05</v>
      </c>
      <c r="P204" s="16">
        <v>0.05</v>
      </c>
      <c r="R204" s="20" cm="1">
        <f t="array" ref="R204">INDEX($I:$P,ROW(),MATCH(S$3,$I$2:$P$2,0))/12</f>
        <v>4.1666666666666666E-3</v>
      </c>
      <c r="S204" s="20" cm="1">
        <f t="array" ref="S204">INDEX($I:$P,ROW(),MATCH(S$3,$I$2:$P$2,0))/12</f>
        <v>4.1666666666666666E-3</v>
      </c>
      <c r="T204" s="20" cm="1">
        <f t="array" ref="T204">INDEX($I:$P,ROW(),MATCH(T$3,$I$2:$P$2,0))/12</f>
        <v>4.1666666666666666E-3</v>
      </c>
      <c r="U204" s="20" cm="1">
        <f t="array" ref="U204">INDEX($I:$P,ROW(),MATCH(U$3,$I$2:$P$2,0))/12</f>
        <v>4.1666666666666666E-3</v>
      </c>
      <c r="V204" s="20" cm="1">
        <f t="array" ref="V204">INDEX($I:$P,ROW(),MATCH(V$3,$I$2:$P$2,0))/12</f>
        <v>4.1666666666666666E-3</v>
      </c>
      <c r="W204" s="20" cm="1">
        <f t="array" ref="W204">INDEX($I:$P,ROW(),MATCH(W$3,$I$2:$P$2,0))/12</f>
        <v>4.1666666666666666E-3</v>
      </c>
      <c r="X204" s="20" cm="1">
        <f t="array" ref="X204">INDEX($I:$P,ROW(),MATCH(X$3,$I$2:$P$2,0))/12</f>
        <v>4.1666666666666666E-3</v>
      </c>
      <c r="Y204" s="20" cm="1">
        <f t="array" ref="Y204">INDEX($I:$P,ROW(),MATCH(Y$3,$I$2:$P$2,0))/12</f>
        <v>4.1666666666666666E-3</v>
      </c>
      <c r="Z204" s="20" cm="1">
        <f t="array" ref="Z204">INDEX($I:$P,ROW(),MATCH(Z$3,$I$2:$P$2,0))/12</f>
        <v>4.1666666666666666E-3</v>
      </c>
      <c r="AA204" s="20" cm="1">
        <f t="array" ref="AA204">INDEX($I:$P,ROW(),MATCH(AA$3,$I$2:$P$2,0))/12</f>
        <v>4.1666666666666666E-3</v>
      </c>
      <c r="AB204" s="20" cm="1">
        <f t="array" ref="AB204">INDEX($I:$P,ROW(),MATCH(AB$3,$I$2:$P$2,0))/12</f>
        <v>4.1666666666666666E-3</v>
      </c>
      <c r="AC204" s="20" cm="1">
        <f t="array" ref="AC204">INDEX($I:$P,ROW(),MATCH(AC$3,$I$2:$P$2,0))/12</f>
        <v>4.1666666666666666E-3</v>
      </c>
      <c r="AD204" s="20" cm="1">
        <f t="array" ref="AD204">INDEX($I:$P,ROW(),MATCH(AD$3,$I$2:$P$2,0))/12</f>
        <v>4.1666666666666666E-3</v>
      </c>
      <c r="AE204" s="20" cm="1">
        <f t="array" ref="AE204">INDEX($I:$P,ROW(),MATCH(AE$3,$I$2:$P$2,0))/12</f>
        <v>4.1666666666666666E-3</v>
      </c>
      <c r="AF204" s="20" cm="1">
        <f t="array" ref="AF204">INDEX($I:$P,ROW(),MATCH(AF$3,$I$2:$P$2,0))/12</f>
        <v>4.1666666666666666E-3</v>
      </c>
      <c r="AG204" s="20" cm="1">
        <f t="array" ref="AG204">INDEX($I:$P,ROW(),MATCH(AG$3,$I$2:$P$2,0))/12</f>
        <v>4.1666666666666666E-3</v>
      </c>
      <c r="AH204" s="20" cm="1">
        <f t="array" ref="AH204">INDEX($I:$P,ROW(),MATCH(AH$3,$I$2:$P$2,0))/12</f>
        <v>4.1666666666666666E-3</v>
      </c>
      <c r="AI204" s="20" cm="1">
        <f t="array" ref="AI204">INDEX($I:$P,ROW(),MATCH(AI$3,$I$2:$P$2,0))/12</f>
        <v>4.1666666666666666E-3</v>
      </c>
      <c r="AJ204" s="20" cm="1">
        <f t="array" ref="AJ204">INDEX($I:$P,ROW(),MATCH(AJ$3,$I$2:$P$2,0))/12</f>
        <v>4.1666666666666666E-3</v>
      </c>
      <c r="AK204" s="20" cm="1">
        <f t="array" ref="AK204">INDEX($I:$P,ROW(),MATCH(AK$3,$I$2:$P$2,0))/12</f>
        <v>4.1666666666666666E-3</v>
      </c>
      <c r="AL204" s="20" cm="1">
        <f t="array" ref="AL204">INDEX($I:$P,ROW(),MATCH(AL$3,$I$2:$P$2,0))/12</f>
        <v>4.1666666666666666E-3</v>
      </c>
      <c r="AM204" s="20" cm="1">
        <f t="array" ref="AM204">INDEX($I:$P,ROW(),MATCH(AM$3,$I$2:$P$2,0))/12</f>
        <v>4.1666666666666666E-3</v>
      </c>
      <c r="AN204" s="20" cm="1">
        <f t="array" ref="AN204">INDEX($I:$P,ROW(),MATCH(AN$3,$I$2:$P$2,0))/12</f>
        <v>4.1666666666666666E-3</v>
      </c>
      <c r="AO204" s="20" cm="1">
        <f t="array" ref="AO204">INDEX($I:$P,ROW(),MATCH(AO$3,$I$2:$P$2,0))/12</f>
        <v>4.1666666666666666E-3</v>
      </c>
      <c r="AP204" s="20" cm="1">
        <f t="array" ref="AP204">INDEX($I:$P,ROW(),MATCH(AP$3,$I$2:$P$2,0))/12</f>
        <v>4.1666666666666666E-3</v>
      </c>
      <c r="AQ204" s="20" cm="1">
        <f t="array" ref="AQ204">INDEX($I:$P,ROW(),MATCH(AQ$3,$I$2:$P$2,0))/12</f>
        <v>4.1666666666666666E-3</v>
      </c>
      <c r="AR204" s="20" cm="1">
        <f t="array" ref="AR204">INDEX($I:$P,ROW(),MATCH(AR$3,$I$2:$P$2,0))/12</f>
        <v>4.1666666666666666E-3</v>
      </c>
      <c r="AS204" s="20" cm="1">
        <f t="array" ref="AS204">INDEX($I:$P,ROW(),MATCH(AS$3,$I$2:$P$2,0))/12</f>
        <v>4.1666666666666666E-3</v>
      </c>
      <c r="AT204" s="20" cm="1">
        <f t="array" ref="AT204">INDEX($I:$P,ROW(),MATCH(AT$3,$I$2:$P$2,0))/12</f>
        <v>4.1666666666666666E-3</v>
      </c>
      <c r="AU204" s="20" cm="1">
        <f t="array" ref="AU204">INDEX($I:$P,ROW(),MATCH(AU$3,$I$2:$P$2,0))/12</f>
        <v>4.1666666666666666E-3</v>
      </c>
      <c r="AV204" s="20" cm="1">
        <f t="array" ref="AV204">INDEX($I:$P,ROW(),MATCH(AV$3,$I$2:$P$2,0))/12</f>
        <v>4.1666666666666666E-3</v>
      </c>
      <c r="AW204" s="20" cm="1">
        <f t="array" ref="AW204">INDEX($I:$P,ROW(),MATCH(AW$3,$I$2:$P$2,0))/12</f>
        <v>4.1666666666666666E-3</v>
      </c>
      <c r="AX204" s="20" cm="1">
        <f t="array" ref="AX204">INDEX($I:$P,ROW(),MATCH(AX$3,$I$2:$P$2,0))/12</f>
        <v>4.1666666666666666E-3</v>
      </c>
      <c r="AY204" s="20" cm="1">
        <f t="array" ref="AY204">INDEX($I:$P,ROW(),MATCH(AY$3,$I$2:$P$2,0))/12</f>
        <v>4.1666666666666666E-3</v>
      </c>
      <c r="AZ204" s="20" cm="1">
        <f t="array" ref="AZ204">INDEX($I:$P,ROW(),MATCH(AZ$3,$I$2:$P$2,0))/12</f>
        <v>4.1666666666666666E-3</v>
      </c>
      <c r="BA204" s="20" cm="1">
        <f t="array" ref="BA204">INDEX($I:$P,ROW(),MATCH(BA$3,$I$2:$P$2,0))/12</f>
        <v>4.1666666666666666E-3</v>
      </c>
      <c r="BB204" s="20" cm="1">
        <f t="array" ref="BB204">INDEX($I:$P,ROW(),MATCH(BB$3,$I$2:$P$2,0))/12</f>
        <v>4.1666666666666666E-3</v>
      </c>
      <c r="BC204" s="20" cm="1">
        <f t="array" ref="BC204">INDEX($I:$P,ROW(),MATCH(BC$3,$I$2:$P$2,0))/12</f>
        <v>4.1666666666666666E-3</v>
      </c>
      <c r="BD204" s="20" cm="1">
        <f t="array" ref="BD204">INDEX($I:$P,ROW(),MATCH(BD$3,$I$2:$P$2,0))/12</f>
        <v>4.1666666666666666E-3</v>
      </c>
      <c r="BE204" s="20" cm="1">
        <f t="array" ref="BE204">INDEX($I:$P,ROW(),MATCH(BE$3,$I$2:$P$2,0))/12</f>
        <v>4.1666666666666666E-3</v>
      </c>
      <c r="BF204" s="20" cm="1">
        <f t="array" ref="BF204">INDEX($I:$P,ROW(),MATCH(BF$3,$I$2:$P$2,0))/12</f>
        <v>4.1666666666666666E-3</v>
      </c>
      <c r="BG204" s="20" cm="1">
        <f t="array" ref="BG204">INDEX($I:$P,ROW(),MATCH(BG$3,$I$2:$P$2,0))/12</f>
        <v>4.1666666666666666E-3</v>
      </c>
      <c r="BH204" s="20" cm="1">
        <f t="array" ref="BH204">INDEX($I:$P,ROW(),MATCH(BH$3,$I$2:$P$2,0))/12</f>
        <v>4.1666666666666666E-3</v>
      </c>
      <c r="BI204" s="20" cm="1">
        <f t="array" ref="BI204">INDEX($I:$P,ROW(),MATCH(BI$3,$I$2:$P$2,0))/12</f>
        <v>4.1666666666666666E-3</v>
      </c>
      <c r="BJ204" s="20" cm="1">
        <f t="array" ref="BJ204">INDEX($I:$P,ROW(),MATCH(BJ$3,$I$2:$P$2,0))/12</f>
        <v>4.1666666666666666E-3</v>
      </c>
      <c r="BK204" s="20" cm="1">
        <f t="array" ref="BK204">INDEX($I:$P,ROW(),MATCH(BK$3,$I$2:$P$2,0))/12</f>
        <v>4.1666666666666666E-3</v>
      </c>
      <c r="BL204" s="20" cm="1">
        <f t="array" ref="BL204">INDEX($I:$P,ROW(),MATCH(BL$3,$I$2:$P$2,0))/12</f>
        <v>4.1666666666666666E-3</v>
      </c>
      <c r="BM204" s="20" cm="1">
        <f t="array" ref="BM204">INDEX($I:$P,ROW(),MATCH(BM$3,$I$2:$P$2,0))/12</f>
        <v>4.1666666666666666E-3</v>
      </c>
      <c r="BN204" s="20" cm="1">
        <f t="array" ref="BN204">INDEX($I:$P,ROW(),MATCH(BN$3,$I$2:$P$2,0))/12</f>
        <v>4.1666666666666666E-3</v>
      </c>
      <c r="BO204" s="20" cm="1">
        <f t="array" ref="BO204">INDEX($I:$P,ROW(),MATCH(BO$3,$I$2:$P$2,0))/12</f>
        <v>4.1666666666666666E-3</v>
      </c>
      <c r="BP204" s="20" cm="1">
        <f t="array" ref="BP204">INDEX($I:$P,ROW(),MATCH(BP$3,$I$2:$P$2,0))/12</f>
        <v>4.1666666666666666E-3</v>
      </c>
      <c r="BQ204" s="20" cm="1">
        <f t="array" ref="BQ204">INDEX($I:$P,ROW(),MATCH(BQ$3,$I$2:$P$2,0))/12</f>
        <v>4.1666666666666666E-3</v>
      </c>
      <c r="BR204" s="20" cm="1">
        <f t="array" ref="BR204">INDEX($I:$P,ROW(),MATCH(BR$3,$I$2:$P$2,0))/12</f>
        <v>4.1666666666666666E-3</v>
      </c>
      <c r="BS204" s="20" cm="1">
        <f t="array" ref="BS204">INDEX($I:$P,ROW(),MATCH(BS$3,$I$2:$P$2,0))/12</f>
        <v>4.1666666666666666E-3</v>
      </c>
      <c r="BT204" s="20" cm="1">
        <f t="array" ref="BT204">INDEX($I:$P,ROW(),MATCH(BT$3,$I$2:$P$2,0))/12</f>
        <v>4.1666666666666666E-3</v>
      </c>
      <c r="BU204" s="20" cm="1">
        <f t="array" ref="BU204">INDEX($I:$P,ROW(),MATCH(BU$3,$I$2:$P$2,0))/12</f>
        <v>4.1666666666666666E-3</v>
      </c>
      <c r="BV204" s="20" cm="1">
        <f t="array" ref="BV204">INDEX($I:$P,ROW(),MATCH(BV$3,$I$2:$P$2,0))/12</f>
        <v>4.1666666666666666E-3</v>
      </c>
      <c r="BW204" s="20" cm="1">
        <f t="array" ref="BW204">INDEX($I:$P,ROW(),MATCH(BW$3,$I$2:$P$2,0))/12</f>
        <v>4.1666666666666666E-3</v>
      </c>
      <c r="BX204" s="20" cm="1">
        <f t="array" ref="BX204">INDEX($I:$P,ROW(),MATCH(BX$3,$I$2:$P$2,0))/12</f>
        <v>4.1666666666666666E-3</v>
      </c>
      <c r="BY204" s="20" cm="1">
        <f t="array" ref="BY204">INDEX($I:$P,ROW(),MATCH(BY$3,$I$2:$P$2,0))/12</f>
        <v>4.1666666666666666E-3</v>
      </c>
      <c r="BZ204" s="20" cm="1">
        <f t="array" ref="BZ204">INDEX($I:$P,ROW(),MATCH(BZ$3,$I$2:$P$2,0))/12</f>
        <v>4.1666666666666666E-3</v>
      </c>
      <c r="CA204" s="20" cm="1">
        <f t="array" ref="CA204">INDEX($I:$P,ROW(),MATCH(CA$3,$I$2:$P$2,0))/12</f>
        <v>4.1666666666666666E-3</v>
      </c>
      <c r="CB204" s="20" cm="1">
        <f t="array" ref="CB204">INDEX($I:$P,ROW(),MATCH(CB$3,$I$2:$P$2,0))/12</f>
        <v>4.1666666666666666E-3</v>
      </c>
      <c r="CC204" s="20" cm="1">
        <f t="array" ref="CC204">INDEX($I:$P,ROW(),MATCH(CC$3,$I$2:$P$2,0))/12</f>
        <v>4.1666666666666666E-3</v>
      </c>
      <c r="CD204" s="20" cm="1">
        <f t="array" ref="CD204">INDEX($I:$P,ROW(),MATCH(CD$3,$I$2:$P$2,0))/12</f>
        <v>4.1666666666666666E-3</v>
      </c>
      <c r="CE204" s="20" cm="1">
        <f t="array" ref="CE204">INDEX($I:$P,ROW(),MATCH(CE$3,$I$2:$P$2,0))/12</f>
        <v>4.1666666666666666E-3</v>
      </c>
      <c r="CF204" s="20" cm="1">
        <f t="array" ref="CF204">INDEX($I:$P,ROW(),MATCH(CF$3,$I$2:$P$2,0))/12</f>
        <v>4.1666666666666666E-3</v>
      </c>
      <c r="CG204" s="20" cm="1">
        <f t="array" ref="CG204">INDEX($I:$P,ROW(),MATCH(CG$3,$I$2:$P$2,0))/12</f>
        <v>4.1666666666666666E-3</v>
      </c>
      <c r="CH204" s="20" cm="1">
        <f t="array" ref="CH204">INDEX($I:$P,ROW(),MATCH(CH$3,$I$2:$P$2,0))/12</f>
        <v>4.1666666666666666E-3</v>
      </c>
      <c r="CI204" s="20" cm="1">
        <f t="array" ref="CI204">INDEX($I:$P,ROW(),MATCH(CI$3,$I$2:$P$2,0))/12</f>
        <v>4.1666666666666666E-3</v>
      </c>
      <c r="CJ204" s="20" cm="1">
        <f t="array" ref="CJ204">INDEX($I:$P,ROW(),MATCH(CJ$3,$I$2:$P$2,0))/12</f>
        <v>4.1666666666666666E-3</v>
      </c>
      <c r="CK204" s="20" cm="1">
        <f t="array" ref="CK204">INDEX($I:$P,ROW(),MATCH(CK$3,$I$2:$P$2,0))/12</f>
        <v>4.1666666666666666E-3</v>
      </c>
      <c r="CL204" s="20" cm="1">
        <f t="array" ref="CL204">INDEX($I:$P,ROW(),MATCH(CL$3,$I$2:$P$2,0))/12</f>
        <v>4.1666666666666666E-3</v>
      </c>
    </row>
    <row r="205" spans="2:90" x14ac:dyDescent="0.4">
      <c r="B205" s="141" t="s">
        <v>65</v>
      </c>
      <c r="D205" t="s">
        <v>794</v>
      </c>
      <c r="E205" s="8" t="str">
        <f t="shared" si="185"/>
        <v>205 TAM-EV</v>
      </c>
      <c r="G205" t="str">
        <f t="shared" si="186"/>
        <v>205 TAM-EV</v>
      </c>
      <c r="H205" s="12"/>
      <c r="J205"/>
      <c r="K205" s="162">
        <v>4.8000000000000001E-2</v>
      </c>
      <c r="L205" s="162">
        <v>8.5999999999999993E-2</v>
      </c>
      <c r="M205" s="162">
        <v>0.124</v>
      </c>
      <c r="N205" s="162">
        <v>0.16200000000000001</v>
      </c>
      <c r="O205" s="162">
        <v>0.2</v>
      </c>
      <c r="P205" s="162">
        <v>0.2</v>
      </c>
      <c r="R205" s="163"/>
      <c r="S205" s="163" cm="1">
        <f t="array" ref="S205">(INDEX($I:$O,ROW(),MATCH(S$3,$I$2:$O$2,0))/12-INDEX($I:$O,ROW(),MATCH(S$3-1,$I$2:$O$2,0))/12)+R205</f>
        <v>4.0000000000000001E-3</v>
      </c>
      <c r="T205" s="163" cm="1">
        <f t="array" ref="T205">(INDEX($I:$O,ROW(),MATCH(T$3,$I$2:$O$2,0))/12-INDEX($I:$O,ROW(),MATCH(T$3-1,$I$2:$O$2,0))/12)+S205</f>
        <v>8.0000000000000002E-3</v>
      </c>
      <c r="U205" s="163" cm="1">
        <f t="array" ref="U205">(INDEX($I:$O,ROW(),MATCH(U$3,$I$2:$O$2,0))/12-INDEX($I:$O,ROW(),MATCH(U$3-1,$I$2:$O$2,0))/12)+T205</f>
        <v>1.2E-2</v>
      </c>
      <c r="V205" s="163" cm="1">
        <f t="array" ref="V205">(INDEX($I:$O,ROW(),MATCH(V$3,$I$2:$O$2,0))/12-INDEX($I:$O,ROW(),MATCH(V$3-1,$I$2:$O$2,0))/12)+U205</f>
        <v>1.6E-2</v>
      </c>
      <c r="W205" s="163" cm="1">
        <f t="array" ref="W205">(INDEX($I:$O,ROW(),MATCH(W$3,$I$2:$O$2,0))/12-INDEX($I:$O,ROW(),MATCH(W$3-1,$I$2:$O$2,0))/12)+V205</f>
        <v>0.02</v>
      </c>
      <c r="X205" s="163" cm="1">
        <f t="array" ref="X205">(INDEX($I:$O,ROW(),MATCH(X$3,$I$2:$O$2,0))/12-INDEX($I:$O,ROW(),MATCH(X$3-1,$I$2:$O$2,0))/12)+W205</f>
        <v>2.4E-2</v>
      </c>
      <c r="Y205" s="163" cm="1">
        <f t="array" ref="Y205">(INDEX($I:$O,ROW(),MATCH(Y$3,$I$2:$O$2,0))/12-INDEX($I:$O,ROW(),MATCH(Y$3-1,$I$2:$O$2,0))/12)+X205</f>
        <v>2.8000000000000001E-2</v>
      </c>
      <c r="Z205" s="163" cm="1">
        <f t="array" ref="Z205">(INDEX($I:$O,ROW(),MATCH(Z$3,$I$2:$O$2,0))/12-INDEX($I:$O,ROW(),MATCH(Z$3-1,$I$2:$O$2,0))/12)+Y205</f>
        <v>3.2000000000000001E-2</v>
      </c>
      <c r="AA205" s="163" cm="1">
        <f t="array" ref="AA205">(INDEX($I:$O,ROW(),MATCH(AA$3,$I$2:$O$2,0))/12-INDEX($I:$O,ROW(),MATCH(AA$3-1,$I$2:$O$2,0))/12)+Z205</f>
        <v>3.6000000000000004E-2</v>
      </c>
      <c r="AB205" s="163" cm="1">
        <f t="array" ref="AB205">(INDEX($I:$O,ROW(),MATCH(AB$3,$I$2:$O$2,0))/12-INDEX($I:$O,ROW(),MATCH(AB$3-1,$I$2:$O$2,0))/12)+AA205</f>
        <v>4.0000000000000008E-2</v>
      </c>
      <c r="AC205" s="163" cm="1">
        <f t="array" ref="AC205">(INDEX($I:$O,ROW(),MATCH(AC$3,$I$2:$O$2,0))/12-INDEX($I:$O,ROW(),MATCH(AC$3-1,$I$2:$O$2,0))/12)+AB205</f>
        <v>4.4000000000000011E-2</v>
      </c>
      <c r="AD205" s="163" cm="1">
        <f t="array" ref="AD205">(INDEX($I:$O,ROW(),MATCH(AD$3,$I$2:$O$2,0))/12-INDEX($I:$O,ROW(),MATCH(AD$3-1,$I$2:$O$2,0))/12)+AC205</f>
        <v>4.8000000000000015E-2</v>
      </c>
      <c r="AE205" s="163" cm="1">
        <f t="array" ref="AE205">(INDEX($I:$O,ROW(),MATCH(AE$3,$I$2:$O$2,0))/12-INDEX($I:$O,ROW(),MATCH(AE$3-1,$I$2:$O$2,0))/12)+AD205</f>
        <v>5.116666666666668E-2</v>
      </c>
      <c r="AF205" s="163" cm="1">
        <f t="array" ref="AF205">(INDEX($I:$O,ROW(),MATCH(AF$3,$I$2:$O$2,0))/12-INDEX($I:$O,ROW(),MATCH(AF$3-1,$I$2:$O$2,0))/12)+AE205</f>
        <v>5.4333333333333345E-2</v>
      </c>
      <c r="AG205" s="163" cm="1">
        <f t="array" ref="AG205">(INDEX($I:$O,ROW(),MATCH(AG$3,$I$2:$O$2,0))/12-INDEX($I:$O,ROW(),MATCH(AG$3-1,$I$2:$O$2,0))/12)+AF205</f>
        <v>5.7500000000000009E-2</v>
      </c>
      <c r="AH205" s="163" cm="1">
        <f t="array" ref="AH205">(INDEX($I:$O,ROW(),MATCH(AH$3,$I$2:$O$2,0))/12-INDEX($I:$O,ROW(),MATCH(AH$3-1,$I$2:$O$2,0))/12)+AG205</f>
        <v>6.0666666666666674E-2</v>
      </c>
      <c r="AI205" s="163" cm="1">
        <f t="array" ref="AI205">(INDEX($I:$O,ROW(),MATCH(AI$3,$I$2:$O$2,0))/12-INDEX($I:$O,ROW(),MATCH(AI$3-1,$I$2:$O$2,0))/12)+AH205</f>
        <v>6.3833333333333339E-2</v>
      </c>
      <c r="AJ205" s="163" cm="1">
        <f t="array" ref="AJ205">(INDEX($I:$O,ROW(),MATCH(AJ$3,$I$2:$O$2,0))/12-INDEX($I:$O,ROW(),MATCH(AJ$3-1,$I$2:$O$2,0))/12)+AI205</f>
        <v>6.7000000000000004E-2</v>
      </c>
      <c r="AK205" s="163" cm="1">
        <f t="array" ref="AK205">(INDEX($I:$O,ROW(),MATCH(AK$3,$I$2:$O$2,0))/12-INDEX($I:$O,ROW(),MATCH(AK$3-1,$I$2:$O$2,0))/12)+AJ205</f>
        <v>7.0166666666666669E-2</v>
      </c>
      <c r="AL205" s="163" cm="1">
        <f t="array" ref="AL205">(INDEX($I:$O,ROW(),MATCH(AL$3,$I$2:$O$2,0))/12-INDEX($I:$O,ROW(),MATCH(AL$3-1,$I$2:$O$2,0))/12)+AK205</f>
        <v>7.3333333333333334E-2</v>
      </c>
      <c r="AM205" s="163" cm="1">
        <f t="array" ref="AM205">(INDEX($I:$O,ROW(),MATCH(AM$3,$I$2:$O$2,0))/12-INDEX($I:$O,ROW(),MATCH(AM$3-1,$I$2:$O$2,0))/12)+AL205</f>
        <v>7.6499999999999999E-2</v>
      </c>
      <c r="AN205" s="163" cm="1">
        <f t="array" ref="AN205">(INDEX($I:$O,ROW(),MATCH(AN$3,$I$2:$O$2,0))/12-INDEX($I:$O,ROW(),MATCH(AN$3-1,$I$2:$O$2,0))/12)+AM205</f>
        <v>7.9666666666666663E-2</v>
      </c>
      <c r="AO205" s="163" cm="1">
        <f t="array" ref="AO205">(INDEX($I:$O,ROW(),MATCH(AO$3,$I$2:$O$2,0))/12-INDEX($I:$O,ROW(),MATCH(AO$3-1,$I$2:$O$2,0))/12)+AN205</f>
        <v>8.2833333333333328E-2</v>
      </c>
      <c r="AP205" s="163" cm="1">
        <f t="array" ref="AP205">(INDEX($I:$O,ROW(),MATCH(AP$3,$I$2:$O$2,0))/12-INDEX($I:$O,ROW(),MATCH(AP$3-1,$I$2:$O$2,0))/12)+AO205</f>
        <v>8.5999999999999993E-2</v>
      </c>
      <c r="AQ205" s="163" cm="1">
        <f t="array" ref="AQ205">(INDEX($I:$O,ROW(),MATCH(AQ$3,$I$2:$O$2,0))/12-INDEX($I:$O,ROW(),MATCH(AQ$3-1,$I$2:$O$2,0))/12)+AP205</f>
        <v>8.9166666666666658E-2</v>
      </c>
      <c r="AR205" s="163" cm="1">
        <f t="array" ref="AR205">(INDEX($I:$O,ROW(),MATCH(AR$3,$I$2:$O$2,0))/12-INDEX($I:$O,ROW(),MATCH(AR$3-1,$I$2:$O$2,0))/12)+AQ205</f>
        <v>9.2333333333333323E-2</v>
      </c>
      <c r="AS205" s="163" cm="1">
        <f t="array" ref="AS205">(INDEX($I:$O,ROW(),MATCH(AS$3,$I$2:$O$2,0))/12-INDEX($I:$O,ROW(),MATCH(AS$3-1,$I$2:$O$2,0))/12)+AR205</f>
        <v>9.5499999999999988E-2</v>
      </c>
      <c r="AT205" s="163" cm="1">
        <f t="array" ref="AT205">(INDEX($I:$O,ROW(),MATCH(AT$3,$I$2:$O$2,0))/12-INDEX($I:$O,ROW(),MATCH(AT$3-1,$I$2:$O$2,0))/12)+AS205</f>
        <v>9.8666666666666653E-2</v>
      </c>
      <c r="AU205" s="163" cm="1">
        <f t="array" ref="AU205">(INDEX($I:$O,ROW(),MATCH(AU$3,$I$2:$O$2,0))/12-INDEX($I:$O,ROW(),MATCH(AU$3-1,$I$2:$O$2,0))/12)+AT205</f>
        <v>0.10183333333333332</v>
      </c>
      <c r="AV205" s="163" cm="1">
        <f t="array" ref="AV205">(INDEX($I:$O,ROW(),MATCH(AV$3,$I$2:$O$2,0))/12-INDEX($I:$O,ROW(),MATCH(AV$3-1,$I$2:$O$2,0))/12)+AU205</f>
        <v>0.10499999999999998</v>
      </c>
      <c r="AW205" s="163" cm="1">
        <f t="array" ref="AW205">(INDEX($I:$O,ROW(),MATCH(AW$3,$I$2:$O$2,0))/12-INDEX($I:$O,ROW(),MATCH(AW$3-1,$I$2:$O$2,0))/12)+AV205</f>
        <v>0.10816666666666665</v>
      </c>
      <c r="AX205" s="163" cm="1">
        <f t="array" ref="AX205">(INDEX($I:$O,ROW(),MATCH(AX$3,$I$2:$O$2,0))/12-INDEX($I:$O,ROW(),MATCH(AX$3-1,$I$2:$O$2,0))/12)+AW205</f>
        <v>0.11133333333333331</v>
      </c>
      <c r="AY205" s="163" cm="1">
        <f t="array" ref="AY205">(INDEX($I:$O,ROW(),MATCH(AY$3,$I$2:$O$2,0))/12-INDEX($I:$O,ROW(),MATCH(AY$3-1,$I$2:$O$2,0))/12)+AX205</f>
        <v>0.11449999999999998</v>
      </c>
      <c r="AZ205" s="163" cm="1">
        <f t="array" ref="AZ205">(INDEX($I:$O,ROW(),MATCH(AZ$3,$I$2:$O$2,0))/12-INDEX($I:$O,ROW(),MATCH(AZ$3-1,$I$2:$O$2,0))/12)+AY205</f>
        <v>0.11766666666666664</v>
      </c>
      <c r="BA205" s="163" cm="1">
        <f t="array" ref="BA205">(INDEX($I:$O,ROW(),MATCH(BA$3,$I$2:$O$2,0))/12-INDEX($I:$O,ROW(),MATCH(BA$3-1,$I$2:$O$2,0))/12)+AZ205</f>
        <v>0.12083333333333331</v>
      </c>
      <c r="BB205" s="163" cm="1">
        <f t="array" ref="BB205">(INDEX($I:$O,ROW(),MATCH(BB$3,$I$2:$O$2,0))/12-INDEX($I:$O,ROW(),MATCH(BB$3-1,$I$2:$O$2,0))/12)+BA205</f>
        <v>0.12399999999999997</v>
      </c>
      <c r="BC205" s="163" cm="1">
        <f t="array" ref="BC205">(INDEX($I:$O,ROW(),MATCH(BC$3,$I$2:$O$2,0))/12-INDEX($I:$O,ROW(),MATCH(BC$3-1,$I$2:$O$2,0))/12)+BB205</f>
        <v>0.12716666666666665</v>
      </c>
      <c r="BD205" s="163" cm="1">
        <f t="array" ref="BD205">(INDEX($I:$O,ROW(),MATCH(BD$3,$I$2:$O$2,0))/12-INDEX($I:$O,ROW(),MATCH(BD$3-1,$I$2:$O$2,0))/12)+BC205</f>
        <v>0.13033333333333333</v>
      </c>
      <c r="BE205" s="163" cm="1">
        <f t="array" ref="BE205">(INDEX($I:$O,ROW(),MATCH(BE$3,$I$2:$O$2,0))/12-INDEX($I:$O,ROW(),MATCH(BE$3-1,$I$2:$O$2,0))/12)+BD205</f>
        <v>0.13350000000000001</v>
      </c>
      <c r="BF205" s="163" cm="1">
        <f t="array" ref="BF205">(INDEX($I:$O,ROW(),MATCH(BF$3,$I$2:$O$2,0))/12-INDEX($I:$O,ROW(),MATCH(BF$3-1,$I$2:$O$2,0))/12)+BE205</f>
        <v>0.13666666666666669</v>
      </c>
      <c r="BG205" s="163" cm="1">
        <f t="array" ref="BG205">(INDEX($I:$O,ROW(),MATCH(BG$3,$I$2:$O$2,0))/12-INDEX($I:$O,ROW(),MATCH(BG$3-1,$I$2:$O$2,0))/12)+BF205</f>
        <v>0.13983333333333337</v>
      </c>
      <c r="BH205" s="163" cm="1">
        <f t="array" ref="BH205">(INDEX($I:$O,ROW(),MATCH(BH$3,$I$2:$O$2,0))/12-INDEX($I:$O,ROW(),MATCH(BH$3-1,$I$2:$O$2,0))/12)+BG205</f>
        <v>0.14300000000000004</v>
      </c>
      <c r="BI205" s="163" cm="1">
        <f t="array" ref="BI205">(INDEX($I:$O,ROW(),MATCH(BI$3,$I$2:$O$2,0))/12-INDEX($I:$O,ROW(),MATCH(BI$3-1,$I$2:$O$2,0))/12)+BH205</f>
        <v>0.14616666666666672</v>
      </c>
      <c r="BJ205" s="163" cm="1">
        <f t="array" ref="BJ205">(INDEX($I:$O,ROW(),MATCH(BJ$3,$I$2:$O$2,0))/12-INDEX($I:$O,ROW(),MATCH(BJ$3-1,$I$2:$O$2,0))/12)+BI205</f>
        <v>0.1493333333333334</v>
      </c>
      <c r="BK205" s="163" cm="1">
        <f t="array" ref="BK205">(INDEX($I:$O,ROW(),MATCH(BK$3,$I$2:$O$2,0))/12-INDEX($I:$O,ROW(),MATCH(BK$3-1,$I$2:$O$2,0))/12)+BJ205</f>
        <v>0.15250000000000008</v>
      </c>
      <c r="BL205" s="163" cm="1">
        <f t="array" ref="BL205">(INDEX($I:$O,ROW(),MATCH(BL$3,$I$2:$O$2,0))/12-INDEX($I:$O,ROW(),MATCH(BL$3-1,$I$2:$O$2,0))/12)+BK205</f>
        <v>0.15566666666666676</v>
      </c>
      <c r="BM205" s="163" cm="1">
        <f t="array" ref="BM205">(INDEX($I:$O,ROW(),MATCH(BM$3,$I$2:$O$2,0))/12-INDEX($I:$O,ROW(),MATCH(BM$3-1,$I$2:$O$2,0))/12)+BL205</f>
        <v>0.15883333333333344</v>
      </c>
      <c r="BN205" s="163" cm="1">
        <f t="array" ref="BN205">(INDEX($I:$O,ROW(),MATCH(BN$3,$I$2:$O$2,0))/12-INDEX($I:$O,ROW(),MATCH(BN$3-1,$I$2:$O$2,0))/12)+BM205</f>
        <v>0.16200000000000012</v>
      </c>
      <c r="BO205" s="163" cm="1">
        <f t="array" ref="BO205">(INDEX($I:$O,ROW(),MATCH(BO$3,$I$2:$O$2,0))/12-INDEX($I:$O,ROW(),MATCH(BO$3-1,$I$2:$O$2,0))/12)+BN205</f>
        <v>0.16516666666666679</v>
      </c>
      <c r="BP205" s="163" cm="1">
        <f t="array" ref="BP205">(INDEX($I:$O,ROW(),MATCH(BP$3,$I$2:$O$2,0))/12-INDEX($I:$O,ROW(),MATCH(BP$3-1,$I$2:$O$2,0))/12)+BO205</f>
        <v>0.16833333333333347</v>
      </c>
      <c r="BQ205" s="163" cm="1">
        <f t="array" ref="BQ205">(INDEX($I:$O,ROW(),MATCH(BQ$3,$I$2:$O$2,0))/12-INDEX($I:$O,ROW(),MATCH(BQ$3-1,$I$2:$O$2,0))/12)+BP205</f>
        <v>0.17150000000000015</v>
      </c>
      <c r="BR205" s="163" cm="1">
        <f t="array" ref="BR205">(INDEX($I:$O,ROW(),MATCH(BR$3,$I$2:$O$2,0))/12-INDEX($I:$O,ROW(),MATCH(BR$3-1,$I$2:$O$2,0))/12)+BQ205</f>
        <v>0.17466666666666683</v>
      </c>
      <c r="BS205" s="163" cm="1">
        <f t="array" ref="BS205">(INDEX($I:$O,ROW(),MATCH(BS$3,$I$2:$O$2,0))/12-INDEX($I:$O,ROW(),MATCH(BS$3-1,$I$2:$O$2,0))/12)+BR205</f>
        <v>0.17783333333333351</v>
      </c>
      <c r="BT205" s="163" cm="1">
        <f t="array" ref="BT205">(INDEX($I:$O,ROW(),MATCH(BT$3,$I$2:$O$2,0))/12-INDEX($I:$O,ROW(),MATCH(BT$3-1,$I$2:$O$2,0))/12)+BS205</f>
        <v>0.18100000000000019</v>
      </c>
      <c r="BU205" s="163" cm="1">
        <f t="array" ref="BU205">(INDEX($I:$O,ROW(),MATCH(BU$3,$I$2:$O$2,0))/12-INDEX($I:$O,ROW(),MATCH(BU$3-1,$I$2:$O$2,0))/12)+BT205</f>
        <v>0.18416666666666687</v>
      </c>
      <c r="BV205" s="163" cm="1">
        <f t="array" ref="BV205">(INDEX($I:$O,ROW(),MATCH(BV$3,$I$2:$O$2,0))/12-INDEX($I:$O,ROW(),MATCH(BV$3-1,$I$2:$O$2,0))/12)+BU205</f>
        <v>0.18733333333333355</v>
      </c>
      <c r="BW205" s="163" cm="1">
        <f t="array" ref="BW205">(INDEX($I:$O,ROW(),MATCH(BW$3,$I$2:$O$2,0))/12-INDEX($I:$O,ROW(),MATCH(BW$3-1,$I$2:$O$2,0))/12)+BV205</f>
        <v>0.19050000000000022</v>
      </c>
      <c r="BX205" s="163" cm="1">
        <f t="array" ref="BX205">(INDEX($I:$O,ROW(),MATCH(BX$3,$I$2:$O$2,0))/12-INDEX($I:$O,ROW(),MATCH(BX$3-1,$I$2:$O$2,0))/12)+BW205</f>
        <v>0.1936666666666669</v>
      </c>
      <c r="BY205" s="163" cm="1">
        <f t="array" ref="BY205">(INDEX($I:$O,ROW(),MATCH(BY$3,$I$2:$O$2,0))/12-INDEX($I:$O,ROW(),MATCH(BY$3-1,$I$2:$O$2,0))/12)+BX205</f>
        <v>0.19683333333333358</v>
      </c>
      <c r="BZ205" s="163" cm="1">
        <f t="array" ref="BZ205">(INDEX($I:$O,ROW(),MATCH(BZ$3,$I$2:$O$2,0))/12-INDEX($I:$O,ROW(),MATCH(BZ$3-1,$I$2:$O$2,0))/12)+BY205</f>
        <v>0.20000000000000026</v>
      </c>
      <c r="CA205" s="163" cm="1">
        <f t="array" ref="CA205">(INDEX($I:$P,ROW(),MATCH(CA$3,$I$2:$P$2,0))/12-INDEX($I:$P,ROW(),MATCH(CA$3-1,$I$2:$P$2,0))/12)+BZ205</f>
        <v>0.20000000000000026</v>
      </c>
      <c r="CB205" s="163" cm="1">
        <f t="array" ref="CB205">(INDEX($I:$P,ROW(),MATCH(CB$3,$I$2:$P$2,0))/12-INDEX($I:$P,ROW(),MATCH(CB$3-1,$I$2:$P$2,0))/12)+CA205</f>
        <v>0.20000000000000026</v>
      </c>
      <c r="CC205" s="163" cm="1">
        <f t="array" ref="CC205">(INDEX($I:$P,ROW(),MATCH(CC$3,$I$2:$P$2,0))/12-INDEX($I:$P,ROW(),MATCH(CC$3-1,$I$2:$P$2,0))/12)+CB205</f>
        <v>0.20000000000000026</v>
      </c>
      <c r="CD205" s="163" cm="1">
        <f t="array" ref="CD205">(INDEX($I:$P,ROW(),MATCH(CD$3,$I$2:$P$2,0))/12-INDEX($I:$P,ROW(),MATCH(CD$3-1,$I$2:$P$2,0))/12)+CC205</f>
        <v>0.20000000000000026</v>
      </c>
      <c r="CE205" s="163" cm="1">
        <f t="array" ref="CE205">(INDEX($I:$P,ROW(),MATCH(CE$3,$I$2:$P$2,0))/12-INDEX($I:$P,ROW(),MATCH(CE$3-1,$I$2:$P$2,0))/12)+CD205</f>
        <v>0.20000000000000026</v>
      </c>
      <c r="CF205" s="163" cm="1">
        <f t="array" ref="CF205">(INDEX($I:$P,ROW(),MATCH(CF$3,$I$2:$P$2,0))/12-INDEX($I:$P,ROW(),MATCH(CF$3-1,$I$2:$P$2,0))/12)+CE205</f>
        <v>0.20000000000000026</v>
      </c>
      <c r="CG205" s="163" cm="1">
        <f t="array" ref="CG205">(INDEX($I:$P,ROW(),MATCH(CG$3,$I$2:$P$2,0))/12-INDEX($I:$P,ROW(),MATCH(CG$3-1,$I$2:$P$2,0))/12)+CF205</f>
        <v>0.20000000000000026</v>
      </c>
      <c r="CH205" s="163" cm="1">
        <f t="array" ref="CH205">(INDEX($I:$P,ROW(),MATCH(CH$3,$I$2:$P$2,0))/12-INDEX($I:$P,ROW(),MATCH(CH$3-1,$I$2:$P$2,0))/12)+CG205</f>
        <v>0.20000000000000026</v>
      </c>
      <c r="CI205" s="163" cm="1">
        <f t="array" ref="CI205">(INDEX($I:$P,ROW(),MATCH(CI$3,$I$2:$P$2,0))/12-INDEX($I:$P,ROW(),MATCH(CI$3-1,$I$2:$P$2,0))/12)+CH205</f>
        <v>0.20000000000000026</v>
      </c>
      <c r="CJ205" s="163" cm="1">
        <f t="array" ref="CJ205">(INDEX($I:$P,ROW(),MATCH(CJ$3,$I$2:$P$2,0))/12-INDEX($I:$P,ROW(),MATCH(CJ$3-1,$I$2:$P$2,0))/12)+CI205</f>
        <v>0.20000000000000026</v>
      </c>
      <c r="CK205" s="163" cm="1">
        <f t="array" ref="CK205">(INDEX($I:$P,ROW(),MATCH(CK$3,$I$2:$P$2,0))/12-INDEX($I:$P,ROW(),MATCH(CK$3-1,$I$2:$P$2,0))/12)+CJ205</f>
        <v>0.20000000000000026</v>
      </c>
      <c r="CL205" s="163" cm="1">
        <f t="array" ref="CL205">(INDEX($I:$P,ROW(),MATCH(CL$3,$I$2:$P$2,0))/12-INDEX($I:$P,ROW(),MATCH(CL$3-1,$I$2:$P$2,0))/12)+CK205</f>
        <v>0.20000000000000026</v>
      </c>
    </row>
    <row r="206" spans="2:90" x14ac:dyDescent="0.4">
      <c r="B206" s="123" t="str">
        <f>B218</f>
        <v># of units</v>
      </c>
      <c r="C206" t="s">
        <v>965</v>
      </c>
      <c r="D206" t="s">
        <v>794</v>
      </c>
      <c r="E206" s="9" t="str">
        <f t="shared" si="185"/>
        <v>206 TAM-EV</v>
      </c>
      <c r="F206" s="27"/>
      <c r="G206" t="str">
        <f t="shared" si="186"/>
        <v>206 TAM-EV</v>
      </c>
      <c r="H206" s="24"/>
      <c r="I206" s="24"/>
      <c r="J206" s="24"/>
      <c r="K206" s="38">
        <f t="shared" ref="K206:P206" si="191">SUMIF($3:$3,K$2,206:206)</f>
        <v>32302414.077809874</v>
      </c>
      <c r="L206" s="38">
        <f t="shared" si="191"/>
        <v>89093148.124102876</v>
      </c>
      <c r="M206" s="38">
        <f t="shared" si="191"/>
        <v>145422317.02126443</v>
      </c>
      <c r="N206" s="38">
        <f t="shared" si="191"/>
        <v>207282095.43152076</v>
      </c>
      <c r="O206" s="38">
        <f t="shared" si="191"/>
        <v>275090952.47193754</v>
      </c>
      <c r="P206" s="38">
        <f t="shared" si="191"/>
        <v>316476696.45822203</v>
      </c>
      <c r="R206" s="161"/>
      <c r="S206" s="38">
        <f t="shared" ref="S206" si="192">S205*S203*1000000</f>
        <v>401666.66666666669</v>
      </c>
      <c r="T206" s="38">
        <f t="shared" ref="T206:AX206" si="193">T205*T203*1000000</f>
        <v>806680.5555555555</v>
      </c>
      <c r="U206" s="38">
        <f t="shared" si="193"/>
        <v>1215062.5868055555</v>
      </c>
      <c r="V206" s="38">
        <f t="shared" si="193"/>
        <v>1626833.7967785492</v>
      </c>
      <c r="W206" s="38">
        <f t="shared" si="193"/>
        <v>2042015.3386647413</v>
      </c>
      <c r="X206" s="38">
        <f t="shared" si="193"/>
        <v>2460628.483091013</v>
      </c>
      <c r="Y206" s="38">
        <f t="shared" si="193"/>
        <v>2882694.6187323192</v>
      </c>
      <c r="Z206" s="38">
        <f t="shared" si="193"/>
        <v>3308235.2529261373</v>
      </c>
      <c r="AA206" s="38">
        <f t="shared" si="193"/>
        <v>3737272.0122899958</v>
      </c>
      <c r="AB206" s="38">
        <f t="shared" si="193"/>
        <v>4169826.6433420787</v>
      </c>
      <c r="AC206" s="38">
        <f t="shared" si="193"/>
        <v>4605921.0131249381</v>
      </c>
      <c r="AD206" s="38">
        <f t="shared" si="193"/>
        <v>5045577.1098323194</v>
      </c>
      <c r="AE206" s="38">
        <f t="shared" si="193"/>
        <v>5400855.2318455409</v>
      </c>
      <c r="AF206" s="38">
        <f t="shared" si="193"/>
        <v>5759006.4080507159</v>
      </c>
      <c r="AG206" s="38">
        <f t="shared" si="193"/>
        <v>6120048.412543159</v>
      </c>
      <c r="AH206" s="38">
        <f t="shared" si="193"/>
        <v>6483999.1176562328</v>
      </c>
      <c r="AI206" s="38">
        <f t="shared" si="193"/>
        <v>6850876.4944714196</v>
      </c>
      <c r="AJ206" s="38">
        <f t="shared" si="193"/>
        <v>7220698.6133309416</v>
      </c>
      <c r="AK206" s="38">
        <f t="shared" si="193"/>
        <v>7593483.6443529297</v>
      </c>
      <c r="AL206" s="38">
        <f t="shared" si="193"/>
        <v>7969249.8579491731</v>
      </c>
      <c r="AM206" s="38">
        <f t="shared" si="193"/>
        <v>8348015.6253454499</v>
      </c>
      <c r="AN206" s="38">
        <f t="shared" si="193"/>
        <v>8729799.419104442</v>
      </c>
      <c r="AO206" s="38">
        <f t="shared" si="193"/>
        <v>9114619.8136512619</v>
      </c>
      <c r="AP206" s="38">
        <f t="shared" si="193"/>
        <v>9502495.4858016111</v>
      </c>
      <c r="AQ206" s="38">
        <f t="shared" si="193"/>
        <v>9893445.2152925599</v>
      </c>
      <c r="AR206" s="38">
        <f t="shared" si="193"/>
        <v>10287487.885315971</v>
      </c>
      <c r="AS206" s="38">
        <f t="shared" si="193"/>
        <v>10684642.483054589</v>
      </c>
      <c r="AT206" s="38">
        <f t="shared" si="193"/>
        <v>11084928.100220799</v>
      </c>
      <c r="AU206" s="38">
        <f t="shared" si="193"/>
        <v>11488363.933598064</v>
      </c>
      <c r="AV206" s="38">
        <f t="shared" si="193"/>
        <v>11894969.285585066</v>
      </c>
      <c r="AW206" s="38">
        <f t="shared" si="193"/>
        <v>12304763.564742558</v>
      </c>
      <c r="AX206" s="38">
        <f t="shared" si="193"/>
        <v>12717766.28634293</v>
      </c>
      <c r="AY206" s="38">
        <f t="shared" ref="AY206:CD206" si="194">AY205*AY203*1000000</f>
        <v>13133997.072922528</v>
      </c>
      <c r="AZ206" s="38">
        <f t="shared" si="194"/>
        <v>13553475.654836709</v>
      </c>
      <c r="BA206" s="38">
        <f t="shared" si="194"/>
        <v>13976221.870817658</v>
      </c>
      <c r="BB206" s="38">
        <f t="shared" si="194"/>
        <v>14402255.668534994</v>
      </c>
      <c r="BC206" s="38">
        <f t="shared" si="194"/>
        <v>14831597.105159165</v>
      </c>
      <c r="BD206" s="38">
        <f t="shared" si="194"/>
        <v>15264266.347927628</v>
      </c>
      <c r="BE206" s="38">
        <f t="shared" si="194"/>
        <v>15700283.674713859</v>
      </c>
      <c r="BF206" s="38">
        <f t="shared" si="194"/>
        <v>16139669.474599216</v>
      </c>
      <c r="BG206" s="38">
        <f t="shared" si="194"/>
        <v>16582444.248447597</v>
      </c>
      <c r="BH206" s="38">
        <f t="shared" si="194"/>
        <v>17028628.609483</v>
      </c>
      <c r="BI206" s="38">
        <f t="shared" si="194"/>
        <v>17478243.283869945</v>
      </c>
      <c r="BJ206" s="38">
        <f t="shared" si="194"/>
        <v>17931309.111296751</v>
      </c>
      <c r="BK206" s="38">
        <f t="shared" si="194"/>
        <v>18387847.045561776</v>
      </c>
      <c r="BL206" s="38">
        <f t="shared" si="194"/>
        <v>18847878.155162487</v>
      </c>
      <c r="BM206" s="38">
        <f t="shared" si="194"/>
        <v>19311423.623887554</v>
      </c>
      <c r="BN206" s="38">
        <f t="shared" si="194"/>
        <v>19778504.751411803</v>
      </c>
      <c r="BO206" s="38">
        <f t="shared" si="194"/>
        <v>20249142.953894172</v>
      </c>
      <c r="BP206" s="38">
        <f t="shared" si="194"/>
        <v>20723359.764578629</v>
      </c>
      <c r="BQ206" s="38">
        <f t="shared" si="194"/>
        <v>21201176.834398057</v>
      </c>
      <c r="BR206" s="38">
        <f t="shared" si="194"/>
        <v>21682615.932581183</v>
      </c>
      <c r="BS206" s="38">
        <f t="shared" si="194"/>
        <v>22167698.947262459</v>
      </c>
      <c r="BT206" s="38">
        <f t="shared" si="194"/>
        <v>22656447.886095028</v>
      </c>
      <c r="BU206" s="38">
        <f t="shared" si="194"/>
        <v>23148884.876866698</v>
      </c>
      <c r="BV206" s="38">
        <f t="shared" si="194"/>
        <v>23645032.168119002</v>
      </c>
      <c r="BW206" s="38">
        <f t="shared" si="194"/>
        <v>24144912.129769292</v>
      </c>
      <c r="BX206" s="38">
        <f t="shared" si="194"/>
        <v>24648547.253735974</v>
      </c>
      <c r="BY206" s="38">
        <f t="shared" si="194"/>
        <v>25155960.154566791</v>
      </c>
      <c r="BZ206" s="38">
        <f t="shared" si="194"/>
        <v>25667173.570070267</v>
      </c>
      <c r="CA206" s="38">
        <f t="shared" si="194"/>
        <v>25774120.126612227</v>
      </c>
      <c r="CB206" s="38">
        <f t="shared" si="194"/>
        <v>25881512.293806445</v>
      </c>
      <c r="CC206" s="38">
        <f t="shared" si="194"/>
        <v>25989351.928363971</v>
      </c>
      <c r="CD206" s="38">
        <f t="shared" si="194"/>
        <v>26097640.894732155</v>
      </c>
      <c r="CE206" s="38">
        <f t="shared" ref="CE206:CK206" si="195">CE205*CE203*1000000</f>
        <v>26206381.065126874</v>
      </c>
      <c r="CF206" s="38">
        <f t="shared" si="195"/>
        <v>26315574.319564898</v>
      </c>
      <c r="CG206" s="38">
        <f t="shared" si="195"/>
        <v>26425222.545896418</v>
      </c>
      <c r="CH206" s="38">
        <f t="shared" si="195"/>
        <v>26535327.639837652</v>
      </c>
      <c r="CI206" s="38">
        <f t="shared" si="195"/>
        <v>26645891.505003642</v>
      </c>
      <c r="CJ206" s="38">
        <f t="shared" si="195"/>
        <v>26756916.052941155</v>
      </c>
      <c r="CK206" s="38">
        <f t="shared" si="195"/>
        <v>26868403.203161739</v>
      </c>
      <c r="CL206" s="38">
        <f t="shared" ref="CL206" si="196">CL205*CL203*1000000</f>
        <v>26980354.883174915</v>
      </c>
    </row>
    <row r="207" spans="2:90" x14ac:dyDescent="0.4">
      <c r="B207" s="123"/>
      <c r="D207" t="s">
        <v>794</v>
      </c>
      <c r="E207" s="9" t="str">
        <f t="shared" si="185"/>
        <v>207 TAM-EV</v>
      </c>
      <c r="F207" s="27"/>
      <c r="G207" t="str">
        <f t="shared" si="186"/>
        <v>207 TAM-EV</v>
      </c>
      <c r="H207" s="24"/>
      <c r="I207" s="24"/>
      <c r="J207" s="24"/>
      <c r="K207" s="38"/>
      <c r="L207" s="38"/>
      <c r="M207" s="38"/>
      <c r="N207" s="38"/>
      <c r="O207" s="38"/>
      <c r="P207" s="38"/>
      <c r="R207" s="161"/>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c r="BZ207" s="38"/>
      <c r="CA207" s="38"/>
      <c r="CB207" s="38"/>
      <c r="CC207" s="38"/>
      <c r="CD207" s="38"/>
      <c r="CE207" s="38"/>
      <c r="CF207" s="38"/>
      <c r="CG207" s="38"/>
      <c r="CH207" s="38"/>
      <c r="CI207" s="38"/>
      <c r="CJ207" s="38"/>
      <c r="CK207" s="38"/>
      <c r="CL207" s="38"/>
    </row>
    <row r="208" spans="2:90" x14ac:dyDescent="0.4">
      <c r="B208" s="123" t="s">
        <v>796</v>
      </c>
      <c r="C208" t="s">
        <v>965</v>
      </c>
      <c r="D208" t="s">
        <v>794</v>
      </c>
      <c r="E208" s="9" t="str">
        <f t="shared" si="185"/>
        <v>208 TAM-EV</v>
      </c>
      <c r="F208" s="27"/>
      <c r="G208" t="str">
        <f t="shared" si="186"/>
        <v>208 TAM-EV</v>
      </c>
      <c r="H208" s="24"/>
      <c r="I208" s="24"/>
      <c r="J208" s="24"/>
      <c r="K208" s="38">
        <f t="shared" ref="K208:P208" si="197">SUMIF($3:$3,K$2,208:208)</f>
        <v>5045577.1098323194</v>
      </c>
      <c r="L208" s="38">
        <f t="shared" si="197"/>
        <v>4456918.3759692917</v>
      </c>
      <c r="M208" s="38">
        <f t="shared" si="197"/>
        <v>4899760.182733383</v>
      </c>
      <c r="N208" s="38">
        <f t="shared" si="197"/>
        <v>5376249.0828768089</v>
      </c>
      <c r="O208" s="38">
        <f t="shared" si="197"/>
        <v>5888668.8186584637</v>
      </c>
      <c r="P208" s="38">
        <f t="shared" si="197"/>
        <v>1313181.3131046481</v>
      </c>
      <c r="R208" s="161"/>
      <c r="S208" s="38">
        <f t="shared" ref="S208:AX208" si="198">S206-R206</f>
        <v>401666.66666666669</v>
      </c>
      <c r="T208" s="38">
        <f t="shared" si="198"/>
        <v>405013.88888888882</v>
      </c>
      <c r="U208" s="38">
        <f t="shared" si="198"/>
        <v>408382.03125</v>
      </c>
      <c r="V208" s="38">
        <f t="shared" si="198"/>
        <v>411771.2099729937</v>
      </c>
      <c r="W208" s="38">
        <f t="shared" si="198"/>
        <v>415181.54188619205</v>
      </c>
      <c r="X208" s="38">
        <f t="shared" si="198"/>
        <v>418613.14442627179</v>
      </c>
      <c r="Y208" s="38">
        <f t="shared" si="198"/>
        <v>422066.13564130617</v>
      </c>
      <c r="Z208" s="38">
        <f t="shared" si="198"/>
        <v>425540.63419381808</v>
      </c>
      <c r="AA208" s="38">
        <f t="shared" si="198"/>
        <v>429036.75936385849</v>
      </c>
      <c r="AB208" s="38">
        <f t="shared" si="198"/>
        <v>432554.63105208287</v>
      </c>
      <c r="AC208" s="38">
        <f t="shared" si="198"/>
        <v>436094.36978285946</v>
      </c>
      <c r="AD208" s="38">
        <f t="shared" si="198"/>
        <v>439656.09670738131</v>
      </c>
      <c r="AE208" s="38">
        <f t="shared" si="198"/>
        <v>355278.12201322149</v>
      </c>
      <c r="AF208" s="38">
        <f t="shared" si="198"/>
        <v>358151.176205175</v>
      </c>
      <c r="AG208" s="38">
        <f t="shared" si="198"/>
        <v>361042.00449244305</v>
      </c>
      <c r="AH208" s="38">
        <f t="shared" si="198"/>
        <v>363950.70511307381</v>
      </c>
      <c r="AI208" s="38">
        <f t="shared" si="198"/>
        <v>366877.37681518681</v>
      </c>
      <c r="AJ208" s="38">
        <f t="shared" si="198"/>
        <v>369822.11885952204</v>
      </c>
      <c r="AK208" s="38">
        <f t="shared" si="198"/>
        <v>372785.03102198802</v>
      </c>
      <c r="AL208" s="38">
        <f t="shared" si="198"/>
        <v>375766.21359624341</v>
      </c>
      <c r="AM208" s="38">
        <f t="shared" si="198"/>
        <v>378765.76739627682</v>
      </c>
      <c r="AN208" s="38">
        <f t="shared" si="198"/>
        <v>381783.79375899211</v>
      </c>
      <c r="AO208" s="38">
        <f t="shared" si="198"/>
        <v>384820.39454681985</v>
      </c>
      <c r="AP208" s="38">
        <f t="shared" si="198"/>
        <v>387875.67215034924</v>
      </c>
      <c r="AQ208" s="38">
        <f t="shared" si="198"/>
        <v>390949.72949094884</v>
      </c>
      <c r="AR208" s="38">
        <f t="shared" si="198"/>
        <v>394042.67002341151</v>
      </c>
      <c r="AS208" s="38">
        <f t="shared" si="198"/>
        <v>397154.59773861803</v>
      </c>
      <c r="AT208" s="38">
        <f t="shared" si="198"/>
        <v>400285.61716620997</v>
      </c>
      <c r="AU208" s="38">
        <f t="shared" si="198"/>
        <v>403435.83337726444</v>
      </c>
      <c r="AV208" s="38">
        <f t="shared" si="198"/>
        <v>406605.35198700242</v>
      </c>
      <c r="AW208" s="38">
        <f t="shared" si="198"/>
        <v>409794.2791574914</v>
      </c>
      <c r="AX208" s="38">
        <f t="shared" si="198"/>
        <v>413002.72160037234</v>
      </c>
      <c r="AY208" s="38">
        <f t="shared" ref="AY208:CD208" si="199">AY206-AX206</f>
        <v>416230.78657959774</v>
      </c>
      <c r="AZ208" s="38">
        <f t="shared" si="199"/>
        <v>419478.58191418089</v>
      </c>
      <c r="BA208" s="38">
        <f t="shared" si="199"/>
        <v>422746.21598094888</v>
      </c>
      <c r="BB208" s="38">
        <f t="shared" si="199"/>
        <v>426033.79771733657</v>
      </c>
      <c r="BC208" s="38">
        <f t="shared" si="199"/>
        <v>429341.43662417121</v>
      </c>
      <c r="BD208" s="38">
        <f t="shared" si="199"/>
        <v>432669.24276846275</v>
      </c>
      <c r="BE208" s="38">
        <f t="shared" si="199"/>
        <v>436017.32678623125</v>
      </c>
      <c r="BF208" s="38">
        <f t="shared" si="199"/>
        <v>439385.7998853568</v>
      </c>
      <c r="BG208" s="38">
        <f t="shared" si="199"/>
        <v>442774.77384838089</v>
      </c>
      <c r="BH208" s="38">
        <f t="shared" si="199"/>
        <v>446184.36103540286</v>
      </c>
      <c r="BI208" s="38">
        <f t="shared" si="199"/>
        <v>449614.67438694462</v>
      </c>
      <c r="BJ208" s="38">
        <f t="shared" si="199"/>
        <v>453065.82742680609</v>
      </c>
      <c r="BK208" s="38">
        <f t="shared" si="199"/>
        <v>456537.93426502496</v>
      </c>
      <c r="BL208" s="38">
        <f t="shared" si="199"/>
        <v>460031.10960071161</v>
      </c>
      <c r="BM208" s="38">
        <f t="shared" si="199"/>
        <v>463545.46872506663</v>
      </c>
      <c r="BN208" s="38">
        <f t="shared" si="199"/>
        <v>467081.12752424926</v>
      </c>
      <c r="BO208" s="38">
        <f t="shared" si="199"/>
        <v>470638.2024823688</v>
      </c>
      <c r="BP208" s="38">
        <f t="shared" si="199"/>
        <v>474216.81068445742</v>
      </c>
      <c r="BQ208" s="38">
        <f t="shared" si="199"/>
        <v>477817.06981942803</v>
      </c>
      <c r="BR208" s="38">
        <f t="shared" si="199"/>
        <v>481439.09818312526</v>
      </c>
      <c r="BS208" s="38">
        <f t="shared" si="199"/>
        <v>485083.01468127593</v>
      </c>
      <c r="BT208" s="38">
        <f t="shared" si="199"/>
        <v>488748.93883256987</v>
      </c>
      <c r="BU208" s="38">
        <f t="shared" si="199"/>
        <v>492436.99077166989</v>
      </c>
      <c r="BV208" s="38">
        <f t="shared" si="199"/>
        <v>496147.29125230387</v>
      </c>
      <c r="BW208" s="38">
        <f t="shared" si="199"/>
        <v>499879.9616502896</v>
      </c>
      <c r="BX208" s="38">
        <f t="shared" si="199"/>
        <v>503635.1239666827</v>
      </c>
      <c r="BY208" s="38">
        <f t="shared" si="199"/>
        <v>507412.90083081648</v>
      </c>
      <c r="BZ208" s="38">
        <f t="shared" si="199"/>
        <v>511213.41550347582</v>
      </c>
      <c r="CA208" s="38">
        <f t="shared" si="199"/>
        <v>106946.55654196069</v>
      </c>
      <c r="CB208" s="38">
        <f t="shared" si="199"/>
        <v>107392.16719421744</v>
      </c>
      <c r="CC208" s="38">
        <f t="shared" si="199"/>
        <v>107839.63455752656</v>
      </c>
      <c r="CD208" s="38">
        <f t="shared" si="199"/>
        <v>108288.96636818349</v>
      </c>
      <c r="CE208" s="38">
        <f t="shared" ref="CE208:CL208" si="200">CE206-CD206</f>
        <v>108740.17039471865</v>
      </c>
      <c r="CF208" s="38">
        <f t="shared" si="200"/>
        <v>109193.25443802401</v>
      </c>
      <c r="CG208" s="38">
        <f t="shared" si="200"/>
        <v>109648.22633152083</v>
      </c>
      <c r="CH208" s="38">
        <f t="shared" si="200"/>
        <v>110105.09394123405</v>
      </c>
      <c r="CI208" s="38">
        <f t="shared" si="200"/>
        <v>110563.86516598985</v>
      </c>
      <c r="CJ208" s="38">
        <f t="shared" si="200"/>
        <v>111024.5479375124</v>
      </c>
      <c r="CK208" s="38">
        <f t="shared" si="200"/>
        <v>111487.15022058412</v>
      </c>
      <c r="CL208" s="38">
        <f t="shared" si="200"/>
        <v>111951.68001317605</v>
      </c>
    </row>
    <row r="209" spans="2:90" x14ac:dyDescent="0.4">
      <c r="B209" s="187" t="str">
        <f>IFERROR(SUBSTITUTE(TRIM(LEFT(B202,SEARCH("-",B202)-1)),":",""),SUBSTITUTE(B202,":",""))</f>
        <v>TAM</v>
      </c>
      <c r="D209" t="s">
        <v>794</v>
      </c>
      <c r="E209" s="8" t="str">
        <f t="shared" si="185"/>
        <v>209 TAM-EV</v>
      </c>
      <c r="G209" t="s">
        <v>332</v>
      </c>
      <c r="H209" s="31"/>
      <c r="I209" s="73"/>
      <c r="J209" s="73"/>
      <c r="K209" s="58"/>
      <c r="L209" s="58"/>
      <c r="M209" s="58"/>
      <c r="N209" s="58"/>
      <c r="O209" s="58"/>
      <c r="P209" s="58"/>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row>
    <row r="210" spans="2:90" x14ac:dyDescent="0.4">
      <c r="B210" s="235" t="str">
        <f>IFERROR(SUBSTITUTE(TRIM(MID(B202, SEARCH("-", B202) + 1, LEN(B202))),":",""),"no unit")</f>
        <v>no unit</v>
      </c>
      <c r="D210" t="s">
        <v>794</v>
      </c>
      <c r="E210" s="8" t="str">
        <f t="shared" si="185"/>
        <v>210 TAM-EV</v>
      </c>
      <c r="G210" t="s">
        <v>332</v>
      </c>
      <c r="H210" s="31"/>
      <c r="I210" s="73"/>
      <c r="J210" s="73"/>
      <c r="K210" s="58"/>
      <c r="L210" s="58"/>
      <c r="M210" s="58"/>
      <c r="N210" s="58"/>
      <c r="O210" s="58"/>
      <c r="P210" s="58"/>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row>
    <row r="211" spans="2:90" x14ac:dyDescent="0.4">
      <c r="B211" s="132" t="s">
        <v>334</v>
      </c>
      <c r="D211" t="s">
        <v>794</v>
      </c>
      <c r="E211" s="8" t="str">
        <f t="shared" si="185"/>
        <v>211 TAM-EV</v>
      </c>
      <c r="G211" t="s">
        <v>332</v>
      </c>
      <c r="H211" s="31"/>
      <c r="I211" s="73"/>
      <c r="J211" s="73"/>
      <c r="K211" s="58"/>
      <c r="L211" s="58"/>
      <c r="M211" s="58"/>
      <c r="N211" s="58"/>
      <c r="O211" s="58"/>
      <c r="P211" s="58"/>
      <c r="R211" s="33"/>
    </row>
    <row r="212" spans="2:90" x14ac:dyDescent="0.4">
      <c r="B212" s="132" t="s">
        <v>333</v>
      </c>
      <c r="D212" t="s">
        <v>794</v>
      </c>
      <c r="E212" s="8" t="str">
        <f t="shared" si="185"/>
        <v>212 TAM-EV</v>
      </c>
      <c r="G212" t="s">
        <v>332</v>
      </c>
      <c r="H212" s="31"/>
      <c r="I212" s="73"/>
      <c r="J212" s="73"/>
      <c r="K212" s="58"/>
      <c r="L212" s="58"/>
      <c r="M212" s="58"/>
      <c r="N212" s="58"/>
      <c r="O212" s="58"/>
      <c r="P212" s="58"/>
      <c r="R212" s="33"/>
      <c r="S212" s="199" t="str">
        <f t="shared" ref="S212" si="201">ADDRESS(ROW(S208),COLUMN(S208),2)</f>
        <v>S$208</v>
      </c>
      <c r="T212" s="199" t="str">
        <f t="shared" ref="T212:AX212" si="202">ADDRESS(ROW(T208),COLUMN(T208),2)</f>
        <v>T$208</v>
      </c>
      <c r="U212" s="199" t="str">
        <f t="shared" si="202"/>
        <v>U$208</v>
      </c>
      <c r="V212" s="199" t="str">
        <f t="shared" si="202"/>
        <v>V$208</v>
      </c>
      <c r="W212" s="199" t="str">
        <f t="shared" si="202"/>
        <v>W$208</v>
      </c>
      <c r="X212" s="199" t="str">
        <f t="shared" si="202"/>
        <v>X$208</v>
      </c>
      <c r="Y212" s="199" t="str">
        <f t="shared" si="202"/>
        <v>Y$208</v>
      </c>
      <c r="Z212" s="199" t="str">
        <f t="shared" si="202"/>
        <v>Z$208</v>
      </c>
      <c r="AA212" s="199" t="str">
        <f t="shared" si="202"/>
        <v>AA$208</v>
      </c>
      <c r="AB212" s="199" t="str">
        <f t="shared" si="202"/>
        <v>AB$208</v>
      </c>
      <c r="AC212" s="199" t="str">
        <f t="shared" si="202"/>
        <v>AC$208</v>
      </c>
      <c r="AD212" s="199" t="str">
        <f t="shared" si="202"/>
        <v>AD$208</v>
      </c>
      <c r="AE212" s="199" t="str">
        <f t="shared" si="202"/>
        <v>AE$208</v>
      </c>
      <c r="AF212" s="199" t="str">
        <f t="shared" si="202"/>
        <v>AF$208</v>
      </c>
      <c r="AG212" s="199" t="str">
        <f t="shared" si="202"/>
        <v>AG$208</v>
      </c>
      <c r="AH212" s="199" t="str">
        <f t="shared" si="202"/>
        <v>AH$208</v>
      </c>
      <c r="AI212" s="199" t="str">
        <f t="shared" si="202"/>
        <v>AI$208</v>
      </c>
      <c r="AJ212" s="199" t="str">
        <f t="shared" si="202"/>
        <v>AJ$208</v>
      </c>
      <c r="AK212" s="199" t="str">
        <f t="shared" si="202"/>
        <v>AK$208</v>
      </c>
      <c r="AL212" s="199" t="str">
        <f t="shared" si="202"/>
        <v>AL$208</v>
      </c>
      <c r="AM212" s="199" t="str">
        <f t="shared" si="202"/>
        <v>AM$208</v>
      </c>
      <c r="AN212" s="199" t="str">
        <f t="shared" si="202"/>
        <v>AN$208</v>
      </c>
      <c r="AO212" s="199" t="str">
        <f t="shared" si="202"/>
        <v>AO$208</v>
      </c>
      <c r="AP212" s="199" t="str">
        <f t="shared" si="202"/>
        <v>AP$208</v>
      </c>
      <c r="AQ212" s="199" t="str">
        <f t="shared" si="202"/>
        <v>AQ$208</v>
      </c>
      <c r="AR212" s="199" t="str">
        <f t="shared" si="202"/>
        <v>AR$208</v>
      </c>
      <c r="AS212" s="199" t="str">
        <f t="shared" si="202"/>
        <v>AS$208</v>
      </c>
      <c r="AT212" s="199" t="str">
        <f t="shared" si="202"/>
        <v>AT$208</v>
      </c>
      <c r="AU212" s="199" t="str">
        <f t="shared" si="202"/>
        <v>AU$208</v>
      </c>
      <c r="AV212" s="199" t="str">
        <f t="shared" si="202"/>
        <v>AV$208</v>
      </c>
      <c r="AW212" s="199" t="str">
        <f t="shared" si="202"/>
        <v>AW$208</v>
      </c>
      <c r="AX212" s="199" t="str">
        <f t="shared" si="202"/>
        <v>AX$208</v>
      </c>
      <c r="AY212" s="199" t="str">
        <f t="shared" ref="AY212:CD212" si="203">ADDRESS(ROW(AY208),COLUMN(AY208),2)</f>
        <v>AY$208</v>
      </c>
      <c r="AZ212" s="199" t="str">
        <f t="shared" si="203"/>
        <v>AZ$208</v>
      </c>
      <c r="BA212" s="199" t="str">
        <f t="shared" si="203"/>
        <v>BA$208</v>
      </c>
      <c r="BB212" s="199" t="str">
        <f t="shared" si="203"/>
        <v>BB$208</v>
      </c>
      <c r="BC212" s="199" t="str">
        <f t="shared" si="203"/>
        <v>BC$208</v>
      </c>
      <c r="BD212" s="199" t="str">
        <f t="shared" si="203"/>
        <v>BD$208</v>
      </c>
      <c r="BE212" s="199" t="str">
        <f t="shared" si="203"/>
        <v>BE$208</v>
      </c>
      <c r="BF212" s="199" t="str">
        <f t="shared" si="203"/>
        <v>BF$208</v>
      </c>
      <c r="BG212" s="199" t="str">
        <f t="shared" si="203"/>
        <v>BG$208</v>
      </c>
      <c r="BH212" s="199" t="str">
        <f t="shared" si="203"/>
        <v>BH$208</v>
      </c>
      <c r="BI212" s="199" t="str">
        <f t="shared" si="203"/>
        <v>BI$208</v>
      </c>
      <c r="BJ212" s="199" t="str">
        <f t="shared" si="203"/>
        <v>BJ$208</v>
      </c>
      <c r="BK212" s="199" t="str">
        <f t="shared" si="203"/>
        <v>BK$208</v>
      </c>
      <c r="BL212" s="199" t="str">
        <f t="shared" si="203"/>
        <v>BL$208</v>
      </c>
      <c r="BM212" s="199" t="str">
        <f t="shared" si="203"/>
        <v>BM$208</v>
      </c>
      <c r="BN212" s="199" t="str">
        <f t="shared" si="203"/>
        <v>BN$208</v>
      </c>
      <c r="BO212" s="199" t="str">
        <f t="shared" si="203"/>
        <v>BO$208</v>
      </c>
      <c r="BP212" s="199" t="str">
        <f t="shared" si="203"/>
        <v>BP$208</v>
      </c>
      <c r="BQ212" s="199" t="str">
        <f t="shared" si="203"/>
        <v>BQ$208</v>
      </c>
      <c r="BR212" s="199" t="str">
        <f t="shared" si="203"/>
        <v>BR$208</v>
      </c>
      <c r="BS212" s="199" t="str">
        <f t="shared" si="203"/>
        <v>BS$208</v>
      </c>
      <c r="BT212" s="199" t="str">
        <f t="shared" si="203"/>
        <v>BT$208</v>
      </c>
      <c r="BU212" s="199" t="str">
        <f t="shared" si="203"/>
        <v>BU$208</v>
      </c>
      <c r="BV212" s="199" t="str">
        <f t="shared" si="203"/>
        <v>BV$208</v>
      </c>
      <c r="BW212" s="199" t="str">
        <f t="shared" si="203"/>
        <v>BW$208</v>
      </c>
      <c r="BX212" s="199" t="str">
        <f t="shared" si="203"/>
        <v>BX$208</v>
      </c>
      <c r="BY212" s="199" t="str">
        <f t="shared" si="203"/>
        <v>BY$208</v>
      </c>
      <c r="BZ212" s="199" t="str">
        <f t="shared" si="203"/>
        <v>BZ$208</v>
      </c>
      <c r="CA212" s="199" t="str">
        <f t="shared" si="203"/>
        <v>CA$208</v>
      </c>
      <c r="CB212" s="199" t="str">
        <f t="shared" si="203"/>
        <v>CB$208</v>
      </c>
      <c r="CC212" s="199" t="str">
        <f t="shared" si="203"/>
        <v>CC$208</v>
      </c>
      <c r="CD212" s="199" t="str">
        <f t="shared" si="203"/>
        <v>CD$208</v>
      </c>
      <c r="CE212" s="199" t="str">
        <f t="shared" ref="CE212:CK212" si="204">ADDRESS(ROW(CE208),COLUMN(CE208),2)</f>
        <v>CE$208</v>
      </c>
      <c r="CF212" s="199" t="str">
        <f t="shared" si="204"/>
        <v>CF$208</v>
      </c>
      <c r="CG212" s="199" t="str">
        <f t="shared" si="204"/>
        <v>CG$208</v>
      </c>
      <c r="CH212" s="199" t="str">
        <f t="shared" si="204"/>
        <v>CH$208</v>
      </c>
      <c r="CI212" s="199" t="str">
        <f t="shared" si="204"/>
        <v>CI$208</v>
      </c>
      <c r="CJ212" s="199" t="str">
        <f t="shared" si="204"/>
        <v>CJ$208</v>
      </c>
      <c r="CK212" s="199" t="str">
        <f t="shared" si="204"/>
        <v>CK$208</v>
      </c>
      <c r="CL212" s="199" t="str">
        <f t="shared" ref="CL212" si="205">ADDRESS(ROW(CL208),COLUMN(CL208),2)</f>
        <v>CL$208</v>
      </c>
    </row>
    <row r="213" spans="2:90" x14ac:dyDescent="0.4">
      <c r="B213" s="8" t="s">
        <v>488</v>
      </c>
      <c r="D213" t="s">
        <v>794</v>
      </c>
      <c r="E213" s="8" t="str">
        <f t="shared" si="185"/>
        <v>213 TAM-EV</v>
      </c>
      <c r="G213" t="s">
        <v>332</v>
      </c>
      <c r="H213" s="12"/>
      <c r="I213" s="60"/>
      <c r="J213" s="60"/>
      <c r="K213" s="15"/>
      <c r="L213" s="15"/>
      <c r="M213" s="15"/>
      <c r="N213" s="15"/>
      <c r="O213" s="15"/>
      <c r="P213" s="15"/>
      <c r="R213" s="15"/>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row>
    <row r="214" spans="2:90" x14ac:dyDescent="0.4">
      <c r="B214" s="8" t="s">
        <v>494</v>
      </c>
      <c r="D214" t="s">
        <v>794</v>
      </c>
      <c r="E214" s="8" t="str">
        <f t="shared" si="185"/>
        <v>214 TAM-EV</v>
      </c>
      <c r="G214" t="s">
        <v>332</v>
      </c>
      <c r="H214" s="12"/>
      <c r="I214" s="60"/>
      <c r="J214" s="60"/>
      <c r="K214" s="15"/>
      <c r="L214" s="15"/>
      <c r="M214" s="15"/>
      <c r="N214" s="15"/>
      <c r="O214" s="15"/>
      <c r="P214" s="15"/>
      <c r="R214" s="15"/>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row>
    <row r="215" spans="2:90" x14ac:dyDescent="0.4">
      <c r="B215" s="8" t="s">
        <v>463</v>
      </c>
      <c r="D215" t="s">
        <v>794</v>
      </c>
      <c r="E215" s="8" t="str">
        <f t="shared" si="185"/>
        <v>215 TAM-EV</v>
      </c>
      <c r="G215" t="s">
        <v>332</v>
      </c>
      <c r="H215" s="12"/>
      <c r="I215" s="60"/>
      <c r="J215" s="60"/>
      <c r="K215" s="15"/>
      <c r="L215" s="15"/>
      <c r="M215" s="15"/>
      <c r="N215" s="15"/>
      <c r="O215" s="15"/>
      <c r="P215" s="15"/>
      <c r="R215" s="15"/>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row>
    <row r="216" spans="2:90" x14ac:dyDescent="0.4">
      <c r="B216" s="8" t="s">
        <v>464</v>
      </c>
      <c r="D216" t="s">
        <v>794</v>
      </c>
      <c r="E216" s="8" t="str">
        <f t="shared" si="185"/>
        <v>216 TAM-EV</v>
      </c>
      <c r="G216" t="s">
        <v>332</v>
      </c>
      <c r="H216" s="12"/>
      <c r="I216" s="60"/>
      <c r="J216" s="60"/>
      <c r="K216" s="15"/>
      <c r="L216" s="15"/>
      <c r="M216" s="15"/>
      <c r="N216" s="15"/>
      <c r="O216" s="15"/>
      <c r="P216" s="15"/>
      <c r="R216" s="15"/>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row>
    <row r="217" spans="2:90" x14ac:dyDescent="0.4">
      <c r="B217" s="181" t="s">
        <v>459</v>
      </c>
      <c r="E217" s="8"/>
      <c r="H217" s="182"/>
      <c r="I217" s="183"/>
      <c r="J217" s="183"/>
      <c r="K217" s="184"/>
      <c r="L217" s="184"/>
      <c r="M217" s="184"/>
      <c r="N217" s="184"/>
      <c r="O217" s="184"/>
      <c r="P217" s="184"/>
      <c r="R217" s="185"/>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6"/>
      <c r="BA217" s="186"/>
      <c r="BB217" s="186"/>
      <c r="BC217" s="186"/>
      <c r="BD217" s="186"/>
      <c r="BE217" s="186"/>
      <c r="BF217" s="186"/>
      <c r="BG217" s="186"/>
      <c r="BH217" s="186"/>
      <c r="BI217" s="186"/>
      <c r="BJ217" s="186"/>
      <c r="BK217" s="186"/>
      <c r="BL217" s="186"/>
      <c r="BM217" s="186"/>
      <c r="BN217" s="186"/>
      <c r="BO217" s="186"/>
      <c r="BP217" s="186"/>
      <c r="BQ217" s="186"/>
      <c r="BR217" s="186"/>
      <c r="BS217" s="186"/>
      <c r="BT217" s="186"/>
      <c r="BU217" s="186"/>
      <c r="BV217" s="186"/>
      <c r="BW217" s="186"/>
      <c r="BX217" s="186"/>
      <c r="BY217" s="186"/>
      <c r="BZ217" s="186"/>
      <c r="CA217" s="186"/>
      <c r="CB217" s="186"/>
      <c r="CC217" s="186"/>
      <c r="CD217" s="186"/>
      <c r="CE217" s="186"/>
      <c r="CF217" s="186"/>
      <c r="CG217" s="186"/>
      <c r="CH217" s="186"/>
      <c r="CI217" s="186"/>
      <c r="CJ217" s="186"/>
      <c r="CK217" s="186"/>
      <c r="CL217" s="186"/>
    </row>
    <row r="218" spans="2:90" x14ac:dyDescent="0.4">
      <c r="B218" s="181" t="s">
        <v>474</v>
      </c>
      <c r="C218" t="s">
        <v>198</v>
      </c>
      <c r="E218" s="8"/>
      <c r="H218" s="182"/>
      <c r="I218" s="183"/>
      <c r="J218" s="183"/>
      <c r="K218" s="184"/>
      <c r="L218" s="184"/>
      <c r="M218" s="184"/>
      <c r="N218" s="184"/>
      <c r="O218" s="184"/>
      <c r="P218" s="184"/>
      <c r="R218" s="185"/>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6"/>
      <c r="BA218" s="186"/>
      <c r="BB218" s="186"/>
      <c r="BC218" s="186"/>
      <c r="BD218" s="186"/>
      <c r="BE218" s="186"/>
      <c r="BF218" s="186"/>
      <c r="BG218" s="186"/>
      <c r="BH218" s="186"/>
      <c r="BI218" s="186"/>
      <c r="BJ218" s="186"/>
      <c r="BK218" s="186"/>
      <c r="BL218" s="186"/>
      <c r="BM218" s="186"/>
      <c r="BN218" s="186"/>
      <c r="BO218" s="186"/>
      <c r="BP218" s="186"/>
      <c r="BQ218" s="186"/>
      <c r="BR218" s="186"/>
      <c r="BS218" s="186"/>
      <c r="BT218" s="186"/>
      <c r="BU218" s="186"/>
      <c r="BV218" s="186"/>
      <c r="BW218" s="186"/>
      <c r="BX218" s="186"/>
      <c r="BY218" s="186"/>
      <c r="BZ218" s="186"/>
      <c r="CA218" s="186"/>
      <c r="CB218" s="186"/>
      <c r="CC218" s="186"/>
      <c r="CD218" s="186"/>
      <c r="CE218" s="186"/>
      <c r="CF218" s="186"/>
      <c r="CG218" s="186"/>
      <c r="CH218" s="186"/>
      <c r="CI218" s="186"/>
      <c r="CJ218" s="186"/>
      <c r="CK218" s="186"/>
      <c r="CL218" s="186"/>
    </row>
    <row r="219" spans="2:90" x14ac:dyDescent="0.4">
      <c r="B219" s="167"/>
      <c r="E219" s="8"/>
      <c r="H219" s="31"/>
      <c r="I219" s="73"/>
      <c r="J219" s="73"/>
      <c r="K219" s="39"/>
      <c r="L219" s="39"/>
      <c r="M219" s="39"/>
      <c r="N219" s="39"/>
      <c r="O219" s="39"/>
      <c r="P219" s="39"/>
      <c r="R219" s="38"/>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32" spans="2:90" x14ac:dyDescent="0.4">
      <c r="B232" s="167"/>
      <c r="E232" s="8"/>
      <c r="H232" s="31"/>
      <c r="I232" s="73"/>
      <c r="J232" s="73"/>
      <c r="K232" s="39"/>
      <c r="L232" s="39"/>
      <c r="M232" s="39"/>
      <c r="N232" s="39"/>
      <c r="O232" s="39"/>
      <c r="P232" s="39"/>
      <c r="R232" s="38"/>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row>
    <row r="233" spans="2:90" x14ac:dyDescent="0.4">
      <c r="B233" s="167"/>
      <c r="E233" s="8"/>
      <c r="H233" s="31"/>
      <c r="I233" s="73"/>
      <c r="J233" s="73"/>
      <c r="K233" s="39"/>
      <c r="L233" s="39"/>
      <c r="M233" s="39"/>
      <c r="N233" s="39"/>
      <c r="O233" s="39"/>
      <c r="P233" s="39"/>
      <c r="R233" s="38"/>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row>
    <row r="234" spans="2:90" x14ac:dyDescent="0.4">
      <c r="B234" s="167"/>
      <c r="E234" s="8"/>
      <c r="H234" s="31"/>
      <c r="I234" s="73"/>
      <c r="J234" s="73"/>
      <c r="K234" s="39"/>
      <c r="L234" s="39"/>
      <c r="M234" s="39"/>
      <c r="N234" s="39"/>
      <c r="O234" s="39"/>
      <c r="P234" s="39"/>
      <c r="R234" s="38"/>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row>
    <row r="235" spans="2:90" x14ac:dyDescent="0.4">
      <c r="B235" s="167"/>
      <c r="E235" s="8"/>
      <c r="H235" s="31"/>
      <c r="I235" s="73"/>
      <c r="J235" s="73"/>
      <c r="K235" s="39"/>
      <c r="L235" s="39"/>
      <c r="M235" s="39"/>
      <c r="N235" s="39"/>
      <c r="O235" s="39"/>
      <c r="P235" s="39"/>
      <c r="R235" s="38"/>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row>
    <row r="236" spans="2:90" x14ac:dyDescent="0.4">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row>
    <row r="237" spans="2:90" x14ac:dyDescent="0.4">
      <c r="B237" s="167"/>
      <c r="E237" s="8"/>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row>
    <row r="238" spans="2:90" x14ac:dyDescent="0.4">
      <c r="B238" s="167"/>
      <c r="E238" s="8"/>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167"/>
      <c r="E239" s="8"/>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66" t="s">
        <v>411</v>
      </c>
      <c r="C240" s="31"/>
      <c r="D240" t="s">
        <v>261</v>
      </c>
      <c r="E240" s="8" t="str">
        <f t="shared" ref="E240:E249" si="206">ROW()&amp;" "&amp;D240</f>
        <v>240 REV-ER</v>
      </c>
      <c r="F240" t="s">
        <v>412</v>
      </c>
      <c r="G240" s="31" t="s">
        <v>243</v>
      </c>
      <c r="H240" s="22"/>
      <c r="I240" s="287"/>
      <c r="J240" s="287"/>
      <c r="K240" s="22"/>
      <c r="L240" s="22"/>
      <c r="M240" s="22"/>
      <c r="N240" s="22"/>
      <c r="O240" s="22"/>
      <c r="P240" s="22"/>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row>
    <row r="241" spans="2:90" s="27" customFormat="1" x14ac:dyDescent="0.4">
      <c r="B241" s="282" t="str">
        <f>"Revenue -"&amp;SUBSTITUTE(B240,":","")</f>
        <v>Revenue -Revenue hard code</v>
      </c>
      <c r="C241" s="27" t="s">
        <v>198</v>
      </c>
      <c r="D241" s="27" t="s">
        <v>261</v>
      </c>
      <c r="E241" s="9" t="str">
        <f t="shared" si="206"/>
        <v>241 REV-ER</v>
      </c>
      <c r="G241" s="27" t="str">
        <f>E241</f>
        <v>241 REV-ER</v>
      </c>
      <c r="H241" s="31"/>
      <c r="I241" s="73"/>
      <c r="J241" s="73"/>
      <c r="K241" s="303">
        <v>100000</v>
      </c>
      <c r="L241" s="303">
        <v>200000</v>
      </c>
      <c r="M241" s="303">
        <v>400000</v>
      </c>
      <c r="N241" s="303">
        <v>800000</v>
      </c>
      <c r="O241" s="303">
        <v>1600000</v>
      </c>
      <c r="P241" s="303">
        <v>3200000</v>
      </c>
      <c r="R241" s="33"/>
      <c r="S241" s="304" cm="1">
        <f t="array" ref="S241">INDEX($K:$P,ROW(),MATCH(S$3,$K$2:$P$2,0))/12</f>
        <v>8333.3333333333339</v>
      </c>
      <c r="T241" s="304" cm="1">
        <f t="array" ref="T241">INDEX($K:$P,ROW(),MATCH(T$3,$K$2:$P$2,0))/12</f>
        <v>8333.3333333333339</v>
      </c>
      <c r="U241" s="304" cm="1">
        <f t="array" ref="U241">INDEX($K:$P,ROW(),MATCH(U$3,$K$2:$P$2,0))/12</f>
        <v>8333.3333333333339</v>
      </c>
      <c r="V241" s="304" cm="1">
        <f t="array" ref="V241">INDEX($K:$P,ROW(),MATCH(V$3,$K$2:$P$2,0))/12</f>
        <v>8333.3333333333339</v>
      </c>
      <c r="W241" s="304" cm="1">
        <f t="array" ref="W241">INDEX($K:$P,ROW(),MATCH(W$3,$K$2:$P$2,0))/12</f>
        <v>8333.3333333333339</v>
      </c>
      <c r="X241" s="304" cm="1">
        <f t="array" ref="X241">INDEX($K:$P,ROW(),MATCH(X$3,$K$2:$P$2,0))/12</f>
        <v>8333.3333333333339</v>
      </c>
      <c r="Y241" s="304" cm="1">
        <f t="array" ref="Y241">INDEX($K:$P,ROW(),MATCH(Y$3,$K$2:$P$2,0))/12</f>
        <v>8333.3333333333339</v>
      </c>
      <c r="Z241" s="304" cm="1">
        <f t="array" ref="Z241">INDEX($K:$P,ROW(),MATCH(Z$3,$K$2:$P$2,0))/12</f>
        <v>8333.3333333333339</v>
      </c>
      <c r="AA241" s="304" cm="1">
        <f t="array" ref="AA241">INDEX($K:$P,ROW(),MATCH(AA$3,$K$2:$P$2,0))/12</f>
        <v>8333.3333333333339</v>
      </c>
      <c r="AB241" s="304" cm="1">
        <f t="array" ref="AB241">INDEX($K:$P,ROW(),MATCH(AB$3,$K$2:$P$2,0))/12</f>
        <v>8333.3333333333339</v>
      </c>
      <c r="AC241" s="304" cm="1">
        <f t="array" ref="AC241">INDEX($K:$P,ROW(),MATCH(AC$3,$K$2:$P$2,0))/12</f>
        <v>8333.3333333333339</v>
      </c>
      <c r="AD241" s="304" cm="1">
        <f t="array" ref="AD241">INDEX($K:$P,ROW(),MATCH(AD$3,$K$2:$P$2,0))/12</f>
        <v>8333.3333333333339</v>
      </c>
      <c r="AE241" s="304" cm="1">
        <f t="array" ref="AE241">INDEX($K:$P,ROW(),MATCH(AE$3,$K$2:$P$2,0))/12</f>
        <v>16666.666666666668</v>
      </c>
      <c r="AF241" s="304" cm="1">
        <f t="array" ref="AF241">INDEX($K:$P,ROW(),MATCH(AF$3,$K$2:$P$2,0))/12</f>
        <v>16666.666666666668</v>
      </c>
      <c r="AG241" s="304" cm="1">
        <f t="array" ref="AG241">INDEX($K:$P,ROW(),MATCH(AG$3,$K$2:$P$2,0))/12</f>
        <v>16666.666666666668</v>
      </c>
      <c r="AH241" s="304" cm="1">
        <f t="array" ref="AH241">INDEX($K:$P,ROW(),MATCH(AH$3,$K$2:$P$2,0))/12</f>
        <v>16666.666666666668</v>
      </c>
      <c r="AI241" s="304" cm="1">
        <f t="array" ref="AI241">INDEX($K:$P,ROW(),MATCH(AI$3,$K$2:$P$2,0))/12</f>
        <v>16666.666666666668</v>
      </c>
      <c r="AJ241" s="304" cm="1">
        <f t="array" ref="AJ241">INDEX($K:$P,ROW(),MATCH(AJ$3,$K$2:$P$2,0))/12</f>
        <v>16666.666666666668</v>
      </c>
      <c r="AK241" s="304" cm="1">
        <f t="array" ref="AK241">INDEX($K:$P,ROW(),MATCH(AK$3,$K$2:$P$2,0))/12</f>
        <v>16666.666666666668</v>
      </c>
      <c r="AL241" s="304" cm="1">
        <f t="array" ref="AL241">INDEX($K:$P,ROW(),MATCH(AL$3,$K$2:$P$2,0))/12</f>
        <v>16666.666666666668</v>
      </c>
      <c r="AM241" s="304" cm="1">
        <f t="array" ref="AM241">INDEX($K:$P,ROW(),MATCH(AM$3,$K$2:$P$2,0))/12</f>
        <v>16666.666666666668</v>
      </c>
      <c r="AN241" s="304" cm="1">
        <f t="array" ref="AN241">INDEX($K:$P,ROW(),MATCH(AN$3,$K$2:$P$2,0))/12</f>
        <v>16666.666666666668</v>
      </c>
      <c r="AO241" s="304" cm="1">
        <f t="array" ref="AO241">INDEX($K:$P,ROW(),MATCH(AO$3,$K$2:$P$2,0))/12</f>
        <v>16666.666666666668</v>
      </c>
      <c r="AP241" s="304" cm="1">
        <f t="array" ref="AP241">INDEX($K:$P,ROW(),MATCH(AP$3,$K$2:$P$2,0))/12</f>
        <v>16666.666666666668</v>
      </c>
      <c r="AQ241" s="304" cm="1">
        <f t="array" ref="AQ241">INDEX($K:$P,ROW(),MATCH(AQ$3,$K$2:$P$2,0))/12</f>
        <v>33333.333333333336</v>
      </c>
      <c r="AR241" s="304" cm="1">
        <f t="array" ref="AR241">INDEX($K:$P,ROW(),MATCH(AR$3,$K$2:$P$2,0))/12</f>
        <v>33333.333333333336</v>
      </c>
      <c r="AS241" s="304" cm="1">
        <f t="array" ref="AS241">INDEX($K:$P,ROW(),MATCH(AS$3,$K$2:$P$2,0))/12</f>
        <v>33333.333333333336</v>
      </c>
      <c r="AT241" s="304" cm="1">
        <f t="array" ref="AT241">INDEX($K:$P,ROW(),MATCH(AT$3,$K$2:$P$2,0))/12</f>
        <v>33333.333333333336</v>
      </c>
      <c r="AU241" s="304" cm="1">
        <f t="array" ref="AU241">INDEX($K:$P,ROW(),MATCH(AU$3,$K$2:$P$2,0))/12</f>
        <v>33333.333333333336</v>
      </c>
      <c r="AV241" s="304" cm="1">
        <f t="array" ref="AV241">INDEX($K:$P,ROW(),MATCH(AV$3,$K$2:$P$2,0))/12</f>
        <v>33333.333333333336</v>
      </c>
      <c r="AW241" s="304" cm="1">
        <f t="array" ref="AW241">INDEX($K:$P,ROW(),MATCH(AW$3,$K$2:$P$2,0))/12</f>
        <v>33333.333333333336</v>
      </c>
      <c r="AX241" s="304" cm="1">
        <f t="array" ref="AX241">INDEX($K:$P,ROW(),MATCH(AX$3,$K$2:$P$2,0))/12</f>
        <v>33333.333333333336</v>
      </c>
      <c r="AY241" s="304" cm="1">
        <f t="array" ref="AY241">INDEX($K:$P,ROW(),MATCH(AY$3,$K$2:$P$2,0))/12</f>
        <v>33333.333333333336</v>
      </c>
      <c r="AZ241" s="304" cm="1">
        <f t="array" ref="AZ241">INDEX($K:$P,ROW(),MATCH(AZ$3,$K$2:$P$2,0))/12</f>
        <v>33333.333333333336</v>
      </c>
      <c r="BA241" s="304" cm="1">
        <f t="array" ref="BA241">INDEX($K:$P,ROW(),MATCH(BA$3,$K$2:$P$2,0))/12</f>
        <v>33333.333333333336</v>
      </c>
      <c r="BB241" s="304" cm="1">
        <f t="array" ref="BB241">INDEX($K:$P,ROW(),MATCH(BB$3,$K$2:$P$2,0))/12</f>
        <v>33333.333333333336</v>
      </c>
      <c r="BC241" s="304" cm="1">
        <f t="array" ref="BC241">INDEX($K:$P,ROW(),MATCH(BC$3,$K$2:$P$2,0))/12</f>
        <v>66666.666666666672</v>
      </c>
      <c r="BD241" s="304" cm="1">
        <f t="array" ref="BD241">INDEX($K:$P,ROW(),MATCH(BD$3,$K$2:$P$2,0))/12</f>
        <v>66666.666666666672</v>
      </c>
      <c r="BE241" s="304" cm="1">
        <f t="array" ref="BE241">INDEX($K:$P,ROW(),MATCH(BE$3,$K$2:$P$2,0))/12</f>
        <v>66666.666666666672</v>
      </c>
      <c r="BF241" s="304" cm="1">
        <f t="array" ref="BF241">INDEX($K:$P,ROW(),MATCH(BF$3,$K$2:$P$2,0))/12</f>
        <v>66666.666666666672</v>
      </c>
      <c r="BG241" s="304" cm="1">
        <f t="array" ref="BG241">INDEX($K:$P,ROW(),MATCH(BG$3,$K$2:$P$2,0))/12</f>
        <v>66666.666666666672</v>
      </c>
      <c r="BH241" s="304" cm="1">
        <f t="array" ref="BH241">INDEX($K:$P,ROW(),MATCH(BH$3,$K$2:$P$2,0))/12</f>
        <v>66666.666666666672</v>
      </c>
      <c r="BI241" s="304" cm="1">
        <f t="array" ref="BI241">INDEX($K:$P,ROW(),MATCH(BI$3,$K$2:$P$2,0))/12</f>
        <v>66666.666666666672</v>
      </c>
      <c r="BJ241" s="304" cm="1">
        <f t="array" ref="BJ241">INDEX($K:$P,ROW(),MATCH(BJ$3,$K$2:$P$2,0))/12</f>
        <v>66666.666666666672</v>
      </c>
      <c r="BK241" s="304" cm="1">
        <f t="array" ref="BK241">INDEX($K:$P,ROW(),MATCH(BK$3,$K$2:$P$2,0))/12</f>
        <v>66666.666666666672</v>
      </c>
      <c r="BL241" s="304" cm="1">
        <f t="array" ref="BL241">INDEX($K:$P,ROW(),MATCH(BL$3,$K$2:$P$2,0))/12</f>
        <v>66666.666666666672</v>
      </c>
      <c r="BM241" s="304" cm="1">
        <f t="array" ref="BM241">INDEX($K:$P,ROW(),MATCH(BM$3,$K$2:$P$2,0))/12</f>
        <v>66666.666666666672</v>
      </c>
      <c r="BN241" s="304" cm="1">
        <f t="array" ref="BN241">INDEX($K:$P,ROW(),MATCH(BN$3,$K$2:$P$2,0))/12</f>
        <v>66666.666666666672</v>
      </c>
      <c r="BO241" s="304" cm="1">
        <f t="array" ref="BO241">INDEX($K:$P,ROW(),MATCH(BO$3,$K$2:$P$2,0))/12</f>
        <v>133333.33333333334</v>
      </c>
      <c r="BP241" s="304" cm="1">
        <f t="array" ref="BP241">INDEX($K:$P,ROW(),MATCH(BP$3,$K$2:$P$2,0))/12</f>
        <v>133333.33333333334</v>
      </c>
      <c r="BQ241" s="304" cm="1">
        <f t="array" ref="BQ241">INDEX($K:$P,ROW(),MATCH(BQ$3,$K$2:$P$2,0))/12</f>
        <v>133333.33333333334</v>
      </c>
      <c r="BR241" s="304" cm="1">
        <f t="array" ref="BR241">INDEX($K:$P,ROW(),MATCH(BR$3,$K$2:$P$2,0))/12</f>
        <v>133333.33333333334</v>
      </c>
      <c r="BS241" s="304" cm="1">
        <f t="array" ref="BS241">INDEX($K:$P,ROW(),MATCH(BS$3,$K$2:$P$2,0))/12</f>
        <v>133333.33333333334</v>
      </c>
      <c r="BT241" s="304" cm="1">
        <f t="array" ref="BT241">INDEX($K:$P,ROW(),MATCH(BT$3,$K$2:$P$2,0))/12</f>
        <v>133333.33333333334</v>
      </c>
      <c r="BU241" s="304" cm="1">
        <f t="array" ref="BU241">INDEX($K:$P,ROW(),MATCH(BU$3,$K$2:$P$2,0))/12</f>
        <v>133333.33333333334</v>
      </c>
      <c r="BV241" s="304" cm="1">
        <f t="array" ref="BV241">INDEX($K:$P,ROW(),MATCH(BV$3,$K$2:$P$2,0))/12</f>
        <v>133333.33333333334</v>
      </c>
      <c r="BW241" s="304" cm="1">
        <f t="array" ref="BW241">INDEX($K:$P,ROW(),MATCH(BW$3,$K$2:$P$2,0))/12</f>
        <v>133333.33333333334</v>
      </c>
      <c r="BX241" s="304" cm="1">
        <f t="array" ref="BX241">INDEX($K:$P,ROW(),MATCH(BX$3,$K$2:$P$2,0))/12</f>
        <v>133333.33333333334</v>
      </c>
      <c r="BY241" s="304" cm="1">
        <f t="array" ref="BY241">INDEX($K:$P,ROW(),MATCH(BY$3,$K$2:$P$2,0))/12</f>
        <v>133333.33333333334</v>
      </c>
      <c r="BZ241" s="304" cm="1">
        <f t="array" ref="BZ241">INDEX($K:$P,ROW(),MATCH(BZ$3,$K$2:$P$2,0))/12</f>
        <v>133333.33333333334</v>
      </c>
      <c r="CA241" s="304" cm="1">
        <f t="array" ref="CA241">INDEX($K:$P,ROW(),MATCH(CA$3,$K$2:$P$2,0))/12</f>
        <v>266666.66666666669</v>
      </c>
      <c r="CB241" s="304" cm="1">
        <f t="array" ref="CB241">INDEX($K:$P,ROW(),MATCH(CB$3,$K$2:$P$2,0))/12</f>
        <v>266666.66666666669</v>
      </c>
      <c r="CC241" s="304" cm="1">
        <f t="array" ref="CC241">INDEX($K:$P,ROW(),MATCH(CC$3,$K$2:$P$2,0))/12</f>
        <v>266666.66666666669</v>
      </c>
      <c r="CD241" s="304" cm="1">
        <f t="array" ref="CD241">INDEX($K:$P,ROW(),MATCH(CD$3,$K$2:$P$2,0))/12</f>
        <v>266666.66666666669</v>
      </c>
      <c r="CE241" s="304" cm="1">
        <f t="array" ref="CE241">INDEX($K:$P,ROW(),MATCH(CE$3,$K$2:$P$2,0))/12</f>
        <v>266666.66666666669</v>
      </c>
      <c r="CF241" s="304" cm="1">
        <f t="array" ref="CF241">INDEX($K:$P,ROW(),MATCH(CF$3,$K$2:$P$2,0))/12</f>
        <v>266666.66666666669</v>
      </c>
      <c r="CG241" s="304" cm="1">
        <f t="array" ref="CG241">INDEX($K:$P,ROW(),MATCH(CG$3,$K$2:$P$2,0))/12</f>
        <v>266666.66666666669</v>
      </c>
      <c r="CH241" s="304" cm="1">
        <f t="array" ref="CH241">INDEX($K:$P,ROW(),MATCH(CH$3,$K$2:$P$2,0))/12</f>
        <v>266666.66666666669</v>
      </c>
      <c r="CI241" s="304" cm="1">
        <f t="array" ref="CI241">INDEX($K:$P,ROW(),MATCH(CI$3,$K$2:$P$2,0))/12</f>
        <v>266666.66666666669</v>
      </c>
      <c r="CJ241" s="304" cm="1">
        <f t="array" ref="CJ241">INDEX($K:$P,ROW(),MATCH(CJ$3,$K$2:$P$2,0))/12</f>
        <v>266666.66666666669</v>
      </c>
      <c r="CK241" s="304" cm="1">
        <f t="array" ref="CK241">INDEX($K:$P,ROW(),MATCH(CK$3,$K$2:$P$2,0))/12</f>
        <v>266666.66666666669</v>
      </c>
      <c r="CL241" s="304" cm="1">
        <f t="array" ref="CL241">INDEX($K:$P,ROW(),MATCH(CL$3,$K$2:$P$2,0))/12</f>
        <v>266666.66666666669</v>
      </c>
    </row>
    <row r="242" spans="2:90" x14ac:dyDescent="0.4">
      <c r="B242" s="187" t="str">
        <f>IFERROR(SUBSTITUTE(TRIM(LEFT(B240,SEARCH("-",B240)-1)),":",""),SUBSTITUTE(B240,":",""))</f>
        <v>Revenue hard code</v>
      </c>
      <c r="D242" t="s">
        <v>261</v>
      </c>
      <c r="E242" s="8" t="str">
        <f t="shared" si="206"/>
        <v>242 REV-ER</v>
      </c>
      <c r="G242" t="s">
        <v>332</v>
      </c>
      <c r="H242" s="31"/>
      <c r="I242" s="73"/>
      <c r="J242" s="73"/>
      <c r="K242" s="58"/>
      <c r="L242" s="58"/>
      <c r="M242" s="58"/>
      <c r="N242" s="58"/>
      <c r="O242" s="58"/>
      <c r="P242" s="58"/>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row>
    <row r="243" spans="2:90" x14ac:dyDescent="0.4">
      <c r="B243" s="235" t="str">
        <f>IFERROR(SUBSTITUTE(TRIM(MID(B240, SEARCH("-", B240) + 1, LEN(B240))),":",""),"no unit")</f>
        <v>no unit</v>
      </c>
      <c r="D243" t="s">
        <v>261</v>
      </c>
      <c r="E243" s="8" t="str">
        <f t="shared" si="206"/>
        <v>243 REV-ER</v>
      </c>
      <c r="G243" t="s">
        <v>332</v>
      </c>
      <c r="H243" s="31"/>
      <c r="I243" s="73"/>
      <c r="J243" s="73"/>
      <c r="K243" s="58"/>
      <c r="L243" s="58"/>
      <c r="M243" s="58"/>
      <c r="N243" s="58"/>
      <c r="O243" s="58"/>
      <c r="P243" s="58"/>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row>
    <row r="244" spans="2:90" x14ac:dyDescent="0.4">
      <c r="B244" s="132" t="s">
        <v>334</v>
      </c>
      <c r="D244" t="s">
        <v>261</v>
      </c>
      <c r="E244" s="8" t="str">
        <f t="shared" si="206"/>
        <v>244 REV-ER</v>
      </c>
      <c r="G244" t="s">
        <v>332</v>
      </c>
      <c r="H244" s="31"/>
      <c r="I244" s="73"/>
      <c r="J244" s="73"/>
      <c r="K244" s="58"/>
      <c r="L244" s="58"/>
      <c r="M244" s="58"/>
      <c r="N244" s="58"/>
      <c r="O244" s="58"/>
      <c r="P244" s="58"/>
      <c r="R244" s="199" t="str">
        <f t="shared" ref="R244:S244" si="207">ADDRESS(ROW(R241),COLUMN(R241),2)</f>
        <v>R$241</v>
      </c>
      <c r="S244" s="199" t="str">
        <f t="shared" si="207"/>
        <v>S$241</v>
      </c>
      <c r="T244" s="199" t="str">
        <f t="shared" ref="T244:AX244" si="208">ADDRESS(ROW(T241),COLUMN(T241),2)</f>
        <v>T$241</v>
      </c>
      <c r="U244" s="199" t="str">
        <f t="shared" si="208"/>
        <v>U$241</v>
      </c>
      <c r="V244" s="199" t="str">
        <f t="shared" si="208"/>
        <v>V$241</v>
      </c>
      <c r="W244" s="199" t="str">
        <f t="shared" si="208"/>
        <v>W$241</v>
      </c>
      <c r="X244" s="199" t="str">
        <f t="shared" si="208"/>
        <v>X$241</v>
      </c>
      <c r="Y244" s="199" t="str">
        <f t="shared" si="208"/>
        <v>Y$241</v>
      </c>
      <c r="Z244" s="199" t="str">
        <f t="shared" si="208"/>
        <v>Z$241</v>
      </c>
      <c r="AA244" s="199" t="str">
        <f t="shared" si="208"/>
        <v>AA$241</v>
      </c>
      <c r="AB244" s="199" t="str">
        <f t="shared" si="208"/>
        <v>AB$241</v>
      </c>
      <c r="AC244" s="199" t="str">
        <f t="shared" si="208"/>
        <v>AC$241</v>
      </c>
      <c r="AD244" s="199" t="str">
        <f t="shared" si="208"/>
        <v>AD$241</v>
      </c>
      <c r="AE244" s="199" t="str">
        <f t="shared" si="208"/>
        <v>AE$241</v>
      </c>
      <c r="AF244" s="199" t="str">
        <f t="shared" si="208"/>
        <v>AF$241</v>
      </c>
      <c r="AG244" s="199" t="str">
        <f t="shared" si="208"/>
        <v>AG$241</v>
      </c>
      <c r="AH244" s="199" t="str">
        <f t="shared" si="208"/>
        <v>AH$241</v>
      </c>
      <c r="AI244" s="199" t="str">
        <f t="shared" si="208"/>
        <v>AI$241</v>
      </c>
      <c r="AJ244" s="199" t="str">
        <f t="shared" si="208"/>
        <v>AJ$241</v>
      </c>
      <c r="AK244" s="199" t="str">
        <f t="shared" si="208"/>
        <v>AK$241</v>
      </c>
      <c r="AL244" s="199" t="str">
        <f t="shared" si="208"/>
        <v>AL$241</v>
      </c>
      <c r="AM244" s="199" t="str">
        <f t="shared" si="208"/>
        <v>AM$241</v>
      </c>
      <c r="AN244" s="199" t="str">
        <f t="shared" si="208"/>
        <v>AN$241</v>
      </c>
      <c r="AO244" s="199" t="str">
        <f t="shared" si="208"/>
        <v>AO$241</v>
      </c>
      <c r="AP244" s="199" t="str">
        <f t="shared" si="208"/>
        <v>AP$241</v>
      </c>
      <c r="AQ244" s="199" t="str">
        <f t="shared" si="208"/>
        <v>AQ$241</v>
      </c>
      <c r="AR244" s="199" t="str">
        <f t="shared" si="208"/>
        <v>AR$241</v>
      </c>
      <c r="AS244" s="199" t="str">
        <f t="shared" si="208"/>
        <v>AS$241</v>
      </c>
      <c r="AT244" s="199" t="str">
        <f t="shared" si="208"/>
        <v>AT$241</v>
      </c>
      <c r="AU244" s="199" t="str">
        <f t="shared" si="208"/>
        <v>AU$241</v>
      </c>
      <c r="AV244" s="199" t="str">
        <f t="shared" si="208"/>
        <v>AV$241</v>
      </c>
      <c r="AW244" s="199" t="str">
        <f t="shared" si="208"/>
        <v>AW$241</v>
      </c>
      <c r="AX244" s="199" t="str">
        <f t="shared" si="208"/>
        <v>AX$241</v>
      </c>
      <c r="AY244" s="199" t="str">
        <f t="shared" ref="AY244:CD244" si="209">ADDRESS(ROW(AY241),COLUMN(AY241),2)</f>
        <v>AY$241</v>
      </c>
      <c r="AZ244" s="199" t="str">
        <f t="shared" si="209"/>
        <v>AZ$241</v>
      </c>
      <c r="BA244" s="199" t="str">
        <f t="shared" si="209"/>
        <v>BA$241</v>
      </c>
      <c r="BB244" s="199" t="str">
        <f t="shared" si="209"/>
        <v>BB$241</v>
      </c>
      <c r="BC244" s="199" t="str">
        <f t="shared" si="209"/>
        <v>BC$241</v>
      </c>
      <c r="BD244" s="199" t="str">
        <f t="shared" si="209"/>
        <v>BD$241</v>
      </c>
      <c r="BE244" s="199" t="str">
        <f t="shared" si="209"/>
        <v>BE$241</v>
      </c>
      <c r="BF244" s="199" t="str">
        <f t="shared" si="209"/>
        <v>BF$241</v>
      </c>
      <c r="BG244" s="199" t="str">
        <f t="shared" si="209"/>
        <v>BG$241</v>
      </c>
      <c r="BH244" s="199" t="str">
        <f t="shared" si="209"/>
        <v>BH$241</v>
      </c>
      <c r="BI244" s="199" t="str">
        <f t="shared" si="209"/>
        <v>BI$241</v>
      </c>
      <c r="BJ244" s="199" t="str">
        <f t="shared" si="209"/>
        <v>BJ$241</v>
      </c>
      <c r="BK244" s="199" t="str">
        <f t="shared" si="209"/>
        <v>BK$241</v>
      </c>
      <c r="BL244" s="199" t="str">
        <f t="shared" si="209"/>
        <v>BL$241</v>
      </c>
      <c r="BM244" s="199" t="str">
        <f t="shared" si="209"/>
        <v>BM$241</v>
      </c>
      <c r="BN244" s="199" t="str">
        <f t="shared" si="209"/>
        <v>BN$241</v>
      </c>
      <c r="BO244" s="199" t="str">
        <f t="shared" si="209"/>
        <v>BO$241</v>
      </c>
      <c r="BP244" s="199" t="str">
        <f t="shared" si="209"/>
        <v>BP$241</v>
      </c>
      <c r="BQ244" s="199" t="str">
        <f t="shared" si="209"/>
        <v>BQ$241</v>
      </c>
      <c r="BR244" s="199" t="str">
        <f t="shared" si="209"/>
        <v>BR$241</v>
      </c>
      <c r="BS244" s="199" t="str">
        <f t="shared" si="209"/>
        <v>BS$241</v>
      </c>
      <c r="BT244" s="199" t="str">
        <f t="shared" si="209"/>
        <v>BT$241</v>
      </c>
      <c r="BU244" s="199" t="str">
        <f t="shared" si="209"/>
        <v>BU$241</v>
      </c>
      <c r="BV244" s="199" t="str">
        <f t="shared" si="209"/>
        <v>BV$241</v>
      </c>
      <c r="BW244" s="199" t="str">
        <f t="shared" si="209"/>
        <v>BW$241</v>
      </c>
      <c r="BX244" s="199" t="str">
        <f t="shared" si="209"/>
        <v>BX$241</v>
      </c>
      <c r="BY244" s="199" t="str">
        <f t="shared" si="209"/>
        <v>BY$241</v>
      </c>
      <c r="BZ244" s="199" t="str">
        <f t="shared" si="209"/>
        <v>BZ$241</v>
      </c>
      <c r="CA244" s="199" t="str">
        <f t="shared" si="209"/>
        <v>CA$241</v>
      </c>
      <c r="CB244" s="199" t="str">
        <f t="shared" si="209"/>
        <v>CB$241</v>
      </c>
      <c r="CC244" s="199" t="str">
        <f t="shared" si="209"/>
        <v>CC$241</v>
      </c>
      <c r="CD244" s="199" t="str">
        <f t="shared" si="209"/>
        <v>CD$241</v>
      </c>
      <c r="CE244" s="199" t="str">
        <f t="shared" ref="CE244:CK244" si="210">ADDRESS(ROW(CE241),COLUMN(CE241),2)</f>
        <v>CE$241</v>
      </c>
      <c r="CF244" s="199" t="str">
        <f t="shared" si="210"/>
        <v>CF$241</v>
      </c>
      <c r="CG244" s="199" t="str">
        <f t="shared" si="210"/>
        <v>CG$241</v>
      </c>
      <c r="CH244" s="199" t="str">
        <f t="shared" si="210"/>
        <v>CH$241</v>
      </c>
      <c r="CI244" s="199" t="str">
        <f t="shared" si="210"/>
        <v>CI$241</v>
      </c>
      <c r="CJ244" s="199" t="str">
        <f t="shared" si="210"/>
        <v>CJ$241</v>
      </c>
      <c r="CK244" s="199" t="str">
        <f t="shared" si="210"/>
        <v>CK$241</v>
      </c>
      <c r="CL244" s="199" t="str">
        <f t="shared" ref="CL244" si="211">ADDRESS(ROW(CL241),COLUMN(CL241),2)</f>
        <v>CL$241</v>
      </c>
    </row>
    <row r="245" spans="2:90" x14ac:dyDescent="0.4">
      <c r="B245" s="132" t="s">
        <v>333</v>
      </c>
      <c r="D245" t="s">
        <v>261</v>
      </c>
      <c r="E245" s="8" t="str">
        <f t="shared" si="206"/>
        <v>245 REV-ER</v>
      </c>
      <c r="G245" t="s">
        <v>332</v>
      </c>
      <c r="H245" s="31"/>
      <c r="I245" s="73"/>
      <c r="J245" s="73"/>
      <c r="K245" s="58"/>
      <c r="L245" s="58"/>
      <c r="M245" s="58"/>
      <c r="N245" s="58"/>
      <c r="O245" s="58"/>
      <c r="P245" s="58"/>
      <c r="R245" s="33"/>
    </row>
    <row r="246" spans="2:90" x14ac:dyDescent="0.4">
      <c r="B246" s="8" t="s">
        <v>488</v>
      </c>
      <c r="D246" t="s">
        <v>261</v>
      </c>
      <c r="E246" s="8" t="str">
        <f t="shared" si="206"/>
        <v>246 REV-ER</v>
      </c>
      <c r="G246" t="s">
        <v>332</v>
      </c>
      <c r="H246" s="12"/>
      <c r="I246" s="60"/>
      <c r="J246" s="60"/>
      <c r="K246" s="15"/>
      <c r="L246" s="15"/>
      <c r="M246" s="15"/>
      <c r="N246" s="15"/>
      <c r="O246" s="15"/>
      <c r="P246" s="15"/>
      <c r="R246" s="15"/>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row>
    <row r="247" spans="2:90" x14ac:dyDescent="0.4">
      <c r="B247" s="8" t="s">
        <v>494</v>
      </c>
      <c r="D247" t="s">
        <v>261</v>
      </c>
      <c r="E247" s="8" t="str">
        <f t="shared" si="206"/>
        <v>247 REV-ER</v>
      </c>
      <c r="G247" t="s">
        <v>332</v>
      </c>
      <c r="H247" s="12"/>
      <c r="I247" s="60"/>
      <c r="J247" s="60"/>
      <c r="K247" s="15"/>
      <c r="L247" s="15"/>
      <c r="M247" s="15"/>
      <c r="N247" s="15"/>
      <c r="O247" s="15"/>
      <c r="P247" s="15"/>
      <c r="R247" s="15"/>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row>
    <row r="248" spans="2:90" x14ac:dyDescent="0.4">
      <c r="B248" s="8" t="s">
        <v>463</v>
      </c>
      <c r="D248" t="s">
        <v>261</v>
      </c>
      <c r="E248" s="8" t="str">
        <f t="shared" si="206"/>
        <v>248 REV-ER</v>
      </c>
      <c r="G248" t="s">
        <v>332</v>
      </c>
      <c r="H248" s="12"/>
      <c r="I248" s="60"/>
      <c r="J248" s="60"/>
      <c r="K248" s="15"/>
      <c r="L248" s="15"/>
      <c r="M248" s="15"/>
      <c r="N248" s="15"/>
      <c r="O248" s="15"/>
      <c r="P248" s="15"/>
      <c r="R248" s="15"/>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row>
    <row r="249" spans="2:90" x14ac:dyDescent="0.4">
      <c r="B249" s="8" t="s">
        <v>464</v>
      </c>
      <c r="D249" t="s">
        <v>261</v>
      </c>
      <c r="E249" s="8" t="str">
        <f t="shared" si="206"/>
        <v>249 REV-ER</v>
      </c>
      <c r="G249" t="s">
        <v>332</v>
      </c>
      <c r="H249" s="12"/>
      <c r="I249" s="60"/>
      <c r="J249" s="60"/>
      <c r="K249" s="15"/>
      <c r="L249" s="15"/>
      <c r="M249" s="15"/>
      <c r="N249" s="15"/>
      <c r="O249" s="15"/>
      <c r="P249" s="15"/>
      <c r="R249" s="15"/>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row>
    <row r="250" spans="2:90" x14ac:dyDescent="0.4">
      <c r="B250" s="181" t="s">
        <v>459</v>
      </c>
      <c r="E250" s="8"/>
      <c r="H250" s="182"/>
      <c r="I250" s="183"/>
      <c r="J250" s="183"/>
      <c r="K250" s="184"/>
      <c r="L250" s="184"/>
      <c r="M250" s="184"/>
      <c r="N250" s="184"/>
      <c r="O250" s="184"/>
      <c r="P250" s="184"/>
      <c r="R250" s="185"/>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c r="AQ250" s="186"/>
      <c r="AR250" s="186"/>
      <c r="AS250" s="186"/>
      <c r="AT250" s="186"/>
      <c r="AU250" s="186"/>
      <c r="AV250" s="186"/>
      <c r="AW250" s="186"/>
      <c r="AX250" s="186"/>
      <c r="AY250" s="186"/>
      <c r="AZ250" s="186"/>
      <c r="BA250" s="186"/>
      <c r="BB250" s="186"/>
      <c r="BC250" s="186"/>
      <c r="BD250" s="186"/>
      <c r="BE250" s="186"/>
      <c r="BF250" s="186"/>
      <c r="BG250" s="186"/>
      <c r="BH250" s="186"/>
      <c r="BI250" s="186"/>
      <c r="BJ250" s="186"/>
      <c r="BK250" s="186"/>
      <c r="BL250" s="186"/>
      <c r="BM250" s="186"/>
      <c r="BN250" s="186"/>
      <c r="BO250" s="186"/>
      <c r="BP250" s="186"/>
      <c r="BQ250" s="186"/>
      <c r="BR250" s="186"/>
      <c r="BS250" s="186"/>
      <c r="BT250" s="186"/>
      <c r="BU250" s="186"/>
      <c r="BV250" s="186"/>
      <c r="BW250" s="186"/>
      <c r="BX250" s="186"/>
      <c r="BY250" s="186"/>
      <c r="BZ250" s="186"/>
      <c r="CA250" s="186"/>
      <c r="CB250" s="186"/>
      <c r="CC250" s="186"/>
      <c r="CD250" s="186"/>
      <c r="CE250" s="186"/>
      <c r="CF250" s="186"/>
      <c r="CG250" s="186"/>
      <c r="CH250" s="186"/>
      <c r="CI250" s="186"/>
      <c r="CJ250" s="186"/>
      <c r="CK250" s="186"/>
      <c r="CL250" s="186"/>
    </row>
    <row r="251" spans="2:90" x14ac:dyDescent="0.4">
      <c r="B251" s="181" t="s">
        <v>5</v>
      </c>
      <c r="E251" s="8"/>
      <c r="H251" s="182"/>
      <c r="I251" s="183"/>
      <c r="J251" s="183"/>
      <c r="K251" s="184"/>
      <c r="L251" s="184"/>
      <c r="M251" s="184"/>
      <c r="N251" s="184"/>
      <c r="O251" s="184"/>
      <c r="P251" s="184"/>
      <c r="R251" s="185"/>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c r="AQ251" s="186"/>
      <c r="AR251" s="186"/>
      <c r="AS251" s="186"/>
      <c r="AT251" s="186"/>
      <c r="AU251" s="186"/>
      <c r="AV251" s="186"/>
      <c r="AW251" s="186"/>
      <c r="AX251" s="186"/>
      <c r="AY251" s="186"/>
      <c r="AZ251" s="186"/>
      <c r="BA251" s="186"/>
      <c r="BB251" s="186"/>
      <c r="BC251" s="186"/>
      <c r="BD251" s="186"/>
      <c r="BE251" s="186"/>
      <c r="BF251" s="186"/>
      <c r="BG251" s="186"/>
      <c r="BH251" s="186"/>
      <c r="BI251" s="186"/>
      <c r="BJ251" s="186"/>
      <c r="BK251" s="186"/>
      <c r="BL251" s="186"/>
      <c r="BM251" s="186"/>
      <c r="BN251" s="186"/>
      <c r="BO251" s="186"/>
      <c r="BP251" s="186"/>
      <c r="BQ251" s="186"/>
      <c r="BR251" s="186"/>
      <c r="BS251" s="186"/>
      <c r="BT251" s="186"/>
      <c r="BU251" s="186"/>
      <c r="BV251" s="186"/>
      <c r="BW251" s="186"/>
      <c r="BX251" s="186"/>
      <c r="BY251" s="186"/>
      <c r="BZ251" s="186"/>
      <c r="CA251" s="186"/>
      <c r="CB251" s="186"/>
      <c r="CC251" s="186"/>
      <c r="CD251" s="186"/>
      <c r="CE251" s="186"/>
      <c r="CF251" s="186"/>
      <c r="CG251" s="186"/>
      <c r="CH251" s="186"/>
      <c r="CI251" s="186"/>
      <c r="CJ251" s="186"/>
      <c r="CK251" s="186"/>
      <c r="CL251" s="186"/>
    </row>
    <row r="252" spans="2:90" x14ac:dyDescent="0.4">
      <c r="B252" s="167"/>
      <c r="E252" s="8"/>
      <c r="H252" s="31"/>
      <c r="I252" s="73"/>
      <c r="J252" s="73"/>
      <c r="K252" s="39"/>
      <c r="L252" s="39"/>
      <c r="M252" s="39"/>
      <c r="N252" s="39"/>
      <c r="O252" s="39"/>
      <c r="P252" s="39"/>
      <c r="R252" s="38"/>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row>
    <row r="253" spans="2:90" x14ac:dyDescent="0.4">
      <c r="B253" s="66" t="s">
        <v>586</v>
      </c>
      <c r="C253" s="31"/>
      <c r="D253" t="s">
        <v>584</v>
      </c>
      <c r="E253" s="8" t="str">
        <f t="shared" ref="E253:E267" si="212">ROW()&amp;" "&amp;D253</f>
        <v>253 PROB-EV</v>
      </c>
      <c r="F253" t="s">
        <v>585</v>
      </c>
      <c r="G253" s="31" t="s">
        <v>243</v>
      </c>
      <c r="H253" s="22"/>
      <c r="I253" s="22"/>
      <c r="J253" s="22"/>
      <c r="K253" s="287"/>
      <c r="L253" s="22"/>
      <c r="M253" s="22"/>
      <c r="N253" s="22"/>
      <c r="O253" s="22"/>
      <c r="P253" s="22"/>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row>
    <row r="254" spans="2:90" ht="29.15" x14ac:dyDescent="0.4">
      <c r="B254" s="95" t="s">
        <v>677</v>
      </c>
      <c r="D254" t="s">
        <v>584</v>
      </c>
      <c r="E254" s="8" t="str">
        <f t="shared" si="212"/>
        <v>254 PROB-EV</v>
      </c>
      <c r="G254" t="str">
        <f t="shared" ref="G254:G259" si="213">E254</f>
        <v>254 PROB-EV</v>
      </c>
      <c r="H254" s="302" t="s">
        <v>679</v>
      </c>
      <c r="I254" s="302" t="s">
        <v>216</v>
      </c>
      <c r="J254" s="302" t="s">
        <v>587</v>
      </c>
      <c r="L254" s="31"/>
      <c r="M254" s="31"/>
      <c r="N254" s="31"/>
      <c r="O254" s="31"/>
      <c r="P254" s="31"/>
      <c r="R254"/>
      <c r="S254" s="67"/>
      <c r="T254" s="67"/>
      <c r="U254" s="67"/>
      <c r="V254" s="67"/>
      <c r="W254" s="67"/>
      <c r="X254" s="67"/>
      <c r="Y254" s="67"/>
      <c r="Z254" s="67"/>
      <c r="AA254" s="67"/>
      <c r="AB254" s="67"/>
      <c r="AC254" s="67"/>
      <c r="AD254" s="67"/>
      <c r="AE254" s="67"/>
      <c r="AF254" s="67"/>
      <c r="AG254" s="67"/>
      <c r="AH254" s="67"/>
      <c r="AI254" s="67"/>
      <c r="AJ254" s="67"/>
      <c r="AK254" s="67"/>
      <c r="AL254" s="67"/>
      <c r="AM254" s="67"/>
      <c r="AN254" s="67"/>
      <c r="AO254" s="67"/>
      <c r="AP254" s="67"/>
      <c r="AQ254" s="67"/>
      <c r="AR254" s="67"/>
      <c r="AS254" s="67"/>
      <c r="AT254" s="67"/>
      <c r="AU254" s="67"/>
      <c r="AV254" s="67"/>
      <c r="AW254" s="67"/>
      <c r="AX254" s="67"/>
      <c r="AY254" s="67"/>
      <c r="AZ254" s="67"/>
      <c r="BA254" s="67"/>
      <c r="BB254" s="67"/>
      <c r="BC254" s="67"/>
      <c r="BD254" s="67"/>
      <c r="BE254" s="67"/>
      <c r="BF254" s="67"/>
      <c r="BG254" s="67"/>
      <c r="BH254" s="67"/>
      <c r="BI254" s="67"/>
      <c r="BJ254" s="67"/>
      <c r="BK254" s="67"/>
      <c r="BL254" s="67"/>
      <c r="BM254" s="67"/>
      <c r="BN254" s="67"/>
      <c r="BO254" s="67"/>
      <c r="BP254" s="67"/>
      <c r="BQ254" s="67"/>
      <c r="BR254" s="67"/>
      <c r="BS254" s="67"/>
      <c r="BT254" s="67"/>
      <c r="BU254" s="67"/>
      <c r="BV254" s="67"/>
      <c r="BW254" s="67"/>
      <c r="BX254" s="67"/>
      <c r="BY254" s="67"/>
      <c r="BZ254" s="67"/>
      <c r="CA254" s="67"/>
      <c r="CB254" s="67"/>
      <c r="CC254" s="67"/>
      <c r="CD254" s="67"/>
      <c r="CE254" s="67"/>
      <c r="CF254" s="67"/>
      <c r="CG254" s="67"/>
      <c r="CH254" s="67"/>
      <c r="CI254" s="67"/>
      <c r="CJ254" s="67"/>
      <c r="CK254" s="67"/>
      <c r="CL254" s="67"/>
    </row>
    <row r="255" spans="2:90" x14ac:dyDescent="0.4">
      <c r="B255" s="137" t="s">
        <v>320</v>
      </c>
      <c r="D255" t="s">
        <v>584</v>
      </c>
      <c r="E255" s="8" t="str">
        <f t="shared" si="212"/>
        <v>255 PROB-EV</v>
      </c>
      <c r="G255" t="str">
        <f t="shared" si="213"/>
        <v>255 PROB-EV</v>
      </c>
      <c r="H255" s="17">
        <v>10000</v>
      </c>
      <c r="I255" s="98">
        <v>45292</v>
      </c>
      <c r="J255" s="248">
        <v>0.5</v>
      </c>
      <c r="K255" s="17">
        <f t="shared" ref="K255:P259" si="214">SUMIF($3:$3,K$2,255:255)</f>
        <v>60000</v>
      </c>
      <c r="L255" s="17">
        <f t="shared" si="214"/>
        <v>30000</v>
      </c>
      <c r="M255" s="17">
        <f t="shared" si="214"/>
        <v>20000</v>
      </c>
      <c r="N255" s="17">
        <f t="shared" si="214"/>
        <v>15000</v>
      </c>
      <c r="O255" s="17">
        <f t="shared" si="214"/>
        <v>12000</v>
      </c>
      <c r="P255" s="17">
        <f t="shared" si="214"/>
        <v>10000</v>
      </c>
      <c r="R255"/>
      <c r="S255" s="15">
        <f t="shared" ref="S255:AB258" si="215">$H255*(EOMONTH($I255,0)&lt;=S$2)/S$5*$J255</f>
        <v>5000</v>
      </c>
      <c r="T255" s="15">
        <f t="shared" si="215"/>
        <v>5000</v>
      </c>
      <c r="U255" s="15">
        <f t="shared" si="215"/>
        <v>5000</v>
      </c>
      <c r="V255" s="15">
        <f t="shared" si="215"/>
        <v>5000</v>
      </c>
      <c r="W255" s="15">
        <f t="shared" si="215"/>
        <v>5000</v>
      </c>
      <c r="X255" s="15">
        <f t="shared" si="215"/>
        <v>5000</v>
      </c>
      <c r="Y255" s="15">
        <f t="shared" si="215"/>
        <v>5000</v>
      </c>
      <c r="Z255" s="15">
        <f t="shared" si="215"/>
        <v>5000</v>
      </c>
      <c r="AA255" s="15">
        <f t="shared" si="215"/>
        <v>5000</v>
      </c>
      <c r="AB255" s="15">
        <f t="shared" si="215"/>
        <v>5000</v>
      </c>
      <c r="AC255" s="15">
        <f t="shared" ref="AC255:AL258" si="216">$H255*(EOMONTH($I255,0)&lt;=AC$2)/AC$5*$J255</f>
        <v>5000</v>
      </c>
      <c r="AD255" s="15">
        <f t="shared" si="216"/>
        <v>5000</v>
      </c>
      <c r="AE255" s="15">
        <f t="shared" si="216"/>
        <v>2500</v>
      </c>
      <c r="AF255" s="15">
        <f t="shared" si="216"/>
        <v>2500</v>
      </c>
      <c r="AG255" s="15">
        <f t="shared" si="216"/>
        <v>2500</v>
      </c>
      <c r="AH255" s="15">
        <f t="shared" si="216"/>
        <v>2500</v>
      </c>
      <c r="AI255" s="15">
        <f t="shared" si="216"/>
        <v>2500</v>
      </c>
      <c r="AJ255" s="15">
        <f t="shared" si="216"/>
        <v>2500</v>
      </c>
      <c r="AK255" s="15">
        <f t="shared" si="216"/>
        <v>2500</v>
      </c>
      <c r="AL255" s="15">
        <f t="shared" si="216"/>
        <v>2500</v>
      </c>
      <c r="AM255" s="15">
        <f t="shared" ref="AM255:AV258" si="217">$H255*(EOMONTH($I255,0)&lt;=AM$2)/AM$5*$J255</f>
        <v>2500</v>
      </c>
      <c r="AN255" s="15">
        <f t="shared" si="217"/>
        <v>2500</v>
      </c>
      <c r="AO255" s="15">
        <f t="shared" si="217"/>
        <v>2500</v>
      </c>
      <c r="AP255" s="15">
        <f t="shared" si="217"/>
        <v>2500</v>
      </c>
      <c r="AQ255" s="15">
        <f t="shared" si="217"/>
        <v>1666.6666666666667</v>
      </c>
      <c r="AR255" s="15">
        <f t="shared" si="217"/>
        <v>1666.6666666666667</v>
      </c>
      <c r="AS255" s="15">
        <f t="shared" si="217"/>
        <v>1666.6666666666667</v>
      </c>
      <c r="AT255" s="15">
        <f t="shared" si="217"/>
        <v>1666.6666666666667</v>
      </c>
      <c r="AU255" s="15">
        <f t="shared" si="217"/>
        <v>1666.6666666666667</v>
      </c>
      <c r="AV255" s="15">
        <f t="shared" si="217"/>
        <v>1666.6666666666667</v>
      </c>
      <c r="AW255" s="15">
        <f t="shared" ref="AW255:BF258" si="218">$H255*(EOMONTH($I255,0)&lt;=AW$2)/AW$5*$J255</f>
        <v>1666.6666666666667</v>
      </c>
      <c r="AX255" s="15">
        <f t="shared" si="218"/>
        <v>1666.6666666666667</v>
      </c>
      <c r="AY255" s="15">
        <f t="shared" si="218"/>
        <v>1666.6666666666667</v>
      </c>
      <c r="AZ255" s="15">
        <f t="shared" si="218"/>
        <v>1666.6666666666667</v>
      </c>
      <c r="BA255" s="15">
        <f t="shared" si="218"/>
        <v>1666.6666666666667</v>
      </c>
      <c r="BB255" s="15">
        <f t="shared" si="218"/>
        <v>1666.6666666666667</v>
      </c>
      <c r="BC255" s="15">
        <f t="shared" si="218"/>
        <v>1250</v>
      </c>
      <c r="BD255" s="15">
        <f t="shared" si="218"/>
        <v>1250</v>
      </c>
      <c r="BE255" s="15">
        <f t="shared" si="218"/>
        <v>1250</v>
      </c>
      <c r="BF255" s="15">
        <f t="shared" si="218"/>
        <v>1250</v>
      </c>
      <c r="BG255" s="15">
        <f t="shared" ref="BG255:BP258" si="219">$H255*(EOMONTH($I255,0)&lt;=BG$2)/BG$5*$J255</f>
        <v>1250</v>
      </c>
      <c r="BH255" s="15">
        <f t="shared" si="219"/>
        <v>1250</v>
      </c>
      <c r="BI255" s="15">
        <f t="shared" si="219"/>
        <v>1250</v>
      </c>
      <c r="BJ255" s="15">
        <f t="shared" si="219"/>
        <v>1250</v>
      </c>
      <c r="BK255" s="15">
        <f t="shared" si="219"/>
        <v>1250</v>
      </c>
      <c r="BL255" s="15">
        <f t="shared" si="219"/>
        <v>1250</v>
      </c>
      <c r="BM255" s="15">
        <f t="shared" si="219"/>
        <v>1250</v>
      </c>
      <c r="BN255" s="15">
        <f t="shared" si="219"/>
        <v>1250</v>
      </c>
      <c r="BO255" s="15">
        <f t="shared" si="219"/>
        <v>1000</v>
      </c>
      <c r="BP255" s="15">
        <f t="shared" si="219"/>
        <v>1000</v>
      </c>
      <c r="BQ255" s="15">
        <f t="shared" ref="BQ255:BZ258" si="220">$H255*(EOMONTH($I255,0)&lt;=BQ$2)/BQ$5*$J255</f>
        <v>1000</v>
      </c>
      <c r="BR255" s="15">
        <f t="shared" si="220"/>
        <v>1000</v>
      </c>
      <c r="BS255" s="15">
        <f t="shared" si="220"/>
        <v>1000</v>
      </c>
      <c r="BT255" s="15">
        <f t="shared" si="220"/>
        <v>1000</v>
      </c>
      <c r="BU255" s="15">
        <f t="shared" si="220"/>
        <v>1000</v>
      </c>
      <c r="BV255" s="15">
        <f t="shared" si="220"/>
        <v>1000</v>
      </c>
      <c r="BW255" s="15">
        <f t="shared" si="220"/>
        <v>1000</v>
      </c>
      <c r="BX255" s="15">
        <f t="shared" si="220"/>
        <v>1000</v>
      </c>
      <c r="BY255" s="15">
        <f t="shared" si="220"/>
        <v>1000</v>
      </c>
      <c r="BZ255" s="15">
        <f t="shared" si="220"/>
        <v>1000</v>
      </c>
      <c r="CA255" s="15">
        <f t="shared" ref="CA255:CL258" si="221">$H255*(EOMONTH($I255,0)&lt;=CA$2)/CA$5*$J255</f>
        <v>833.33333333333337</v>
      </c>
      <c r="CB255" s="15">
        <f t="shared" si="221"/>
        <v>833.33333333333337</v>
      </c>
      <c r="CC255" s="15">
        <f t="shared" si="221"/>
        <v>833.33333333333337</v>
      </c>
      <c r="CD255" s="15">
        <f t="shared" si="221"/>
        <v>833.33333333333337</v>
      </c>
      <c r="CE255" s="15">
        <f t="shared" si="221"/>
        <v>833.33333333333337</v>
      </c>
      <c r="CF255" s="15">
        <f t="shared" si="221"/>
        <v>833.33333333333337</v>
      </c>
      <c r="CG255" s="15">
        <f t="shared" si="221"/>
        <v>833.33333333333337</v>
      </c>
      <c r="CH255" s="15">
        <f t="shared" si="221"/>
        <v>833.33333333333337</v>
      </c>
      <c r="CI255" s="15">
        <f t="shared" si="221"/>
        <v>833.33333333333337</v>
      </c>
      <c r="CJ255" s="15">
        <f t="shared" si="221"/>
        <v>833.33333333333337</v>
      </c>
      <c r="CK255" s="15">
        <f t="shared" si="221"/>
        <v>833.33333333333337</v>
      </c>
      <c r="CL255" s="15">
        <f t="shared" si="221"/>
        <v>833.33333333333337</v>
      </c>
    </row>
    <row r="256" spans="2:90" x14ac:dyDescent="0.4">
      <c r="B256" s="137" t="s">
        <v>321</v>
      </c>
      <c r="D256" t="s">
        <v>584</v>
      </c>
      <c r="E256" s="8" t="str">
        <f t="shared" si="212"/>
        <v>256 PROB-EV</v>
      </c>
      <c r="G256" t="str">
        <f t="shared" si="213"/>
        <v>256 PROB-EV</v>
      </c>
      <c r="H256" s="17">
        <v>10000</v>
      </c>
      <c r="I256" s="98">
        <f>EOMONTH(I255,7)</f>
        <v>45535</v>
      </c>
      <c r="J256" s="248">
        <v>0.5</v>
      </c>
      <c r="K256" s="17">
        <f t="shared" si="214"/>
        <v>25000</v>
      </c>
      <c r="L256" s="17">
        <f t="shared" si="214"/>
        <v>30000</v>
      </c>
      <c r="M256" s="17">
        <f t="shared" si="214"/>
        <v>20000</v>
      </c>
      <c r="N256" s="17">
        <f t="shared" si="214"/>
        <v>15000</v>
      </c>
      <c r="O256" s="17">
        <f t="shared" si="214"/>
        <v>12000</v>
      </c>
      <c r="P256" s="17">
        <f t="shared" si="214"/>
        <v>10000</v>
      </c>
      <c r="R256"/>
      <c r="S256" s="15">
        <f t="shared" si="215"/>
        <v>0</v>
      </c>
      <c r="T256" s="15">
        <f t="shared" si="215"/>
        <v>0</v>
      </c>
      <c r="U256" s="15">
        <f t="shared" si="215"/>
        <v>0</v>
      </c>
      <c r="V256" s="15">
        <f t="shared" si="215"/>
        <v>0</v>
      </c>
      <c r="W256" s="15">
        <f t="shared" si="215"/>
        <v>0</v>
      </c>
      <c r="X256" s="15">
        <f t="shared" si="215"/>
        <v>0</v>
      </c>
      <c r="Y256" s="15">
        <f t="shared" si="215"/>
        <v>0</v>
      </c>
      <c r="Z256" s="15">
        <f t="shared" si="215"/>
        <v>5000</v>
      </c>
      <c r="AA256" s="15">
        <f t="shared" si="215"/>
        <v>5000</v>
      </c>
      <c r="AB256" s="15">
        <f t="shared" si="215"/>
        <v>5000</v>
      </c>
      <c r="AC256" s="15">
        <f t="shared" si="216"/>
        <v>5000</v>
      </c>
      <c r="AD256" s="15">
        <f t="shared" si="216"/>
        <v>5000</v>
      </c>
      <c r="AE256" s="15">
        <f t="shared" si="216"/>
        <v>2500</v>
      </c>
      <c r="AF256" s="15">
        <f t="shared" si="216"/>
        <v>2500</v>
      </c>
      <c r="AG256" s="15">
        <f t="shared" si="216"/>
        <v>2500</v>
      </c>
      <c r="AH256" s="15">
        <f t="shared" si="216"/>
        <v>2500</v>
      </c>
      <c r="AI256" s="15">
        <f t="shared" si="216"/>
        <v>2500</v>
      </c>
      <c r="AJ256" s="15">
        <f t="shared" si="216"/>
        <v>2500</v>
      </c>
      <c r="AK256" s="15">
        <f t="shared" si="216"/>
        <v>2500</v>
      </c>
      <c r="AL256" s="15">
        <f t="shared" si="216"/>
        <v>2500</v>
      </c>
      <c r="AM256" s="15">
        <f t="shared" si="217"/>
        <v>2500</v>
      </c>
      <c r="AN256" s="15">
        <f t="shared" si="217"/>
        <v>2500</v>
      </c>
      <c r="AO256" s="15">
        <f t="shared" si="217"/>
        <v>2500</v>
      </c>
      <c r="AP256" s="15">
        <f t="shared" si="217"/>
        <v>2500</v>
      </c>
      <c r="AQ256" s="15">
        <f t="shared" si="217"/>
        <v>1666.6666666666667</v>
      </c>
      <c r="AR256" s="15">
        <f t="shared" si="217"/>
        <v>1666.6666666666667</v>
      </c>
      <c r="AS256" s="15">
        <f t="shared" si="217"/>
        <v>1666.6666666666667</v>
      </c>
      <c r="AT256" s="15">
        <f t="shared" si="217"/>
        <v>1666.6666666666667</v>
      </c>
      <c r="AU256" s="15">
        <f t="shared" si="217"/>
        <v>1666.6666666666667</v>
      </c>
      <c r="AV256" s="15">
        <f t="shared" si="217"/>
        <v>1666.6666666666667</v>
      </c>
      <c r="AW256" s="15">
        <f t="shared" si="218"/>
        <v>1666.6666666666667</v>
      </c>
      <c r="AX256" s="15">
        <f t="shared" si="218"/>
        <v>1666.6666666666667</v>
      </c>
      <c r="AY256" s="15">
        <f t="shared" si="218"/>
        <v>1666.6666666666667</v>
      </c>
      <c r="AZ256" s="15">
        <f t="shared" si="218"/>
        <v>1666.6666666666667</v>
      </c>
      <c r="BA256" s="15">
        <f t="shared" si="218"/>
        <v>1666.6666666666667</v>
      </c>
      <c r="BB256" s="15">
        <f t="shared" si="218"/>
        <v>1666.6666666666667</v>
      </c>
      <c r="BC256" s="15">
        <f t="shared" si="218"/>
        <v>1250</v>
      </c>
      <c r="BD256" s="15">
        <f t="shared" si="218"/>
        <v>1250</v>
      </c>
      <c r="BE256" s="15">
        <f t="shared" si="218"/>
        <v>1250</v>
      </c>
      <c r="BF256" s="15">
        <f t="shared" si="218"/>
        <v>1250</v>
      </c>
      <c r="BG256" s="15">
        <f t="shared" si="219"/>
        <v>1250</v>
      </c>
      <c r="BH256" s="15">
        <f t="shared" si="219"/>
        <v>1250</v>
      </c>
      <c r="BI256" s="15">
        <f t="shared" si="219"/>
        <v>1250</v>
      </c>
      <c r="BJ256" s="15">
        <f t="shared" si="219"/>
        <v>1250</v>
      </c>
      <c r="BK256" s="15">
        <f t="shared" si="219"/>
        <v>1250</v>
      </c>
      <c r="BL256" s="15">
        <f t="shared" si="219"/>
        <v>1250</v>
      </c>
      <c r="BM256" s="15">
        <f t="shared" si="219"/>
        <v>1250</v>
      </c>
      <c r="BN256" s="15">
        <f t="shared" si="219"/>
        <v>1250</v>
      </c>
      <c r="BO256" s="15">
        <f t="shared" si="219"/>
        <v>1000</v>
      </c>
      <c r="BP256" s="15">
        <f t="shared" si="219"/>
        <v>1000</v>
      </c>
      <c r="BQ256" s="15">
        <f t="shared" si="220"/>
        <v>1000</v>
      </c>
      <c r="BR256" s="15">
        <f t="shared" si="220"/>
        <v>1000</v>
      </c>
      <c r="BS256" s="15">
        <f t="shared" si="220"/>
        <v>1000</v>
      </c>
      <c r="BT256" s="15">
        <f t="shared" si="220"/>
        <v>1000</v>
      </c>
      <c r="BU256" s="15">
        <f t="shared" si="220"/>
        <v>1000</v>
      </c>
      <c r="BV256" s="15">
        <f t="shared" si="220"/>
        <v>1000</v>
      </c>
      <c r="BW256" s="15">
        <f t="shared" si="220"/>
        <v>1000</v>
      </c>
      <c r="BX256" s="15">
        <f t="shared" si="220"/>
        <v>1000</v>
      </c>
      <c r="BY256" s="15">
        <f t="shared" si="220"/>
        <v>1000</v>
      </c>
      <c r="BZ256" s="15">
        <f t="shared" si="220"/>
        <v>1000</v>
      </c>
      <c r="CA256" s="15">
        <f t="shared" si="221"/>
        <v>833.33333333333337</v>
      </c>
      <c r="CB256" s="15">
        <f t="shared" si="221"/>
        <v>833.33333333333337</v>
      </c>
      <c r="CC256" s="15">
        <f t="shared" si="221"/>
        <v>833.33333333333337</v>
      </c>
      <c r="CD256" s="15">
        <f t="shared" si="221"/>
        <v>833.33333333333337</v>
      </c>
      <c r="CE256" s="15">
        <f t="shared" si="221"/>
        <v>833.33333333333337</v>
      </c>
      <c r="CF256" s="15">
        <f t="shared" si="221"/>
        <v>833.33333333333337</v>
      </c>
      <c r="CG256" s="15">
        <f t="shared" si="221"/>
        <v>833.33333333333337</v>
      </c>
      <c r="CH256" s="15">
        <f t="shared" si="221"/>
        <v>833.33333333333337</v>
      </c>
      <c r="CI256" s="15">
        <f t="shared" si="221"/>
        <v>833.33333333333337</v>
      </c>
      <c r="CJ256" s="15">
        <f t="shared" si="221"/>
        <v>833.33333333333337</v>
      </c>
      <c r="CK256" s="15">
        <f t="shared" si="221"/>
        <v>833.33333333333337</v>
      </c>
      <c r="CL256" s="15">
        <f t="shared" si="221"/>
        <v>833.33333333333337</v>
      </c>
    </row>
    <row r="257" spans="2:90" x14ac:dyDescent="0.4">
      <c r="B257" s="137" t="s">
        <v>322</v>
      </c>
      <c r="D257" t="s">
        <v>584</v>
      </c>
      <c r="E257" s="8" t="str">
        <f t="shared" si="212"/>
        <v>257 PROB-EV</v>
      </c>
      <c r="G257" t="str">
        <f t="shared" si="213"/>
        <v>257 PROB-EV</v>
      </c>
      <c r="H257" s="17">
        <v>10000</v>
      </c>
      <c r="I257" s="98">
        <f>EOMONTH(I256,7)</f>
        <v>45747</v>
      </c>
      <c r="J257" s="248">
        <v>0.5</v>
      </c>
      <c r="K257" s="17">
        <f t="shared" si="214"/>
        <v>0</v>
      </c>
      <c r="L257" s="17">
        <f t="shared" si="214"/>
        <v>25000</v>
      </c>
      <c r="M257" s="17">
        <f t="shared" si="214"/>
        <v>20000</v>
      </c>
      <c r="N257" s="17">
        <f t="shared" si="214"/>
        <v>15000</v>
      </c>
      <c r="O257" s="17">
        <f t="shared" si="214"/>
        <v>12000</v>
      </c>
      <c r="P257" s="17">
        <f t="shared" si="214"/>
        <v>10000</v>
      </c>
      <c r="R257"/>
      <c r="S257" s="15">
        <f t="shared" si="215"/>
        <v>0</v>
      </c>
      <c r="T257" s="15">
        <f t="shared" si="215"/>
        <v>0</v>
      </c>
      <c r="U257" s="15">
        <f t="shared" si="215"/>
        <v>0</v>
      </c>
      <c r="V257" s="15">
        <f t="shared" si="215"/>
        <v>0</v>
      </c>
      <c r="W257" s="15">
        <f t="shared" si="215"/>
        <v>0</v>
      </c>
      <c r="X257" s="15">
        <f t="shared" si="215"/>
        <v>0</v>
      </c>
      <c r="Y257" s="15">
        <f t="shared" si="215"/>
        <v>0</v>
      </c>
      <c r="Z257" s="15">
        <f t="shared" si="215"/>
        <v>0</v>
      </c>
      <c r="AA257" s="15">
        <f t="shared" si="215"/>
        <v>0</v>
      </c>
      <c r="AB257" s="15">
        <f t="shared" si="215"/>
        <v>0</v>
      </c>
      <c r="AC257" s="15">
        <f t="shared" si="216"/>
        <v>0</v>
      </c>
      <c r="AD257" s="15">
        <f t="shared" si="216"/>
        <v>0</v>
      </c>
      <c r="AE257" s="15">
        <f t="shared" si="216"/>
        <v>0</v>
      </c>
      <c r="AF257" s="15">
        <f t="shared" si="216"/>
        <v>0</v>
      </c>
      <c r="AG257" s="15">
        <f t="shared" si="216"/>
        <v>2500</v>
      </c>
      <c r="AH257" s="15">
        <f t="shared" si="216"/>
        <v>2500</v>
      </c>
      <c r="AI257" s="15">
        <f t="shared" si="216"/>
        <v>2500</v>
      </c>
      <c r="AJ257" s="15">
        <f t="shared" si="216"/>
        <v>2500</v>
      </c>
      <c r="AK257" s="15">
        <f t="shared" si="216"/>
        <v>2500</v>
      </c>
      <c r="AL257" s="15">
        <f t="shared" si="216"/>
        <v>2500</v>
      </c>
      <c r="AM257" s="15">
        <f t="shared" si="217"/>
        <v>2500</v>
      </c>
      <c r="AN257" s="15">
        <f t="shared" si="217"/>
        <v>2500</v>
      </c>
      <c r="AO257" s="15">
        <f t="shared" si="217"/>
        <v>2500</v>
      </c>
      <c r="AP257" s="15">
        <f t="shared" si="217"/>
        <v>2500</v>
      </c>
      <c r="AQ257" s="15">
        <f t="shared" si="217"/>
        <v>1666.6666666666667</v>
      </c>
      <c r="AR257" s="15">
        <f t="shared" si="217"/>
        <v>1666.6666666666667</v>
      </c>
      <c r="AS257" s="15">
        <f t="shared" si="217"/>
        <v>1666.6666666666667</v>
      </c>
      <c r="AT257" s="15">
        <f t="shared" si="217"/>
        <v>1666.6666666666667</v>
      </c>
      <c r="AU257" s="15">
        <f t="shared" si="217"/>
        <v>1666.6666666666667</v>
      </c>
      <c r="AV257" s="15">
        <f t="shared" si="217"/>
        <v>1666.6666666666667</v>
      </c>
      <c r="AW257" s="15">
        <f t="shared" si="218"/>
        <v>1666.6666666666667</v>
      </c>
      <c r="AX257" s="15">
        <f t="shared" si="218"/>
        <v>1666.6666666666667</v>
      </c>
      <c r="AY257" s="15">
        <f t="shared" si="218"/>
        <v>1666.6666666666667</v>
      </c>
      <c r="AZ257" s="15">
        <f t="shared" si="218"/>
        <v>1666.6666666666667</v>
      </c>
      <c r="BA257" s="15">
        <f t="shared" si="218"/>
        <v>1666.6666666666667</v>
      </c>
      <c r="BB257" s="15">
        <f t="shared" si="218"/>
        <v>1666.6666666666667</v>
      </c>
      <c r="BC257" s="15">
        <f t="shared" si="218"/>
        <v>1250</v>
      </c>
      <c r="BD257" s="15">
        <f t="shared" si="218"/>
        <v>1250</v>
      </c>
      <c r="BE257" s="15">
        <f t="shared" si="218"/>
        <v>1250</v>
      </c>
      <c r="BF257" s="15">
        <f t="shared" si="218"/>
        <v>1250</v>
      </c>
      <c r="BG257" s="15">
        <f t="shared" si="219"/>
        <v>1250</v>
      </c>
      <c r="BH257" s="15">
        <f t="shared" si="219"/>
        <v>1250</v>
      </c>
      <c r="BI257" s="15">
        <f t="shared" si="219"/>
        <v>1250</v>
      </c>
      <c r="BJ257" s="15">
        <f t="shared" si="219"/>
        <v>1250</v>
      </c>
      <c r="BK257" s="15">
        <f t="shared" si="219"/>
        <v>1250</v>
      </c>
      <c r="BL257" s="15">
        <f t="shared" si="219"/>
        <v>1250</v>
      </c>
      <c r="BM257" s="15">
        <f t="shared" si="219"/>
        <v>1250</v>
      </c>
      <c r="BN257" s="15">
        <f t="shared" si="219"/>
        <v>1250</v>
      </c>
      <c r="BO257" s="15">
        <f t="shared" si="219"/>
        <v>1000</v>
      </c>
      <c r="BP257" s="15">
        <f t="shared" si="219"/>
        <v>1000</v>
      </c>
      <c r="BQ257" s="15">
        <f t="shared" si="220"/>
        <v>1000</v>
      </c>
      <c r="BR257" s="15">
        <f t="shared" si="220"/>
        <v>1000</v>
      </c>
      <c r="BS257" s="15">
        <f t="shared" si="220"/>
        <v>1000</v>
      </c>
      <c r="BT257" s="15">
        <f t="shared" si="220"/>
        <v>1000</v>
      </c>
      <c r="BU257" s="15">
        <f t="shared" si="220"/>
        <v>1000</v>
      </c>
      <c r="BV257" s="15">
        <f t="shared" si="220"/>
        <v>1000</v>
      </c>
      <c r="BW257" s="15">
        <f t="shared" si="220"/>
        <v>1000</v>
      </c>
      <c r="BX257" s="15">
        <f t="shared" si="220"/>
        <v>1000</v>
      </c>
      <c r="BY257" s="15">
        <f t="shared" si="220"/>
        <v>1000</v>
      </c>
      <c r="BZ257" s="15">
        <f t="shared" si="220"/>
        <v>1000</v>
      </c>
      <c r="CA257" s="15">
        <f t="shared" si="221"/>
        <v>833.33333333333337</v>
      </c>
      <c r="CB257" s="15">
        <f t="shared" si="221"/>
        <v>833.33333333333337</v>
      </c>
      <c r="CC257" s="15">
        <f t="shared" si="221"/>
        <v>833.33333333333337</v>
      </c>
      <c r="CD257" s="15">
        <f t="shared" si="221"/>
        <v>833.33333333333337</v>
      </c>
      <c r="CE257" s="15">
        <f t="shared" si="221"/>
        <v>833.33333333333337</v>
      </c>
      <c r="CF257" s="15">
        <f t="shared" si="221"/>
        <v>833.33333333333337</v>
      </c>
      <c r="CG257" s="15">
        <f t="shared" si="221"/>
        <v>833.33333333333337</v>
      </c>
      <c r="CH257" s="15">
        <f t="shared" si="221"/>
        <v>833.33333333333337</v>
      </c>
      <c r="CI257" s="15">
        <f t="shared" si="221"/>
        <v>833.33333333333337</v>
      </c>
      <c r="CJ257" s="15">
        <f t="shared" si="221"/>
        <v>833.33333333333337</v>
      </c>
      <c r="CK257" s="15">
        <f t="shared" si="221"/>
        <v>833.33333333333337</v>
      </c>
      <c r="CL257" s="15">
        <f t="shared" si="221"/>
        <v>833.33333333333337</v>
      </c>
    </row>
    <row r="258" spans="2:90" x14ac:dyDescent="0.4">
      <c r="B258" s="137" t="s">
        <v>323</v>
      </c>
      <c r="C258" t="s">
        <v>965</v>
      </c>
      <c r="D258" t="s">
        <v>584</v>
      </c>
      <c r="E258" s="8" t="str">
        <f t="shared" si="212"/>
        <v>258 PROB-EV</v>
      </c>
      <c r="G258" t="str">
        <f t="shared" si="213"/>
        <v>258 PROB-EV</v>
      </c>
      <c r="H258" s="17">
        <v>10000</v>
      </c>
      <c r="I258" s="98">
        <f>EOMONTH(I257,7)</f>
        <v>45961</v>
      </c>
      <c r="J258" s="248">
        <v>0.5</v>
      </c>
      <c r="K258" s="249">
        <f t="shared" si="214"/>
        <v>0</v>
      </c>
      <c r="L258" s="249">
        <f t="shared" si="214"/>
        <v>7500</v>
      </c>
      <c r="M258" s="249">
        <f t="shared" si="214"/>
        <v>20000</v>
      </c>
      <c r="N258" s="249">
        <f t="shared" si="214"/>
        <v>15000</v>
      </c>
      <c r="O258" s="249">
        <f t="shared" si="214"/>
        <v>12000</v>
      </c>
      <c r="P258" s="249">
        <f t="shared" si="214"/>
        <v>10000</v>
      </c>
      <c r="R258"/>
      <c r="S258" s="250">
        <f t="shared" si="215"/>
        <v>0</v>
      </c>
      <c r="T258" s="250">
        <f t="shared" si="215"/>
        <v>0</v>
      </c>
      <c r="U258" s="250">
        <f t="shared" si="215"/>
        <v>0</v>
      </c>
      <c r="V258" s="250">
        <f t="shared" si="215"/>
        <v>0</v>
      </c>
      <c r="W258" s="250">
        <f t="shared" si="215"/>
        <v>0</v>
      </c>
      <c r="X258" s="250">
        <f t="shared" si="215"/>
        <v>0</v>
      </c>
      <c r="Y258" s="250">
        <f t="shared" si="215"/>
        <v>0</v>
      </c>
      <c r="Z258" s="250">
        <f t="shared" si="215"/>
        <v>0</v>
      </c>
      <c r="AA258" s="250">
        <f t="shared" si="215"/>
        <v>0</v>
      </c>
      <c r="AB258" s="250">
        <f t="shared" si="215"/>
        <v>0</v>
      </c>
      <c r="AC258" s="250">
        <f t="shared" si="216"/>
        <v>0</v>
      </c>
      <c r="AD258" s="250">
        <f t="shared" si="216"/>
        <v>0</v>
      </c>
      <c r="AE258" s="250">
        <f t="shared" si="216"/>
        <v>0</v>
      </c>
      <c r="AF258" s="250">
        <f t="shared" si="216"/>
        <v>0</v>
      </c>
      <c r="AG258" s="250">
        <f t="shared" si="216"/>
        <v>0</v>
      </c>
      <c r="AH258" s="250">
        <f t="shared" si="216"/>
        <v>0</v>
      </c>
      <c r="AI258" s="250">
        <f t="shared" si="216"/>
        <v>0</v>
      </c>
      <c r="AJ258" s="250">
        <f t="shared" si="216"/>
        <v>0</v>
      </c>
      <c r="AK258" s="250">
        <f t="shared" si="216"/>
        <v>0</v>
      </c>
      <c r="AL258" s="250">
        <f t="shared" si="216"/>
        <v>0</v>
      </c>
      <c r="AM258" s="250">
        <f t="shared" si="217"/>
        <v>0</v>
      </c>
      <c r="AN258" s="250">
        <f t="shared" si="217"/>
        <v>2500</v>
      </c>
      <c r="AO258" s="250">
        <f t="shared" si="217"/>
        <v>2500</v>
      </c>
      <c r="AP258" s="250">
        <f t="shared" si="217"/>
        <v>2500</v>
      </c>
      <c r="AQ258" s="250">
        <f t="shared" si="217"/>
        <v>1666.6666666666667</v>
      </c>
      <c r="AR258" s="250">
        <f t="shared" si="217"/>
        <v>1666.6666666666667</v>
      </c>
      <c r="AS258" s="250">
        <f t="shared" si="217"/>
        <v>1666.6666666666667</v>
      </c>
      <c r="AT258" s="250">
        <f t="shared" si="217"/>
        <v>1666.6666666666667</v>
      </c>
      <c r="AU258" s="250">
        <f t="shared" si="217"/>
        <v>1666.6666666666667</v>
      </c>
      <c r="AV258" s="250">
        <f t="shared" si="217"/>
        <v>1666.6666666666667</v>
      </c>
      <c r="AW258" s="250">
        <f t="shared" si="218"/>
        <v>1666.6666666666667</v>
      </c>
      <c r="AX258" s="250">
        <f t="shared" si="218"/>
        <v>1666.6666666666667</v>
      </c>
      <c r="AY258" s="250">
        <f t="shared" si="218"/>
        <v>1666.6666666666667</v>
      </c>
      <c r="AZ258" s="250">
        <f t="shared" si="218"/>
        <v>1666.6666666666667</v>
      </c>
      <c r="BA258" s="250">
        <f t="shared" si="218"/>
        <v>1666.6666666666667</v>
      </c>
      <c r="BB258" s="250">
        <f t="shared" si="218"/>
        <v>1666.6666666666667</v>
      </c>
      <c r="BC258" s="250">
        <f t="shared" si="218"/>
        <v>1250</v>
      </c>
      <c r="BD258" s="250">
        <f t="shared" si="218"/>
        <v>1250</v>
      </c>
      <c r="BE258" s="250">
        <f t="shared" si="218"/>
        <v>1250</v>
      </c>
      <c r="BF258" s="250">
        <f t="shared" si="218"/>
        <v>1250</v>
      </c>
      <c r="BG258" s="250">
        <f t="shared" si="219"/>
        <v>1250</v>
      </c>
      <c r="BH258" s="250">
        <f t="shared" si="219"/>
        <v>1250</v>
      </c>
      <c r="BI258" s="250">
        <f t="shared" si="219"/>
        <v>1250</v>
      </c>
      <c r="BJ258" s="250">
        <f t="shared" si="219"/>
        <v>1250</v>
      </c>
      <c r="BK258" s="250">
        <f t="shared" si="219"/>
        <v>1250</v>
      </c>
      <c r="BL258" s="250">
        <f t="shared" si="219"/>
        <v>1250</v>
      </c>
      <c r="BM258" s="250">
        <f t="shared" si="219"/>
        <v>1250</v>
      </c>
      <c r="BN258" s="250">
        <f t="shared" si="219"/>
        <v>1250</v>
      </c>
      <c r="BO258" s="250">
        <f t="shared" si="219"/>
        <v>1000</v>
      </c>
      <c r="BP258" s="250">
        <f t="shared" si="219"/>
        <v>1000</v>
      </c>
      <c r="BQ258" s="250">
        <f t="shared" si="220"/>
        <v>1000</v>
      </c>
      <c r="BR258" s="250">
        <f t="shared" si="220"/>
        <v>1000</v>
      </c>
      <c r="BS258" s="250">
        <f t="shared" si="220"/>
        <v>1000</v>
      </c>
      <c r="BT258" s="250">
        <f t="shared" si="220"/>
        <v>1000</v>
      </c>
      <c r="BU258" s="250">
        <f t="shared" si="220"/>
        <v>1000</v>
      </c>
      <c r="BV258" s="250">
        <f t="shared" si="220"/>
        <v>1000</v>
      </c>
      <c r="BW258" s="250">
        <f t="shared" si="220"/>
        <v>1000</v>
      </c>
      <c r="BX258" s="250">
        <f t="shared" si="220"/>
        <v>1000</v>
      </c>
      <c r="BY258" s="250">
        <f t="shared" si="220"/>
        <v>1000</v>
      </c>
      <c r="BZ258" s="250">
        <f t="shared" si="220"/>
        <v>1000</v>
      </c>
      <c r="CA258" s="250">
        <f t="shared" si="221"/>
        <v>833.33333333333337</v>
      </c>
      <c r="CB258" s="250">
        <f t="shared" si="221"/>
        <v>833.33333333333337</v>
      </c>
      <c r="CC258" s="250">
        <f t="shared" si="221"/>
        <v>833.33333333333337</v>
      </c>
      <c r="CD258" s="250">
        <f t="shared" si="221"/>
        <v>833.33333333333337</v>
      </c>
      <c r="CE258" s="250">
        <f t="shared" si="221"/>
        <v>833.33333333333337</v>
      </c>
      <c r="CF258" s="250">
        <f t="shared" si="221"/>
        <v>833.33333333333337</v>
      </c>
      <c r="CG258" s="250">
        <f t="shared" si="221"/>
        <v>833.33333333333337</v>
      </c>
      <c r="CH258" s="250">
        <f t="shared" si="221"/>
        <v>833.33333333333337</v>
      </c>
      <c r="CI258" s="250">
        <f t="shared" si="221"/>
        <v>833.33333333333337</v>
      </c>
      <c r="CJ258" s="250">
        <f t="shared" si="221"/>
        <v>833.33333333333337</v>
      </c>
      <c r="CK258" s="250">
        <f t="shared" si="221"/>
        <v>833.33333333333337</v>
      </c>
      <c r="CL258" s="250">
        <f t="shared" si="221"/>
        <v>833.33333333333337</v>
      </c>
    </row>
    <row r="259" spans="2:90" x14ac:dyDescent="0.4">
      <c r="B259" s="123" t="str">
        <f>"Total - "&amp;SUBSTITUTE(B253,":","")</f>
        <v>Total - Volume-driven probability weighted list - list</v>
      </c>
      <c r="D259" t="s">
        <v>584</v>
      </c>
      <c r="E259" s="8" t="str">
        <f t="shared" si="212"/>
        <v>259 PROB-EV</v>
      </c>
      <c r="G259" t="str">
        <f t="shared" si="213"/>
        <v>259 PROB-EV</v>
      </c>
      <c r="H259" s="31"/>
      <c r="I259" s="31"/>
      <c r="J259" s="73"/>
      <c r="K259" s="39">
        <f t="shared" si="214"/>
        <v>85000</v>
      </c>
      <c r="L259" s="39">
        <f t="shared" si="214"/>
        <v>92500</v>
      </c>
      <c r="M259" s="39">
        <f t="shared" si="214"/>
        <v>80000</v>
      </c>
      <c r="N259" s="39">
        <f t="shared" si="214"/>
        <v>60000</v>
      </c>
      <c r="O259" s="39">
        <f t="shared" si="214"/>
        <v>48000</v>
      </c>
      <c r="P259" s="39">
        <f t="shared" si="214"/>
        <v>40000</v>
      </c>
      <c r="R259"/>
      <c r="S259" s="38">
        <f t="shared" ref="S259" si="222">SUM(S255:S258)</f>
        <v>5000</v>
      </c>
      <c r="T259" s="38">
        <f t="shared" ref="T259:AX259" si="223">SUM(T255:T258)</f>
        <v>5000</v>
      </c>
      <c r="U259" s="38">
        <f t="shared" si="223"/>
        <v>5000</v>
      </c>
      <c r="V259" s="38">
        <f t="shared" si="223"/>
        <v>5000</v>
      </c>
      <c r="W259" s="38">
        <f t="shared" si="223"/>
        <v>5000</v>
      </c>
      <c r="X259" s="38">
        <f t="shared" si="223"/>
        <v>5000</v>
      </c>
      <c r="Y259" s="38">
        <f t="shared" si="223"/>
        <v>5000</v>
      </c>
      <c r="Z259" s="38">
        <f t="shared" si="223"/>
        <v>10000</v>
      </c>
      <c r="AA259" s="38">
        <f t="shared" si="223"/>
        <v>10000</v>
      </c>
      <c r="AB259" s="38">
        <f t="shared" si="223"/>
        <v>10000</v>
      </c>
      <c r="AC259" s="38">
        <f t="shared" si="223"/>
        <v>10000</v>
      </c>
      <c r="AD259" s="38">
        <f t="shared" si="223"/>
        <v>10000</v>
      </c>
      <c r="AE259" s="38">
        <f t="shared" si="223"/>
        <v>5000</v>
      </c>
      <c r="AF259" s="38">
        <f t="shared" si="223"/>
        <v>5000</v>
      </c>
      <c r="AG259" s="38">
        <f t="shared" si="223"/>
        <v>7500</v>
      </c>
      <c r="AH259" s="38">
        <f t="shared" si="223"/>
        <v>7500</v>
      </c>
      <c r="AI259" s="38">
        <f t="shared" si="223"/>
        <v>7500</v>
      </c>
      <c r="AJ259" s="38">
        <f t="shared" si="223"/>
        <v>7500</v>
      </c>
      <c r="AK259" s="38">
        <f t="shared" si="223"/>
        <v>7500</v>
      </c>
      <c r="AL259" s="38">
        <f t="shared" si="223"/>
        <v>7500</v>
      </c>
      <c r="AM259" s="38">
        <f t="shared" si="223"/>
        <v>7500</v>
      </c>
      <c r="AN259" s="38">
        <f t="shared" si="223"/>
        <v>10000</v>
      </c>
      <c r="AO259" s="38">
        <f t="shared" si="223"/>
        <v>10000</v>
      </c>
      <c r="AP259" s="38">
        <f t="shared" si="223"/>
        <v>10000</v>
      </c>
      <c r="AQ259" s="38">
        <f t="shared" si="223"/>
        <v>6666.666666666667</v>
      </c>
      <c r="AR259" s="38">
        <f t="shared" si="223"/>
        <v>6666.666666666667</v>
      </c>
      <c r="AS259" s="38">
        <f t="shared" si="223"/>
        <v>6666.666666666667</v>
      </c>
      <c r="AT259" s="38">
        <f t="shared" si="223"/>
        <v>6666.666666666667</v>
      </c>
      <c r="AU259" s="38">
        <f t="shared" si="223"/>
        <v>6666.666666666667</v>
      </c>
      <c r="AV259" s="38">
        <f t="shared" si="223"/>
        <v>6666.666666666667</v>
      </c>
      <c r="AW259" s="38">
        <f t="shared" si="223"/>
        <v>6666.666666666667</v>
      </c>
      <c r="AX259" s="38">
        <f t="shared" si="223"/>
        <v>6666.666666666667</v>
      </c>
      <c r="AY259" s="38">
        <f t="shared" ref="AY259:CD259" si="224">SUM(AY255:AY258)</f>
        <v>6666.666666666667</v>
      </c>
      <c r="AZ259" s="38">
        <f t="shared" si="224"/>
        <v>6666.666666666667</v>
      </c>
      <c r="BA259" s="38">
        <f t="shared" si="224"/>
        <v>6666.666666666667</v>
      </c>
      <c r="BB259" s="38">
        <f t="shared" si="224"/>
        <v>6666.666666666667</v>
      </c>
      <c r="BC259" s="38">
        <f t="shared" si="224"/>
        <v>5000</v>
      </c>
      <c r="BD259" s="38">
        <f t="shared" si="224"/>
        <v>5000</v>
      </c>
      <c r="BE259" s="38">
        <f t="shared" si="224"/>
        <v>5000</v>
      </c>
      <c r="BF259" s="38">
        <f t="shared" si="224"/>
        <v>5000</v>
      </c>
      <c r="BG259" s="38">
        <f t="shared" si="224"/>
        <v>5000</v>
      </c>
      <c r="BH259" s="38">
        <f t="shared" si="224"/>
        <v>5000</v>
      </c>
      <c r="BI259" s="38">
        <f t="shared" si="224"/>
        <v>5000</v>
      </c>
      <c r="BJ259" s="38">
        <f t="shared" si="224"/>
        <v>5000</v>
      </c>
      <c r="BK259" s="38">
        <f t="shared" si="224"/>
        <v>5000</v>
      </c>
      <c r="BL259" s="38">
        <f t="shared" si="224"/>
        <v>5000</v>
      </c>
      <c r="BM259" s="38">
        <f t="shared" si="224"/>
        <v>5000</v>
      </c>
      <c r="BN259" s="38">
        <f t="shared" si="224"/>
        <v>5000</v>
      </c>
      <c r="BO259" s="38">
        <f t="shared" si="224"/>
        <v>4000</v>
      </c>
      <c r="BP259" s="38">
        <f t="shared" si="224"/>
        <v>4000</v>
      </c>
      <c r="BQ259" s="38">
        <f t="shared" si="224"/>
        <v>4000</v>
      </c>
      <c r="BR259" s="38">
        <f t="shared" si="224"/>
        <v>4000</v>
      </c>
      <c r="BS259" s="38">
        <f t="shared" si="224"/>
        <v>4000</v>
      </c>
      <c r="BT259" s="38">
        <f t="shared" si="224"/>
        <v>4000</v>
      </c>
      <c r="BU259" s="38">
        <f t="shared" si="224"/>
        <v>4000</v>
      </c>
      <c r="BV259" s="38">
        <f t="shared" si="224"/>
        <v>4000</v>
      </c>
      <c r="BW259" s="38">
        <f t="shared" si="224"/>
        <v>4000</v>
      </c>
      <c r="BX259" s="38">
        <f t="shared" si="224"/>
        <v>4000</v>
      </c>
      <c r="BY259" s="38">
        <f t="shared" si="224"/>
        <v>4000</v>
      </c>
      <c r="BZ259" s="38">
        <f t="shared" si="224"/>
        <v>4000</v>
      </c>
      <c r="CA259" s="38">
        <f t="shared" si="224"/>
        <v>3333.3333333333335</v>
      </c>
      <c r="CB259" s="38">
        <f t="shared" si="224"/>
        <v>3333.3333333333335</v>
      </c>
      <c r="CC259" s="38">
        <f t="shared" si="224"/>
        <v>3333.3333333333335</v>
      </c>
      <c r="CD259" s="38">
        <f t="shared" si="224"/>
        <v>3333.3333333333335</v>
      </c>
      <c r="CE259" s="38">
        <f t="shared" ref="CE259:CK259" si="225">SUM(CE255:CE258)</f>
        <v>3333.3333333333335</v>
      </c>
      <c r="CF259" s="38">
        <f t="shared" si="225"/>
        <v>3333.3333333333335</v>
      </c>
      <c r="CG259" s="38">
        <f t="shared" si="225"/>
        <v>3333.3333333333335</v>
      </c>
      <c r="CH259" s="38">
        <f t="shared" si="225"/>
        <v>3333.3333333333335</v>
      </c>
      <c r="CI259" s="38">
        <f t="shared" si="225"/>
        <v>3333.3333333333335</v>
      </c>
      <c r="CJ259" s="38">
        <f t="shared" si="225"/>
        <v>3333.3333333333335</v>
      </c>
      <c r="CK259" s="38">
        <f t="shared" si="225"/>
        <v>3333.3333333333335</v>
      </c>
      <c r="CL259" s="38">
        <f t="shared" ref="CL259" si="226">SUM(CL255:CL258)</f>
        <v>3333.3333333333335</v>
      </c>
    </row>
    <row r="260" spans="2:90" x14ac:dyDescent="0.4">
      <c r="B260" s="235" t="str">
        <f>IFERROR(SUBSTITUTE(TRIM(MID(B253, SEARCH("-", B253) + 1, LEN(B268))),":",""),"no unit")</f>
        <v>driven</v>
      </c>
      <c r="D260" t="s">
        <v>584</v>
      </c>
      <c r="E260" s="8" t="str">
        <f t="shared" si="212"/>
        <v>260 PROB-EV</v>
      </c>
      <c r="G260" t="s">
        <v>332</v>
      </c>
      <c r="H260" s="31"/>
      <c r="I260" s="31"/>
      <c r="J260" s="73"/>
      <c r="K260" s="39"/>
      <c r="L260" s="39"/>
      <c r="M260" s="39"/>
      <c r="N260" s="39"/>
      <c r="O260" s="39"/>
      <c r="P260" s="39"/>
      <c r="R260"/>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row>
    <row r="261" spans="2:90" x14ac:dyDescent="0.4">
      <c r="B261" s="235" t="str">
        <f>SUBSTITUTE(B269,"# of","")</f>
        <v xml:space="preserve"> assets</v>
      </c>
      <c r="D261" t="s">
        <v>584</v>
      </c>
      <c r="E261" s="8" t="str">
        <f t="shared" si="212"/>
        <v>261 PROB-EV</v>
      </c>
      <c r="G261" t="s">
        <v>332</v>
      </c>
      <c r="H261" s="31"/>
      <c r="I261" s="31"/>
      <c r="J261" s="73"/>
      <c r="K261" s="39"/>
      <c r="L261" s="39"/>
      <c r="M261" s="39"/>
      <c r="N261" s="39"/>
      <c r="O261" s="39"/>
      <c r="P261" s="39"/>
      <c r="R261"/>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row>
    <row r="262" spans="2:90" x14ac:dyDescent="0.4">
      <c r="B262" s="132" t="s">
        <v>334</v>
      </c>
      <c r="D262" t="s">
        <v>584</v>
      </c>
      <c r="E262" s="8" t="str">
        <f t="shared" si="212"/>
        <v>262 PROB-EV</v>
      </c>
      <c r="G262" t="s">
        <v>332</v>
      </c>
      <c r="H262" s="31"/>
      <c r="I262" s="31"/>
      <c r="J262" s="73"/>
      <c r="K262" s="39"/>
      <c r="L262" s="39"/>
      <c r="M262" s="39"/>
      <c r="N262" s="39"/>
      <c r="O262" s="39"/>
      <c r="P262" s="39"/>
      <c r="R262"/>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row>
    <row r="263" spans="2:90" x14ac:dyDescent="0.4">
      <c r="B263" s="132" t="s">
        <v>333</v>
      </c>
      <c r="D263" t="s">
        <v>584</v>
      </c>
      <c r="E263" s="8" t="str">
        <f t="shared" si="212"/>
        <v>263 PROB-EV</v>
      </c>
      <c r="G263" t="s">
        <v>332</v>
      </c>
      <c r="H263" s="31"/>
      <c r="I263" s="31"/>
      <c r="J263" s="73"/>
      <c r="K263" s="39"/>
      <c r="L263" s="39"/>
      <c r="M263" s="39"/>
      <c r="N263" s="39"/>
      <c r="O263" s="39"/>
      <c r="P263" s="39"/>
      <c r="R263"/>
      <c r="S263" s="199" t="str">
        <f t="shared" ref="S263" si="227">ADDRESS(ROW(S259),COLUMN(S259),2)</f>
        <v>S$259</v>
      </c>
      <c r="T263" s="199" t="str">
        <f t="shared" ref="T263:AX263" si="228">ADDRESS(ROW(T259),COLUMN(T259),2)</f>
        <v>T$259</v>
      </c>
      <c r="U263" s="199" t="str">
        <f t="shared" si="228"/>
        <v>U$259</v>
      </c>
      <c r="V263" s="199" t="str">
        <f t="shared" si="228"/>
        <v>V$259</v>
      </c>
      <c r="W263" s="199" t="str">
        <f t="shared" si="228"/>
        <v>W$259</v>
      </c>
      <c r="X263" s="199" t="str">
        <f t="shared" si="228"/>
        <v>X$259</v>
      </c>
      <c r="Y263" s="199" t="str">
        <f t="shared" si="228"/>
        <v>Y$259</v>
      </c>
      <c r="Z263" s="199" t="str">
        <f t="shared" si="228"/>
        <v>Z$259</v>
      </c>
      <c r="AA263" s="199" t="str">
        <f t="shared" si="228"/>
        <v>AA$259</v>
      </c>
      <c r="AB263" s="199" t="str">
        <f t="shared" si="228"/>
        <v>AB$259</v>
      </c>
      <c r="AC263" s="199" t="str">
        <f t="shared" si="228"/>
        <v>AC$259</v>
      </c>
      <c r="AD263" s="199" t="str">
        <f t="shared" si="228"/>
        <v>AD$259</v>
      </c>
      <c r="AE263" s="199" t="str">
        <f t="shared" si="228"/>
        <v>AE$259</v>
      </c>
      <c r="AF263" s="199" t="str">
        <f t="shared" si="228"/>
        <v>AF$259</v>
      </c>
      <c r="AG263" s="199" t="str">
        <f t="shared" si="228"/>
        <v>AG$259</v>
      </c>
      <c r="AH263" s="199" t="str">
        <f t="shared" si="228"/>
        <v>AH$259</v>
      </c>
      <c r="AI263" s="199" t="str">
        <f t="shared" si="228"/>
        <v>AI$259</v>
      </c>
      <c r="AJ263" s="199" t="str">
        <f t="shared" si="228"/>
        <v>AJ$259</v>
      </c>
      <c r="AK263" s="199" t="str">
        <f t="shared" si="228"/>
        <v>AK$259</v>
      </c>
      <c r="AL263" s="199" t="str">
        <f t="shared" si="228"/>
        <v>AL$259</v>
      </c>
      <c r="AM263" s="199" t="str">
        <f t="shared" si="228"/>
        <v>AM$259</v>
      </c>
      <c r="AN263" s="199" t="str">
        <f t="shared" si="228"/>
        <v>AN$259</v>
      </c>
      <c r="AO263" s="199" t="str">
        <f t="shared" si="228"/>
        <v>AO$259</v>
      </c>
      <c r="AP263" s="199" t="str">
        <f t="shared" si="228"/>
        <v>AP$259</v>
      </c>
      <c r="AQ263" s="199" t="str">
        <f t="shared" si="228"/>
        <v>AQ$259</v>
      </c>
      <c r="AR263" s="199" t="str">
        <f t="shared" si="228"/>
        <v>AR$259</v>
      </c>
      <c r="AS263" s="199" t="str">
        <f t="shared" si="228"/>
        <v>AS$259</v>
      </c>
      <c r="AT263" s="199" t="str">
        <f t="shared" si="228"/>
        <v>AT$259</v>
      </c>
      <c r="AU263" s="199" t="str">
        <f t="shared" si="228"/>
        <v>AU$259</v>
      </c>
      <c r="AV263" s="199" t="str">
        <f t="shared" si="228"/>
        <v>AV$259</v>
      </c>
      <c r="AW263" s="199" t="str">
        <f t="shared" si="228"/>
        <v>AW$259</v>
      </c>
      <c r="AX263" s="199" t="str">
        <f t="shared" si="228"/>
        <v>AX$259</v>
      </c>
      <c r="AY263" s="199" t="str">
        <f t="shared" ref="AY263:CD263" si="229">ADDRESS(ROW(AY259),COLUMN(AY259),2)</f>
        <v>AY$259</v>
      </c>
      <c r="AZ263" s="199" t="str">
        <f t="shared" si="229"/>
        <v>AZ$259</v>
      </c>
      <c r="BA263" s="199" t="str">
        <f t="shared" si="229"/>
        <v>BA$259</v>
      </c>
      <c r="BB263" s="199" t="str">
        <f t="shared" si="229"/>
        <v>BB$259</v>
      </c>
      <c r="BC263" s="199" t="str">
        <f t="shared" si="229"/>
        <v>BC$259</v>
      </c>
      <c r="BD263" s="199" t="str">
        <f t="shared" si="229"/>
        <v>BD$259</v>
      </c>
      <c r="BE263" s="199" t="str">
        <f t="shared" si="229"/>
        <v>BE$259</v>
      </c>
      <c r="BF263" s="199" t="str">
        <f t="shared" si="229"/>
        <v>BF$259</v>
      </c>
      <c r="BG263" s="199" t="str">
        <f t="shared" si="229"/>
        <v>BG$259</v>
      </c>
      <c r="BH263" s="199" t="str">
        <f t="shared" si="229"/>
        <v>BH$259</v>
      </c>
      <c r="BI263" s="199" t="str">
        <f t="shared" si="229"/>
        <v>BI$259</v>
      </c>
      <c r="BJ263" s="199" t="str">
        <f t="shared" si="229"/>
        <v>BJ$259</v>
      </c>
      <c r="BK263" s="199" t="str">
        <f t="shared" si="229"/>
        <v>BK$259</v>
      </c>
      <c r="BL263" s="199" t="str">
        <f t="shared" si="229"/>
        <v>BL$259</v>
      </c>
      <c r="BM263" s="199" t="str">
        <f t="shared" si="229"/>
        <v>BM$259</v>
      </c>
      <c r="BN263" s="199" t="str">
        <f t="shared" si="229"/>
        <v>BN$259</v>
      </c>
      <c r="BO263" s="199" t="str">
        <f t="shared" si="229"/>
        <v>BO$259</v>
      </c>
      <c r="BP263" s="199" t="str">
        <f t="shared" si="229"/>
        <v>BP$259</v>
      </c>
      <c r="BQ263" s="199" t="str">
        <f t="shared" si="229"/>
        <v>BQ$259</v>
      </c>
      <c r="BR263" s="199" t="str">
        <f t="shared" si="229"/>
        <v>BR$259</v>
      </c>
      <c r="BS263" s="199" t="str">
        <f t="shared" si="229"/>
        <v>BS$259</v>
      </c>
      <c r="BT263" s="199" t="str">
        <f t="shared" si="229"/>
        <v>BT$259</v>
      </c>
      <c r="BU263" s="199" t="str">
        <f t="shared" si="229"/>
        <v>BU$259</v>
      </c>
      <c r="BV263" s="199" t="str">
        <f t="shared" si="229"/>
        <v>BV$259</v>
      </c>
      <c r="BW263" s="199" t="str">
        <f t="shared" si="229"/>
        <v>BW$259</v>
      </c>
      <c r="BX263" s="199" t="str">
        <f t="shared" si="229"/>
        <v>BX$259</v>
      </c>
      <c r="BY263" s="199" t="str">
        <f t="shared" si="229"/>
        <v>BY$259</v>
      </c>
      <c r="BZ263" s="199" t="str">
        <f t="shared" si="229"/>
        <v>BZ$259</v>
      </c>
      <c r="CA263" s="199" t="str">
        <f t="shared" si="229"/>
        <v>CA$259</v>
      </c>
      <c r="CB263" s="199" t="str">
        <f t="shared" si="229"/>
        <v>CB$259</v>
      </c>
      <c r="CC263" s="199" t="str">
        <f t="shared" si="229"/>
        <v>CC$259</v>
      </c>
      <c r="CD263" s="199" t="str">
        <f t="shared" si="229"/>
        <v>CD$259</v>
      </c>
      <c r="CE263" s="199" t="str">
        <f t="shared" ref="CE263:CK263" si="230">ADDRESS(ROW(CE259),COLUMN(CE259),2)</f>
        <v>CE$259</v>
      </c>
      <c r="CF263" s="199" t="str">
        <f t="shared" si="230"/>
        <v>CF$259</v>
      </c>
      <c r="CG263" s="199" t="str">
        <f t="shared" si="230"/>
        <v>CG$259</v>
      </c>
      <c r="CH263" s="199" t="str">
        <f t="shared" si="230"/>
        <v>CH$259</v>
      </c>
      <c r="CI263" s="199" t="str">
        <f t="shared" si="230"/>
        <v>CI$259</v>
      </c>
      <c r="CJ263" s="199" t="str">
        <f t="shared" si="230"/>
        <v>CJ$259</v>
      </c>
      <c r="CK263" s="199" t="str">
        <f t="shared" si="230"/>
        <v>CK$259</v>
      </c>
      <c r="CL263" s="199" t="str">
        <f t="shared" ref="CL263" si="231">ADDRESS(ROW(CL259),COLUMN(CL259),2)</f>
        <v>CL$259</v>
      </c>
    </row>
    <row r="264" spans="2:90" x14ac:dyDescent="0.4">
      <c r="B264" s="8" t="str">
        <f>"Secondary label: "</f>
        <v xml:space="preserve">Secondary label: </v>
      </c>
      <c r="D264" t="s">
        <v>584</v>
      </c>
      <c r="E264" s="8" t="str">
        <f t="shared" si="212"/>
        <v>264 PROB-EV</v>
      </c>
      <c r="G264" t="s">
        <v>332</v>
      </c>
      <c r="H264" s="12"/>
      <c r="I264" s="12"/>
      <c r="J264" s="60"/>
      <c r="K264" s="15"/>
      <c r="L264" s="15"/>
      <c r="M264" s="15"/>
      <c r="N264" s="15"/>
      <c r="O264" s="15"/>
      <c r="P264" s="15"/>
      <c r="R264"/>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D265" t="s">
        <v>584</v>
      </c>
      <c r="E265" s="8" t="str">
        <f t="shared" si="212"/>
        <v>265 PROB-EV</v>
      </c>
      <c r="G265" t="s">
        <v>332</v>
      </c>
      <c r="H265" s="12"/>
      <c r="I265" s="12"/>
      <c r="J265" s="60"/>
      <c r="K265" s="15"/>
      <c r="L265" s="15"/>
      <c r="M265" s="15"/>
      <c r="N265" s="15"/>
      <c r="O265" s="15"/>
      <c r="P265" s="15"/>
      <c r="R265"/>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row>
    <row r="266" spans="2:90" x14ac:dyDescent="0.4">
      <c r="B266" s="8" t="s">
        <v>463</v>
      </c>
      <c r="D266" t="s">
        <v>584</v>
      </c>
      <c r="E266" s="8" t="str">
        <f t="shared" si="212"/>
        <v>266 PROB-EV</v>
      </c>
      <c r="G266" t="s">
        <v>332</v>
      </c>
      <c r="H266" s="12"/>
      <c r="I266" s="12"/>
      <c r="J266" s="60"/>
      <c r="K266" s="15"/>
      <c r="L266" s="15"/>
      <c r="M266" s="15"/>
      <c r="N266" s="15"/>
      <c r="O266" s="15"/>
      <c r="P266" s="15"/>
      <c r="R26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B267" s="8" t="s">
        <v>464</v>
      </c>
      <c r="D267" t="s">
        <v>584</v>
      </c>
      <c r="E267" s="8" t="str">
        <f t="shared" si="212"/>
        <v>267 PROB-EV</v>
      </c>
      <c r="G267" t="s">
        <v>332</v>
      </c>
      <c r="H267" s="12"/>
      <c r="I267" s="12"/>
      <c r="J267" s="60"/>
      <c r="K267" s="15"/>
      <c r="L267" s="15"/>
      <c r="M267" s="15"/>
      <c r="N267" s="15"/>
      <c r="O267" s="15"/>
      <c r="P267" s="15"/>
      <c r="R267"/>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row>
    <row r="268" spans="2:90" x14ac:dyDescent="0.4">
      <c r="B268" s="181" t="s">
        <v>459</v>
      </c>
      <c r="E268" s="8"/>
      <c r="H268" s="182"/>
      <c r="I268" s="182"/>
      <c r="J268" s="183"/>
      <c r="K268" s="184"/>
      <c r="L268" s="184"/>
      <c r="M268" s="184"/>
      <c r="N268" s="184"/>
      <c r="O268" s="184"/>
      <c r="P268" s="184"/>
      <c r="R268" s="170"/>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c r="AQ268" s="186"/>
      <c r="AR268" s="186"/>
      <c r="AS268" s="186"/>
      <c r="AT268" s="186"/>
      <c r="AU268" s="186"/>
      <c r="AV268" s="186"/>
      <c r="AW268" s="186"/>
      <c r="AX268" s="186"/>
      <c r="AY268" s="186"/>
      <c r="AZ268" s="186"/>
      <c r="BA268" s="186"/>
      <c r="BB268" s="186"/>
      <c r="BC268" s="186"/>
      <c r="BD268" s="186"/>
      <c r="BE268" s="186"/>
      <c r="BF268" s="186"/>
      <c r="BG268" s="186"/>
      <c r="BH268" s="186"/>
      <c r="BI268" s="186"/>
      <c r="BJ268" s="186"/>
      <c r="BK268" s="186"/>
      <c r="BL268" s="186"/>
      <c r="BM268" s="186"/>
      <c r="BN268" s="186"/>
      <c r="BO268" s="186"/>
      <c r="BP268" s="186"/>
      <c r="BQ268" s="186"/>
      <c r="BR268" s="186"/>
      <c r="BS268" s="186"/>
      <c r="BT268" s="186"/>
      <c r="BU268" s="186"/>
      <c r="BV268" s="186"/>
      <c r="BW268" s="186"/>
      <c r="BX268" s="186"/>
      <c r="BY268" s="186"/>
      <c r="BZ268" s="186"/>
      <c r="CA268" s="186"/>
      <c r="CB268" s="186"/>
      <c r="CC268" s="186"/>
      <c r="CD268" s="186"/>
      <c r="CE268" s="186"/>
      <c r="CF268" s="186"/>
      <c r="CG268" s="186"/>
      <c r="CH268" s="186"/>
      <c r="CI268" s="186"/>
      <c r="CJ268" s="186"/>
      <c r="CK268" s="186"/>
      <c r="CL268" s="186"/>
    </row>
    <row r="269" spans="2:90" x14ac:dyDescent="0.4">
      <c r="B269" s="181" t="s">
        <v>456</v>
      </c>
      <c r="E269" s="8"/>
      <c r="H269" s="182"/>
      <c r="I269" s="182"/>
      <c r="J269" s="183"/>
      <c r="K269" s="184"/>
      <c r="L269" s="184"/>
      <c r="M269" s="184"/>
      <c r="N269" s="184"/>
      <c r="O269" s="184"/>
      <c r="P269" s="184"/>
      <c r="R269" s="170"/>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c r="AQ269" s="186"/>
      <c r="AR269" s="186"/>
      <c r="AS269" s="186"/>
      <c r="AT269" s="186"/>
      <c r="AU269" s="186"/>
      <c r="AV269" s="186"/>
      <c r="AW269" s="186"/>
      <c r="AX269" s="186"/>
      <c r="AY269" s="186"/>
      <c r="AZ269" s="186"/>
      <c r="BA269" s="186"/>
      <c r="BB269" s="186"/>
      <c r="BC269" s="186"/>
      <c r="BD269" s="186"/>
      <c r="BE269" s="186"/>
      <c r="BF269" s="186"/>
      <c r="BG269" s="186"/>
      <c r="BH269" s="186"/>
      <c r="BI269" s="186"/>
      <c r="BJ269" s="186"/>
      <c r="BK269" s="186"/>
      <c r="BL269" s="186"/>
      <c r="BM269" s="186"/>
      <c r="BN269" s="186"/>
      <c r="BO269" s="186"/>
      <c r="BP269" s="186"/>
      <c r="BQ269" s="186"/>
      <c r="BR269" s="186"/>
      <c r="BS269" s="186"/>
      <c r="BT269" s="186"/>
      <c r="BU269" s="186"/>
      <c r="BV269" s="186"/>
      <c r="BW269" s="186"/>
      <c r="BX269" s="186"/>
      <c r="BY269" s="186"/>
      <c r="BZ269" s="186"/>
      <c r="CA269" s="186"/>
      <c r="CB269" s="186"/>
      <c r="CC269" s="186"/>
      <c r="CD269" s="186"/>
      <c r="CE269" s="186"/>
      <c r="CF269" s="186"/>
      <c r="CG269" s="186"/>
      <c r="CH269" s="186"/>
      <c r="CI269" s="186"/>
      <c r="CJ269" s="186"/>
      <c r="CK269" s="186"/>
      <c r="CL269" s="186"/>
    </row>
    <row r="270" spans="2:90" x14ac:dyDescent="0.4">
      <c r="B270" s="167"/>
      <c r="E270" s="8"/>
      <c r="H270" s="31"/>
      <c r="I270" s="31"/>
      <c r="J270" s="73"/>
      <c r="K270" s="39"/>
      <c r="L270" s="39"/>
      <c r="M270" s="39"/>
      <c r="N270" s="39"/>
      <c r="O270" s="39"/>
      <c r="P270" s="39"/>
      <c r="R270"/>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row>
    <row r="271" spans="2:90" x14ac:dyDescent="0.4">
      <c r="B271" s="66" t="s">
        <v>586</v>
      </c>
      <c r="C271" s="31"/>
      <c r="D271" t="s">
        <v>588</v>
      </c>
      <c r="E271" s="8" t="str">
        <f t="shared" ref="E271:E285" si="232">ROW()&amp;" "&amp;D271</f>
        <v>271 PROB-ER</v>
      </c>
      <c r="F271" t="s">
        <v>589</v>
      </c>
      <c r="G271" s="31" t="s">
        <v>243</v>
      </c>
      <c r="H271" s="22"/>
      <c r="I271" s="22"/>
      <c r="J271" s="287"/>
      <c r="K271" s="22"/>
      <c r="L271" s="22"/>
      <c r="M271" s="22"/>
      <c r="N271" s="22"/>
      <c r="O271" s="22"/>
      <c r="P271" s="22"/>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row>
    <row r="272" spans="2:90" x14ac:dyDescent="0.4">
      <c r="B272" s="95" t="s">
        <v>677</v>
      </c>
      <c r="D272" t="s">
        <v>588</v>
      </c>
      <c r="E272" s="8" t="str">
        <f t="shared" si="232"/>
        <v>272 PROB-ER</v>
      </c>
      <c r="G272" t="str">
        <f t="shared" ref="G272:G277" si="233">E272</f>
        <v>272 PROB-ER</v>
      </c>
      <c r="H272" s="247" t="s">
        <v>680</v>
      </c>
      <c r="I272" s="247" t="s">
        <v>216</v>
      </c>
      <c r="J272" s="247" t="s">
        <v>587</v>
      </c>
      <c r="K272" s="31"/>
      <c r="L272" s="31"/>
      <c r="M272" s="31"/>
      <c r="N272" s="31"/>
      <c r="O272" s="31"/>
      <c r="P272" s="31"/>
      <c r="R272"/>
      <c r="S272" s="67"/>
      <c r="T272" s="67"/>
      <c r="U272" s="67"/>
      <c r="V272" s="67"/>
      <c r="W272" s="67"/>
      <c r="X272" s="67"/>
      <c r="Y272" s="67"/>
      <c r="Z272" s="67"/>
      <c r="AA272" s="67"/>
      <c r="AB272" s="67"/>
      <c r="AC272" s="67"/>
      <c r="AD272" s="67"/>
      <c r="AE272" s="67"/>
      <c r="AF272" s="67"/>
      <c r="AG272" s="67"/>
      <c r="AH272" s="67"/>
      <c r="AI272" s="67"/>
      <c r="AJ272" s="67"/>
      <c r="AK272" s="67"/>
      <c r="AL272" s="67"/>
      <c r="AM272" s="67"/>
      <c r="AN272" s="67"/>
      <c r="AO272" s="67"/>
      <c r="AP272" s="67"/>
      <c r="AQ272" s="67"/>
      <c r="AR272" s="67"/>
      <c r="AS272" s="67"/>
      <c r="AT272" s="67"/>
      <c r="AU272" s="67"/>
      <c r="AV272" s="67"/>
      <c r="AW272" s="67"/>
      <c r="AX272" s="67"/>
      <c r="AY272" s="67"/>
      <c r="AZ272" s="67"/>
      <c r="BA272" s="67"/>
      <c r="BB272" s="67"/>
      <c r="BC272" s="67"/>
      <c r="BD272" s="67"/>
      <c r="BE272" s="67"/>
      <c r="BF272" s="67"/>
      <c r="BG272" s="67"/>
      <c r="BH272" s="67"/>
      <c r="BI272" s="67"/>
      <c r="BJ272" s="67"/>
      <c r="BK272" s="67"/>
      <c r="BL272" s="67"/>
      <c r="BM272" s="67"/>
      <c r="BN272" s="67"/>
      <c r="BO272" s="67"/>
      <c r="BP272" s="67"/>
      <c r="BQ272" s="67"/>
      <c r="BR272" s="67"/>
      <c r="BS272" s="67"/>
      <c r="BT272" s="67"/>
      <c r="BU272" s="67"/>
      <c r="BV272" s="67"/>
      <c r="BW272" s="67"/>
      <c r="BX272" s="67"/>
      <c r="BY272" s="67"/>
      <c r="BZ272" s="67"/>
      <c r="CA272" s="67"/>
      <c r="CB272" s="67"/>
      <c r="CC272" s="67"/>
      <c r="CD272" s="67"/>
      <c r="CE272" s="67"/>
      <c r="CF272" s="67"/>
      <c r="CG272" s="67"/>
      <c r="CH272" s="67"/>
      <c r="CI272" s="67"/>
      <c r="CJ272" s="67"/>
      <c r="CK272" s="67"/>
      <c r="CL272" s="67"/>
    </row>
    <row r="273" spans="2:90" x14ac:dyDescent="0.4">
      <c r="B273" s="137" t="s">
        <v>320</v>
      </c>
      <c r="D273" t="s">
        <v>588</v>
      </c>
      <c r="E273" s="8" t="str">
        <f t="shared" si="232"/>
        <v>273 PROB-ER</v>
      </c>
      <c r="G273" t="str">
        <f t="shared" si="233"/>
        <v>273 PROB-ER</v>
      </c>
      <c r="H273" s="23">
        <v>5000</v>
      </c>
      <c r="I273" s="98">
        <v>45292</v>
      </c>
      <c r="J273" s="248">
        <v>0.5</v>
      </c>
      <c r="K273" s="23">
        <f t="shared" ref="K273:P277" si="234">SUMIF($3:$3,K$2,273:273)</f>
        <v>30000</v>
      </c>
      <c r="L273" s="23">
        <f t="shared" si="234"/>
        <v>15000</v>
      </c>
      <c r="M273" s="23">
        <f t="shared" si="234"/>
        <v>10000</v>
      </c>
      <c r="N273" s="23">
        <f t="shared" si="234"/>
        <v>7500</v>
      </c>
      <c r="O273" s="23">
        <f t="shared" si="234"/>
        <v>6000</v>
      </c>
      <c r="P273" s="23">
        <f t="shared" si="234"/>
        <v>5000</v>
      </c>
      <c r="R273"/>
      <c r="S273" s="24">
        <f t="shared" ref="S273:AB276" si="235">$H273*(EOMONTH($I273,0)&lt;=S$2)/S$5*$J273</f>
        <v>2500</v>
      </c>
      <c r="T273" s="24">
        <f t="shared" si="235"/>
        <v>2500</v>
      </c>
      <c r="U273" s="24">
        <f t="shared" si="235"/>
        <v>2500</v>
      </c>
      <c r="V273" s="24">
        <f t="shared" si="235"/>
        <v>2500</v>
      </c>
      <c r="W273" s="24">
        <f t="shared" si="235"/>
        <v>2500</v>
      </c>
      <c r="X273" s="24">
        <f t="shared" si="235"/>
        <v>2500</v>
      </c>
      <c r="Y273" s="24">
        <f t="shared" si="235"/>
        <v>2500</v>
      </c>
      <c r="Z273" s="24">
        <f t="shared" si="235"/>
        <v>2500</v>
      </c>
      <c r="AA273" s="24">
        <f t="shared" si="235"/>
        <v>2500</v>
      </c>
      <c r="AB273" s="24">
        <f t="shared" si="235"/>
        <v>2500</v>
      </c>
      <c r="AC273" s="24">
        <f t="shared" ref="AC273:AL276" si="236">$H273*(EOMONTH($I273,0)&lt;=AC$2)/AC$5*$J273</f>
        <v>2500</v>
      </c>
      <c r="AD273" s="24">
        <f t="shared" si="236"/>
        <v>2500</v>
      </c>
      <c r="AE273" s="24">
        <f t="shared" si="236"/>
        <v>1250</v>
      </c>
      <c r="AF273" s="24">
        <f t="shared" si="236"/>
        <v>1250</v>
      </c>
      <c r="AG273" s="24">
        <f t="shared" si="236"/>
        <v>1250</v>
      </c>
      <c r="AH273" s="24">
        <f t="shared" si="236"/>
        <v>1250</v>
      </c>
      <c r="AI273" s="24">
        <f t="shared" si="236"/>
        <v>1250</v>
      </c>
      <c r="AJ273" s="24">
        <f t="shared" si="236"/>
        <v>1250</v>
      </c>
      <c r="AK273" s="24">
        <f t="shared" si="236"/>
        <v>1250</v>
      </c>
      <c r="AL273" s="24">
        <f t="shared" si="236"/>
        <v>1250</v>
      </c>
      <c r="AM273" s="24">
        <f t="shared" ref="AM273:AV276" si="237">$H273*(EOMONTH($I273,0)&lt;=AM$2)/AM$5*$J273</f>
        <v>1250</v>
      </c>
      <c r="AN273" s="24">
        <f t="shared" si="237"/>
        <v>1250</v>
      </c>
      <c r="AO273" s="24">
        <f t="shared" si="237"/>
        <v>1250</v>
      </c>
      <c r="AP273" s="24">
        <f t="shared" si="237"/>
        <v>1250</v>
      </c>
      <c r="AQ273" s="24">
        <f t="shared" si="237"/>
        <v>833.33333333333337</v>
      </c>
      <c r="AR273" s="24">
        <f t="shared" si="237"/>
        <v>833.33333333333337</v>
      </c>
      <c r="AS273" s="24">
        <f t="shared" si="237"/>
        <v>833.33333333333337</v>
      </c>
      <c r="AT273" s="24">
        <f t="shared" si="237"/>
        <v>833.33333333333337</v>
      </c>
      <c r="AU273" s="24">
        <f t="shared" si="237"/>
        <v>833.33333333333337</v>
      </c>
      <c r="AV273" s="24">
        <f t="shared" si="237"/>
        <v>833.33333333333337</v>
      </c>
      <c r="AW273" s="24">
        <f t="shared" ref="AW273:BF276" si="238">$H273*(EOMONTH($I273,0)&lt;=AW$2)/AW$5*$J273</f>
        <v>833.33333333333337</v>
      </c>
      <c r="AX273" s="24">
        <f t="shared" si="238"/>
        <v>833.33333333333337</v>
      </c>
      <c r="AY273" s="24">
        <f t="shared" si="238"/>
        <v>833.33333333333337</v>
      </c>
      <c r="AZ273" s="24">
        <f t="shared" si="238"/>
        <v>833.33333333333337</v>
      </c>
      <c r="BA273" s="24">
        <f t="shared" si="238"/>
        <v>833.33333333333337</v>
      </c>
      <c r="BB273" s="24">
        <f t="shared" si="238"/>
        <v>833.33333333333337</v>
      </c>
      <c r="BC273" s="24">
        <f t="shared" si="238"/>
        <v>625</v>
      </c>
      <c r="BD273" s="24">
        <f t="shared" si="238"/>
        <v>625</v>
      </c>
      <c r="BE273" s="24">
        <f t="shared" si="238"/>
        <v>625</v>
      </c>
      <c r="BF273" s="24">
        <f t="shared" si="238"/>
        <v>625</v>
      </c>
      <c r="BG273" s="24">
        <f t="shared" ref="BG273:BP276" si="239">$H273*(EOMONTH($I273,0)&lt;=BG$2)/BG$5*$J273</f>
        <v>625</v>
      </c>
      <c r="BH273" s="24">
        <f t="shared" si="239"/>
        <v>625</v>
      </c>
      <c r="BI273" s="24">
        <f t="shared" si="239"/>
        <v>625</v>
      </c>
      <c r="BJ273" s="24">
        <f t="shared" si="239"/>
        <v>625</v>
      </c>
      <c r="BK273" s="24">
        <f t="shared" si="239"/>
        <v>625</v>
      </c>
      <c r="BL273" s="24">
        <f t="shared" si="239"/>
        <v>625</v>
      </c>
      <c r="BM273" s="24">
        <f t="shared" si="239"/>
        <v>625</v>
      </c>
      <c r="BN273" s="24">
        <f t="shared" si="239"/>
        <v>625</v>
      </c>
      <c r="BO273" s="24">
        <f t="shared" si="239"/>
        <v>500</v>
      </c>
      <c r="BP273" s="24">
        <f t="shared" si="239"/>
        <v>500</v>
      </c>
      <c r="BQ273" s="24">
        <f t="shared" ref="BQ273:BZ276" si="240">$H273*(EOMONTH($I273,0)&lt;=BQ$2)/BQ$5*$J273</f>
        <v>500</v>
      </c>
      <c r="BR273" s="24">
        <f t="shared" si="240"/>
        <v>500</v>
      </c>
      <c r="BS273" s="24">
        <f t="shared" si="240"/>
        <v>500</v>
      </c>
      <c r="BT273" s="24">
        <f t="shared" si="240"/>
        <v>500</v>
      </c>
      <c r="BU273" s="24">
        <f t="shared" si="240"/>
        <v>500</v>
      </c>
      <c r="BV273" s="24">
        <f t="shared" si="240"/>
        <v>500</v>
      </c>
      <c r="BW273" s="24">
        <f t="shared" si="240"/>
        <v>500</v>
      </c>
      <c r="BX273" s="24">
        <f t="shared" si="240"/>
        <v>500</v>
      </c>
      <c r="BY273" s="24">
        <f t="shared" si="240"/>
        <v>500</v>
      </c>
      <c r="BZ273" s="24">
        <f t="shared" si="240"/>
        <v>500</v>
      </c>
      <c r="CA273" s="24">
        <f t="shared" ref="CA273:CL276" si="241">$H273*(EOMONTH($I273,0)&lt;=CA$2)/CA$5*$J273</f>
        <v>416.66666666666669</v>
      </c>
      <c r="CB273" s="24">
        <f t="shared" si="241"/>
        <v>416.66666666666669</v>
      </c>
      <c r="CC273" s="24">
        <f t="shared" si="241"/>
        <v>416.66666666666669</v>
      </c>
      <c r="CD273" s="24">
        <f t="shared" si="241"/>
        <v>416.66666666666669</v>
      </c>
      <c r="CE273" s="24">
        <f t="shared" si="241"/>
        <v>416.66666666666669</v>
      </c>
      <c r="CF273" s="24">
        <f t="shared" si="241"/>
        <v>416.66666666666669</v>
      </c>
      <c r="CG273" s="24">
        <f t="shared" si="241"/>
        <v>416.66666666666669</v>
      </c>
      <c r="CH273" s="24">
        <f t="shared" si="241"/>
        <v>416.66666666666669</v>
      </c>
      <c r="CI273" s="24">
        <f t="shared" si="241"/>
        <v>416.66666666666669</v>
      </c>
      <c r="CJ273" s="24">
        <f t="shared" si="241"/>
        <v>416.66666666666669</v>
      </c>
      <c r="CK273" s="24">
        <f t="shared" si="241"/>
        <v>416.66666666666669</v>
      </c>
      <c r="CL273" s="24">
        <f t="shared" si="241"/>
        <v>416.66666666666669</v>
      </c>
    </row>
    <row r="274" spans="2:90" x14ac:dyDescent="0.4">
      <c r="B274" s="137" t="s">
        <v>321</v>
      </c>
      <c r="D274" t="s">
        <v>588</v>
      </c>
      <c r="E274" s="8" t="str">
        <f t="shared" si="232"/>
        <v>274 PROB-ER</v>
      </c>
      <c r="G274" t="str">
        <f t="shared" si="233"/>
        <v>274 PROB-ER</v>
      </c>
      <c r="H274" s="23">
        <v>5000</v>
      </c>
      <c r="I274" s="98">
        <f>EOMONTH(I273,7)</f>
        <v>45535</v>
      </c>
      <c r="J274" s="248">
        <v>0.5</v>
      </c>
      <c r="K274" s="23">
        <f t="shared" si="234"/>
        <v>12500</v>
      </c>
      <c r="L274" s="23">
        <f t="shared" si="234"/>
        <v>15000</v>
      </c>
      <c r="M274" s="23">
        <f t="shared" si="234"/>
        <v>10000</v>
      </c>
      <c r="N274" s="23">
        <f t="shared" si="234"/>
        <v>7500</v>
      </c>
      <c r="O274" s="23">
        <f t="shared" si="234"/>
        <v>6000</v>
      </c>
      <c r="P274" s="23">
        <f t="shared" si="234"/>
        <v>5000</v>
      </c>
      <c r="R274"/>
      <c r="S274" s="24">
        <f t="shared" si="235"/>
        <v>0</v>
      </c>
      <c r="T274" s="24">
        <f t="shared" si="235"/>
        <v>0</v>
      </c>
      <c r="U274" s="24">
        <f t="shared" si="235"/>
        <v>0</v>
      </c>
      <c r="V274" s="24">
        <f t="shared" si="235"/>
        <v>0</v>
      </c>
      <c r="W274" s="24">
        <f t="shared" si="235"/>
        <v>0</v>
      </c>
      <c r="X274" s="24">
        <f t="shared" si="235"/>
        <v>0</v>
      </c>
      <c r="Y274" s="24">
        <f t="shared" si="235"/>
        <v>0</v>
      </c>
      <c r="Z274" s="24">
        <f t="shared" si="235"/>
        <v>2500</v>
      </c>
      <c r="AA274" s="24">
        <f t="shared" si="235"/>
        <v>2500</v>
      </c>
      <c r="AB274" s="24">
        <f t="shared" si="235"/>
        <v>2500</v>
      </c>
      <c r="AC274" s="24">
        <f t="shared" si="236"/>
        <v>2500</v>
      </c>
      <c r="AD274" s="24">
        <f t="shared" si="236"/>
        <v>2500</v>
      </c>
      <c r="AE274" s="24">
        <f t="shared" si="236"/>
        <v>1250</v>
      </c>
      <c r="AF274" s="24">
        <f t="shared" si="236"/>
        <v>1250</v>
      </c>
      <c r="AG274" s="24">
        <f t="shared" si="236"/>
        <v>1250</v>
      </c>
      <c r="AH274" s="24">
        <f t="shared" si="236"/>
        <v>1250</v>
      </c>
      <c r="AI274" s="24">
        <f t="shared" si="236"/>
        <v>1250</v>
      </c>
      <c r="AJ274" s="24">
        <f t="shared" si="236"/>
        <v>1250</v>
      </c>
      <c r="AK274" s="24">
        <f t="shared" si="236"/>
        <v>1250</v>
      </c>
      <c r="AL274" s="24">
        <f t="shared" si="236"/>
        <v>1250</v>
      </c>
      <c r="AM274" s="24">
        <f t="shared" si="237"/>
        <v>1250</v>
      </c>
      <c r="AN274" s="24">
        <f t="shared" si="237"/>
        <v>1250</v>
      </c>
      <c r="AO274" s="24">
        <f t="shared" si="237"/>
        <v>1250</v>
      </c>
      <c r="AP274" s="24">
        <f t="shared" si="237"/>
        <v>1250</v>
      </c>
      <c r="AQ274" s="24">
        <f t="shared" si="237"/>
        <v>833.33333333333337</v>
      </c>
      <c r="AR274" s="24">
        <f t="shared" si="237"/>
        <v>833.33333333333337</v>
      </c>
      <c r="AS274" s="24">
        <f t="shared" si="237"/>
        <v>833.33333333333337</v>
      </c>
      <c r="AT274" s="24">
        <f t="shared" si="237"/>
        <v>833.33333333333337</v>
      </c>
      <c r="AU274" s="24">
        <f t="shared" si="237"/>
        <v>833.33333333333337</v>
      </c>
      <c r="AV274" s="24">
        <f t="shared" si="237"/>
        <v>833.33333333333337</v>
      </c>
      <c r="AW274" s="24">
        <f t="shared" si="238"/>
        <v>833.33333333333337</v>
      </c>
      <c r="AX274" s="24">
        <f t="shared" si="238"/>
        <v>833.33333333333337</v>
      </c>
      <c r="AY274" s="24">
        <f t="shared" si="238"/>
        <v>833.33333333333337</v>
      </c>
      <c r="AZ274" s="24">
        <f t="shared" si="238"/>
        <v>833.33333333333337</v>
      </c>
      <c r="BA274" s="24">
        <f t="shared" si="238"/>
        <v>833.33333333333337</v>
      </c>
      <c r="BB274" s="24">
        <f t="shared" si="238"/>
        <v>833.33333333333337</v>
      </c>
      <c r="BC274" s="24">
        <f t="shared" si="238"/>
        <v>625</v>
      </c>
      <c r="BD274" s="24">
        <f t="shared" si="238"/>
        <v>625</v>
      </c>
      <c r="BE274" s="24">
        <f t="shared" si="238"/>
        <v>625</v>
      </c>
      <c r="BF274" s="24">
        <f t="shared" si="238"/>
        <v>625</v>
      </c>
      <c r="BG274" s="24">
        <f t="shared" si="239"/>
        <v>625</v>
      </c>
      <c r="BH274" s="24">
        <f t="shared" si="239"/>
        <v>625</v>
      </c>
      <c r="BI274" s="24">
        <f t="shared" si="239"/>
        <v>625</v>
      </c>
      <c r="BJ274" s="24">
        <f t="shared" si="239"/>
        <v>625</v>
      </c>
      <c r="BK274" s="24">
        <f t="shared" si="239"/>
        <v>625</v>
      </c>
      <c r="BL274" s="24">
        <f t="shared" si="239"/>
        <v>625</v>
      </c>
      <c r="BM274" s="24">
        <f t="shared" si="239"/>
        <v>625</v>
      </c>
      <c r="BN274" s="24">
        <f t="shared" si="239"/>
        <v>625</v>
      </c>
      <c r="BO274" s="24">
        <f t="shared" si="239"/>
        <v>500</v>
      </c>
      <c r="BP274" s="24">
        <f t="shared" si="239"/>
        <v>500</v>
      </c>
      <c r="BQ274" s="24">
        <f t="shared" si="240"/>
        <v>500</v>
      </c>
      <c r="BR274" s="24">
        <f t="shared" si="240"/>
        <v>500</v>
      </c>
      <c r="BS274" s="24">
        <f t="shared" si="240"/>
        <v>500</v>
      </c>
      <c r="BT274" s="24">
        <f t="shared" si="240"/>
        <v>500</v>
      </c>
      <c r="BU274" s="24">
        <f t="shared" si="240"/>
        <v>500</v>
      </c>
      <c r="BV274" s="24">
        <f t="shared" si="240"/>
        <v>500</v>
      </c>
      <c r="BW274" s="24">
        <f t="shared" si="240"/>
        <v>500</v>
      </c>
      <c r="BX274" s="24">
        <f t="shared" si="240"/>
        <v>500</v>
      </c>
      <c r="BY274" s="24">
        <f t="shared" si="240"/>
        <v>500</v>
      </c>
      <c r="BZ274" s="24">
        <f t="shared" si="240"/>
        <v>500</v>
      </c>
      <c r="CA274" s="24">
        <f t="shared" si="241"/>
        <v>416.66666666666669</v>
      </c>
      <c r="CB274" s="24">
        <f t="shared" si="241"/>
        <v>416.66666666666669</v>
      </c>
      <c r="CC274" s="24">
        <f t="shared" si="241"/>
        <v>416.66666666666669</v>
      </c>
      <c r="CD274" s="24">
        <f t="shared" si="241"/>
        <v>416.66666666666669</v>
      </c>
      <c r="CE274" s="24">
        <f t="shared" si="241"/>
        <v>416.66666666666669</v>
      </c>
      <c r="CF274" s="24">
        <f t="shared" si="241"/>
        <v>416.66666666666669</v>
      </c>
      <c r="CG274" s="24">
        <f t="shared" si="241"/>
        <v>416.66666666666669</v>
      </c>
      <c r="CH274" s="24">
        <f t="shared" si="241"/>
        <v>416.66666666666669</v>
      </c>
      <c r="CI274" s="24">
        <f t="shared" si="241"/>
        <v>416.66666666666669</v>
      </c>
      <c r="CJ274" s="24">
        <f t="shared" si="241"/>
        <v>416.66666666666669</v>
      </c>
      <c r="CK274" s="24">
        <f t="shared" si="241"/>
        <v>416.66666666666669</v>
      </c>
      <c r="CL274" s="24">
        <f t="shared" si="241"/>
        <v>416.66666666666669</v>
      </c>
    </row>
    <row r="275" spans="2:90" x14ac:dyDescent="0.4">
      <c r="B275" s="137" t="s">
        <v>322</v>
      </c>
      <c r="D275" t="s">
        <v>588</v>
      </c>
      <c r="E275" s="8" t="str">
        <f t="shared" si="232"/>
        <v>275 PROB-ER</v>
      </c>
      <c r="G275" t="str">
        <f t="shared" si="233"/>
        <v>275 PROB-ER</v>
      </c>
      <c r="H275" s="23">
        <v>5000</v>
      </c>
      <c r="I275" s="98">
        <f>EOMONTH(I274,7)</f>
        <v>45747</v>
      </c>
      <c r="J275" s="248">
        <v>0.5</v>
      </c>
      <c r="K275" s="23">
        <f t="shared" si="234"/>
        <v>0</v>
      </c>
      <c r="L275" s="23">
        <f t="shared" si="234"/>
        <v>12500</v>
      </c>
      <c r="M275" s="23">
        <f t="shared" si="234"/>
        <v>10000</v>
      </c>
      <c r="N275" s="23">
        <f t="shared" si="234"/>
        <v>7500</v>
      </c>
      <c r="O275" s="23">
        <f t="shared" si="234"/>
        <v>6000</v>
      </c>
      <c r="P275" s="23">
        <f t="shared" si="234"/>
        <v>5000</v>
      </c>
      <c r="R275"/>
      <c r="S275" s="24">
        <f t="shared" si="235"/>
        <v>0</v>
      </c>
      <c r="T275" s="24">
        <f t="shared" si="235"/>
        <v>0</v>
      </c>
      <c r="U275" s="24">
        <f t="shared" si="235"/>
        <v>0</v>
      </c>
      <c r="V275" s="24">
        <f t="shared" si="235"/>
        <v>0</v>
      </c>
      <c r="W275" s="24">
        <f t="shared" si="235"/>
        <v>0</v>
      </c>
      <c r="X275" s="24">
        <f t="shared" si="235"/>
        <v>0</v>
      </c>
      <c r="Y275" s="24">
        <f t="shared" si="235"/>
        <v>0</v>
      </c>
      <c r="Z275" s="24">
        <f t="shared" si="235"/>
        <v>0</v>
      </c>
      <c r="AA275" s="24">
        <f t="shared" si="235"/>
        <v>0</v>
      </c>
      <c r="AB275" s="24">
        <f t="shared" si="235"/>
        <v>0</v>
      </c>
      <c r="AC275" s="24">
        <f t="shared" si="236"/>
        <v>0</v>
      </c>
      <c r="AD275" s="24">
        <f t="shared" si="236"/>
        <v>0</v>
      </c>
      <c r="AE275" s="24">
        <f t="shared" si="236"/>
        <v>0</v>
      </c>
      <c r="AF275" s="24">
        <f t="shared" si="236"/>
        <v>0</v>
      </c>
      <c r="AG275" s="24">
        <f t="shared" si="236"/>
        <v>1250</v>
      </c>
      <c r="AH275" s="24">
        <f t="shared" si="236"/>
        <v>1250</v>
      </c>
      <c r="AI275" s="24">
        <f t="shared" si="236"/>
        <v>1250</v>
      </c>
      <c r="AJ275" s="24">
        <f t="shared" si="236"/>
        <v>1250</v>
      </c>
      <c r="AK275" s="24">
        <f t="shared" si="236"/>
        <v>1250</v>
      </c>
      <c r="AL275" s="24">
        <f t="shared" si="236"/>
        <v>1250</v>
      </c>
      <c r="AM275" s="24">
        <f t="shared" si="237"/>
        <v>1250</v>
      </c>
      <c r="AN275" s="24">
        <f t="shared" si="237"/>
        <v>1250</v>
      </c>
      <c r="AO275" s="24">
        <f t="shared" si="237"/>
        <v>1250</v>
      </c>
      <c r="AP275" s="24">
        <f t="shared" si="237"/>
        <v>1250</v>
      </c>
      <c r="AQ275" s="24">
        <f t="shared" si="237"/>
        <v>833.33333333333337</v>
      </c>
      <c r="AR275" s="24">
        <f t="shared" si="237"/>
        <v>833.33333333333337</v>
      </c>
      <c r="AS275" s="24">
        <f t="shared" si="237"/>
        <v>833.33333333333337</v>
      </c>
      <c r="AT275" s="24">
        <f t="shared" si="237"/>
        <v>833.33333333333337</v>
      </c>
      <c r="AU275" s="24">
        <f t="shared" si="237"/>
        <v>833.33333333333337</v>
      </c>
      <c r="AV275" s="24">
        <f t="shared" si="237"/>
        <v>833.33333333333337</v>
      </c>
      <c r="AW275" s="24">
        <f t="shared" si="238"/>
        <v>833.33333333333337</v>
      </c>
      <c r="AX275" s="24">
        <f t="shared" si="238"/>
        <v>833.33333333333337</v>
      </c>
      <c r="AY275" s="24">
        <f t="shared" si="238"/>
        <v>833.33333333333337</v>
      </c>
      <c r="AZ275" s="24">
        <f t="shared" si="238"/>
        <v>833.33333333333337</v>
      </c>
      <c r="BA275" s="24">
        <f t="shared" si="238"/>
        <v>833.33333333333337</v>
      </c>
      <c r="BB275" s="24">
        <f t="shared" si="238"/>
        <v>833.33333333333337</v>
      </c>
      <c r="BC275" s="24">
        <f t="shared" si="238"/>
        <v>625</v>
      </c>
      <c r="BD275" s="24">
        <f t="shared" si="238"/>
        <v>625</v>
      </c>
      <c r="BE275" s="24">
        <f t="shared" si="238"/>
        <v>625</v>
      </c>
      <c r="BF275" s="24">
        <f t="shared" si="238"/>
        <v>625</v>
      </c>
      <c r="BG275" s="24">
        <f t="shared" si="239"/>
        <v>625</v>
      </c>
      <c r="BH275" s="24">
        <f t="shared" si="239"/>
        <v>625</v>
      </c>
      <c r="BI275" s="24">
        <f t="shared" si="239"/>
        <v>625</v>
      </c>
      <c r="BJ275" s="24">
        <f t="shared" si="239"/>
        <v>625</v>
      </c>
      <c r="BK275" s="24">
        <f t="shared" si="239"/>
        <v>625</v>
      </c>
      <c r="BL275" s="24">
        <f t="shared" si="239"/>
        <v>625</v>
      </c>
      <c r="BM275" s="24">
        <f t="shared" si="239"/>
        <v>625</v>
      </c>
      <c r="BN275" s="24">
        <f t="shared" si="239"/>
        <v>625</v>
      </c>
      <c r="BO275" s="24">
        <f t="shared" si="239"/>
        <v>500</v>
      </c>
      <c r="BP275" s="24">
        <f t="shared" si="239"/>
        <v>500</v>
      </c>
      <c r="BQ275" s="24">
        <f t="shared" si="240"/>
        <v>500</v>
      </c>
      <c r="BR275" s="24">
        <f t="shared" si="240"/>
        <v>500</v>
      </c>
      <c r="BS275" s="24">
        <f t="shared" si="240"/>
        <v>500</v>
      </c>
      <c r="BT275" s="24">
        <f t="shared" si="240"/>
        <v>500</v>
      </c>
      <c r="BU275" s="24">
        <f t="shared" si="240"/>
        <v>500</v>
      </c>
      <c r="BV275" s="24">
        <f t="shared" si="240"/>
        <v>500</v>
      </c>
      <c r="BW275" s="24">
        <f t="shared" si="240"/>
        <v>500</v>
      </c>
      <c r="BX275" s="24">
        <f t="shared" si="240"/>
        <v>500</v>
      </c>
      <c r="BY275" s="24">
        <f t="shared" si="240"/>
        <v>500</v>
      </c>
      <c r="BZ275" s="24">
        <f t="shared" si="240"/>
        <v>500</v>
      </c>
      <c r="CA275" s="24">
        <f t="shared" si="241"/>
        <v>416.66666666666669</v>
      </c>
      <c r="CB275" s="24">
        <f t="shared" si="241"/>
        <v>416.66666666666669</v>
      </c>
      <c r="CC275" s="24">
        <f t="shared" si="241"/>
        <v>416.66666666666669</v>
      </c>
      <c r="CD275" s="24">
        <f t="shared" si="241"/>
        <v>416.66666666666669</v>
      </c>
      <c r="CE275" s="24">
        <f t="shared" si="241"/>
        <v>416.66666666666669</v>
      </c>
      <c r="CF275" s="24">
        <f t="shared" si="241"/>
        <v>416.66666666666669</v>
      </c>
      <c r="CG275" s="24">
        <f t="shared" si="241"/>
        <v>416.66666666666669</v>
      </c>
      <c r="CH275" s="24">
        <f t="shared" si="241"/>
        <v>416.66666666666669</v>
      </c>
      <c r="CI275" s="24">
        <f t="shared" si="241"/>
        <v>416.66666666666669</v>
      </c>
      <c r="CJ275" s="24">
        <f t="shared" si="241"/>
        <v>416.66666666666669</v>
      </c>
      <c r="CK275" s="24">
        <f t="shared" si="241"/>
        <v>416.66666666666669</v>
      </c>
      <c r="CL275" s="24">
        <f t="shared" si="241"/>
        <v>416.66666666666669</v>
      </c>
    </row>
    <row r="276" spans="2:90" x14ac:dyDescent="0.4">
      <c r="B276" s="137" t="s">
        <v>323</v>
      </c>
      <c r="D276" t="s">
        <v>588</v>
      </c>
      <c r="E276" s="8" t="str">
        <f t="shared" si="232"/>
        <v>276 PROB-ER</v>
      </c>
      <c r="G276" t="str">
        <f t="shared" si="233"/>
        <v>276 PROB-ER</v>
      </c>
      <c r="H276" s="23">
        <v>5000</v>
      </c>
      <c r="I276" s="98">
        <f>EOMONTH(I275,7)</f>
        <v>45961</v>
      </c>
      <c r="J276" s="248">
        <v>0.5</v>
      </c>
      <c r="K276" s="251">
        <f t="shared" si="234"/>
        <v>0</v>
      </c>
      <c r="L276" s="251">
        <f t="shared" si="234"/>
        <v>3750</v>
      </c>
      <c r="M276" s="251">
        <f t="shared" si="234"/>
        <v>10000</v>
      </c>
      <c r="N276" s="251">
        <f t="shared" si="234"/>
        <v>7500</v>
      </c>
      <c r="O276" s="251">
        <f t="shared" si="234"/>
        <v>6000</v>
      </c>
      <c r="P276" s="251">
        <f t="shared" si="234"/>
        <v>5000</v>
      </c>
      <c r="R276"/>
      <c r="S276" s="134">
        <f t="shared" si="235"/>
        <v>0</v>
      </c>
      <c r="T276" s="134">
        <f t="shared" si="235"/>
        <v>0</v>
      </c>
      <c r="U276" s="134">
        <f t="shared" si="235"/>
        <v>0</v>
      </c>
      <c r="V276" s="134">
        <f t="shared" si="235"/>
        <v>0</v>
      </c>
      <c r="W276" s="134">
        <f t="shared" si="235"/>
        <v>0</v>
      </c>
      <c r="X276" s="134">
        <f t="shared" si="235"/>
        <v>0</v>
      </c>
      <c r="Y276" s="134">
        <f t="shared" si="235"/>
        <v>0</v>
      </c>
      <c r="Z276" s="134">
        <f t="shared" si="235"/>
        <v>0</v>
      </c>
      <c r="AA276" s="134">
        <f t="shared" si="235"/>
        <v>0</v>
      </c>
      <c r="AB276" s="134">
        <f t="shared" si="235"/>
        <v>0</v>
      </c>
      <c r="AC276" s="134">
        <f t="shared" si="236"/>
        <v>0</v>
      </c>
      <c r="AD276" s="134">
        <f t="shared" si="236"/>
        <v>0</v>
      </c>
      <c r="AE276" s="134">
        <f t="shared" si="236"/>
        <v>0</v>
      </c>
      <c r="AF276" s="134">
        <f t="shared" si="236"/>
        <v>0</v>
      </c>
      <c r="AG276" s="134">
        <f t="shared" si="236"/>
        <v>0</v>
      </c>
      <c r="AH276" s="134">
        <f t="shared" si="236"/>
        <v>0</v>
      </c>
      <c r="AI276" s="134">
        <f t="shared" si="236"/>
        <v>0</v>
      </c>
      <c r="AJ276" s="134">
        <f t="shared" si="236"/>
        <v>0</v>
      </c>
      <c r="AK276" s="134">
        <f t="shared" si="236"/>
        <v>0</v>
      </c>
      <c r="AL276" s="134">
        <f t="shared" si="236"/>
        <v>0</v>
      </c>
      <c r="AM276" s="134">
        <f t="shared" si="237"/>
        <v>0</v>
      </c>
      <c r="AN276" s="134">
        <f t="shared" si="237"/>
        <v>1250</v>
      </c>
      <c r="AO276" s="134">
        <f t="shared" si="237"/>
        <v>1250</v>
      </c>
      <c r="AP276" s="134">
        <f t="shared" si="237"/>
        <v>1250</v>
      </c>
      <c r="AQ276" s="134">
        <f t="shared" si="237"/>
        <v>833.33333333333337</v>
      </c>
      <c r="AR276" s="134">
        <f t="shared" si="237"/>
        <v>833.33333333333337</v>
      </c>
      <c r="AS276" s="134">
        <f t="shared" si="237"/>
        <v>833.33333333333337</v>
      </c>
      <c r="AT276" s="134">
        <f t="shared" si="237"/>
        <v>833.33333333333337</v>
      </c>
      <c r="AU276" s="134">
        <f t="shared" si="237"/>
        <v>833.33333333333337</v>
      </c>
      <c r="AV276" s="134">
        <f t="shared" si="237"/>
        <v>833.33333333333337</v>
      </c>
      <c r="AW276" s="134">
        <f t="shared" si="238"/>
        <v>833.33333333333337</v>
      </c>
      <c r="AX276" s="134">
        <f t="shared" si="238"/>
        <v>833.33333333333337</v>
      </c>
      <c r="AY276" s="134">
        <f t="shared" si="238"/>
        <v>833.33333333333337</v>
      </c>
      <c r="AZ276" s="134">
        <f t="shared" si="238"/>
        <v>833.33333333333337</v>
      </c>
      <c r="BA276" s="134">
        <f t="shared" si="238"/>
        <v>833.33333333333337</v>
      </c>
      <c r="BB276" s="134">
        <f t="shared" si="238"/>
        <v>833.33333333333337</v>
      </c>
      <c r="BC276" s="134">
        <f t="shared" si="238"/>
        <v>625</v>
      </c>
      <c r="BD276" s="134">
        <f t="shared" si="238"/>
        <v>625</v>
      </c>
      <c r="BE276" s="134">
        <f t="shared" si="238"/>
        <v>625</v>
      </c>
      <c r="BF276" s="134">
        <f t="shared" si="238"/>
        <v>625</v>
      </c>
      <c r="BG276" s="134">
        <f t="shared" si="239"/>
        <v>625</v>
      </c>
      <c r="BH276" s="134">
        <f t="shared" si="239"/>
        <v>625</v>
      </c>
      <c r="BI276" s="134">
        <f t="shared" si="239"/>
        <v>625</v>
      </c>
      <c r="BJ276" s="134">
        <f t="shared" si="239"/>
        <v>625</v>
      </c>
      <c r="BK276" s="134">
        <f t="shared" si="239"/>
        <v>625</v>
      </c>
      <c r="BL276" s="134">
        <f t="shared" si="239"/>
        <v>625</v>
      </c>
      <c r="BM276" s="134">
        <f t="shared" si="239"/>
        <v>625</v>
      </c>
      <c r="BN276" s="134">
        <f t="shared" si="239"/>
        <v>625</v>
      </c>
      <c r="BO276" s="134">
        <f t="shared" si="239"/>
        <v>500</v>
      </c>
      <c r="BP276" s="134">
        <f t="shared" si="239"/>
        <v>500</v>
      </c>
      <c r="BQ276" s="134">
        <f t="shared" si="240"/>
        <v>500</v>
      </c>
      <c r="BR276" s="134">
        <f t="shared" si="240"/>
        <v>500</v>
      </c>
      <c r="BS276" s="134">
        <f t="shared" si="240"/>
        <v>500</v>
      </c>
      <c r="BT276" s="134">
        <f t="shared" si="240"/>
        <v>500</v>
      </c>
      <c r="BU276" s="134">
        <f t="shared" si="240"/>
        <v>500</v>
      </c>
      <c r="BV276" s="134">
        <f t="shared" si="240"/>
        <v>500</v>
      </c>
      <c r="BW276" s="134">
        <f t="shared" si="240"/>
        <v>500</v>
      </c>
      <c r="BX276" s="134">
        <f t="shared" si="240"/>
        <v>500</v>
      </c>
      <c r="BY276" s="134">
        <f t="shared" si="240"/>
        <v>500</v>
      </c>
      <c r="BZ276" s="134">
        <f t="shared" si="240"/>
        <v>500</v>
      </c>
      <c r="CA276" s="134">
        <f t="shared" si="241"/>
        <v>416.66666666666669</v>
      </c>
      <c r="CB276" s="134">
        <f t="shared" si="241"/>
        <v>416.66666666666669</v>
      </c>
      <c r="CC276" s="134">
        <f t="shared" si="241"/>
        <v>416.66666666666669</v>
      </c>
      <c r="CD276" s="134">
        <f t="shared" si="241"/>
        <v>416.66666666666669</v>
      </c>
      <c r="CE276" s="134">
        <f t="shared" si="241"/>
        <v>416.66666666666669</v>
      </c>
      <c r="CF276" s="134">
        <f t="shared" si="241"/>
        <v>416.66666666666669</v>
      </c>
      <c r="CG276" s="134">
        <f t="shared" si="241"/>
        <v>416.66666666666669</v>
      </c>
      <c r="CH276" s="134">
        <f t="shared" si="241"/>
        <v>416.66666666666669</v>
      </c>
      <c r="CI276" s="134">
        <f t="shared" si="241"/>
        <v>416.66666666666669</v>
      </c>
      <c r="CJ276" s="134">
        <f t="shared" si="241"/>
        <v>416.66666666666669</v>
      </c>
      <c r="CK276" s="134">
        <f t="shared" si="241"/>
        <v>416.66666666666669</v>
      </c>
      <c r="CL276" s="134">
        <f t="shared" si="241"/>
        <v>416.66666666666669</v>
      </c>
    </row>
    <row r="277" spans="2:90" x14ac:dyDescent="0.4">
      <c r="B277" s="123" t="str">
        <f ca="1">OFFSET(B277,ROW(B287)-ROW(B277),0)</f>
        <v>Revenue</v>
      </c>
      <c r="C277" t="s">
        <v>198</v>
      </c>
      <c r="D277" t="s">
        <v>588</v>
      </c>
      <c r="E277" s="8" t="str">
        <f t="shared" si="232"/>
        <v>277 PROB-ER</v>
      </c>
      <c r="G277" t="str">
        <f t="shared" si="233"/>
        <v>277 PROB-ER</v>
      </c>
      <c r="H277" s="31"/>
      <c r="I277" s="31"/>
      <c r="J277" s="31"/>
      <c r="K277" s="58">
        <f t="shared" si="234"/>
        <v>42500</v>
      </c>
      <c r="L277" s="58">
        <f t="shared" si="234"/>
        <v>46250</v>
      </c>
      <c r="M277" s="58">
        <f t="shared" si="234"/>
        <v>40000</v>
      </c>
      <c r="N277" s="58">
        <f t="shared" si="234"/>
        <v>30000</v>
      </c>
      <c r="O277" s="58">
        <f t="shared" si="234"/>
        <v>24000</v>
      </c>
      <c r="P277" s="58">
        <f t="shared" si="234"/>
        <v>20000</v>
      </c>
      <c r="R277"/>
      <c r="S277" s="33">
        <f t="shared" ref="S277" si="242">SUM(S273:S276)</f>
        <v>2500</v>
      </c>
      <c r="T277" s="33">
        <f t="shared" ref="T277:AX277" si="243">SUM(T273:T276)</f>
        <v>2500</v>
      </c>
      <c r="U277" s="33">
        <f t="shared" si="243"/>
        <v>2500</v>
      </c>
      <c r="V277" s="33">
        <f t="shared" si="243"/>
        <v>2500</v>
      </c>
      <c r="W277" s="33">
        <f t="shared" si="243"/>
        <v>2500</v>
      </c>
      <c r="X277" s="33">
        <f t="shared" si="243"/>
        <v>2500</v>
      </c>
      <c r="Y277" s="33">
        <f t="shared" si="243"/>
        <v>2500</v>
      </c>
      <c r="Z277" s="33">
        <f t="shared" si="243"/>
        <v>5000</v>
      </c>
      <c r="AA277" s="33">
        <f t="shared" si="243"/>
        <v>5000</v>
      </c>
      <c r="AB277" s="33">
        <f t="shared" si="243"/>
        <v>5000</v>
      </c>
      <c r="AC277" s="33">
        <f t="shared" si="243"/>
        <v>5000</v>
      </c>
      <c r="AD277" s="33">
        <f t="shared" si="243"/>
        <v>5000</v>
      </c>
      <c r="AE277" s="33">
        <f t="shared" si="243"/>
        <v>2500</v>
      </c>
      <c r="AF277" s="33">
        <f t="shared" si="243"/>
        <v>2500</v>
      </c>
      <c r="AG277" s="33">
        <f t="shared" si="243"/>
        <v>3750</v>
      </c>
      <c r="AH277" s="33">
        <f t="shared" si="243"/>
        <v>3750</v>
      </c>
      <c r="AI277" s="33">
        <f t="shared" si="243"/>
        <v>3750</v>
      </c>
      <c r="AJ277" s="33">
        <f t="shared" si="243"/>
        <v>3750</v>
      </c>
      <c r="AK277" s="33">
        <f t="shared" si="243"/>
        <v>3750</v>
      </c>
      <c r="AL277" s="33">
        <f t="shared" si="243"/>
        <v>3750</v>
      </c>
      <c r="AM277" s="33">
        <f t="shared" si="243"/>
        <v>3750</v>
      </c>
      <c r="AN277" s="33">
        <f t="shared" si="243"/>
        <v>5000</v>
      </c>
      <c r="AO277" s="33">
        <f t="shared" si="243"/>
        <v>5000</v>
      </c>
      <c r="AP277" s="33">
        <f t="shared" si="243"/>
        <v>5000</v>
      </c>
      <c r="AQ277" s="33">
        <f t="shared" si="243"/>
        <v>3333.3333333333335</v>
      </c>
      <c r="AR277" s="33">
        <f t="shared" si="243"/>
        <v>3333.3333333333335</v>
      </c>
      <c r="AS277" s="33">
        <f t="shared" si="243"/>
        <v>3333.3333333333335</v>
      </c>
      <c r="AT277" s="33">
        <f t="shared" si="243"/>
        <v>3333.3333333333335</v>
      </c>
      <c r="AU277" s="33">
        <f t="shared" si="243"/>
        <v>3333.3333333333335</v>
      </c>
      <c r="AV277" s="33">
        <f t="shared" si="243"/>
        <v>3333.3333333333335</v>
      </c>
      <c r="AW277" s="33">
        <f t="shared" si="243"/>
        <v>3333.3333333333335</v>
      </c>
      <c r="AX277" s="33">
        <f t="shared" si="243"/>
        <v>3333.3333333333335</v>
      </c>
      <c r="AY277" s="33">
        <f t="shared" ref="AY277:CD277" si="244">SUM(AY273:AY276)</f>
        <v>3333.3333333333335</v>
      </c>
      <c r="AZ277" s="33">
        <f t="shared" si="244"/>
        <v>3333.3333333333335</v>
      </c>
      <c r="BA277" s="33">
        <f t="shared" si="244"/>
        <v>3333.3333333333335</v>
      </c>
      <c r="BB277" s="33">
        <f t="shared" si="244"/>
        <v>3333.3333333333335</v>
      </c>
      <c r="BC277" s="33">
        <f t="shared" si="244"/>
        <v>2500</v>
      </c>
      <c r="BD277" s="33">
        <f t="shared" si="244"/>
        <v>2500</v>
      </c>
      <c r="BE277" s="33">
        <f t="shared" si="244"/>
        <v>2500</v>
      </c>
      <c r="BF277" s="33">
        <f t="shared" si="244"/>
        <v>2500</v>
      </c>
      <c r="BG277" s="33">
        <f t="shared" si="244"/>
        <v>2500</v>
      </c>
      <c r="BH277" s="33">
        <f t="shared" si="244"/>
        <v>2500</v>
      </c>
      <c r="BI277" s="33">
        <f t="shared" si="244"/>
        <v>2500</v>
      </c>
      <c r="BJ277" s="33">
        <f t="shared" si="244"/>
        <v>2500</v>
      </c>
      <c r="BK277" s="33">
        <f t="shared" si="244"/>
        <v>2500</v>
      </c>
      <c r="BL277" s="33">
        <f t="shared" si="244"/>
        <v>2500</v>
      </c>
      <c r="BM277" s="33">
        <f t="shared" si="244"/>
        <v>2500</v>
      </c>
      <c r="BN277" s="33">
        <f t="shared" si="244"/>
        <v>2500</v>
      </c>
      <c r="BO277" s="33">
        <f t="shared" si="244"/>
        <v>2000</v>
      </c>
      <c r="BP277" s="33">
        <f t="shared" si="244"/>
        <v>2000</v>
      </c>
      <c r="BQ277" s="33">
        <f t="shared" si="244"/>
        <v>2000</v>
      </c>
      <c r="BR277" s="33">
        <f t="shared" si="244"/>
        <v>2000</v>
      </c>
      <c r="BS277" s="33">
        <f t="shared" si="244"/>
        <v>2000</v>
      </c>
      <c r="BT277" s="33">
        <f t="shared" si="244"/>
        <v>2000</v>
      </c>
      <c r="BU277" s="33">
        <f t="shared" si="244"/>
        <v>2000</v>
      </c>
      <c r="BV277" s="33">
        <f t="shared" si="244"/>
        <v>2000</v>
      </c>
      <c r="BW277" s="33">
        <f t="shared" si="244"/>
        <v>2000</v>
      </c>
      <c r="BX277" s="33">
        <f t="shared" si="244"/>
        <v>2000</v>
      </c>
      <c r="BY277" s="33">
        <f t="shared" si="244"/>
        <v>2000</v>
      </c>
      <c r="BZ277" s="33">
        <f t="shared" si="244"/>
        <v>2000</v>
      </c>
      <c r="CA277" s="33">
        <f t="shared" si="244"/>
        <v>1666.6666666666667</v>
      </c>
      <c r="CB277" s="33">
        <f t="shared" si="244"/>
        <v>1666.6666666666667</v>
      </c>
      <c r="CC277" s="33">
        <f t="shared" si="244"/>
        <v>1666.6666666666667</v>
      </c>
      <c r="CD277" s="33">
        <f t="shared" si="244"/>
        <v>1666.6666666666667</v>
      </c>
      <c r="CE277" s="33">
        <f t="shared" ref="CE277:CK277" si="245">SUM(CE273:CE276)</f>
        <v>1666.6666666666667</v>
      </c>
      <c r="CF277" s="33">
        <f t="shared" si="245"/>
        <v>1666.6666666666667</v>
      </c>
      <c r="CG277" s="33">
        <f t="shared" si="245"/>
        <v>1666.6666666666667</v>
      </c>
      <c r="CH277" s="33">
        <f t="shared" si="245"/>
        <v>1666.6666666666667</v>
      </c>
      <c r="CI277" s="33">
        <f t="shared" si="245"/>
        <v>1666.6666666666667</v>
      </c>
      <c r="CJ277" s="33">
        <f t="shared" si="245"/>
        <v>1666.6666666666667</v>
      </c>
      <c r="CK277" s="33">
        <f t="shared" si="245"/>
        <v>1666.6666666666667</v>
      </c>
      <c r="CL277" s="33">
        <f t="shared" ref="CL277" si="246">SUM(CL273:CL276)</f>
        <v>1666.6666666666667</v>
      </c>
    </row>
    <row r="278" spans="2:90" x14ac:dyDescent="0.4">
      <c r="B278" s="235" t="str">
        <f>IFERROR(SUBSTITUTE(TRIM(MID(B271, SEARCH("-", B271) + 1, LEN(B286))),":",""),"no unit")</f>
        <v>d</v>
      </c>
      <c r="D278" t="s">
        <v>588</v>
      </c>
      <c r="E278" s="8" t="str">
        <f t="shared" si="232"/>
        <v>278 PROB-ER</v>
      </c>
      <c r="G278" t="s">
        <v>332</v>
      </c>
      <c r="H278" s="31"/>
      <c r="I278" s="31"/>
      <c r="J278" s="31"/>
      <c r="K278" s="73"/>
      <c r="L278" s="39"/>
      <c r="M278" s="39"/>
      <c r="N278" s="39"/>
      <c r="O278" s="39"/>
      <c r="P278" s="39"/>
      <c r="R27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row>
    <row r="279" spans="2:90" x14ac:dyDescent="0.4">
      <c r="B279" s="235" t="str">
        <f>SUBSTITUTE(B287,"# of","")</f>
        <v>Revenue</v>
      </c>
      <c r="D279" t="s">
        <v>588</v>
      </c>
      <c r="E279" s="8" t="str">
        <f t="shared" si="232"/>
        <v>279 PROB-ER</v>
      </c>
      <c r="G279" t="s">
        <v>332</v>
      </c>
      <c r="H279" s="31"/>
      <c r="I279" s="31"/>
      <c r="J279" s="31"/>
      <c r="K279" s="73"/>
      <c r="L279" s="39"/>
      <c r="M279" s="39"/>
      <c r="N279" s="39"/>
      <c r="O279" s="39"/>
      <c r="P279" s="39"/>
      <c r="R279"/>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row>
    <row r="280" spans="2:90" x14ac:dyDescent="0.4">
      <c r="B280" s="132" t="s">
        <v>334</v>
      </c>
      <c r="D280" t="s">
        <v>588</v>
      </c>
      <c r="E280" s="8" t="str">
        <f t="shared" si="232"/>
        <v>280 PROB-ER</v>
      </c>
      <c r="G280" t="s">
        <v>332</v>
      </c>
      <c r="H280" s="31"/>
      <c r="I280" s="31"/>
      <c r="J280" s="31"/>
      <c r="K280" s="73"/>
      <c r="L280" s="39"/>
      <c r="M280" s="39"/>
      <c r="N280" s="39"/>
      <c r="O280" s="39"/>
      <c r="P280" s="39"/>
      <c r="R280"/>
      <c r="S280" s="199" t="str">
        <f t="shared" ref="S280" si="247">ADDRESS(ROW(S277),COLUMN(S277),2)</f>
        <v>S$277</v>
      </c>
      <c r="T280" s="199" t="str">
        <f t="shared" ref="T280:AX280" si="248">ADDRESS(ROW(T277),COLUMN(T277),2)</f>
        <v>T$277</v>
      </c>
      <c r="U280" s="199" t="str">
        <f t="shared" si="248"/>
        <v>U$277</v>
      </c>
      <c r="V280" s="199" t="str">
        <f t="shared" si="248"/>
        <v>V$277</v>
      </c>
      <c r="W280" s="199" t="str">
        <f t="shared" si="248"/>
        <v>W$277</v>
      </c>
      <c r="X280" s="199" t="str">
        <f t="shared" si="248"/>
        <v>X$277</v>
      </c>
      <c r="Y280" s="199" t="str">
        <f t="shared" si="248"/>
        <v>Y$277</v>
      </c>
      <c r="Z280" s="199" t="str">
        <f t="shared" si="248"/>
        <v>Z$277</v>
      </c>
      <c r="AA280" s="199" t="str">
        <f t="shared" si="248"/>
        <v>AA$277</v>
      </c>
      <c r="AB280" s="199" t="str">
        <f t="shared" si="248"/>
        <v>AB$277</v>
      </c>
      <c r="AC280" s="199" t="str">
        <f t="shared" si="248"/>
        <v>AC$277</v>
      </c>
      <c r="AD280" s="199" t="str">
        <f t="shared" si="248"/>
        <v>AD$277</v>
      </c>
      <c r="AE280" s="199" t="str">
        <f t="shared" si="248"/>
        <v>AE$277</v>
      </c>
      <c r="AF280" s="199" t="str">
        <f t="shared" si="248"/>
        <v>AF$277</v>
      </c>
      <c r="AG280" s="199" t="str">
        <f t="shared" si="248"/>
        <v>AG$277</v>
      </c>
      <c r="AH280" s="199" t="str">
        <f t="shared" si="248"/>
        <v>AH$277</v>
      </c>
      <c r="AI280" s="199" t="str">
        <f t="shared" si="248"/>
        <v>AI$277</v>
      </c>
      <c r="AJ280" s="199" t="str">
        <f t="shared" si="248"/>
        <v>AJ$277</v>
      </c>
      <c r="AK280" s="199" t="str">
        <f t="shared" si="248"/>
        <v>AK$277</v>
      </c>
      <c r="AL280" s="199" t="str">
        <f t="shared" si="248"/>
        <v>AL$277</v>
      </c>
      <c r="AM280" s="199" t="str">
        <f t="shared" si="248"/>
        <v>AM$277</v>
      </c>
      <c r="AN280" s="199" t="str">
        <f t="shared" si="248"/>
        <v>AN$277</v>
      </c>
      <c r="AO280" s="199" t="str">
        <f t="shared" si="248"/>
        <v>AO$277</v>
      </c>
      <c r="AP280" s="199" t="str">
        <f t="shared" si="248"/>
        <v>AP$277</v>
      </c>
      <c r="AQ280" s="199" t="str">
        <f t="shared" si="248"/>
        <v>AQ$277</v>
      </c>
      <c r="AR280" s="199" t="str">
        <f t="shared" si="248"/>
        <v>AR$277</v>
      </c>
      <c r="AS280" s="199" t="str">
        <f t="shared" si="248"/>
        <v>AS$277</v>
      </c>
      <c r="AT280" s="199" t="str">
        <f t="shared" si="248"/>
        <v>AT$277</v>
      </c>
      <c r="AU280" s="199" t="str">
        <f t="shared" si="248"/>
        <v>AU$277</v>
      </c>
      <c r="AV280" s="199" t="str">
        <f t="shared" si="248"/>
        <v>AV$277</v>
      </c>
      <c r="AW280" s="199" t="str">
        <f t="shared" si="248"/>
        <v>AW$277</v>
      </c>
      <c r="AX280" s="199" t="str">
        <f t="shared" si="248"/>
        <v>AX$277</v>
      </c>
      <c r="AY280" s="199" t="str">
        <f t="shared" ref="AY280:CD280" si="249">ADDRESS(ROW(AY277),COLUMN(AY277),2)</f>
        <v>AY$277</v>
      </c>
      <c r="AZ280" s="199" t="str">
        <f t="shared" si="249"/>
        <v>AZ$277</v>
      </c>
      <c r="BA280" s="199" t="str">
        <f t="shared" si="249"/>
        <v>BA$277</v>
      </c>
      <c r="BB280" s="199" t="str">
        <f t="shared" si="249"/>
        <v>BB$277</v>
      </c>
      <c r="BC280" s="199" t="str">
        <f t="shared" si="249"/>
        <v>BC$277</v>
      </c>
      <c r="BD280" s="199" t="str">
        <f t="shared" si="249"/>
        <v>BD$277</v>
      </c>
      <c r="BE280" s="199" t="str">
        <f t="shared" si="249"/>
        <v>BE$277</v>
      </c>
      <c r="BF280" s="199" t="str">
        <f t="shared" si="249"/>
        <v>BF$277</v>
      </c>
      <c r="BG280" s="199" t="str">
        <f t="shared" si="249"/>
        <v>BG$277</v>
      </c>
      <c r="BH280" s="199" t="str">
        <f t="shared" si="249"/>
        <v>BH$277</v>
      </c>
      <c r="BI280" s="199" t="str">
        <f t="shared" si="249"/>
        <v>BI$277</v>
      </c>
      <c r="BJ280" s="199" t="str">
        <f t="shared" si="249"/>
        <v>BJ$277</v>
      </c>
      <c r="BK280" s="199" t="str">
        <f t="shared" si="249"/>
        <v>BK$277</v>
      </c>
      <c r="BL280" s="199" t="str">
        <f t="shared" si="249"/>
        <v>BL$277</v>
      </c>
      <c r="BM280" s="199" t="str">
        <f t="shared" si="249"/>
        <v>BM$277</v>
      </c>
      <c r="BN280" s="199" t="str">
        <f t="shared" si="249"/>
        <v>BN$277</v>
      </c>
      <c r="BO280" s="199" t="str">
        <f t="shared" si="249"/>
        <v>BO$277</v>
      </c>
      <c r="BP280" s="199" t="str">
        <f t="shared" si="249"/>
        <v>BP$277</v>
      </c>
      <c r="BQ280" s="199" t="str">
        <f t="shared" si="249"/>
        <v>BQ$277</v>
      </c>
      <c r="BR280" s="199" t="str">
        <f t="shared" si="249"/>
        <v>BR$277</v>
      </c>
      <c r="BS280" s="199" t="str">
        <f t="shared" si="249"/>
        <v>BS$277</v>
      </c>
      <c r="BT280" s="199" t="str">
        <f t="shared" si="249"/>
        <v>BT$277</v>
      </c>
      <c r="BU280" s="199" t="str">
        <f t="shared" si="249"/>
        <v>BU$277</v>
      </c>
      <c r="BV280" s="199" t="str">
        <f t="shared" si="249"/>
        <v>BV$277</v>
      </c>
      <c r="BW280" s="199" t="str">
        <f t="shared" si="249"/>
        <v>BW$277</v>
      </c>
      <c r="BX280" s="199" t="str">
        <f t="shared" si="249"/>
        <v>BX$277</v>
      </c>
      <c r="BY280" s="199" t="str">
        <f t="shared" si="249"/>
        <v>BY$277</v>
      </c>
      <c r="BZ280" s="199" t="str">
        <f t="shared" si="249"/>
        <v>BZ$277</v>
      </c>
      <c r="CA280" s="199" t="str">
        <f t="shared" si="249"/>
        <v>CA$277</v>
      </c>
      <c r="CB280" s="199" t="str">
        <f t="shared" si="249"/>
        <v>CB$277</v>
      </c>
      <c r="CC280" s="199" t="str">
        <f t="shared" si="249"/>
        <v>CC$277</v>
      </c>
      <c r="CD280" s="199" t="str">
        <f t="shared" si="249"/>
        <v>CD$277</v>
      </c>
      <c r="CE280" s="199" t="str">
        <f t="shared" ref="CE280:CK280" si="250">ADDRESS(ROW(CE277),COLUMN(CE277),2)</f>
        <v>CE$277</v>
      </c>
      <c r="CF280" s="199" t="str">
        <f t="shared" si="250"/>
        <v>CF$277</v>
      </c>
      <c r="CG280" s="199" t="str">
        <f t="shared" si="250"/>
        <v>CG$277</v>
      </c>
      <c r="CH280" s="199" t="str">
        <f t="shared" si="250"/>
        <v>CH$277</v>
      </c>
      <c r="CI280" s="199" t="str">
        <f t="shared" si="250"/>
        <v>CI$277</v>
      </c>
      <c r="CJ280" s="199" t="str">
        <f t="shared" si="250"/>
        <v>CJ$277</v>
      </c>
      <c r="CK280" s="199" t="str">
        <f t="shared" si="250"/>
        <v>CK$277</v>
      </c>
      <c r="CL280" s="199" t="str">
        <f t="shared" ref="CL280" si="251">ADDRESS(ROW(CL277),COLUMN(CL277),2)</f>
        <v>CL$277</v>
      </c>
    </row>
    <row r="281" spans="2:90" x14ac:dyDescent="0.4">
      <c r="B281" s="132" t="s">
        <v>333</v>
      </c>
      <c r="D281" t="s">
        <v>588</v>
      </c>
      <c r="E281" s="8" t="str">
        <f t="shared" si="232"/>
        <v>281 PROB-ER</v>
      </c>
      <c r="G281" t="s">
        <v>332</v>
      </c>
      <c r="H281" s="31"/>
      <c r="I281" s="31"/>
      <c r="J281" s="31"/>
      <c r="K281" s="73"/>
      <c r="L281" s="39"/>
      <c r="M281" s="39"/>
      <c r="N281" s="39"/>
      <c r="O281" s="39"/>
      <c r="P281" s="39"/>
      <c r="R281"/>
    </row>
    <row r="282" spans="2:90" x14ac:dyDescent="0.4">
      <c r="B282" s="8" t="str">
        <f>"Secondary label: "</f>
        <v xml:space="preserve">Secondary label: </v>
      </c>
      <c r="D282" t="s">
        <v>588</v>
      </c>
      <c r="E282" s="8" t="str">
        <f t="shared" si="232"/>
        <v>282 PROB-ER</v>
      </c>
      <c r="G282" t="s">
        <v>332</v>
      </c>
      <c r="H282" s="12"/>
      <c r="I282" s="12"/>
      <c r="J282" s="12"/>
      <c r="K282" s="60"/>
      <c r="L282" s="15"/>
      <c r="M282" s="15"/>
      <c r="N282" s="15"/>
      <c r="O282" s="15"/>
      <c r="P282" s="15"/>
      <c r="R282"/>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D283" t="s">
        <v>588</v>
      </c>
      <c r="E283" s="8" t="str">
        <f t="shared" si="232"/>
        <v>283 PROB-ER</v>
      </c>
      <c r="G283" t="s">
        <v>332</v>
      </c>
      <c r="H283" s="12"/>
      <c r="I283" s="12"/>
      <c r="J283" s="12"/>
      <c r="K283" s="60"/>
      <c r="L283" s="15"/>
      <c r="M283" s="15"/>
      <c r="N283" s="15"/>
      <c r="O283" s="15"/>
      <c r="P283" s="15"/>
      <c r="R283"/>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8" t="s">
        <v>463</v>
      </c>
      <c r="D284" t="s">
        <v>588</v>
      </c>
      <c r="E284" s="8" t="str">
        <f t="shared" si="232"/>
        <v>284 PROB-ER</v>
      </c>
      <c r="G284" t="s">
        <v>332</v>
      </c>
      <c r="H284" s="12"/>
      <c r="I284" s="12"/>
      <c r="J284" s="12"/>
      <c r="K284" s="60"/>
      <c r="L284" s="15"/>
      <c r="M284" s="15"/>
      <c r="N284" s="15"/>
      <c r="O284" s="15"/>
      <c r="P284" s="15"/>
      <c r="R284"/>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8" t="s">
        <v>464</v>
      </c>
      <c r="D285" t="s">
        <v>588</v>
      </c>
      <c r="E285" s="8" t="str">
        <f t="shared" si="232"/>
        <v>285 PROB-ER</v>
      </c>
      <c r="G285" t="s">
        <v>332</v>
      </c>
      <c r="H285" s="12"/>
      <c r="I285" s="12"/>
      <c r="J285" s="12"/>
      <c r="K285" s="60"/>
      <c r="L285" s="15"/>
      <c r="M285" s="15"/>
      <c r="N285" s="15"/>
      <c r="O285" s="15"/>
      <c r="P285" s="15"/>
      <c r="R285"/>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row>
    <row r="286" spans="2:90" x14ac:dyDescent="0.4">
      <c r="B286" s="181" t="s">
        <v>538</v>
      </c>
      <c r="E286" s="8"/>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B287" s="181" t="s">
        <v>5</v>
      </c>
      <c r="E287" s="8"/>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row>
    <row r="288" spans="2:90" x14ac:dyDescent="0.4">
      <c r="B288" s="167"/>
      <c r="E288" s="8"/>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row>
    <row r="289" spans="2:90" x14ac:dyDescent="0.4">
      <c r="B289" s="66" t="s">
        <v>517</v>
      </c>
      <c r="C289" s="31"/>
      <c r="D289" t="s">
        <v>784</v>
      </c>
      <c r="E289" s="8" t="str">
        <f t="shared" ref="E289:E303" si="252">ROW()&amp;" "&amp;D289</f>
        <v>289 SCENARIO-EV</v>
      </c>
      <c r="F289" t="s">
        <v>454</v>
      </c>
      <c r="G289" s="31" t="s">
        <v>243</v>
      </c>
      <c r="H289" s="22"/>
      <c r="I289" s="287"/>
      <c r="J289" s="287"/>
      <c r="K289" s="22"/>
      <c r="L289" s="22"/>
      <c r="M289" s="22"/>
      <c r="N289" s="22"/>
      <c r="O289" s="22"/>
      <c r="P289" s="22"/>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row>
    <row r="290" spans="2:90" x14ac:dyDescent="0.4">
      <c r="B290" t="s">
        <v>781</v>
      </c>
      <c r="D290" t="s">
        <v>784</v>
      </c>
      <c r="E290" s="8" t="str">
        <f t="shared" si="252"/>
        <v>290 SCENARIO-EV</v>
      </c>
      <c r="G290" t="str">
        <f t="shared" ref="G290:G295" si="253">E290</f>
        <v>290 SCENARIO-EV</v>
      </c>
      <c r="H290" s="230" t="s">
        <v>782</v>
      </c>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row>
    <row r="291" spans="2:90" x14ac:dyDescent="0.4">
      <c r="B291"/>
      <c r="D291" t="s">
        <v>784</v>
      </c>
      <c r="E291" s="8" t="str">
        <f t="shared" si="252"/>
        <v>291 SCENARIO-EV</v>
      </c>
      <c r="G291" t="str">
        <f t="shared" si="253"/>
        <v>291 SCENARIO-EV</v>
      </c>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row>
    <row r="292" spans="2:90" x14ac:dyDescent="0.4">
      <c r="B292" s="126" t="str">
        <f ca="1">"Scenarios - "&amp;OFFSET(B295,ROW(B305)-ROW(B295),0)</f>
        <v>Scenarios - # of units</v>
      </c>
      <c r="D292" t="s">
        <v>784</v>
      </c>
      <c r="E292" s="8" t="str">
        <f t="shared" si="252"/>
        <v>292 SCENARIO-EV</v>
      </c>
      <c r="G292" t="str">
        <f t="shared" si="253"/>
        <v>292 SCENARIO-EV</v>
      </c>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row>
    <row r="293" spans="2:90" x14ac:dyDescent="0.4">
      <c r="B293" s="312" t="s">
        <v>782</v>
      </c>
      <c r="D293" t="s">
        <v>784</v>
      </c>
      <c r="E293" s="8" t="str">
        <f t="shared" si="252"/>
        <v>293 SCENARIO-EV</v>
      </c>
      <c r="G293" t="str">
        <f t="shared" si="253"/>
        <v>293 SCENARIO-EV</v>
      </c>
      <c r="I293"/>
      <c r="J293"/>
      <c r="K293" s="17">
        <v>100000</v>
      </c>
      <c r="L293" s="17">
        <v>200000</v>
      </c>
      <c r="M293" s="17">
        <v>400000</v>
      </c>
      <c r="N293" s="17">
        <v>800000</v>
      </c>
      <c r="O293" s="17">
        <v>1600000</v>
      </c>
      <c r="P293" s="17">
        <v>3200000</v>
      </c>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row>
    <row r="294" spans="2:90" x14ac:dyDescent="0.4">
      <c r="B294" s="312" t="s">
        <v>783</v>
      </c>
      <c r="D294" t="s">
        <v>784</v>
      </c>
      <c r="E294" s="8" t="str">
        <f t="shared" si="252"/>
        <v>294 SCENARIO-EV</v>
      </c>
      <c r="G294" t="str">
        <f t="shared" si="253"/>
        <v>294 SCENARIO-EV</v>
      </c>
      <c r="I294"/>
      <c r="J294"/>
      <c r="K294" s="249">
        <v>100000</v>
      </c>
      <c r="L294" s="249">
        <v>200000</v>
      </c>
      <c r="M294" s="249">
        <v>400000</v>
      </c>
      <c r="N294" s="249">
        <v>800000</v>
      </c>
      <c r="O294" s="249">
        <v>1600000</v>
      </c>
      <c r="P294" s="249">
        <v>3200000</v>
      </c>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row>
    <row r="295" spans="2:90" x14ac:dyDescent="0.4">
      <c r="B295" s="124" t="str">
        <f ca="1">"Selection - "&amp;OFFSET(B295,ROW(B305)-ROW(B295),0)</f>
        <v>Selection - # of units</v>
      </c>
      <c r="C295" t="s">
        <v>965</v>
      </c>
      <c r="D295" t="s">
        <v>784</v>
      </c>
      <c r="E295" s="8" t="str">
        <f t="shared" si="252"/>
        <v>295 SCENARIO-EV</v>
      </c>
      <c r="G295" t="str">
        <f t="shared" si="253"/>
        <v>295 SCENARIO-EV</v>
      </c>
      <c r="H295" s="12"/>
      <c r="I295" s="60"/>
      <c r="J295" s="60"/>
      <c r="K295" s="32">
        <f>INDEX(K293:P294,MATCH(H290,B293:B294,0),MATCH(K$1,K$1:P$1,0))</f>
        <v>100000</v>
      </c>
      <c r="L295" s="32">
        <f>INDEX(K293:P294,MATCH(H290,B293:B294,0),MATCH(L$1,K$1:P$1,0))</f>
        <v>200000</v>
      </c>
      <c r="M295" s="32">
        <f>INDEX(K293:P294,MATCH(H290,B293:B294,0),MATCH(M$1,K$1:P$1,0))</f>
        <v>400000</v>
      </c>
      <c r="N295" s="32">
        <f>INDEX(K293:P294,MATCH(H290,B293:B294,0),MATCH(N$1,K$1:P$1,0))</f>
        <v>800000</v>
      </c>
      <c r="O295" s="32">
        <f>INDEX(K293:P294,MATCH(H290,B293:B294,0),MATCH(O$1,K$1:P$1,0))</f>
        <v>1600000</v>
      </c>
      <c r="P295" s="32">
        <f>INDEX(K293:P294,MATCH(H290,B293:B294,0),MATCH(P$1,K$1:P$1,0))</f>
        <v>3200000</v>
      </c>
      <c r="R295" s="15"/>
      <c r="S295" s="15" cm="1">
        <f t="array" ref="S295">INDEX($K:$P,ROW(),MATCH(S$3,$K$2:$P$2,0))/12</f>
        <v>8333.3333333333339</v>
      </c>
      <c r="T295" s="15" cm="1">
        <f t="array" ref="T295">INDEX($K:$P,ROW(),MATCH(T$3,$K$2:$P$2,0))/12</f>
        <v>8333.3333333333339</v>
      </c>
      <c r="U295" s="15" cm="1">
        <f t="array" ref="U295">INDEX($K:$P,ROW(),MATCH(U$3,$K$2:$P$2,0))/12</f>
        <v>8333.3333333333339</v>
      </c>
      <c r="V295" s="15" cm="1">
        <f t="array" ref="V295">INDEX($K:$P,ROW(),MATCH(V$3,$K$2:$P$2,0))/12</f>
        <v>8333.3333333333339</v>
      </c>
      <c r="W295" s="15" cm="1">
        <f t="array" ref="W295">INDEX($K:$P,ROW(),MATCH(W$3,$K$2:$P$2,0))/12</f>
        <v>8333.3333333333339</v>
      </c>
      <c r="X295" s="15" cm="1">
        <f t="array" ref="X295">INDEX($K:$P,ROW(),MATCH(X$3,$K$2:$P$2,0))/12</f>
        <v>8333.3333333333339</v>
      </c>
      <c r="Y295" s="15" cm="1">
        <f t="array" ref="Y295">INDEX($K:$P,ROW(),MATCH(Y$3,$K$2:$P$2,0))/12</f>
        <v>8333.3333333333339</v>
      </c>
      <c r="Z295" s="15" cm="1">
        <f t="array" ref="Z295">INDEX($K:$P,ROW(),MATCH(Z$3,$K$2:$P$2,0))/12</f>
        <v>8333.3333333333339</v>
      </c>
      <c r="AA295" s="15" cm="1">
        <f t="array" ref="AA295">INDEX($K:$P,ROW(),MATCH(AA$3,$K$2:$P$2,0))/12</f>
        <v>8333.3333333333339</v>
      </c>
      <c r="AB295" s="15" cm="1">
        <f t="array" ref="AB295">INDEX($K:$P,ROW(),MATCH(AB$3,$K$2:$P$2,0))/12</f>
        <v>8333.3333333333339</v>
      </c>
      <c r="AC295" s="15" cm="1">
        <f t="array" ref="AC295">INDEX($K:$P,ROW(),MATCH(AC$3,$K$2:$P$2,0))/12</f>
        <v>8333.3333333333339</v>
      </c>
      <c r="AD295" s="15" cm="1">
        <f t="array" ref="AD295">INDEX($K:$P,ROW(),MATCH(AD$3,$K$2:$P$2,0))/12</f>
        <v>8333.3333333333339</v>
      </c>
      <c r="AE295" s="15" cm="1">
        <f t="array" ref="AE295">INDEX($K:$P,ROW(),MATCH(AE$3,$K$2:$P$2,0))/12</f>
        <v>16666.666666666668</v>
      </c>
      <c r="AF295" s="15" cm="1">
        <f t="array" ref="AF295">INDEX($K:$P,ROW(),MATCH(AF$3,$K$2:$P$2,0))/12</f>
        <v>16666.666666666668</v>
      </c>
      <c r="AG295" s="15" cm="1">
        <f t="array" ref="AG295">INDEX($K:$P,ROW(),MATCH(AG$3,$K$2:$P$2,0))/12</f>
        <v>16666.666666666668</v>
      </c>
      <c r="AH295" s="15" cm="1">
        <f t="array" ref="AH295">INDEX($K:$P,ROW(),MATCH(AH$3,$K$2:$P$2,0))/12</f>
        <v>16666.666666666668</v>
      </c>
      <c r="AI295" s="15" cm="1">
        <f t="array" ref="AI295">INDEX($K:$P,ROW(),MATCH(AI$3,$K$2:$P$2,0))/12</f>
        <v>16666.666666666668</v>
      </c>
      <c r="AJ295" s="15" cm="1">
        <f t="array" ref="AJ295">INDEX($K:$P,ROW(),MATCH(AJ$3,$K$2:$P$2,0))/12</f>
        <v>16666.666666666668</v>
      </c>
      <c r="AK295" s="15" cm="1">
        <f t="array" ref="AK295">INDEX($K:$P,ROW(),MATCH(AK$3,$K$2:$P$2,0))/12</f>
        <v>16666.666666666668</v>
      </c>
      <c r="AL295" s="15" cm="1">
        <f t="array" ref="AL295">INDEX($K:$P,ROW(),MATCH(AL$3,$K$2:$P$2,0))/12</f>
        <v>16666.666666666668</v>
      </c>
      <c r="AM295" s="15" cm="1">
        <f t="array" ref="AM295">INDEX($K:$P,ROW(),MATCH(AM$3,$K$2:$P$2,0))/12</f>
        <v>16666.666666666668</v>
      </c>
      <c r="AN295" s="15" cm="1">
        <f t="array" ref="AN295">INDEX($K:$P,ROW(),MATCH(AN$3,$K$2:$P$2,0))/12</f>
        <v>16666.666666666668</v>
      </c>
      <c r="AO295" s="15" cm="1">
        <f t="array" ref="AO295">INDEX($K:$P,ROW(),MATCH(AO$3,$K$2:$P$2,0))/12</f>
        <v>16666.666666666668</v>
      </c>
      <c r="AP295" s="15" cm="1">
        <f t="array" ref="AP295">INDEX($K:$P,ROW(),MATCH(AP$3,$K$2:$P$2,0))/12</f>
        <v>16666.666666666668</v>
      </c>
      <c r="AQ295" s="15" cm="1">
        <f t="array" ref="AQ295">INDEX($K:$P,ROW(),MATCH(AQ$3,$K$2:$P$2,0))/12</f>
        <v>33333.333333333336</v>
      </c>
      <c r="AR295" s="15" cm="1">
        <f t="array" ref="AR295">INDEX($K:$P,ROW(),MATCH(AR$3,$K$2:$P$2,0))/12</f>
        <v>33333.333333333336</v>
      </c>
      <c r="AS295" s="15" cm="1">
        <f t="array" ref="AS295">INDEX($K:$P,ROW(),MATCH(AS$3,$K$2:$P$2,0))/12</f>
        <v>33333.333333333336</v>
      </c>
      <c r="AT295" s="15" cm="1">
        <f t="array" ref="AT295">INDEX($K:$P,ROW(),MATCH(AT$3,$K$2:$P$2,0))/12</f>
        <v>33333.333333333336</v>
      </c>
      <c r="AU295" s="15" cm="1">
        <f t="array" ref="AU295">INDEX($K:$P,ROW(),MATCH(AU$3,$K$2:$P$2,0))/12</f>
        <v>33333.333333333336</v>
      </c>
      <c r="AV295" s="15" cm="1">
        <f t="array" ref="AV295">INDEX($K:$P,ROW(),MATCH(AV$3,$K$2:$P$2,0))/12</f>
        <v>33333.333333333336</v>
      </c>
      <c r="AW295" s="15" cm="1">
        <f t="array" ref="AW295">INDEX($K:$P,ROW(),MATCH(AW$3,$K$2:$P$2,0))/12</f>
        <v>33333.333333333336</v>
      </c>
      <c r="AX295" s="15" cm="1">
        <f t="array" ref="AX295">INDEX($K:$P,ROW(),MATCH(AX$3,$K$2:$P$2,0))/12</f>
        <v>33333.333333333336</v>
      </c>
      <c r="AY295" s="15" cm="1">
        <f t="array" ref="AY295">INDEX($K:$P,ROW(),MATCH(AY$3,$K$2:$P$2,0))/12</f>
        <v>33333.333333333336</v>
      </c>
      <c r="AZ295" s="15" cm="1">
        <f t="array" ref="AZ295">INDEX($K:$P,ROW(),MATCH(AZ$3,$K$2:$P$2,0))/12</f>
        <v>33333.333333333336</v>
      </c>
      <c r="BA295" s="15" cm="1">
        <f t="array" ref="BA295">INDEX($K:$P,ROW(),MATCH(BA$3,$K$2:$P$2,0))/12</f>
        <v>33333.333333333336</v>
      </c>
      <c r="BB295" s="15" cm="1">
        <f t="array" ref="BB295">INDEX($K:$P,ROW(),MATCH(BB$3,$K$2:$P$2,0))/12</f>
        <v>33333.333333333336</v>
      </c>
      <c r="BC295" s="15" cm="1">
        <f t="array" ref="BC295">INDEX($K:$P,ROW(),MATCH(BC$3,$K$2:$P$2,0))/12</f>
        <v>66666.666666666672</v>
      </c>
      <c r="BD295" s="15" cm="1">
        <f t="array" ref="BD295">INDEX($K:$P,ROW(),MATCH(BD$3,$K$2:$P$2,0))/12</f>
        <v>66666.666666666672</v>
      </c>
      <c r="BE295" s="15" cm="1">
        <f t="array" ref="BE295">INDEX($K:$P,ROW(),MATCH(BE$3,$K$2:$P$2,0))/12</f>
        <v>66666.666666666672</v>
      </c>
      <c r="BF295" s="15" cm="1">
        <f t="array" ref="BF295">INDEX($K:$P,ROW(),MATCH(BF$3,$K$2:$P$2,0))/12</f>
        <v>66666.666666666672</v>
      </c>
      <c r="BG295" s="15" cm="1">
        <f t="array" ref="BG295">INDEX($K:$P,ROW(),MATCH(BG$3,$K$2:$P$2,0))/12</f>
        <v>66666.666666666672</v>
      </c>
      <c r="BH295" s="15" cm="1">
        <f t="array" ref="BH295">INDEX($K:$P,ROW(),MATCH(BH$3,$K$2:$P$2,0))/12</f>
        <v>66666.666666666672</v>
      </c>
      <c r="BI295" s="15" cm="1">
        <f t="array" ref="BI295">INDEX($K:$P,ROW(),MATCH(BI$3,$K$2:$P$2,0))/12</f>
        <v>66666.666666666672</v>
      </c>
      <c r="BJ295" s="15" cm="1">
        <f t="array" ref="BJ295">INDEX($K:$P,ROW(),MATCH(BJ$3,$K$2:$P$2,0))/12</f>
        <v>66666.666666666672</v>
      </c>
      <c r="BK295" s="15" cm="1">
        <f t="array" ref="BK295">INDEX($K:$P,ROW(),MATCH(BK$3,$K$2:$P$2,0))/12</f>
        <v>66666.666666666672</v>
      </c>
      <c r="BL295" s="15" cm="1">
        <f t="array" ref="BL295">INDEX($K:$P,ROW(),MATCH(BL$3,$K$2:$P$2,0))/12</f>
        <v>66666.666666666672</v>
      </c>
      <c r="BM295" s="15" cm="1">
        <f t="array" ref="BM295">INDEX($K:$P,ROW(),MATCH(BM$3,$K$2:$P$2,0))/12</f>
        <v>66666.666666666672</v>
      </c>
      <c r="BN295" s="15" cm="1">
        <f t="array" ref="BN295">INDEX($K:$P,ROW(),MATCH(BN$3,$K$2:$P$2,0))/12</f>
        <v>66666.666666666672</v>
      </c>
      <c r="BO295" s="15" cm="1">
        <f t="array" ref="BO295">INDEX($K:$P,ROW(),MATCH(BO$3,$K$2:$P$2,0))/12</f>
        <v>133333.33333333334</v>
      </c>
      <c r="BP295" s="15" cm="1">
        <f t="array" ref="BP295">INDEX($K:$P,ROW(),MATCH(BP$3,$K$2:$P$2,0))/12</f>
        <v>133333.33333333334</v>
      </c>
      <c r="BQ295" s="15" cm="1">
        <f t="array" ref="BQ295">INDEX($K:$P,ROW(),MATCH(BQ$3,$K$2:$P$2,0))/12</f>
        <v>133333.33333333334</v>
      </c>
      <c r="BR295" s="15" cm="1">
        <f t="array" ref="BR295">INDEX($K:$P,ROW(),MATCH(BR$3,$K$2:$P$2,0))/12</f>
        <v>133333.33333333334</v>
      </c>
      <c r="BS295" s="15" cm="1">
        <f t="array" ref="BS295">INDEX($K:$P,ROW(),MATCH(BS$3,$K$2:$P$2,0))/12</f>
        <v>133333.33333333334</v>
      </c>
      <c r="BT295" s="15" cm="1">
        <f t="array" ref="BT295">INDEX($K:$P,ROW(),MATCH(BT$3,$K$2:$P$2,0))/12</f>
        <v>133333.33333333334</v>
      </c>
      <c r="BU295" s="15" cm="1">
        <f t="array" ref="BU295">INDEX($K:$P,ROW(),MATCH(BU$3,$K$2:$P$2,0))/12</f>
        <v>133333.33333333334</v>
      </c>
      <c r="BV295" s="15" cm="1">
        <f t="array" ref="BV295">INDEX($K:$P,ROW(),MATCH(BV$3,$K$2:$P$2,0))/12</f>
        <v>133333.33333333334</v>
      </c>
      <c r="BW295" s="15" cm="1">
        <f t="array" ref="BW295">INDEX($K:$P,ROW(),MATCH(BW$3,$K$2:$P$2,0))/12</f>
        <v>133333.33333333334</v>
      </c>
      <c r="BX295" s="15" cm="1">
        <f t="array" ref="BX295">INDEX($K:$P,ROW(),MATCH(BX$3,$K$2:$P$2,0))/12</f>
        <v>133333.33333333334</v>
      </c>
      <c r="BY295" s="15" cm="1">
        <f t="array" ref="BY295">INDEX($K:$P,ROW(),MATCH(BY$3,$K$2:$P$2,0))/12</f>
        <v>133333.33333333334</v>
      </c>
      <c r="BZ295" s="15" cm="1">
        <f t="array" ref="BZ295">INDEX($K:$P,ROW(),MATCH(BZ$3,$K$2:$P$2,0))/12</f>
        <v>133333.33333333334</v>
      </c>
      <c r="CA295" s="15" cm="1">
        <f t="array" ref="CA295">INDEX($K:$P,ROW(),MATCH(CA$3,$K$2:$P$2,0))/12</f>
        <v>266666.66666666669</v>
      </c>
      <c r="CB295" s="15" cm="1">
        <f t="array" ref="CB295">INDEX($K:$P,ROW(),MATCH(CB$3,$K$2:$P$2,0))/12</f>
        <v>266666.66666666669</v>
      </c>
      <c r="CC295" s="15" cm="1">
        <f t="array" ref="CC295">INDEX($K:$P,ROW(),MATCH(CC$3,$K$2:$P$2,0))/12</f>
        <v>266666.66666666669</v>
      </c>
      <c r="CD295" s="15" cm="1">
        <f t="array" ref="CD295">INDEX($K:$P,ROW(),MATCH(CD$3,$K$2:$P$2,0))/12</f>
        <v>266666.66666666669</v>
      </c>
      <c r="CE295" s="15" cm="1">
        <f t="array" ref="CE295">INDEX($K:$P,ROW(),MATCH(CE$3,$K$2:$P$2,0))/12</f>
        <v>266666.66666666669</v>
      </c>
      <c r="CF295" s="15" cm="1">
        <f t="array" ref="CF295">INDEX($K:$P,ROW(),MATCH(CF$3,$K$2:$P$2,0))/12</f>
        <v>266666.66666666669</v>
      </c>
      <c r="CG295" s="15" cm="1">
        <f t="array" ref="CG295">INDEX($K:$P,ROW(),MATCH(CG$3,$K$2:$P$2,0))/12</f>
        <v>266666.66666666669</v>
      </c>
      <c r="CH295" s="15" cm="1">
        <f t="array" ref="CH295">INDEX($K:$P,ROW(),MATCH(CH$3,$K$2:$P$2,0))/12</f>
        <v>266666.66666666669</v>
      </c>
      <c r="CI295" s="15" cm="1">
        <f t="array" ref="CI295">INDEX($K:$P,ROW(),MATCH(CI$3,$K$2:$P$2,0))/12</f>
        <v>266666.66666666669</v>
      </c>
      <c r="CJ295" s="15" cm="1">
        <f t="array" ref="CJ295">INDEX($K:$P,ROW(),MATCH(CJ$3,$K$2:$P$2,0))/12</f>
        <v>266666.66666666669</v>
      </c>
      <c r="CK295" s="15" cm="1">
        <f t="array" ref="CK295">INDEX($K:$P,ROW(),MATCH(CK$3,$K$2:$P$2,0))/12</f>
        <v>266666.66666666669</v>
      </c>
      <c r="CL295" s="15" cm="1">
        <f t="array" ref="CL295">INDEX($K:$P,ROW(),MATCH(CL$3,$K$2:$P$2,0))/12</f>
        <v>266666.66666666669</v>
      </c>
    </row>
    <row r="296" spans="2:90" x14ac:dyDescent="0.4">
      <c r="B296" s="187" t="str">
        <f>IFERROR(SUBSTITUTE(TRIM(LEFT(B289,SEARCH("-",B289)-1)),":",""),SUBSTITUTE(B289,":",""))</f>
        <v>Volume driven</v>
      </c>
      <c r="D296" t="s">
        <v>784</v>
      </c>
      <c r="E296" s="8" t="str">
        <f t="shared" si="252"/>
        <v>296 SCENARIO-EV</v>
      </c>
      <c r="G296" t="s">
        <v>332</v>
      </c>
      <c r="H296" s="31"/>
      <c r="I296" s="73"/>
      <c r="J296" s="73"/>
      <c r="K296" s="39"/>
      <c r="L296" s="39"/>
      <c r="M296" s="39"/>
      <c r="N296" s="39"/>
      <c r="O296" s="39"/>
      <c r="P296" s="39"/>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row>
    <row r="297" spans="2:90" x14ac:dyDescent="0.4">
      <c r="B297" s="235" t="str">
        <f>IFERROR(SUBSTITUTE(TRIM(MID(B289, SEARCH("-", B289) + 1, LEN(B289))),":",""),"no unit")</f>
        <v>primary unit</v>
      </c>
      <c r="D297" t="s">
        <v>784</v>
      </c>
      <c r="E297" s="8" t="str">
        <f t="shared" si="252"/>
        <v>297 SCENARIO-EV</v>
      </c>
      <c r="G297" t="s">
        <v>332</v>
      </c>
      <c r="H297" s="31"/>
      <c r="I297" s="73"/>
      <c r="J297" s="73"/>
      <c r="K297" s="39"/>
      <c r="L297" s="39"/>
      <c r="M297" s="39"/>
      <c r="N297" s="39"/>
      <c r="O297" s="39"/>
      <c r="P297" s="39"/>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row>
    <row r="298" spans="2:90" x14ac:dyDescent="0.4">
      <c r="B298" s="132" t="s">
        <v>461</v>
      </c>
      <c r="D298" t="s">
        <v>784</v>
      </c>
      <c r="E298" s="8" t="str">
        <f t="shared" si="252"/>
        <v>298 SCENARIO-EV</v>
      </c>
      <c r="G298" t="s">
        <v>332</v>
      </c>
      <c r="H298" s="31"/>
      <c r="I298" s="73"/>
      <c r="J298" s="73"/>
      <c r="K298" s="39"/>
      <c r="L298" s="39"/>
      <c r="M298" s="39"/>
      <c r="N298" s="39"/>
      <c r="O298" s="39"/>
      <c r="P298" s="39"/>
      <c r="R298" s="38"/>
    </row>
    <row r="299" spans="2:90" x14ac:dyDescent="0.4">
      <c r="B299" s="132" t="s">
        <v>462</v>
      </c>
      <c r="D299" t="s">
        <v>784</v>
      </c>
      <c r="E299" s="8" t="str">
        <f t="shared" si="252"/>
        <v>299 SCENARIO-EV</v>
      </c>
      <c r="G299" t="s">
        <v>332</v>
      </c>
      <c r="H299" s="31"/>
      <c r="I299" s="73"/>
      <c r="J299" s="73"/>
      <c r="K299" s="39"/>
      <c r="L299" s="39"/>
      <c r="M299" s="39"/>
      <c r="N299" s="39"/>
      <c r="O299" s="39"/>
      <c r="P299" s="39"/>
      <c r="R299" s="38"/>
      <c r="S299" s="199" t="str">
        <f t="shared" ref="S299" si="254">ADDRESS(ROW(S295),COLUMN(S295))</f>
        <v>$S$295</v>
      </c>
      <c r="T299" s="199" t="str">
        <f t="shared" ref="T299:AX299" si="255">ADDRESS(ROW(T295),COLUMN(T295))</f>
        <v>$T$295</v>
      </c>
      <c r="U299" s="199" t="str">
        <f t="shared" si="255"/>
        <v>$U$295</v>
      </c>
      <c r="V299" s="199" t="str">
        <f t="shared" si="255"/>
        <v>$V$295</v>
      </c>
      <c r="W299" s="199" t="str">
        <f t="shared" si="255"/>
        <v>$W$295</v>
      </c>
      <c r="X299" s="199" t="str">
        <f t="shared" si="255"/>
        <v>$X$295</v>
      </c>
      <c r="Y299" s="199" t="str">
        <f t="shared" si="255"/>
        <v>$Y$295</v>
      </c>
      <c r="Z299" s="199" t="str">
        <f t="shared" si="255"/>
        <v>$Z$295</v>
      </c>
      <c r="AA299" s="199" t="str">
        <f t="shared" si="255"/>
        <v>$AA$295</v>
      </c>
      <c r="AB299" s="199" t="str">
        <f t="shared" si="255"/>
        <v>$AB$295</v>
      </c>
      <c r="AC299" s="199" t="str">
        <f t="shared" si="255"/>
        <v>$AC$295</v>
      </c>
      <c r="AD299" s="199" t="str">
        <f t="shared" si="255"/>
        <v>$AD$295</v>
      </c>
      <c r="AE299" s="199" t="str">
        <f t="shared" si="255"/>
        <v>$AE$295</v>
      </c>
      <c r="AF299" s="199" t="str">
        <f t="shared" si="255"/>
        <v>$AF$295</v>
      </c>
      <c r="AG299" s="199" t="str">
        <f t="shared" si="255"/>
        <v>$AG$295</v>
      </c>
      <c r="AH299" s="199" t="str">
        <f t="shared" si="255"/>
        <v>$AH$295</v>
      </c>
      <c r="AI299" s="199" t="str">
        <f t="shared" si="255"/>
        <v>$AI$295</v>
      </c>
      <c r="AJ299" s="199" t="str">
        <f t="shared" si="255"/>
        <v>$AJ$295</v>
      </c>
      <c r="AK299" s="199" t="str">
        <f t="shared" si="255"/>
        <v>$AK$295</v>
      </c>
      <c r="AL299" s="199" t="str">
        <f t="shared" si="255"/>
        <v>$AL$295</v>
      </c>
      <c r="AM299" s="199" t="str">
        <f t="shared" si="255"/>
        <v>$AM$295</v>
      </c>
      <c r="AN299" s="199" t="str">
        <f t="shared" si="255"/>
        <v>$AN$295</v>
      </c>
      <c r="AO299" s="199" t="str">
        <f t="shared" si="255"/>
        <v>$AO$295</v>
      </c>
      <c r="AP299" s="199" t="str">
        <f t="shared" si="255"/>
        <v>$AP$295</v>
      </c>
      <c r="AQ299" s="199" t="str">
        <f t="shared" si="255"/>
        <v>$AQ$295</v>
      </c>
      <c r="AR299" s="199" t="str">
        <f t="shared" si="255"/>
        <v>$AR$295</v>
      </c>
      <c r="AS299" s="199" t="str">
        <f t="shared" si="255"/>
        <v>$AS$295</v>
      </c>
      <c r="AT299" s="199" t="str">
        <f t="shared" si="255"/>
        <v>$AT$295</v>
      </c>
      <c r="AU299" s="199" t="str">
        <f t="shared" si="255"/>
        <v>$AU$295</v>
      </c>
      <c r="AV299" s="199" t="str">
        <f t="shared" si="255"/>
        <v>$AV$295</v>
      </c>
      <c r="AW299" s="199" t="str">
        <f t="shared" si="255"/>
        <v>$AW$295</v>
      </c>
      <c r="AX299" s="199" t="str">
        <f t="shared" si="255"/>
        <v>$AX$295</v>
      </c>
      <c r="AY299" s="199" t="str">
        <f t="shared" ref="AY299:CD299" si="256">ADDRESS(ROW(AY295),COLUMN(AY295))</f>
        <v>$AY$295</v>
      </c>
      <c r="AZ299" s="199" t="str">
        <f t="shared" si="256"/>
        <v>$AZ$295</v>
      </c>
      <c r="BA299" s="199" t="str">
        <f t="shared" si="256"/>
        <v>$BA$295</v>
      </c>
      <c r="BB299" s="199" t="str">
        <f t="shared" si="256"/>
        <v>$BB$295</v>
      </c>
      <c r="BC299" s="199" t="str">
        <f t="shared" si="256"/>
        <v>$BC$295</v>
      </c>
      <c r="BD299" s="199" t="str">
        <f t="shared" si="256"/>
        <v>$BD$295</v>
      </c>
      <c r="BE299" s="199" t="str">
        <f t="shared" si="256"/>
        <v>$BE$295</v>
      </c>
      <c r="BF299" s="199" t="str">
        <f t="shared" si="256"/>
        <v>$BF$295</v>
      </c>
      <c r="BG299" s="199" t="str">
        <f t="shared" si="256"/>
        <v>$BG$295</v>
      </c>
      <c r="BH299" s="199" t="str">
        <f t="shared" si="256"/>
        <v>$BH$295</v>
      </c>
      <c r="BI299" s="199" t="str">
        <f t="shared" si="256"/>
        <v>$BI$295</v>
      </c>
      <c r="BJ299" s="199" t="str">
        <f t="shared" si="256"/>
        <v>$BJ$295</v>
      </c>
      <c r="BK299" s="199" t="str">
        <f t="shared" si="256"/>
        <v>$BK$295</v>
      </c>
      <c r="BL299" s="199" t="str">
        <f t="shared" si="256"/>
        <v>$BL$295</v>
      </c>
      <c r="BM299" s="199" t="str">
        <f t="shared" si="256"/>
        <v>$BM$295</v>
      </c>
      <c r="BN299" s="199" t="str">
        <f t="shared" si="256"/>
        <v>$BN$295</v>
      </c>
      <c r="BO299" s="199" t="str">
        <f t="shared" si="256"/>
        <v>$BO$295</v>
      </c>
      <c r="BP299" s="199" t="str">
        <f t="shared" si="256"/>
        <v>$BP$295</v>
      </c>
      <c r="BQ299" s="199" t="str">
        <f t="shared" si="256"/>
        <v>$BQ$295</v>
      </c>
      <c r="BR299" s="199" t="str">
        <f t="shared" si="256"/>
        <v>$BR$295</v>
      </c>
      <c r="BS299" s="199" t="str">
        <f t="shared" si="256"/>
        <v>$BS$295</v>
      </c>
      <c r="BT299" s="199" t="str">
        <f t="shared" si="256"/>
        <v>$BT$295</v>
      </c>
      <c r="BU299" s="199" t="str">
        <f t="shared" si="256"/>
        <v>$BU$295</v>
      </c>
      <c r="BV299" s="199" t="str">
        <f t="shared" si="256"/>
        <v>$BV$295</v>
      </c>
      <c r="BW299" s="199" t="str">
        <f t="shared" si="256"/>
        <v>$BW$295</v>
      </c>
      <c r="BX299" s="199" t="str">
        <f t="shared" si="256"/>
        <v>$BX$295</v>
      </c>
      <c r="BY299" s="199" t="str">
        <f t="shared" si="256"/>
        <v>$BY$295</v>
      </c>
      <c r="BZ299" s="199" t="str">
        <f t="shared" si="256"/>
        <v>$BZ$295</v>
      </c>
      <c r="CA299" s="199" t="str">
        <f t="shared" si="256"/>
        <v>$CA$295</v>
      </c>
      <c r="CB299" s="199" t="str">
        <f t="shared" si="256"/>
        <v>$CB$295</v>
      </c>
      <c r="CC299" s="199" t="str">
        <f t="shared" si="256"/>
        <v>$CC$295</v>
      </c>
      <c r="CD299" s="199" t="str">
        <f t="shared" si="256"/>
        <v>$CD$295</v>
      </c>
      <c r="CE299" s="199" t="str">
        <f t="shared" ref="CE299:CK299" si="257">ADDRESS(ROW(CE295),COLUMN(CE295))</f>
        <v>$CE$295</v>
      </c>
      <c r="CF299" s="199" t="str">
        <f t="shared" si="257"/>
        <v>$CF$295</v>
      </c>
      <c r="CG299" s="199" t="str">
        <f t="shared" si="257"/>
        <v>$CG$295</v>
      </c>
      <c r="CH299" s="199" t="str">
        <f t="shared" si="257"/>
        <v>$CH$295</v>
      </c>
      <c r="CI299" s="199" t="str">
        <f t="shared" si="257"/>
        <v>$CI$295</v>
      </c>
      <c r="CJ299" s="199" t="str">
        <f t="shared" si="257"/>
        <v>$CJ$295</v>
      </c>
      <c r="CK299" s="199" t="str">
        <f t="shared" si="257"/>
        <v>$CK$295</v>
      </c>
      <c r="CL299" s="199" t="str">
        <f t="shared" ref="CL299" si="258">ADDRESS(ROW(CL295),COLUMN(CL295))</f>
        <v>$CL$295</v>
      </c>
    </row>
    <row r="300" spans="2:90" x14ac:dyDescent="0.4">
      <c r="B300" s="8" t="s">
        <v>488</v>
      </c>
      <c r="D300" t="s">
        <v>784</v>
      </c>
      <c r="E300" s="8" t="str">
        <f t="shared" si="252"/>
        <v>300 SCENARIO-EV</v>
      </c>
      <c r="G300" t="s">
        <v>332</v>
      </c>
      <c r="H300" s="31"/>
      <c r="I300" s="73"/>
      <c r="J300" s="73"/>
      <c r="K300" s="39"/>
      <c r="L300" s="39"/>
      <c r="M300" s="39"/>
      <c r="N300" s="39"/>
      <c r="O300" s="39"/>
      <c r="P300" s="39"/>
      <c r="R300" s="38"/>
      <c r="S300" s="199"/>
      <c r="T300" s="199"/>
      <c r="U300" s="199"/>
      <c r="V300" s="199"/>
      <c r="W300" s="199"/>
      <c r="X300" s="199"/>
      <c r="Y300" s="199"/>
      <c r="Z300" s="199"/>
      <c r="AA300" s="199"/>
      <c r="AB300" s="199"/>
      <c r="AC300" s="199"/>
      <c r="AD300" s="199"/>
      <c r="AE300" s="199"/>
      <c r="AF300" s="199"/>
      <c r="AG300" s="199"/>
      <c r="AH300" s="199"/>
      <c r="AI300" s="199"/>
      <c r="AJ300" s="199"/>
      <c r="AK300" s="199"/>
      <c r="AL300" s="199"/>
      <c r="AM300" s="199"/>
      <c r="AN300" s="199"/>
      <c r="AO300" s="199"/>
      <c r="AP300" s="199"/>
      <c r="AQ300" s="199"/>
      <c r="AR300" s="199"/>
      <c r="AS300" s="199"/>
      <c r="AT300" s="199"/>
      <c r="AU300" s="199"/>
      <c r="AV300" s="199"/>
      <c r="AW300" s="199"/>
      <c r="AX300" s="199"/>
      <c r="AY300" s="199"/>
      <c r="AZ300" s="199"/>
      <c r="BA300" s="199"/>
      <c r="BB300" s="199"/>
      <c r="BC300" s="199"/>
      <c r="BD300" s="199"/>
      <c r="BE300" s="199"/>
      <c r="BF300" s="199"/>
      <c r="BG300" s="199"/>
      <c r="BH300" s="199"/>
      <c r="BI300" s="199"/>
      <c r="BJ300" s="199"/>
      <c r="BK300" s="199"/>
      <c r="BL300" s="199"/>
      <c r="BM300" s="199"/>
      <c r="BN300" s="199"/>
      <c r="BO300" s="199"/>
      <c r="BP300" s="199"/>
      <c r="BQ300" s="199"/>
      <c r="BR300" s="199"/>
      <c r="BS300" s="199"/>
      <c r="BT300" s="199"/>
      <c r="BU300" s="199"/>
      <c r="BV300" s="199"/>
      <c r="BW300" s="199"/>
      <c r="BX300" s="199"/>
      <c r="BY300" s="199"/>
      <c r="BZ300" s="199"/>
      <c r="CA300" s="199"/>
      <c r="CB300" s="199"/>
      <c r="CC300" s="199"/>
      <c r="CD300" s="199"/>
      <c r="CE300" s="199"/>
      <c r="CF300" s="199"/>
      <c r="CG300" s="199"/>
      <c r="CH300" s="199"/>
      <c r="CI300" s="199"/>
      <c r="CJ300" s="199"/>
      <c r="CK300" s="199"/>
      <c r="CL300" s="199"/>
    </row>
    <row r="301" spans="2:90" x14ac:dyDescent="0.4">
      <c r="B301" s="8" t="s">
        <v>494</v>
      </c>
      <c r="D301" t="s">
        <v>784</v>
      </c>
      <c r="E301" s="8" t="str">
        <f t="shared" si="252"/>
        <v>301 SCENARIO-EV</v>
      </c>
      <c r="G301" t="s">
        <v>332</v>
      </c>
      <c r="H301" s="31"/>
      <c r="I301" s="73"/>
      <c r="J301" s="73"/>
      <c r="K301" s="39"/>
      <c r="L301" s="39"/>
      <c r="M301" s="39"/>
      <c r="N301" s="39"/>
      <c r="O301" s="39"/>
      <c r="P301" s="39"/>
      <c r="R301" s="38"/>
      <c r="S301" s="199"/>
      <c r="T301" s="199"/>
      <c r="U301" s="199"/>
      <c r="V301" s="199"/>
      <c r="W301" s="199"/>
      <c r="X301" s="199"/>
      <c r="Y301" s="199"/>
      <c r="Z301" s="199"/>
      <c r="AA301" s="199"/>
      <c r="AB301" s="199"/>
      <c r="AC301" s="199"/>
      <c r="AD301" s="199"/>
      <c r="AE301" s="199"/>
      <c r="AF301" s="199"/>
      <c r="AG301" s="199"/>
      <c r="AH301" s="199"/>
      <c r="AI301" s="199"/>
      <c r="AJ301" s="199"/>
      <c r="AK301" s="199"/>
      <c r="AL301" s="199"/>
      <c r="AM301" s="199"/>
      <c r="AN301" s="199"/>
      <c r="AO301" s="199"/>
      <c r="AP301" s="199"/>
      <c r="AQ301" s="199"/>
      <c r="AR301" s="199"/>
      <c r="AS301" s="199"/>
      <c r="AT301" s="199"/>
      <c r="AU301" s="199"/>
      <c r="AV301" s="199"/>
      <c r="AW301" s="199"/>
      <c r="AX301" s="199"/>
      <c r="AY301" s="199"/>
      <c r="AZ301" s="199"/>
      <c r="BA301" s="199"/>
      <c r="BB301" s="199"/>
      <c r="BC301" s="199"/>
      <c r="BD301" s="199"/>
      <c r="BE301" s="199"/>
      <c r="BF301" s="199"/>
      <c r="BG301" s="199"/>
      <c r="BH301" s="199"/>
      <c r="BI301" s="199"/>
      <c r="BJ301" s="199"/>
      <c r="BK301" s="199"/>
      <c r="BL301" s="199"/>
      <c r="BM301" s="199"/>
      <c r="BN301" s="199"/>
      <c r="BO301" s="199"/>
      <c r="BP301" s="199"/>
      <c r="BQ301" s="199"/>
      <c r="BR301" s="199"/>
      <c r="BS301" s="199"/>
      <c r="BT301" s="199"/>
      <c r="BU301" s="199"/>
      <c r="BV301" s="199"/>
      <c r="BW301" s="199"/>
      <c r="BX301" s="199"/>
      <c r="BY301" s="199"/>
      <c r="BZ301" s="199"/>
      <c r="CA301" s="199"/>
      <c r="CB301" s="199"/>
      <c r="CC301" s="199"/>
      <c r="CD301" s="199"/>
      <c r="CE301" s="199"/>
      <c r="CF301" s="199"/>
      <c r="CG301" s="199"/>
      <c r="CH301" s="199"/>
      <c r="CI301" s="199"/>
      <c r="CJ301" s="199"/>
      <c r="CK301" s="199"/>
      <c r="CL301" s="199"/>
    </row>
    <row r="302" spans="2:90" x14ac:dyDescent="0.4">
      <c r="B302" s="8" t="s">
        <v>463</v>
      </c>
      <c r="D302" t="s">
        <v>784</v>
      </c>
      <c r="E302" s="8" t="str">
        <f t="shared" si="252"/>
        <v>302 SCENARIO-EV</v>
      </c>
      <c r="G302" t="s">
        <v>332</v>
      </c>
      <c r="H302" s="31"/>
      <c r="I302" s="73"/>
      <c r="J302" s="73"/>
      <c r="K302" s="39"/>
      <c r="L302" s="39"/>
      <c r="M302" s="39"/>
      <c r="N302" s="39"/>
      <c r="O302" s="39"/>
      <c r="P302" s="39"/>
      <c r="R302" s="38"/>
      <c r="S302" s="199"/>
      <c r="T302" s="199"/>
      <c r="U302" s="199"/>
      <c r="V302" s="199"/>
      <c r="W302" s="199"/>
      <c r="X302" s="199"/>
      <c r="Y302" s="199"/>
      <c r="Z302" s="199"/>
      <c r="AA302" s="199"/>
      <c r="AB302" s="199"/>
      <c r="AC302" s="199"/>
      <c r="AD302" s="199"/>
      <c r="AE302" s="199"/>
      <c r="AF302" s="199"/>
      <c r="AG302" s="199"/>
      <c r="AH302" s="199"/>
      <c r="AI302" s="199"/>
      <c r="AJ302" s="199"/>
      <c r="AK302" s="199"/>
      <c r="AL302" s="199"/>
      <c r="AM302" s="199"/>
      <c r="AN302" s="199"/>
      <c r="AO302" s="199"/>
      <c r="AP302" s="199"/>
      <c r="AQ302" s="199"/>
      <c r="AR302" s="199"/>
      <c r="AS302" s="199"/>
      <c r="AT302" s="199"/>
      <c r="AU302" s="199"/>
      <c r="AV302" s="199"/>
      <c r="AW302" s="199"/>
      <c r="AX302" s="199"/>
      <c r="AY302" s="199"/>
      <c r="AZ302" s="199"/>
      <c r="BA302" s="199"/>
      <c r="BB302" s="199"/>
      <c r="BC302" s="199"/>
      <c r="BD302" s="199"/>
      <c r="BE302" s="199"/>
      <c r="BF302" s="199"/>
      <c r="BG302" s="199"/>
      <c r="BH302" s="199"/>
      <c r="BI302" s="199"/>
      <c r="BJ302" s="199"/>
      <c r="BK302" s="199"/>
      <c r="BL302" s="199"/>
      <c r="BM302" s="199"/>
      <c r="BN302" s="199"/>
      <c r="BO302" s="199"/>
      <c r="BP302" s="199"/>
      <c r="BQ302" s="199"/>
      <c r="BR302" s="199"/>
      <c r="BS302" s="199"/>
      <c r="BT302" s="199"/>
      <c r="BU302" s="199"/>
      <c r="BV302" s="199"/>
      <c r="BW302" s="199"/>
      <c r="BX302" s="199"/>
      <c r="BY302" s="199"/>
      <c r="BZ302" s="199"/>
      <c r="CA302" s="199"/>
      <c r="CB302" s="199"/>
      <c r="CC302" s="199"/>
      <c r="CD302" s="199"/>
      <c r="CE302" s="199"/>
      <c r="CF302" s="199"/>
      <c r="CG302" s="199"/>
      <c r="CH302" s="199"/>
      <c r="CI302" s="199"/>
      <c r="CJ302" s="199"/>
      <c r="CK302" s="199"/>
      <c r="CL302" s="199"/>
    </row>
    <row r="303" spans="2:90" x14ac:dyDescent="0.4">
      <c r="B303" s="8" t="s">
        <v>464</v>
      </c>
      <c r="D303" t="s">
        <v>784</v>
      </c>
      <c r="E303" s="8" t="str">
        <f t="shared" si="252"/>
        <v>303 SCENARIO-EV</v>
      </c>
      <c r="G303" t="s">
        <v>332</v>
      </c>
      <c r="H303" s="31"/>
      <c r="I303" s="73"/>
      <c r="J303" s="73"/>
      <c r="K303" s="39"/>
      <c r="L303" s="39"/>
      <c r="M303" s="39"/>
      <c r="N303" s="39"/>
      <c r="O303" s="39"/>
      <c r="P303" s="39"/>
      <c r="R303" s="38"/>
      <c r="S303" s="199"/>
      <c r="T303" s="199"/>
      <c r="U303" s="199"/>
      <c r="V303" s="199"/>
      <c r="W303" s="199"/>
      <c r="X303" s="199"/>
      <c r="Y303" s="199"/>
      <c r="Z303" s="199"/>
      <c r="AA303" s="199"/>
      <c r="AB303" s="199"/>
      <c r="AC303" s="199"/>
      <c r="AD303" s="199"/>
      <c r="AE303" s="199"/>
      <c r="AF303" s="199"/>
      <c r="AG303" s="199"/>
      <c r="AH303" s="199"/>
      <c r="AI303" s="199"/>
      <c r="AJ303" s="199"/>
      <c r="AK303" s="199"/>
      <c r="AL303" s="199"/>
      <c r="AM303" s="199"/>
      <c r="AN303" s="199"/>
      <c r="AO303" s="199"/>
      <c r="AP303" s="199"/>
      <c r="AQ303" s="199"/>
      <c r="AR303" s="199"/>
      <c r="AS303" s="199"/>
      <c r="AT303" s="199"/>
      <c r="AU303" s="199"/>
      <c r="AV303" s="199"/>
      <c r="AW303" s="199"/>
      <c r="AX303" s="199"/>
      <c r="AY303" s="199"/>
      <c r="AZ303" s="199"/>
      <c r="BA303" s="199"/>
      <c r="BB303" s="199"/>
      <c r="BC303" s="199"/>
      <c r="BD303" s="199"/>
      <c r="BE303" s="199"/>
      <c r="BF303" s="199"/>
      <c r="BG303" s="199"/>
      <c r="BH303" s="199"/>
      <c r="BI303" s="199"/>
      <c r="BJ303" s="199"/>
      <c r="BK303" s="199"/>
      <c r="BL303" s="199"/>
      <c r="BM303" s="199"/>
      <c r="BN303" s="199"/>
      <c r="BO303" s="199"/>
      <c r="BP303" s="199"/>
      <c r="BQ303" s="199"/>
      <c r="BR303" s="199"/>
      <c r="BS303" s="199"/>
      <c r="BT303" s="199"/>
      <c r="BU303" s="199"/>
      <c r="BV303" s="199"/>
      <c r="BW303" s="199"/>
      <c r="BX303" s="199"/>
      <c r="BY303" s="199"/>
      <c r="BZ303" s="199"/>
      <c r="CA303" s="199"/>
      <c r="CB303" s="199"/>
      <c r="CC303" s="199"/>
      <c r="CD303" s="199"/>
      <c r="CE303" s="199"/>
      <c r="CF303" s="199"/>
      <c r="CG303" s="199"/>
      <c r="CH303" s="199"/>
      <c r="CI303" s="199"/>
      <c r="CJ303" s="199"/>
      <c r="CK303" s="199"/>
      <c r="CL303" s="199"/>
    </row>
    <row r="304" spans="2:90" x14ac:dyDescent="0.4">
      <c r="B304" s="181" t="s">
        <v>459</v>
      </c>
      <c r="E304" s="8"/>
      <c r="H304" s="182"/>
      <c r="I304" s="183"/>
      <c r="J304" s="183"/>
      <c r="K304" s="184"/>
      <c r="L304" s="184"/>
      <c r="M304" s="184"/>
      <c r="N304" s="184"/>
      <c r="O304" s="184"/>
      <c r="P304" s="184"/>
      <c r="R304" s="185"/>
      <c r="S304" s="186"/>
      <c r="T304" s="186"/>
      <c r="U304" s="186"/>
      <c r="V304" s="186"/>
      <c r="W304" s="186"/>
      <c r="X304" s="186"/>
      <c r="Y304" s="186"/>
      <c r="Z304" s="186"/>
      <c r="AA304" s="186"/>
      <c r="AB304" s="186"/>
      <c r="AC304" s="186"/>
      <c r="AD304" s="186"/>
      <c r="AE304" s="186"/>
      <c r="AF304" s="186"/>
      <c r="AG304" s="186"/>
      <c r="AH304" s="186"/>
      <c r="AI304" s="186"/>
      <c r="AJ304" s="186"/>
      <c r="AK304" s="186"/>
      <c r="AL304" s="186"/>
      <c r="AM304" s="186"/>
      <c r="AN304" s="186"/>
      <c r="AO304" s="186"/>
      <c r="AP304" s="186"/>
      <c r="AQ304" s="186"/>
      <c r="AR304" s="186"/>
      <c r="AS304" s="186"/>
      <c r="AT304" s="186"/>
      <c r="AU304" s="186"/>
      <c r="AV304" s="186"/>
      <c r="AW304" s="186"/>
      <c r="AX304" s="186"/>
      <c r="AY304" s="186"/>
      <c r="AZ304" s="186"/>
      <c r="BA304" s="186"/>
      <c r="BB304" s="186"/>
      <c r="BC304" s="186"/>
      <c r="BD304" s="186"/>
      <c r="BE304" s="186"/>
      <c r="BF304" s="186"/>
      <c r="BG304" s="186"/>
      <c r="BH304" s="186"/>
      <c r="BI304" s="186"/>
      <c r="BJ304" s="186"/>
      <c r="BK304" s="186"/>
      <c r="BL304" s="186"/>
      <c r="BM304" s="186"/>
      <c r="BN304" s="186"/>
      <c r="BO304" s="186"/>
      <c r="BP304" s="186"/>
      <c r="BQ304" s="186"/>
      <c r="BR304" s="186"/>
      <c r="BS304" s="186"/>
      <c r="BT304" s="186"/>
      <c r="BU304" s="186"/>
      <c r="BV304" s="186"/>
      <c r="BW304" s="186"/>
      <c r="BX304" s="186"/>
      <c r="BY304" s="186"/>
      <c r="BZ304" s="186"/>
      <c r="CA304" s="186"/>
      <c r="CB304" s="186"/>
      <c r="CC304" s="186"/>
      <c r="CD304" s="186"/>
      <c r="CE304" s="186"/>
      <c r="CF304" s="186"/>
      <c r="CG304" s="186"/>
      <c r="CH304" s="186"/>
      <c r="CI304" s="186"/>
      <c r="CJ304" s="186"/>
      <c r="CK304" s="186"/>
      <c r="CL304" s="186"/>
    </row>
    <row r="305" spans="2:90" x14ac:dyDescent="0.4">
      <c r="B305" s="188" t="s">
        <v>474</v>
      </c>
      <c r="E305" s="8"/>
      <c r="H305" s="182"/>
      <c r="I305" s="183"/>
      <c r="J305" s="183"/>
      <c r="K305" s="184"/>
      <c r="L305" s="184"/>
      <c r="M305" s="184"/>
      <c r="N305" s="184"/>
      <c r="O305" s="184"/>
      <c r="P305" s="184"/>
      <c r="R305" s="185"/>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c r="AT305" s="186"/>
      <c r="AU305" s="186"/>
      <c r="AV305" s="186"/>
      <c r="AW305" s="186"/>
      <c r="AX305" s="186"/>
      <c r="AY305" s="186"/>
      <c r="AZ305" s="186"/>
      <c r="BA305" s="186"/>
      <c r="BB305" s="186"/>
      <c r="BC305" s="186"/>
      <c r="BD305" s="186"/>
      <c r="BE305" s="186"/>
      <c r="BF305" s="186"/>
      <c r="BG305" s="186"/>
      <c r="BH305" s="186"/>
      <c r="BI305" s="186"/>
      <c r="BJ305" s="186"/>
      <c r="BK305" s="186"/>
      <c r="BL305" s="186"/>
      <c r="BM305" s="186"/>
      <c r="BN305" s="186"/>
      <c r="BO305" s="186"/>
      <c r="BP305" s="186"/>
      <c r="BQ305" s="186"/>
      <c r="BR305" s="186"/>
      <c r="BS305" s="186"/>
      <c r="BT305" s="186"/>
      <c r="BU305" s="186"/>
      <c r="BV305" s="186"/>
      <c r="BW305" s="186"/>
      <c r="BX305" s="186"/>
      <c r="BY305" s="186"/>
      <c r="BZ305" s="186"/>
      <c r="CA305" s="186"/>
      <c r="CB305" s="186"/>
      <c r="CC305" s="186"/>
      <c r="CD305" s="186"/>
      <c r="CE305" s="186"/>
      <c r="CF305" s="186"/>
      <c r="CG305" s="186"/>
      <c r="CH305" s="186"/>
      <c r="CI305" s="186"/>
      <c r="CJ305" s="186"/>
      <c r="CK305" s="186"/>
      <c r="CL305" s="186"/>
    </row>
    <row r="306" spans="2:90" x14ac:dyDescent="0.4">
      <c r="B306" s="167"/>
      <c r="E306" s="8"/>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row>
    <row r="307" spans="2:90" x14ac:dyDescent="0.4">
      <c r="B307" s="66" t="s">
        <v>517</v>
      </c>
      <c r="C307" s="31"/>
      <c r="D307" t="s">
        <v>785</v>
      </c>
      <c r="E307" s="8" t="str">
        <f t="shared" ref="E307:E317" si="259">ROW()&amp;" "&amp;D307</f>
        <v>307 CAGRP-EV</v>
      </c>
      <c r="F307" t="s">
        <v>454</v>
      </c>
      <c r="G307" s="31" t="s">
        <v>243</v>
      </c>
      <c r="H307" s="22"/>
      <c r="I307" s="287"/>
      <c r="J307" s="287"/>
      <c r="K307" s="22"/>
      <c r="L307" s="22"/>
      <c r="M307" s="22"/>
      <c r="N307" s="22"/>
      <c r="O307" s="22"/>
      <c r="P307" s="22"/>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row>
    <row r="308" spans="2:90" x14ac:dyDescent="0.4">
      <c r="B308" s="124" t="str">
        <f ca="1">OFFSET(B308,ROW(B319)-ROW(B308),0)</f>
        <v># of units</v>
      </c>
      <c r="C308" t="s">
        <v>965</v>
      </c>
      <c r="D308" t="s">
        <v>785</v>
      </c>
      <c r="E308" s="8" t="str">
        <f t="shared" si="259"/>
        <v>308 CAGRP-EV</v>
      </c>
      <c r="G308" t="str">
        <f>E308</f>
        <v>308 CAGRP-EV</v>
      </c>
      <c r="H308" s="12"/>
      <c r="I308" s="60"/>
      <c r="J308" s="60"/>
      <c r="K308" s="17">
        <v>100000</v>
      </c>
      <c r="L308" s="17">
        <f>K308*(1+L309)</f>
        <v>103000</v>
      </c>
      <c r="M308" s="17">
        <f>L308*(1+M309)</f>
        <v>106090</v>
      </c>
      <c r="N308" s="17">
        <f>M308*(1+N309)</f>
        <v>109272.7</v>
      </c>
      <c r="O308" s="17">
        <f>N308*(1+O309)</f>
        <v>112550.88099999999</v>
      </c>
      <c r="P308" s="17">
        <f>O308*(1+P309)</f>
        <v>115927.40742999999</v>
      </c>
      <c r="R308" s="15"/>
      <c r="S308" s="15" cm="1">
        <f t="array" ref="S308">INDEX($K:$P,ROW(),MATCH(S$3,$K$2:$P$2,0))/12</f>
        <v>8333.3333333333339</v>
      </c>
      <c r="T308" s="15" cm="1">
        <f t="array" ref="T308">INDEX($K:$P,ROW(),MATCH(T$3,$K$2:$P$2,0))/12</f>
        <v>8333.3333333333339</v>
      </c>
      <c r="U308" s="15" cm="1">
        <f t="array" ref="U308">INDEX($K:$P,ROW(),MATCH(U$3,$K$2:$P$2,0))/12</f>
        <v>8333.3333333333339</v>
      </c>
      <c r="V308" s="15" cm="1">
        <f t="array" ref="V308">INDEX($K:$P,ROW(),MATCH(V$3,$K$2:$P$2,0))/12</f>
        <v>8333.3333333333339</v>
      </c>
      <c r="W308" s="15" cm="1">
        <f t="array" ref="W308">INDEX($K:$P,ROW(),MATCH(W$3,$K$2:$P$2,0))/12</f>
        <v>8333.3333333333339</v>
      </c>
      <c r="X308" s="15" cm="1">
        <f t="array" ref="X308">INDEX($K:$P,ROW(),MATCH(X$3,$K$2:$P$2,0))/12</f>
        <v>8333.3333333333339</v>
      </c>
      <c r="Y308" s="15" cm="1">
        <f t="array" ref="Y308">INDEX($K:$P,ROW(),MATCH(Y$3,$K$2:$P$2,0))/12</f>
        <v>8333.3333333333339</v>
      </c>
      <c r="Z308" s="15" cm="1">
        <f t="array" ref="Z308">INDEX($K:$P,ROW(),MATCH(Z$3,$K$2:$P$2,0))/12</f>
        <v>8333.3333333333339</v>
      </c>
      <c r="AA308" s="15" cm="1">
        <f t="array" ref="AA308">INDEX($K:$P,ROW(),MATCH(AA$3,$K$2:$P$2,0))/12</f>
        <v>8333.3333333333339</v>
      </c>
      <c r="AB308" s="15" cm="1">
        <f t="array" ref="AB308">INDEX($K:$P,ROW(),MATCH(AB$3,$K$2:$P$2,0))/12</f>
        <v>8333.3333333333339</v>
      </c>
      <c r="AC308" s="15" cm="1">
        <f t="array" ref="AC308">INDEX($K:$P,ROW(),MATCH(AC$3,$K$2:$P$2,0))/12</f>
        <v>8333.3333333333339</v>
      </c>
      <c r="AD308" s="15" cm="1">
        <f t="array" ref="AD308">INDEX($K:$P,ROW(),MATCH(AD$3,$K$2:$P$2,0))/12</f>
        <v>8333.3333333333339</v>
      </c>
      <c r="AE308" s="15" cm="1">
        <f t="array" ref="AE308">INDEX($K:$P,ROW(),MATCH(AE$3,$K$2:$P$2,0))/12</f>
        <v>8583.3333333333339</v>
      </c>
      <c r="AF308" s="15" cm="1">
        <f t="array" ref="AF308">INDEX($K:$P,ROW(),MATCH(AF$3,$K$2:$P$2,0))/12</f>
        <v>8583.3333333333339</v>
      </c>
      <c r="AG308" s="15" cm="1">
        <f t="array" ref="AG308">INDEX($K:$P,ROW(),MATCH(AG$3,$K$2:$P$2,0))/12</f>
        <v>8583.3333333333339</v>
      </c>
      <c r="AH308" s="15" cm="1">
        <f t="array" ref="AH308">INDEX($K:$P,ROW(),MATCH(AH$3,$K$2:$P$2,0))/12</f>
        <v>8583.3333333333339</v>
      </c>
      <c r="AI308" s="15" cm="1">
        <f t="array" ref="AI308">INDEX($K:$P,ROW(),MATCH(AI$3,$K$2:$P$2,0))/12</f>
        <v>8583.3333333333339</v>
      </c>
      <c r="AJ308" s="15" cm="1">
        <f t="array" ref="AJ308">INDEX($K:$P,ROW(),MATCH(AJ$3,$K$2:$P$2,0))/12</f>
        <v>8583.3333333333339</v>
      </c>
      <c r="AK308" s="15" cm="1">
        <f t="array" ref="AK308">INDEX($K:$P,ROW(),MATCH(AK$3,$K$2:$P$2,0))/12</f>
        <v>8583.3333333333339</v>
      </c>
      <c r="AL308" s="15" cm="1">
        <f t="array" ref="AL308">INDEX($K:$P,ROW(),MATCH(AL$3,$K$2:$P$2,0))/12</f>
        <v>8583.3333333333339</v>
      </c>
      <c r="AM308" s="15" cm="1">
        <f t="array" ref="AM308">INDEX($K:$P,ROW(),MATCH(AM$3,$K$2:$P$2,0))/12</f>
        <v>8583.3333333333339</v>
      </c>
      <c r="AN308" s="15" cm="1">
        <f t="array" ref="AN308">INDEX($K:$P,ROW(),MATCH(AN$3,$K$2:$P$2,0))/12</f>
        <v>8583.3333333333339</v>
      </c>
      <c r="AO308" s="15" cm="1">
        <f t="array" ref="AO308">INDEX($K:$P,ROW(),MATCH(AO$3,$K$2:$P$2,0))/12</f>
        <v>8583.3333333333339</v>
      </c>
      <c r="AP308" s="15" cm="1">
        <f t="array" ref="AP308">INDEX($K:$P,ROW(),MATCH(AP$3,$K$2:$P$2,0))/12</f>
        <v>8583.3333333333339</v>
      </c>
      <c r="AQ308" s="15" cm="1">
        <f t="array" ref="AQ308">INDEX($K:$P,ROW(),MATCH(AQ$3,$K$2:$P$2,0))/12</f>
        <v>8840.8333333333339</v>
      </c>
      <c r="AR308" s="15" cm="1">
        <f t="array" ref="AR308">INDEX($K:$P,ROW(),MATCH(AR$3,$K$2:$P$2,0))/12</f>
        <v>8840.8333333333339</v>
      </c>
      <c r="AS308" s="15" cm="1">
        <f t="array" ref="AS308">INDEX($K:$P,ROW(),MATCH(AS$3,$K$2:$P$2,0))/12</f>
        <v>8840.8333333333339</v>
      </c>
      <c r="AT308" s="15" cm="1">
        <f t="array" ref="AT308">INDEX($K:$P,ROW(),MATCH(AT$3,$K$2:$P$2,0))/12</f>
        <v>8840.8333333333339</v>
      </c>
      <c r="AU308" s="15" cm="1">
        <f t="array" ref="AU308">INDEX($K:$P,ROW(),MATCH(AU$3,$K$2:$P$2,0))/12</f>
        <v>8840.8333333333339</v>
      </c>
      <c r="AV308" s="15" cm="1">
        <f t="array" ref="AV308">INDEX($K:$P,ROW(),MATCH(AV$3,$K$2:$P$2,0))/12</f>
        <v>8840.8333333333339</v>
      </c>
      <c r="AW308" s="15" cm="1">
        <f t="array" ref="AW308">INDEX($K:$P,ROW(),MATCH(AW$3,$K$2:$P$2,0))/12</f>
        <v>8840.8333333333339</v>
      </c>
      <c r="AX308" s="15" cm="1">
        <f t="array" ref="AX308">INDEX($K:$P,ROW(),MATCH(AX$3,$K$2:$P$2,0))/12</f>
        <v>8840.8333333333339</v>
      </c>
      <c r="AY308" s="15" cm="1">
        <f t="array" ref="AY308">INDEX($K:$P,ROW(),MATCH(AY$3,$K$2:$P$2,0))/12</f>
        <v>8840.8333333333339</v>
      </c>
      <c r="AZ308" s="15" cm="1">
        <f t="array" ref="AZ308">INDEX($K:$P,ROW(),MATCH(AZ$3,$K$2:$P$2,0))/12</f>
        <v>8840.8333333333339</v>
      </c>
      <c r="BA308" s="15" cm="1">
        <f t="array" ref="BA308">INDEX($K:$P,ROW(),MATCH(BA$3,$K$2:$P$2,0))/12</f>
        <v>8840.8333333333339</v>
      </c>
      <c r="BB308" s="15" cm="1">
        <f t="array" ref="BB308">INDEX($K:$P,ROW(),MATCH(BB$3,$K$2:$P$2,0))/12</f>
        <v>8840.8333333333339</v>
      </c>
      <c r="BC308" s="15" cm="1">
        <f t="array" ref="BC308">INDEX($K:$P,ROW(),MATCH(BC$3,$K$2:$P$2,0))/12</f>
        <v>9106.0583333333325</v>
      </c>
      <c r="BD308" s="15" cm="1">
        <f t="array" ref="BD308">INDEX($K:$P,ROW(),MATCH(BD$3,$K$2:$P$2,0))/12</f>
        <v>9106.0583333333325</v>
      </c>
      <c r="BE308" s="15" cm="1">
        <f t="array" ref="BE308">INDEX($K:$P,ROW(),MATCH(BE$3,$K$2:$P$2,0))/12</f>
        <v>9106.0583333333325</v>
      </c>
      <c r="BF308" s="15" cm="1">
        <f t="array" ref="BF308">INDEX($K:$P,ROW(),MATCH(BF$3,$K$2:$P$2,0))/12</f>
        <v>9106.0583333333325</v>
      </c>
      <c r="BG308" s="15" cm="1">
        <f t="array" ref="BG308">INDEX($K:$P,ROW(),MATCH(BG$3,$K$2:$P$2,0))/12</f>
        <v>9106.0583333333325</v>
      </c>
      <c r="BH308" s="15" cm="1">
        <f t="array" ref="BH308">INDEX($K:$P,ROW(),MATCH(BH$3,$K$2:$P$2,0))/12</f>
        <v>9106.0583333333325</v>
      </c>
      <c r="BI308" s="15" cm="1">
        <f t="array" ref="BI308">INDEX($K:$P,ROW(),MATCH(BI$3,$K$2:$P$2,0))/12</f>
        <v>9106.0583333333325</v>
      </c>
      <c r="BJ308" s="15" cm="1">
        <f t="array" ref="BJ308">INDEX($K:$P,ROW(),MATCH(BJ$3,$K$2:$P$2,0))/12</f>
        <v>9106.0583333333325</v>
      </c>
      <c r="BK308" s="15" cm="1">
        <f t="array" ref="BK308">INDEX($K:$P,ROW(),MATCH(BK$3,$K$2:$P$2,0))/12</f>
        <v>9106.0583333333325</v>
      </c>
      <c r="BL308" s="15" cm="1">
        <f t="array" ref="BL308">INDEX($K:$P,ROW(),MATCH(BL$3,$K$2:$P$2,0))/12</f>
        <v>9106.0583333333325</v>
      </c>
      <c r="BM308" s="15" cm="1">
        <f t="array" ref="BM308">INDEX($K:$P,ROW(),MATCH(BM$3,$K$2:$P$2,0))/12</f>
        <v>9106.0583333333325</v>
      </c>
      <c r="BN308" s="15" cm="1">
        <f t="array" ref="BN308">INDEX($K:$P,ROW(),MATCH(BN$3,$K$2:$P$2,0))/12</f>
        <v>9106.0583333333325</v>
      </c>
      <c r="BO308" s="15" cm="1">
        <f t="array" ref="BO308">INDEX($K:$P,ROW(),MATCH(BO$3,$K$2:$P$2,0))/12</f>
        <v>9379.2400833333322</v>
      </c>
      <c r="BP308" s="15" cm="1">
        <f t="array" ref="BP308">INDEX($K:$P,ROW(),MATCH(BP$3,$K$2:$P$2,0))/12</f>
        <v>9379.2400833333322</v>
      </c>
      <c r="BQ308" s="15" cm="1">
        <f t="array" ref="BQ308">INDEX($K:$P,ROW(),MATCH(BQ$3,$K$2:$P$2,0))/12</f>
        <v>9379.2400833333322</v>
      </c>
      <c r="BR308" s="15" cm="1">
        <f t="array" ref="BR308">INDEX($K:$P,ROW(),MATCH(BR$3,$K$2:$P$2,0))/12</f>
        <v>9379.2400833333322</v>
      </c>
      <c r="BS308" s="15" cm="1">
        <f t="array" ref="BS308">INDEX($K:$P,ROW(),MATCH(BS$3,$K$2:$P$2,0))/12</f>
        <v>9379.2400833333322</v>
      </c>
      <c r="BT308" s="15" cm="1">
        <f t="array" ref="BT308">INDEX($K:$P,ROW(),MATCH(BT$3,$K$2:$P$2,0))/12</f>
        <v>9379.2400833333322</v>
      </c>
      <c r="BU308" s="15" cm="1">
        <f t="array" ref="BU308">INDEX($K:$P,ROW(),MATCH(BU$3,$K$2:$P$2,0))/12</f>
        <v>9379.2400833333322</v>
      </c>
      <c r="BV308" s="15" cm="1">
        <f t="array" ref="BV308">INDEX($K:$P,ROW(),MATCH(BV$3,$K$2:$P$2,0))/12</f>
        <v>9379.2400833333322</v>
      </c>
      <c r="BW308" s="15" cm="1">
        <f t="array" ref="BW308">INDEX($K:$P,ROW(),MATCH(BW$3,$K$2:$P$2,0))/12</f>
        <v>9379.2400833333322</v>
      </c>
      <c r="BX308" s="15" cm="1">
        <f t="array" ref="BX308">INDEX($K:$P,ROW(),MATCH(BX$3,$K$2:$P$2,0))/12</f>
        <v>9379.2400833333322</v>
      </c>
      <c r="BY308" s="15" cm="1">
        <f t="array" ref="BY308">INDEX($K:$P,ROW(),MATCH(BY$3,$K$2:$P$2,0))/12</f>
        <v>9379.2400833333322</v>
      </c>
      <c r="BZ308" s="15" cm="1">
        <f t="array" ref="BZ308">INDEX($K:$P,ROW(),MATCH(BZ$3,$K$2:$P$2,0))/12</f>
        <v>9379.2400833333322</v>
      </c>
      <c r="CA308" s="15" cm="1">
        <f t="array" ref="CA308">INDEX($K:$P,ROW(),MATCH(CA$3,$K$2:$P$2,0))/12</f>
        <v>9660.6172858333321</v>
      </c>
      <c r="CB308" s="15" cm="1">
        <f t="array" ref="CB308">INDEX($K:$P,ROW(),MATCH(CB$3,$K$2:$P$2,0))/12</f>
        <v>9660.6172858333321</v>
      </c>
      <c r="CC308" s="15" cm="1">
        <f t="array" ref="CC308">INDEX($K:$P,ROW(),MATCH(CC$3,$K$2:$P$2,0))/12</f>
        <v>9660.6172858333321</v>
      </c>
      <c r="CD308" s="15" cm="1">
        <f t="array" ref="CD308">INDEX($K:$P,ROW(),MATCH(CD$3,$K$2:$P$2,0))/12</f>
        <v>9660.6172858333321</v>
      </c>
      <c r="CE308" s="15" cm="1">
        <f t="array" ref="CE308">INDEX($K:$P,ROW(),MATCH(CE$3,$K$2:$P$2,0))/12</f>
        <v>9660.6172858333321</v>
      </c>
      <c r="CF308" s="15" cm="1">
        <f t="array" ref="CF308">INDEX($K:$P,ROW(),MATCH(CF$3,$K$2:$P$2,0))/12</f>
        <v>9660.6172858333321</v>
      </c>
      <c r="CG308" s="15" cm="1">
        <f t="array" ref="CG308">INDEX($K:$P,ROW(),MATCH(CG$3,$K$2:$P$2,0))/12</f>
        <v>9660.6172858333321</v>
      </c>
      <c r="CH308" s="15" cm="1">
        <f t="array" ref="CH308">INDEX($K:$P,ROW(),MATCH(CH$3,$K$2:$P$2,0))/12</f>
        <v>9660.6172858333321</v>
      </c>
      <c r="CI308" s="15" cm="1">
        <f t="array" ref="CI308">INDEX($K:$P,ROW(),MATCH(CI$3,$K$2:$P$2,0))/12</f>
        <v>9660.6172858333321</v>
      </c>
      <c r="CJ308" s="15" cm="1">
        <f t="array" ref="CJ308">INDEX($K:$P,ROW(),MATCH(CJ$3,$K$2:$P$2,0))/12</f>
        <v>9660.6172858333321</v>
      </c>
      <c r="CK308" s="15" cm="1">
        <f t="array" ref="CK308">INDEX($K:$P,ROW(),MATCH(CK$3,$K$2:$P$2,0))/12</f>
        <v>9660.6172858333321</v>
      </c>
      <c r="CL308" s="15" cm="1">
        <f t="array" ref="CL308">INDEX($K:$P,ROW(),MATCH(CL$3,$K$2:$P$2,0))/12</f>
        <v>9660.6172858333321</v>
      </c>
    </row>
    <row r="309" spans="2:90" x14ac:dyDescent="0.4">
      <c r="B309" s="95" t="s">
        <v>786</v>
      </c>
      <c r="D309" t="s">
        <v>785</v>
      </c>
      <c r="E309" s="8" t="str">
        <f t="shared" si="259"/>
        <v>309 CAGRP-EV</v>
      </c>
      <c r="G309" t="str">
        <f>E309</f>
        <v>309 CAGRP-EV</v>
      </c>
      <c r="H309" s="12"/>
      <c r="I309" s="60"/>
      <c r="J309" s="60"/>
      <c r="K309" s="17"/>
      <c r="L309" s="16">
        <v>0.03</v>
      </c>
      <c r="M309" s="16">
        <v>0.03</v>
      </c>
      <c r="N309" s="16">
        <v>0.03</v>
      </c>
      <c r="O309" s="16">
        <v>0.03</v>
      </c>
      <c r="P309" s="16">
        <v>0.03</v>
      </c>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15"/>
      <c r="CB309" s="15"/>
      <c r="CC309" s="15"/>
      <c r="CD309" s="15"/>
      <c r="CE309" s="15"/>
      <c r="CF309" s="15"/>
      <c r="CG309" s="15"/>
      <c r="CH309" s="15"/>
      <c r="CI309" s="15"/>
      <c r="CJ309" s="15"/>
      <c r="CK309" s="15"/>
      <c r="CL309" s="15"/>
    </row>
    <row r="310" spans="2:90" x14ac:dyDescent="0.4">
      <c r="B310" s="187" t="str">
        <f>IFERROR(SUBSTITUTE(TRIM(LEFT(B307,SEARCH("-",B307)-1)),":",""),SUBSTITUTE(B307,":",""))</f>
        <v>Volume driven</v>
      </c>
      <c r="D310" t="s">
        <v>785</v>
      </c>
      <c r="E310" s="8" t="str">
        <f t="shared" si="259"/>
        <v>310 CAGRP-EV</v>
      </c>
      <c r="G310" t="s">
        <v>332</v>
      </c>
      <c r="H310" s="31"/>
      <c r="I310" s="73"/>
      <c r="J310" s="73"/>
      <c r="K310" s="39"/>
      <c r="L310" s="39"/>
      <c r="M310" s="39"/>
      <c r="N310" s="39"/>
      <c r="O310" s="39"/>
      <c r="P310" s="39"/>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row>
    <row r="311" spans="2:90" x14ac:dyDescent="0.4">
      <c r="B311" s="235" t="str">
        <f>IFERROR(SUBSTITUTE(TRIM(MID(B307, SEARCH("-", B307) + 1, LEN(B307))),":",""),"no unit")</f>
        <v>primary unit</v>
      </c>
      <c r="D311" t="s">
        <v>785</v>
      </c>
      <c r="E311" s="8" t="str">
        <f t="shared" si="259"/>
        <v>311 CAGRP-EV</v>
      </c>
      <c r="G311" t="s">
        <v>332</v>
      </c>
      <c r="H311" s="31"/>
      <c r="I311" s="73"/>
      <c r="J311" s="73"/>
      <c r="K311" s="39"/>
      <c r="L311" s="39"/>
      <c r="M311" s="39"/>
      <c r="N311" s="39"/>
      <c r="O311" s="39"/>
      <c r="P311" s="39"/>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row>
    <row r="312" spans="2:90" x14ac:dyDescent="0.4">
      <c r="B312" s="132" t="s">
        <v>461</v>
      </c>
      <c r="D312" t="s">
        <v>785</v>
      </c>
      <c r="E312" s="8" t="str">
        <f t="shared" si="259"/>
        <v>312 CAGRP-EV</v>
      </c>
      <c r="G312" t="s">
        <v>332</v>
      </c>
      <c r="H312" s="31"/>
      <c r="I312" s="73"/>
      <c r="J312" s="73"/>
      <c r="K312" s="39"/>
      <c r="L312" s="39"/>
      <c r="M312" s="39"/>
      <c r="N312" s="39"/>
      <c r="O312" s="39"/>
      <c r="P312" s="39"/>
      <c r="R312" s="38"/>
    </row>
    <row r="313" spans="2:90" x14ac:dyDescent="0.4">
      <c r="B313" s="132" t="s">
        <v>462</v>
      </c>
      <c r="D313" t="s">
        <v>785</v>
      </c>
      <c r="E313" s="8" t="str">
        <f t="shared" si="259"/>
        <v>313 CAGRP-EV</v>
      </c>
      <c r="G313" t="s">
        <v>332</v>
      </c>
      <c r="H313" s="31"/>
      <c r="I313" s="73"/>
      <c r="J313" s="73"/>
      <c r="K313" s="39"/>
      <c r="L313" s="39"/>
      <c r="M313" s="39"/>
      <c r="N313" s="39"/>
      <c r="O313" s="39"/>
      <c r="P313" s="39"/>
      <c r="R313" s="38"/>
      <c r="S313" s="199" t="str">
        <f t="shared" ref="S313" si="260">ADDRESS(ROW(S308),COLUMN(S308))</f>
        <v>$S$308</v>
      </c>
      <c r="T313" s="199" t="str">
        <f t="shared" ref="T313:AX313" si="261">ADDRESS(ROW(T308),COLUMN(T308))</f>
        <v>$T$308</v>
      </c>
      <c r="U313" s="199" t="str">
        <f t="shared" si="261"/>
        <v>$U$308</v>
      </c>
      <c r="V313" s="199" t="str">
        <f t="shared" si="261"/>
        <v>$V$308</v>
      </c>
      <c r="W313" s="199" t="str">
        <f t="shared" si="261"/>
        <v>$W$308</v>
      </c>
      <c r="X313" s="199" t="str">
        <f t="shared" si="261"/>
        <v>$X$308</v>
      </c>
      <c r="Y313" s="199" t="str">
        <f t="shared" si="261"/>
        <v>$Y$308</v>
      </c>
      <c r="Z313" s="199" t="str">
        <f t="shared" si="261"/>
        <v>$Z$308</v>
      </c>
      <c r="AA313" s="199" t="str">
        <f t="shared" si="261"/>
        <v>$AA$308</v>
      </c>
      <c r="AB313" s="199" t="str">
        <f t="shared" si="261"/>
        <v>$AB$308</v>
      </c>
      <c r="AC313" s="199" t="str">
        <f t="shared" si="261"/>
        <v>$AC$308</v>
      </c>
      <c r="AD313" s="199" t="str">
        <f t="shared" si="261"/>
        <v>$AD$308</v>
      </c>
      <c r="AE313" s="199" t="str">
        <f t="shared" si="261"/>
        <v>$AE$308</v>
      </c>
      <c r="AF313" s="199" t="str">
        <f t="shared" si="261"/>
        <v>$AF$308</v>
      </c>
      <c r="AG313" s="199" t="str">
        <f t="shared" si="261"/>
        <v>$AG$308</v>
      </c>
      <c r="AH313" s="199" t="str">
        <f t="shared" si="261"/>
        <v>$AH$308</v>
      </c>
      <c r="AI313" s="199" t="str">
        <f t="shared" si="261"/>
        <v>$AI$308</v>
      </c>
      <c r="AJ313" s="199" t="str">
        <f t="shared" si="261"/>
        <v>$AJ$308</v>
      </c>
      <c r="AK313" s="199" t="str">
        <f t="shared" si="261"/>
        <v>$AK$308</v>
      </c>
      <c r="AL313" s="199" t="str">
        <f t="shared" si="261"/>
        <v>$AL$308</v>
      </c>
      <c r="AM313" s="199" t="str">
        <f t="shared" si="261"/>
        <v>$AM$308</v>
      </c>
      <c r="AN313" s="199" t="str">
        <f t="shared" si="261"/>
        <v>$AN$308</v>
      </c>
      <c r="AO313" s="199" t="str">
        <f t="shared" si="261"/>
        <v>$AO$308</v>
      </c>
      <c r="AP313" s="199" t="str">
        <f t="shared" si="261"/>
        <v>$AP$308</v>
      </c>
      <c r="AQ313" s="199" t="str">
        <f t="shared" si="261"/>
        <v>$AQ$308</v>
      </c>
      <c r="AR313" s="199" t="str">
        <f t="shared" si="261"/>
        <v>$AR$308</v>
      </c>
      <c r="AS313" s="199" t="str">
        <f t="shared" si="261"/>
        <v>$AS$308</v>
      </c>
      <c r="AT313" s="199" t="str">
        <f t="shared" si="261"/>
        <v>$AT$308</v>
      </c>
      <c r="AU313" s="199" t="str">
        <f t="shared" si="261"/>
        <v>$AU$308</v>
      </c>
      <c r="AV313" s="199" t="str">
        <f t="shared" si="261"/>
        <v>$AV$308</v>
      </c>
      <c r="AW313" s="199" t="str">
        <f t="shared" si="261"/>
        <v>$AW$308</v>
      </c>
      <c r="AX313" s="199" t="str">
        <f t="shared" si="261"/>
        <v>$AX$308</v>
      </c>
      <c r="AY313" s="199" t="str">
        <f t="shared" ref="AY313:CD313" si="262">ADDRESS(ROW(AY308),COLUMN(AY308))</f>
        <v>$AY$308</v>
      </c>
      <c r="AZ313" s="199" t="str">
        <f t="shared" si="262"/>
        <v>$AZ$308</v>
      </c>
      <c r="BA313" s="199" t="str">
        <f t="shared" si="262"/>
        <v>$BA$308</v>
      </c>
      <c r="BB313" s="199" t="str">
        <f t="shared" si="262"/>
        <v>$BB$308</v>
      </c>
      <c r="BC313" s="199" t="str">
        <f t="shared" si="262"/>
        <v>$BC$308</v>
      </c>
      <c r="BD313" s="199" t="str">
        <f t="shared" si="262"/>
        <v>$BD$308</v>
      </c>
      <c r="BE313" s="199" t="str">
        <f t="shared" si="262"/>
        <v>$BE$308</v>
      </c>
      <c r="BF313" s="199" t="str">
        <f t="shared" si="262"/>
        <v>$BF$308</v>
      </c>
      <c r="BG313" s="199" t="str">
        <f t="shared" si="262"/>
        <v>$BG$308</v>
      </c>
      <c r="BH313" s="199" t="str">
        <f t="shared" si="262"/>
        <v>$BH$308</v>
      </c>
      <c r="BI313" s="199" t="str">
        <f t="shared" si="262"/>
        <v>$BI$308</v>
      </c>
      <c r="BJ313" s="199" t="str">
        <f t="shared" si="262"/>
        <v>$BJ$308</v>
      </c>
      <c r="BK313" s="199" t="str">
        <f t="shared" si="262"/>
        <v>$BK$308</v>
      </c>
      <c r="BL313" s="199" t="str">
        <f t="shared" si="262"/>
        <v>$BL$308</v>
      </c>
      <c r="BM313" s="199" t="str">
        <f t="shared" si="262"/>
        <v>$BM$308</v>
      </c>
      <c r="BN313" s="199" t="str">
        <f t="shared" si="262"/>
        <v>$BN$308</v>
      </c>
      <c r="BO313" s="199" t="str">
        <f t="shared" si="262"/>
        <v>$BO$308</v>
      </c>
      <c r="BP313" s="199" t="str">
        <f t="shared" si="262"/>
        <v>$BP$308</v>
      </c>
      <c r="BQ313" s="199" t="str">
        <f t="shared" si="262"/>
        <v>$BQ$308</v>
      </c>
      <c r="BR313" s="199" t="str">
        <f t="shared" si="262"/>
        <v>$BR$308</v>
      </c>
      <c r="BS313" s="199" t="str">
        <f t="shared" si="262"/>
        <v>$BS$308</v>
      </c>
      <c r="BT313" s="199" t="str">
        <f t="shared" si="262"/>
        <v>$BT$308</v>
      </c>
      <c r="BU313" s="199" t="str">
        <f t="shared" si="262"/>
        <v>$BU$308</v>
      </c>
      <c r="BV313" s="199" t="str">
        <f t="shared" si="262"/>
        <v>$BV$308</v>
      </c>
      <c r="BW313" s="199" t="str">
        <f t="shared" si="262"/>
        <v>$BW$308</v>
      </c>
      <c r="BX313" s="199" t="str">
        <f t="shared" si="262"/>
        <v>$BX$308</v>
      </c>
      <c r="BY313" s="199" t="str">
        <f t="shared" si="262"/>
        <v>$BY$308</v>
      </c>
      <c r="BZ313" s="199" t="str">
        <f t="shared" si="262"/>
        <v>$BZ$308</v>
      </c>
      <c r="CA313" s="199" t="str">
        <f t="shared" si="262"/>
        <v>$CA$308</v>
      </c>
      <c r="CB313" s="199" t="str">
        <f t="shared" si="262"/>
        <v>$CB$308</v>
      </c>
      <c r="CC313" s="199" t="str">
        <f t="shared" si="262"/>
        <v>$CC$308</v>
      </c>
      <c r="CD313" s="199" t="str">
        <f t="shared" si="262"/>
        <v>$CD$308</v>
      </c>
      <c r="CE313" s="199" t="str">
        <f t="shared" ref="CE313:CK313" si="263">ADDRESS(ROW(CE308),COLUMN(CE308))</f>
        <v>$CE$308</v>
      </c>
      <c r="CF313" s="199" t="str">
        <f t="shared" si="263"/>
        <v>$CF$308</v>
      </c>
      <c r="CG313" s="199" t="str">
        <f t="shared" si="263"/>
        <v>$CG$308</v>
      </c>
      <c r="CH313" s="199" t="str">
        <f t="shared" si="263"/>
        <v>$CH$308</v>
      </c>
      <c r="CI313" s="199" t="str">
        <f t="shared" si="263"/>
        <v>$CI$308</v>
      </c>
      <c r="CJ313" s="199" t="str">
        <f t="shared" si="263"/>
        <v>$CJ$308</v>
      </c>
      <c r="CK313" s="199" t="str">
        <f t="shared" si="263"/>
        <v>$CK$308</v>
      </c>
      <c r="CL313" s="199" t="str">
        <f t="shared" ref="CL313" si="264">ADDRESS(ROW(CL308),COLUMN(CL308))</f>
        <v>$CL$308</v>
      </c>
    </row>
    <row r="314" spans="2:90" x14ac:dyDescent="0.4">
      <c r="B314" s="8" t="s">
        <v>488</v>
      </c>
      <c r="D314" t="s">
        <v>785</v>
      </c>
      <c r="E314" s="8" t="str">
        <f t="shared" si="259"/>
        <v>314 CAGRP-EV</v>
      </c>
      <c r="G314" t="s">
        <v>332</v>
      </c>
      <c r="H314" s="31"/>
      <c r="I314" s="73"/>
      <c r="J314" s="73"/>
      <c r="K314" s="39"/>
      <c r="L314" s="39"/>
      <c r="M314" s="39"/>
      <c r="N314" s="39"/>
      <c r="O314" s="39"/>
      <c r="P314" s="39"/>
      <c r="R314" s="38"/>
      <c r="S314" s="199"/>
      <c r="T314" s="199"/>
      <c r="U314" s="199"/>
      <c r="V314" s="199"/>
      <c r="W314" s="199"/>
      <c r="X314" s="199"/>
      <c r="Y314" s="199"/>
      <c r="Z314" s="199"/>
      <c r="AA314" s="199"/>
      <c r="AB314" s="199"/>
      <c r="AC314" s="199"/>
      <c r="AD314" s="199"/>
      <c r="AE314" s="199"/>
      <c r="AF314" s="199"/>
      <c r="AG314" s="199"/>
      <c r="AH314" s="199"/>
      <c r="AI314" s="199"/>
      <c r="AJ314" s="199"/>
      <c r="AK314" s="199"/>
      <c r="AL314" s="199"/>
      <c r="AM314" s="199"/>
      <c r="AN314" s="199"/>
      <c r="AO314" s="199"/>
      <c r="AP314" s="199"/>
      <c r="AQ314" s="199"/>
      <c r="AR314" s="199"/>
      <c r="AS314" s="199"/>
      <c r="AT314" s="199"/>
      <c r="AU314" s="199"/>
      <c r="AV314" s="199"/>
      <c r="AW314" s="199"/>
      <c r="AX314" s="199"/>
      <c r="AY314" s="199"/>
      <c r="AZ314" s="199"/>
      <c r="BA314" s="199"/>
      <c r="BB314" s="199"/>
      <c r="BC314" s="199"/>
      <c r="BD314" s="199"/>
      <c r="BE314" s="199"/>
      <c r="BF314" s="199"/>
      <c r="BG314" s="199"/>
      <c r="BH314" s="199"/>
      <c r="BI314" s="199"/>
      <c r="BJ314" s="199"/>
      <c r="BK314" s="199"/>
      <c r="BL314" s="199"/>
      <c r="BM314" s="199"/>
      <c r="BN314" s="199"/>
      <c r="BO314" s="199"/>
      <c r="BP314" s="199"/>
      <c r="BQ314" s="199"/>
      <c r="BR314" s="199"/>
      <c r="BS314" s="199"/>
      <c r="BT314" s="199"/>
      <c r="BU314" s="199"/>
      <c r="BV314" s="199"/>
      <c r="BW314" s="199"/>
      <c r="BX314" s="199"/>
      <c r="BY314" s="199"/>
      <c r="BZ314" s="199"/>
      <c r="CA314" s="199"/>
      <c r="CB314" s="199"/>
      <c r="CC314" s="199"/>
      <c r="CD314" s="199"/>
      <c r="CE314" s="199"/>
      <c r="CF314" s="199"/>
      <c r="CG314" s="199"/>
      <c r="CH314" s="199"/>
      <c r="CI314" s="199"/>
      <c r="CJ314" s="199"/>
      <c r="CK314" s="199"/>
      <c r="CL314" s="199"/>
    </row>
    <row r="315" spans="2:90" x14ac:dyDescent="0.4">
      <c r="B315" s="8" t="s">
        <v>494</v>
      </c>
      <c r="D315" t="s">
        <v>785</v>
      </c>
      <c r="E315" s="8" t="str">
        <f t="shared" si="259"/>
        <v>315 CAGRP-EV</v>
      </c>
      <c r="G315" t="s">
        <v>332</v>
      </c>
      <c r="H315" s="31"/>
      <c r="I315" s="73"/>
      <c r="J315" s="73"/>
      <c r="K315" s="39"/>
      <c r="L315" s="39"/>
      <c r="M315" s="39"/>
      <c r="N315" s="39"/>
      <c r="O315" s="39"/>
      <c r="P315" s="39"/>
      <c r="R315" s="38"/>
      <c r="S315" s="199"/>
      <c r="T315" s="199"/>
      <c r="U315" s="199"/>
      <c r="V315" s="199"/>
      <c r="W315" s="199"/>
      <c r="X315" s="199"/>
      <c r="Y315" s="199"/>
      <c r="Z315" s="199"/>
      <c r="AA315" s="199"/>
      <c r="AB315" s="199"/>
      <c r="AC315" s="199"/>
      <c r="AD315" s="199"/>
      <c r="AE315" s="199"/>
      <c r="AF315" s="199"/>
      <c r="AG315" s="199"/>
      <c r="AH315" s="199"/>
      <c r="AI315" s="199"/>
      <c r="AJ315" s="199"/>
      <c r="AK315" s="199"/>
      <c r="AL315" s="199"/>
      <c r="AM315" s="199"/>
      <c r="AN315" s="199"/>
      <c r="AO315" s="199"/>
      <c r="AP315" s="199"/>
      <c r="AQ315" s="199"/>
      <c r="AR315" s="199"/>
      <c r="AS315" s="199"/>
      <c r="AT315" s="199"/>
      <c r="AU315" s="199"/>
      <c r="AV315" s="199"/>
      <c r="AW315" s="199"/>
      <c r="AX315" s="199"/>
      <c r="AY315" s="199"/>
      <c r="AZ315" s="199"/>
      <c r="BA315" s="199"/>
      <c r="BB315" s="199"/>
      <c r="BC315" s="199"/>
      <c r="BD315" s="199"/>
      <c r="BE315" s="199"/>
      <c r="BF315" s="199"/>
      <c r="BG315" s="199"/>
      <c r="BH315" s="199"/>
      <c r="BI315" s="199"/>
      <c r="BJ315" s="199"/>
      <c r="BK315" s="199"/>
      <c r="BL315" s="199"/>
      <c r="BM315" s="199"/>
      <c r="BN315" s="199"/>
      <c r="BO315" s="199"/>
      <c r="BP315" s="199"/>
      <c r="BQ315" s="199"/>
      <c r="BR315" s="199"/>
      <c r="BS315" s="199"/>
      <c r="BT315" s="199"/>
      <c r="BU315" s="199"/>
      <c r="BV315" s="199"/>
      <c r="BW315" s="199"/>
      <c r="BX315" s="199"/>
      <c r="BY315" s="199"/>
      <c r="BZ315" s="199"/>
      <c r="CA315" s="199"/>
      <c r="CB315" s="199"/>
      <c r="CC315" s="199"/>
      <c r="CD315" s="199"/>
      <c r="CE315" s="199"/>
      <c r="CF315" s="199"/>
      <c r="CG315" s="199"/>
      <c r="CH315" s="199"/>
      <c r="CI315" s="199"/>
      <c r="CJ315" s="199"/>
      <c r="CK315" s="199"/>
      <c r="CL315" s="199"/>
    </row>
    <row r="316" spans="2:90" x14ac:dyDescent="0.4">
      <c r="B316" s="8" t="s">
        <v>463</v>
      </c>
      <c r="D316" t="s">
        <v>785</v>
      </c>
      <c r="E316" s="8" t="str">
        <f t="shared" si="259"/>
        <v>316 CAGRP-EV</v>
      </c>
      <c r="G316" t="s">
        <v>332</v>
      </c>
      <c r="H316" s="31"/>
      <c r="I316" s="73"/>
      <c r="J316" s="73"/>
      <c r="K316" s="39"/>
      <c r="L316" s="39"/>
      <c r="M316" s="39"/>
      <c r="N316" s="39"/>
      <c r="O316" s="39"/>
      <c r="P316" s="39"/>
      <c r="R316" s="38"/>
      <c r="S316" s="199"/>
      <c r="T316" s="199"/>
      <c r="U316" s="199"/>
      <c r="V316" s="199"/>
      <c r="W316" s="199"/>
      <c r="X316" s="199"/>
      <c r="Y316" s="199"/>
      <c r="Z316" s="199"/>
      <c r="AA316" s="199"/>
      <c r="AB316" s="199"/>
      <c r="AC316" s="199"/>
      <c r="AD316" s="199"/>
      <c r="AE316" s="199"/>
      <c r="AF316" s="199"/>
      <c r="AG316" s="199"/>
      <c r="AH316" s="199"/>
      <c r="AI316" s="199"/>
      <c r="AJ316" s="199"/>
      <c r="AK316" s="199"/>
      <c r="AL316" s="199"/>
      <c r="AM316" s="199"/>
      <c r="AN316" s="199"/>
      <c r="AO316" s="199"/>
      <c r="AP316" s="199"/>
      <c r="AQ316" s="199"/>
      <c r="AR316" s="199"/>
      <c r="AS316" s="199"/>
      <c r="AT316" s="199"/>
      <c r="AU316" s="199"/>
      <c r="AV316" s="199"/>
      <c r="AW316" s="199"/>
      <c r="AX316" s="199"/>
      <c r="AY316" s="199"/>
      <c r="AZ316" s="199"/>
      <c r="BA316" s="199"/>
      <c r="BB316" s="199"/>
      <c r="BC316" s="199"/>
      <c r="BD316" s="199"/>
      <c r="BE316" s="199"/>
      <c r="BF316" s="199"/>
      <c r="BG316" s="199"/>
      <c r="BH316" s="199"/>
      <c r="BI316" s="199"/>
      <c r="BJ316" s="199"/>
      <c r="BK316" s="199"/>
      <c r="BL316" s="199"/>
      <c r="BM316" s="199"/>
      <c r="BN316" s="199"/>
      <c r="BO316" s="199"/>
      <c r="BP316" s="199"/>
      <c r="BQ316" s="199"/>
      <c r="BR316" s="199"/>
      <c r="BS316" s="199"/>
      <c r="BT316" s="199"/>
      <c r="BU316" s="199"/>
      <c r="BV316" s="199"/>
      <c r="BW316" s="199"/>
      <c r="BX316" s="199"/>
      <c r="BY316" s="199"/>
      <c r="BZ316" s="199"/>
      <c r="CA316" s="199"/>
      <c r="CB316" s="199"/>
      <c r="CC316" s="199"/>
      <c r="CD316" s="199"/>
      <c r="CE316" s="199"/>
      <c r="CF316" s="199"/>
      <c r="CG316" s="199"/>
      <c r="CH316" s="199"/>
      <c r="CI316" s="199"/>
      <c r="CJ316" s="199"/>
      <c r="CK316" s="199"/>
      <c r="CL316" s="199"/>
    </row>
    <row r="317" spans="2:90" x14ac:dyDescent="0.4">
      <c r="B317" s="8" t="s">
        <v>464</v>
      </c>
      <c r="D317" t="s">
        <v>785</v>
      </c>
      <c r="E317" s="8" t="str">
        <f t="shared" si="259"/>
        <v>317 CAGRP-EV</v>
      </c>
      <c r="G317" t="s">
        <v>332</v>
      </c>
      <c r="H317" s="31"/>
      <c r="I317" s="73"/>
      <c r="J317" s="73"/>
      <c r="K317" s="39"/>
      <c r="L317" s="39"/>
      <c r="M317" s="39"/>
      <c r="N317" s="39"/>
      <c r="O317" s="39"/>
      <c r="P317" s="39"/>
      <c r="R317" s="38"/>
      <c r="S317" s="199"/>
      <c r="T317" s="199"/>
      <c r="U317" s="199"/>
      <c r="V317" s="199"/>
      <c r="W317" s="199"/>
      <c r="X317" s="199"/>
      <c r="Y317" s="199"/>
      <c r="Z317" s="199"/>
      <c r="AA317" s="199"/>
      <c r="AB317" s="199"/>
      <c r="AC317" s="199"/>
      <c r="AD317" s="199"/>
      <c r="AE317" s="199"/>
      <c r="AF317" s="199"/>
      <c r="AG317" s="199"/>
      <c r="AH317" s="199"/>
      <c r="AI317" s="199"/>
      <c r="AJ317" s="199"/>
      <c r="AK317" s="199"/>
      <c r="AL317" s="199"/>
      <c r="AM317" s="199"/>
      <c r="AN317" s="199"/>
      <c r="AO317" s="199"/>
      <c r="AP317" s="199"/>
      <c r="AQ317" s="199"/>
      <c r="AR317" s="199"/>
      <c r="AS317" s="199"/>
      <c r="AT317" s="199"/>
      <c r="AU317" s="199"/>
      <c r="AV317" s="199"/>
      <c r="AW317" s="199"/>
      <c r="AX317" s="199"/>
      <c r="AY317" s="199"/>
      <c r="AZ317" s="199"/>
      <c r="BA317" s="199"/>
      <c r="BB317" s="199"/>
      <c r="BC317" s="199"/>
      <c r="BD317" s="199"/>
      <c r="BE317" s="199"/>
      <c r="BF317" s="199"/>
      <c r="BG317" s="199"/>
      <c r="BH317" s="199"/>
      <c r="BI317" s="199"/>
      <c r="BJ317" s="199"/>
      <c r="BK317" s="199"/>
      <c r="BL317" s="199"/>
      <c r="BM317" s="199"/>
      <c r="BN317" s="199"/>
      <c r="BO317" s="199"/>
      <c r="BP317" s="199"/>
      <c r="BQ317" s="199"/>
      <c r="BR317" s="199"/>
      <c r="BS317" s="199"/>
      <c r="BT317" s="199"/>
      <c r="BU317" s="199"/>
      <c r="BV317" s="199"/>
      <c r="BW317" s="199"/>
      <c r="BX317" s="199"/>
      <c r="BY317" s="199"/>
      <c r="BZ317" s="199"/>
      <c r="CA317" s="199"/>
      <c r="CB317" s="199"/>
      <c r="CC317" s="199"/>
      <c r="CD317" s="199"/>
      <c r="CE317" s="199"/>
      <c r="CF317" s="199"/>
      <c r="CG317" s="199"/>
      <c r="CH317" s="199"/>
      <c r="CI317" s="199"/>
      <c r="CJ317" s="199"/>
      <c r="CK317" s="199"/>
      <c r="CL317" s="199"/>
    </row>
    <row r="318" spans="2:90" x14ac:dyDescent="0.4">
      <c r="B318" s="181" t="s">
        <v>459</v>
      </c>
      <c r="E318" s="8"/>
      <c r="H318" s="182"/>
      <c r="I318" s="183"/>
      <c r="J318" s="183"/>
      <c r="K318" s="184"/>
      <c r="L318" s="184"/>
      <c r="M318" s="184"/>
      <c r="N318" s="184"/>
      <c r="O318" s="184"/>
      <c r="P318" s="184"/>
      <c r="R318" s="185"/>
      <c r="S318" s="186"/>
      <c r="T318" s="186"/>
      <c r="U318" s="186"/>
      <c r="V318" s="186"/>
      <c r="W318" s="186"/>
      <c r="X318" s="186"/>
      <c r="Y318" s="186"/>
      <c r="Z318" s="186"/>
      <c r="AA318" s="186"/>
      <c r="AB318" s="186"/>
      <c r="AC318" s="186"/>
      <c r="AD318" s="186"/>
      <c r="AE318" s="186"/>
      <c r="AF318" s="186"/>
      <c r="AG318" s="186"/>
      <c r="AH318" s="186"/>
      <c r="AI318" s="186"/>
      <c r="AJ318" s="186"/>
      <c r="AK318" s="186"/>
      <c r="AL318" s="186"/>
      <c r="AM318" s="186"/>
      <c r="AN318" s="186"/>
      <c r="AO318" s="186"/>
      <c r="AP318" s="186"/>
      <c r="AQ318" s="186"/>
      <c r="AR318" s="186"/>
      <c r="AS318" s="186"/>
      <c r="AT318" s="186"/>
      <c r="AU318" s="186"/>
      <c r="AV318" s="186"/>
      <c r="AW318" s="186"/>
      <c r="AX318" s="186"/>
      <c r="AY318" s="186"/>
      <c r="AZ318" s="186"/>
      <c r="BA318" s="186"/>
      <c r="BB318" s="186"/>
      <c r="BC318" s="186"/>
      <c r="BD318" s="186"/>
      <c r="BE318" s="186"/>
      <c r="BF318" s="186"/>
      <c r="BG318" s="186"/>
      <c r="BH318" s="186"/>
      <c r="BI318" s="186"/>
      <c r="BJ318" s="186"/>
      <c r="BK318" s="186"/>
      <c r="BL318" s="186"/>
      <c r="BM318" s="186"/>
      <c r="BN318" s="186"/>
      <c r="BO318" s="186"/>
      <c r="BP318" s="186"/>
      <c r="BQ318" s="186"/>
      <c r="BR318" s="186"/>
      <c r="BS318" s="186"/>
      <c r="BT318" s="186"/>
      <c r="BU318" s="186"/>
      <c r="BV318" s="186"/>
      <c r="BW318" s="186"/>
      <c r="BX318" s="186"/>
      <c r="BY318" s="186"/>
      <c r="BZ318" s="186"/>
      <c r="CA318" s="186"/>
      <c r="CB318" s="186"/>
      <c r="CC318" s="186"/>
      <c r="CD318" s="186"/>
      <c r="CE318" s="186"/>
      <c r="CF318" s="186"/>
      <c r="CG318" s="186"/>
      <c r="CH318" s="186"/>
      <c r="CI318" s="186"/>
      <c r="CJ318" s="186"/>
      <c r="CK318" s="186"/>
      <c r="CL318" s="186"/>
    </row>
    <row r="319" spans="2:90" x14ac:dyDescent="0.4">
      <c r="B319" s="188" t="s">
        <v>474</v>
      </c>
      <c r="E319" s="8"/>
      <c r="H319" s="182"/>
      <c r="I319" s="183"/>
      <c r="J319" s="183"/>
      <c r="K319" s="184"/>
      <c r="L319" s="184"/>
      <c r="M319" s="184"/>
      <c r="N319" s="184"/>
      <c r="O319" s="184"/>
      <c r="P319" s="184"/>
      <c r="R319" s="185"/>
      <c r="S319" s="186"/>
      <c r="T319" s="186"/>
      <c r="U319" s="186"/>
      <c r="V319" s="186"/>
      <c r="W319" s="186"/>
      <c r="X319" s="186"/>
      <c r="Y319" s="186"/>
      <c r="Z319" s="186"/>
      <c r="AA319" s="186"/>
      <c r="AB319" s="186"/>
      <c r="AC319" s="186"/>
      <c r="AD319" s="186"/>
      <c r="AE319" s="186"/>
      <c r="AF319" s="186"/>
      <c r="AG319" s="186"/>
      <c r="AH319" s="186"/>
      <c r="AI319" s="186"/>
      <c r="AJ319" s="186"/>
      <c r="AK319" s="186"/>
      <c r="AL319" s="186"/>
      <c r="AM319" s="186"/>
      <c r="AN319" s="186"/>
      <c r="AO319" s="186"/>
      <c r="AP319" s="186"/>
      <c r="AQ319" s="186"/>
      <c r="AR319" s="186"/>
      <c r="AS319" s="186"/>
      <c r="AT319" s="186"/>
      <c r="AU319" s="186"/>
      <c r="AV319" s="186"/>
      <c r="AW319" s="186"/>
      <c r="AX319" s="186"/>
      <c r="AY319" s="186"/>
      <c r="AZ319" s="186"/>
      <c r="BA319" s="186"/>
      <c r="BB319" s="186"/>
      <c r="BC319" s="186"/>
      <c r="BD319" s="186"/>
      <c r="BE319" s="186"/>
      <c r="BF319" s="186"/>
      <c r="BG319" s="186"/>
      <c r="BH319" s="186"/>
      <c r="BI319" s="186"/>
      <c r="BJ319" s="186"/>
      <c r="BK319" s="186"/>
      <c r="BL319" s="186"/>
      <c r="BM319" s="186"/>
      <c r="BN319" s="186"/>
      <c r="BO319" s="186"/>
      <c r="BP319" s="186"/>
      <c r="BQ319" s="186"/>
      <c r="BR319" s="186"/>
      <c r="BS319" s="186"/>
      <c r="BT319" s="186"/>
      <c r="BU319" s="186"/>
      <c r="BV319" s="186"/>
      <c r="BW319" s="186"/>
      <c r="BX319" s="186"/>
      <c r="BY319" s="186"/>
      <c r="BZ319" s="186"/>
      <c r="CA319" s="186"/>
      <c r="CB319" s="186"/>
      <c r="CC319" s="186"/>
      <c r="CD319" s="186"/>
      <c r="CE319" s="186"/>
      <c r="CF319" s="186"/>
      <c r="CG319" s="186"/>
      <c r="CH319" s="186"/>
      <c r="CI319" s="186"/>
      <c r="CJ319" s="186"/>
      <c r="CK319" s="186"/>
      <c r="CL319" s="186"/>
    </row>
    <row r="320" spans="2:90" x14ac:dyDescent="0.4">
      <c r="B320" s="167"/>
      <c r="E320" s="8"/>
      <c r="H320" s="31"/>
      <c r="I320" s="73"/>
      <c r="J320" s="73"/>
      <c r="K320" s="39"/>
      <c r="L320" s="39"/>
      <c r="M320" s="39"/>
      <c r="N320" s="39"/>
      <c r="O320" s="39"/>
      <c r="P320" s="39"/>
      <c r="R320" s="38"/>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row>
    <row r="321" spans="2:90" x14ac:dyDescent="0.4">
      <c r="B321" s="66" t="s">
        <v>517</v>
      </c>
      <c r="C321" s="31"/>
      <c r="D321" t="s">
        <v>787</v>
      </c>
      <c r="E321" s="8" t="str">
        <f t="shared" ref="E321:E335" si="265">ROW()&amp;" "&amp;D321</f>
        <v>321 SCENARIOCAGR-EP</v>
      </c>
      <c r="F321" t="s">
        <v>454</v>
      </c>
      <c r="G321" s="31" t="s">
        <v>243</v>
      </c>
      <c r="H321" s="22"/>
      <c r="I321" s="287"/>
      <c r="J321" s="287"/>
      <c r="K321" s="22"/>
      <c r="L321" s="22"/>
      <c r="M321" s="22"/>
      <c r="N321" s="22"/>
      <c r="O321" s="22"/>
      <c r="P321" s="22"/>
      <c r="R321" s="66"/>
      <c r="S321" s="66"/>
      <c r="T321" s="66"/>
      <c r="U321" s="66"/>
      <c r="V321" s="66"/>
      <c r="W321" s="66"/>
      <c r="X321" s="66"/>
      <c r="Y321" s="66"/>
      <c r="Z321" s="66"/>
      <c r="AA321" s="66"/>
      <c r="AB321" s="66"/>
      <c r="AC321" s="66"/>
      <c r="AD321" s="66"/>
      <c r="AE321" s="66"/>
      <c r="AF321" s="66"/>
      <c r="AG321" s="66"/>
      <c r="AH321" s="66"/>
      <c r="AI321" s="66"/>
      <c r="AJ321" s="66"/>
      <c r="AK321" s="66"/>
      <c r="AL321" s="66"/>
      <c r="AM321" s="66"/>
      <c r="AN321" s="66"/>
      <c r="AO321" s="66"/>
      <c r="AP321" s="66"/>
      <c r="AQ321" s="66"/>
      <c r="AR321" s="66"/>
      <c r="AS321" s="66"/>
      <c r="AT321" s="66"/>
      <c r="AU321" s="66"/>
      <c r="AV321" s="66"/>
      <c r="AW321" s="66"/>
      <c r="AX321" s="66"/>
      <c r="AY321" s="66"/>
      <c r="AZ321" s="66"/>
      <c r="BA321" s="66"/>
      <c r="BB321" s="66"/>
      <c r="BC321" s="66"/>
      <c r="BD321" s="66"/>
      <c r="BE321" s="66"/>
      <c r="BF321" s="66"/>
      <c r="BG321" s="66"/>
      <c r="BH321" s="66"/>
      <c r="BI321" s="66"/>
      <c r="BJ321" s="66"/>
      <c r="BK321" s="66"/>
      <c r="BL321" s="66"/>
      <c r="BM321" s="66"/>
      <c r="BN321" s="66"/>
      <c r="BO321" s="66"/>
      <c r="BP321" s="66"/>
      <c r="BQ321" s="66"/>
      <c r="BR321" s="66"/>
      <c r="BS321" s="66"/>
      <c r="BT321" s="66"/>
      <c r="BU321" s="66"/>
      <c r="BV321" s="66"/>
      <c r="BW321" s="66"/>
      <c r="BX321" s="66"/>
      <c r="BY321" s="66"/>
      <c r="BZ321" s="66"/>
      <c r="CA321" s="66"/>
      <c r="CB321" s="66"/>
      <c r="CC321" s="66"/>
      <c r="CD321" s="66"/>
      <c r="CE321" s="66"/>
      <c r="CF321" s="66"/>
      <c r="CG321" s="66"/>
      <c r="CH321" s="66"/>
      <c r="CI321" s="66"/>
      <c r="CJ321" s="66"/>
      <c r="CK321" s="66"/>
      <c r="CL321" s="66"/>
    </row>
    <row r="322" spans="2:90" x14ac:dyDescent="0.4">
      <c r="B322" t="s">
        <v>781</v>
      </c>
      <c r="D322" t="s">
        <v>787</v>
      </c>
      <c r="E322" s="8" t="str">
        <f t="shared" si="265"/>
        <v>322 SCENARIOCAGR-EP</v>
      </c>
      <c r="G322" t="str">
        <f t="shared" ref="G322:G327" si="266">E322</f>
        <v>322 SCENARIOCAGR-EP</v>
      </c>
      <c r="H322" s="230" t="s">
        <v>782</v>
      </c>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row>
    <row r="323" spans="2:90" x14ac:dyDescent="0.4">
      <c r="B323"/>
      <c r="D323" t="s">
        <v>787</v>
      </c>
      <c r="E323" s="8" t="str">
        <f t="shared" si="265"/>
        <v>323 SCENARIOCAGR-EP</v>
      </c>
      <c r="G323" t="str">
        <f t="shared" si="266"/>
        <v>323 SCENARIOCAGR-EP</v>
      </c>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row>
    <row r="324" spans="2:90" x14ac:dyDescent="0.4">
      <c r="B324" s="126" t="str">
        <f ca="1">"Scenarios - "&amp;OFFSET(B327,ROW(B337)-ROW(B327),0)</f>
        <v>Scenarios - # of units</v>
      </c>
      <c r="D324" t="s">
        <v>787</v>
      </c>
      <c r="E324" s="8" t="str">
        <f t="shared" si="265"/>
        <v>324 SCENARIOCAGR-EP</v>
      </c>
      <c r="G324" t="str">
        <f t="shared" si="266"/>
        <v>324 SCENARIOCAGR-EP</v>
      </c>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row>
    <row r="325" spans="2:90" x14ac:dyDescent="0.4">
      <c r="B325" s="312" t="s">
        <v>782</v>
      </c>
      <c r="D325" t="s">
        <v>787</v>
      </c>
      <c r="E325" s="8" t="str">
        <f t="shared" si="265"/>
        <v>325 SCENARIOCAGR-EP</v>
      </c>
      <c r="G325" t="str">
        <f t="shared" si="266"/>
        <v>325 SCENARIOCAGR-EP</v>
      </c>
      <c r="I325"/>
      <c r="J325"/>
      <c r="K325" s="16">
        <v>0.03</v>
      </c>
      <c r="L325" s="16">
        <v>0.03</v>
      </c>
      <c r="M325" s="16">
        <v>0.03</v>
      </c>
      <c r="N325" s="16">
        <v>0.03</v>
      </c>
      <c r="O325" s="16">
        <v>0.03</v>
      </c>
      <c r="P325" s="16">
        <v>0.03</v>
      </c>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row>
    <row r="326" spans="2:90" x14ac:dyDescent="0.4">
      <c r="B326" s="312" t="s">
        <v>783</v>
      </c>
      <c r="D326" t="s">
        <v>787</v>
      </c>
      <c r="E326" s="8" t="str">
        <f t="shared" si="265"/>
        <v>326 SCENARIOCAGR-EP</v>
      </c>
      <c r="G326" t="str">
        <f t="shared" si="266"/>
        <v>326 SCENARIOCAGR-EP</v>
      </c>
      <c r="I326"/>
      <c r="J326"/>
      <c r="K326" s="162">
        <v>0.01</v>
      </c>
      <c r="L326" s="162">
        <v>0.01</v>
      </c>
      <c r="M326" s="162">
        <v>0.01</v>
      </c>
      <c r="N326" s="162">
        <v>0.01</v>
      </c>
      <c r="O326" s="162">
        <v>0.01</v>
      </c>
      <c r="P326" s="162">
        <v>0.01</v>
      </c>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row>
    <row r="327" spans="2:90" x14ac:dyDescent="0.4">
      <c r="B327" s="124" t="str">
        <f ca="1">"Selection - "&amp;OFFSET(B327,ROW(B337)-ROW(B327),0)</f>
        <v>Selection - # of units</v>
      </c>
      <c r="C327" t="s">
        <v>965</v>
      </c>
      <c r="D327" t="s">
        <v>787</v>
      </c>
      <c r="E327" s="8" t="str">
        <f t="shared" si="265"/>
        <v>327 SCENARIOCAGR-EP</v>
      </c>
      <c r="G327" t="str">
        <f t="shared" si="266"/>
        <v>327 SCENARIOCAGR-EP</v>
      </c>
      <c r="H327" s="12"/>
      <c r="I327" s="60"/>
      <c r="J327" s="60"/>
      <c r="K327" s="259">
        <f t="shared" ref="K327:P327" si="267">INDEX($K325:$P326,MATCH($H322,$B325:$B326,0),MATCH(K$1,K$1:P$1,0))</f>
        <v>0.03</v>
      </c>
      <c r="L327" s="259">
        <f t="shared" si="267"/>
        <v>0.03</v>
      </c>
      <c r="M327" s="259">
        <f t="shared" si="267"/>
        <v>0.03</v>
      </c>
      <c r="N327" s="259">
        <f t="shared" si="267"/>
        <v>0.03</v>
      </c>
      <c r="O327" s="259">
        <f t="shared" si="267"/>
        <v>0.03</v>
      </c>
      <c r="P327" s="259">
        <f t="shared" si="267"/>
        <v>0.03</v>
      </c>
      <c r="R327" s="15"/>
      <c r="S327" s="20" cm="1">
        <f t="array" ref="S327">INDEX($K:$P,ROW(),MATCH(S$3,$K$2:$P$2,0))</f>
        <v>0.03</v>
      </c>
      <c r="T327" s="20" cm="1">
        <f t="array" ref="T327">INDEX($K:$P,ROW(),MATCH(T$3,$K$2:$P$2,0))</f>
        <v>0.03</v>
      </c>
      <c r="U327" s="20" cm="1">
        <f t="array" ref="U327">INDEX($K:$P,ROW(),MATCH(U$3,$K$2:$P$2,0))</f>
        <v>0.03</v>
      </c>
      <c r="V327" s="20" cm="1">
        <f t="array" ref="V327">INDEX($K:$P,ROW(),MATCH(V$3,$K$2:$P$2,0))</f>
        <v>0.03</v>
      </c>
      <c r="W327" s="20" cm="1">
        <f t="array" ref="W327">INDEX($K:$P,ROW(),MATCH(W$3,$K$2:$P$2,0))</f>
        <v>0.03</v>
      </c>
      <c r="X327" s="20" cm="1">
        <f t="array" ref="X327">INDEX($K:$P,ROW(),MATCH(X$3,$K$2:$P$2,0))</f>
        <v>0.03</v>
      </c>
      <c r="Y327" s="20" cm="1">
        <f t="array" ref="Y327">INDEX($K:$P,ROW(),MATCH(Y$3,$K$2:$P$2,0))</f>
        <v>0.03</v>
      </c>
      <c r="Z327" s="20" cm="1">
        <f t="array" ref="Z327">INDEX($K:$P,ROW(),MATCH(Z$3,$K$2:$P$2,0))</f>
        <v>0.03</v>
      </c>
      <c r="AA327" s="20" cm="1">
        <f t="array" ref="AA327">INDEX($K:$P,ROW(),MATCH(AA$3,$K$2:$P$2,0))</f>
        <v>0.03</v>
      </c>
      <c r="AB327" s="20" cm="1">
        <f t="array" ref="AB327">INDEX($K:$P,ROW(),MATCH(AB$3,$K$2:$P$2,0))</f>
        <v>0.03</v>
      </c>
      <c r="AC327" s="20" cm="1">
        <f t="array" ref="AC327">INDEX($K:$P,ROW(),MATCH(AC$3,$K$2:$P$2,0))</f>
        <v>0.03</v>
      </c>
      <c r="AD327" s="20" cm="1">
        <f t="array" ref="AD327">INDEX($K:$P,ROW(),MATCH(AD$3,$K$2:$P$2,0))</f>
        <v>0.03</v>
      </c>
      <c r="AE327" s="20" cm="1">
        <f t="array" ref="AE327">INDEX($K:$P,ROW(),MATCH(AE$3,$K$2:$P$2,0))</f>
        <v>0.03</v>
      </c>
      <c r="AF327" s="20" cm="1">
        <f t="array" ref="AF327">INDEX($K:$P,ROW(),MATCH(AF$3,$K$2:$P$2,0))</f>
        <v>0.03</v>
      </c>
      <c r="AG327" s="20" cm="1">
        <f t="array" ref="AG327">INDEX($K:$P,ROW(),MATCH(AG$3,$K$2:$P$2,0))</f>
        <v>0.03</v>
      </c>
      <c r="AH327" s="20" cm="1">
        <f t="array" ref="AH327">INDEX($K:$P,ROW(),MATCH(AH$3,$K$2:$P$2,0))</f>
        <v>0.03</v>
      </c>
      <c r="AI327" s="20" cm="1">
        <f t="array" ref="AI327">INDEX($K:$P,ROW(),MATCH(AI$3,$K$2:$P$2,0))</f>
        <v>0.03</v>
      </c>
      <c r="AJ327" s="20" cm="1">
        <f t="array" ref="AJ327">INDEX($K:$P,ROW(),MATCH(AJ$3,$K$2:$P$2,0))</f>
        <v>0.03</v>
      </c>
      <c r="AK327" s="20" cm="1">
        <f t="array" ref="AK327">INDEX($K:$P,ROW(),MATCH(AK$3,$K$2:$P$2,0))</f>
        <v>0.03</v>
      </c>
      <c r="AL327" s="20" cm="1">
        <f t="array" ref="AL327">INDEX($K:$P,ROW(),MATCH(AL$3,$K$2:$P$2,0))</f>
        <v>0.03</v>
      </c>
      <c r="AM327" s="20" cm="1">
        <f t="array" ref="AM327">INDEX($K:$P,ROW(),MATCH(AM$3,$K$2:$P$2,0))</f>
        <v>0.03</v>
      </c>
      <c r="AN327" s="20" cm="1">
        <f t="array" ref="AN327">INDEX($K:$P,ROW(),MATCH(AN$3,$K$2:$P$2,0))</f>
        <v>0.03</v>
      </c>
      <c r="AO327" s="20" cm="1">
        <f t="array" ref="AO327">INDEX($K:$P,ROW(),MATCH(AO$3,$K$2:$P$2,0))</f>
        <v>0.03</v>
      </c>
      <c r="AP327" s="20" cm="1">
        <f t="array" ref="AP327">INDEX($K:$P,ROW(),MATCH(AP$3,$K$2:$P$2,0))</f>
        <v>0.03</v>
      </c>
      <c r="AQ327" s="20" cm="1">
        <f t="array" ref="AQ327">INDEX($K:$P,ROW(),MATCH(AQ$3,$K$2:$P$2,0))</f>
        <v>0.03</v>
      </c>
      <c r="AR327" s="20" cm="1">
        <f t="array" ref="AR327">INDEX($K:$P,ROW(),MATCH(AR$3,$K$2:$P$2,0))</f>
        <v>0.03</v>
      </c>
      <c r="AS327" s="20" cm="1">
        <f t="array" ref="AS327">INDEX($K:$P,ROW(),MATCH(AS$3,$K$2:$P$2,0))</f>
        <v>0.03</v>
      </c>
      <c r="AT327" s="20" cm="1">
        <f t="array" ref="AT327">INDEX($K:$P,ROW(),MATCH(AT$3,$K$2:$P$2,0))</f>
        <v>0.03</v>
      </c>
      <c r="AU327" s="20" cm="1">
        <f t="array" ref="AU327">INDEX($K:$P,ROW(),MATCH(AU$3,$K$2:$P$2,0))</f>
        <v>0.03</v>
      </c>
      <c r="AV327" s="20" cm="1">
        <f t="array" ref="AV327">INDEX($K:$P,ROW(),MATCH(AV$3,$K$2:$P$2,0))</f>
        <v>0.03</v>
      </c>
      <c r="AW327" s="20" cm="1">
        <f t="array" ref="AW327">INDEX($K:$P,ROW(),MATCH(AW$3,$K$2:$P$2,0))</f>
        <v>0.03</v>
      </c>
      <c r="AX327" s="20" cm="1">
        <f t="array" ref="AX327">INDEX($K:$P,ROW(),MATCH(AX$3,$K$2:$P$2,0))</f>
        <v>0.03</v>
      </c>
      <c r="AY327" s="20" cm="1">
        <f t="array" ref="AY327">INDEX($K:$P,ROW(),MATCH(AY$3,$K$2:$P$2,0))</f>
        <v>0.03</v>
      </c>
      <c r="AZ327" s="20" cm="1">
        <f t="array" ref="AZ327">INDEX($K:$P,ROW(),MATCH(AZ$3,$K$2:$P$2,0))</f>
        <v>0.03</v>
      </c>
      <c r="BA327" s="20" cm="1">
        <f t="array" ref="BA327">INDEX($K:$P,ROW(),MATCH(BA$3,$K$2:$P$2,0))</f>
        <v>0.03</v>
      </c>
      <c r="BB327" s="20" cm="1">
        <f t="array" ref="BB327">INDEX($K:$P,ROW(),MATCH(BB$3,$K$2:$P$2,0))</f>
        <v>0.03</v>
      </c>
      <c r="BC327" s="20" cm="1">
        <f t="array" ref="BC327">INDEX($K:$P,ROW(),MATCH(BC$3,$K$2:$P$2,0))</f>
        <v>0.03</v>
      </c>
      <c r="BD327" s="20" cm="1">
        <f t="array" ref="BD327">INDEX($K:$P,ROW(),MATCH(BD$3,$K$2:$P$2,0))</f>
        <v>0.03</v>
      </c>
      <c r="BE327" s="20" cm="1">
        <f t="array" ref="BE327">INDEX($K:$P,ROW(),MATCH(BE$3,$K$2:$P$2,0))</f>
        <v>0.03</v>
      </c>
      <c r="BF327" s="20" cm="1">
        <f t="array" ref="BF327">INDEX($K:$P,ROW(),MATCH(BF$3,$K$2:$P$2,0))</f>
        <v>0.03</v>
      </c>
      <c r="BG327" s="20" cm="1">
        <f t="array" ref="BG327">INDEX($K:$P,ROW(),MATCH(BG$3,$K$2:$P$2,0))</f>
        <v>0.03</v>
      </c>
      <c r="BH327" s="20" cm="1">
        <f t="array" ref="BH327">INDEX($K:$P,ROW(),MATCH(BH$3,$K$2:$P$2,0))</f>
        <v>0.03</v>
      </c>
      <c r="BI327" s="20" cm="1">
        <f t="array" ref="BI327">INDEX($K:$P,ROW(),MATCH(BI$3,$K$2:$P$2,0))</f>
        <v>0.03</v>
      </c>
      <c r="BJ327" s="20" cm="1">
        <f t="array" ref="BJ327">INDEX($K:$P,ROW(),MATCH(BJ$3,$K$2:$P$2,0))</f>
        <v>0.03</v>
      </c>
      <c r="BK327" s="20" cm="1">
        <f t="array" ref="BK327">INDEX($K:$P,ROW(),MATCH(BK$3,$K$2:$P$2,0))</f>
        <v>0.03</v>
      </c>
      <c r="BL327" s="20" cm="1">
        <f t="array" ref="BL327">INDEX($K:$P,ROW(),MATCH(BL$3,$K$2:$P$2,0))</f>
        <v>0.03</v>
      </c>
      <c r="BM327" s="20" cm="1">
        <f t="array" ref="BM327">INDEX($K:$P,ROW(),MATCH(BM$3,$K$2:$P$2,0))</f>
        <v>0.03</v>
      </c>
      <c r="BN327" s="20" cm="1">
        <f t="array" ref="BN327">INDEX($K:$P,ROW(),MATCH(BN$3,$K$2:$P$2,0))</f>
        <v>0.03</v>
      </c>
      <c r="BO327" s="20" cm="1">
        <f t="array" ref="BO327">INDEX($K:$P,ROW(),MATCH(BO$3,$K$2:$P$2,0))</f>
        <v>0.03</v>
      </c>
      <c r="BP327" s="20" cm="1">
        <f t="array" ref="BP327">INDEX($K:$P,ROW(),MATCH(BP$3,$K$2:$P$2,0))</f>
        <v>0.03</v>
      </c>
      <c r="BQ327" s="20" cm="1">
        <f t="array" ref="BQ327">INDEX($K:$P,ROW(),MATCH(BQ$3,$K$2:$P$2,0))</f>
        <v>0.03</v>
      </c>
      <c r="BR327" s="20" cm="1">
        <f t="array" ref="BR327">INDEX($K:$P,ROW(),MATCH(BR$3,$K$2:$P$2,0))</f>
        <v>0.03</v>
      </c>
      <c r="BS327" s="20" cm="1">
        <f t="array" ref="BS327">INDEX($K:$P,ROW(),MATCH(BS$3,$K$2:$P$2,0))</f>
        <v>0.03</v>
      </c>
      <c r="BT327" s="20" cm="1">
        <f t="array" ref="BT327">INDEX($K:$P,ROW(),MATCH(BT$3,$K$2:$P$2,0))</f>
        <v>0.03</v>
      </c>
      <c r="BU327" s="20" cm="1">
        <f t="array" ref="BU327">INDEX($K:$P,ROW(),MATCH(BU$3,$K$2:$P$2,0))</f>
        <v>0.03</v>
      </c>
      <c r="BV327" s="20" cm="1">
        <f t="array" ref="BV327">INDEX($K:$P,ROW(),MATCH(BV$3,$K$2:$P$2,0))</f>
        <v>0.03</v>
      </c>
      <c r="BW327" s="20" cm="1">
        <f t="array" ref="BW327">INDEX($K:$P,ROW(),MATCH(BW$3,$K$2:$P$2,0))</f>
        <v>0.03</v>
      </c>
      <c r="BX327" s="20" cm="1">
        <f t="array" ref="BX327">INDEX($K:$P,ROW(),MATCH(BX$3,$K$2:$P$2,0))</f>
        <v>0.03</v>
      </c>
      <c r="BY327" s="20" cm="1">
        <f t="array" ref="BY327">INDEX($K:$P,ROW(),MATCH(BY$3,$K$2:$P$2,0))</f>
        <v>0.03</v>
      </c>
      <c r="BZ327" s="20" cm="1">
        <f t="array" ref="BZ327">INDEX($K:$P,ROW(),MATCH(BZ$3,$K$2:$P$2,0))</f>
        <v>0.03</v>
      </c>
      <c r="CA327" s="20" cm="1">
        <f t="array" ref="CA327">INDEX($K:$P,ROW(),MATCH(CA$3,$K$2:$P$2,0))</f>
        <v>0.03</v>
      </c>
      <c r="CB327" s="20" cm="1">
        <f t="array" ref="CB327">INDEX($K:$P,ROW(),MATCH(CB$3,$K$2:$P$2,0))</f>
        <v>0.03</v>
      </c>
      <c r="CC327" s="20" cm="1">
        <f t="array" ref="CC327">INDEX($K:$P,ROW(),MATCH(CC$3,$K$2:$P$2,0))</f>
        <v>0.03</v>
      </c>
      <c r="CD327" s="20" cm="1">
        <f t="array" ref="CD327">INDEX($K:$P,ROW(),MATCH(CD$3,$K$2:$P$2,0))</f>
        <v>0.03</v>
      </c>
      <c r="CE327" s="20" cm="1">
        <f t="array" ref="CE327">INDEX($K:$P,ROW(),MATCH(CE$3,$K$2:$P$2,0))</f>
        <v>0.03</v>
      </c>
      <c r="CF327" s="20" cm="1">
        <f t="array" ref="CF327">INDEX($K:$P,ROW(),MATCH(CF$3,$K$2:$P$2,0))</f>
        <v>0.03</v>
      </c>
      <c r="CG327" s="20" cm="1">
        <f t="array" ref="CG327">INDEX($K:$P,ROW(),MATCH(CG$3,$K$2:$P$2,0))</f>
        <v>0.03</v>
      </c>
      <c r="CH327" s="20" cm="1">
        <f t="array" ref="CH327">INDEX($K:$P,ROW(),MATCH(CH$3,$K$2:$P$2,0))</f>
        <v>0.03</v>
      </c>
      <c r="CI327" s="20" cm="1">
        <f t="array" ref="CI327">INDEX($K:$P,ROW(),MATCH(CI$3,$K$2:$P$2,0))</f>
        <v>0.03</v>
      </c>
      <c r="CJ327" s="20" cm="1">
        <f t="array" ref="CJ327">INDEX($K:$P,ROW(),MATCH(CJ$3,$K$2:$P$2,0))</f>
        <v>0.03</v>
      </c>
      <c r="CK327" s="20" cm="1">
        <f t="array" ref="CK327">INDEX($K:$P,ROW(),MATCH(CK$3,$K$2:$P$2,0))</f>
        <v>0.03</v>
      </c>
      <c r="CL327" s="20" cm="1">
        <f t="array" ref="CL327">INDEX($K:$P,ROW(),MATCH(CL$3,$K$2:$P$2,0))</f>
        <v>0.03</v>
      </c>
    </row>
    <row r="328" spans="2:90" x14ac:dyDescent="0.4">
      <c r="B328" s="187" t="str">
        <f>IFERROR(SUBSTITUTE(TRIM(LEFT(B321,SEARCH("-",B321)-1)),":",""),SUBSTITUTE(B321,":",""))</f>
        <v>Volume driven</v>
      </c>
      <c r="D328" t="s">
        <v>787</v>
      </c>
      <c r="E328" s="8" t="str">
        <f t="shared" si="265"/>
        <v>328 SCENARIOCAGR-EP</v>
      </c>
      <c r="G328" t="s">
        <v>332</v>
      </c>
      <c r="H328" s="31"/>
      <c r="I328" s="73"/>
      <c r="J328" s="73"/>
      <c r="K328" s="39"/>
      <c r="L328" s="39"/>
      <c r="M328" s="39"/>
      <c r="N328" s="39"/>
      <c r="O328" s="39"/>
      <c r="P328" s="39"/>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row>
    <row r="329" spans="2:90" x14ac:dyDescent="0.4">
      <c r="B329" s="235" t="str">
        <f>IFERROR(SUBSTITUTE(TRIM(MID(B321, SEARCH("-", B321) + 1, LEN(B321))),":",""),"no unit")</f>
        <v>primary unit</v>
      </c>
      <c r="D329" t="s">
        <v>787</v>
      </c>
      <c r="E329" s="8" t="str">
        <f t="shared" si="265"/>
        <v>329 SCENARIOCAGR-EP</v>
      </c>
      <c r="G329" t="s">
        <v>332</v>
      </c>
      <c r="H329" s="31"/>
      <c r="I329" s="73"/>
      <c r="J329" s="73"/>
      <c r="K329" s="39"/>
      <c r="L329" s="39"/>
      <c r="M329" s="39"/>
      <c r="N329" s="39"/>
      <c r="O329" s="39"/>
      <c r="P329" s="39"/>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row>
    <row r="330" spans="2:90" x14ac:dyDescent="0.4">
      <c r="B330" s="132" t="s">
        <v>461</v>
      </c>
      <c r="D330" t="s">
        <v>787</v>
      </c>
      <c r="E330" s="8" t="str">
        <f t="shared" si="265"/>
        <v>330 SCENARIOCAGR-EP</v>
      </c>
      <c r="G330" t="s">
        <v>332</v>
      </c>
      <c r="H330" s="31"/>
      <c r="I330" s="73"/>
      <c r="J330" s="73"/>
      <c r="K330" s="39"/>
      <c r="L330" s="39"/>
      <c r="M330" s="39"/>
      <c r="N330" s="39"/>
      <c r="O330" s="39"/>
      <c r="P330" s="39"/>
      <c r="R330" s="38"/>
    </row>
    <row r="331" spans="2:90" x14ac:dyDescent="0.4">
      <c r="B331" s="132" t="s">
        <v>462</v>
      </c>
      <c r="D331" t="s">
        <v>787</v>
      </c>
      <c r="E331" s="8" t="str">
        <f t="shared" si="265"/>
        <v>331 SCENARIOCAGR-EP</v>
      </c>
      <c r="G331" t="s">
        <v>332</v>
      </c>
      <c r="H331" s="31"/>
      <c r="I331" s="73"/>
      <c r="J331" s="73"/>
      <c r="K331" s="39"/>
      <c r="L331" s="39"/>
      <c r="M331" s="39"/>
      <c r="N331" s="39"/>
      <c r="O331" s="39"/>
      <c r="P331" s="39"/>
      <c r="R331" s="38"/>
      <c r="S331" s="199" t="str">
        <f t="shared" ref="S331" si="268">ADDRESS(ROW(S327),COLUMN(S327))</f>
        <v>$S$327</v>
      </c>
      <c r="T331" s="199" t="str">
        <f t="shared" ref="T331:AX331" si="269">ADDRESS(ROW(T327),COLUMN(T327))</f>
        <v>$T$327</v>
      </c>
      <c r="U331" s="199" t="str">
        <f t="shared" si="269"/>
        <v>$U$327</v>
      </c>
      <c r="V331" s="199" t="str">
        <f t="shared" si="269"/>
        <v>$V$327</v>
      </c>
      <c r="W331" s="199" t="str">
        <f t="shared" si="269"/>
        <v>$W$327</v>
      </c>
      <c r="X331" s="199" t="str">
        <f t="shared" si="269"/>
        <v>$X$327</v>
      </c>
      <c r="Y331" s="199" t="str">
        <f t="shared" si="269"/>
        <v>$Y$327</v>
      </c>
      <c r="Z331" s="199" t="str">
        <f t="shared" si="269"/>
        <v>$Z$327</v>
      </c>
      <c r="AA331" s="199" t="str">
        <f t="shared" si="269"/>
        <v>$AA$327</v>
      </c>
      <c r="AB331" s="199" t="str">
        <f t="shared" si="269"/>
        <v>$AB$327</v>
      </c>
      <c r="AC331" s="199" t="str">
        <f t="shared" si="269"/>
        <v>$AC$327</v>
      </c>
      <c r="AD331" s="199" t="str">
        <f t="shared" si="269"/>
        <v>$AD$327</v>
      </c>
      <c r="AE331" s="199" t="str">
        <f t="shared" si="269"/>
        <v>$AE$327</v>
      </c>
      <c r="AF331" s="199" t="str">
        <f t="shared" si="269"/>
        <v>$AF$327</v>
      </c>
      <c r="AG331" s="199" t="str">
        <f t="shared" si="269"/>
        <v>$AG$327</v>
      </c>
      <c r="AH331" s="199" t="str">
        <f t="shared" si="269"/>
        <v>$AH$327</v>
      </c>
      <c r="AI331" s="199" t="str">
        <f t="shared" si="269"/>
        <v>$AI$327</v>
      </c>
      <c r="AJ331" s="199" t="str">
        <f t="shared" si="269"/>
        <v>$AJ$327</v>
      </c>
      <c r="AK331" s="199" t="str">
        <f t="shared" si="269"/>
        <v>$AK$327</v>
      </c>
      <c r="AL331" s="199" t="str">
        <f t="shared" si="269"/>
        <v>$AL$327</v>
      </c>
      <c r="AM331" s="199" t="str">
        <f t="shared" si="269"/>
        <v>$AM$327</v>
      </c>
      <c r="AN331" s="199" t="str">
        <f t="shared" si="269"/>
        <v>$AN$327</v>
      </c>
      <c r="AO331" s="199" t="str">
        <f t="shared" si="269"/>
        <v>$AO$327</v>
      </c>
      <c r="AP331" s="199" t="str">
        <f t="shared" si="269"/>
        <v>$AP$327</v>
      </c>
      <c r="AQ331" s="199" t="str">
        <f t="shared" si="269"/>
        <v>$AQ$327</v>
      </c>
      <c r="AR331" s="199" t="str">
        <f t="shared" si="269"/>
        <v>$AR$327</v>
      </c>
      <c r="AS331" s="199" t="str">
        <f t="shared" si="269"/>
        <v>$AS$327</v>
      </c>
      <c r="AT331" s="199" t="str">
        <f t="shared" si="269"/>
        <v>$AT$327</v>
      </c>
      <c r="AU331" s="199" t="str">
        <f t="shared" si="269"/>
        <v>$AU$327</v>
      </c>
      <c r="AV331" s="199" t="str">
        <f t="shared" si="269"/>
        <v>$AV$327</v>
      </c>
      <c r="AW331" s="199" t="str">
        <f t="shared" si="269"/>
        <v>$AW$327</v>
      </c>
      <c r="AX331" s="199" t="str">
        <f t="shared" si="269"/>
        <v>$AX$327</v>
      </c>
      <c r="AY331" s="199" t="str">
        <f t="shared" ref="AY331:CD331" si="270">ADDRESS(ROW(AY327),COLUMN(AY327))</f>
        <v>$AY$327</v>
      </c>
      <c r="AZ331" s="199" t="str">
        <f t="shared" si="270"/>
        <v>$AZ$327</v>
      </c>
      <c r="BA331" s="199" t="str">
        <f t="shared" si="270"/>
        <v>$BA$327</v>
      </c>
      <c r="BB331" s="199" t="str">
        <f t="shared" si="270"/>
        <v>$BB$327</v>
      </c>
      <c r="BC331" s="199" t="str">
        <f t="shared" si="270"/>
        <v>$BC$327</v>
      </c>
      <c r="BD331" s="199" t="str">
        <f t="shared" si="270"/>
        <v>$BD$327</v>
      </c>
      <c r="BE331" s="199" t="str">
        <f t="shared" si="270"/>
        <v>$BE$327</v>
      </c>
      <c r="BF331" s="199" t="str">
        <f t="shared" si="270"/>
        <v>$BF$327</v>
      </c>
      <c r="BG331" s="199" t="str">
        <f t="shared" si="270"/>
        <v>$BG$327</v>
      </c>
      <c r="BH331" s="199" t="str">
        <f t="shared" si="270"/>
        <v>$BH$327</v>
      </c>
      <c r="BI331" s="199" t="str">
        <f t="shared" si="270"/>
        <v>$BI$327</v>
      </c>
      <c r="BJ331" s="199" t="str">
        <f t="shared" si="270"/>
        <v>$BJ$327</v>
      </c>
      <c r="BK331" s="199" t="str">
        <f t="shared" si="270"/>
        <v>$BK$327</v>
      </c>
      <c r="BL331" s="199" t="str">
        <f t="shared" si="270"/>
        <v>$BL$327</v>
      </c>
      <c r="BM331" s="199" t="str">
        <f t="shared" si="270"/>
        <v>$BM$327</v>
      </c>
      <c r="BN331" s="199" t="str">
        <f t="shared" si="270"/>
        <v>$BN$327</v>
      </c>
      <c r="BO331" s="199" t="str">
        <f t="shared" si="270"/>
        <v>$BO$327</v>
      </c>
      <c r="BP331" s="199" t="str">
        <f t="shared" si="270"/>
        <v>$BP$327</v>
      </c>
      <c r="BQ331" s="199" t="str">
        <f t="shared" si="270"/>
        <v>$BQ$327</v>
      </c>
      <c r="BR331" s="199" t="str">
        <f t="shared" si="270"/>
        <v>$BR$327</v>
      </c>
      <c r="BS331" s="199" t="str">
        <f t="shared" si="270"/>
        <v>$BS$327</v>
      </c>
      <c r="BT331" s="199" t="str">
        <f t="shared" si="270"/>
        <v>$BT$327</v>
      </c>
      <c r="BU331" s="199" t="str">
        <f t="shared" si="270"/>
        <v>$BU$327</v>
      </c>
      <c r="BV331" s="199" t="str">
        <f t="shared" si="270"/>
        <v>$BV$327</v>
      </c>
      <c r="BW331" s="199" t="str">
        <f t="shared" si="270"/>
        <v>$BW$327</v>
      </c>
      <c r="BX331" s="199" t="str">
        <f t="shared" si="270"/>
        <v>$BX$327</v>
      </c>
      <c r="BY331" s="199" t="str">
        <f t="shared" si="270"/>
        <v>$BY$327</v>
      </c>
      <c r="BZ331" s="199" t="str">
        <f t="shared" si="270"/>
        <v>$BZ$327</v>
      </c>
      <c r="CA331" s="199" t="str">
        <f t="shared" si="270"/>
        <v>$CA$327</v>
      </c>
      <c r="CB331" s="199" t="str">
        <f t="shared" si="270"/>
        <v>$CB$327</v>
      </c>
      <c r="CC331" s="199" t="str">
        <f t="shared" si="270"/>
        <v>$CC$327</v>
      </c>
      <c r="CD331" s="199" t="str">
        <f t="shared" si="270"/>
        <v>$CD$327</v>
      </c>
      <c r="CE331" s="199" t="str">
        <f t="shared" ref="CE331:CK331" si="271">ADDRESS(ROW(CE327),COLUMN(CE327))</f>
        <v>$CE$327</v>
      </c>
      <c r="CF331" s="199" t="str">
        <f t="shared" si="271"/>
        <v>$CF$327</v>
      </c>
      <c r="CG331" s="199" t="str">
        <f t="shared" si="271"/>
        <v>$CG$327</v>
      </c>
      <c r="CH331" s="199" t="str">
        <f t="shared" si="271"/>
        <v>$CH$327</v>
      </c>
      <c r="CI331" s="199" t="str">
        <f t="shared" si="271"/>
        <v>$CI$327</v>
      </c>
      <c r="CJ331" s="199" t="str">
        <f t="shared" si="271"/>
        <v>$CJ$327</v>
      </c>
      <c r="CK331" s="199" t="str">
        <f t="shared" si="271"/>
        <v>$CK$327</v>
      </c>
      <c r="CL331" s="199" t="str">
        <f t="shared" ref="CL331" si="272">ADDRESS(ROW(CL327),COLUMN(CL327))</f>
        <v>$CL$327</v>
      </c>
    </row>
    <row r="332" spans="2:90" x14ac:dyDescent="0.4">
      <c r="B332" s="8" t="s">
        <v>488</v>
      </c>
      <c r="D332" t="s">
        <v>787</v>
      </c>
      <c r="E332" s="8" t="str">
        <f t="shared" si="265"/>
        <v>332 SCENARIOCAGR-EP</v>
      </c>
      <c r="G332" t="s">
        <v>332</v>
      </c>
      <c r="H332" s="31"/>
      <c r="I332" s="73"/>
      <c r="J332" s="73"/>
      <c r="K332" s="39"/>
      <c r="L332" s="39"/>
      <c r="M332" s="39"/>
      <c r="N332" s="39"/>
      <c r="O332" s="39"/>
      <c r="P332" s="39"/>
      <c r="R332" s="38"/>
      <c r="S332" s="199"/>
      <c r="T332" s="199"/>
      <c r="U332" s="199"/>
      <c r="V332" s="199"/>
      <c r="W332" s="199"/>
      <c r="X332" s="199"/>
      <c r="Y332" s="199"/>
      <c r="Z332" s="199"/>
      <c r="AA332" s="199"/>
      <c r="AB332" s="199"/>
      <c r="AC332" s="199"/>
      <c r="AD332" s="199"/>
      <c r="AE332" s="199"/>
      <c r="AF332" s="199"/>
      <c r="AG332" s="199"/>
      <c r="AH332" s="199"/>
      <c r="AI332" s="199"/>
      <c r="AJ332" s="199"/>
      <c r="AK332" s="199"/>
      <c r="AL332" s="199"/>
      <c r="AM332" s="199"/>
      <c r="AN332" s="199"/>
      <c r="AO332" s="199"/>
      <c r="AP332" s="199"/>
      <c r="AQ332" s="199"/>
      <c r="AR332" s="199"/>
      <c r="AS332" s="199"/>
      <c r="AT332" s="199"/>
      <c r="AU332" s="199"/>
      <c r="AV332" s="199"/>
      <c r="AW332" s="199"/>
      <c r="AX332" s="199"/>
      <c r="AY332" s="199"/>
      <c r="AZ332" s="199"/>
      <c r="BA332" s="199"/>
      <c r="BB332" s="199"/>
      <c r="BC332" s="199"/>
      <c r="BD332" s="199"/>
      <c r="BE332" s="199"/>
      <c r="BF332" s="199"/>
      <c r="BG332" s="199"/>
      <c r="BH332" s="199"/>
      <c r="BI332" s="199"/>
      <c r="BJ332" s="199"/>
      <c r="BK332" s="199"/>
      <c r="BL332" s="199"/>
      <c r="BM332" s="199"/>
      <c r="BN332" s="199"/>
      <c r="BO332" s="199"/>
      <c r="BP332" s="199"/>
      <c r="BQ332" s="199"/>
      <c r="BR332" s="199"/>
      <c r="BS332" s="199"/>
      <c r="BT332" s="199"/>
      <c r="BU332" s="199"/>
      <c r="BV332" s="199"/>
      <c r="BW332" s="199"/>
      <c r="BX332" s="199"/>
      <c r="BY332" s="199"/>
      <c r="BZ332" s="199"/>
      <c r="CA332" s="199"/>
      <c r="CB332" s="199"/>
      <c r="CC332" s="199"/>
      <c r="CD332" s="199"/>
      <c r="CE332" s="199"/>
      <c r="CF332" s="199"/>
      <c r="CG332" s="199"/>
      <c r="CH332" s="199"/>
      <c r="CI332" s="199"/>
      <c r="CJ332" s="199"/>
      <c r="CK332" s="199"/>
      <c r="CL332" s="199"/>
    </row>
    <row r="333" spans="2:90" x14ac:dyDescent="0.4">
      <c r="B333" s="8" t="s">
        <v>494</v>
      </c>
      <c r="D333" t="s">
        <v>787</v>
      </c>
      <c r="E333" s="8" t="str">
        <f t="shared" si="265"/>
        <v>333 SCENARIOCAGR-EP</v>
      </c>
      <c r="G333" t="s">
        <v>332</v>
      </c>
      <c r="H333" s="31"/>
      <c r="I333" s="73"/>
      <c r="J333" s="73"/>
      <c r="K333" s="39"/>
      <c r="L333" s="39"/>
      <c r="M333" s="39"/>
      <c r="N333" s="39"/>
      <c r="O333" s="39"/>
      <c r="P333" s="39"/>
      <c r="R333" s="38"/>
      <c r="S333" s="199"/>
      <c r="T333" s="199"/>
      <c r="U333" s="199"/>
      <c r="V333" s="199"/>
      <c r="W333" s="199"/>
      <c r="X333" s="199"/>
      <c r="Y333" s="199"/>
      <c r="Z333" s="199"/>
      <c r="AA333" s="199"/>
      <c r="AB333" s="199"/>
      <c r="AC333" s="199"/>
      <c r="AD333" s="199"/>
      <c r="AE333" s="199"/>
      <c r="AF333" s="199"/>
      <c r="AG333" s="199"/>
      <c r="AH333" s="199"/>
      <c r="AI333" s="199"/>
      <c r="AJ333" s="199"/>
      <c r="AK333" s="199"/>
      <c r="AL333" s="199"/>
      <c r="AM333" s="199"/>
      <c r="AN333" s="199"/>
      <c r="AO333" s="199"/>
      <c r="AP333" s="199"/>
      <c r="AQ333" s="199"/>
      <c r="AR333" s="199"/>
      <c r="AS333" s="199"/>
      <c r="AT333" s="199"/>
      <c r="AU333" s="199"/>
      <c r="AV333" s="199"/>
      <c r="AW333" s="199"/>
      <c r="AX333" s="199"/>
      <c r="AY333" s="199"/>
      <c r="AZ333" s="199"/>
      <c r="BA333" s="199"/>
      <c r="BB333" s="199"/>
      <c r="BC333" s="199"/>
      <c r="BD333" s="199"/>
      <c r="BE333" s="199"/>
      <c r="BF333" s="199"/>
      <c r="BG333" s="199"/>
      <c r="BH333" s="199"/>
      <c r="BI333" s="199"/>
      <c r="BJ333" s="199"/>
      <c r="BK333" s="199"/>
      <c r="BL333" s="199"/>
      <c r="BM333" s="199"/>
      <c r="BN333" s="199"/>
      <c r="BO333" s="199"/>
      <c r="BP333" s="199"/>
      <c r="BQ333" s="199"/>
      <c r="BR333" s="199"/>
      <c r="BS333" s="199"/>
      <c r="BT333" s="199"/>
      <c r="BU333" s="199"/>
      <c r="BV333" s="199"/>
      <c r="BW333" s="199"/>
      <c r="BX333" s="199"/>
      <c r="BY333" s="199"/>
      <c r="BZ333" s="199"/>
      <c r="CA333" s="199"/>
      <c r="CB333" s="199"/>
      <c r="CC333" s="199"/>
      <c r="CD333" s="199"/>
      <c r="CE333" s="199"/>
      <c r="CF333" s="199"/>
      <c r="CG333" s="199"/>
      <c r="CH333" s="199"/>
      <c r="CI333" s="199"/>
      <c r="CJ333" s="199"/>
      <c r="CK333" s="199"/>
      <c r="CL333" s="199"/>
    </row>
    <row r="334" spans="2:90" x14ac:dyDescent="0.4">
      <c r="B334" s="8" t="s">
        <v>463</v>
      </c>
      <c r="D334" t="s">
        <v>787</v>
      </c>
      <c r="E334" s="8" t="str">
        <f t="shared" si="265"/>
        <v>334 SCENARIOCAGR-EP</v>
      </c>
      <c r="G334" t="s">
        <v>332</v>
      </c>
      <c r="H334" s="31"/>
      <c r="I334" s="73"/>
      <c r="J334" s="73"/>
      <c r="K334" s="39"/>
      <c r="L334" s="39"/>
      <c r="M334" s="39"/>
      <c r="N334" s="39"/>
      <c r="O334" s="39"/>
      <c r="P334" s="39"/>
      <c r="R334" s="38"/>
      <c r="S334" s="199"/>
      <c r="T334" s="199"/>
      <c r="U334" s="199"/>
      <c r="V334" s="199"/>
      <c r="W334" s="199"/>
      <c r="X334" s="199"/>
      <c r="Y334" s="199"/>
      <c r="Z334" s="199"/>
      <c r="AA334" s="199"/>
      <c r="AB334" s="199"/>
      <c r="AC334" s="199"/>
      <c r="AD334" s="199"/>
      <c r="AE334" s="199"/>
      <c r="AF334" s="199"/>
      <c r="AG334" s="199"/>
      <c r="AH334" s="199"/>
      <c r="AI334" s="199"/>
      <c r="AJ334" s="199"/>
      <c r="AK334" s="199"/>
      <c r="AL334" s="199"/>
      <c r="AM334" s="199"/>
      <c r="AN334" s="199"/>
      <c r="AO334" s="199"/>
      <c r="AP334" s="199"/>
      <c r="AQ334" s="199"/>
      <c r="AR334" s="199"/>
      <c r="AS334" s="199"/>
      <c r="AT334" s="199"/>
      <c r="AU334" s="199"/>
      <c r="AV334" s="199"/>
      <c r="AW334" s="199"/>
      <c r="AX334" s="199"/>
      <c r="AY334" s="199"/>
      <c r="AZ334" s="199"/>
      <c r="BA334" s="199"/>
      <c r="BB334" s="199"/>
      <c r="BC334" s="199"/>
      <c r="BD334" s="199"/>
      <c r="BE334" s="199"/>
      <c r="BF334" s="199"/>
      <c r="BG334" s="199"/>
      <c r="BH334" s="199"/>
      <c r="BI334" s="199"/>
      <c r="BJ334" s="199"/>
      <c r="BK334" s="199"/>
      <c r="BL334" s="199"/>
      <c r="BM334" s="199"/>
      <c r="BN334" s="199"/>
      <c r="BO334" s="199"/>
      <c r="BP334" s="199"/>
      <c r="BQ334" s="199"/>
      <c r="BR334" s="199"/>
      <c r="BS334" s="199"/>
      <c r="BT334" s="199"/>
      <c r="BU334" s="199"/>
      <c r="BV334" s="199"/>
      <c r="BW334" s="199"/>
      <c r="BX334" s="199"/>
      <c r="BY334" s="199"/>
      <c r="BZ334" s="199"/>
      <c r="CA334" s="199"/>
      <c r="CB334" s="199"/>
      <c r="CC334" s="199"/>
      <c r="CD334" s="199"/>
      <c r="CE334" s="199"/>
      <c r="CF334" s="199"/>
      <c r="CG334" s="199"/>
      <c r="CH334" s="199"/>
      <c r="CI334" s="199"/>
      <c r="CJ334" s="199"/>
      <c r="CK334" s="199"/>
      <c r="CL334" s="199"/>
    </row>
    <row r="335" spans="2:90" x14ac:dyDescent="0.4">
      <c r="B335" s="8" t="s">
        <v>464</v>
      </c>
      <c r="D335" t="s">
        <v>787</v>
      </c>
      <c r="E335" s="8" t="str">
        <f t="shared" si="265"/>
        <v>335 SCENARIOCAGR-EP</v>
      </c>
      <c r="G335" t="s">
        <v>332</v>
      </c>
      <c r="H335" s="31"/>
      <c r="I335" s="73"/>
      <c r="J335" s="73"/>
      <c r="K335" s="39"/>
      <c r="L335" s="39"/>
      <c r="M335" s="39"/>
      <c r="N335" s="39"/>
      <c r="O335" s="39"/>
      <c r="P335" s="39"/>
      <c r="R335" s="38"/>
      <c r="S335" s="199"/>
      <c r="T335" s="199"/>
      <c r="U335" s="199"/>
      <c r="V335" s="199"/>
      <c r="W335" s="199"/>
      <c r="X335" s="199"/>
      <c r="Y335" s="199"/>
      <c r="Z335" s="199"/>
      <c r="AA335" s="199"/>
      <c r="AB335" s="199"/>
      <c r="AC335" s="199"/>
      <c r="AD335" s="199"/>
      <c r="AE335" s="199"/>
      <c r="AF335" s="199"/>
      <c r="AG335" s="199"/>
      <c r="AH335" s="199"/>
      <c r="AI335" s="199"/>
      <c r="AJ335" s="199"/>
      <c r="AK335" s="199"/>
      <c r="AL335" s="199"/>
      <c r="AM335" s="199"/>
      <c r="AN335" s="199"/>
      <c r="AO335" s="199"/>
      <c r="AP335" s="199"/>
      <c r="AQ335" s="199"/>
      <c r="AR335" s="199"/>
      <c r="AS335" s="199"/>
      <c r="AT335" s="199"/>
      <c r="AU335" s="199"/>
      <c r="AV335" s="199"/>
      <c r="AW335" s="199"/>
      <c r="AX335" s="199"/>
      <c r="AY335" s="199"/>
      <c r="AZ335" s="199"/>
      <c r="BA335" s="199"/>
      <c r="BB335" s="199"/>
      <c r="BC335" s="199"/>
      <c r="BD335" s="199"/>
      <c r="BE335" s="199"/>
      <c r="BF335" s="199"/>
      <c r="BG335" s="199"/>
      <c r="BH335" s="199"/>
      <c r="BI335" s="199"/>
      <c r="BJ335" s="199"/>
      <c r="BK335" s="199"/>
      <c r="BL335" s="199"/>
      <c r="BM335" s="199"/>
      <c r="BN335" s="199"/>
      <c r="BO335" s="199"/>
      <c r="BP335" s="199"/>
      <c r="BQ335" s="199"/>
      <c r="BR335" s="199"/>
      <c r="BS335" s="199"/>
      <c r="BT335" s="199"/>
      <c r="BU335" s="199"/>
      <c r="BV335" s="199"/>
      <c r="BW335" s="199"/>
      <c r="BX335" s="199"/>
      <c r="BY335" s="199"/>
      <c r="BZ335" s="199"/>
      <c r="CA335" s="199"/>
      <c r="CB335" s="199"/>
      <c r="CC335" s="199"/>
      <c r="CD335" s="199"/>
      <c r="CE335" s="199"/>
      <c r="CF335" s="199"/>
      <c r="CG335" s="199"/>
      <c r="CH335" s="199"/>
      <c r="CI335" s="199"/>
      <c r="CJ335" s="199"/>
      <c r="CK335" s="199"/>
      <c r="CL335" s="199"/>
    </row>
    <row r="336" spans="2:90" x14ac:dyDescent="0.4">
      <c r="B336" s="181" t="s">
        <v>459</v>
      </c>
      <c r="E336" s="8"/>
      <c r="H336" s="182"/>
      <c r="I336" s="183"/>
      <c r="J336" s="183"/>
      <c r="K336" s="184"/>
      <c r="L336" s="184"/>
      <c r="M336" s="184"/>
      <c r="N336" s="184"/>
      <c r="O336" s="184"/>
      <c r="P336" s="184"/>
      <c r="R336" s="185"/>
      <c r="S336" s="186"/>
      <c r="T336" s="186"/>
      <c r="U336" s="186"/>
      <c r="V336" s="186"/>
      <c r="W336" s="186"/>
      <c r="X336" s="186"/>
      <c r="Y336" s="186"/>
      <c r="Z336" s="186"/>
      <c r="AA336" s="186"/>
      <c r="AB336" s="186"/>
      <c r="AC336" s="186"/>
      <c r="AD336" s="186"/>
      <c r="AE336" s="186"/>
      <c r="AF336" s="186"/>
      <c r="AG336" s="186"/>
      <c r="AH336" s="186"/>
      <c r="AI336" s="186"/>
      <c r="AJ336" s="186"/>
      <c r="AK336" s="186"/>
      <c r="AL336" s="186"/>
      <c r="AM336" s="186"/>
      <c r="AN336" s="186"/>
      <c r="AO336" s="186"/>
      <c r="AP336" s="186"/>
      <c r="AQ336" s="186"/>
      <c r="AR336" s="186"/>
      <c r="AS336" s="186"/>
      <c r="AT336" s="186"/>
      <c r="AU336" s="186"/>
      <c r="AV336" s="186"/>
      <c r="AW336" s="186"/>
      <c r="AX336" s="186"/>
      <c r="AY336" s="186"/>
      <c r="AZ336" s="186"/>
      <c r="BA336" s="186"/>
      <c r="BB336" s="186"/>
      <c r="BC336" s="186"/>
      <c r="BD336" s="186"/>
      <c r="BE336" s="186"/>
      <c r="BF336" s="186"/>
      <c r="BG336" s="186"/>
      <c r="BH336" s="186"/>
      <c r="BI336" s="186"/>
      <c r="BJ336" s="186"/>
      <c r="BK336" s="186"/>
      <c r="BL336" s="186"/>
      <c r="BM336" s="186"/>
      <c r="BN336" s="186"/>
      <c r="BO336" s="186"/>
      <c r="BP336" s="186"/>
      <c r="BQ336" s="186"/>
      <c r="BR336" s="186"/>
      <c r="BS336" s="186"/>
      <c r="BT336" s="186"/>
      <c r="BU336" s="186"/>
      <c r="BV336" s="186"/>
      <c r="BW336" s="186"/>
      <c r="BX336" s="186"/>
      <c r="BY336" s="186"/>
      <c r="BZ336" s="186"/>
      <c r="CA336" s="186"/>
      <c r="CB336" s="186"/>
      <c r="CC336" s="186"/>
      <c r="CD336" s="186"/>
      <c r="CE336" s="186"/>
      <c r="CF336" s="186"/>
      <c r="CG336" s="186"/>
      <c r="CH336" s="186"/>
      <c r="CI336" s="186"/>
      <c r="CJ336" s="186"/>
      <c r="CK336" s="186"/>
      <c r="CL336" s="186"/>
    </row>
    <row r="337" spans="2:90" x14ac:dyDescent="0.4">
      <c r="B337" s="188" t="s">
        <v>474</v>
      </c>
      <c r="E337" s="8"/>
      <c r="H337" s="182"/>
      <c r="I337" s="183"/>
      <c r="J337" s="183"/>
      <c r="K337" s="184"/>
      <c r="L337" s="184"/>
      <c r="M337" s="184"/>
      <c r="N337" s="184"/>
      <c r="O337" s="184"/>
      <c r="P337" s="184"/>
      <c r="R337" s="185"/>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c r="AT337" s="186"/>
      <c r="AU337" s="186"/>
      <c r="AV337" s="186"/>
      <c r="AW337" s="186"/>
      <c r="AX337" s="186"/>
      <c r="AY337" s="186"/>
      <c r="AZ337" s="186"/>
      <c r="BA337" s="186"/>
      <c r="BB337" s="186"/>
      <c r="BC337" s="186"/>
      <c r="BD337" s="186"/>
      <c r="BE337" s="186"/>
      <c r="BF337" s="186"/>
      <c r="BG337" s="186"/>
      <c r="BH337" s="186"/>
      <c r="BI337" s="186"/>
      <c r="BJ337" s="186"/>
      <c r="BK337" s="186"/>
      <c r="BL337" s="186"/>
      <c r="BM337" s="186"/>
      <c r="BN337" s="186"/>
      <c r="BO337" s="186"/>
      <c r="BP337" s="186"/>
      <c r="BQ337" s="186"/>
      <c r="BR337" s="186"/>
      <c r="BS337" s="186"/>
      <c r="BT337" s="186"/>
      <c r="BU337" s="186"/>
      <c r="BV337" s="186"/>
      <c r="BW337" s="186"/>
      <c r="BX337" s="186"/>
      <c r="BY337" s="186"/>
      <c r="BZ337" s="186"/>
      <c r="CA337" s="186"/>
      <c r="CB337" s="186"/>
      <c r="CC337" s="186"/>
      <c r="CD337" s="186"/>
      <c r="CE337" s="186"/>
      <c r="CF337" s="186"/>
      <c r="CG337" s="186"/>
      <c r="CH337" s="186"/>
      <c r="CI337" s="186"/>
      <c r="CJ337" s="186"/>
      <c r="CK337" s="186"/>
      <c r="CL337" s="186"/>
    </row>
    <row r="338" spans="2:90" x14ac:dyDescent="0.4">
      <c r="B338" s="167"/>
      <c r="E338" s="8"/>
      <c r="H338" s="31"/>
      <c r="I338" s="73"/>
      <c r="J338" s="73"/>
      <c r="K338" s="39"/>
      <c r="L338" s="39"/>
      <c r="M338" s="39"/>
      <c r="N338" s="39"/>
      <c r="O338" s="39"/>
      <c r="P338" s="39"/>
      <c r="R338" s="38"/>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row>
    <row r="339" spans="2:90" x14ac:dyDescent="0.4">
      <c r="B339" s="66" t="s">
        <v>812</v>
      </c>
      <c r="C339" s="31"/>
      <c r="D339" t="s">
        <v>809</v>
      </c>
      <c r="E339" s="8" t="str">
        <f t="shared" ref="E339:E350" si="273">ROW()&amp;" "&amp;D339</f>
        <v>339 LAGVOL-EV</v>
      </c>
      <c r="F339" t="s">
        <v>810</v>
      </c>
      <c r="G339" s="31" t="s">
        <v>243</v>
      </c>
      <c r="H339" s="22"/>
      <c r="I339" s="287"/>
      <c r="J339" s="287"/>
      <c r="K339" s="22"/>
      <c r="L339" s="22"/>
      <c r="M339" s="22"/>
      <c r="N339" s="22"/>
      <c r="O339" s="22"/>
      <c r="P339" s="22"/>
      <c r="R339" s="66"/>
      <c r="S339" s="66"/>
      <c r="T339" s="66"/>
      <c r="U339" s="66"/>
      <c r="V339" s="66"/>
      <c r="W339" s="66"/>
      <c r="X339" s="66"/>
      <c r="Y339" s="66"/>
      <c r="Z339" s="66"/>
      <c r="AA339" s="66"/>
      <c r="AB339" s="66"/>
      <c r="AC339" s="66"/>
      <c r="AD339" s="66"/>
      <c r="AE339" s="66"/>
      <c r="AF339" s="66"/>
      <c r="AG339" s="66"/>
      <c r="AH339" s="66"/>
      <c r="AI339" s="66"/>
      <c r="AJ339" s="66"/>
      <c r="AK339" s="66"/>
      <c r="AL339" s="66"/>
      <c r="AM339" s="66"/>
      <c r="AN339" s="66"/>
      <c r="AO339" s="66"/>
      <c r="AP339" s="66"/>
      <c r="AQ339" s="66"/>
      <c r="AR339" s="66"/>
      <c r="AS339" s="66"/>
      <c r="AT339" s="66"/>
      <c r="AU339" s="66"/>
      <c r="AV339" s="66"/>
      <c r="AW339" s="66"/>
      <c r="AX339" s="66"/>
      <c r="AY339" s="66"/>
      <c r="AZ339" s="66"/>
      <c r="BA339" s="66"/>
      <c r="BB339" s="66"/>
      <c r="BC339" s="66"/>
      <c r="BD339" s="66"/>
      <c r="BE339" s="66"/>
      <c r="BF339" s="66"/>
      <c r="BG339" s="66"/>
      <c r="BH339" s="66"/>
      <c r="BI339" s="66"/>
      <c r="BJ339" s="66"/>
      <c r="BK339" s="66"/>
      <c r="BL339" s="66"/>
      <c r="BM339" s="66"/>
      <c r="BN339" s="66"/>
      <c r="BO339" s="66"/>
      <c r="BP339" s="66"/>
      <c r="BQ339" s="66"/>
      <c r="BR339" s="66"/>
      <c r="BS339" s="66"/>
      <c r="BT339" s="66"/>
      <c r="BU339" s="66"/>
      <c r="BV339" s="66"/>
      <c r="BW339" s="66"/>
      <c r="BX339" s="66"/>
      <c r="BY339" s="66"/>
      <c r="BZ339" s="66"/>
      <c r="CA339" s="66"/>
      <c r="CB339" s="66"/>
      <c r="CC339" s="66"/>
      <c r="CD339" s="66"/>
      <c r="CE339" s="66"/>
      <c r="CF339" s="66"/>
      <c r="CG339" s="66"/>
      <c r="CH339" s="66"/>
      <c r="CI339" s="66"/>
      <c r="CJ339" s="66"/>
      <c r="CK339" s="66"/>
      <c r="CL339" s="66"/>
    </row>
    <row r="340" spans="2:90" x14ac:dyDescent="0.4">
      <c r="B340" s="13" t="s">
        <v>811</v>
      </c>
      <c r="C340" s="31"/>
      <c r="D340" t="s">
        <v>809</v>
      </c>
      <c r="E340" s="8" t="str">
        <f t="shared" si="273"/>
        <v>340 LAGVOL-EV</v>
      </c>
      <c r="G340" t="str">
        <f>E340</f>
        <v>340 LAGVOL-EV</v>
      </c>
      <c r="H340" s="14">
        <v>3</v>
      </c>
      <c r="I340" s="73"/>
      <c r="J340" s="73"/>
      <c r="K340" s="31"/>
      <c r="L340" s="31"/>
      <c r="M340" s="31"/>
      <c r="N340" s="31"/>
      <c r="O340" s="31"/>
      <c r="P340" s="31"/>
      <c r="R340" s="67"/>
      <c r="S340" s="67"/>
      <c r="T340" s="67"/>
      <c r="U340" s="67"/>
      <c r="V340" s="67"/>
      <c r="W340" s="67"/>
      <c r="X340" s="67"/>
      <c r="Y340" s="67"/>
      <c r="Z340" s="67"/>
      <c r="AA340" s="67"/>
      <c r="AB340" s="67"/>
      <c r="AC340" s="67"/>
      <c r="AD340" s="67"/>
      <c r="AE340" s="67"/>
      <c r="AF340" s="67"/>
      <c r="AG340" s="67"/>
      <c r="AH340" s="67"/>
      <c r="AI340" s="67"/>
      <c r="AJ340" s="67"/>
      <c r="AK340" s="67"/>
      <c r="AL340" s="67"/>
      <c r="AM340" s="67"/>
      <c r="AN340" s="67"/>
      <c r="AO340" s="67"/>
      <c r="AP340" s="67"/>
      <c r="AQ340" s="67"/>
      <c r="AR340" s="67"/>
      <c r="AS340" s="67"/>
      <c r="AT340" s="67"/>
      <c r="AU340" s="67"/>
      <c r="AV340" s="67"/>
      <c r="AW340" s="67"/>
      <c r="AX340" s="67"/>
      <c r="AY340" s="67"/>
      <c r="AZ340" s="67"/>
      <c r="BA340" s="67"/>
      <c r="BB340" s="67"/>
      <c r="BC340" s="67"/>
      <c r="BD340" s="67"/>
      <c r="BE340" s="67"/>
      <c r="BF340" s="67"/>
      <c r="BG340" s="67"/>
      <c r="BH340" s="67"/>
      <c r="BI340" s="67"/>
      <c r="BJ340" s="67"/>
      <c r="BK340" s="67"/>
      <c r="BL340" s="67"/>
      <c r="BM340" s="67"/>
      <c r="BN340" s="67"/>
      <c r="BO340" s="67"/>
      <c r="BP340" s="67"/>
      <c r="BQ340" s="67"/>
      <c r="BR340" s="67"/>
      <c r="BS340" s="67"/>
      <c r="BT340" s="67"/>
      <c r="BU340" s="67"/>
      <c r="BV340" s="67"/>
      <c r="BW340" s="67"/>
      <c r="BX340" s="67"/>
      <c r="BY340" s="67"/>
      <c r="BZ340" s="67"/>
      <c r="CA340" s="67"/>
      <c r="CB340" s="67"/>
      <c r="CC340" s="67"/>
      <c r="CD340" s="67"/>
      <c r="CE340" s="67"/>
      <c r="CF340" s="67"/>
      <c r="CG340" s="67"/>
      <c r="CH340" s="67"/>
      <c r="CI340" s="67"/>
      <c r="CJ340" s="67"/>
      <c r="CK340" s="67"/>
      <c r="CL340" s="67"/>
    </row>
    <row r="341" spans="2:90" x14ac:dyDescent="0.4">
      <c r="B341" s="67"/>
      <c r="C341" s="31"/>
      <c r="D341" t="s">
        <v>809</v>
      </c>
      <c r="E341" s="8" t="str">
        <f t="shared" si="273"/>
        <v>341 LAGVOL-EV</v>
      </c>
      <c r="G341" t="str">
        <f>E341</f>
        <v>341 LAGVOL-EV</v>
      </c>
      <c r="H341" s="31"/>
      <c r="I341" s="73"/>
      <c r="J341" s="73"/>
      <c r="K341" s="31"/>
      <c r="L341" s="31"/>
      <c r="M341" s="31"/>
      <c r="N341" s="31"/>
      <c r="O341" s="31"/>
      <c r="P341" s="31"/>
      <c r="R341" s="67"/>
      <c r="S341" s="67"/>
      <c r="T341" s="67"/>
      <c r="U341" s="67"/>
      <c r="V341" s="67"/>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67"/>
      <c r="AT341" s="67"/>
      <c r="AU341" s="67"/>
      <c r="AV341" s="67"/>
      <c r="AW341" s="67"/>
      <c r="AX341" s="67"/>
      <c r="AY341" s="67"/>
      <c r="AZ341" s="67"/>
      <c r="BA341" s="67"/>
      <c r="BB341" s="67"/>
      <c r="BC341" s="67"/>
      <c r="BD341" s="67"/>
      <c r="BE341" s="67"/>
      <c r="BF341" s="67"/>
      <c r="BG341" s="67"/>
      <c r="BH341" s="67"/>
      <c r="BI341" s="67"/>
      <c r="BJ341" s="67"/>
      <c r="BK341" s="67"/>
      <c r="BL341" s="67"/>
      <c r="BM341" s="67"/>
      <c r="BN341" s="67"/>
      <c r="BO341" s="67"/>
      <c r="BP341" s="67"/>
      <c r="BQ341" s="67"/>
      <c r="BR341" s="67"/>
      <c r="BS341" s="67"/>
      <c r="BT341" s="67"/>
      <c r="BU341" s="67"/>
      <c r="BV341" s="67"/>
      <c r="BW341" s="67"/>
      <c r="BX341" s="67"/>
      <c r="BY341" s="67"/>
      <c r="BZ341" s="67"/>
      <c r="CA341" s="67"/>
      <c r="CB341" s="67"/>
      <c r="CC341" s="67"/>
      <c r="CD341" s="67"/>
      <c r="CE341" s="67"/>
      <c r="CF341" s="67"/>
      <c r="CG341" s="67"/>
      <c r="CH341" s="67"/>
      <c r="CI341" s="67"/>
      <c r="CJ341" s="67"/>
      <c r="CK341" s="67"/>
      <c r="CL341" s="67"/>
    </row>
    <row r="342" spans="2:90" x14ac:dyDescent="0.4">
      <c r="B342" s="95" t="str">
        <f ca="1">B343&amp;" - new"</f>
        <v># of assets - completed - new</v>
      </c>
      <c r="C342" s="12"/>
      <c r="D342" t="s">
        <v>809</v>
      </c>
      <c r="E342" s="8" t="str">
        <f t="shared" si="273"/>
        <v>342 LAGVOL-EV</v>
      </c>
      <c r="G342" t="str">
        <f>E342</f>
        <v>342 LAGVOL-EV</v>
      </c>
      <c r="H342" s="12"/>
      <c r="I342" s="60"/>
      <c r="J342" s="60"/>
      <c r="K342" s="249">
        <v>10</v>
      </c>
      <c r="L342" s="249">
        <v>15</v>
      </c>
      <c r="M342" s="249">
        <v>20</v>
      </c>
      <c r="N342" s="249">
        <v>25</v>
      </c>
      <c r="O342" s="249">
        <v>30</v>
      </c>
      <c r="P342" s="249">
        <v>35</v>
      </c>
      <c r="R342" s="15"/>
      <c r="S342" s="319" cm="1">
        <f t="array" ref="S342">INDEX($K:$P,ROW(),MATCH(S$3,$K$2:$P$2,0))/12</f>
        <v>0.83333333333333337</v>
      </c>
      <c r="T342" s="319" cm="1">
        <f t="array" ref="T342">INDEX($K:$P,ROW(),MATCH(T$3,$K$2:$P$2,0))/12</f>
        <v>0.83333333333333337</v>
      </c>
      <c r="U342" s="319" cm="1">
        <f t="array" ref="U342">INDEX($K:$P,ROW(),MATCH(U$3,$K$2:$P$2,0))/12</f>
        <v>0.83333333333333337</v>
      </c>
      <c r="V342" s="319" cm="1">
        <f t="array" ref="V342">INDEX($K:$P,ROW(),MATCH(V$3,$K$2:$P$2,0))/12</f>
        <v>0.83333333333333337</v>
      </c>
      <c r="W342" s="319" cm="1">
        <f t="array" ref="W342">INDEX($K:$P,ROW(),MATCH(W$3,$K$2:$P$2,0))/12</f>
        <v>0.83333333333333337</v>
      </c>
      <c r="X342" s="319" cm="1">
        <f t="array" ref="X342">INDEX($K:$P,ROW(),MATCH(X$3,$K$2:$P$2,0))/12</f>
        <v>0.83333333333333337</v>
      </c>
      <c r="Y342" s="319" cm="1">
        <f t="array" ref="Y342">INDEX($K:$P,ROW(),MATCH(Y$3,$K$2:$P$2,0))/12</f>
        <v>0.83333333333333337</v>
      </c>
      <c r="Z342" s="319" cm="1">
        <f t="array" ref="Z342">INDEX($K:$P,ROW(),MATCH(Z$3,$K$2:$P$2,0))/12</f>
        <v>0.83333333333333337</v>
      </c>
      <c r="AA342" s="319" cm="1">
        <f t="array" ref="AA342">INDEX($K:$P,ROW(),MATCH(AA$3,$K$2:$P$2,0))/12</f>
        <v>0.83333333333333337</v>
      </c>
      <c r="AB342" s="319" cm="1">
        <f t="array" ref="AB342">INDEX($K:$P,ROW(),MATCH(AB$3,$K$2:$P$2,0))/12</f>
        <v>0.83333333333333337</v>
      </c>
      <c r="AC342" s="319" cm="1">
        <f t="array" ref="AC342">INDEX($K:$P,ROW(),MATCH(AC$3,$K$2:$P$2,0))/12</f>
        <v>0.83333333333333337</v>
      </c>
      <c r="AD342" s="319" cm="1">
        <f t="array" ref="AD342">INDEX($K:$P,ROW(),MATCH(AD$3,$K$2:$P$2,0))/12</f>
        <v>0.83333333333333337</v>
      </c>
      <c r="AE342" s="319" cm="1">
        <f t="array" ref="AE342">INDEX($K:$P,ROW(),MATCH(AE$3,$K$2:$P$2,0))/12</f>
        <v>1.25</v>
      </c>
      <c r="AF342" s="319" cm="1">
        <f t="array" ref="AF342">INDEX($K:$P,ROW(),MATCH(AF$3,$K$2:$P$2,0))/12</f>
        <v>1.25</v>
      </c>
      <c r="AG342" s="319" cm="1">
        <f t="array" ref="AG342">INDEX($K:$P,ROW(),MATCH(AG$3,$K$2:$P$2,0))/12</f>
        <v>1.25</v>
      </c>
      <c r="AH342" s="319" cm="1">
        <f t="array" ref="AH342">INDEX($K:$P,ROW(),MATCH(AH$3,$K$2:$P$2,0))/12</f>
        <v>1.25</v>
      </c>
      <c r="AI342" s="319" cm="1">
        <f t="array" ref="AI342">INDEX($K:$P,ROW(),MATCH(AI$3,$K$2:$P$2,0))/12</f>
        <v>1.25</v>
      </c>
      <c r="AJ342" s="319" cm="1">
        <f t="array" ref="AJ342">INDEX($K:$P,ROW(),MATCH(AJ$3,$K$2:$P$2,0))/12</f>
        <v>1.25</v>
      </c>
      <c r="AK342" s="319" cm="1">
        <f t="array" ref="AK342">INDEX($K:$P,ROW(),MATCH(AK$3,$K$2:$P$2,0))/12</f>
        <v>1.25</v>
      </c>
      <c r="AL342" s="319" cm="1">
        <f t="array" ref="AL342">INDEX($K:$P,ROW(),MATCH(AL$3,$K$2:$P$2,0))/12</f>
        <v>1.25</v>
      </c>
      <c r="AM342" s="319" cm="1">
        <f t="array" ref="AM342">INDEX($K:$P,ROW(),MATCH(AM$3,$K$2:$P$2,0))/12</f>
        <v>1.25</v>
      </c>
      <c r="AN342" s="319" cm="1">
        <f t="array" ref="AN342">INDEX($K:$P,ROW(),MATCH(AN$3,$K$2:$P$2,0))/12</f>
        <v>1.25</v>
      </c>
      <c r="AO342" s="319" cm="1">
        <f t="array" ref="AO342">INDEX($K:$P,ROW(),MATCH(AO$3,$K$2:$P$2,0))/12</f>
        <v>1.25</v>
      </c>
      <c r="AP342" s="319" cm="1">
        <f t="array" ref="AP342">INDEX($K:$P,ROW(),MATCH(AP$3,$K$2:$P$2,0))/12</f>
        <v>1.25</v>
      </c>
      <c r="AQ342" s="319" cm="1">
        <f t="array" ref="AQ342">INDEX($K:$P,ROW(),MATCH(AQ$3,$K$2:$P$2,0))/12</f>
        <v>1.6666666666666667</v>
      </c>
      <c r="AR342" s="319" cm="1">
        <f t="array" ref="AR342">INDEX($K:$P,ROW(),MATCH(AR$3,$K$2:$P$2,0))/12</f>
        <v>1.6666666666666667</v>
      </c>
      <c r="AS342" s="319" cm="1">
        <f t="array" ref="AS342">INDEX($K:$P,ROW(),MATCH(AS$3,$K$2:$P$2,0))/12</f>
        <v>1.6666666666666667</v>
      </c>
      <c r="AT342" s="319" cm="1">
        <f t="array" ref="AT342">INDEX($K:$P,ROW(),MATCH(AT$3,$K$2:$P$2,0))/12</f>
        <v>1.6666666666666667</v>
      </c>
      <c r="AU342" s="319" cm="1">
        <f t="array" ref="AU342">INDEX($K:$P,ROW(),MATCH(AU$3,$K$2:$P$2,0))/12</f>
        <v>1.6666666666666667</v>
      </c>
      <c r="AV342" s="319" cm="1">
        <f t="array" ref="AV342">INDEX($K:$P,ROW(),MATCH(AV$3,$K$2:$P$2,0))/12</f>
        <v>1.6666666666666667</v>
      </c>
      <c r="AW342" s="319" cm="1">
        <f t="array" ref="AW342">INDEX($K:$P,ROW(),MATCH(AW$3,$K$2:$P$2,0))/12</f>
        <v>1.6666666666666667</v>
      </c>
      <c r="AX342" s="319" cm="1">
        <f t="array" ref="AX342">INDEX($K:$P,ROW(),MATCH(AX$3,$K$2:$P$2,0))/12</f>
        <v>1.6666666666666667</v>
      </c>
      <c r="AY342" s="319" cm="1">
        <f t="array" ref="AY342">INDEX($K:$P,ROW(),MATCH(AY$3,$K$2:$P$2,0))/12</f>
        <v>1.6666666666666667</v>
      </c>
      <c r="AZ342" s="319" cm="1">
        <f t="array" ref="AZ342">INDEX($K:$P,ROW(),MATCH(AZ$3,$K$2:$P$2,0))/12</f>
        <v>1.6666666666666667</v>
      </c>
      <c r="BA342" s="319" cm="1">
        <f t="array" ref="BA342">INDEX($K:$P,ROW(),MATCH(BA$3,$K$2:$P$2,0))/12</f>
        <v>1.6666666666666667</v>
      </c>
      <c r="BB342" s="319" cm="1">
        <f t="array" ref="BB342">INDEX($K:$P,ROW(),MATCH(BB$3,$K$2:$P$2,0))/12</f>
        <v>1.6666666666666667</v>
      </c>
      <c r="BC342" s="319" cm="1">
        <f t="array" ref="BC342">INDEX($K:$P,ROW(),MATCH(BC$3,$K$2:$P$2,0))/12</f>
        <v>2.0833333333333335</v>
      </c>
      <c r="BD342" s="319" cm="1">
        <f t="array" ref="BD342">INDEX($K:$P,ROW(),MATCH(BD$3,$K$2:$P$2,0))/12</f>
        <v>2.0833333333333335</v>
      </c>
      <c r="BE342" s="319" cm="1">
        <f t="array" ref="BE342">INDEX($K:$P,ROW(),MATCH(BE$3,$K$2:$P$2,0))/12</f>
        <v>2.0833333333333335</v>
      </c>
      <c r="BF342" s="319" cm="1">
        <f t="array" ref="BF342">INDEX($K:$P,ROW(),MATCH(BF$3,$K$2:$P$2,0))/12</f>
        <v>2.0833333333333335</v>
      </c>
      <c r="BG342" s="319" cm="1">
        <f t="array" ref="BG342">INDEX($K:$P,ROW(),MATCH(BG$3,$K$2:$P$2,0))/12</f>
        <v>2.0833333333333335</v>
      </c>
      <c r="BH342" s="319" cm="1">
        <f t="array" ref="BH342">INDEX($K:$P,ROW(),MATCH(BH$3,$K$2:$P$2,0))/12</f>
        <v>2.0833333333333335</v>
      </c>
      <c r="BI342" s="319" cm="1">
        <f t="array" ref="BI342">INDEX($K:$P,ROW(),MATCH(BI$3,$K$2:$P$2,0))/12</f>
        <v>2.0833333333333335</v>
      </c>
      <c r="BJ342" s="319" cm="1">
        <f t="array" ref="BJ342">INDEX($K:$P,ROW(),MATCH(BJ$3,$K$2:$P$2,0))/12</f>
        <v>2.0833333333333335</v>
      </c>
      <c r="BK342" s="319" cm="1">
        <f t="array" ref="BK342">INDEX($K:$P,ROW(),MATCH(BK$3,$K$2:$P$2,0))/12</f>
        <v>2.0833333333333335</v>
      </c>
      <c r="BL342" s="319" cm="1">
        <f t="array" ref="BL342">INDEX($K:$P,ROW(),MATCH(BL$3,$K$2:$P$2,0))/12</f>
        <v>2.0833333333333335</v>
      </c>
      <c r="BM342" s="319" cm="1">
        <f t="array" ref="BM342">INDEX($K:$P,ROW(),MATCH(BM$3,$K$2:$P$2,0))/12</f>
        <v>2.0833333333333335</v>
      </c>
      <c r="BN342" s="319" cm="1">
        <f t="array" ref="BN342">INDEX($K:$P,ROW(),MATCH(BN$3,$K$2:$P$2,0))/12</f>
        <v>2.0833333333333335</v>
      </c>
      <c r="BO342" s="319" cm="1">
        <f t="array" ref="BO342">INDEX($K:$P,ROW(),MATCH(BO$3,$K$2:$P$2,0))/12</f>
        <v>2.5</v>
      </c>
      <c r="BP342" s="319" cm="1">
        <f t="array" ref="BP342">INDEX($K:$P,ROW(),MATCH(BP$3,$K$2:$P$2,0))/12</f>
        <v>2.5</v>
      </c>
      <c r="BQ342" s="319" cm="1">
        <f t="array" ref="BQ342">INDEX($K:$P,ROW(),MATCH(BQ$3,$K$2:$P$2,0))/12</f>
        <v>2.5</v>
      </c>
      <c r="BR342" s="319" cm="1">
        <f t="array" ref="BR342">INDEX($K:$P,ROW(),MATCH(BR$3,$K$2:$P$2,0))/12</f>
        <v>2.5</v>
      </c>
      <c r="BS342" s="319" cm="1">
        <f t="array" ref="BS342">INDEX($K:$P,ROW(),MATCH(BS$3,$K$2:$P$2,0))/12</f>
        <v>2.5</v>
      </c>
      <c r="BT342" s="319" cm="1">
        <f t="array" ref="BT342">INDEX($K:$P,ROW(),MATCH(BT$3,$K$2:$P$2,0))/12</f>
        <v>2.5</v>
      </c>
      <c r="BU342" s="319" cm="1">
        <f t="array" ref="BU342">INDEX($K:$P,ROW(),MATCH(BU$3,$K$2:$P$2,0))/12</f>
        <v>2.5</v>
      </c>
      <c r="BV342" s="319" cm="1">
        <f t="array" ref="BV342">INDEX($K:$P,ROW(),MATCH(BV$3,$K$2:$P$2,0))/12</f>
        <v>2.5</v>
      </c>
      <c r="BW342" s="319" cm="1">
        <f t="array" ref="BW342">INDEX($K:$P,ROW(),MATCH(BW$3,$K$2:$P$2,0))/12</f>
        <v>2.5</v>
      </c>
      <c r="BX342" s="319" cm="1">
        <f t="array" ref="BX342">INDEX($K:$P,ROW(),MATCH(BX$3,$K$2:$P$2,0))/12</f>
        <v>2.5</v>
      </c>
      <c r="BY342" s="319" cm="1">
        <f t="array" ref="BY342">INDEX($K:$P,ROW(),MATCH(BY$3,$K$2:$P$2,0))/12</f>
        <v>2.5</v>
      </c>
      <c r="BZ342" s="319" cm="1">
        <f t="array" ref="BZ342">INDEX($K:$P,ROW(),MATCH(BZ$3,$K$2:$P$2,0))/12</f>
        <v>2.5</v>
      </c>
      <c r="CA342" s="319" cm="1">
        <f t="array" ref="CA342">INDEX($K:$P,ROW(),MATCH(CA$3,$K$2:$P$2,0))/12</f>
        <v>2.9166666666666665</v>
      </c>
      <c r="CB342" s="319" cm="1">
        <f t="array" ref="CB342">INDEX($K:$P,ROW(),MATCH(CB$3,$K$2:$P$2,0))/12</f>
        <v>2.9166666666666665</v>
      </c>
      <c r="CC342" s="319" cm="1">
        <f t="array" ref="CC342">INDEX($K:$P,ROW(),MATCH(CC$3,$K$2:$P$2,0))/12</f>
        <v>2.9166666666666665</v>
      </c>
      <c r="CD342" s="319" cm="1">
        <f t="array" ref="CD342">INDEX($K:$P,ROW(),MATCH(CD$3,$K$2:$P$2,0))/12</f>
        <v>2.9166666666666665</v>
      </c>
      <c r="CE342" s="319" cm="1">
        <f t="array" ref="CE342">INDEX($K:$P,ROW(),MATCH(CE$3,$K$2:$P$2,0))/12</f>
        <v>2.9166666666666665</v>
      </c>
      <c r="CF342" s="319" cm="1">
        <f t="array" ref="CF342">INDEX($K:$P,ROW(),MATCH(CF$3,$K$2:$P$2,0))/12</f>
        <v>2.9166666666666665</v>
      </c>
      <c r="CG342" s="319" cm="1">
        <f t="array" ref="CG342">INDEX($K:$P,ROW(),MATCH(CG$3,$K$2:$P$2,0))/12</f>
        <v>2.9166666666666665</v>
      </c>
      <c r="CH342" s="319" cm="1">
        <f t="array" ref="CH342">INDEX($K:$P,ROW(),MATCH(CH$3,$K$2:$P$2,0))/12</f>
        <v>2.9166666666666665</v>
      </c>
      <c r="CI342" s="319" cm="1">
        <f t="array" ref="CI342">INDEX($K:$P,ROW(),MATCH(CI$3,$K$2:$P$2,0))/12</f>
        <v>2.9166666666666665</v>
      </c>
      <c r="CJ342" s="319" cm="1">
        <f t="array" ref="CJ342">INDEX($K:$P,ROW(),MATCH(CJ$3,$K$2:$P$2,0))/12</f>
        <v>2.9166666666666665</v>
      </c>
      <c r="CK342" s="319" cm="1">
        <f t="array" ref="CK342">INDEX($K:$P,ROW(),MATCH(CK$3,$K$2:$P$2,0))/12</f>
        <v>2.9166666666666665</v>
      </c>
      <c r="CL342" s="319" cm="1">
        <f t="array" ref="CL342">INDEX($K:$P,ROW(),MATCH(CL$3,$K$2:$P$2,0))/12</f>
        <v>2.9166666666666665</v>
      </c>
    </row>
    <row r="343" spans="2:90" x14ac:dyDescent="0.4">
      <c r="B343" s="124" t="str">
        <f ca="1">OFFSET(B343,ROW(B352)-ROW(B343),0)&amp;" - completed"</f>
        <v># of assets - completed</v>
      </c>
      <c r="C343" t="s">
        <v>965</v>
      </c>
      <c r="D343" t="s">
        <v>809</v>
      </c>
      <c r="E343" s="8" t="str">
        <f t="shared" si="273"/>
        <v>343 LAGVOL-EV</v>
      </c>
      <c r="G343" t="str">
        <f>E343</f>
        <v>343 LAGVOL-EV</v>
      </c>
      <c r="H343" s="12"/>
      <c r="I343" s="60"/>
      <c r="J343" s="60"/>
      <c r="K343" s="39">
        <f t="shared" ref="K343:P343" ca="1" si="274">SUMIF($4:$4,K$2,343:343)</f>
        <v>8.3333333333333321</v>
      </c>
      <c r="L343" s="39">
        <f t="shared" ca="1" si="274"/>
        <v>22.5</v>
      </c>
      <c r="M343" s="39">
        <f t="shared" ca="1" si="274"/>
        <v>41.666666666666657</v>
      </c>
      <c r="N343" s="39">
        <f t="shared" ca="1" si="274"/>
        <v>65.833333333333343</v>
      </c>
      <c r="O343" s="39">
        <f t="shared" ca="1" si="274"/>
        <v>95</v>
      </c>
      <c r="P343" s="39">
        <f t="shared" ca="1" si="274"/>
        <v>129.16666666666671</v>
      </c>
      <c r="R343" s="15"/>
      <c r="S343" s="318">
        <f t="shared" ref="S343:AX343" ca="1" si="275">+R343+OFFSET(S342, 0,- MIN($H340, COLUMN(S342)-COLUMN($Q$1))+1)</f>
        <v>0</v>
      </c>
      <c r="T343" s="318">
        <f t="shared" ca="1" si="275"/>
        <v>0</v>
      </c>
      <c r="U343" s="318">
        <f t="shared" ca="1" si="275"/>
        <v>0.83333333333333337</v>
      </c>
      <c r="V343" s="318">
        <f t="shared" ca="1" si="275"/>
        <v>1.6666666666666667</v>
      </c>
      <c r="W343" s="318">
        <f t="shared" ca="1" si="275"/>
        <v>2.5</v>
      </c>
      <c r="X343" s="318">
        <f t="shared" ca="1" si="275"/>
        <v>3.3333333333333335</v>
      </c>
      <c r="Y343" s="318">
        <f t="shared" ca="1" si="275"/>
        <v>4.166666666666667</v>
      </c>
      <c r="Z343" s="318">
        <f t="shared" ca="1" si="275"/>
        <v>5</v>
      </c>
      <c r="AA343" s="318">
        <f t="shared" ca="1" si="275"/>
        <v>5.833333333333333</v>
      </c>
      <c r="AB343" s="318">
        <f t="shared" ca="1" si="275"/>
        <v>6.6666666666666661</v>
      </c>
      <c r="AC343" s="318">
        <f t="shared" ca="1" si="275"/>
        <v>7.4999999999999991</v>
      </c>
      <c r="AD343" s="318">
        <f t="shared" ca="1" si="275"/>
        <v>8.3333333333333321</v>
      </c>
      <c r="AE343" s="318">
        <f t="shared" ca="1" si="275"/>
        <v>9.1666666666666661</v>
      </c>
      <c r="AF343" s="318">
        <f t="shared" ca="1" si="275"/>
        <v>10</v>
      </c>
      <c r="AG343" s="318">
        <f t="shared" ca="1" si="275"/>
        <v>11.25</v>
      </c>
      <c r="AH343" s="318">
        <f t="shared" ca="1" si="275"/>
        <v>12.5</v>
      </c>
      <c r="AI343" s="318">
        <f t="shared" ca="1" si="275"/>
        <v>13.75</v>
      </c>
      <c r="AJ343" s="318">
        <f t="shared" ca="1" si="275"/>
        <v>15</v>
      </c>
      <c r="AK343" s="318">
        <f t="shared" ca="1" si="275"/>
        <v>16.25</v>
      </c>
      <c r="AL343" s="318">
        <f t="shared" ca="1" si="275"/>
        <v>17.5</v>
      </c>
      <c r="AM343" s="318">
        <f t="shared" ca="1" si="275"/>
        <v>18.75</v>
      </c>
      <c r="AN343" s="318">
        <f t="shared" ca="1" si="275"/>
        <v>20</v>
      </c>
      <c r="AO343" s="318">
        <f t="shared" ca="1" si="275"/>
        <v>21.25</v>
      </c>
      <c r="AP343" s="318">
        <f t="shared" ca="1" si="275"/>
        <v>22.5</v>
      </c>
      <c r="AQ343" s="318">
        <f t="shared" ca="1" si="275"/>
        <v>23.75</v>
      </c>
      <c r="AR343" s="318">
        <f t="shared" ca="1" si="275"/>
        <v>25</v>
      </c>
      <c r="AS343" s="318">
        <f t="shared" ca="1" si="275"/>
        <v>26.666666666666668</v>
      </c>
      <c r="AT343" s="318">
        <f t="shared" ca="1" si="275"/>
        <v>28.333333333333336</v>
      </c>
      <c r="AU343" s="318">
        <f t="shared" ca="1" si="275"/>
        <v>30.000000000000004</v>
      </c>
      <c r="AV343" s="318">
        <f t="shared" ca="1" si="275"/>
        <v>31.666666666666671</v>
      </c>
      <c r="AW343" s="318">
        <f t="shared" ca="1" si="275"/>
        <v>33.333333333333336</v>
      </c>
      <c r="AX343" s="318">
        <f t="shared" ca="1" si="275"/>
        <v>35</v>
      </c>
      <c r="AY343" s="318">
        <f t="shared" ref="AY343:CD343" ca="1" si="276">+AX343+OFFSET(AY342, 0,- MIN($H340, COLUMN(AY342)-COLUMN($Q$1))+1)</f>
        <v>36.666666666666664</v>
      </c>
      <c r="AZ343" s="318">
        <f t="shared" ca="1" si="276"/>
        <v>38.333333333333329</v>
      </c>
      <c r="BA343" s="318">
        <f t="shared" ca="1" si="276"/>
        <v>39.999999999999993</v>
      </c>
      <c r="BB343" s="318">
        <f t="shared" ca="1" si="276"/>
        <v>41.666666666666657</v>
      </c>
      <c r="BC343" s="318">
        <f t="shared" ca="1" si="276"/>
        <v>43.333333333333321</v>
      </c>
      <c r="BD343" s="318">
        <f t="shared" ca="1" si="276"/>
        <v>44.999999999999986</v>
      </c>
      <c r="BE343" s="318">
        <f t="shared" ca="1" si="276"/>
        <v>47.083333333333321</v>
      </c>
      <c r="BF343" s="318">
        <f t="shared" ca="1" si="276"/>
        <v>49.166666666666657</v>
      </c>
      <c r="BG343" s="318">
        <f t="shared" ca="1" si="276"/>
        <v>51.249999999999993</v>
      </c>
      <c r="BH343" s="318">
        <f t="shared" ca="1" si="276"/>
        <v>53.333333333333329</v>
      </c>
      <c r="BI343" s="318">
        <f t="shared" ca="1" si="276"/>
        <v>55.416666666666664</v>
      </c>
      <c r="BJ343" s="318">
        <f t="shared" ca="1" si="276"/>
        <v>57.5</v>
      </c>
      <c r="BK343" s="318">
        <f t="shared" ca="1" si="276"/>
        <v>59.583333333333336</v>
      </c>
      <c r="BL343" s="318">
        <f t="shared" ca="1" si="276"/>
        <v>61.666666666666671</v>
      </c>
      <c r="BM343" s="318">
        <f t="shared" ca="1" si="276"/>
        <v>63.750000000000007</v>
      </c>
      <c r="BN343" s="318">
        <f t="shared" ca="1" si="276"/>
        <v>65.833333333333343</v>
      </c>
      <c r="BO343" s="318">
        <f t="shared" ca="1" si="276"/>
        <v>67.916666666666671</v>
      </c>
      <c r="BP343" s="318">
        <f t="shared" ca="1" si="276"/>
        <v>70</v>
      </c>
      <c r="BQ343" s="318">
        <f t="shared" ca="1" si="276"/>
        <v>72.5</v>
      </c>
      <c r="BR343" s="318">
        <f t="shared" ca="1" si="276"/>
        <v>75</v>
      </c>
      <c r="BS343" s="318">
        <f t="shared" ca="1" si="276"/>
        <v>77.5</v>
      </c>
      <c r="BT343" s="318">
        <f t="shared" ca="1" si="276"/>
        <v>80</v>
      </c>
      <c r="BU343" s="318">
        <f t="shared" ca="1" si="276"/>
        <v>82.5</v>
      </c>
      <c r="BV343" s="318">
        <f t="shared" ca="1" si="276"/>
        <v>85</v>
      </c>
      <c r="BW343" s="318">
        <f t="shared" ca="1" si="276"/>
        <v>87.5</v>
      </c>
      <c r="BX343" s="318">
        <f t="shared" ca="1" si="276"/>
        <v>90</v>
      </c>
      <c r="BY343" s="318">
        <f t="shared" ca="1" si="276"/>
        <v>92.5</v>
      </c>
      <c r="BZ343" s="318">
        <f t="shared" ca="1" si="276"/>
        <v>95</v>
      </c>
      <c r="CA343" s="318">
        <f t="shared" ca="1" si="276"/>
        <v>97.5</v>
      </c>
      <c r="CB343" s="318">
        <f t="shared" ca="1" si="276"/>
        <v>100</v>
      </c>
      <c r="CC343" s="318">
        <f t="shared" ca="1" si="276"/>
        <v>102.91666666666667</v>
      </c>
      <c r="CD343" s="318">
        <f t="shared" ca="1" si="276"/>
        <v>105.83333333333334</v>
      </c>
      <c r="CE343" s="318">
        <f t="shared" ref="CE343:CL343" ca="1" si="277">+CD343+OFFSET(CE342, 0,- MIN($H340, COLUMN(CE342)-COLUMN($Q$1))+1)</f>
        <v>108.75000000000001</v>
      </c>
      <c r="CF343" s="318">
        <f t="shared" ca="1" si="277"/>
        <v>111.66666666666669</v>
      </c>
      <c r="CG343" s="318">
        <f t="shared" ca="1" si="277"/>
        <v>114.58333333333336</v>
      </c>
      <c r="CH343" s="318">
        <f t="shared" ca="1" si="277"/>
        <v>117.50000000000003</v>
      </c>
      <c r="CI343" s="318">
        <f t="shared" ca="1" si="277"/>
        <v>120.4166666666667</v>
      </c>
      <c r="CJ343" s="318">
        <f t="shared" ca="1" si="277"/>
        <v>123.33333333333337</v>
      </c>
      <c r="CK343" s="318">
        <f t="shared" ca="1" si="277"/>
        <v>126.25000000000004</v>
      </c>
      <c r="CL343" s="318">
        <f t="shared" ca="1" si="277"/>
        <v>129.16666666666671</v>
      </c>
    </row>
    <row r="344" spans="2:90" x14ac:dyDescent="0.4">
      <c r="B344" s="235" t="str">
        <f>IFERROR(SUBSTITUTE(TRIM(MID(B352, SEARCH("-", B352) + 1, LEN(B352))),":",""),"no unit")</f>
        <v>no unit</v>
      </c>
      <c r="D344" t="s">
        <v>809</v>
      </c>
      <c r="E344" s="8" t="str">
        <f t="shared" si="273"/>
        <v>344 LAGVOL-EV</v>
      </c>
      <c r="G344" t="s">
        <v>332</v>
      </c>
      <c r="H344" s="31"/>
      <c r="I344" s="73"/>
      <c r="J344" s="73"/>
      <c r="K344" s="39"/>
      <c r="L344" s="39"/>
      <c r="M344" s="39"/>
      <c r="N344" s="39"/>
      <c r="O344" s="39"/>
      <c r="P344" s="39"/>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row>
    <row r="345" spans="2:90" x14ac:dyDescent="0.4">
      <c r="B345" s="132" t="s">
        <v>334</v>
      </c>
      <c r="D345" t="s">
        <v>809</v>
      </c>
      <c r="E345" s="8" t="str">
        <f t="shared" si="273"/>
        <v>345 LAGVOL-EV</v>
      </c>
      <c r="G345" t="s">
        <v>332</v>
      </c>
      <c r="H345" s="31"/>
      <c r="I345" s="73"/>
      <c r="J345" s="73"/>
      <c r="K345" s="39"/>
      <c r="L345" s="39"/>
      <c r="M345" s="39"/>
      <c r="N345" s="39"/>
      <c r="O345" s="39"/>
      <c r="P345" s="39"/>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c r="BZ345" s="38"/>
      <c r="CA345" s="38"/>
      <c r="CB345" s="38"/>
      <c r="CC345" s="38"/>
      <c r="CD345" s="38"/>
      <c r="CE345" s="38"/>
      <c r="CF345" s="38"/>
      <c r="CG345" s="38"/>
      <c r="CH345" s="38"/>
      <c r="CI345" s="38"/>
      <c r="CJ345" s="38"/>
      <c r="CK345" s="38"/>
      <c r="CL345" s="38"/>
    </row>
    <row r="346" spans="2:90" x14ac:dyDescent="0.4">
      <c r="B346" s="132" t="s">
        <v>333</v>
      </c>
      <c r="D346" t="s">
        <v>809</v>
      </c>
      <c r="E346" s="8" t="str">
        <f t="shared" si="273"/>
        <v>346 LAGVOL-EV</v>
      </c>
      <c r="G346" t="s">
        <v>332</v>
      </c>
      <c r="H346" s="31"/>
      <c r="I346" s="73"/>
      <c r="J346" s="73"/>
      <c r="K346" s="39"/>
      <c r="L346" s="39"/>
      <c r="M346" s="39"/>
      <c r="N346" s="39"/>
      <c r="O346" s="39"/>
      <c r="P346" s="39"/>
      <c r="R346" s="38"/>
      <c r="S346" s="199" t="str">
        <f t="shared" ref="S346" si="278">ADDRESS(ROW(S343),COLUMN(S343),2)</f>
        <v>S$343</v>
      </c>
      <c r="T346" s="199" t="str">
        <f t="shared" ref="T346:AX346" si="279">ADDRESS(ROW(T343),COLUMN(T343),2)</f>
        <v>T$343</v>
      </c>
      <c r="U346" s="199" t="str">
        <f t="shared" si="279"/>
        <v>U$343</v>
      </c>
      <c r="V346" s="199" t="str">
        <f t="shared" si="279"/>
        <v>V$343</v>
      </c>
      <c r="W346" s="199" t="str">
        <f t="shared" si="279"/>
        <v>W$343</v>
      </c>
      <c r="X346" s="199" t="str">
        <f t="shared" si="279"/>
        <v>X$343</v>
      </c>
      <c r="Y346" s="199" t="str">
        <f t="shared" si="279"/>
        <v>Y$343</v>
      </c>
      <c r="Z346" s="199" t="str">
        <f t="shared" si="279"/>
        <v>Z$343</v>
      </c>
      <c r="AA346" s="199" t="str">
        <f t="shared" si="279"/>
        <v>AA$343</v>
      </c>
      <c r="AB346" s="199" t="str">
        <f t="shared" si="279"/>
        <v>AB$343</v>
      </c>
      <c r="AC346" s="199" t="str">
        <f t="shared" si="279"/>
        <v>AC$343</v>
      </c>
      <c r="AD346" s="199" t="str">
        <f t="shared" si="279"/>
        <v>AD$343</v>
      </c>
      <c r="AE346" s="199" t="str">
        <f t="shared" si="279"/>
        <v>AE$343</v>
      </c>
      <c r="AF346" s="199" t="str">
        <f t="shared" si="279"/>
        <v>AF$343</v>
      </c>
      <c r="AG346" s="199" t="str">
        <f t="shared" si="279"/>
        <v>AG$343</v>
      </c>
      <c r="AH346" s="199" t="str">
        <f t="shared" si="279"/>
        <v>AH$343</v>
      </c>
      <c r="AI346" s="199" t="str">
        <f t="shared" si="279"/>
        <v>AI$343</v>
      </c>
      <c r="AJ346" s="199" t="str">
        <f t="shared" si="279"/>
        <v>AJ$343</v>
      </c>
      <c r="AK346" s="199" t="str">
        <f t="shared" si="279"/>
        <v>AK$343</v>
      </c>
      <c r="AL346" s="199" t="str">
        <f t="shared" si="279"/>
        <v>AL$343</v>
      </c>
      <c r="AM346" s="199" t="str">
        <f t="shared" si="279"/>
        <v>AM$343</v>
      </c>
      <c r="AN346" s="199" t="str">
        <f t="shared" si="279"/>
        <v>AN$343</v>
      </c>
      <c r="AO346" s="199" t="str">
        <f t="shared" si="279"/>
        <v>AO$343</v>
      </c>
      <c r="AP346" s="199" t="str">
        <f t="shared" si="279"/>
        <v>AP$343</v>
      </c>
      <c r="AQ346" s="199" t="str">
        <f t="shared" si="279"/>
        <v>AQ$343</v>
      </c>
      <c r="AR346" s="199" t="str">
        <f t="shared" si="279"/>
        <v>AR$343</v>
      </c>
      <c r="AS346" s="199" t="str">
        <f t="shared" si="279"/>
        <v>AS$343</v>
      </c>
      <c r="AT346" s="199" t="str">
        <f t="shared" si="279"/>
        <v>AT$343</v>
      </c>
      <c r="AU346" s="199" t="str">
        <f t="shared" si="279"/>
        <v>AU$343</v>
      </c>
      <c r="AV346" s="199" t="str">
        <f t="shared" si="279"/>
        <v>AV$343</v>
      </c>
      <c r="AW346" s="199" t="str">
        <f t="shared" si="279"/>
        <v>AW$343</v>
      </c>
      <c r="AX346" s="199" t="str">
        <f t="shared" si="279"/>
        <v>AX$343</v>
      </c>
      <c r="AY346" s="199" t="str">
        <f t="shared" ref="AY346:CD346" si="280">ADDRESS(ROW(AY343),COLUMN(AY343),2)</f>
        <v>AY$343</v>
      </c>
      <c r="AZ346" s="199" t="str">
        <f t="shared" si="280"/>
        <v>AZ$343</v>
      </c>
      <c r="BA346" s="199" t="str">
        <f t="shared" si="280"/>
        <v>BA$343</v>
      </c>
      <c r="BB346" s="199" t="str">
        <f t="shared" si="280"/>
        <v>BB$343</v>
      </c>
      <c r="BC346" s="199" t="str">
        <f t="shared" si="280"/>
        <v>BC$343</v>
      </c>
      <c r="BD346" s="199" t="str">
        <f t="shared" si="280"/>
        <v>BD$343</v>
      </c>
      <c r="BE346" s="199" t="str">
        <f t="shared" si="280"/>
        <v>BE$343</v>
      </c>
      <c r="BF346" s="199" t="str">
        <f t="shared" si="280"/>
        <v>BF$343</v>
      </c>
      <c r="BG346" s="199" t="str">
        <f t="shared" si="280"/>
        <v>BG$343</v>
      </c>
      <c r="BH346" s="199" t="str">
        <f t="shared" si="280"/>
        <v>BH$343</v>
      </c>
      <c r="BI346" s="199" t="str">
        <f t="shared" si="280"/>
        <v>BI$343</v>
      </c>
      <c r="BJ346" s="199" t="str">
        <f t="shared" si="280"/>
        <v>BJ$343</v>
      </c>
      <c r="BK346" s="199" t="str">
        <f t="shared" si="280"/>
        <v>BK$343</v>
      </c>
      <c r="BL346" s="199" t="str">
        <f t="shared" si="280"/>
        <v>BL$343</v>
      </c>
      <c r="BM346" s="199" t="str">
        <f t="shared" si="280"/>
        <v>BM$343</v>
      </c>
      <c r="BN346" s="199" t="str">
        <f t="shared" si="280"/>
        <v>BN$343</v>
      </c>
      <c r="BO346" s="199" t="str">
        <f t="shared" si="280"/>
        <v>BO$343</v>
      </c>
      <c r="BP346" s="199" t="str">
        <f t="shared" si="280"/>
        <v>BP$343</v>
      </c>
      <c r="BQ346" s="199" t="str">
        <f t="shared" si="280"/>
        <v>BQ$343</v>
      </c>
      <c r="BR346" s="199" t="str">
        <f t="shared" si="280"/>
        <v>BR$343</v>
      </c>
      <c r="BS346" s="199" t="str">
        <f t="shared" si="280"/>
        <v>BS$343</v>
      </c>
      <c r="BT346" s="199" t="str">
        <f t="shared" si="280"/>
        <v>BT$343</v>
      </c>
      <c r="BU346" s="199" t="str">
        <f t="shared" si="280"/>
        <v>BU$343</v>
      </c>
      <c r="BV346" s="199" t="str">
        <f t="shared" si="280"/>
        <v>BV$343</v>
      </c>
      <c r="BW346" s="199" t="str">
        <f t="shared" si="280"/>
        <v>BW$343</v>
      </c>
      <c r="BX346" s="199" t="str">
        <f t="shared" si="280"/>
        <v>BX$343</v>
      </c>
      <c r="BY346" s="199" t="str">
        <f t="shared" si="280"/>
        <v>BY$343</v>
      </c>
      <c r="BZ346" s="199" t="str">
        <f t="shared" si="280"/>
        <v>BZ$343</v>
      </c>
      <c r="CA346" s="199" t="str">
        <f t="shared" si="280"/>
        <v>CA$343</v>
      </c>
      <c r="CB346" s="199" t="str">
        <f t="shared" si="280"/>
        <v>CB$343</v>
      </c>
      <c r="CC346" s="199" t="str">
        <f t="shared" si="280"/>
        <v>CC$343</v>
      </c>
      <c r="CD346" s="199" t="str">
        <f t="shared" si="280"/>
        <v>CD$343</v>
      </c>
      <c r="CE346" s="199" t="str">
        <f t="shared" ref="CE346:CK346" si="281">ADDRESS(ROW(CE343),COLUMN(CE343),2)</f>
        <v>CE$343</v>
      </c>
      <c r="CF346" s="199" t="str">
        <f t="shared" si="281"/>
        <v>CF$343</v>
      </c>
      <c r="CG346" s="199" t="str">
        <f t="shared" si="281"/>
        <v>CG$343</v>
      </c>
      <c r="CH346" s="199" t="str">
        <f t="shared" si="281"/>
        <v>CH$343</v>
      </c>
      <c r="CI346" s="199" t="str">
        <f t="shared" si="281"/>
        <v>CI$343</v>
      </c>
      <c r="CJ346" s="199" t="str">
        <f t="shared" si="281"/>
        <v>CJ$343</v>
      </c>
      <c r="CK346" s="199" t="str">
        <f t="shared" si="281"/>
        <v>CK$343</v>
      </c>
      <c r="CL346" s="199" t="str">
        <f t="shared" ref="CL346" si="282">ADDRESS(ROW(CL343),COLUMN(CL343),2)</f>
        <v>CL$343</v>
      </c>
    </row>
    <row r="347" spans="2:90" x14ac:dyDescent="0.4">
      <c r="B347" s="8" t="s">
        <v>488</v>
      </c>
      <c r="D347" t="s">
        <v>809</v>
      </c>
      <c r="E347" s="8" t="str">
        <f t="shared" si="273"/>
        <v>347 LAGVOL-EV</v>
      </c>
      <c r="G347" t="s">
        <v>332</v>
      </c>
      <c r="H347" s="12"/>
      <c r="I347" s="60"/>
      <c r="J347" s="60"/>
      <c r="K347" s="15"/>
      <c r="L347" s="15"/>
      <c r="M347" s="15"/>
      <c r="N347" s="15"/>
      <c r="O347" s="15"/>
      <c r="P347" s="15"/>
      <c r="R347" s="15"/>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row>
    <row r="348" spans="2:90" x14ac:dyDescent="0.4">
      <c r="B348" s="8" t="s">
        <v>494</v>
      </c>
      <c r="D348" t="s">
        <v>809</v>
      </c>
      <c r="E348" s="8" t="str">
        <f t="shared" si="273"/>
        <v>348 LAGVOL-EV</v>
      </c>
      <c r="G348" t="s">
        <v>332</v>
      </c>
      <c r="H348" s="12"/>
      <c r="I348" s="60"/>
      <c r="J348" s="60"/>
      <c r="K348" s="15"/>
      <c r="L348" s="15"/>
      <c r="M348" s="15"/>
      <c r="N348" s="15"/>
      <c r="O348" s="15"/>
      <c r="P348" s="15"/>
      <c r="R348" s="15"/>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row>
    <row r="349" spans="2:90" x14ac:dyDescent="0.4">
      <c r="B349" s="8" t="s">
        <v>463</v>
      </c>
      <c r="D349" t="s">
        <v>809</v>
      </c>
      <c r="E349" s="8" t="str">
        <f t="shared" si="273"/>
        <v>349 LAGVOL-EV</v>
      </c>
      <c r="G349" t="s">
        <v>332</v>
      </c>
      <c r="H349" s="12"/>
      <c r="I349" s="60"/>
      <c r="J349" s="60"/>
      <c r="K349" s="15"/>
      <c r="L349" s="15"/>
      <c r="M349" s="15"/>
      <c r="N349" s="15"/>
      <c r="O349" s="15"/>
      <c r="P349" s="15"/>
      <c r="R349" s="15"/>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row>
    <row r="350" spans="2:90" x14ac:dyDescent="0.4">
      <c r="B350" s="8" t="s">
        <v>464</v>
      </c>
      <c r="D350" t="s">
        <v>809</v>
      </c>
      <c r="E350" s="8" t="str">
        <f t="shared" si="273"/>
        <v>350 LAGVOL-EV</v>
      </c>
      <c r="G350" t="s">
        <v>332</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row>
    <row r="351" spans="2:90" x14ac:dyDescent="0.4">
      <c r="B351" s="181" t="s">
        <v>459</v>
      </c>
      <c r="E351" s="8"/>
      <c r="H351" s="182"/>
      <c r="I351" s="183"/>
      <c r="J351" s="183"/>
      <c r="K351" s="184"/>
      <c r="L351" s="184"/>
      <c r="M351" s="184"/>
      <c r="N351" s="184"/>
      <c r="O351" s="184"/>
      <c r="P351" s="184"/>
      <c r="R351" s="185"/>
      <c r="S351" s="186"/>
      <c r="T351" s="186"/>
      <c r="U351" s="186"/>
      <c r="V351" s="186"/>
      <c r="W351" s="186"/>
      <c r="X351" s="186"/>
      <c r="Y351" s="186"/>
      <c r="Z351" s="186"/>
      <c r="AA351" s="186"/>
      <c r="AB351" s="186"/>
      <c r="AC351" s="186"/>
      <c r="AD351" s="186"/>
      <c r="AE351" s="186"/>
      <c r="AF351" s="186"/>
      <c r="AG351" s="186"/>
      <c r="AH351" s="186"/>
      <c r="AI351" s="186"/>
      <c r="AJ351" s="186"/>
      <c r="AK351" s="186"/>
      <c r="AL351" s="186"/>
      <c r="AM351" s="186"/>
      <c r="AN351" s="186"/>
      <c r="AO351" s="186"/>
      <c r="AP351" s="186"/>
      <c r="AQ351" s="186"/>
      <c r="AR351" s="186"/>
      <c r="AS351" s="186"/>
      <c r="AT351" s="186"/>
      <c r="AU351" s="186"/>
      <c r="AV351" s="186"/>
      <c r="AW351" s="186"/>
      <c r="AX351" s="186"/>
      <c r="AY351" s="186"/>
      <c r="AZ351" s="186"/>
      <c r="BA351" s="186"/>
      <c r="BB351" s="186"/>
      <c r="BC351" s="186"/>
      <c r="BD351" s="186"/>
      <c r="BE351" s="186"/>
      <c r="BF351" s="186"/>
      <c r="BG351" s="186"/>
      <c r="BH351" s="186"/>
      <c r="BI351" s="186"/>
      <c r="BJ351" s="186"/>
      <c r="BK351" s="186"/>
      <c r="BL351" s="186"/>
      <c r="BM351" s="186"/>
      <c r="BN351" s="186"/>
      <c r="BO351" s="186"/>
      <c r="BP351" s="186"/>
      <c r="BQ351" s="186"/>
      <c r="BR351" s="186"/>
      <c r="BS351" s="186"/>
      <c r="BT351" s="186"/>
      <c r="BU351" s="186"/>
      <c r="BV351" s="186"/>
      <c r="BW351" s="186"/>
      <c r="BX351" s="186"/>
      <c r="BY351" s="186"/>
      <c r="BZ351" s="186"/>
      <c r="CA351" s="186"/>
      <c r="CB351" s="186"/>
      <c r="CC351" s="186"/>
      <c r="CD351" s="186"/>
      <c r="CE351" s="186"/>
      <c r="CF351" s="186"/>
      <c r="CG351" s="186"/>
      <c r="CH351" s="186"/>
      <c r="CI351" s="186"/>
      <c r="CJ351" s="186"/>
      <c r="CK351" s="186"/>
      <c r="CL351" s="186"/>
    </row>
    <row r="352" spans="2:90" x14ac:dyDescent="0.4">
      <c r="B352" s="181" t="s">
        <v>456</v>
      </c>
      <c r="E352" s="8"/>
      <c r="H352" s="182"/>
      <c r="I352" s="183"/>
      <c r="J352" s="183"/>
      <c r="K352" s="184"/>
      <c r="L352" s="184"/>
      <c r="M352" s="184"/>
      <c r="N352" s="184"/>
      <c r="O352" s="184"/>
      <c r="P352" s="184"/>
      <c r="R352" s="185"/>
      <c r="S352" s="186"/>
      <c r="T352" s="186"/>
      <c r="U352" s="186"/>
      <c r="V352" s="186"/>
      <c r="W352" s="186"/>
      <c r="X352" s="186"/>
      <c r="Y352" s="186"/>
      <c r="Z352" s="186"/>
      <c r="AA352" s="186"/>
      <c r="AB352" s="186"/>
      <c r="AC352" s="186"/>
      <c r="AD352" s="186"/>
      <c r="AE352" s="186"/>
      <c r="AF352" s="186"/>
      <c r="AG352" s="186"/>
      <c r="AH352" s="186"/>
      <c r="AI352" s="186"/>
      <c r="AJ352" s="186"/>
      <c r="AK352" s="186"/>
      <c r="AL352" s="186"/>
      <c r="AM352" s="186"/>
      <c r="AN352" s="186"/>
      <c r="AO352" s="186"/>
      <c r="AP352" s="186"/>
      <c r="AQ352" s="186"/>
      <c r="AR352" s="186"/>
      <c r="AS352" s="186"/>
      <c r="AT352" s="186"/>
      <c r="AU352" s="186"/>
      <c r="AV352" s="186"/>
      <c r="AW352" s="186"/>
      <c r="AX352" s="186"/>
      <c r="AY352" s="186"/>
      <c r="AZ352" s="186"/>
      <c r="BA352" s="186"/>
      <c r="BB352" s="186"/>
      <c r="BC352" s="186"/>
      <c r="BD352" s="186"/>
      <c r="BE352" s="186"/>
      <c r="BF352" s="186"/>
      <c r="BG352" s="186"/>
      <c r="BH352" s="186"/>
      <c r="BI352" s="186"/>
      <c r="BJ352" s="186"/>
      <c r="BK352" s="186"/>
      <c r="BL352" s="186"/>
      <c r="BM352" s="186"/>
      <c r="BN352" s="186"/>
      <c r="BO352" s="186"/>
      <c r="BP352" s="186"/>
      <c r="BQ352" s="186"/>
      <c r="BR352" s="186"/>
      <c r="BS352" s="186"/>
      <c r="BT352" s="186"/>
      <c r="BU352" s="186"/>
      <c r="BV352" s="186"/>
      <c r="BW352" s="186"/>
      <c r="BX352" s="186"/>
      <c r="BY352" s="186"/>
      <c r="BZ352" s="186"/>
      <c r="CA352" s="186"/>
      <c r="CB352" s="186"/>
      <c r="CC352" s="186"/>
      <c r="CD352" s="186"/>
      <c r="CE352" s="186"/>
      <c r="CF352" s="186"/>
      <c r="CG352" s="186"/>
      <c r="CH352" s="186"/>
      <c r="CI352" s="186"/>
      <c r="CJ352" s="186"/>
      <c r="CK352" s="186"/>
      <c r="CL352" s="186"/>
    </row>
    <row r="353" spans="2:90" x14ac:dyDescent="0.4">
      <c r="B353"/>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row>
    <row r="354" spans="2:90" x14ac:dyDescent="0.4">
      <c r="B354" s="66" t="s">
        <v>967</v>
      </c>
      <c r="C354" s="31"/>
      <c r="D354" t="s">
        <v>966</v>
      </c>
      <c r="E354" s="8" t="str">
        <f t="shared" ref="E354:E367" si="283">ROW()&amp;" "&amp;D354</f>
        <v>354 FUNNEL-EV</v>
      </c>
      <c r="F354" t="s">
        <v>810</v>
      </c>
      <c r="G354" s="31" t="s">
        <v>243</v>
      </c>
      <c r="H354" s="22"/>
      <c r="I354" s="287"/>
      <c r="J354" s="287"/>
      <c r="K354" s="22"/>
      <c r="L354" s="22"/>
      <c r="M354" s="22"/>
      <c r="N354" s="22"/>
      <c r="O354" s="22"/>
      <c r="P354" s="2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row>
    <row r="355" spans="2:90" x14ac:dyDescent="0.4">
      <c r="B355" s="67"/>
      <c r="C355" s="31"/>
      <c r="D355" t="s">
        <v>966</v>
      </c>
      <c r="E355" s="8" t="str">
        <f t="shared" si="283"/>
        <v>355 FUNNEL-EV</v>
      </c>
      <c r="G355" t="str">
        <f t="shared" ref="G355:G360" si="284">E355</f>
        <v>355 FUNNEL-EV</v>
      </c>
      <c r="H355" s="31"/>
      <c r="I355" s="73"/>
      <c r="J355" s="73"/>
      <c r="K355" s="31"/>
      <c r="L355" s="31"/>
      <c r="M355" s="31"/>
      <c r="N355" s="31"/>
      <c r="O355" s="31"/>
      <c r="P355" s="31"/>
      <c r="R355" s="67"/>
      <c r="S355" s="67"/>
      <c r="T355" s="67"/>
      <c r="U355" s="67"/>
      <c r="V355" s="67"/>
      <c r="W355" s="67"/>
      <c r="X355" s="67"/>
      <c r="Y355" s="67"/>
      <c r="Z355" s="67"/>
      <c r="AA355" s="67"/>
      <c r="AB355" s="67"/>
      <c r="AC355" s="67"/>
      <c r="AD355" s="67"/>
      <c r="AE355" s="67"/>
      <c r="AF355" s="67"/>
      <c r="AG355" s="67"/>
      <c r="AH355" s="67"/>
      <c r="AI355" s="67"/>
      <c r="AJ355" s="67"/>
      <c r="AK355" s="67"/>
      <c r="AL355" s="67"/>
      <c r="AM355" s="67"/>
      <c r="AN355" s="67"/>
      <c r="AO355" s="67"/>
      <c r="AP355" s="67"/>
      <c r="AQ355" s="67"/>
      <c r="AR355" s="67"/>
      <c r="AS355" s="67"/>
      <c r="AT355" s="67"/>
      <c r="AU355" s="67"/>
      <c r="AV355" s="67"/>
      <c r="AW355" s="67"/>
      <c r="AX355" s="67"/>
      <c r="AY355" s="67"/>
      <c r="AZ355" s="67"/>
      <c r="BA355" s="67"/>
      <c r="BB355" s="67"/>
      <c r="BC355" s="67"/>
      <c r="BD355" s="67"/>
      <c r="BE355" s="67"/>
      <c r="BF355" s="67"/>
      <c r="BG355" s="67"/>
      <c r="BH355" s="67"/>
      <c r="BI355" s="67"/>
      <c r="BJ355" s="67"/>
      <c r="BK355" s="67"/>
      <c r="BL355" s="67"/>
      <c r="BM355" s="67"/>
      <c r="BN355" s="67"/>
      <c r="BO355" s="67"/>
      <c r="BP355" s="67"/>
      <c r="BQ355" s="67"/>
      <c r="BR355" s="67"/>
      <c r="BS355" s="67"/>
      <c r="BT355" s="67"/>
      <c r="BU355" s="67"/>
      <c r="BV355" s="67"/>
      <c r="BW355" s="67"/>
      <c r="BX355" s="67"/>
      <c r="BY355" s="67"/>
      <c r="BZ355" s="67"/>
      <c r="CA355" s="67"/>
      <c r="CB355" s="67"/>
      <c r="CC355" s="67"/>
      <c r="CD355" s="67"/>
      <c r="CE355" s="67"/>
      <c r="CF355" s="67"/>
      <c r="CG355" s="67"/>
      <c r="CH355" s="67"/>
      <c r="CI355" s="67"/>
      <c r="CJ355" s="67"/>
      <c r="CK355" s="67"/>
      <c r="CL355" s="67"/>
    </row>
    <row r="356" spans="2:90" x14ac:dyDescent="0.4">
      <c r="B356" s="95" t="s">
        <v>968</v>
      </c>
      <c r="C356" s="31"/>
      <c r="D356" t="s">
        <v>966</v>
      </c>
      <c r="E356" s="8" t="str">
        <f t="shared" ref="E356:E360" si="285">ROW()&amp;" "&amp;D356</f>
        <v>356 FUNNEL-EV</v>
      </c>
      <c r="G356" t="str">
        <f t="shared" si="284"/>
        <v>356 FUNNEL-EV</v>
      </c>
      <c r="H356" s="31"/>
      <c r="I356" s="73"/>
      <c r="J356" s="73"/>
      <c r="K356" s="17">
        <v>10</v>
      </c>
      <c r="L356" s="17">
        <v>15</v>
      </c>
      <c r="M356" s="17">
        <v>20</v>
      </c>
      <c r="N356" s="17">
        <v>25</v>
      </c>
      <c r="O356" s="17">
        <v>30</v>
      </c>
      <c r="P356" s="17">
        <v>35</v>
      </c>
      <c r="R356" s="15"/>
      <c r="S356" s="15" cm="1">
        <f t="array" ref="S356">INDEX($K:$P,ROW(),MATCH(S$3,$K$2:$P$2,0))/12</f>
        <v>0.83333333333333337</v>
      </c>
      <c r="T356" s="15" cm="1">
        <f t="array" ref="T356">INDEX($K:$P,ROW(),MATCH(T$3,$K$2:$P$2,0))/12</f>
        <v>0.83333333333333337</v>
      </c>
      <c r="U356" s="15" cm="1">
        <f t="array" ref="U356">INDEX($K:$P,ROW(),MATCH(U$3,$K$2:$P$2,0))/12</f>
        <v>0.83333333333333337</v>
      </c>
      <c r="V356" s="15" cm="1">
        <f t="array" ref="V356">INDEX($K:$P,ROW(),MATCH(V$3,$K$2:$P$2,0))/12</f>
        <v>0.83333333333333337</v>
      </c>
      <c r="W356" s="15" cm="1">
        <f t="array" ref="W356">INDEX($K:$P,ROW(),MATCH(W$3,$K$2:$P$2,0))/12</f>
        <v>0.83333333333333337</v>
      </c>
      <c r="X356" s="15" cm="1">
        <f t="array" ref="X356">INDEX($K:$P,ROW(),MATCH(X$3,$K$2:$P$2,0))/12</f>
        <v>0.83333333333333337</v>
      </c>
      <c r="Y356" s="15" cm="1">
        <f t="array" ref="Y356">INDEX($K:$P,ROW(),MATCH(Y$3,$K$2:$P$2,0))/12</f>
        <v>0.83333333333333337</v>
      </c>
      <c r="Z356" s="15" cm="1">
        <f t="array" ref="Z356">INDEX($K:$P,ROW(),MATCH(Z$3,$K$2:$P$2,0))/12</f>
        <v>0.83333333333333337</v>
      </c>
      <c r="AA356" s="15" cm="1">
        <f t="array" ref="AA356">INDEX($K:$P,ROW(),MATCH(AA$3,$K$2:$P$2,0))/12</f>
        <v>0.83333333333333337</v>
      </c>
      <c r="AB356" s="15" cm="1">
        <f t="array" ref="AB356">INDEX($K:$P,ROW(),MATCH(AB$3,$K$2:$P$2,0))/12</f>
        <v>0.83333333333333337</v>
      </c>
      <c r="AC356" s="15" cm="1">
        <f t="array" ref="AC356">INDEX($K:$P,ROW(),MATCH(AC$3,$K$2:$P$2,0))/12</f>
        <v>0.83333333333333337</v>
      </c>
      <c r="AD356" s="15" cm="1">
        <f t="array" ref="AD356">INDEX($K:$P,ROW(),MATCH(AD$3,$K$2:$P$2,0))/12</f>
        <v>0.83333333333333337</v>
      </c>
      <c r="AE356" s="15" cm="1">
        <f t="array" ref="AE356">INDEX($K:$P,ROW(),MATCH(AE$3,$K$2:$P$2,0))/12</f>
        <v>1.25</v>
      </c>
      <c r="AF356" s="15" cm="1">
        <f t="array" ref="AF356">INDEX($K:$P,ROW(),MATCH(AF$3,$K$2:$P$2,0))/12</f>
        <v>1.25</v>
      </c>
      <c r="AG356" s="15" cm="1">
        <f t="array" ref="AG356">INDEX($K:$P,ROW(),MATCH(AG$3,$K$2:$P$2,0))/12</f>
        <v>1.25</v>
      </c>
      <c r="AH356" s="15" cm="1">
        <f t="array" ref="AH356">INDEX($K:$P,ROW(),MATCH(AH$3,$K$2:$P$2,0))/12</f>
        <v>1.25</v>
      </c>
      <c r="AI356" s="15" cm="1">
        <f t="array" ref="AI356">INDEX($K:$P,ROW(),MATCH(AI$3,$K$2:$P$2,0))/12</f>
        <v>1.25</v>
      </c>
      <c r="AJ356" s="15" cm="1">
        <f t="array" ref="AJ356">INDEX($K:$P,ROW(),MATCH(AJ$3,$K$2:$P$2,0))/12</f>
        <v>1.25</v>
      </c>
      <c r="AK356" s="15" cm="1">
        <f t="array" ref="AK356">INDEX($K:$P,ROW(),MATCH(AK$3,$K$2:$P$2,0))/12</f>
        <v>1.25</v>
      </c>
      <c r="AL356" s="15" cm="1">
        <f t="array" ref="AL356">INDEX($K:$P,ROW(),MATCH(AL$3,$K$2:$P$2,0))/12</f>
        <v>1.25</v>
      </c>
      <c r="AM356" s="15" cm="1">
        <f t="array" ref="AM356">INDEX($K:$P,ROW(),MATCH(AM$3,$K$2:$P$2,0))/12</f>
        <v>1.25</v>
      </c>
      <c r="AN356" s="15" cm="1">
        <f t="array" ref="AN356">INDEX($K:$P,ROW(),MATCH(AN$3,$K$2:$P$2,0))/12</f>
        <v>1.25</v>
      </c>
      <c r="AO356" s="15" cm="1">
        <f t="array" ref="AO356">INDEX($K:$P,ROW(),MATCH(AO$3,$K$2:$P$2,0))/12</f>
        <v>1.25</v>
      </c>
      <c r="AP356" s="15" cm="1">
        <f t="array" ref="AP356">INDEX($K:$P,ROW(),MATCH(AP$3,$K$2:$P$2,0))/12</f>
        <v>1.25</v>
      </c>
      <c r="AQ356" s="15" cm="1">
        <f t="array" ref="AQ356">INDEX($K:$P,ROW(),MATCH(AQ$3,$K$2:$P$2,0))/12</f>
        <v>1.6666666666666667</v>
      </c>
      <c r="AR356" s="15" cm="1">
        <f t="array" ref="AR356">INDEX($K:$P,ROW(),MATCH(AR$3,$K$2:$P$2,0))/12</f>
        <v>1.6666666666666667</v>
      </c>
      <c r="AS356" s="15" cm="1">
        <f t="array" ref="AS356">INDEX($K:$P,ROW(),MATCH(AS$3,$K$2:$P$2,0))/12</f>
        <v>1.6666666666666667</v>
      </c>
      <c r="AT356" s="15" cm="1">
        <f t="array" ref="AT356">INDEX($K:$P,ROW(),MATCH(AT$3,$K$2:$P$2,0))/12</f>
        <v>1.6666666666666667</v>
      </c>
      <c r="AU356" s="15" cm="1">
        <f t="array" ref="AU356">INDEX($K:$P,ROW(),MATCH(AU$3,$K$2:$P$2,0))/12</f>
        <v>1.6666666666666667</v>
      </c>
      <c r="AV356" s="15" cm="1">
        <f t="array" ref="AV356">INDEX($K:$P,ROW(),MATCH(AV$3,$K$2:$P$2,0))/12</f>
        <v>1.6666666666666667</v>
      </c>
      <c r="AW356" s="15" cm="1">
        <f t="array" ref="AW356">INDEX($K:$P,ROW(),MATCH(AW$3,$K$2:$P$2,0))/12</f>
        <v>1.6666666666666667</v>
      </c>
      <c r="AX356" s="15" cm="1">
        <f t="array" ref="AX356">INDEX($K:$P,ROW(),MATCH(AX$3,$K$2:$P$2,0))/12</f>
        <v>1.6666666666666667</v>
      </c>
      <c r="AY356" s="15" cm="1">
        <f t="array" ref="AY356">INDEX($K:$P,ROW(),MATCH(AY$3,$K$2:$P$2,0))/12</f>
        <v>1.6666666666666667</v>
      </c>
      <c r="AZ356" s="15" cm="1">
        <f t="array" ref="AZ356">INDEX($K:$P,ROW(),MATCH(AZ$3,$K$2:$P$2,0))/12</f>
        <v>1.6666666666666667</v>
      </c>
      <c r="BA356" s="15" cm="1">
        <f t="array" ref="BA356">INDEX($K:$P,ROW(),MATCH(BA$3,$K$2:$P$2,0))/12</f>
        <v>1.6666666666666667</v>
      </c>
      <c r="BB356" s="15" cm="1">
        <f t="array" ref="BB356">INDEX($K:$P,ROW(),MATCH(BB$3,$K$2:$P$2,0))/12</f>
        <v>1.6666666666666667</v>
      </c>
      <c r="BC356" s="15" cm="1">
        <f t="array" ref="BC356">INDEX($K:$P,ROW(),MATCH(BC$3,$K$2:$P$2,0))/12</f>
        <v>2.0833333333333335</v>
      </c>
      <c r="BD356" s="15" cm="1">
        <f t="array" ref="BD356">INDEX($K:$P,ROW(),MATCH(BD$3,$K$2:$P$2,0))/12</f>
        <v>2.0833333333333335</v>
      </c>
      <c r="BE356" s="15" cm="1">
        <f t="array" ref="BE356">INDEX($K:$P,ROW(),MATCH(BE$3,$K$2:$P$2,0))/12</f>
        <v>2.0833333333333335</v>
      </c>
      <c r="BF356" s="15" cm="1">
        <f t="array" ref="BF356">INDEX($K:$P,ROW(),MATCH(BF$3,$K$2:$P$2,0))/12</f>
        <v>2.0833333333333335</v>
      </c>
      <c r="BG356" s="15" cm="1">
        <f t="array" ref="BG356">INDEX($K:$P,ROW(),MATCH(BG$3,$K$2:$P$2,0))/12</f>
        <v>2.0833333333333335</v>
      </c>
      <c r="BH356" s="15" cm="1">
        <f t="array" ref="BH356">INDEX($K:$P,ROW(),MATCH(BH$3,$K$2:$P$2,0))/12</f>
        <v>2.0833333333333335</v>
      </c>
      <c r="BI356" s="15" cm="1">
        <f t="array" ref="BI356">INDEX($K:$P,ROW(),MATCH(BI$3,$K$2:$P$2,0))/12</f>
        <v>2.0833333333333335</v>
      </c>
      <c r="BJ356" s="15" cm="1">
        <f t="array" ref="BJ356">INDEX($K:$P,ROW(),MATCH(BJ$3,$K$2:$P$2,0))/12</f>
        <v>2.0833333333333335</v>
      </c>
      <c r="BK356" s="15" cm="1">
        <f t="array" ref="BK356">INDEX($K:$P,ROW(),MATCH(BK$3,$K$2:$P$2,0))/12</f>
        <v>2.0833333333333335</v>
      </c>
      <c r="BL356" s="15" cm="1">
        <f t="array" ref="BL356">INDEX($K:$P,ROW(),MATCH(BL$3,$K$2:$P$2,0))/12</f>
        <v>2.0833333333333335</v>
      </c>
      <c r="BM356" s="15" cm="1">
        <f t="array" ref="BM356">INDEX($K:$P,ROW(),MATCH(BM$3,$K$2:$P$2,0))/12</f>
        <v>2.0833333333333335</v>
      </c>
      <c r="BN356" s="15" cm="1">
        <f t="array" ref="BN356">INDEX($K:$P,ROW(),MATCH(BN$3,$K$2:$P$2,0))/12</f>
        <v>2.0833333333333335</v>
      </c>
      <c r="BO356" s="15" cm="1">
        <f t="array" ref="BO356">INDEX($K:$P,ROW(),MATCH(BO$3,$K$2:$P$2,0))/12</f>
        <v>2.5</v>
      </c>
      <c r="BP356" s="15" cm="1">
        <f t="array" ref="BP356">INDEX($K:$P,ROW(),MATCH(BP$3,$K$2:$P$2,0))/12</f>
        <v>2.5</v>
      </c>
      <c r="BQ356" s="15" cm="1">
        <f t="array" ref="BQ356">INDEX($K:$P,ROW(),MATCH(BQ$3,$K$2:$P$2,0))/12</f>
        <v>2.5</v>
      </c>
      <c r="BR356" s="15" cm="1">
        <f t="array" ref="BR356">INDEX($K:$P,ROW(),MATCH(BR$3,$K$2:$P$2,0))/12</f>
        <v>2.5</v>
      </c>
      <c r="BS356" s="15" cm="1">
        <f t="array" ref="BS356">INDEX($K:$P,ROW(),MATCH(BS$3,$K$2:$P$2,0))/12</f>
        <v>2.5</v>
      </c>
      <c r="BT356" s="15" cm="1">
        <f t="array" ref="BT356">INDEX($K:$P,ROW(),MATCH(BT$3,$K$2:$P$2,0))/12</f>
        <v>2.5</v>
      </c>
      <c r="BU356" s="15" cm="1">
        <f t="array" ref="BU356">INDEX($K:$P,ROW(),MATCH(BU$3,$K$2:$P$2,0))/12</f>
        <v>2.5</v>
      </c>
      <c r="BV356" s="15" cm="1">
        <f t="array" ref="BV356">INDEX($K:$P,ROW(),MATCH(BV$3,$K$2:$P$2,0))/12</f>
        <v>2.5</v>
      </c>
      <c r="BW356" s="15" cm="1">
        <f t="array" ref="BW356">INDEX($K:$P,ROW(),MATCH(BW$3,$K$2:$P$2,0))/12</f>
        <v>2.5</v>
      </c>
      <c r="BX356" s="15" cm="1">
        <f t="array" ref="BX356">INDEX($K:$P,ROW(),MATCH(BX$3,$K$2:$P$2,0))/12</f>
        <v>2.5</v>
      </c>
      <c r="BY356" s="15" cm="1">
        <f t="array" ref="BY356">INDEX($K:$P,ROW(),MATCH(BY$3,$K$2:$P$2,0))/12</f>
        <v>2.5</v>
      </c>
      <c r="BZ356" s="15" cm="1">
        <f t="array" ref="BZ356">INDEX($K:$P,ROW(),MATCH(BZ$3,$K$2:$P$2,0))/12</f>
        <v>2.5</v>
      </c>
      <c r="CA356" s="15" cm="1">
        <f t="array" ref="CA356">INDEX($K:$P,ROW(),MATCH(CA$3,$K$2:$P$2,0))/12</f>
        <v>2.9166666666666665</v>
      </c>
      <c r="CB356" s="15" cm="1">
        <f t="array" ref="CB356">INDEX($K:$P,ROW(),MATCH(CB$3,$K$2:$P$2,0))/12</f>
        <v>2.9166666666666665</v>
      </c>
      <c r="CC356" s="15" cm="1">
        <f t="array" ref="CC356">INDEX($K:$P,ROW(),MATCH(CC$3,$K$2:$P$2,0))/12</f>
        <v>2.9166666666666665</v>
      </c>
      <c r="CD356" s="15" cm="1">
        <f t="array" ref="CD356">INDEX($K:$P,ROW(),MATCH(CD$3,$K$2:$P$2,0))/12</f>
        <v>2.9166666666666665</v>
      </c>
      <c r="CE356" s="15" cm="1">
        <f t="array" ref="CE356">INDEX($K:$P,ROW(),MATCH(CE$3,$K$2:$P$2,0))/12</f>
        <v>2.9166666666666665</v>
      </c>
      <c r="CF356" s="15" cm="1">
        <f t="array" ref="CF356">INDEX($K:$P,ROW(),MATCH(CF$3,$K$2:$P$2,0))/12</f>
        <v>2.9166666666666665</v>
      </c>
      <c r="CG356" s="15" cm="1">
        <f t="array" ref="CG356">INDEX($K:$P,ROW(),MATCH(CG$3,$K$2:$P$2,0))/12</f>
        <v>2.9166666666666665</v>
      </c>
      <c r="CH356" s="15" cm="1">
        <f t="array" ref="CH356">INDEX($K:$P,ROW(),MATCH(CH$3,$K$2:$P$2,0))/12</f>
        <v>2.9166666666666665</v>
      </c>
      <c r="CI356" s="15" cm="1">
        <f t="array" ref="CI356">INDEX($K:$P,ROW(),MATCH(CI$3,$K$2:$P$2,0))/12</f>
        <v>2.9166666666666665</v>
      </c>
      <c r="CJ356" s="15" cm="1">
        <f t="array" ref="CJ356">INDEX($K:$P,ROW(),MATCH(CJ$3,$K$2:$P$2,0))/12</f>
        <v>2.9166666666666665</v>
      </c>
      <c r="CK356" s="15" cm="1">
        <f t="array" ref="CK356">INDEX($K:$P,ROW(),MATCH(CK$3,$K$2:$P$2,0))/12</f>
        <v>2.9166666666666665</v>
      </c>
      <c r="CL356" s="15" cm="1">
        <f t="array" ref="CL356">INDEX($K:$P,ROW(),MATCH(CL$3,$K$2:$P$2,0))/12</f>
        <v>2.9166666666666665</v>
      </c>
    </row>
    <row r="357" spans="2:90" x14ac:dyDescent="0.4">
      <c r="B357" s="141" t="s">
        <v>969</v>
      </c>
      <c r="C357" s="31"/>
      <c r="D357" t="s">
        <v>966</v>
      </c>
      <c r="E357" s="8" t="str">
        <f t="shared" si="285"/>
        <v>357 FUNNEL-EV</v>
      </c>
      <c r="G357" t="str">
        <f t="shared" si="284"/>
        <v>357 FUNNEL-EV</v>
      </c>
      <c r="H357" s="31"/>
      <c r="I357" s="73"/>
      <c r="J357" s="73"/>
      <c r="K357" s="162">
        <v>0.5</v>
      </c>
      <c r="L357" s="162">
        <v>0.5</v>
      </c>
      <c r="M357" s="162">
        <v>0.5</v>
      </c>
      <c r="N357" s="162">
        <v>0.5</v>
      </c>
      <c r="O357" s="162">
        <v>0.5</v>
      </c>
      <c r="P357" s="162">
        <v>0.5</v>
      </c>
      <c r="R357" s="67"/>
      <c r="S357" s="20" cm="1">
        <f t="array" ref="S357">INDEX($K:$P,ROW(),MATCH(S$3,$K$2:$P$2,0))</f>
        <v>0.5</v>
      </c>
      <c r="T357" s="20" cm="1">
        <f t="array" ref="T357">INDEX($K:$P,ROW(),MATCH(T$3,$K$2:$P$2,0))</f>
        <v>0.5</v>
      </c>
      <c r="U357" s="20" cm="1">
        <f t="array" ref="U357">INDEX($K:$P,ROW(),MATCH(U$3,$K$2:$P$2,0))</f>
        <v>0.5</v>
      </c>
      <c r="V357" s="20" cm="1">
        <f t="array" ref="V357">INDEX($K:$P,ROW(),MATCH(V$3,$K$2:$P$2,0))</f>
        <v>0.5</v>
      </c>
      <c r="W357" s="20" cm="1">
        <f t="array" ref="W357">INDEX($K:$P,ROW(),MATCH(W$3,$K$2:$P$2,0))</f>
        <v>0.5</v>
      </c>
      <c r="X357" s="20" cm="1">
        <f t="array" ref="X357">INDEX($K:$P,ROW(),MATCH(X$3,$K$2:$P$2,0))</f>
        <v>0.5</v>
      </c>
      <c r="Y357" s="20" cm="1">
        <f t="array" ref="Y357">INDEX($K:$P,ROW(),MATCH(Y$3,$K$2:$P$2,0))</f>
        <v>0.5</v>
      </c>
      <c r="Z357" s="20" cm="1">
        <f t="array" ref="Z357">INDEX($K:$P,ROW(),MATCH(Z$3,$K$2:$P$2,0))</f>
        <v>0.5</v>
      </c>
      <c r="AA357" s="20" cm="1">
        <f t="array" ref="AA357">INDEX($K:$P,ROW(),MATCH(AA$3,$K$2:$P$2,0))</f>
        <v>0.5</v>
      </c>
      <c r="AB357" s="20" cm="1">
        <f t="array" ref="AB357">INDEX($K:$P,ROW(),MATCH(AB$3,$K$2:$P$2,0))</f>
        <v>0.5</v>
      </c>
      <c r="AC357" s="20" cm="1">
        <f t="array" ref="AC357">INDEX($K:$P,ROW(),MATCH(AC$3,$K$2:$P$2,0))</f>
        <v>0.5</v>
      </c>
      <c r="AD357" s="20" cm="1">
        <f t="array" ref="AD357">INDEX($K:$P,ROW(),MATCH(AD$3,$K$2:$P$2,0))</f>
        <v>0.5</v>
      </c>
      <c r="AE357" s="20" cm="1">
        <f t="array" ref="AE357">INDEX($K:$P,ROW(),MATCH(AE$3,$K$2:$P$2,0))</f>
        <v>0.5</v>
      </c>
      <c r="AF357" s="20" cm="1">
        <f t="array" ref="AF357">INDEX($K:$P,ROW(),MATCH(AF$3,$K$2:$P$2,0))</f>
        <v>0.5</v>
      </c>
      <c r="AG357" s="20" cm="1">
        <f t="array" ref="AG357">INDEX($K:$P,ROW(),MATCH(AG$3,$K$2:$P$2,0))</f>
        <v>0.5</v>
      </c>
      <c r="AH357" s="20" cm="1">
        <f t="array" ref="AH357">INDEX($K:$P,ROW(),MATCH(AH$3,$K$2:$P$2,0))</f>
        <v>0.5</v>
      </c>
      <c r="AI357" s="20" cm="1">
        <f t="array" ref="AI357">INDEX($K:$P,ROW(),MATCH(AI$3,$K$2:$P$2,0))</f>
        <v>0.5</v>
      </c>
      <c r="AJ357" s="20" cm="1">
        <f t="array" ref="AJ357">INDEX($K:$P,ROW(),MATCH(AJ$3,$K$2:$P$2,0))</f>
        <v>0.5</v>
      </c>
      <c r="AK357" s="20" cm="1">
        <f t="array" ref="AK357">INDEX($K:$P,ROW(),MATCH(AK$3,$K$2:$P$2,0))</f>
        <v>0.5</v>
      </c>
      <c r="AL357" s="20" cm="1">
        <f t="array" ref="AL357">INDEX($K:$P,ROW(),MATCH(AL$3,$K$2:$P$2,0))</f>
        <v>0.5</v>
      </c>
      <c r="AM357" s="20" cm="1">
        <f t="array" ref="AM357">INDEX($K:$P,ROW(),MATCH(AM$3,$K$2:$P$2,0))</f>
        <v>0.5</v>
      </c>
      <c r="AN357" s="20" cm="1">
        <f t="array" ref="AN357">INDEX($K:$P,ROW(),MATCH(AN$3,$K$2:$P$2,0))</f>
        <v>0.5</v>
      </c>
      <c r="AO357" s="20" cm="1">
        <f t="array" ref="AO357">INDEX($K:$P,ROW(),MATCH(AO$3,$K$2:$P$2,0))</f>
        <v>0.5</v>
      </c>
      <c r="AP357" s="20" cm="1">
        <f t="array" ref="AP357">INDEX($K:$P,ROW(),MATCH(AP$3,$K$2:$P$2,0))</f>
        <v>0.5</v>
      </c>
      <c r="AQ357" s="20" cm="1">
        <f t="array" ref="AQ357">INDEX($K:$P,ROW(),MATCH(AQ$3,$K$2:$P$2,0))</f>
        <v>0.5</v>
      </c>
      <c r="AR357" s="20" cm="1">
        <f t="array" ref="AR357">INDEX($K:$P,ROW(),MATCH(AR$3,$K$2:$P$2,0))</f>
        <v>0.5</v>
      </c>
      <c r="AS357" s="20" cm="1">
        <f t="array" ref="AS357">INDEX($K:$P,ROW(),MATCH(AS$3,$K$2:$P$2,0))</f>
        <v>0.5</v>
      </c>
      <c r="AT357" s="20" cm="1">
        <f t="array" ref="AT357">INDEX($K:$P,ROW(),MATCH(AT$3,$K$2:$P$2,0))</f>
        <v>0.5</v>
      </c>
      <c r="AU357" s="20" cm="1">
        <f t="array" ref="AU357">INDEX($K:$P,ROW(),MATCH(AU$3,$K$2:$P$2,0))</f>
        <v>0.5</v>
      </c>
      <c r="AV357" s="20" cm="1">
        <f t="array" ref="AV357">INDEX($K:$P,ROW(),MATCH(AV$3,$K$2:$P$2,0))</f>
        <v>0.5</v>
      </c>
      <c r="AW357" s="20" cm="1">
        <f t="array" ref="AW357">INDEX($K:$P,ROW(),MATCH(AW$3,$K$2:$P$2,0))</f>
        <v>0.5</v>
      </c>
      <c r="AX357" s="20" cm="1">
        <f t="array" ref="AX357">INDEX($K:$P,ROW(),MATCH(AX$3,$K$2:$P$2,0))</f>
        <v>0.5</v>
      </c>
      <c r="AY357" s="20" cm="1">
        <f t="array" ref="AY357">INDEX($K:$P,ROW(),MATCH(AY$3,$K$2:$P$2,0))</f>
        <v>0.5</v>
      </c>
      <c r="AZ357" s="20" cm="1">
        <f t="array" ref="AZ357">INDEX($K:$P,ROW(),MATCH(AZ$3,$K$2:$P$2,0))</f>
        <v>0.5</v>
      </c>
      <c r="BA357" s="20" cm="1">
        <f t="array" ref="BA357">INDEX($K:$P,ROW(),MATCH(BA$3,$K$2:$P$2,0))</f>
        <v>0.5</v>
      </c>
      <c r="BB357" s="20" cm="1">
        <f t="array" ref="BB357">INDEX($K:$P,ROW(),MATCH(BB$3,$K$2:$P$2,0))</f>
        <v>0.5</v>
      </c>
      <c r="BC357" s="20" cm="1">
        <f t="array" ref="BC357">INDEX($K:$P,ROW(),MATCH(BC$3,$K$2:$P$2,0))</f>
        <v>0.5</v>
      </c>
      <c r="BD357" s="20" cm="1">
        <f t="array" ref="BD357">INDEX($K:$P,ROW(),MATCH(BD$3,$K$2:$P$2,0))</f>
        <v>0.5</v>
      </c>
      <c r="BE357" s="20" cm="1">
        <f t="array" ref="BE357">INDEX($K:$P,ROW(),MATCH(BE$3,$K$2:$P$2,0))</f>
        <v>0.5</v>
      </c>
      <c r="BF357" s="20" cm="1">
        <f t="array" ref="BF357">INDEX($K:$P,ROW(),MATCH(BF$3,$K$2:$P$2,0))</f>
        <v>0.5</v>
      </c>
      <c r="BG357" s="20" cm="1">
        <f t="array" ref="BG357">INDEX($K:$P,ROW(),MATCH(BG$3,$K$2:$P$2,0))</f>
        <v>0.5</v>
      </c>
      <c r="BH357" s="20" cm="1">
        <f t="array" ref="BH357">INDEX($K:$P,ROW(),MATCH(BH$3,$K$2:$P$2,0))</f>
        <v>0.5</v>
      </c>
      <c r="BI357" s="20" cm="1">
        <f t="array" ref="BI357">INDEX($K:$P,ROW(),MATCH(BI$3,$K$2:$P$2,0))</f>
        <v>0.5</v>
      </c>
      <c r="BJ357" s="20" cm="1">
        <f t="array" ref="BJ357">INDEX($K:$P,ROW(),MATCH(BJ$3,$K$2:$P$2,0))</f>
        <v>0.5</v>
      </c>
      <c r="BK357" s="20" cm="1">
        <f t="array" ref="BK357">INDEX($K:$P,ROW(),MATCH(BK$3,$K$2:$P$2,0))</f>
        <v>0.5</v>
      </c>
      <c r="BL357" s="20" cm="1">
        <f t="array" ref="BL357">INDEX($K:$P,ROW(),MATCH(BL$3,$K$2:$P$2,0))</f>
        <v>0.5</v>
      </c>
      <c r="BM357" s="20" cm="1">
        <f t="array" ref="BM357">INDEX($K:$P,ROW(),MATCH(BM$3,$K$2:$P$2,0))</f>
        <v>0.5</v>
      </c>
      <c r="BN357" s="20" cm="1">
        <f t="array" ref="BN357">INDEX($K:$P,ROW(),MATCH(BN$3,$K$2:$P$2,0))</f>
        <v>0.5</v>
      </c>
      <c r="BO357" s="20" cm="1">
        <f t="array" ref="BO357">INDEX($K:$P,ROW(),MATCH(BO$3,$K$2:$P$2,0))</f>
        <v>0.5</v>
      </c>
      <c r="BP357" s="20" cm="1">
        <f t="array" ref="BP357">INDEX($K:$P,ROW(),MATCH(BP$3,$K$2:$P$2,0))</f>
        <v>0.5</v>
      </c>
      <c r="BQ357" s="20" cm="1">
        <f t="array" ref="BQ357">INDEX($K:$P,ROW(),MATCH(BQ$3,$K$2:$P$2,0))</f>
        <v>0.5</v>
      </c>
      <c r="BR357" s="20" cm="1">
        <f t="array" ref="BR357">INDEX($K:$P,ROW(),MATCH(BR$3,$K$2:$P$2,0))</f>
        <v>0.5</v>
      </c>
      <c r="BS357" s="20" cm="1">
        <f t="array" ref="BS357">INDEX($K:$P,ROW(),MATCH(BS$3,$K$2:$P$2,0))</f>
        <v>0.5</v>
      </c>
      <c r="BT357" s="20" cm="1">
        <f t="array" ref="BT357">INDEX($K:$P,ROW(),MATCH(BT$3,$K$2:$P$2,0))</f>
        <v>0.5</v>
      </c>
      <c r="BU357" s="20" cm="1">
        <f t="array" ref="BU357">INDEX($K:$P,ROW(),MATCH(BU$3,$K$2:$P$2,0))</f>
        <v>0.5</v>
      </c>
      <c r="BV357" s="20" cm="1">
        <f t="array" ref="BV357">INDEX($K:$P,ROW(),MATCH(BV$3,$K$2:$P$2,0))</f>
        <v>0.5</v>
      </c>
      <c r="BW357" s="20" cm="1">
        <f t="array" ref="BW357">INDEX($K:$P,ROW(),MATCH(BW$3,$K$2:$P$2,0))</f>
        <v>0.5</v>
      </c>
      <c r="BX357" s="20" cm="1">
        <f t="array" ref="BX357">INDEX($K:$P,ROW(),MATCH(BX$3,$K$2:$P$2,0))</f>
        <v>0.5</v>
      </c>
      <c r="BY357" s="20" cm="1">
        <f t="array" ref="BY357">INDEX($K:$P,ROW(),MATCH(BY$3,$K$2:$P$2,0))</f>
        <v>0.5</v>
      </c>
      <c r="BZ357" s="20" cm="1">
        <f t="array" ref="BZ357">INDEX($K:$P,ROW(),MATCH(BZ$3,$K$2:$P$2,0))</f>
        <v>0.5</v>
      </c>
      <c r="CA357" s="20" cm="1">
        <f t="array" ref="CA357">INDEX($K:$P,ROW(),MATCH(CA$3,$K$2:$P$2,0))</f>
        <v>0.5</v>
      </c>
      <c r="CB357" s="20" cm="1">
        <f t="array" ref="CB357">INDEX($K:$P,ROW(),MATCH(CB$3,$K$2:$P$2,0))</f>
        <v>0.5</v>
      </c>
      <c r="CC357" s="20" cm="1">
        <f t="array" ref="CC357">INDEX($K:$P,ROW(),MATCH(CC$3,$K$2:$P$2,0))</f>
        <v>0.5</v>
      </c>
      <c r="CD357" s="20" cm="1">
        <f t="array" ref="CD357">INDEX($K:$P,ROW(),MATCH(CD$3,$K$2:$P$2,0))</f>
        <v>0.5</v>
      </c>
      <c r="CE357" s="20" cm="1">
        <f t="array" ref="CE357">INDEX($K:$P,ROW(),MATCH(CE$3,$K$2:$P$2,0))</f>
        <v>0.5</v>
      </c>
      <c r="CF357" s="20" cm="1">
        <f t="array" ref="CF357">INDEX($K:$P,ROW(),MATCH(CF$3,$K$2:$P$2,0))</f>
        <v>0.5</v>
      </c>
      <c r="CG357" s="20" cm="1">
        <f t="array" ref="CG357">INDEX($K:$P,ROW(),MATCH(CG$3,$K$2:$P$2,0))</f>
        <v>0.5</v>
      </c>
      <c r="CH357" s="20" cm="1">
        <f t="array" ref="CH357">INDEX($K:$P,ROW(),MATCH(CH$3,$K$2:$P$2,0))</f>
        <v>0.5</v>
      </c>
      <c r="CI357" s="20" cm="1">
        <f t="array" ref="CI357">INDEX($K:$P,ROW(),MATCH(CI$3,$K$2:$P$2,0))</f>
        <v>0.5</v>
      </c>
      <c r="CJ357" s="20" cm="1">
        <f t="array" ref="CJ357">INDEX($K:$P,ROW(),MATCH(CJ$3,$K$2:$P$2,0))</f>
        <v>0.5</v>
      </c>
      <c r="CK357" s="20" cm="1">
        <f t="array" ref="CK357">INDEX($K:$P,ROW(),MATCH(CK$3,$K$2:$P$2,0))</f>
        <v>0.5</v>
      </c>
      <c r="CL357" s="20" cm="1">
        <f t="array" ref="CL357">INDEX($K:$P,ROW(),MATCH(CL$3,$K$2:$P$2,0))</f>
        <v>0.5</v>
      </c>
    </row>
    <row r="358" spans="2:90" x14ac:dyDescent="0.4">
      <c r="B358" s="124" t="s">
        <v>970</v>
      </c>
      <c r="C358" s="31"/>
      <c r="D358" t="s">
        <v>966</v>
      </c>
      <c r="E358" s="8" t="str">
        <f t="shared" si="285"/>
        <v>358 FUNNEL-EV</v>
      </c>
      <c r="G358" t="str">
        <f t="shared" si="284"/>
        <v>358 FUNNEL-EV</v>
      </c>
      <c r="H358" s="31"/>
      <c r="I358" s="73"/>
      <c r="J358" s="73"/>
      <c r="K358" s="38">
        <f t="shared" ref="K358:P358" si="286">SUMIF($3:$3,K$2,358:358)</f>
        <v>5</v>
      </c>
      <c r="L358" s="38">
        <f t="shared" si="286"/>
        <v>7.5</v>
      </c>
      <c r="M358" s="38">
        <f t="shared" si="286"/>
        <v>10</v>
      </c>
      <c r="N358" s="38">
        <f t="shared" si="286"/>
        <v>12.499999999999998</v>
      </c>
      <c r="O358" s="38">
        <f t="shared" si="286"/>
        <v>15</v>
      </c>
      <c r="P358" s="38">
        <f t="shared" si="286"/>
        <v>17.5</v>
      </c>
      <c r="R358" s="67"/>
      <c r="S358" s="332">
        <f t="shared" ref="S358" si="287">+S356*S357</f>
        <v>0.41666666666666669</v>
      </c>
      <c r="T358" s="332">
        <f t="shared" ref="T358:AX358" si="288">+T356*T357</f>
        <v>0.41666666666666669</v>
      </c>
      <c r="U358" s="332">
        <f t="shared" si="288"/>
        <v>0.41666666666666669</v>
      </c>
      <c r="V358" s="332">
        <f t="shared" si="288"/>
        <v>0.41666666666666669</v>
      </c>
      <c r="W358" s="332">
        <f t="shared" si="288"/>
        <v>0.41666666666666669</v>
      </c>
      <c r="X358" s="332">
        <f t="shared" si="288"/>
        <v>0.41666666666666669</v>
      </c>
      <c r="Y358" s="332">
        <f t="shared" si="288"/>
        <v>0.41666666666666669</v>
      </c>
      <c r="Z358" s="332">
        <f t="shared" si="288"/>
        <v>0.41666666666666669</v>
      </c>
      <c r="AA358" s="332">
        <f t="shared" si="288"/>
        <v>0.41666666666666669</v>
      </c>
      <c r="AB358" s="332">
        <f t="shared" si="288"/>
        <v>0.41666666666666669</v>
      </c>
      <c r="AC358" s="332">
        <f t="shared" si="288"/>
        <v>0.41666666666666669</v>
      </c>
      <c r="AD358" s="332">
        <f t="shared" si="288"/>
        <v>0.41666666666666669</v>
      </c>
      <c r="AE358" s="332">
        <f t="shared" si="288"/>
        <v>0.625</v>
      </c>
      <c r="AF358" s="332">
        <f t="shared" si="288"/>
        <v>0.625</v>
      </c>
      <c r="AG358" s="332">
        <f t="shared" si="288"/>
        <v>0.625</v>
      </c>
      <c r="AH358" s="332">
        <f t="shared" si="288"/>
        <v>0.625</v>
      </c>
      <c r="AI358" s="332">
        <f t="shared" si="288"/>
        <v>0.625</v>
      </c>
      <c r="AJ358" s="332">
        <f t="shared" si="288"/>
        <v>0.625</v>
      </c>
      <c r="AK358" s="332">
        <f t="shared" si="288"/>
        <v>0.625</v>
      </c>
      <c r="AL358" s="332">
        <f t="shared" si="288"/>
        <v>0.625</v>
      </c>
      <c r="AM358" s="332">
        <f t="shared" si="288"/>
        <v>0.625</v>
      </c>
      <c r="AN358" s="332">
        <f t="shared" si="288"/>
        <v>0.625</v>
      </c>
      <c r="AO358" s="332">
        <f t="shared" si="288"/>
        <v>0.625</v>
      </c>
      <c r="AP358" s="332">
        <f t="shared" si="288"/>
        <v>0.625</v>
      </c>
      <c r="AQ358" s="332">
        <f t="shared" si="288"/>
        <v>0.83333333333333337</v>
      </c>
      <c r="AR358" s="332">
        <f t="shared" si="288"/>
        <v>0.83333333333333337</v>
      </c>
      <c r="AS358" s="332">
        <f t="shared" si="288"/>
        <v>0.83333333333333337</v>
      </c>
      <c r="AT358" s="332">
        <f t="shared" si="288"/>
        <v>0.83333333333333337</v>
      </c>
      <c r="AU358" s="332">
        <f t="shared" si="288"/>
        <v>0.83333333333333337</v>
      </c>
      <c r="AV358" s="332">
        <f t="shared" si="288"/>
        <v>0.83333333333333337</v>
      </c>
      <c r="AW358" s="332">
        <f t="shared" si="288"/>
        <v>0.83333333333333337</v>
      </c>
      <c r="AX358" s="332">
        <f t="shared" si="288"/>
        <v>0.83333333333333337</v>
      </c>
      <c r="AY358" s="332">
        <f t="shared" ref="AY358:CD358" si="289">+AY356*AY357</f>
        <v>0.83333333333333337</v>
      </c>
      <c r="AZ358" s="332">
        <f t="shared" si="289"/>
        <v>0.83333333333333337</v>
      </c>
      <c r="BA358" s="332">
        <f t="shared" si="289"/>
        <v>0.83333333333333337</v>
      </c>
      <c r="BB358" s="332">
        <f t="shared" si="289"/>
        <v>0.83333333333333337</v>
      </c>
      <c r="BC358" s="332">
        <f t="shared" si="289"/>
        <v>1.0416666666666667</v>
      </c>
      <c r="BD358" s="332">
        <f t="shared" si="289"/>
        <v>1.0416666666666667</v>
      </c>
      <c r="BE358" s="332">
        <f t="shared" si="289"/>
        <v>1.0416666666666667</v>
      </c>
      <c r="BF358" s="332">
        <f t="shared" si="289"/>
        <v>1.0416666666666667</v>
      </c>
      <c r="BG358" s="332">
        <f t="shared" si="289"/>
        <v>1.0416666666666667</v>
      </c>
      <c r="BH358" s="332">
        <f t="shared" si="289"/>
        <v>1.0416666666666667</v>
      </c>
      <c r="BI358" s="332">
        <f t="shared" si="289"/>
        <v>1.0416666666666667</v>
      </c>
      <c r="BJ358" s="332">
        <f t="shared" si="289"/>
        <v>1.0416666666666667</v>
      </c>
      <c r="BK358" s="332">
        <f t="shared" si="289"/>
        <v>1.0416666666666667</v>
      </c>
      <c r="BL358" s="332">
        <f t="shared" si="289"/>
        <v>1.0416666666666667</v>
      </c>
      <c r="BM358" s="332">
        <f t="shared" si="289"/>
        <v>1.0416666666666667</v>
      </c>
      <c r="BN358" s="332">
        <f t="shared" si="289"/>
        <v>1.0416666666666667</v>
      </c>
      <c r="BO358" s="332">
        <f t="shared" si="289"/>
        <v>1.25</v>
      </c>
      <c r="BP358" s="332">
        <f t="shared" si="289"/>
        <v>1.25</v>
      </c>
      <c r="BQ358" s="332">
        <f t="shared" si="289"/>
        <v>1.25</v>
      </c>
      <c r="BR358" s="332">
        <f t="shared" si="289"/>
        <v>1.25</v>
      </c>
      <c r="BS358" s="332">
        <f t="shared" si="289"/>
        <v>1.25</v>
      </c>
      <c r="BT358" s="332">
        <f t="shared" si="289"/>
        <v>1.25</v>
      </c>
      <c r="BU358" s="332">
        <f t="shared" si="289"/>
        <v>1.25</v>
      </c>
      <c r="BV358" s="332">
        <f t="shared" si="289"/>
        <v>1.25</v>
      </c>
      <c r="BW358" s="332">
        <f t="shared" si="289"/>
        <v>1.25</v>
      </c>
      <c r="BX358" s="332">
        <f t="shared" si="289"/>
        <v>1.25</v>
      </c>
      <c r="BY358" s="332">
        <f t="shared" si="289"/>
        <v>1.25</v>
      </c>
      <c r="BZ358" s="332">
        <f t="shared" si="289"/>
        <v>1.25</v>
      </c>
      <c r="CA358" s="332">
        <f t="shared" si="289"/>
        <v>1.4583333333333333</v>
      </c>
      <c r="CB358" s="332">
        <f t="shared" si="289"/>
        <v>1.4583333333333333</v>
      </c>
      <c r="CC358" s="332">
        <f t="shared" si="289"/>
        <v>1.4583333333333333</v>
      </c>
      <c r="CD358" s="332">
        <f t="shared" si="289"/>
        <v>1.4583333333333333</v>
      </c>
      <c r="CE358" s="332">
        <f t="shared" ref="CE358:CK358" si="290">+CE356*CE357</f>
        <v>1.4583333333333333</v>
      </c>
      <c r="CF358" s="332">
        <f t="shared" si="290"/>
        <v>1.4583333333333333</v>
      </c>
      <c r="CG358" s="332">
        <f t="shared" si="290"/>
        <v>1.4583333333333333</v>
      </c>
      <c r="CH358" s="332">
        <f t="shared" si="290"/>
        <v>1.4583333333333333</v>
      </c>
      <c r="CI358" s="332">
        <f t="shared" si="290"/>
        <v>1.4583333333333333</v>
      </c>
      <c r="CJ358" s="332">
        <f t="shared" si="290"/>
        <v>1.4583333333333333</v>
      </c>
      <c r="CK358" s="332">
        <f t="shared" si="290"/>
        <v>1.4583333333333333</v>
      </c>
      <c r="CL358" s="332">
        <f t="shared" ref="CL358" si="291">+CL356*CL357</f>
        <v>1.4583333333333333</v>
      </c>
    </row>
    <row r="359" spans="2:90" x14ac:dyDescent="0.4">
      <c r="B359" s="141" t="str">
        <f>"% converstion to "&amp;B361&amp;"s"</f>
        <v>% converstion to subscribers</v>
      </c>
      <c r="C359" s="31"/>
      <c r="D359" t="s">
        <v>966</v>
      </c>
      <c r="E359" s="8" t="str">
        <f t="shared" si="285"/>
        <v>359 FUNNEL-EV</v>
      </c>
      <c r="G359" t="str">
        <f t="shared" si="284"/>
        <v>359 FUNNEL-EV</v>
      </c>
      <c r="H359" s="31"/>
      <c r="I359" s="73"/>
      <c r="J359" s="73"/>
      <c r="K359" s="162">
        <v>0.5</v>
      </c>
      <c r="L359" s="162">
        <v>0.5</v>
      </c>
      <c r="M359" s="162">
        <v>0.5</v>
      </c>
      <c r="N359" s="162">
        <v>0.5</v>
      </c>
      <c r="O359" s="162">
        <v>0.5</v>
      </c>
      <c r="P359" s="162">
        <v>0.5</v>
      </c>
      <c r="R359" s="67"/>
      <c r="S359" s="20" cm="1">
        <f t="array" ref="S359">INDEX($K:$P,ROW(),MATCH(S$3,$K$2:$P$2,0))</f>
        <v>0.5</v>
      </c>
      <c r="T359" s="20" cm="1">
        <f t="array" ref="T359">INDEX($K:$P,ROW(),MATCH(T$3,$K$2:$P$2,0))</f>
        <v>0.5</v>
      </c>
      <c r="U359" s="20" cm="1">
        <f t="array" ref="U359">INDEX($K:$P,ROW(),MATCH(U$3,$K$2:$P$2,0))</f>
        <v>0.5</v>
      </c>
      <c r="V359" s="20" cm="1">
        <f t="array" ref="V359">INDEX($K:$P,ROW(),MATCH(V$3,$K$2:$P$2,0))</f>
        <v>0.5</v>
      </c>
      <c r="W359" s="20" cm="1">
        <f t="array" ref="W359">INDEX($K:$P,ROW(),MATCH(W$3,$K$2:$P$2,0))</f>
        <v>0.5</v>
      </c>
      <c r="X359" s="20" cm="1">
        <f t="array" ref="X359">INDEX($K:$P,ROW(),MATCH(X$3,$K$2:$P$2,0))</f>
        <v>0.5</v>
      </c>
      <c r="Y359" s="20" cm="1">
        <f t="array" ref="Y359">INDEX($K:$P,ROW(),MATCH(Y$3,$K$2:$P$2,0))</f>
        <v>0.5</v>
      </c>
      <c r="Z359" s="20" cm="1">
        <f t="array" ref="Z359">INDEX($K:$P,ROW(),MATCH(Z$3,$K$2:$P$2,0))</f>
        <v>0.5</v>
      </c>
      <c r="AA359" s="20" cm="1">
        <f t="array" ref="AA359">INDEX($K:$P,ROW(),MATCH(AA$3,$K$2:$P$2,0))</f>
        <v>0.5</v>
      </c>
      <c r="AB359" s="20" cm="1">
        <f t="array" ref="AB359">INDEX($K:$P,ROW(),MATCH(AB$3,$K$2:$P$2,0))</f>
        <v>0.5</v>
      </c>
      <c r="AC359" s="20" cm="1">
        <f t="array" ref="AC359">INDEX($K:$P,ROW(),MATCH(AC$3,$K$2:$P$2,0))</f>
        <v>0.5</v>
      </c>
      <c r="AD359" s="20" cm="1">
        <f t="array" ref="AD359">INDEX($K:$P,ROW(),MATCH(AD$3,$K$2:$P$2,0))</f>
        <v>0.5</v>
      </c>
      <c r="AE359" s="20" cm="1">
        <f t="array" ref="AE359">INDEX($K:$P,ROW(),MATCH(AE$3,$K$2:$P$2,0))</f>
        <v>0.5</v>
      </c>
      <c r="AF359" s="20" cm="1">
        <f t="array" ref="AF359">INDEX($K:$P,ROW(),MATCH(AF$3,$K$2:$P$2,0))</f>
        <v>0.5</v>
      </c>
      <c r="AG359" s="20" cm="1">
        <f t="array" ref="AG359">INDEX($K:$P,ROW(),MATCH(AG$3,$K$2:$P$2,0))</f>
        <v>0.5</v>
      </c>
      <c r="AH359" s="20" cm="1">
        <f t="array" ref="AH359">INDEX($K:$P,ROW(),MATCH(AH$3,$K$2:$P$2,0))</f>
        <v>0.5</v>
      </c>
      <c r="AI359" s="20" cm="1">
        <f t="array" ref="AI359">INDEX($K:$P,ROW(),MATCH(AI$3,$K$2:$P$2,0))</f>
        <v>0.5</v>
      </c>
      <c r="AJ359" s="20" cm="1">
        <f t="array" ref="AJ359">INDEX($K:$P,ROW(),MATCH(AJ$3,$K$2:$P$2,0))</f>
        <v>0.5</v>
      </c>
      <c r="AK359" s="20" cm="1">
        <f t="array" ref="AK359">INDEX($K:$P,ROW(),MATCH(AK$3,$K$2:$P$2,0))</f>
        <v>0.5</v>
      </c>
      <c r="AL359" s="20" cm="1">
        <f t="array" ref="AL359">INDEX($K:$P,ROW(),MATCH(AL$3,$K$2:$P$2,0))</f>
        <v>0.5</v>
      </c>
      <c r="AM359" s="20" cm="1">
        <f t="array" ref="AM359">INDEX($K:$P,ROW(),MATCH(AM$3,$K$2:$P$2,0))</f>
        <v>0.5</v>
      </c>
      <c r="AN359" s="20" cm="1">
        <f t="array" ref="AN359">INDEX($K:$P,ROW(),MATCH(AN$3,$K$2:$P$2,0))</f>
        <v>0.5</v>
      </c>
      <c r="AO359" s="20" cm="1">
        <f t="array" ref="AO359">INDEX($K:$P,ROW(),MATCH(AO$3,$K$2:$P$2,0))</f>
        <v>0.5</v>
      </c>
      <c r="AP359" s="20" cm="1">
        <f t="array" ref="AP359">INDEX($K:$P,ROW(),MATCH(AP$3,$K$2:$P$2,0))</f>
        <v>0.5</v>
      </c>
      <c r="AQ359" s="20" cm="1">
        <f t="array" ref="AQ359">INDEX($K:$P,ROW(),MATCH(AQ$3,$K$2:$P$2,0))</f>
        <v>0.5</v>
      </c>
      <c r="AR359" s="20" cm="1">
        <f t="array" ref="AR359">INDEX($K:$P,ROW(),MATCH(AR$3,$K$2:$P$2,0))</f>
        <v>0.5</v>
      </c>
      <c r="AS359" s="20" cm="1">
        <f t="array" ref="AS359">INDEX($K:$P,ROW(),MATCH(AS$3,$K$2:$P$2,0))</f>
        <v>0.5</v>
      </c>
      <c r="AT359" s="20" cm="1">
        <f t="array" ref="AT359">INDEX($K:$P,ROW(),MATCH(AT$3,$K$2:$P$2,0))</f>
        <v>0.5</v>
      </c>
      <c r="AU359" s="20" cm="1">
        <f t="array" ref="AU359">INDEX($K:$P,ROW(),MATCH(AU$3,$K$2:$P$2,0))</f>
        <v>0.5</v>
      </c>
      <c r="AV359" s="20" cm="1">
        <f t="array" ref="AV359">INDEX($K:$P,ROW(),MATCH(AV$3,$K$2:$P$2,0))</f>
        <v>0.5</v>
      </c>
      <c r="AW359" s="20" cm="1">
        <f t="array" ref="AW359">INDEX($K:$P,ROW(),MATCH(AW$3,$K$2:$P$2,0))</f>
        <v>0.5</v>
      </c>
      <c r="AX359" s="20" cm="1">
        <f t="array" ref="AX359">INDEX($K:$P,ROW(),MATCH(AX$3,$K$2:$P$2,0))</f>
        <v>0.5</v>
      </c>
      <c r="AY359" s="20" cm="1">
        <f t="array" ref="AY359">INDEX($K:$P,ROW(),MATCH(AY$3,$K$2:$P$2,0))</f>
        <v>0.5</v>
      </c>
      <c r="AZ359" s="20" cm="1">
        <f t="array" ref="AZ359">INDEX($K:$P,ROW(),MATCH(AZ$3,$K$2:$P$2,0))</f>
        <v>0.5</v>
      </c>
      <c r="BA359" s="20" cm="1">
        <f t="array" ref="BA359">INDEX($K:$P,ROW(),MATCH(BA$3,$K$2:$P$2,0))</f>
        <v>0.5</v>
      </c>
      <c r="BB359" s="20" cm="1">
        <f t="array" ref="BB359">INDEX($K:$P,ROW(),MATCH(BB$3,$K$2:$P$2,0))</f>
        <v>0.5</v>
      </c>
      <c r="BC359" s="20" cm="1">
        <f t="array" ref="BC359">INDEX($K:$P,ROW(),MATCH(BC$3,$K$2:$P$2,0))</f>
        <v>0.5</v>
      </c>
      <c r="BD359" s="20" cm="1">
        <f t="array" ref="BD359">INDEX($K:$P,ROW(),MATCH(BD$3,$K$2:$P$2,0))</f>
        <v>0.5</v>
      </c>
      <c r="BE359" s="20" cm="1">
        <f t="array" ref="BE359">INDEX($K:$P,ROW(),MATCH(BE$3,$K$2:$P$2,0))</f>
        <v>0.5</v>
      </c>
      <c r="BF359" s="20" cm="1">
        <f t="array" ref="BF359">INDEX($K:$P,ROW(),MATCH(BF$3,$K$2:$P$2,0))</f>
        <v>0.5</v>
      </c>
      <c r="BG359" s="20" cm="1">
        <f t="array" ref="BG359">INDEX($K:$P,ROW(),MATCH(BG$3,$K$2:$P$2,0))</f>
        <v>0.5</v>
      </c>
      <c r="BH359" s="20" cm="1">
        <f t="array" ref="BH359">INDEX($K:$P,ROW(),MATCH(BH$3,$K$2:$P$2,0))</f>
        <v>0.5</v>
      </c>
      <c r="BI359" s="20" cm="1">
        <f t="array" ref="BI359">INDEX($K:$P,ROW(),MATCH(BI$3,$K$2:$P$2,0))</f>
        <v>0.5</v>
      </c>
      <c r="BJ359" s="20" cm="1">
        <f t="array" ref="BJ359">INDEX($K:$P,ROW(),MATCH(BJ$3,$K$2:$P$2,0))</f>
        <v>0.5</v>
      </c>
      <c r="BK359" s="20" cm="1">
        <f t="array" ref="BK359">INDEX($K:$P,ROW(),MATCH(BK$3,$K$2:$P$2,0))</f>
        <v>0.5</v>
      </c>
      <c r="BL359" s="20" cm="1">
        <f t="array" ref="BL359">INDEX($K:$P,ROW(),MATCH(BL$3,$K$2:$P$2,0))</f>
        <v>0.5</v>
      </c>
      <c r="BM359" s="20" cm="1">
        <f t="array" ref="BM359">INDEX($K:$P,ROW(),MATCH(BM$3,$K$2:$P$2,0))</f>
        <v>0.5</v>
      </c>
      <c r="BN359" s="20" cm="1">
        <f t="array" ref="BN359">INDEX($K:$P,ROW(),MATCH(BN$3,$K$2:$P$2,0))</f>
        <v>0.5</v>
      </c>
      <c r="BO359" s="20" cm="1">
        <f t="array" ref="BO359">INDEX($K:$P,ROW(),MATCH(BO$3,$K$2:$P$2,0))</f>
        <v>0.5</v>
      </c>
      <c r="BP359" s="20" cm="1">
        <f t="array" ref="BP359">INDEX($K:$P,ROW(),MATCH(BP$3,$K$2:$P$2,0))</f>
        <v>0.5</v>
      </c>
      <c r="BQ359" s="20" cm="1">
        <f t="array" ref="BQ359">INDEX($K:$P,ROW(),MATCH(BQ$3,$K$2:$P$2,0))</f>
        <v>0.5</v>
      </c>
      <c r="BR359" s="20" cm="1">
        <f t="array" ref="BR359">INDEX($K:$P,ROW(),MATCH(BR$3,$K$2:$P$2,0))</f>
        <v>0.5</v>
      </c>
      <c r="BS359" s="20" cm="1">
        <f t="array" ref="BS359">INDEX($K:$P,ROW(),MATCH(BS$3,$K$2:$P$2,0))</f>
        <v>0.5</v>
      </c>
      <c r="BT359" s="20" cm="1">
        <f t="array" ref="BT359">INDEX($K:$P,ROW(),MATCH(BT$3,$K$2:$P$2,0))</f>
        <v>0.5</v>
      </c>
      <c r="BU359" s="20" cm="1">
        <f t="array" ref="BU359">INDEX($K:$P,ROW(),MATCH(BU$3,$K$2:$P$2,0))</f>
        <v>0.5</v>
      </c>
      <c r="BV359" s="20" cm="1">
        <f t="array" ref="BV359">INDEX($K:$P,ROW(),MATCH(BV$3,$K$2:$P$2,0))</f>
        <v>0.5</v>
      </c>
      <c r="BW359" s="20" cm="1">
        <f t="array" ref="BW359">INDEX($K:$P,ROW(),MATCH(BW$3,$K$2:$P$2,0))</f>
        <v>0.5</v>
      </c>
      <c r="BX359" s="20" cm="1">
        <f t="array" ref="BX359">INDEX($K:$P,ROW(),MATCH(BX$3,$K$2:$P$2,0))</f>
        <v>0.5</v>
      </c>
      <c r="BY359" s="20" cm="1">
        <f t="array" ref="BY359">INDEX($K:$P,ROW(),MATCH(BY$3,$K$2:$P$2,0))</f>
        <v>0.5</v>
      </c>
      <c r="BZ359" s="20" cm="1">
        <f t="array" ref="BZ359">INDEX($K:$P,ROW(),MATCH(BZ$3,$K$2:$P$2,0))</f>
        <v>0.5</v>
      </c>
      <c r="CA359" s="20" cm="1">
        <f t="array" ref="CA359">INDEX($K:$P,ROW(),MATCH(CA$3,$K$2:$P$2,0))</f>
        <v>0.5</v>
      </c>
      <c r="CB359" s="20" cm="1">
        <f t="array" ref="CB359">INDEX($K:$P,ROW(),MATCH(CB$3,$K$2:$P$2,0))</f>
        <v>0.5</v>
      </c>
      <c r="CC359" s="20" cm="1">
        <f t="array" ref="CC359">INDEX($K:$P,ROW(),MATCH(CC$3,$K$2:$P$2,0))</f>
        <v>0.5</v>
      </c>
      <c r="CD359" s="20" cm="1">
        <f t="array" ref="CD359">INDEX($K:$P,ROW(),MATCH(CD$3,$K$2:$P$2,0))</f>
        <v>0.5</v>
      </c>
      <c r="CE359" s="20" cm="1">
        <f t="array" ref="CE359">INDEX($K:$P,ROW(),MATCH(CE$3,$K$2:$P$2,0))</f>
        <v>0.5</v>
      </c>
      <c r="CF359" s="20" cm="1">
        <f t="array" ref="CF359">INDEX($K:$P,ROW(),MATCH(CF$3,$K$2:$P$2,0))</f>
        <v>0.5</v>
      </c>
      <c r="CG359" s="20" cm="1">
        <f t="array" ref="CG359">INDEX($K:$P,ROW(),MATCH(CG$3,$K$2:$P$2,0))</f>
        <v>0.5</v>
      </c>
      <c r="CH359" s="20" cm="1">
        <f t="array" ref="CH359">INDEX($K:$P,ROW(),MATCH(CH$3,$K$2:$P$2,0))</f>
        <v>0.5</v>
      </c>
      <c r="CI359" s="20" cm="1">
        <f t="array" ref="CI359">INDEX($K:$P,ROW(),MATCH(CI$3,$K$2:$P$2,0))</f>
        <v>0.5</v>
      </c>
      <c r="CJ359" s="20" cm="1">
        <f t="array" ref="CJ359">INDEX($K:$P,ROW(),MATCH(CJ$3,$K$2:$P$2,0))</f>
        <v>0.5</v>
      </c>
      <c r="CK359" s="20" cm="1">
        <f t="array" ref="CK359">INDEX($K:$P,ROW(),MATCH(CK$3,$K$2:$P$2,0))</f>
        <v>0.5</v>
      </c>
      <c r="CL359" s="20" cm="1">
        <f t="array" ref="CL359">INDEX($K:$P,ROW(),MATCH(CL$3,$K$2:$P$2,0))</f>
        <v>0.5</v>
      </c>
    </row>
    <row r="360" spans="2:90" x14ac:dyDescent="0.4">
      <c r="B360" s="124" t="str">
        <f>+"# of "&amp;B361&amp;"s"</f>
        <v># of subscribers</v>
      </c>
      <c r="C360" s="31"/>
      <c r="D360" t="s">
        <v>966</v>
      </c>
      <c r="E360" s="8" t="str">
        <f t="shared" si="285"/>
        <v>360 FUNNEL-EV</v>
      </c>
      <c r="G360" t="str">
        <f t="shared" si="284"/>
        <v>360 FUNNEL-EV</v>
      </c>
      <c r="H360" s="12"/>
      <c r="I360" s="60"/>
      <c r="J360" s="60"/>
      <c r="K360" s="38">
        <f t="shared" ref="K360:P360" si="292">SUMIF($3:$3,K$2,360:360)</f>
        <v>2.5</v>
      </c>
      <c r="L360" s="38">
        <f t="shared" si="292"/>
        <v>3.75</v>
      </c>
      <c r="M360" s="38">
        <f t="shared" si="292"/>
        <v>5</v>
      </c>
      <c r="N360" s="38">
        <f t="shared" si="292"/>
        <v>6.2499999999999991</v>
      </c>
      <c r="O360" s="38">
        <f t="shared" si="292"/>
        <v>7.5</v>
      </c>
      <c r="P360" s="38">
        <f t="shared" si="292"/>
        <v>8.75</v>
      </c>
      <c r="R360" s="67"/>
      <c r="S360" s="332">
        <f t="shared" ref="S360" si="293">+S358*S359</f>
        <v>0.20833333333333334</v>
      </c>
      <c r="T360" s="332">
        <f t="shared" ref="T360:AX360" si="294">+T358*T359</f>
        <v>0.20833333333333334</v>
      </c>
      <c r="U360" s="332">
        <f t="shared" si="294"/>
        <v>0.20833333333333334</v>
      </c>
      <c r="V360" s="332">
        <f t="shared" si="294"/>
        <v>0.20833333333333334</v>
      </c>
      <c r="W360" s="332">
        <f t="shared" si="294"/>
        <v>0.20833333333333334</v>
      </c>
      <c r="X360" s="332">
        <f t="shared" si="294"/>
        <v>0.20833333333333334</v>
      </c>
      <c r="Y360" s="332">
        <f t="shared" si="294"/>
        <v>0.20833333333333334</v>
      </c>
      <c r="Z360" s="332">
        <f t="shared" si="294"/>
        <v>0.20833333333333334</v>
      </c>
      <c r="AA360" s="332">
        <f t="shared" si="294"/>
        <v>0.20833333333333334</v>
      </c>
      <c r="AB360" s="332">
        <f t="shared" si="294"/>
        <v>0.20833333333333334</v>
      </c>
      <c r="AC360" s="332">
        <f t="shared" si="294"/>
        <v>0.20833333333333334</v>
      </c>
      <c r="AD360" s="332">
        <f t="shared" si="294"/>
        <v>0.20833333333333334</v>
      </c>
      <c r="AE360" s="332">
        <f t="shared" si="294"/>
        <v>0.3125</v>
      </c>
      <c r="AF360" s="332">
        <f t="shared" si="294"/>
        <v>0.3125</v>
      </c>
      <c r="AG360" s="332">
        <f t="shared" si="294"/>
        <v>0.3125</v>
      </c>
      <c r="AH360" s="332">
        <f t="shared" si="294"/>
        <v>0.3125</v>
      </c>
      <c r="AI360" s="332">
        <f t="shared" si="294"/>
        <v>0.3125</v>
      </c>
      <c r="AJ360" s="332">
        <f t="shared" si="294"/>
        <v>0.3125</v>
      </c>
      <c r="AK360" s="332">
        <f t="shared" si="294"/>
        <v>0.3125</v>
      </c>
      <c r="AL360" s="332">
        <f t="shared" si="294"/>
        <v>0.3125</v>
      </c>
      <c r="AM360" s="332">
        <f t="shared" si="294"/>
        <v>0.3125</v>
      </c>
      <c r="AN360" s="332">
        <f t="shared" si="294"/>
        <v>0.3125</v>
      </c>
      <c r="AO360" s="332">
        <f t="shared" si="294"/>
        <v>0.3125</v>
      </c>
      <c r="AP360" s="332">
        <f t="shared" si="294"/>
        <v>0.3125</v>
      </c>
      <c r="AQ360" s="332">
        <f t="shared" si="294"/>
        <v>0.41666666666666669</v>
      </c>
      <c r="AR360" s="332">
        <f t="shared" si="294"/>
        <v>0.41666666666666669</v>
      </c>
      <c r="AS360" s="332">
        <f t="shared" si="294"/>
        <v>0.41666666666666669</v>
      </c>
      <c r="AT360" s="332">
        <f t="shared" si="294"/>
        <v>0.41666666666666669</v>
      </c>
      <c r="AU360" s="332">
        <f t="shared" si="294"/>
        <v>0.41666666666666669</v>
      </c>
      <c r="AV360" s="332">
        <f t="shared" si="294"/>
        <v>0.41666666666666669</v>
      </c>
      <c r="AW360" s="332">
        <f t="shared" si="294"/>
        <v>0.41666666666666669</v>
      </c>
      <c r="AX360" s="332">
        <f t="shared" si="294"/>
        <v>0.41666666666666669</v>
      </c>
      <c r="AY360" s="332">
        <f t="shared" ref="AY360:CD360" si="295">+AY358*AY359</f>
        <v>0.41666666666666669</v>
      </c>
      <c r="AZ360" s="332">
        <f t="shared" si="295"/>
        <v>0.41666666666666669</v>
      </c>
      <c r="BA360" s="332">
        <f t="shared" si="295"/>
        <v>0.41666666666666669</v>
      </c>
      <c r="BB360" s="332">
        <f t="shared" si="295"/>
        <v>0.41666666666666669</v>
      </c>
      <c r="BC360" s="332">
        <f t="shared" si="295"/>
        <v>0.52083333333333337</v>
      </c>
      <c r="BD360" s="332">
        <f t="shared" si="295"/>
        <v>0.52083333333333337</v>
      </c>
      <c r="BE360" s="332">
        <f t="shared" si="295"/>
        <v>0.52083333333333337</v>
      </c>
      <c r="BF360" s="332">
        <f t="shared" si="295"/>
        <v>0.52083333333333337</v>
      </c>
      <c r="BG360" s="332">
        <f t="shared" si="295"/>
        <v>0.52083333333333337</v>
      </c>
      <c r="BH360" s="332">
        <f t="shared" si="295"/>
        <v>0.52083333333333337</v>
      </c>
      <c r="BI360" s="332">
        <f t="shared" si="295"/>
        <v>0.52083333333333337</v>
      </c>
      <c r="BJ360" s="332">
        <f t="shared" si="295"/>
        <v>0.52083333333333337</v>
      </c>
      <c r="BK360" s="332">
        <f t="shared" si="295"/>
        <v>0.52083333333333337</v>
      </c>
      <c r="BL360" s="332">
        <f t="shared" si="295"/>
        <v>0.52083333333333337</v>
      </c>
      <c r="BM360" s="332">
        <f t="shared" si="295"/>
        <v>0.52083333333333337</v>
      </c>
      <c r="BN360" s="332">
        <f t="shared" si="295"/>
        <v>0.52083333333333337</v>
      </c>
      <c r="BO360" s="332">
        <f t="shared" si="295"/>
        <v>0.625</v>
      </c>
      <c r="BP360" s="332">
        <f t="shared" si="295"/>
        <v>0.625</v>
      </c>
      <c r="BQ360" s="332">
        <f t="shared" si="295"/>
        <v>0.625</v>
      </c>
      <c r="BR360" s="332">
        <f t="shared" si="295"/>
        <v>0.625</v>
      </c>
      <c r="BS360" s="332">
        <f t="shared" si="295"/>
        <v>0.625</v>
      </c>
      <c r="BT360" s="332">
        <f t="shared" si="295"/>
        <v>0.625</v>
      </c>
      <c r="BU360" s="332">
        <f t="shared" si="295"/>
        <v>0.625</v>
      </c>
      <c r="BV360" s="332">
        <f t="shared" si="295"/>
        <v>0.625</v>
      </c>
      <c r="BW360" s="332">
        <f t="shared" si="295"/>
        <v>0.625</v>
      </c>
      <c r="BX360" s="332">
        <f t="shared" si="295"/>
        <v>0.625</v>
      </c>
      <c r="BY360" s="332">
        <f t="shared" si="295"/>
        <v>0.625</v>
      </c>
      <c r="BZ360" s="332">
        <f t="shared" si="295"/>
        <v>0.625</v>
      </c>
      <c r="CA360" s="332">
        <f t="shared" si="295"/>
        <v>0.72916666666666663</v>
      </c>
      <c r="CB360" s="332">
        <f t="shared" si="295"/>
        <v>0.72916666666666663</v>
      </c>
      <c r="CC360" s="332">
        <f t="shared" si="295"/>
        <v>0.72916666666666663</v>
      </c>
      <c r="CD360" s="332">
        <f t="shared" si="295"/>
        <v>0.72916666666666663</v>
      </c>
      <c r="CE360" s="332">
        <f t="shared" ref="CE360:CK360" si="296">+CE358*CE359</f>
        <v>0.72916666666666663</v>
      </c>
      <c r="CF360" s="332">
        <f t="shared" si="296"/>
        <v>0.72916666666666663</v>
      </c>
      <c r="CG360" s="332">
        <f t="shared" si="296"/>
        <v>0.72916666666666663</v>
      </c>
      <c r="CH360" s="332">
        <f t="shared" si="296"/>
        <v>0.72916666666666663</v>
      </c>
      <c r="CI360" s="332">
        <f t="shared" si="296"/>
        <v>0.72916666666666663</v>
      </c>
      <c r="CJ360" s="332">
        <f t="shared" si="296"/>
        <v>0.72916666666666663</v>
      </c>
      <c r="CK360" s="332">
        <f t="shared" si="296"/>
        <v>0.72916666666666663</v>
      </c>
      <c r="CL360" s="332">
        <f t="shared" ref="CL360" si="297">+CL358*CL359</f>
        <v>0.72916666666666663</v>
      </c>
    </row>
    <row r="361" spans="2:90" x14ac:dyDescent="0.4">
      <c r="B361" s="235" t="str">
        <f>B369</f>
        <v>subscriber</v>
      </c>
      <c r="D361" t="s">
        <v>966</v>
      </c>
      <c r="E361" s="8" t="str">
        <f t="shared" si="283"/>
        <v>361 FUNNEL-EV</v>
      </c>
      <c r="G361" t="s">
        <v>332</v>
      </c>
      <c r="H361" s="31"/>
      <c r="I361" s="73"/>
      <c r="J361" s="73"/>
      <c r="K361" s="39"/>
      <c r="L361" s="39"/>
      <c r="M361" s="39"/>
      <c r="N361" s="39"/>
      <c r="O361" s="39"/>
      <c r="P361" s="39"/>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c r="BZ361" s="38"/>
      <c r="CA361" s="38"/>
      <c r="CB361" s="38"/>
      <c r="CC361" s="38"/>
      <c r="CD361" s="38"/>
      <c r="CE361" s="38"/>
      <c r="CF361" s="38"/>
      <c r="CG361" s="38"/>
      <c r="CH361" s="38"/>
      <c r="CI361" s="38"/>
      <c r="CJ361" s="38"/>
      <c r="CK361" s="38"/>
      <c r="CL361" s="38"/>
    </row>
    <row r="362" spans="2:90" x14ac:dyDescent="0.4">
      <c r="B362" s="132" t="s">
        <v>334</v>
      </c>
      <c r="D362" t="s">
        <v>966</v>
      </c>
      <c r="E362" s="8" t="str">
        <f t="shared" si="283"/>
        <v>362 FUNNEL-EV</v>
      </c>
      <c r="G362" t="s">
        <v>332</v>
      </c>
      <c r="H362" s="31"/>
      <c r="I362" s="73"/>
      <c r="J362" s="73"/>
      <c r="K362" s="39"/>
      <c r="L362" s="39"/>
      <c r="M362" s="39"/>
      <c r="N362" s="39"/>
      <c r="O362" s="39"/>
      <c r="P362" s="39"/>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c r="BZ362" s="38"/>
      <c r="CA362" s="38"/>
      <c r="CB362" s="38"/>
      <c r="CC362" s="38"/>
      <c r="CD362" s="38"/>
      <c r="CE362" s="38"/>
      <c r="CF362" s="38"/>
      <c r="CG362" s="38"/>
      <c r="CH362" s="38"/>
      <c r="CI362" s="38"/>
      <c r="CJ362" s="38"/>
      <c r="CK362" s="38"/>
      <c r="CL362" s="38"/>
    </row>
    <row r="363" spans="2:90" x14ac:dyDescent="0.4">
      <c r="B363" s="132" t="s">
        <v>333</v>
      </c>
      <c r="D363" t="s">
        <v>966</v>
      </c>
      <c r="E363" s="8" t="str">
        <f t="shared" si="283"/>
        <v>363 FUNNEL-EV</v>
      </c>
      <c r="G363" t="s">
        <v>332</v>
      </c>
      <c r="H363" s="31"/>
      <c r="I363" s="73"/>
      <c r="J363" s="73"/>
      <c r="K363" s="39"/>
      <c r="L363" s="39"/>
      <c r="M363" s="39"/>
      <c r="N363" s="39"/>
      <c r="O363" s="39"/>
      <c r="P363" s="39"/>
      <c r="R363" s="38"/>
      <c r="S363" s="199" t="str">
        <f t="shared" ref="S363" si="298">ADDRESS(ROW(S360),COLUMN(S360),2)</f>
        <v>S$360</v>
      </c>
      <c r="T363" s="199" t="str">
        <f t="shared" ref="T363:AX363" si="299">ADDRESS(ROW(T360),COLUMN(T360),2)</f>
        <v>T$360</v>
      </c>
      <c r="U363" s="199" t="str">
        <f t="shared" si="299"/>
        <v>U$360</v>
      </c>
      <c r="V363" s="199" t="str">
        <f t="shared" si="299"/>
        <v>V$360</v>
      </c>
      <c r="W363" s="199" t="str">
        <f t="shared" si="299"/>
        <v>W$360</v>
      </c>
      <c r="X363" s="199" t="str">
        <f t="shared" si="299"/>
        <v>X$360</v>
      </c>
      <c r="Y363" s="199" t="str">
        <f t="shared" si="299"/>
        <v>Y$360</v>
      </c>
      <c r="Z363" s="199" t="str">
        <f t="shared" si="299"/>
        <v>Z$360</v>
      </c>
      <c r="AA363" s="199" t="str">
        <f t="shared" si="299"/>
        <v>AA$360</v>
      </c>
      <c r="AB363" s="199" t="str">
        <f t="shared" si="299"/>
        <v>AB$360</v>
      </c>
      <c r="AC363" s="199" t="str">
        <f t="shared" si="299"/>
        <v>AC$360</v>
      </c>
      <c r="AD363" s="199" t="str">
        <f t="shared" si="299"/>
        <v>AD$360</v>
      </c>
      <c r="AE363" s="199" t="str">
        <f t="shared" si="299"/>
        <v>AE$360</v>
      </c>
      <c r="AF363" s="199" t="str">
        <f t="shared" si="299"/>
        <v>AF$360</v>
      </c>
      <c r="AG363" s="199" t="str">
        <f t="shared" si="299"/>
        <v>AG$360</v>
      </c>
      <c r="AH363" s="199" t="str">
        <f t="shared" si="299"/>
        <v>AH$360</v>
      </c>
      <c r="AI363" s="199" t="str">
        <f t="shared" si="299"/>
        <v>AI$360</v>
      </c>
      <c r="AJ363" s="199" t="str">
        <f t="shared" si="299"/>
        <v>AJ$360</v>
      </c>
      <c r="AK363" s="199" t="str">
        <f t="shared" si="299"/>
        <v>AK$360</v>
      </c>
      <c r="AL363" s="199" t="str">
        <f t="shared" si="299"/>
        <v>AL$360</v>
      </c>
      <c r="AM363" s="199" t="str">
        <f t="shared" si="299"/>
        <v>AM$360</v>
      </c>
      <c r="AN363" s="199" t="str">
        <f t="shared" si="299"/>
        <v>AN$360</v>
      </c>
      <c r="AO363" s="199" t="str">
        <f t="shared" si="299"/>
        <v>AO$360</v>
      </c>
      <c r="AP363" s="199" t="str">
        <f t="shared" si="299"/>
        <v>AP$360</v>
      </c>
      <c r="AQ363" s="199" t="str">
        <f t="shared" si="299"/>
        <v>AQ$360</v>
      </c>
      <c r="AR363" s="199" t="str">
        <f t="shared" si="299"/>
        <v>AR$360</v>
      </c>
      <c r="AS363" s="199" t="str">
        <f t="shared" si="299"/>
        <v>AS$360</v>
      </c>
      <c r="AT363" s="199" t="str">
        <f t="shared" si="299"/>
        <v>AT$360</v>
      </c>
      <c r="AU363" s="199" t="str">
        <f t="shared" si="299"/>
        <v>AU$360</v>
      </c>
      <c r="AV363" s="199" t="str">
        <f t="shared" si="299"/>
        <v>AV$360</v>
      </c>
      <c r="AW363" s="199" t="str">
        <f t="shared" si="299"/>
        <v>AW$360</v>
      </c>
      <c r="AX363" s="199" t="str">
        <f t="shared" si="299"/>
        <v>AX$360</v>
      </c>
      <c r="AY363" s="199" t="str">
        <f t="shared" ref="AY363:CD363" si="300">ADDRESS(ROW(AY360),COLUMN(AY360),2)</f>
        <v>AY$360</v>
      </c>
      <c r="AZ363" s="199" t="str">
        <f t="shared" si="300"/>
        <v>AZ$360</v>
      </c>
      <c r="BA363" s="199" t="str">
        <f t="shared" si="300"/>
        <v>BA$360</v>
      </c>
      <c r="BB363" s="199" t="str">
        <f t="shared" si="300"/>
        <v>BB$360</v>
      </c>
      <c r="BC363" s="199" t="str">
        <f t="shared" si="300"/>
        <v>BC$360</v>
      </c>
      <c r="BD363" s="199" t="str">
        <f t="shared" si="300"/>
        <v>BD$360</v>
      </c>
      <c r="BE363" s="199" t="str">
        <f t="shared" si="300"/>
        <v>BE$360</v>
      </c>
      <c r="BF363" s="199" t="str">
        <f t="shared" si="300"/>
        <v>BF$360</v>
      </c>
      <c r="BG363" s="199" t="str">
        <f t="shared" si="300"/>
        <v>BG$360</v>
      </c>
      <c r="BH363" s="199" t="str">
        <f t="shared" si="300"/>
        <v>BH$360</v>
      </c>
      <c r="BI363" s="199" t="str">
        <f t="shared" si="300"/>
        <v>BI$360</v>
      </c>
      <c r="BJ363" s="199" t="str">
        <f t="shared" si="300"/>
        <v>BJ$360</v>
      </c>
      <c r="BK363" s="199" t="str">
        <f t="shared" si="300"/>
        <v>BK$360</v>
      </c>
      <c r="BL363" s="199" t="str">
        <f t="shared" si="300"/>
        <v>BL$360</v>
      </c>
      <c r="BM363" s="199" t="str">
        <f t="shared" si="300"/>
        <v>BM$360</v>
      </c>
      <c r="BN363" s="199" t="str">
        <f t="shared" si="300"/>
        <v>BN$360</v>
      </c>
      <c r="BO363" s="199" t="str">
        <f t="shared" si="300"/>
        <v>BO$360</v>
      </c>
      <c r="BP363" s="199" t="str">
        <f t="shared" si="300"/>
        <v>BP$360</v>
      </c>
      <c r="BQ363" s="199" t="str">
        <f t="shared" si="300"/>
        <v>BQ$360</v>
      </c>
      <c r="BR363" s="199" t="str">
        <f t="shared" si="300"/>
        <v>BR$360</v>
      </c>
      <c r="BS363" s="199" t="str">
        <f t="shared" si="300"/>
        <v>BS$360</v>
      </c>
      <c r="BT363" s="199" t="str">
        <f t="shared" si="300"/>
        <v>BT$360</v>
      </c>
      <c r="BU363" s="199" t="str">
        <f t="shared" si="300"/>
        <v>BU$360</v>
      </c>
      <c r="BV363" s="199" t="str">
        <f t="shared" si="300"/>
        <v>BV$360</v>
      </c>
      <c r="BW363" s="199" t="str">
        <f t="shared" si="300"/>
        <v>BW$360</v>
      </c>
      <c r="BX363" s="199" t="str">
        <f t="shared" si="300"/>
        <v>BX$360</v>
      </c>
      <c r="BY363" s="199" t="str">
        <f t="shared" si="300"/>
        <v>BY$360</v>
      </c>
      <c r="BZ363" s="199" t="str">
        <f t="shared" si="300"/>
        <v>BZ$360</v>
      </c>
      <c r="CA363" s="199" t="str">
        <f t="shared" si="300"/>
        <v>CA$360</v>
      </c>
      <c r="CB363" s="199" t="str">
        <f t="shared" si="300"/>
        <v>CB$360</v>
      </c>
      <c r="CC363" s="199" t="str">
        <f t="shared" si="300"/>
        <v>CC$360</v>
      </c>
      <c r="CD363" s="199" t="str">
        <f t="shared" si="300"/>
        <v>CD$360</v>
      </c>
      <c r="CE363" s="199" t="str">
        <f t="shared" ref="CE363:CK363" si="301">ADDRESS(ROW(CE360),COLUMN(CE360),2)</f>
        <v>CE$360</v>
      </c>
      <c r="CF363" s="199" t="str">
        <f t="shared" si="301"/>
        <v>CF$360</v>
      </c>
      <c r="CG363" s="199" t="str">
        <f t="shared" si="301"/>
        <v>CG$360</v>
      </c>
      <c r="CH363" s="199" t="str">
        <f t="shared" si="301"/>
        <v>CH$360</v>
      </c>
      <c r="CI363" s="199" t="str">
        <f t="shared" si="301"/>
        <v>CI$360</v>
      </c>
      <c r="CJ363" s="199" t="str">
        <f t="shared" si="301"/>
        <v>CJ$360</v>
      </c>
      <c r="CK363" s="199" t="str">
        <f t="shared" si="301"/>
        <v>CK$360</v>
      </c>
      <c r="CL363" s="199" t="str">
        <f t="shared" ref="CL363" si="302">ADDRESS(ROW(CL360),COLUMN(CL360),2)</f>
        <v>CL$360</v>
      </c>
    </row>
    <row r="364" spans="2:90" x14ac:dyDescent="0.4">
      <c r="B364" s="8" t="s">
        <v>488</v>
      </c>
      <c r="D364" t="s">
        <v>966</v>
      </c>
      <c r="E364" s="8" t="str">
        <f t="shared" si="283"/>
        <v>364 FUNNEL-EV</v>
      </c>
      <c r="G364" t="s">
        <v>332</v>
      </c>
      <c r="H364" s="12"/>
      <c r="I364" s="60"/>
      <c r="J364" s="60"/>
      <c r="K364" s="15"/>
      <c r="L364" s="15"/>
      <c r="M364" s="15"/>
      <c r="N364" s="15"/>
      <c r="O364" s="15"/>
      <c r="P364" s="15"/>
      <c r="R364" s="15"/>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row>
    <row r="365" spans="2:90" x14ac:dyDescent="0.4">
      <c r="B365" s="8" t="s">
        <v>494</v>
      </c>
      <c r="D365" t="s">
        <v>966</v>
      </c>
      <c r="E365" s="8" t="str">
        <f t="shared" si="283"/>
        <v>365 FUNNEL-EV</v>
      </c>
      <c r="G365" t="s">
        <v>332</v>
      </c>
      <c r="H365" s="12"/>
      <c r="I365" s="60"/>
      <c r="J365" s="60"/>
      <c r="K365" s="15"/>
      <c r="L365" s="15"/>
      <c r="M365" s="15"/>
      <c r="N365" s="15"/>
      <c r="O365" s="15"/>
      <c r="P365" s="15"/>
      <c r="R365" s="15"/>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row>
    <row r="366" spans="2:90" x14ac:dyDescent="0.4">
      <c r="B366" s="8" t="s">
        <v>463</v>
      </c>
      <c r="D366" t="s">
        <v>966</v>
      </c>
      <c r="E366" s="8" t="str">
        <f t="shared" si="283"/>
        <v>366 FUNNEL-EV</v>
      </c>
      <c r="G366" t="s">
        <v>332</v>
      </c>
      <c r="H366" s="12"/>
      <c r="I366" s="60"/>
      <c r="J366" s="60"/>
      <c r="K366" s="15"/>
      <c r="L366" s="15"/>
      <c r="M366" s="15"/>
      <c r="N366" s="15"/>
      <c r="O366" s="15"/>
      <c r="P366" s="15"/>
      <c r="R366" s="15"/>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row>
    <row r="367" spans="2:90" x14ac:dyDescent="0.4">
      <c r="B367" s="8" t="s">
        <v>464</v>
      </c>
      <c r="D367" t="s">
        <v>966</v>
      </c>
      <c r="E367" s="8" t="str">
        <f t="shared" si="283"/>
        <v>367 FUNNEL-EV</v>
      </c>
      <c r="G367" t="s">
        <v>332</v>
      </c>
      <c r="H367" s="12"/>
      <c r="I367" s="60"/>
      <c r="J367" s="60"/>
      <c r="K367" s="15"/>
      <c r="L367" s="15"/>
      <c r="M367" s="15"/>
      <c r="N367" s="15"/>
      <c r="O367" s="15"/>
      <c r="P367" s="15"/>
      <c r="R367" s="15"/>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181" t="s">
        <v>459</v>
      </c>
      <c r="E368" s="8"/>
      <c r="H368" s="182"/>
      <c r="I368" s="183"/>
      <c r="J368" s="183"/>
      <c r="K368" s="184"/>
      <c r="L368" s="184"/>
      <c r="M368" s="184"/>
      <c r="N368" s="184"/>
      <c r="O368" s="184"/>
      <c r="P368" s="184"/>
      <c r="R368" s="185"/>
      <c r="S368" s="186"/>
      <c r="T368" s="186"/>
      <c r="U368" s="186"/>
      <c r="V368" s="186"/>
      <c r="W368" s="186"/>
      <c r="X368" s="186"/>
      <c r="Y368" s="186"/>
      <c r="Z368" s="186"/>
      <c r="AA368" s="186"/>
      <c r="AB368" s="186"/>
      <c r="AC368" s="186"/>
      <c r="AD368" s="186"/>
      <c r="AE368" s="186"/>
      <c r="AF368" s="186"/>
      <c r="AG368" s="186"/>
      <c r="AH368" s="186"/>
      <c r="AI368" s="186"/>
      <c r="AJ368" s="186"/>
      <c r="AK368" s="186"/>
      <c r="AL368" s="186"/>
      <c r="AM368" s="186"/>
      <c r="AN368" s="186"/>
      <c r="AO368" s="186"/>
      <c r="AP368" s="186"/>
      <c r="AQ368" s="186"/>
      <c r="AR368" s="186"/>
      <c r="AS368" s="186"/>
      <c r="AT368" s="186"/>
      <c r="AU368" s="186"/>
      <c r="AV368" s="186"/>
      <c r="AW368" s="186"/>
      <c r="AX368" s="186"/>
      <c r="AY368" s="186"/>
      <c r="AZ368" s="186"/>
      <c r="BA368" s="186"/>
      <c r="BB368" s="186"/>
      <c r="BC368" s="186"/>
      <c r="BD368" s="186"/>
      <c r="BE368" s="186"/>
      <c r="BF368" s="186"/>
      <c r="BG368" s="186"/>
      <c r="BH368" s="186"/>
      <c r="BI368" s="186"/>
      <c r="BJ368" s="186"/>
      <c r="BK368" s="186"/>
      <c r="BL368" s="186"/>
      <c r="BM368" s="186"/>
      <c r="BN368" s="186"/>
      <c r="BO368" s="186"/>
      <c r="BP368" s="186"/>
      <c r="BQ368" s="186"/>
      <c r="BR368" s="186"/>
      <c r="BS368" s="186"/>
      <c r="BT368" s="186"/>
      <c r="BU368" s="186"/>
      <c r="BV368" s="186"/>
      <c r="BW368" s="186"/>
      <c r="BX368" s="186"/>
      <c r="BY368" s="186"/>
      <c r="BZ368" s="186"/>
      <c r="CA368" s="186"/>
      <c r="CB368" s="186"/>
      <c r="CC368" s="186"/>
      <c r="CD368" s="186"/>
      <c r="CE368" s="186"/>
      <c r="CF368" s="186"/>
      <c r="CG368" s="186"/>
      <c r="CH368" s="186"/>
      <c r="CI368" s="186"/>
      <c r="CJ368" s="186"/>
      <c r="CK368" s="186"/>
      <c r="CL368" s="186"/>
    </row>
    <row r="369" spans="2:90" x14ac:dyDescent="0.4">
      <c r="B369" s="181" t="s">
        <v>971</v>
      </c>
      <c r="E369" s="8"/>
      <c r="H369" s="182"/>
      <c r="I369" s="183"/>
      <c r="J369" s="183"/>
      <c r="K369" s="184"/>
      <c r="L369" s="184"/>
      <c r="M369" s="184"/>
      <c r="N369" s="184"/>
      <c r="O369" s="184"/>
      <c r="P369" s="184"/>
      <c r="R369" s="185"/>
      <c r="S369" s="186"/>
      <c r="T369" s="186"/>
      <c r="U369" s="186"/>
      <c r="V369" s="186"/>
      <c r="W369" s="186"/>
      <c r="X369" s="186"/>
      <c r="Y369" s="186"/>
      <c r="Z369" s="186"/>
      <c r="AA369" s="186"/>
      <c r="AB369" s="186"/>
      <c r="AC369" s="186"/>
      <c r="AD369" s="186"/>
      <c r="AE369" s="186"/>
      <c r="AF369" s="186"/>
      <c r="AG369" s="186"/>
      <c r="AH369" s="186"/>
      <c r="AI369" s="186"/>
      <c r="AJ369" s="186"/>
      <c r="AK369" s="186"/>
      <c r="AL369" s="186"/>
      <c r="AM369" s="186"/>
      <c r="AN369" s="186"/>
      <c r="AO369" s="186"/>
      <c r="AP369" s="186"/>
      <c r="AQ369" s="186"/>
      <c r="AR369" s="186"/>
      <c r="AS369" s="186"/>
      <c r="AT369" s="186"/>
      <c r="AU369" s="186"/>
      <c r="AV369" s="186"/>
      <c r="AW369" s="186"/>
      <c r="AX369" s="186"/>
      <c r="AY369" s="186"/>
      <c r="AZ369" s="186"/>
      <c r="BA369" s="186"/>
      <c r="BB369" s="186"/>
      <c r="BC369" s="186"/>
      <c r="BD369" s="186"/>
      <c r="BE369" s="186"/>
      <c r="BF369" s="186"/>
      <c r="BG369" s="186"/>
      <c r="BH369" s="186"/>
      <c r="BI369" s="186"/>
      <c r="BJ369" s="186"/>
      <c r="BK369" s="186"/>
      <c r="BL369" s="186"/>
      <c r="BM369" s="186"/>
      <c r="BN369" s="186"/>
      <c r="BO369" s="186"/>
      <c r="BP369" s="186"/>
      <c r="BQ369" s="186"/>
      <c r="BR369" s="186"/>
      <c r="BS369" s="186"/>
      <c r="BT369" s="186"/>
      <c r="BU369" s="186"/>
      <c r="BV369" s="186"/>
      <c r="BW369" s="186"/>
      <c r="BX369" s="186"/>
      <c r="BY369" s="186"/>
      <c r="BZ369" s="186"/>
      <c r="CA369" s="186"/>
      <c r="CB369" s="186"/>
      <c r="CC369" s="186"/>
      <c r="CD369" s="186"/>
      <c r="CE369" s="186"/>
      <c r="CF369" s="186"/>
      <c r="CG369" s="186"/>
      <c r="CH369" s="186"/>
      <c r="CI369" s="186"/>
      <c r="CJ369" s="186"/>
      <c r="CK369" s="186"/>
      <c r="CL369" s="186"/>
    </row>
    <row r="370" spans="2:90"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row>
    <row r="372" spans="2:90"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row>
    <row r="373" spans="2:90"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row>
    <row r="374" spans="2:90"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row>
    <row r="375" spans="2:90"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row>
    <row r="376" spans="2:90"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row>
    <row r="377" spans="2:90"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row>
    <row r="378" spans="2:90"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row>
    <row r="380" spans="2:90" x14ac:dyDescent="0.4">
      <c r="E380" s="8"/>
      <c r="H380" s="31"/>
      <c r="I380" s="73"/>
      <c r="J380" s="73"/>
      <c r="K380" s="39"/>
      <c r="L380" s="39"/>
      <c r="M380" s="39"/>
      <c r="N380" s="39"/>
      <c r="O380" s="39"/>
      <c r="P380" s="39"/>
      <c r="R380" s="38"/>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row>
    <row r="381" spans="2:90" x14ac:dyDescent="0.4">
      <c r="E381" s="8"/>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row>
    <row r="382" spans="2:90" x14ac:dyDescent="0.4">
      <c r="E382" s="8"/>
      <c r="H382" s="31"/>
      <c r="I382" s="73"/>
      <c r="J382" s="73"/>
      <c r="K382" s="39"/>
      <c r="L382" s="39"/>
      <c r="M382" s="39"/>
      <c r="N382" s="39"/>
      <c r="O382" s="39"/>
      <c r="P382" s="39"/>
      <c r="R382" s="38"/>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row>
    <row r="383" spans="2:90" x14ac:dyDescent="0.4">
      <c r="E383" s="8"/>
      <c r="H383" s="31"/>
      <c r="I383" s="73"/>
      <c r="J383" s="73"/>
      <c r="K383" s="39"/>
      <c r="L383" s="39"/>
      <c r="M383" s="39"/>
      <c r="N383" s="39"/>
      <c r="O383" s="39"/>
      <c r="P383" s="39"/>
      <c r="R383" s="38"/>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row>
    <row r="384" spans="2:90" x14ac:dyDescent="0.4">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row>
    <row r="385" spans="2:90" x14ac:dyDescent="0.4">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row>
    <row r="387" spans="2:90" x14ac:dyDescent="0.4">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row>
    <row r="388" spans="2:90" x14ac:dyDescent="0.4">
      <c r="B388" s="167"/>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row>
    <row r="389" spans="2:90" x14ac:dyDescent="0.4">
      <c r="B389" s="202" t="s">
        <v>477</v>
      </c>
      <c r="C389" s="27" t="s">
        <v>477</v>
      </c>
      <c r="D389" s="27"/>
      <c r="E389" s="27" t="s">
        <v>477</v>
      </c>
      <c r="F389" s="27" t="s">
        <v>477</v>
      </c>
      <c r="G389" s="27" t="s">
        <v>477</v>
      </c>
      <c r="H389" s="202" t="s">
        <v>477</v>
      </c>
      <c r="I389" s="202" t="s">
        <v>477</v>
      </c>
      <c r="J389" s="202"/>
      <c r="K389" s="202" t="s">
        <v>477</v>
      </c>
      <c r="L389" s="202" t="s">
        <v>477</v>
      </c>
      <c r="M389" s="202" t="s">
        <v>477</v>
      </c>
      <c r="N389" s="202" t="s">
        <v>477</v>
      </c>
      <c r="O389" s="202" t="s">
        <v>477</v>
      </c>
      <c r="P389" s="202" t="s">
        <v>477</v>
      </c>
      <c r="R389" s="202" t="s">
        <v>477</v>
      </c>
      <c r="S389" s="202" t="s">
        <v>477</v>
      </c>
      <c r="T389" s="202" t="s">
        <v>477</v>
      </c>
      <c r="U389" s="202" t="s">
        <v>477</v>
      </c>
      <c r="V389" s="202" t="s">
        <v>477</v>
      </c>
      <c r="W389" s="202" t="s">
        <v>477</v>
      </c>
      <c r="X389" s="202" t="s">
        <v>477</v>
      </c>
      <c r="Y389" s="202" t="s">
        <v>477</v>
      </c>
      <c r="Z389" s="202" t="s">
        <v>477</v>
      </c>
      <c r="AA389" s="202" t="s">
        <v>477</v>
      </c>
      <c r="AB389" s="202" t="s">
        <v>477</v>
      </c>
      <c r="AC389" s="202" t="s">
        <v>477</v>
      </c>
      <c r="AD389" s="206"/>
      <c r="AE389" s="206"/>
      <c r="AF389" s="206"/>
      <c r="AG389" s="206"/>
      <c r="AH389" s="206"/>
      <c r="AI389" s="206"/>
      <c r="AJ389" s="206"/>
      <c r="AK389" s="206"/>
      <c r="AL389" s="206"/>
      <c r="AM389" s="206"/>
      <c r="AN389" s="206"/>
      <c r="AO389" s="206"/>
      <c r="AP389" s="206"/>
      <c r="AQ389" s="206"/>
      <c r="AR389" s="206"/>
      <c r="AS389" s="206"/>
      <c r="AT389" s="206"/>
      <c r="AU389" s="206"/>
      <c r="AV389" s="206"/>
      <c r="AW389" s="206"/>
      <c r="AX389" s="206"/>
      <c r="AY389" s="206"/>
      <c r="AZ389" s="206"/>
      <c r="BA389" s="206"/>
      <c r="BB389" s="206"/>
      <c r="BC389" s="206"/>
      <c r="BD389" s="206"/>
      <c r="BE389" s="206"/>
      <c r="BF389" s="206"/>
      <c r="BG389" s="206"/>
      <c r="BH389" s="206"/>
      <c r="BI389" s="206"/>
      <c r="BJ389" s="206"/>
      <c r="BK389" s="206"/>
      <c r="BL389" s="206"/>
      <c r="BM389" s="206"/>
      <c r="BN389" s="206"/>
      <c r="BO389" s="206"/>
      <c r="BP389" s="206"/>
      <c r="BQ389" s="206"/>
      <c r="BR389" s="206"/>
      <c r="BS389" s="206"/>
      <c r="BT389" s="206"/>
      <c r="BU389" s="206"/>
      <c r="BV389" s="206"/>
      <c r="BW389" s="206"/>
      <c r="BX389" s="206"/>
      <c r="BY389" s="206"/>
      <c r="BZ389" s="206"/>
      <c r="CA389" s="206"/>
      <c r="CB389" s="206"/>
      <c r="CC389" s="206"/>
      <c r="CD389" s="206"/>
      <c r="CE389" s="206"/>
      <c r="CF389" s="206"/>
      <c r="CG389" s="206"/>
      <c r="CH389" s="206"/>
      <c r="CI389" s="206"/>
      <c r="CJ389" s="206"/>
      <c r="CK389" s="206"/>
      <c r="CL389" s="206"/>
    </row>
    <row r="390" spans="2:90" x14ac:dyDescent="0.4">
      <c r="B390" s="171" t="s">
        <v>490</v>
      </c>
      <c r="E390" s="8"/>
      <c r="H390" s="170"/>
      <c r="I390" s="172"/>
      <c r="J390" s="172"/>
      <c r="K390" s="193"/>
      <c r="L390" s="193"/>
      <c r="M390" s="193"/>
      <c r="N390" s="193"/>
      <c r="O390" s="193"/>
      <c r="P390" s="193"/>
      <c r="R390" s="194"/>
      <c r="S390" s="170"/>
      <c r="T390" s="170"/>
      <c r="U390" s="170"/>
      <c r="V390" s="170"/>
      <c r="W390" s="170"/>
      <c r="X390" s="170"/>
      <c r="Y390" s="170"/>
      <c r="Z390" s="170"/>
      <c r="AA390" s="170"/>
      <c r="AB390" s="170"/>
      <c r="AC390" s="170"/>
      <c r="AD390" s="170"/>
      <c r="AE390" s="170"/>
      <c r="AF390" s="170"/>
      <c r="AG390" s="170"/>
      <c r="AH390" s="170"/>
      <c r="AI390" s="170"/>
      <c r="AJ390" s="170"/>
      <c r="AK390" s="170"/>
      <c r="AL390" s="170"/>
      <c r="AM390" s="170"/>
      <c r="AN390" s="170"/>
      <c r="AO390" s="170"/>
      <c r="AP390" s="170"/>
      <c r="AQ390" s="170"/>
      <c r="AR390" s="170"/>
      <c r="AS390" s="170"/>
      <c r="AT390" s="170"/>
      <c r="AU390" s="170"/>
      <c r="AV390" s="170"/>
      <c r="AW390" s="170"/>
      <c r="AX390" s="170"/>
      <c r="AY390" s="170"/>
      <c r="AZ390" s="170"/>
      <c r="BA390" s="170"/>
      <c r="BB390" s="170"/>
      <c r="BC390" s="170"/>
      <c r="BD390" s="170"/>
      <c r="BE390" s="170"/>
      <c r="BF390" s="170"/>
      <c r="BG390" s="170"/>
      <c r="BH390" s="170"/>
      <c r="BI390" s="170"/>
      <c r="BJ390" s="170"/>
      <c r="BK390" s="170"/>
      <c r="BL390" s="170"/>
      <c r="BM390" s="170"/>
      <c r="BN390" s="170"/>
      <c r="BO390" s="170"/>
      <c r="BP390" s="170"/>
      <c r="BQ390" s="170"/>
      <c r="BR390" s="170"/>
      <c r="BS390" s="170"/>
      <c r="BT390" s="170"/>
      <c r="BU390" s="170"/>
      <c r="BV390" s="170"/>
      <c r="BW390" s="170"/>
      <c r="BX390" s="170"/>
      <c r="BY390" s="170"/>
      <c r="BZ390" s="170"/>
      <c r="CA390" s="170"/>
      <c r="CB390" s="170"/>
      <c r="CC390" s="170"/>
      <c r="CD390" s="170"/>
      <c r="CE390" s="170"/>
      <c r="CF390" s="170"/>
      <c r="CG390" s="170"/>
      <c r="CH390" s="170"/>
      <c r="CI390" s="170"/>
      <c r="CJ390" s="170"/>
      <c r="CK390" s="170"/>
      <c r="CL390" s="170"/>
    </row>
    <row r="391" spans="2:90" x14ac:dyDescent="0.4">
      <c r="B391" s="171" t="s">
        <v>492</v>
      </c>
      <c r="E391" s="8"/>
      <c r="H391" s="170"/>
      <c r="I391" s="172"/>
      <c r="J391" s="172"/>
      <c r="K391" s="193"/>
      <c r="L391" s="193"/>
      <c r="M391" s="193"/>
      <c r="N391" s="193"/>
      <c r="O391" s="193"/>
      <c r="P391" s="193"/>
      <c r="R391" s="194"/>
      <c r="S391" s="170"/>
      <c r="T391" s="170"/>
      <c r="U391" s="170"/>
      <c r="V391" s="170"/>
      <c r="W391" s="170"/>
      <c r="X391" s="170"/>
      <c r="Y391" s="170"/>
      <c r="Z391" s="170"/>
      <c r="AA391" s="170"/>
      <c r="AB391" s="170"/>
      <c r="AC391" s="170"/>
      <c r="AD391" s="170"/>
      <c r="AE391" s="170"/>
      <c r="AF391" s="170"/>
      <c r="AG391" s="170"/>
      <c r="AH391" s="170"/>
      <c r="AI391" s="170"/>
      <c r="AJ391" s="170"/>
      <c r="AK391" s="170"/>
      <c r="AL391" s="170"/>
      <c r="AM391" s="170"/>
      <c r="AN391" s="170"/>
      <c r="AO391" s="170"/>
      <c r="AP391" s="170"/>
      <c r="AQ391" s="170"/>
      <c r="AR391" s="170"/>
      <c r="AS391" s="170"/>
      <c r="AT391" s="170"/>
      <c r="AU391" s="170"/>
      <c r="AV391" s="170"/>
      <c r="AW391" s="170"/>
      <c r="AX391" s="170"/>
      <c r="AY391" s="170"/>
      <c r="AZ391" s="170"/>
      <c r="BA391" s="170"/>
      <c r="BB391" s="170"/>
      <c r="BC391" s="170"/>
      <c r="BD391" s="170"/>
      <c r="BE391" s="170"/>
      <c r="BF391" s="170"/>
      <c r="BG391" s="170"/>
      <c r="BH391" s="170"/>
      <c r="BI391" s="170"/>
      <c r="BJ391" s="170"/>
      <c r="BK391" s="170"/>
      <c r="BL391" s="170"/>
      <c r="BM391" s="170"/>
      <c r="BN391" s="170"/>
      <c r="BO391" s="170"/>
      <c r="BP391" s="170"/>
      <c r="BQ391" s="170"/>
      <c r="BR391" s="170"/>
      <c r="BS391" s="170"/>
      <c r="BT391" s="170"/>
      <c r="BU391" s="170"/>
      <c r="BV391" s="170"/>
      <c r="BW391" s="170"/>
      <c r="BX391" s="170"/>
      <c r="BY391" s="170"/>
      <c r="BZ391" s="170"/>
      <c r="CA391" s="170"/>
      <c r="CB391" s="170"/>
      <c r="CC391" s="170"/>
      <c r="CD391" s="170"/>
      <c r="CE391" s="170"/>
      <c r="CF391" s="170"/>
      <c r="CG391" s="170"/>
      <c r="CH391" s="170"/>
      <c r="CI391" s="170"/>
      <c r="CJ391" s="170"/>
      <c r="CK391" s="170"/>
      <c r="CL391" s="170"/>
    </row>
    <row r="392" spans="2:90" x14ac:dyDescent="0.4">
      <c r="B392" s="171" t="s">
        <v>461</v>
      </c>
      <c r="E392" s="8"/>
      <c r="H392" s="170"/>
      <c r="I392" s="172"/>
      <c r="J392" s="172"/>
      <c r="K392" s="193"/>
      <c r="L392" s="193"/>
      <c r="M392" s="193"/>
      <c r="N392" s="193"/>
      <c r="O392" s="193"/>
      <c r="P392" s="193"/>
      <c r="R392" s="194"/>
      <c r="S392" s="195" t="str">
        <f t="shared" ref="S392:AX392" si="303">S$16</f>
        <v>S$12</v>
      </c>
      <c r="T392" s="195" t="str">
        <f t="shared" si="303"/>
        <v>T$12</v>
      </c>
      <c r="U392" s="195" t="str">
        <f t="shared" si="303"/>
        <v>U$12</v>
      </c>
      <c r="V392" s="195" t="str">
        <f t="shared" si="303"/>
        <v>V$12</v>
      </c>
      <c r="W392" s="195" t="str">
        <f t="shared" si="303"/>
        <v>W$12</v>
      </c>
      <c r="X392" s="195" t="str">
        <f t="shared" si="303"/>
        <v>X$12</v>
      </c>
      <c r="Y392" s="195" t="str">
        <f t="shared" si="303"/>
        <v>Y$12</v>
      </c>
      <c r="Z392" s="195" t="str">
        <f t="shared" si="303"/>
        <v>Z$12</v>
      </c>
      <c r="AA392" s="195" t="str">
        <f t="shared" si="303"/>
        <v>AA$12</v>
      </c>
      <c r="AB392" s="195" t="str">
        <f t="shared" si="303"/>
        <v>AB$12</v>
      </c>
      <c r="AC392" s="195" t="str">
        <f t="shared" si="303"/>
        <v>AC$12</v>
      </c>
      <c r="AD392" s="195" t="str">
        <f t="shared" si="303"/>
        <v>AD$12</v>
      </c>
      <c r="AE392" s="195" t="str">
        <f t="shared" si="303"/>
        <v>AE$12</v>
      </c>
      <c r="AF392" s="195" t="str">
        <f t="shared" si="303"/>
        <v>AF$12</v>
      </c>
      <c r="AG392" s="195" t="str">
        <f t="shared" si="303"/>
        <v>AG$12</v>
      </c>
      <c r="AH392" s="195" t="str">
        <f t="shared" si="303"/>
        <v>AH$12</v>
      </c>
      <c r="AI392" s="195" t="str">
        <f t="shared" si="303"/>
        <v>AI$12</v>
      </c>
      <c r="AJ392" s="195" t="str">
        <f t="shared" si="303"/>
        <v>AJ$12</v>
      </c>
      <c r="AK392" s="195" t="str">
        <f t="shared" si="303"/>
        <v>AK$12</v>
      </c>
      <c r="AL392" s="195" t="str">
        <f t="shared" si="303"/>
        <v>AL$12</v>
      </c>
      <c r="AM392" s="195" t="str">
        <f t="shared" si="303"/>
        <v>AM$12</v>
      </c>
      <c r="AN392" s="195" t="str">
        <f t="shared" si="303"/>
        <v>AN$12</v>
      </c>
      <c r="AO392" s="195" t="str">
        <f t="shared" si="303"/>
        <v>AO$12</v>
      </c>
      <c r="AP392" s="195" t="str">
        <f t="shared" si="303"/>
        <v>AP$12</v>
      </c>
      <c r="AQ392" s="195" t="str">
        <f t="shared" si="303"/>
        <v>AQ$12</v>
      </c>
      <c r="AR392" s="195" t="str">
        <f t="shared" si="303"/>
        <v>AR$12</v>
      </c>
      <c r="AS392" s="195" t="str">
        <f t="shared" si="303"/>
        <v>AS$12</v>
      </c>
      <c r="AT392" s="195" t="str">
        <f t="shared" si="303"/>
        <v>AT$12</v>
      </c>
      <c r="AU392" s="195" t="str">
        <f t="shared" si="303"/>
        <v>AU$12</v>
      </c>
      <c r="AV392" s="195" t="str">
        <f t="shared" si="303"/>
        <v>AV$12</v>
      </c>
      <c r="AW392" s="195" t="str">
        <f t="shared" si="303"/>
        <v>AW$12</v>
      </c>
      <c r="AX392" s="195" t="str">
        <f t="shared" si="303"/>
        <v>AX$12</v>
      </c>
      <c r="AY392" s="195" t="str">
        <f t="shared" ref="AY392:CD392" si="304">AY$16</f>
        <v>AY$12</v>
      </c>
      <c r="AZ392" s="195" t="str">
        <f t="shared" si="304"/>
        <v>AZ$12</v>
      </c>
      <c r="BA392" s="195" t="str">
        <f t="shared" si="304"/>
        <v>BA$12</v>
      </c>
      <c r="BB392" s="195" t="str">
        <f t="shared" si="304"/>
        <v>BB$12</v>
      </c>
      <c r="BC392" s="195" t="str">
        <f t="shared" si="304"/>
        <v>BC$12</v>
      </c>
      <c r="BD392" s="195" t="str">
        <f t="shared" si="304"/>
        <v>BD$12</v>
      </c>
      <c r="BE392" s="195" t="str">
        <f t="shared" si="304"/>
        <v>BE$12</v>
      </c>
      <c r="BF392" s="195" t="str">
        <f t="shared" si="304"/>
        <v>BF$12</v>
      </c>
      <c r="BG392" s="195" t="str">
        <f t="shared" si="304"/>
        <v>BG$12</v>
      </c>
      <c r="BH392" s="195" t="str">
        <f t="shared" si="304"/>
        <v>BH$12</v>
      </c>
      <c r="BI392" s="195" t="str">
        <f t="shared" si="304"/>
        <v>BI$12</v>
      </c>
      <c r="BJ392" s="195" t="str">
        <f t="shared" si="304"/>
        <v>BJ$12</v>
      </c>
      <c r="BK392" s="195" t="str">
        <f t="shared" si="304"/>
        <v>BK$12</v>
      </c>
      <c r="BL392" s="195" t="str">
        <f t="shared" si="304"/>
        <v>BL$12</v>
      </c>
      <c r="BM392" s="195" t="str">
        <f t="shared" si="304"/>
        <v>BM$12</v>
      </c>
      <c r="BN392" s="195" t="str">
        <f t="shared" si="304"/>
        <v>BN$12</v>
      </c>
      <c r="BO392" s="195" t="str">
        <f t="shared" si="304"/>
        <v>BO$12</v>
      </c>
      <c r="BP392" s="195" t="str">
        <f t="shared" si="304"/>
        <v>BP$12</v>
      </c>
      <c r="BQ392" s="195" t="str">
        <f t="shared" si="304"/>
        <v>BQ$12</v>
      </c>
      <c r="BR392" s="195" t="str">
        <f t="shared" si="304"/>
        <v>BR$12</v>
      </c>
      <c r="BS392" s="195" t="str">
        <f t="shared" si="304"/>
        <v>BS$12</v>
      </c>
      <c r="BT392" s="195" t="str">
        <f t="shared" si="304"/>
        <v>BT$12</v>
      </c>
      <c r="BU392" s="195" t="str">
        <f t="shared" si="304"/>
        <v>BU$12</v>
      </c>
      <c r="BV392" s="195" t="str">
        <f t="shared" si="304"/>
        <v>BV$12</v>
      </c>
      <c r="BW392" s="195" t="str">
        <f t="shared" si="304"/>
        <v>BW$12</v>
      </c>
      <c r="BX392" s="195" t="str">
        <f t="shared" si="304"/>
        <v>BX$12</v>
      </c>
      <c r="BY392" s="195" t="str">
        <f t="shared" si="304"/>
        <v>BY$12</v>
      </c>
      <c r="BZ392" s="195" t="str">
        <f t="shared" si="304"/>
        <v>BZ$12</v>
      </c>
      <c r="CA392" s="195" t="str">
        <f t="shared" si="304"/>
        <v>CA$12</v>
      </c>
      <c r="CB392" s="195" t="str">
        <f t="shared" si="304"/>
        <v>CB$12</v>
      </c>
      <c r="CC392" s="195" t="str">
        <f t="shared" si="304"/>
        <v>CC$12</v>
      </c>
      <c r="CD392" s="195" t="str">
        <f t="shared" si="304"/>
        <v>CD$12</v>
      </c>
      <c r="CE392" s="195" t="str">
        <f t="shared" ref="CE392:CL392" si="305">CE$16</f>
        <v>CE$12</v>
      </c>
      <c r="CF392" s="195" t="str">
        <f t="shared" si="305"/>
        <v>CF$12</v>
      </c>
      <c r="CG392" s="195" t="str">
        <f t="shared" si="305"/>
        <v>CG$12</v>
      </c>
      <c r="CH392" s="195" t="str">
        <f t="shared" si="305"/>
        <v>CH$12</v>
      </c>
      <c r="CI392" s="195" t="str">
        <f t="shared" si="305"/>
        <v>CI$12</v>
      </c>
      <c r="CJ392" s="195" t="str">
        <f t="shared" si="305"/>
        <v>CJ$12</v>
      </c>
      <c r="CK392" s="195" t="str">
        <f t="shared" si="305"/>
        <v>CK$12</v>
      </c>
      <c r="CL392" s="195" t="str">
        <f t="shared" si="305"/>
        <v>CL$12</v>
      </c>
    </row>
    <row r="393" spans="2:90" x14ac:dyDescent="0.4">
      <c r="B393" s="171" t="s">
        <v>462</v>
      </c>
      <c r="E393" s="8"/>
      <c r="H393" s="196"/>
      <c r="I393" s="197"/>
      <c r="J393" s="197"/>
      <c r="K393" s="198"/>
      <c r="L393" s="198"/>
      <c r="M393" s="198"/>
      <c r="N393" s="198"/>
      <c r="O393" s="198"/>
      <c r="P393" s="198"/>
      <c r="R393" s="198"/>
      <c r="S393" s="195" t="str">
        <f t="shared" ref="S393:AX393" si="306">S$17</f>
        <v>S$13</v>
      </c>
      <c r="T393" s="195" t="str">
        <f t="shared" si="306"/>
        <v>T$13</v>
      </c>
      <c r="U393" s="195" t="str">
        <f t="shared" si="306"/>
        <v>U$13</v>
      </c>
      <c r="V393" s="195" t="str">
        <f t="shared" si="306"/>
        <v>V$13</v>
      </c>
      <c r="W393" s="195" t="str">
        <f t="shared" si="306"/>
        <v>W$13</v>
      </c>
      <c r="X393" s="195" t="str">
        <f t="shared" si="306"/>
        <v>X$13</v>
      </c>
      <c r="Y393" s="195" t="str">
        <f t="shared" si="306"/>
        <v>Y$13</v>
      </c>
      <c r="Z393" s="195" t="str">
        <f t="shared" si="306"/>
        <v>Z$13</v>
      </c>
      <c r="AA393" s="195" t="str">
        <f t="shared" si="306"/>
        <v>AA$13</v>
      </c>
      <c r="AB393" s="195" t="str">
        <f t="shared" si="306"/>
        <v>AB$13</v>
      </c>
      <c r="AC393" s="195" t="str">
        <f t="shared" si="306"/>
        <v>AC$13</v>
      </c>
      <c r="AD393" s="195" t="str">
        <f t="shared" si="306"/>
        <v>AD$13</v>
      </c>
      <c r="AE393" s="195" t="str">
        <f t="shared" si="306"/>
        <v>AE$13</v>
      </c>
      <c r="AF393" s="195" t="str">
        <f t="shared" si="306"/>
        <v>AF$13</v>
      </c>
      <c r="AG393" s="195" t="str">
        <f t="shared" si="306"/>
        <v>AG$13</v>
      </c>
      <c r="AH393" s="195" t="str">
        <f t="shared" si="306"/>
        <v>AH$13</v>
      </c>
      <c r="AI393" s="195" t="str">
        <f t="shared" si="306"/>
        <v>AI$13</v>
      </c>
      <c r="AJ393" s="195" t="str">
        <f t="shared" si="306"/>
        <v>AJ$13</v>
      </c>
      <c r="AK393" s="195" t="str">
        <f t="shared" si="306"/>
        <v>AK$13</v>
      </c>
      <c r="AL393" s="195" t="str">
        <f t="shared" si="306"/>
        <v>AL$13</v>
      </c>
      <c r="AM393" s="195" t="str">
        <f t="shared" si="306"/>
        <v>AM$13</v>
      </c>
      <c r="AN393" s="195" t="str">
        <f t="shared" si="306"/>
        <v>AN$13</v>
      </c>
      <c r="AO393" s="195" t="str">
        <f t="shared" si="306"/>
        <v>AO$13</v>
      </c>
      <c r="AP393" s="195" t="str">
        <f t="shared" si="306"/>
        <v>AP$13</v>
      </c>
      <c r="AQ393" s="195" t="str">
        <f t="shared" si="306"/>
        <v>AQ$13</v>
      </c>
      <c r="AR393" s="195" t="str">
        <f t="shared" si="306"/>
        <v>AR$13</v>
      </c>
      <c r="AS393" s="195" t="str">
        <f t="shared" si="306"/>
        <v>AS$13</v>
      </c>
      <c r="AT393" s="195" t="str">
        <f t="shared" si="306"/>
        <v>AT$13</v>
      </c>
      <c r="AU393" s="195" t="str">
        <f t="shared" si="306"/>
        <v>AU$13</v>
      </c>
      <c r="AV393" s="195" t="str">
        <f t="shared" si="306"/>
        <v>AV$13</v>
      </c>
      <c r="AW393" s="195" t="str">
        <f t="shared" si="306"/>
        <v>AW$13</v>
      </c>
      <c r="AX393" s="195" t="str">
        <f t="shared" si="306"/>
        <v>AX$13</v>
      </c>
      <c r="AY393" s="195" t="str">
        <f t="shared" ref="AY393:CD393" si="307">AY$17</f>
        <v>AY$13</v>
      </c>
      <c r="AZ393" s="195" t="str">
        <f t="shared" si="307"/>
        <v>AZ$13</v>
      </c>
      <c r="BA393" s="195" t="str">
        <f t="shared" si="307"/>
        <v>BA$13</v>
      </c>
      <c r="BB393" s="195" t="str">
        <f t="shared" si="307"/>
        <v>BB$13</v>
      </c>
      <c r="BC393" s="195" t="str">
        <f t="shared" si="307"/>
        <v>BC$13</v>
      </c>
      <c r="BD393" s="195" t="str">
        <f t="shared" si="307"/>
        <v>BD$13</v>
      </c>
      <c r="BE393" s="195" t="str">
        <f t="shared" si="307"/>
        <v>BE$13</v>
      </c>
      <c r="BF393" s="195" t="str">
        <f t="shared" si="307"/>
        <v>BF$13</v>
      </c>
      <c r="BG393" s="195" t="str">
        <f t="shared" si="307"/>
        <v>BG$13</v>
      </c>
      <c r="BH393" s="195" t="str">
        <f t="shared" si="307"/>
        <v>BH$13</v>
      </c>
      <c r="BI393" s="195" t="str">
        <f t="shared" si="307"/>
        <v>BI$13</v>
      </c>
      <c r="BJ393" s="195" t="str">
        <f t="shared" si="307"/>
        <v>BJ$13</v>
      </c>
      <c r="BK393" s="195" t="str">
        <f t="shared" si="307"/>
        <v>BK$13</v>
      </c>
      <c r="BL393" s="195" t="str">
        <f t="shared" si="307"/>
        <v>BL$13</v>
      </c>
      <c r="BM393" s="195" t="str">
        <f t="shared" si="307"/>
        <v>BM$13</v>
      </c>
      <c r="BN393" s="195" t="str">
        <f t="shared" si="307"/>
        <v>BN$13</v>
      </c>
      <c r="BO393" s="195" t="str">
        <f t="shared" si="307"/>
        <v>BO$13</v>
      </c>
      <c r="BP393" s="195" t="str">
        <f t="shared" si="307"/>
        <v>BP$13</v>
      </c>
      <c r="BQ393" s="195" t="str">
        <f t="shared" si="307"/>
        <v>BQ$13</v>
      </c>
      <c r="BR393" s="195" t="str">
        <f t="shared" si="307"/>
        <v>BR$13</v>
      </c>
      <c r="BS393" s="195" t="str">
        <f t="shared" si="307"/>
        <v>BS$13</v>
      </c>
      <c r="BT393" s="195" t="str">
        <f t="shared" si="307"/>
        <v>BT$13</v>
      </c>
      <c r="BU393" s="195" t="str">
        <f t="shared" si="307"/>
        <v>BU$13</v>
      </c>
      <c r="BV393" s="195" t="str">
        <f t="shared" si="307"/>
        <v>BV$13</v>
      </c>
      <c r="BW393" s="195" t="str">
        <f t="shared" si="307"/>
        <v>BW$13</v>
      </c>
      <c r="BX393" s="195" t="str">
        <f t="shared" si="307"/>
        <v>BX$13</v>
      </c>
      <c r="BY393" s="195" t="str">
        <f t="shared" si="307"/>
        <v>BY$13</v>
      </c>
      <c r="BZ393" s="195" t="str">
        <f t="shared" si="307"/>
        <v>BZ$13</v>
      </c>
      <c r="CA393" s="195" t="str">
        <f t="shared" si="307"/>
        <v>CA$13</v>
      </c>
      <c r="CB393" s="195" t="str">
        <f t="shared" si="307"/>
        <v>CB$13</v>
      </c>
      <c r="CC393" s="195" t="str">
        <f t="shared" si="307"/>
        <v>CC$13</v>
      </c>
      <c r="CD393" s="195" t="str">
        <f t="shared" si="307"/>
        <v>CD$13</v>
      </c>
      <c r="CE393" s="195" t="str">
        <f t="shared" ref="CE393:CL393" si="308">CE$17</f>
        <v>CE$13</v>
      </c>
      <c r="CF393" s="195" t="str">
        <f t="shared" si="308"/>
        <v>CF$13</v>
      </c>
      <c r="CG393" s="195" t="str">
        <f t="shared" si="308"/>
        <v>CG$13</v>
      </c>
      <c r="CH393" s="195" t="str">
        <f t="shared" si="308"/>
        <v>CH$13</v>
      </c>
      <c r="CI393" s="195" t="str">
        <f t="shared" si="308"/>
        <v>CI$13</v>
      </c>
      <c r="CJ393" s="195" t="str">
        <f t="shared" si="308"/>
        <v>CJ$13</v>
      </c>
      <c r="CK393" s="195" t="str">
        <f t="shared" si="308"/>
        <v>CK$13</v>
      </c>
      <c r="CL393" s="195" t="str">
        <f t="shared" si="308"/>
        <v>CL$13</v>
      </c>
    </row>
    <row r="394" spans="2:90" x14ac:dyDescent="0.4">
      <c r="B394" s="171" t="s">
        <v>491</v>
      </c>
      <c r="E394" s="8"/>
      <c r="H394" s="196"/>
      <c r="I394" s="197"/>
      <c r="J394" s="197"/>
      <c r="K394" s="198"/>
      <c r="L394" s="198"/>
      <c r="M394" s="198"/>
      <c r="N394" s="198"/>
      <c r="O394" s="198"/>
      <c r="P394" s="198"/>
      <c r="R394" s="198"/>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c r="AQ394" s="186"/>
      <c r="AR394" s="186"/>
      <c r="AS394" s="186"/>
      <c r="AT394" s="186"/>
      <c r="AU394" s="186"/>
      <c r="AV394" s="186"/>
      <c r="AW394" s="186"/>
      <c r="AX394" s="186"/>
      <c r="AY394" s="186"/>
      <c r="AZ394" s="186"/>
      <c r="BA394" s="186"/>
      <c r="BB394" s="186"/>
      <c r="BC394" s="186"/>
      <c r="BD394" s="186"/>
      <c r="BE394" s="186"/>
      <c r="BF394" s="186"/>
      <c r="BG394" s="186"/>
      <c r="BH394" s="186"/>
      <c r="BI394" s="186"/>
      <c r="BJ394" s="186"/>
      <c r="BK394" s="186"/>
      <c r="BL394" s="186"/>
      <c r="BM394" s="186"/>
      <c r="BN394" s="186"/>
      <c r="BO394" s="186"/>
      <c r="BP394" s="186"/>
      <c r="BQ394" s="186"/>
      <c r="BR394" s="186"/>
      <c r="BS394" s="186"/>
      <c r="BT394" s="186"/>
      <c r="BU394" s="186"/>
      <c r="BV394" s="186"/>
      <c r="BW394" s="186"/>
      <c r="BX394" s="186"/>
      <c r="BY394" s="186"/>
      <c r="BZ394" s="186"/>
      <c r="CA394" s="186"/>
      <c r="CB394" s="186"/>
      <c r="CC394" s="186"/>
      <c r="CD394" s="186"/>
      <c r="CE394" s="186"/>
      <c r="CF394" s="186"/>
      <c r="CG394" s="186"/>
      <c r="CH394" s="186"/>
      <c r="CI394" s="186"/>
      <c r="CJ394" s="186"/>
      <c r="CK394" s="186"/>
      <c r="CL394" s="186"/>
    </row>
    <row r="395" spans="2:90" x14ac:dyDescent="0.4">
      <c r="B395" s="171" t="s">
        <v>505</v>
      </c>
      <c r="E395" s="8"/>
      <c r="H395" s="196"/>
      <c r="I395" s="197"/>
      <c r="J395" s="197"/>
      <c r="K395" s="198"/>
      <c r="L395" s="198"/>
      <c r="M395" s="198"/>
      <c r="N395" s="198"/>
      <c r="O395" s="198"/>
      <c r="P395" s="198"/>
      <c r="R395" s="198"/>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c r="AQ395" s="186"/>
      <c r="AR395" s="186"/>
      <c r="AS395" s="186"/>
      <c r="AT395" s="186"/>
      <c r="AU395" s="186"/>
      <c r="AV395" s="186"/>
      <c r="AW395" s="186"/>
      <c r="AX395" s="186"/>
      <c r="AY395" s="186"/>
      <c r="AZ395" s="186"/>
      <c r="BA395" s="186"/>
      <c r="BB395" s="186"/>
      <c r="BC395" s="186"/>
      <c r="BD395" s="186"/>
      <c r="BE395" s="186"/>
      <c r="BF395" s="186"/>
      <c r="BG395" s="186"/>
      <c r="BH395" s="186"/>
      <c r="BI395" s="186"/>
      <c r="BJ395" s="186"/>
      <c r="BK395" s="186"/>
      <c r="BL395" s="186"/>
      <c r="BM395" s="186"/>
      <c r="BN395" s="186"/>
      <c r="BO395" s="186"/>
      <c r="BP395" s="186"/>
      <c r="BQ395" s="186"/>
      <c r="BR395" s="186"/>
      <c r="BS395" s="186"/>
      <c r="BT395" s="186"/>
      <c r="BU395" s="186"/>
      <c r="BV395" s="186"/>
      <c r="BW395" s="186"/>
      <c r="BX395" s="186"/>
      <c r="BY395" s="186"/>
      <c r="BZ395" s="186"/>
      <c r="CA395" s="186"/>
      <c r="CB395" s="186"/>
      <c r="CC395" s="186"/>
      <c r="CD395" s="186"/>
      <c r="CE395" s="186"/>
      <c r="CF395" s="186"/>
      <c r="CG395" s="186"/>
      <c r="CH395" s="186"/>
      <c r="CI395" s="186"/>
      <c r="CJ395" s="186"/>
      <c r="CK395" s="186"/>
      <c r="CL395" s="186"/>
    </row>
    <row r="396" spans="2:90" x14ac:dyDescent="0.4">
      <c r="B396" s="171" t="s">
        <v>463</v>
      </c>
      <c r="E396" s="8"/>
      <c r="H396" s="196"/>
      <c r="I396" s="197"/>
      <c r="J396" s="197"/>
      <c r="K396" s="198"/>
      <c r="L396" s="198"/>
      <c r="M396" s="198"/>
      <c r="N396" s="198"/>
      <c r="O396" s="198"/>
      <c r="P396" s="198"/>
      <c r="R396" s="198"/>
      <c r="S396" s="186" t="str">
        <f t="shared" ref="S396:AX396" si="309">S$18</f>
        <v>S$14</v>
      </c>
      <c r="T396" s="186" t="str">
        <f t="shared" si="309"/>
        <v>T$14</v>
      </c>
      <c r="U396" s="186" t="str">
        <f t="shared" si="309"/>
        <v>U$14</v>
      </c>
      <c r="V396" s="186" t="str">
        <f t="shared" si="309"/>
        <v>V$14</v>
      </c>
      <c r="W396" s="186" t="str">
        <f t="shared" si="309"/>
        <v>W$14</v>
      </c>
      <c r="X396" s="186" t="str">
        <f t="shared" si="309"/>
        <v>X$14</v>
      </c>
      <c r="Y396" s="186" t="str">
        <f t="shared" si="309"/>
        <v>Y$14</v>
      </c>
      <c r="Z396" s="186" t="str">
        <f t="shared" si="309"/>
        <v>Z$14</v>
      </c>
      <c r="AA396" s="186" t="str">
        <f t="shared" si="309"/>
        <v>AA$14</v>
      </c>
      <c r="AB396" s="186" t="str">
        <f t="shared" si="309"/>
        <v>AB$14</v>
      </c>
      <c r="AC396" s="186" t="str">
        <f t="shared" si="309"/>
        <v>AC$14</v>
      </c>
      <c r="AD396" s="186" t="str">
        <f t="shared" si="309"/>
        <v>AD$14</v>
      </c>
      <c r="AE396" s="186" t="str">
        <f t="shared" si="309"/>
        <v>AE$14</v>
      </c>
      <c r="AF396" s="186" t="str">
        <f t="shared" si="309"/>
        <v>AF$14</v>
      </c>
      <c r="AG396" s="186" t="str">
        <f t="shared" si="309"/>
        <v>AG$14</v>
      </c>
      <c r="AH396" s="186" t="str">
        <f t="shared" si="309"/>
        <v>AH$14</v>
      </c>
      <c r="AI396" s="186" t="str">
        <f t="shared" si="309"/>
        <v>AI$14</v>
      </c>
      <c r="AJ396" s="186" t="str">
        <f t="shared" si="309"/>
        <v>AJ$14</v>
      </c>
      <c r="AK396" s="186" t="str">
        <f t="shared" si="309"/>
        <v>AK$14</v>
      </c>
      <c r="AL396" s="186" t="str">
        <f t="shared" si="309"/>
        <v>AL$14</v>
      </c>
      <c r="AM396" s="186" t="str">
        <f t="shared" si="309"/>
        <v>AM$14</v>
      </c>
      <c r="AN396" s="186" t="str">
        <f t="shared" si="309"/>
        <v>AN$14</v>
      </c>
      <c r="AO396" s="186" t="str">
        <f t="shared" si="309"/>
        <v>AO$14</v>
      </c>
      <c r="AP396" s="186" t="str">
        <f t="shared" si="309"/>
        <v>AP$14</v>
      </c>
      <c r="AQ396" s="186" t="str">
        <f t="shared" si="309"/>
        <v>AQ$14</v>
      </c>
      <c r="AR396" s="186" t="str">
        <f t="shared" si="309"/>
        <v>AR$14</v>
      </c>
      <c r="AS396" s="186" t="str">
        <f t="shared" si="309"/>
        <v>AS$14</v>
      </c>
      <c r="AT396" s="186" t="str">
        <f t="shared" si="309"/>
        <v>AT$14</v>
      </c>
      <c r="AU396" s="186" t="str">
        <f t="shared" si="309"/>
        <v>AU$14</v>
      </c>
      <c r="AV396" s="186" t="str">
        <f t="shared" si="309"/>
        <v>AV$14</v>
      </c>
      <c r="AW396" s="186" t="str">
        <f t="shared" si="309"/>
        <v>AW$14</v>
      </c>
      <c r="AX396" s="186" t="str">
        <f t="shared" si="309"/>
        <v>AX$14</v>
      </c>
      <c r="AY396" s="186" t="str">
        <f t="shared" ref="AY396:CD396" si="310">AY$18</f>
        <v>AY$14</v>
      </c>
      <c r="AZ396" s="186" t="str">
        <f t="shared" si="310"/>
        <v>AZ$14</v>
      </c>
      <c r="BA396" s="186" t="str">
        <f t="shared" si="310"/>
        <v>BA$14</v>
      </c>
      <c r="BB396" s="186" t="str">
        <f t="shared" si="310"/>
        <v>BB$14</v>
      </c>
      <c r="BC396" s="186" t="str">
        <f t="shared" si="310"/>
        <v>BC$14</v>
      </c>
      <c r="BD396" s="186" t="str">
        <f t="shared" si="310"/>
        <v>BD$14</v>
      </c>
      <c r="BE396" s="186" t="str">
        <f t="shared" si="310"/>
        <v>BE$14</v>
      </c>
      <c r="BF396" s="186" t="str">
        <f t="shared" si="310"/>
        <v>BF$14</v>
      </c>
      <c r="BG396" s="186" t="str">
        <f t="shared" si="310"/>
        <v>BG$14</v>
      </c>
      <c r="BH396" s="186" t="str">
        <f t="shared" si="310"/>
        <v>BH$14</v>
      </c>
      <c r="BI396" s="186" t="str">
        <f t="shared" si="310"/>
        <v>BI$14</v>
      </c>
      <c r="BJ396" s="186" t="str">
        <f t="shared" si="310"/>
        <v>BJ$14</v>
      </c>
      <c r="BK396" s="186" t="str">
        <f t="shared" si="310"/>
        <v>BK$14</v>
      </c>
      <c r="BL396" s="186" t="str">
        <f t="shared" si="310"/>
        <v>BL$14</v>
      </c>
      <c r="BM396" s="186" t="str">
        <f t="shared" si="310"/>
        <v>BM$14</v>
      </c>
      <c r="BN396" s="186" t="str">
        <f t="shared" si="310"/>
        <v>BN$14</v>
      </c>
      <c r="BO396" s="186" t="str">
        <f t="shared" si="310"/>
        <v>BO$14</v>
      </c>
      <c r="BP396" s="186" t="str">
        <f t="shared" si="310"/>
        <v>BP$14</v>
      </c>
      <c r="BQ396" s="186" t="str">
        <f t="shared" si="310"/>
        <v>BQ$14</v>
      </c>
      <c r="BR396" s="186" t="str">
        <f t="shared" si="310"/>
        <v>BR$14</v>
      </c>
      <c r="BS396" s="186" t="str">
        <f t="shared" si="310"/>
        <v>BS$14</v>
      </c>
      <c r="BT396" s="186" t="str">
        <f t="shared" si="310"/>
        <v>BT$14</v>
      </c>
      <c r="BU396" s="186" t="str">
        <f t="shared" si="310"/>
        <v>BU$14</v>
      </c>
      <c r="BV396" s="186" t="str">
        <f t="shared" si="310"/>
        <v>BV$14</v>
      </c>
      <c r="BW396" s="186" t="str">
        <f t="shared" si="310"/>
        <v>BW$14</v>
      </c>
      <c r="BX396" s="186" t="str">
        <f t="shared" si="310"/>
        <v>BX$14</v>
      </c>
      <c r="BY396" s="186" t="str">
        <f t="shared" si="310"/>
        <v>BY$14</v>
      </c>
      <c r="BZ396" s="186" t="str">
        <f t="shared" si="310"/>
        <v>BZ$14</v>
      </c>
      <c r="CA396" s="186" t="str">
        <f t="shared" si="310"/>
        <v>CA$14</v>
      </c>
      <c r="CB396" s="186" t="str">
        <f t="shared" si="310"/>
        <v>CB$14</v>
      </c>
      <c r="CC396" s="186" t="str">
        <f t="shared" si="310"/>
        <v>CC$14</v>
      </c>
      <c r="CD396" s="186" t="str">
        <f t="shared" si="310"/>
        <v>CD$14</v>
      </c>
      <c r="CE396" s="186" t="str">
        <f t="shared" ref="CE396:CL396" si="311">CE$18</f>
        <v>CE$14</v>
      </c>
      <c r="CF396" s="186" t="str">
        <f t="shared" si="311"/>
        <v>CF$14</v>
      </c>
      <c r="CG396" s="186" t="str">
        <f t="shared" si="311"/>
        <v>CG$14</v>
      </c>
      <c r="CH396" s="186" t="str">
        <f t="shared" si="311"/>
        <v>CH$14</v>
      </c>
      <c r="CI396" s="186" t="str">
        <f t="shared" si="311"/>
        <v>CI$14</v>
      </c>
      <c r="CJ396" s="186" t="str">
        <f t="shared" si="311"/>
        <v>CJ$14</v>
      </c>
      <c r="CK396" s="186" t="str">
        <f t="shared" si="311"/>
        <v>CK$14</v>
      </c>
      <c r="CL396" s="186" t="str">
        <f t="shared" si="311"/>
        <v>CL$14</v>
      </c>
    </row>
    <row r="397" spans="2:90" x14ac:dyDescent="0.4">
      <c r="B397" s="171" t="s">
        <v>464</v>
      </c>
      <c r="E397" s="8"/>
      <c r="H397" s="196"/>
      <c r="I397" s="197"/>
      <c r="J397" s="197"/>
      <c r="K397" s="198"/>
      <c r="L397" s="198"/>
      <c r="M397" s="198"/>
      <c r="N397" s="198"/>
      <c r="O397" s="198"/>
      <c r="P397" s="198"/>
      <c r="R397" s="198"/>
      <c r="S397" s="186" t="str">
        <f t="shared" ref="S397:AX397" si="312">S$19</f>
        <v>S$15</v>
      </c>
      <c r="T397" s="186" t="str">
        <f t="shared" si="312"/>
        <v>T$15</v>
      </c>
      <c r="U397" s="186" t="str">
        <f t="shared" si="312"/>
        <v>U$15</v>
      </c>
      <c r="V397" s="186" t="str">
        <f t="shared" si="312"/>
        <v>V$15</v>
      </c>
      <c r="W397" s="186" t="str">
        <f t="shared" si="312"/>
        <v>W$15</v>
      </c>
      <c r="X397" s="186" t="str">
        <f t="shared" si="312"/>
        <v>X$15</v>
      </c>
      <c r="Y397" s="186" t="str">
        <f t="shared" si="312"/>
        <v>Y$15</v>
      </c>
      <c r="Z397" s="186" t="str">
        <f t="shared" si="312"/>
        <v>Z$15</v>
      </c>
      <c r="AA397" s="186" t="str">
        <f t="shared" si="312"/>
        <v>AA$15</v>
      </c>
      <c r="AB397" s="186" t="str">
        <f t="shared" si="312"/>
        <v>AB$15</v>
      </c>
      <c r="AC397" s="186" t="str">
        <f t="shared" si="312"/>
        <v>AC$15</v>
      </c>
      <c r="AD397" s="186" t="str">
        <f t="shared" si="312"/>
        <v>AD$15</v>
      </c>
      <c r="AE397" s="186" t="str">
        <f t="shared" si="312"/>
        <v>AE$15</v>
      </c>
      <c r="AF397" s="186" t="str">
        <f t="shared" si="312"/>
        <v>AF$15</v>
      </c>
      <c r="AG397" s="186" t="str">
        <f t="shared" si="312"/>
        <v>AG$15</v>
      </c>
      <c r="AH397" s="186" t="str">
        <f t="shared" si="312"/>
        <v>AH$15</v>
      </c>
      <c r="AI397" s="186" t="str">
        <f t="shared" si="312"/>
        <v>AI$15</v>
      </c>
      <c r="AJ397" s="186" t="str">
        <f t="shared" si="312"/>
        <v>AJ$15</v>
      </c>
      <c r="AK397" s="186" t="str">
        <f t="shared" si="312"/>
        <v>AK$15</v>
      </c>
      <c r="AL397" s="186" t="str">
        <f t="shared" si="312"/>
        <v>AL$15</v>
      </c>
      <c r="AM397" s="186" t="str">
        <f t="shared" si="312"/>
        <v>AM$15</v>
      </c>
      <c r="AN397" s="186" t="str">
        <f t="shared" si="312"/>
        <v>AN$15</v>
      </c>
      <c r="AO397" s="186" t="str">
        <f t="shared" si="312"/>
        <v>AO$15</v>
      </c>
      <c r="AP397" s="186" t="str">
        <f t="shared" si="312"/>
        <v>AP$15</v>
      </c>
      <c r="AQ397" s="186" t="str">
        <f t="shared" si="312"/>
        <v>AQ$15</v>
      </c>
      <c r="AR397" s="186" t="str">
        <f t="shared" si="312"/>
        <v>AR$15</v>
      </c>
      <c r="AS397" s="186" t="str">
        <f t="shared" si="312"/>
        <v>AS$15</v>
      </c>
      <c r="AT397" s="186" t="str">
        <f t="shared" si="312"/>
        <v>AT$15</v>
      </c>
      <c r="AU397" s="186" t="str">
        <f t="shared" si="312"/>
        <v>AU$15</v>
      </c>
      <c r="AV397" s="186" t="str">
        <f t="shared" si="312"/>
        <v>AV$15</v>
      </c>
      <c r="AW397" s="186" t="str">
        <f t="shared" si="312"/>
        <v>AW$15</v>
      </c>
      <c r="AX397" s="186" t="str">
        <f t="shared" si="312"/>
        <v>AX$15</v>
      </c>
      <c r="AY397" s="186" t="str">
        <f t="shared" ref="AY397:CD397" si="313">AY$19</f>
        <v>AY$15</v>
      </c>
      <c r="AZ397" s="186" t="str">
        <f t="shared" si="313"/>
        <v>AZ$15</v>
      </c>
      <c r="BA397" s="186" t="str">
        <f t="shared" si="313"/>
        <v>BA$15</v>
      </c>
      <c r="BB397" s="186" t="str">
        <f t="shared" si="313"/>
        <v>BB$15</v>
      </c>
      <c r="BC397" s="186" t="str">
        <f t="shared" si="313"/>
        <v>BC$15</v>
      </c>
      <c r="BD397" s="186" t="str">
        <f t="shared" si="313"/>
        <v>BD$15</v>
      </c>
      <c r="BE397" s="186" t="str">
        <f t="shared" si="313"/>
        <v>BE$15</v>
      </c>
      <c r="BF397" s="186" t="str">
        <f t="shared" si="313"/>
        <v>BF$15</v>
      </c>
      <c r="BG397" s="186" t="str">
        <f t="shared" si="313"/>
        <v>BG$15</v>
      </c>
      <c r="BH397" s="186" t="str">
        <f t="shared" si="313"/>
        <v>BH$15</v>
      </c>
      <c r="BI397" s="186" t="str">
        <f t="shared" si="313"/>
        <v>BI$15</v>
      </c>
      <c r="BJ397" s="186" t="str">
        <f t="shared" si="313"/>
        <v>BJ$15</v>
      </c>
      <c r="BK397" s="186" t="str">
        <f t="shared" si="313"/>
        <v>BK$15</v>
      </c>
      <c r="BL397" s="186" t="str">
        <f t="shared" si="313"/>
        <v>BL$15</v>
      </c>
      <c r="BM397" s="186" t="str">
        <f t="shared" si="313"/>
        <v>BM$15</v>
      </c>
      <c r="BN397" s="186" t="str">
        <f t="shared" si="313"/>
        <v>BN$15</v>
      </c>
      <c r="BO397" s="186" t="str">
        <f t="shared" si="313"/>
        <v>BO$15</v>
      </c>
      <c r="BP397" s="186" t="str">
        <f t="shared" si="313"/>
        <v>BP$15</v>
      </c>
      <c r="BQ397" s="186" t="str">
        <f t="shared" si="313"/>
        <v>BQ$15</v>
      </c>
      <c r="BR397" s="186" t="str">
        <f t="shared" si="313"/>
        <v>BR$15</v>
      </c>
      <c r="BS397" s="186" t="str">
        <f t="shared" si="313"/>
        <v>BS$15</v>
      </c>
      <c r="BT397" s="186" t="str">
        <f t="shared" si="313"/>
        <v>BT$15</v>
      </c>
      <c r="BU397" s="186" t="str">
        <f t="shared" si="313"/>
        <v>BU$15</v>
      </c>
      <c r="BV397" s="186" t="str">
        <f t="shared" si="313"/>
        <v>BV$15</v>
      </c>
      <c r="BW397" s="186" t="str">
        <f t="shared" si="313"/>
        <v>BW$15</v>
      </c>
      <c r="BX397" s="186" t="str">
        <f t="shared" si="313"/>
        <v>BX$15</v>
      </c>
      <c r="BY397" s="186" t="str">
        <f t="shared" si="313"/>
        <v>BY$15</v>
      </c>
      <c r="BZ397" s="186" t="str">
        <f t="shared" si="313"/>
        <v>BZ$15</v>
      </c>
      <c r="CA397" s="186" t="str">
        <f t="shared" si="313"/>
        <v>CA$15</v>
      </c>
      <c r="CB397" s="186" t="str">
        <f t="shared" si="313"/>
        <v>CB$15</v>
      </c>
      <c r="CC397" s="186" t="str">
        <f t="shared" si="313"/>
        <v>CC$15</v>
      </c>
      <c r="CD397" s="186" t="str">
        <f t="shared" si="313"/>
        <v>CD$15</v>
      </c>
      <c r="CE397" s="186" t="str">
        <f t="shared" ref="CE397:CL397" si="314">CE$19</f>
        <v>CE$15</v>
      </c>
      <c r="CF397" s="186" t="str">
        <f t="shared" si="314"/>
        <v>CF$15</v>
      </c>
      <c r="CG397" s="186" t="str">
        <f t="shared" si="314"/>
        <v>CG$15</v>
      </c>
      <c r="CH397" s="186" t="str">
        <f t="shared" si="314"/>
        <v>CH$15</v>
      </c>
      <c r="CI397" s="186" t="str">
        <f t="shared" si="314"/>
        <v>CI$15</v>
      </c>
      <c r="CJ397" s="186" t="str">
        <f t="shared" si="314"/>
        <v>CJ$15</v>
      </c>
      <c r="CK397" s="186" t="str">
        <f t="shared" si="314"/>
        <v>CK$15</v>
      </c>
      <c r="CL397" s="186" t="str">
        <f t="shared" si="314"/>
        <v>CL$15</v>
      </c>
    </row>
    <row r="398" spans="2:90" x14ac:dyDescent="0.4">
      <c r="B398" s="70" t="s">
        <v>297</v>
      </c>
      <c r="C398" s="31"/>
      <c r="D398" t="s">
        <v>851</v>
      </c>
      <c r="E398" s="8" t="str">
        <f t="shared" ref="E398:E421" si="315">ROW()&amp;" "&amp;D398</f>
        <v>398 DTERMY-PV</v>
      </c>
      <c r="F398" t="s">
        <v>350</v>
      </c>
      <c r="G398" s="31" t="s">
        <v>243</v>
      </c>
      <c r="H398" s="48"/>
      <c r="I398" s="285"/>
      <c r="J398" s="285"/>
      <c r="K398" s="48"/>
      <c r="L398" s="48"/>
      <c r="M398" s="48"/>
      <c r="N398" s="48"/>
      <c r="O398" s="48"/>
      <c r="P398" s="48"/>
      <c r="R398" s="70"/>
      <c r="S398" s="286"/>
      <c r="T398" s="286"/>
      <c r="U398" s="286"/>
      <c r="V398" s="286"/>
      <c r="W398" s="286"/>
      <c r="X398" s="286"/>
      <c r="Y398" s="286"/>
      <c r="Z398" s="286"/>
      <c r="AA398" s="286"/>
      <c r="AB398" s="286"/>
      <c r="AC398" s="286"/>
      <c r="AD398" s="286"/>
      <c r="AE398" s="286"/>
      <c r="AF398" s="286"/>
      <c r="AG398" s="286"/>
      <c r="AH398" s="286"/>
      <c r="AI398" s="286"/>
      <c r="AJ398" s="286"/>
      <c r="AK398" s="286"/>
      <c r="AL398" s="286"/>
      <c r="AM398" s="286"/>
      <c r="AN398" s="286"/>
      <c r="AO398" s="286"/>
      <c r="AP398" s="286"/>
      <c r="AQ398" s="286"/>
      <c r="AR398" s="286"/>
      <c r="AS398" s="286"/>
      <c r="AT398" s="286"/>
      <c r="AU398" s="286"/>
      <c r="AV398" s="286"/>
      <c r="AW398" s="286"/>
      <c r="AX398" s="286"/>
      <c r="AY398" s="286"/>
      <c r="AZ398" s="286"/>
      <c r="BA398" s="286"/>
      <c r="BB398" s="286"/>
      <c r="BC398" s="286"/>
      <c r="BD398" s="286"/>
      <c r="BE398" s="286"/>
      <c r="BF398" s="286"/>
      <c r="BG398" s="286"/>
      <c r="BH398" s="286"/>
      <c r="BI398" s="286"/>
      <c r="BJ398" s="286"/>
      <c r="BK398" s="286"/>
      <c r="BL398" s="286"/>
      <c r="BM398" s="286"/>
      <c r="BN398" s="286"/>
      <c r="BO398" s="286"/>
      <c r="BP398" s="286"/>
      <c r="BQ398" s="286"/>
      <c r="BR398" s="286"/>
      <c r="BS398" s="286"/>
      <c r="BT398" s="286"/>
      <c r="BU398" s="286"/>
      <c r="BV398" s="286"/>
      <c r="BW398" s="286"/>
      <c r="BX398" s="286"/>
      <c r="BY398" s="286"/>
      <c r="BZ398" s="286"/>
      <c r="CA398" s="286"/>
      <c r="CB398" s="286"/>
      <c r="CC398" s="286"/>
      <c r="CD398" s="286"/>
      <c r="CE398" s="286"/>
      <c r="CF398" s="286"/>
      <c r="CG398" s="286"/>
      <c r="CH398" s="286"/>
      <c r="CI398" s="286"/>
      <c r="CJ398" s="286"/>
      <c r="CK398" s="286"/>
      <c r="CL398" s="286"/>
    </row>
    <row r="399" spans="2:90" x14ac:dyDescent="0.4">
      <c r="B399" s="95" t="str">
        <f>"Assumptions - "&amp;B398</f>
        <v>Assumptions - Rolling fixed term debt - multiple borrowings w/ annual control:</v>
      </c>
      <c r="D399" t="s">
        <v>851</v>
      </c>
      <c r="E399" t="str">
        <f t="shared" si="315"/>
        <v>399 DTERMY-PV</v>
      </c>
      <c r="G399" t="str">
        <f>E399</f>
        <v>399 DTERMY-PV</v>
      </c>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B400" s="155" t="s">
        <v>287</v>
      </c>
      <c r="D400" t="s">
        <v>851</v>
      </c>
      <c r="E400" t="str">
        <f t="shared" si="315"/>
        <v>400 DTERMY-PV</v>
      </c>
      <c r="F400" s="31"/>
      <c r="G400" t="str">
        <f>E400</f>
        <v>400 DTERMY-PV</v>
      </c>
      <c r="H400" s="57">
        <v>4</v>
      </c>
      <c r="I400" s="31"/>
      <c r="J400" s="31"/>
      <c r="K400" s="31"/>
      <c r="L400" s="31"/>
      <c r="M400" s="31"/>
      <c r="N400" s="31"/>
      <c r="O400" s="31"/>
      <c r="P400" s="31"/>
      <c r="R400" s="31"/>
      <c r="S400" s="73"/>
      <c r="T400" s="73"/>
      <c r="U400" s="73"/>
      <c r="V400" s="73"/>
      <c r="W400" s="73"/>
      <c r="X400" s="73"/>
      <c r="Y400" s="73"/>
      <c r="Z400" s="73"/>
      <c r="AA400" s="73"/>
      <c r="AB400" s="73"/>
      <c r="AC400" s="73"/>
      <c r="AD400" s="73"/>
      <c r="AE400" s="73"/>
      <c r="AF400" s="73"/>
      <c r="AG400" s="73"/>
      <c r="AH400" s="73"/>
      <c r="AI400" s="73"/>
      <c r="AJ400" s="73"/>
      <c r="AK400" s="73"/>
      <c r="AL400" s="73"/>
      <c r="AM400" s="73"/>
      <c r="AN400" s="73"/>
      <c r="AO400" s="73"/>
      <c r="AP400" s="73"/>
      <c r="AQ400" s="73"/>
      <c r="AR400" s="73"/>
      <c r="AS400" s="73"/>
      <c r="AT400" s="73"/>
      <c r="AU400" s="73"/>
      <c r="AV400" s="73"/>
      <c r="AW400" s="73"/>
      <c r="AX400" s="73"/>
      <c r="AY400" s="73"/>
      <c r="AZ400" s="73"/>
      <c r="BA400" s="73"/>
      <c r="BB400" s="73"/>
      <c r="BC400" s="73"/>
      <c r="BD400" s="73"/>
      <c r="BE400" s="73"/>
      <c r="BF400" s="73"/>
      <c r="BG400" s="73"/>
      <c r="BH400" s="73"/>
      <c r="BI400" s="73"/>
      <c r="BJ400" s="73"/>
      <c r="BK400" s="73"/>
      <c r="BL400" s="73"/>
      <c r="BM400" s="73"/>
      <c r="BN400" s="73"/>
      <c r="BO400" s="73"/>
      <c r="BP400" s="73"/>
      <c r="BQ400" s="73"/>
      <c r="BR400" s="73"/>
      <c r="BS400" s="73"/>
      <c r="BT400" s="73"/>
      <c r="BU400" s="73"/>
      <c r="BV400" s="73"/>
      <c r="BW400" s="73"/>
      <c r="BX400" s="73"/>
      <c r="BY400" s="73"/>
      <c r="BZ400" s="73"/>
      <c r="CA400" s="73"/>
      <c r="CB400" s="73"/>
      <c r="CC400" s="73"/>
      <c r="CD400" s="73"/>
      <c r="CE400" s="73"/>
      <c r="CF400" s="73"/>
      <c r="CG400" s="73"/>
      <c r="CH400" s="73"/>
      <c r="CI400" s="73"/>
      <c r="CJ400" s="73"/>
      <c r="CK400" s="73"/>
      <c r="CL400" s="73"/>
    </row>
    <row r="401" spans="2:90" x14ac:dyDescent="0.4">
      <c r="B401" s="155" t="s">
        <v>294</v>
      </c>
      <c r="D401" t="s">
        <v>851</v>
      </c>
      <c r="E401" t="str">
        <f t="shared" si="315"/>
        <v>401 DTERMY-PV</v>
      </c>
      <c r="F401" s="31"/>
      <c r="G401" t="str">
        <f>E401</f>
        <v>401 DTERMY-PV</v>
      </c>
      <c r="H401" s="57">
        <v>3</v>
      </c>
      <c r="I401" s="31"/>
      <c r="J401" s="31"/>
      <c r="K401" s="31"/>
      <c r="L401" s="31"/>
      <c r="M401" s="31"/>
      <c r="N401" s="31"/>
      <c r="O401" s="31"/>
      <c r="P401" s="31"/>
      <c r="R401" s="31"/>
      <c r="S401" s="73"/>
      <c r="T401" s="73"/>
      <c r="U401" s="73"/>
      <c r="V401" s="73"/>
      <c r="W401" s="73"/>
      <c r="X401" s="73"/>
      <c r="Y401" s="73"/>
      <c r="Z401" s="73"/>
      <c r="AA401" s="73"/>
      <c r="AB401" s="73"/>
      <c r="AC401" s="73"/>
      <c r="AD401" s="73"/>
      <c r="AE401" s="73"/>
      <c r="AF401" s="73"/>
      <c r="AG401" s="73"/>
      <c r="AH401" s="73"/>
      <c r="AI401" s="73"/>
      <c r="AJ401" s="73"/>
      <c r="AK401" s="73"/>
      <c r="AL401" s="73"/>
      <c r="AM401" s="73"/>
      <c r="AN401" s="73"/>
      <c r="AO401" s="73"/>
      <c r="AP401" s="73"/>
      <c r="AQ401" s="73"/>
      <c r="AR401" s="73"/>
      <c r="AS401" s="73"/>
      <c r="AT401" s="73"/>
      <c r="AU401" s="73"/>
      <c r="AV401" s="73"/>
      <c r="AW401" s="73"/>
      <c r="AX401" s="73"/>
      <c r="AY401" s="73"/>
      <c r="AZ401" s="73"/>
      <c r="BA401" s="73"/>
      <c r="BB401" s="73"/>
      <c r="BC401" s="73"/>
      <c r="BD401" s="73"/>
      <c r="BE401" s="73"/>
      <c r="BF401" s="73"/>
      <c r="BG401" s="73"/>
      <c r="BH401" s="73"/>
      <c r="BI401" s="73"/>
      <c r="BJ401" s="73"/>
      <c r="BK401" s="73"/>
      <c r="BL401" s="73"/>
      <c r="BM401" s="73"/>
      <c r="BN401" s="73"/>
      <c r="BO401" s="73"/>
      <c r="BP401" s="73"/>
      <c r="BQ401" s="73"/>
      <c r="BR401" s="73"/>
      <c r="BS401" s="73"/>
      <c r="BT401" s="73"/>
      <c r="BU401" s="73"/>
      <c r="BV401" s="73"/>
      <c r="BW401" s="73"/>
      <c r="BX401" s="73"/>
      <c r="BY401" s="73"/>
      <c r="BZ401" s="73"/>
      <c r="CA401" s="73"/>
      <c r="CB401" s="73"/>
      <c r="CC401" s="73"/>
      <c r="CD401" s="73"/>
      <c r="CE401" s="73"/>
      <c r="CF401" s="73"/>
      <c r="CG401" s="73"/>
      <c r="CH401" s="73"/>
      <c r="CI401" s="73"/>
      <c r="CJ401" s="73"/>
      <c r="CK401" s="73"/>
      <c r="CL401" s="73"/>
    </row>
    <row r="402" spans="2:90" x14ac:dyDescent="0.4">
      <c r="B402" s="155" t="s">
        <v>288</v>
      </c>
      <c r="D402" t="s">
        <v>851</v>
      </c>
      <c r="E402" t="str">
        <f t="shared" si="315"/>
        <v>402 DTERMY-PV</v>
      </c>
      <c r="F402" s="31"/>
      <c r="G402" t="str">
        <f>E402</f>
        <v>402 DTERMY-PV</v>
      </c>
      <c r="H402" s="59">
        <v>0.1</v>
      </c>
      <c r="I402" s="31"/>
      <c r="J402" s="31"/>
      <c r="K402" s="31"/>
      <c r="L402" s="31"/>
      <c r="M402" s="31"/>
      <c r="N402" s="31"/>
      <c r="O402" s="31"/>
      <c r="P402" s="31"/>
      <c r="R402" s="31"/>
      <c r="S402" s="73"/>
      <c r="T402" s="73"/>
      <c r="U402" s="73"/>
      <c r="V402" s="73"/>
      <c r="W402" s="73"/>
      <c r="X402" s="73"/>
      <c r="Y402" s="73"/>
      <c r="Z402" s="73"/>
      <c r="AA402" s="73"/>
      <c r="AB402" s="73"/>
      <c r="AC402" s="73"/>
      <c r="AD402" s="73"/>
      <c r="AE402" s="73"/>
      <c r="AF402" s="73"/>
      <c r="AG402" s="73"/>
      <c r="AH402" s="73"/>
      <c r="AI402" s="73"/>
      <c r="AJ402" s="73"/>
      <c r="AK402" s="73"/>
      <c r="AL402" s="73"/>
      <c r="AM402" s="73"/>
      <c r="AN402" s="73"/>
      <c r="AO402" s="73"/>
      <c r="AP402" s="73"/>
      <c r="AQ402" s="73"/>
      <c r="AR402" s="73"/>
      <c r="AS402" s="73"/>
      <c r="AT402" s="73"/>
      <c r="AU402" s="73"/>
      <c r="AV402" s="73"/>
      <c r="AW402" s="73"/>
      <c r="AX402" s="73"/>
      <c r="AY402" s="73"/>
      <c r="AZ402" s="73"/>
      <c r="BA402" s="73"/>
      <c r="BB402" s="73"/>
      <c r="BC402" s="73"/>
      <c r="BD402" s="73"/>
      <c r="BE402" s="73"/>
      <c r="BF402" s="73"/>
      <c r="BG402" s="73"/>
      <c r="BH402" s="73"/>
      <c r="BI402" s="73"/>
      <c r="BJ402" s="73"/>
      <c r="BK402" s="73"/>
      <c r="BL402" s="73"/>
      <c r="BM402" s="73"/>
      <c r="BN402" s="73"/>
      <c r="BO402" s="73"/>
      <c r="BP402" s="73"/>
      <c r="BQ402" s="73"/>
      <c r="BR402" s="73"/>
      <c r="BS402" s="73"/>
      <c r="BT402" s="73"/>
      <c r="BU402" s="73"/>
      <c r="BV402" s="73"/>
      <c r="BW402" s="73"/>
      <c r="BX402" s="73"/>
      <c r="BY402" s="73"/>
      <c r="BZ402" s="73"/>
      <c r="CA402" s="73"/>
      <c r="CB402" s="73"/>
      <c r="CC402" s="73"/>
      <c r="CD402" s="73"/>
      <c r="CE402" s="73"/>
      <c r="CF402" s="73"/>
      <c r="CG402" s="73"/>
      <c r="CH402" s="73"/>
      <c r="CI402" s="73"/>
      <c r="CJ402" s="73"/>
      <c r="CK402" s="73"/>
      <c r="CL402" s="73"/>
    </row>
    <row r="403" spans="2:90" x14ac:dyDescent="0.4">
      <c r="B403" s="154" t="s">
        <v>295</v>
      </c>
      <c r="D403" t="s">
        <v>851</v>
      </c>
      <c r="E403" t="str">
        <f t="shared" si="315"/>
        <v>403 DTERMY-PV</v>
      </c>
      <c r="F403" s="31"/>
      <c r="G403" t="str">
        <f>E403</f>
        <v>403 DTERMY-PV</v>
      </c>
      <c r="H403" s="23">
        <v>1000</v>
      </c>
      <c r="I403" s="31"/>
      <c r="J403" s="31"/>
      <c r="K403" s="31"/>
      <c r="L403" s="31"/>
      <c r="M403" s="31"/>
      <c r="N403" s="31"/>
      <c r="O403" s="31"/>
      <c r="P403" s="31"/>
      <c r="R403" s="31"/>
      <c r="S403" s="73"/>
      <c r="T403" s="73"/>
      <c r="U403" s="73"/>
      <c r="V403" s="73"/>
      <c r="W403" s="73"/>
      <c r="X403" s="73"/>
      <c r="Y403" s="73"/>
      <c r="Z403" s="73"/>
      <c r="AA403" s="73"/>
      <c r="AB403" s="73"/>
      <c r="AC403" s="73"/>
      <c r="AD403" s="73"/>
      <c r="AE403" s="73"/>
      <c r="AF403" s="73"/>
      <c r="AG403" s="73"/>
      <c r="AH403" s="73"/>
      <c r="AI403" s="73"/>
      <c r="AJ403" s="73"/>
      <c r="AK403" s="73"/>
      <c r="AL403" s="73"/>
      <c r="AM403" s="73"/>
      <c r="AN403" s="73"/>
      <c r="AO403" s="73"/>
      <c r="AP403" s="73"/>
      <c r="AQ403" s="73"/>
      <c r="AR403" s="73"/>
      <c r="AS403" s="73"/>
      <c r="AT403" s="73"/>
      <c r="AU403" s="73"/>
      <c r="AV403" s="73"/>
      <c r="AW403" s="73"/>
      <c r="AX403" s="73"/>
      <c r="AY403" s="73"/>
      <c r="AZ403" s="73"/>
      <c r="BA403" s="73"/>
      <c r="BB403" s="73"/>
      <c r="BC403" s="73"/>
      <c r="BD403" s="73"/>
      <c r="BE403" s="73"/>
      <c r="BF403" s="73"/>
      <c r="BG403" s="73"/>
      <c r="BH403" s="73"/>
      <c r="BI403" s="73"/>
      <c r="BJ403" s="73"/>
      <c r="BK403" s="73"/>
      <c r="BL403" s="73"/>
      <c r="BM403" s="73"/>
      <c r="BN403" s="73"/>
      <c r="BO403" s="73"/>
      <c r="BP403" s="73"/>
      <c r="BQ403" s="73"/>
      <c r="BR403" s="73"/>
      <c r="BS403" s="73"/>
      <c r="BT403" s="73"/>
      <c r="BU403" s="73"/>
      <c r="BV403" s="73"/>
      <c r="BW403" s="73"/>
      <c r="BX403" s="73"/>
      <c r="BY403" s="73"/>
      <c r="BZ403" s="73"/>
      <c r="CA403" s="73"/>
      <c r="CB403" s="73"/>
      <c r="CC403" s="73"/>
      <c r="CD403" s="73"/>
      <c r="CE403" s="73"/>
      <c r="CF403" s="73"/>
      <c r="CG403" s="73"/>
      <c r="CH403" s="73"/>
      <c r="CI403" s="73"/>
      <c r="CJ403" s="73"/>
      <c r="CK403" s="73"/>
      <c r="CL403" s="73"/>
    </row>
    <row r="404" spans="2:90" x14ac:dyDescent="0.4">
      <c r="B404" s="124"/>
      <c r="C404" s="31"/>
      <c r="D404" t="s">
        <v>851</v>
      </c>
      <c r="E404" t="str">
        <f t="shared" si="315"/>
        <v>404 DTERMY-PV</v>
      </c>
      <c r="F404" s="31"/>
      <c r="G404" s="31"/>
      <c r="H404" s="31"/>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row>
    <row r="405" spans="2:90" x14ac:dyDescent="0.4">
      <c r="B405" s="95" t="s">
        <v>290</v>
      </c>
      <c r="D405" t="s">
        <v>851</v>
      </c>
      <c r="E405" t="str">
        <f t="shared" si="315"/>
        <v>405 DTERMY-PV</v>
      </c>
      <c r="F405" s="280"/>
      <c r="R405" s="92"/>
      <c r="S405" s="150"/>
      <c r="T405" s="150"/>
      <c r="U405" s="150"/>
      <c r="V405" s="150"/>
      <c r="W405" s="150"/>
      <c r="X405" s="150"/>
      <c r="Y405" s="150"/>
      <c r="Z405" s="150"/>
      <c r="AA405" s="150"/>
      <c r="AB405" s="150"/>
      <c r="AC405" s="150"/>
      <c r="AD405" s="150"/>
      <c r="AE405" s="150"/>
      <c r="AF405" s="150"/>
      <c r="AG405" s="150"/>
      <c r="AH405" s="150"/>
      <c r="AI405" s="150"/>
      <c r="AJ405" s="150"/>
      <c r="AK405" s="150"/>
      <c r="AL405" s="150"/>
      <c r="AM405" s="150"/>
      <c r="AN405" s="150"/>
      <c r="AO405" s="150"/>
      <c r="AP405" s="150"/>
      <c r="AQ405" s="150"/>
      <c r="AR405" s="150"/>
      <c r="AS405" s="150"/>
      <c r="AT405" s="150"/>
      <c r="AU405" s="150"/>
      <c r="AV405" s="150"/>
      <c r="AW405" s="150"/>
      <c r="AX405" s="150"/>
      <c r="AY405" s="150"/>
      <c r="AZ405" s="150"/>
      <c r="BA405" s="150"/>
      <c r="BB405" s="150"/>
      <c r="BC405" s="150"/>
      <c r="BD405" s="150"/>
      <c r="BE405" s="150"/>
      <c r="BF405" s="150"/>
      <c r="BG405" s="150"/>
      <c r="BH405" s="150"/>
      <c r="BI405" s="150"/>
      <c r="BJ405" s="150"/>
      <c r="BK405" s="150"/>
      <c r="BL405" s="150"/>
      <c r="BM405" s="150"/>
      <c r="BN405" s="150"/>
      <c r="BO405" s="150"/>
      <c r="BP405" s="150"/>
      <c r="BQ405" s="150"/>
      <c r="BR405" s="150"/>
      <c r="BS405" s="150"/>
      <c r="BT405" s="150"/>
      <c r="BU405" s="150"/>
      <c r="BV405" s="150"/>
      <c r="BW405" s="150"/>
      <c r="BX405" s="150"/>
      <c r="BY405" s="150"/>
      <c r="BZ405" s="150"/>
      <c r="CA405" s="150"/>
      <c r="CB405" s="150"/>
      <c r="CC405" s="150"/>
      <c r="CD405" s="150"/>
      <c r="CE405" s="150"/>
      <c r="CF405" s="150"/>
      <c r="CG405" s="150"/>
      <c r="CH405" s="150"/>
      <c r="CI405" s="150"/>
      <c r="CJ405" s="150"/>
      <c r="CK405" s="150"/>
      <c r="CL405" s="150"/>
    </row>
    <row r="406" spans="2:90" x14ac:dyDescent="0.4">
      <c r="B406" s="154" t="s">
        <v>289</v>
      </c>
      <c r="D406" t="s">
        <v>851</v>
      </c>
      <c r="E406" t="str">
        <f t="shared" si="315"/>
        <v>406 DTERMY-PV</v>
      </c>
      <c r="F406" s="280"/>
      <c r="K406" s="24">
        <f>H403</f>
        <v>1000</v>
      </c>
      <c r="L406" s="24">
        <f ca="1">K410</f>
        <v>1500000</v>
      </c>
      <c r="M406" s="24">
        <f ca="1">L410</f>
        <v>1500000</v>
      </c>
      <c r="N406" s="24">
        <f ca="1">M410</f>
        <v>1500000</v>
      </c>
      <c r="O406" s="24">
        <f ca="1">N410</f>
        <v>1500000</v>
      </c>
      <c r="P406" s="24">
        <f ca="1">O410</f>
        <v>1500000</v>
      </c>
      <c r="R406"/>
      <c r="S406" s="62">
        <f t="shared" ref="S406:AY406" si="316">R410</f>
        <v>1000</v>
      </c>
      <c r="T406" s="62">
        <f t="shared" ca="1" si="316"/>
        <v>501000</v>
      </c>
      <c r="U406" s="62">
        <f t="shared" ca="1" si="316"/>
        <v>1001000</v>
      </c>
      <c r="V406" s="62">
        <f t="shared" ca="1" si="316"/>
        <v>1500000</v>
      </c>
      <c r="W406" s="62">
        <f t="shared" ca="1" si="316"/>
        <v>1500000</v>
      </c>
      <c r="X406" s="62">
        <f t="shared" ca="1" si="316"/>
        <v>1500000</v>
      </c>
      <c r="Y406" s="62">
        <f t="shared" ca="1" si="316"/>
        <v>1500000</v>
      </c>
      <c r="Z406" s="62">
        <f t="shared" ca="1" si="316"/>
        <v>1500000</v>
      </c>
      <c r="AA406" s="62">
        <f t="shared" ca="1" si="316"/>
        <v>1500000</v>
      </c>
      <c r="AB406" s="62">
        <f t="shared" ca="1" si="316"/>
        <v>1500000</v>
      </c>
      <c r="AC406" s="62">
        <f t="shared" ca="1" si="316"/>
        <v>1500000</v>
      </c>
      <c r="AD406" s="62">
        <f t="shared" ca="1" si="316"/>
        <v>1500000</v>
      </c>
      <c r="AE406" s="62">
        <f t="shared" ca="1" si="316"/>
        <v>1500000</v>
      </c>
      <c r="AF406" s="62">
        <f t="shared" ca="1" si="316"/>
        <v>1500000</v>
      </c>
      <c r="AG406" s="62">
        <f t="shared" ca="1" si="316"/>
        <v>1500000</v>
      </c>
      <c r="AH406" s="62">
        <f t="shared" ca="1" si="316"/>
        <v>1500000</v>
      </c>
      <c r="AI406" s="62">
        <f t="shared" ca="1" si="316"/>
        <v>1500000</v>
      </c>
      <c r="AJ406" s="62">
        <f t="shared" ca="1" si="316"/>
        <v>1500000</v>
      </c>
      <c r="AK406" s="62">
        <f t="shared" ca="1" si="316"/>
        <v>1500000</v>
      </c>
      <c r="AL406" s="62">
        <f t="shared" ca="1" si="316"/>
        <v>1500000</v>
      </c>
      <c r="AM406" s="62">
        <f t="shared" ca="1" si="316"/>
        <v>1500000</v>
      </c>
      <c r="AN406" s="62">
        <f t="shared" ca="1" si="316"/>
        <v>1500000</v>
      </c>
      <c r="AO406" s="62">
        <f t="shared" ca="1" si="316"/>
        <v>1500000</v>
      </c>
      <c r="AP406" s="62">
        <f t="shared" ca="1" si="316"/>
        <v>1500000</v>
      </c>
      <c r="AQ406" s="62">
        <f t="shared" ca="1" si="316"/>
        <v>1500000</v>
      </c>
      <c r="AR406" s="62">
        <f t="shared" ca="1" si="316"/>
        <v>1500000</v>
      </c>
      <c r="AS406" s="62">
        <f t="shared" ca="1" si="316"/>
        <v>1500000</v>
      </c>
      <c r="AT406" s="62">
        <f t="shared" ca="1" si="316"/>
        <v>1500000</v>
      </c>
      <c r="AU406" s="62">
        <f t="shared" ca="1" si="316"/>
        <v>1500000</v>
      </c>
      <c r="AV406" s="62">
        <f t="shared" ca="1" si="316"/>
        <v>1500000</v>
      </c>
      <c r="AW406" s="62">
        <f t="shared" ca="1" si="316"/>
        <v>1500000</v>
      </c>
      <c r="AX406" s="62">
        <f t="shared" ca="1" si="316"/>
        <v>1500000</v>
      </c>
      <c r="AY406" s="62">
        <f t="shared" ca="1" si="316"/>
        <v>1500000</v>
      </c>
      <c r="AZ406" s="62">
        <f t="shared" ref="AZ406:CE406" ca="1" si="317">AY410</f>
        <v>1500000</v>
      </c>
      <c r="BA406" s="62">
        <f t="shared" ca="1" si="317"/>
        <v>1500000</v>
      </c>
      <c r="BB406" s="62">
        <f t="shared" ca="1" si="317"/>
        <v>1500000</v>
      </c>
      <c r="BC406" s="62">
        <f t="shared" ca="1" si="317"/>
        <v>1500000</v>
      </c>
      <c r="BD406" s="62">
        <f t="shared" ca="1" si="317"/>
        <v>1500000</v>
      </c>
      <c r="BE406" s="62">
        <f t="shared" ca="1" si="317"/>
        <v>1500000</v>
      </c>
      <c r="BF406" s="62">
        <f t="shared" ca="1" si="317"/>
        <v>1500000</v>
      </c>
      <c r="BG406" s="62">
        <f t="shared" ca="1" si="317"/>
        <v>1500000</v>
      </c>
      <c r="BH406" s="62">
        <f t="shared" ca="1" si="317"/>
        <v>1500000</v>
      </c>
      <c r="BI406" s="62">
        <f t="shared" ca="1" si="317"/>
        <v>1500000</v>
      </c>
      <c r="BJ406" s="62">
        <f t="shared" ca="1" si="317"/>
        <v>1500000</v>
      </c>
      <c r="BK406" s="62">
        <f t="shared" ca="1" si="317"/>
        <v>1500000</v>
      </c>
      <c r="BL406" s="62">
        <f t="shared" ca="1" si="317"/>
        <v>1500000</v>
      </c>
      <c r="BM406" s="62">
        <f t="shared" ca="1" si="317"/>
        <v>1500000</v>
      </c>
      <c r="BN406" s="62">
        <f t="shared" ca="1" si="317"/>
        <v>1500000</v>
      </c>
      <c r="BO406" s="62">
        <f t="shared" ca="1" si="317"/>
        <v>1500000</v>
      </c>
      <c r="BP406" s="62">
        <f t="shared" ca="1" si="317"/>
        <v>1500000</v>
      </c>
      <c r="BQ406" s="62">
        <f t="shared" ca="1" si="317"/>
        <v>1500000</v>
      </c>
      <c r="BR406" s="62">
        <f t="shared" ca="1" si="317"/>
        <v>1500000</v>
      </c>
      <c r="BS406" s="62">
        <f t="shared" ca="1" si="317"/>
        <v>1500000</v>
      </c>
      <c r="BT406" s="62">
        <f t="shared" ca="1" si="317"/>
        <v>1500000</v>
      </c>
      <c r="BU406" s="62">
        <f t="shared" ca="1" si="317"/>
        <v>1500000</v>
      </c>
      <c r="BV406" s="62">
        <f t="shared" ca="1" si="317"/>
        <v>1500000</v>
      </c>
      <c r="BW406" s="62">
        <f t="shared" ca="1" si="317"/>
        <v>1500000</v>
      </c>
      <c r="BX406" s="62">
        <f t="shared" ca="1" si="317"/>
        <v>1500000</v>
      </c>
      <c r="BY406" s="62">
        <f t="shared" ca="1" si="317"/>
        <v>1500000</v>
      </c>
      <c r="BZ406" s="62">
        <f t="shared" ca="1" si="317"/>
        <v>1500000</v>
      </c>
      <c r="CA406" s="62">
        <f t="shared" ca="1" si="317"/>
        <v>1500000</v>
      </c>
      <c r="CB406" s="62">
        <f t="shared" ca="1" si="317"/>
        <v>1500000</v>
      </c>
      <c r="CC406" s="62">
        <f t="shared" ca="1" si="317"/>
        <v>1500000</v>
      </c>
      <c r="CD406" s="62">
        <f t="shared" ca="1" si="317"/>
        <v>1500000</v>
      </c>
      <c r="CE406" s="62">
        <f t="shared" ca="1" si="317"/>
        <v>1500000</v>
      </c>
      <c r="CF406" s="62">
        <f t="shared" ref="CF406:CL406" ca="1" si="318">CE410</f>
        <v>1500000</v>
      </c>
      <c r="CG406" s="62">
        <f t="shared" ca="1" si="318"/>
        <v>1500000</v>
      </c>
      <c r="CH406" s="62">
        <f t="shared" ca="1" si="318"/>
        <v>1500000</v>
      </c>
      <c r="CI406" s="62">
        <f t="shared" ca="1" si="318"/>
        <v>1500000</v>
      </c>
      <c r="CJ406" s="62">
        <f t="shared" ca="1" si="318"/>
        <v>1500000</v>
      </c>
      <c r="CK406" s="62">
        <f t="shared" ca="1" si="318"/>
        <v>1500000</v>
      </c>
      <c r="CL406" s="62">
        <f t="shared" ca="1" si="318"/>
        <v>1500000</v>
      </c>
    </row>
    <row r="407" spans="2:90" x14ac:dyDescent="0.4">
      <c r="B407" s="141" t="str">
        <f>"Avg. borrowing per "&amp;B391</f>
        <v>Avg. borrowing per primary unit</v>
      </c>
      <c r="D407" t="s">
        <v>851</v>
      </c>
      <c r="E407" t="str">
        <f t="shared" si="315"/>
        <v>407 DTERMY-PV</v>
      </c>
      <c r="F407" s="280"/>
      <c r="K407" s="18">
        <v>100</v>
      </c>
      <c r="L407" s="18">
        <v>100</v>
      </c>
      <c r="M407" s="18">
        <v>100</v>
      </c>
      <c r="N407" s="18">
        <v>100</v>
      </c>
      <c r="O407" s="18">
        <v>100</v>
      </c>
      <c r="P407" s="18">
        <v>100</v>
      </c>
      <c r="R407"/>
      <c r="S407" s="148" cm="1">
        <f t="array" ref="S407">INDEX($K:$P,ROW(),MATCH(S$3,$K$2:$P$2,0))</f>
        <v>100</v>
      </c>
      <c r="T407" s="148" cm="1">
        <f t="array" ref="T407">INDEX($K:$P,ROW(),MATCH(T$3,$K$2:$P$2,0))</f>
        <v>100</v>
      </c>
      <c r="U407" s="148" cm="1">
        <f t="array" ref="U407">INDEX($K:$P,ROW(),MATCH(U$3,$K$2:$P$2,0))</f>
        <v>100</v>
      </c>
      <c r="V407" s="148" cm="1">
        <f t="array" ref="V407">INDEX($K:$P,ROW(),MATCH(V$3,$K$2:$P$2,0))</f>
        <v>100</v>
      </c>
      <c r="W407" s="148" cm="1">
        <f t="array" ref="W407">INDEX($K:$P,ROW(),MATCH(W$3,$K$2:$P$2,0))</f>
        <v>100</v>
      </c>
      <c r="X407" s="148" cm="1">
        <f t="array" ref="X407">INDEX($K:$P,ROW(),MATCH(X$3,$K$2:$P$2,0))</f>
        <v>100</v>
      </c>
      <c r="Y407" s="148" cm="1">
        <f t="array" ref="Y407">INDEX($K:$P,ROW(),MATCH(Y$3,$K$2:$P$2,0))</f>
        <v>100</v>
      </c>
      <c r="Z407" s="148" cm="1">
        <f t="array" ref="Z407">INDEX($K:$P,ROW(),MATCH(Z$3,$K$2:$P$2,0))</f>
        <v>100</v>
      </c>
      <c r="AA407" s="148" cm="1">
        <f t="array" ref="AA407">INDEX($K:$P,ROW(),MATCH(AA$3,$K$2:$P$2,0))</f>
        <v>100</v>
      </c>
      <c r="AB407" s="148" cm="1">
        <f t="array" ref="AB407">INDEX($K:$P,ROW(),MATCH(AB$3,$K$2:$P$2,0))</f>
        <v>100</v>
      </c>
      <c r="AC407" s="148" cm="1">
        <f t="array" ref="AC407">INDEX($K:$P,ROW(),MATCH(AC$3,$K$2:$P$2,0))</f>
        <v>100</v>
      </c>
      <c r="AD407" s="148" cm="1">
        <f t="array" ref="AD407">INDEX($K:$P,ROW(),MATCH(AD$3,$K$2:$P$2,0))</f>
        <v>100</v>
      </c>
      <c r="AE407" s="148" cm="1">
        <f t="array" ref="AE407">INDEX($K:$P,ROW(),MATCH(AE$3,$K$2:$P$2,0))</f>
        <v>100</v>
      </c>
      <c r="AF407" s="148" cm="1">
        <f t="array" ref="AF407">INDEX($K:$P,ROW(),MATCH(AF$3,$K$2:$P$2,0))</f>
        <v>100</v>
      </c>
      <c r="AG407" s="148" cm="1">
        <f t="array" ref="AG407">INDEX($K:$P,ROW(),MATCH(AG$3,$K$2:$P$2,0))</f>
        <v>100</v>
      </c>
      <c r="AH407" s="148" cm="1">
        <f t="array" ref="AH407">INDEX($K:$P,ROW(),MATCH(AH$3,$K$2:$P$2,0))</f>
        <v>100</v>
      </c>
      <c r="AI407" s="148" cm="1">
        <f t="array" ref="AI407">INDEX($K:$P,ROW(),MATCH(AI$3,$K$2:$P$2,0))</f>
        <v>100</v>
      </c>
      <c r="AJ407" s="148" cm="1">
        <f t="array" ref="AJ407">INDEX($K:$P,ROW(),MATCH(AJ$3,$K$2:$P$2,0))</f>
        <v>100</v>
      </c>
      <c r="AK407" s="148" cm="1">
        <f t="array" ref="AK407">INDEX($K:$P,ROW(),MATCH(AK$3,$K$2:$P$2,0))</f>
        <v>100</v>
      </c>
      <c r="AL407" s="148" cm="1">
        <f t="array" ref="AL407">INDEX($K:$P,ROW(),MATCH(AL$3,$K$2:$P$2,0))</f>
        <v>100</v>
      </c>
      <c r="AM407" s="148" cm="1">
        <f t="array" ref="AM407">INDEX($K:$P,ROW(),MATCH(AM$3,$K$2:$P$2,0))</f>
        <v>100</v>
      </c>
      <c r="AN407" s="148" cm="1">
        <f t="array" ref="AN407">INDEX($K:$P,ROW(),MATCH(AN$3,$K$2:$P$2,0))</f>
        <v>100</v>
      </c>
      <c r="AO407" s="148" cm="1">
        <f t="array" ref="AO407">INDEX($K:$P,ROW(),MATCH(AO$3,$K$2:$P$2,0))</f>
        <v>100</v>
      </c>
      <c r="AP407" s="148" cm="1">
        <f t="array" ref="AP407">INDEX($K:$P,ROW(),MATCH(AP$3,$K$2:$P$2,0))</f>
        <v>100</v>
      </c>
      <c r="AQ407" s="148" cm="1">
        <f t="array" ref="AQ407">INDEX($K:$P,ROW(),MATCH(AQ$3,$K$2:$P$2,0))</f>
        <v>100</v>
      </c>
      <c r="AR407" s="148" cm="1">
        <f t="array" ref="AR407">INDEX($K:$P,ROW(),MATCH(AR$3,$K$2:$P$2,0))</f>
        <v>100</v>
      </c>
      <c r="AS407" s="148" cm="1">
        <f t="array" ref="AS407">INDEX($K:$P,ROW(),MATCH(AS$3,$K$2:$P$2,0))</f>
        <v>100</v>
      </c>
      <c r="AT407" s="148" cm="1">
        <f t="array" ref="AT407">INDEX($K:$P,ROW(),MATCH(AT$3,$K$2:$P$2,0))</f>
        <v>100</v>
      </c>
      <c r="AU407" s="148" cm="1">
        <f t="array" ref="AU407">INDEX($K:$P,ROW(),MATCH(AU$3,$K$2:$P$2,0))</f>
        <v>100</v>
      </c>
      <c r="AV407" s="148" cm="1">
        <f t="array" ref="AV407">INDEX($K:$P,ROW(),MATCH(AV$3,$K$2:$P$2,0))</f>
        <v>100</v>
      </c>
      <c r="AW407" s="148" cm="1">
        <f t="array" ref="AW407">INDEX($K:$P,ROW(),MATCH(AW$3,$K$2:$P$2,0))</f>
        <v>100</v>
      </c>
      <c r="AX407" s="148" cm="1">
        <f t="array" ref="AX407">INDEX($K:$P,ROW(),MATCH(AX$3,$K$2:$P$2,0))</f>
        <v>100</v>
      </c>
      <c r="AY407" s="148" cm="1">
        <f t="array" ref="AY407">INDEX($K:$P,ROW(),MATCH(AY$3,$K$2:$P$2,0))</f>
        <v>100</v>
      </c>
      <c r="AZ407" s="148" cm="1">
        <f t="array" ref="AZ407">INDEX($K:$P,ROW(),MATCH(AZ$3,$K$2:$P$2,0))</f>
        <v>100</v>
      </c>
      <c r="BA407" s="148" cm="1">
        <f t="array" ref="BA407">INDEX($K:$P,ROW(),MATCH(BA$3,$K$2:$P$2,0))</f>
        <v>100</v>
      </c>
      <c r="BB407" s="148" cm="1">
        <f t="array" ref="BB407">INDEX($K:$P,ROW(),MATCH(BB$3,$K$2:$P$2,0))</f>
        <v>100</v>
      </c>
      <c r="BC407" s="148" cm="1">
        <f t="array" ref="BC407">INDEX($K:$P,ROW(),MATCH(BC$3,$K$2:$P$2,0))</f>
        <v>100</v>
      </c>
      <c r="BD407" s="148" cm="1">
        <f t="array" ref="BD407">INDEX($K:$P,ROW(),MATCH(BD$3,$K$2:$P$2,0))</f>
        <v>100</v>
      </c>
      <c r="BE407" s="148" cm="1">
        <f t="array" ref="BE407">INDEX($K:$P,ROW(),MATCH(BE$3,$K$2:$P$2,0))</f>
        <v>100</v>
      </c>
      <c r="BF407" s="148" cm="1">
        <f t="array" ref="BF407">INDEX($K:$P,ROW(),MATCH(BF$3,$K$2:$P$2,0))</f>
        <v>100</v>
      </c>
      <c r="BG407" s="148" cm="1">
        <f t="array" ref="BG407">INDEX($K:$P,ROW(),MATCH(BG$3,$K$2:$P$2,0))</f>
        <v>100</v>
      </c>
      <c r="BH407" s="148" cm="1">
        <f t="array" ref="BH407">INDEX($K:$P,ROW(),MATCH(BH$3,$K$2:$P$2,0))</f>
        <v>100</v>
      </c>
      <c r="BI407" s="148" cm="1">
        <f t="array" ref="BI407">INDEX($K:$P,ROW(),MATCH(BI$3,$K$2:$P$2,0))</f>
        <v>100</v>
      </c>
      <c r="BJ407" s="148" cm="1">
        <f t="array" ref="BJ407">INDEX($K:$P,ROW(),MATCH(BJ$3,$K$2:$P$2,0))</f>
        <v>100</v>
      </c>
      <c r="BK407" s="148" cm="1">
        <f t="array" ref="BK407">INDEX($K:$P,ROW(),MATCH(BK$3,$K$2:$P$2,0))</f>
        <v>100</v>
      </c>
      <c r="BL407" s="148" cm="1">
        <f t="array" ref="BL407">INDEX($K:$P,ROW(),MATCH(BL$3,$K$2:$P$2,0))</f>
        <v>100</v>
      </c>
      <c r="BM407" s="148" cm="1">
        <f t="array" ref="BM407">INDEX($K:$P,ROW(),MATCH(BM$3,$K$2:$P$2,0))</f>
        <v>100</v>
      </c>
      <c r="BN407" s="148" cm="1">
        <f t="array" ref="BN407">INDEX($K:$P,ROW(),MATCH(BN$3,$K$2:$P$2,0))</f>
        <v>100</v>
      </c>
      <c r="BO407" s="148" cm="1">
        <f t="array" ref="BO407">INDEX($K:$P,ROW(),MATCH(BO$3,$K$2:$P$2,0))</f>
        <v>100</v>
      </c>
      <c r="BP407" s="148" cm="1">
        <f t="array" ref="BP407">INDEX($K:$P,ROW(),MATCH(BP$3,$K$2:$P$2,0))</f>
        <v>100</v>
      </c>
      <c r="BQ407" s="148" cm="1">
        <f t="array" ref="BQ407">INDEX($K:$P,ROW(),MATCH(BQ$3,$K$2:$P$2,0))</f>
        <v>100</v>
      </c>
      <c r="BR407" s="148" cm="1">
        <f t="array" ref="BR407">INDEX($K:$P,ROW(),MATCH(BR$3,$K$2:$P$2,0))</f>
        <v>100</v>
      </c>
      <c r="BS407" s="148" cm="1">
        <f t="array" ref="BS407">INDEX($K:$P,ROW(),MATCH(BS$3,$K$2:$P$2,0))</f>
        <v>100</v>
      </c>
      <c r="BT407" s="148" cm="1">
        <f t="array" ref="BT407">INDEX($K:$P,ROW(),MATCH(BT$3,$K$2:$P$2,0))</f>
        <v>100</v>
      </c>
      <c r="BU407" s="148" cm="1">
        <f t="array" ref="BU407">INDEX($K:$P,ROW(),MATCH(BU$3,$K$2:$P$2,0))</f>
        <v>100</v>
      </c>
      <c r="BV407" s="148" cm="1">
        <f t="array" ref="BV407">INDEX($K:$P,ROW(),MATCH(BV$3,$K$2:$P$2,0))</f>
        <v>100</v>
      </c>
      <c r="BW407" s="148" cm="1">
        <f t="array" ref="BW407">INDEX($K:$P,ROW(),MATCH(BW$3,$K$2:$P$2,0))</f>
        <v>100</v>
      </c>
      <c r="BX407" s="148" cm="1">
        <f t="array" ref="BX407">INDEX($K:$P,ROW(),MATCH(BX$3,$K$2:$P$2,0))</f>
        <v>100</v>
      </c>
      <c r="BY407" s="148" cm="1">
        <f t="array" ref="BY407">INDEX($K:$P,ROW(),MATCH(BY$3,$K$2:$P$2,0))</f>
        <v>100</v>
      </c>
      <c r="BZ407" s="148" cm="1">
        <f t="array" ref="BZ407">INDEX($K:$P,ROW(),MATCH(BZ$3,$K$2:$P$2,0))</f>
        <v>100</v>
      </c>
      <c r="CA407" s="148" cm="1">
        <f t="array" ref="CA407">INDEX($K:$P,ROW(),MATCH(CA$3,$K$2:$P$2,0))</f>
        <v>100</v>
      </c>
      <c r="CB407" s="148" cm="1">
        <f t="array" ref="CB407">INDEX($K:$P,ROW(),MATCH(CB$3,$K$2:$P$2,0))</f>
        <v>100</v>
      </c>
      <c r="CC407" s="148" cm="1">
        <f t="array" ref="CC407">INDEX($K:$P,ROW(),MATCH(CC$3,$K$2:$P$2,0))</f>
        <v>100</v>
      </c>
      <c r="CD407" s="148" cm="1">
        <f t="array" ref="CD407">INDEX($K:$P,ROW(),MATCH(CD$3,$K$2:$P$2,0))</f>
        <v>100</v>
      </c>
      <c r="CE407" s="148" cm="1">
        <f t="array" ref="CE407">INDEX($K:$P,ROW(),MATCH(CE$3,$K$2:$P$2,0))</f>
        <v>100</v>
      </c>
      <c r="CF407" s="148" cm="1">
        <f t="array" ref="CF407">INDEX($K:$P,ROW(),MATCH(CF$3,$K$2:$P$2,0))</f>
        <v>100</v>
      </c>
      <c r="CG407" s="148" cm="1">
        <f t="array" ref="CG407">INDEX($K:$P,ROW(),MATCH(CG$3,$K$2:$P$2,0))</f>
        <v>100</v>
      </c>
      <c r="CH407" s="148" cm="1">
        <f t="array" ref="CH407">INDEX($K:$P,ROW(),MATCH(CH$3,$K$2:$P$2,0))</f>
        <v>100</v>
      </c>
      <c r="CI407" s="148" cm="1">
        <f t="array" ref="CI407">INDEX($K:$P,ROW(),MATCH(CI$3,$K$2:$P$2,0))</f>
        <v>100</v>
      </c>
      <c r="CJ407" s="148" cm="1">
        <f t="array" ref="CJ407">INDEX($K:$P,ROW(),MATCH(CJ$3,$K$2:$P$2,0))</f>
        <v>100</v>
      </c>
      <c r="CK407" s="148" cm="1">
        <f t="array" ref="CK407">INDEX($K:$P,ROW(),MATCH(CK$3,$K$2:$P$2,0))</f>
        <v>100</v>
      </c>
      <c r="CL407" s="148" cm="1">
        <f t="array" ref="CL407">INDEX($K:$P,ROW(),MATCH(CL$3,$K$2:$P$2,0))</f>
        <v>100</v>
      </c>
    </row>
    <row r="408" spans="2:90" x14ac:dyDescent="0.4">
      <c r="B408" s="154" t="str">
        <f>"New borrowing - "&amp;SUBSTITUTE(B398,":","")</f>
        <v>New borrowing - Rolling fixed term debt - multiple borrowings w/ annual control</v>
      </c>
      <c r="C408" t="s">
        <v>236</v>
      </c>
      <c r="D408" t="s">
        <v>851</v>
      </c>
      <c r="E408" t="str">
        <f t="shared" si="315"/>
        <v>408 DTERMY-PV</v>
      </c>
      <c r="G408" t="str">
        <f>E408</f>
        <v>408 DTERMY-PV</v>
      </c>
      <c r="K408" s="23">
        <v>10000</v>
      </c>
      <c r="L408" s="23">
        <f>SUMIF($4:$4,L$2,405:405)</f>
        <v>0</v>
      </c>
      <c r="M408" s="23">
        <f>SUMIF($4:$4,M$2,405:405)</f>
        <v>0</v>
      </c>
      <c r="N408" s="23">
        <f>SUMIF($4:$4,N$2,405:405)</f>
        <v>0</v>
      </c>
      <c r="O408" s="23">
        <f>SUMIF($4:$4,O$2,405:405)</f>
        <v>0</v>
      </c>
      <c r="P408" s="23">
        <f>SUMIF($4:$4,P$2,405:405)</f>
        <v>0</v>
      </c>
      <c r="R408" s="53">
        <f>H403</f>
        <v>1000</v>
      </c>
      <c r="S408" s="80" cm="1">
        <f t="array" aca="1" ref="S408" ca="1">+S407*INDIRECT(S393)</f>
        <v>500000</v>
      </c>
      <c r="T408" s="80" cm="1">
        <f t="array" aca="1" ref="T408" ca="1">+T407*INDIRECT(T393)</f>
        <v>500000</v>
      </c>
      <c r="U408" s="80" cm="1">
        <f t="array" aca="1" ref="U408" ca="1">+U407*INDIRECT(U393)</f>
        <v>500000</v>
      </c>
      <c r="V408" s="80" cm="1">
        <f t="array" aca="1" ref="V408" ca="1">+V407*INDIRECT(V393)</f>
        <v>500000</v>
      </c>
      <c r="W408" s="80" cm="1">
        <f t="array" aca="1" ref="W408" ca="1">+W407*INDIRECT(W393)</f>
        <v>500000</v>
      </c>
      <c r="X408" s="80" cm="1">
        <f t="array" aca="1" ref="X408" ca="1">+X407*INDIRECT(X393)</f>
        <v>500000</v>
      </c>
      <c r="Y408" s="80" cm="1">
        <f t="array" aca="1" ref="Y408" ca="1">+Y407*INDIRECT(Y393)</f>
        <v>500000</v>
      </c>
      <c r="Z408" s="80" cm="1">
        <f t="array" aca="1" ref="Z408" ca="1">+Z407*INDIRECT(Z393)</f>
        <v>500000</v>
      </c>
      <c r="AA408" s="80" cm="1">
        <f t="array" aca="1" ref="AA408" ca="1">+AA407*INDIRECT(AA393)</f>
        <v>500000</v>
      </c>
      <c r="AB408" s="80" cm="1">
        <f t="array" aca="1" ref="AB408" ca="1">+AB407*INDIRECT(AB393)</f>
        <v>500000</v>
      </c>
      <c r="AC408" s="80" cm="1">
        <f t="array" aca="1" ref="AC408" ca="1">+AC407*INDIRECT(AC393)</f>
        <v>500000</v>
      </c>
      <c r="AD408" s="80" cm="1">
        <f t="array" aca="1" ref="AD408" ca="1">+AD407*INDIRECT(AD393)</f>
        <v>500000</v>
      </c>
      <c r="AE408" s="80" cm="1">
        <f t="array" aca="1" ref="AE408" ca="1">+AE407*INDIRECT(AE393)</f>
        <v>500000</v>
      </c>
      <c r="AF408" s="80" cm="1">
        <f t="array" aca="1" ref="AF408" ca="1">+AF407*INDIRECT(AF393)</f>
        <v>500000</v>
      </c>
      <c r="AG408" s="80" cm="1">
        <f t="array" aca="1" ref="AG408" ca="1">+AG407*INDIRECT(AG393)</f>
        <v>500000</v>
      </c>
      <c r="AH408" s="80" cm="1">
        <f t="array" aca="1" ref="AH408" ca="1">+AH407*INDIRECT(AH393)</f>
        <v>500000</v>
      </c>
      <c r="AI408" s="80" cm="1">
        <f t="array" aca="1" ref="AI408" ca="1">+AI407*INDIRECT(AI393)</f>
        <v>500000</v>
      </c>
      <c r="AJ408" s="80" cm="1">
        <f t="array" aca="1" ref="AJ408" ca="1">+AJ407*INDIRECT(AJ393)</f>
        <v>500000</v>
      </c>
      <c r="AK408" s="80" cm="1">
        <f t="array" aca="1" ref="AK408" ca="1">+AK407*INDIRECT(AK393)</f>
        <v>500000</v>
      </c>
      <c r="AL408" s="80" cm="1">
        <f t="array" aca="1" ref="AL408" ca="1">+AL407*INDIRECT(AL393)</f>
        <v>500000</v>
      </c>
      <c r="AM408" s="80" cm="1">
        <f t="array" aca="1" ref="AM408" ca="1">+AM407*INDIRECT(AM393)</f>
        <v>500000</v>
      </c>
      <c r="AN408" s="80" cm="1">
        <f t="array" aca="1" ref="AN408" ca="1">+AN407*INDIRECT(AN393)</f>
        <v>500000</v>
      </c>
      <c r="AO408" s="80" cm="1">
        <f t="array" aca="1" ref="AO408" ca="1">+AO407*INDIRECT(AO393)</f>
        <v>500000</v>
      </c>
      <c r="AP408" s="80" cm="1">
        <f t="array" aca="1" ref="AP408" ca="1">+AP407*INDIRECT(AP393)</f>
        <v>500000</v>
      </c>
      <c r="AQ408" s="80" cm="1">
        <f t="array" aca="1" ref="AQ408" ca="1">+AQ407*INDIRECT(AQ393)</f>
        <v>500000</v>
      </c>
      <c r="AR408" s="80" cm="1">
        <f t="array" aca="1" ref="AR408" ca="1">+AR407*INDIRECT(AR393)</f>
        <v>500000</v>
      </c>
      <c r="AS408" s="80" cm="1">
        <f t="array" aca="1" ref="AS408" ca="1">+AS407*INDIRECT(AS393)</f>
        <v>500000</v>
      </c>
      <c r="AT408" s="80" cm="1">
        <f t="array" aca="1" ref="AT408" ca="1">+AT407*INDIRECT(AT393)</f>
        <v>500000</v>
      </c>
      <c r="AU408" s="80" cm="1">
        <f t="array" aca="1" ref="AU408" ca="1">+AU407*INDIRECT(AU393)</f>
        <v>500000</v>
      </c>
      <c r="AV408" s="80" cm="1">
        <f t="array" aca="1" ref="AV408" ca="1">+AV407*INDIRECT(AV393)</f>
        <v>500000</v>
      </c>
      <c r="AW408" s="80" cm="1">
        <f t="array" aca="1" ref="AW408" ca="1">+AW407*INDIRECT(AW393)</f>
        <v>500000</v>
      </c>
      <c r="AX408" s="80" cm="1">
        <f t="array" aca="1" ref="AX408" ca="1">+AX407*INDIRECT(AX393)</f>
        <v>500000</v>
      </c>
      <c r="AY408" s="80" cm="1">
        <f t="array" aca="1" ref="AY408" ca="1">+AY407*INDIRECT(AY393)</f>
        <v>500000</v>
      </c>
      <c r="AZ408" s="80" cm="1">
        <f t="array" aca="1" ref="AZ408" ca="1">+AZ407*INDIRECT(AZ393)</f>
        <v>500000</v>
      </c>
      <c r="BA408" s="80" cm="1">
        <f t="array" aca="1" ref="BA408" ca="1">+BA407*INDIRECT(BA393)</f>
        <v>500000</v>
      </c>
      <c r="BB408" s="80" cm="1">
        <f t="array" aca="1" ref="BB408" ca="1">+BB407*INDIRECT(BB393)</f>
        <v>500000</v>
      </c>
      <c r="BC408" s="80" cm="1">
        <f t="array" aca="1" ref="BC408" ca="1">+BC407*INDIRECT(BC393)</f>
        <v>500000</v>
      </c>
      <c r="BD408" s="80" cm="1">
        <f t="array" aca="1" ref="BD408" ca="1">+BD407*INDIRECT(BD393)</f>
        <v>500000</v>
      </c>
      <c r="BE408" s="80" cm="1">
        <f t="array" aca="1" ref="BE408" ca="1">+BE407*INDIRECT(BE393)</f>
        <v>500000</v>
      </c>
      <c r="BF408" s="80" cm="1">
        <f t="array" aca="1" ref="BF408" ca="1">+BF407*INDIRECT(BF393)</f>
        <v>500000</v>
      </c>
      <c r="BG408" s="80" cm="1">
        <f t="array" aca="1" ref="BG408" ca="1">+BG407*INDIRECT(BG393)</f>
        <v>500000</v>
      </c>
      <c r="BH408" s="80" cm="1">
        <f t="array" aca="1" ref="BH408" ca="1">+BH407*INDIRECT(BH393)</f>
        <v>500000</v>
      </c>
      <c r="BI408" s="80" cm="1">
        <f t="array" aca="1" ref="BI408" ca="1">+BI407*INDIRECT(BI393)</f>
        <v>500000</v>
      </c>
      <c r="BJ408" s="80" cm="1">
        <f t="array" aca="1" ref="BJ408" ca="1">+BJ407*INDIRECT(BJ393)</f>
        <v>500000</v>
      </c>
      <c r="BK408" s="80" cm="1">
        <f t="array" aca="1" ref="BK408" ca="1">+BK407*INDIRECT(BK393)</f>
        <v>500000</v>
      </c>
      <c r="BL408" s="80" cm="1">
        <f t="array" aca="1" ref="BL408" ca="1">+BL407*INDIRECT(BL393)</f>
        <v>500000</v>
      </c>
      <c r="BM408" s="80" cm="1">
        <f t="array" aca="1" ref="BM408" ca="1">+BM407*INDIRECT(BM393)</f>
        <v>500000</v>
      </c>
      <c r="BN408" s="80" cm="1">
        <f t="array" aca="1" ref="BN408" ca="1">+BN407*INDIRECT(BN393)</f>
        <v>500000</v>
      </c>
      <c r="BO408" s="80" cm="1">
        <f t="array" aca="1" ref="BO408" ca="1">+BO407*INDIRECT(BO393)</f>
        <v>500000</v>
      </c>
      <c r="BP408" s="80" cm="1">
        <f t="array" aca="1" ref="BP408" ca="1">+BP407*INDIRECT(BP393)</f>
        <v>500000</v>
      </c>
      <c r="BQ408" s="80" cm="1">
        <f t="array" aca="1" ref="BQ408" ca="1">+BQ407*INDIRECT(BQ393)</f>
        <v>500000</v>
      </c>
      <c r="BR408" s="80" cm="1">
        <f t="array" aca="1" ref="BR408" ca="1">+BR407*INDIRECT(BR393)</f>
        <v>500000</v>
      </c>
      <c r="BS408" s="80" cm="1">
        <f t="array" aca="1" ref="BS408" ca="1">+BS407*INDIRECT(BS393)</f>
        <v>500000</v>
      </c>
      <c r="BT408" s="80" cm="1">
        <f t="array" aca="1" ref="BT408" ca="1">+BT407*INDIRECT(BT393)</f>
        <v>500000</v>
      </c>
      <c r="BU408" s="80" cm="1">
        <f t="array" aca="1" ref="BU408" ca="1">+BU407*INDIRECT(BU393)</f>
        <v>500000</v>
      </c>
      <c r="BV408" s="80" cm="1">
        <f t="array" aca="1" ref="BV408" ca="1">+BV407*INDIRECT(BV393)</f>
        <v>500000</v>
      </c>
      <c r="BW408" s="80" cm="1">
        <f t="array" aca="1" ref="BW408" ca="1">+BW407*INDIRECT(BW393)</f>
        <v>500000</v>
      </c>
      <c r="BX408" s="80" cm="1">
        <f t="array" aca="1" ref="BX408" ca="1">+BX407*INDIRECT(BX393)</f>
        <v>500000</v>
      </c>
      <c r="BY408" s="80" cm="1">
        <f t="array" aca="1" ref="BY408" ca="1">+BY407*INDIRECT(BY393)</f>
        <v>500000</v>
      </c>
      <c r="BZ408" s="80" cm="1">
        <f t="array" aca="1" ref="BZ408" ca="1">+BZ407*INDIRECT(BZ393)</f>
        <v>500000</v>
      </c>
      <c r="CA408" s="80" cm="1">
        <f t="array" aca="1" ref="CA408" ca="1">+CA407*INDIRECT(CA393)</f>
        <v>500000</v>
      </c>
      <c r="CB408" s="80" cm="1">
        <f t="array" aca="1" ref="CB408" ca="1">+CB407*INDIRECT(CB393)</f>
        <v>500000</v>
      </c>
      <c r="CC408" s="80" cm="1">
        <f t="array" aca="1" ref="CC408" ca="1">+CC407*INDIRECT(CC393)</f>
        <v>500000</v>
      </c>
      <c r="CD408" s="80" cm="1">
        <f t="array" aca="1" ref="CD408" ca="1">+CD407*INDIRECT(CD393)</f>
        <v>500000</v>
      </c>
      <c r="CE408" s="80" cm="1">
        <f t="array" aca="1" ref="CE408" ca="1">+CE407*INDIRECT(CE393)</f>
        <v>500000</v>
      </c>
      <c r="CF408" s="80" cm="1">
        <f t="array" aca="1" ref="CF408" ca="1">+CF407*INDIRECT(CF393)</f>
        <v>500000</v>
      </c>
      <c r="CG408" s="80" cm="1">
        <f t="array" aca="1" ref="CG408" ca="1">+CG407*INDIRECT(CG393)</f>
        <v>500000</v>
      </c>
      <c r="CH408" s="80" cm="1">
        <f t="array" aca="1" ref="CH408" ca="1">+CH407*INDIRECT(CH393)</f>
        <v>500000</v>
      </c>
      <c r="CI408" s="80" cm="1">
        <f t="array" aca="1" ref="CI408" ca="1">+CI407*INDIRECT(CI393)</f>
        <v>500000</v>
      </c>
      <c r="CJ408" s="80" cm="1">
        <f t="array" aca="1" ref="CJ408" ca="1">+CJ407*INDIRECT(CJ393)</f>
        <v>500000</v>
      </c>
      <c r="CK408" s="80" cm="1">
        <f t="array" aca="1" ref="CK408" ca="1">+CK407*INDIRECT(CK393)</f>
        <v>500000</v>
      </c>
      <c r="CL408" s="80" cm="1">
        <f t="array" aca="1" ref="CL408" ca="1">+CL407*INDIRECT(CL393)</f>
        <v>500000</v>
      </c>
    </row>
    <row r="409" spans="2:90" x14ac:dyDescent="0.4">
      <c r="B409" s="154" t="str">
        <f>"Repayment - "&amp;SUBSTITUTE(B398,":","")</f>
        <v>Repayment - Rolling fixed term debt - multiple borrowings w/ annual control</v>
      </c>
      <c r="C409" t="s">
        <v>236</v>
      </c>
      <c r="D409" t="s">
        <v>851</v>
      </c>
      <c r="E409" t="str">
        <f t="shared" si="315"/>
        <v>409 DTERMY-PV</v>
      </c>
      <c r="K409" s="134">
        <f t="shared" ref="K409:P409" ca="1" si="319">SUMIF($3:$3,K$2,409:409)</f>
        <v>-4501000</v>
      </c>
      <c r="L409" s="134">
        <f t="shared" ca="1" si="319"/>
        <v>-6000000</v>
      </c>
      <c r="M409" s="134">
        <f t="shared" ca="1" si="319"/>
        <v>-6000000</v>
      </c>
      <c r="N409" s="134">
        <f t="shared" ca="1" si="319"/>
        <v>-6000000</v>
      </c>
      <c r="O409" s="134">
        <f t="shared" ca="1" si="319"/>
        <v>-6000000</v>
      </c>
      <c r="P409" s="134">
        <f t="shared" ca="1" si="319"/>
        <v>-6000000</v>
      </c>
      <c r="R409" s="220"/>
      <c r="S409" s="221">
        <f ca="1">-IF(COUNT($R408:S408)&lt;$H400,0,OFFSET(S408,0,-$H400+1))-$J$2492*(COUNT(R408:$S408)=($H400-$H401+1))</f>
        <v>0</v>
      </c>
      <c r="T409" s="221">
        <f ca="1">-IF(COUNT($R408:T408)&lt;$H400,0,OFFSET(T408,0,-$H400+1))-$J$2492*(COUNT(S408:$S408)=($H400-$H401+1))</f>
        <v>0</v>
      </c>
      <c r="U409" s="221">
        <f ca="1">-IF(COUNT($R408:U408)&lt;$H400,0,OFFSET(U408,0,-$H400+1))-$J$2492*(COUNT($S408:T408)=($H400-$H401+1))</f>
        <v>-1000</v>
      </c>
      <c r="V409" s="221">
        <f ca="1">-IF(COUNT($R408:V408)&lt;$H400,0,OFFSET(V408,0,-$H400+1))-$J$2492*(COUNT($S408:U408)=($H400-$H401+1))</f>
        <v>-500000</v>
      </c>
      <c r="W409" s="221">
        <f ca="1">-IF(COUNT($R408:W408)&lt;$H400,0,OFFSET(W408,0,-$H400+1))-$J$2492*(COUNT($S408:V408)=($H400-$H401+1))</f>
        <v>-500000</v>
      </c>
      <c r="X409" s="221">
        <f ca="1">-IF(COUNT($R408:X408)&lt;$H400,0,OFFSET(X408,0,-$H400+1))-$J$2492*(COUNT($S408:W408)=($H400-$H401+1))</f>
        <v>-500000</v>
      </c>
      <c r="Y409" s="221">
        <f ca="1">-IF(COUNT($R408:Y408)&lt;$H400,0,OFFSET(Y408,0,-$H400+1))-$J$2492*(COUNT($S408:X408)=($H400-$H401+1))</f>
        <v>-500000</v>
      </c>
      <c r="Z409" s="221">
        <f ca="1">-IF(COUNT($R408:Z408)&lt;$H400,0,OFFSET(Z408,0,-$H400+1))-$J$2492*(COUNT($S408:Y408)=($H400-$H401+1))</f>
        <v>-500000</v>
      </c>
      <c r="AA409" s="221">
        <f ca="1">-IF(COUNT($R408:AA408)&lt;$H400,0,OFFSET(AA408,0,-$H400+1))-$J$2492*(COUNT($S408:Z408)=($H400-$H401+1))</f>
        <v>-500000</v>
      </c>
      <c r="AB409" s="221">
        <f ca="1">-IF(COUNT($R408:AB408)&lt;$H400,0,OFFSET(AB408,0,-$H400+1))-$J$2492*(COUNT($S408:AA408)=($H400-$H401+1))</f>
        <v>-500000</v>
      </c>
      <c r="AC409" s="221">
        <f ca="1">-IF(COUNT($R408:AC408)&lt;$H400,0,OFFSET(AC408,0,-$H400+1))-$J$2492*(COUNT($S408:AB408)=($H400-$H401+1))</f>
        <v>-500000</v>
      </c>
      <c r="AD409" s="221">
        <f ca="1">-IF(COUNT($R408:AD408)&lt;$H400,0,OFFSET(AD408,0,-$H400+1))-$J$2492*(COUNT($S408:AC408)=($H400-$H401+1))</f>
        <v>-500000</v>
      </c>
      <c r="AE409" s="221">
        <f ca="1">-IF(COUNT($R408:AE408)&lt;$H400,0,OFFSET(AE408,0,-$H400+1))-$J$2492*(COUNT($S408:AD408)=($H400-$H401+1))</f>
        <v>-500000</v>
      </c>
      <c r="AF409" s="221">
        <f ca="1">-IF(COUNT($R408:AF408)&lt;$H400,0,OFFSET(AF408,0,-$H400+1))-$J$2492*(COUNT($S408:AE408)=($H400-$H401+1))</f>
        <v>-500000</v>
      </c>
      <c r="AG409" s="221">
        <f ca="1">-IF(COUNT($R408:AG408)&lt;$H400,0,OFFSET(AG408,0,-$H400+1))-$J$2492*(COUNT($S408:AF408)=($H400-$H401+1))</f>
        <v>-500000</v>
      </c>
      <c r="AH409" s="221">
        <f ca="1">-IF(COUNT($R408:AH408)&lt;$H400,0,OFFSET(AH408,0,-$H400+1))-$J$2492*(COUNT($S408:AG408)=($H400-$H401+1))</f>
        <v>-500000</v>
      </c>
      <c r="AI409" s="221">
        <f ca="1">-IF(COUNT($R408:AI408)&lt;$H400,0,OFFSET(AI408,0,-$H400+1))-$J$2492*(COUNT($S408:AH408)=($H400-$H401+1))</f>
        <v>-500000</v>
      </c>
      <c r="AJ409" s="221">
        <f ca="1">-IF(COUNT($R408:AJ408)&lt;$H400,0,OFFSET(AJ408,0,-$H400+1))-$J$2492*(COUNT($S408:AI408)=($H400-$H401+1))</f>
        <v>-500000</v>
      </c>
      <c r="AK409" s="221">
        <f ca="1">-IF(COUNT($R408:AK408)&lt;$H400,0,OFFSET(AK408,0,-$H400+1))-$J$2492*(COUNT($S408:AJ408)=($H400-$H401+1))</f>
        <v>-500000</v>
      </c>
      <c r="AL409" s="221">
        <f ca="1">-IF(COUNT($R408:AL408)&lt;$H400,0,OFFSET(AL408,0,-$H400+1))-$J$2492*(COUNT($S408:AK408)=($H400-$H401+1))</f>
        <v>-500000</v>
      </c>
      <c r="AM409" s="221">
        <f ca="1">-IF(COUNT($R408:AM408)&lt;$H400,0,OFFSET(AM408,0,-$H400+1))-$J$2492*(COUNT($S408:AL408)=($H400-$H401+1))</f>
        <v>-500000</v>
      </c>
      <c r="AN409" s="221">
        <f ca="1">-IF(COUNT($R408:AN408)&lt;$H400,0,OFFSET(AN408,0,-$H400+1))-$J$2492*(COUNT($S408:AM408)=($H400-$H401+1))</f>
        <v>-500000</v>
      </c>
      <c r="AO409" s="221">
        <f ca="1">-IF(COUNT($R408:AO408)&lt;$H400,0,OFFSET(AO408,0,-$H400+1))-$J$2492*(COUNT($S408:AN408)=($H400-$H401+1))</f>
        <v>-500000</v>
      </c>
      <c r="AP409" s="221">
        <f ca="1">-IF(COUNT($R408:AP408)&lt;$H400,0,OFFSET(AP408,0,-$H400+1))-$J$2492*(COUNT($S408:AO408)=($H400-$H401+1))</f>
        <v>-500000</v>
      </c>
      <c r="AQ409" s="221">
        <f ca="1">-IF(COUNT($R408:AQ408)&lt;$H400,0,OFFSET(AQ408,0,-$H400+1))-$J$2492*(COUNT($S408:AP408)=($H400-$H401+1))</f>
        <v>-500000</v>
      </c>
      <c r="AR409" s="221">
        <f ca="1">-IF(COUNT($R408:AR408)&lt;$H400,0,OFFSET(AR408,0,-$H400+1))-$J$2492*(COUNT($S408:AQ408)=($H400-$H401+1))</f>
        <v>-500000</v>
      </c>
      <c r="AS409" s="221">
        <f ca="1">-IF(COUNT($R408:AS408)&lt;$H400,0,OFFSET(AS408,0,-$H400+1))-$J$2492*(COUNT($S408:AR408)=($H400-$H401+1))</f>
        <v>-500000</v>
      </c>
      <c r="AT409" s="221">
        <f ca="1">-IF(COUNT($R408:AT408)&lt;$H400,0,OFFSET(AT408,0,-$H400+1))-$J$2492*(COUNT($S408:AS408)=($H400-$H401+1))</f>
        <v>-500000</v>
      </c>
      <c r="AU409" s="221">
        <f ca="1">-IF(COUNT($R408:AU408)&lt;$H400,0,OFFSET(AU408,0,-$H400+1))-$J$2492*(COUNT($S408:AT408)=($H400-$H401+1))</f>
        <v>-500000</v>
      </c>
      <c r="AV409" s="221">
        <f ca="1">-IF(COUNT($R408:AV408)&lt;$H400,0,OFFSET(AV408,0,-$H400+1))-$J$2492*(COUNT($S408:AU408)=($H400-$H401+1))</f>
        <v>-500000</v>
      </c>
      <c r="AW409" s="221">
        <f ca="1">-IF(COUNT($R408:AW408)&lt;$H400,0,OFFSET(AW408,0,-$H400+1))-$J$2492*(COUNT($S408:AV408)=($H400-$H401+1))</f>
        <v>-500000</v>
      </c>
      <c r="AX409" s="221">
        <f ca="1">-IF(COUNT($R408:AX408)&lt;$H400,0,OFFSET(AX408,0,-$H400+1))-$J$2492*(COUNT($S408:AW408)=($H400-$H401+1))</f>
        <v>-500000</v>
      </c>
      <c r="AY409" s="221">
        <f ca="1">-IF(COUNT($R408:AY408)&lt;$H400,0,OFFSET(AY408,0,-$H400+1))-$J$2492*(COUNT($S408:AX408)=($H400-$H401+1))</f>
        <v>-500000</v>
      </c>
      <c r="AZ409" s="221">
        <f ca="1">-IF(COUNT($R408:AZ408)&lt;$H400,0,OFFSET(AZ408,0,-$H400+1))-$J$2492*(COUNT($S408:AY408)=($H400-$H401+1))</f>
        <v>-500000</v>
      </c>
      <c r="BA409" s="221">
        <f ca="1">-IF(COUNT($R408:BA408)&lt;$H400,0,OFFSET(BA408,0,-$H400+1))-$J$2492*(COUNT($S408:AZ408)=($H400-$H401+1))</f>
        <v>-500000</v>
      </c>
      <c r="BB409" s="221">
        <f ca="1">-IF(COUNT($R408:BB408)&lt;$H400,0,OFFSET(BB408,0,-$H400+1))-$J$2492*(COUNT($S408:BA408)=($H400-$H401+1))</f>
        <v>-500000</v>
      </c>
      <c r="BC409" s="221">
        <f ca="1">-IF(COUNT($R408:BC408)&lt;$H400,0,OFFSET(BC408,0,-$H400+1))-$J$2492*(COUNT($S408:BB408)=($H400-$H401+1))</f>
        <v>-500000</v>
      </c>
      <c r="BD409" s="221">
        <f ca="1">-IF(COUNT($R408:BD408)&lt;$H400,0,OFFSET(BD408,0,-$H400+1))-$J$2492*(COUNT($S408:BC408)=($H400-$H401+1))</f>
        <v>-500000</v>
      </c>
      <c r="BE409" s="221">
        <f ca="1">-IF(COUNT($R408:BE408)&lt;$H400,0,OFFSET(BE408,0,-$H400+1))-$J$2492*(COUNT($S408:BD408)=($H400-$H401+1))</f>
        <v>-500000</v>
      </c>
      <c r="BF409" s="221">
        <f ca="1">-IF(COUNT($R408:BF408)&lt;$H400,0,OFFSET(BF408,0,-$H400+1))-$J$2492*(COUNT($S408:BE408)=($H400-$H401+1))</f>
        <v>-500000</v>
      </c>
      <c r="BG409" s="221">
        <f ca="1">-IF(COUNT($R408:BG408)&lt;$H400,0,OFFSET(BG408,0,-$H400+1))-$J$2492*(COUNT($S408:BF408)=($H400-$H401+1))</f>
        <v>-500000</v>
      </c>
      <c r="BH409" s="221">
        <f ca="1">-IF(COUNT($R408:BH408)&lt;$H400,0,OFFSET(BH408,0,-$H400+1))-$J$2492*(COUNT($S408:BG408)=($H400-$H401+1))</f>
        <v>-500000</v>
      </c>
      <c r="BI409" s="221">
        <f ca="1">-IF(COUNT($R408:BI408)&lt;$H400,0,OFFSET(BI408,0,-$H400+1))-$J$2492*(COUNT($S408:BH408)=($H400-$H401+1))</f>
        <v>-500000</v>
      </c>
      <c r="BJ409" s="221">
        <f ca="1">-IF(COUNT($R408:BJ408)&lt;$H400,0,OFFSET(BJ408,0,-$H400+1))-$J$2492*(COUNT($S408:BI408)=($H400-$H401+1))</f>
        <v>-500000</v>
      </c>
      <c r="BK409" s="221">
        <f ca="1">-IF(COUNT($R408:BK408)&lt;$H400,0,OFFSET(BK408,0,-$H400+1))-$J$2492*(COUNT($S408:BJ408)=($H400-$H401+1))</f>
        <v>-500000</v>
      </c>
      <c r="BL409" s="221">
        <f ca="1">-IF(COUNT($R408:BL408)&lt;$H400,0,OFFSET(BL408,0,-$H400+1))-$J$2492*(COUNT($S408:BK408)=($H400-$H401+1))</f>
        <v>-500000</v>
      </c>
      <c r="BM409" s="221">
        <f ca="1">-IF(COUNT($R408:BM408)&lt;$H400,0,OFFSET(BM408,0,-$H400+1))-$J$2492*(COUNT($S408:BL408)=($H400-$H401+1))</f>
        <v>-500000</v>
      </c>
      <c r="BN409" s="221">
        <f ca="1">-IF(COUNT($R408:BN408)&lt;$H400,0,OFFSET(BN408,0,-$H400+1))-$J$2492*(COUNT($S408:BM408)=($H400-$H401+1))</f>
        <v>-500000</v>
      </c>
      <c r="BO409" s="221">
        <f ca="1">-IF(COUNT($R408:BO408)&lt;$H400,0,OFFSET(BO408,0,-$H400+1))-$J$2492*(COUNT($S408:BN408)=($H400-$H401+1))</f>
        <v>-500000</v>
      </c>
      <c r="BP409" s="221">
        <f ca="1">-IF(COUNT($R408:BP408)&lt;$H400,0,OFFSET(BP408,0,-$H400+1))-$J$2492*(COUNT($S408:BO408)=($H400-$H401+1))</f>
        <v>-500000</v>
      </c>
      <c r="BQ409" s="221">
        <f ca="1">-IF(COUNT($R408:BQ408)&lt;$H400,0,OFFSET(BQ408,0,-$H400+1))-$J$2492*(COUNT($S408:BP408)=($H400-$H401+1))</f>
        <v>-500000</v>
      </c>
      <c r="BR409" s="221">
        <f ca="1">-IF(COUNT($R408:BR408)&lt;$H400,0,OFFSET(BR408,0,-$H400+1))-$J$2492*(COUNT($S408:BQ408)=($H400-$H401+1))</f>
        <v>-500000</v>
      </c>
      <c r="BS409" s="221">
        <f ca="1">-IF(COUNT($R408:BS408)&lt;$H400,0,OFFSET(BS408,0,-$H400+1))-$J$2492*(COUNT($S408:BR408)=($H400-$H401+1))</f>
        <v>-500000</v>
      </c>
      <c r="BT409" s="221">
        <f ca="1">-IF(COUNT($R408:BT408)&lt;$H400,0,OFFSET(BT408,0,-$H400+1))-$J$2492*(COUNT($S408:BS408)=($H400-$H401+1))</f>
        <v>-500000</v>
      </c>
      <c r="BU409" s="221">
        <f ca="1">-IF(COUNT($R408:BU408)&lt;$H400,0,OFFSET(BU408,0,-$H400+1))-$J$2492*(COUNT($S408:BT408)=($H400-$H401+1))</f>
        <v>-500000</v>
      </c>
      <c r="BV409" s="221">
        <f ca="1">-IF(COUNT($R408:BV408)&lt;$H400,0,OFFSET(BV408,0,-$H400+1))-$J$2492*(COUNT($S408:BU408)=($H400-$H401+1))</f>
        <v>-500000</v>
      </c>
      <c r="BW409" s="221">
        <f ca="1">-IF(COUNT($R408:BW408)&lt;$H400,0,OFFSET(BW408,0,-$H400+1))-$J$2492*(COUNT($S408:BV408)=($H400-$H401+1))</f>
        <v>-500000</v>
      </c>
      <c r="BX409" s="221">
        <f ca="1">-IF(COUNT($R408:BX408)&lt;$H400,0,OFFSET(BX408,0,-$H400+1))-$J$2492*(COUNT($S408:BW408)=($H400-$H401+1))</f>
        <v>-500000</v>
      </c>
      <c r="BY409" s="221">
        <f ca="1">-IF(COUNT($R408:BY408)&lt;$H400,0,OFFSET(BY408,0,-$H400+1))-$J$2492*(COUNT($S408:BX408)=($H400-$H401+1))</f>
        <v>-500000</v>
      </c>
      <c r="BZ409" s="221">
        <f ca="1">-IF(COUNT($R408:BZ408)&lt;$H400,0,OFFSET(BZ408,0,-$H400+1))-$J$2492*(COUNT($S408:BY408)=($H400-$H401+1))</f>
        <v>-500000</v>
      </c>
      <c r="CA409" s="221">
        <f ca="1">-IF(COUNT($R408:CA408)&lt;$H400,0,OFFSET(CA408,0,-$H400+1))-$J$2492*(COUNT($S408:BZ408)=($H400-$H401+1))</f>
        <v>-500000</v>
      </c>
      <c r="CB409" s="221">
        <f ca="1">-IF(COUNT($R408:CB408)&lt;$H400,0,OFFSET(CB408,0,-$H400+1))-$J$2492*(COUNT($S408:CA408)=($H400-$H401+1))</f>
        <v>-500000</v>
      </c>
      <c r="CC409" s="221">
        <f ca="1">-IF(COUNT($R408:CC408)&lt;$H400,0,OFFSET(CC408,0,-$H400+1))-$J$2492*(COUNT($S408:CB408)=($H400-$H401+1))</f>
        <v>-500000</v>
      </c>
      <c r="CD409" s="221">
        <f ca="1">-IF(COUNT($R408:CD408)&lt;$H400,0,OFFSET(CD408,0,-$H400+1))-$J$2492*(COUNT($S408:CC408)=($H400-$H401+1))</f>
        <v>-500000</v>
      </c>
      <c r="CE409" s="221">
        <f ca="1">-IF(COUNT($R408:CE408)&lt;$H400,0,OFFSET(CE408,0,-$H400+1))-$J$2492*(COUNT($S408:CD408)=($H400-$H401+1))</f>
        <v>-500000</v>
      </c>
      <c r="CF409" s="221">
        <f ca="1">-IF(COUNT($R408:CF408)&lt;$H400,0,OFFSET(CF408,0,-$H400+1))-$J$2492*(COUNT($S408:CE408)=($H400-$H401+1))</f>
        <v>-500000</v>
      </c>
      <c r="CG409" s="221">
        <f ca="1">-IF(COUNT($R408:CG408)&lt;$H400,0,OFFSET(CG408,0,-$H400+1))-$J$2492*(COUNT($S408:CF408)=($H400-$H401+1))</f>
        <v>-500000</v>
      </c>
      <c r="CH409" s="221">
        <f ca="1">-IF(COUNT($R408:CH408)&lt;$H400,0,OFFSET(CH408,0,-$H400+1))-$J$2492*(COUNT($S408:CG408)=($H400-$H401+1))</f>
        <v>-500000</v>
      </c>
      <c r="CI409" s="221">
        <f ca="1">-IF(COUNT($R408:CI408)&lt;$H400,0,OFFSET(CI408,0,-$H400+1))-$J$2492*(COUNT($S408:CH408)=($H400-$H401+1))</f>
        <v>-500000</v>
      </c>
      <c r="CJ409" s="221">
        <f ca="1">-IF(COUNT($R408:CJ408)&lt;$H400,0,OFFSET(CJ408,0,-$H400+1))-$J$2492*(COUNT($S408:CI408)=($H400-$H401+1))</f>
        <v>-500000</v>
      </c>
      <c r="CK409" s="221">
        <f ca="1">-IF(COUNT($R408:CK408)&lt;$H400,0,OFFSET(CK408,0,-$H400+1))-$J$2492*(COUNT($S408:CJ408)=($H400-$H401+1))</f>
        <v>-500000</v>
      </c>
      <c r="CL409" s="221">
        <f ca="1">-IF(COUNT($R408:CL408)&lt;$H400,0,OFFSET(CL408,0,-$H400+1))-$J$2492*(COUNT($S408:CK408)=($H400-$H401+1))</f>
        <v>-500000</v>
      </c>
    </row>
    <row r="410" spans="2:90" x14ac:dyDescent="0.4">
      <c r="B410" s="123" t="str">
        <f>"Debt - "&amp;SUBSTITUTE(B398,":","")</f>
        <v>Debt - Rolling fixed term debt - multiple borrowings w/ annual control</v>
      </c>
      <c r="C410" t="s">
        <v>237</v>
      </c>
      <c r="D410" t="s">
        <v>851</v>
      </c>
      <c r="E410" t="str">
        <f t="shared" si="315"/>
        <v>410 DTERMY-PV</v>
      </c>
      <c r="I410" s="80"/>
      <c r="J410" s="80"/>
      <c r="K410" s="33">
        <f t="shared" ref="K410:P410" ca="1" si="320">SUMIF($4:$4,K$2,410:410)</f>
        <v>1500000</v>
      </c>
      <c r="L410" s="33">
        <f t="shared" ca="1" si="320"/>
        <v>1500000</v>
      </c>
      <c r="M410" s="33">
        <f t="shared" ca="1" si="320"/>
        <v>1500000</v>
      </c>
      <c r="N410" s="33">
        <f t="shared" ca="1" si="320"/>
        <v>1500000</v>
      </c>
      <c r="O410" s="33">
        <f t="shared" ca="1" si="320"/>
        <v>1500000</v>
      </c>
      <c r="P410" s="33">
        <f t="shared" ca="1" si="320"/>
        <v>1500000</v>
      </c>
      <c r="R410" s="93">
        <f t="shared" ref="R410:S410" si="321">+SUM(R406,R408:R409)</f>
        <v>1000</v>
      </c>
      <c r="S410" s="93">
        <f t="shared" ca="1" si="321"/>
        <v>501000</v>
      </c>
      <c r="T410" s="93">
        <f t="shared" ref="T410:AX410" ca="1" si="322">+SUM(T406,T408:T409)</f>
        <v>1001000</v>
      </c>
      <c r="U410" s="93">
        <f t="shared" ca="1" si="322"/>
        <v>1500000</v>
      </c>
      <c r="V410" s="93">
        <f t="shared" ca="1" si="322"/>
        <v>1500000</v>
      </c>
      <c r="W410" s="93">
        <f t="shared" ca="1" si="322"/>
        <v>1500000</v>
      </c>
      <c r="X410" s="93">
        <f t="shared" ca="1" si="322"/>
        <v>1500000</v>
      </c>
      <c r="Y410" s="93">
        <f t="shared" ca="1" si="322"/>
        <v>1500000</v>
      </c>
      <c r="Z410" s="93">
        <f t="shared" ca="1" si="322"/>
        <v>1500000</v>
      </c>
      <c r="AA410" s="93">
        <f t="shared" ca="1" si="322"/>
        <v>1500000</v>
      </c>
      <c r="AB410" s="93">
        <f t="shared" ca="1" si="322"/>
        <v>1500000</v>
      </c>
      <c r="AC410" s="93">
        <f t="shared" ca="1" si="322"/>
        <v>1500000</v>
      </c>
      <c r="AD410" s="93">
        <f t="shared" ca="1" si="322"/>
        <v>1500000</v>
      </c>
      <c r="AE410" s="93">
        <f t="shared" ca="1" si="322"/>
        <v>1500000</v>
      </c>
      <c r="AF410" s="93">
        <f t="shared" ca="1" si="322"/>
        <v>1500000</v>
      </c>
      <c r="AG410" s="93">
        <f t="shared" ca="1" si="322"/>
        <v>1500000</v>
      </c>
      <c r="AH410" s="93">
        <f t="shared" ca="1" si="322"/>
        <v>1500000</v>
      </c>
      <c r="AI410" s="93">
        <f t="shared" ca="1" si="322"/>
        <v>1500000</v>
      </c>
      <c r="AJ410" s="93">
        <f t="shared" ca="1" si="322"/>
        <v>1500000</v>
      </c>
      <c r="AK410" s="93">
        <f t="shared" ca="1" si="322"/>
        <v>1500000</v>
      </c>
      <c r="AL410" s="93">
        <f t="shared" ca="1" si="322"/>
        <v>1500000</v>
      </c>
      <c r="AM410" s="93">
        <f t="shared" ca="1" si="322"/>
        <v>1500000</v>
      </c>
      <c r="AN410" s="93">
        <f t="shared" ca="1" si="322"/>
        <v>1500000</v>
      </c>
      <c r="AO410" s="93">
        <f t="shared" ca="1" si="322"/>
        <v>1500000</v>
      </c>
      <c r="AP410" s="93">
        <f t="shared" ca="1" si="322"/>
        <v>1500000</v>
      </c>
      <c r="AQ410" s="93">
        <f t="shared" ca="1" si="322"/>
        <v>1500000</v>
      </c>
      <c r="AR410" s="93">
        <f t="shared" ca="1" si="322"/>
        <v>1500000</v>
      </c>
      <c r="AS410" s="93">
        <f t="shared" ca="1" si="322"/>
        <v>1500000</v>
      </c>
      <c r="AT410" s="93">
        <f t="shared" ca="1" si="322"/>
        <v>1500000</v>
      </c>
      <c r="AU410" s="93">
        <f t="shared" ca="1" si="322"/>
        <v>1500000</v>
      </c>
      <c r="AV410" s="93">
        <f t="shared" ca="1" si="322"/>
        <v>1500000</v>
      </c>
      <c r="AW410" s="93">
        <f t="shared" ca="1" si="322"/>
        <v>1500000</v>
      </c>
      <c r="AX410" s="93">
        <f t="shared" ca="1" si="322"/>
        <v>1500000</v>
      </c>
      <c r="AY410" s="93">
        <f t="shared" ref="AY410:CD410" ca="1" si="323">+SUM(AY406,AY408:AY409)</f>
        <v>1500000</v>
      </c>
      <c r="AZ410" s="93">
        <f t="shared" ca="1" si="323"/>
        <v>1500000</v>
      </c>
      <c r="BA410" s="93">
        <f t="shared" ca="1" si="323"/>
        <v>1500000</v>
      </c>
      <c r="BB410" s="93">
        <f t="shared" ca="1" si="323"/>
        <v>1500000</v>
      </c>
      <c r="BC410" s="93">
        <f t="shared" ca="1" si="323"/>
        <v>1500000</v>
      </c>
      <c r="BD410" s="93">
        <f t="shared" ca="1" si="323"/>
        <v>1500000</v>
      </c>
      <c r="BE410" s="93">
        <f t="shared" ca="1" si="323"/>
        <v>1500000</v>
      </c>
      <c r="BF410" s="93">
        <f t="shared" ca="1" si="323"/>
        <v>1500000</v>
      </c>
      <c r="BG410" s="93">
        <f t="shared" ca="1" si="323"/>
        <v>1500000</v>
      </c>
      <c r="BH410" s="93">
        <f t="shared" ca="1" si="323"/>
        <v>1500000</v>
      </c>
      <c r="BI410" s="93">
        <f t="shared" ca="1" si="323"/>
        <v>1500000</v>
      </c>
      <c r="BJ410" s="93">
        <f t="shared" ca="1" si="323"/>
        <v>1500000</v>
      </c>
      <c r="BK410" s="93">
        <f t="shared" ca="1" si="323"/>
        <v>1500000</v>
      </c>
      <c r="BL410" s="93">
        <f t="shared" ca="1" si="323"/>
        <v>1500000</v>
      </c>
      <c r="BM410" s="93">
        <f t="shared" ca="1" si="323"/>
        <v>1500000</v>
      </c>
      <c r="BN410" s="93">
        <f t="shared" ca="1" si="323"/>
        <v>1500000</v>
      </c>
      <c r="BO410" s="93">
        <f t="shared" ca="1" si="323"/>
        <v>1500000</v>
      </c>
      <c r="BP410" s="93">
        <f t="shared" ca="1" si="323"/>
        <v>1500000</v>
      </c>
      <c r="BQ410" s="93">
        <f t="shared" ca="1" si="323"/>
        <v>1500000</v>
      </c>
      <c r="BR410" s="93">
        <f t="shared" ca="1" si="323"/>
        <v>1500000</v>
      </c>
      <c r="BS410" s="93">
        <f t="shared" ca="1" si="323"/>
        <v>1500000</v>
      </c>
      <c r="BT410" s="93">
        <f t="shared" ca="1" si="323"/>
        <v>1500000</v>
      </c>
      <c r="BU410" s="93">
        <f t="shared" ca="1" si="323"/>
        <v>1500000</v>
      </c>
      <c r="BV410" s="93">
        <f t="shared" ca="1" si="323"/>
        <v>1500000</v>
      </c>
      <c r="BW410" s="93">
        <f t="shared" ca="1" si="323"/>
        <v>1500000</v>
      </c>
      <c r="BX410" s="93">
        <f t="shared" ca="1" si="323"/>
        <v>1500000</v>
      </c>
      <c r="BY410" s="93">
        <f t="shared" ca="1" si="323"/>
        <v>1500000</v>
      </c>
      <c r="BZ410" s="93">
        <f t="shared" ca="1" si="323"/>
        <v>1500000</v>
      </c>
      <c r="CA410" s="93">
        <f t="shared" ca="1" si="323"/>
        <v>1500000</v>
      </c>
      <c r="CB410" s="93">
        <f t="shared" ca="1" si="323"/>
        <v>1500000</v>
      </c>
      <c r="CC410" s="93">
        <f t="shared" ca="1" si="323"/>
        <v>1500000</v>
      </c>
      <c r="CD410" s="93">
        <f t="shared" ca="1" si="323"/>
        <v>1500000</v>
      </c>
      <c r="CE410" s="93">
        <f t="shared" ref="CE410:CK410" ca="1" si="324">+SUM(CE406,CE408:CE409)</f>
        <v>1500000</v>
      </c>
      <c r="CF410" s="93">
        <f t="shared" ca="1" si="324"/>
        <v>1500000</v>
      </c>
      <c r="CG410" s="93">
        <f t="shared" ca="1" si="324"/>
        <v>1500000</v>
      </c>
      <c r="CH410" s="93">
        <f t="shared" ca="1" si="324"/>
        <v>1500000</v>
      </c>
      <c r="CI410" s="93">
        <f t="shared" ca="1" si="324"/>
        <v>1500000</v>
      </c>
      <c r="CJ410" s="93">
        <f t="shared" ca="1" si="324"/>
        <v>1500000</v>
      </c>
      <c r="CK410" s="93">
        <f t="shared" ca="1" si="324"/>
        <v>1500000</v>
      </c>
      <c r="CL410" s="93">
        <f t="shared" ref="CL410" ca="1" si="325">+SUM(CL406,CL408:CL409)</f>
        <v>1500000</v>
      </c>
    </row>
    <row r="411" spans="2:90" x14ac:dyDescent="0.4">
      <c r="B411" s="122"/>
      <c r="C411" s="59"/>
      <c r="D411" t="s">
        <v>851</v>
      </c>
      <c r="E411" t="str">
        <f t="shared" si="315"/>
        <v>411 DTERMY-PV</v>
      </c>
      <c r="G411" s="59"/>
      <c r="R411"/>
      <c r="S411" s="62"/>
      <c r="T411" s="62"/>
      <c r="U411" s="62"/>
      <c r="V411" s="62"/>
      <c r="W411" s="62"/>
      <c r="X411" s="62"/>
      <c r="Y411" s="62"/>
      <c r="Z411" s="62"/>
      <c r="AA411" s="62"/>
      <c r="AB411" s="62"/>
      <c r="AC411" s="62"/>
      <c r="AD411" s="62"/>
      <c r="AE411" s="62"/>
      <c r="AF411" s="62"/>
      <c r="AG411" s="62"/>
      <c r="AH411" s="62"/>
      <c r="AI411" s="62"/>
      <c r="AJ411" s="62"/>
      <c r="AK411" s="62"/>
      <c r="AL411" s="62"/>
      <c r="AM411" s="62"/>
      <c r="AN411" s="62"/>
      <c r="AO411" s="62"/>
      <c r="AP411" s="62"/>
      <c r="AQ411" s="62"/>
      <c r="AR411" s="62"/>
      <c r="AS411" s="62"/>
      <c r="AT411" s="62"/>
      <c r="AU411" s="62"/>
      <c r="AV411" s="62"/>
      <c r="AW411" s="62"/>
      <c r="AX411" s="62"/>
      <c r="AY411" s="62"/>
      <c r="AZ411" s="62"/>
      <c r="BA411" s="62"/>
      <c r="BB411" s="62"/>
      <c r="BC411" s="62"/>
      <c r="BD411" s="62"/>
      <c r="BE411" s="62"/>
      <c r="BF411" s="62"/>
      <c r="BG411" s="62"/>
      <c r="BH411" s="62"/>
      <c r="BI411" s="62"/>
      <c r="BJ411" s="62"/>
      <c r="BK411" s="62"/>
      <c r="BL411" s="62"/>
      <c r="BM411" s="62"/>
      <c r="BN411" s="62"/>
      <c r="BO411" s="62"/>
      <c r="BP411" s="62"/>
      <c r="BQ411" s="62"/>
      <c r="BR411" s="62"/>
      <c r="BS411" s="62"/>
      <c r="BT411" s="62"/>
      <c r="BU411" s="62"/>
      <c r="BV411" s="62"/>
      <c r="BW411" s="62"/>
      <c r="BX411" s="62"/>
      <c r="BY411" s="62"/>
      <c r="BZ411" s="62"/>
      <c r="CA411" s="62"/>
      <c r="CB411" s="62"/>
      <c r="CC411" s="62"/>
      <c r="CD411" s="62"/>
      <c r="CE411" s="62"/>
      <c r="CF411" s="62"/>
      <c r="CG411" s="62"/>
      <c r="CH411" s="62"/>
      <c r="CI411" s="62"/>
      <c r="CJ411" s="62"/>
      <c r="CK411" s="62"/>
      <c r="CL411" s="62"/>
    </row>
    <row r="412" spans="2:90" x14ac:dyDescent="0.4">
      <c r="B412" s="123" t="str">
        <f>"Interest expense - "&amp;SUBSTITUTE(B398,":","")</f>
        <v>Interest expense - Rolling fixed term debt - multiple borrowings w/ annual control</v>
      </c>
      <c r="C412" t="s">
        <v>228</v>
      </c>
      <c r="D412" t="s">
        <v>851</v>
      </c>
      <c r="E412" t="str">
        <f t="shared" si="315"/>
        <v>412 DTERMY-PV</v>
      </c>
      <c r="J412" s="93">
        <f>SUMIF($5:$5,I$2,410:410)</f>
        <v>0</v>
      </c>
      <c r="K412" s="28">
        <f t="shared" ref="K412:P412" ca="1" si="326">SUMIF($3:$3,K$2,412:412)</f>
        <v>-175035</v>
      </c>
      <c r="L412" s="28">
        <f t="shared" ca="1" si="326"/>
        <v>-200010</v>
      </c>
      <c r="M412" s="28">
        <f t="shared" ca="1" si="326"/>
        <v>-200010</v>
      </c>
      <c r="N412" s="28">
        <f t="shared" ca="1" si="326"/>
        <v>-200010</v>
      </c>
      <c r="O412" s="28">
        <f t="shared" ca="1" si="326"/>
        <v>-200010</v>
      </c>
      <c r="P412" s="28">
        <f t="shared" ca="1" si="326"/>
        <v>-200010</v>
      </c>
      <c r="R412" s="27"/>
      <c r="S412" s="93">
        <f t="shared" ref="S412" ca="1" si="327">-SUM(S405:S408)*$H402/12</f>
        <v>-4175.833333333333</v>
      </c>
      <c r="T412" s="93">
        <f t="shared" ref="T412:AX412" ca="1" si="328">-SUM(T405:T408)*$H402/12</f>
        <v>-8342.5</v>
      </c>
      <c r="U412" s="93">
        <f t="shared" ca="1" si="328"/>
        <v>-12509.166666666666</v>
      </c>
      <c r="V412" s="93">
        <f t="shared" ca="1" si="328"/>
        <v>-16667.5</v>
      </c>
      <c r="W412" s="93">
        <f t="shared" ca="1" si="328"/>
        <v>-16667.5</v>
      </c>
      <c r="X412" s="93">
        <f t="shared" ca="1" si="328"/>
        <v>-16667.5</v>
      </c>
      <c r="Y412" s="93">
        <f t="shared" ca="1" si="328"/>
        <v>-16667.5</v>
      </c>
      <c r="Z412" s="93">
        <f t="shared" ca="1" si="328"/>
        <v>-16667.5</v>
      </c>
      <c r="AA412" s="93">
        <f t="shared" ca="1" si="328"/>
        <v>-16667.5</v>
      </c>
      <c r="AB412" s="93">
        <f t="shared" ca="1" si="328"/>
        <v>-16667.5</v>
      </c>
      <c r="AC412" s="93">
        <f t="shared" ca="1" si="328"/>
        <v>-16667.5</v>
      </c>
      <c r="AD412" s="93">
        <f t="shared" ca="1" si="328"/>
        <v>-16667.5</v>
      </c>
      <c r="AE412" s="93">
        <f t="shared" ca="1" si="328"/>
        <v>-16667.5</v>
      </c>
      <c r="AF412" s="93">
        <f t="shared" ca="1" si="328"/>
        <v>-16667.5</v>
      </c>
      <c r="AG412" s="93">
        <f t="shared" ca="1" si="328"/>
        <v>-16667.5</v>
      </c>
      <c r="AH412" s="93">
        <f t="shared" ca="1" si="328"/>
        <v>-16667.5</v>
      </c>
      <c r="AI412" s="93">
        <f t="shared" ca="1" si="328"/>
        <v>-16667.5</v>
      </c>
      <c r="AJ412" s="93">
        <f t="shared" ca="1" si="328"/>
        <v>-16667.5</v>
      </c>
      <c r="AK412" s="93">
        <f t="shared" ca="1" si="328"/>
        <v>-16667.5</v>
      </c>
      <c r="AL412" s="93">
        <f t="shared" ca="1" si="328"/>
        <v>-16667.5</v>
      </c>
      <c r="AM412" s="93">
        <f t="shared" ca="1" si="328"/>
        <v>-16667.5</v>
      </c>
      <c r="AN412" s="93">
        <f t="shared" ca="1" si="328"/>
        <v>-16667.5</v>
      </c>
      <c r="AO412" s="93">
        <f t="shared" ca="1" si="328"/>
        <v>-16667.5</v>
      </c>
      <c r="AP412" s="93">
        <f t="shared" ca="1" si="328"/>
        <v>-16667.5</v>
      </c>
      <c r="AQ412" s="93">
        <f t="shared" ca="1" si="328"/>
        <v>-16667.5</v>
      </c>
      <c r="AR412" s="93">
        <f t="shared" ca="1" si="328"/>
        <v>-16667.5</v>
      </c>
      <c r="AS412" s="93">
        <f t="shared" ca="1" si="328"/>
        <v>-16667.5</v>
      </c>
      <c r="AT412" s="93">
        <f t="shared" ca="1" si="328"/>
        <v>-16667.5</v>
      </c>
      <c r="AU412" s="93">
        <f t="shared" ca="1" si="328"/>
        <v>-16667.5</v>
      </c>
      <c r="AV412" s="93">
        <f t="shared" ca="1" si="328"/>
        <v>-16667.5</v>
      </c>
      <c r="AW412" s="93">
        <f t="shared" ca="1" si="328"/>
        <v>-16667.5</v>
      </c>
      <c r="AX412" s="93">
        <f t="shared" ca="1" si="328"/>
        <v>-16667.5</v>
      </c>
      <c r="AY412" s="93">
        <f t="shared" ref="AY412:CD412" ca="1" si="329">-SUM(AY405:AY408)*$H402/12</f>
        <v>-16667.5</v>
      </c>
      <c r="AZ412" s="93">
        <f t="shared" ca="1" si="329"/>
        <v>-16667.5</v>
      </c>
      <c r="BA412" s="93">
        <f t="shared" ca="1" si="329"/>
        <v>-16667.5</v>
      </c>
      <c r="BB412" s="93">
        <f t="shared" ca="1" si="329"/>
        <v>-16667.5</v>
      </c>
      <c r="BC412" s="93">
        <f t="shared" ca="1" si="329"/>
        <v>-16667.5</v>
      </c>
      <c r="BD412" s="93">
        <f t="shared" ca="1" si="329"/>
        <v>-16667.5</v>
      </c>
      <c r="BE412" s="93">
        <f t="shared" ca="1" si="329"/>
        <v>-16667.5</v>
      </c>
      <c r="BF412" s="93">
        <f t="shared" ca="1" si="329"/>
        <v>-16667.5</v>
      </c>
      <c r="BG412" s="93">
        <f t="shared" ca="1" si="329"/>
        <v>-16667.5</v>
      </c>
      <c r="BH412" s="93">
        <f t="shared" ca="1" si="329"/>
        <v>-16667.5</v>
      </c>
      <c r="BI412" s="93">
        <f t="shared" ca="1" si="329"/>
        <v>-16667.5</v>
      </c>
      <c r="BJ412" s="93">
        <f t="shared" ca="1" si="329"/>
        <v>-16667.5</v>
      </c>
      <c r="BK412" s="93">
        <f t="shared" ca="1" si="329"/>
        <v>-16667.5</v>
      </c>
      <c r="BL412" s="93">
        <f t="shared" ca="1" si="329"/>
        <v>-16667.5</v>
      </c>
      <c r="BM412" s="93">
        <f t="shared" ca="1" si="329"/>
        <v>-16667.5</v>
      </c>
      <c r="BN412" s="93">
        <f t="shared" ca="1" si="329"/>
        <v>-16667.5</v>
      </c>
      <c r="BO412" s="93">
        <f t="shared" ca="1" si="329"/>
        <v>-16667.5</v>
      </c>
      <c r="BP412" s="93">
        <f t="shared" ca="1" si="329"/>
        <v>-16667.5</v>
      </c>
      <c r="BQ412" s="93">
        <f t="shared" ca="1" si="329"/>
        <v>-16667.5</v>
      </c>
      <c r="BR412" s="93">
        <f t="shared" ca="1" si="329"/>
        <v>-16667.5</v>
      </c>
      <c r="BS412" s="93">
        <f t="shared" ca="1" si="329"/>
        <v>-16667.5</v>
      </c>
      <c r="BT412" s="93">
        <f t="shared" ca="1" si="329"/>
        <v>-16667.5</v>
      </c>
      <c r="BU412" s="93">
        <f t="shared" ca="1" si="329"/>
        <v>-16667.5</v>
      </c>
      <c r="BV412" s="93">
        <f t="shared" ca="1" si="329"/>
        <v>-16667.5</v>
      </c>
      <c r="BW412" s="93">
        <f t="shared" ca="1" si="329"/>
        <v>-16667.5</v>
      </c>
      <c r="BX412" s="93">
        <f t="shared" ca="1" si="329"/>
        <v>-16667.5</v>
      </c>
      <c r="BY412" s="93">
        <f t="shared" ca="1" si="329"/>
        <v>-16667.5</v>
      </c>
      <c r="BZ412" s="93">
        <f t="shared" ca="1" si="329"/>
        <v>-16667.5</v>
      </c>
      <c r="CA412" s="93">
        <f t="shared" ca="1" si="329"/>
        <v>-16667.5</v>
      </c>
      <c r="CB412" s="93">
        <f t="shared" ca="1" si="329"/>
        <v>-16667.5</v>
      </c>
      <c r="CC412" s="93">
        <f t="shared" ca="1" si="329"/>
        <v>-16667.5</v>
      </c>
      <c r="CD412" s="93">
        <f t="shared" ca="1" si="329"/>
        <v>-16667.5</v>
      </c>
      <c r="CE412" s="93">
        <f t="shared" ref="CE412:CK412" ca="1" si="330">-SUM(CE405:CE408)*$H402/12</f>
        <v>-16667.5</v>
      </c>
      <c r="CF412" s="93">
        <f t="shared" ca="1" si="330"/>
        <v>-16667.5</v>
      </c>
      <c r="CG412" s="93">
        <f t="shared" ca="1" si="330"/>
        <v>-16667.5</v>
      </c>
      <c r="CH412" s="93">
        <f t="shared" ca="1" si="330"/>
        <v>-16667.5</v>
      </c>
      <c r="CI412" s="93">
        <f t="shared" ca="1" si="330"/>
        <v>-16667.5</v>
      </c>
      <c r="CJ412" s="93">
        <f t="shared" ca="1" si="330"/>
        <v>-16667.5</v>
      </c>
      <c r="CK412" s="93">
        <f t="shared" ca="1" si="330"/>
        <v>-16667.5</v>
      </c>
      <c r="CL412" s="93">
        <f t="shared" ref="CL412" ca="1" si="331">-SUM(CL405:CL408)*$H402/12</f>
        <v>-16667.5</v>
      </c>
    </row>
    <row r="413" spans="2:90" x14ac:dyDescent="0.4">
      <c r="B413" s="123"/>
      <c r="D413" t="s">
        <v>851</v>
      </c>
      <c r="E413" t="str">
        <f t="shared" si="315"/>
        <v>413 DTERMY-PV</v>
      </c>
      <c r="J413" s="93"/>
      <c r="K413" s="28"/>
      <c r="L413" s="28"/>
      <c r="M413" s="28"/>
      <c r="N413" s="28"/>
      <c r="O413" s="28"/>
      <c r="P413" s="28"/>
      <c r="R413" s="27"/>
      <c r="S413" s="93"/>
      <c r="T413" s="93"/>
      <c r="U413" s="93"/>
      <c r="V413" s="93"/>
      <c r="W413" s="93"/>
      <c r="X413" s="93"/>
      <c r="Y413" s="93"/>
      <c r="Z413" s="93"/>
      <c r="AA413" s="93"/>
      <c r="AB413" s="93"/>
      <c r="AC413" s="93"/>
      <c r="AD413" s="93"/>
      <c r="AE413" s="93"/>
      <c r="AF413" s="93"/>
      <c r="AG413" s="93"/>
      <c r="AH413" s="93"/>
      <c r="AI413" s="93"/>
      <c r="AJ413" s="93"/>
      <c r="AK413" s="93"/>
      <c r="AL413" s="93"/>
      <c r="AM413" s="93"/>
      <c r="AN413" s="93"/>
      <c r="AO413" s="93"/>
      <c r="AP413" s="93"/>
      <c r="AQ413" s="93"/>
      <c r="AR413" s="93"/>
      <c r="AS413" s="93"/>
      <c r="AT413" s="93"/>
      <c r="AU413" s="93"/>
      <c r="AV413" s="93"/>
      <c r="AW413" s="93"/>
      <c r="AX413" s="93"/>
      <c r="AY413" s="93"/>
      <c r="AZ413" s="93"/>
      <c r="BA413" s="93"/>
      <c r="BB413" s="93"/>
      <c r="BC413" s="93"/>
      <c r="BD413" s="93"/>
      <c r="BE413" s="93"/>
      <c r="BF413" s="93"/>
      <c r="BG413" s="93"/>
      <c r="BH413" s="93"/>
      <c r="BI413" s="93"/>
      <c r="BJ413" s="93"/>
      <c r="BK413" s="93"/>
      <c r="BL413" s="93"/>
      <c r="BM413" s="93"/>
      <c r="BN413" s="93"/>
      <c r="BO413" s="93"/>
      <c r="BP413" s="93"/>
      <c r="BQ413" s="93"/>
      <c r="BR413" s="93"/>
      <c r="BS413" s="93"/>
      <c r="BT413" s="93"/>
      <c r="BU413" s="93"/>
      <c r="BV413" s="93"/>
      <c r="BW413" s="93"/>
      <c r="BX413" s="93"/>
      <c r="BY413" s="93"/>
      <c r="BZ413" s="93"/>
      <c r="CA413" s="93"/>
      <c r="CB413" s="93"/>
      <c r="CC413" s="93"/>
      <c r="CD413" s="93"/>
      <c r="CE413" s="93"/>
      <c r="CF413" s="93"/>
      <c r="CG413" s="93"/>
      <c r="CH413" s="93"/>
      <c r="CI413" s="93"/>
      <c r="CJ413" s="93"/>
      <c r="CK413" s="93"/>
      <c r="CL413" s="93"/>
    </row>
    <row r="414" spans="2:90" x14ac:dyDescent="0.4">
      <c r="B414" s="132" t="str">
        <f>B390</f>
        <v>(Primary label)</v>
      </c>
      <c r="D414" t="s">
        <v>851</v>
      </c>
      <c r="E414" s="8" t="str">
        <f t="shared" si="315"/>
        <v>414 DTERMY-PV</v>
      </c>
      <c r="G414" t="s">
        <v>332</v>
      </c>
      <c r="H414" s="27"/>
      <c r="I414" s="78"/>
      <c r="J414" s="78"/>
      <c r="K414" s="33"/>
      <c r="L414" s="33"/>
      <c r="M414" s="33"/>
      <c r="N414" s="33"/>
      <c r="O414" s="33"/>
      <c r="P414" s="33"/>
      <c r="R414" s="33"/>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c r="AQ414" s="77"/>
      <c r="AR414" s="77"/>
      <c r="AS414" s="77"/>
      <c r="AT414" s="77"/>
      <c r="AU414" s="77"/>
      <c r="AV414" s="77"/>
      <c r="AW414" s="77"/>
      <c r="AX414" s="77"/>
      <c r="AY414" s="77"/>
      <c r="AZ414" s="77"/>
      <c r="BA414" s="77"/>
      <c r="BB414" s="77"/>
      <c r="BC414" s="77"/>
      <c r="BD414" s="77"/>
      <c r="BE414" s="77"/>
      <c r="BF414" s="77"/>
      <c r="BG414" s="77"/>
      <c r="BH414" s="77"/>
      <c r="BI414" s="77"/>
      <c r="BJ414" s="77"/>
      <c r="BK414" s="77"/>
      <c r="BL414" s="77"/>
      <c r="BM414" s="77"/>
      <c r="BN414" s="77"/>
      <c r="BO414" s="77"/>
      <c r="BP414" s="77"/>
      <c r="BQ414" s="77"/>
      <c r="BR414" s="77"/>
      <c r="BS414" s="77"/>
      <c r="BT414" s="77"/>
      <c r="BU414" s="77"/>
      <c r="BV414" s="77"/>
      <c r="BW414" s="77"/>
      <c r="BX414" s="77"/>
      <c r="BY414" s="77"/>
      <c r="BZ414" s="77"/>
      <c r="CA414" s="77"/>
      <c r="CB414" s="77"/>
      <c r="CC414" s="77"/>
      <c r="CD414" s="77"/>
      <c r="CE414" s="77"/>
      <c r="CF414" s="77"/>
      <c r="CG414" s="77"/>
      <c r="CH414" s="77"/>
      <c r="CI414" s="77"/>
      <c r="CJ414" s="77"/>
      <c r="CK414" s="77"/>
      <c r="CL414" s="77"/>
    </row>
    <row r="415" spans="2:90" x14ac:dyDescent="0.4">
      <c r="B415" s="132" t="str">
        <f>B391</f>
        <v>primary unit</v>
      </c>
      <c r="D415" t="s">
        <v>851</v>
      </c>
      <c r="E415" s="8" t="str">
        <f t="shared" si="315"/>
        <v>415 DTERMY-PV</v>
      </c>
      <c r="G415" t="s">
        <v>332</v>
      </c>
      <c r="H415" s="27"/>
      <c r="I415" s="78"/>
      <c r="J415" s="78"/>
      <c r="K415" s="33"/>
      <c r="L415" s="33"/>
      <c r="M415" s="33"/>
      <c r="N415" s="33"/>
      <c r="O415" s="33"/>
      <c r="P415" s="33"/>
      <c r="R415" s="33"/>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row>
    <row r="416" spans="2:90" x14ac:dyDescent="0.4">
      <c r="B416" s="132" t="str">
        <f>B392</f>
        <v>Primary revenue driver</v>
      </c>
      <c r="D416" t="s">
        <v>851</v>
      </c>
      <c r="E416" s="8" t="str">
        <f t="shared" si="315"/>
        <v>416 DTERMY-PV</v>
      </c>
      <c r="G416" t="s">
        <v>332</v>
      </c>
      <c r="K416" s="53"/>
      <c r="L416" s="53"/>
      <c r="M416" s="53"/>
      <c r="N416" s="53"/>
      <c r="O416" s="53"/>
      <c r="P416" s="53"/>
      <c r="R416" s="24"/>
      <c r="S416" s="175" t="str">
        <f t="shared" ref="S416" si="332">S392</f>
        <v>S$12</v>
      </c>
      <c r="T416" s="175" t="str">
        <f t="shared" ref="T416:AX416" si="333">T392</f>
        <v>T$12</v>
      </c>
      <c r="U416" s="175" t="str">
        <f t="shared" si="333"/>
        <v>U$12</v>
      </c>
      <c r="V416" s="175" t="str">
        <f t="shared" si="333"/>
        <v>V$12</v>
      </c>
      <c r="W416" s="175" t="str">
        <f t="shared" si="333"/>
        <v>W$12</v>
      </c>
      <c r="X416" s="175" t="str">
        <f t="shared" si="333"/>
        <v>X$12</v>
      </c>
      <c r="Y416" s="175" t="str">
        <f t="shared" si="333"/>
        <v>Y$12</v>
      </c>
      <c r="Z416" s="175" t="str">
        <f t="shared" si="333"/>
        <v>Z$12</v>
      </c>
      <c r="AA416" s="175" t="str">
        <f t="shared" si="333"/>
        <v>AA$12</v>
      </c>
      <c r="AB416" s="175" t="str">
        <f t="shared" si="333"/>
        <v>AB$12</v>
      </c>
      <c r="AC416" s="175" t="str">
        <f t="shared" si="333"/>
        <v>AC$12</v>
      </c>
      <c r="AD416" s="175" t="str">
        <f t="shared" si="333"/>
        <v>AD$12</v>
      </c>
      <c r="AE416" s="175" t="str">
        <f t="shared" si="333"/>
        <v>AE$12</v>
      </c>
      <c r="AF416" s="175" t="str">
        <f t="shared" si="333"/>
        <v>AF$12</v>
      </c>
      <c r="AG416" s="175" t="str">
        <f t="shared" si="333"/>
        <v>AG$12</v>
      </c>
      <c r="AH416" s="175" t="str">
        <f t="shared" si="333"/>
        <v>AH$12</v>
      </c>
      <c r="AI416" s="175" t="str">
        <f t="shared" si="333"/>
        <v>AI$12</v>
      </c>
      <c r="AJ416" s="175" t="str">
        <f t="shared" si="333"/>
        <v>AJ$12</v>
      </c>
      <c r="AK416" s="175" t="str">
        <f t="shared" si="333"/>
        <v>AK$12</v>
      </c>
      <c r="AL416" s="175" t="str">
        <f t="shared" si="333"/>
        <v>AL$12</v>
      </c>
      <c r="AM416" s="175" t="str">
        <f t="shared" si="333"/>
        <v>AM$12</v>
      </c>
      <c r="AN416" s="175" t="str">
        <f t="shared" si="333"/>
        <v>AN$12</v>
      </c>
      <c r="AO416" s="175" t="str">
        <f t="shared" si="333"/>
        <v>AO$12</v>
      </c>
      <c r="AP416" s="175" t="str">
        <f t="shared" si="333"/>
        <v>AP$12</v>
      </c>
      <c r="AQ416" s="175" t="str">
        <f t="shared" si="333"/>
        <v>AQ$12</v>
      </c>
      <c r="AR416" s="175" t="str">
        <f t="shared" si="333"/>
        <v>AR$12</v>
      </c>
      <c r="AS416" s="175" t="str">
        <f t="shared" si="333"/>
        <v>AS$12</v>
      </c>
      <c r="AT416" s="175" t="str">
        <f t="shared" si="333"/>
        <v>AT$12</v>
      </c>
      <c r="AU416" s="175" t="str">
        <f t="shared" si="333"/>
        <v>AU$12</v>
      </c>
      <c r="AV416" s="175" t="str">
        <f t="shared" si="333"/>
        <v>AV$12</v>
      </c>
      <c r="AW416" s="175" t="str">
        <f t="shared" si="333"/>
        <v>AW$12</v>
      </c>
      <c r="AX416" s="175" t="str">
        <f t="shared" si="333"/>
        <v>AX$12</v>
      </c>
      <c r="AY416" s="175" t="str">
        <f t="shared" ref="AY416:CD416" si="334">AY392</f>
        <v>AY$12</v>
      </c>
      <c r="AZ416" s="175" t="str">
        <f t="shared" si="334"/>
        <v>AZ$12</v>
      </c>
      <c r="BA416" s="175" t="str">
        <f t="shared" si="334"/>
        <v>BA$12</v>
      </c>
      <c r="BB416" s="175" t="str">
        <f t="shared" si="334"/>
        <v>BB$12</v>
      </c>
      <c r="BC416" s="175" t="str">
        <f t="shared" si="334"/>
        <v>BC$12</v>
      </c>
      <c r="BD416" s="175" t="str">
        <f t="shared" si="334"/>
        <v>BD$12</v>
      </c>
      <c r="BE416" s="175" t="str">
        <f t="shared" si="334"/>
        <v>BE$12</v>
      </c>
      <c r="BF416" s="175" t="str">
        <f t="shared" si="334"/>
        <v>BF$12</v>
      </c>
      <c r="BG416" s="175" t="str">
        <f t="shared" si="334"/>
        <v>BG$12</v>
      </c>
      <c r="BH416" s="175" t="str">
        <f t="shared" si="334"/>
        <v>BH$12</v>
      </c>
      <c r="BI416" s="175" t="str">
        <f t="shared" si="334"/>
        <v>BI$12</v>
      </c>
      <c r="BJ416" s="175" t="str">
        <f t="shared" si="334"/>
        <v>BJ$12</v>
      </c>
      <c r="BK416" s="175" t="str">
        <f t="shared" si="334"/>
        <v>BK$12</v>
      </c>
      <c r="BL416" s="175" t="str">
        <f t="shared" si="334"/>
        <v>BL$12</v>
      </c>
      <c r="BM416" s="175" t="str">
        <f t="shared" si="334"/>
        <v>BM$12</v>
      </c>
      <c r="BN416" s="175" t="str">
        <f t="shared" si="334"/>
        <v>BN$12</v>
      </c>
      <c r="BO416" s="175" t="str">
        <f t="shared" si="334"/>
        <v>BO$12</v>
      </c>
      <c r="BP416" s="175" t="str">
        <f t="shared" si="334"/>
        <v>BP$12</v>
      </c>
      <c r="BQ416" s="175" t="str">
        <f t="shared" si="334"/>
        <v>BQ$12</v>
      </c>
      <c r="BR416" s="175" t="str">
        <f t="shared" si="334"/>
        <v>BR$12</v>
      </c>
      <c r="BS416" s="175" t="str">
        <f t="shared" si="334"/>
        <v>BS$12</v>
      </c>
      <c r="BT416" s="175" t="str">
        <f t="shared" si="334"/>
        <v>BT$12</v>
      </c>
      <c r="BU416" s="175" t="str">
        <f t="shared" si="334"/>
        <v>BU$12</v>
      </c>
      <c r="BV416" s="175" t="str">
        <f t="shared" si="334"/>
        <v>BV$12</v>
      </c>
      <c r="BW416" s="175" t="str">
        <f t="shared" si="334"/>
        <v>BW$12</v>
      </c>
      <c r="BX416" s="175" t="str">
        <f t="shared" si="334"/>
        <v>BX$12</v>
      </c>
      <c r="BY416" s="175" t="str">
        <f t="shared" si="334"/>
        <v>BY$12</v>
      </c>
      <c r="BZ416" s="175" t="str">
        <f t="shared" si="334"/>
        <v>BZ$12</v>
      </c>
      <c r="CA416" s="175" t="str">
        <f t="shared" si="334"/>
        <v>CA$12</v>
      </c>
      <c r="CB416" s="175" t="str">
        <f t="shared" si="334"/>
        <v>CB$12</v>
      </c>
      <c r="CC416" s="175" t="str">
        <f t="shared" si="334"/>
        <v>CC$12</v>
      </c>
      <c r="CD416" s="175" t="str">
        <f t="shared" si="334"/>
        <v>CD$12</v>
      </c>
      <c r="CE416" s="175" t="str">
        <f t="shared" ref="CE416:CK416" si="335">CE392</f>
        <v>CE$12</v>
      </c>
      <c r="CF416" s="175" t="str">
        <f t="shared" si="335"/>
        <v>CF$12</v>
      </c>
      <c r="CG416" s="175" t="str">
        <f t="shared" si="335"/>
        <v>CG$12</v>
      </c>
      <c r="CH416" s="175" t="str">
        <f t="shared" si="335"/>
        <v>CH$12</v>
      </c>
      <c r="CI416" s="175" t="str">
        <f t="shared" si="335"/>
        <v>CI$12</v>
      </c>
      <c r="CJ416" s="175" t="str">
        <f t="shared" si="335"/>
        <v>CJ$12</v>
      </c>
      <c r="CK416" s="175" t="str">
        <f t="shared" si="335"/>
        <v>CK$12</v>
      </c>
      <c r="CL416" s="175" t="str">
        <f t="shared" ref="CL416" si="336">CL392</f>
        <v>CL$12</v>
      </c>
    </row>
    <row r="417" spans="2:90" x14ac:dyDescent="0.4">
      <c r="B417" s="132" t="str">
        <f>B393</f>
        <v>Primary volume driver</v>
      </c>
      <c r="D417" t="s">
        <v>851</v>
      </c>
      <c r="E417" s="8" t="str">
        <f t="shared" si="315"/>
        <v>417 DTERMY-PV</v>
      </c>
      <c r="G417" t="s">
        <v>332</v>
      </c>
      <c r="H417" s="12"/>
      <c r="I417" s="60"/>
      <c r="J417" s="60"/>
      <c r="K417" s="15"/>
      <c r="L417" s="15"/>
      <c r="M417" s="15"/>
      <c r="N417" s="15"/>
      <c r="O417" s="15"/>
      <c r="P417" s="15"/>
      <c r="R417" s="15"/>
      <c r="S417" s="175" t="str">
        <f t="shared" ref="S417" si="337">S393</f>
        <v>S$13</v>
      </c>
      <c r="T417" s="175" t="str">
        <f t="shared" ref="T417:AY417" si="338">T393</f>
        <v>T$13</v>
      </c>
      <c r="U417" s="175" t="str">
        <f t="shared" si="338"/>
        <v>U$13</v>
      </c>
      <c r="V417" s="175" t="str">
        <f t="shared" si="338"/>
        <v>V$13</v>
      </c>
      <c r="W417" s="175" t="str">
        <f t="shared" si="338"/>
        <v>W$13</v>
      </c>
      <c r="X417" s="175" t="str">
        <f t="shared" si="338"/>
        <v>X$13</v>
      </c>
      <c r="Y417" s="175" t="str">
        <f t="shared" si="338"/>
        <v>Y$13</v>
      </c>
      <c r="Z417" s="175" t="str">
        <f t="shared" si="338"/>
        <v>Z$13</v>
      </c>
      <c r="AA417" s="175" t="str">
        <f t="shared" si="338"/>
        <v>AA$13</v>
      </c>
      <c r="AB417" s="175" t="str">
        <f t="shared" si="338"/>
        <v>AB$13</v>
      </c>
      <c r="AC417" s="175" t="str">
        <f t="shared" si="338"/>
        <v>AC$13</v>
      </c>
      <c r="AD417" s="175" t="str">
        <f t="shared" si="338"/>
        <v>AD$13</v>
      </c>
      <c r="AE417" s="175" t="str">
        <f t="shared" si="338"/>
        <v>AE$13</v>
      </c>
      <c r="AF417" s="175" t="str">
        <f t="shared" si="338"/>
        <v>AF$13</v>
      </c>
      <c r="AG417" s="175" t="str">
        <f t="shared" si="338"/>
        <v>AG$13</v>
      </c>
      <c r="AH417" s="175" t="str">
        <f t="shared" si="338"/>
        <v>AH$13</v>
      </c>
      <c r="AI417" s="175" t="str">
        <f t="shared" si="338"/>
        <v>AI$13</v>
      </c>
      <c r="AJ417" s="175" t="str">
        <f t="shared" si="338"/>
        <v>AJ$13</v>
      </c>
      <c r="AK417" s="175" t="str">
        <f t="shared" si="338"/>
        <v>AK$13</v>
      </c>
      <c r="AL417" s="175" t="str">
        <f t="shared" si="338"/>
        <v>AL$13</v>
      </c>
      <c r="AM417" s="175" t="str">
        <f t="shared" si="338"/>
        <v>AM$13</v>
      </c>
      <c r="AN417" s="175" t="str">
        <f t="shared" si="338"/>
        <v>AN$13</v>
      </c>
      <c r="AO417" s="175" t="str">
        <f t="shared" si="338"/>
        <v>AO$13</v>
      </c>
      <c r="AP417" s="175" t="str">
        <f t="shared" si="338"/>
        <v>AP$13</v>
      </c>
      <c r="AQ417" s="175" t="str">
        <f t="shared" si="338"/>
        <v>AQ$13</v>
      </c>
      <c r="AR417" s="175" t="str">
        <f t="shared" si="338"/>
        <v>AR$13</v>
      </c>
      <c r="AS417" s="175" t="str">
        <f t="shared" si="338"/>
        <v>AS$13</v>
      </c>
      <c r="AT417" s="175" t="str">
        <f t="shared" si="338"/>
        <v>AT$13</v>
      </c>
      <c r="AU417" s="175" t="str">
        <f t="shared" si="338"/>
        <v>AU$13</v>
      </c>
      <c r="AV417" s="175" t="str">
        <f t="shared" si="338"/>
        <v>AV$13</v>
      </c>
      <c r="AW417" s="175" t="str">
        <f t="shared" si="338"/>
        <v>AW$13</v>
      </c>
      <c r="AX417" s="175" t="str">
        <f t="shared" si="338"/>
        <v>AX$13</v>
      </c>
      <c r="AY417" s="175" t="str">
        <f t="shared" si="338"/>
        <v>AY$13</v>
      </c>
      <c r="AZ417" s="175" t="str">
        <f t="shared" ref="AZ417:CE417" si="339">AZ393</f>
        <v>AZ$13</v>
      </c>
      <c r="BA417" s="175" t="str">
        <f t="shared" si="339"/>
        <v>BA$13</v>
      </c>
      <c r="BB417" s="175" t="str">
        <f t="shared" si="339"/>
        <v>BB$13</v>
      </c>
      <c r="BC417" s="175" t="str">
        <f t="shared" si="339"/>
        <v>BC$13</v>
      </c>
      <c r="BD417" s="175" t="str">
        <f t="shared" si="339"/>
        <v>BD$13</v>
      </c>
      <c r="BE417" s="175" t="str">
        <f t="shared" si="339"/>
        <v>BE$13</v>
      </c>
      <c r="BF417" s="175" t="str">
        <f t="shared" si="339"/>
        <v>BF$13</v>
      </c>
      <c r="BG417" s="175" t="str">
        <f t="shared" si="339"/>
        <v>BG$13</v>
      </c>
      <c r="BH417" s="175" t="str">
        <f t="shared" si="339"/>
        <v>BH$13</v>
      </c>
      <c r="BI417" s="175" t="str">
        <f t="shared" si="339"/>
        <v>BI$13</v>
      </c>
      <c r="BJ417" s="175" t="str">
        <f t="shared" si="339"/>
        <v>BJ$13</v>
      </c>
      <c r="BK417" s="175" t="str">
        <f t="shared" si="339"/>
        <v>BK$13</v>
      </c>
      <c r="BL417" s="175" t="str">
        <f t="shared" si="339"/>
        <v>BL$13</v>
      </c>
      <c r="BM417" s="175" t="str">
        <f t="shared" si="339"/>
        <v>BM$13</v>
      </c>
      <c r="BN417" s="175" t="str">
        <f t="shared" si="339"/>
        <v>BN$13</v>
      </c>
      <c r="BO417" s="175" t="str">
        <f t="shared" si="339"/>
        <v>BO$13</v>
      </c>
      <c r="BP417" s="175" t="str">
        <f t="shared" si="339"/>
        <v>BP$13</v>
      </c>
      <c r="BQ417" s="175" t="str">
        <f t="shared" si="339"/>
        <v>BQ$13</v>
      </c>
      <c r="BR417" s="175" t="str">
        <f t="shared" si="339"/>
        <v>BR$13</v>
      </c>
      <c r="BS417" s="175" t="str">
        <f t="shared" si="339"/>
        <v>BS$13</v>
      </c>
      <c r="BT417" s="175" t="str">
        <f t="shared" si="339"/>
        <v>BT$13</v>
      </c>
      <c r="BU417" s="175" t="str">
        <f t="shared" si="339"/>
        <v>BU$13</v>
      </c>
      <c r="BV417" s="175" t="str">
        <f t="shared" si="339"/>
        <v>BV$13</v>
      </c>
      <c r="BW417" s="175" t="str">
        <f t="shared" si="339"/>
        <v>BW$13</v>
      </c>
      <c r="BX417" s="175" t="str">
        <f t="shared" si="339"/>
        <v>BX$13</v>
      </c>
      <c r="BY417" s="175" t="str">
        <f t="shared" si="339"/>
        <v>BY$13</v>
      </c>
      <c r="BZ417" s="175" t="str">
        <f t="shared" si="339"/>
        <v>BZ$13</v>
      </c>
      <c r="CA417" s="175" t="str">
        <f t="shared" si="339"/>
        <v>CA$13</v>
      </c>
      <c r="CB417" s="175" t="str">
        <f t="shared" si="339"/>
        <v>CB$13</v>
      </c>
      <c r="CC417" s="175" t="str">
        <f t="shared" si="339"/>
        <v>CC$13</v>
      </c>
      <c r="CD417" s="175" t="str">
        <f t="shared" si="339"/>
        <v>CD$13</v>
      </c>
      <c r="CE417" s="175" t="str">
        <f t="shared" si="339"/>
        <v>CE$13</v>
      </c>
      <c r="CF417" s="175" t="str">
        <f t="shared" ref="CF417:CK417" si="340">CF393</f>
        <v>CF$13</v>
      </c>
      <c r="CG417" s="175" t="str">
        <f t="shared" si="340"/>
        <v>CG$13</v>
      </c>
      <c r="CH417" s="175" t="str">
        <f t="shared" si="340"/>
        <v>CH$13</v>
      </c>
      <c r="CI417" s="175" t="str">
        <f t="shared" si="340"/>
        <v>CI$13</v>
      </c>
      <c r="CJ417" s="175" t="str">
        <f t="shared" si="340"/>
        <v>CJ$13</v>
      </c>
      <c r="CK417" s="175" t="str">
        <f t="shared" si="340"/>
        <v>CK$13</v>
      </c>
      <c r="CL417" s="175" t="str">
        <f t="shared" ref="CL417" si="341">CL393</f>
        <v>CL$13</v>
      </c>
    </row>
    <row r="418" spans="2:90" x14ac:dyDescent="0.4">
      <c r="B418" s="187" t="str">
        <f>B398</f>
        <v>Rolling fixed term debt - multiple borrowings w/ annual control:</v>
      </c>
      <c r="D418" t="s">
        <v>851</v>
      </c>
      <c r="E418" s="8" t="str">
        <f t="shared" si="315"/>
        <v>418 DTERMY-PV</v>
      </c>
      <c r="G418" t="s">
        <v>332</v>
      </c>
      <c r="H418" s="12"/>
      <c r="I418" s="60"/>
      <c r="J418" s="60"/>
      <c r="K418" s="15"/>
      <c r="L418" s="15"/>
      <c r="M418" s="15"/>
      <c r="N418" s="15"/>
      <c r="O418" s="15"/>
      <c r="P418" s="15"/>
      <c r="R418" s="15"/>
      <c r="S418" s="175">
        <f t="shared" ref="S418" si="342">S394</f>
        <v>0</v>
      </c>
      <c r="T418" s="175">
        <f t="shared" ref="T418:AY418" si="343">T394</f>
        <v>0</v>
      </c>
      <c r="U418" s="175">
        <f t="shared" si="343"/>
        <v>0</v>
      </c>
      <c r="V418" s="175">
        <f t="shared" si="343"/>
        <v>0</v>
      </c>
      <c r="W418" s="175">
        <f t="shared" si="343"/>
        <v>0</v>
      </c>
      <c r="X418" s="175">
        <f t="shared" si="343"/>
        <v>0</v>
      </c>
      <c r="Y418" s="175">
        <f t="shared" si="343"/>
        <v>0</v>
      </c>
      <c r="Z418" s="175">
        <f t="shared" si="343"/>
        <v>0</v>
      </c>
      <c r="AA418" s="175">
        <f t="shared" si="343"/>
        <v>0</v>
      </c>
      <c r="AB418" s="175">
        <f t="shared" si="343"/>
        <v>0</v>
      </c>
      <c r="AC418" s="175">
        <f t="shared" si="343"/>
        <v>0</v>
      </c>
      <c r="AD418" s="175">
        <f t="shared" si="343"/>
        <v>0</v>
      </c>
      <c r="AE418" s="175">
        <f t="shared" si="343"/>
        <v>0</v>
      </c>
      <c r="AF418" s="175">
        <f t="shared" si="343"/>
        <v>0</v>
      </c>
      <c r="AG418" s="175">
        <f t="shared" si="343"/>
        <v>0</v>
      </c>
      <c r="AH418" s="175">
        <f t="shared" si="343"/>
        <v>0</v>
      </c>
      <c r="AI418" s="175">
        <f t="shared" si="343"/>
        <v>0</v>
      </c>
      <c r="AJ418" s="175">
        <f t="shared" si="343"/>
        <v>0</v>
      </c>
      <c r="AK418" s="175">
        <f t="shared" si="343"/>
        <v>0</v>
      </c>
      <c r="AL418" s="175">
        <f t="shared" si="343"/>
        <v>0</v>
      </c>
      <c r="AM418" s="175">
        <f t="shared" si="343"/>
        <v>0</v>
      </c>
      <c r="AN418" s="175">
        <f t="shared" si="343"/>
        <v>0</v>
      </c>
      <c r="AO418" s="175">
        <f t="shared" si="343"/>
        <v>0</v>
      </c>
      <c r="AP418" s="175">
        <f t="shared" si="343"/>
        <v>0</v>
      </c>
      <c r="AQ418" s="175">
        <f t="shared" si="343"/>
        <v>0</v>
      </c>
      <c r="AR418" s="175">
        <f t="shared" si="343"/>
        <v>0</v>
      </c>
      <c r="AS418" s="175">
        <f t="shared" si="343"/>
        <v>0</v>
      </c>
      <c r="AT418" s="175">
        <f t="shared" si="343"/>
        <v>0</v>
      </c>
      <c r="AU418" s="175">
        <f t="shared" si="343"/>
        <v>0</v>
      </c>
      <c r="AV418" s="175">
        <f t="shared" si="343"/>
        <v>0</v>
      </c>
      <c r="AW418" s="175">
        <f t="shared" si="343"/>
        <v>0</v>
      </c>
      <c r="AX418" s="175">
        <f t="shared" si="343"/>
        <v>0</v>
      </c>
      <c r="AY418" s="175">
        <f t="shared" si="343"/>
        <v>0</v>
      </c>
      <c r="AZ418" s="175">
        <f t="shared" ref="AZ418:CE418" si="344">AZ394</f>
        <v>0</v>
      </c>
      <c r="BA418" s="175">
        <f t="shared" si="344"/>
        <v>0</v>
      </c>
      <c r="BB418" s="175">
        <f t="shared" si="344"/>
        <v>0</v>
      </c>
      <c r="BC418" s="175">
        <f t="shared" si="344"/>
        <v>0</v>
      </c>
      <c r="BD418" s="175">
        <f t="shared" si="344"/>
        <v>0</v>
      </c>
      <c r="BE418" s="175">
        <f t="shared" si="344"/>
        <v>0</v>
      </c>
      <c r="BF418" s="175">
        <f t="shared" si="344"/>
        <v>0</v>
      </c>
      <c r="BG418" s="175">
        <f t="shared" si="344"/>
        <v>0</v>
      </c>
      <c r="BH418" s="175">
        <f t="shared" si="344"/>
        <v>0</v>
      </c>
      <c r="BI418" s="175">
        <f t="shared" si="344"/>
        <v>0</v>
      </c>
      <c r="BJ418" s="175">
        <f t="shared" si="344"/>
        <v>0</v>
      </c>
      <c r="BK418" s="175">
        <f t="shared" si="344"/>
        <v>0</v>
      </c>
      <c r="BL418" s="175">
        <f t="shared" si="344"/>
        <v>0</v>
      </c>
      <c r="BM418" s="175">
        <f t="shared" si="344"/>
        <v>0</v>
      </c>
      <c r="BN418" s="175">
        <f t="shared" si="344"/>
        <v>0</v>
      </c>
      <c r="BO418" s="175">
        <f t="shared" si="344"/>
        <v>0</v>
      </c>
      <c r="BP418" s="175">
        <f t="shared" si="344"/>
        <v>0</v>
      </c>
      <c r="BQ418" s="175">
        <f t="shared" si="344"/>
        <v>0</v>
      </c>
      <c r="BR418" s="175">
        <f t="shared" si="344"/>
        <v>0</v>
      </c>
      <c r="BS418" s="175">
        <f t="shared" si="344"/>
        <v>0</v>
      </c>
      <c r="BT418" s="175">
        <f t="shared" si="344"/>
        <v>0</v>
      </c>
      <c r="BU418" s="175">
        <f t="shared" si="344"/>
        <v>0</v>
      </c>
      <c r="BV418" s="175">
        <f t="shared" si="344"/>
        <v>0</v>
      </c>
      <c r="BW418" s="175">
        <f t="shared" si="344"/>
        <v>0</v>
      </c>
      <c r="BX418" s="175">
        <f t="shared" si="344"/>
        <v>0</v>
      </c>
      <c r="BY418" s="175">
        <f t="shared" si="344"/>
        <v>0</v>
      </c>
      <c r="BZ418" s="175">
        <f t="shared" si="344"/>
        <v>0</v>
      </c>
      <c r="CA418" s="175">
        <f t="shared" si="344"/>
        <v>0</v>
      </c>
      <c r="CB418" s="175">
        <f t="shared" si="344"/>
        <v>0</v>
      </c>
      <c r="CC418" s="175">
        <f t="shared" si="344"/>
        <v>0</v>
      </c>
      <c r="CD418" s="175">
        <f t="shared" si="344"/>
        <v>0</v>
      </c>
      <c r="CE418" s="175">
        <f t="shared" si="344"/>
        <v>0</v>
      </c>
      <c r="CF418" s="175">
        <f t="shared" ref="CF418:CK418" si="345">CF394</f>
        <v>0</v>
      </c>
      <c r="CG418" s="175">
        <f t="shared" si="345"/>
        <v>0</v>
      </c>
      <c r="CH418" s="175">
        <f t="shared" si="345"/>
        <v>0</v>
      </c>
      <c r="CI418" s="175">
        <f t="shared" si="345"/>
        <v>0</v>
      </c>
      <c r="CJ418" s="175">
        <f t="shared" si="345"/>
        <v>0</v>
      </c>
      <c r="CK418" s="175">
        <f t="shared" si="345"/>
        <v>0</v>
      </c>
      <c r="CL418" s="175">
        <f t="shared" ref="CL418" si="346">CL394</f>
        <v>0</v>
      </c>
    </row>
    <row r="419" spans="2:90" x14ac:dyDescent="0.4">
      <c r="B419" s="235" t="str">
        <f>IFERROR(SUBSTITUTE(TRIM(MID(B398, SEARCH("-", B398) + 1, LEN(B398))),":",""),"no unit")</f>
        <v>multiple borrowings w/ annual control</v>
      </c>
      <c r="D419" t="s">
        <v>851</v>
      </c>
      <c r="E419" s="8" t="str">
        <f t="shared" si="315"/>
        <v>419 DTERMY-PV</v>
      </c>
      <c r="G419" t="s">
        <v>332</v>
      </c>
      <c r="H419" s="12"/>
      <c r="I419" s="60"/>
      <c r="J419" s="60"/>
      <c r="K419" s="15"/>
      <c r="L419" s="15"/>
      <c r="M419" s="15"/>
      <c r="N419" s="15"/>
      <c r="O419" s="15"/>
      <c r="P419" s="15"/>
      <c r="R419" s="15"/>
      <c r="S419" s="175"/>
      <c r="T419" s="175"/>
      <c r="U419" s="175"/>
      <c r="V419" s="175"/>
      <c r="W419" s="175"/>
      <c r="X419" s="175"/>
      <c r="Y419" s="175"/>
      <c r="Z419" s="175"/>
      <c r="AA419" s="175"/>
      <c r="AB419" s="175"/>
      <c r="AC419" s="175"/>
      <c r="AD419" s="175"/>
      <c r="AE419" s="175"/>
      <c r="AF419" s="175"/>
      <c r="AG419" s="175"/>
      <c r="AH419" s="175"/>
      <c r="AI419" s="175"/>
      <c r="AJ419" s="175"/>
      <c r="AK419" s="175"/>
      <c r="AL419" s="175"/>
      <c r="AM419" s="175"/>
      <c r="AN419" s="175"/>
      <c r="AO419" s="175"/>
      <c r="AP419" s="175"/>
      <c r="AQ419" s="175"/>
      <c r="AR419" s="175"/>
      <c r="AS419" s="175"/>
      <c r="AT419" s="175"/>
      <c r="AU419" s="175"/>
      <c r="AV419" s="175"/>
      <c r="AW419" s="175"/>
      <c r="AX419" s="175"/>
      <c r="AY419" s="175"/>
      <c r="AZ419" s="175"/>
      <c r="BA419" s="175"/>
      <c r="BB419" s="175"/>
      <c r="BC419" s="175"/>
      <c r="BD419" s="175"/>
      <c r="BE419" s="175"/>
      <c r="BF419" s="175"/>
      <c r="BG419" s="175"/>
      <c r="BH419" s="175"/>
      <c r="BI419" s="175"/>
      <c r="BJ419" s="175"/>
      <c r="BK419" s="175"/>
      <c r="BL419" s="175"/>
      <c r="BM419" s="175"/>
      <c r="BN419" s="175"/>
      <c r="BO419" s="175"/>
      <c r="BP419" s="175"/>
      <c r="BQ419" s="175"/>
      <c r="BR419" s="175"/>
      <c r="BS419" s="175"/>
      <c r="BT419" s="175"/>
      <c r="BU419" s="175"/>
      <c r="BV419" s="175"/>
      <c r="BW419" s="175"/>
      <c r="BX419" s="175"/>
      <c r="BY419" s="175"/>
      <c r="BZ419" s="175"/>
      <c r="CA419" s="175"/>
      <c r="CB419" s="175"/>
      <c r="CC419" s="175"/>
      <c r="CD419" s="175"/>
      <c r="CE419" s="175"/>
      <c r="CF419" s="175"/>
      <c r="CG419" s="175"/>
      <c r="CH419" s="175"/>
      <c r="CI419" s="175"/>
      <c r="CJ419" s="175"/>
      <c r="CK419" s="175"/>
      <c r="CL419" s="175"/>
    </row>
    <row r="420" spans="2:90" x14ac:dyDescent="0.4">
      <c r="B420" s="187" t="str">
        <f>B396</f>
        <v>Secondary revenue driver</v>
      </c>
      <c r="D420" t="s">
        <v>851</v>
      </c>
      <c r="E420" s="8" t="str">
        <f t="shared" si="315"/>
        <v>420 DTERMY-PV</v>
      </c>
      <c r="G420" t="s">
        <v>332</v>
      </c>
      <c r="H420" s="90"/>
      <c r="I420" s="209"/>
      <c r="J420" s="209"/>
      <c r="K420" s="210"/>
      <c r="L420" s="210"/>
      <c r="M420" s="210"/>
      <c r="N420" s="210"/>
      <c r="O420" s="210"/>
      <c r="P420" s="210"/>
      <c r="R420" s="210"/>
      <c r="S420" s="4" t="str">
        <f t="shared" ref="S420" si="347">ADDRESS(ROW(S410),COLUMN(S410),2)</f>
        <v>S$410</v>
      </c>
      <c r="T420" s="4" t="str">
        <f t="shared" ref="T420:AX420" si="348">ADDRESS(ROW(T410),COLUMN(T410),2)</f>
        <v>T$410</v>
      </c>
      <c r="U420" s="4" t="str">
        <f t="shared" si="348"/>
        <v>U$410</v>
      </c>
      <c r="V420" s="4" t="str">
        <f t="shared" si="348"/>
        <v>V$410</v>
      </c>
      <c r="W420" s="4" t="str">
        <f t="shared" si="348"/>
        <v>W$410</v>
      </c>
      <c r="X420" s="4" t="str">
        <f t="shared" si="348"/>
        <v>X$410</v>
      </c>
      <c r="Y420" s="4" t="str">
        <f t="shared" si="348"/>
        <v>Y$410</v>
      </c>
      <c r="Z420" s="4" t="str">
        <f t="shared" si="348"/>
        <v>Z$410</v>
      </c>
      <c r="AA420" s="4" t="str">
        <f t="shared" si="348"/>
        <v>AA$410</v>
      </c>
      <c r="AB420" s="4" t="str">
        <f t="shared" si="348"/>
        <v>AB$410</v>
      </c>
      <c r="AC420" s="4" t="str">
        <f t="shared" si="348"/>
        <v>AC$410</v>
      </c>
      <c r="AD420" s="4" t="str">
        <f t="shared" si="348"/>
        <v>AD$410</v>
      </c>
      <c r="AE420" s="4" t="str">
        <f t="shared" si="348"/>
        <v>AE$410</v>
      </c>
      <c r="AF420" s="4" t="str">
        <f t="shared" si="348"/>
        <v>AF$410</v>
      </c>
      <c r="AG420" s="4" t="str">
        <f t="shared" si="348"/>
        <v>AG$410</v>
      </c>
      <c r="AH420" s="4" t="str">
        <f t="shared" si="348"/>
        <v>AH$410</v>
      </c>
      <c r="AI420" s="4" t="str">
        <f t="shared" si="348"/>
        <v>AI$410</v>
      </c>
      <c r="AJ420" s="4" t="str">
        <f t="shared" si="348"/>
        <v>AJ$410</v>
      </c>
      <c r="AK420" s="4" t="str">
        <f t="shared" si="348"/>
        <v>AK$410</v>
      </c>
      <c r="AL420" s="4" t="str">
        <f t="shared" si="348"/>
        <v>AL$410</v>
      </c>
      <c r="AM420" s="4" t="str">
        <f t="shared" si="348"/>
        <v>AM$410</v>
      </c>
      <c r="AN420" s="4" t="str">
        <f t="shared" si="348"/>
        <v>AN$410</v>
      </c>
      <c r="AO420" s="4" t="str">
        <f t="shared" si="348"/>
        <v>AO$410</v>
      </c>
      <c r="AP420" s="4" t="str">
        <f t="shared" si="348"/>
        <v>AP$410</v>
      </c>
      <c r="AQ420" s="4" t="str">
        <f t="shared" si="348"/>
        <v>AQ$410</v>
      </c>
      <c r="AR420" s="4" t="str">
        <f t="shared" si="348"/>
        <v>AR$410</v>
      </c>
      <c r="AS420" s="4" t="str">
        <f t="shared" si="348"/>
        <v>AS$410</v>
      </c>
      <c r="AT420" s="4" t="str">
        <f t="shared" si="348"/>
        <v>AT$410</v>
      </c>
      <c r="AU420" s="4" t="str">
        <f t="shared" si="348"/>
        <v>AU$410</v>
      </c>
      <c r="AV420" s="4" t="str">
        <f t="shared" si="348"/>
        <v>AV$410</v>
      </c>
      <c r="AW420" s="4" t="str">
        <f t="shared" si="348"/>
        <v>AW$410</v>
      </c>
      <c r="AX420" s="4" t="str">
        <f t="shared" si="348"/>
        <v>AX$410</v>
      </c>
      <c r="AY420" s="4" t="str">
        <f t="shared" ref="AY420:CD420" si="349">ADDRESS(ROW(AY410),COLUMN(AY410),2)</f>
        <v>AY$410</v>
      </c>
      <c r="AZ420" s="4" t="str">
        <f t="shared" si="349"/>
        <v>AZ$410</v>
      </c>
      <c r="BA420" s="4" t="str">
        <f t="shared" si="349"/>
        <v>BA$410</v>
      </c>
      <c r="BB420" s="4" t="str">
        <f t="shared" si="349"/>
        <v>BB$410</v>
      </c>
      <c r="BC420" s="4" t="str">
        <f t="shared" si="349"/>
        <v>BC$410</v>
      </c>
      <c r="BD420" s="4" t="str">
        <f t="shared" si="349"/>
        <v>BD$410</v>
      </c>
      <c r="BE420" s="4" t="str">
        <f t="shared" si="349"/>
        <v>BE$410</v>
      </c>
      <c r="BF420" s="4" t="str">
        <f t="shared" si="349"/>
        <v>BF$410</v>
      </c>
      <c r="BG420" s="4" t="str">
        <f t="shared" si="349"/>
        <v>BG$410</v>
      </c>
      <c r="BH420" s="4" t="str">
        <f t="shared" si="349"/>
        <v>BH$410</v>
      </c>
      <c r="BI420" s="4" t="str">
        <f t="shared" si="349"/>
        <v>BI$410</v>
      </c>
      <c r="BJ420" s="4" t="str">
        <f t="shared" si="349"/>
        <v>BJ$410</v>
      </c>
      <c r="BK420" s="4" t="str">
        <f t="shared" si="349"/>
        <v>BK$410</v>
      </c>
      <c r="BL420" s="4" t="str">
        <f t="shared" si="349"/>
        <v>BL$410</v>
      </c>
      <c r="BM420" s="4" t="str">
        <f t="shared" si="349"/>
        <v>BM$410</v>
      </c>
      <c r="BN420" s="4" t="str">
        <f t="shared" si="349"/>
        <v>BN$410</v>
      </c>
      <c r="BO420" s="4" t="str">
        <f t="shared" si="349"/>
        <v>BO$410</v>
      </c>
      <c r="BP420" s="4" t="str">
        <f t="shared" si="349"/>
        <v>BP$410</v>
      </c>
      <c r="BQ420" s="4" t="str">
        <f t="shared" si="349"/>
        <v>BQ$410</v>
      </c>
      <c r="BR420" s="4" t="str">
        <f t="shared" si="349"/>
        <v>BR$410</v>
      </c>
      <c r="BS420" s="4" t="str">
        <f t="shared" si="349"/>
        <v>BS$410</v>
      </c>
      <c r="BT420" s="4" t="str">
        <f t="shared" si="349"/>
        <v>BT$410</v>
      </c>
      <c r="BU420" s="4" t="str">
        <f t="shared" si="349"/>
        <v>BU$410</v>
      </c>
      <c r="BV420" s="4" t="str">
        <f t="shared" si="349"/>
        <v>BV$410</v>
      </c>
      <c r="BW420" s="4" t="str">
        <f t="shared" si="349"/>
        <v>BW$410</v>
      </c>
      <c r="BX420" s="4" t="str">
        <f t="shared" si="349"/>
        <v>BX$410</v>
      </c>
      <c r="BY420" s="4" t="str">
        <f t="shared" si="349"/>
        <v>BY$410</v>
      </c>
      <c r="BZ420" s="4" t="str">
        <f t="shared" si="349"/>
        <v>BZ$410</v>
      </c>
      <c r="CA420" s="4" t="str">
        <f t="shared" si="349"/>
        <v>CA$410</v>
      </c>
      <c r="CB420" s="4" t="str">
        <f t="shared" si="349"/>
        <v>CB$410</v>
      </c>
      <c r="CC420" s="4" t="str">
        <f t="shared" si="349"/>
        <v>CC$410</v>
      </c>
      <c r="CD420" s="4" t="str">
        <f t="shared" si="349"/>
        <v>CD$410</v>
      </c>
      <c r="CE420" s="4" t="str">
        <f t="shared" ref="CE420:CK420" si="350">ADDRESS(ROW(CE410),COLUMN(CE410),2)</f>
        <v>CE$410</v>
      </c>
      <c r="CF420" s="4" t="str">
        <f t="shared" si="350"/>
        <v>CF$410</v>
      </c>
      <c r="CG420" s="4" t="str">
        <f t="shared" si="350"/>
        <v>CG$410</v>
      </c>
      <c r="CH420" s="4" t="str">
        <f t="shared" si="350"/>
        <v>CH$410</v>
      </c>
      <c r="CI420" s="4" t="str">
        <f t="shared" si="350"/>
        <v>CI$410</v>
      </c>
      <c r="CJ420" s="4" t="str">
        <f t="shared" si="350"/>
        <v>CJ$410</v>
      </c>
      <c r="CK420" s="4" t="str">
        <f t="shared" si="350"/>
        <v>CK$410</v>
      </c>
      <c r="CL420" s="4" t="str">
        <f t="shared" ref="CL420" si="351">ADDRESS(ROW(CL410),COLUMN(CL410),2)</f>
        <v>CL$410</v>
      </c>
    </row>
    <row r="421" spans="2:90" x14ac:dyDescent="0.4">
      <c r="B421" s="132" t="str">
        <f>B397</f>
        <v>Secondary volume driver</v>
      </c>
      <c r="D421" t="s">
        <v>851</v>
      </c>
      <c r="E421" s="8" t="str">
        <f t="shared" si="315"/>
        <v>421 DTERMY-PV</v>
      </c>
      <c r="G421" t="s">
        <v>332</v>
      </c>
      <c r="H421" s="12"/>
      <c r="I421" s="60"/>
      <c r="J421" s="60"/>
      <c r="K421" s="15"/>
      <c r="L421" s="15"/>
      <c r="M421" s="15"/>
      <c r="N421" s="15"/>
      <c r="O421" s="15"/>
      <c r="P421" s="15"/>
      <c r="R421" s="15"/>
      <c r="S421" s="175" t="str">
        <f t="shared" ref="S421" si="352">S397</f>
        <v>S$15</v>
      </c>
      <c r="T421" s="175" t="str">
        <f t="shared" ref="T421:AX421" si="353">T397</f>
        <v>T$15</v>
      </c>
      <c r="U421" s="175" t="str">
        <f t="shared" si="353"/>
        <v>U$15</v>
      </c>
      <c r="V421" s="175" t="str">
        <f t="shared" si="353"/>
        <v>V$15</v>
      </c>
      <c r="W421" s="175" t="str">
        <f t="shared" si="353"/>
        <v>W$15</v>
      </c>
      <c r="X421" s="175" t="str">
        <f t="shared" si="353"/>
        <v>X$15</v>
      </c>
      <c r="Y421" s="175" t="str">
        <f t="shared" si="353"/>
        <v>Y$15</v>
      </c>
      <c r="Z421" s="175" t="str">
        <f t="shared" si="353"/>
        <v>Z$15</v>
      </c>
      <c r="AA421" s="175" t="str">
        <f t="shared" si="353"/>
        <v>AA$15</v>
      </c>
      <c r="AB421" s="175" t="str">
        <f t="shared" si="353"/>
        <v>AB$15</v>
      </c>
      <c r="AC421" s="175" t="str">
        <f t="shared" si="353"/>
        <v>AC$15</v>
      </c>
      <c r="AD421" s="175" t="str">
        <f t="shared" si="353"/>
        <v>AD$15</v>
      </c>
      <c r="AE421" s="175" t="str">
        <f t="shared" si="353"/>
        <v>AE$15</v>
      </c>
      <c r="AF421" s="175" t="str">
        <f t="shared" si="353"/>
        <v>AF$15</v>
      </c>
      <c r="AG421" s="175" t="str">
        <f t="shared" si="353"/>
        <v>AG$15</v>
      </c>
      <c r="AH421" s="175" t="str">
        <f t="shared" si="353"/>
        <v>AH$15</v>
      </c>
      <c r="AI421" s="175" t="str">
        <f t="shared" si="353"/>
        <v>AI$15</v>
      </c>
      <c r="AJ421" s="175" t="str">
        <f t="shared" si="353"/>
        <v>AJ$15</v>
      </c>
      <c r="AK421" s="175" t="str">
        <f t="shared" si="353"/>
        <v>AK$15</v>
      </c>
      <c r="AL421" s="175" t="str">
        <f t="shared" si="353"/>
        <v>AL$15</v>
      </c>
      <c r="AM421" s="175" t="str">
        <f t="shared" si="353"/>
        <v>AM$15</v>
      </c>
      <c r="AN421" s="175" t="str">
        <f t="shared" si="353"/>
        <v>AN$15</v>
      </c>
      <c r="AO421" s="175" t="str">
        <f t="shared" si="353"/>
        <v>AO$15</v>
      </c>
      <c r="AP421" s="175" t="str">
        <f t="shared" si="353"/>
        <v>AP$15</v>
      </c>
      <c r="AQ421" s="175" t="str">
        <f t="shared" si="353"/>
        <v>AQ$15</v>
      </c>
      <c r="AR421" s="175" t="str">
        <f t="shared" si="353"/>
        <v>AR$15</v>
      </c>
      <c r="AS421" s="175" t="str">
        <f t="shared" si="353"/>
        <v>AS$15</v>
      </c>
      <c r="AT421" s="175" t="str">
        <f t="shared" si="353"/>
        <v>AT$15</v>
      </c>
      <c r="AU421" s="175" t="str">
        <f t="shared" si="353"/>
        <v>AU$15</v>
      </c>
      <c r="AV421" s="175" t="str">
        <f t="shared" si="353"/>
        <v>AV$15</v>
      </c>
      <c r="AW421" s="175" t="str">
        <f t="shared" si="353"/>
        <v>AW$15</v>
      </c>
      <c r="AX421" s="175" t="str">
        <f t="shared" si="353"/>
        <v>AX$15</v>
      </c>
      <c r="AY421" s="175" t="str">
        <f t="shared" ref="AY421:CD421" si="354">AY397</f>
        <v>AY$15</v>
      </c>
      <c r="AZ421" s="175" t="str">
        <f t="shared" si="354"/>
        <v>AZ$15</v>
      </c>
      <c r="BA421" s="175" t="str">
        <f t="shared" si="354"/>
        <v>BA$15</v>
      </c>
      <c r="BB421" s="175" t="str">
        <f t="shared" si="354"/>
        <v>BB$15</v>
      </c>
      <c r="BC421" s="175" t="str">
        <f t="shared" si="354"/>
        <v>BC$15</v>
      </c>
      <c r="BD421" s="175" t="str">
        <f t="shared" si="354"/>
        <v>BD$15</v>
      </c>
      <c r="BE421" s="175" t="str">
        <f t="shared" si="354"/>
        <v>BE$15</v>
      </c>
      <c r="BF421" s="175" t="str">
        <f t="shared" si="354"/>
        <v>BF$15</v>
      </c>
      <c r="BG421" s="175" t="str">
        <f t="shared" si="354"/>
        <v>BG$15</v>
      </c>
      <c r="BH421" s="175" t="str">
        <f t="shared" si="354"/>
        <v>BH$15</v>
      </c>
      <c r="BI421" s="175" t="str">
        <f t="shared" si="354"/>
        <v>BI$15</v>
      </c>
      <c r="BJ421" s="175" t="str">
        <f t="shared" si="354"/>
        <v>BJ$15</v>
      </c>
      <c r="BK421" s="175" t="str">
        <f t="shared" si="354"/>
        <v>BK$15</v>
      </c>
      <c r="BL421" s="175" t="str">
        <f t="shared" si="354"/>
        <v>BL$15</v>
      </c>
      <c r="BM421" s="175" t="str">
        <f t="shared" si="354"/>
        <v>BM$15</v>
      </c>
      <c r="BN421" s="175" t="str">
        <f t="shared" si="354"/>
        <v>BN$15</v>
      </c>
      <c r="BO421" s="175" t="str">
        <f t="shared" si="354"/>
        <v>BO$15</v>
      </c>
      <c r="BP421" s="175" t="str">
        <f t="shared" si="354"/>
        <v>BP$15</v>
      </c>
      <c r="BQ421" s="175" t="str">
        <f t="shared" si="354"/>
        <v>BQ$15</v>
      </c>
      <c r="BR421" s="175" t="str">
        <f t="shared" si="354"/>
        <v>BR$15</v>
      </c>
      <c r="BS421" s="175" t="str">
        <f t="shared" si="354"/>
        <v>BS$15</v>
      </c>
      <c r="BT421" s="175" t="str">
        <f t="shared" si="354"/>
        <v>BT$15</v>
      </c>
      <c r="BU421" s="175" t="str">
        <f t="shared" si="354"/>
        <v>BU$15</v>
      </c>
      <c r="BV421" s="175" t="str">
        <f t="shared" si="354"/>
        <v>BV$15</v>
      </c>
      <c r="BW421" s="175" t="str">
        <f t="shared" si="354"/>
        <v>BW$15</v>
      </c>
      <c r="BX421" s="175" t="str">
        <f t="shared" si="354"/>
        <v>BX$15</v>
      </c>
      <c r="BY421" s="175" t="str">
        <f t="shared" si="354"/>
        <v>BY$15</v>
      </c>
      <c r="BZ421" s="175" t="str">
        <f t="shared" si="354"/>
        <v>BZ$15</v>
      </c>
      <c r="CA421" s="175" t="str">
        <f t="shared" si="354"/>
        <v>CA$15</v>
      </c>
      <c r="CB421" s="175" t="str">
        <f t="shared" si="354"/>
        <v>CB$15</v>
      </c>
      <c r="CC421" s="175" t="str">
        <f t="shared" si="354"/>
        <v>CC$15</v>
      </c>
      <c r="CD421" s="175" t="str">
        <f t="shared" si="354"/>
        <v>CD$15</v>
      </c>
      <c r="CE421" s="175" t="str">
        <f t="shared" ref="CE421:CK421" si="355">CE397</f>
        <v>CE$15</v>
      </c>
      <c r="CF421" s="175" t="str">
        <f t="shared" si="355"/>
        <v>CF$15</v>
      </c>
      <c r="CG421" s="175" t="str">
        <f t="shared" si="355"/>
        <v>CG$15</v>
      </c>
      <c r="CH421" s="175" t="str">
        <f t="shared" si="355"/>
        <v>CH$15</v>
      </c>
      <c r="CI421" s="175" t="str">
        <f t="shared" si="355"/>
        <v>CI$15</v>
      </c>
      <c r="CJ421" s="175" t="str">
        <f t="shared" si="355"/>
        <v>CJ$15</v>
      </c>
      <c r="CK421" s="175" t="str">
        <f t="shared" si="355"/>
        <v>CK$15</v>
      </c>
      <c r="CL421" s="175" t="str">
        <f t="shared" ref="CL421" si="356">CL397</f>
        <v>CL$15</v>
      </c>
    </row>
    <row r="422" spans="2:90" x14ac:dyDescent="0.4">
      <c r="B422" s="171" t="s">
        <v>490</v>
      </c>
      <c r="E422" s="8"/>
      <c r="H422" s="170"/>
      <c r="I422" s="172"/>
      <c r="J422" s="172"/>
      <c r="K422" s="193"/>
      <c r="L422" s="193"/>
      <c r="M422" s="193"/>
      <c r="N422" s="193"/>
      <c r="O422" s="193"/>
      <c r="P422" s="193"/>
      <c r="R422" s="194"/>
      <c r="S422" s="170"/>
      <c r="T422" s="170"/>
      <c r="U422" s="170"/>
      <c r="V422" s="170"/>
      <c r="W422" s="170"/>
      <c r="X422" s="170"/>
      <c r="Y422" s="170"/>
      <c r="Z422" s="170"/>
      <c r="AA422" s="170"/>
      <c r="AB422" s="170"/>
      <c r="AC422" s="170"/>
      <c r="AD422" s="170"/>
      <c r="AE422" s="170"/>
      <c r="AF422" s="170"/>
      <c r="AG422" s="170"/>
      <c r="AH422" s="170"/>
      <c r="AI422" s="170"/>
      <c r="AJ422" s="170"/>
      <c r="AK422" s="170"/>
      <c r="AL422" s="170"/>
      <c r="AM422" s="170"/>
      <c r="AN422" s="170"/>
      <c r="AO422" s="170"/>
      <c r="AP422" s="170"/>
      <c r="AQ422" s="170"/>
      <c r="AR422" s="170"/>
      <c r="AS422" s="170"/>
      <c r="AT422" s="170"/>
      <c r="AU422" s="170"/>
      <c r="AV422" s="170"/>
      <c r="AW422" s="170"/>
      <c r="AX422" s="170"/>
      <c r="AY422" s="170"/>
      <c r="AZ422" s="170"/>
      <c r="BA422" s="170"/>
      <c r="BB422" s="170"/>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0"/>
      <c r="CA422" s="170"/>
      <c r="CB422" s="170"/>
      <c r="CC422" s="170"/>
      <c r="CD422" s="170"/>
      <c r="CE422" s="170"/>
      <c r="CF422" s="170"/>
      <c r="CG422" s="170"/>
      <c r="CH422" s="170"/>
      <c r="CI422" s="170"/>
      <c r="CJ422" s="170"/>
      <c r="CK422" s="170"/>
      <c r="CL422" s="170"/>
    </row>
    <row r="423" spans="2:90" x14ac:dyDescent="0.4">
      <c r="B423" s="171" t="s">
        <v>492</v>
      </c>
      <c r="E423" s="8"/>
      <c r="H423" s="170"/>
      <c r="I423" s="172"/>
      <c r="J423" s="172"/>
      <c r="K423" s="193"/>
      <c r="L423" s="193"/>
      <c r="M423" s="193"/>
      <c r="N423" s="193"/>
      <c r="O423" s="193"/>
      <c r="P423" s="193"/>
      <c r="R423" s="194"/>
      <c r="S423" s="170"/>
      <c r="T423" s="170"/>
      <c r="U423" s="170"/>
      <c r="V423" s="170"/>
      <c r="W423" s="170"/>
      <c r="X423" s="170"/>
      <c r="Y423" s="170"/>
      <c r="Z423" s="170"/>
      <c r="AA423" s="170"/>
      <c r="AB423" s="170"/>
      <c r="AC423" s="170"/>
      <c r="AD423" s="170"/>
      <c r="AE423" s="170"/>
      <c r="AF423" s="170"/>
      <c r="AG423" s="170"/>
      <c r="AH423" s="170"/>
      <c r="AI423" s="170"/>
      <c r="AJ423" s="170"/>
      <c r="AK423" s="170"/>
      <c r="AL423" s="170"/>
      <c r="AM423" s="170"/>
      <c r="AN423" s="170"/>
      <c r="AO423" s="170"/>
      <c r="AP423" s="170"/>
      <c r="AQ423" s="170"/>
      <c r="AR423" s="170"/>
      <c r="AS423" s="170"/>
      <c r="AT423" s="170"/>
      <c r="AU423" s="170"/>
      <c r="AV423" s="170"/>
      <c r="AW423" s="170"/>
      <c r="AX423" s="170"/>
      <c r="AY423" s="170"/>
      <c r="AZ423" s="170"/>
      <c r="BA423" s="170"/>
      <c r="BB423" s="170"/>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0"/>
      <c r="CA423" s="170"/>
      <c r="CB423" s="170"/>
      <c r="CC423" s="170"/>
      <c r="CD423" s="170"/>
      <c r="CE423" s="170"/>
      <c r="CF423" s="170"/>
      <c r="CG423" s="170"/>
      <c r="CH423" s="170"/>
      <c r="CI423" s="170"/>
      <c r="CJ423" s="170"/>
      <c r="CK423" s="170"/>
      <c r="CL423" s="170"/>
    </row>
    <row r="424" spans="2:90" x14ac:dyDescent="0.4">
      <c r="B424" s="171" t="s">
        <v>461</v>
      </c>
      <c r="E424" s="8"/>
      <c r="H424" s="170"/>
      <c r="I424" s="172"/>
      <c r="J424" s="172"/>
      <c r="K424" s="193"/>
      <c r="L424" s="193"/>
      <c r="M424" s="193"/>
      <c r="N424" s="193"/>
      <c r="O424" s="193"/>
      <c r="P424" s="193"/>
      <c r="R424" s="194"/>
      <c r="S424" s="195" t="str">
        <f t="shared" ref="S424:CD424" si="357">S$16</f>
        <v>S$12</v>
      </c>
      <c r="T424" s="195" t="str">
        <f t="shared" si="357"/>
        <v>T$12</v>
      </c>
      <c r="U424" s="195" t="str">
        <f t="shared" si="357"/>
        <v>U$12</v>
      </c>
      <c r="V424" s="195" t="str">
        <f t="shared" si="357"/>
        <v>V$12</v>
      </c>
      <c r="W424" s="195" t="str">
        <f t="shared" si="357"/>
        <v>W$12</v>
      </c>
      <c r="X424" s="195" t="str">
        <f t="shared" si="357"/>
        <v>X$12</v>
      </c>
      <c r="Y424" s="195" t="str">
        <f t="shared" si="357"/>
        <v>Y$12</v>
      </c>
      <c r="Z424" s="195" t="str">
        <f t="shared" si="357"/>
        <v>Z$12</v>
      </c>
      <c r="AA424" s="195" t="str">
        <f t="shared" si="357"/>
        <v>AA$12</v>
      </c>
      <c r="AB424" s="195" t="str">
        <f t="shared" si="357"/>
        <v>AB$12</v>
      </c>
      <c r="AC424" s="195" t="str">
        <f t="shared" si="357"/>
        <v>AC$12</v>
      </c>
      <c r="AD424" s="195" t="str">
        <f t="shared" si="357"/>
        <v>AD$12</v>
      </c>
      <c r="AE424" s="195" t="str">
        <f t="shared" si="357"/>
        <v>AE$12</v>
      </c>
      <c r="AF424" s="195" t="str">
        <f t="shared" si="357"/>
        <v>AF$12</v>
      </c>
      <c r="AG424" s="195" t="str">
        <f t="shared" si="357"/>
        <v>AG$12</v>
      </c>
      <c r="AH424" s="195" t="str">
        <f t="shared" si="357"/>
        <v>AH$12</v>
      </c>
      <c r="AI424" s="195" t="str">
        <f t="shared" si="357"/>
        <v>AI$12</v>
      </c>
      <c r="AJ424" s="195" t="str">
        <f t="shared" si="357"/>
        <v>AJ$12</v>
      </c>
      <c r="AK424" s="195" t="str">
        <f t="shared" si="357"/>
        <v>AK$12</v>
      </c>
      <c r="AL424" s="195" t="str">
        <f t="shared" si="357"/>
        <v>AL$12</v>
      </c>
      <c r="AM424" s="195" t="str">
        <f t="shared" si="357"/>
        <v>AM$12</v>
      </c>
      <c r="AN424" s="195" t="str">
        <f t="shared" si="357"/>
        <v>AN$12</v>
      </c>
      <c r="AO424" s="195" t="str">
        <f t="shared" si="357"/>
        <v>AO$12</v>
      </c>
      <c r="AP424" s="195" t="str">
        <f t="shared" si="357"/>
        <v>AP$12</v>
      </c>
      <c r="AQ424" s="195" t="str">
        <f t="shared" si="357"/>
        <v>AQ$12</v>
      </c>
      <c r="AR424" s="195" t="str">
        <f t="shared" si="357"/>
        <v>AR$12</v>
      </c>
      <c r="AS424" s="195" t="str">
        <f t="shared" si="357"/>
        <v>AS$12</v>
      </c>
      <c r="AT424" s="195" t="str">
        <f t="shared" si="357"/>
        <v>AT$12</v>
      </c>
      <c r="AU424" s="195" t="str">
        <f t="shared" si="357"/>
        <v>AU$12</v>
      </c>
      <c r="AV424" s="195" t="str">
        <f t="shared" si="357"/>
        <v>AV$12</v>
      </c>
      <c r="AW424" s="195" t="str">
        <f t="shared" si="357"/>
        <v>AW$12</v>
      </c>
      <c r="AX424" s="195" t="str">
        <f t="shared" si="357"/>
        <v>AX$12</v>
      </c>
      <c r="AY424" s="195" t="str">
        <f t="shared" si="357"/>
        <v>AY$12</v>
      </c>
      <c r="AZ424" s="195" t="str">
        <f t="shared" si="357"/>
        <v>AZ$12</v>
      </c>
      <c r="BA424" s="195" t="str">
        <f t="shared" si="357"/>
        <v>BA$12</v>
      </c>
      <c r="BB424" s="195" t="str">
        <f t="shared" si="357"/>
        <v>BB$12</v>
      </c>
      <c r="BC424" s="195" t="str">
        <f t="shared" si="357"/>
        <v>BC$12</v>
      </c>
      <c r="BD424" s="195" t="str">
        <f t="shared" si="357"/>
        <v>BD$12</v>
      </c>
      <c r="BE424" s="195" t="str">
        <f t="shared" si="357"/>
        <v>BE$12</v>
      </c>
      <c r="BF424" s="195" t="str">
        <f t="shared" si="357"/>
        <v>BF$12</v>
      </c>
      <c r="BG424" s="195" t="str">
        <f t="shared" si="357"/>
        <v>BG$12</v>
      </c>
      <c r="BH424" s="195" t="str">
        <f t="shared" si="357"/>
        <v>BH$12</v>
      </c>
      <c r="BI424" s="195" t="str">
        <f t="shared" si="357"/>
        <v>BI$12</v>
      </c>
      <c r="BJ424" s="195" t="str">
        <f t="shared" si="357"/>
        <v>BJ$12</v>
      </c>
      <c r="BK424" s="195" t="str">
        <f t="shared" si="357"/>
        <v>BK$12</v>
      </c>
      <c r="BL424" s="195" t="str">
        <f t="shared" si="357"/>
        <v>BL$12</v>
      </c>
      <c r="BM424" s="195" t="str">
        <f t="shared" si="357"/>
        <v>BM$12</v>
      </c>
      <c r="BN424" s="195" t="str">
        <f t="shared" si="357"/>
        <v>BN$12</v>
      </c>
      <c r="BO424" s="195" t="str">
        <f t="shared" si="357"/>
        <v>BO$12</v>
      </c>
      <c r="BP424" s="195" t="str">
        <f t="shared" si="357"/>
        <v>BP$12</v>
      </c>
      <c r="BQ424" s="195" t="str">
        <f t="shared" si="357"/>
        <v>BQ$12</v>
      </c>
      <c r="BR424" s="195" t="str">
        <f t="shared" si="357"/>
        <v>BR$12</v>
      </c>
      <c r="BS424" s="195" t="str">
        <f t="shared" si="357"/>
        <v>BS$12</v>
      </c>
      <c r="BT424" s="195" t="str">
        <f t="shared" si="357"/>
        <v>BT$12</v>
      </c>
      <c r="BU424" s="195" t="str">
        <f t="shared" si="357"/>
        <v>BU$12</v>
      </c>
      <c r="BV424" s="195" t="str">
        <f t="shared" si="357"/>
        <v>BV$12</v>
      </c>
      <c r="BW424" s="195" t="str">
        <f t="shared" si="357"/>
        <v>BW$12</v>
      </c>
      <c r="BX424" s="195" t="str">
        <f t="shared" si="357"/>
        <v>BX$12</v>
      </c>
      <c r="BY424" s="195" t="str">
        <f t="shared" si="357"/>
        <v>BY$12</v>
      </c>
      <c r="BZ424" s="195" t="str">
        <f t="shared" si="357"/>
        <v>BZ$12</v>
      </c>
      <c r="CA424" s="195" t="str">
        <f t="shared" si="357"/>
        <v>CA$12</v>
      </c>
      <c r="CB424" s="195" t="str">
        <f t="shared" si="357"/>
        <v>CB$12</v>
      </c>
      <c r="CC424" s="195" t="str">
        <f t="shared" si="357"/>
        <v>CC$12</v>
      </c>
      <c r="CD424" s="195" t="str">
        <f t="shared" si="357"/>
        <v>CD$12</v>
      </c>
      <c r="CE424" s="195" t="str">
        <f t="shared" ref="CE424:CL424" si="358">CE$16</f>
        <v>CE$12</v>
      </c>
      <c r="CF424" s="195" t="str">
        <f t="shared" si="358"/>
        <v>CF$12</v>
      </c>
      <c r="CG424" s="195" t="str">
        <f t="shared" si="358"/>
        <v>CG$12</v>
      </c>
      <c r="CH424" s="195" t="str">
        <f t="shared" si="358"/>
        <v>CH$12</v>
      </c>
      <c r="CI424" s="195" t="str">
        <f t="shared" si="358"/>
        <v>CI$12</v>
      </c>
      <c r="CJ424" s="195" t="str">
        <f t="shared" si="358"/>
        <v>CJ$12</v>
      </c>
      <c r="CK424" s="195" t="str">
        <f t="shared" si="358"/>
        <v>CK$12</v>
      </c>
      <c r="CL424" s="195" t="str">
        <f t="shared" si="358"/>
        <v>CL$12</v>
      </c>
    </row>
    <row r="425" spans="2:90" x14ac:dyDescent="0.4">
      <c r="B425" s="171" t="s">
        <v>462</v>
      </c>
      <c r="E425" s="8"/>
      <c r="H425" s="196"/>
      <c r="I425" s="197"/>
      <c r="J425" s="197"/>
      <c r="K425" s="198"/>
      <c r="L425" s="198"/>
      <c r="M425" s="198"/>
      <c r="N425" s="198"/>
      <c r="O425" s="198"/>
      <c r="P425" s="198"/>
      <c r="R425" s="198"/>
      <c r="S425" s="195" t="str">
        <f t="shared" ref="S425:CD425" si="359">S$17</f>
        <v>S$13</v>
      </c>
      <c r="T425" s="195" t="str">
        <f t="shared" si="359"/>
        <v>T$13</v>
      </c>
      <c r="U425" s="195" t="str">
        <f t="shared" si="359"/>
        <v>U$13</v>
      </c>
      <c r="V425" s="195" t="str">
        <f t="shared" si="359"/>
        <v>V$13</v>
      </c>
      <c r="W425" s="195" t="str">
        <f t="shared" si="359"/>
        <v>W$13</v>
      </c>
      <c r="X425" s="195" t="str">
        <f t="shared" si="359"/>
        <v>X$13</v>
      </c>
      <c r="Y425" s="195" t="str">
        <f t="shared" si="359"/>
        <v>Y$13</v>
      </c>
      <c r="Z425" s="195" t="str">
        <f t="shared" si="359"/>
        <v>Z$13</v>
      </c>
      <c r="AA425" s="195" t="str">
        <f t="shared" si="359"/>
        <v>AA$13</v>
      </c>
      <c r="AB425" s="195" t="str">
        <f t="shared" si="359"/>
        <v>AB$13</v>
      </c>
      <c r="AC425" s="195" t="str">
        <f t="shared" si="359"/>
        <v>AC$13</v>
      </c>
      <c r="AD425" s="195" t="str">
        <f t="shared" si="359"/>
        <v>AD$13</v>
      </c>
      <c r="AE425" s="195" t="str">
        <f t="shared" si="359"/>
        <v>AE$13</v>
      </c>
      <c r="AF425" s="195" t="str">
        <f t="shared" si="359"/>
        <v>AF$13</v>
      </c>
      <c r="AG425" s="195" t="str">
        <f t="shared" si="359"/>
        <v>AG$13</v>
      </c>
      <c r="AH425" s="195" t="str">
        <f t="shared" si="359"/>
        <v>AH$13</v>
      </c>
      <c r="AI425" s="195" t="str">
        <f t="shared" si="359"/>
        <v>AI$13</v>
      </c>
      <c r="AJ425" s="195" t="str">
        <f t="shared" si="359"/>
        <v>AJ$13</v>
      </c>
      <c r="AK425" s="195" t="str">
        <f t="shared" si="359"/>
        <v>AK$13</v>
      </c>
      <c r="AL425" s="195" t="str">
        <f t="shared" si="359"/>
        <v>AL$13</v>
      </c>
      <c r="AM425" s="195" t="str">
        <f t="shared" si="359"/>
        <v>AM$13</v>
      </c>
      <c r="AN425" s="195" t="str">
        <f t="shared" si="359"/>
        <v>AN$13</v>
      </c>
      <c r="AO425" s="195" t="str">
        <f t="shared" si="359"/>
        <v>AO$13</v>
      </c>
      <c r="AP425" s="195" t="str">
        <f t="shared" si="359"/>
        <v>AP$13</v>
      </c>
      <c r="AQ425" s="195" t="str">
        <f t="shared" si="359"/>
        <v>AQ$13</v>
      </c>
      <c r="AR425" s="195" t="str">
        <f t="shared" si="359"/>
        <v>AR$13</v>
      </c>
      <c r="AS425" s="195" t="str">
        <f t="shared" si="359"/>
        <v>AS$13</v>
      </c>
      <c r="AT425" s="195" t="str">
        <f t="shared" si="359"/>
        <v>AT$13</v>
      </c>
      <c r="AU425" s="195" t="str">
        <f t="shared" si="359"/>
        <v>AU$13</v>
      </c>
      <c r="AV425" s="195" t="str">
        <f t="shared" si="359"/>
        <v>AV$13</v>
      </c>
      <c r="AW425" s="195" t="str">
        <f t="shared" si="359"/>
        <v>AW$13</v>
      </c>
      <c r="AX425" s="195" t="str">
        <f t="shared" si="359"/>
        <v>AX$13</v>
      </c>
      <c r="AY425" s="195" t="str">
        <f t="shared" si="359"/>
        <v>AY$13</v>
      </c>
      <c r="AZ425" s="195" t="str">
        <f t="shared" si="359"/>
        <v>AZ$13</v>
      </c>
      <c r="BA425" s="195" t="str">
        <f t="shared" si="359"/>
        <v>BA$13</v>
      </c>
      <c r="BB425" s="195" t="str">
        <f t="shared" si="359"/>
        <v>BB$13</v>
      </c>
      <c r="BC425" s="195" t="str">
        <f t="shared" si="359"/>
        <v>BC$13</v>
      </c>
      <c r="BD425" s="195" t="str">
        <f t="shared" si="359"/>
        <v>BD$13</v>
      </c>
      <c r="BE425" s="195" t="str">
        <f t="shared" si="359"/>
        <v>BE$13</v>
      </c>
      <c r="BF425" s="195" t="str">
        <f t="shared" si="359"/>
        <v>BF$13</v>
      </c>
      <c r="BG425" s="195" t="str">
        <f t="shared" si="359"/>
        <v>BG$13</v>
      </c>
      <c r="BH425" s="195" t="str">
        <f t="shared" si="359"/>
        <v>BH$13</v>
      </c>
      <c r="BI425" s="195" t="str">
        <f t="shared" si="359"/>
        <v>BI$13</v>
      </c>
      <c r="BJ425" s="195" t="str">
        <f t="shared" si="359"/>
        <v>BJ$13</v>
      </c>
      <c r="BK425" s="195" t="str">
        <f t="shared" si="359"/>
        <v>BK$13</v>
      </c>
      <c r="BL425" s="195" t="str">
        <f t="shared" si="359"/>
        <v>BL$13</v>
      </c>
      <c r="BM425" s="195" t="str">
        <f t="shared" si="359"/>
        <v>BM$13</v>
      </c>
      <c r="BN425" s="195" t="str">
        <f t="shared" si="359"/>
        <v>BN$13</v>
      </c>
      <c r="BO425" s="195" t="str">
        <f t="shared" si="359"/>
        <v>BO$13</v>
      </c>
      <c r="BP425" s="195" t="str">
        <f t="shared" si="359"/>
        <v>BP$13</v>
      </c>
      <c r="BQ425" s="195" t="str">
        <f t="shared" si="359"/>
        <v>BQ$13</v>
      </c>
      <c r="BR425" s="195" t="str">
        <f t="shared" si="359"/>
        <v>BR$13</v>
      </c>
      <c r="BS425" s="195" t="str">
        <f t="shared" si="359"/>
        <v>BS$13</v>
      </c>
      <c r="BT425" s="195" t="str">
        <f t="shared" si="359"/>
        <v>BT$13</v>
      </c>
      <c r="BU425" s="195" t="str">
        <f t="shared" si="359"/>
        <v>BU$13</v>
      </c>
      <c r="BV425" s="195" t="str">
        <f t="shared" si="359"/>
        <v>BV$13</v>
      </c>
      <c r="BW425" s="195" t="str">
        <f t="shared" si="359"/>
        <v>BW$13</v>
      </c>
      <c r="BX425" s="195" t="str">
        <f t="shared" si="359"/>
        <v>BX$13</v>
      </c>
      <c r="BY425" s="195" t="str">
        <f t="shared" si="359"/>
        <v>BY$13</v>
      </c>
      <c r="BZ425" s="195" t="str">
        <f t="shared" si="359"/>
        <v>BZ$13</v>
      </c>
      <c r="CA425" s="195" t="str">
        <f t="shared" si="359"/>
        <v>CA$13</v>
      </c>
      <c r="CB425" s="195" t="str">
        <f t="shared" si="359"/>
        <v>CB$13</v>
      </c>
      <c r="CC425" s="195" t="str">
        <f t="shared" si="359"/>
        <v>CC$13</v>
      </c>
      <c r="CD425" s="195" t="str">
        <f t="shared" si="359"/>
        <v>CD$13</v>
      </c>
      <c r="CE425" s="195" t="str">
        <f t="shared" ref="CE425:CL425" si="360">CE$17</f>
        <v>CE$13</v>
      </c>
      <c r="CF425" s="195" t="str">
        <f t="shared" si="360"/>
        <v>CF$13</v>
      </c>
      <c r="CG425" s="195" t="str">
        <f t="shared" si="360"/>
        <v>CG$13</v>
      </c>
      <c r="CH425" s="195" t="str">
        <f t="shared" si="360"/>
        <v>CH$13</v>
      </c>
      <c r="CI425" s="195" t="str">
        <f t="shared" si="360"/>
        <v>CI$13</v>
      </c>
      <c r="CJ425" s="195" t="str">
        <f t="shared" si="360"/>
        <v>CJ$13</v>
      </c>
      <c r="CK425" s="195" t="str">
        <f t="shared" si="360"/>
        <v>CK$13</v>
      </c>
      <c r="CL425" s="195" t="str">
        <f t="shared" si="360"/>
        <v>CL$13</v>
      </c>
    </row>
    <row r="426" spans="2:90" x14ac:dyDescent="0.4">
      <c r="B426" s="171" t="s">
        <v>491</v>
      </c>
      <c r="E426" s="8"/>
      <c r="H426" s="196"/>
      <c r="I426" s="197"/>
      <c r="J426" s="197"/>
      <c r="K426" s="198"/>
      <c r="L426" s="198"/>
      <c r="M426" s="198"/>
      <c r="N426" s="198"/>
      <c r="O426" s="198"/>
      <c r="P426" s="198"/>
      <c r="R426" s="198"/>
      <c r="S426" s="186"/>
      <c r="T426" s="186"/>
      <c r="U426" s="186"/>
      <c r="V426" s="186"/>
      <c r="W426" s="186"/>
      <c r="X426" s="186"/>
      <c r="Y426" s="186"/>
      <c r="Z426" s="186"/>
      <c r="AA426" s="186"/>
      <c r="AB426" s="186"/>
      <c r="AC426" s="186"/>
      <c r="AD426" s="186"/>
      <c r="AE426" s="186"/>
      <c r="AF426" s="186"/>
      <c r="AG426" s="186"/>
      <c r="AH426" s="186"/>
      <c r="AI426" s="186"/>
      <c r="AJ426" s="186"/>
      <c r="AK426" s="186"/>
      <c r="AL426" s="186"/>
      <c r="AM426" s="186"/>
      <c r="AN426" s="186"/>
      <c r="AO426" s="186"/>
      <c r="AP426" s="186"/>
      <c r="AQ426" s="186"/>
      <c r="AR426" s="186"/>
      <c r="AS426" s="186"/>
      <c r="AT426" s="186"/>
      <c r="AU426" s="186"/>
      <c r="AV426" s="186"/>
      <c r="AW426" s="186"/>
      <c r="AX426" s="186"/>
      <c r="AY426" s="186"/>
      <c r="AZ426" s="186"/>
      <c r="BA426" s="186"/>
      <c r="BB426" s="186"/>
      <c r="BC426" s="186"/>
      <c r="BD426" s="186"/>
      <c r="BE426" s="186"/>
      <c r="BF426" s="186"/>
      <c r="BG426" s="186"/>
      <c r="BH426" s="186"/>
      <c r="BI426" s="186"/>
      <c r="BJ426" s="186"/>
      <c r="BK426" s="186"/>
      <c r="BL426" s="186"/>
      <c r="BM426" s="186"/>
      <c r="BN426" s="186"/>
      <c r="BO426" s="186"/>
      <c r="BP426" s="186"/>
      <c r="BQ426" s="186"/>
      <c r="BR426" s="186"/>
      <c r="BS426" s="186"/>
      <c r="BT426" s="186"/>
      <c r="BU426" s="186"/>
      <c r="BV426" s="186"/>
      <c r="BW426" s="186"/>
      <c r="BX426" s="186"/>
      <c r="BY426" s="186"/>
      <c r="BZ426" s="186"/>
      <c r="CA426" s="186"/>
      <c r="CB426" s="186"/>
      <c r="CC426" s="186"/>
      <c r="CD426" s="186"/>
      <c r="CE426" s="186"/>
      <c r="CF426" s="186"/>
      <c r="CG426" s="186"/>
      <c r="CH426" s="186"/>
      <c r="CI426" s="186"/>
      <c r="CJ426" s="186"/>
      <c r="CK426" s="186"/>
      <c r="CL426" s="186"/>
    </row>
    <row r="427" spans="2:90" x14ac:dyDescent="0.4">
      <c r="B427" s="171" t="s">
        <v>505</v>
      </c>
      <c r="E427" s="8"/>
      <c r="H427" s="196"/>
      <c r="I427" s="197"/>
      <c r="J427" s="197"/>
      <c r="K427" s="198"/>
      <c r="L427" s="198"/>
      <c r="M427" s="198"/>
      <c r="N427" s="198"/>
      <c r="O427" s="198"/>
      <c r="P427" s="198"/>
      <c r="R427" s="198"/>
      <c r="S427" s="186"/>
      <c r="T427" s="186"/>
      <c r="U427" s="186"/>
      <c r="V427" s="186"/>
      <c r="W427" s="186"/>
      <c r="X427" s="186"/>
      <c r="Y427" s="186"/>
      <c r="Z427" s="186"/>
      <c r="AA427" s="186"/>
      <c r="AB427" s="186"/>
      <c r="AC427" s="186"/>
      <c r="AD427" s="186"/>
      <c r="AE427" s="186"/>
      <c r="AF427" s="186"/>
      <c r="AG427" s="186"/>
      <c r="AH427" s="186"/>
      <c r="AI427" s="186"/>
      <c r="AJ427" s="186"/>
      <c r="AK427" s="186"/>
      <c r="AL427" s="186"/>
      <c r="AM427" s="186"/>
      <c r="AN427" s="186"/>
      <c r="AO427" s="186"/>
      <c r="AP427" s="186"/>
      <c r="AQ427" s="186"/>
      <c r="AR427" s="186"/>
      <c r="AS427" s="186"/>
      <c r="AT427" s="186"/>
      <c r="AU427" s="186"/>
      <c r="AV427" s="186"/>
      <c r="AW427" s="186"/>
      <c r="AX427" s="186"/>
      <c r="AY427" s="186"/>
      <c r="AZ427" s="186"/>
      <c r="BA427" s="186"/>
      <c r="BB427" s="186"/>
      <c r="BC427" s="186"/>
      <c r="BD427" s="186"/>
      <c r="BE427" s="186"/>
      <c r="BF427" s="186"/>
      <c r="BG427" s="186"/>
      <c r="BH427" s="186"/>
      <c r="BI427" s="186"/>
      <c r="BJ427" s="186"/>
      <c r="BK427" s="186"/>
      <c r="BL427" s="186"/>
      <c r="BM427" s="186"/>
      <c r="BN427" s="186"/>
      <c r="BO427" s="186"/>
      <c r="BP427" s="186"/>
      <c r="BQ427" s="186"/>
      <c r="BR427" s="186"/>
      <c r="BS427" s="186"/>
      <c r="BT427" s="186"/>
      <c r="BU427" s="186"/>
      <c r="BV427" s="186"/>
      <c r="BW427" s="186"/>
      <c r="BX427" s="186"/>
      <c r="BY427" s="186"/>
      <c r="BZ427" s="186"/>
      <c r="CA427" s="186"/>
      <c r="CB427" s="186"/>
      <c r="CC427" s="186"/>
      <c r="CD427" s="186"/>
      <c r="CE427" s="186"/>
      <c r="CF427" s="186"/>
      <c r="CG427" s="186"/>
      <c r="CH427" s="186"/>
      <c r="CI427" s="186"/>
      <c r="CJ427" s="186"/>
      <c r="CK427" s="186"/>
      <c r="CL427" s="186"/>
    </row>
    <row r="428" spans="2:90" x14ac:dyDescent="0.4">
      <c r="B428" s="171" t="s">
        <v>463</v>
      </c>
      <c r="E428" s="8"/>
      <c r="H428" s="196"/>
      <c r="I428" s="197"/>
      <c r="J428" s="197"/>
      <c r="K428" s="198"/>
      <c r="L428" s="198"/>
      <c r="M428" s="198"/>
      <c r="N428" s="198"/>
      <c r="O428" s="198"/>
      <c r="P428" s="198"/>
      <c r="R428" s="198"/>
      <c r="S428" s="186" t="str">
        <f t="shared" ref="S428:CD428" si="361">S$18</f>
        <v>S$14</v>
      </c>
      <c r="T428" s="186" t="str">
        <f t="shared" si="361"/>
        <v>T$14</v>
      </c>
      <c r="U428" s="186" t="str">
        <f t="shared" si="361"/>
        <v>U$14</v>
      </c>
      <c r="V428" s="186" t="str">
        <f t="shared" si="361"/>
        <v>V$14</v>
      </c>
      <c r="W428" s="186" t="str">
        <f t="shared" si="361"/>
        <v>W$14</v>
      </c>
      <c r="X428" s="186" t="str">
        <f t="shared" si="361"/>
        <v>X$14</v>
      </c>
      <c r="Y428" s="186" t="str">
        <f t="shared" si="361"/>
        <v>Y$14</v>
      </c>
      <c r="Z428" s="186" t="str">
        <f t="shared" si="361"/>
        <v>Z$14</v>
      </c>
      <c r="AA428" s="186" t="str">
        <f t="shared" si="361"/>
        <v>AA$14</v>
      </c>
      <c r="AB428" s="186" t="str">
        <f t="shared" si="361"/>
        <v>AB$14</v>
      </c>
      <c r="AC428" s="186" t="str">
        <f t="shared" si="361"/>
        <v>AC$14</v>
      </c>
      <c r="AD428" s="186" t="str">
        <f t="shared" si="361"/>
        <v>AD$14</v>
      </c>
      <c r="AE428" s="186" t="str">
        <f t="shared" si="361"/>
        <v>AE$14</v>
      </c>
      <c r="AF428" s="186" t="str">
        <f t="shared" si="361"/>
        <v>AF$14</v>
      </c>
      <c r="AG428" s="186" t="str">
        <f t="shared" si="361"/>
        <v>AG$14</v>
      </c>
      <c r="AH428" s="186" t="str">
        <f t="shared" si="361"/>
        <v>AH$14</v>
      </c>
      <c r="AI428" s="186" t="str">
        <f t="shared" si="361"/>
        <v>AI$14</v>
      </c>
      <c r="AJ428" s="186" t="str">
        <f t="shared" si="361"/>
        <v>AJ$14</v>
      </c>
      <c r="AK428" s="186" t="str">
        <f t="shared" si="361"/>
        <v>AK$14</v>
      </c>
      <c r="AL428" s="186" t="str">
        <f t="shared" si="361"/>
        <v>AL$14</v>
      </c>
      <c r="AM428" s="186" t="str">
        <f t="shared" si="361"/>
        <v>AM$14</v>
      </c>
      <c r="AN428" s="186" t="str">
        <f t="shared" si="361"/>
        <v>AN$14</v>
      </c>
      <c r="AO428" s="186" t="str">
        <f t="shared" si="361"/>
        <v>AO$14</v>
      </c>
      <c r="AP428" s="186" t="str">
        <f t="shared" si="361"/>
        <v>AP$14</v>
      </c>
      <c r="AQ428" s="186" t="str">
        <f t="shared" si="361"/>
        <v>AQ$14</v>
      </c>
      <c r="AR428" s="186" t="str">
        <f t="shared" si="361"/>
        <v>AR$14</v>
      </c>
      <c r="AS428" s="186" t="str">
        <f t="shared" si="361"/>
        <v>AS$14</v>
      </c>
      <c r="AT428" s="186" t="str">
        <f t="shared" si="361"/>
        <v>AT$14</v>
      </c>
      <c r="AU428" s="186" t="str">
        <f t="shared" si="361"/>
        <v>AU$14</v>
      </c>
      <c r="AV428" s="186" t="str">
        <f t="shared" si="361"/>
        <v>AV$14</v>
      </c>
      <c r="AW428" s="186" t="str">
        <f t="shared" si="361"/>
        <v>AW$14</v>
      </c>
      <c r="AX428" s="186" t="str">
        <f t="shared" si="361"/>
        <v>AX$14</v>
      </c>
      <c r="AY428" s="186" t="str">
        <f t="shared" si="361"/>
        <v>AY$14</v>
      </c>
      <c r="AZ428" s="186" t="str">
        <f t="shared" si="361"/>
        <v>AZ$14</v>
      </c>
      <c r="BA428" s="186" t="str">
        <f t="shared" si="361"/>
        <v>BA$14</v>
      </c>
      <c r="BB428" s="186" t="str">
        <f t="shared" si="361"/>
        <v>BB$14</v>
      </c>
      <c r="BC428" s="186" t="str">
        <f t="shared" si="361"/>
        <v>BC$14</v>
      </c>
      <c r="BD428" s="186" t="str">
        <f t="shared" si="361"/>
        <v>BD$14</v>
      </c>
      <c r="BE428" s="186" t="str">
        <f t="shared" si="361"/>
        <v>BE$14</v>
      </c>
      <c r="BF428" s="186" t="str">
        <f t="shared" si="361"/>
        <v>BF$14</v>
      </c>
      <c r="BG428" s="186" t="str">
        <f t="shared" si="361"/>
        <v>BG$14</v>
      </c>
      <c r="BH428" s="186" t="str">
        <f t="shared" si="361"/>
        <v>BH$14</v>
      </c>
      <c r="BI428" s="186" t="str">
        <f t="shared" si="361"/>
        <v>BI$14</v>
      </c>
      <c r="BJ428" s="186" t="str">
        <f t="shared" si="361"/>
        <v>BJ$14</v>
      </c>
      <c r="BK428" s="186" t="str">
        <f t="shared" si="361"/>
        <v>BK$14</v>
      </c>
      <c r="BL428" s="186" t="str">
        <f t="shared" si="361"/>
        <v>BL$14</v>
      </c>
      <c r="BM428" s="186" t="str">
        <f t="shared" si="361"/>
        <v>BM$14</v>
      </c>
      <c r="BN428" s="186" t="str">
        <f t="shared" si="361"/>
        <v>BN$14</v>
      </c>
      <c r="BO428" s="186" t="str">
        <f t="shared" si="361"/>
        <v>BO$14</v>
      </c>
      <c r="BP428" s="186" t="str">
        <f t="shared" si="361"/>
        <v>BP$14</v>
      </c>
      <c r="BQ428" s="186" t="str">
        <f t="shared" si="361"/>
        <v>BQ$14</v>
      </c>
      <c r="BR428" s="186" t="str">
        <f t="shared" si="361"/>
        <v>BR$14</v>
      </c>
      <c r="BS428" s="186" t="str">
        <f t="shared" si="361"/>
        <v>BS$14</v>
      </c>
      <c r="BT428" s="186" t="str">
        <f t="shared" si="361"/>
        <v>BT$14</v>
      </c>
      <c r="BU428" s="186" t="str">
        <f t="shared" si="361"/>
        <v>BU$14</v>
      </c>
      <c r="BV428" s="186" t="str">
        <f t="shared" si="361"/>
        <v>BV$14</v>
      </c>
      <c r="BW428" s="186" t="str">
        <f t="shared" si="361"/>
        <v>BW$14</v>
      </c>
      <c r="BX428" s="186" t="str">
        <f t="shared" si="361"/>
        <v>BX$14</v>
      </c>
      <c r="BY428" s="186" t="str">
        <f t="shared" si="361"/>
        <v>BY$14</v>
      </c>
      <c r="BZ428" s="186" t="str">
        <f t="shared" si="361"/>
        <v>BZ$14</v>
      </c>
      <c r="CA428" s="186" t="str">
        <f t="shared" si="361"/>
        <v>CA$14</v>
      </c>
      <c r="CB428" s="186" t="str">
        <f t="shared" si="361"/>
        <v>CB$14</v>
      </c>
      <c r="CC428" s="186" t="str">
        <f t="shared" si="361"/>
        <v>CC$14</v>
      </c>
      <c r="CD428" s="186" t="str">
        <f t="shared" si="361"/>
        <v>CD$14</v>
      </c>
      <c r="CE428" s="186" t="str">
        <f t="shared" ref="CE428:CL428" si="362">CE$18</f>
        <v>CE$14</v>
      </c>
      <c r="CF428" s="186" t="str">
        <f t="shared" si="362"/>
        <v>CF$14</v>
      </c>
      <c r="CG428" s="186" t="str">
        <f t="shared" si="362"/>
        <v>CG$14</v>
      </c>
      <c r="CH428" s="186" t="str">
        <f t="shared" si="362"/>
        <v>CH$14</v>
      </c>
      <c r="CI428" s="186" t="str">
        <f t="shared" si="362"/>
        <v>CI$14</v>
      </c>
      <c r="CJ428" s="186" t="str">
        <f t="shared" si="362"/>
        <v>CJ$14</v>
      </c>
      <c r="CK428" s="186" t="str">
        <f t="shared" si="362"/>
        <v>CK$14</v>
      </c>
      <c r="CL428" s="186" t="str">
        <f t="shared" si="362"/>
        <v>CL$14</v>
      </c>
    </row>
    <row r="429" spans="2:90" x14ac:dyDescent="0.4">
      <c r="B429" s="171" t="s">
        <v>464</v>
      </c>
      <c r="E429" s="8"/>
      <c r="H429" s="196"/>
      <c r="I429" s="197"/>
      <c r="J429" s="197"/>
      <c r="K429" s="198"/>
      <c r="L429" s="198"/>
      <c r="M429" s="198"/>
      <c r="N429" s="198"/>
      <c r="O429" s="198"/>
      <c r="P429" s="198"/>
      <c r="R429" s="198"/>
      <c r="S429" s="186" t="str">
        <f t="shared" ref="S429:CD429" si="363">S$19</f>
        <v>S$15</v>
      </c>
      <c r="T429" s="186" t="str">
        <f t="shared" si="363"/>
        <v>T$15</v>
      </c>
      <c r="U429" s="186" t="str">
        <f t="shared" si="363"/>
        <v>U$15</v>
      </c>
      <c r="V429" s="186" t="str">
        <f t="shared" si="363"/>
        <v>V$15</v>
      </c>
      <c r="W429" s="186" t="str">
        <f t="shared" si="363"/>
        <v>W$15</v>
      </c>
      <c r="X429" s="186" t="str">
        <f t="shared" si="363"/>
        <v>X$15</v>
      </c>
      <c r="Y429" s="186" t="str">
        <f t="shared" si="363"/>
        <v>Y$15</v>
      </c>
      <c r="Z429" s="186" t="str">
        <f t="shared" si="363"/>
        <v>Z$15</v>
      </c>
      <c r="AA429" s="186" t="str">
        <f t="shared" si="363"/>
        <v>AA$15</v>
      </c>
      <c r="AB429" s="186" t="str">
        <f t="shared" si="363"/>
        <v>AB$15</v>
      </c>
      <c r="AC429" s="186" t="str">
        <f t="shared" si="363"/>
        <v>AC$15</v>
      </c>
      <c r="AD429" s="186" t="str">
        <f t="shared" si="363"/>
        <v>AD$15</v>
      </c>
      <c r="AE429" s="186" t="str">
        <f t="shared" si="363"/>
        <v>AE$15</v>
      </c>
      <c r="AF429" s="186" t="str">
        <f t="shared" si="363"/>
        <v>AF$15</v>
      </c>
      <c r="AG429" s="186" t="str">
        <f t="shared" si="363"/>
        <v>AG$15</v>
      </c>
      <c r="AH429" s="186" t="str">
        <f t="shared" si="363"/>
        <v>AH$15</v>
      </c>
      <c r="AI429" s="186" t="str">
        <f t="shared" si="363"/>
        <v>AI$15</v>
      </c>
      <c r="AJ429" s="186" t="str">
        <f t="shared" si="363"/>
        <v>AJ$15</v>
      </c>
      <c r="AK429" s="186" t="str">
        <f t="shared" si="363"/>
        <v>AK$15</v>
      </c>
      <c r="AL429" s="186" t="str">
        <f t="shared" si="363"/>
        <v>AL$15</v>
      </c>
      <c r="AM429" s="186" t="str">
        <f t="shared" si="363"/>
        <v>AM$15</v>
      </c>
      <c r="AN429" s="186" t="str">
        <f t="shared" si="363"/>
        <v>AN$15</v>
      </c>
      <c r="AO429" s="186" t="str">
        <f t="shared" si="363"/>
        <v>AO$15</v>
      </c>
      <c r="AP429" s="186" t="str">
        <f t="shared" si="363"/>
        <v>AP$15</v>
      </c>
      <c r="AQ429" s="186" t="str">
        <f t="shared" si="363"/>
        <v>AQ$15</v>
      </c>
      <c r="AR429" s="186" t="str">
        <f t="shared" si="363"/>
        <v>AR$15</v>
      </c>
      <c r="AS429" s="186" t="str">
        <f t="shared" si="363"/>
        <v>AS$15</v>
      </c>
      <c r="AT429" s="186" t="str">
        <f t="shared" si="363"/>
        <v>AT$15</v>
      </c>
      <c r="AU429" s="186" t="str">
        <f t="shared" si="363"/>
        <v>AU$15</v>
      </c>
      <c r="AV429" s="186" t="str">
        <f t="shared" si="363"/>
        <v>AV$15</v>
      </c>
      <c r="AW429" s="186" t="str">
        <f t="shared" si="363"/>
        <v>AW$15</v>
      </c>
      <c r="AX429" s="186" t="str">
        <f t="shared" si="363"/>
        <v>AX$15</v>
      </c>
      <c r="AY429" s="186" t="str">
        <f t="shared" si="363"/>
        <v>AY$15</v>
      </c>
      <c r="AZ429" s="186" t="str">
        <f t="shared" si="363"/>
        <v>AZ$15</v>
      </c>
      <c r="BA429" s="186" t="str">
        <f t="shared" si="363"/>
        <v>BA$15</v>
      </c>
      <c r="BB429" s="186" t="str">
        <f t="shared" si="363"/>
        <v>BB$15</v>
      </c>
      <c r="BC429" s="186" t="str">
        <f t="shared" si="363"/>
        <v>BC$15</v>
      </c>
      <c r="BD429" s="186" t="str">
        <f t="shared" si="363"/>
        <v>BD$15</v>
      </c>
      <c r="BE429" s="186" t="str">
        <f t="shared" si="363"/>
        <v>BE$15</v>
      </c>
      <c r="BF429" s="186" t="str">
        <f t="shared" si="363"/>
        <v>BF$15</v>
      </c>
      <c r="BG429" s="186" t="str">
        <f t="shared" si="363"/>
        <v>BG$15</v>
      </c>
      <c r="BH429" s="186" t="str">
        <f t="shared" si="363"/>
        <v>BH$15</v>
      </c>
      <c r="BI429" s="186" t="str">
        <f t="shared" si="363"/>
        <v>BI$15</v>
      </c>
      <c r="BJ429" s="186" t="str">
        <f t="shared" si="363"/>
        <v>BJ$15</v>
      </c>
      <c r="BK429" s="186" t="str">
        <f t="shared" si="363"/>
        <v>BK$15</v>
      </c>
      <c r="BL429" s="186" t="str">
        <f t="shared" si="363"/>
        <v>BL$15</v>
      </c>
      <c r="BM429" s="186" t="str">
        <f t="shared" si="363"/>
        <v>BM$15</v>
      </c>
      <c r="BN429" s="186" t="str">
        <f t="shared" si="363"/>
        <v>BN$15</v>
      </c>
      <c r="BO429" s="186" t="str">
        <f t="shared" si="363"/>
        <v>BO$15</v>
      </c>
      <c r="BP429" s="186" t="str">
        <f t="shared" si="363"/>
        <v>BP$15</v>
      </c>
      <c r="BQ429" s="186" t="str">
        <f t="shared" si="363"/>
        <v>BQ$15</v>
      </c>
      <c r="BR429" s="186" t="str">
        <f t="shared" si="363"/>
        <v>BR$15</v>
      </c>
      <c r="BS429" s="186" t="str">
        <f t="shared" si="363"/>
        <v>BS$15</v>
      </c>
      <c r="BT429" s="186" t="str">
        <f t="shared" si="363"/>
        <v>BT$15</v>
      </c>
      <c r="BU429" s="186" t="str">
        <f t="shared" si="363"/>
        <v>BU$15</v>
      </c>
      <c r="BV429" s="186" t="str">
        <f t="shared" si="363"/>
        <v>BV$15</v>
      </c>
      <c r="BW429" s="186" t="str">
        <f t="shared" si="363"/>
        <v>BW$15</v>
      </c>
      <c r="BX429" s="186" t="str">
        <f t="shared" si="363"/>
        <v>BX$15</v>
      </c>
      <c r="BY429" s="186" t="str">
        <f t="shared" si="363"/>
        <v>BY$15</v>
      </c>
      <c r="BZ429" s="186" t="str">
        <f t="shared" si="363"/>
        <v>BZ$15</v>
      </c>
      <c r="CA429" s="186" t="str">
        <f t="shared" si="363"/>
        <v>CA$15</v>
      </c>
      <c r="CB429" s="186" t="str">
        <f t="shared" si="363"/>
        <v>CB$15</v>
      </c>
      <c r="CC429" s="186" t="str">
        <f t="shared" si="363"/>
        <v>CC$15</v>
      </c>
      <c r="CD429" s="186" t="str">
        <f t="shared" si="363"/>
        <v>CD$15</v>
      </c>
      <c r="CE429" s="186" t="str">
        <f t="shared" ref="CE429:CL429" si="364">CE$19</f>
        <v>CE$15</v>
      </c>
      <c r="CF429" s="186" t="str">
        <f t="shared" si="364"/>
        <v>CF$15</v>
      </c>
      <c r="CG429" s="186" t="str">
        <f t="shared" si="364"/>
        <v>CG$15</v>
      </c>
      <c r="CH429" s="186" t="str">
        <f t="shared" si="364"/>
        <v>CH$15</v>
      </c>
      <c r="CI429" s="186" t="str">
        <f t="shared" si="364"/>
        <v>CI$15</v>
      </c>
      <c r="CJ429" s="186" t="str">
        <f t="shared" si="364"/>
        <v>CJ$15</v>
      </c>
      <c r="CK429" s="186" t="str">
        <f t="shared" si="364"/>
        <v>CK$15</v>
      </c>
      <c r="CL429" s="186" t="str">
        <f t="shared" si="364"/>
        <v>CL$15</v>
      </c>
    </row>
    <row r="430" spans="2:90" x14ac:dyDescent="0.4">
      <c r="B430" s="70" t="s">
        <v>932</v>
      </c>
      <c r="C430" s="31"/>
      <c r="D430" t="s">
        <v>930</v>
      </c>
      <c r="E430" s="8" t="str">
        <f t="shared" ref="E430:E472" si="365">ROW()&amp;" "&amp;D430</f>
        <v>430 GROWTHCHURN-PV</v>
      </c>
      <c r="F430" t="s">
        <v>327</v>
      </c>
      <c r="G430" s="31" t="s">
        <v>81</v>
      </c>
      <c r="H430" s="48"/>
      <c r="I430" s="285"/>
      <c r="J430" s="285"/>
      <c r="K430" s="48"/>
      <c r="L430" s="48"/>
      <c r="M430" s="48"/>
      <c r="N430" s="48"/>
      <c r="O430" s="48"/>
      <c r="P430" s="48"/>
      <c r="R430" s="70"/>
      <c r="S430" s="286"/>
      <c r="T430" s="286"/>
      <c r="U430" s="286"/>
      <c r="V430" s="286"/>
      <c r="W430" s="286"/>
      <c r="X430" s="286"/>
      <c r="Y430" s="286"/>
      <c r="Z430" s="286"/>
      <c r="AA430" s="286"/>
      <c r="AB430" s="286"/>
      <c r="AC430" s="286"/>
      <c r="AD430" s="286"/>
      <c r="AE430" s="286"/>
      <c r="AF430" s="286"/>
      <c r="AG430" s="286"/>
      <c r="AH430" s="286"/>
      <c r="AI430" s="286"/>
      <c r="AJ430" s="286"/>
      <c r="AK430" s="286"/>
      <c r="AL430" s="286"/>
      <c r="AM430" s="286"/>
      <c r="AN430" s="286"/>
      <c r="AO430" s="286"/>
      <c r="AP430" s="286"/>
      <c r="AQ430" s="286"/>
      <c r="AR430" s="286"/>
      <c r="AS430" s="286"/>
      <c r="AT430" s="286"/>
      <c r="AU430" s="286"/>
      <c r="AV430" s="286"/>
      <c r="AW430" s="286"/>
      <c r="AX430" s="286"/>
      <c r="AY430" s="286"/>
      <c r="AZ430" s="286"/>
      <c r="BA430" s="286"/>
      <c r="BB430" s="286"/>
      <c r="BC430" s="286"/>
      <c r="BD430" s="286"/>
      <c r="BE430" s="286"/>
      <c r="BF430" s="286"/>
      <c r="BG430" s="286"/>
      <c r="BH430" s="286"/>
      <c r="BI430" s="286"/>
      <c r="BJ430" s="286"/>
      <c r="BK430" s="286"/>
      <c r="BL430" s="286"/>
      <c r="BM430" s="286"/>
      <c r="BN430" s="286"/>
      <c r="BO430" s="286"/>
      <c r="BP430" s="286"/>
      <c r="BQ430" s="286"/>
      <c r="BR430" s="286"/>
      <c r="BS430" s="286"/>
      <c r="BT430" s="286"/>
      <c r="BU430" s="286"/>
      <c r="BV430" s="286"/>
      <c r="BW430" s="286"/>
      <c r="BX430" s="286"/>
      <c r="BY430" s="286"/>
      <c r="BZ430" s="286"/>
      <c r="CA430" s="286"/>
      <c r="CB430" s="286"/>
      <c r="CC430" s="286"/>
      <c r="CD430" s="286"/>
      <c r="CE430" s="286"/>
      <c r="CF430" s="286"/>
      <c r="CG430" s="286"/>
      <c r="CH430" s="286"/>
      <c r="CI430" s="286"/>
      <c r="CJ430" s="286"/>
      <c r="CK430" s="286"/>
      <c r="CL430" s="286"/>
    </row>
    <row r="431" spans="2:90" x14ac:dyDescent="0.4">
      <c r="B431" s="126" t="s">
        <v>928</v>
      </c>
      <c r="D431" t="s">
        <v>930</v>
      </c>
      <c r="E431" s="8" t="str">
        <f t="shared" si="365"/>
        <v>431 GROWTHCHURN-PV</v>
      </c>
      <c r="G431" t="str">
        <f>E431</f>
        <v>431 GROWTHCHURN-PV</v>
      </c>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row>
    <row r="432" spans="2:90" x14ac:dyDescent="0.4">
      <c r="B432" s="154" t="str">
        <f>"Steady-state Revenue - "&amp;B423</f>
        <v>Steady-state Revenue - primary unit</v>
      </c>
      <c r="D432" t="s">
        <v>930</v>
      </c>
      <c r="E432" s="8" t="str">
        <f t="shared" si="365"/>
        <v>432 GROWTHCHURN-PV</v>
      </c>
      <c r="K432" s="18">
        <v>100</v>
      </c>
      <c r="L432" s="18">
        <v>100</v>
      </c>
      <c r="M432" s="18">
        <v>100</v>
      </c>
      <c r="N432" s="18">
        <v>100</v>
      </c>
      <c r="O432" s="18">
        <v>100</v>
      </c>
      <c r="P432" s="18">
        <v>100</v>
      </c>
      <c r="R432" s="118"/>
      <c r="S432" s="148" cm="1">
        <f t="array" ref="S432">INDEX($K:$P,ROW(),MATCH(S$3,$K$2:$P$2,0))</f>
        <v>100</v>
      </c>
      <c r="T432" s="148" cm="1">
        <f t="array" ref="T432">INDEX($K:$P,ROW(),MATCH(T$3,$K$2:$P$2,0))</f>
        <v>100</v>
      </c>
      <c r="U432" s="148" cm="1">
        <f t="array" ref="U432">INDEX($K:$P,ROW(),MATCH(U$3,$K$2:$P$2,0))</f>
        <v>100</v>
      </c>
      <c r="V432" s="148" cm="1">
        <f t="array" ref="V432">INDEX($K:$P,ROW(),MATCH(V$3,$K$2:$P$2,0))</f>
        <v>100</v>
      </c>
      <c r="W432" s="148" cm="1">
        <f t="array" ref="W432">INDEX($K:$P,ROW(),MATCH(W$3,$K$2:$P$2,0))</f>
        <v>100</v>
      </c>
      <c r="X432" s="148" cm="1">
        <f t="array" ref="X432">INDEX($K:$P,ROW(),MATCH(X$3,$K$2:$P$2,0))</f>
        <v>100</v>
      </c>
      <c r="Y432" s="148" cm="1">
        <f t="array" ref="Y432">INDEX($K:$P,ROW(),MATCH(Y$3,$K$2:$P$2,0))</f>
        <v>100</v>
      </c>
      <c r="Z432" s="148" cm="1">
        <f t="array" ref="Z432">INDEX($K:$P,ROW(),MATCH(Z$3,$K$2:$P$2,0))</f>
        <v>100</v>
      </c>
      <c r="AA432" s="148" cm="1">
        <f t="array" ref="AA432">INDEX($K:$P,ROW(),MATCH(AA$3,$K$2:$P$2,0))</f>
        <v>100</v>
      </c>
      <c r="AB432" s="148" cm="1">
        <f t="array" ref="AB432">INDEX($K:$P,ROW(),MATCH(AB$3,$K$2:$P$2,0))</f>
        <v>100</v>
      </c>
      <c r="AC432" s="148" cm="1">
        <f t="array" ref="AC432">INDEX($K:$P,ROW(),MATCH(AC$3,$K$2:$P$2,0))</f>
        <v>100</v>
      </c>
      <c r="AD432" s="148" cm="1">
        <f t="array" ref="AD432">INDEX($K:$P,ROW(),MATCH(AD$3,$K$2:$P$2,0))</f>
        <v>100</v>
      </c>
      <c r="AE432" s="148" cm="1">
        <f t="array" ref="AE432">INDEX($K:$P,ROW(),MATCH(AE$3,$K$2:$P$2,0))</f>
        <v>100</v>
      </c>
      <c r="AF432" s="148" cm="1">
        <f t="array" ref="AF432">INDEX($K:$P,ROW(),MATCH(AF$3,$K$2:$P$2,0))</f>
        <v>100</v>
      </c>
      <c r="AG432" s="148" cm="1">
        <f t="array" ref="AG432">INDEX($K:$P,ROW(),MATCH(AG$3,$K$2:$P$2,0))</f>
        <v>100</v>
      </c>
      <c r="AH432" s="148" cm="1">
        <f t="array" ref="AH432">INDEX($K:$P,ROW(),MATCH(AH$3,$K$2:$P$2,0))</f>
        <v>100</v>
      </c>
      <c r="AI432" s="148" cm="1">
        <f t="array" ref="AI432">INDEX($K:$P,ROW(),MATCH(AI$3,$K$2:$P$2,0))</f>
        <v>100</v>
      </c>
      <c r="AJ432" s="148" cm="1">
        <f t="array" ref="AJ432">INDEX($K:$P,ROW(),MATCH(AJ$3,$K$2:$P$2,0))</f>
        <v>100</v>
      </c>
      <c r="AK432" s="148" cm="1">
        <f t="array" ref="AK432">INDEX($K:$P,ROW(),MATCH(AK$3,$K$2:$P$2,0))</f>
        <v>100</v>
      </c>
      <c r="AL432" s="148" cm="1">
        <f t="array" ref="AL432">INDEX($K:$P,ROW(),MATCH(AL$3,$K$2:$P$2,0))</f>
        <v>100</v>
      </c>
      <c r="AM432" s="148" cm="1">
        <f t="array" ref="AM432">INDEX($K:$P,ROW(),MATCH(AM$3,$K$2:$P$2,0))</f>
        <v>100</v>
      </c>
      <c r="AN432" s="148" cm="1">
        <f t="array" ref="AN432">INDEX($K:$P,ROW(),MATCH(AN$3,$K$2:$P$2,0))</f>
        <v>100</v>
      </c>
      <c r="AO432" s="148" cm="1">
        <f t="array" ref="AO432">INDEX($K:$P,ROW(),MATCH(AO$3,$K$2:$P$2,0))</f>
        <v>100</v>
      </c>
      <c r="AP432" s="148" cm="1">
        <f t="array" ref="AP432">INDEX($K:$P,ROW(),MATCH(AP$3,$K$2:$P$2,0))</f>
        <v>100</v>
      </c>
      <c r="AQ432" s="148" cm="1">
        <f t="array" ref="AQ432">INDEX($K:$P,ROW(),MATCH(AQ$3,$K$2:$P$2,0))</f>
        <v>100</v>
      </c>
      <c r="AR432" s="148" cm="1">
        <f t="array" ref="AR432">INDEX($K:$P,ROW(),MATCH(AR$3,$K$2:$P$2,0))</f>
        <v>100</v>
      </c>
      <c r="AS432" s="148" cm="1">
        <f t="array" ref="AS432">INDEX($K:$P,ROW(),MATCH(AS$3,$K$2:$P$2,0))</f>
        <v>100</v>
      </c>
      <c r="AT432" s="148" cm="1">
        <f t="array" ref="AT432">INDEX($K:$P,ROW(),MATCH(AT$3,$K$2:$P$2,0))</f>
        <v>100</v>
      </c>
      <c r="AU432" s="148" cm="1">
        <f t="array" ref="AU432">INDEX($K:$P,ROW(),MATCH(AU$3,$K$2:$P$2,0))</f>
        <v>100</v>
      </c>
      <c r="AV432" s="148" cm="1">
        <f t="array" ref="AV432">INDEX($K:$P,ROW(),MATCH(AV$3,$K$2:$P$2,0))</f>
        <v>100</v>
      </c>
      <c r="AW432" s="148" cm="1">
        <f t="array" ref="AW432">INDEX($K:$P,ROW(),MATCH(AW$3,$K$2:$P$2,0))</f>
        <v>100</v>
      </c>
      <c r="AX432" s="148" cm="1">
        <f t="array" ref="AX432">INDEX($K:$P,ROW(),MATCH(AX$3,$K$2:$P$2,0))</f>
        <v>100</v>
      </c>
      <c r="AY432" s="148" cm="1">
        <f t="array" ref="AY432">INDEX($K:$P,ROW(),MATCH(AY$3,$K$2:$P$2,0))</f>
        <v>100</v>
      </c>
      <c r="AZ432" s="148" cm="1">
        <f t="array" ref="AZ432">INDEX($K:$P,ROW(),MATCH(AZ$3,$K$2:$P$2,0))</f>
        <v>100</v>
      </c>
      <c r="BA432" s="148" cm="1">
        <f t="array" ref="BA432">INDEX($K:$P,ROW(),MATCH(BA$3,$K$2:$P$2,0))</f>
        <v>100</v>
      </c>
      <c r="BB432" s="148" cm="1">
        <f t="array" ref="BB432">INDEX($K:$P,ROW(),MATCH(BB$3,$K$2:$P$2,0))</f>
        <v>100</v>
      </c>
      <c r="BC432" s="148" cm="1">
        <f t="array" ref="BC432">INDEX($K:$P,ROW(),MATCH(BC$3,$K$2:$P$2,0))</f>
        <v>100</v>
      </c>
      <c r="BD432" s="148" cm="1">
        <f t="array" ref="BD432">INDEX($K:$P,ROW(),MATCH(BD$3,$K$2:$P$2,0))</f>
        <v>100</v>
      </c>
      <c r="BE432" s="148" cm="1">
        <f t="array" ref="BE432">INDEX($K:$P,ROW(),MATCH(BE$3,$K$2:$P$2,0))</f>
        <v>100</v>
      </c>
      <c r="BF432" s="148" cm="1">
        <f t="array" ref="BF432">INDEX($K:$P,ROW(),MATCH(BF$3,$K$2:$P$2,0))</f>
        <v>100</v>
      </c>
      <c r="BG432" s="148" cm="1">
        <f t="array" ref="BG432">INDEX($K:$P,ROW(),MATCH(BG$3,$K$2:$P$2,0))</f>
        <v>100</v>
      </c>
      <c r="BH432" s="148" cm="1">
        <f t="array" ref="BH432">INDEX($K:$P,ROW(),MATCH(BH$3,$K$2:$P$2,0))</f>
        <v>100</v>
      </c>
      <c r="BI432" s="148" cm="1">
        <f t="array" ref="BI432">INDEX($K:$P,ROW(),MATCH(BI$3,$K$2:$P$2,0))</f>
        <v>100</v>
      </c>
      <c r="BJ432" s="148" cm="1">
        <f t="array" ref="BJ432">INDEX($K:$P,ROW(),MATCH(BJ$3,$K$2:$P$2,0))</f>
        <v>100</v>
      </c>
      <c r="BK432" s="148" cm="1">
        <f t="array" ref="BK432">INDEX($K:$P,ROW(),MATCH(BK$3,$K$2:$P$2,0))</f>
        <v>100</v>
      </c>
      <c r="BL432" s="148" cm="1">
        <f t="array" ref="BL432">INDEX($K:$P,ROW(),MATCH(BL$3,$K$2:$P$2,0))</f>
        <v>100</v>
      </c>
      <c r="BM432" s="148" cm="1">
        <f t="array" ref="BM432">INDEX($K:$P,ROW(),MATCH(BM$3,$K$2:$P$2,0))</f>
        <v>100</v>
      </c>
      <c r="BN432" s="148" cm="1">
        <f t="array" ref="BN432">INDEX($K:$P,ROW(),MATCH(BN$3,$K$2:$P$2,0))</f>
        <v>100</v>
      </c>
      <c r="BO432" s="148" cm="1">
        <f t="array" ref="BO432">INDEX($K:$P,ROW(),MATCH(BO$3,$K$2:$P$2,0))</f>
        <v>100</v>
      </c>
      <c r="BP432" s="148" cm="1">
        <f t="array" ref="BP432">INDEX($K:$P,ROW(),MATCH(BP$3,$K$2:$P$2,0))</f>
        <v>100</v>
      </c>
      <c r="BQ432" s="148" cm="1">
        <f t="array" ref="BQ432">INDEX($K:$P,ROW(),MATCH(BQ$3,$K$2:$P$2,0))</f>
        <v>100</v>
      </c>
      <c r="BR432" s="148" cm="1">
        <f t="array" ref="BR432">INDEX($K:$P,ROW(),MATCH(BR$3,$K$2:$P$2,0))</f>
        <v>100</v>
      </c>
      <c r="BS432" s="148" cm="1">
        <f t="array" ref="BS432">INDEX($K:$P,ROW(),MATCH(BS$3,$K$2:$P$2,0))</f>
        <v>100</v>
      </c>
      <c r="BT432" s="148" cm="1">
        <f t="array" ref="BT432">INDEX($K:$P,ROW(),MATCH(BT$3,$K$2:$P$2,0))</f>
        <v>100</v>
      </c>
      <c r="BU432" s="148" cm="1">
        <f t="array" ref="BU432">INDEX($K:$P,ROW(),MATCH(BU$3,$K$2:$P$2,0))</f>
        <v>100</v>
      </c>
      <c r="BV432" s="148" cm="1">
        <f t="array" ref="BV432">INDEX($K:$P,ROW(),MATCH(BV$3,$K$2:$P$2,0))</f>
        <v>100</v>
      </c>
      <c r="BW432" s="148" cm="1">
        <f t="array" ref="BW432">INDEX($K:$P,ROW(),MATCH(BW$3,$K$2:$P$2,0))</f>
        <v>100</v>
      </c>
      <c r="BX432" s="148" cm="1">
        <f t="array" ref="BX432">INDEX($K:$P,ROW(),MATCH(BX$3,$K$2:$P$2,0))</f>
        <v>100</v>
      </c>
      <c r="BY432" s="148" cm="1">
        <f t="array" ref="BY432">INDEX($K:$P,ROW(),MATCH(BY$3,$K$2:$P$2,0))</f>
        <v>100</v>
      </c>
      <c r="BZ432" s="148" cm="1">
        <f t="array" ref="BZ432">INDEX($K:$P,ROW(),MATCH(BZ$3,$K$2:$P$2,0))</f>
        <v>100</v>
      </c>
      <c r="CA432" s="148" cm="1">
        <f t="array" ref="CA432">INDEX($K:$P,ROW(),MATCH(CA$3,$K$2:$P$2,0))</f>
        <v>100</v>
      </c>
      <c r="CB432" s="148" cm="1">
        <f t="array" ref="CB432">INDEX($K:$P,ROW(),MATCH(CB$3,$K$2:$P$2,0))</f>
        <v>100</v>
      </c>
      <c r="CC432" s="148" cm="1">
        <f t="array" ref="CC432">INDEX($K:$P,ROW(),MATCH(CC$3,$K$2:$P$2,0))</f>
        <v>100</v>
      </c>
      <c r="CD432" s="148" cm="1">
        <f t="array" ref="CD432">INDEX($K:$P,ROW(),MATCH(CD$3,$K$2:$P$2,0))</f>
        <v>100</v>
      </c>
      <c r="CE432" s="148" cm="1">
        <f t="array" ref="CE432">INDEX($K:$P,ROW(),MATCH(CE$3,$K$2:$P$2,0))</f>
        <v>100</v>
      </c>
      <c r="CF432" s="148" cm="1">
        <f t="array" ref="CF432">INDEX($K:$P,ROW(),MATCH(CF$3,$K$2:$P$2,0))</f>
        <v>100</v>
      </c>
      <c r="CG432" s="148" cm="1">
        <f t="array" ref="CG432">INDEX($K:$P,ROW(),MATCH(CG$3,$K$2:$P$2,0))</f>
        <v>100</v>
      </c>
      <c r="CH432" s="148" cm="1">
        <f t="array" ref="CH432">INDEX($K:$P,ROW(),MATCH(CH$3,$K$2:$P$2,0))</f>
        <v>100</v>
      </c>
      <c r="CI432" s="148" cm="1">
        <f t="array" ref="CI432">INDEX($K:$P,ROW(),MATCH(CI$3,$K$2:$P$2,0))</f>
        <v>100</v>
      </c>
      <c r="CJ432" s="148" cm="1">
        <f t="array" ref="CJ432">INDEX($K:$P,ROW(),MATCH(CJ$3,$K$2:$P$2,0))</f>
        <v>100</v>
      </c>
      <c r="CK432" s="148" cm="1">
        <f t="array" ref="CK432">INDEX($K:$P,ROW(),MATCH(CK$3,$K$2:$P$2,0))</f>
        <v>100</v>
      </c>
      <c r="CL432" s="148" cm="1">
        <f t="array" ref="CL432">INDEX($K:$P,ROW(),MATCH(CL$3,$K$2:$P$2,0))</f>
        <v>100</v>
      </c>
    </row>
    <row r="433" spans="2:90" x14ac:dyDescent="0.4">
      <c r="B433" s="154"/>
      <c r="D433" t="s">
        <v>930</v>
      </c>
      <c r="E433" s="8" t="str">
        <f t="shared" si="365"/>
        <v>433 GROWTHCHURN-PV</v>
      </c>
      <c r="K433" s="18"/>
      <c r="L433" s="18"/>
      <c r="M433" s="18"/>
      <c r="N433" s="18"/>
      <c r="O433" s="18"/>
      <c r="P433" s="18"/>
      <c r="R433" s="11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row>
    <row r="434" spans="2:90" x14ac:dyDescent="0.4">
      <c r="B434" s="67"/>
      <c r="C434" s="31"/>
      <c r="D434" t="s">
        <v>930</v>
      </c>
      <c r="E434" s="8" t="str">
        <f t="shared" si="365"/>
        <v>434 GROWTHCHURN-PV</v>
      </c>
      <c r="G434" s="31"/>
      <c r="H434" s="31"/>
      <c r="I434" s="73"/>
      <c r="J434" s="73"/>
      <c r="K434" s="31"/>
      <c r="L434" s="31"/>
      <c r="M434" s="31"/>
      <c r="N434" s="31"/>
      <c r="O434" s="31"/>
      <c r="P434" s="31"/>
      <c r="R434" s="67"/>
      <c r="S434" s="152"/>
      <c r="T434" s="152"/>
      <c r="U434" s="152"/>
      <c r="V434" s="152"/>
      <c r="W434" s="152"/>
      <c r="X434" s="152"/>
      <c r="Y434" s="152"/>
      <c r="Z434" s="152"/>
      <c r="AA434" s="152"/>
      <c r="AB434" s="152"/>
      <c r="AC434" s="152"/>
      <c r="AD434" s="152"/>
      <c r="AE434" s="152"/>
      <c r="AF434" s="152"/>
      <c r="AG434" s="152"/>
      <c r="AH434" s="152"/>
      <c r="AI434" s="152"/>
      <c r="AJ434" s="152"/>
      <c r="AK434" s="152"/>
      <c r="AL434" s="152"/>
      <c r="AM434" s="152"/>
      <c r="AN434" s="152"/>
      <c r="AO434" s="152"/>
      <c r="AP434" s="152"/>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52"/>
      <c r="BP434" s="152"/>
      <c r="BQ434" s="152"/>
      <c r="BR434" s="152"/>
      <c r="BS434" s="152"/>
      <c r="BT434" s="152"/>
      <c r="BU434" s="152"/>
      <c r="BV434" s="152"/>
      <c r="BW434" s="152"/>
      <c r="BX434" s="152"/>
      <c r="BY434" s="152"/>
      <c r="BZ434" s="152"/>
      <c r="CA434" s="152"/>
      <c r="CB434" s="152"/>
      <c r="CC434" s="152"/>
      <c r="CD434" s="152"/>
      <c r="CE434" s="152"/>
      <c r="CF434" s="152"/>
      <c r="CG434" s="152"/>
      <c r="CH434" s="152"/>
      <c r="CI434" s="152"/>
      <c r="CJ434" s="152"/>
      <c r="CK434" s="152"/>
      <c r="CL434" s="152"/>
    </row>
    <row r="435" spans="2:90" x14ac:dyDescent="0.4">
      <c r="B435" s="95" t="str">
        <f>"# of "&amp;B423&amp;" by age - months:"</f>
        <v># of primary unit by age - months:</v>
      </c>
      <c r="C435" s="31"/>
      <c r="D435" t="s">
        <v>930</v>
      </c>
      <c r="E435" s="8" t="str">
        <f t="shared" si="365"/>
        <v>435 GROWTHCHURN-PV</v>
      </c>
      <c r="G435" s="31"/>
      <c r="H435" s="412" t="s">
        <v>927</v>
      </c>
      <c r="I435" s="60" t="s">
        <v>931</v>
      </c>
      <c r="J435" s="73"/>
      <c r="K435" s="31"/>
      <c r="L435" s="31"/>
      <c r="M435" s="31"/>
      <c r="N435" s="31"/>
      <c r="O435" s="31"/>
      <c r="P435" s="31"/>
      <c r="R435" s="67"/>
      <c r="S435" s="152"/>
      <c r="T435" s="152"/>
      <c r="U435" s="152"/>
      <c r="V435" s="152"/>
      <c r="W435" s="152"/>
      <c r="X435" s="152"/>
      <c r="Y435" s="152"/>
      <c r="Z435" s="152"/>
      <c r="AA435" s="152"/>
      <c r="AB435" s="152"/>
      <c r="AC435" s="152"/>
      <c r="AD435" s="152"/>
      <c r="AE435" s="152"/>
      <c r="AF435" s="152"/>
      <c r="AG435" s="152"/>
      <c r="AH435" s="152"/>
      <c r="AI435" s="152"/>
      <c r="AJ435" s="152"/>
      <c r="AK435" s="152"/>
      <c r="AL435" s="152"/>
      <c r="AM435" s="152"/>
      <c r="AN435" s="152"/>
      <c r="AO435" s="152"/>
      <c r="AP435" s="152"/>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52"/>
      <c r="BP435" s="152"/>
      <c r="BQ435" s="152"/>
      <c r="BR435" s="152"/>
      <c r="BS435" s="152"/>
      <c r="BT435" s="152"/>
      <c r="BU435" s="152"/>
      <c r="BV435" s="152"/>
      <c r="BW435" s="152"/>
      <c r="BX435" s="152"/>
      <c r="BY435" s="152"/>
      <c r="BZ435" s="152"/>
      <c r="CA435" s="152"/>
      <c r="CB435" s="152"/>
      <c r="CC435" s="152"/>
      <c r="CD435" s="152"/>
      <c r="CE435" s="152"/>
      <c r="CF435" s="152"/>
      <c r="CG435" s="152"/>
      <c r="CH435" s="152"/>
      <c r="CI435" s="152"/>
      <c r="CJ435" s="152"/>
      <c r="CK435" s="152"/>
      <c r="CL435" s="152"/>
    </row>
    <row r="436" spans="2:90" outlineLevel="2" x14ac:dyDescent="0.4">
      <c r="B436" s="410">
        <v>1</v>
      </c>
      <c r="C436" s="31"/>
      <c r="D436" t="s">
        <v>930</v>
      </c>
      <c r="E436" s="8" t="str">
        <f t="shared" si="365"/>
        <v>436 GROWTHCHURN-PV</v>
      </c>
      <c r="G436" s="31"/>
      <c r="H436" s="16">
        <v>0.04</v>
      </c>
      <c r="I436" s="413">
        <v>0</v>
      </c>
      <c r="J436" s="73"/>
      <c r="K436" s="15">
        <f t="shared" ref="K436:P445" ca="1" si="366">SUMIF($4:$4,K$2,436:436)</f>
        <v>5000</v>
      </c>
      <c r="L436" s="15">
        <f t="shared" ca="1" si="366"/>
        <v>5000</v>
      </c>
      <c r="M436" s="15">
        <f t="shared" ca="1" si="366"/>
        <v>5000</v>
      </c>
      <c r="N436" s="15">
        <f t="shared" ca="1" si="366"/>
        <v>5000</v>
      </c>
      <c r="O436" s="15">
        <f t="shared" ca="1" si="366"/>
        <v>5000</v>
      </c>
      <c r="P436" s="15">
        <f t="shared" ca="1" si="366"/>
        <v>5000</v>
      </c>
      <c r="R436" s="67"/>
      <c r="S436" s="76" cm="1">
        <f t="array" aca="1" ref="S436" ca="1">+INDIRECT(S425)*(1-$I436)</f>
        <v>5000</v>
      </c>
      <c r="T436" s="76" cm="1">
        <f t="array" aca="1" ref="T436" ca="1">+INDIRECT(T425)*(1-$I436)</f>
        <v>5000</v>
      </c>
      <c r="U436" s="76" cm="1">
        <f t="array" aca="1" ref="U436" ca="1">+INDIRECT(U425)*(1-$I436)</f>
        <v>5000</v>
      </c>
      <c r="V436" s="76" cm="1">
        <f t="array" aca="1" ref="V436" ca="1">+INDIRECT(V425)*(1-$I436)</f>
        <v>5000</v>
      </c>
      <c r="W436" s="76" cm="1">
        <f t="array" aca="1" ref="W436" ca="1">+INDIRECT(W425)*(1-$I436)</f>
        <v>5000</v>
      </c>
      <c r="X436" s="76" cm="1">
        <f t="array" aca="1" ref="X436" ca="1">+INDIRECT(X425)*(1-$I436)</f>
        <v>5000</v>
      </c>
      <c r="Y436" s="76" cm="1">
        <f t="array" aca="1" ref="Y436" ca="1">+INDIRECT(Y425)*(1-$I436)</f>
        <v>5000</v>
      </c>
      <c r="Z436" s="76" cm="1">
        <f t="array" aca="1" ref="Z436" ca="1">+INDIRECT(Z425)*(1-$I436)</f>
        <v>5000</v>
      </c>
      <c r="AA436" s="76" cm="1">
        <f t="array" aca="1" ref="AA436" ca="1">+INDIRECT(AA425)*(1-$I436)</f>
        <v>5000</v>
      </c>
      <c r="AB436" s="76" cm="1">
        <f t="array" aca="1" ref="AB436" ca="1">+INDIRECT(AB425)*(1-$I436)</f>
        <v>5000</v>
      </c>
      <c r="AC436" s="76" cm="1">
        <f t="array" aca="1" ref="AC436" ca="1">+INDIRECT(AC425)*(1-$I436)</f>
        <v>5000</v>
      </c>
      <c r="AD436" s="76" cm="1">
        <f t="array" aca="1" ref="AD436" ca="1">+INDIRECT(AD425)*(1-$I436)</f>
        <v>5000</v>
      </c>
      <c r="AE436" s="76" cm="1">
        <f t="array" aca="1" ref="AE436" ca="1">+INDIRECT(AE425)*(1-$I436)</f>
        <v>5000</v>
      </c>
      <c r="AF436" s="76" cm="1">
        <f t="array" aca="1" ref="AF436" ca="1">+INDIRECT(AF425)*(1-$I436)</f>
        <v>5000</v>
      </c>
      <c r="AG436" s="76" cm="1">
        <f t="array" aca="1" ref="AG436" ca="1">+INDIRECT(AG425)*(1-$I436)</f>
        <v>5000</v>
      </c>
      <c r="AH436" s="76" cm="1">
        <f t="array" aca="1" ref="AH436" ca="1">+INDIRECT(AH425)*(1-$I436)</f>
        <v>5000</v>
      </c>
      <c r="AI436" s="76" cm="1">
        <f t="array" aca="1" ref="AI436" ca="1">+INDIRECT(AI425)*(1-$I436)</f>
        <v>5000</v>
      </c>
      <c r="AJ436" s="76" cm="1">
        <f t="array" aca="1" ref="AJ436" ca="1">+INDIRECT(AJ425)*(1-$I436)</f>
        <v>5000</v>
      </c>
      <c r="AK436" s="76" cm="1">
        <f t="array" aca="1" ref="AK436" ca="1">+INDIRECT(AK425)*(1-$I436)</f>
        <v>5000</v>
      </c>
      <c r="AL436" s="76" cm="1">
        <f t="array" aca="1" ref="AL436" ca="1">+INDIRECT(AL425)*(1-$I436)</f>
        <v>5000</v>
      </c>
      <c r="AM436" s="76" cm="1">
        <f t="array" aca="1" ref="AM436" ca="1">+INDIRECT(AM425)*(1-$I436)</f>
        <v>5000</v>
      </c>
      <c r="AN436" s="76" cm="1">
        <f t="array" aca="1" ref="AN436" ca="1">+INDIRECT(AN425)*(1-$I436)</f>
        <v>5000</v>
      </c>
      <c r="AO436" s="76" cm="1">
        <f t="array" aca="1" ref="AO436" ca="1">+INDIRECT(AO425)*(1-$I436)</f>
        <v>5000</v>
      </c>
      <c r="AP436" s="76" cm="1">
        <f t="array" aca="1" ref="AP436" ca="1">+INDIRECT(AP425)*(1-$I436)</f>
        <v>5000</v>
      </c>
      <c r="AQ436" s="76" cm="1">
        <f t="array" aca="1" ref="AQ436" ca="1">+INDIRECT(AQ425)*(1-$I436)</f>
        <v>5000</v>
      </c>
      <c r="AR436" s="76" cm="1">
        <f t="array" aca="1" ref="AR436" ca="1">+INDIRECT(AR425)*(1-$I436)</f>
        <v>5000</v>
      </c>
      <c r="AS436" s="76" cm="1">
        <f t="array" aca="1" ref="AS436" ca="1">+INDIRECT(AS425)*(1-$I436)</f>
        <v>5000</v>
      </c>
      <c r="AT436" s="76" cm="1">
        <f t="array" aca="1" ref="AT436" ca="1">+INDIRECT(AT425)*(1-$I436)</f>
        <v>5000</v>
      </c>
      <c r="AU436" s="76" cm="1">
        <f t="array" aca="1" ref="AU436" ca="1">+INDIRECT(AU425)*(1-$I436)</f>
        <v>5000</v>
      </c>
      <c r="AV436" s="76" cm="1">
        <f t="array" aca="1" ref="AV436" ca="1">+INDIRECT(AV425)*(1-$I436)</f>
        <v>5000</v>
      </c>
      <c r="AW436" s="76" cm="1">
        <f t="array" aca="1" ref="AW436" ca="1">+INDIRECT(AW425)*(1-$I436)</f>
        <v>5000</v>
      </c>
      <c r="AX436" s="76" cm="1">
        <f t="array" aca="1" ref="AX436" ca="1">+INDIRECT(AX425)*(1-$I436)</f>
        <v>5000</v>
      </c>
      <c r="AY436" s="76" cm="1">
        <f t="array" aca="1" ref="AY436" ca="1">+INDIRECT(AY425)*(1-$I436)</f>
        <v>5000</v>
      </c>
      <c r="AZ436" s="76" cm="1">
        <f t="array" aca="1" ref="AZ436" ca="1">+INDIRECT(AZ425)*(1-$I436)</f>
        <v>5000</v>
      </c>
      <c r="BA436" s="76" cm="1">
        <f t="array" aca="1" ref="BA436" ca="1">+INDIRECT(BA425)*(1-$I436)</f>
        <v>5000</v>
      </c>
      <c r="BB436" s="76" cm="1">
        <f t="array" aca="1" ref="BB436" ca="1">+INDIRECT(BB425)*(1-$I436)</f>
        <v>5000</v>
      </c>
      <c r="BC436" s="76" cm="1">
        <f t="array" aca="1" ref="BC436" ca="1">+INDIRECT(BC425)*(1-$I436)</f>
        <v>5000</v>
      </c>
      <c r="BD436" s="76" cm="1">
        <f t="array" aca="1" ref="BD436" ca="1">+INDIRECT(BD425)*(1-$I436)</f>
        <v>5000</v>
      </c>
      <c r="BE436" s="76" cm="1">
        <f t="array" aca="1" ref="BE436" ca="1">+INDIRECT(BE425)*(1-$I436)</f>
        <v>5000</v>
      </c>
      <c r="BF436" s="76" cm="1">
        <f t="array" aca="1" ref="BF436" ca="1">+INDIRECT(BF425)*(1-$I436)</f>
        <v>5000</v>
      </c>
      <c r="BG436" s="76" cm="1">
        <f t="array" aca="1" ref="BG436" ca="1">+INDIRECT(BG425)*(1-$I436)</f>
        <v>5000</v>
      </c>
      <c r="BH436" s="76" cm="1">
        <f t="array" aca="1" ref="BH436" ca="1">+INDIRECT(BH425)*(1-$I436)</f>
        <v>5000</v>
      </c>
      <c r="BI436" s="76" cm="1">
        <f t="array" aca="1" ref="BI436" ca="1">+INDIRECT(BI425)*(1-$I436)</f>
        <v>5000</v>
      </c>
      <c r="BJ436" s="76" cm="1">
        <f t="array" aca="1" ref="BJ436" ca="1">+INDIRECT(BJ425)*(1-$I436)</f>
        <v>5000</v>
      </c>
      <c r="BK436" s="76" cm="1">
        <f t="array" aca="1" ref="BK436" ca="1">+INDIRECT(BK425)*(1-$I436)</f>
        <v>5000</v>
      </c>
      <c r="BL436" s="76" cm="1">
        <f t="array" aca="1" ref="BL436" ca="1">+INDIRECT(BL425)*(1-$I436)</f>
        <v>5000</v>
      </c>
      <c r="BM436" s="76" cm="1">
        <f t="array" aca="1" ref="BM436" ca="1">+INDIRECT(BM425)*(1-$I436)</f>
        <v>5000</v>
      </c>
      <c r="BN436" s="76" cm="1">
        <f t="array" aca="1" ref="BN436" ca="1">+INDIRECT(BN425)*(1-$I436)</f>
        <v>5000</v>
      </c>
      <c r="BO436" s="76" cm="1">
        <f t="array" aca="1" ref="BO436" ca="1">+INDIRECT(BO425)*(1-$I436)</f>
        <v>5000</v>
      </c>
      <c r="BP436" s="76" cm="1">
        <f t="array" aca="1" ref="BP436" ca="1">+INDIRECT(BP425)*(1-$I436)</f>
        <v>5000</v>
      </c>
      <c r="BQ436" s="76" cm="1">
        <f t="array" aca="1" ref="BQ436" ca="1">+INDIRECT(BQ425)*(1-$I436)</f>
        <v>5000</v>
      </c>
      <c r="BR436" s="76" cm="1">
        <f t="array" aca="1" ref="BR436" ca="1">+INDIRECT(BR425)*(1-$I436)</f>
        <v>5000</v>
      </c>
      <c r="BS436" s="76" cm="1">
        <f t="array" aca="1" ref="BS436" ca="1">+INDIRECT(BS425)*(1-$I436)</f>
        <v>5000</v>
      </c>
      <c r="BT436" s="76" cm="1">
        <f t="array" aca="1" ref="BT436" ca="1">+INDIRECT(BT425)*(1-$I436)</f>
        <v>5000</v>
      </c>
      <c r="BU436" s="76" cm="1">
        <f t="array" aca="1" ref="BU436" ca="1">+INDIRECT(BU425)*(1-$I436)</f>
        <v>5000</v>
      </c>
      <c r="BV436" s="76" cm="1">
        <f t="array" aca="1" ref="BV436" ca="1">+INDIRECT(BV425)*(1-$I436)</f>
        <v>5000</v>
      </c>
      <c r="BW436" s="76" cm="1">
        <f t="array" aca="1" ref="BW436" ca="1">+INDIRECT(BW425)*(1-$I436)</f>
        <v>5000</v>
      </c>
      <c r="BX436" s="76" cm="1">
        <f t="array" aca="1" ref="BX436" ca="1">+INDIRECT(BX425)*(1-$I436)</f>
        <v>5000</v>
      </c>
      <c r="BY436" s="76" cm="1">
        <f t="array" aca="1" ref="BY436" ca="1">+INDIRECT(BY425)*(1-$I436)</f>
        <v>5000</v>
      </c>
      <c r="BZ436" s="76" cm="1">
        <f t="array" aca="1" ref="BZ436" ca="1">+INDIRECT(BZ425)*(1-$I436)</f>
        <v>5000</v>
      </c>
      <c r="CA436" s="76" cm="1">
        <f t="array" aca="1" ref="CA436" ca="1">+INDIRECT(CA425)*(1-$I436)</f>
        <v>5000</v>
      </c>
      <c r="CB436" s="76" cm="1">
        <f t="array" aca="1" ref="CB436" ca="1">+INDIRECT(CB425)*(1-$I436)</f>
        <v>5000</v>
      </c>
      <c r="CC436" s="76" cm="1">
        <f t="array" aca="1" ref="CC436" ca="1">+INDIRECT(CC425)*(1-$I436)</f>
        <v>5000</v>
      </c>
      <c r="CD436" s="76" cm="1">
        <f t="array" aca="1" ref="CD436" ca="1">+INDIRECT(CD425)*(1-$I436)</f>
        <v>5000</v>
      </c>
      <c r="CE436" s="76" cm="1">
        <f t="array" aca="1" ref="CE436" ca="1">+INDIRECT(CE425)*(1-$I436)</f>
        <v>5000</v>
      </c>
      <c r="CF436" s="76" cm="1">
        <f t="array" aca="1" ref="CF436" ca="1">+INDIRECT(CF425)*(1-$I436)</f>
        <v>5000</v>
      </c>
      <c r="CG436" s="76" cm="1">
        <f t="array" aca="1" ref="CG436" ca="1">+INDIRECT(CG425)*(1-$I436)</f>
        <v>5000</v>
      </c>
      <c r="CH436" s="76" cm="1">
        <f t="array" aca="1" ref="CH436" ca="1">+INDIRECT(CH425)*(1-$I436)</f>
        <v>5000</v>
      </c>
      <c r="CI436" s="76" cm="1">
        <f t="array" aca="1" ref="CI436" ca="1">+INDIRECT(CI425)*(1-$I436)</f>
        <v>5000</v>
      </c>
      <c r="CJ436" s="76" cm="1">
        <f t="array" aca="1" ref="CJ436" ca="1">+INDIRECT(CJ425)*(1-$I436)</f>
        <v>5000</v>
      </c>
      <c r="CK436" s="76" cm="1">
        <f t="array" aca="1" ref="CK436" ca="1">+INDIRECT(CK425)*(1-$I436)</f>
        <v>5000</v>
      </c>
      <c r="CL436" s="76" cm="1">
        <f t="array" aca="1" ref="CL436" ca="1">+INDIRECT(CL425)*(1-$I436)</f>
        <v>5000</v>
      </c>
    </row>
    <row r="437" spans="2:90" outlineLevel="2" x14ac:dyDescent="0.4">
      <c r="B437" s="410">
        <f t="shared" ref="B437:B459" si="367">+B436+1</f>
        <v>2</v>
      </c>
      <c r="C437" s="31"/>
      <c r="D437" t="s">
        <v>930</v>
      </c>
      <c r="E437" s="8" t="str">
        <f t="shared" si="365"/>
        <v>437 GROWTHCHURN-PV</v>
      </c>
      <c r="G437" s="31"/>
      <c r="H437" s="16">
        <f t="shared" ref="H437:H460" si="368">H436+1/25</f>
        <v>0.08</v>
      </c>
      <c r="I437" s="411">
        <v>0.1</v>
      </c>
      <c r="J437" s="73"/>
      <c r="K437" s="15">
        <f t="shared" ca="1" si="366"/>
        <v>4500</v>
      </c>
      <c r="L437" s="15">
        <f t="shared" ca="1" si="366"/>
        <v>4500</v>
      </c>
      <c r="M437" s="15">
        <f t="shared" ca="1" si="366"/>
        <v>4500</v>
      </c>
      <c r="N437" s="15">
        <f t="shared" ca="1" si="366"/>
        <v>4500</v>
      </c>
      <c r="O437" s="15">
        <f t="shared" ca="1" si="366"/>
        <v>4500</v>
      </c>
      <c r="P437" s="15">
        <f t="shared" ca="1" si="366"/>
        <v>4500</v>
      </c>
      <c r="R437" s="67"/>
      <c r="S437" s="76">
        <f t="shared" ref="S437:AX437" si="369">+R436*(1-$I437)</f>
        <v>0</v>
      </c>
      <c r="T437" s="76">
        <f t="shared" ca="1" si="369"/>
        <v>4500</v>
      </c>
      <c r="U437" s="76">
        <f t="shared" ca="1" si="369"/>
        <v>4500</v>
      </c>
      <c r="V437" s="76">
        <f t="shared" ca="1" si="369"/>
        <v>4500</v>
      </c>
      <c r="W437" s="76">
        <f t="shared" ca="1" si="369"/>
        <v>4500</v>
      </c>
      <c r="X437" s="76">
        <f t="shared" ca="1" si="369"/>
        <v>4500</v>
      </c>
      <c r="Y437" s="76">
        <f t="shared" ca="1" si="369"/>
        <v>4500</v>
      </c>
      <c r="Z437" s="76">
        <f t="shared" ca="1" si="369"/>
        <v>4500</v>
      </c>
      <c r="AA437" s="76">
        <f t="shared" ca="1" si="369"/>
        <v>4500</v>
      </c>
      <c r="AB437" s="76">
        <f t="shared" ca="1" si="369"/>
        <v>4500</v>
      </c>
      <c r="AC437" s="76">
        <f t="shared" ca="1" si="369"/>
        <v>4500</v>
      </c>
      <c r="AD437" s="76">
        <f t="shared" ca="1" si="369"/>
        <v>4500</v>
      </c>
      <c r="AE437" s="76">
        <f t="shared" ca="1" si="369"/>
        <v>4500</v>
      </c>
      <c r="AF437" s="76">
        <f t="shared" ca="1" si="369"/>
        <v>4500</v>
      </c>
      <c r="AG437" s="76">
        <f t="shared" ca="1" si="369"/>
        <v>4500</v>
      </c>
      <c r="AH437" s="76">
        <f t="shared" ca="1" si="369"/>
        <v>4500</v>
      </c>
      <c r="AI437" s="76">
        <f t="shared" ca="1" si="369"/>
        <v>4500</v>
      </c>
      <c r="AJ437" s="76">
        <f t="shared" ca="1" si="369"/>
        <v>4500</v>
      </c>
      <c r="AK437" s="76">
        <f t="shared" ca="1" si="369"/>
        <v>4500</v>
      </c>
      <c r="AL437" s="76">
        <f t="shared" ca="1" si="369"/>
        <v>4500</v>
      </c>
      <c r="AM437" s="76">
        <f t="shared" ca="1" si="369"/>
        <v>4500</v>
      </c>
      <c r="AN437" s="76">
        <f t="shared" ca="1" si="369"/>
        <v>4500</v>
      </c>
      <c r="AO437" s="76">
        <f t="shared" ca="1" si="369"/>
        <v>4500</v>
      </c>
      <c r="AP437" s="76">
        <f t="shared" ca="1" si="369"/>
        <v>4500</v>
      </c>
      <c r="AQ437" s="76">
        <f t="shared" ca="1" si="369"/>
        <v>4500</v>
      </c>
      <c r="AR437" s="76">
        <f t="shared" ca="1" si="369"/>
        <v>4500</v>
      </c>
      <c r="AS437" s="76">
        <f t="shared" ca="1" si="369"/>
        <v>4500</v>
      </c>
      <c r="AT437" s="76">
        <f t="shared" ca="1" si="369"/>
        <v>4500</v>
      </c>
      <c r="AU437" s="76">
        <f t="shared" ca="1" si="369"/>
        <v>4500</v>
      </c>
      <c r="AV437" s="76">
        <f t="shared" ca="1" si="369"/>
        <v>4500</v>
      </c>
      <c r="AW437" s="76">
        <f t="shared" ca="1" si="369"/>
        <v>4500</v>
      </c>
      <c r="AX437" s="76">
        <f t="shared" ca="1" si="369"/>
        <v>4500</v>
      </c>
      <c r="AY437" s="76">
        <f t="shared" ref="AY437:CD437" ca="1" si="370">+AX436*(1-$I437)</f>
        <v>4500</v>
      </c>
      <c r="AZ437" s="76">
        <f t="shared" ca="1" si="370"/>
        <v>4500</v>
      </c>
      <c r="BA437" s="76">
        <f t="shared" ca="1" si="370"/>
        <v>4500</v>
      </c>
      <c r="BB437" s="76">
        <f t="shared" ca="1" si="370"/>
        <v>4500</v>
      </c>
      <c r="BC437" s="76">
        <f t="shared" ca="1" si="370"/>
        <v>4500</v>
      </c>
      <c r="BD437" s="76">
        <f t="shared" ca="1" si="370"/>
        <v>4500</v>
      </c>
      <c r="BE437" s="76">
        <f t="shared" ca="1" si="370"/>
        <v>4500</v>
      </c>
      <c r="BF437" s="76">
        <f t="shared" ca="1" si="370"/>
        <v>4500</v>
      </c>
      <c r="BG437" s="76">
        <f t="shared" ca="1" si="370"/>
        <v>4500</v>
      </c>
      <c r="BH437" s="76">
        <f t="shared" ca="1" si="370"/>
        <v>4500</v>
      </c>
      <c r="BI437" s="76">
        <f t="shared" ca="1" si="370"/>
        <v>4500</v>
      </c>
      <c r="BJ437" s="76">
        <f t="shared" ca="1" si="370"/>
        <v>4500</v>
      </c>
      <c r="BK437" s="76">
        <f t="shared" ca="1" si="370"/>
        <v>4500</v>
      </c>
      <c r="BL437" s="76">
        <f t="shared" ca="1" si="370"/>
        <v>4500</v>
      </c>
      <c r="BM437" s="76">
        <f t="shared" ca="1" si="370"/>
        <v>4500</v>
      </c>
      <c r="BN437" s="76">
        <f t="shared" ca="1" si="370"/>
        <v>4500</v>
      </c>
      <c r="BO437" s="76">
        <f t="shared" ca="1" si="370"/>
        <v>4500</v>
      </c>
      <c r="BP437" s="76">
        <f t="shared" ca="1" si="370"/>
        <v>4500</v>
      </c>
      <c r="BQ437" s="76">
        <f t="shared" ca="1" si="370"/>
        <v>4500</v>
      </c>
      <c r="BR437" s="76">
        <f t="shared" ca="1" si="370"/>
        <v>4500</v>
      </c>
      <c r="BS437" s="76">
        <f t="shared" ca="1" si="370"/>
        <v>4500</v>
      </c>
      <c r="BT437" s="76">
        <f t="shared" ca="1" si="370"/>
        <v>4500</v>
      </c>
      <c r="BU437" s="76">
        <f t="shared" ca="1" si="370"/>
        <v>4500</v>
      </c>
      <c r="BV437" s="76">
        <f t="shared" ca="1" si="370"/>
        <v>4500</v>
      </c>
      <c r="BW437" s="76">
        <f t="shared" ca="1" si="370"/>
        <v>4500</v>
      </c>
      <c r="BX437" s="76">
        <f t="shared" ca="1" si="370"/>
        <v>4500</v>
      </c>
      <c r="BY437" s="76">
        <f t="shared" ca="1" si="370"/>
        <v>4500</v>
      </c>
      <c r="BZ437" s="76">
        <f t="shared" ca="1" si="370"/>
        <v>4500</v>
      </c>
      <c r="CA437" s="76">
        <f t="shared" ca="1" si="370"/>
        <v>4500</v>
      </c>
      <c r="CB437" s="76">
        <f t="shared" ca="1" si="370"/>
        <v>4500</v>
      </c>
      <c r="CC437" s="76">
        <f t="shared" ca="1" si="370"/>
        <v>4500</v>
      </c>
      <c r="CD437" s="76">
        <f t="shared" ca="1" si="370"/>
        <v>4500</v>
      </c>
      <c r="CE437" s="76">
        <f t="shared" ref="CE437:CL437" ca="1" si="371">+CD436*(1-$I437)</f>
        <v>4500</v>
      </c>
      <c r="CF437" s="76">
        <f t="shared" ca="1" si="371"/>
        <v>4500</v>
      </c>
      <c r="CG437" s="76">
        <f t="shared" ca="1" si="371"/>
        <v>4500</v>
      </c>
      <c r="CH437" s="76">
        <f t="shared" ca="1" si="371"/>
        <v>4500</v>
      </c>
      <c r="CI437" s="76">
        <f t="shared" ca="1" si="371"/>
        <v>4500</v>
      </c>
      <c r="CJ437" s="76">
        <f t="shared" ca="1" si="371"/>
        <v>4500</v>
      </c>
      <c r="CK437" s="76">
        <f t="shared" ca="1" si="371"/>
        <v>4500</v>
      </c>
      <c r="CL437" s="76">
        <f t="shared" ca="1" si="371"/>
        <v>4500</v>
      </c>
    </row>
    <row r="438" spans="2:90" outlineLevel="2" x14ac:dyDescent="0.4">
      <c r="B438" s="410">
        <f t="shared" si="367"/>
        <v>3</v>
      </c>
      <c r="C438" s="31"/>
      <c r="D438" t="s">
        <v>930</v>
      </c>
      <c r="E438" s="8" t="str">
        <f t="shared" si="365"/>
        <v>438 GROWTHCHURN-PV</v>
      </c>
      <c r="G438" s="31"/>
      <c r="H438" s="16">
        <f t="shared" si="368"/>
        <v>0.12</v>
      </c>
      <c r="I438" s="411">
        <v>0.1</v>
      </c>
      <c r="J438" s="73"/>
      <c r="K438" s="15">
        <f t="shared" ca="1" si="366"/>
        <v>4050</v>
      </c>
      <c r="L438" s="15">
        <f t="shared" ca="1" si="366"/>
        <v>4050</v>
      </c>
      <c r="M438" s="15">
        <f t="shared" ca="1" si="366"/>
        <v>4050</v>
      </c>
      <c r="N438" s="15">
        <f t="shared" ca="1" si="366"/>
        <v>4050</v>
      </c>
      <c r="O438" s="15">
        <f t="shared" ca="1" si="366"/>
        <v>4050</v>
      </c>
      <c r="P438" s="15">
        <f t="shared" ca="1" si="366"/>
        <v>4050</v>
      </c>
      <c r="R438" s="67"/>
      <c r="S438" s="76">
        <f t="shared" ref="S438:V440" si="372">+R437*(1-$I438)</f>
        <v>0</v>
      </c>
      <c r="T438" s="76">
        <f t="shared" si="372"/>
        <v>0</v>
      </c>
      <c r="U438" s="76">
        <f t="shared" ref="U438:AZ438" ca="1" si="373">+T437*(1-$I438)</f>
        <v>4050</v>
      </c>
      <c r="V438" s="76">
        <f t="shared" ca="1" si="373"/>
        <v>4050</v>
      </c>
      <c r="W438" s="76">
        <f t="shared" ca="1" si="373"/>
        <v>4050</v>
      </c>
      <c r="X438" s="76">
        <f t="shared" ca="1" si="373"/>
        <v>4050</v>
      </c>
      <c r="Y438" s="76">
        <f t="shared" ca="1" si="373"/>
        <v>4050</v>
      </c>
      <c r="Z438" s="76">
        <f t="shared" ca="1" si="373"/>
        <v>4050</v>
      </c>
      <c r="AA438" s="76">
        <f t="shared" ca="1" si="373"/>
        <v>4050</v>
      </c>
      <c r="AB438" s="76">
        <f t="shared" ca="1" si="373"/>
        <v>4050</v>
      </c>
      <c r="AC438" s="76">
        <f t="shared" ca="1" si="373"/>
        <v>4050</v>
      </c>
      <c r="AD438" s="76">
        <f t="shared" ca="1" si="373"/>
        <v>4050</v>
      </c>
      <c r="AE438" s="76">
        <f t="shared" ca="1" si="373"/>
        <v>4050</v>
      </c>
      <c r="AF438" s="76">
        <f t="shared" ca="1" si="373"/>
        <v>4050</v>
      </c>
      <c r="AG438" s="76">
        <f t="shared" ca="1" si="373"/>
        <v>4050</v>
      </c>
      <c r="AH438" s="76">
        <f t="shared" ca="1" si="373"/>
        <v>4050</v>
      </c>
      <c r="AI438" s="76">
        <f t="shared" ca="1" si="373"/>
        <v>4050</v>
      </c>
      <c r="AJ438" s="76">
        <f t="shared" ca="1" si="373"/>
        <v>4050</v>
      </c>
      <c r="AK438" s="76">
        <f t="shared" ca="1" si="373"/>
        <v>4050</v>
      </c>
      <c r="AL438" s="76">
        <f t="shared" ca="1" si="373"/>
        <v>4050</v>
      </c>
      <c r="AM438" s="76">
        <f t="shared" ca="1" si="373"/>
        <v>4050</v>
      </c>
      <c r="AN438" s="76">
        <f t="shared" ca="1" si="373"/>
        <v>4050</v>
      </c>
      <c r="AO438" s="76">
        <f t="shared" ca="1" si="373"/>
        <v>4050</v>
      </c>
      <c r="AP438" s="76">
        <f t="shared" ca="1" si="373"/>
        <v>4050</v>
      </c>
      <c r="AQ438" s="76">
        <f t="shared" ca="1" si="373"/>
        <v>4050</v>
      </c>
      <c r="AR438" s="76">
        <f t="shared" ca="1" si="373"/>
        <v>4050</v>
      </c>
      <c r="AS438" s="76">
        <f t="shared" ca="1" si="373"/>
        <v>4050</v>
      </c>
      <c r="AT438" s="76">
        <f t="shared" ca="1" si="373"/>
        <v>4050</v>
      </c>
      <c r="AU438" s="76">
        <f t="shared" ca="1" si="373"/>
        <v>4050</v>
      </c>
      <c r="AV438" s="76">
        <f t="shared" ca="1" si="373"/>
        <v>4050</v>
      </c>
      <c r="AW438" s="76">
        <f t="shared" ca="1" si="373"/>
        <v>4050</v>
      </c>
      <c r="AX438" s="76">
        <f t="shared" ca="1" si="373"/>
        <v>4050</v>
      </c>
      <c r="AY438" s="76">
        <f t="shared" ca="1" si="373"/>
        <v>4050</v>
      </c>
      <c r="AZ438" s="76">
        <f t="shared" ca="1" si="373"/>
        <v>4050</v>
      </c>
      <c r="BA438" s="76">
        <f t="shared" ref="BA438:CF438" ca="1" si="374">+AZ437*(1-$I438)</f>
        <v>4050</v>
      </c>
      <c r="BB438" s="76">
        <f t="shared" ca="1" si="374"/>
        <v>4050</v>
      </c>
      <c r="BC438" s="76">
        <f t="shared" ca="1" si="374"/>
        <v>4050</v>
      </c>
      <c r="BD438" s="76">
        <f t="shared" ca="1" si="374"/>
        <v>4050</v>
      </c>
      <c r="BE438" s="76">
        <f t="shared" ca="1" si="374"/>
        <v>4050</v>
      </c>
      <c r="BF438" s="76">
        <f t="shared" ca="1" si="374"/>
        <v>4050</v>
      </c>
      <c r="BG438" s="76">
        <f t="shared" ca="1" si="374"/>
        <v>4050</v>
      </c>
      <c r="BH438" s="76">
        <f t="shared" ca="1" si="374"/>
        <v>4050</v>
      </c>
      <c r="BI438" s="76">
        <f t="shared" ca="1" si="374"/>
        <v>4050</v>
      </c>
      <c r="BJ438" s="76">
        <f t="shared" ca="1" si="374"/>
        <v>4050</v>
      </c>
      <c r="BK438" s="76">
        <f t="shared" ca="1" si="374"/>
        <v>4050</v>
      </c>
      <c r="BL438" s="76">
        <f t="shared" ca="1" si="374"/>
        <v>4050</v>
      </c>
      <c r="BM438" s="76">
        <f t="shared" ca="1" si="374"/>
        <v>4050</v>
      </c>
      <c r="BN438" s="76">
        <f t="shared" ca="1" si="374"/>
        <v>4050</v>
      </c>
      <c r="BO438" s="76">
        <f t="shared" ca="1" si="374"/>
        <v>4050</v>
      </c>
      <c r="BP438" s="76">
        <f t="shared" ca="1" si="374"/>
        <v>4050</v>
      </c>
      <c r="BQ438" s="76">
        <f t="shared" ca="1" si="374"/>
        <v>4050</v>
      </c>
      <c r="BR438" s="76">
        <f t="shared" ca="1" si="374"/>
        <v>4050</v>
      </c>
      <c r="BS438" s="76">
        <f t="shared" ca="1" si="374"/>
        <v>4050</v>
      </c>
      <c r="BT438" s="76">
        <f t="shared" ca="1" si="374"/>
        <v>4050</v>
      </c>
      <c r="BU438" s="76">
        <f t="shared" ca="1" si="374"/>
        <v>4050</v>
      </c>
      <c r="BV438" s="76">
        <f t="shared" ca="1" si="374"/>
        <v>4050</v>
      </c>
      <c r="BW438" s="76">
        <f t="shared" ca="1" si="374"/>
        <v>4050</v>
      </c>
      <c r="BX438" s="76">
        <f t="shared" ca="1" si="374"/>
        <v>4050</v>
      </c>
      <c r="BY438" s="76">
        <f t="shared" ca="1" si="374"/>
        <v>4050</v>
      </c>
      <c r="BZ438" s="76">
        <f t="shared" ca="1" si="374"/>
        <v>4050</v>
      </c>
      <c r="CA438" s="76">
        <f t="shared" ca="1" si="374"/>
        <v>4050</v>
      </c>
      <c r="CB438" s="76">
        <f t="shared" ca="1" si="374"/>
        <v>4050</v>
      </c>
      <c r="CC438" s="76">
        <f t="shared" ca="1" si="374"/>
        <v>4050</v>
      </c>
      <c r="CD438" s="76">
        <f t="shared" ca="1" si="374"/>
        <v>4050</v>
      </c>
      <c r="CE438" s="76">
        <f t="shared" ca="1" si="374"/>
        <v>4050</v>
      </c>
      <c r="CF438" s="76">
        <f t="shared" ca="1" si="374"/>
        <v>4050</v>
      </c>
      <c r="CG438" s="76">
        <f t="shared" ref="CG438:CL438" ca="1" si="375">+CF437*(1-$I438)</f>
        <v>4050</v>
      </c>
      <c r="CH438" s="76">
        <f t="shared" ca="1" si="375"/>
        <v>4050</v>
      </c>
      <c r="CI438" s="76">
        <f t="shared" ca="1" si="375"/>
        <v>4050</v>
      </c>
      <c r="CJ438" s="76">
        <f t="shared" ca="1" si="375"/>
        <v>4050</v>
      </c>
      <c r="CK438" s="76">
        <f t="shared" ca="1" si="375"/>
        <v>4050</v>
      </c>
      <c r="CL438" s="76">
        <f t="shared" ca="1" si="375"/>
        <v>4050</v>
      </c>
    </row>
    <row r="439" spans="2:90" outlineLevel="2" x14ac:dyDescent="0.4">
      <c r="B439" s="410">
        <f t="shared" si="367"/>
        <v>4</v>
      </c>
      <c r="C439" s="31"/>
      <c r="D439" t="s">
        <v>930</v>
      </c>
      <c r="E439" s="8" t="str">
        <f t="shared" si="365"/>
        <v>439 GROWTHCHURN-PV</v>
      </c>
      <c r="G439" s="31"/>
      <c r="H439" s="16">
        <f t="shared" si="368"/>
        <v>0.16</v>
      </c>
      <c r="I439" s="411">
        <v>0.1</v>
      </c>
      <c r="J439" s="73"/>
      <c r="K439" s="15">
        <f t="shared" ca="1" si="366"/>
        <v>3645</v>
      </c>
      <c r="L439" s="15">
        <f t="shared" ca="1" si="366"/>
        <v>3645</v>
      </c>
      <c r="M439" s="15">
        <f t="shared" ca="1" si="366"/>
        <v>3645</v>
      </c>
      <c r="N439" s="15">
        <f t="shared" ca="1" si="366"/>
        <v>3645</v>
      </c>
      <c r="O439" s="15">
        <f t="shared" ca="1" si="366"/>
        <v>3645</v>
      </c>
      <c r="P439" s="15">
        <f t="shared" ca="1" si="366"/>
        <v>3645</v>
      </c>
      <c r="R439" s="67"/>
      <c r="S439" s="76">
        <f t="shared" si="372"/>
        <v>0</v>
      </c>
      <c r="T439" s="76">
        <f t="shared" si="372"/>
        <v>0</v>
      </c>
      <c r="U439" s="76">
        <f t="shared" si="372"/>
        <v>0</v>
      </c>
      <c r="V439" s="76">
        <f t="shared" ref="V439:BA439" ca="1" si="376">+U438*(1-$I439)</f>
        <v>3645</v>
      </c>
      <c r="W439" s="76">
        <f t="shared" ca="1" si="376"/>
        <v>3645</v>
      </c>
      <c r="X439" s="76">
        <f t="shared" ca="1" si="376"/>
        <v>3645</v>
      </c>
      <c r="Y439" s="76">
        <f t="shared" ca="1" si="376"/>
        <v>3645</v>
      </c>
      <c r="Z439" s="76">
        <f t="shared" ca="1" si="376"/>
        <v>3645</v>
      </c>
      <c r="AA439" s="76">
        <f t="shared" ca="1" si="376"/>
        <v>3645</v>
      </c>
      <c r="AB439" s="76">
        <f t="shared" ca="1" si="376"/>
        <v>3645</v>
      </c>
      <c r="AC439" s="76">
        <f t="shared" ca="1" si="376"/>
        <v>3645</v>
      </c>
      <c r="AD439" s="76">
        <f t="shared" ca="1" si="376"/>
        <v>3645</v>
      </c>
      <c r="AE439" s="76">
        <f t="shared" ca="1" si="376"/>
        <v>3645</v>
      </c>
      <c r="AF439" s="76">
        <f t="shared" ca="1" si="376"/>
        <v>3645</v>
      </c>
      <c r="AG439" s="76">
        <f t="shared" ca="1" si="376"/>
        <v>3645</v>
      </c>
      <c r="AH439" s="76">
        <f t="shared" ca="1" si="376"/>
        <v>3645</v>
      </c>
      <c r="AI439" s="76">
        <f t="shared" ca="1" si="376"/>
        <v>3645</v>
      </c>
      <c r="AJ439" s="76">
        <f t="shared" ca="1" si="376"/>
        <v>3645</v>
      </c>
      <c r="AK439" s="76">
        <f t="shared" ca="1" si="376"/>
        <v>3645</v>
      </c>
      <c r="AL439" s="76">
        <f t="shared" ca="1" si="376"/>
        <v>3645</v>
      </c>
      <c r="AM439" s="76">
        <f t="shared" ca="1" si="376"/>
        <v>3645</v>
      </c>
      <c r="AN439" s="76">
        <f t="shared" ca="1" si="376"/>
        <v>3645</v>
      </c>
      <c r="AO439" s="76">
        <f t="shared" ca="1" si="376"/>
        <v>3645</v>
      </c>
      <c r="AP439" s="76">
        <f t="shared" ca="1" si="376"/>
        <v>3645</v>
      </c>
      <c r="AQ439" s="76">
        <f t="shared" ca="1" si="376"/>
        <v>3645</v>
      </c>
      <c r="AR439" s="76">
        <f t="shared" ca="1" si="376"/>
        <v>3645</v>
      </c>
      <c r="AS439" s="76">
        <f t="shared" ca="1" si="376"/>
        <v>3645</v>
      </c>
      <c r="AT439" s="76">
        <f t="shared" ca="1" si="376"/>
        <v>3645</v>
      </c>
      <c r="AU439" s="76">
        <f t="shared" ca="1" si="376"/>
        <v>3645</v>
      </c>
      <c r="AV439" s="76">
        <f t="shared" ca="1" si="376"/>
        <v>3645</v>
      </c>
      <c r="AW439" s="76">
        <f t="shared" ca="1" si="376"/>
        <v>3645</v>
      </c>
      <c r="AX439" s="76">
        <f t="shared" ca="1" si="376"/>
        <v>3645</v>
      </c>
      <c r="AY439" s="76">
        <f t="shared" ca="1" si="376"/>
        <v>3645</v>
      </c>
      <c r="AZ439" s="76">
        <f t="shared" ca="1" si="376"/>
        <v>3645</v>
      </c>
      <c r="BA439" s="76">
        <f t="shared" ca="1" si="376"/>
        <v>3645</v>
      </c>
      <c r="BB439" s="76">
        <f t="shared" ref="BB439:CG439" ca="1" si="377">+BA438*(1-$I439)</f>
        <v>3645</v>
      </c>
      <c r="BC439" s="76">
        <f t="shared" ca="1" si="377"/>
        <v>3645</v>
      </c>
      <c r="BD439" s="76">
        <f t="shared" ca="1" si="377"/>
        <v>3645</v>
      </c>
      <c r="BE439" s="76">
        <f t="shared" ca="1" si="377"/>
        <v>3645</v>
      </c>
      <c r="BF439" s="76">
        <f t="shared" ca="1" si="377"/>
        <v>3645</v>
      </c>
      <c r="BG439" s="76">
        <f t="shared" ca="1" si="377"/>
        <v>3645</v>
      </c>
      <c r="BH439" s="76">
        <f t="shared" ca="1" si="377"/>
        <v>3645</v>
      </c>
      <c r="BI439" s="76">
        <f t="shared" ca="1" si="377"/>
        <v>3645</v>
      </c>
      <c r="BJ439" s="76">
        <f t="shared" ca="1" si="377"/>
        <v>3645</v>
      </c>
      <c r="BK439" s="76">
        <f t="shared" ca="1" si="377"/>
        <v>3645</v>
      </c>
      <c r="BL439" s="76">
        <f t="shared" ca="1" si="377"/>
        <v>3645</v>
      </c>
      <c r="BM439" s="76">
        <f t="shared" ca="1" si="377"/>
        <v>3645</v>
      </c>
      <c r="BN439" s="76">
        <f t="shared" ca="1" si="377"/>
        <v>3645</v>
      </c>
      <c r="BO439" s="76">
        <f t="shared" ca="1" si="377"/>
        <v>3645</v>
      </c>
      <c r="BP439" s="76">
        <f t="shared" ca="1" si="377"/>
        <v>3645</v>
      </c>
      <c r="BQ439" s="76">
        <f t="shared" ca="1" si="377"/>
        <v>3645</v>
      </c>
      <c r="BR439" s="76">
        <f t="shared" ca="1" si="377"/>
        <v>3645</v>
      </c>
      <c r="BS439" s="76">
        <f t="shared" ca="1" si="377"/>
        <v>3645</v>
      </c>
      <c r="BT439" s="76">
        <f t="shared" ca="1" si="377"/>
        <v>3645</v>
      </c>
      <c r="BU439" s="76">
        <f t="shared" ca="1" si="377"/>
        <v>3645</v>
      </c>
      <c r="BV439" s="76">
        <f t="shared" ca="1" si="377"/>
        <v>3645</v>
      </c>
      <c r="BW439" s="76">
        <f t="shared" ca="1" si="377"/>
        <v>3645</v>
      </c>
      <c r="BX439" s="76">
        <f t="shared" ca="1" si="377"/>
        <v>3645</v>
      </c>
      <c r="BY439" s="76">
        <f t="shared" ca="1" si="377"/>
        <v>3645</v>
      </c>
      <c r="BZ439" s="76">
        <f t="shared" ca="1" si="377"/>
        <v>3645</v>
      </c>
      <c r="CA439" s="76">
        <f t="shared" ca="1" si="377"/>
        <v>3645</v>
      </c>
      <c r="CB439" s="76">
        <f t="shared" ca="1" si="377"/>
        <v>3645</v>
      </c>
      <c r="CC439" s="76">
        <f t="shared" ca="1" si="377"/>
        <v>3645</v>
      </c>
      <c r="CD439" s="76">
        <f t="shared" ca="1" si="377"/>
        <v>3645</v>
      </c>
      <c r="CE439" s="76">
        <f t="shared" ca="1" si="377"/>
        <v>3645</v>
      </c>
      <c r="CF439" s="76">
        <f t="shared" ca="1" si="377"/>
        <v>3645</v>
      </c>
      <c r="CG439" s="76">
        <f t="shared" ca="1" si="377"/>
        <v>3645</v>
      </c>
      <c r="CH439" s="76">
        <f t="shared" ref="CH439:CL439" ca="1" si="378">+CG438*(1-$I439)</f>
        <v>3645</v>
      </c>
      <c r="CI439" s="76">
        <f t="shared" ca="1" si="378"/>
        <v>3645</v>
      </c>
      <c r="CJ439" s="76">
        <f t="shared" ca="1" si="378"/>
        <v>3645</v>
      </c>
      <c r="CK439" s="76">
        <f t="shared" ca="1" si="378"/>
        <v>3645</v>
      </c>
      <c r="CL439" s="76">
        <f t="shared" ca="1" si="378"/>
        <v>3645</v>
      </c>
    </row>
    <row r="440" spans="2:90" outlineLevel="2" x14ac:dyDescent="0.4">
      <c r="B440" s="410">
        <f t="shared" si="367"/>
        <v>5</v>
      </c>
      <c r="C440" s="31"/>
      <c r="D440" t="s">
        <v>930</v>
      </c>
      <c r="E440" s="8" t="str">
        <f t="shared" si="365"/>
        <v>440 GROWTHCHURN-PV</v>
      </c>
      <c r="G440" s="31"/>
      <c r="H440" s="16">
        <f t="shared" si="368"/>
        <v>0.2</v>
      </c>
      <c r="I440" s="411">
        <v>0.1</v>
      </c>
      <c r="J440" s="73"/>
      <c r="K440" s="15">
        <f t="shared" ca="1" si="366"/>
        <v>3280.5</v>
      </c>
      <c r="L440" s="15">
        <f t="shared" ca="1" si="366"/>
        <v>3280.5</v>
      </c>
      <c r="M440" s="15">
        <f t="shared" ca="1" si="366"/>
        <v>3280.5</v>
      </c>
      <c r="N440" s="15">
        <f t="shared" ca="1" si="366"/>
        <v>3280.5</v>
      </c>
      <c r="O440" s="15">
        <f t="shared" ca="1" si="366"/>
        <v>3280.5</v>
      </c>
      <c r="P440" s="15">
        <f t="shared" ca="1" si="366"/>
        <v>3280.5</v>
      </c>
      <c r="R440" s="67"/>
      <c r="S440" s="76">
        <f t="shared" si="372"/>
        <v>0</v>
      </c>
      <c r="T440" s="76">
        <f t="shared" si="372"/>
        <v>0</v>
      </c>
      <c r="U440" s="76">
        <f t="shared" si="372"/>
        <v>0</v>
      </c>
      <c r="V440" s="76">
        <f t="shared" si="372"/>
        <v>0</v>
      </c>
      <c r="W440" s="76">
        <f t="shared" ref="W440:BB440" ca="1" si="379">+V439*(1-$I440)</f>
        <v>3280.5</v>
      </c>
      <c r="X440" s="76">
        <f t="shared" ca="1" si="379"/>
        <v>3280.5</v>
      </c>
      <c r="Y440" s="76">
        <f t="shared" ca="1" si="379"/>
        <v>3280.5</v>
      </c>
      <c r="Z440" s="76">
        <f t="shared" ca="1" si="379"/>
        <v>3280.5</v>
      </c>
      <c r="AA440" s="76">
        <f t="shared" ca="1" si="379"/>
        <v>3280.5</v>
      </c>
      <c r="AB440" s="76">
        <f t="shared" ca="1" si="379"/>
        <v>3280.5</v>
      </c>
      <c r="AC440" s="76">
        <f t="shared" ca="1" si="379"/>
        <v>3280.5</v>
      </c>
      <c r="AD440" s="76">
        <f t="shared" ca="1" si="379"/>
        <v>3280.5</v>
      </c>
      <c r="AE440" s="76">
        <f t="shared" ca="1" si="379"/>
        <v>3280.5</v>
      </c>
      <c r="AF440" s="76">
        <f t="shared" ca="1" si="379"/>
        <v>3280.5</v>
      </c>
      <c r="AG440" s="76">
        <f t="shared" ca="1" si="379"/>
        <v>3280.5</v>
      </c>
      <c r="AH440" s="76">
        <f t="shared" ca="1" si="379"/>
        <v>3280.5</v>
      </c>
      <c r="AI440" s="76">
        <f t="shared" ca="1" si="379"/>
        <v>3280.5</v>
      </c>
      <c r="AJ440" s="76">
        <f t="shared" ca="1" si="379"/>
        <v>3280.5</v>
      </c>
      <c r="AK440" s="76">
        <f t="shared" ca="1" si="379"/>
        <v>3280.5</v>
      </c>
      <c r="AL440" s="76">
        <f t="shared" ca="1" si="379"/>
        <v>3280.5</v>
      </c>
      <c r="AM440" s="76">
        <f t="shared" ca="1" si="379"/>
        <v>3280.5</v>
      </c>
      <c r="AN440" s="76">
        <f t="shared" ca="1" si="379"/>
        <v>3280.5</v>
      </c>
      <c r="AO440" s="76">
        <f t="shared" ca="1" si="379"/>
        <v>3280.5</v>
      </c>
      <c r="AP440" s="76">
        <f t="shared" ca="1" si="379"/>
        <v>3280.5</v>
      </c>
      <c r="AQ440" s="76">
        <f t="shared" ca="1" si="379"/>
        <v>3280.5</v>
      </c>
      <c r="AR440" s="76">
        <f t="shared" ca="1" si="379"/>
        <v>3280.5</v>
      </c>
      <c r="AS440" s="76">
        <f t="shared" ca="1" si="379"/>
        <v>3280.5</v>
      </c>
      <c r="AT440" s="76">
        <f t="shared" ca="1" si="379"/>
        <v>3280.5</v>
      </c>
      <c r="AU440" s="76">
        <f t="shared" ca="1" si="379"/>
        <v>3280.5</v>
      </c>
      <c r="AV440" s="76">
        <f t="shared" ca="1" si="379"/>
        <v>3280.5</v>
      </c>
      <c r="AW440" s="76">
        <f t="shared" ca="1" si="379"/>
        <v>3280.5</v>
      </c>
      <c r="AX440" s="76">
        <f t="shared" ca="1" si="379"/>
        <v>3280.5</v>
      </c>
      <c r="AY440" s="76">
        <f t="shared" ca="1" si="379"/>
        <v>3280.5</v>
      </c>
      <c r="AZ440" s="76">
        <f t="shared" ca="1" si="379"/>
        <v>3280.5</v>
      </c>
      <c r="BA440" s="76">
        <f t="shared" ca="1" si="379"/>
        <v>3280.5</v>
      </c>
      <c r="BB440" s="76">
        <f t="shared" ca="1" si="379"/>
        <v>3280.5</v>
      </c>
      <c r="BC440" s="76">
        <f t="shared" ref="BC440:CH440" ca="1" si="380">+BB439*(1-$I440)</f>
        <v>3280.5</v>
      </c>
      <c r="BD440" s="76">
        <f t="shared" ca="1" si="380"/>
        <v>3280.5</v>
      </c>
      <c r="BE440" s="76">
        <f t="shared" ca="1" si="380"/>
        <v>3280.5</v>
      </c>
      <c r="BF440" s="76">
        <f t="shared" ca="1" si="380"/>
        <v>3280.5</v>
      </c>
      <c r="BG440" s="76">
        <f t="shared" ca="1" si="380"/>
        <v>3280.5</v>
      </c>
      <c r="BH440" s="76">
        <f t="shared" ca="1" si="380"/>
        <v>3280.5</v>
      </c>
      <c r="BI440" s="76">
        <f t="shared" ca="1" si="380"/>
        <v>3280.5</v>
      </c>
      <c r="BJ440" s="76">
        <f t="shared" ca="1" si="380"/>
        <v>3280.5</v>
      </c>
      <c r="BK440" s="76">
        <f t="shared" ca="1" si="380"/>
        <v>3280.5</v>
      </c>
      <c r="BL440" s="76">
        <f t="shared" ca="1" si="380"/>
        <v>3280.5</v>
      </c>
      <c r="BM440" s="76">
        <f t="shared" ca="1" si="380"/>
        <v>3280.5</v>
      </c>
      <c r="BN440" s="76">
        <f t="shared" ca="1" si="380"/>
        <v>3280.5</v>
      </c>
      <c r="BO440" s="76">
        <f t="shared" ca="1" si="380"/>
        <v>3280.5</v>
      </c>
      <c r="BP440" s="76">
        <f t="shared" ca="1" si="380"/>
        <v>3280.5</v>
      </c>
      <c r="BQ440" s="76">
        <f t="shared" ca="1" si="380"/>
        <v>3280.5</v>
      </c>
      <c r="BR440" s="76">
        <f t="shared" ca="1" si="380"/>
        <v>3280.5</v>
      </c>
      <c r="BS440" s="76">
        <f t="shared" ca="1" si="380"/>
        <v>3280.5</v>
      </c>
      <c r="BT440" s="76">
        <f t="shared" ca="1" si="380"/>
        <v>3280.5</v>
      </c>
      <c r="BU440" s="76">
        <f t="shared" ca="1" si="380"/>
        <v>3280.5</v>
      </c>
      <c r="BV440" s="76">
        <f t="shared" ca="1" si="380"/>
        <v>3280.5</v>
      </c>
      <c r="BW440" s="76">
        <f t="shared" ca="1" si="380"/>
        <v>3280.5</v>
      </c>
      <c r="BX440" s="76">
        <f t="shared" ca="1" si="380"/>
        <v>3280.5</v>
      </c>
      <c r="BY440" s="76">
        <f t="shared" ca="1" si="380"/>
        <v>3280.5</v>
      </c>
      <c r="BZ440" s="76">
        <f t="shared" ca="1" si="380"/>
        <v>3280.5</v>
      </c>
      <c r="CA440" s="76">
        <f t="shared" ca="1" si="380"/>
        <v>3280.5</v>
      </c>
      <c r="CB440" s="76">
        <f t="shared" ca="1" si="380"/>
        <v>3280.5</v>
      </c>
      <c r="CC440" s="76">
        <f t="shared" ca="1" si="380"/>
        <v>3280.5</v>
      </c>
      <c r="CD440" s="76">
        <f t="shared" ca="1" si="380"/>
        <v>3280.5</v>
      </c>
      <c r="CE440" s="76">
        <f t="shared" ca="1" si="380"/>
        <v>3280.5</v>
      </c>
      <c r="CF440" s="76">
        <f t="shared" ca="1" si="380"/>
        <v>3280.5</v>
      </c>
      <c r="CG440" s="76">
        <f t="shared" ca="1" si="380"/>
        <v>3280.5</v>
      </c>
      <c r="CH440" s="76">
        <f t="shared" ca="1" si="380"/>
        <v>3280.5</v>
      </c>
      <c r="CI440" s="76">
        <f t="shared" ref="CI440:CL440" ca="1" si="381">+CH439*(1-$I440)</f>
        <v>3280.5</v>
      </c>
      <c r="CJ440" s="76">
        <f t="shared" ca="1" si="381"/>
        <v>3280.5</v>
      </c>
      <c r="CK440" s="76">
        <f t="shared" ca="1" si="381"/>
        <v>3280.5</v>
      </c>
      <c r="CL440" s="76">
        <f t="shared" ca="1" si="381"/>
        <v>3280.5</v>
      </c>
    </row>
    <row r="441" spans="2:90" outlineLevel="2" x14ac:dyDescent="0.4">
      <c r="B441" s="410">
        <f t="shared" si="367"/>
        <v>6</v>
      </c>
      <c r="C441" s="31"/>
      <c r="D441" t="s">
        <v>930</v>
      </c>
      <c r="E441" s="8" t="str">
        <f t="shared" si="365"/>
        <v>441 GROWTHCHURN-PV</v>
      </c>
      <c r="G441" s="31"/>
      <c r="H441" s="16">
        <f t="shared" si="368"/>
        <v>0.24000000000000002</v>
      </c>
      <c r="I441" s="411">
        <v>0.1</v>
      </c>
      <c r="J441" s="73"/>
      <c r="K441" s="15">
        <f t="shared" ca="1" si="366"/>
        <v>2952.4500000000003</v>
      </c>
      <c r="L441" s="15">
        <f t="shared" ca="1" si="366"/>
        <v>2952.4500000000003</v>
      </c>
      <c r="M441" s="15">
        <f t="shared" ca="1" si="366"/>
        <v>2952.4500000000003</v>
      </c>
      <c r="N441" s="15">
        <f t="shared" ca="1" si="366"/>
        <v>2952.4500000000003</v>
      </c>
      <c r="O441" s="15">
        <f t="shared" ca="1" si="366"/>
        <v>2952.4500000000003</v>
      </c>
      <c r="P441" s="15">
        <f t="shared" ca="1" si="366"/>
        <v>2952.4500000000003</v>
      </c>
      <c r="R441" s="67"/>
      <c r="S441" s="76">
        <f t="shared" ref="S441:Z444" si="382">+R440*(1-$I441)</f>
        <v>0</v>
      </c>
      <c r="T441" s="76">
        <f t="shared" si="382"/>
        <v>0</v>
      </c>
      <c r="U441" s="76">
        <f t="shared" si="382"/>
        <v>0</v>
      </c>
      <c r="V441" s="76">
        <f t="shared" si="382"/>
        <v>0</v>
      </c>
      <c r="W441" s="76">
        <f t="shared" si="382"/>
        <v>0</v>
      </c>
      <c r="X441" s="76">
        <f t="shared" ref="X441:BC441" ca="1" si="383">+W440*(1-$I441)</f>
        <v>2952.4500000000003</v>
      </c>
      <c r="Y441" s="76">
        <f t="shared" ca="1" si="383"/>
        <v>2952.4500000000003</v>
      </c>
      <c r="Z441" s="76">
        <f t="shared" ca="1" si="383"/>
        <v>2952.4500000000003</v>
      </c>
      <c r="AA441" s="76">
        <f t="shared" ca="1" si="383"/>
        <v>2952.4500000000003</v>
      </c>
      <c r="AB441" s="76">
        <f t="shared" ca="1" si="383"/>
        <v>2952.4500000000003</v>
      </c>
      <c r="AC441" s="76">
        <f t="shared" ca="1" si="383"/>
        <v>2952.4500000000003</v>
      </c>
      <c r="AD441" s="76">
        <f t="shared" ca="1" si="383"/>
        <v>2952.4500000000003</v>
      </c>
      <c r="AE441" s="76">
        <f t="shared" ca="1" si="383"/>
        <v>2952.4500000000003</v>
      </c>
      <c r="AF441" s="76">
        <f t="shared" ca="1" si="383"/>
        <v>2952.4500000000003</v>
      </c>
      <c r="AG441" s="76">
        <f t="shared" ca="1" si="383"/>
        <v>2952.4500000000003</v>
      </c>
      <c r="AH441" s="76">
        <f t="shared" ca="1" si="383"/>
        <v>2952.4500000000003</v>
      </c>
      <c r="AI441" s="76">
        <f t="shared" ca="1" si="383"/>
        <v>2952.4500000000003</v>
      </c>
      <c r="AJ441" s="76">
        <f t="shared" ca="1" si="383"/>
        <v>2952.4500000000003</v>
      </c>
      <c r="AK441" s="76">
        <f t="shared" ca="1" si="383"/>
        <v>2952.4500000000003</v>
      </c>
      <c r="AL441" s="76">
        <f t="shared" ca="1" si="383"/>
        <v>2952.4500000000003</v>
      </c>
      <c r="AM441" s="76">
        <f t="shared" ca="1" si="383"/>
        <v>2952.4500000000003</v>
      </c>
      <c r="AN441" s="76">
        <f t="shared" ca="1" si="383"/>
        <v>2952.4500000000003</v>
      </c>
      <c r="AO441" s="76">
        <f t="shared" ca="1" si="383"/>
        <v>2952.4500000000003</v>
      </c>
      <c r="AP441" s="76">
        <f t="shared" ca="1" si="383"/>
        <v>2952.4500000000003</v>
      </c>
      <c r="AQ441" s="76">
        <f t="shared" ca="1" si="383"/>
        <v>2952.4500000000003</v>
      </c>
      <c r="AR441" s="76">
        <f t="shared" ca="1" si="383"/>
        <v>2952.4500000000003</v>
      </c>
      <c r="AS441" s="76">
        <f t="shared" ca="1" si="383"/>
        <v>2952.4500000000003</v>
      </c>
      <c r="AT441" s="76">
        <f t="shared" ca="1" si="383"/>
        <v>2952.4500000000003</v>
      </c>
      <c r="AU441" s="76">
        <f t="shared" ca="1" si="383"/>
        <v>2952.4500000000003</v>
      </c>
      <c r="AV441" s="76">
        <f t="shared" ca="1" si="383"/>
        <v>2952.4500000000003</v>
      </c>
      <c r="AW441" s="76">
        <f t="shared" ca="1" si="383"/>
        <v>2952.4500000000003</v>
      </c>
      <c r="AX441" s="76">
        <f t="shared" ca="1" si="383"/>
        <v>2952.4500000000003</v>
      </c>
      <c r="AY441" s="76">
        <f t="shared" ca="1" si="383"/>
        <v>2952.4500000000003</v>
      </c>
      <c r="AZ441" s="76">
        <f t="shared" ca="1" si="383"/>
        <v>2952.4500000000003</v>
      </c>
      <c r="BA441" s="76">
        <f t="shared" ca="1" si="383"/>
        <v>2952.4500000000003</v>
      </c>
      <c r="BB441" s="76">
        <f t="shared" ca="1" si="383"/>
        <v>2952.4500000000003</v>
      </c>
      <c r="BC441" s="76">
        <f t="shared" ca="1" si="383"/>
        <v>2952.4500000000003</v>
      </c>
      <c r="BD441" s="76">
        <f t="shared" ref="BD441:CI441" ca="1" si="384">+BC440*(1-$I441)</f>
        <v>2952.4500000000003</v>
      </c>
      <c r="BE441" s="76">
        <f t="shared" ca="1" si="384"/>
        <v>2952.4500000000003</v>
      </c>
      <c r="BF441" s="76">
        <f t="shared" ca="1" si="384"/>
        <v>2952.4500000000003</v>
      </c>
      <c r="BG441" s="76">
        <f t="shared" ca="1" si="384"/>
        <v>2952.4500000000003</v>
      </c>
      <c r="BH441" s="76">
        <f t="shared" ca="1" si="384"/>
        <v>2952.4500000000003</v>
      </c>
      <c r="BI441" s="76">
        <f t="shared" ca="1" si="384"/>
        <v>2952.4500000000003</v>
      </c>
      <c r="BJ441" s="76">
        <f t="shared" ca="1" si="384"/>
        <v>2952.4500000000003</v>
      </c>
      <c r="BK441" s="76">
        <f t="shared" ca="1" si="384"/>
        <v>2952.4500000000003</v>
      </c>
      <c r="BL441" s="76">
        <f t="shared" ca="1" si="384"/>
        <v>2952.4500000000003</v>
      </c>
      <c r="BM441" s="76">
        <f t="shared" ca="1" si="384"/>
        <v>2952.4500000000003</v>
      </c>
      <c r="BN441" s="76">
        <f t="shared" ca="1" si="384"/>
        <v>2952.4500000000003</v>
      </c>
      <c r="BO441" s="76">
        <f t="shared" ca="1" si="384"/>
        <v>2952.4500000000003</v>
      </c>
      <c r="BP441" s="76">
        <f t="shared" ca="1" si="384"/>
        <v>2952.4500000000003</v>
      </c>
      <c r="BQ441" s="76">
        <f t="shared" ca="1" si="384"/>
        <v>2952.4500000000003</v>
      </c>
      <c r="BR441" s="76">
        <f t="shared" ca="1" si="384"/>
        <v>2952.4500000000003</v>
      </c>
      <c r="BS441" s="76">
        <f t="shared" ca="1" si="384"/>
        <v>2952.4500000000003</v>
      </c>
      <c r="BT441" s="76">
        <f t="shared" ca="1" si="384"/>
        <v>2952.4500000000003</v>
      </c>
      <c r="BU441" s="76">
        <f t="shared" ca="1" si="384"/>
        <v>2952.4500000000003</v>
      </c>
      <c r="BV441" s="76">
        <f t="shared" ca="1" si="384"/>
        <v>2952.4500000000003</v>
      </c>
      <c r="BW441" s="76">
        <f t="shared" ca="1" si="384"/>
        <v>2952.4500000000003</v>
      </c>
      <c r="BX441" s="76">
        <f t="shared" ca="1" si="384"/>
        <v>2952.4500000000003</v>
      </c>
      <c r="BY441" s="76">
        <f t="shared" ca="1" si="384"/>
        <v>2952.4500000000003</v>
      </c>
      <c r="BZ441" s="76">
        <f t="shared" ca="1" si="384"/>
        <v>2952.4500000000003</v>
      </c>
      <c r="CA441" s="76">
        <f t="shared" ca="1" si="384"/>
        <v>2952.4500000000003</v>
      </c>
      <c r="CB441" s="76">
        <f t="shared" ca="1" si="384"/>
        <v>2952.4500000000003</v>
      </c>
      <c r="CC441" s="76">
        <f t="shared" ca="1" si="384"/>
        <v>2952.4500000000003</v>
      </c>
      <c r="CD441" s="76">
        <f t="shared" ca="1" si="384"/>
        <v>2952.4500000000003</v>
      </c>
      <c r="CE441" s="76">
        <f t="shared" ca="1" si="384"/>
        <v>2952.4500000000003</v>
      </c>
      <c r="CF441" s="76">
        <f t="shared" ca="1" si="384"/>
        <v>2952.4500000000003</v>
      </c>
      <c r="CG441" s="76">
        <f t="shared" ca="1" si="384"/>
        <v>2952.4500000000003</v>
      </c>
      <c r="CH441" s="76">
        <f t="shared" ca="1" si="384"/>
        <v>2952.4500000000003</v>
      </c>
      <c r="CI441" s="76">
        <f t="shared" ca="1" si="384"/>
        <v>2952.4500000000003</v>
      </c>
      <c r="CJ441" s="76">
        <f t="shared" ref="CJ441:CL441" ca="1" si="385">+CI440*(1-$I441)</f>
        <v>2952.4500000000003</v>
      </c>
      <c r="CK441" s="76">
        <f t="shared" ca="1" si="385"/>
        <v>2952.4500000000003</v>
      </c>
      <c r="CL441" s="76">
        <f t="shared" ca="1" si="385"/>
        <v>2952.4500000000003</v>
      </c>
    </row>
    <row r="442" spans="2:90" outlineLevel="2" x14ac:dyDescent="0.4">
      <c r="B442" s="410">
        <f t="shared" si="367"/>
        <v>7</v>
      </c>
      <c r="C442" s="31"/>
      <c r="D442" t="s">
        <v>930</v>
      </c>
      <c r="E442" s="8" t="str">
        <f t="shared" si="365"/>
        <v>442 GROWTHCHURN-PV</v>
      </c>
      <c r="G442" s="31"/>
      <c r="H442" s="16">
        <f t="shared" si="368"/>
        <v>0.28000000000000003</v>
      </c>
      <c r="I442" s="411">
        <v>0.1</v>
      </c>
      <c r="J442" s="73"/>
      <c r="K442" s="15">
        <f t="shared" ca="1" si="366"/>
        <v>2657.2050000000004</v>
      </c>
      <c r="L442" s="15">
        <f t="shared" ca="1" si="366"/>
        <v>2657.2050000000004</v>
      </c>
      <c r="M442" s="15">
        <f t="shared" ca="1" si="366"/>
        <v>2657.2050000000004</v>
      </c>
      <c r="N442" s="15">
        <f t="shared" ca="1" si="366"/>
        <v>2657.2050000000004</v>
      </c>
      <c r="O442" s="15">
        <f t="shared" ca="1" si="366"/>
        <v>2657.2050000000004</v>
      </c>
      <c r="P442" s="15">
        <f t="shared" ca="1" si="366"/>
        <v>2657.2050000000004</v>
      </c>
      <c r="R442" s="67"/>
      <c r="S442" s="76">
        <f t="shared" si="382"/>
        <v>0</v>
      </c>
      <c r="T442" s="76">
        <f t="shared" si="382"/>
        <v>0</v>
      </c>
      <c r="U442" s="76">
        <f t="shared" si="382"/>
        <v>0</v>
      </c>
      <c r="V442" s="76">
        <f t="shared" si="382"/>
        <v>0</v>
      </c>
      <c r="W442" s="76">
        <f t="shared" si="382"/>
        <v>0</v>
      </c>
      <c r="X442" s="76">
        <f t="shared" si="382"/>
        <v>0</v>
      </c>
      <c r="Y442" s="76">
        <f t="shared" ref="Y442:BD442" ca="1" si="386">+X441*(1-$I442)</f>
        <v>2657.2050000000004</v>
      </c>
      <c r="Z442" s="76">
        <f t="shared" ca="1" si="386"/>
        <v>2657.2050000000004</v>
      </c>
      <c r="AA442" s="76">
        <f t="shared" ca="1" si="386"/>
        <v>2657.2050000000004</v>
      </c>
      <c r="AB442" s="76">
        <f t="shared" ca="1" si="386"/>
        <v>2657.2050000000004</v>
      </c>
      <c r="AC442" s="76">
        <f t="shared" ca="1" si="386"/>
        <v>2657.2050000000004</v>
      </c>
      <c r="AD442" s="76">
        <f t="shared" ca="1" si="386"/>
        <v>2657.2050000000004</v>
      </c>
      <c r="AE442" s="76">
        <f t="shared" ca="1" si="386"/>
        <v>2657.2050000000004</v>
      </c>
      <c r="AF442" s="76">
        <f t="shared" ca="1" si="386"/>
        <v>2657.2050000000004</v>
      </c>
      <c r="AG442" s="76">
        <f t="shared" ca="1" si="386"/>
        <v>2657.2050000000004</v>
      </c>
      <c r="AH442" s="76">
        <f t="shared" ca="1" si="386"/>
        <v>2657.2050000000004</v>
      </c>
      <c r="AI442" s="76">
        <f t="shared" ca="1" si="386"/>
        <v>2657.2050000000004</v>
      </c>
      <c r="AJ442" s="76">
        <f t="shared" ca="1" si="386"/>
        <v>2657.2050000000004</v>
      </c>
      <c r="AK442" s="76">
        <f t="shared" ca="1" si="386"/>
        <v>2657.2050000000004</v>
      </c>
      <c r="AL442" s="76">
        <f t="shared" ca="1" si="386"/>
        <v>2657.2050000000004</v>
      </c>
      <c r="AM442" s="76">
        <f t="shared" ca="1" si="386"/>
        <v>2657.2050000000004</v>
      </c>
      <c r="AN442" s="76">
        <f t="shared" ca="1" si="386"/>
        <v>2657.2050000000004</v>
      </c>
      <c r="AO442" s="76">
        <f t="shared" ca="1" si="386"/>
        <v>2657.2050000000004</v>
      </c>
      <c r="AP442" s="76">
        <f t="shared" ca="1" si="386"/>
        <v>2657.2050000000004</v>
      </c>
      <c r="AQ442" s="76">
        <f t="shared" ca="1" si="386"/>
        <v>2657.2050000000004</v>
      </c>
      <c r="AR442" s="76">
        <f t="shared" ca="1" si="386"/>
        <v>2657.2050000000004</v>
      </c>
      <c r="AS442" s="76">
        <f t="shared" ca="1" si="386"/>
        <v>2657.2050000000004</v>
      </c>
      <c r="AT442" s="76">
        <f t="shared" ca="1" si="386"/>
        <v>2657.2050000000004</v>
      </c>
      <c r="AU442" s="76">
        <f t="shared" ca="1" si="386"/>
        <v>2657.2050000000004</v>
      </c>
      <c r="AV442" s="76">
        <f t="shared" ca="1" si="386"/>
        <v>2657.2050000000004</v>
      </c>
      <c r="AW442" s="76">
        <f t="shared" ca="1" si="386"/>
        <v>2657.2050000000004</v>
      </c>
      <c r="AX442" s="76">
        <f t="shared" ca="1" si="386"/>
        <v>2657.2050000000004</v>
      </c>
      <c r="AY442" s="76">
        <f t="shared" ca="1" si="386"/>
        <v>2657.2050000000004</v>
      </c>
      <c r="AZ442" s="76">
        <f t="shared" ca="1" si="386"/>
        <v>2657.2050000000004</v>
      </c>
      <c r="BA442" s="76">
        <f t="shared" ca="1" si="386"/>
        <v>2657.2050000000004</v>
      </c>
      <c r="BB442" s="76">
        <f t="shared" ca="1" si="386"/>
        <v>2657.2050000000004</v>
      </c>
      <c r="BC442" s="76">
        <f t="shared" ca="1" si="386"/>
        <v>2657.2050000000004</v>
      </c>
      <c r="BD442" s="76">
        <f t="shared" ca="1" si="386"/>
        <v>2657.2050000000004</v>
      </c>
      <c r="BE442" s="76">
        <f t="shared" ref="BE442:CJ442" ca="1" si="387">+BD441*(1-$I442)</f>
        <v>2657.2050000000004</v>
      </c>
      <c r="BF442" s="76">
        <f t="shared" ca="1" si="387"/>
        <v>2657.2050000000004</v>
      </c>
      <c r="BG442" s="76">
        <f t="shared" ca="1" si="387"/>
        <v>2657.2050000000004</v>
      </c>
      <c r="BH442" s="76">
        <f t="shared" ca="1" si="387"/>
        <v>2657.2050000000004</v>
      </c>
      <c r="BI442" s="76">
        <f t="shared" ca="1" si="387"/>
        <v>2657.2050000000004</v>
      </c>
      <c r="BJ442" s="76">
        <f t="shared" ca="1" si="387"/>
        <v>2657.2050000000004</v>
      </c>
      <c r="BK442" s="76">
        <f t="shared" ca="1" si="387"/>
        <v>2657.2050000000004</v>
      </c>
      <c r="BL442" s="76">
        <f t="shared" ca="1" si="387"/>
        <v>2657.2050000000004</v>
      </c>
      <c r="BM442" s="76">
        <f t="shared" ca="1" si="387"/>
        <v>2657.2050000000004</v>
      </c>
      <c r="BN442" s="76">
        <f t="shared" ca="1" si="387"/>
        <v>2657.2050000000004</v>
      </c>
      <c r="BO442" s="76">
        <f t="shared" ca="1" si="387"/>
        <v>2657.2050000000004</v>
      </c>
      <c r="BP442" s="76">
        <f t="shared" ca="1" si="387"/>
        <v>2657.2050000000004</v>
      </c>
      <c r="BQ442" s="76">
        <f t="shared" ca="1" si="387"/>
        <v>2657.2050000000004</v>
      </c>
      <c r="BR442" s="76">
        <f t="shared" ca="1" si="387"/>
        <v>2657.2050000000004</v>
      </c>
      <c r="BS442" s="76">
        <f t="shared" ca="1" si="387"/>
        <v>2657.2050000000004</v>
      </c>
      <c r="BT442" s="76">
        <f t="shared" ca="1" si="387"/>
        <v>2657.2050000000004</v>
      </c>
      <c r="BU442" s="76">
        <f t="shared" ca="1" si="387"/>
        <v>2657.2050000000004</v>
      </c>
      <c r="BV442" s="76">
        <f t="shared" ca="1" si="387"/>
        <v>2657.2050000000004</v>
      </c>
      <c r="BW442" s="76">
        <f t="shared" ca="1" si="387"/>
        <v>2657.2050000000004</v>
      </c>
      <c r="BX442" s="76">
        <f t="shared" ca="1" si="387"/>
        <v>2657.2050000000004</v>
      </c>
      <c r="BY442" s="76">
        <f t="shared" ca="1" si="387"/>
        <v>2657.2050000000004</v>
      </c>
      <c r="BZ442" s="76">
        <f t="shared" ca="1" si="387"/>
        <v>2657.2050000000004</v>
      </c>
      <c r="CA442" s="76">
        <f t="shared" ca="1" si="387"/>
        <v>2657.2050000000004</v>
      </c>
      <c r="CB442" s="76">
        <f t="shared" ca="1" si="387"/>
        <v>2657.2050000000004</v>
      </c>
      <c r="CC442" s="76">
        <f t="shared" ca="1" si="387"/>
        <v>2657.2050000000004</v>
      </c>
      <c r="CD442" s="76">
        <f t="shared" ca="1" si="387"/>
        <v>2657.2050000000004</v>
      </c>
      <c r="CE442" s="76">
        <f t="shared" ca="1" si="387"/>
        <v>2657.2050000000004</v>
      </c>
      <c r="CF442" s="76">
        <f t="shared" ca="1" si="387"/>
        <v>2657.2050000000004</v>
      </c>
      <c r="CG442" s="76">
        <f t="shared" ca="1" si="387"/>
        <v>2657.2050000000004</v>
      </c>
      <c r="CH442" s="76">
        <f t="shared" ca="1" si="387"/>
        <v>2657.2050000000004</v>
      </c>
      <c r="CI442" s="76">
        <f t="shared" ca="1" si="387"/>
        <v>2657.2050000000004</v>
      </c>
      <c r="CJ442" s="76">
        <f t="shared" ca="1" si="387"/>
        <v>2657.2050000000004</v>
      </c>
      <c r="CK442" s="76">
        <f t="shared" ref="CK442:CL442" ca="1" si="388">+CJ441*(1-$I442)</f>
        <v>2657.2050000000004</v>
      </c>
      <c r="CL442" s="76">
        <f t="shared" ca="1" si="388"/>
        <v>2657.2050000000004</v>
      </c>
    </row>
    <row r="443" spans="2:90" outlineLevel="2" x14ac:dyDescent="0.4">
      <c r="B443" s="410">
        <f t="shared" si="367"/>
        <v>8</v>
      </c>
      <c r="C443" s="31"/>
      <c r="D443" t="s">
        <v>930</v>
      </c>
      <c r="E443" s="8" t="str">
        <f t="shared" si="365"/>
        <v>443 GROWTHCHURN-PV</v>
      </c>
      <c r="G443" s="31"/>
      <c r="H443" s="16">
        <f t="shared" si="368"/>
        <v>0.32</v>
      </c>
      <c r="I443" s="411">
        <v>0.1</v>
      </c>
      <c r="J443" s="73"/>
      <c r="K443" s="15">
        <f t="shared" ca="1" si="366"/>
        <v>2391.4845000000005</v>
      </c>
      <c r="L443" s="15">
        <f t="shared" ca="1" si="366"/>
        <v>2391.4845000000005</v>
      </c>
      <c r="M443" s="15">
        <f t="shared" ca="1" si="366"/>
        <v>2391.4845000000005</v>
      </c>
      <c r="N443" s="15">
        <f t="shared" ca="1" si="366"/>
        <v>2391.4845000000005</v>
      </c>
      <c r="O443" s="15">
        <f t="shared" ca="1" si="366"/>
        <v>2391.4845000000005</v>
      </c>
      <c r="P443" s="15">
        <f t="shared" ca="1" si="366"/>
        <v>2391.4845000000005</v>
      </c>
      <c r="R443" s="67"/>
      <c r="S443" s="76">
        <f t="shared" si="382"/>
        <v>0</v>
      </c>
      <c r="T443" s="76">
        <f t="shared" si="382"/>
        <v>0</v>
      </c>
      <c r="U443" s="76">
        <f t="shared" si="382"/>
        <v>0</v>
      </c>
      <c r="V443" s="76">
        <f t="shared" si="382"/>
        <v>0</v>
      </c>
      <c r="W443" s="76">
        <f t="shared" si="382"/>
        <v>0</v>
      </c>
      <c r="X443" s="76">
        <f t="shared" si="382"/>
        <v>0</v>
      </c>
      <c r="Y443" s="76">
        <f t="shared" si="382"/>
        <v>0</v>
      </c>
      <c r="Z443" s="76">
        <f t="shared" ref="Z443:BE443" ca="1" si="389">+Y442*(1-$I443)</f>
        <v>2391.4845000000005</v>
      </c>
      <c r="AA443" s="76">
        <f t="shared" ca="1" si="389"/>
        <v>2391.4845000000005</v>
      </c>
      <c r="AB443" s="76">
        <f t="shared" ca="1" si="389"/>
        <v>2391.4845000000005</v>
      </c>
      <c r="AC443" s="76">
        <f t="shared" ca="1" si="389"/>
        <v>2391.4845000000005</v>
      </c>
      <c r="AD443" s="76">
        <f t="shared" ca="1" si="389"/>
        <v>2391.4845000000005</v>
      </c>
      <c r="AE443" s="76">
        <f t="shared" ca="1" si="389"/>
        <v>2391.4845000000005</v>
      </c>
      <c r="AF443" s="76">
        <f t="shared" ca="1" si="389"/>
        <v>2391.4845000000005</v>
      </c>
      <c r="AG443" s="76">
        <f t="shared" ca="1" si="389"/>
        <v>2391.4845000000005</v>
      </c>
      <c r="AH443" s="76">
        <f t="shared" ca="1" si="389"/>
        <v>2391.4845000000005</v>
      </c>
      <c r="AI443" s="76">
        <f t="shared" ca="1" si="389"/>
        <v>2391.4845000000005</v>
      </c>
      <c r="AJ443" s="76">
        <f t="shared" ca="1" si="389"/>
        <v>2391.4845000000005</v>
      </c>
      <c r="AK443" s="76">
        <f t="shared" ca="1" si="389"/>
        <v>2391.4845000000005</v>
      </c>
      <c r="AL443" s="76">
        <f t="shared" ca="1" si="389"/>
        <v>2391.4845000000005</v>
      </c>
      <c r="AM443" s="76">
        <f t="shared" ca="1" si="389"/>
        <v>2391.4845000000005</v>
      </c>
      <c r="AN443" s="76">
        <f t="shared" ca="1" si="389"/>
        <v>2391.4845000000005</v>
      </c>
      <c r="AO443" s="76">
        <f t="shared" ca="1" si="389"/>
        <v>2391.4845000000005</v>
      </c>
      <c r="AP443" s="76">
        <f t="shared" ca="1" si="389"/>
        <v>2391.4845000000005</v>
      </c>
      <c r="AQ443" s="76">
        <f t="shared" ca="1" si="389"/>
        <v>2391.4845000000005</v>
      </c>
      <c r="AR443" s="76">
        <f t="shared" ca="1" si="389"/>
        <v>2391.4845000000005</v>
      </c>
      <c r="AS443" s="76">
        <f t="shared" ca="1" si="389"/>
        <v>2391.4845000000005</v>
      </c>
      <c r="AT443" s="76">
        <f t="shared" ca="1" si="389"/>
        <v>2391.4845000000005</v>
      </c>
      <c r="AU443" s="76">
        <f t="shared" ca="1" si="389"/>
        <v>2391.4845000000005</v>
      </c>
      <c r="AV443" s="76">
        <f t="shared" ca="1" si="389"/>
        <v>2391.4845000000005</v>
      </c>
      <c r="AW443" s="76">
        <f t="shared" ca="1" si="389"/>
        <v>2391.4845000000005</v>
      </c>
      <c r="AX443" s="76">
        <f t="shared" ca="1" si="389"/>
        <v>2391.4845000000005</v>
      </c>
      <c r="AY443" s="76">
        <f t="shared" ca="1" si="389"/>
        <v>2391.4845000000005</v>
      </c>
      <c r="AZ443" s="76">
        <f t="shared" ca="1" si="389"/>
        <v>2391.4845000000005</v>
      </c>
      <c r="BA443" s="76">
        <f t="shared" ca="1" si="389"/>
        <v>2391.4845000000005</v>
      </c>
      <c r="BB443" s="76">
        <f t="shared" ca="1" si="389"/>
        <v>2391.4845000000005</v>
      </c>
      <c r="BC443" s="76">
        <f t="shared" ca="1" si="389"/>
        <v>2391.4845000000005</v>
      </c>
      <c r="BD443" s="76">
        <f t="shared" ca="1" si="389"/>
        <v>2391.4845000000005</v>
      </c>
      <c r="BE443" s="76">
        <f t="shared" ca="1" si="389"/>
        <v>2391.4845000000005</v>
      </c>
      <c r="BF443" s="76">
        <f t="shared" ref="BF443:CL443" ca="1" si="390">+BE442*(1-$I443)</f>
        <v>2391.4845000000005</v>
      </c>
      <c r="BG443" s="76">
        <f t="shared" ca="1" si="390"/>
        <v>2391.4845000000005</v>
      </c>
      <c r="BH443" s="76">
        <f t="shared" ca="1" si="390"/>
        <v>2391.4845000000005</v>
      </c>
      <c r="BI443" s="76">
        <f t="shared" ca="1" si="390"/>
        <v>2391.4845000000005</v>
      </c>
      <c r="BJ443" s="76">
        <f t="shared" ca="1" si="390"/>
        <v>2391.4845000000005</v>
      </c>
      <c r="BK443" s="76">
        <f t="shared" ca="1" si="390"/>
        <v>2391.4845000000005</v>
      </c>
      <c r="BL443" s="76">
        <f t="shared" ca="1" si="390"/>
        <v>2391.4845000000005</v>
      </c>
      <c r="BM443" s="76">
        <f t="shared" ca="1" si="390"/>
        <v>2391.4845000000005</v>
      </c>
      <c r="BN443" s="76">
        <f t="shared" ca="1" si="390"/>
        <v>2391.4845000000005</v>
      </c>
      <c r="BO443" s="76">
        <f t="shared" ca="1" si="390"/>
        <v>2391.4845000000005</v>
      </c>
      <c r="BP443" s="76">
        <f t="shared" ca="1" si="390"/>
        <v>2391.4845000000005</v>
      </c>
      <c r="BQ443" s="76">
        <f t="shared" ca="1" si="390"/>
        <v>2391.4845000000005</v>
      </c>
      <c r="BR443" s="76">
        <f t="shared" ca="1" si="390"/>
        <v>2391.4845000000005</v>
      </c>
      <c r="BS443" s="76">
        <f t="shared" ca="1" si="390"/>
        <v>2391.4845000000005</v>
      </c>
      <c r="BT443" s="76">
        <f t="shared" ca="1" si="390"/>
        <v>2391.4845000000005</v>
      </c>
      <c r="BU443" s="76">
        <f t="shared" ca="1" si="390"/>
        <v>2391.4845000000005</v>
      </c>
      <c r="BV443" s="76">
        <f t="shared" ca="1" si="390"/>
        <v>2391.4845000000005</v>
      </c>
      <c r="BW443" s="76">
        <f t="shared" ca="1" si="390"/>
        <v>2391.4845000000005</v>
      </c>
      <c r="BX443" s="76">
        <f t="shared" ca="1" si="390"/>
        <v>2391.4845000000005</v>
      </c>
      <c r="BY443" s="76">
        <f t="shared" ca="1" si="390"/>
        <v>2391.4845000000005</v>
      </c>
      <c r="BZ443" s="76">
        <f t="shared" ca="1" si="390"/>
        <v>2391.4845000000005</v>
      </c>
      <c r="CA443" s="76">
        <f t="shared" ca="1" si="390"/>
        <v>2391.4845000000005</v>
      </c>
      <c r="CB443" s="76">
        <f t="shared" ca="1" si="390"/>
        <v>2391.4845000000005</v>
      </c>
      <c r="CC443" s="76">
        <f t="shared" ca="1" si="390"/>
        <v>2391.4845000000005</v>
      </c>
      <c r="CD443" s="76">
        <f t="shared" ca="1" si="390"/>
        <v>2391.4845000000005</v>
      </c>
      <c r="CE443" s="76">
        <f t="shared" ca="1" si="390"/>
        <v>2391.4845000000005</v>
      </c>
      <c r="CF443" s="76">
        <f t="shared" ca="1" si="390"/>
        <v>2391.4845000000005</v>
      </c>
      <c r="CG443" s="76">
        <f t="shared" ca="1" si="390"/>
        <v>2391.4845000000005</v>
      </c>
      <c r="CH443" s="76">
        <f t="shared" ca="1" si="390"/>
        <v>2391.4845000000005</v>
      </c>
      <c r="CI443" s="76">
        <f t="shared" ca="1" si="390"/>
        <v>2391.4845000000005</v>
      </c>
      <c r="CJ443" s="76">
        <f t="shared" ca="1" si="390"/>
        <v>2391.4845000000005</v>
      </c>
      <c r="CK443" s="76">
        <f t="shared" ca="1" si="390"/>
        <v>2391.4845000000005</v>
      </c>
      <c r="CL443" s="76">
        <f t="shared" ca="1" si="390"/>
        <v>2391.4845000000005</v>
      </c>
    </row>
    <row r="444" spans="2:90" outlineLevel="2" x14ac:dyDescent="0.4">
      <c r="B444" s="410">
        <f t="shared" si="367"/>
        <v>9</v>
      </c>
      <c r="C444" s="31"/>
      <c r="D444" t="s">
        <v>930</v>
      </c>
      <c r="E444" s="8" t="str">
        <f t="shared" si="365"/>
        <v>444 GROWTHCHURN-PV</v>
      </c>
      <c r="G444" s="31"/>
      <c r="H444" s="16">
        <f t="shared" si="368"/>
        <v>0.36</v>
      </c>
      <c r="I444" s="411">
        <v>0.1</v>
      </c>
      <c r="J444" s="73"/>
      <c r="K444" s="15">
        <f t="shared" ca="1" si="366"/>
        <v>2152.3360500000003</v>
      </c>
      <c r="L444" s="15">
        <f t="shared" ca="1" si="366"/>
        <v>2152.3360500000003</v>
      </c>
      <c r="M444" s="15">
        <f t="shared" ca="1" si="366"/>
        <v>2152.3360500000003</v>
      </c>
      <c r="N444" s="15">
        <f t="shared" ca="1" si="366"/>
        <v>2152.3360500000003</v>
      </c>
      <c r="O444" s="15">
        <f t="shared" ca="1" si="366"/>
        <v>2152.3360500000003</v>
      </c>
      <c r="P444" s="15">
        <f t="shared" ca="1" si="366"/>
        <v>2152.3360500000003</v>
      </c>
      <c r="R444" s="67"/>
      <c r="S444" s="76">
        <f t="shared" si="382"/>
        <v>0</v>
      </c>
      <c r="T444" s="76">
        <f t="shared" si="382"/>
        <v>0</v>
      </c>
      <c r="U444" s="76">
        <f t="shared" si="382"/>
        <v>0</v>
      </c>
      <c r="V444" s="76">
        <f t="shared" si="382"/>
        <v>0</v>
      </c>
      <c r="W444" s="76">
        <f t="shared" si="382"/>
        <v>0</v>
      </c>
      <c r="X444" s="76">
        <f t="shared" si="382"/>
        <v>0</v>
      </c>
      <c r="Y444" s="76">
        <f t="shared" si="382"/>
        <v>0</v>
      </c>
      <c r="Z444" s="76">
        <f t="shared" si="382"/>
        <v>0</v>
      </c>
      <c r="AA444" s="76">
        <f t="shared" ref="AA444:BF444" ca="1" si="391">+Z443*(1-$I444)</f>
        <v>2152.3360500000003</v>
      </c>
      <c r="AB444" s="76">
        <f t="shared" ca="1" si="391"/>
        <v>2152.3360500000003</v>
      </c>
      <c r="AC444" s="76">
        <f t="shared" ca="1" si="391"/>
        <v>2152.3360500000003</v>
      </c>
      <c r="AD444" s="76">
        <f t="shared" ca="1" si="391"/>
        <v>2152.3360500000003</v>
      </c>
      <c r="AE444" s="76">
        <f t="shared" ca="1" si="391"/>
        <v>2152.3360500000003</v>
      </c>
      <c r="AF444" s="76">
        <f t="shared" ca="1" si="391"/>
        <v>2152.3360500000003</v>
      </c>
      <c r="AG444" s="76">
        <f t="shared" ca="1" si="391"/>
        <v>2152.3360500000003</v>
      </c>
      <c r="AH444" s="76">
        <f t="shared" ca="1" si="391"/>
        <v>2152.3360500000003</v>
      </c>
      <c r="AI444" s="76">
        <f t="shared" ca="1" si="391"/>
        <v>2152.3360500000003</v>
      </c>
      <c r="AJ444" s="76">
        <f t="shared" ca="1" si="391"/>
        <v>2152.3360500000003</v>
      </c>
      <c r="AK444" s="76">
        <f t="shared" ca="1" si="391"/>
        <v>2152.3360500000003</v>
      </c>
      <c r="AL444" s="76">
        <f t="shared" ca="1" si="391"/>
        <v>2152.3360500000003</v>
      </c>
      <c r="AM444" s="76">
        <f t="shared" ca="1" si="391"/>
        <v>2152.3360500000003</v>
      </c>
      <c r="AN444" s="76">
        <f t="shared" ca="1" si="391"/>
        <v>2152.3360500000003</v>
      </c>
      <c r="AO444" s="76">
        <f t="shared" ca="1" si="391"/>
        <v>2152.3360500000003</v>
      </c>
      <c r="AP444" s="76">
        <f t="shared" ca="1" si="391"/>
        <v>2152.3360500000003</v>
      </c>
      <c r="AQ444" s="76">
        <f t="shared" ca="1" si="391"/>
        <v>2152.3360500000003</v>
      </c>
      <c r="AR444" s="76">
        <f t="shared" ca="1" si="391"/>
        <v>2152.3360500000003</v>
      </c>
      <c r="AS444" s="76">
        <f t="shared" ca="1" si="391"/>
        <v>2152.3360500000003</v>
      </c>
      <c r="AT444" s="76">
        <f t="shared" ca="1" si="391"/>
        <v>2152.3360500000003</v>
      </c>
      <c r="AU444" s="76">
        <f t="shared" ca="1" si="391"/>
        <v>2152.3360500000003</v>
      </c>
      <c r="AV444" s="76">
        <f t="shared" ca="1" si="391"/>
        <v>2152.3360500000003</v>
      </c>
      <c r="AW444" s="76">
        <f t="shared" ca="1" si="391"/>
        <v>2152.3360500000003</v>
      </c>
      <c r="AX444" s="76">
        <f t="shared" ca="1" si="391"/>
        <v>2152.3360500000003</v>
      </c>
      <c r="AY444" s="76">
        <f t="shared" ca="1" si="391"/>
        <v>2152.3360500000003</v>
      </c>
      <c r="AZ444" s="76">
        <f t="shared" ca="1" si="391"/>
        <v>2152.3360500000003</v>
      </c>
      <c r="BA444" s="76">
        <f t="shared" ca="1" si="391"/>
        <v>2152.3360500000003</v>
      </c>
      <c r="BB444" s="76">
        <f t="shared" ca="1" si="391"/>
        <v>2152.3360500000003</v>
      </c>
      <c r="BC444" s="76">
        <f t="shared" ca="1" si="391"/>
        <v>2152.3360500000003</v>
      </c>
      <c r="BD444" s="76">
        <f t="shared" ca="1" si="391"/>
        <v>2152.3360500000003</v>
      </c>
      <c r="BE444" s="76">
        <f t="shared" ca="1" si="391"/>
        <v>2152.3360500000003</v>
      </c>
      <c r="BF444" s="76">
        <f t="shared" ca="1" si="391"/>
        <v>2152.3360500000003</v>
      </c>
      <c r="BG444" s="76">
        <f t="shared" ref="BG444:CL444" ca="1" si="392">+BF443*(1-$I444)</f>
        <v>2152.3360500000003</v>
      </c>
      <c r="BH444" s="76">
        <f t="shared" ca="1" si="392"/>
        <v>2152.3360500000003</v>
      </c>
      <c r="BI444" s="76">
        <f t="shared" ca="1" si="392"/>
        <v>2152.3360500000003</v>
      </c>
      <c r="BJ444" s="76">
        <f t="shared" ca="1" si="392"/>
        <v>2152.3360500000003</v>
      </c>
      <c r="BK444" s="76">
        <f t="shared" ca="1" si="392"/>
        <v>2152.3360500000003</v>
      </c>
      <c r="BL444" s="76">
        <f t="shared" ca="1" si="392"/>
        <v>2152.3360500000003</v>
      </c>
      <c r="BM444" s="76">
        <f t="shared" ca="1" si="392"/>
        <v>2152.3360500000003</v>
      </c>
      <c r="BN444" s="76">
        <f t="shared" ca="1" si="392"/>
        <v>2152.3360500000003</v>
      </c>
      <c r="BO444" s="76">
        <f t="shared" ca="1" si="392"/>
        <v>2152.3360500000003</v>
      </c>
      <c r="BP444" s="76">
        <f t="shared" ca="1" si="392"/>
        <v>2152.3360500000003</v>
      </c>
      <c r="BQ444" s="76">
        <f t="shared" ca="1" si="392"/>
        <v>2152.3360500000003</v>
      </c>
      <c r="BR444" s="76">
        <f t="shared" ca="1" si="392"/>
        <v>2152.3360500000003</v>
      </c>
      <c r="BS444" s="76">
        <f t="shared" ca="1" si="392"/>
        <v>2152.3360500000003</v>
      </c>
      <c r="BT444" s="76">
        <f t="shared" ca="1" si="392"/>
        <v>2152.3360500000003</v>
      </c>
      <c r="BU444" s="76">
        <f t="shared" ca="1" si="392"/>
        <v>2152.3360500000003</v>
      </c>
      <c r="BV444" s="76">
        <f t="shared" ca="1" si="392"/>
        <v>2152.3360500000003</v>
      </c>
      <c r="BW444" s="76">
        <f t="shared" ca="1" si="392"/>
        <v>2152.3360500000003</v>
      </c>
      <c r="BX444" s="76">
        <f t="shared" ca="1" si="392"/>
        <v>2152.3360500000003</v>
      </c>
      <c r="BY444" s="76">
        <f t="shared" ca="1" si="392"/>
        <v>2152.3360500000003</v>
      </c>
      <c r="BZ444" s="76">
        <f t="shared" ca="1" si="392"/>
        <v>2152.3360500000003</v>
      </c>
      <c r="CA444" s="76">
        <f t="shared" ca="1" si="392"/>
        <v>2152.3360500000003</v>
      </c>
      <c r="CB444" s="76">
        <f t="shared" ca="1" si="392"/>
        <v>2152.3360500000003</v>
      </c>
      <c r="CC444" s="76">
        <f t="shared" ca="1" si="392"/>
        <v>2152.3360500000003</v>
      </c>
      <c r="CD444" s="76">
        <f t="shared" ca="1" si="392"/>
        <v>2152.3360500000003</v>
      </c>
      <c r="CE444" s="76">
        <f t="shared" ca="1" si="392"/>
        <v>2152.3360500000003</v>
      </c>
      <c r="CF444" s="76">
        <f t="shared" ca="1" si="392"/>
        <v>2152.3360500000003</v>
      </c>
      <c r="CG444" s="76">
        <f t="shared" ca="1" si="392"/>
        <v>2152.3360500000003</v>
      </c>
      <c r="CH444" s="76">
        <f t="shared" ca="1" si="392"/>
        <v>2152.3360500000003</v>
      </c>
      <c r="CI444" s="76">
        <f t="shared" ca="1" si="392"/>
        <v>2152.3360500000003</v>
      </c>
      <c r="CJ444" s="76">
        <f t="shared" ca="1" si="392"/>
        <v>2152.3360500000003</v>
      </c>
      <c r="CK444" s="76">
        <f t="shared" ca="1" si="392"/>
        <v>2152.3360500000003</v>
      </c>
      <c r="CL444" s="76">
        <f t="shared" ca="1" si="392"/>
        <v>2152.3360500000003</v>
      </c>
    </row>
    <row r="445" spans="2:90" outlineLevel="2" x14ac:dyDescent="0.4">
      <c r="B445" s="410">
        <f t="shared" si="367"/>
        <v>10</v>
      </c>
      <c r="C445" s="31"/>
      <c r="D445" t="s">
        <v>930</v>
      </c>
      <c r="E445" s="8" t="str">
        <f t="shared" si="365"/>
        <v>445 GROWTHCHURN-PV</v>
      </c>
      <c r="G445" s="31"/>
      <c r="H445" s="16">
        <f t="shared" si="368"/>
        <v>0.39999999999999997</v>
      </c>
      <c r="I445" s="411">
        <v>0.1</v>
      </c>
      <c r="J445" s="73"/>
      <c r="K445" s="15">
        <f t="shared" ca="1" si="366"/>
        <v>1937.1024450000004</v>
      </c>
      <c r="L445" s="15">
        <f t="shared" ca="1" si="366"/>
        <v>1937.1024450000004</v>
      </c>
      <c r="M445" s="15">
        <f t="shared" ca="1" si="366"/>
        <v>1937.1024450000004</v>
      </c>
      <c r="N445" s="15">
        <f t="shared" ca="1" si="366"/>
        <v>1937.1024450000004</v>
      </c>
      <c r="O445" s="15">
        <f t="shared" ca="1" si="366"/>
        <v>1937.1024450000004</v>
      </c>
      <c r="P445" s="15">
        <f t="shared" ca="1" si="366"/>
        <v>1937.1024450000004</v>
      </c>
      <c r="R445" s="67"/>
      <c r="S445" s="76">
        <f t="shared" ref="S445:AH459" si="393">+R444*(1-$I445)</f>
        <v>0</v>
      </c>
      <c r="T445" s="76">
        <f t="shared" si="393"/>
        <v>0</v>
      </c>
      <c r="U445" s="76">
        <f t="shared" si="393"/>
        <v>0</v>
      </c>
      <c r="V445" s="76">
        <f t="shared" si="393"/>
        <v>0</v>
      </c>
      <c r="W445" s="76">
        <f t="shared" si="393"/>
        <v>0</v>
      </c>
      <c r="X445" s="76">
        <f t="shared" si="393"/>
        <v>0</v>
      </c>
      <c r="Y445" s="76">
        <f t="shared" si="393"/>
        <v>0</v>
      </c>
      <c r="Z445" s="76">
        <f t="shared" si="393"/>
        <v>0</v>
      </c>
      <c r="AA445" s="76">
        <f t="shared" si="393"/>
        <v>0</v>
      </c>
      <c r="AB445" s="76">
        <f t="shared" ref="AB445:BG445" ca="1" si="394">+AA444*(1-$I445)</f>
        <v>1937.1024450000004</v>
      </c>
      <c r="AC445" s="76">
        <f t="shared" ca="1" si="394"/>
        <v>1937.1024450000004</v>
      </c>
      <c r="AD445" s="76">
        <f t="shared" ca="1" si="394"/>
        <v>1937.1024450000004</v>
      </c>
      <c r="AE445" s="76">
        <f t="shared" ca="1" si="394"/>
        <v>1937.1024450000004</v>
      </c>
      <c r="AF445" s="76">
        <f t="shared" ca="1" si="394"/>
        <v>1937.1024450000004</v>
      </c>
      <c r="AG445" s="76">
        <f t="shared" ca="1" si="394"/>
        <v>1937.1024450000004</v>
      </c>
      <c r="AH445" s="76">
        <f t="shared" ca="1" si="394"/>
        <v>1937.1024450000004</v>
      </c>
      <c r="AI445" s="76">
        <f t="shared" ca="1" si="394"/>
        <v>1937.1024450000004</v>
      </c>
      <c r="AJ445" s="76">
        <f t="shared" ca="1" si="394"/>
        <v>1937.1024450000004</v>
      </c>
      <c r="AK445" s="76">
        <f t="shared" ca="1" si="394"/>
        <v>1937.1024450000004</v>
      </c>
      <c r="AL445" s="76">
        <f t="shared" ca="1" si="394"/>
        <v>1937.1024450000004</v>
      </c>
      <c r="AM445" s="76">
        <f t="shared" ca="1" si="394"/>
        <v>1937.1024450000004</v>
      </c>
      <c r="AN445" s="76">
        <f t="shared" ca="1" si="394"/>
        <v>1937.1024450000004</v>
      </c>
      <c r="AO445" s="76">
        <f t="shared" ca="1" si="394"/>
        <v>1937.1024450000004</v>
      </c>
      <c r="AP445" s="76">
        <f t="shared" ca="1" si="394"/>
        <v>1937.1024450000004</v>
      </c>
      <c r="AQ445" s="76">
        <f t="shared" ca="1" si="394"/>
        <v>1937.1024450000004</v>
      </c>
      <c r="AR445" s="76">
        <f t="shared" ca="1" si="394"/>
        <v>1937.1024450000004</v>
      </c>
      <c r="AS445" s="76">
        <f t="shared" ca="1" si="394"/>
        <v>1937.1024450000004</v>
      </c>
      <c r="AT445" s="76">
        <f t="shared" ca="1" si="394"/>
        <v>1937.1024450000004</v>
      </c>
      <c r="AU445" s="76">
        <f t="shared" ca="1" si="394"/>
        <v>1937.1024450000004</v>
      </c>
      <c r="AV445" s="76">
        <f t="shared" ca="1" si="394"/>
        <v>1937.1024450000004</v>
      </c>
      <c r="AW445" s="76">
        <f t="shared" ca="1" si="394"/>
        <v>1937.1024450000004</v>
      </c>
      <c r="AX445" s="76">
        <f t="shared" ca="1" si="394"/>
        <v>1937.1024450000004</v>
      </c>
      <c r="AY445" s="76">
        <f t="shared" ca="1" si="394"/>
        <v>1937.1024450000004</v>
      </c>
      <c r="AZ445" s="76">
        <f t="shared" ca="1" si="394"/>
        <v>1937.1024450000004</v>
      </c>
      <c r="BA445" s="76">
        <f t="shared" ca="1" si="394"/>
        <v>1937.1024450000004</v>
      </c>
      <c r="BB445" s="76">
        <f t="shared" ca="1" si="394"/>
        <v>1937.1024450000004</v>
      </c>
      <c r="BC445" s="76">
        <f t="shared" ca="1" si="394"/>
        <v>1937.1024450000004</v>
      </c>
      <c r="BD445" s="76">
        <f t="shared" ca="1" si="394"/>
        <v>1937.1024450000004</v>
      </c>
      <c r="BE445" s="76">
        <f t="shared" ca="1" si="394"/>
        <v>1937.1024450000004</v>
      </c>
      <c r="BF445" s="76">
        <f t="shared" ca="1" si="394"/>
        <v>1937.1024450000004</v>
      </c>
      <c r="BG445" s="76">
        <f t="shared" ca="1" si="394"/>
        <v>1937.1024450000004</v>
      </c>
      <c r="BH445" s="76">
        <f t="shared" ref="BH445:CL445" ca="1" si="395">+BG444*(1-$I445)</f>
        <v>1937.1024450000004</v>
      </c>
      <c r="BI445" s="76">
        <f t="shared" ca="1" si="395"/>
        <v>1937.1024450000004</v>
      </c>
      <c r="BJ445" s="76">
        <f t="shared" ca="1" si="395"/>
        <v>1937.1024450000004</v>
      </c>
      <c r="BK445" s="76">
        <f t="shared" ca="1" si="395"/>
        <v>1937.1024450000004</v>
      </c>
      <c r="BL445" s="76">
        <f t="shared" ca="1" si="395"/>
        <v>1937.1024450000004</v>
      </c>
      <c r="BM445" s="76">
        <f t="shared" ca="1" si="395"/>
        <v>1937.1024450000004</v>
      </c>
      <c r="BN445" s="76">
        <f t="shared" ca="1" si="395"/>
        <v>1937.1024450000004</v>
      </c>
      <c r="BO445" s="76">
        <f t="shared" ca="1" si="395"/>
        <v>1937.1024450000004</v>
      </c>
      <c r="BP445" s="76">
        <f t="shared" ca="1" si="395"/>
        <v>1937.1024450000004</v>
      </c>
      <c r="BQ445" s="76">
        <f t="shared" ca="1" si="395"/>
        <v>1937.1024450000004</v>
      </c>
      <c r="BR445" s="76">
        <f t="shared" ca="1" si="395"/>
        <v>1937.1024450000004</v>
      </c>
      <c r="BS445" s="76">
        <f t="shared" ca="1" si="395"/>
        <v>1937.1024450000004</v>
      </c>
      <c r="BT445" s="76">
        <f t="shared" ca="1" si="395"/>
        <v>1937.1024450000004</v>
      </c>
      <c r="BU445" s="76">
        <f t="shared" ca="1" si="395"/>
        <v>1937.1024450000004</v>
      </c>
      <c r="BV445" s="76">
        <f t="shared" ca="1" si="395"/>
        <v>1937.1024450000004</v>
      </c>
      <c r="BW445" s="76">
        <f t="shared" ca="1" si="395"/>
        <v>1937.1024450000004</v>
      </c>
      <c r="BX445" s="76">
        <f t="shared" ca="1" si="395"/>
        <v>1937.1024450000004</v>
      </c>
      <c r="BY445" s="76">
        <f t="shared" ca="1" si="395"/>
        <v>1937.1024450000004</v>
      </c>
      <c r="BZ445" s="76">
        <f t="shared" ca="1" si="395"/>
        <v>1937.1024450000004</v>
      </c>
      <c r="CA445" s="76">
        <f t="shared" ca="1" si="395"/>
        <v>1937.1024450000004</v>
      </c>
      <c r="CB445" s="76">
        <f t="shared" ca="1" si="395"/>
        <v>1937.1024450000004</v>
      </c>
      <c r="CC445" s="76">
        <f t="shared" ca="1" si="395"/>
        <v>1937.1024450000004</v>
      </c>
      <c r="CD445" s="76">
        <f t="shared" ca="1" si="395"/>
        <v>1937.1024450000004</v>
      </c>
      <c r="CE445" s="76">
        <f t="shared" ca="1" si="395"/>
        <v>1937.1024450000004</v>
      </c>
      <c r="CF445" s="76">
        <f t="shared" ca="1" si="395"/>
        <v>1937.1024450000004</v>
      </c>
      <c r="CG445" s="76">
        <f t="shared" ca="1" si="395"/>
        <v>1937.1024450000004</v>
      </c>
      <c r="CH445" s="76">
        <f t="shared" ca="1" si="395"/>
        <v>1937.1024450000004</v>
      </c>
      <c r="CI445" s="76">
        <f t="shared" ca="1" si="395"/>
        <v>1937.1024450000004</v>
      </c>
      <c r="CJ445" s="76">
        <f t="shared" ca="1" si="395"/>
        <v>1937.1024450000004</v>
      </c>
      <c r="CK445" s="76">
        <f t="shared" ca="1" si="395"/>
        <v>1937.1024450000004</v>
      </c>
      <c r="CL445" s="76">
        <f t="shared" ca="1" si="395"/>
        <v>1937.1024450000004</v>
      </c>
    </row>
    <row r="446" spans="2:90" outlineLevel="2" x14ac:dyDescent="0.4">
      <c r="B446" s="410">
        <f t="shared" si="367"/>
        <v>11</v>
      </c>
      <c r="C446" s="31"/>
      <c r="D446" t="s">
        <v>930</v>
      </c>
      <c r="E446" s="8" t="str">
        <f t="shared" si="365"/>
        <v>446 GROWTHCHURN-PV</v>
      </c>
      <c r="G446" s="31"/>
      <c r="H446" s="16">
        <f t="shared" si="368"/>
        <v>0.43999999999999995</v>
      </c>
      <c r="I446" s="411">
        <v>0.1</v>
      </c>
      <c r="J446" s="73"/>
      <c r="K446" s="15">
        <f t="shared" ref="K446:P455" ca="1" si="396">SUMIF($4:$4,K$2,446:446)</f>
        <v>1743.3922005000004</v>
      </c>
      <c r="L446" s="15">
        <f t="shared" ca="1" si="396"/>
        <v>1743.3922005000004</v>
      </c>
      <c r="M446" s="15">
        <f t="shared" ca="1" si="396"/>
        <v>1743.3922005000004</v>
      </c>
      <c r="N446" s="15">
        <f t="shared" ca="1" si="396"/>
        <v>1743.3922005000004</v>
      </c>
      <c r="O446" s="15">
        <f t="shared" ca="1" si="396"/>
        <v>1743.3922005000004</v>
      </c>
      <c r="P446" s="15">
        <f t="shared" ca="1" si="396"/>
        <v>1743.3922005000004</v>
      </c>
      <c r="R446" s="67"/>
      <c r="S446" s="76">
        <f t="shared" si="393"/>
        <v>0</v>
      </c>
      <c r="T446" s="76">
        <f t="shared" si="393"/>
        <v>0</v>
      </c>
      <c r="U446" s="76">
        <f t="shared" si="393"/>
        <v>0</v>
      </c>
      <c r="V446" s="76">
        <f t="shared" si="393"/>
        <v>0</v>
      </c>
      <c r="W446" s="76">
        <f t="shared" si="393"/>
        <v>0</v>
      </c>
      <c r="X446" s="76">
        <f t="shared" si="393"/>
        <v>0</v>
      </c>
      <c r="Y446" s="76">
        <f t="shared" si="393"/>
        <v>0</v>
      </c>
      <c r="Z446" s="76">
        <f t="shared" si="393"/>
        <v>0</v>
      </c>
      <c r="AA446" s="76">
        <f t="shared" si="393"/>
        <v>0</v>
      </c>
      <c r="AB446" s="76">
        <f t="shared" si="393"/>
        <v>0</v>
      </c>
      <c r="AC446" s="76">
        <f t="shared" ref="AC446:BH446" ca="1" si="397">+AB445*(1-$I446)</f>
        <v>1743.3922005000004</v>
      </c>
      <c r="AD446" s="76">
        <f t="shared" ca="1" si="397"/>
        <v>1743.3922005000004</v>
      </c>
      <c r="AE446" s="76">
        <f t="shared" ca="1" si="397"/>
        <v>1743.3922005000004</v>
      </c>
      <c r="AF446" s="76">
        <f t="shared" ca="1" si="397"/>
        <v>1743.3922005000004</v>
      </c>
      <c r="AG446" s="76">
        <f t="shared" ca="1" si="397"/>
        <v>1743.3922005000004</v>
      </c>
      <c r="AH446" s="76">
        <f t="shared" ca="1" si="397"/>
        <v>1743.3922005000004</v>
      </c>
      <c r="AI446" s="76">
        <f t="shared" ca="1" si="397"/>
        <v>1743.3922005000004</v>
      </c>
      <c r="AJ446" s="76">
        <f t="shared" ca="1" si="397"/>
        <v>1743.3922005000004</v>
      </c>
      <c r="AK446" s="76">
        <f t="shared" ca="1" si="397"/>
        <v>1743.3922005000004</v>
      </c>
      <c r="AL446" s="76">
        <f t="shared" ca="1" si="397"/>
        <v>1743.3922005000004</v>
      </c>
      <c r="AM446" s="76">
        <f t="shared" ca="1" si="397"/>
        <v>1743.3922005000004</v>
      </c>
      <c r="AN446" s="76">
        <f t="shared" ca="1" si="397"/>
        <v>1743.3922005000004</v>
      </c>
      <c r="AO446" s="76">
        <f t="shared" ca="1" si="397"/>
        <v>1743.3922005000004</v>
      </c>
      <c r="AP446" s="76">
        <f t="shared" ca="1" si="397"/>
        <v>1743.3922005000004</v>
      </c>
      <c r="AQ446" s="76">
        <f t="shared" ca="1" si="397"/>
        <v>1743.3922005000004</v>
      </c>
      <c r="AR446" s="76">
        <f t="shared" ca="1" si="397"/>
        <v>1743.3922005000004</v>
      </c>
      <c r="AS446" s="76">
        <f t="shared" ca="1" si="397"/>
        <v>1743.3922005000004</v>
      </c>
      <c r="AT446" s="76">
        <f t="shared" ca="1" si="397"/>
        <v>1743.3922005000004</v>
      </c>
      <c r="AU446" s="76">
        <f t="shared" ca="1" si="397"/>
        <v>1743.3922005000004</v>
      </c>
      <c r="AV446" s="76">
        <f t="shared" ca="1" si="397"/>
        <v>1743.3922005000004</v>
      </c>
      <c r="AW446" s="76">
        <f t="shared" ca="1" si="397"/>
        <v>1743.3922005000004</v>
      </c>
      <c r="AX446" s="76">
        <f t="shared" ca="1" si="397"/>
        <v>1743.3922005000004</v>
      </c>
      <c r="AY446" s="76">
        <f t="shared" ca="1" si="397"/>
        <v>1743.3922005000004</v>
      </c>
      <c r="AZ446" s="76">
        <f t="shared" ca="1" si="397"/>
        <v>1743.3922005000004</v>
      </c>
      <c r="BA446" s="76">
        <f t="shared" ca="1" si="397"/>
        <v>1743.3922005000004</v>
      </c>
      <c r="BB446" s="76">
        <f t="shared" ca="1" si="397"/>
        <v>1743.3922005000004</v>
      </c>
      <c r="BC446" s="76">
        <f t="shared" ca="1" si="397"/>
        <v>1743.3922005000004</v>
      </c>
      <c r="BD446" s="76">
        <f t="shared" ca="1" si="397"/>
        <v>1743.3922005000004</v>
      </c>
      <c r="BE446" s="76">
        <f t="shared" ca="1" si="397"/>
        <v>1743.3922005000004</v>
      </c>
      <c r="BF446" s="76">
        <f t="shared" ca="1" si="397"/>
        <v>1743.3922005000004</v>
      </c>
      <c r="BG446" s="76">
        <f t="shared" ca="1" si="397"/>
        <v>1743.3922005000004</v>
      </c>
      <c r="BH446" s="76">
        <f t="shared" ca="1" si="397"/>
        <v>1743.3922005000004</v>
      </c>
      <c r="BI446" s="76">
        <f t="shared" ref="BI446:CL446" ca="1" si="398">+BH445*(1-$I446)</f>
        <v>1743.3922005000004</v>
      </c>
      <c r="BJ446" s="76">
        <f t="shared" ca="1" si="398"/>
        <v>1743.3922005000004</v>
      </c>
      <c r="BK446" s="76">
        <f t="shared" ca="1" si="398"/>
        <v>1743.3922005000004</v>
      </c>
      <c r="BL446" s="76">
        <f t="shared" ca="1" si="398"/>
        <v>1743.3922005000004</v>
      </c>
      <c r="BM446" s="76">
        <f t="shared" ca="1" si="398"/>
        <v>1743.3922005000004</v>
      </c>
      <c r="BN446" s="76">
        <f t="shared" ca="1" si="398"/>
        <v>1743.3922005000004</v>
      </c>
      <c r="BO446" s="76">
        <f t="shared" ca="1" si="398"/>
        <v>1743.3922005000004</v>
      </c>
      <c r="BP446" s="76">
        <f t="shared" ca="1" si="398"/>
        <v>1743.3922005000004</v>
      </c>
      <c r="BQ446" s="76">
        <f t="shared" ca="1" si="398"/>
        <v>1743.3922005000004</v>
      </c>
      <c r="BR446" s="76">
        <f t="shared" ca="1" si="398"/>
        <v>1743.3922005000004</v>
      </c>
      <c r="BS446" s="76">
        <f t="shared" ca="1" si="398"/>
        <v>1743.3922005000004</v>
      </c>
      <c r="BT446" s="76">
        <f t="shared" ca="1" si="398"/>
        <v>1743.3922005000004</v>
      </c>
      <c r="BU446" s="76">
        <f t="shared" ca="1" si="398"/>
        <v>1743.3922005000004</v>
      </c>
      <c r="BV446" s="76">
        <f t="shared" ca="1" si="398"/>
        <v>1743.3922005000004</v>
      </c>
      <c r="BW446" s="76">
        <f t="shared" ca="1" si="398"/>
        <v>1743.3922005000004</v>
      </c>
      <c r="BX446" s="76">
        <f t="shared" ca="1" si="398"/>
        <v>1743.3922005000004</v>
      </c>
      <c r="BY446" s="76">
        <f t="shared" ca="1" si="398"/>
        <v>1743.3922005000004</v>
      </c>
      <c r="BZ446" s="76">
        <f t="shared" ca="1" si="398"/>
        <v>1743.3922005000004</v>
      </c>
      <c r="CA446" s="76">
        <f t="shared" ca="1" si="398"/>
        <v>1743.3922005000004</v>
      </c>
      <c r="CB446" s="76">
        <f t="shared" ca="1" si="398"/>
        <v>1743.3922005000004</v>
      </c>
      <c r="CC446" s="76">
        <f t="shared" ca="1" si="398"/>
        <v>1743.3922005000004</v>
      </c>
      <c r="CD446" s="76">
        <f t="shared" ca="1" si="398"/>
        <v>1743.3922005000004</v>
      </c>
      <c r="CE446" s="76">
        <f t="shared" ca="1" si="398"/>
        <v>1743.3922005000004</v>
      </c>
      <c r="CF446" s="76">
        <f t="shared" ca="1" si="398"/>
        <v>1743.3922005000004</v>
      </c>
      <c r="CG446" s="76">
        <f t="shared" ca="1" si="398"/>
        <v>1743.3922005000004</v>
      </c>
      <c r="CH446" s="76">
        <f t="shared" ca="1" si="398"/>
        <v>1743.3922005000004</v>
      </c>
      <c r="CI446" s="76">
        <f t="shared" ca="1" si="398"/>
        <v>1743.3922005000004</v>
      </c>
      <c r="CJ446" s="76">
        <f t="shared" ca="1" si="398"/>
        <v>1743.3922005000004</v>
      </c>
      <c r="CK446" s="76">
        <f t="shared" ca="1" si="398"/>
        <v>1743.3922005000004</v>
      </c>
      <c r="CL446" s="76">
        <f t="shared" ca="1" si="398"/>
        <v>1743.3922005000004</v>
      </c>
    </row>
    <row r="447" spans="2:90" outlineLevel="2" x14ac:dyDescent="0.4">
      <c r="B447" s="410">
        <f t="shared" si="367"/>
        <v>12</v>
      </c>
      <c r="C447" s="31"/>
      <c r="D447" t="s">
        <v>930</v>
      </c>
      <c r="E447" s="8" t="str">
        <f t="shared" si="365"/>
        <v>447 GROWTHCHURN-PV</v>
      </c>
      <c r="G447" s="31"/>
      <c r="H447" s="16">
        <f t="shared" si="368"/>
        <v>0.47999999999999993</v>
      </c>
      <c r="I447" s="411">
        <v>0.1</v>
      </c>
      <c r="J447" s="73"/>
      <c r="K447" s="15">
        <f t="shared" ca="1" si="396"/>
        <v>1569.0529804500004</v>
      </c>
      <c r="L447" s="15">
        <f t="shared" ca="1" si="396"/>
        <v>1569.0529804500004</v>
      </c>
      <c r="M447" s="15">
        <f t="shared" ca="1" si="396"/>
        <v>1569.0529804500004</v>
      </c>
      <c r="N447" s="15">
        <f t="shared" ca="1" si="396"/>
        <v>1569.0529804500004</v>
      </c>
      <c r="O447" s="15">
        <f t="shared" ca="1" si="396"/>
        <v>1569.0529804500004</v>
      </c>
      <c r="P447" s="15">
        <f t="shared" ca="1" si="396"/>
        <v>1569.0529804500004</v>
      </c>
      <c r="R447" s="67"/>
      <c r="S447" s="76">
        <f t="shared" si="393"/>
        <v>0</v>
      </c>
      <c r="T447" s="76">
        <f t="shared" si="393"/>
        <v>0</v>
      </c>
      <c r="U447" s="76">
        <f t="shared" si="393"/>
        <v>0</v>
      </c>
      <c r="V447" s="76">
        <f t="shared" si="393"/>
        <v>0</v>
      </c>
      <c r="W447" s="76">
        <f t="shared" si="393"/>
        <v>0</v>
      </c>
      <c r="X447" s="76">
        <f t="shared" si="393"/>
        <v>0</v>
      </c>
      <c r="Y447" s="76">
        <f t="shared" si="393"/>
        <v>0</v>
      </c>
      <c r="Z447" s="76">
        <f t="shared" si="393"/>
        <v>0</v>
      </c>
      <c r="AA447" s="76">
        <f t="shared" si="393"/>
        <v>0</v>
      </c>
      <c r="AB447" s="76">
        <f t="shared" si="393"/>
        <v>0</v>
      </c>
      <c r="AC447" s="76">
        <f t="shared" si="393"/>
        <v>0</v>
      </c>
      <c r="AD447" s="76">
        <f t="shared" ref="AD447:BI447" ca="1" si="399">+AC446*(1-$I447)</f>
        <v>1569.0529804500004</v>
      </c>
      <c r="AE447" s="76">
        <f t="shared" ca="1" si="399"/>
        <v>1569.0529804500004</v>
      </c>
      <c r="AF447" s="76">
        <f t="shared" ca="1" si="399"/>
        <v>1569.0529804500004</v>
      </c>
      <c r="AG447" s="76">
        <f t="shared" ca="1" si="399"/>
        <v>1569.0529804500004</v>
      </c>
      <c r="AH447" s="76">
        <f t="shared" ca="1" si="399"/>
        <v>1569.0529804500004</v>
      </c>
      <c r="AI447" s="76">
        <f t="shared" ca="1" si="399"/>
        <v>1569.0529804500004</v>
      </c>
      <c r="AJ447" s="76">
        <f t="shared" ca="1" si="399"/>
        <v>1569.0529804500004</v>
      </c>
      <c r="AK447" s="76">
        <f t="shared" ca="1" si="399"/>
        <v>1569.0529804500004</v>
      </c>
      <c r="AL447" s="76">
        <f t="shared" ca="1" si="399"/>
        <v>1569.0529804500004</v>
      </c>
      <c r="AM447" s="76">
        <f t="shared" ca="1" si="399"/>
        <v>1569.0529804500004</v>
      </c>
      <c r="AN447" s="76">
        <f t="shared" ca="1" si="399"/>
        <v>1569.0529804500004</v>
      </c>
      <c r="AO447" s="76">
        <f t="shared" ca="1" si="399"/>
        <v>1569.0529804500004</v>
      </c>
      <c r="AP447" s="76">
        <f t="shared" ca="1" si="399"/>
        <v>1569.0529804500004</v>
      </c>
      <c r="AQ447" s="76">
        <f t="shared" ca="1" si="399"/>
        <v>1569.0529804500004</v>
      </c>
      <c r="AR447" s="76">
        <f t="shared" ca="1" si="399"/>
        <v>1569.0529804500004</v>
      </c>
      <c r="AS447" s="76">
        <f t="shared" ca="1" si="399"/>
        <v>1569.0529804500004</v>
      </c>
      <c r="AT447" s="76">
        <f t="shared" ca="1" si="399"/>
        <v>1569.0529804500004</v>
      </c>
      <c r="AU447" s="76">
        <f t="shared" ca="1" si="399"/>
        <v>1569.0529804500004</v>
      </c>
      <c r="AV447" s="76">
        <f t="shared" ca="1" si="399"/>
        <v>1569.0529804500004</v>
      </c>
      <c r="AW447" s="76">
        <f t="shared" ca="1" si="399"/>
        <v>1569.0529804500004</v>
      </c>
      <c r="AX447" s="76">
        <f t="shared" ca="1" si="399"/>
        <v>1569.0529804500004</v>
      </c>
      <c r="AY447" s="76">
        <f t="shared" ca="1" si="399"/>
        <v>1569.0529804500004</v>
      </c>
      <c r="AZ447" s="76">
        <f t="shared" ca="1" si="399"/>
        <v>1569.0529804500004</v>
      </c>
      <c r="BA447" s="76">
        <f t="shared" ca="1" si="399"/>
        <v>1569.0529804500004</v>
      </c>
      <c r="BB447" s="76">
        <f t="shared" ca="1" si="399"/>
        <v>1569.0529804500004</v>
      </c>
      <c r="BC447" s="76">
        <f t="shared" ca="1" si="399"/>
        <v>1569.0529804500004</v>
      </c>
      <c r="BD447" s="76">
        <f t="shared" ca="1" si="399"/>
        <v>1569.0529804500004</v>
      </c>
      <c r="BE447" s="76">
        <f t="shared" ca="1" si="399"/>
        <v>1569.0529804500004</v>
      </c>
      <c r="BF447" s="76">
        <f t="shared" ca="1" si="399"/>
        <v>1569.0529804500004</v>
      </c>
      <c r="BG447" s="76">
        <f t="shared" ca="1" si="399"/>
        <v>1569.0529804500004</v>
      </c>
      <c r="BH447" s="76">
        <f t="shared" ca="1" si="399"/>
        <v>1569.0529804500004</v>
      </c>
      <c r="BI447" s="76">
        <f t="shared" ca="1" si="399"/>
        <v>1569.0529804500004</v>
      </c>
      <c r="BJ447" s="76">
        <f t="shared" ref="BJ447:CL447" ca="1" si="400">+BI446*(1-$I447)</f>
        <v>1569.0529804500004</v>
      </c>
      <c r="BK447" s="76">
        <f t="shared" ca="1" si="400"/>
        <v>1569.0529804500004</v>
      </c>
      <c r="BL447" s="76">
        <f t="shared" ca="1" si="400"/>
        <v>1569.0529804500004</v>
      </c>
      <c r="BM447" s="76">
        <f t="shared" ca="1" si="400"/>
        <v>1569.0529804500004</v>
      </c>
      <c r="BN447" s="76">
        <f t="shared" ca="1" si="400"/>
        <v>1569.0529804500004</v>
      </c>
      <c r="BO447" s="76">
        <f t="shared" ca="1" si="400"/>
        <v>1569.0529804500004</v>
      </c>
      <c r="BP447" s="76">
        <f t="shared" ca="1" si="400"/>
        <v>1569.0529804500004</v>
      </c>
      <c r="BQ447" s="76">
        <f t="shared" ca="1" si="400"/>
        <v>1569.0529804500004</v>
      </c>
      <c r="BR447" s="76">
        <f t="shared" ca="1" si="400"/>
        <v>1569.0529804500004</v>
      </c>
      <c r="BS447" s="76">
        <f t="shared" ca="1" si="400"/>
        <v>1569.0529804500004</v>
      </c>
      <c r="BT447" s="76">
        <f t="shared" ca="1" si="400"/>
        <v>1569.0529804500004</v>
      </c>
      <c r="BU447" s="76">
        <f t="shared" ca="1" si="400"/>
        <v>1569.0529804500004</v>
      </c>
      <c r="BV447" s="76">
        <f t="shared" ca="1" si="400"/>
        <v>1569.0529804500004</v>
      </c>
      <c r="BW447" s="76">
        <f t="shared" ca="1" si="400"/>
        <v>1569.0529804500004</v>
      </c>
      <c r="BX447" s="76">
        <f t="shared" ca="1" si="400"/>
        <v>1569.0529804500004</v>
      </c>
      <c r="BY447" s="76">
        <f t="shared" ca="1" si="400"/>
        <v>1569.0529804500004</v>
      </c>
      <c r="BZ447" s="76">
        <f t="shared" ca="1" si="400"/>
        <v>1569.0529804500004</v>
      </c>
      <c r="CA447" s="76">
        <f t="shared" ca="1" si="400"/>
        <v>1569.0529804500004</v>
      </c>
      <c r="CB447" s="76">
        <f t="shared" ca="1" si="400"/>
        <v>1569.0529804500004</v>
      </c>
      <c r="CC447" s="76">
        <f t="shared" ca="1" si="400"/>
        <v>1569.0529804500004</v>
      </c>
      <c r="CD447" s="76">
        <f t="shared" ca="1" si="400"/>
        <v>1569.0529804500004</v>
      </c>
      <c r="CE447" s="76">
        <f t="shared" ca="1" si="400"/>
        <v>1569.0529804500004</v>
      </c>
      <c r="CF447" s="76">
        <f t="shared" ca="1" si="400"/>
        <v>1569.0529804500004</v>
      </c>
      <c r="CG447" s="76">
        <f t="shared" ca="1" si="400"/>
        <v>1569.0529804500004</v>
      </c>
      <c r="CH447" s="76">
        <f t="shared" ca="1" si="400"/>
        <v>1569.0529804500004</v>
      </c>
      <c r="CI447" s="76">
        <f t="shared" ca="1" si="400"/>
        <v>1569.0529804500004</v>
      </c>
      <c r="CJ447" s="76">
        <f t="shared" ca="1" si="400"/>
        <v>1569.0529804500004</v>
      </c>
      <c r="CK447" s="76">
        <f t="shared" ca="1" si="400"/>
        <v>1569.0529804500004</v>
      </c>
      <c r="CL447" s="76">
        <f t="shared" ca="1" si="400"/>
        <v>1569.0529804500004</v>
      </c>
    </row>
    <row r="448" spans="2:90" outlineLevel="2" x14ac:dyDescent="0.4">
      <c r="B448" s="410">
        <f t="shared" si="367"/>
        <v>13</v>
      </c>
      <c r="C448" s="31"/>
      <c r="D448" t="s">
        <v>930</v>
      </c>
      <c r="E448" s="8" t="str">
        <f t="shared" si="365"/>
        <v>448 GROWTHCHURN-PV</v>
      </c>
      <c r="G448" s="31"/>
      <c r="H448" s="16">
        <f t="shared" si="368"/>
        <v>0.51999999999999991</v>
      </c>
      <c r="I448" s="411">
        <v>0.1</v>
      </c>
      <c r="J448" s="73"/>
      <c r="K448" s="15">
        <f t="shared" si="396"/>
        <v>0</v>
      </c>
      <c r="L448" s="15">
        <f t="shared" ca="1" si="396"/>
        <v>1412.1476824050003</v>
      </c>
      <c r="M448" s="15">
        <f t="shared" ca="1" si="396"/>
        <v>1412.1476824050003</v>
      </c>
      <c r="N448" s="15">
        <f t="shared" ca="1" si="396"/>
        <v>1412.1476824050003</v>
      </c>
      <c r="O448" s="15">
        <f t="shared" ca="1" si="396"/>
        <v>1412.1476824050003</v>
      </c>
      <c r="P448" s="15">
        <f t="shared" ca="1" si="396"/>
        <v>1412.1476824050003</v>
      </c>
      <c r="R448" s="67"/>
      <c r="S448" s="76">
        <f t="shared" si="393"/>
        <v>0</v>
      </c>
      <c r="T448" s="76">
        <f t="shared" si="393"/>
        <v>0</v>
      </c>
      <c r="U448" s="76">
        <f t="shared" si="393"/>
        <v>0</v>
      </c>
      <c r="V448" s="76">
        <f t="shared" si="393"/>
        <v>0</v>
      </c>
      <c r="W448" s="76">
        <f t="shared" si="393"/>
        <v>0</v>
      </c>
      <c r="X448" s="76">
        <f t="shared" si="393"/>
        <v>0</v>
      </c>
      <c r="Y448" s="76">
        <f t="shared" si="393"/>
        <v>0</v>
      </c>
      <c r="Z448" s="76">
        <f t="shared" si="393"/>
        <v>0</v>
      </c>
      <c r="AA448" s="76">
        <f t="shared" si="393"/>
        <v>0</v>
      </c>
      <c r="AB448" s="76">
        <f t="shared" si="393"/>
        <v>0</v>
      </c>
      <c r="AC448" s="76">
        <f t="shared" si="393"/>
        <v>0</v>
      </c>
      <c r="AD448" s="76">
        <f t="shared" si="393"/>
        <v>0</v>
      </c>
      <c r="AE448" s="76">
        <f t="shared" ref="AE448:BJ448" ca="1" si="401">+AD447*(1-$I448)</f>
        <v>1412.1476824050003</v>
      </c>
      <c r="AF448" s="76">
        <f t="shared" ca="1" si="401"/>
        <v>1412.1476824050003</v>
      </c>
      <c r="AG448" s="76">
        <f t="shared" ca="1" si="401"/>
        <v>1412.1476824050003</v>
      </c>
      <c r="AH448" s="76">
        <f t="shared" ca="1" si="401"/>
        <v>1412.1476824050003</v>
      </c>
      <c r="AI448" s="76">
        <f t="shared" ca="1" si="401"/>
        <v>1412.1476824050003</v>
      </c>
      <c r="AJ448" s="76">
        <f t="shared" ca="1" si="401"/>
        <v>1412.1476824050003</v>
      </c>
      <c r="AK448" s="76">
        <f t="shared" ca="1" si="401"/>
        <v>1412.1476824050003</v>
      </c>
      <c r="AL448" s="76">
        <f t="shared" ca="1" si="401"/>
        <v>1412.1476824050003</v>
      </c>
      <c r="AM448" s="76">
        <f t="shared" ca="1" si="401"/>
        <v>1412.1476824050003</v>
      </c>
      <c r="AN448" s="76">
        <f t="shared" ca="1" si="401"/>
        <v>1412.1476824050003</v>
      </c>
      <c r="AO448" s="76">
        <f t="shared" ca="1" si="401"/>
        <v>1412.1476824050003</v>
      </c>
      <c r="AP448" s="76">
        <f t="shared" ca="1" si="401"/>
        <v>1412.1476824050003</v>
      </c>
      <c r="AQ448" s="76">
        <f t="shared" ca="1" si="401"/>
        <v>1412.1476824050003</v>
      </c>
      <c r="AR448" s="76">
        <f t="shared" ca="1" si="401"/>
        <v>1412.1476824050003</v>
      </c>
      <c r="AS448" s="76">
        <f t="shared" ca="1" si="401"/>
        <v>1412.1476824050003</v>
      </c>
      <c r="AT448" s="76">
        <f t="shared" ca="1" si="401"/>
        <v>1412.1476824050003</v>
      </c>
      <c r="AU448" s="76">
        <f t="shared" ca="1" si="401"/>
        <v>1412.1476824050003</v>
      </c>
      <c r="AV448" s="76">
        <f t="shared" ca="1" si="401"/>
        <v>1412.1476824050003</v>
      </c>
      <c r="AW448" s="76">
        <f t="shared" ca="1" si="401"/>
        <v>1412.1476824050003</v>
      </c>
      <c r="AX448" s="76">
        <f t="shared" ca="1" si="401"/>
        <v>1412.1476824050003</v>
      </c>
      <c r="AY448" s="76">
        <f t="shared" ca="1" si="401"/>
        <v>1412.1476824050003</v>
      </c>
      <c r="AZ448" s="76">
        <f t="shared" ca="1" si="401"/>
        <v>1412.1476824050003</v>
      </c>
      <c r="BA448" s="76">
        <f t="shared" ca="1" si="401"/>
        <v>1412.1476824050003</v>
      </c>
      <c r="BB448" s="76">
        <f t="shared" ca="1" si="401"/>
        <v>1412.1476824050003</v>
      </c>
      <c r="BC448" s="76">
        <f t="shared" ca="1" si="401"/>
        <v>1412.1476824050003</v>
      </c>
      <c r="BD448" s="76">
        <f t="shared" ca="1" si="401"/>
        <v>1412.1476824050003</v>
      </c>
      <c r="BE448" s="76">
        <f t="shared" ca="1" si="401"/>
        <v>1412.1476824050003</v>
      </c>
      <c r="BF448" s="76">
        <f t="shared" ca="1" si="401"/>
        <v>1412.1476824050003</v>
      </c>
      <c r="BG448" s="76">
        <f t="shared" ca="1" si="401"/>
        <v>1412.1476824050003</v>
      </c>
      <c r="BH448" s="76">
        <f t="shared" ca="1" si="401"/>
        <v>1412.1476824050003</v>
      </c>
      <c r="BI448" s="76">
        <f t="shared" ca="1" si="401"/>
        <v>1412.1476824050003</v>
      </c>
      <c r="BJ448" s="76">
        <f t="shared" ca="1" si="401"/>
        <v>1412.1476824050003</v>
      </c>
      <c r="BK448" s="76">
        <f t="shared" ref="BK448:CL448" ca="1" si="402">+BJ447*(1-$I448)</f>
        <v>1412.1476824050003</v>
      </c>
      <c r="BL448" s="76">
        <f t="shared" ca="1" si="402"/>
        <v>1412.1476824050003</v>
      </c>
      <c r="BM448" s="76">
        <f t="shared" ca="1" si="402"/>
        <v>1412.1476824050003</v>
      </c>
      <c r="BN448" s="76">
        <f t="shared" ca="1" si="402"/>
        <v>1412.1476824050003</v>
      </c>
      <c r="BO448" s="76">
        <f t="shared" ca="1" si="402"/>
        <v>1412.1476824050003</v>
      </c>
      <c r="BP448" s="76">
        <f t="shared" ca="1" si="402"/>
        <v>1412.1476824050003</v>
      </c>
      <c r="BQ448" s="76">
        <f t="shared" ca="1" si="402"/>
        <v>1412.1476824050003</v>
      </c>
      <c r="BR448" s="76">
        <f t="shared" ca="1" si="402"/>
        <v>1412.1476824050003</v>
      </c>
      <c r="BS448" s="76">
        <f t="shared" ca="1" si="402"/>
        <v>1412.1476824050003</v>
      </c>
      <c r="BT448" s="76">
        <f t="shared" ca="1" si="402"/>
        <v>1412.1476824050003</v>
      </c>
      <c r="BU448" s="76">
        <f t="shared" ca="1" si="402"/>
        <v>1412.1476824050003</v>
      </c>
      <c r="BV448" s="76">
        <f t="shared" ca="1" si="402"/>
        <v>1412.1476824050003</v>
      </c>
      <c r="BW448" s="76">
        <f t="shared" ca="1" si="402"/>
        <v>1412.1476824050003</v>
      </c>
      <c r="BX448" s="76">
        <f t="shared" ca="1" si="402"/>
        <v>1412.1476824050003</v>
      </c>
      <c r="BY448" s="76">
        <f t="shared" ca="1" si="402"/>
        <v>1412.1476824050003</v>
      </c>
      <c r="BZ448" s="76">
        <f t="shared" ca="1" si="402"/>
        <v>1412.1476824050003</v>
      </c>
      <c r="CA448" s="76">
        <f t="shared" ca="1" si="402"/>
        <v>1412.1476824050003</v>
      </c>
      <c r="CB448" s="76">
        <f t="shared" ca="1" si="402"/>
        <v>1412.1476824050003</v>
      </c>
      <c r="CC448" s="76">
        <f t="shared" ca="1" si="402"/>
        <v>1412.1476824050003</v>
      </c>
      <c r="CD448" s="76">
        <f t="shared" ca="1" si="402"/>
        <v>1412.1476824050003</v>
      </c>
      <c r="CE448" s="76">
        <f t="shared" ca="1" si="402"/>
        <v>1412.1476824050003</v>
      </c>
      <c r="CF448" s="76">
        <f t="shared" ca="1" si="402"/>
        <v>1412.1476824050003</v>
      </c>
      <c r="CG448" s="76">
        <f t="shared" ca="1" si="402"/>
        <v>1412.1476824050003</v>
      </c>
      <c r="CH448" s="76">
        <f t="shared" ca="1" si="402"/>
        <v>1412.1476824050003</v>
      </c>
      <c r="CI448" s="76">
        <f t="shared" ca="1" si="402"/>
        <v>1412.1476824050003</v>
      </c>
      <c r="CJ448" s="76">
        <f t="shared" ca="1" si="402"/>
        <v>1412.1476824050003</v>
      </c>
      <c r="CK448" s="76">
        <f t="shared" ca="1" si="402"/>
        <v>1412.1476824050003</v>
      </c>
      <c r="CL448" s="76">
        <f t="shared" ca="1" si="402"/>
        <v>1412.1476824050003</v>
      </c>
    </row>
    <row r="449" spans="2:90" outlineLevel="2" x14ac:dyDescent="0.4">
      <c r="B449" s="410">
        <f t="shared" si="367"/>
        <v>14</v>
      </c>
      <c r="C449" s="31"/>
      <c r="D449" t="s">
        <v>930</v>
      </c>
      <c r="E449" s="8" t="str">
        <f t="shared" si="365"/>
        <v>449 GROWTHCHURN-PV</v>
      </c>
      <c r="G449" s="31"/>
      <c r="H449" s="16">
        <f t="shared" si="368"/>
        <v>0.55999999999999994</v>
      </c>
      <c r="I449" s="411">
        <v>0.1</v>
      </c>
      <c r="J449" s="73"/>
      <c r="K449" s="15">
        <f t="shared" si="396"/>
        <v>0</v>
      </c>
      <c r="L449" s="15">
        <f t="shared" ca="1" si="396"/>
        <v>1270.9329141645003</v>
      </c>
      <c r="M449" s="15">
        <f t="shared" ca="1" si="396"/>
        <v>1270.9329141645003</v>
      </c>
      <c r="N449" s="15">
        <f t="shared" ca="1" si="396"/>
        <v>1270.9329141645003</v>
      </c>
      <c r="O449" s="15">
        <f t="shared" ca="1" si="396"/>
        <v>1270.9329141645003</v>
      </c>
      <c r="P449" s="15">
        <f t="shared" ca="1" si="396"/>
        <v>1270.9329141645003</v>
      </c>
      <c r="R449" s="67"/>
      <c r="S449" s="76">
        <f t="shared" si="393"/>
        <v>0</v>
      </c>
      <c r="T449" s="76">
        <f t="shared" si="393"/>
        <v>0</v>
      </c>
      <c r="U449" s="76">
        <f t="shared" si="393"/>
        <v>0</v>
      </c>
      <c r="V449" s="76">
        <f t="shared" si="393"/>
        <v>0</v>
      </c>
      <c r="W449" s="76">
        <f t="shared" si="393"/>
        <v>0</v>
      </c>
      <c r="X449" s="76">
        <f t="shared" si="393"/>
        <v>0</v>
      </c>
      <c r="Y449" s="76">
        <f t="shared" si="393"/>
        <v>0</v>
      </c>
      <c r="Z449" s="76">
        <f t="shared" si="393"/>
        <v>0</v>
      </c>
      <c r="AA449" s="76">
        <f t="shared" si="393"/>
        <v>0</v>
      </c>
      <c r="AB449" s="76">
        <f t="shared" si="393"/>
        <v>0</v>
      </c>
      <c r="AC449" s="76">
        <f t="shared" si="393"/>
        <v>0</v>
      </c>
      <c r="AD449" s="76">
        <f t="shared" si="393"/>
        <v>0</v>
      </c>
      <c r="AE449" s="76">
        <f t="shared" si="393"/>
        <v>0</v>
      </c>
      <c r="AF449" s="76">
        <f t="shared" ref="AF449:BK449" ca="1" si="403">+AE448*(1-$I449)</f>
        <v>1270.9329141645003</v>
      </c>
      <c r="AG449" s="76">
        <f t="shared" ca="1" si="403"/>
        <v>1270.9329141645003</v>
      </c>
      <c r="AH449" s="76">
        <f t="shared" ca="1" si="403"/>
        <v>1270.9329141645003</v>
      </c>
      <c r="AI449" s="76">
        <f t="shared" ca="1" si="403"/>
        <v>1270.9329141645003</v>
      </c>
      <c r="AJ449" s="76">
        <f t="shared" ca="1" si="403"/>
        <v>1270.9329141645003</v>
      </c>
      <c r="AK449" s="76">
        <f t="shared" ca="1" si="403"/>
        <v>1270.9329141645003</v>
      </c>
      <c r="AL449" s="76">
        <f t="shared" ca="1" si="403"/>
        <v>1270.9329141645003</v>
      </c>
      <c r="AM449" s="76">
        <f t="shared" ca="1" si="403"/>
        <v>1270.9329141645003</v>
      </c>
      <c r="AN449" s="76">
        <f t="shared" ca="1" si="403"/>
        <v>1270.9329141645003</v>
      </c>
      <c r="AO449" s="76">
        <f t="shared" ca="1" si="403"/>
        <v>1270.9329141645003</v>
      </c>
      <c r="AP449" s="76">
        <f t="shared" ca="1" si="403"/>
        <v>1270.9329141645003</v>
      </c>
      <c r="AQ449" s="76">
        <f t="shared" ca="1" si="403"/>
        <v>1270.9329141645003</v>
      </c>
      <c r="AR449" s="76">
        <f t="shared" ca="1" si="403"/>
        <v>1270.9329141645003</v>
      </c>
      <c r="AS449" s="76">
        <f t="shared" ca="1" si="403"/>
        <v>1270.9329141645003</v>
      </c>
      <c r="AT449" s="76">
        <f t="shared" ca="1" si="403"/>
        <v>1270.9329141645003</v>
      </c>
      <c r="AU449" s="76">
        <f t="shared" ca="1" si="403"/>
        <v>1270.9329141645003</v>
      </c>
      <c r="AV449" s="76">
        <f t="shared" ca="1" si="403"/>
        <v>1270.9329141645003</v>
      </c>
      <c r="AW449" s="76">
        <f t="shared" ca="1" si="403"/>
        <v>1270.9329141645003</v>
      </c>
      <c r="AX449" s="76">
        <f t="shared" ca="1" si="403"/>
        <v>1270.9329141645003</v>
      </c>
      <c r="AY449" s="76">
        <f t="shared" ca="1" si="403"/>
        <v>1270.9329141645003</v>
      </c>
      <c r="AZ449" s="76">
        <f t="shared" ca="1" si="403"/>
        <v>1270.9329141645003</v>
      </c>
      <c r="BA449" s="76">
        <f t="shared" ca="1" si="403"/>
        <v>1270.9329141645003</v>
      </c>
      <c r="BB449" s="76">
        <f t="shared" ca="1" si="403"/>
        <v>1270.9329141645003</v>
      </c>
      <c r="BC449" s="76">
        <f t="shared" ca="1" si="403"/>
        <v>1270.9329141645003</v>
      </c>
      <c r="BD449" s="76">
        <f t="shared" ca="1" si="403"/>
        <v>1270.9329141645003</v>
      </c>
      <c r="BE449" s="76">
        <f t="shared" ca="1" si="403"/>
        <v>1270.9329141645003</v>
      </c>
      <c r="BF449" s="76">
        <f t="shared" ca="1" si="403"/>
        <v>1270.9329141645003</v>
      </c>
      <c r="BG449" s="76">
        <f t="shared" ca="1" si="403"/>
        <v>1270.9329141645003</v>
      </c>
      <c r="BH449" s="76">
        <f t="shared" ca="1" si="403"/>
        <v>1270.9329141645003</v>
      </c>
      <c r="BI449" s="76">
        <f t="shared" ca="1" si="403"/>
        <v>1270.9329141645003</v>
      </c>
      <c r="BJ449" s="76">
        <f t="shared" ca="1" si="403"/>
        <v>1270.9329141645003</v>
      </c>
      <c r="BK449" s="76">
        <f t="shared" ca="1" si="403"/>
        <v>1270.9329141645003</v>
      </c>
      <c r="BL449" s="76">
        <f t="shared" ref="BL449:CL449" ca="1" si="404">+BK448*(1-$I449)</f>
        <v>1270.9329141645003</v>
      </c>
      <c r="BM449" s="76">
        <f t="shared" ca="1" si="404"/>
        <v>1270.9329141645003</v>
      </c>
      <c r="BN449" s="76">
        <f t="shared" ca="1" si="404"/>
        <v>1270.9329141645003</v>
      </c>
      <c r="BO449" s="76">
        <f t="shared" ca="1" si="404"/>
        <v>1270.9329141645003</v>
      </c>
      <c r="BP449" s="76">
        <f t="shared" ca="1" si="404"/>
        <v>1270.9329141645003</v>
      </c>
      <c r="BQ449" s="76">
        <f t="shared" ca="1" si="404"/>
        <v>1270.9329141645003</v>
      </c>
      <c r="BR449" s="76">
        <f t="shared" ca="1" si="404"/>
        <v>1270.9329141645003</v>
      </c>
      <c r="BS449" s="76">
        <f t="shared" ca="1" si="404"/>
        <v>1270.9329141645003</v>
      </c>
      <c r="BT449" s="76">
        <f t="shared" ca="1" si="404"/>
        <v>1270.9329141645003</v>
      </c>
      <c r="BU449" s="76">
        <f t="shared" ca="1" si="404"/>
        <v>1270.9329141645003</v>
      </c>
      <c r="BV449" s="76">
        <f t="shared" ca="1" si="404"/>
        <v>1270.9329141645003</v>
      </c>
      <c r="BW449" s="76">
        <f t="shared" ca="1" si="404"/>
        <v>1270.9329141645003</v>
      </c>
      <c r="BX449" s="76">
        <f t="shared" ca="1" si="404"/>
        <v>1270.9329141645003</v>
      </c>
      <c r="BY449" s="76">
        <f t="shared" ca="1" si="404"/>
        <v>1270.9329141645003</v>
      </c>
      <c r="BZ449" s="76">
        <f t="shared" ca="1" si="404"/>
        <v>1270.9329141645003</v>
      </c>
      <c r="CA449" s="76">
        <f t="shared" ca="1" si="404"/>
        <v>1270.9329141645003</v>
      </c>
      <c r="CB449" s="76">
        <f t="shared" ca="1" si="404"/>
        <v>1270.9329141645003</v>
      </c>
      <c r="CC449" s="76">
        <f t="shared" ca="1" si="404"/>
        <v>1270.9329141645003</v>
      </c>
      <c r="CD449" s="76">
        <f t="shared" ca="1" si="404"/>
        <v>1270.9329141645003</v>
      </c>
      <c r="CE449" s="76">
        <f t="shared" ca="1" si="404"/>
        <v>1270.9329141645003</v>
      </c>
      <c r="CF449" s="76">
        <f t="shared" ca="1" si="404"/>
        <v>1270.9329141645003</v>
      </c>
      <c r="CG449" s="76">
        <f t="shared" ca="1" si="404"/>
        <v>1270.9329141645003</v>
      </c>
      <c r="CH449" s="76">
        <f t="shared" ca="1" si="404"/>
        <v>1270.9329141645003</v>
      </c>
      <c r="CI449" s="76">
        <f t="shared" ca="1" si="404"/>
        <v>1270.9329141645003</v>
      </c>
      <c r="CJ449" s="76">
        <f t="shared" ca="1" si="404"/>
        <v>1270.9329141645003</v>
      </c>
      <c r="CK449" s="76">
        <f t="shared" ca="1" si="404"/>
        <v>1270.9329141645003</v>
      </c>
      <c r="CL449" s="76">
        <f t="shared" ca="1" si="404"/>
        <v>1270.9329141645003</v>
      </c>
    </row>
    <row r="450" spans="2:90" outlineLevel="2" x14ac:dyDescent="0.4">
      <c r="B450" s="410">
        <f t="shared" si="367"/>
        <v>15</v>
      </c>
      <c r="C450" s="31"/>
      <c r="D450" t="s">
        <v>930</v>
      </c>
      <c r="E450" s="8" t="str">
        <f t="shared" si="365"/>
        <v>450 GROWTHCHURN-PV</v>
      </c>
      <c r="G450" s="31"/>
      <c r="H450" s="16">
        <f t="shared" si="368"/>
        <v>0.6</v>
      </c>
      <c r="I450" s="411">
        <v>0.1</v>
      </c>
      <c r="J450" s="73"/>
      <c r="K450" s="15">
        <f t="shared" si="396"/>
        <v>0</v>
      </c>
      <c r="L450" s="15">
        <f t="shared" ca="1" si="396"/>
        <v>1143.8396227480503</v>
      </c>
      <c r="M450" s="15">
        <f t="shared" ca="1" si="396"/>
        <v>1143.8396227480503</v>
      </c>
      <c r="N450" s="15">
        <f t="shared" ca="1" si="396"/>
        <v>1143.8396227480503</v>
      </c>
      <c r="O450" s="15">
        <f t="shared" ca="1" si="396"/>
        <v>1143.8396227480503</v>
      </c>
      <c r="P450" s="15">
        <f t="shared" ca="1" si="396"/>
        <v>1143.8396227480503</v>
      </c>
      <c r="R450" s="67"/>
      <c r="S450" s="76">
        <f t="shared" si="393"/>
        <v>0</v>
      </c>
      <c r="T450" s="76">
        <f t="shared" si="393"/>
        <v>0</v>
      </c>
      <c r="U450" s="76">
        <f t="shared" si="393"/>
        <v>0</v>
      </c>
      <c r="V450" s="76">
        <f t="shared" si="393"/>
        <v>0</v>
      </c>
      <c r="W450" s="76">
        <f t="shared" si="393"/>
        <v>0</v>
      </c>
      <c r="X450" s="76">
        <f t="shared" si="393"/>
        <v>0</v>
      </c>
      <c r="Y450" s="76">
        <f t="shared" si="393"/>
        <v>0</v>
      </c>
      <c r="Z450" s="76">
        <f t="shared" si="393"/>
        <v>0</v>
      </c>
      <c r="AA450" s="76">
        <f t="shared" si="393"/>
        <v>0</v>
      </c>
      <c r="AB450" s="76">
        <f t="shared" si="393"/>
        <v>0</v>
      </c>
      <c r="AC450" s="76">
        <f t="shared" si="393"/>
        <v>0</v>
      </c>
      <c r="AD450" s="76">
        <f t="shared" si="393"/>
        <v>0</v>
      </c>
      <c r="AE450" s="76">
        <f t="shared" si="393"/>
        <v>0</v>
      </c>
      <c r="AF450" s="76">
        <f t="shared" si="393"/>
        <v>0</v>
      </c>
      <c r="AG450" s="76">
        <f t="shared" ref="AG450:BL450" ca="1" si="405">+AF449*(1-$I450)</f>
        <v>1143.8396227480503</v>
      </c>
      <c r="AH450" s="76">
        <f t="shared" ca="1" si="405"/>
        <v>1143.8396227480503</v>
      </c>
      <c r="AI450" s="76">
        <f t="shared" ca="1" si="405"/>
        <v>1143.8396227480503</v>
      </c>
      <c r="AJ450" s="76">
        <f t="shared" ca="1" si="405"/>
        <v>1143.8396227480503</v>
      </c>
      <c r="AK450" s="76">
        <f t="shared" ca="1" si="405"/>
        <v>1143.8396227480503</v>
      </c>
      <c r="AL450" s="76">
        <f t="shared" ca="1" si="405"/>
        <v>1143.8396227480503</v>
      </c>
      <c r="AM450" s="76">
        <f t="shared" ca="1" si="405"/>
        <v>1143.8396227480503</v>
      </c>
      <c r="AN450" s="76">
        <f t="shared" ca="1" si="405"/>
        <v>1143.8396227480503</v>
      </c>
      <c r="AO450" s="76">
        <f t="shared" ca="1" si="405"/>
        <v>1143.8396227480503</v>
      </c>
      <c r="AP450" s="76">
        <f t="shared" ca="1" si="405"/>
        <v>1143.8396227480503</v>
      </c>
      <c r="AQ450" s="76">
        <f t="shared" ca="1" si="405"/>
        <v>1143.8396227480503</v>
      </c>
      <c r="AR450" s="76">
        <f t="shared" ca="1" si="405"/>
        <v>1143.8396227480503</v>
      </c>
      <c r="AS450" s="76">
        <f t="shared" ca="1" si="405"/>
        <v>1143.8396227480503</v>
      </c>
      <c r="AT450" s="76">
        <f t="shared" ca="1" si="405"/>
        <v>1143.8396227480503</v>
      </c>
      <c r="AU450" s="76">
        <f t="shared" ca="1" si="405"/>
        <v>1143.8396227480503</v>
      </c>
      <c r="AV450" s="76">
        <f t="shared" ca="1" si="405"/>
        <v>1143.8396227480503</v>
      </c>
      <c r="AW450" s="76">
        <f t="shared" ca="1" si="405"/>
        <v>1143.8396227480503</v>
      </c>
      <c r="AX450" s="76">
        <f t="shared" ca="1" si="405"/>
        <v>1143.8396227480503</v>
      </c>
      <c r="AY450" s="76">
        <f t="shared" ca="1" si="405"/>
        <v>1143.8396227480503</v>
      </c>
      <c r="AZ450" s="76">
        <f t="shared" ca="1" si="405"/>
        <v>1143.8396227480503</v>
      </c>
      <c r="BA450" s="76">
        <f t="shared" ca="1" si="405"/>
        <v>1143.8396227480503</v>
      </c>
      <c r="BB450" s="76">
        <f t="shared" ca="1" si="405"/>
        <v>1143.8396227480503</v>
      </c>
      <c r="BC450" s="76">
        <f t="shared" ca="1" si="405"/>
        <v>1143.8396227480503</v>
      </c>
      <c r="BD450" s="76">
        <f t="shared" ca="1" si="405"/>
        <v>1143.8396227480503</v>
      </c>
      <c r="BE450" s="76">
        <f t="shared" ca="1" si="405"/>
        <v>1143.8396227480503</v>
      </c>
      <c r="BF450" s="76">
        <f t="shared" ca="1" si="405"/>
        <v>1143.8396227480503</v>
      </c>
      <c r="BG450" s="76">
        <f t="shared" ca="1" si="405"/>
        <v>1143.8396227480503</v>
      </c>
      <c r="BH450" s="76">
        <f t="shared" ca="1" si="405"/>
        <v>1143.8396227480503</v>
      </c>
      <c r="BI450" s="76">
        <f t="shared" ca="1" si="405"/>
        <v>1143.8396227480503</v>
      </c>
      <c r="BJ450" s="76">
        <f t="shared" ca="1" si="405"/>
        <v>1143.8396227480503</v>
      </c>
      <c r="BK450" s="76">
        <f t="shared" ca="1" si="405"/>
        <v>1143.8396227480503</v>
      </c>
      <c r="BL450" s="76">
        <f t="shared" ca="1" si="405"/>
        <v>1143.8396227480503</v>
      </c>
      <c r="BM450" s="76">
        <f t="shared" ref="BM450:CL450" ca="1" si="406">+BL449*(1-$I450)</f>
        <v>1143.8396227480503</v>
      </c>
      <c r="BN450" s="76">
        <f t="shared" ca="1" si="406"/>
        <v>1143.8396227480503</v>
      </c>
      <c r="BO450" s="76">
        <f t="shared" ca="1" si="406"/>
        <v>1143.8396227480503</v>
      </c>
      <c r="BP450" s="76">
        <f t="shared" ca="1" si="406"/>
        <v>1143.8396227480503</v>
      </c>
      <c r="BQ450" s="76">
        <f t="shared" ca="1" si="406"/>
        <v>1143.8396227480503</v>
      </c>
      <c r="BR450" s="76">
        <f t="shared" ca="1" si="406"/>
        <v>1143.8396227480503</v>
      </c>
      <c r="BS450" s="76">
        <f t="shared" ca="1" si="406"/>
        <v>1143.8396227480503</v>
      </c>
      <c r="BT450" s="76">
        <f t="shared" ca="1" si="406"/>
        <v>1143.8396227480503</v>
      </c>
      <c r="BU450" s="76">
        <f t="shared" ca="1" si="406"/>
        <v>1143.8396227480503</v>
      </c>
      <c r="BV450" s="76">
        <f t="shared" ca="1" si="406"/>
        <v>1143.8396227480503</v>
      </c>
      <c r="BW450" s="76">
        <f t="shared" ca="1" si="406"/>
        <v>1143.8396227480503</v>
      </c>
      <c r="BX450" s="76">
        <f t="shared" ca="1" si="406"/>
        <v>1143.8396227480503</v>
      </c>
      <c r="BY450" s="76">
        <f t="shared" ca="1" si="406"/>
        <v>1143.8396227480503</v>
      </c>
      <c r="BZ450" s="76">
        <f t="shared" ca="1" si="406"/>
        <v>1143.8396227480503</v>
      </c>
      <c r="CA450" s="76">
        <f t="shared" ca="1" si="406"/>
        <v>1143.8396227480503</v>
      </c>
      <c r="CB450" s="76">
        <f t="shared" ca="1" si="406"/>
        <v>1143.8396227480503</v>
      </c>
      <c r="CC450" s="76">
        <f t="shared" ca="1" si="406"/>
        <v>1143.8396227480503</v>
      </c>
      <c r="CD450" s="76">
        <f t="shared" ca="1" si="406"/>
        <v>1143.8396227480503</v>
      </c>
      <c r="CE450" s="76">
        <f t="shared" ca="1" si="406"/>
        <v>1143.8396227480503</v>
      </c>
      <c r="CF450" s="76">
        <f t="shared" ca="1" si="406"/>
        <v>1143.8396227480503</v>
      </c>
      <c r="CG450" s="76">
        <f t="shared" ca="1" si="406"/>
        <v>1143.8396227480503</v>
      </c>
      <c r="CH450" s="76">
        <f t="shared" ca="1" si="406"/>
        <v>1143.8396227480503</v>
      </c>
      <c r="CI450" s="76">
        <f t="shared" ca="1" si="406"/>
        <v>1143.8396227480503</v>
      </c>
      <c r="CJ450" s="76">
        <f t="shared" ca="1" si="406"/>
        <v>1143.8396227480503</v>
      </c>
      <c r="CK450" s="76">
        <f t="shared" ca="1" si="406"/>
        <v>1143.8396227480503</v>
      </c>
      <c r="CL450" s="76">
        <f t="shared" ca="1" si="406"/>
        <v>1143.8396227480503</v>
      </c>
    </row>
    <row r="451" spans="2:90" outlineLevel="2" x14ac:dyDescent="0.4">
      <c r="B451" s="410">
        <f t="shared" si="367"/>
        <v>16</v>
      </c>
      <c r="C451" s="31"/>
      <c r="D451" t="s">
        <v>930</v>
      </c>
      <c r="E451" s="8" t="str">
        <f t="shared" si="365"/>
        <v>451 GROWTHCHURN-PV</v>
      </c>
      <c r="G451" s="31"/>
      <c r="H451" s="16">
        <f t="shared" si="368"/>
        <v>0.64</v>
      </c>
      <c r="I451" s="411">
        <v>0.1</v>
      </c>
      <c r="J451" s="73"/>
      <c r="K451" s="15">
        <f t="shared" si="396"/>
        <v>0</v>
      </c>
      <c r="L451" s="15">
        <f t="shared" ca="1" si="396"/>
        <v>1029.4556604732452</v>
      </c>
      <c r="M451" s="15">
        <f t="shared" ca="1" si="396"/>
        <v>1029.4556604732452</v>
      </c>
      <c r="N451" s="15">
        <f t="shared" ca="1" si="396"/>
        <v>1029.4556604732452</v>
      </c>
      <c r="O451" s="15">
        <f t="shared" ca="1" si="396"/>
        <v>1029.4556604732452</v>
      </c>
      <c r="P451" s="15">
        <f t="shared" ca="1" si="396"/>
        <v>1029.4556604732452</v>
      </c>
      <c r="R451" s="67"/>
      <c r="S451" s="76">
        <f t="shared" si="393"/>
        <v>0</v>
      </c>
      <c r="T451" s="76">
        <f t="shared" si="393"/>
        <v>0</v>
      </c>
      <c r="U451" s="76">
        <f t="shared" si="393"/>
        <v>0</v>
      </c>
      <c r="V451" s="76">
        <f t="shared" si="393"/>
        <v>0</v>
      </c>
      <c r="W451" s="76">
        <f t="shared" si="393"/>
        <v>0</v>
      </c>
      <c r="X451" s="76">
        <f t="shared" si="393"/>
        <v>0</v>
      </c>
      <c r="Y451" s="76">
        <f t="shared" si="393"/>
        <v>0</v>
      </c>
      <c r="Z451" s="76">
        <f t="shared" si="393"/>
        <v>0</v>
      </c>
      <c r="AA451" s="76">
        <f t="shared" si="393"/>
        <v>0</v>
      </c>
      <c r="AB451" s="76">
        <f t="shared" si="393"/>
        <v>0</v>
      </c>
      <c r="AC451" s="76">
        <f t="shared" si="393"/>
        <v>0</v>
      </c>
      <c r="AD451" s="76">
        <f t="shared" si="393"/>
        <v>0</v>
      </c>
      <c r="AE451" s="76">
        <f t="shared" si="393"/>
        <v>0</v>
      </c>
      <c r="AF451" s="76">
        <f t="shared" si="393"/>
        <v>0</v>
      </c>
      <c r="AG451" s="76">
        <f t="shared" si="393"/>
        <v>0</v>
      </c>
      <c r="AH451" s="76">
        <f t="shared" ref="AH451:BM451" ca="1" si="407">+AG450*(1-$I451)</f>
        <v>1029.4556604732452</v>
      </c>
      <c r="AI451" s="76">
        <f t="shared" ca="1" si="407"/>
        <v>1029.4556604732452</v>
      </c>
      <c r="AJ451" s="76">
        <f t="shared" ca="1" si="407"/>
        <v>1029.4556604732452</v>
      </c>
      <c r="AK451" s="76">
        <f t="shared" ca="1" si="407"/>
        <v>1029.4556604732452</v>
      </c>
      <c r="AL451" s="76">
        <f t="shared" ca="1" si="407"/>
        <v>1029.4556604732452</v>
      </c>
      <c r="AM451" s="76">
        <f t="shared" ca="1" si="407"/>
        <v>1029.4556604732452</v>
      </c>
      <c r="AN451" s="76">
        <f t="shared" ca="1" si="407"/>
        <v>1029.4556604732452</v>
      </c>
      <c r="AO451" s="76">
        <f t="shared" ca="1" si="407"/>
        <v>1029.4556604732452</v>
      </c>
      <c r="AP451" s="76">
        <f t="shared" ca="1" si="407"/>
        <v>1029.4556604732452</v>
      </c>
      <c r="AQ451" s="76">
        <f t="shared" ca="1" si="407"/>
        <v>1029.4556604732452</v>
      </c>
      <c r="AR451" s="76">
        <f t="shared" ca="1" si="407"/>
        <v>1029.4556604732452</v>
      </c>
      <c r="AS451" s="76">
        <f t="shared" ca="1" si="407"/>
        <v>1029.4556604732452</v>
      </c>
      <c r="AT451" s="76">
        <f t="shared" ca="1" si="407"/>
        <v>1029.4556604732452</v>
      </c>
      <c r="AU451" s="76">
        <f t="shared" ca="1" si="407"/>
        <v>1029.4556604732452</v>
      </c>
      <c r="AV451" s="76">
        <f t="shared" ca="1" si="407"/>
        <v>1029.4556604732452</v>
      </c>
      <c r="AW451" s="76">
        <f t="shared" ca="1" si="407"/>
        <v>1029.4556604732452</v>
      </c>
      <c r="AX451" s="76">
        <f t="shared" ca="1" si="407"/>
        <v>1029.4556604732452</v>
      </c>
      <c r="AY451" s="76">
        <f t="shared" ca="1" si="407"/>
        <v>1029.4556604732452</v>
      </c>
      <c r="AZ451" s="76">
        <f t="shared" ca="1" si="407"/>
        <v>1029.4556604732452</v>
      </c>
      <c r="BA451" s="76">
        <f t="shared" ca="1" si="407"/>
        <v>1029.4556604732452</v>
      </c>
      <c r="BB451" s="76">
        <f t="shared" ca="1" si="407"/>
        <v>1029.4556604732452</v>
      </c>
      <c r="BC451" s="76">
        <f t="shared" ca="1" si="407"/>
        <v>1029.4556604732452</v>
      </c>
      <c r="BD451" s="76">
        <f t="shared" ca="1" si="407"/>
        <v>1029.4556604732452</v>
      </c>
      <c r="BE451" s="76">
        <f t="shared" ca="1" si="407"/>
        <v>1029.4556604732452</v>
      </c>
      <c r="BF451" s="76">
        <f t="shared" ca="1" si="407"/>
        <v>1029.4556604732452</v>
      </c>
      <c r="BG451" s="76">
        <f t="shared" ca="1" si="407"/>
        <v>1029.4556604732452</v>
      </c>
      <c r="BH451" s="76">
        <f t="shared" ca="1" si="407"/>
        <v>1029.4556604732452</v>
      </c>
      <c r="BI451" s="76">
        <f t="shared" ca="1" si="407"/>
        <v>1029.4556604732452</v>
      </c>
      <c r="BJ451" s="76">
        <f t="shared" ca="1" si="407"/>
        <v>1029.4556604732452</v>
      </c>
      <c r="BK451" s="76">
        <f t="shared" ca="1" si="407"/>
        <v>1029.4556604732452</v>
      </c>
      <c r="BL451" s="76">
        <f t="shared" ca="1" si="407"/>
        <v>1029.4556604732452</v>
      </c>
      <c r="BM451" s="76">
        <f t="shared" ca="1" si="407"/>
        <v>1029.4556604732452</v>
      </c>
      <c r="BN451" s="76">
        <f t="shared" ref="BN451:CL451" ca="1" si="408">+BM450*(1-$I451)</f>
        <v>1029.4556604732452</v>
      </c>
      <c r="BO451" s="76">
        <f t="shared" ca="1" si="408"/>
        <v>1029.4556604732452</v>
      </c>
      <c r="BP451" s="76">
        <f t="shared" ca="1" si="408"/>
        <v>1029.4556604732452</v>
      </c>
      <c r="BQ451" s="76">
        <f t="shared" ca="1" si="408"/>
        <v>1029.4556604732452</v>
      </c>
      <c r="BR451" s="76">
        <f t="shared" ca="1" si="408"/>
        <v>1029.4556604732452</v>
      </c>
      <c r="BS451" s="76">
        <f t="shared" ca="1" si="408"/>
        <v>1029.4556604732452</v>
      </c>
      <c r="BT451" s="76">
        <f t="shared" ca="1" si="408"/>
        <v>1029.4556604732452</v>
      </c>
      <c r="BU451" s="76">
        <f t="shared" ca="1" si="408"/>
        <v>1029.4556604732452</v>
      </c>
      <c r="BV451" s="76">
        <f t="shared" ca="1" si="408"/>
        <v>1029.4556604732452</v>
      </c>
      <c r="BW451" s="76">
        <f t="shared" ca="1" si="408"/>
        <v>1029.4556604732452</v>
      </c>
      <c r="BX451" s="76">
        <f t="shared" ca="1" si="408"/>
        <v>1029.4556604732452</v>
      </c>
      <c r="BY451" s="76">
        <f t="shared" ca="1" si="408"/>
        <v>1029.4556604732452</v>
      </c>
      <c r="BZ451" s="76">
        <f t="shared" ca="1" si="408"/>
        <v>1029.4556604732452</v>
      </c>
      <c r="CA451" s="76">
        <f t="shared" ca="1" si="408"/>
        <v>1029.4556604732452</v>
      </c>
      <c r="CB451" s="76">
        <f t="shared" ca="1" si="408"/>
        <v>1029.4556604732452</v>
      </c>
      <c r="CC451" s="76">
        <f t="shared" ca="1" si="408"/>
        <v>1029.4556604732452</v>
      </c>
      <c r="CD451" s="76">
        <f t="shared" ca="1" si="408"/>
        <v>1029.4556604732452</v>
      </c>
      <c r="CE451" s="76">
        <f t="shared" ca="1" si="408"/>
        <v>1029.4556604732452</v>
      </c>
      <c r="CF451" s="76">
        <f t="shared" ca="1" si="408"/>
        <v>1029.4556604732452</v>
      </c>
      <c r="CG451" s="76">
        <f t="shared" ca="1" si="408"/>
        <v>1029.4556604732452</v>
      </c>
      <c r="CH451" s="76">
        <f t="shared" ca="1" si="408"/>
        <v>1029.4556604732452</v>
      </c>
      <c r="CI451" s="76">
        <f t="shared" ca="1" si="408"/>
        <v>1029.4556604732452</v>
      </c>
      <c r="CJ451" s="76">
        <f t="shared" ca="1" si="408"/>
        <v>1029.4556604732452</v>
      </c>
      <c r="CK451" s="76">
        <f t="shared" ca="1" si="408"/>
        <v>1029.4556604732452</v>
      </c>
      <c r="CL451" s="76">
        <f t="shared" ca="1" si="408"/>
        <v>1029.4556604732452</v>
      </c>
    </row>
    <row r="452" spans="2:90" outlineLevel="2" x14ac:dyDescent="0.4">
      <c r="B452" s="410">
        <f t="shared" si="367"/>
        <v>17</v>
      </c>
      <c r="C452" s="31"/>
      <c r="D452" t="s">
        <v>930</v>
      </c>
      <c r="E452" s="8" t="str">
        <f t="shared" si="365"/>
        <v>452 GROWTHCHURN-PV</v>
      </c>
      <c r="G452" s="31"/>
      <c r="H452" s="16">
        <f t="shared" si="368"/>
        <v>0.68</v>
      </c>
      <c r="I452" s="411">
        <v>0.1</v>
      </c>
      <c r="J452" s="73"/>
      <c r="K452" s="15">
        <f t="shared" si="396"/>
        <v>0</v>
      </c>
      <c r="L452" s="15">
        <f t="shared" ca="1" si="396"/>
        <v>926.51009442592067</v>
      </c>
      <c r="M452" s="15">
        <f t="shared" ca="1" si="396"/>
        <v>926.51009442592067</v>
      </c>
      <c r="N452" s="15">
        <f t="shared" ca="1" si="396"/>
        <v>926.51009442592067</v>
      </c>
      <c r="O452" s="15">
        <f t="shared" ca="1" si="396"/>
        <v>926.51009442592067</v>
      </c>
      <c r="P452" s="15">
        <f t="shared" ca="1" si="396"/>
        <v>926.51009442592067</v>
      </c>
      <c r="R452" s="67"/>
      <c r="S452" s="76">
        <f t="shared" si="393"/>
        <v>0</v>
      </c>
      <c r="T452" s="76">
        <f t="shared" si="393"/>
        <v>0</v>
      </c>
      <c r="U452" s="76">
        <f t="shared" si="393"/>
        <v>0</v>
      </c>
      <c r="V452" s="76">
        <f t="shared" si="393"/>
        <v>0</v>
      </c>
      <c r="W452" s="76">
        <f t="shared" si="393"/>
        <v>0</v>
      </c>
      <c r="X452" s="76">
        <f t="shared" si="393"/>
        <v>0</v>
      </c>
      <c r="Y452" s="76">
        <f t="shared" si="393"/>
        <v>0</v>
      </c>
      <c r="Z452" s="76">
        <f t="shared" si="393"/>
        <v>0</v>
      </c>
      <c r="AA452" s="76">
        <f t="shared" si="393"/>
        <v>0</v>
      </c>
      <c r="AB452" s="76">
        <f t="shared" si="393"/>
        <v>0</v>
      </c>
      <c r="AC452" s="76">
        <f t="shared" si="393"/>
        <v>0</v>
      </c>
      <c r="AD452" s="76">
        <f t="shared" si="393"/>
        <v>0</v>
      </c>
      <c r="AE452" s="76">
        <f t="shared" si="393"/>
        <v>0</v>
      </c>
      <c r="AF452" s="76">
        <f t="shared" si="393"/>
        <v>0</v>
      </c>
      <c r="AG452" s="76">
        <f t="shared" si="393"/>
        <v>0</v>
      </c>
      <c r="AH452" s="76">
        <f t="shared" si="393"/>
        <v>0</v>
      </c>
      <c r="AI452" s="76">
        <f t="shared" ref="AI452:BN452" ca="1" si="409">+AH451*(1-$I452)</f>
        <v>926.51009442592067</v>
      </c>
      <c r="AJ452" s="76">
        <f t="shared" ca="1" si="409"/>
        <v>926.51009442592067</v>
      </c>
      <c r="AK452" s="76">
        <f t="shared" ca="1" si="409"/>
        <v>926.51009442592067</v>
      </c>
      <c r="AL452" s="76">
        <f t="shared" ca="1" si="409"/>
        <v>926.51009442592067</v>
      </c>
      <c r="AM452" s="76">
        <f t="shared" ca="1" si="409"/>
        <v>926.51009442592067</v>
      </c>
      <c r="AN452" s="76">
        <f t="shared" ca="1" si="409"/>
        <v>926.51009442592067</v>
      </c>
      <c r="AO452" s="76">
        <f t="shared" ca="1" si="409"/>
        <v>926.51009442592067</v>
      </c>
      <c r="AP452" s="76">
        <f t="shared" ca="1" si="409"/>
        <v>926.51009442592067</v>
      </c>
      <c r="AQ452" s="76">
        <f t="shared" ca="1" si="409"/>
        <v>926.51009442592067</v>
      </c>
      <c r="AR452" s="76">
        <f t="shared" ca="1" si="409"/>
        <v>926.51009442592067</v>
      </c>
      <c r="AS452" s="76">
        <f t="shared" ca="1" si="409"/>
        <v>926.51009442592067</v>
      </c>
      <c r="AT452" s="76">
        <f t="shared" ca="1" si="409"/>
        <v>926.51009442592067</v>
      </c>
      <c r="AU452" s="76">
        <f t="shared" ca="1" si="409"/>
        <v>926.51009442592067</v>
      </c>
      <c r="AV452" s="76">
        <f t="shared" ca="1" si="409"/>
        <v>926.51009442592067</v>
      </c>
      <c r="AW452" s="76">
        <f t="shared" ca="1" si="409"/>
        <v>926.51009442592067</v>
      </c>
      <c r="AX452" s="76">
        <f t="shared" ca="1" si="409"/>
        <v>926.51009442592067</v>
      </c>
      <c r="AY452" s="76">
        <f t="shared" ca="1" si="409"/>
        <v>926.51009442592067</v>
      </c>
      <c r="AZ452" s="76">
        <f t="shared" ca="1" si="409"/>
        <v>926.51009442592067</v>
      </c>
      <c r="BA452" s="76">
        <f t="shared" ca="1" si="409"/>
        <v>926.51009442592067</v>
      </c>
      <c r="BB452" s="76">
        <f t="shared" ca="1" si="409"/>
        <v>926.51009442592067</v>
      </c>
      <c r="BC452" s="76">
        <f t="shared" ca="1" si="409"/>
        <v>926.51009442592067</v>
      </c>
      <c r="BD452" s="76">
        <f t="shared" ca="1" si="409"/>
        <v>926.51009442592067</v>
      </c>
      <c r="BE452" s="76">
        <f t="shared" ca="1" si="409"/>
        <v>926.51009442592067</v>
      </c>
      <c r="BF452" s="76">
        <f t="shared" ca="1" si="409"/>
        <v>926.51009442592067</v>
      </c>
      <c r="BG452" s="76">
        <f t="shared" ca="1" si="409"/>
        <v>926.51009442592067</v>
      </c>
      <c r="BH452" s="76">
        <f t="shared" ca="1" si="409"/>
        <v>926.51009442592067</v>
      </c>
      <c r="BI452" s="76">
        <f t="shared" ca="1" si="409"/>
        <v>926.51009442592067</v>
      </c>
      <c r="BJ452" s="76">
        <f t="shared" ca="1" si="409"/>
        <v>926.51009442592067</v>
      </c>
      <c r="BK452" s="76">
        <f t="shared" ca="1" si="409"/>
        <v>926.51009442592067</v>
      </c>
      <c r="BL452" s="76">
        <f t="shared" ca="1" si="409"/>
        <v>926.51009442592067</v>
      </c>
      <c r="BM452" s="76">
        <f t="shared" ca="1" si="409"/>
        <v>926.51009442592067</v>
      </c>
      <c r="BN452" s="76">
        <f t="shared" ca="1" si="409"/>
        <v>926.51009442592067</v>
      </c>
      <c r="BO452" s="76">
        <f t="shared" ref="BO452:CL452" ca="1" si="410">+BN451*(1-$I452)</f>
        <v>926.51009442592067</v>
      </c>
      <c r="BP452" s="76">
        <f t="shared" ca="1" si="410"/>
        <v>926.51009442592067</v>
      </c>
      <c r="BQ452" s="76">
        <f t="shared" ca="1" si="410"/>
        <v>926.51009442592067</v>
      </c>
      <c r="BR452" s="76">
        <f t="shared" ca="1" si="410"/>
        <v>926.51009442592067</v>
      </c>
      <c r="BS452" s="76">
        <f t="shared" ca="1" si="410"/>
        <v>926.51009442592067</v>
      </c>
      <c r="BT452" s="76">
        <f t="shared" ca="1" si="410"/>
        <v>926.51009442592067</v>
      </c>
      <c r="BU452" s="76">
        <f t="shared" ca="1" si="410"/>
        <v>926.51009442592067</v>
      </c>
      <c r="BV452" s="76">
        <f t="shared" ca="1" si="410"/>
        <v>926.51009442592067</v>
      </c>
      <c r="BW452" s="76">
        <f t="shared" ca="1" si="410"/>
        <v>926.51009442592067</v>
      </c>
      <c r="BX452" s="76">
        <f t="shared" ca="1" si="410"/>
        <v>926.51009442592067</v>
      </c>
      <c r="BY452" s="76">
        <f t="shared" ca="1" si="410"/>
        <v>926.51009442592067</v>
      </c>
      <c r="BZ452" s="76">
        <f t="shared" ca="1" si="410"/>
        <v>926.51009442592067</v>
      </c>
      <c r="CA452" s="76">
        <f t="shared" ca="1" si="410"/>
        <v>926.51009442592067</v>
      </c>
      <c r="CB452" s="76">
        <f t="shared" ca="1" si="410"/>
        <v>926.51009442592067</v>
      </c>
      <c r="CC452" s="76">
        <f t="shared" ca="1" si="410"/>
        <v>926.51009442592067</v>
      </c>
      <c r="CD452" s="76">
        <f t="shared" ca="1" si="410"/>
        <v>926.51009442592067</v>
      </c>
      <c r="CE452" s="76">
        <f t="shared" ca="1" si="410"/>
        <v>926.51009442592067</v>
      </c>
      <c r="CF452" s="76">
        <f t="shared" ca="1" si="410"/>
        <v>926.51009442592067</v>
      </c>
      <c r="CG452" s="76">
        <f t="shared" ca="1" si="410"/>
        <v>926.51009442592067</v>
      </c>
      <c r="CH452" s="76">
        <f t="shared" ca="1" si="410"/>
        <v>926.51009442592067</v>
      </c>
      <c r="CI452" s="76">
        <f t="shared" ca="1" si="410"/>
        <v>926.51009442592067</v>
      </c>
      <c r="CJ452" s="76">
        <f t="shared" ca="1" si="410"/>
        <v>926.51009442592067</v>
      </c>
      <c r="CK452" s="76">
        <f t="shared" ca="1" si="410"/>
        <v>926.51009442592067</v>
      </c>
      <c r="CL452" s="76">
        <f t="shared" ca="1" si="410"/>
        <v>926.51009442592067</v>
      </c>
    </row>
    <row r="453" spans="2:90" outlineLevel="2" x14ac:dyDescent="0.4">
      <c r="B453" s="410">
        <f t="shared" si="367"/>
        <v>18</v>
      </c>
      <c r="C453" s="31"/>
      <c r="D453" t="s">
        <v>930</v>
      </c>
      <c r="E453" s="8" t="str">
        <f t="shared" si="365"/>
        <v>453 GROWTHCHURN-PV</v>
      </c>
      <c r="G453" s="31"/>
      <c r="H453" s="16">
        <f t="shared" si="368"/>
        <v>0.72000000000000008</v>
      </c>
      <c r="I453" s="411">
        <v>0.1</v>
      </c>
      <c r="J453" s="73"/>
      <c r="K453" s="15">
        <f t="shared" si="396"/>
        <v>0</v>
      </c>
      <c r="L453" s="15">
        <f t="shared" ca="1" si="396"/>
        <v>833.85908498332867</v>
      </c>
      <c r="M453" s="15">
        <f t="shared" ca="1" si="396"/>
        <v>833.85908498332867</v>
      </c>
      <c r="N453" s="15">
        <f t="shared" ca="1" si="396"/>
        <v>833.85908498332867</v>
      </c>
      <c r="O453" s="15">
        <f t="shared" ca="1" si="396"/>
        <v>833.85908498332867</v>
      </c>
      <c r="P453" s="15">
        <f t="shared" ca="1" si="396"/>
        <v>833.85908498332867</v>
      </c>
      <c r="R453" s="67"/>
      <c r="S453" s="76">
        <f t="shared" si="393"/>
        <v>0</v>
      </c>
      <c r="T453" s="76">
        <f t="shared" si="393"/>
        <v>0</v>
      </c>
      <c r="U453" s="76">
        <f t="shared" si="393"/>
        <v>0</v>
      </c>
      <c r="V453" s="76">
        <f t="shared" si="393"/>
        <v>0</v>
      </c>
      <c r="W453" s="76">
        <f t="shared" si="393"/>
        <v>0</v>
      </c>
      <c r="X453" s="76">
        <f t="shared" si="393"/>
        <v>0</v>
      </c>
      <c r="Y453" s="76">
        <f t="shared" si="393"/>
        <v>0</v>
      </c>
      <c r="Z453" s="76">
        <f t="shared" si="393"/>
        <v>0</v>
      </c>
      <c r="AA453" s="76">
        <f t="shared" si="393"/>
        <v>0</v>
      </c>
      <c r="AB453" s="76">
        <f t="shared" si="393"/>
        <v>0</v>
      </c>
      <c r="AC453" s="76">
        <f t="shared" si="393"/>
        <v>0</v>
      </c>
      <c r="AD453" s="76">
        <f t="shared" si="393"/>
        <v>0</v>
      </c>
      <c r="AE453" s="76">
        <f t="shared" si="393"/>
        <v>0</v>
      </c>
      <c r="AF453" s="76">
        <f t="shared" si="393"/>
        <v>0</v>
      </c>
      <c r="AG453" s="76">
        <f t="shared" si="393"/>
        <v>0</v>
      </c>
      <c r="AH453" s="76">
        <f t="shared" si="393"/>
        <v>0</v>
      </c>
      <c r="AI453" s="76">
        <f t="shared" ref="AI453:AO459" si="411">+AH452*(1-$I453)</f>
        <v>0</v>
      </c>
      <c r="AJ453" s="76">
        <f t="shared" ref="AJ453:BO453" ca="1" si="412">+AI452*(1-$I453)</f>
        <v>833.85908498332867</v>
      </c>
      <c r="AK453" s="76">
        <f t="shared" ca="1" si="412"/>
        <v>833.85908498332867</v>
      </c>
      <c r="AL453" s="76">
        <f t="shared" ca="1" si="412"/>
        <v>833.85908498332867</v>
      </c>
      <c r="AM453" s="76">
        <f t="shared" ca="1" si="412"/>
        <v>833.85908498332867</v>
      </c>
      <c r="AN453" s="76">
        <f t="shared" ca="1" si="412"/>
        <v>833.85908498332867</v>
      </c>
      <c r="AO453" s="76">
        <f t="shared" ca="1" si="412"/>
        <v>833.85908498332867</v>
      </c>
      <c r="AP453" s="76">
        <f t="shared" ca="1" si="412"/>
        <v>833.85908498332867</v>
      </c>
      <c r="AQ453" s="76">
        <f t="shared" ca="1" si="412"/>
        <v>833.85908498332867</v>
      </c>
      <c r="AR453" s="76">
        <f t="shared" ca="1" si="412"/>
        <v>833.85908498332867</v>
      </c>
      <c r="AS453" s="76">
        <f t="shared" ca="1" si="412"/>
        <v>833.85908498332867</v>
      </c>
      <c r="AT453" s="76">
        <f t="shared" ca="1" si="412"/>
        <v>833.85908498332867</v>
      </c>
      <c r="AU453" s="76">
        <f t="shared" ca="1" si="412"/>
        <v>833.85908498332867</v>
      </c>
      <c r="AV453" s="76">
        <f t="shared" ca="1" si="412"/>
        <v>833.85908498332867</v>
      </c>
      <c r="AW453" s="76">
        <f t="shared" ca="1" si="412"/>
        <v>833.85908498332867</v>
      </c>
      <c r="AX453" s="76">
        <f t="shared" ca="1" si="412"/>
        <v>833.85908498332867</v>
      </c>
      <c r="AY453" s="76">
        <f t="shared" ca="1" si="412"/>
        <v>833.85908498332867</v>
      </c>
      <c r="AZ453" s="76">
        <f t="shared" ca="1" si="412"/>
        <v>833.85908498332867</v>
      </c>
      <c r="BA453" s="76">
        <f t="shared" ca="1" si="412"/>
        <v>833.85908498332867</v>
      </c>
      <c r="BB453" s="76">
        <f t="shared" ca="1" si="412"/>
        <v>833.85908498332867</v>
      </c>
      <c r="BC453" s="76">
        <f t="shared" ca="1" si="412"/>
        <v>833.85908498332867</v>
      </c>
      <c r="BD453" s="76">
        <f t="shared" ca="1" si="412"/>
        <v>833.85908498332867</v>
      </c>
      <c r="BE453" s="76">
        <f t="shared" ca="1" si="412"/>
        <v>833.85908498332867</v>
      </c>
      <c r="BF453" s="76">
        <f t="shared" ca="1" si="412"/>
        <v>833.85908498332867</v>
      </c>
      <c r="BG453" s="76">
        <f t="shared" ca="1" si="412"/>
        <v>833.85908498332867</v>
      </c>
      <c r="BH453" s="76">
        <f t="shared" ca="1" si="412"/>
        <v>833.85908498332867</v>
      </c>
      <c r="BI453" s="76">
        <f t="shared" ca="1" si="412"/>
        <v>833.85908498332867</v>
      </c>
      <c r="BJ453" s="76">
        <f t="shared" ca="1" si="412"/>
        <v>833.85908498332867</v>
      </c>
      <c r="BK453" s="76">
        <f t="shared" ca="1" si="412"/>
        <v>833.85908498332867</v>
      </c>
      <c r="BL453" s="76">
        <f t="shared" ca="1" si="412"/>
        <v>833.85908498332867</v>
      </c>
      <c r="BM453" s="76">
        <f t="shared" ca="1" si="412"/>
        <v>833.85908498332867</v>
      </c>
      <c r="BN453" s="76">
        <f t="shared" ca="1" si="412"/>
        <v>833.85908498332867</v>
      </c>
      <c r="BO453" s="76">
        <f t="shared" ca="1" si="412"/>
        <v>833.85908498332867</v>
      </c>
      <c r="BP453" s="76">
        <f t="shared" ref="BP453:CL453" ca="1" si="413">+BO452*(1-$I453)</f>
        <v>833.85908498332867</v>
      </c>
      <c r="BQ453" s="76">
        <f t="shared" ca="1" si="413"/>
        <v>833.85908498332867</v>
      </c>
      <c r="BR453" s="76">
        <f t="shared" ca="1" si="413"/>
        <v>833.85908498332867</v>
      </c>
      <c r="BS453" s="76">
        <f t="shared" ca="1" si="413"/>
        <v>833.85908498332867</v>
      </c>
      <c r="BT453" s="76">
        <f t="shared" ca="1" si="413"/>
        <v>833.85908498332867</v>
      </c>
      <c r="BU453" s="76">
        <f t="shared" ca="1" si="413"/>
        <v>833.85908498332867</v>
      </c>
      <c r="BV453" s="76">
        <f t="shared" ca="1" si="413"/>
        <v>833.85908498332867</v>
      </c>
      <c r="BW453" s="76">
        <f t="shared" ca="1" si="413"/>
        <v>833.85908498332867</v>
      </c>
      <c r="BX453" s="76">
        <f t="shared" ca="1" si="413"/>
        <v>833.85908498332867</v>
      </c>
      <c r="BY453" s="76">
        <f t="shared" ca="1" si="413"/>
        <v>833.85908498332867</v>
      </c>
      <c r="BZ453" s="76">
        <f t="shared" ca="1" si="413"/>
        <v>833.85908498332867</v>
      </c>
      <c r="CA453" s="76">
        <f t="shared" ca="1" si="413"/>
        <v>833.85908498332867</v>
      </c>
      <c r="CB453" s="76">
        <f t="shared" ca="1" si="413"/>
        <v>833.85908498332867</v>
      </c>
      <c r="CC453" s="76">
        <f t="shared" ca="1" si="413"/>
        <v>833.85908498332867</v>
      </c>
      <c r="CD453" s="76">
        <f t="shared" ca="1" si="413"/>
        <v>833.85908498332867</v>
      </c>
      <c r="CE453" s="76">
        <f t="shared" ca="1" si="413"/>
        <v>833.85908498332867</v>
      </c>
      <c r="CF453" s="76">
        <f t="shared" ca="1" si="413"/>
        <v>833.85908498332867</v>
      </c>
      <c r="CG453" s="76">
        <f t="shared" ca="1" si="413"/>
        <v>833.85908498332867</v>
      </c>
      <c r="CH453" s="76">
        <f t="shared" ca="1" si="413"/>
        <v>833.85908498332867</v>
      </c>
      <c r="CI453" s="76">
        <f t="shared" ca="1" si="413"/>
        <v>833.85908498332867</v>
      </c>
      <c r="CJ453" s="76">
        <f t="shared" ca="1" si="413"/>
        <v>833.85908498332867</v>
      </c>
      <c r="CK453" s="76">
        <f t="shared" ca="1" si="413"/>
        <v>833.85908498332867</v>
      </c>
      <c r="CL453" s="76">
        <f t="shared" ca="1" si="413"/>
        <v>833.85908498332867</v>
      </c>
    </row>
    <row r="454" spans="2:90" outlineLevel="2" x14ac:dyDescent="0.4">
      <c r="B454" s="410">
        <f t="shared" si="367"/>
        <v>19</v>
      </c>
      <c r="C454" s="31"/>
      <c r="D454" t="s">
        <v>930</v>
      </c>
      <c r="E454" s="8" t="str">
        <f t="shared" si="365"/>
        <v>454 GROWTHCHURN-PV</v>
      </c>
      <c r="G454" s="31"/>
      <c r="H454" s="16">
        <f t="shared" si="368"/>
        <v>0.76000000000000012</v>
      </c>
      <c r="I454" s="411">
        <v>0.1</v>
      </c>
      <c r="J454" s="73"/>
      <c r="K454" s="15">
        <f t="shared" si="396"/>
        <v>0</v>
      </c>
      <c r="L454" s="15">
        <f t="shared" ca="1" si="396"/>
        <v>750.47317648499586</v>
      </c>
      <c r="M454" s="15">
        <f t="shared" ca="1" si="396"/>
        <v>750.47317648499586</v>
      </c>
      <c r="N454" s="15">
        <f t="shared" ca="1" si="396"/>
        <v>750.47317648499586</v>
      </c>
      <c r="O454" s="15">
        <f t="shared" ca="1" si="396"/>
        <v>750.47317648499586</v>
      </c>
      <c r="P454" s="15">
        <f t="shared" ca="1" si="396"/>
        <v>750.47317648499586</v>
      </c>
      <c r="R454" s="67"/>
      <c r="S454" s="76">
        <f t="shared" si="393"/>
        <v>0</v>
      </c>
      <c r="T454" s="76">
        <f t="shared" si="393"/>
        <v>0</v>
      </c>
      <c r="U454" s="76">
        <f t="shared" si="393"/>
        <v>0</v>
      </c>
      <c r="V454" s="76">
        <f t="shared" si="393"/>
        <v>0</v>
      </c>
      <c r="W454" s="76">
        <f t="shared" si="393"/>
        <v>0</v>
      </c>
      <c r="X454" s="76">
        <f t="shared" si="393"/>
        <v>0</v>
      </c>
      <c r="Y454" s="76">
        <f t="shared" si="393"/>
        <v>0</v>
      </c>
      <c r="Z454" s="76">
        <f t="shared" si="393"/>
        <v>0</v>
      </c>
      <c r="AA454" s="76">
        <f t="shared" si="393"/>
        <v>0</v>
      </c>
      <c r="AB454" s="76">
        <f t="shared" si="393"/>
        <v>0</v>
      </c>
      <c r="AC454" s="76">
        <f t="shared" si="393"/>
        <v>0</v>
      </c>
      <c r="AD454" s="76">
        <f t="shared" si="393"/>
        <v>0</v>
      </c>
      <c r="AE454" s="76">
        <f t="shared" si="393"/>
        <v>0</v>
      </c>
      <c r="AF454" s="76">
        <f t="shared" si="393"/>
        <v>0</v>
      </c>
      <c r="AG454" s="76">
        <f t="shared" si="393"/>
        <v>0</v>
      </c>
      <c r="AH454" s="76">
        <f t="shared" si="393"/>
        <v>0</v>
      </c>
      <c r="AI454" s="76">
        <f t="shared" si="411"/>
        <v>0</v>
      </c>
      <c r="AJ454" s="76">
        <f t="shared" si="411"/>
        <v>0</v>
      </c>
      <c r="AK454" s="76">
        <f t="shared" ref="AK454:BP454" ca="1" si="414">+AJ453*(1-$I454)</f>
        <v>750.47317648499586</v>
      </c>
      <c r="AL454" s="76">
        <f t="shared" ca="1" si="414"/>
        <v>750.47317648499586</v>
      </c>
      <c r="AM454" s="76">
        <f t="shared" ca="1" si="414"/>
        <v>750.47317648499586</v>
      </c>
      <c r="AN454" s="76">
        <f t="shared" ca="1" si="414"/>
        <v>750.47317648499586</v>
      </c>
      <c r="AO454" s="76">
        <f t="shared" ca="1" si="414"/>
        <v>750.47317648499586</v>
      </c>
      <c r="AP454" s="76">
        <f t="shared" ca="1" si="414"/>
        <v>750.47317648499586</v>
      </c>
      <c r="AQ454" s="76">
        <f t="shared" ca="1" si="414"/>
        <v>750.47317648499586</v>
      </c>
      <c r="AR454" s="76">
        <f t="shared" ca="1" si="414"/>
        <v>750.47317648499586</v>
      </c>
      <c r="AS454" s="76">
        <f t="shared" ca="1" si="414"/>
        <v>750.47317648499586</v>
      </c>
      <c r="AT454" s="76">
        <f t="shared" ca="1" si="414"/>
        <v>750.47317648499586</v>
      </c>
      <c r="AU454" s="76">
        <f t="shared" ca="1" si="414"/>
        <v>750.47317648499586</v>
      </c>
      <c r="AV454" s="76">
        <f t="shared" ca="1" si="414"/>
        <v>750.47317648499586</v>
      </c>
      <c r="AW454" s="76">
        <f t="shared" ca="1" si="414"/>
        <v>750.47317648499586</v>
      </c>
      <c r="AX454" s="76">
        <f t="shared" ca="1" si="414"/>
        <v>750.47317648499586</v>
      </c>
      <c r="AY454" s="76">
        <f t="shared" ca="1" si="414"/>
        <v>750.47317648499586</v>
      </c>
      <c r="AZ454" s="76">
        <f t="shared" ca="1" si="414"/>
        <v>750.47317648499586</v>
      </c>
      <c r="BA454" s="76">
        <f t="shared" ca="1" si="414"/>
        <v>750.47317648499586</v>
      </c>
      <c r="BB454" s="76">
        <f t="shared" ca="1" si="414"/>
        <v>750.47317648499586</v>
      </c>
      <c r="BC454" s="76">
        <f t="shared" ca="1" si="414"/>
        <v>750.47317648499586</v>
      </c>
      <c r="BD454" s="76">
        <f t="shared" ca="1" si="414"/>
        <v>750.47317648499586</v>
      </c>
      <c r="BE454" s="76">
        <f t="shared" ca="1" si="414"/>
        <v>750.47317648499586</v>
      </c>
      <c r="BF454" s="76">
        <f t="shared" ca="1" si="414"/>
        <v>750.47317648499586</v>
      </c>
      <c r="BG454" s="76">
        <f t="shared" ca="1" si="414"/>
        <v>750.47317648499586</v>
      </c>
      <c r="BH454" s="76">
        <f t="shared" ca="1" si="414"/>
        <v>750.47317648499586</v>
      </c>
      <c r="BI454" s="76">
        <f t="shared" ca="1" si="414"/>
        <v>750.47317648499586</v>
      </c>
      <c r="BJ454" s="76">
        <f t="shared" ca="1" si="414"/>
        <v>750.47317648499586</v>
      </c>
      <c r="BK454" s="76">
        <f t="shared" ca="1" si="414"/>
        <v>750.47317648499586</v>
      </c>
      <c r="BL454" s="76">
        <f t="shared" ca="1" si="414"/>
        <v>750.47317648499586</v>
      </c>
      <c r="BM454" s="76">
        <f t="shared" ca="1" si="414"/>
        <v>750.47317648499586</v>
      </c>
      <c r="BN454" s="76">
        <f t="shared" ca="1" si="414"/>
        <v>750.47317648499586</v>
      </c>
      <c r="BO454" s="76">
        <f t="shared" ca="1" si="414"/>
        <v>750.47317648499586</v>
      </c>
      <c r="BP454" s="76">
        <f t="shared" ca="1" si="414"/>
        <v>750.47317648499586</v>
      </c>
      <c r="BQ454" s="76">
        <f t="shared" ref="BQ454:CL454" ca="1" si="415">+BP453*(1-$I454)</f>
        <v>750.47317648499586</v>
      </c>
      <c r="BR454" s="76">
        <f t="shared" ca="1" si="415"/>
        <v>750.47317648499586</v>
      </c>
      <c r="BS454" s="76">
        <f t="shared" ca="1" si="415"/>
        <v>750.47317648499586</v>
      </c>
      <c r="BT454" s="76">
        <f t="shared" ca="1" si="415"/>
        <v>750.47317648499586</v>
      </c>
      <c r="BU454" s="76">
        <f t="shared" ca="1" si="415"/>
        <v>750.47317648499586</v>
      </c>
      <c r="BV454" s="76">
        <f t="shared" ca="1" si="415"/>
        <v>750.47317648499586</v>
      </c>
      <c r="BW454" s="76">
        <f t="shared" ca="1" si="415"/>
        <v>750.47317648499586</v>
      </c>
      <c r="BX454" s="76">
        <f t="shared" ca="1" si="415"/>
        <v>750.47317648499586</v>
      </c>
      <c r="BY454" s="76">
        <f t="shared" ca="1" si="415"/>
        <v>750.47317648499586</v>
      </c>
      <c r="BZ454" s="76">
        <f t="shared" ca="1" si="415"/>
        <v>750.47317648499586</v>
      </c>
      <c r="CA454" s="76">
        <f t="shared" ca="1" si="415"/>
        <v>750.47317648499586</v>
      </c>
      <c r="CB454" s="76">
        <f t="shared" ca="1" si="415"/>
        <v>750.47317648499586</v>
      </c>
      <c r="CC454" s="76">
        <f t="shared" ca="1" si="415"/>
        <v>750.47317648499586</v>
      </c>
      <c r="CD454" s="76">
        <f t="shared" ca="1" si="415"/>
        <v>750.47317648499586</v>
      </c>
      <c r="CE454" s="76">
        <f t="shared" ca="1" si="415"/>
        <v>750.47317648499586</v>
      </c>
      <c r="CF454" s="76">
        <f t="shared" ca="1" si="415"/>
        <v>750.47317648499586</v>
      </c>
      <c r="CG454" s="76">
        <f t="shared" ca="1" si="415"/>
        <v>750.47317648499586</v>
      </c>
      <c r="CH454" s="76">
        <f t="shared" ca="1" si="415"/>
        <v>750.47317648499586</v>
      </c>
      <c r="CI454" s="76">
        <f t="shared" ca="1" si="415"/>
        <v>750.47317648499586</v>
      </c>
      <c r="CJ454" s="76">
        <f t="shared" ca="1" si="415"/>
        <v>750.47317648499586</v>
      </c>
      <c r="CK454" s="76">
        <f t="shared" ca="1" si="415"/>
        <v>750.47317648499586</v>
      </c>
      <c r="CL454" s="76">
        <f t="shared" ca="1" si="415"/>
        <v>750.47317648499586</v>
      </c>
    </row>
    <row r="455" spans="2:90" outlineLevel="2" x14ac:dyDescent="0.4">
      <c r="B455" s="410">
        <f t="shared" si="367"/>
        <v>20</v>
      </c>
      <c r="C455" s="31"/>
      <c r="D455" t="s">
        <v>930</v>
      </c>
      <c r="E455" s="8" t="str">
        <f t="shared" si="365"/>
        <v>455 GROWTHCHURN-PV</v>
      </c>
      <c r="G455" s="31"/>
      <c r="H455" s="16">
        <f t="shared" si="368"/>
        <v>0.80000000000000016</v>
      </c>
      <c r="I455" s="411">
        <v>0.1</v>
      </c>
      <c r="J455" s="73"/>
      <c r="K455" s="15">
        <f t="shared" si="396"/>
        <v>0</v>
      </c>
      <c r="L455" s="15">
        <f t="shared" ca="1" si="396"/>
        <v>675.42585883649633</v>
      </c>
      <c r="M455" s="15">
        <f t="shared" ca="1" si="396"/>
        <v>675.42585883649633</v>
      </c>
      <c r="N455" s="15">
        <f t="shared" ca="1" si="396"/>
        <v>675.42585883649633</v>
      </c>
      <c r="O455" s="15">
        <f t="shared" ca="1" si="396"/>
        <v>675.42585883649633</v>
      </c>
      <c r="P455" s="15">
        <f t="shared" ca="1" si="396"/>
        <v>675.42585883649633</v>
      </c>
      <c r="R455" s="67"/>
      <c r="S455" s="76">
        <f t="shared" si="393"/>
        <v>0</v>
      </c>
      <c r="T455" s="76">
        <f t="shared" si="393"/>
        <v>0</v>
      </c>
      <c r="U455" s="76">
        <f t="shared" si="393"/>
        <v>0</v>
      </c>
      <c r="V455" s="76">
        <f t="shared" si="393"/>
        <v>0</v>
      </c>
      <c r="W455" s="76">
        <f t="shared" si="393"/>
        <v>0</v>
      </c>
      <c r="X455" s="76">
        <f t="shared" si="393"/>
        <v>0</v>
      </c>
      <c r="Y455" s="76">
        <f t="shared" si="393"/>
        <v>0</v>
      </c>
      <c r="Z455" s="76">
        <f t="shared" si="393"/>
        <v>0</v>
      </c>
      <c r="AA455" s="76">
        <f t="shared" si="393"/>
        <v>0</v>
      </c>
      <c r="AB455" s="76">
        <f t="shared" si="393"/>
        <v>0</v>
      </c>
      <c r="AC455" s="76">
        <f t="shared" si="393"/>
        <v>0</v>
      </c>
      <c r="AD455" s="76">
        <f t="shared" si="393"/>
        <v>0</v>
      </c>
      <c r="AE455" s="76">
        <f t="shared" si="393"/>
        <v>0</v>
      </c>
      <c r="AF455" s="76">
        <f t="shared" si="393"/>
        <v>0</v>
      </c>
      <c r="AG455" s="76">
        <f t="shared" si="393"/>
        <v>0</v>
      </c>
      <c r="AH455" s="76">
        <f t="shared" si="393"/>
        <v>0</v>
      </c>
      <c r="AI455" s="76">
        <f t="shared" si="411"/>
        <v>0</v>
      </c>
      <c r="AJ455" s="76">
        <f t="shared" si="411"/>
        <v>0</v>
      </c>
      <c r="AK455" s="76">
        <f t="shared" si="411"/>
        <v>0</v>
      </c>
      <c r="AL455" s="76">
        <f t="shared" ref="AL455:BQ455" ca="1" si="416">+AK454*(1-$I455)</f>
        <v>675.42585883649633</v>
      </c>
      <c r="AM455" s="76">
        <f t="shared" ca="1" si="416"/>
        <v>675.42585883649633</v>
      </c>
      <c r="AN455" s="76">
        <f t="shared" ca="1" si="416"/>
        <v>675.42585883649633</v>
      </c>
      <c r="AO455" s="76">
        <f t="shared" ca="1" si="416"/>
        <v>675.42585883649633</v>
      </c>
      <c r="AP455" s="76">
        <f t="shared" ca="1" si="416"/>
        <v>675.42585883649633</v>
      </c>
      <c r="AQ455" s="76">
        <f t="shared" ca="1" si="416"/>
        <v>675.42585883649633</v>
      </c>
      <c r="AR455" s="76">
        <f t="shared" ca="1" si="416"/>
        <v>675.42585883649633</v>
      </c>
      <c r="AS455" s="76">
        <f t="shared" ca="1" si="416"/>
        <v>675.42585883649633</v>
      </c>
      <c r="AT455" s="76">
        <f t="shared" ca="1" si="416"/>
        <v>675.42585883649633</v>
      </c>
      <c r="AU455" s="76">
        <f t="shared" ca="1" si="416"/>
        <v>675.42585883649633</v>
      </c>
      <c r="AV455" s="76">
        <f t="shared" ca="1" si="416"/>
        <v>675.42585883649633</v>
      </c>
      <c r="AW455" s="76">
        <f t="shared" ca="1" si="416"/>
        <v>675.42585883649633</v>
      </c>
      <c r="AX455" s="76">
        <f t="shared" ca="1" si="416"/>
        <v>675.42585883649633</v>
      </c>
      <c r="AY455" s="76">
        <f t="shared" ca="1" si="416"/>
        <v>675.42585883649633</v>
      </c>
      <c r="AZ455" s="76">
        <f t="shared" ca="1" si="416"/>
        <v>675.42585883649633</v>
      </c>
      <c r="BA455" s="76">
        <f t="shared" ca="1" si="416"/>
        <v>675.42585883649633</v>
      </c>
      <c r="BB455" s="76">
        <f t="shared" ca="1" si="416"/>
        <v>675.42585883649633</v>
      </c>
      <c r="BC455" s="76">
        <f t="shared" ca="1" si="416"/>
        <v>675.42585883649633</v>
      </c>
      <c r="BD455" s="76">
        <f t="shared" ca="1" si="416"/>
        <v>675.42585883649633</v>
      </c>
      <c r="BE455" s="76">
        <f t="shared" ca="1" si="416"/>
        <v>675.42585883649633</v>
      </c>
      <c r="BF455" s="76">
        <f t="shared" ca="1" si="416"/>
        <v>675.42585883649633</v>
      </c>
      <c r="BG455" s="76">
        <f t="shared" ca="1" si="416"/>
        <v>675.42585883649633</v>
      </c>
      <c r="BH455" s="76">
        <f t="shared" ca="1" si="416"/>
        <v>675.42585883649633</v>
      </c>
      <c r="BI455" s="76">
        <f t="shared" ca="1" si="416"/>
        <v>675.42585883649633</v>
      </c>
      <c r="BJ455" s="76">
        <f t="shared" ca="1" si="416"/>
        <v>675.42585883649633</v>
      </c>
      <c r="BK455" s="76">
        <f t="shared" ca="1" si="416"/>
        <v>675.42585883649633</v>
      </c>
      <c r="BL455" s="76">
        <f t="shared" ca="1" si="416"/>
        <v>675.42585883649633</v>
      </c>
      <c r="BM455" s="76">
        <f t="shared" ca="1" si="416"/>
        <v>675.42585883649633</v>
      </c>
      <c r="BN455" s="76">
        <f t="shared" ca="1" si="416"/>
        <v>675.42585883649633</v>
      </c>
      <c r="BO455" s="76">
        <f t="shared" ca="1" si="416"/>
        <v>675.42585883649633</v>
      </c>
      <c r="BP455" s="76">
        <f t="shared" ca="1" si="416"/>
        <v>675.42585883649633</v>
      </c>
      <c r="BQ455" s="76">
        <f t="shared" ca="1" si="416"/>
        <v>675.42585883649633</v>
      </c>
      <c r="BR455" s="76">
        <f t="shared" ref="BR455:CL455" ca="1" si="417">+BQ454*(1-$I455)</f>
        <v>675.42585883649633</v>
      </c>
      <c r="BS455" s="76">
        <f t="shared" ca="1" si="417"/>
        <v>675.42585883649633</v>
      </c>
      <c r="BT455" s="76">
        <f t="shared" ca="1" si="417"/>
        <v>675.42585883649633</v>
      </c>
      <c r="BU455" s="76">
        <f t="shared" ca="1" si="417"/>
        <v>675.42585883649633</v>
      </c>
      <c r="BV455" s="76">
        <f t="shared" ca="1" si="417"/>
        <v>675.42585883649633</v>
      </c>
      <c r="BW455" s="76">
        <f t="shared" ca="1" si="417"/>
        <v>675.42585883649633</v>
      </c>
      <c r="BX455" s="76">
        <f t="shared" ca="1" si="417"/>
        <v>675.42585883649633</v>
      </c>
      <c r="BY455" s="76">
        <f t="shared" ca="1" si="417"/>
        <v>675.42585883649633</v>
      </c>
      <c r="BZ455" s="76">
        <f t="shared" ca="1" si="417"/>
        <v>675.42585883649633</v>
      </c>
      <c r="CA455" s="76">
        <f t="shared" ca="1" si="417"/>
        <v>675.42585883649633</v>
      </c>
      <c r="CB455" s="76">
        <f t="shared" ca="1" si="417"/>
        <v>675.42585883649633</v>
      </c>
      <c r="CC455" s="76">
        <f t="shared" ca="1" si="417"/>
        <v>675.42585883649633</v>
      </c>
      <c r="CD455" s="76">
        <f t="shared" ca="1" si="417"/>
        <v>675.42585883649633</v>
      </c>
      <c r="CE455" s="76">
        <f t="shared" ca="1" si="417"/>
        <v>675.42585883649633</v>
      </c>
      <c r="CF455" s="76">
        <f t="shared" ca="1" si="417"/>
        <v>675.42585883649633</v>
      </c>
      <c r="CG455" s="76">
        <f t="shared" ca="1" si="417"/>
        <v>675.42585883649633</v>
      </c>
      <c r="CH455" s="76">
        <f t="shared" ca="1" si="417"/>
        <v>675.42585883649633</v>
      </c>
      <c r="CI455" s="76">
        <f t="shared" ca="1" si="417"/>
        <v>675.42585883649633</v>
      </c>
      <c r="CJ455" s="76">
        <f t="shared" ca="1" si="417"/>
        <v>675.42585883649633</v>
      </c>
      <c r="CK455" s="76">
        <f t="shared" ca="1" si="417"/>
        <v>675.42585883649633</v>
      </c>
      <c r="CL455" s="76">
        <f t="shared" ca="1" si="417"/>
        <v>675.42585883649633</v>
      </c>
    </row>
    <row r="456" spans="2:90" outlineLevel="2" x14ac:dyDescent="0.4">
      <c r="B456" s="410">
        <f t="shared" si="367"/>
        <v>21</v>
      </c>
      <c r="C456" s="31"/>
      <c r="D456" t="s">
        <v>930</v>
      </c>
      <c r="E456" s="8" t="str">
        <f t="shared" si="365"/>
        <v>456 GROWTHCHURN-PV</v>
      </c>
      <c r="G456" s="31"/>
      <c r="H456" s="16">
        <f t="shared" si="368"/>
        <v>0.84000000000000019</v>
      </c>
      <c r="I456" s="411">
        <v>0.1</v>
      </c>
      <c r="J456" s="73"/>
      <c r="K456" s="15">
        <f t="shared" ref="K456:P461" si="418">SUMIF($4:$4,K$2,456:456)</f>
        <v>0</v>
      </c>
      <c r="L456" s="15">
        <f t="shared" ca="1" si="418"/>
        <v>607.88327295284671</v>
      </c>
      <c r="M456" s="15">
        <f t="shared" ca="1" si="418"/>
        <v>607.88327295284671</v>
      </c>
      <c r="N456" s="15">
        <f t="shared" ca="1" si="418"/>
        <v>607.88327295284671</v>
      </c>
      <c r="O456" s="15">
        <f t="shared" ca="1" si="418"/>
        <v>607.88327295284671</v>
      </c>
      <c r="P456" s="15">
        <f t="shared" ca="1" si="418"/>
        <v>607.88327295284671</v>
      </c>
      <c r="R456" s="67"/>
      <c r="S456" s="76">
        <f t="shared" si="393"/>
        <v>0</v>
      </c>
      <c r="T456" s="76">
        <f t="shared" si="393"/>
        <v>0</v>
      </c>
      <c r="U456" s="76">
        <f t="shared" si="393"/>
        <v>0</v>
      </c>
      <c r="V456" s="76">
        <f t="shared" si="393"/>
        <v>0</v>
      </c>
      <c r="W456" s="76">
        <f t="shared" si="393"/>
        <v>0</v>
      </c>
      <c r="X456" s="76">
        <f t="shared" si="393"/>
        <v>0</v>
      </c>
      <c r="Y456" s="76">
        <f t="shared" si="393"/>
        <v>0</v>
      </c>
      <c r="Z456" s="76">
        <f t="shared" si="393"/>
        <v>0</v>
      </c>
      <c r="AA456" s="76">
        <f t="shared" si="393"/>
        <v>0</v>
      </c>
      <c r="AB456" s="76">
        <f t="shared" si="393"/>
        <v>0</v>
      </c>
      <c r="AC456" s="76">
        <f t="shared" si="393"/>
        <v>0</v>
      </c>
      <c r="AD456" s="76">
        <f t="shared" si="393"/>
        <v>0</v>
      </c>
      <c r="AE456" s="76">
        <f t="shared" si="393"/>
        <v>0</v>
      </c>
      <c r="AF456" s="76">
        <f t="shared" si="393"/>
        <v>0</v>
      </c>
      <c r="AG456" s="76">
        <f t="shared" si="393"/>
        <v>0</v>
      </c>
      <c r="AH456" s="76">
        <f t="shared" si="393"/>
        <v>0</v>
      </c>
      <c r="AI456" s="76">
        <f t="shared" si="411"/>
        <v>0</v>
      </c>
      <c r="AJ456" s="76">
        <f t="shared" si="411"/>
        <v>0</v>
      </c>
      <c r="AK456" s="76">
        <f t="shared" si="411"/>
        <v>0</v>
      </c>
      <c r="AL456" s="76">
        <f t="shared" si="411"/>
        <v>0</v>
      </c>
      <c r="AM456" s="76">
        <f t="shared" ref="AM456:BR456" ca="1" si="419">+AL455*(1-$I456)</f>
        <v>607.88327295284671</v>
      </c>
      <c r="AN456" s="76">
        <f t="shared" ca="1" si="419"/>
        <v>607.88327295284671</v>
      </c>
      <c r="AO456" s="76">
        <f t="shared" ca="1" si="419"/>
        <v>607.88327295284671</v>
      </c>
      <c r="AP456" s="76">
        <f t="shared" ca="1" si="419"/>
        <v>607.88327295284671</v>
      </c>
      <c r="AQ456" s="76">
        <f t="shared" ca="1" si="419"/>
        <v>607.88327295284671</v>
      </c>
      <c r="AR456" s="76">
        <f t="shared" ca="1" si="419"/>
        <v>607.88327295284671</v>
      </c>
      <c r="AS456" s="76">
        <f t="shared" ca="1" si="419"/>
        <v>607.88327295284671</v>
      </c>
      <c r="AT456" s="76">
        <f t="shared" ca="1" si="419"/>
        <v>607.88327295284671</v>
      </c>
      <c r="AU456" s="76">
        <f t="shared" ca="1" si="419"/>
        <v>607.88327295284671</v>
      </c>
      <c r="AV456" s="76">
        <f t="shared" ca="1" si="419"/>
        <v>607.88327295284671</v>
      </c>
      <c r="AW456" s="76">
        <f t="shared" ca="1" si="419"/>
        <v>607.88327295284671</v>
      </c>
      <c r="AX456" s="76">
        <f t="shared" ca="1" si="419"/>
        <v>607.88327295284671</v>
      </c>
      <c r="AY456" s="76">
        <f t="shared" ca="1" si="419"/>
        <v>607.88327295284671</v>
      </c>
      <c r="AZ456" s="76">
        <f t="shared" ca="1" si="419"/>
        <v>607.88327295284671</v>
      </c>
      <c r="BA456" s="76">
        <f t="shared" ca="1" si="419"/>
        <v>607.88327295284671</v>
      </c>
      <c r="BB456" s="76">
        <f t="shared" ca="1" si="419"/>
        <v>607.88327295284671</v>
      </c>
      <c r="BC456" s="76">
        <f t="shared" ca="1" si="419"/>
        <v>607.88327295284671</v>
      </c>
      <c r="BD456" s="76">
        <f t="shared" ca="1" si="419"/>
        <v>607.88327295284671</v>
      </c>
      <c r="BE456" s="76">
        <f t="shared" ca="1" si="419"/>
        <v>607.88327295284671</v>
      </c>
      <c r="BF456" s="76">
        <f t="shared" ca="1" si="419"/>
        <v>607.88327295284671</v>
      </c>
      <c r="BG456" s="76">
        <f t="shared" ca="1" si="419"/>
        <v>607.88327295284671</v>
      </c>
      <c r="BH456" s="76">
        <f t="shared" ca="1" si="419"/>
        <v>607.88327295284671</v>
      </c>
      <c r="BI456" s="76">
        <f t="shared" ca="1" si="419"/>
        <v>607.88327295284671</v>
      </c>
      <c r="BJ456" s="76">
        <f t="shared" ca="1" si="419"/>
        <v>607.88327295284671</v>
      </c>
      <c r="BK456" s="76">
        <f t="shared" ca="1" si="419"/>
        <v>607.88327295284671</v>
      </c>
      <c r="BL456" s="76">
        <f t="shared" ca="1" si="419"/>
        <v>607.88327295284671</v>
      </c>
      <c r="BM456" s="76">
        <f t="shared" ca="1" si="419"/>
        <v>607.88327295284671</v>
      </c>
      <c r="BN456" s="76">
        <f t="shared" ca="1" si="419"/>
        <v>607.88327295284671</v>
      </c>
      <c r="BO456" s="76">
        <f t="shared" ca="1" si="419"/>
        <v>607.88327295284671</v>
      </c>
      <c r="BP456" s="76">
        <f t="shared" ca="1" si="419"/>
        <v>607.88327295284671</v>
      </c>
      <c r="BQ456" s="76">
        <f t="shared" ca="1" si="419"/>
        <v>607.88327295284671</v>
      </c>
      <c r="BR456" s="76">
        <f t="shared" ca="1" si="419"/>
        <v>607.88327295284671</v>
      </c>
      <c r="BS456" s="76">
        <f t="shared" ref="BS456:CL456" ca="1" si="420">+BR455*(1-$I456)</f>
        <v>607.88327295284671</v>
      </c>
      <c r="BT456" s="76">
        <f t="shared" ca="1" si="420"/>
        <v>607.88327295284671</v>
      </c>
      <c r="BU456" s="76">
        <f t="shared" ca="1" si="420"/>
        <v>607.88327295284671</v>
      </c>
      <c r="BV456" s="76">
        <f t="shared" ca="1" si="420"/>
        <v>607.88327295284671</v>
      </c>
      <c r="BW456" s="76">
        <f t="shared" ca="1" si="420"/>
        <v>607.88327295284671</v>
      </c>
      <c r="BX456" s="76">
        <f t="shared" ca="1" si="420"/>
        <v>607.88327295284671</v>
      </c>
      <c r="BY456" s="76">
        <f t="shared" ca="1" si="420"/>
        <v>607.88327295284671</v>
      </c>
      <c r="BZ456" s="76">
        <f t="shared" ca="1" si="420"/>
        <v>607.88327295284671</v>
      </c>
      <c r="CA456" s="76">
        <f t="shared" ca="1" si="420"/>
        <v>607.88327295284671</v>
      </c>
      <c r="CB456" s="76">
        <f t="shared" ca="1" si="420"/>
        <v>607.88327295284671</v>
      </c>
      <c r="CC456" s="76">
        <f t="shared" ca="1" si="420"/>
        <v>607.88327295284671</v>
      </c>
      <c r="CD456" s="76">
        <f t="shared" ca="1" si="420"/>
        <v>607.88327295284671</v>
      </c>
      <c r="CE456" s="76">
        <f t="shared" ca="1" si="420"/>
        <v>607.88327295284671</v>
      </c>
      <c r="CF456" s="76">
        <f t="shared" ca="1" si="420"/>
        <v>607.88327295284671</v>
      </c>
      <c r="CG456" s="76">
        <f t="shared" ca="1" si="420"/>
        <v>607.88327295284671</v>
      </c>
      <c r="CH456" s="76">
        <f t="shared" ca="1" si="420"/>
        <v>607.88327295284671</v>
      </c>
      <c r="CI456" s="76">
        <f t="shared" ca="1" si="420"/>
        <v>607.88327295284671</v>
      </c>
      <c r="CJ456" s="76">
        <f t="shared" ca="1" si="420"/>
        <v>607.88327295284671</v>
      </c>
      <c r="CK456" s="76">
        <f t="shared" ca="1" si="420"/>
        <v>607.88327295284671</v>
      </c>
      <c r="CL456" s="76">
        <f t="shared" ca="1" si="420"/>
        <v>607.88327295284671</v>
      </c>
    </row>
    <row r="457" spans="2:90" outlineLevel="2" x14ac:dyDescent="0.4">
      <c r="B457" s="410">
        <f t="shared" si="367"/>
        <v>22</v>
      </c>
      <c r="C457" s="31"/>
      <c r="D457" t="s">
        <v>930</v>
      </c>
      <c r="E457" s="8" t="str">
        <f t="shared" si="365"/>
        <v>457 GROWTHCHURN-PV</v>
      </c>
      <c r="G457" s="31"/>
      <c r="H457" s="16">
        <f t="shared" si="368"/>
        <v>0.88000000000000023</v>
      </c>
      <c r="I457" s="411">
        <v>0.1</v>
      </c>
      <c r="J457" s="73"/>
      <c r="K457" s="15">
        <f t="shared" si="418"/>
        <v>0</v>
      </c>
      <c r="L457" s="15">
        <f t="shared" ca="1" si="418"/>
        <v>547.09494565756211</v>
      </c>
      <c r="M457" s="15">
        <f t="shared" ca="1" si="418"/>
        <v>547.09494565756211</v>
      </c>
      <c r="N457" s="15">
        <f t="shared" ca="1" si="418"/>
        <v>547.09494565756211</v>
      </c>
      <c r="O457" s="15">
        <f t="shared" ca="1" si="418"/>
        <v>547.09494565756211</v>
      </c>
      <c r="P457" s="15">
        <f t="shared" ca="1" si="418"/>
        <v>547.09494565756211</v>
      </c>
      <c r="R457" s="67"/>
      <c r="S457" s="76">
        <f t="shared" si="393"/>
        <v>0</v>
      </c>
      <c r="T457" s="76">
        <f t="shared" si="393"/>
        <v>0</v>
      </c>
      <c r="U457" s="76">
        <f t="shared" si="393"/>
        <v>0</v>
      </c>
      <c r="V457" s="76">
        <f t="shared" si="393"/>
        <v>0</v>
      </c>
      <c r="W457" s="76">
        <f t="shared" si="393"/>
        <v>0</v>
      </c>
      <c r="X457" s="76">
        <f t="shared" si="393"/>
        <v>0</v>
      </c>
      <c r="Y457" s="76">
        <f t="shared" si="393"/>
        <v>0</v>
      </c>
      <c r="Z457" s="76">
        <f t="shared" si="393"/>
        <v>0</v>
      </c>
      <c r="AA457" s="76">
        <f t="shared" si="393"/>
        <v>0</v>
      </c>
      <c r="AB457" s="76">
        <f t="shared" si="393"/>
        <v>0</v>
      </c>
      <c r="AC457" s="76">
        <f t="shared" si="393"/>
        <v>0</v>
      </c>
      <c r="AD457" s="76">
        <f t="shared" si="393"/>
        <v>0</v>
      </c>
      <c r="AE457" s="76">
        <f t="shared" si="393"/>
        <v>0</v>
      </c>
      <c r="AF457" s="76">
        <f t="shared" si="393"/>
        <v>0</v>
      </c>
      <c r="AG457" s="76">
        <f t="shared" si="393"/>
        <v>0</v>
      </c>
      <c r="AH457" s="76">
        <f t="shared" si="393"/>
        <v>0</v>
      </c>
      <c r="AI457" s="76">
        <f t="shared" si="411"/>
        <v>0</v>
      </c>
      <c r="AJ457" s="76">
        <f t="shared" si="411"/>
        <v>0</v>
      </c>
      <c r="AK457" s="76">
        <f t="shared" si="411"/>
        <v>0</v>
      </c>
      <c r="AL457" s="76">
        <f t="shared" si="411"/>
        <v>0</v>
      </c>
      <c r="AM457" s="76">
        <f t="shared" si="411"/>
        <v>0</v>
      </c>
      <c r="AN457" s="76">
        <f t="shared" ref="AN457:BS457" ca="1" si="421">+AM456*(1-$I457)</f>
        <v>547.09494565756211</v>
      </c>
      <c r="AO457" s="76">
        <f t="shared" ca="1" si="421"/>
        <v>547.09494565756211</v>
      </c>
      <c r="AP457" s="76">
        <f t="shared" ca="1" si="421"/>
        <v>547.09494565756211</v>
      </c>
      <c r="AQ457" s="76">
        <f t="shared" ca="1" si="421"/>
        <v>547.09494565756211</v>
      </c>
      <c r="AR457" s="76">
        <f t="shared" ca="1" si="421"/>
        <v>547.09494565756211</v>
      </c>
      <c r="AS457" s="76">
        <f t="shared" ca="1" si="421"/>
        <v>547.09494565756211</v>
      </c>
      <c r="AT457" s="76">
        <f t="shared" ca="1" si="421"/>
        <v>547.09494565756211</v>
      </c>
      <c r="AU457" s="76">
        <f t="shared" ca="1" si="421"/>
        <v>547.09494565756211</v>
      </c>
      <c r="AV457" s="76">
        <f t="shared" ca="1" si="421"/>
        <v>547.09494565756211</v>
      </c>
      <c r="AW457" s="76">
        <f t="shared" ca="1" si="421"/>
        <v>547.09494565756211</v>
      </c>
      <c r="AX457" s="76">
        <f t="shared" ca="1" si="421"/>
        <v>547.09494565756211</v>
      </c>
      <c r="AY457" s="76">
        <f t="shared" ca="1" si="421"/>
        <v>547.09494565756211</v>
      </c>
      <c r="AZ457" s="76">
        <f t="shared" ca="1" si="421"/>
        <v>547.09494565756211</v>
      </c>
      <c r="BA457" s="76">
        <f t="shared" ca="1" si="421"/>
        <v>547.09494565756211</v>
      </c>
      <c r="BB457" s="76">
        <f t="shared" ca="1" si="421"/>
        <v>547.09494565756211</v>
      </c>
      <c r="BC457" s="76">
        <f t="shared" ca="1" si="421"/>
        <v>547.09494565756211</v>
      </c>
      <c r="BD457" s="76">
        <f t="shared" ca="1" si="421"/>
        <v>547.09494565756211</v>
      </c>
      <c r="BE457" s="76">
        <f t="shared" ca="1" si="421"/>
        <v>547.09494565756211</v>
      </c>
      <c r="BF457" s="76">
        <f t="shared" ca="1" si="421"/>
        <v>547.09494565756211</v>
      </c>
      <c r="BG457" s="76">
        <f t="shared" ca="1" si="421"/>
        <v>547.09494565756211</v>
      </c>
      <c r="BH457" s="76">
        <f t="shared" ca="1" si="421"/>
        <v>547.09494565756211</v>
      </c>
      <c r="BI457" s="76">
        <f t="shared" ca="1" si="421"/>
        <v>547.09494565756211</v>
      </c>
      <c r="BJ457" s="76">
        <f t="shared" ca="1" si="421"/>
        <v>547.09494565756211</v>
      </c>
      <c r="BK457" s="76">
        <f t="shared" ca="1" si="421"/>
        <v>547.09494565756211</v>
      </c>
      <c r="BL457" s="76">
        <f t="shared" ca="1" si="421"/>
        <v>547.09494565756211</v>
      </c>
      <c r="BM457" s="76">
        <f t="shared" ca="1" si="421"/>
        <v>547.09494565756211</v>
      </c>
      <c r="BN457" s="76">
        <f t="shared" ca="1" si="421"/>
        <v>547.09494565756211</v>
      </c>
      <c r="BO457" s="76">
        <f t="shared" ca="1" si="421"/>
        <v>547.09494565756211</v>
      </c>
      <c r="BP457" s="76">
        <f t="shared" ca="1" si="421"/>
        <v>547.09494565756211</v>
      </c>
      <c r="BQ457" s="76">
        <f t="shared" ca="1" si="421"/>
        <v>547.09494565756211</v>
      </c>
      <c r="BR457" s="76">
        <f t="shared" ca="1" si="421"/>
        <v>547.09494565756211</v>
      </c>
      <c r="BS457" s="76">
        <f t="shared" ca="1" si="421"/>
        <v>547.09494565756211</v>
      </c>
      <c r="BT457" s="76">
        <f t="shared" ref="BT457:CL457" ca="1" si="422">+BS456*(1-$I457)</f>
        <v>547.09494565756211</v>
      </c>
      <c r="BU457" s="76">
        <f t="shared" ca="1" si="422"/>
        <v>547.09494565756211</v>
      </c>
      <c r="BV457" s="76">
        <f t="shared" ca="1" si="422"/>
        <v>547.09494565756211</v>
      </c>
      <c r="BW457" s="76">
        <f t="shared" ca="1" si="422"/>
        <v>547.09494565756211</v>
      </c>
      <c r="BX457" s="76">
        <f t="shared" ca="1" si="422"/>
        <v>547.09494565756211</v>
      </c>
      <c r="BY457" s="76">
        <f t="shared" ca="1" si="422"/>
        <v>547.09494565756211</v>
      </c>
      <c r="BZ457" s="76">
        <f t="shared" ca="1" si="422"/>
        <v>547.09494565756211</v>
      </c>
      <c r="CA457" s="76">
        <f t="shared" ca="1" si="422"/>
        <v>547.09494565756211</v>
      </c>
      <c r="CB457" s="76">
        <f t="shared" ca="1" si="422"/>
        <v>547.09494565756211</v>
      </c>
      <c r="CC457" s="76">
        <f t="shared" ca="1" si="422"/>
        <v>547.09494565756211</v>
      </c>
      <c r="CD457" s="76">
        <f t="shared" ca="1" si="422"/>
        <v>547.09494565756211</v>
      </c>
      <c r="CE457" s="76">
        <f t="shared" ca="1" si="422"/>
        <v>547.09494565756211</v>
      </c>
      <c r="CF457" s="76">
        <f t="shared" ca="1" si="422"/>
        <v>547.09494565756211</v>
      </c>
      <c r="CG457" s="76">
        <f t="shared" ca="1" si="422"/>
        <v>547.09494565756211</v>
      </c>
      <c r="CH457" s="76">
        <f t="shared" ca="1" si="422"/>
        <v>547.09494565756211</v>
      </c>
      <c r="CI457" s="76">
        <f t="shared" ca="1" si="422"/>
        <v>547.09494565756211</v>
      </c>
      <c r="CJ457" s="76">
        <f t="shared" ca="1" si="422"/>
        <v>547.09494565756211</v>
      </c>
      <c r="CK457" s="76">
        <f t="shared" ca="1" si="422"/>
        <v>547.09494565756211</v>
      </c>
      <c r="CL457" s="76">
        <f t="shared" ca="1" si="422"/>
        <v>547.09494565756211</v>
      </c>
    </row>
    <row r="458" spans="2:90" outlineLevel="2" x14ac:dyDescent="0.4">
      <c r="B458" s="410">
        <f t="shared" si="367"/>
        <v>23</v>
      </c>
      <c r="C458" s="31"/>
      <c r="D458" t="s">
        <v>930</v>
      </c>
      <c r="E458" s="8" t="str">
        <f t="shared" si="365"/>
        <v>458 GROWTHCHURN-PV</v>
      </c>
      <c r="G458" s="31"/>
      <c r="H458" s="16">
        <f t="shared" si="368"/>
        <v>0.92000000000000026</v>
      </c>
      <c r="I458" s="411">
        <v>0.1</v>
      </c>
      <c r="J458" s="73"/>
      <c r="K458" s="15">
        <f t="shared" si="418"/>
        <v>0</v>
      </c>
      <c r="L458" s="15">
        <f t="shared" ca="1" si="418"/>
        <v>492.38545109180592</v>
      </c>
      <c r="M458" s="15">
        <f t="shared" ca="1" si="418"/>
        <v>492.38545109180592</v>
      </c>
      <c r="N458" s="15">
        <f t="shared" ca="1" si="418"/>
        <v>492.38545109180592</v>
      </c>
      <c r="O458" s="15">
        <f t="shared" ca="1" si="418"/>
        <v>492.38545109180592</v>
      </c>
      <c r="P458" s="15">
        <f t="shared" ca="1" si="418"/>
        <v>492.38545109180592</v>
      </c>
      <c r="R458" s="67"/>
      <c r="S458" s="76">
        <f t="shared" si="393"/>
        <v>0</v>
      </c>
      <c r="T458" s="76">
        <f t="shared" si="393"/>
        <v>0</v>
      </c>
      <c r="U458" s="76">
        <f t="shared" si="393"/>
        <v>0</v>
      </c>
      <c r="V458" s="76">
        <f t="shared" si="393"/>
        <v>0</v>
      </c>
      <c r="W458" s="76">
        <f t="shared" si="393"/>
        <v>0</v>
      </c>
      <c r="X458" s="76">
        <f t="shared" si="393"/>
        <v>0</v>
      </c>
      <c r="Y458" s="76">
        <f t="shared" si="393"/>
        <v>0</v>
      </c>
      <c r="Z458" s="76">
        <f t="shared" si="393"/>
        <v>0</v>
      </c>
      <c r="AA458" s="76">
        <f t="shared" si="393"/>
        <v>0</v>
      </c>
      <c r="AB458" s="76">
        <f t="shared" si="393"/>
        <v>0</v>
      </c>
      <c r="AC458" s="76">
        <f t="shared" si="393"/>
        <v>0</v>
      </c>
      <c r="AD458" s="76">
        <f t="shared" si="393"/>
        <v>0</v>
      </c>
      <c r="AE458" s="76">
        <f t="shared" si="393"/>
        <v>0</v>
      </c>
      <c r="AF458" s="76">
        <f t="shared" si="393"/>
        <v>0</v>
      </c>
      <c r="AG458" s="76">
        <f t="shared" si="393"/>
        <v>0</v>
      </c>
      <c r="AH458" s="76">
        <f t="shared" si="393"/>
        <v>0</v>
      </c>
      <c r="AI458" s="76">
        <f t="shared" si="411"/>
        <v>0</v>
      </c>
      <c r="AJ458" s="76">
        <f t="shared" si="411"/>
        <v>0</v>
      </c>
      <c r="AK458" s="76">
        <f t="shared" si="411"/>
        <v>0</v>
      </c>
      <c r="AL458" s="76">
        <f t="shared" si="411"/>
        <v>0</v>
      </c>
      <c r="AM458" s="76">
        <f t="shared" si="411"/>
        <v>0</v>
      </c>
      <c r="AN458" s="76">
        <f t="shared" si="411"/>
        <v>0</v>
      </c>
      <c r="AO458" s="76">
        <f t="shared" ref="AO458:BT458" ca="1" si="423">+AN457*(1-$I458)</f>
        <v>492.38545109180592</v>
      </c>
      <c r="AP458" s="76">
        <f t="shared" ca="1" si="423"/>
        <v>492.38545109180592</v>
      </c>
      <c r="AQ458" s="76">
        <f t="shared" ca="1" si="423"/>
        <v>492.38545109180592</v>
      </c>
      <c r="AR458" s="76">
        <f t="shared" ca="1" si="423"/>
        <v>492.38545109180592</v>
      </c>
      <c r="AS458" s="76">
        <f t="shared" ca="1" si="423"/>
        <v>492.38545109180592</v>
      </c>
      <c r="AT458" s="76">
        <f t="shared" ca="1" si="423"/>
        <v>492.38545109180592</v>
      </c>
      <c r="AU458" s="76">
        <f t="shared" ca="1" si="423"/>
        <v>492.38545109180592</v>
      </c>
      <c r="AV458" s="76">
        <f t="shared" ca="1" si="423"/>
        <v>492.38545109180592</v>
      </c>
      <c r="AW458" s="76">
        <f t="shared" ca="1" si="423"/>
        <v>492.38545109180592</v>
      </c>
      <c r="AX458" s="76">
        <f t="shared" ca="1" si="423"/>
        <v>492.38545109180592</v>
      </c>
      <c r="AY458" s="76">
        <f t="shared" ca="1" si="423"/>
        <v>492.38545109180592</v>
      </c>
      <c r="AZ458" s="76">
        <f t="shared" ca="1" si="423"/>
        <v>492.38545109180592</v>
      </c>
      <c r="BA458" s="76">
        <f t="shared" ca="1" si="423"/>
        <v>492.38545109180592</v>
      </c>
      <c r="BB458" s="76">
        <f t="shared" ca="1" si="423"/>
        <v>492.38545109180592</v>
      </c>
      <c r="BC458" s="76">
        <f t="shared" ca="1" si="423"/>
        <v>492.38545109180592</v>
      </c>
      <c r="BD458" s="76">
        <f t="shared" ca="1" si="423"/>
        <v>492.38545109180592</v>
      </c>
      <c r="BE458" s="76">
        <f t="shared" ca="1" si="423"/>
        <v>492.38545109180592</v>
      </c>
      <c r="BF458" s="76">
        <f t="shared" ca="1" si="423"/>
        <v>492.38545109180592</v>
      </c>
      <c r="BG458" s="76">
        <f t="shared" ca="1" si="423"/>
        <v>492.38545109180592</v>
      </c>
      <c r="BH458" s="76">
        <f t="shared" ca="1" si="423"/>
        <v>492.38545109180592</v>
      </c>
      <c r="BI458" s="76">
        <f t="shared" ca="1" si="423"/>
        <v>492.38545109180592</v>
      </c>
      <c r="BJ458" s="76">
        <f t="shared" ca="1" si="423"/>
        <v>492.38545109180592</v>
      </c>
      <c r="BK458" s="76">
        <f t="shared" ca="1" si="423"/>
        <v>492.38545109180592</v>
      </c>
      <c r="BL458" s="76">
        <f t="shared" ca="1" si="423"/>
        <v>492.38545109180592</v>
      </c>
      <c r="BM458" s="76">
        <f t="shared" ca="1" si="423"/>
        <v>492.38545109180592</v>
      </c>
      <c r="BN458" s="76">
        <f t="shared" ca="1" si="423"/>
        <v>492.38545109180592</v>
      </c>
      <c r="BO458" s="76">
        <f t="shared" ca="1" si="423"/>
        <v>492.38545109180592</v>
      </c>
      <c r="BP458" s="76">
        <f t="shared" ca="1" si="423"/>
        <v>492.38545109180592</v>
      </c>
      <c r="BQ458" s="76">
        <f t="shared" ca="1" si="423"/>
        <v>492.38545109180592</v>
      </c>
      <c r="BR458" s="76">
        <f t="shared" ca="1" si="423"/>
        <v>492.38545109180592</v>
      </c>
      <c r="BS458" s="76">
        <f t="shared" ca="1" si="423"/>
        <v>492.38545109180592</v>
      </c>
      <c r="BT458" s="76">
        <f t="shared" ca="1" si="423"/>
        <v>492.38545109180592</v>
      </c>
      <c r="BU458" s="76">
        <f t="shared" ref="BU458:CL458" ca="1" si="424">+BT457*(1-$I458)</f>
        <v>492.38545109180592</v>
      </c>
      <c r="BV458" s="76">
        <f t="shared" ca="1" si="424"/>
        <v>492.38545109180592</v>
      </c>
      <c r="BW458" s="76">
        <f t="shared" ca="1" si="424"/>
        <v>492.38545109180592</v>
      </c>
      <c r="BX458" s="76">
        <f t="shared" ca="1" si="424"/>
        <v>492.38545109180592</v>
      </c>
      <c r="BY458" s="76">
        <f t="shared" ca="1" si="424"/>
        <v>492.38545109180592</v>
      </c>
      <c r="BZ458" s="76">
        <f t="shared" ca="1" si="424"/>
        <v>492.38545109180592</v>
      </c>
      <c r="CA458" s="76">
        <f t="shared" ca="1" si="424"/>
        <v>492.38545109180592</v>
      </c>
      <c r="CB458" s="76">
        <f t="shared" ca="1" si="424"/>
        <v>492.38545109180592</v>
      </c>
      <c r="CC458" s="76">
        <f t="shared" ca="1" si="424"/>
        <v>492.38545109180592</v>
      </c>
      <c r="CD458" s="76">
        <f t="shared" ca="1" si="424"/>
        <v>492.38545109180592</v>
      </c>
      <c r="CE458" s="76">
        <f t="shared" ca="1" si="424"/>
        <v>492.38545109180592</v>
      </c>
      <c r="CF458" s="76">
        <f t="shared" ca="1" si="424"/>
        <v>492.38545109180592</v>
      </c>
      <c r="CG458" s="76">
        <f t="shared" ca="1" si="424"/>
        <v>492.38545109180592</v>
      </c>
      <c r="CH458" s="76">
        <f t="shared" ca="1" si="424"/>
        <v>492.38545109180592</v>
      </c>
      <c r="CI458" s="76">
        <f t="shared" ca="1" si="424"/>
        <v>492.38545109180592</v>
      </c>
      <c r="CJ458" s="76">
        <f t="shared" ca="1" si="424"/>
        <v>492.38545109180592</v>
      </c>
      <c r="CK458" s="76">
        <f t="shared" ca="1" si="424"/>
        <v>492.38545109180592</v>
      </c>
      <c r="CL458" s="76">
        <f t="shared" ca="1" si="424"/>
        <v>492.38545109180592</v>
      </c>
    </row>
    <row r="459" spans="2:90" outlineLevel="2" x14ac:dyDescent="0.4">
      <c r="B459" s="410">
        <f t="shared" si="367"/>
        <v>24</v>
      </c>
      <c r="C459" s="31"/>
      <c r="D459" t="s">
        <v>930</v>
      </c>
      <c r="E459" s="8" t="str">
        <f t="shared" si="365"/>
        <v>459 GROWTHCHURN-PV</v>
      </c>
      <c r="G459" s="31"/>
      <c r="H459" s="16">
        <f t="shared" si="368"/>
        <v>0.9600000000000003</v>
      </c>
      <c r="I459" s="411">
        <v>0.1</v>
      </c>
      <c r="J459" s="73"/>
      <c r="K459" s="15">
        <f t="shared" si="418"/>
        <v>0</v>
      </c>
      <c r="L459" s="15">
        <f t="shared" ca="1" si="418"/>
        <v>443.14690598262536</v>
      </c>
      <c r="M459" s="15">
        <f t="shared" ca="1" si="418"/>
        <v>443.14690598262536</v>
      </c>
      <c r="N459" s="15">
        <f t="shared" ca="1" si="418"/>
        <v>443.14690598262536</v>
      </c>
      <c r="O459" s="15">
        <f t="shared" ca="1" si="418"/>
        <v>443.14690598262536</v>
      </c>
      <c r="P459" s="15">
        <f t="shared" ca="1" si="418"/>
        <v>443.14690598262536</v>
      </c>
      <c r="R459" s="67"/>
      <c r="S459" s="76">
        <f t="shared" si="393"/>
        <v>0</v>
      </c>
      <c r="T459" s="76">
        <f t="shared" si="393"/>
        <v>0</v>
      </c>
      <c r="U459" s="76">
        <f t="shared" si="393"/>
        <v>0</v>
      </c>
      <c r="V459" s="76">
        <f t="shared" si="393"/>
        <v>0</v>
      </c>
      <c r="W459" s="76">
        <f t="shared" si="393"/>
        <v>0</v>
      </c>
      <c r="X459" s="76">
        <f t="shared" si="393"/>
        <v>0</v>
      </c>
      <c r="Y459" s="76">
        <f t="shared" si="393"/>
        <v>0</v>
      </c>
      <c r="Z459" s="76">
        <f t="shared" si="393"/>
        <v>0</v>
      </c>
      <c r="AA459" s="76">
        <f t="shared" si="393"/>
        <v>0</v>
      </c>
      <c r="AB459" s="76">
        <f t="shared" si="393"/>
        <v>0</v>
      </c>
      <c r="AC459" s="76">
        <f t="shared" si="393"/>
        <v>0</v>
      </c>
      <c r="AD459" s="76">
        <f t="shared" si="393"/>
        <v>0</v>
      </c>
      <c r="AE459" s="76">
        <f t="shared" si="393"/>
        <v>0</v>
      </c>
      <c r="AF459" s="76">
        <f t="shared" si="393"/>
        <v>0</v>
      </c>
      <c r="AG459" s="76">
        <f t="shared" si="393"/>
        <v>0</v>
      </c>
      <c r="AH459" s="76">
        <f t="shared" si="393"/>
        <v>0</v>
      </c>
      <c r="AI459" s="76">
        <f t="shared" si="411"/>
        <v>0</v>
      </c>
      <c r="AJ459" s="76">
        <f t="shared" si="411"/>
        <v>0</v>
      </c>
      <c r="AK459" s="76">
        <f t="shared" si="411"/>
        <v>0</v>
      </c>
      <c r="AL459" s="76">
        <f t="shared" si="411"/>
        <v>0</v>
      </c>
      <c r="AM459" s="76">
        <f t="shared" si="411"/>
        <v>0</v>
      </c>
      <c r="AN459" s="76">
        <f t="shared" si="411"/>
        <v>0</v>
      </c>
      <c r="AO459" s="76">
        <f t="shared" si="411"/>
        <v>0</v>
      </c>
      <c r="AP459" s="76">
        <f t="shared" ref="AP459:BU459" ca="1" si="425">+AO458*(1-$I459)</f>
        <v>443.14690598262536</v>
      </c>
      <c r="AQ459" s="76">
        <f t="shared" ca="1" si="425"/>
        <v>443.14690598262536</v>
      </c>
      <c r="AR459" s="76">
        <f t="shared" ca="1" si="425"/>
        <v>443.14690598262536</v>
      </c>
      <c r="AS459" s="76">
        <f t="shared" ca="1" si="425"/>
        <v>443.14690598262536</v>
      </c>
      <c r="AT459" s="76">
        <f t="shared" ca="1" si="425"/>
        <v>443.14690598262536</v>
      </c>
      <c r="AU459" s="76">
        <f t="shared" ca="1" si="425"/>
        <v>443.14690598262536</v>
      </c>
      <c r="AV459" s="76">
        <f t="shared" ca="1" si="425"/>
        <v>443.14690598262536</v>
      </c>
      <c r="AW459" s="76">
        <f t="shared" ca="1" si="425"/>
        <v>443.14690598262536</v>
      </c>
      <c r="AX459" s="76">
        <f t="shared" ca="1" si="425"/>
        <v>443.14690598262536</v>
      </c>
      <c r="AY459" s="76">
        <f t="shared" ca="1" si="425"/>
        <v>443.14690598262536</v>
      </c>
      <c r="AZ459" s="76">
        <f t="shared" ca="1" si="425"/>
        <v>443.14690598262536</v>
      </c>
      <c r="BA459" s="76">
        <f t="shared" ca="1" si="425"/>
        <v>443.14690598262536</v>
      </c>
      <c r="BB459" s="76">
        <f t="shared" ca="1" si="425"/>
        <v>443.14690598262536</v>
      </c>
      <c r="BC459" s="76">
        <f t="shared" ca="1" si="425"/>
        <v>443.14690598262536</v>
      </c>
      <c r="BD459" s="76">
        <f t="shared" ca="1" si="425"/>
        <v>443.14690598262536</v>
      </c>
      <c r="BE459" s="76">
        <f t="shared" ca="1" si="425"/>
        <v>443.14690598262536</v>
      </c>
      <c r="BF459" s="76">
        <f t="shared" ca="1" si="425"/>
        <v>443.14690598262536</v>
      </c>
      <c r="BG459" s="76">
        <f t="shared" ca="1" si="425"/>
        <v>443.14690598262536</v>
      </c>
      <c r="BH459" s="76">
        <f t="shared" ca="1" si="425"/>
        <v>443.14690598262536</v>
      </c>
      <c r="BI459" s="76">
        <f t="shared" ca="1" si="425"/>
        <v>443.14690598262536</v>
      </c>
      <c r="BJ459" s="76">
        <f t="shared" ca="1" si="425"/>
        <v>443.14690598262536</v>
      </c>
      <c r="BK459" s="76">
        <f t="shared" ca="1" si="425"/>
        <v>443.14690598262536</v>
      </c>
      <c r="BL459" s="76">
        <f t="shared" ca="1" si="425"/>
        <v>443.14690598262536</v>
      </c>
      <c r="BM459" s="76">
        <f t="shared" ca="1" si="425"/>
        <v>443.14690598262536</v>
      </c>
      <c r="BN459" s="76">
        <f t="shared" ca="1" si="425"/>
        <v>443.14690598262536</v>
      </c>
      <c r="BO459" s="76">
        <f t="shared" ca="1" si="425"/>
        <v>443.14690598262536</v>
      </c>
      <c r="BP459" s="76">
        <f t="shared" ca="1" si="425"/>
        <v>443.14690598262536</v>
      </c>
      <c r="BQ459" s="76">
        <f t="shared" ca="1" si="425"/>
        <v>443.14690598262536</v>
      </c>
      <c r="BR459" s="76">
        <f t="shared" ca="1" si="425"/>
        <v>443.14690598262536</v>
      </c>
      <c r="BS459" s="76">
        <f t="shared" ca="1" si="425"/>
        <v>443.14690598262536</v>
      </c>
      <c r="BT459" s="76">
        <f t="shared" ca="1" si="425"/>
        <v>443.14690598262536</v>
      </c>
      <c r="BU459" s="76">
        <f t="shared" ca="1" si="425"/>
        <v>443.14690598262536</v>
      </c>
      <c r="BV459" s="76">
        <f t="shared" ref="BV459:CL459" ca="1" si="426">+BU458*(1-$I459)</f>
        <v>443.14690598262536</v>
      </c>
      <c r="BW459" s="76">
        <f t="shared" ca="1" si="426"/>
        <v>443.14690598262536</v>
      </c>
      <c r="BX459" s="76">
        <f t="shared" ca="1" si="426"/>
        <v>443.14690598262536</v>
      </c>
      <c r="BY459" s="76">
        <f t="shared" ca="1" si="426"/>
        <v>443.14690598262536</v>
      </c>
      <c r="BZ459" s="76">
        <f t="shared" ca="1" si="426"/>
        <v>443.14690598262536</v>
      </c>
      <c r="CA459" s="76">
        <f t="shared" ca="1" si="426"/>
        <v>443.14690598262536</v>
      </c>
      <c r="CB459" s="76">
        <f t="shared" ca="1" si="426"/>
        <v>443.14690598262536</v>
      </c>
      <c r="CC459" s="76">
        <f t="shared" ca="1" si="426"/>
        <v>443.14690598262536</v>
      </c>
      <c r="CD459" s="76">
        <f t="shared" ca="1" si="426"/>
        <v>443.14690598262536</v>
      </c>
      <c r="CE459" s="76">
        <f t="shared" ca="1" si="426"/>
        <v>443.14690598262536</v>
      </c>
      <c r="CF459" s="76">
        <f t="shared" ca="1" si="426"/>
        <v>443.14690598262536</v>
      </c>
      <c r="CG459" s="76">
        <f t="shared" ca="1" si="426"/>
        <v>443.14690598262536</v>
      </c>
      <c r="CH459" s="76">
        <f t="shared" ca="1" si="426"/>
        <v>443.14690598262536</v>
      </c>
      <c r="CI459" s="76">
        <f t="shared" ca="1" si="426"/>
        <v>443.14690598262536</v>
      </c>
      <c r="CJ459" s="76">
        <f t="shared" ca="1" si="426"/>
        <v>443.14690598262536</v>
      </c>
      <c r="CK459" s="76">
        <f t="shared" ca="1" si="426"/>
        <v>443.14690598262536</v>
      </c>
      <c r="CL459" s="76">
        <f t="shared" ca="1" si="426"/>
        <v>443.14690598262536</v>
      </c>
    </row>
    <row r="460" spans="2:90" outlineLevel="2" x14ac:dyDescent="0.4">
      <c r="B460" s="141" t="s">
        <v>925</v>
      </c>
      <c r="C460" s="31"/>
      <c r="D460" t="s">
        <v>930</v>
      </c>
      <c r="E460" s="8" t="str">
        <f t="shared" si="365"/>
        <v>460 GROWTHCHURN-PV</v>
      </c>
      <c r="G460" s="31"/>
      <c r="H460" s="16">
        <f t="shared" si="368"/>
        <v>1.0000000000000002</v>
      </c>
      <c r="I460" s="411">
        <v>0.1</v>
      </c>
      <c r="J460" s="73"/>
      <c r="K460" s="250">
        <f t="shared" si="418"/>
        <v>0</v>
      </c>
      <c r="L460" s="250">
        <f t="shared" si="418"/>
        <v>0</v>
      </c>
      <c r="M460" s="250">
        <f t="shared" ca="1" si="418"/>
        <v>5317.7628717915031</v>
      </c>
      <c r="N460" s="250">
        <f t="shared" ca="1" si="418"/>
        <v>10635.525743583003</v>
      </c>
      <c r="O460" s="250">
        <f t="shared" ca="1" si="418"/>
        <v>15953.288615374502</v>
      </c>
      <c r="P460" s="250">
        <f t="shared" ca="1" si="418"/>
        <v>21271.051487166023</v>
      </c>
      <c r="R460" s="67"/>
      <c r="S460" s="409">
        <f t="shared" ref="S460:AP460" si="427">+R459+R460*(1-$I460)</f>
        <v>0</v>
      </c>
      <c r="T460" s="409">
        <f t="shared" si="427"/>
        <v>0</v>
      </c>
      <c r="U460" s="409">
        <f t="shared" si="427"/>
        <v>0</v>
      </c>
      <c r="V460" s="409">
        <f t="shared" si="427"/>
        <v>0</v>
      </c>
      <c r="W460" s="409">
        <f t="shared" si="427"/>
        <v>0</v>
      </c>
      <c r="X460" s="409">
        <f t="shared" si="427"/>
        <v>0</v>
      </c>
      <c r="Y460" s="409">
        <f t="shared" si="427"/>
        <v>0</v>
      </c>
      <c r="Z460" s="409">
        <f t="shared" si="427"/>
        <v>0</v>
      </c>
      <c r="AA460" s="409">
        <f t="shared" si="427"/>
        <v>0</v>
      </c>
      <c r="AB460" s="409">
        <f t="shared" si="427"/>
        <v>0</v>
      </c>
      <c r="AC460" s="409">
        <f t="shared" si="427"/>
        <v>0</v>
      </c>
      <c r="AD460" s="409">
        <f t="shared" si="427"/>
        <v>0</v>
      </c>
      <c r="AE460" s="409">
        <f t="shared" si="427"/>
        <v>0</v>
      </c>
      <c r="AF460" s="409">
        <f t="shared" si="427"/>
        <v>0</v>
      </c>
      <c r="AG460" s="409">
        <f t="shared" si="427"/>
        <v>0</v>
      </c>
      <c r="AH460" s="409">
        <f t="shared" si="427"/>
        <v>0</v>
      </c>
      <c r="AI460" s="409">
        <f t="shared" si="427"/>
        <v>0</v>
      </c>
      <c r="AJ460" s="409">
        <f t="shared" si="427"/>
        <v>0</v>
      </c>
      <c r="AK460" s="409">
        <f t="shared" si="427"/>
        <v>0</v>
      </c>
      <c r="AL460" s="409">
        <f t="shared" si="427"/>
        <v>0</v>
      </c>
      <c r="AM460" s="409">
        <f t="shared" si="427"/>
        <v>0</v>
      </c>
      <c r="AN460" s="409">
        <f t="shared" si="427"/>
        <v>0</v>
      </c>
      <c r="AO460" s="409">
        <f t="shared" si="427"/>
        <v>0</v>
      </c>
      <c r="AP460" s="409">
        <f t="shared" si="427"/>
        <v>0</v>
      </c>
      <c r="AQ460" s="409">
        <f ca="1">+AP459+AP460*(1-$I460)</f>
        <v>443.14690598262536</v>
      </c>
      <c r="AR460" s="409">
        <f t="shared" ref="AR460:BW460" ca="1" si="428">+AQ459+AQ460</f>
        <v>886.29381196525071</v>
      </c>
      <c r="AS460" s="409">
        <f t="shared" ca="1" si="428"/>
        <v>1329.440717947876</v>
      </c>
      <c r="AT460" s="409">
        <f t="shared" ca="1" si="428"/>
        <v>1772.5876239305014</v>
      </c>
      <c r="AU460" s="409">
        <f t="shared" ca="1" si="428"/>
        <v>2215.7345299131266</v>
      </c>
      <c r="AV460" s="409">
        <f t="shared" ca="1" si="428"/>
        <v>2658.881435895752</v>
      </c>
      <c r="AW460" s="409">
        <f t="shared" ca="1" si="428"/>
        <v>3102.0283418783774</v>
      </c>
      <c r="AX460" s="409">
        <f t="shared" ca="1" si="428"/>
        <v>3545.1752478610028</v>
      </c>
      <c r="AY460" s="409">
        <f t="shared" ca="1" si="428"/>
        <v>3988.3221538436283</v>
      </c>
      <c r="AZ460" s="409">
        <f t="shared" ca="1" si="428"/>
        <v>4431.4690598262532</v>
      </c>
      <c r="BA460" s="409">
        <f t="shared" ca="1" si="428"/>
        <v>4874.6159658088782</v>
      </c>
      <c r="BB460" s="409">
        <f t="shared" ca="1" si="428"/>
        <v>5317.7628717915031</v>
      </c>
      <c r="BC460" s="409">
        <f t="shared" ca="1" si="428"/>
        <v>5760.9097777741281</v>
      </c>
      <c r="BD460" s="409">
        <f t="shared" ca="1" si="428"/>
        <v>6204.056683756753</v>
      </c>
      <c r="BE460" s="409">
        <f t="shared" ca="1" si="428"/>
        <v>6647.203589739378</v>
      </c>
      <c r="BF460" s="409">
        <f t="shared" ca="1" si="428"/>
        <v>7090.350495722003</v>
      </c>
      <c r="BG460" s="409">
        <f t="shared" ca="1" si="428"/>
        <v>7533.4974017046279</v>
      </c>
      <c r="BH460" s="409">
        <f t="shared" ca="1" si="428"/>
        <v>7976.6443076872529</v>
      </c>
      <c r="BI460" s="409">
        <f t="shared" ca="1" si="428"/>
        <v>8419.7912136698778</v>
      </c>
      <c r="BJ460" s="409">
        <f t="shared" ca="1" si="428"/>
        <v>8862.9381196525028</v>
      </c>
      <c r="BK460" s="409">
        <f t="shared" ca="1" si="428"/>
        <v>9306.0850256351277</v>
      </c>
      <c r="BL460" s="409">
        <f t="shared" ca="1" si="428"/>
        <v>9749.2319316177527</v>
      </c>
      <c r="BM460" s="409">
        <f t="shared" ca="1" si="428"/>
        <v>10192.378837600378</v>
      </c>
      <c r="BN460" s="409">
        <f t="shared" ca="1" si="428"/>
        <v>10635.525743583003</v>
      </c>
      <c r="BO460" s="409">
        <f t="shared" ca="1" si="428"/>
        <v>11078.672649565628</v>
      </c>
      <c r="BP460" s="409">
        <f t="shared" ca="1" si="428"/>
        <v>11521.819555548253</v>
      </c>
      <c r="BQ460" s="409">
        <f t="shared" ca="1" si="428"/>
        <v>11964.966461530877</v>
      </c>
      <c r="BR460" s="409">
        <f t="shared" ca="1" si="428"/>
        <v>12408.113367513502</v>
      </c>
      <c r="BS460" s="409">
        <f t="shared" ca="1" si="428"/>
        <v>12851.260273496127</v>
      </c>
      <c r="BT460" s="409">
        <f t="shared" ca="1" si="428"/>
        <v>13294.407179478752</v>
      </c>
      <c r="BU460" s="409">
        <f t="shared" ca="1" si="428"/>
        <v>13737.554085461377</v>
      </c>
      <c r="BV460" s="409">
        <f t="shared" ca="1" si="428"/>
        <v>14180.700991444002</v>
      </c>
      <c r="BW460" s="409">
        <f t="shared" ca="1" si="428"/>
        <v>14623.847897426627</v>
      </c>
      <c r="BX460" s="409">
        <f t="shared" ref="BX460:CL460" ca="1" si="429">+BW459+BW460</f>
        <v>15066.994803409252</v>
      </c>
      <c r="BY460" s="409">
        <f t="shared" ca="1" si="429"/>
        <v>15510.141709391877</v>
      </c>
      <c r="BZ460" s="409">
        <f t="shared" ca="1" si="429"/>
        <v>15953.288615374502</v>
      </c>
      <c r="CA460" s="409">
        <f t="shared" ca="1" si="429"/>
        <v>16396.435521357129</v>
      </c>
      <c r="CB460" s="409">
        <f t="shared" ca="1" si="429"/>
        <v>16839.582427339756</v>
      </c>
      <c r="CC460" s="409">
        <f t="shared" ca="1" si="429"/>
        <v>17282.729333322382</v>
      </c>
      <c r="CD460" s="409">
        <f t="shared" ca="1" si="429"/>
        <v>17725.876239305009</v>
      </c>
      <c r="CE460" s="409">
        <f t="shared" ca="1" si="429"/>
        <v>18169.023145287636</v>
      </c>
      <c r="CF460" s="409">
        <f t="shared" ca="1" si="429"/>
        <v>18612.170051270263</v>
      </c>
      <c r="CG460" s="409">
        <f t="shared" ca="1" si="429"/>
        <v>19055.31695725289</v>
      </c>
      <c r="CH460" s="409">
        <f t="shared" ca="1" si="429"/>
        <v>19498.463863235516</v>
      </c>
      <c r="CI460" s="409">
        <f t="shared" ca="1" si="429"/>
        <v>19941.610769218143</v>
      </c>
      <c r="CJ460" s="409">
        <f t="shared" ca="1" si="429"/>
        <v>20384.75767520077</v>
      </c>
      <c r="CK460" s="409">
        <f t="shared" ca="1" si="429"/>
        <v>20827.904581183397</v>
      </c>
      <c r="CL460" s="409">
        <f t="shared" ca="1" si="429"/>
        <v>21271.051487166023</v>
      </c>
    </row>
    <row r="461" spans="2:90" x14ac:dyDescent="0.4">
      <c r="B461" s="124" t="str">
        <f>+"Total "&amp;B423</f>
        <v>Total primary unit</v>
      </c>
      <c r="C461" s="31"/>
      <c r="D461" t="s">
        <v>930</v>
      </c>
      <c r="E461" s="8" t="str">
        <f t="shared" si="365"/>
        <v>461 GROWTHCHURN-PV</v>
      </c>
      <c r="G461" s="31"/>
      <c r="H461" s="31"/>
      <c r="I461" s="73"/>
      <c r="J461" s="73"/>
      <c r="K461" s="38">
        <f t="shared" ca="1" si="418"/>
        <v>35878.523175950009</v>
      </c>
      <c r="L461" s="38">
        <f t="shared" ca="1" si="418"/>
        <v>46011.677846156366</v>
      </c>
      <c r="M461" s="38">
        <f t="shared" ca="1" si="418"/>
        <v>51329.440717947873</v>
      </c>
      <c r="N461" s="38">
        <f t="shared" ca="1" si="418"/>
        <v>56647.203589739365</v>
      </c>
      <c r="O461" s="38">
        <f t="shared" ca="1" si="418"/>
        <v>61964.966461530872</v>
      </c>
      <c r="P461" s="38">
        <f t="shared" ca="1" si="418"/>
        <v>67282.729333322393</v>
      </c>
      <c r="R461" s="67"/>
      <c r="S461" s="234">
        <f t="shared" ref="S461" ca="1" si="430">SUM(S436:S460)</f>
        <v>5000</v>
      </c>
      <c r="T461" s="234">
        <f t="shared" ref="T461:AX461" ca="1" si="431">SUM(T436:T460)</f>
        <v>9500</v>
      </c>
      <c r="U461" s="234">
        <f t="shared" ca="1" si="431"/>
        <v>13550</v>
      </c>
      <c r="V461" s="234">
        <f t="shared" ca="1" si="431"/>
        <v>17195</v>
      </c>
      <c r="W461" s="234">
        <f t="shared" ca="1" si="431"/>
        <v>20475.5</v>
      </c>
      <c r="X461" s="234">
        <f t="shared" ca="1" si="431"/>
        <v>23427.95</v>
      </c>
      <c r="Y461" s="234">
        <f t="shared" ca="1" si="431"/>
        <v>26085.155000000002</v>
      </c>
      <c r="Z461" s="234">
        <f t="shared" ca="1" si="431"/>
        <v>28476.639500000005</v>
      </c>
      <c r="AA461" s="234">
        <f t="shared" ca="1" si="431"/>
        <v>30628.975550000006</v>
      </c>
      <c r="AB461" s="234">
        <f t="shared" ca="1" si="431"/>
        <v>32566.077995000007</v>
      </c>
      <c r="AC461" s="234">
        <f t="shared" ca="1" si="431"/>
        <v>34309.470195500006</v>
      </c>
      <c r="AD461" s="234">
        <f t="shared" ca="1" si="431"/>
        <v>35878.523175950009</v>
      </c>
      <c r="AE461" s="234">
        <f t="shared" ca="1" si="431"/>
        <v>37290.670858355006</v>
      </c>
      <c r="AF461" s="234">
        <f t="shared" ca="1" si="431"/>
        <v>38561.603772519506</v>
      </c>
      <c r="AG461" s="234">
        <f t="shared" ca="1" si="431"/>
        <v>39705.443395267554</v>
      </c>
      <c r="AH461" s="234">
        <f t="shared" ca="1" si="431"/>
        <v>40734.899055740796</v>
      </c>
      <c r="AI461" s="234">
        <f t="shared" ca="1" si="431"/>
        <v>41661.409150166714</v>
      </c>
      <c r="AJ461" s="234">
        <f t="shared" ca="1" si="431"/>
        <v>42495.268235150041</v>
      </c>
      <c r="AK461" s="234">
        <f t="shared" ca="1" si="431"/>
        <v>43245.741411635034</v>
      </c>
      <c r="AL461" s="234">
        <f t="shared" ca="1" si="431"/>
        <v>43921.167270471531</v>
      </c>
      <c r="AM461" s="234">
        <f t="shared" ca="1" si="431"/>
        <v>44529.050543424375</v>
      </c>
      <c r="AN461" s="234">
        <f t="shared" ca="1" si="431"/>
        <v>45076.145489081937</v>
      </c>
      <c r="AO461" s="234">
        <f t="shared" ca="1" si="431"/>
        <v>45568.53094017374</v>
      </c>
      <c r="AP461" s="234">
        <f t="shared" ca="1" si="431"/>
        <v>46011.677846156366</v>
      </c>
      <c r="AQ461" s="234">
        <f t="shared" ca="1" si="431"/>
        <v>46454.824752138993</v>
      </c>
      <c r="AR461" s="234">
        <f t="shared" ca="1" si="431"/>
        <v>46897.97165812162</v>
      </c>
      <c r="AS461" s="234">
        <f t="shared" ca="1" si="431"/>
        <v>47341.118564104239</v>
      </c>
      <c r="AT461" s="234">
        <f t="shared" ca="1" si="431"/>
        <v>47784.265470086866</v>
      </c>
      <c r="AU461" s="234">
        <f t="shared" ca="1" si="431"/>
        <v>48227.412376069493</v>
      </c>
      <c r="AV461" s="234">
        <f t="shared" ca="1" si="431"/>
        <v>48670.55928205212</v>
      </c>
      <c r="AW461" s="234">
        <f t="shared" ca="1" si="431"/>
        <v>49113.706188034746</v>
      </c>
      <c r="AX461" s="234">
        <f t="shared" ca="1" si="431"/>
        <v>49556.853094017366</v>
      </c>
      <c r="AY461" s="234">
        <f t="shared" ref="AY461:CD461" ca="1" si="432">SUM(AY436:AY460)</f>
        <v>49999.999999999993</v>
      </c>
      <c r="AZ461" s="234">
        <f t="shared" ca="1" si="432"/>
        <v>50443.14690598262</v>
      </c>
      <c r="BA461" s="234">
        <f t="shared" ca="1" si="432"/>
        <v>50886.293811965246</v>
      </c>
      <c r="BB461" s="234">
        <f t="shared" ca="1" si="432"/>
        <v>51329.440717947873</v>
      </c>
      <c r="BC461" s="234">
        <f t="shared" ca="1" si="432"/>
        <v>51772.587623930493</v>
      </c>
      <c r="BD461" s="234">
        <f t="shared" ca="1" si="432"/>
        <v>52215.734529913119</v>
      </c>
      <c r="BE461" s="234">
        <f t="shared" ca="1" si="432"/>
        <v>52658.881435895746</v>
      </c>
      <c r="BF461" s="234">
        <f t="shared" ca="1" si="432"/>
        <v>53102.028341878366</v>
      </c>
      <c r="BG461" s="234">
        <f t="shared" ca="1" si="432"/>
        <v>53545.175247860992</v>
      </c>
      <c r="BH461" s="234">
        <f t="shared" ca="1" si="432"/>
        <v>53988.322153843619</v>
      </c>
      <c r="BI461" s="234">
        <f t="shared" ca="1" si="432"/>
        <v>54431.469059826246</v>
      </c>
      <c r="BJ461" s="234">
        <f t="shared" ca="1" si="432"/>
        <v>54874.615965808873</v>
      </c>
      <c r="BK461" s="234">
        <f t="shared" ca="1" si="432"/>
        <v>55317.762871791492</v>
      </c>
      <c r="BL461" s="234">
        <f t="shared" ca="1" si="432"/>
        <v>55760.909777774119</v>
      </c>
      <c r="BM461" s="234">
        <f t="shared" ca="1" si="432"/>
        <v>56204.056683756746</v>
      </c>
      <c r="BN461" s="234">
        <f t="shared" ca="1" si="432"/>
        <v>56647.203589739365</v>
      </c>
      <c r="BO461" s="234">
        <f t="shared" ca="1" si="432"/>
        <v>57090.350495721992</v>
      </c>
      <c r="BP461" s="234">
        <f t="shared" ca="1" si="432"/>
        <v>57533.497401704619</v>
      </c>
      <c r="BQ461" s="234">
        <f t="shared" ca="1" si="432"/>
        <v>57976.644307687246</v>
      </c>
      <c r="BR461" s="234">
        <f t="shared" ca="1" si="432"/>
        <v>58419.791213669872</v>
      </c>
      <c r="BS461" s="234">
        <f t="shared" ca="1" si="432"/>
        <v>58862.938119652492</v>
      </c>
      <c r="BT461" s="234">
        <f t="shared" ca="1" si="432"/>
        <v>59306.085025635119</v>
      </c>
      <c r="BU461" s="234">
        <f t="shared" ca="1" si="432"/>
        <v>59749.231931617745</v>
      </c>
      <c r="BV461" s="234">
        <f t="shared" ca="1" si="432"/>
        <v>60192.378837600365</v>
      </c>
      <c r="BW461" s="234">
        <f t="shared" ca="1" si="432"/>
        <v>60635.525743582992</v>
      </c>
      <c r="BX461" s="234">
        <f t="shared" ca="1" si="432"/>
        <v>61078.672649565618</v>
      </c>
      <c r="BY461" s="234">
        <f t="shared" ca="1" si="432"/>
        <v>61521.819555548245</v>
      </c>
      <c r="BZ461" s="234">
        <f t="shared" ca="1" si="432"/>
        <v>61964.966461530872</v>
      </c>
      <c r="CA461" s="234">
        <f t="shared" ca="1" si="432"/>
        <v>62408.113367513492</v>
      </c>
      <c r="CB461" s="234">
        <f t="shared" ca="1" si="432"/>
        <v>62851.260273496126</v>
      </c>
      <c r="CC461" s="234">
        <f t="shared" ca="1" si="432"/>
        <v>63294.407179478745</v>
      </c>
      <c r="CD461" s="234">
        <f t="shared" ca="1" si="432"/>
        <v>63737.554085461379</v>
      </c>
      <c r="CE461" s="234">
        <f t="shared" ref="CE461:CK461" ca="1" si="433">SUM(CE436:CE460)</f>
        <v>64180.700991443999</v>
      </c>
      <c r="CF461" s="234">
        <f t="shared" ca="1" si="433"/>
        <v>64623.847897426633</v>
      </c>
      <c r="CG461" s="234">
        <f t="shared" ca="1" si="433"/>
        <v>65066.994803409252</v>
      </c>
      <c r="CH461" s="234">
        <f t="shared" ca="1" si="433"/>
        <v>65510.141709391886</v>
      </c>
      <c r="CI461" s="234">
        <f t="shared" ca="1" si="433"/>
        <v>65953.288615374506</v>
      </c>
      <c r="CJ461" s="234">
        <f t="shared" ca="1" si="433"/>
        <v>66396.43552135714</v>
      </c>
      <c r="CK461" s="234">
        <f t="shared" ca="1" si="433"/>
        <v>66839.582427339759</v>
      </c>
      <c r="CL461" s="234">
        <f t="shared" ref="CL461" ca="1" si="434">SUM(CL436:CL460)</f>
        <v>67282.729333322393</v>
      </c>
    </row>
    <row r="462" spans="2:90" x14ac:dyDescent="0.4">
      <c r="B462" s="67"/>
      <c r="C462" s="31"/>
      <c r="D462" t="s">
        <v>930</v>
      </c>
      <c r="E462" s="8" t="str">
        <f t="shared" si="365"/>
        <v>462 GROWTHCHURN-PV</v>
      </c>
      <c r="G462" s="31"/>
      <c r="H462" s="31"/>
      <c r="I462" s="73"/>
      <c r="J462" s="73"/>
      <c r="K462" s="31"/>
      <c r="L462" s="31"/>
      <c r="M462" s="31"/>
      <c r="N462" s="31"/>
      <c r="O462" s="31"/>
      <c r="P462" s="31"/>
      <c r="R462" s="67"/>
      <c r="S462" s="152"/>
      <c r="T462" s="152"/>
      <c r="U462" s="152"/>
      <c r="V462" s="152"/>
      <c r="W462" s="152"/>
      <c r="X462" s="152"/>
      <c r="Y462" s="152"/>
      <c r="Z462" s="152"/>
      <c r="AA462" s="152"/>
      <c r="AB462" s="152"/>
      <c r="AC462" s="152"/>
      <c r="AD462" s="152"/>
      <c r="AE462" s="152"/>
      <c r="AF462" s="152"/>
      <c r="AG462" s="152"/>
      <c r="AH462" s="152"/>
      <c r="AI462" s="152"/>
      <c r="AJ462" s="152"/>
      <c r="AK462" s="152"/>
      <c r="AL462" s="152"/>
      <c r="AM462" s="152"/>
      <c r="AN462" s="152"/>
      <c r="AO462" s="152"/>
      <c r="AP462" s="152"/>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52"/>
      <c r="BP462" s="152"/>
      <c r="BQ462" s="152"/>
      <c r="BR462" s="152"/>
      <c r="BS462" s="152"/>
      <c r="BT462" s="152"/>
      <c r="BU462" s="152"/>
      <c r="BV462" s="152"/>
      <c r="BW462" s="152"/>
      <c r="BX462" s="152"/>
      <c r="BY462" s="152"/>
      <c r="BZ462" s="152"/>
      <c r="CA462" s="152"/>
      <c r="CB462" s="152"/>
      <c r="CC462" s="152"/>
      <c r="CD462" s="152"/>
      <c r="CE462" s="152"/>
      <c r="CF462" s="152"/>
      <c r="CG462" s="152"/>
      <c r="CH462" s="152"/>
      <c r="CI462" s="152"/>
      <c r="CJ462" s="152"/>
      <c r="CK462" s="152"/>
      <c r="CL462" s="152"/>
    </row>
    <row r="463" spans="2:90" x14ac:dyDescent="0.4">
      <c r="B463" s="9" t="str">
        <f>"Revenue - "&amp;B422</f>
        <v>Revenue - (Primary label)</v>
      </c>
      <c r="C463" t="s">
        <v>198</v>
      </c>
      <c r="D463" t="s">
        <v>930</v>
      </c>
      <c r="E463" s="8" t="str">
        <f t="shared" si="365"/>
        <v>463 GROWTHCHURN-PV</v>
      </c>
      <c r="G463" s="31"/>
      <c r="H463" s="31"/>
      <c r="I463" s="73"/>
      <c r="J463" s="33"/>
      <c r="K463" s="33">
        <f t="shared" ref="K463:P463" ca="1" si="435">SUMIF($3:$3,K$2,463:463)</f>
        <v>4267941.3013056004</v>
      </c>
      <c r="L463" s="33">
        <f t="shared" ca="1" si="435"/>
        <v>14049560.990382707</v>
      </c>
      <c r="M463" s="33">
        <f t="shared" ca="1" si="435"/>
        <v>20947604.111591686</v>
      </c>
      <c r="N463" s="33">
        <f t="shared" ca="1" si="435"/>
        <v>27328919.557741486</v>
      </c>
      <c r="O463" s="33">
        <f t="shared" ca="1" si="435"/>
        <v>33710235.003891297</v>
      </c>
      <c r="P463" s="33">
        <f t="shared" ca="1" si="435"/>
        <v>40091550.450041108</v>
      </c>
      <c r="R463" s="67"/>
      <c r="S463" s="77">
        <f t="shared" ref="S463" ca="1" si="436">+SUMPRODUCT($H436:$H460,S436:S460)*S432</f>
        <v>20000</v>
      </c>
      <c r="T463" s="77">
        <f t="shared" ref="T463:AX463" ca="1" si="437">+SUMPRODUCT($H436:$H460,T436:T460)*T432</f>
        <v>56000</v>
      </c>
      <c r="U463" s="77">
        <f t="shared" ca="1" si="437"/>
        <v>104600</v>
      </c>
      <c r="V463" s="77">
        <f t="shared" ca="1" si="437"/>
        <v>162920</v>
      </c>
      <c r="W463" s="77">
        <f t="shared" ca="1" si="437"/>
        <v>228530.00000000003</v>
      </c>
      <c r="X463" s="77">
        <f t="shared" ca="1" si="437"/>
        <v>299388.80000000005</v>
      </c>
      <c r="Y463" s="77">
        <f t="shared" ca="1" si="437"/>
        <v>373790.54000000004</v>
      </c>
      <c r="Z463" s="77">
        <f t="shared" ca="1" si="437"/>
        <v>450318.04400000011</v>
      </c>
      <c r="AA463" s="77">
        <f t="shared" ca="1" si="437"/>
        <v>527802.1418000001</v>
      </c>
      <c r="AB463" s="77">
        <f t="shared" ca="1" si="437"/>
        <v>605286.23960000009</v>
      </c>
      <c r="AC463" s="77">
        <f t="shared" ca="1" si="437"/>
        <v>681995.49642200023</v>
      </c>
      <c r="AD463" s="77">
        <f t="shared" ca="1" si="437"/>
        <v>757310.03948360018</v>
      </c>
      <c r="AE463" s="77">
        <f t="shared" ca="1" si="437"/>
        <v>830741.71896866034</v>
      </c>
      <c r="AF463" s="77">
        <f t="shared" ca="1" si="437"/>
        <v>901913.96216187219</v>
      </c>
      <c r="AG463" s="77">
        <f t="shared" ca="1" si="437"/>
        <v>970544.33952675515</v>
      </c>
      <c r="AH463" s="77">
        <f t="shared" ca="1" si="437"/>
        <v>1036429.5017970429</v>
      </c>
      <c r="AI463" s="77">
        <f t="shared" ca="1" si="437"/>
        <v>1099432.1882180055</v>
      </c>
      <c r="AJ463" s="77">
        <f t="shared" ca="1" si="437"/>
        <v>1159470.042336805</v>
      </c>
      <c r="AK463" s="77">
        <f t="shared" ca="1" si="437"/>
        <v>1216506.0037496646</v>
      </c>
      <c r="AL463" s="77">
        <f t="shared" ca="1" si="437"/>
        <v>1270540.0724565845</v>
      </c>
      <c r="AM463" s="77">
        <f t="shared" ca="1" si="437"/>
        <v>1321602.2673846236</v>
      </c>
      <c r="AN463" s="77">
        <f t="shared" ca="1" si="437"/>
        <v>1369746.6226024891</v>
      </c>
      <c r="AO463" s="77">
        <f t="shared" ca="1" si="437"/>
        <v>1415046.0841029354</v>
      </c>
      <c r="AP463" s="77">
        <f t="shared" ca="1" si="437"/>
        <v>1457588.1870772673</v>
      </c>
      <c r="AQ463" s="77">
        <f t="shared" ca="1" si="437"/>
        <v>1501902.8776755298</v>
      </c>
      <c r="AR463" s="77">
        <f t="shared" ca="1" si="437"/>
        <v>1546217.5682737925</v>
      </c>
      <c r="AS463" s="77">
        <f t="shared" ca="1" si="437"/>
        <v>1590532.258872055</v>
      </c>
      <c r="AT463" s="77">
        <f t="shared" ca="1" si="437"/>
        <v>1634846.9494703175</v>
      </c>
      <c r="AU463" s="77">
        <f t="shared" ca="1" si="437"/>
        <v>1679161.6400685802</v>
      </c>
      <c r="AV463" s="77">
        <f t="shared" ca="1" si="437"/>
        <v>1723476.3306668424</v>
      </c>
      <c r="AW463" s="77">
        <f t="shared" ca="1" si="437"/>
        <v>1767791.0212651051</v>
      </c>
      <c r="AX463" s="77">
        <f t="shared" ca="1" si="437"/>
        <v>1812105.7118633678</v>
      </c>
      <c r="AY463" s="77">
        <f t="shared" ref="AY463:CD463" ca="1" si="438">+SUMPRODUCT($H436:$H460,AY436:AY460)*AY432</f>
        <v>1856420.4024616301</v>
      </c>
      <c r="AZ463" s="77">
        <f t="shared" ca="1" si="438"/>
        <v>1900735.0930598928</v>
      </c>
      <c r="BA463" s="77">
        <f t="shared" ca="1" si="438"/>
        <v>1945049.7836581552</v>
      </c>
      <c r="BB463" s="77">
        <f t="shared" ca="1" si="438"/>
        <v>1989364.4742564177</v>
      </c>
      <c r="BC463" s="77">
        <f t="shared" ca="1" si="438"/>
        <v>2033679.1648546802</v>
      </c>
      <c r="BD463" s="77">
        <f t="shared" ca="1" si="438"/>
        <v>2077993.8554529429</v>
      </c>
      <c r="BE463" s="77">
        <f t="shared" ca="1" si="438"/>
        <v>2122308.5460512056</v>
      </c>
      <c r="BF463" s="77">
        <f t="shared" ca="1" si="438"/>
        <v>2166623.2366494676</v>
      </c>
      <c r="BG463" s="77">
        <f t="shared" ca="1" si="438"/>
        <v>2210937.9272477301</v>
      </c>
      <c r="BH463" s="77">
        <f t="shared" ca="1" si="438"/>
        <v>2255252.6178459926</v>
      </c>
      <c r="BI463" s="77">
        <f t="shared" ca="1" si="438"/>
        <v>2299567.3084442555</v>
      </c>
      <c r="BJ463" s="77">
        <f t="shared" ca="1" si="438"/>
        <v>2343881.999042518</v>
      </c>
      <c r="BK463" s="77">
        <f t="shared" ca="1" si="438"/>
        <v>2388196.68964078</v>
      </c>
      <c r="BL463" s="77">
        <f t="shared" ca="1" si="438"/>
        <v>2432511.3802390429</v>
      </c>
      <c r="BM463" s="77">
        <f t="shared" ca="1" si="438"/>
        <v>2476826.0708373054</v>
      </c>
      <c r="BN463" s="77">
        <f t="shared" ca="1" si="438"/>
        <v>2521140.7614355679</v>
      </c>
      <c r="BO463" s="77">
        <f t="shared" ca="1" si="438"/>
        <v>2565455.4520338299</v>
      </c>
      <c r="BP463" s="77">
        <f t="shared" ca="1" si="438"/>
        <v>2609770.1426320928</v>
      </c>
      <c r="BQ463" s="77">
        <f t="shared" ca="1" si="438"/>
        <v>2654084.8332303553</v>
      </c>
      <c r="BR463" s="77">
        <f t="shared" ca="1" si="438"/>
        <v>2698399.5238286182</v>
      </c>
      <c r="BS463" s="77">
        <f t="shared" ca="1" si="438"/>
        <v>2742714.2144268802</v>
      </c>
      <c r="BT463" s="77">
        <f t="shared" ca="1" si="438"/>
        <v>2787028.9050251427</v>
      </c>
      <c r="BU463" s="77">
        <f t="shared" ca="1" si="438"/>
        <v>2831343.5956234057</v>
      </c>
      <c r="BV463" s="77">
        <f t="shared" ca="1" si="438"/>
        <v>2875658.2862216681</v>
      </c>
      <c r="BW463" s="77">
        <f t="shared" ca="1" si="438"/>
        <v>2919972.9768199306</v>
      </c>
      <c r="BX463" s="77">
        <f t="shared" ca="1" si="438"/>
        <v>2964287.6674181926</v>
      </c>
      <c r="BY463" s="77">
        <f t="shared" ca="1" si="438"/>
        <v>3008602.3580164555</v>
      </c>
      <c r="BZ463" s="77">
        <f t="shared" ca="1" si="438"/>
        <v>3052917.048614718</v>
      </c>
      <c r="CA463" s="77">
        <f t="shared" ca="1" si="438"/>
        <v>3097231.739212981</v>
      </c>
      <c r="CB463" s="77">
        <f t="shared" ca="1" si="438"/>
        <v>3141546.4298112434</v>
      </c>
      <c r="CC463" s="77">
        <f t="shared" ca="1" si="438"/>
        <v>3185861.1204095059</v>
      </c>
      <c r="CD463" s="77">
        <f t="shared" ca="1" si="438"/>
        <v>3230175.8110077688</v>
      </c>
      <c r="CE463" s="77">
        <f t="shared" ref="CE463:CK463" ca="1" si="439">+SUMPRODUCT($H436:$H460,CE436:CE460)*CE432</f>
        <v>3274490.5016060313</v>
      </c>
      <c r="CF463" s="77">
        <f t="shared" ca="1" si="439"/>
        <v>3318805.1922042943</v>
      </c>
      <c r="CG463" s="77">
        <f t="shared" ca="1" si="439"/>
        <v>3363119.8828025567</v>
      </c>
      <c r="CH463" s="77">
        <f t="shared" ca="1" si="439"/>
        <v>3407434.5734008197</v>
      </c>
      <c r="CI463" s="77">
        <f t="shared" ca="1" si="439"/>
        <v>3451749.2639990821</v>
      </c>
      <c r="CJ463" s="77">
        <f t="shared" ca="1" si="439"/>
        <v>3496063.9545973446</v>
      </c>
      <c r="CK463" s="77">
        <f t="shared" ca="1" si="439"/>
        <v>3540378.6451956076</v>
      </c>
      <c r="CL463" s="77">
        <f t="shared" ref="CL463" ca="1" si="440">+SUMPRODUCT($H436:$H460,CL436:CL460)*CL432</f>
        <v>3584693.33579387</v>
      </c>
    </row>
    <row r="464" spans="2:90" x14ac:dyDescent="0.4">
      <c r="B464" s="9"/>
      <c r="C464" s="31"/>
      <c r="D464" t="s">
        <v>930</v>
      </c>
      <c r="E464" s="8" t="str">
        <f t="shared" si="365"/>
        <v>464 GROWTHCHURN-PV</v>
      </c>
      <c r="G464" s="31"/>
      <c r="H464" s="31"/>
      <c r="I464" s="73"/>
      <c r="J464" s="73"/>
      <c r="K464" s="31"/>
      <c r="L464" s="31"/>
      <c r="M464" s="31"/>
      <c r="N464" s="31"/>
      <c r="O464" s="31"/>
      <c r="P464" s="31"/>
      <c r="R464" s="67"/>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c r="AP464" s="408"/>
      <c r="AQ464" s="408"/>
      <c r="AR464" s="408"/>
      <c r="AS464" s="408"/>
      <c r="AT464" s="408"/>
      <c r="AU464" s="408"/>
      <c r="AV464" s="408"/>
      <c r="AW464" s="408"/>
      <c r="AX464" s="408"/>
      <c r="AY464" s="408"/>
      <c r="AZ464" s="408"/>
      <c r="BA464" s="408"/>
      <c r="BB464" s="408"/>
      <c r="BC464" s="408"/>
      <c r="BD464" s="408"/>
      <c r="BE464" s="408"/>
      <c r="BF464" s="408"/>
      <c r="BG464" s="408"/>
      <c r="BH464" s="408"/>
      <c r="BI464" s="408"/>
      <c r="BJ464" s="408"/>
      <c r="BK464" s="408"/>
      <c r="BL464" s="408"/>
      <c r="BM464" s="408"/>
      <c r="BN464" s="408"/>
      <c r="BO464" s="408"/>
      <c r="BP464" s="408"/>
      <c r="BQ464" s="408"/>
      <c r="BR464" s="408"/>
      <c r="BS464" s="408"/>
      <c r="BT464" s="408"/>
      <c r="BU464" s="408"/>
      <c r="BV464" s="408"/>
      <c r="BW464" s="408"/>
      <c r="BX464" s="408"/>
      <c r="BY464" s="408"/>
      <c r="BZ464" s="408"/>
      <c r="CA464" s="408"/>
      <c r="CB464" s="408"/>
      <c r="CC464" s="408"/>
      <c r="CD464" s="408"/>
      <c r="CE464" s="408"/>
      <c r="CF464" s="408"/>
      <c r="CG464" s="408"/>
      <c r="CH464" s="408"/>
      <c r="CI464" s="408"/>
      <c r="CJ464" s="408"/>
      <c r="CK464" s="408"/>
      <c r="CL464" s="408"/>
    </row>
    <row r="465" spans="2:90" x14ac:dyDescent="0.4">
      <c r="B465" s="132" t="str">
        <f>B422</f>
        <v>(Primary label)</v>
      </c>
      <c r="D465" t="s">
        <v>930</v>
      </c>
      <c r="E465" s="8" t="str">
        <f t="shared" si="365"/>
        <v>465 GROWTHCHURN-PV</v>
      </c>
      <c r="G465" t="s">
        <v>332</v>
      </c>
      <c r="H465" s="27"/>
      <c r="I465" s="78"/>
      <c r="J465" s="78"/>
      <c r="K465" s="33"/>
      <c r="L465" s="33"/>
      <c r="M465" s="33"/>
      <c r="N465" s="33"/>
      <c r="O465" s="33"/>
      <c r="P465" s="33"/>
      <c r="R465" s="33"/>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c r="BK465" s="77"/>
      <c r="BL465" s="77"/>
      <c r="BM465" s="77"/>
      <c r="BN465" s="77"/>
      <c r="BO465" s="77"/>
      <c r="BP465" s="77"/>
      <c r="BQ465" s="77"/>
      <c r="BR465" s="77"/>
      <c r="BS465" s="77"/>
      <c r="BT465" s="77"/>
      <c r="BU465" s="77"/>
      <c r="BV465" s="77"/>
      <c r="BW465" s="77"/>
      <c r="BX465" s="77"/>
      <c r="BY465" s="77"/>
      <c r="BZ465" s="77"/>
      <c r="CA465" s="77"/>
      <c r="CB465" s="77"/>
      <c r="CC465" s="77"/>
      <c r="CD465" s="77"/>
      <c r="CE465" s="77"/>
      <c r="CF465" s="77"/>
      <c r="CG465" s="77"/>
      <c r="CH465" s="77"/>
      <c r="CI465" s="77"/>
      <c r="CJ465" s="77"/>
      <c r="CK465" s="77"/>
      <c r="CL465" s="77"/>
    </row>
    <row r="466" spans="2:90" x14ac:dyDescent="0.4">
      <c r="B466" s="235" t="str">
        <f>IFERROR(SUBSTITUTE(B430,":",""),"no unit")</f>
        <v>Growth curve steady state rev w/ churn</v>
      </c>
      <c r="D466" t="s">
        <v>930</v>
      </c>
      <c r="E466" s="8" t="str">
        <f t="shared" si="365"/>
        <v>466 GROWTHCHURN-PV</v>
      </c>
      <c r="G466" t="s">
        <v>332</v>
      </c>
      <c r="H466" s="27"/>
      <c r="I466" s="78"/>
      <c r="J466" s="78"/>
      <c r="K466" s="33"/>
      <c r="L466" s="33"/>
      <c r="M466" s="33"/>
      <c r="N466" s="33"/>
      <c r="O466" s="33"/>
      <c r="P466" s="33"/>
      <c r="R466" s="33"/>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77"/>
      <c r="BO466" s="77"/>
      <c r="BP466" s="77"/>
      <c r="BQ466" s="77"/>
      <c r="BR466" s="77"/>
      <c r="BS466" s="77"/>
      <c r="BT466" s="77"/>
      <c r="BU466" s="77"/>
      <c r="BV466" s="77"/>
      <c r="BW466" s="77"/>
      <c r="BX466" s="77"/>
      <c r="BY466" s="77"/>
      <c r="BZ466" s="77"/>
      <c r="CA466" s="77"/>
      <c r="CB466" s="77"/>
      <c r="CC466" s="77"/>
      <c r="CD466" s="77"/>
      <c r="CE466" s="77"/>
      <c r="CF466" s="77"/>
      <c r="CG466" s="77"/>
      <c r="CH466" s="77"/>
      <c r="CI466" s="77"/>
      <c r="CJ466" s="77"/>
      <c r="CK466" s="77"/>
      <c r="CL466" s="77"/>
    </row>
    <row r="467" spans="2:90" x14ac:dyDescent="0.4">
      <c r="B467" s="132" t="s">
        <v>461</v>
      </c>
      <c r="D467" t="s">
        <v>930</v>
      </c>
      <c r="E467" s="8" t="str">
        <f t="shared" si="365"/>
        <v>467 GROWTHCHURN-PV</v>
      </c>
      <c r="G467" t="s">
        <v>332</v>
      </c>
      <c r="K467" s="53"/>
      <c r="L467" s="53"/>
      <c r="M467" s="53"/>
      <c r="N467" s="53"/>
      <c r="O467" s="53"/>
      <c r="P467" s="53"/>
      <c r="R467" s="24"/>
      <c r="S467" s="207" t="str">
        <f t="shared" ref="S467" si="441">ADDRESS(ROW(S463),COLUMN(S463),2)</f>
        <v>S$463</v>
      </c>
      <c r="T467" s="207" t="str">
        <f t="shared" ref="T467:CD467" si="442">ADDRESS(ROW(T463),COLUMN(T463),2)</f>
        <v>T$463</v>
      </c>
      <c r="U467" s="207" t="str">
        <f t="shared" si="442"/>
        <v>U$463</v>
      </c>
      <c r="V467" s="207" t="str">
        <f t="shared" si="442"/>
        <v>V$463</v>
      </c>
      <c r="W467" s="207" t="str">
        <f t="shared" si="442"/>
        <v>W$463</v>
      </c>
      <c r="X467" s="207" t="str">
        <f t="shared" si="442"/>
        <v>X$463</v>
      </c>
      <c r="Y467" s="207" t="str">
        <f t="shared" si="442"/>
        <v>Y$463</v>
      </c>
      <c r="Z467" s="207" t="str">
        <f t="shared" si="442"/>
        <v>Z$463</v>
      </c>
      <c r="AA467" s="207" t="str">
        <f t="shared" si="442"/>
        <v>AA$463</v>
      </c>
      <c r="AB467" s="207" t="str">
        <f t="shared" si="442"/>
        <v>AB$463</v>
      </c>
      <c r="AC467" s="207" t="str">
        <f t="shared" si="442"/>
        <v>AC$463</v>
      </c>
      <c r="AD467" s="207" t="str">
        <f t="shared" si="442"/>
        <v>AD$463</v>
      </c>
      <c r="AE467" s="207" t="str">
        <f t="shared" si="442"/>
        <v>AE$463</v>
      </c>
      <c r="AF467" s="207" t="str">
        <f t="shared" si="442"/>
        <v>AF$463</v>
      </c>
      <c r="AG467" s="207" t="str">
        <f t="shared" si="442"/>
        <v>AG$463</v>
      </c>
      <c r="AH467" s="207" t="str">
        <f t="shared" si="442"/>
        <v>AH$463</v>
      </c>
      <c r="AI467" s="207" t="str">
        <f t="shared" si="442"/>
        <v>AI$463</v>
      </c>
      <c r="AJ467" s="207" t="str">
        <f t="shared" si="442"/>
        <v>AJ$463</v>
      </c>
      <c r="AK467" s="207" t="str">
        <f t="shared" si="442"/>
        <v>AK$463</v>
      </c>
      <c r="AL467" s="207" t="str">
        <f t="shared" si="442"/>
        <v>AL$463</v>
      </c>
      <c r="AM467" s="207" t="str">
        <f t="shared" si="442"/>
        <v>AM$463</v>
      </c>
      <c r="AN467" s="207" t="str">
        <f t="shared" si="442"/>
        <v>AN$463</v>
      </c>
      <c r="AO467" s="207" t="str">
        <f t="shared" si="442"/>
        <v>AO$463</v>
      </c>
      <c r="AP467" s="207" t="str">
        <f t="shared" si="442"/>
        <v>AP$463</v>
      </c>
      <c r="AQ467" s="207" t="str">
        <f t="shared" si="442"/>
        <v>AQ$463</v>
      </c>
      <c r="AR467" s="207" t="str">
        <f t="shared" si="442"/>
        <v>AR$463</v>
      </c>
      <c r="AS467" s="207" t="str">
        <f t="shared" si="442"/>
        <v>AS$463</v>
      </c>
      <c r="AT467" s="207" t="str">
        <f t="shared" si="442"/>
        <v>AT$463</v>
      </c>
      <c r="AU467" s="207" t="str">
        <f t="shared" si="442"/>
        <v>AU$463</v>
      </c>
      <c r="AV467" s="207" t="str">
        <f t="shared" si="442"/>
        <v>AV$463</v>
      </c>
      <c r="AW467" s="207" t="str">
        <f t="shared" si="442"/>
        <v>AW$463</v>
      </c>
      <c r="AX467" s="207" t="str">
        <f t="shared" si="442"/>
        <v>AX$463</v>
      </c>
      <c r="AY467" s="207" t="str">
        <f t="shared" si="442"/>
        <v>AY$463</v>
      </c>
      <c r="AZ467" s="207" t="str">
        <f t="shared" si="442"/>
        <v>AZ$463</v>
      </c>
      <c r="BA467" s="207" t="str">
        <f t="shared" si="442"/>
        <v>BA$463</v>
      </c>
      <c r="BB467" s="207" t="str">
        <f t="shared" si="442"/>
        <v>BB$463</v>
      </c>
      <c r="BC467" s="207" t="str">
        <f t="shared" si="442"/>
        <v>BC$463</v>
      </c>
      <c r="BD467" s="207" t="str">
        <f t="shared" si="442"/>
        <v>BD$463</v>
      </c>
      <c r="BE467" s="207" t="str">
        <f t="shared" si="442"/>
        <v>BE$463</v>
      </c>
      <c r="BF467" s="207" t="str">
        <f t="shared" si="442"/>
        <v>BF$463</v>
      </c>
      <c r="BG467" s="207" t="str">
        <f t="shared" si="442"/>
        <v>BG$463</v>
      </c>
      <c r="BH467" s="207" t="str">
        <f t="shared" si="442"/>
        <v>BH$463</v>
      </c>
      <c r="BI467" s="207" t="str">
        <f t="shared" si="442"/>
        <v>BI$463</v>
      </c>
      <c r="BJ467" s="207" t="str">
        <f t="shared" si="442"/>
        <v>BJ$463</v>
      </c>
      <c r="BK467" s="207" t="str">
        <f t="shared" si="442"/>
        <v>BK$463</v>
      </c>
      <c r="BL467" s="207" t="str">
        <f t="shared" si="442"/>
        <v>BL$463</v>
      </c>
      <c r="BM467" s="207" t="str">
        <f t="shared" si="442"/>
        <v>BM$463</v>
      </c>
      <c r="BN467" s="207" t="str">
        <f t="shared" si="442"/>
        <v>BN$463</v>
      </c>
      <c r="BO467" s="207" t="str">
        <f t="shared" si="442"/>
        <v>BO$463</v>
      </c>
      <c r="BP467" s="207" t="str">
        <f t="shared" si="442"/>
        <v>BP$463</v>
      </c>
      <c r="BQ467" s="207" t="str">
        <f t="shared" si="442"/>
        <v>BQ$463</v>
      </c>
      <c r="BR467" s="207" t="str">
        <f t="shared" si="442"/>
        <v>BR$463</v>
      </c>
      <c r="BS467" s="207" t="str">
        <f t="shared" si="442"/>
        <v>BS$463</v>
      </c>
      <c r="BT467" s="207" t="str">
        <f t="shared" si="442"/>
        <v>BT$463</v>
      </c>
      <c r="BU467" s="207" t="str">
        <f t="shared" si="442"/>
        <v>BU$463</v>
      </c>
      <c r="BV467" s="207" t="str">
        <f t="shared" si="442"/>
        <v>BV$463</v>
      </c>
      <c r="BW467" s="207" t="str">
        <f t="shared" si="442"/>
        <v>BW$463</v>
      </c>
      <c r="BX467" s="207" t="str">
        <f t="shared" si="442"/>
        <v>BX$463</v>
      </c>
      <c r="BY467" s="207" t="str">
        <f t="shared" si="442"/>
        <v>BY$463</v>
      </c>
      <c r="BZ467" s="207" t="str">
        <f t="shared" si="442"/>
        <v>BZ$463</v>
      </c>
      <c r="CA467" s="207" t="str">
        <f t="shared" si="442"/>
        <v>CA$463</v>
      </c>
      <c r="CB467" s="207" t="str">
        <f t="shared" si="442"/>
        <v>CB$463</v>
      </c>
      <c r="CC467" s="207" t="str">
        <f t="shared" si="442"/>
        <v>CC$463</v>
      </c>
      <c r="CD467" s="207" t="str">
        <f t="shared" si="442"/>
        <v>CD$463</v>
      </c>
      <c r="CE467" s="207" t="str">
        <f t="shared" ref="CE467:CK467" si="443">ADDRESS(ROW(CE463),COLUMN(CE463),2)</f>
        <v>CE$463</v>
      </c>
      <c r="CF467" s="207" t="str">
        <f t="shared" si="443"/>
        <v>CF$463</v>
      </c>
      <c r="CG467" s="207" t="str">
        <f t="shared" si="443"/>
        <v>CG$463</v>
      </c>
      <c r="CH467" s="207" t="str">
        <f t="shared" si="443"/>
        <v>CH$463</v>
      </c>
      <c r="CI467" s="207" t="str">
        <f t="shared" si="443"/>
        <v>CI$463</v>
      </c>
      <c r="CJ467" s="207" t="str">
        <f t="shared" si="443"/>
        <v>CJ$463</v>
      </c>
      <c r="CK467" s="207" t="str">
        <f t="shared" si="443"/>
        <v>CK$463</v>
      </c>
      <c r="CL467" s="207" t="str">
        <f t="shared" ref="CL467" si="444">ADDRESS(ROW(CL463),COLUMN(CL463),2)</f>
        <v>CL$463</v>
      </c>
    </row>
    <row r="468" spans="2:90" x14ac:dyDescent="0.4">
      <c r="B468" s="132" t="s">
        <v>462</v>
      </c>
      <c r="D468" t="s">
        <v>930</v>
      </c>
      <c r="E468" s="8" t="str">
        <f t="shared" si="365"/>
        <v>468 GROWTHCHURN-PV</v>
      </c>
      <c r="G468" t="s">
        <v>332</v>
      </c>
      <c r="K468" s="53"/>
      <c r="L468" s="53"/>
      <c r="M468" s="53"/>
      <c r="N468" s="53"/>
      <c r="O468" s="53"/>
      <c r="P468" s="53"/>
      <c r="R468" s="24"/>
      <c r="S468" s="80" t="str">
        <f t="shared" ref="S468" si="445">S425</f>
        <v>S$13</v>
      </c>
      <c r="T468" s="80" t="str">
        <f t="shared" ref="T468:AX468" si="446">T425</f>
        <v>T$13</v>
      </c>
      <c r="U468" s="80" t="str">
        <f t="shared" si="446"/>
        <v>U$13</v>
      </c>
      <c r="V468" s="80" t="str">
        <f t="shared" si="446"/>
        <v>V$13</v>
      </c>
      <c r="W468" s="80" t="str">
        <f t="shared" si="446"/>
        <v>W$13</v>
      </c>
      <c r="X468" s="80" t="str">
        <f t="shared" si="446"/>
        <v>X$13</v>
      </c>
      <c r="Y468" s="80" t="str">
        <f t="shared" si="446"/>
        <v>Y$13</v>
      </c>
      <c r="Z468" s="80" t="str">
        <f t="shared" si="446"/>
        <v>Z$13</v>
      </c>
      <c r="AA468" s="80" t="str">
        <f t="shared" si="446"/>
        <v>AA$13</v>
      </c>
      <c r="AB468" s="80" t="str">
        <f t="shared" si="446"/>
        <v>AB$13</v>
      </c>
      <c r="AC468" s="80" t="str">
        <f t="shared" si="446"/>
        <v>AC$13</v>
      </c>
      <c r="AD468" s="80" t="str">
        <f t="shared" si="446"/>
        <v>AD$13</v>
      </c>
      <c r="AE468" s="80" t="str">
        <f t="shared" si="446"/>
        <v>AE$13</v>
      </c>
      <c r="AF468" s="80" t="str">
        <f t="shared" si="446"/>
        <v>AF$13</v>
      </c>
      <c r="AG468" s="80" t="str">
        <f t="shared" si="446"/>
        <v>AG$13</v>
      </c>
      <c r="AH468" s="80" t="str">
        <f t="shared" si="446"/>
        <v>AH$13</v>
      </c>
      <c r="AI468" s="80" t="str">
        <f t="shared" si="446"/>
        <v>AI$13</v>
      </c>
      <c r="AJ468" s="80" t="str">
        <f t="shared" si="446"/>
        <v>AJ$13</v>
      </c>
      <c r="AK468" s="80" t="str">
        <f t="shared" si="446"/>
        <v>AK$13</v>
      </c>
      <c r="AL468" s="80" t="str">
        <f t="shared" si="446"/>
        <v>AL$13</v>
      </c>
      <c r="AM468" s="80" t="str">
        <f t="shared" si="446"/>
        <v>AM$13</v>
      </c>
      <c r="AN468" s="80" t="str">
        <f t="shared" si="446"/>
        <v>AN$13</v>
      </c>
      <c r="AO468" s="80" t="str">
        <f t="shared" si="446"/>
        <v>AO$13</v>
      </c>
      <c r="AP468" s="80" t="str">
        <f t="shared" si="446"/>
        <v>AP$13</v>
      </c>
      <c r="AQ468" s="80" t="str">
        <f t="shared" si="446"/>
        <v>AQ$13</v>
      </c>
      <c r="AR468" s="80" t="str">
        <f t="shared" si="446"/>
        <v>AR$13</v>
      </c>
      <c r="AS468" s="80" t="str">
        <f t="shared" si="446"/>
        <v>AS$13</v>
      </c>
      <c r="AT468" s="80" t="str">
        <f t="shared" si="446"/>
        <v>AT$13</v>
      </c>
      <c r="AU468" s="80" t="str">
        <f t="shared" si="446"/>
        <v>AU$13</v>
      </c>
      <c r="AV468" s="80" t="str">
        <f t="shared" si="446"/>
        <v>AV$13</v>
      </c>
      <c r="AW468" s="80" t="str">
        <f t="shared" si="446"/>
        <v>AW$13</v>
      </c>
      <c r="AX468" s="80" t="str">
        <f t="shared" si="446"/>
        <v>AX$13</v>
      </c>
      <c r="AY468" s="80" t="str">
        <f t="shared" ref="AY468:CD468" si="447">AY425</f>
        <v>AY$13</v>
      </c>
      <c r="AZ468" s="80" t="str">
        <f t="shared" si="447"/>
        <v>AZ$13</v>
      </c>
      <c r="BA468" s="80" t="str">
        <f t="shared" si="447"/>
        <v>BA$13</v>
      </c>
      <c r="BB468" s="80" t="str">
        <f t="shared" si="447"/>
        <v>BB$13</v>
      </c>
      <c r="BC468" s="80" t="str">
        <f t="shared" si="447"/>
        <v>BC$13</v>
      </c>
      <c r="BD468" s="80" t="str">
        <f t="shared" si="447"/>
        <v>BD$13</v>
      </c>
      <c r="BE468" s="80" t="str">
        <f t="shared" si="447"/>
        <v>BE$13</v>
      </c>
      <c r="BF468" s="80" t="str">
        <f t="shared" si="447"/>
        <v>BF$13</v>
      </c>
      <c r="BG468" s="80" t="str">
        <f t="shared" si="447"/>
        <v>BG$13</v>
      </c>
      <c r="BH468" s="80" t="str">
        <f t="shared" si="447"/>
        <v>BH$13</v>
      </c>
      <c r="BI468" s="80" t="str">
        <f t="shared" si="447"/>
        <v>BI$13</v>
      </c>
      <c r="BJ468" s="80" t="str">
        <f t="shared" si="447"/>
        <v>BJ$13</v>
      </c>
      <c r="BK468" s="80" t="str">
        <f t="shared" si="447"/>
        <v>BK$13</v>
      </c>
      <c r="BL468" s="80" t="str">
        <f t="shared" si="447"/>
        <v>BL$13</v>
      </c>
      <c r="BM468" s="80" t="str">
        <f t="shared" si="447"/>
        <v>BM$13</v>
      </c>
      <c r="BN468" s="80" t="str">
        <f t="shared" si="447"/>
        <v>BN$13</v>
      </c>
      <c r="BO468" s="80" t="str">
        <f t="shared" si="447"/>
        <v>BO$13</v>
      </c>
      <c r="BP468" s="80" t="str">
        <f t="shared" si="447"/>
        <v>BP$13</v>
      </c>
      <c r="BQ468" s="80" t="str">
        <f t="shared" si="447"/>
        <v>BQ$13</v>
      </c>
      <c r="BR468" s="80" t="str">
        <f t="shared" si="447"/>
        <v>BR$13</v>
      </c>
      <c r="BS468" s="80" t="str">
        <f t="shared" si="447"/>
        <v>BS$13</v>
      </c>
      <c r="BT468" s="80" t="str">
        <f t="shared" si="447"/>
        <v>BT$13</v>
      </c>
      <c r="BU468" s="80" t="str">
        <f t="shared" si="447"/>
        <v>BU$13</v>
      </c>
      <c r="BV468" s="80" t="str">
        <f t="shared" si="447"/>
        <v>BV$13</v>
      </c>
      <c r="BW468" s="80" t="str">
        <f t="shared" si="447"/>
        <v>BW$13</v>
      </c>
      <c r="BX468" s="80" t="str">
        <f t="shared" si="447"/>
        <v>BX$13</v>
      </c>
      <c r="BY468" s="80" t="str">
        <f t="shared" si="447"/>
        <v>BY$13</v>
      </c>
      <c r="BZ468" s="80" t="str">
        <f t="shared" si="447"/>
        <v>BZ$13</v>
      </c>
      <c r="CA468" s="80" t="str">
        <f t="shared" si="447"/>
        <v>CA$13</v>
      </c>
      <c r="CB468" s="80" t="str">
        <f t="shared" si="447"/>
        <v>CB$13</v>
      </c>
      <c r="CC468" s="80" t="str">
        <f t="shared" si="447"/>
        <v>CC$13</v>
      </c>
      <c r="CD468" s="80" t="str">
        <f t="shared" si="447"/>
        <v>CD$13</v>
      </c>
      <c r="CE468" s="80" t="str">
        <f t="shared" ref="CE468:CK468" si="448">CE425</f>
        <v>CE$13</v>
      </c>
      <c r="CF468" s="80" t="str">
        <f t="shared" si="448"/>
        <v>CF$13</v>
      </c>
      <c r="CG468" s="80" t="str">
        <f t="shared" si="448"/>
        <v>CG$13</v>
      </c>
      <c r="CH468" s="80" t="str">
        <f t="shared" si="448"/>
        <v>CH$13</v>
      </c>
      <c r="CI468" s="80" t="str">
        <f t="shared" si="448"/>
        <v>CI$13</v>
      </c>
      <c r="CJ468" s="80" t="str">
        <f t="shared" si="448"/>
        <v>CJ$13</v>
      </c>
      <c r="CK468" s="80" t="str">
        <f t="shared" si="448"/>
        <v>CK$13</v>
      </c>
      <c r="CL468" s="80" t="str">
        <f t="shared" ref="CL468" si="449">CL425</f>
        <v>CL$13</v>
      </c>
    </row>
    <row r="469" spans="2:90" x14ac:dyDescent="0.4">
      <c r="B469" s="132" t="str">
        <f>B426</f>
        <v>(Secondary label)</v>
      </c>
      <c r="D469" t="s">
        <v>930</v>
      </c>
      <c r="E469" s="8" t="str">
        <f t="shared" si="365"/>
        <v>469 GROWTHCHURN-PV</v>
      </c>
      <c r="G469" t="s">
        <v>332</v>
      </c>
      <c r="H469" s="12"/>
      <c r="I469" s="60"/>
      <c r="J469" s="60"/>
      <c r="K469" s="15"/>
      <c r="L469" s="15"/>
      <c r="M469" s="15"/>
      <c r="N469" s="15"/>
      <c r="O469" s="15"/>
      <c r="P469" s="15"/>
      <c r="R469" s="15"/>
    </row>
    <row r="470" spans="2:90" x14ac:dyDescent="0.4">
      <c r="B470" s="132" t="s">
        <v>489</v>
      </c>
      <c r="D470" t="s">
        <v>930</v>
      </c>
      <c r="E470" s="8" t="str">
        <f t="shared" si="365"/>
        <v>470 GROWTHCHURN-PV</v>
      </c>
      <c r="G470" t="s">
        <v>332</v>
      </c>
      <c r="H470" s="12"/>
      <c r="I470" s="60"/>
      <c r="J470" s="60"/>
      <c r="K470" s="15"/>
      <c r="L470" s="15"/>
      <c r="M470" s="15"/>
      <c r="N470" s="15"/>
      <c r="O470" s="15"/>
      <c r="P470" s="15"/>
      <c r="R470" s="15"/>
    </row>
    <row r="471" spans="2:90" x14ac:dyDescent="0.4">
      <c r="B471" s="132" t="s">
        <v>463</v>
      </c>
      <c r="D471" t="s">
        <v>930</v>
      </c>
      <c r="E471" s="8" t="str">
        <f t="shared" si="365"/>
        <v>471 GROWTHCHURN-PV</v>
      </c>
      <c r="G471" t="s">
        <v>332</v>
      </c>
      <c r="H471" s="12"/>
      <c r="I471" s="60"/>
      <c r="J471" s="60"/>
      <c r="K471" s="15"/>
      <c r="L471" s="15"/>
      <c r="M471" s="15"/>
      <c r="N471" s="15"/>
      <c r="O471" s="15"/>
      <c r="P471" s="15"/>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row>
    <row r="472" spans="2:90" x14ac:dyDescent="0.4">
      <c r="B472" s="132" t="s">
        <v>464</v>
      </c>
      <c r="D472" t="s">
        <v>930</v>
      </c>
      <c r="E472" s="8" t="str">
        <f t="shared" si="365"/>
        <v>472 GROWTHCHURN-PV</v>
      </c>
      <c r="G472" t="s">
        <v>332</v>
      </c>
      <c r="H472" s="12"/>
      <c r="I472" s="60"/>
      <c r="J472" s="60"/>
      <c r="K472" s="15"/>
      <c r="L472" s="15"/>
      <c r="M472" s="15"/>
      <c r="N472" s="15"/>
      <c r="O472" s="15"/>
      <c r="P472" s="15"/>
      <c r="R472" s="15"/>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c r="AY472" s="76"/>
      <c r="AZ472" s="76"/>
      <c r="BA472" s="76"/>
      <c r="BB472" s="76"/>
      <c r="BC472" s="76"/>
      <c r="BD472" s="76"/>
      <c r="BE472" s="76"/>
      <c r="BF472" s="76"/>
      <c r="BG472" s="76"/>
      <c r="BH472" s="76"/>
      <c r="BI472" s="76"/>
      <c r="BJ472" s="76"/>
      <c r="BK472" s="76"/>
      <c r="BL472" s="76"/>
      <c r="BM472" s="76"/>
      <c r="BN472" s="76"/>
      <c r="BO472" s="76"/>
      <c r="BP472" s="76"/>
      <c r="BQ472" s="76"/>
      <c r="BR472" s="76"/>
      <c r="BS472" s="76"/>
      <c r="BT472" s="76"/>
      <c r="BU472" s="76"/>
      <c r="BV472" s="76"/>
      <c r="BW472" s="76"/>
      <c r="BX472" s="76"/>
      <c r="BY472" s="76"/>
      <c r="BZ472" s="76"/>
      <c r="CA472" s="76"/>
      <c r="CB472" s="76"/>
      <c r="CC472" s="76"/>
      <c r="CD472" s="76"/>
      <c r="CE472" s="76"/>
      <c r="CF472" s="76"/>
      <c r="CG472" s="76"/>
      <c r="CH472" s="76"/>
      <c r="CI472" s="76"/>
      <c r="CJ472" s="76"/>
      <c r="CK472" s="76"/>
      <c r="CL472" s="76"/>
    </row>
    <row r="473" spans="2:90" x14ac:dyDescent="0.4">
      <c r="B473" s="171" t="s">
        <v>490</v>
      </c>
      <c r="E473" s="8"/>
      <c r="H473" s="170"/>
      <c r="I473" s="172"/>
      <c r="J473" s="172"/>
      <c r="K473" s="193"/>
      <c r="L473" s="193"/>
      <c r="M473" s="193"/>
      <c r="N473" s="193"/>
      <c r="O473" s="193"/>
      <c r="P473" s="193"/>
      <c r="R473" s="194"/>
      <c r="S473" s="170"/>
      <c r="T473" s="170"/>
      <c r="U473" s="170"/>
      <c r="V473" s="170"/>
      <c r="W473" s="170"/>
      <c r="X473" s="170"/>
      <c r="Y473" s="170"/>
      <c r="Z473" s="170"/>
      <c r="AA473" s="170"/>
      <c r="AB473" s="170"/>
      <c r="AC473" s="170"/>
      <c r="AD473" s="170"/>
      <c r="AE473" s="170"/>
      <c r="AF473" s="170"/>
      <c r="AG473" s="170"/>
      <c r="AH473" s="170"/>
      <c r="AI473" s="170"/>
      <c r="AJ473" s="170"/>
      <c r="AK473" s="170"/>
      <c r="AL473" s="170"/>
      <c r="AM473" s="170"/>
      <c r="AN473" s="170"/>
      <c r="AO473" s="170"/>
      <c r="AP473" s="170"/>
      <c r="AQ473" s="170"/>
      <c r="AR473" s="170"/>
      <c r="AS473" s="170"/>
      <c r="AT473" s="170"/>
      <c r="AU473" s="170"/>
      <c r="AV473" s="170"/>
      <c r="AW473" s="170"/>
      <c r="AX473" s="170"/>
      <c r="AY473" s="170"/>
      <c r="AZ473" s="170"/>
      <c r="BA473" s="170"/>
      <c r="BB473" s="170"/>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0"/>
      <c r="CA473" s="170"/>
      <c r="CB473" s="170"/>
      <c r="CC473" s="170"/>
      <c r="CD473" s="170"/>
      <c r="CE473" s="170"/>
      <c r="CF473" s="170"/>
      <c r="CG473" s="170"/>
      <c r="CH473" s="170"/>
      <c r="CI473" s="170"/>
      <c r="CJ473" s="170"/>
      <c r="CK473" s="170"/>
      <c r="CL473" s="170"/>
    </row>
    <row r="474" spans="2:90" x14ac:dyDescent="0.4">
      <c r="B474" s="171" t="s">
        <v>492</v>
      </c>
      <c r="E474" s="8"/>
      <c r="H474" s="170"/>
      <c r="I474" s="172"/>
      <c r="J474" s="172"/>
      <c r="K474" s="193"/>
      <c r="L474" s="193"/>
      <c r="M474" s="193"/>
      <c r="N474" s="193"/>
      <c r="O474" s="193"/>
      <c r="P474" s="193"/>
      <c r="R474" s="194"/>
      <c r="S474" s="170"/>
      <c r="T474" s="170"/>
      <c r="U474" s="170"/>
      <c r="V474" s="170"/>
      <c r="W474" s="170"/>
      <c r="X474" s="170"/>
      <c r="Y474" s="170"/>
      <c r="Z474" s="170"/>
      <c r="AA474" s="170"/>
      <c r="AB474" s="170"/>
      <c r="AC474" s="170"/>
      <c r="AD474" s="170"/>
      <c r="AE474" s="170"/>
      <c r="AF474" s="170"/>
      <c r="AG474" s="170"/>
      <c r="AH474" s="170"/>
      <c r="AI474" s="170"/>
      <c r="AJ474" s="170"/>
      <c r="AK474" s="170"/>
      <c r="AL474" s="170"/>
      <c r="AM474" s="170"/>
      <c r="AN474" s="170"/>
      <c r="AO474" s="170"/>
      <c r="AP474" s="170"/>
      <c r="AQ474" s="170"/>
      <c r="AR474" s="170"/>
      <c r="AS474" s="170"/>
      <c r="AT474" s="170"/>
      <c r="AU474" s="170"/>
      <c r="AV474" s="170"/>
      <c r="AW474" s="170"/>
      <c r="AX474" s="170"/>
      <c r="AY474" s="170"/>
      <c r="AZ474" s="170"/>
      <c r="BA474" s="170"/>
      <c r="BB474" s="170"/>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0"/>
      <c r="CA474" s="170"/>
      <c r="CB474" s="170"/>
      <c r="CC474" s="170"/>
      <c r="CD474" s="170"/>
      <c r="CE474" s="170"/>
      <c r="CF474" s="170"/>
      <c r="CG474" s="170"/>
      <c r="CH474" s="170"/>
      <c r="CI474" s="170"/>
      <c r="CJ474" s="170"/>
      <c r="CK474" s="170"/>
      <c r="CL474" s="170"/>
    </row>
    <row r="475" spans="2:90" x14ac:dyDescent="0.4">
      <c r="B475" s="171" t="s">
        <v>461</v>
      </c>
      <c r="E475" s="8"/>
      <c r="H475" s="170"/>
      <c r="I475" s="172"/>
      <c r="J475" s="172"/>
      <c r="K475" s="193"/>
      <c r="L475" s="193"/>
      <c r="M475" s="193"/>
      <c r="N475" s="193"/>
      <c r="O475" s="193"/>
      <c r="P475" s="193"/>
      <c r="R475" s="194"/>
      <c r="S475" s="195" t="str">
        <f t="shared" ref="S475:AX475" si="450">S$16</f>
        <v>S$12</v>
      </c>
      <c r="T475" s="195" t="str">
        <f t="shared" si="450"/>
        <v>T$12</v>
      </c>
      <c r="U475" s="195" t="str">
        <f t="shared" si="450"/>
        <v>U$12</v>
      </c>
      <c r="V475" s="195" t="str">
        <f t="shared" si="450"/>
        <v>V$12</v>
      </c>
      <c r="W475" s="195" t="str">
        <f t="shared" si="450"/>
        <v>W$12</v>
      </c>
      <c r="X475" s="195" t="str">
        <f t="shared" si="450"/>
        <v>X$12</v>
      </c>
      <c r="Y475" s="195" t="str">
        <f t="shared" si="450"/>
        <v>Y$12</v>
      </c>
      <c r="Z475" s="195" t="str">
        <f t="shared" si="450"/>
        <v>Z$12</v>
      </c>
      <c r="AA475" s="195" t="str">
        <f t="shared" si="450"/>
        <v>AA$12</v>
      </c>
      <c r="AB475" s="195" t="str">
        <f t="shared" si="450"/>
        <v>AB$12</v>
      </c>
      <c r="AC475" s="195" t="str">
        <f t="shared" si="450"/>
        <v>AC$12</v>
      </c>
      <c r="AD475" s="195" t="str">
        <f t="shared" si="450"/>
        <v>AD$12</v>
      </c>
      <c r="AE475" s="195" t="str">
        <f t="shared" si="450"/>
        <v>AE$12</v>
      </c>
      <c r="AF475" s="195" t="str">
        <f t="shared" si="450"/>
        <v>AF$12</v>
      </c>
      <c r="AG475" s="195" t="str">
        <f t="shared" si="450"/>
        <v>AG$12</v>
      </c>
      <c r="AH475" s="195" t="str">
        <f t="shared" si="450"/>
        <v>AH$12</v>
      </c>
      <c r="AI475" s="195" t="str">
        <f t="shared" si="450"/>
        <v>AI$12</v>
      </c>
      <c r="AJ475" s="195" t="str">
        <f t="shared" si="450"/>
        <v>AJ$12</v>
      </c>
      <c r="AK475" s="195" t="str">
        <f t="shared" si="450"/>
        <v>AK$12</v>
      </c>
      <c r="AL475" s="195" t="str">
        <f t="shared" si="450"/>
        <v>AL$12</v>
      </c>
      <c r="AM475" s="195" t="str">
        <f t="shared" si="450"/>
        <v>AM$12</v>
      </c>
      <c r="AN475" s="195" t="str">
        <f t="shared" si="450"/>
        <v>AN$12</v>
      </c>
      <c r="AO475" s="195" t="str">
        <f t="shared" si="450"/>
        <v>AO$12</v>
      </c>
      <c r="AP475" s="195" t="str">
        <f t="shared" si="450"/>
        <v>AP$12</v>
      </c>
      <c r="AQ475" s="195" t="str">
        <f t="shared" si="450"/>
        <v>AQ$12</v>
      </c>
      <c r="AR475" s="195" t="str">
        <f t="shared" si="450"/>
        <v>AR$12</v>
      </c>
      <c r="AS475" s="195" t="str">
        <f t="shared" si="450"/>
        <v>AS$12</v>
      </c>
      <c r="AT475" s="195" t="str">
        <f t="shared" si="450"/>
        <v>AT$12</v>
      </c>
      <c r="AU475" s="195" t="str">
        <f t="shared" si="450"/>
        <v>AU$12</v>
      </c>
      <c r="AV475" s="195" t="str">
        <f t="shared" si="450"/>
        <v>AV$12</v>
      </c>
      <c r="AW475" s="195" t="str">
        <f t="shared" si="450"/>
        <v>AW$12</v>
      </c>
      <c r="AX475" s="195" t="str">
        <f t="shared" si="450"/>
        <v>AX$12</v>
      </c>
      <c r="AY475" s="195" t="str">
        <f t="shared" ref="AY475:CD475" si="451">AY$16</f>
        <v>AY$12</v>
      </c>
      <c r="AZ475" s="195" t="str">
        <f t="shared" si="451"/>
        <v>AZ$12</v>
      </c>
      <c r="BA475" s="195" t="str">
        <f t="shared" si="451"/>
        <v>BA$12</v>
      </c>
      <c r="BB475" s="195" t="str">
        <f t="shared" si="451"/>
        <v>BB$12</v>
      </c>
      <c r="BC475" s="195" t="str">
        <f t="shared" si="451"/>
        <v>BC$12</v>
      </c>
      <c r="BD475" s="195" t="str">
        <f t="shared" si="451"/>
        <v>BD$12</v>
      </c>
      <c r="BE475" s="195" t="str">
        <f t="shared" si="451"/>
        <v>BE$12</v>
      </c>
      <c r="BF475" s="195" t="str">
        <f t="shared" si="451"/>
        <v>BF$12</v>
      </c>
      <c r="BG475" s="195" t="str">
        <f t="shared" si="451"/>
        <v>BG$12</v>
      </c>
      <c r="BH475" s="195" t="str">
        <f t="shared" si="451"/>
        <v>BH$12</v>
      </c>
      <c r="BI475" s="195" t="str">
        <f t="shared" si="451"/>
        <v>BI$12</v>
      </c>
      <c r="BJ475" s="195" t="str">
        <f t="shared" si="451"/>
        <v>BJ$12</v>
      </c>
      <c r="BK475" s="195" t="str">
        <f t="shared" si="451"/>
        <v>BK$12</v>
      </c>
      <c r="BL475" s="195" t="str">
        <f t="shared" si="451"/>
        <v>BL$12</v>
      </c>
      <c r="BM475" s="195" t="str">
        <f t="shared" si="451"/>
        <v>BM$12</v>
      </c>
      <c r="BN475" s="195" t="str">
        <f t="shared" si="451"/>
        <v>BN$12</v>
      </c>
      <c r="BO475" s="195" t="str">
        <f t="shared" si="451"/>
        <v>BO$12</v>
      </c>
      <c r="BP475" s="195" t="str">
        <f t="shared" si="451"/>
        <v>BP$12</v>
      </c>
      <c r="BQ475" s="195" t="str">
        <f t="shared" si="451"/>
        <v>BQ$12</v>
      </c>
      <c r="BR475" s="195" t="str">
        <f t="shared" si="451"/>
        <v>BR$12</v>
      </c>
      <c r="BS475" s="195" t="str">
        <f t="shared" si="451"/>
        <v>BS$12</v>
      </c>
      <c r="BT475" s="195" t="str">
        <f t="shared" si="451"/>
        <v>BT$12</v>
      </c>
      <c r="BU475" s="195" t="str">
        <f t="shared" si="451"/>
        <v>BU$12</v>
      </c>
      <c r="BV475" s="195" t="str">
        <f t="shared" si="451"/>
        <v>BV$12</v>
      </c>
      <c r="BW475" s="195" t="str">
        <f t="shared" si="451"/>
        <v>BW$12</v>
      </c>
      <c r="BX475" s="195" t="str">
        <f t="shared" si="451"/>
        <v>BX$12</v>
      </c>
      <c r="BY475" s="195" t="str">
        <f t="shared" si="451"/>
        <v>BY$12</v>
      </c>
      <c r="BZ475" s="195" t="str">
        <f t="shared" si="451"/>
        <v>BZ$12</v>
      </c>
      <c r="CA475" s="195" t="str">
        <f t="shared" si="451"/>
        <v>CA$12</v>
      </c>
      <c r="CB475" s="195" t="str">
        <f t="shared" si="451"/>
        <v>CB$12</v>
      </c>
      <c r="CC475" s="195" t="str">
        <f t="shared" si="451"/>
        <v>CC$12</v>
      </c>
      <c r="CD475" s="195" t="str">
        <f t="shared" si="451"/>
        <v>CD$12</v>
      </c>
      <c r="CE475" s="195" t="str">
        <f t="shared" ref="CE475:CL475" si="452">CE$16</f>
        <v>CE$12</v>
      </c>
      <c r="CF475" s="195" t="str">
        <f t="shared" si="452"/>
        <v>CF$12</v>
      </c>
      <c r="CG475" s="195" t="str">
        <f t="shared" si="452"/>
        <v>CG$12</v>
      </c>
      <c r="CH475" s="195" t="str">
        <f t="shared" si="452"/>
        <v>CH$12</v>
      </c>
      <c r="CI475" s="195" t="str">
        <f t="shared" si="452"/>
        <v>CI$12</v>
      </c>
      <c r="CJ475" s="195" t="str">
        <f t="shared" si="452"/>
        <v>CJ$12</v>
      </c>
      <c r="CK475" s="195" t="str">
        <f t="shared" si="452"/>
        <v>CK$12</v>
      </c>
      <c r="CL475" s="195" t="str">
        <f t="shared" si="452"/>
        <v>CL$12</v>
      </c>
    </row>
    <row r="476" spans="2:90" x14ac:dyDescent="0.4">
      <c r="B476" s="171" t="s">
        <v>462</v>
      </c>
      <c r="E476" s="8"/>
      <c r="H476" s="196"/>
      <c r="I476" s="197"/>
      <c r="J476" s="197"/>
      <c r="K476" s="198"/>
      <c r="L476" s="198"/>
      <c r="M476" s="198"/>
      <c r="N476" s="198"/>
      <c r="O476" s="198"/>
      <c r="P476" s="198"/>
      <c r="R476" s="198"/>
      <c r="S476" s="195" t="str">
        <f t="shared" ref="S476:AX476" si="453">S$17</f>
        <v>S$13</v>
      </c>
      <c r="T476" s="195" t="str">
        <f t="shared" si="453"/>
        <v>T$13</v>
      </c>
      <c r="U476" s="195" t="str">
        <f t="shared" si="453"/>
        <v>U$13</v>
      </c>
      <c r="V476" s="195" t="str">
        <f t="shared" si="453"/>
        <v>V$13</v>
      </c>
      <c r="W476" s="195" t="str">
        <f t="shared" si="453"/>
        <v>W$13</v>
      </c>
      <c r="X476" s="195" t="str">
        <f t="shared" si="453"/>
        <v>X$13</v>
      </c>
      <c r="Y476" s="195" t="str">
        <f t="shared" si="453"/>
        <v>Y$13</v>
      </c>
      <c r="Z476" s="195" t="str">
        <f t="shared" si="453"/>
        <v>Z$13</v>
      </c>
      <c r="AA476" s="195" t="str">
        <f t="shared" si="453"/>
        <v>AA$13</v>
      </c>
      <c r="AB476" s="195" t="str">
        <f t="shared" si="453"/>
        <v>AB$13</v>
      </c>
      <c r="AC476" s="195" t="str">
        <f t="shared" si="453"/>
        <v>AC$13</v>
      </c>
      <c r="AD476" s="195" t="str">
        <f t="shared" si="453"/>
        <v>AD$13</v>
      </c>
      <c r="AE476" s="195" t="str">
        <f t="shared" si="453"/>
        <v>AE$13</v>
      </c>
      <c r="AF476" s="195" t="str">
        <f t="shared" si="453"/>
        <v>AF$13</v>
      </c>
      <c r="AG476" s="195" t="str">
        <f t="shared" si="453"/>
        <v>AG$13</v>
      </c>
      <c r="AH476" s="195" t="str">
        <f t="shared" si="453"/>
        <v>AH$13</v>
      </c>
      <c r="AI476" s="195" t="str">
        <f t="shared" si="453"/>
        <v>AI$13</v>
      </c>
      <c r="AJ476" s="195" t="str">
        <f t="shared" si="453"/>
        <v>AJ$13</v>
      </c>
      <c r="AK476" s="195" t="str">
        <f t="shared" si="453"/>
        <v>AK$13</v>
      </c>
      <c r="AL476" s="195" t="str">
        <f t="shared" si="453"/>
        <v>AL$13</v>
      </c>
      <c r="AM476" s="195" t="str">
        <f t="shared" si="453"/>
        <v>AM$13</v>
      </c>
      <c r="AN476" s="195" t="str">
        <f t="shared" si="453"/>
        <v>AN$13</v>
      </c>
      <c r="AO476" s="195" t="str">
        <f t="shared" si="453"/>
        <v>AO$13</v>
      </c>
      <c r="AP476" s="195" t="str">
        <f t="shared" si="453"/>
        <v>AP$13</v>
      </c>
      <c r="AQ476" s="195" t="str">
        <f t="shared" si="453"/>
        <v>AQ$13</v>
      </c>
      <c r="AR476" s="195" t="str">
        <f t="shared" si="453"/>
        <v>AR$13</v>
      </c>
      <c r="AS476" s="195" t="str">
        <f t="shared" si="453"/>
        <v>AS$13</v>
      </c>
      <c r="AT476" s="195" t="str">
        <f t="shared" si="453"/>
        <v>AT$13</v>
      </c>
      <c r="AU476" s="195" t="str">
        <f t="shared" si="453"/>
        <v>AU$13</v>
      </c>
      <c r="AV476" s="195" t="str">
        <f t="shared" si="453"/>
        <v>AV$13</v>
      </c>
      <c r="AW476" s="195" t="str">
        <f t="shared" si="453"/>
        <v>AW$13</v>
      </c>
      <c r="AX476" s="195" t="str">
        <f t="shared" si="453"/>
        <v>AX$13</v>
      </c>
      <c r="AY476" s="195" t="str">
        <f t="shared" ref="AY476:CD476" si="454">AY$17</f>
        <v>AY$13</v>
      </c>
      <c r="AZ476" s="195" t="str">
        <f t="shared" si="454"/>
        <v>AZ$13</v>
      </c>
      <c r="BA476" s="195" t="str">
        <f t="shared" si="454"/>
        <v>BA$13</v>
      </c>
      <c r="BB476" s="195" t="str">
        <f t="shared" si="454"/>
        <v>BB$13</v>
      </c>
      <c r="BC476" s="195" t="str">
        <f t="shared" si="454"/>
        <v>BC$13</v>
      </c>
      <c r="BD476" s="195" t="str">
        <f t="shared" si="454"/>
        <v>BD$13</v>
      </c>
      <c r="BE476" s="195" t="str">
        <f t="shared" si="454"/>
        <v>BE$13</v>
      </c>
      <c r="BF476" s="195" t="str">
        <f t="shared" si="454"/>
        <v>BF$13</v>
      </c>
      <c r="BG476" s="195" t="str">
        <f t="shared" si="454"/>
        <v>BG$13</v>
      </c>
      <c r="BH476" s="195" t="str">
        <f t="shared" si="454"/>
        <v>BH$13</v>
      </c>
      <c r="BI476" s="195" t="str">
        <f t="shared" si="454"/>
        <v>BI$13</v>
      </c>
      <c r="BJ476" s="195" t="str">
        <f t="shared" si="454"/>
        <v>BJ$13</v>
      </c>
      <c r="BK476" s="195" t="str">
        <f t="shared" si="454"/>
        <v>BK$13</v>
      </c>
      <c r="BL476" s="195" t="str">
        <f t="shared" si="454"/>
        <v>BL$13</v>
      </c>
      <c r="BM476" s="195" t="str">
        <f t="shared" si="454"/>
        <v>BM$13</v>
      </c>
      <c r="BN476" s="195" t="str">
        <f t="shared" si="454"/>
        <v>BN$13</v>
      </c>
      <c r="BO476" s="195" t="str">
        <f t="shared" si="454"/>
        <v>BO$13</v>
      </c>
      <c r="BP476" s="195" t="str">
        <f t="shared" si="454"/>
        <v>BP$13</v>
      </c>
      <c r="BQ476" s="195" t="str">
        <f t="shared" si="454"/>
        <v>BQ$13</v>
      </c>
      <c r="BR476" s="195" t="str">
        <f t="shared" si="454"/>
        <v>BR$13</v>
      </c>
      <c r="BS476" s="195" t="str">
        <f t="shared" si="454"/>
        <v>BS$13</v>
      </c>
      <c r="BT476" s="195" t="str">
        <f t="shared" si="454"/>
        <v>BT$13</v>
      </c>
      <c r="BU476" s="195" t="str">
        <f t="shared" si="454"/>
        <v>BU$13</v>
      </c>
      <c r="BV476" s="195" t="str">
        <f t="shared" si="454"/>
        <v>BV$13</v>
      </c>
      <c r="BW476" s="195" t="str">
        <f t="shared" si="454"/>
        <v>BW$13</v>
      </c>
      <c r="BX476" s="195" t="str">
        <f t="shared" si="454"/>
        <v>BX$13</v>
      </c>
      <c r="BY476" s="195" t="str">
        <f t="shared" si="454"/>
        <v>BY$13</v>
      </c>
      <c r="BZ476" s="195" t="str">
        <f t="shared" si="454"/>
        <v>BZ$13</v>
      </c>
      <c r="CA476" s="195" t="str">
        <f t="shared" si="454"/>
        <v>CA$13</v>
      </c>
      <c r="CB476" s="195" t="str">
        <f t="shared" si="454"/>
        <v>CB$13</v>
      </c>
      <c r="CC476" s="195" t="str">
        <f t="shared" si="454"/>
        <v>CC$13</v>
      </c>
      <c r="CD476" s="195" t="str">
        <f t="shared" si="454"/>
        <v>CD$13</v>
      </c>
      <c r="CE476" s="195" t="str">
        <f t="shared" ref="CE476:CL476" si="455">CE$17</f>
        <v>CE$13</v>
      </c>
      <c r="CF476" s="195" t="str">
        <f t="shared" si="455"/>
        <v>CF$13</v>
      </c>
      <c r="CG476" s="195" t="str">
        <f t="shared" si="455"/>
        <v>CG$13</v>
      </c>
      <c r="CH476" s="195" t="str">
        <f t="shared" si="455"/>
        <v>CH$13</v>
      </c>
      <c r="CI476" s="195" t="str">
        <f t="shared" si="455"/>
        <v>CI$13</v>
      </c>
      <c r="CJ476" s="195" t="str">
        <f t="shared" si="455"/>
        <v>CJ$13</v>
      </c>
      <c r="CK476" s="195" t="str">
        <f t="shared" si="455"/>
        <v>CK$13</v>
      </c>
      <c r="CL476" s="195" t="str">
        <f t="shared" si="455"/>
        <v>CL$13</v>
      </c>
    </row>
    <row r="477" spans="2:90" x14ac:dyDescent="0.4">
      <c r="B477" s="171" t="s">
        <v>491</v>
      </c>
      <c r="E477" s="8"/>
      <c r="H477" s="196"/>
      <c r="I477" s="197"/>
      <c r="J477" s="197"/>
      <c r="K477" s="198"/>
      <c r="L477" s="198"/>
      <c r="M477" s="198"/>
      <c r="N477" s="198"/>
      <c r="O477" s="198"/>
      <c r="P477" s="198"/>
      <c r="R477" s="198"/>
      <c r="S477" s="186"/>
      <c r="T477" s="186"/>
      <c r="U477" s="186"/>
      <c r="V477" s="186"/>
      <c r="W477" s="186"/>
      <c r="X477" s="186"/>
      <c r="Y477" s="186"/>
      <c r="Z477" s="186"/>
      <c r="AA477" s="186"/>
      <c r="AB477" s="186"/>
      <c r="AC477" s="186"/>
      <c r="AD477" s="186"/>
      <c r="AE477" s="186"/>
      <c r="AF477" s="186"/>
      <c r="AG477" s="186"/>
      <c r="AH477" s="186"/>
      <c r="AI477" s="186"/>
      <c r="AJ477" s="186"/>
      <c r="AK477" s="186"/>
      <c r="AL477" s="186"/>
      <c r="AM477" s="186"/>
      <c r="AN477" s="186"/>
      <c r="AO477" s="186"/>
      <c r="AP477" s="186"/>
      <c r="AQ477" s="186"/>
      <c r="AR477" s="186"/>
      <c r="AS477" s="186"/>
      <c r="AT477" s="186"/>
      <c r="AU477" s="186"/>
      <c r="AV477" s="186"/>
      <c r="AW477" s="186"/>
      <c r="AX477" s="186"/>
      <c r="AY477" s="186"/>
      <c r="AZ477" s="186"/>
      <c r="BA477" s="186"/>
      <c r="BB477" s="186"/>
      <c r="BC477" s="186"/>
      <c r="BD477" s="186"/>
      <c r="BE477" s="186"/>
      <c r="BF477" s="186"/>
      <c r="BG477" s="186"/>
      <c r="BH477" s="186"/>
      <c r="BI477" s="186"/>
      <c r="BJ477" s="186"/>
      <c r="BK477" s="186"/>
      <c r="BL477" s="186"/>
      <c r="BM477" s="186"/>
      <c r="BN477" s="186"/>
      <c r="BO477" s="186"/>
      <c r="BP477" s="186"/>
      <c r="BQ477" s="186"/>
      <c r="BR477" s="186"/>
      <c r="BS477" s="186"/>
      <c r="BT477" s="186"/>
      <c r="BU477" s="186"/>
      <c r="BV477" s="186"/>
      <c r="BW477" s="186"/>
      <c r="BX477" s="186"/>
      <c r="BY477" s="186"/>
      <c r="BZ477" s="186"/>
      <c r="CA477" s="186"/>
      <c r="CB477" s="186"/>
      <c r="CC477" s="186"/>
      <c r="CD477" s="186"/>
      <c r="CE477" s="186"/>
      <c r="CF477" s="186"/>
      <c r="CG477" s="186"/>
      <c r="CH477" s="186"/>
      <c r="CI477" s="186"/>
      <c r="CJ477" s="186"/>
      <c r="CK477" s="186"/>
      <c r="CL477" s="186"/>
    </row>
    <row r="478" spans="2:90" x14ac:dyDescent="0.4">
      <c r="B478" s="171" t="s">
        <v>505</v>
      </c>
      <c r="E478" s="8"/>
      <c r="H478" s="196"/>
      <c r="I478" s="197"/>
      <c r="J478" s="197"/>
      <c r="K478" s="198"/>
      <c r="L478" s="198"/>
      <c r="M478" s="198"/>
      <c r="N478" s="198"/>
      <c r="O478" s="198"/>
      <c r="P478" s="198"/>
      <c r="R478" s="198"/>
      <c r="S478" s="186"/>
      <c r="T478" s="186"/>
      <c r="U478" s="186"/>
      <c r="V478" s="186"/>
      <c r="W478" s="186"/>
      <c r="X478" s="186"/>
      <c r="Y478" s="186"/>
      <c r="Z478" s="186"/>
      <c r="AA478" s="186"/>
      <c r="AB478" s="186"/>
      <c r="AC478" s="186"/>
      <c r="AD478" s="186"/>
      <c r="AE478" s="186"/>
      <c r="AF478" s="186"/>
      <c r="AG478" s="186"/>
      <c r="AH478" s="186"/>
      <c r="AI478" s="186"/>
      <c r="AJ478" s="186"/>
      <c r="AK478" s="186"/>
      <c r="AL478" s="186"/>
      <c r="AM478" s="186"/>
      <c r="AN478" s="186"/>
      <c r="AO478" s="186"/>
      <c r="AP478" s="186"/>
      <c r="AQ478" s="186"/>
      <c r="AR478" s="186"/>
      <c r="AS478" s="186"/>
      <c r="AT478" s="186"/>
      <c r="AU478" s="186"/>
      <c r="AV478" s="186"/>
      <c r="AW478" s="186"/>
      <c r="AX478" s="186"/>
      <c r="AY478" s="186"/>
      <c r="AZ478" s="186"/>
      <c r="BA478" s="186"/>
      <c r="BB478" s="186"/>
      <c r="BC478" s="186"/>
      <c r="BD478" s="186"/>
      <c r="BE478" s="186"/>
      <c r="BF478" s="186"/>
      <c r="BG478" s="186"/>
      <c r="BH478" s="186"/>
      <c r="BI478" s="186"/>
      <c r="BJ478" s="186"/>
      <c r="BK478" s="186"/>
      <c r="BL478" s="186"/>
      <c r="BM478" s="186"/>
      <c r="BN478" s="186"/>
      <c r="BO478" s="186"/>
      <c r="BP478" s="186"/>
      <c r="BQ478" s="186"/>
      <c r="BR478" s="186"/>
      <c r="BS478" s="186"/>
      <c r="BT478" s="186"/>
      <c r="BU478" s="186"/>
      <c r="BV478" s="186"/>
      <c r="BW478" s="186"/>
      <c r="BX478" s="186"/>
      <c r="BY478" s="186"/>
      <c r="BZ478" s="186"/>
      <c r="CA478" s="186"/>
      <c r="CB478" s="186"/>
      <c r="CC478" s="186"/>
      <c r="CD478" s="186"/>
      <c r="CE478" s="186"/>
      <c r="CF478" s="186"/>
      <c r="CG478" s="186"/>
      <c r="CH478" s="186"/>
      <c r="CI478" s="186"/>
      <c r="CJ478" s="186"/>
      <c r="CK478" s="186"/>
      <c r="CL478" s="186"/>
    </row>
    <row r="479" spans="2:90" x14ac:dyDescent="0.4">
      <c r="B479" s="171" t="s">
        <v>463</v>
      </c>
      <c r="E479" s="8"/>
      <c r="H479" s="196"/>
      <c r="I479" s="197"/>
      <c r="J479" s="197"/>
      <c r="K479" s="198"/>
      <c r="L479" s="198"/>
      <c r="M479" s="198"/>
      <c r="N479" s="198"/>
      <c r="O479" s="198"/>
      <c r="P479" s="198"/>
      <c r="R479" s="198"/>
      <c r="S479" s="186" t="str">
        <f t="shared" ref="S479:AX479" si="456">S$18</f>
        <v>S$14</v>
      </c>
      <c r="T479" s="186" t="str">
        <f t="shared" si="456"/>
        <v>T$14</v>
      </c>
      <c r="U479" s="186" t="str">
        <f t="shared" si="456"/>
        <v>U$14</v>
      </c>
      <c r="V479" s="186" t="str">
        <f t="shared" si="456"/>
        <v>V$14</v>
      </c>
      <c r="W479" s="186" t="str">
        <f t="shared" si="456"/>
        <v>W$14</v>
      </c>
      <c r="X479" s="186" t="str">
        <f t="shared" si="456"/>
        <v>X$14</v>
      </c>
      <c r="Y479" s="186" t="str">
        <f t="shared" si="456"/>
        <v>Y$14</v>
      </c>
      <c r="Z479" s="186" t="str">
        <f t="shared" si="456"/>
        <v>Z$14</v>
      </c>
      <c r="AA479" s="186" t="str">
        <f t="shared" si="456"/>
        <v>AA$14</v>
      </c>
      <c r="AB479" s="186" t="str">
        <f t="shared" si="456"/>
        <v>AB$14</v>
      </c>
      <c r="AC479" s="186" t="str">
        <f t="shared" si="456"/>
        <v>AC$14</v>
      </c>
      <c r="AD479" s="186" t="str">
        <f t="shared" si="456"/>
        <v>AD$14</v>
      </c>
      <c r="AE479" s="186" t="str">
        <f t="shared" si="456"/>
        <v>AE$14</v>
      </c>
      <c r="AF479" s="186" t="str">
        <f t="shared" si="456"/>
        <v>AF$14</v>
      </c>
      <c r="AG479" s="186" t="str">
        <f t="shared" si="456"/>
        <v>AG$14</v>
      </c>
      <c r="AH479" s="186" t="str">
        <f t="shared" si="456"/>
        <v>AH$14</v>
      </c>
      <c r="AI479" s="186" t="str">
        <f t="shared" si="456"/>
        <v>AI$14</v>
      </c>
      <c r="AJ479" s="186" t="str">
        <f t="shared" si="456"/>
        <v>AJ$14</v>
      </c>
      <c r="AK479" s="186" t="str">
        <f t="shared" si="456"/>
        <v>AK$14</v>
      </c>
      <c r="AL479" s="186" t="str">
        <f t="shared" si="456"/>
        <v>AL$14</v>
      </c>
      <c r="AM479" s="186" t="str">
        <f t="shared" si="456"/>
        <v>AM$14</v>
      </c>
      <c r="AN479" s="186" t="str">
        <f t="shared" si="456"/>
        <v>AN$14</v>
      </c>
      <c r="AO479" s="186" t="str">
        <f t="shared" si="456"/>
        <v>AO$14</v>
      </c>
      <c r="AP479" s="186" t="str">
        <f t="shared" si="456"/>
        <v>AP$14</v>
      </c>
      <c r="AQ479" s="186" t="str">
        <f t="shared" si="456"/>
        <v>AQ$14</v>
      </c>
      <c r="AR479" s="186" t="str">
        <f t="shared" si="456"/>
        <v>AR$14</v>
      </c>
      <c r="AS479" s="186" t="str">
        <f t="shared" si="456"/>
        <v>AS$14</v>
      </c>
      <c r="AT479" s="186" t="str">
        <f t="shared" si="456"/>
        <v>AT$14</v>
      </c>
      <c r="AU479" s="186" t="str">
        <f t="shared" si="456"/>
        <v>AU$14</v>
      </c>
      <c r="AV479" s="186" t="str">
        <f t="shared" si="456"/>
        <v>AV$14</v>
      </c>
      <c r="AW479" s="186" t="str">
        <f t="shared" si="456"/>
        <v>AW$14</v>
      </c>
      <c r="AX479" s="186" t="str">
        <f t="shared" si="456"/>
        <v>AX$14</v>
      </c>
      <c r="AY479" s="186" t="str">
        <f t="shared" ref="AY479:CD479" si="457">AY$18</f>
        <v>AY$14</v>
      </c>
      <c r="AZ479" s="186" t="str">
        <f t="shared" si="457"/>
        <v>AZ$14</v>
      </c>
      <c r="BA479" s="186" t="str">
        <f t="shared" si="457"/>
        <v>BA$14</v>
      </c>
      <c r="BB479" s="186" t="str">
        <f t="shared" si="457"/>
        <v>BB$14</v>
      </c>
      <c r="BC479" s="186" t="str">
        <f t="shared" si="457"/>
        <v>BC$14</v>
      </c>
      <c r="BD479" s="186" t="str">
        <f t="shared" si="457"/>
        <v>BD$14</v>
      </c>
      <c r="BE479" s="186" t="str">
        <f t="shared" si="457"/>
        <v>BE$14</v>
      </c>
      <c r="BF479" s="186" t="str">
        <f t="shared" si="457"/>
        <v>BF$14</v>
      </c>
      <c r="BG479" s="186" t="str">
        <f t="shared" si="457"/>
        <v>BG$14</v>
      </c>
      <c r="BH479" s="186" t="str">
        <f t="shared" si="457"/>
        <v>BH$14</v>
      </c>
      <c r="BI479" s="186" t="str">
        <f t="shared" si="457"/>
        <v>BI$14</v>
      </c>
      <c r="BJ479" s="186" t="str">
        <f t="shared" si="457"/>
        <v>BJ$14</v>
      </c>
      <c r="BK479" s="186" t="str">
        <f t="shared" si="457"/>
        <v>BK$14</v>
      </c>
      <c r="BL479" s="186" t="str">
        <f t="shared" si="457"/>
        <v>BL$14</v>
      </c>
      <c r="BM479" s="186" t="str">
        <f t="shared" si="457"/>
        <v>BM$14</v>
      </c>
      <c r="BN479" s="186" t="str">
        <f t="shared" si="457"/>
        <v>BN$14</v>
      </c>
      <c r="BO479" s="186" t="str">
        <f t="shared" si="457"/>
        <v>BO$14</v>
      </c>
      <c r="BP479" s="186" t="str">
        <f t="shared" si="457"/>
        <v>BP$14</v>
      </c>
      <c r="BQ479" s="186" t="str">
        <f t="shared" si="457"/>
        <v>BQ$14</v>
      </c>
      <c r="BR479" s="186" t="str">
        <f t="shared" si="457"/>
        <v>BR$14</v>
      </c>
      <c r="BS479" s="186" t="str">
        <f t="shared" si="457"/>
        <v>BS$14</v>
      </c>
      <c r="BT479" s="186" t="str">
        <f t="shared" si="457"/>
        <v>BT$14</v>
      </c>
      <c r="BU479" s="186" t="str">
        <f t="shared" si="457"/>
        <v>BU$14</v>
      </c>
      <c r="BV479" s="186" t="str">
        <f t="shared" si="457"/>
        <v>BV$14</v>
      </c>
      <c r="BW479" s="186" t="str">
        <f t="shared" si="457"/>
        <v>BW$14</v>
      </c>
      <c r="BX479" s="186" t="str">
        <f t="shared" si="457"/>
        <v>BX$14</v>
      </c>
      <c r="BY479" s="186" t="str">
        <f t="shared" si="457"/>
        <v>BY$14</v>
      </c>
      <c r="BZ479" s="186" t="str">
        <f t="shared" si="457"/>
        <v>BZ$14</v>
      </c>
      <c r="CA479" s="186" t="str">
        <f t="shared" si="457"/>
        <v>CA$14</v>
      </c>
      <c r="CB479" s="186" t="str">
        <f t="shared" si="457"/>
        <v>CB$14</v>
      </c>
      <c r="CC479" s="186" t="str">
        <f t="shared" si="457"/>
        <v>CC$14</v>
      </c>
      <c r="CD479" s="186" t="str">
        <f t="shared" si="457"/>
        <v>CD$14</v>
      </c>
      <c r="CE479" s="186" t="str">
        <f t="shared" ref="CE479:CL479" si="458">CE$18</f>
        <v>CE$14</v>
      </c>
      <c r="CF479" s="186" t="str">
        <f t="shared" si="458"/>
        <v>CF$14</v>
      </c>
      <c r="CG479" s="186" t="str">
        <f t="shared" si="458"/>
        <v>CG$14</v>
      </c>
      <c r="CH479" s="186" t="str">
        <f t="shared" si="458"/>
        <v>CH$14</v>
      </c>
      <c r="CI479" s="186" t="str">
        <f t="shared" si="458"/>
        <v>CI$14</v>
      </c>
      <c r="CJ479" s="186" t="str">
        <f t="shared" si="458"/>
        <v>CJ$14</v>
      </c>
      <c r="CK479" s="186" t="str">
        <f t="shared" si="458"/>
        <v>CK$14</v>
      </c>
      <c r="CL479" s="186" t="str">
        <f t="shared" si="458"/>
        <v>CL$14</v>
      </c>
    </row>
    <row r="480" spans="2:90" x14ac:dyDescent="0.4">
      <c r="B480" s="171" t="s">
        <v>464</v>
      </c>
      <c r="E480" s="8"/>
      <c r="H480" s="196"/>
      <c r="I480" s="197"/>
      <c r="J480" s="197"/>
      <c r="K480" s="198"/>
      <c r="L480" s="198"/>
      <c r="M480" s="198"/>
      <c r="N480" s="198"/>
      <c r="O480" s="198"/>
      <c r="P480" s="198"/>
      <c r="R480" s="198"/>
      <c r="S480" s="186" t="str">
        <f t="shared" ref="S480:AX480" si="459">S$19</f>
        <v>S$15</v>
      </c>
      <c r="T480" s="186" t="str">
        <f t="shared" si="459"/>
        <v>T$15</v>
      </c>
      <c r="U480" s="186" t="str">
        <f t="shared" si="459"/>
        <v>U$15</v>
      </c>
      <c r="V480" s="186" t="str">
        <f t="shared" si="459"/>
        <v>V$15</v>
      </c>
      <c r="W480" s="186" t="str">
        <f t="shared" si="459"/>
        <v>W$15</v>
      </c>
      <c r="X480" s="186" t="str">
        <f t="shared" si="459"/>
        <v>X$15</v>
      </c>
      <c r="Y480" s="186" t="str">
        <f t="shared" si="459"/>
        <v>Y$15</v>
      </c>
      <c r="Z480" s="186" t="str">
        <f t="shared" si="459"/>
        <v>Z$15</v>
      </c>
      <c r="AA480" s="186" t="str">
        <f t="shared" si="459"/>
        <v>AA$15</v>
      </c>
      <c r="AB480" s="186" t="str">
        <f t="shared" si="459"/>
        <v>AB$15</v>
      </c>
      <c r="AC480" s="186" t="str">
        <f t="shared" si="459"/>
        <v>AC$15</v>
      </c>
      <c r="AD480" s="186" t="str">
        <f t="shared" si="459"/>
        <v>AD$15</v>
      </c>
      <c r="AE480" s="186" t="str">
        <f t="shared" si="459"/>
        <v>AE$15</v>
      </c>
      <c r="AF480" s="186" t="str">
        <f t="shared" si="459"/>
        <v>AF$15</v>
      </c>
      <c r="AG480" s="186" t="str">
        <f t="shared" si="459"/>
        <v>AG$15</v>
      </c>
      <c r="AH480" s="186" t="str">
        <f t="shared" si="459"/>
        <v>AH$15</v>
      </c>
      <c r="AI480" s="186" t="str">
        <f t="shared" si="459"/>
        <v>AI$15</v>
      </c>
      <c r="AJ480" s="186" t="str">
        <f t="shared" si="459"/>
        <v>AJ$15</v>
      </c>
      <c r="AK480" s="186" t="str">
        <f t="shared" si="459"/>
        <v>AK$15</v>
      </c>
      <c r="AL480" s="186" t="str">
        <f t="shared" si="459"/>
        <v>AL$15</v>
      </c>
      <c r="AM480" s="186" t="str">
        <f t="shared" si="459"/>
        <v>AM$15</v>
      </c>
      <c r="AN480" s="186" t="str">
        <f t="shared" si="459"/>
        <v>AN$15</v>
      </c>
      <c r="AO480" s="186" t="str">
        <f t="shared" si="459"/>
        <v>AO$15</v>
      </c>
      <c r="AP480" s="186" t="str">
        <f t="shared" si="459"/>
        <v>AP$15</v>
      </c>
      <c r="AQ480" s="186" t="str">
        <f t="shared" si="459"/>
        <v>AQ$15</v>
      </c>
      <c r="AR480" s="186" t="str">
        <f t="shared" si="459"/>
        <v>AR$15</v>
      </c>
      <c r="AS480" s="186" t="str">
        <f t="shared" si="459"/>
        <v>AS$15</v>
      </c>
      <c r="AT480" s="186" t="str">
        <f t="shared" si="459"/>
        <v>AT$15</v>
      </c>
      <c r="AU480" s="186" t="str">
        <f t="shared" si="459"/>
        <v>AU$15</v>
      </c>
      <c r="AV480" s="186" t="str">
        <f t="shared" si="459"/>
        <v>AV$15</v>
      </c>
      <c r="AW480" s="186" t="str">
        <f t="shared" si="459"/>
        <v>AW$15</v>
      </c>
      <c r="AX480" s="186" t="str">
        <f t="shared" si="459"/>
        <v>AX$15</v>
      </c>
      <c r="AY480" s="186" t="str">
        <f t="shared" ref="AY480:CD480" si="460">AY$19</f>
        <v>AY$15</v>
      </c>
      <c r="AZ480" s="186" t="str">
        <f t="shared" si="460"/>
        <v>AZ$15</v>
      </c>
      <c r="BA480" s="186" t="str">
        <f t="shared" si="460"/>
        <v>BA$15</v>
      </c>
      <c r="BB480" s="186" t="str">
        <f t="shared" si="460"/>
        <v>BB$15</v>
      </c>
      <c r="BC480" s="186" t="str">
        <f t="shared" si="460"/>
        <v>BC$15</v>
      </c>
      <c r="BD480" s="186" t="str">
        <f t="shared" si="460"/>
        <v>BD$15</v>
      </c>
      <c r="BE480" s="186" t="str">
        <f t="shared" si="460"/>
        <v>BE$15</v>
      </c>
      <c r="BF480" s="186" t="str">
        <f t="shared" si="460"/>
        <v>BF$15</v>
      </c>
      <c r="BG480" s="186" t="str">
        <f t="shared" si="460"/>
        <v>BG$15</v>
      </c>
      <c r="BH480" s="186" t="str">
        <f t="shared" si="460"/>
        <v>BH$15</v>
      </c>
      <c r="BI480" s="186" t="str">
        <f t="shared" si="460"/>
        <v>BI$15</v>
      </c>
      <c r="BJ480" s="186" t="str">
        <f t="shared" si="460"/>
        <v>BJ$15</v>
      </c>
      <c r="BK480" s="186" t="str">
        <f t="shared" si="460"/>
        <v>BK$15</v>
      </c>
      <c r="BL480" s="186" t="str">
        <f t="shared" si="460"/>
        <v>BL$15</v>
      </c>
      <c r="BM480" s="186" t="str">
        <f t="shared" si="460"/>
        <v>BM$15</v>
      </c>
      <c r="BN480" s="186" t="str">
        <f t="shared" si="460"/>
        <v>BN$15</v>
      </c>
      <c r="BO480" s="186" t="str">
        <f t="shared" si="460"/>
        <v>BO$15</v>
      </c>
      <c r="BP480" s="186" t="str">
        <f t="shared" si="460"/>
        <v>BP$15</v>
      </c>
      <c r="BQ480" s="186" t="str">
        <f t="shared" si="460"/>
        <v>BQ$15</v>
      </c>
      <c r="BR480" s="186" t="str">
        <f t="shared" si="460"/>
        <v>BR$15</v>
      </c>
      <c r="BS480" s="186" t="str">
        <f t="shared" si="460"/>
        <v>BS$15</v>
      </c>
      <c r="BT480" s="186" t="str">
        <f t="shared" si="460"/>
        <v>BT$15</v>
      </c>
      <c r="BU480" s="186" t="str">
        <f t="shared" si="460"/>
        <v>BU$15</v>
      </c>
      <c r="BV480" s="186" t="str">
        <f t="shared" si="460"/>
        <v>BV$15</v>
      </c>
      <c r="BW480" s="186" t="str">
        <f t="shared" si="460"/>
        <v>BW$15</v>
      </c>
      <c r="BX480" s="186" t="str">
        <f t="shared" si="460"/>
        <v>BX$15</v>
      </c>
      <c r="BY480" s="186" t="str">
        <f t="shared" si="460"/>
        <v>BY$15</v>
      </c>
      <c r="BZ480" s="186" t="str">
        <f t="shared" si="460"/>
        <v>BZ$15</v>
      </c>
      <c r="CA480" s="186" t="str">
        <f t="shared" si="460"/>
        <v>CA$15</v>
      </c>
      <c r="CB480" s="186" t="str">
        <f t="shared" si="460"/>
        <v>CB$15</v>
      </c>
      <c r="CC480" s="186" t="str">
        <f t="shared" si="460"/>
        <v>CC$15</v>
      </c>
      <c r="CD480" s="186" t="str">
        <f t="shared" si="460"/>
        <v>CD$15</v>
      </c>
      <c r="CE480" s="186" t="str">
        <f t="shared" ref="CE480:CL480" si="461">CE$19</f>
        <v>CE$15</v>
      </c>
      <c r="CF480" s="186" t="str">
        <f t="shared" si="461"/>
        <v>CF$15</v>
      </c>
      <c r="CG480" s="186" t="str">
        <f t="shared" si="461"/>
        <v>CG$15</v>
      </c>
      <c r="CH480" s="186" t="str">
        <f t="shared" si="461"/>
        <v>CH$15</v>
      </c>
      <c r="CI480" s="186" t="str">
        <f t="shared" si="461"/>
        <v>CI$15</v>
      </c>
      <c r="CJ480" s="186" t="str">
        <f t="shared" si="461"/>
        <v>CJ$15</v>
      </c>
      <c r="CK480" s="186" t="str">
        <f t="shared" si="461"/>
        <v>CK$15</v>
      </c>
      <c r="CL480" s="186" t="str">
        <f t="shared" si="461"/>
        <v>CL$15</v>
      </c>
    </row>
    <row r="481" spans="2:90" x14ac:dyDescent="0.4">
      <c r="B481" s="70" t="s">
        <v>926</v>
      </c>
      <c r="C481" s="31"/>
      <c r="D481" t="s">
        <v>929</v>
      </c>
      <c r="E481" s="8" t="str">
        <f t="shared" ref="E481:E523" si="462">ROW()&amp;" "&amp;D481</f>
        <v>481 GROWTH-PV</v>
      </c>
      <c r="F481" t="s">
        <v>327</v>
      </c>
      <c r="G481" s="31" t="s">
        <v>81</v>
      </c>
      <c r="H481" s="48"/>
      <c r="I481" s="285"/>
      <c r="J481" s="285"/>
      <c r="K481" s="48"/>
      <c r="L481" s="48"/>
      <c r="M481" s="48"/>
      <c r="N481" s="48"/>
      <c r="O481" s="48"/>
      <c r="P481" s="48"/>
      <c r="R481" s="70"/>
      <c r="S481" s="286"/>
      <c r="T481" s="286"/>
      <c r="U481" s="286"/>
      <c r="V481" s="286"/>
      <c r="W481" s="286"/>
      <c r="X481" s="286"/>
      <c r="Y481" s="286"/>
      <c r="Z481" s="286"/>
      <c r="AA481" s="286"/>
      <c r="AB481" s="286"/>
      <c r="AC481" s="286"/>
      <c r="AD481" s="286"/>
      <c r="AE481" s="286"/>
      <c r="AF481" s="286"/>
      <c r="AG481" s="286"/>
      <c r="AH481" s="286"/>
      <c r="AI481" s="286"/>
      <c r="AJ481" s="286"/>
      <c r="AK481" s="286"/>
      <c r="AL481" s="286"/>
      <c r="AM481" s="286"/>
      <c r="AN481" s="286"/>
      <c r="AO481" s="286"/>
      <c r="AP481" s="286"/>
      <c r="AQ481" s="286"/>
      <c r="AR481" s="286"/>
      <c r="AS481" s="286"/>
      <c r="AT481" s="286"/>
      <c r="AU481" s="286"/>
      <c r="AV481" s="286"/>
      <c r="AW481" s="286"/>
      <c r="AX481" s="286"/>
      <c r="AY481" s="286"/>
      <c r="AZ481" s="286"/>
      <c r="BA481" s="286"/>
      <c r="BB481" s="286"/>
      <c r="BC481" s="286"/>
      <c r="BD481" s="286"/>
      <c r="BE481" s="286"/>
      <c r="BF481" s="286"/>
      <c r="BG481" s="286"/>
      <c r="BH481" s="286"/>
      <c r="BI481" s="286"/>
      <c r="BJ481" s="286"/>
      <c r="BK481" s="286"/>
      <c r="BL481" s="286"/>
      <c r="BM481" s="286"/>
      <c r="BN481" s="286"/>
      <c r="BO481" s="286"/>
      <c r="BP481" s="286"/>
      <c r="BQ481" s="286"/>
      <c r="BR481" s="286"/>
      <c r="BS481" s="286"/>
      <c r="BT481" s="286"/>
      <c r="BU481" s="286"/>
      <c r="BV481" s="286"/>
      <c r="BW481" s="286"/>
      <c r="BX481" s="286"/>
      <c r="BY481" s="286"/>
      <c r="BZ481" s="286"/>
      <c r="CA481" s="286"/>
      <c r="CB481" s="286"/>
      <c r="CC481" s="286"/>
      <c r="CD481" s="286"/>
      <c r="CE481" s="286"/>
      <c r="CF481" s="286"/>
      <c r="CG481" s="286"/>
      <c r="CH481" s="286"/>
      <c r="CI481" s="286"/>
      <c r="CJ481" s="286"/>
      <c r="CK481" s="286"/>
      <c r="CL481" s="286"/>
    </row>
    <row r="482" spans="2:90" x14ac:dyDescent="0.4">
      <c r="B482" s="126" t="s">
        <v>928</v>
      </c>
      <c r="D482" t="s">
        <v>929</v>
      </c>
      <c r="E482" s="8" t="str">
        <f t="shared" si="462"/>
        <v>482 GROWTH-PV</v>
      </c>
      <c r="G482" t="str">
        <f>E482</f>
        <v>482 GROWTH-PV</v>
      </c>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row>
    <row r="483" spans="2:90" x14ac:dyDescent="0.4">
      <c r="B483" s="154" t="str">
        <f>"Steady-state Revenue - "&amp;B474</f>
        <v>Steady-state Revenue - primary unit</v>
      </c>
      <c r="D483" t="s">
        <v>929</v>
      </c>
      <c r="E483" s="8" t="str">
        <f t="shared" si="462"/>
        <v>483 GROWTH-PV</v>
      </c>
      <c r="K483" s="18">
        <v>100</v>
      </c>
      <c r="L483" s="18">
        <v>100</v>
      </c>
      <c r="M483" s="18">
        <v>100</v>
      </c>
      <c r="N483" s="18">
        <v>100</v>
      </c>
      <c r="O483" s="18">
        <v>100</v>
      </c>
      <c r="P483" s="18">
        <v>100</v>
      </c>
      <c r="R483" s="118"/>
      <c r="S483" s="148" cm="1">
        <f t="array" ref="S483">INDEX($K:$P,ROW(),MATCH(S$3,$K$2:$P$2,0))</f>
        <v>100</v>
      </c>
      <c r="T483" s="148" cm="1">
        <f t="array" ref="T483">INDEX($K:$P,ROW(),MATCH(T$3,$K$2:$P$2,0))</f>
        <v>100</v>
      </c>
      <c r="U483" s="148" cm="1">
        <f t="array" ref="U483">INDEX($K:$P,ROW(),MATCH(U$3,$K$2:$P$2,0))</f>
        <v>100</v>
      </c>
      <c r="V483" s="148" cm="1">
        <f t="array" ref="V483">INDEX($K:$P,ROW(),MATCH(V$3,$K$2:$P$2,0))</f>
        <v>100</v>
      </c>
      <c r="W483" s="148" cm="1">
        <f t="array" ref="W483">INDEX($K:$P,ROW(),MATCH(W$3,$K$2:$P$2,0))</f>
        <v>100</v>
      </c>
      <c r="X483" s="148" cm="1">
        <f t="array" ref="X483">INDEX($K:$P,ROW(),MATCH(X$3,$K$2:$P$2,0))</f>
        <v>100</v>
      </c>
      <c r="Y483" s="148" cm="1">
        <f t="array" ref="Y483">INDEX($K:$P,ROW(),MATCH(Y$3,$K$2:$P$2,0))</f>
        <v>100</v>
      </c>
      <c r="Z483" s="148" cm="1">
        <f t="array" ref="Z483">INDEX($K:$P,ROW(),MATCH(Z$3,$K$2:$P$2,0))</f>
        <v>100</v>
      </c>
      <c r="AA483" s="148" cm="1">
        <f t="array" ref="AA483">INDEX($K:$P,ROW(),MATCH(AA$3,$K$2:$P$2,0))</f>
        <v>100</v>
      </c>
      <c r="AB483" s="148" cm="1">
        <f t="array" ref="AB483">INDEX($K:$P,ROW(),MATCH(AB$3,$K$2:$P$2,0))</f>
        <v>100</v>
      </c>
      <c r="AC483" s="148" cm="1">
        <f t="array" ref="AC483">INDEX($K:$P,ROW(),MATCH(AC$3,$K$2:$P$2,0))</f>
        <v>100</v>
      </c>
      <c r="AD483" s="148" cm="1">
        <f t="array" ref="AD483">INDEX($K:$P,ROW(),MATCH(AD$3,$K$2:$P$2,0))</f>
        <v>100</v>
      </c>
      <c r="AE483" s="148" cm="1">
        <f t="array" ref="AE483">INDEX($K:$P,ROW(),MATCH(AE$3,$K$2:$P$2,0))</f>
        <v>100</v>
      </c>
      <c r="AF483" s="148" cm="1">
        <f t="array" ref="AF483">INDEX($K:$P,ROW(),MATCH(AF$3,$K$2:$P$2,0))</f>
        <v>100</v>
      </c>
      <c r="AG483" s="148" cm="1">
        <f t="array" ref="AG483">INDEX($K:$P,ROW(),MATCH(AG$3,$K$2:$P$2,0))</f>
        <v>100</v>
      </c>
      <c r="AH483" s="148" cm="1">
        <f t="array" ref="AH483">INDEX($K:$P,ROW(),MATCH(AH$3,$K$2:$P$2,0))</f>
        <v>100</v>
      </c>
      <c r="AI483" s="148" cm="1">
        <f t="array" ref="AI483">INDEX($K:$P,ROW(),MATCH(AI$3,$K$2:$P$2,0))</f>
        <v>100</v>
      </c>
      <c r="AJ483" s="148" cm="1">
        <f t="array" ref="AJ483">INDEX($K:$P,ROW(),MATCH(AJ$3,$K$2:$P$2,0))</f>
        <v>100</v>
      </c>
      <c r="AK483" s="148" cm="1">
        <f t="array" ref="AK483">INDEX($K:$P,ROW(),MATCH(AK$3,$K$2:$P$2,0))</f>
        <v>100</v>
      </c>
      <c r="AL483" s="148" cm="1">
        <f t="array" ref="AL483">INDEX($K:$P,ROW(),MATCH(AL$3,$K$2:$P$2,0))</f>
        <v>100</v>
      </c>
      <c r="AM483" s="148" cm="1">
        <f t="array" ref="AM483">INDEX($K:$P,ROW(),MATCH(AM$3,$K$2:$P$2,0))</f>
        <v>100</v>
      </c>
      <c r="AN483" s="148" cm="1">
        <f t="array" ref="AN483">INDEX($K:$P,ROW(),MATCH(AN$3,$K$2:$P$2,0))</f>
        <v>100</v>
      </c>
      <c r="AO483" s="148" cm="1">
        <f t="array" ref="AO483">INDEX($K:$P,ROW(),MATCH(AO$3,$K$2:$P$2,0))</f>
        <v>100</v>
      </c>
      <c r="AP483" s="148" cm="1">
        <f t="array" ref="AP483">INDEX($K:$P,ROW(),MATCH(AP$3,$K$2:$P$2,0))</f>
        <v>100</v>
      </c>
      <c r="AQ483" s="148" cm="1">
        <f t="array" ref="AQ483">INDEX($K:$P,ROW(),MATCH(AQ$3,$K$2:$P$2,0))</f>
        <v>100</v>
      </c>
      <c r="AR483" s="148" cm="1">
        <f t="array" ref="AR483">INDEX($K:$P,ROW(),MATCH(AR$3,$K$2:$P$2,0))</f>
        <v>100</v>
      </c>
      <c r="AS483" s="148" cm="1">
        <f t="array" ref="AS483">INDEX($K:$P,ROW(),MATCH(AS$3,$K$2:$P$2,0))</f>
        <v>100</v>
      </c>
      <c r="AT483" s="148" cm="1">
        <f t="array" ref="AT483">INDEX($K:$P,ROW(),MATCH(AT$3,$K$2:$P$2,0))</f>
        <v>100</v>
      </c>
      <c r="AU483" s="148" cm="1">
        <f t="array" ref="AU483">INDEX($K:$P,ROW(),MATCH(AU$3,$K$2:$P$2,0))</f>
        <v>100</v>
      </c>
      <c r="AV483" s="148" cm="1">
        <f t="array" ref="AV483">INDEX($K:$P,ROW(),MATCH(AV$3,$K$2:$P$2,0))</f>
        <v>100</v>
      </c>
      <c r="AW483" s="148" cm="1">
        <f t="array" ref="AW483">INDEX($K:$P,ROW(),MATCH(AW$3,$K$2:$P$2,0))</f>
        <v>100</v>
      </c>
      <c r="AX483" s="148" cm="1">
        <f t="array" ref="AX483">INDEX($K:$P,ROW(),MATCH(AX$3,$K$2:$P$2,0))</f>
        <v>100</v>
      </c>
      <c r="AY483" s="148" cm="1">
        <f t="array" ref="AY483">INDEX($K:$P,ROW(),MATCH(AY$3,$K$2:$P$2,0))</f>
        <v>100</v>
      </c>
      <c r="AZ483" s="148" cm="1">
        <f t="array" ref="AZ483">INDEX($K:$P,ROW(),MATCH(AZ$3,$K$2:$P$2,0))</f>
        <v>100</v>
      </c>
      <c r="BA483" s="148" cm="1">
        <f t="array" ref="BA483">INDEX($K:$P,ROW(),MATCH(BA$3,$K$2:$P$2,0))</f>
        <v>100</v>
      </c>
      <c r="BB483" s="148" cm="1">
        <f t="array" ref="BB483">INDEX($K:$P,ROW(),MATCH(BB$3,$K$2:$P$2,0))</f>
        <v>100</v>
      </c>
      <c r="BC483" s="148" cm="1">
        <f t="array" ref="BC483">INDEX($K:$P,ROW(),MATCH(BC$3,$K$2:$P$2,0))</f>
        <v>100</v>
      </c>
      <c r="BD483" s="148" cm="1">
        <f t="array" ref="BD483">INDEX($K:$P,ROW(),MATCH(BD$3,$K$2:$P$2,0))</f>
        <v>100</v>
      </c>
      <c r="BE483" s="148" cm="1">
        <f t="array" ref="BE483">INDEX($K:$P,ROW(),MATCH(BE$3,$K$2:$P$2,0))</f>
        <v>100</v>
      </c>
      <c r="BF483" s="148" cm="1">
        <f t="array" ref="BF483">INDEX($K:$P,ROW(),MATCH(BF$3,$K$2:$P$2,0))</f>
        <v>100</v>
      </c>
      <c r="BG483" s="148" cm="1">
        <f t="array" ref="BG483">INDEX($K:$P,ROW(),MATCH(BG$3,$K$2:$P$2,0))</f>
        <v>100</v>
      </c>
      <c r="BH483" s="148" cm="1">
        <f t="array" ref="BH483">INDEX($K:$P,ROW(),MATCH(BH$3,$K$2:$P$2,0))</f>
        <v>100</v>
      </c>
      <c r="BI483" s="148" cm="1">
        <f t="array" ref="BI483">INDEX($K:$P,ROW(),MATCH(BI$3,$K$2:$P$2,0))</f>
        <v>100</v>
      </c>
      <c r="BJ483" s="148" cm="1">
        <f t="array" ref="BJ483">INDEX($K:$P,ROW(),MATCH(BJ$3,$K$2:$P$2,0))</f>
        <v>100</v>
      </c>
      <c r="BK483" s="148" cm="1">
        <f t="array" ref="BK483">INDEX($K:$P,ROW(),MATCH(BK$3,$K$2:$P$2,0))</f>
        <v>100</v>
      </c>
      <c r="BL483" s="148" cm="1">
        <f t="array" ref="BL483">INDEX($K:$P,ROW(),MATCH(BL$3,$K$2:$P$2,0))</f>
        <v>100</v>
      </c>
      <c r="BM483" s="148" cm="1">
        <f t="array" ref="BM483">INDEX($K:$P,ROW(),MATCH(BM$3,$K$2:$P$2,0))</f>
        <v>100</v>
      </c>
      <c r="BN483" s="148" cm="1">
        <f t="array" ref="BN483">INDEX($K:$P,ROW(),MATCH(BN$3,$K$2:$P$2,0))</f>
        <v>100</v>
      </c>
      <c r="BO483" s="148" cm="1">
        <f t="array" ref="BO483">INDEX($K:$P,ROW(),MATCH(BO$3,$K$2:$P$2,0))</f>
        <v>100</v>
      </c>
      <c r="BP483" s="148" cm="1">
        <f t="array" ref="BP483">INDEX($K:$P,ROW(),MATCH(BP$3,$K$2:$P$2,0))</f>
        <v>100</v>
      </c>
      <c r="BQ483" s="148" cm="1">
        <f t="array" ref="BQ483">INDEX($K:$P,ROW(),MATCH(BQ$3,$K$2:$P$2,0))</f>
        <v>100</v>
      </c>
      <c r="BR483" s="148" cm="1">
        <f t="array" ref="BR483">INDEX($K:$P,ROW(),MATCH(BR$3,$K$2:$P$2,0))</f>
        <v>100</v>
      </c>
      <c r="BS483" s="148" cm="1">
        <f t="array" ref="BS483">INDEX($K:$P,ROW(),MATCH(BS$3,$K$2:$P$2,0))</f>
        <v>100</v>
      </c>
      <c r="BT483" s="148" cm="1">
        <f t="array" ref="BT483">INDEX($K:$P,ROW(),MATCH(BT$3,$K$2:$P$2,0))</f>
        <v>100</v>
      </c>
      <c r="BU483" s="148" cm="1">
        <f t="array" ref="BU483">INDEX($K:$P,ROW(),MATCH(BU$3,$K$2:$P$2,0))</f>
        <v>100</v>
      </c>
      <c r="BV483" s="148" cm="1">
        <f t="array" ref="BV483">INDEX($K:$P,ROW(),MATCH(BV$3,$K$2:$P$2,0))</f>
        <v>100</v>
      </c>
      <c r="BW483" s="148" cm="1">
        <f t="array" ref="BW483">INDEX($K:$P,ROW(),MATCH(BW$3,$K$2:$P$2,0))</f>
        <v>100</v>
      </c>
      <c r="BX483" s="148" cm="1">
        <f t="array" ref="BX483">INDEX($K:$P,ROW(),MATCH(BX$3,$K$2:$P$2,0))</f>
        <v>100</v>
      </c>
      <c r="BY483" s="148" cm="1">
        <f t="array" ref="BY483">INDEX($K:$P,ROW(),MATCH(BY$3,$K$2:$P$2,0))</f>
        <v>100</v>
      </c>
      <c r="BZ483" s="148" cm="1">
        <f t="array" ref="BZ483">INDEX($K:$P,ROW(),MATCH(BZ$3,$K$2:$P$2,0))</f>
        <v>100</v>
      </c>
      <c r="CA483" s="148" cm="1">
        <f t="array" ref="CA483">INDEX($K:$P,ROW(),MATCH(CA$3,$K$2:$P$2,0))</f>
        <v>100</v>
      </c>
      <c r="CB483" s="148" cm="1">
        <f t="array" ref="CB483">INDEX($K:$P,ROW(),MATCH(CB$3,$K$2:$P$2,0))</f>
        <v>100</v>
      </c>
      <c r="CC483" s="148" cm="1">
        <f t="array" ref="CC483">INDEX($K:$P,ROW(),MATCH(CC$3,$K$2:$P$2,0))</f>
        <v>100</v>
      </c>
      <c r="CD483" s="148" cm="1">
        <f t="array" ref="CD483">INDEX($K:$P,ROW(),MATCH(CD$3,$K$2:$P$2,0))</f>
        <v>100</v>
      </c>
      <c r="CE483" s="148" cm="1">
        <f t="array" ref="CE483">INDEX($K:$P,ROW(),MATCH(CE$3,$K$2:$P$2,0))</f>
        <v>100</v>
      </c>
      <c r="CF483" s="148" cm="1">
        <f t="array" ref="CF483">INDEX($K:$P,ROW(),MATCH(CF$3,$K$2:$P$2,0))</f>
        <v>100</v>
      </c>
      <c r="CG483" s="148" cm="1">
        <f t="array" ref="CG483">INDEX($K:$P,ROW(),MATCH(CG$3,$K$2:$P$2,0))</f>
        <v>100</v>
      </c>
      <c r="CH483" s="148" cm="1">
        <f t="array" ref="CH483">INDEX($K:$P,ROW(),MATCH(CH$3,$K$2:$P$2,0))</f>
        <v>100</v>
      </c>
      <c r="CI483" s="148" cm="1">
        <f t="array" ref="CI483">INDEX($K:$P,ROW(),MATCH(CI$3,$K$2:$P$2,0))</f>
        <v>100</v>
      </c>
      <c r="CJ483" s="148" cm="1">
        <f t="array" ref="CJ483">INDEX($K:$P,ROW(),MATCH(CJ$3,$K$2:$P$2,0))</f>
        <v>100</v>
      </c>
      <c r="CK483" s="148" cm="1">
        <f t="array" ref="CK483">INDEX($K:$P,ROW(),MATCH(CK$3,$K$2:$P$2,0))</f>
        <v>100</v>
      </c>
      <c r="CL483" s="148" cm="1">
        <f t="array" ref="CL483">INDEX($K:$P,ROW(),MATCH(CL$3,$K$2:$P$2,0))</f>
        <v>100</v>
      </c>
    </row>
    <row r="484" spans="2:90" x14ac:dyDescent="0.4">
      <c r="B484" s="154"/>
      <c r="D484" t="s">
        <v>929</v>
      </c>
      <c r="E484" s="8" t="str">
        <f t="shared" si="462"/>
        <v>484 GROWTH-PV</v>
      </c>
      <c r="K484" s="18"/>
      <c r="L484" s="18"/>
      <c r="M484" s="18"/>
      <c r="N484" s="18"/>
      <c r="O484" s="18"/>
      <c r="P484" s="18"/>
      <c r="R484" s="11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row>
    <row r="485" spans="2:90" x14ac:dyDescent="0.4">
      <c r="B485" s="67"/>
      <c r="C485" s="31"/>
      <c r="D485" t="s">
        <v>929</v>
      </c>
      <c r="E485" s="8" t="str">
        <f t="shared" si="462"/>
        <v>485 GROWTH-PV</v>
      </c>
      <c r="G485" s="31"/>
      <c r="H485" s="31"/>
      <c r="I485" s="73"/>
      <c r="J485" s="73"/>
      <c r="K485" s="31"/>
      <c r="L485" s="31"/>
      <c r="M485" s="31"/>
      <c r="N485" s="31"/>
      <c r="O485" s="31"/>
      <c r="P485" s="31"/>
      <c r="R485" s="67"/>
      <c r="S485" s="152"/>
      <c r="T485" s="152"/>
      <c r="U485" s="152"/>
      <c r="V485" s="152"/>
      <c r="W485" s="152"/>
      <c r="X485" s="152"/>
      <c r="Y485" s="152"/>
      <c r="Z485" s="152"/>
      <c r="AA485" s="152"/>
      <c r="AB485" s="152"/>
      <c r="AC485" s="152"/>
      <c r="AD485" s="152"/>
      <c r="AE485" s="152"/>
      <c r="AF485" s="152"/>
      <c r="AG485" s="152"/>
      <c r="AH485" s="152"/>
      <c r="AI485" s="152"/>
      <c r="AJ485" s="152"/>
      <c r="AK485" s="152"/>
      <c r="AL485" s="152"/>
      <c r="AM485" s="152"/>
      <c r="AN485" s="152"/>
      <c r="AO485" s="152"/>
      <c r="AP485" s="152"/>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52"/>
      <c r="BP485" s="152"/>
      <c r="BQ485" s="152"/>
      <c r="BR485" s="152"/>
      <c r="BS485" s="152"/>
      <c r="BT485" s="152"/>
      <c r="BU485" s="152"/>
      <c r="BV485" s="152"/>
      <c r="BW485" s="152"/>
      <c r="BX485" s="152"/>
      <c r="BY485" s="152"/>
      <c r="BZ485" s="152"/>
      <c r="CA485" s="152"/>
      <c r="CB485" s="152"/>
      <c r="CC485" s="152"/>
      <c r="CD485" s="152"/>
      <c r="CE485" s="152"/>
      <c r="CF485" s="152"/>
      <c r="CG485" s="152"/>
      <c r="CH485" s="152"/>
      <c r="CI485" s="152"/>
      <c r="CJ485" s="152"/>
      <c r="CK485" s="152"/>
      <c r="CL485" s="152"/>
    </row>
    <row r="486" spans="2:90" x14ac:dyDescent="0.4">
      <c r="B486" s="95" t="str">
        <f>"# of "&amp;B474&amp;" by age - months:"</f>
        <v># of primary unit by age - months:</v>
      </c>
      <c r="C486" s="31"/>
      <c r="D486" t="s">
        <v>929</v>
      </c>
      <c r="E486" s="8" t="str">
        <f t="shared" si="462"/>
        <v>486 GROWTH-PV</v>
      </c>
      <c r="G486" s="31"/>
      <c r="H486" s="412" t="s">
        <v>927</v>
      </c>
      <c r="I486" s="60" t="s">
        <v>931</v>
      </c>
      <c r="J486" s="73"/>
      <c r="K486" s="31"/>
      <c r="L486" s="31"/>
      <c r="M486" s="31"/>
      <c r="N486" s="31"/>
      <c r="O486" s="31"/>
      <c r="P486" s="31"/>
      <c r="R486" s="67"/>
      <c r="S486" s="152"/>
      <c r="T486" s="152"/>
      <c r="U486" s="152"/>
      <c r="V486" s="152"/>
      <c r="W486" s="152"/>
      <c r="X486" s="152"/>
      <c r="Y486" s="152"/>
      <c r="Z486" s="152"/>
      <c r="AA486" s="152"/>
      <c r="AB486" s="152"/>
      <c r="AC486" s="152"/>
      <c r="AD486" s="152"/>
      <c r="AE486" s="152"/>
      <c r="AF486" s="152"/>
      <c r="AG486" s="152"/>
      <c r="AH486" s="152"/>
      <c r="AI486" s="152"/>
      <c r="AJ486" s="152"/>
      <c r="AK486" s="152"/>
      <c r="AL486" s="152"/>
      <c r="AM486" s="152"/>
      <c r="AN486" s="152"/>
      <c r="AO486" s="152"/>
      <c r="AP486" s="152"/>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52"/>
      <c r="BP486" s="152"/>
      <c r="BQ486" s="152"/>
      <c r="BR486" s="152"/>
      <c r="BS486" s="152"/>
      <c r="BT486" s="152"/>
      <c r="BU486" s="152"/>
      <c r="BV486" s="152"/>
      <c r="BW486" s="152"/>
      <c r="BX486" s="152"/>
      <c r="BY486" s="152"/>
      <c r="BZ486" s="152"/>
      <c r="CA486" s="152"/>
      <c r="CB486" s="152"/>
      <c r="CC486" s="152"/>
      <c r="CD486" s="152"/>
      <c r="CE486" s="152"/>
      <c r="CF486" s="152"/>
      <c r="CG486" s="152"/>
      <c r="CH486" s="152"/>
      <c r="CI486" s="152"/>
      <c r="CJ486" s="152"/>
      <c r="CK486" s="152"/>
      <c r="CL486" s="152"/>
    </row>
    <row r="487" spans="2:90" outlineLevel="2" x14ac:dyDescent="0.4">
      <c r="B487" s="410">
        <v>1</v>
      </c>
      <c r="C487" s="31"/>
      <c r="D487" t="s">
        <v>929</v>
      </c>
      <c r="E487" s="8" t="str">
        <f t="shared" si="462"/>
        <v>487 GROWTH-PV</v>
      </c>
      <c r="G487" s="31"/>
      <c r="H487" s="16">
        <v>0.04</v>
      </c>
      <c r="I487" s="413">
        <v>0</v>
      </c>
      <c r="J487" s="73"/>
      <c r="K487" s="15">
        <f t="shared" ref="K487:P496" ca="1" si="463">SUMIF($4:$4,K$2,487:487)</f>
        <v>5000</v>
      </c>
      <c r="L487" s="15">
        <f t="shared" ca="1" si="463"/>
        <v>5000</v>
      </c>
      <c r="M487" s="15">
        <f t="shared" ca="1" si="463"/>
        <v>5000</v>
      </c>
      <c r="N487" s="15">
        <f t="shared" ca="1" si="463"/>
        <v>5000</v>
      </c>
      <c r="O487" s="15">
        <f t="shared" ca="1" si="463"/>
        <v>5000</v>
      </c>
      <c r="P487" s="15">
        <f t="shared" ca="1" si="463"/>
        <v>5000</v>
      </c>
      <c r="R487" s="67"/>
      <c r="S487" s="76" cm="1">
        <f t="array" aca="1" ref="S487" ca="1">+INDIRECT(S476)</f>
        <v>5000</v>
      </c>
      <c r="T487" s="76" cm="1">
        <f t="array" aca="1" ref="T487" ca="1">+INDIRECT(T476)</f>
        <v>5000</v>
      </c>
      <c r="U487" s="76" cm="1">
        <f t="array" aca="1" ref="U487" ca="1">+INDIRECT(U476)</f>
        <v>5000</v>
      </c>
      <c r="V487" s="76" cm="1">
        <f t="array" aca="1" ref="V487" ca="1">+INDIRECT(V476)</f>
        <v>5000</v>
      </c>
      <c r="W487" s="76" cm="1">
        <f t="array" aca="1" ref="W487" ca="1">+INDIRECT(W476)</f>
        <v>5000</v>
      </c>
      <c r="X487" s="76" cm="1">
        <f t="array" aca="1" ref="X487" ca="1">+INDIRECT(X476)</f>
        <v>5000</v>
      </c>
      <c r="Y487" s="76" cm="1">
        <f t="array" aca="1" ref="Y487" ca="1">+INDIRECT(Y476)</f>
        <v>5000</v>
      </c>
      <c r="Z487" s="76" cm="1">
        <f t="array" aca="1" ref="Z487" ca="1">+INDIRECT(Z476)</f>
        <v>5000</v>
      </c>
      <c r="AA487" s="76" cm="1">
        <f t="array" aca="1" ref="AA487" ca="1">+INDIRECT(AA476)</f>
        <v>5000</v>
      </c>
      <c r="AB487" s="76" cm="1">
        <f t="array" aca="1" ref="AB487" ca="1">+INDIRECT(AB476)</f>
        <v>5000</v>
      </c>
      <c r="AC487" s="76" cm="1">
        <f t="array" aca="1" ref="AC487" ca="1">+INDIRECT(AC476)</f>
        <v>5000</v>
      </c>
      <c r="AD487" s="76" cm="1">
        <f t="array" aca="1" ref="AD487" ca="1">+INDIRECT(AD476)</f>
        <v>5000</v>
      </c>
      <c r="AE487" s="76" cm="1">
        <f t="array" aca="1" ref="AE487" ca="1">+INDIRECT(AE476)</f>
        <v>5000</v>
      </c>
      <c r="AF487" s="76" cm="1">
        <f t="array" aca="1" ref="AF487" ca="1">+INDIRECT(AF476)</f>
        <v>5000</v>
      </c>
      <c r="AG487" s="76" cm="1">
        <f t="array" aca="1" ref="AG487" ca="1">+INDIRECT(AG476)</f>
        <v>5000</v>
      </c>
      <c r="AH487" s="76" cm="1">
        <f t="array" aca="1" ref="AH487" ca="1">+INDIRECT(AH476)</f>
        <v>5000</v>
      </c>
      <c r="AI487" s="76" cm="1">
        <f t="array" aca="1" ref="AI487" ca="1">+INDIRECT(AI476)</f>
        <v>5000</v>
      </c>
      <c r="AJ487" s="76" cm="1">
        <f t="array" aca="1" ref="AJ487" ca="1">+INDIRECT(AJ476)</f>
        <v>5000</v>
      </c>
      <c r="AK487" s="76" cm="1">
        <f t="array" aca="1" ref="AK487" ca="1">+INDIRECT(AK476)</f>
        <v>5000</v>
      </c>
      <c r="AL487" s="76" cm="1">
        <f t="array" aca="1" ref="AL487" ca="1">+INDIRECT(AL476)</f>
        <v>5000</v>
      </c>
      <c r="AM487" s="76" cm="1">
        <f t="array" aca="1" ref="AM487" ca="1">+INDIRECT(AM476)</f>
        <v>5000</v>
      </c>
      <c r="AN487" s="76" cm="1">
        <f t="array" aca="1" ref="AN487" ca="1">+INDIRECT(AN476)</f>
        <v>5000</v>
      </c>
      <c r="AO487" s="76" cm="1">
        <f t="array" aca="1" ref="AO487" ca="1">+INDIRECT(AO476)</f>
        <v>5000</v>
      </c>
      <c r="AP487" s="76" cm="1">
        <f t="array" aca="1" ref="AP487" ca="1">+INDIRECT(AP476)</f>
        <v>5000</v>
      </c>
      <c r="AQ487" s="76" cm="1">
        <f t="array" aca="1" ref="AQ487" ca="1">+INDIRECT(AQ476)</f>
        <v>5000</v>
      </c>
      <c r="AR487" s="76" cm="1">
        <f t="array" aca="1" ref="AR487" ca="1">+INDIRECT(AR476)</f>
        <v>5000</v>
      </c>
      <c r="AS487" s="76" cm="1">
        <f t="array" aca="1" ref="AS487" ca="1">+INDIRECT(AS476)</f>
        <v>5000</v>
      </c>
      <c r="AT487" s="76" cm="1">
        <f t="array" aca="1" ref="AT487" ca="1">+INDIRECT(AT476)</f>
        <v>5000</v>
      </c>
      <c r="AU487" s="76" cm="1">
        <f t="array" aca="1" ref="AU487" ca="1">+INDIRECT(AU476)</f>
        <v>5000</v>
      </c>
      <c r="AV487" s="76" cm="1">
        <f t="array" aca="1" ref="AV487" ca="1">+INDIRECT(AV476)</f>
        <v>5000</v>
      </c>
      <c r="AW487" s="76" cm="1">
        <f t="array" aca="1" ref="AW487" ca="1">+INDIRECT(AW476)</f>
        <v>5000</v>
      </c>
      <c r="AX487" s="76" cm="1">
        <f t="array" aca="1" ref="AX487" ca="1">+INDIRECT(AX476)</f>
        <v>5000</v>
      </c>
      <c r="AY487" s="76" cm="1">
        <f t="array" aca="1" ref="AY487" ca="1">+INDIRECT(AY476)</f>
        <v>5000</v>
      </c>
      <c r="AZ487" s="76" cm="1">
        <f t="array" aca="1" ref="AZ487" ca="1">+INDIRECT(AZ476)</f>
        <v>5000</v>
      </c>
      <c r="BA487" s="76" cm="1">
        <f t="array" aca="1" ref="BA487" ca="1">+INDIRECT(BA476)</f>
        <v>5000</v>
      </c>
      <c r="BB487" s="76" cm="1">
        <f t="array" aca="1" ref="BB487" ca="1">+INDIRECT(BB476)</f>
        <v>5000</v>
      </c>
      <c r="BC487" s="76" cm="1">
        <f t="array" aca="1" ref="BC487" ca="1">+INDIRECT(BC476)</f>
        <v>5000</v>
      </c>
      <c r="BD487" s="76" cm="1">
        <f t="array" aca="1" ref="BD487" ca="1">+INDIRECT(BD476)</f>
        <v>5000</v>
      </c>
      <c r="BE487" s="76" cm="1">
        <f t="array" aca="1" ref="BE487" ca="1">+INDIRECT(BE476)</f>
        <v>5000</v>
      </c>
      <c r="BF487" s="76" cm="1">
        <f t="array" aca="1" ref="BF487" ca="1">+INDIRECT(BF476)</f>
        <v>5000</v>
      </c>
      <c r="BG487" s="76" cm="1">
        <f t="array" aca="1" ref="BG487" ca="1">+INDIRECT(BG476)</f>
        <v>5000</v>
      </c>
      <c r="BH487" s="76" cm="1">
        <f t="array" aca="1" ref="BH487" ca="1">+INDIRECT(BH476)</f>
        <v>5000</v>
      </c>
      <c r="BI487" s="76" cm="1">
        <f t="array" aca="1" ref="BI487" ca="1">+INDIRECT(BI476)</f>
        <v>5000</v>
      </c>
      <c r="BJ487" s="76" cm="1">
        <f t="array" aca="1" ref="BJ487" ca="1">+INDIRECT(BJ476)</f>
        <v>5000</v>
      </c>
      <c r="BK487" s="76" cm="1">
        <f t="array" aca="1" ref="BK487" ca="1">+INDIRECT(BK476)</f>
        <v>5000</v>
      </c>
      <c r="BL487" s="76" cm="1">
        <f t="array" aca="1" ref="BL487" ca="1">+INDIRECT(BL476)</f>
        <v>5000</v>
      </c>
      <c r="BM487" s="76" cm="1">
        <f t="array" aca="1" ref="BM487" ca="1">+INDIRECT(BM476)</f>
        <v>5000</v>
      </c>
      <c r="BN487" s="76" cm="1">
        <f t="array" aca="1" ref="BN487" ca="1">+INDIRECT(BN476)</f>
        <v>5000</v>
      </c>
      <c r="BO487" s="76" cm="1">
        <f t="array" aca="1" ref="BO487" ca="1">+INDIRECT(BO476)</f>
        <v>5000</v>
      </c>
      <c r="BP487" s="76" cm="1">
        <f t="array" aca="1" ref="BP487" ca="1">+INDIRECT(BP476)</f>
        <v>5000</v>
      </c>
      <c r="BQ487" s="76" cm="1">
        <f t="array" aca="1" ref="BQ487" ca="1">+INDIRECT(BQ476)</f>
        <v>5000</v>
      </c>
      <c r="BR487" s="76" cm="1">
        <f t="array" aca="1" ref="BR487" ca="1">+INDIRECT(BR476)</f>
        <v>5000</v>
      </c>
      <c r="BS487" s="76" cm="1">
        <f t="array" aca="1" ref="BS487" ca="1">+INDIRECT(BS476)</f>
        <v>5000</v>
      </c>
      <c r="BT487" s="76" cm="1">
        <f t="array" aca="1" ref="BT487" ca="1">+INDIRECT(BT476)</f>
        <v>5000</v>
      </c>
      <c r="BU487" s="76" cm="1">
        <f t="array" aca="1" ref="BU487" ca="1">+INDIRECT(BU476)</f>
        <v>5000</v>
      </c>
      <c r="BV487" s="76" cm="1">
        <f t="array" aca="1" ref="BV487" ca="1">+INDIRECT(BV476)</f>
        <v>5000</v>
      </c>
      <c r="BW487" s="76" cm="1">
        <f t="array" aca="1" ref="BW487" ca="1">+INDIRECT(BW476)</f>
        <v>5000</v>
      </c>
      <c r="BX487" s="76" cm="1">
        <f t="array" aca="1" ref="BX487" ca="1">+INDIRECT(BX476)</f>
        <v>5000</v>
      </c>
      <c r="BY487" s="76" cm="1">
        <f t="array" aca="1" ref="BY487" ca="1">+INDIRECT(BY476)</f>
        <v>5000</v>
      </c>
      <c r="BZ487" s="76" cm="1">
        <f t="array" aca="1" ref="BZ487" ca="1">+INDIRECT(BZ476)</f>
        <v>5000</v>
      </c>
      <c r="CA487" s="76" cm="1">
        <f t="array" aca="1" ref="CA487" ca="1">+INDIRECT(CA476)</f>
        <v>5000</v>
      </c>
      <c r="CB487" s="76" cm="1">
        <f t="array" aca="1" ref="CB487" ca="1">+INDIRECT(CB476)</f>
        <v>5000</v>
      </c>
      <c r="CC487" s="76" cm="1">
        <f t="array" aca="1" ref="CC487" ca="1">+INDIRECT(CC476)</f>
        <v>5000</v>
      </c>
      <c r="CD487" s="76" cm="1">
        <f t="array" aca="1" ref="CD487" ca="1">+INDIRECT(CD476)</f>
        <v>5000</v>
      </c>
      <c r="CE487" s="76" cm="1">
        <f t="array" aca="1" ref="CE487" ca="1">+INDIRECT(CE476)</f>
        <v>5000</v>
      </c>
      <c r="CF487" s="76" cm="1">
        <f t="array" aca="1" ref="CF487" ca="1">+INDIRECT(CF476)</f>
        <v>5000</v>
      </c>
      <c r="CG487" s="76" cm="1">
        <f t="array" aca="1" ref="CG487" ca="1">+INDIRECT(CG476)</f>
        <v>5000</v>
      </c>
      <c r="CH487" s="76" cm="1">
        <f t="array" aca="1" ref="CH487" ca="1">+INDIRECT(CH476)</f>
        <v>5000</v>
      </c>
      <c r="CI487" s="76" cm="1">
        <f t="array" aca="1" ref="CI487" ca="1">+INDIRECT(CI476)</f>
        <v>5000</v>
      </c>
      <c r="CJ487" s="76" cm="1">
        <f t="array" aca="1" ref="CJ487" ca="1">+INDIRECT(CJ476)</f>
        <v>5000</v>
      </c>
      <c r="CK487" s="76" cm="1">
        <f t="array" aca="1" ref="CK487" ca="1">+INDIRECT(CK476)</f>
        <v>5000</v>
      </c>
      <c r="CL487" s="76" cm="1">
        <f t="array" aca="1" ref="CL487" ca="1">+INDIRECT(CL476)</f>
        <v>5000</v>
      </c>
    </row>
    <row r="488" spans="2:90" outlineLevel="2" x14ac:dyDescent="0.4">
      <c r="B488" s="410">
        <f t="shared" ref="B488:B510" si="464">+B487+1</f>
        <v>2</v>
      </c>
      <c r="C488" s="31"/>
      <c r="D488" t="s">
        <v>929</v>
      </c>
      <c r="E488" s="8" t="str">
        <f t="shared" si="462"/>
        <v>488 GROWTH-PV</v>
      </c>
      <c r="G488" s="31"/>
      <c r="H488" s="16">
        <f t="shared" ref="H488:H511" si="465">H487+1/25</f>
        <v>0.08</v>
      </c>
      <c r="I488" s="411">
        <v>0</v>
      </c>
      <c r="J488" s="73"/>
      <c r="K488" s="15">
        <f t="shared" ca="1" si="463"/>
        <v>5000</v>
      </c>
      <c r="L488" s="15">
        <f t="shared" ca="1" si="463"/>
        <v>5000</v>
      </c>
      <c r="M488" s="15">
        <f t="shared" ca="1" si="463"/>
        <v>5000</v>
      </c>
      <c r="N488" s="15">
        <f t="shared" ca="1" si="463"/>
        <v>5000</v>
      </c>
      <c r="O488" s="15">
        <f t="shared" ca="1" si="463"/>
        <v>5000</v>
      </c>
      <c r="P488" s="15">
        <f t="shared" ca="1" si="463"/>
        <v>5000</v>
      </c>
      <c r="R488" s="67"/>
      <c r="S488" s="76">
        <f t="shared" ref="S488:AY488" si="466">+R487</f>
        <v>0</v>
      </c>
      <c r="T488" s="76">
        <f t="shared" ca="1" si="466"/>
        <v>5000</v>
      </c>
      <c r="U488" s="76">
        <f t="shared" ca="1" si="466"/>
        <v>5000</v>
      </c>
      <c r="V488" s="76">
        <f t="shared" ca="1" si="466"/>
        <v>5000</v>
      </c>
      <c r="W488" s="76">
        <f t="shared" ca="1" si="466"/>
        <v>5000</v>
      </c>
      <c r="X488" s="76">
        <f t="shared" ca="1" si="466"/>
        <v>5000</v>
      </c>
      <c r="Y488" s="76">
        <f t="shared" ca="1" si="466"/>
        <v>5000</v>
      </c>
      <c r="Z488" s="76">
        <f t="shared" ca="1" si="466"/>
        <v>5000</v>
      </c>
      <c r="AA488" s="76">
        <f t="shared" ca="1" si="466"/>
        <v>5000</v>
      </c>
      <c r="AB488" s="76">
        <f t="shared" ca="1" si="466"/>
        <v>5000</v>
      </c>
      <c r="AC488" s="76">
        <f t="shared" ca="1" si="466"/>
        <v>5000</v>
      </c>
      <c r="AD488" s="76">
        <f t="shared" ca="1" si="466"/>
        <v>5000</v>
      </c>
      <c r="AE488" s="76">
        <f t="shared" ca="1" si="466"/>
        <v>5000</v>
      </c>
      <c r="AF488" s="76">
        <f t="shared" ca="1" si="466"/>
        <v>5000</v>
      </c>
      <c r="AG488" s="76">
        <f t="shared" ca="1" si="466"/>
        <v>5000</v>
      </c>
      <c r="AH488" s="76">
        <f t="shared" ca="1" si="466"/>
        <v>5000</v>
      </c>
      <c r="AI488" s="76">
        <f t="shared" ca="1" si="466"/>
        <v>5000</v>
      </c>
      <c r="AJ488" s="76">
        <f t="shared" ca="1" si="466"/>
        <v>5000</v>
      </c>
      <c r="AK488" s="76">
        <f t="shared" ca="1" si="466"/>
        <v>5000</v>
      </c>
      <c r="AL488" s="76">
        <f t="shared" ca="1" si="466"/>
        <v>5000</v>
      </c>
      <c r="AM488" s="76">
        <f t="shared" ca="1" si="466"/>
        <v>5000</v>
      </c>
      <c r="AN488" s="76">
        <f t="shared" ca="1" si="466"/>
        <v>5000</v>
      </c>
      <c r="AO488" s="76">
        <f t="shared" ca="1" si="466"/>
        <v>5000</v>
      </c>
      <c r="AP488" s="76">
        <f t="shared" ca="1" si="466"/>
        <v>5000</v>
      </c>
      <c r="AQ488" s="76">
        <f t="shared" ca="1" si="466"/>
        <v>5000</v>
      </c>
      <c r="AR488" s="76">
        <f t="shared" ca="1" si="466"/>
        <v>5000</v>
      </c>
      <c r="AS488" s="76">
        <f t="shared" ca="1" si="466"/>
        <v>5000</v>
      </c>
      <c r="AT488" s="76">
        <f t="shared" ca="1" si="466"/>
        <v>5000</v>
      </c>
      <c r="AU488" s="76">
        <f t="shared" ca="1" si="466"/>
        <v>5000</v>
      </c>
      <c r="AV488" s="76">
        <f t="shared" ca="1" si="466"/>
        <v>5000</v>
      </c>
      <c r="AW488" s="76">
        <f t="shared" ca="1" si="466"/>
        <v>5000</v>
      </c>
      <c r="AX488" s="76">
        <f t="shared" ca="1" si="466"/>
        <v>5000</v>
      </c>
      <c r="AY488" s="76">
        <f t="shared" ca="1" si="466"/>
        <v>5000</v>
      </c>
      <c r="AZ488" s="76">
        <f t="shared" ref="AZ488:CE488" ca="1" si="467">+AY487</f>
        <v>5000</v>
      </c>
      <c r="BA488" s="76">
        <f t="shared" ca="1" si="467"/>
        <v>5000</v>
      </c>
      <c r="BB488" s="76">
        <f t="shared" ca="1" si="467"/>
        <v>5000</v>
      </c>
      <c r="BC488" s="76">
        <f t="shared" ca="1" si="467"/>
        <v>5000</v>
      </c>
      <c r="BD488" s="76">
        <f t="shared" ca="1" si="467"/>
        <v>5000</v>
      </c>
      <c r="BE488" s="76">
        <f t="shared" ca="1" si="467"/>
        <v>5000</v>
      </c>
      <c r="BF488" s="76">
        <f t="shared" ca="1" si="467"/>
        <v>5000</v>
      </c>
      <c r="BG488" s="76">
        <f t="shared" ca="1" si="467"/>
        <v>5000</v>
      </c>
      <c r="BH488" s="76">
        <f t="shared" ca="1" si="467"/>
        <v>5000</v>
      </c>
      <c r="BI488" s="76">
        <f t="shared" ca="1" si="467"/>
        <v>5000</v>
      </c>
      <c r="BJ488" s="76">
        <f t="shared" ca="1" si="467"/>
        <v>5000</v>
      </c>
      <c r="BK488" s="76">
        <f t="shared" ca="1" si="467"/>
        <v>5000</v>
      </c>
      <c r="BL488" s="76">
        <f t="shared" ca="1" si="467"/>
        <v>5000</v>
      </c>
      <c r="BM488" s="76">
        <f t="shared" ca="1" si="467"/>
        <v>5000</v>
      </c>
      <c r="BN488" s="76">
        <f t="shared" ca="1" si="467"/>
        <v>5000</v>
      </c>
      <c r="BO488" s="76">
        <f t="shared" ca="1" si="467"/>
        <v>5000</v>
      </c>
      <c r="BP488" s="76">
        <f t="shared" ca="1" si="467"/>
        <v>5000</v>
      </c>
      <c r="BQ488" s="76">
        <f t="shared" ca="1" si="467"/>
        <v>5000</v>
      </c>
      <c r="BR488" s="76">
        <f t="shared" ca="1" si="467"/>
        <v>5000</v>
      </c>
      <c r="BS488" s="76">
        <f t="shared" ca="1" si="467"/>
        <v>5000</v>
      </c>
      <c r="BT488" s="76">
        <f t="shared" ca="1" si="467"/>
        <v>5000</v>
      </c>
      <c r="BU488" s="76">
        <f t="shared" ca="1" si="467"/>
        <v>5000</v>
      </c>
      <c r="BV488" s="76">
        <f t="shared" ca="1" si="467"/>
        <v>5000</v>
      </c>
      <c r="BW488" s="76">
        <f t="shared" ca="1" si="467"/>
        <v>5000</v>
      </c>
      <c r="BX488" s="76">
        <f t="shared" ca="1" si="467"/>
        <v>5000</v>
      </c>
      <c r="BY488" s="76">
        <f t="shared" ca="1" si="467"/>
        <v>5000</v>
      </c>
      <c r="BZ488" s="76">
        <f t="shared" ca="1" si="467"/>
        <v>5000</v>
      </c>
      <c r="CA488" s="76">
        <f t="shared" ca="1" si="467"/>
        <v>5000</v>
      </c>
      <c r="CB488" s="76">
        <f t="shared" ca="1" si="467"/>
        <v>5000</v>
      </c>
      <c r="CC488" s="76">
        <f t="shared" ca="1" si="467"/>
        <v>5000</v>
      </c>
      <c r="CD488" s="76">
        <f t="shared" ca="1" si="467"/>
        <v>5000</v>
      </c>
      <c r="CE488" s="76">
        <f t="shared" ca="1" si="467"/>
        <v>5000</v>
      </c>
      <c r="CF488" s="76">
        <f t="shared" ref="CF488:CL488" ca="1" si="468">+CE487</f>
        <v>5000</v>
      </c>
      <c r="CG488" s="76">
        <f t="shared" ca="1" si="468"/>
        <v>5000</v>
      </c>
      <c r="CH488" s="76">
        <f t="shared" ca="1" si="468"/>
        <v>5000</v>
      </c>
      <c r="CI488" s="76">
        <f t="shared" ca="1" si="468"/>
        <v>5000</v>
      </c>
      <c r="CJ488" s="76">
        <f t="shared" ca="1" si="468"/>
        <v>5000</v>
      </c>
      <c r="CK488" s="76">
        <f t="shared" ca="1" si="468"/>
        <v>5000</v>
      </c>
      <c r="CL488" s="76">
        <f t="shared" ca="1" si="468"/>
        <v>5000</v>
      </c>
    </row>
    <row r="489" spans="2:90" outlineLevel="2" x14ac:dyDescent="0.4">
      <c r="B489" s="410">
        <f t="shared" si="464"/>
        <v>3</v>
      </c>
      <c r="C489" s="31"/>
      <c r="D489" t="s">
        <v>929</v>
      </c>
      <c r="E489" s="8" t="str">
        <f t="shared" si="462"/>
        <v>489 GROWTH-PV</v>
      </c>
      <c r="G489" s="31"/>
      <c r="H489" s="16">
        <f t="shared" si="465"/>
        <v>0.12</v>
      </c>
      <c r="I489" s="411">
        <v>0</v>
      </c>
      <c r="J489" s="73"/>
      <c r="K489" s="15">
        <f t="shared" ca="1" si="463"/>
        <v>5000</v>
      </c>
      <c r="L489" s="15">
        <f t="shared" ca="1" si="463"/>
        <v>5000</v>
      </c>
      <c r="M489" s="15">
        <f t="shared" ca="1" si="463"/>
        <v>5000</v>
      </c>
      <c r="N489" s="15">
        <f t="shared" ca="1" si="463"/>
        <v>5000</v>
      </c>
      <c r="O489" s="15">
        <f t="shared" ca="1" si="463"/>
        <v>5000</v>
      </c>
      <c r="P489" s="15">
        <f t="shared" ca="1" si="463"/>
        <v>5000</v>
      </c>
      <c r="R489" s="67"/>
      <c r="S489" s="76">
        <f t="shared" ref="S489:AB497" si="469">+R488</f>
        <v>0</v>
      </c>
      <c r="T489" s="76">
        <f t="shared" si="469"/>
        <v>0</v>
      </c>
      <c r="U489" s="76">
        <f t="shared" ref="U489:AZ489" ca="1" si="470">+T488</f>
        <v>5000</v>
      </c>
      <c r="V489" s="76">
        <f t="shared" ca="1" si="470"/>
        <v>5000</v>
      </c>
      <c r="W489" s="76">
        <f t="shared" ca="1" si="470"/>
        <v>5000</v>
      </c>
      <c r="X489" s="76">
        <f t="shared" ca="1" si="470"/>
        <v>5000</v>
      </c>
      <c r="Y489" s="76">
        <f t="shared" ca="1" si="470"/>
        <v>5000</v>
      </c>
      <c r="Z489" s="76">
        <f t="shared" ca="1" si="470"/>
        <v>5000</v>
      </c>
      <c r="AA489" s="76">
        <f t="shared" ca="1" si="470"/>
        <v>5000</v>
      </c>
      <c r="AB489" s="76">
        <f t="shared" ca="1" si="470"/>
        <v>5000</v>
      </c>
      <c r="AC489" s="76">
        <f t="shared" ca="1" si="470"/>
        <v>5000</v>
      </c>
      <c r="AD489" s="76">
        <f t="shared" ca="1" si="470"/>
        <v>5000</v>
      </c>
      <c r="AE489" s="76">
        <f t="shared" ca="1" si="470"/>
        <v>5000</v>
      </c>
      <c r="AF489" s="76">
        <f t="shared" ca="1" si="470"/>
        <v>5000</v>
      </c>
      <c r="AG489" s="76">
        <f t="shared" ca="1" si="470"/>
        <v>5000</v>
      </c>
      <c r="AH489" s="76">
        <f t="shared" ca="1" si="470"/>
        <v>5000</v>
      </c>
      <c r="AI489" s="76">
        <f t="shared" ca="1" si="470"/>
        <v>5000</v>
      </c>
      <c r="AJ489" s="76">
        <f t="shared" ca="1" si="470"/>
        <v>5000</v>
      </c>
      <c r="AK489" s="76">
        <f t="shared" ca="1" si="470"/>
        <v>5000</v>
      </c>
      <c r="AL489" s="76">
        <f t="shared" ca="1" si="470"/>
        <v>5000</v>
      </c>
      <c r="AM489" s="76">
        <f t="shared" ca="1" si="470"/>
        <v>5000</v>
      </c>
      <c r="AN489" s="76">
        <f t="shared" ca="1" si="470"/>
        <v>5000</v>
      </c>
      <c r="AO489" s="76">
        <f t="shared" ca="1" si="470"/>
        <v>5000</v>
      </c>
      <c r="AP489" s="76">
        <f t="shared" ca="1" si="470"/>
        <v>5000</v>
      </c>
      <c r="AQ489" s="76">
        <f t="shared" ca="1" si="470"/>
        <v>5000</v>
      </c>
      <c r="AR489" s="76">
        <f t="shared" ca="1" si="470"/>
        <v>5000</v>
      </c>
      <c r="AS489" s="76">
        <f t="shared" ca="1" si="470"/>
        <v>5000</v>
      </c>
      <c r="AT489" s="76">
        <f t="shared" ca="1" si="470"/>
        <v>5000</v>
      </c>
      <c r="AU489" s="76">
        <f t="shared" ca="1" si="470"/>
        <v>5000</v>
      </c>
      <c r="AV489" s="76">
        <f t="shared" ca="1" si="470"/>
        <v>5000</v>
      </c>
      <c r="AW489" s="76">
        <f t="shared" ca="1" si="470"/>
        <v>5000</v>
      </c>
      <c r="AX489" s="76">
        <f t="shared" ca="1" si="470"/>
        <v>5000</v>
      </c>
      <c r="AY489" s="76">
        <f t="shared" ca="1" si="470"/>
        <v>5000</v>
      </c>
      <c r="AZ489" s="76">
        <f t="shared" ca="1" si="470"/>
        <v>5000</v>
      </c>
      <c r="BA489" s="76">
        <f t="shared" ref="BA489:CF489" ca="1" si="471">+AZ488</f>
        <v>5000</v>
      </c>
      <c r="BB489" s="76">
        <f t="shared" ca="1" si="471"/>
        <v>5000</v>
      </c>
      <c r="BC489" s="76">
        <f t="shared" ca="1" si="471"/>
        <v>5000</v>
      </c>
      <c r="BD489" s="76">
        <f t="shared" ca="1" si="471"/>
        <v>5000</v>
      </c>
      <c r="BE489" s="76">
        <f t="shared" ca="1" si="471"/>
        <v>5000</v>
      </c>
      <c r="BF489" s="76">
        <f t="shared" ca="1" si="471"/>
        <v>5000</v>
      </c>
      <c r="BG489" s="76">
        <f t="shared" ca="1" si="471"/>
        <v>5000</v>
      </c>
      <c r="BH489" s="76">
        <f t="shared" ca="1" si="471"/>
        <v>5000</v>
      </c>
      <c r="BI489" s="76">
        <f t="shared" ca="1" si="471"/>
        <v>5000</v>
      </c>
      <c r="BJ489" s="76">
        <f t="shared" ca="1" si="471"/>
        <v>5000</v>
      </c>
      <c r="BK489" s="76">
        <f t="shared" ca="1" si="471"/>
        <v>5000</v>
      </c>
      <c r="BL489" s="76">
        <f t="shared" ca="1" si="471"/>
        <v>5000</v>
      </c>
      <c r="BM489" s="76">
        <f t="shared" ca="1" si="471"/>
        <v>5000</v>
      </c>
      <c r="BN489" s="76">
        <f t="shared" ca="1" si="471"/>
        <v>5000</v>
      </c>
      <c r="BO489" s="76">
        <f t="shared" ca="1" si="471"/>
        <v>5000</v>
      </c>
      <c r="BP489" s="76">
        <f t="shared" ca="1" si="471"/>
        <v>5000</v>
      </c>
      <c r="BQ489" s="76">
        <f t="shared" ca="1" si="471"/>
        <v>5000</v>
      </c>
      <c r="BR489" s="76">
        <f t="shared" ca="1" si="471"/>
        <v>5000</v>
      </c>
      <c r="BS489" s="76">
        <f t="shared" ca="1" si="471"/>
        <v>5000</v>
      </c>
      <c r="BT489" s="76">
        <f t="shared" ca="1" si="471"/>
        <v>5000</v>
      </c>
      <c r="BU489" s="76">
        <f t="shared" ca="1" si="471"/>
        <v>5000</v>
      </c>
      <c r="BV489" s="76">
        <f t="shared" ca="1" si="471"/>
        <v>5000</v>
      </c>
      <c r="BW489" s="76">
        <f t="shared" ca="1" si="471"/>
        <v>5000</v>
      </c>
      <c r="BX489" s="76">
        <f t="shared" ca="1" si="471"/>
        <v>5000</v>
      </c>
      <c r="BY489" s="76">
        <f t="shared" ca="1" si="471"/>
        <v>5000</v>
      </c>
      <c r="BZ489" s="76">
        <f t="shared" ca="1" si="471"/>
        <v>5000</v>
      </c>
      <c r="CA489" s="76">
        <f t="shared" ca="1" si="471"/>
        <v>5000</v>
      </c>
      <c r="CB489" s="76">
        <f t="shared" ca="1" si="471"/>
        <v>5000</v>
      </c>
      <c r="CC489" s="76">
        <f t="shared" ca="1" si="471"/>
        <v>5000</v>
      </c>
      <c r="CD489" s="76">
        <f t="shared" ca="1" si="471"/>
        <v>5000</v>
      </c>
      <c r="CE489" s="76">
        <f t="shared" ca="1" si="471"/>
        <v>5000</v>
      </c>
      <c r="CF489" s="76">
        <f t="shared" ca="1" si="471"/>
        <v>5000</v>
      </c>
      <c r="CG489" s="76">
        <f t="shared" ref="CG489:CL489" ca="1" si="472">+CF488</f>
        <v>5000</v>
      </c>
      <c r="CH489" s="76">
        <f t="shared" ca="1" si="472"/>
        <v>5000</v>
      </c>
      <c r="CI489" s="76">
        <f t="shared" ca="1" si="472"/>
        <v>5000</v>
      </c>
      <c r="CJ489" s="76">
        <f t="shared" ca="1" si="472"/>
        <v>5000</v>
      </c>
      <c r="CK489" s="76">
        <f t="shared" ca="1" si="472"/>
        <v>5000</v>
      </c>
      <c r="CL489" s="76">
        <f t="shared" ca="1" si="472"/>
        <v>5000</v>
      </c>
    </row>
    <row r="490" spans="2:90" outlineLevel="2" x14ac:dyDescent="0.4">
      <c r="B490" s="410">
        <f t="shared" si="464"/>
        <v>4</v>
      </c>
      <c r="C490" s="31"/>
      <c r="D490" t="s">
        <v>929</v>
      </c>
      <c r="E490" s="8" t="str">
        <f t="shared" si="462"/>
        <v>490 GROWTH-PV</v>
      </c>
      <c r="G490" s="31"/>
      <c r="H490" s="16">
        <f t="shared" si="465"/>
        <v>0.16</v>
      </c>
      <c r="I490" s="411">
        <v>0</v>
      </c>
      <c r="J490" s="73"/>
      <c r="K490" s="15">
        <f t="shared" ca="1" si="463"/>
        <v>5000</v>
      </c>
      <c r="L490" s="15">
        <f t="shared" ca="1" si="463"/>
        <v>5000</v>
      </c>
      <c r="M490" s="15">
        <f t="shared" ca="1" si="463"/>
        <v>5000</v>
      </c>
      <c r="N490" s="15">
        <f t="shared" ca="1" si="463"/>
        <v>5000</v>
      </c>
      <c r="O490" s="15">
        <f t="shared" ca="1" si="463"/>
        <v>5000</v>
      </c>
      <c r="P490" s="15">
        <f t="shared" ca="1" si="463"/>
        <v>5000</v>
      </c>
      <c r="R490" s="67"/>
      <c r="S490" s="76">
        <f t="shared" si="469"/>
        <v>0</v>
      </c>
      <c r="T490" s="76">
        <f t="shared" si="469"/>
        <v>0</v>
      </c>
      <c r="U490" s="76">
        <f t="shared" si="469"/>
        <v>0</v>
      </c>
      <c r="V490" s="76">
        <f t="shared" ref="V490:BA490" ca="1" si="473">+U489</f>
        <v>5000</v>
      </c>
      <c r="W490" s="76">
        <f t="shared" ca="1" si="473"/>
        <v>5000</v>
      </c>
      <c r="X490" s="76">
        <f t="shared" ca="1" si="473"/>
        <v>5000</v>
      </c>
      <c r="Y490" s="76">
        <f t="shared" ca="1" si="473"/>
        <v>5000</v>
      </c>
      <c r="Z490" s="76">
        <f t="shared" ca="1" si="473"/>
        <v>5000</v>
      </c>
      <c r="AA490" s="76">
        <f t="shared" ca="1" si="473"/>
        <v>5000</v>
      </c>
      <c r="AB490" s="76">
        <f t="shared" ca="1" si="473"/>
        <v>5000</v>
      </c>
      <c r="AC490" s="76">
        <f t="shared" ca="1" si="473"/>
        <v>5000</v>
      </c>
      <c r="AD490" s="76">
        <f t="shared" ca="1" si="473"/>
        <v>5000</v>
      </c>
      <c r="AE490" s="76">
        <f t="shared" ca="1" si="473"/>
        <v>5000</v>
      </c>
      <c r="AF490" s="76">
        <f t="shared" ca="1" si="473"/>
        <v>5000</v>
      </c>
      <c r="AG490" s="76">
        <f t="shared" ca="1" si="473"/>
        <v>5000</v>
      </c>
      <c r="AH490" s="76">
        <f t="shared" ca="1" si="473"/>
        <v>5000</v>
      </c>
      <c r="AI490" s="76">
        <f t="shared" ca="1" si="473"/>
        <v>5000</v>
      </c>
      <c r="AJ490" s="76">
        <f t="shared" ca="1" si="473"/>
        <v>5000</v>
      </c>
      <c r="AK490" s="76">
        <f t="shared" ca="1" si="473"/>
        <v>5000</v>
      </c>
      <c r="AL490" s="76">
        <f t="shared" ca="1" si="473"/>
        <v>5000</v>
      </c>
      <c r="AM490" s="76">
        <f t="shared" ca="1" si="473"/>
        <v>5000</v>
      </c>
      <c r="AN490" s="76">
        <f t="shared" ca="1" si="473"/>
        <v>5000</v>
      </c>
      <c r="AO490" s="76">
        <f t="shared" ca="1" si="473"/>
        <v>5000</v>
      </c>
      <c r="AP490" s="76">
        <f t="shared" ca="1" si="473"/>
        <v>5000</v>
      </c>
      <c r="AQ490" s="76">
        <f t="shared" ca="1" si="473"/>
        <v>5000</v>
      </c>
      <c r="AR490" s="76">
        <f t="shared" ca="1" si="473"/>
        <v>5000</v>
      </c>
      <c r="AS490" s="76">
        <f t="shared" ca="1" si="473"/>
        <v>5000</v>
      </c>
      <c r="AT490" s="76">
        <f t="shared" ca="1" si="473"/>
        <v>5000</v>
      </c>
      <c r="AU490" s="76">
        <f t="shared" ca="1" si="473"/>
        <v>5000</v>
      </c>
      <c r="AV490" s="76">
        <f t="shared" ca="1" si="473"/>
        <v>5000</v>
      </c>
      <c r="AW490" s="76">
        <f t="shared" ca="1" si="473"/>
        <v>5000</v>
      </c>
      <c r="AX490" s="76">
        <f t="shared" ca="1" si="473"/>
        <v>5000</v>
      </c>
      <c r="AY490" s="76">
        <f t="shared" ca="1" si="473"/>
        <v>5000</v>
      </c>
      <c r="AZ490" s="76">
        <f t="shared" ca="1" si="473"/>
        <v>5000</v>
      </c>
      <c r="BA490" s="76">
        <f t="shared" ca="1" si="473"/>
        <v>5000</v>
      </c>
      <c r="BB490" s="76">
        <f t="shared" ref="BB490:CG490" ca="1" si="474">+BA489</f>
        <v>5000</v>
      </c>
      <c r="BC490" s="76">
        <f t="shared" ca="1" si="474"/>
        <v>5000</v>
      </c>
      <c r="BD490" s="76">
        <f t="shared" ca="1" si="474"/>
        <v>5000</v>
      </c>
      <c r="BE490" s="76">
        <f t="shared" ca="1" si="474"/>
        <v>5000</v>
      </c>
      <c r="BF490" s="76">
        <f t="shared" ca="1" si="474"/>
        <v>5000</v>
      </c>
      <c r="BG490" s="76">
        <f t="shared" ca="1" si="474"/>
        <v>5000</v>
      </c>
      <c r="BH490" s="76">
        <f t="shared" ca="1" si="474"/>
        <v>5000</v>
      </c>
      <c r="BI490" s="76">
        <f t="shared" ca="1" si="474"/>
        <v>5000</v>
      </c>
      <c r="BJ490" s="76">
        <f t="shared" ca="1" si="474"/>
        <v>5000</v>
      </c>
      <c r="BK490" s="76">
        <f t="shared" ca="1" si="474"/>
        <v>5000</v>
      </c>
      <c r="BL490" s="76">
        <f t="shared" ca="1" si="474"/>
        <v>5000</v>
      </c>
      <c r="BM490" s="76">
        <f t="shared" ca="1" si="474"/>
        <v>5000</v>
      </c>
      <c r="BN490" s="76">
        <f t="shared" ca="1" si="474"/>
        <v>5000</v>
      </c>
      <c r="BO490" s="76">
        <f t="shared" ca="1" si="474"/>
        <v>5000</v>
      </c>
      <c r="BP490" s="76">
        <f t="shared" ca="1" si="474"/>
        <v>5000</v>
      </c>
      <c r="BQ490" s="76">
        <f t="shared" ca="1" si="474"/>
        <v>5000</v>
      </c>
      <c r="BR490" s="76">
        <f t="shared" ca="1" si="474"/>
        <v>5000</v>
      </c>
      <c r="BS490" s="76">
        <f t="shared" ca="1" si="474"/>
        <v>5000</v>
      </c>
      <c r="BT490" s="76">
        <f t="shared" ca="1" si="474"/>
        <v>5000</v>
      </c>
      <c r="BU490" s="76">
        <f t="shared" ca="1" si="474"/>
        <v>5000</v>
      </c>
      <c r="BV490" s="76">
        <f t="shared" ca="1" si="474"/>
        <v>5000</v>
      </c>
      <c r="BW490" s="76">
        <f t="shared" ca="1" si="474"/>
        <v>5000</v>
      </c>
      <c r="BX490" s="76">
        <f t="shared" ca="1" si="474"/>
        <v>5000</v>
      </c>
      <c r="BY490" s="76">
        <f t="shared" ca="1" si="474"/>
        <v>5000</v>
      </c>
      <c r="BZ490" s="76">
        <f t="shared" ca="1" si="474"/>
        <v>5000</v>
      </c>
      <c r="CA490" s="76">
        <f t="shared" ca="1" si="474"/>
        <v>5000</v>
      </c>
      <c r="CB490" s="76">
        <f t="shared" ca="1" si="474"/>
        <v>5000</v>
      </c>
      <c r="CC490" s="76">
        <f t="shared" ca="1" si="474"/>
        <v>5000</v>
      </c>
      <c r="CD490" s="76">
        <f t="shared" ca="1" si="474"/>
        <v>5000</v>
      </c>
      <c r="CE490" s="76">
        <f t="shared" ca="1" si="474"/>
        <v>5000</v>
      </c>
      <c r="CF490" s="76">
        <f t="shared" ca="1" si="474"/>
        <v>5000</v>
      </c>
      <c r="CG490" s="76">
        <f t="shared" ca="1" si="474"/>
        <v>5000</v>
      </c>
      <c r="CH490" s="76">
        <f t="shared" ref="CH490:CL490" ca="1" si="475">+CG489</f>
        <v>5000</v>
      </c>
      <c r="CI490" s="76">
        <f t="shared" ca="1" si="475"/>
        <v>5000</v>
      </c>
      <c r="CJ490" s="76">
        <f t="shared" ca="1" si="475"/>
        <v>5000</v>
      </c>
      <c r="CK490" s="76">
        <f t="shared" ca="1" si="475"/>
        <v>5000</v>
      </c>
      <c r="CL490" s="76">
        <f t="shared" ca="1" si="475"/>
        <v>5000</v>
      </c>
    </row>
    <row r="491" spans="2:90" outlineLevel="2" x14ac:dyDescent="0.4">
      <c r="B491" s="410">
        <f t="shared" si="464"/>
        <v>5</v>
      </c>
      <c r="C491" s="31"/>
      <c r="D491" t="s">
        <v>929</v>
      </c>
      <c r="E491" s="8" t="str">
        <f t="shared" si="462"/>
        <v>491 GROWTH-PV</v>
      </c>
      <c r="G491" s="31"/>
      <c r="H491" s="16">
        <f t="shared" si="465"/>
        <v>0.2</v>
      </c>
      <c r="I491" s="411">
        <v>0</v>
      </c>
      <c r="J491" s="73"/>
      <c r="K491" s="15">
        <f t="shared" ca="1" si="463"/>
        <v>5000</v>
      </c>
      <c r="L491" s="15">
        <f t="shared" ca="1" si="463"/>
        <v>5000</v>
      </c>
      <c r="M491" s="15">
        <f t="shared" ca="1" si="463"/>
        <v>5000</v>
      </c>
      <c r="N491" s="15">
        <f t="shared" ca="1" si="463"/>
        <v>5000</v>
      </c>
      <c r="O491" s="15">
        <f t="shared" ca="1" si="463"/>
        <v>5000</v>
      </c>
      <c r="P491" s="15">
        <f t="shared" ca="1" si="463"/>
        <v>5000</v>
      </c>
      <c r="R491" s="67"/>
      <c r="S491" s="76">
        <f t="shared" si="469"/>
        <v>0</v>
      </c>
      <c r="T491" s="76">
        <f t="shared" si="469"/>
        <v>0</v>
      </c>
      <c r="U491" s="76">
        <f t="shared" si="469"/>
        <v>0</v>
      </c>
      <c r="V491" s="76">
        <f t="shared" si="469"/>
        <v>0</v>
      </c>
      <c r="W491" s="76">
        <f t="shared" ref="W491:BB491" ca="1" si="476">+V490</f>
        <v>5000</v>
      </c>
      <c r="X491" s="76">
        <f t="shared" ca="1" si="476"/>
        <v>5000</v>
      </c>
      <c r="Y491" s="76">
        <f t="shared" ca="1" si="476"/>
        <v>5000</v>
      </c>
      <c r="Z491" s="76">
        <f t="shared" ca="1" si="476"/>
        <v>5000</v>
      </c>
      <c r="AA491" s="76">
        <f t="shared" ca="1" si="476"/>
        <v>5000</v>
      </c>
      <c r="AB491" s="76">
        <f t="shared" ca="1" si="476"/>
        <v>5000</v>
      </c>
      <c r="AC491" s="76">
        <f t="shared" ca="1" si="476"/>
        <v>5000</v>
      </c>
      <c r="AD491" s="76">
        <f t="shared" ca="1" si="476"/>
        <v>5000</v>
      </c>
      <c r="AE491" s="76">
        <f t="shared" ca="1" si="476"/>
        <v>5000</v>
      </c>
      <c r="AF491" s="76">
        <f t="shared" ca="1" si="476"/>
        <v>5000</v>
      </c>
      <c r="AG491" s="76">
        <f t="shared" ca="1" si="476"/>
        <v>5000</v>
      </c>
      <c r="AH491" s="76">
        <f t="shared" ca="1" si="476"/>
        <v>5000</v>
      </c>
      <c r="AI491" s="76">
        <f t="shared" ca="1" si="476"/>
        <v>5000</v>
      </c>
      <c r="AJ491" s="76">
        <f t="shared" ca="1" si="476"/>
        <v>5000</v>
      </c>
      <c r="AK491" s="76">
        <f t="shared" ca="1" si="476"/>
        <v>5000</v>
      </c>
      <c r="AL491" s="76">
        <f t="shared" ca="1" si="476"/>
        <v>5000</v>
      </c>
      <c r="AM491" s="76">
        <f t="shared" ca="1" si="476"/>
        <v>5000</v>
      </c>
      <c r="AN491" s="76">
        <f t="shared" ca="1" si="476"/>
        <v>5000</v>
      </c>
      <c r="AO491" s="76">
        <f t="shared" ca="1" si="476"/>
        <v>5000</v>
      </c>
      <c r="AP491" s="76">
        <f t="shared" ca="1" si="476"/>
        <v>5000</v>
      </c>
      <c r="AQ491" s="76">
        <f t="shared" ca="1" si="476"/>
        <v>5000</v>
      </c>
      <c r="AR491" s="76">
        <f t="shared" ca="1" si="476"/>
        <v>5000</v>
      </c>
      <c r="AS491" s="76">
        <f t="shared" ca="1" si="476"/>
        <v>5000</v>
      </c>
      <c r="AT491" s="76">
        <f t="shared" ca="1" si="476"/>
        <v>5000</v>
      </c>
      <c r="AU491" s="76">
        <f t="shared" ca="1" si="476"/>
        <v>5000</v>
      </c>
      <c r="AV491" s="76">
        <f t="shared" ca="1" si="476"/>
        <v>5000</v>
      </c>
      <c r="AW491" s="76">
        <f t="shared" ca="1" si="476"/>
        <v>5000</v>
      </c>
      <c r="AX491" s="76">
        <f t="shared" ca="1" si="476"/>
        <v>5000</v>
      </c>
      <c r="AY491" s="76">
        <f t="shared" ca="1" si="476"/>
        <v>5000</v>
      </c>
      <c r="AZ491" s="76">
        <f t="shared" ca="1" si="476"/>
        <v>5000</v>
      </c>
      <c r="BA491" s="76">
        <f t="shared" ca="1" si="476"/>
        <v>5000</v>
      </c>
      <c r="BB491" s="76">
        <f t="shared" ca="1" si="476"/>
        <v>5000</v>
      </c>
      <c r="BC491" s="76">
        <f t="shared" ref="BC491:CH491" ca="1" si="477">+BB490</f>
        <v>5000</v>
      </c>
      <c r="BD491" s="76">
        <f t="shared" ca="1" si="477"/>
        <v>5000</v>
      </c>
      <c r="BE491" s="76">
        <f t="shared" ca="1" si="477"/>
        <v>5000</v>
      </c>
      <c r="BF491" s="76">
        <f t="shared" ca="1" si="477"/>
        <v>5000</v>
      </c>
      <c r="BG491" s="76">
        <f t="shared" ca="1" si="477"/>
        <v>5000</v>
      </c>
      <c r="BH491" s="76">
        <f t="shared" ca="1" si="477"/>
        <v>5000</v>
      </c>
      <c r="BI491" s="76">
        <f t="shared" ca="1" si="477"/>
        <v>5000</v>
      </c>
      <c r="BJ491" s="76">
        <f t="shared" ca="1" si="477"/>
        <v>5000</v>
      </c>
      <c r="BK491" s="76">
        <f t="shared" ca="1" si="477"/>
        <v>5000</v>
      </c>
      <c r="BL491" s="76">
        <f t="shared" ca="1" si="477"/>
        <v>5000</v>
      </c>
      <c r="BM491" s="76">
        <f t="shared" ca="1" si="477"/>
        <v>5000</v>
      </c>
      <c r="BN491" s="76">
        <f t="shared" ca="1" si="477"/>
        <v>5000</v>
      </c>
      <c r="BO491" s="76">
        <f t="shared" ca="1" si="477"/>
        <v>5000</v>
      </c>
      <c r="BP491" s="76">
        <f t="shared" ca="1" si="477"/>
        <v>5000</v>
      </c>
      <c r="BQ491" s="76">
        <f t="shared" ca="1" si="477"/>
        <v>5000</v>
      </c>
      <c r="BR491" s="76">
        <f t="shared" ca="1" si="477"/>
        <v>5000</v>
      </c>
      <c r="BS491" s="76">
        <f t="shared" ca="1" si="477"/>
        <v>5000</v>
      </c>
      <c r="BT491" s="76">
        <f t="shared" ca="1" si="477"/>
        <v>5000</v>
      </c>
      <c r="BU491" s="76">
        <f t="shared" ca="1" si="477"/>
        <v>5000</v>
      </c>
      <c r="BV491" s="76">
        <f t="shared" ca="1" si="477"/>
        <v>5000</v>
      </c>
      <c r="BW491" s="76">
        <f t="shared" ca="1" si="477"/>
        <v>5000</v>
      </c>
      <c r="BX491" s="76">
        <f t="shared" ca="1" si="477"/>
        <v>5000</v>
      </c>
      <c r="BY491" s="76">
        <f t="shared" ca="1" si="477"/>
        <v>5000</v>
      </c>
      <c r="BZ491" s="76">
        <f t="shared" ca="1" si="477"/>
        <v>5000</v>
      </c>
      <c r="CA491" s="76">
        <f t="shared" ca="1" si="477"/>
        <v>5000</v>
      </c>
      <c r="CB491" s="76">
        <f t="shared" ca="1" si="477"/>
        <v>5000</v>
      </c>
      <c r="CC491" s="76">
        <f t="shared" ca="1" si="477"/>
        <v>5000</v>
      </c>
      <c r="CD491" s="76">
        <f t="shared" ca="1" si="477"/>
        <v>5000</v>
      </c>
      <c r="CE491" s="76">
        <f t="shared" ca="1" si="477"/>
        <v>5000</v>
      </c>
      <c r="CF491" s="76">
        <f t="shared" ca="1" si="477"/>
        <v>5000</v>
      </c>
      <c r="CG491" s="76">
        <f t="shared" ca="1" si="477"/>
        <v>5000</v>
      </c>
      <c r="CH491" s="76">
        <f t="shared" ca="1" si="477"/>
        <v>5000</v>
      </c>
      <c r="CI491" s="76">
        <f t="shared" ref="CI491:CL491" ca="1" si="478">+CH490</f>
        <v>5000</v>
      </c>
      <c r="CJ491" s="76">
        <f t="shared" ca="1" si="478"/>
        <v>5000</v>
      </c>
      <c r="CK491" s="76">
        <f t="shared" ca="1" si="478"/>
        <v>5000</v>
      </c>
      <c r="CL491" s="76">
        <f t="shared" ca="1" si="478"/>
        <v>5000</v>
      </c>
    </row>
    <row r="492" spans="2:90" outlineLevel="2" x14ac:dyDescent="0.4">
      <c r="B492" s="410">
        <f t="shared" si="464"/>
        <v>6</v>
      </c>
      <c r="C492" s="31"/>
      <c r="D492" t="s">
        <v>929</v>
      </c>
      <c r="E492" s="8" t="str">
        <f t="shared" si="462"/>
        <v>492 GROWTH-PV</v>
      </c>
      <c r="G492" s="31"/>
      <c r="H492" s="16">
        <f t="shared" si="465"/>
        <v>0.24000000000000002</v>
      </c>
      <c r="I492" s="411">
        <v>0</v>
      </c>
      <c r="J492" s="73"/>
      <c r="K492" s="15">
        <f t="shared" ca="1" si="463"/>
        <v>5000</v>
      </c>
      <c r="L492" s="15">
        <f t="shared" ca="1" si="463"/>
        <v>5000</v>
      </c>
      <c r="M492" s="15">
        <f t="shared" ca="1" si="463"/>
        <v>5000</v>
      </c>
      <c r="N492" s="15">
        <f t="shared" ca="1" si="463"/>
        <v>5000</v>
      </c>
      <c r="O492" s="15">
        <f t="shared" ca="1" si="463"/>
        <v>5000</v>
      </c>
      <c r="P492" s="15">
        <f t="shared" ca="1" si="463"/>
        <v>5000</v>
      </c>
      <c r="R492" s="67"/>
      <c r="S492" s="76">
        <f t="shared" si="469"/>
        <v>0</v>
      </c>
      <c r="T492" s="76">
        <f t="shared" si="469"/>
        <v>0</v>
      </c>
      <c r="U492" s="76">
        <f t="shared" si="469"/>
        <v>0</v>
      </c>
      <c r="V492" s="76">
        <f t="shared" si="469"/>
        <v>0</v>
      </c>
      <c r="W492" s="76">
        <f t="shared" si="469"/>
        <v>0</v>
      </c>
      <c r="X492" s="76">
        <f t="shared" ref="X492:BC492" ca="1" si="479">+W491</f>
        <v>5000</v>
      </c>
      <c r="Y492" s="76">
        <f t="shared" ca="1" si="479"/>
        <v>5000</v>
      </c>
      <c r="Z492" s="76">
        <f t="shared" ca="1" si="479"/>
        <v>5000</v>
      </c>
      <c r="AA492" s="76">
        <f t="shared" ca="1" si="479"/>
        <v>5000</v>
      </c>
      <c r="AB492" s="76">
        <f t="shared" ca="1" si="479"/>
        <v>5000</v>
      </c>
      <c r="AC492" s="76">
        <f t="shared" ca="1" si="479"/>
        <v>5000</v>
      </c>
      <c r="AD492" s="76">
        <f t="shared" ca="1" si="479"/>
        <v>5000</v>
      </c>
      <c r="AE492" s="76">
        <f t="shared" ca="1" si="479"/>
        <v>5000</v>
      </c>
      <c r="AF492" s="76">
        <f t="shared" ca="1" si="479"/>
        <v>5000</v>
      </c>
      <c r="AG492" s="76">
        <f t="shared" ca="1" si="479"/>
        <v>5000</v>
      </c>
      <c r="AH492" s="76">
        <f t="shared" ca="1" si="479"/>
        <v>5000</v>
      </c>
      <c r="AI492" s="76">
        <f t="shared" ca="1" si="479"/>
        <v>5000</v>
      </c>
      <c r="AJ492" s="76">
        <f t="shared" ca="1" si="479"/>
        <v>5000</v>
      </c>
      <c r="AK492" s="76">
        <f t="shared" ca="1" si="479"/>
        <v>5000</v>
      </c>
      <c r="AL492" s="76">
        <f t="shared" ca="1" si="479"/>
        <v>5000</v>
      </c>
      <c r="AM492" s="76">
        <f t="shared" ca="1" si="479"/>
        <v>5000</v>
      </c>
      <c r="AN492" s="76">
        <f t="shared" ca="1" si="479"/>
        <v>5000</v>
      </c>
      <c r="AO492" s="76">
        <f t="shared" ca="1" si="479"/>
        <v>5000</v>
      </c>
      <c r="AP492" s="76">
        <f t="shared" ca="1" si="479"/>
        <v>5000</v>
      </c>
      <c r="AQ492" s="76">
        <f t="shared" ca="1" si="479"/>
        <v>5000</v>
      </c>
      <c r="AR492" s="76">
        <f t="shared" ca="1" si="479"/>
        <v>5000</v>
      </c>
      <c r="AS492" s="76">
        <f t="shared" ca="1" si="479"/>
        <v>5000</v>
      </c>
      <c r="AT492" s="76">
        <f t="shared" ca="1" si="479"/>
        <v>5000</v>
      </c>
      <c r="AU492" s="76">
        <f t="shared" ca="1" si="479"/>
        <v>5000</v>
      </c>
      <c r="AV492" s="76">
        <f t="shared" ca="1" si="479"/>
        <v>5000</v>
      </c>
      <c r="AW492" s="76">
        <f t="shared" ca="1" si="479"/>
        <v>5000</v>
      </c>
      <c r="AX492" s="76">
        <f t="shared" ca="1" si="479"/>
        <v>5000</v>
      </c>
      <c r="AY492" s="76">
        <f t="shared" ca="1" si="479"/>
        <v>5000</v>
      </c>
      <c r="AZ492" s="76">
        <f t="shared" ca="1" si="479"/>
        <v>5000</v>
      </c>
      <c r="BA492" s="76">
        <f t="shared" ca="1" si="479"/>
        <v>5000</v>
      </c>
      <c r="BB492" s="76">
        <f t="shared" ca="1" si="479"/>
        <v>5000</v>
      </c>
      <c r="BC492" s="76">
        <f t="shared" ca="1" si="479"/>
        <v>5000</v>
      </c>
      <c r="BD492" s="76">
        <f t="shared" ref="BD492:CI492" ca="1" si="480">+BC491</f>
        <v>5000</v>
      </c>
      <c r="BE492" s="76">
        <f t="shared" ca="1" si="480"/>
        <v>5000</v>
      </c>
      <c r="BF492" s="76">
        <f t="shared" ca="1" si="480"/>
        <v>5000</v>
      </c>
      <c r="BG492" s="76">
        <f t="shared" ca="1" si="480"/>
        <v>5000</v>
      </c>
      <c r="BH492" s="76">
        <f t="shared" ca="1" si="480"/>
        <v>5000</v>
      </c>
      <c r="BI492" s="76">
        <f t="shared" ca="1" si="480"/>
        <v>5000</v>
      </c>
      <c r="BJ492" s="76">
        <f t="shared" ca="1" si="480"/>
        <v>5000</v>
      </c>
      <c r="BK492" s="76">
        <f t="shared" ca="1" si="480"/>
        <v>5000</v>
      </c>
      <c r="BL492" s="76">
        <f t="shared" ca="1" si="480"/>
        <v>5000</v>
      </c>
      <c r="BM492" s="76">
        <f t="shared" ca="1" si="480"/>
        <v>5000</v>
      </c>
      <c r="BN492" s="76">
        <f t="shared" ca="1" si="480"/>
        <v>5000</v>
      </c>
      <c r="BO492" s="76">
        <f t="shared" ca="1" si="480"/>
        <v>5000</v>
      </c>
      <c r="BP492" s="76">
        <f t="shared" ca="1" si="480"/>
        <v>5000</v>
      </c>
      <c r="BQ492" s="76">
        <f t="shared" ca="1" si="480"/>
        <v>5000</v>
      </c>
      <c r="BR492" s="76">
        <f t="shared" ca="1" si="480"/>
        <v>5000</v>
      </c>
      <c r="BS492" s="76">
        <f t="shared" ca="1" si="480"/>
        <v>5000</v>
      </c>
      <c r="BT492" s="76">
        <f t="shared" ca="1" si="480"/>
        <v>5000</v>
      </c>
      <c r="BU492" s="76">
        <f t="shared" ca="1" si="480"/>
        <v>5000</v>
      </c>
      <c r="BV492" s="76">
        <f t="shared" ca="1" si="480"/>
        <v>5000</v>
      </c>
      <c r="BW492" s="76">
        <f t="shared" ca="1" si="480"/>
        <v>5000</v>
      </c>
      <c r="BX492" s="76">
        <f t="shared" ca="1" si="480"/>
        <v>5000</v>
      </c>
      <c r="BY492" s="76">
        <f t="shared" ca="1" si="480"/>
        <v>5000</v>
      </c>
      <c r="BZ492" s="76">
        <f t="shared" ca="1" si="480"/>
        <v>5000</v>
      </c>
      <c r="CA492" s="76">
        <f t="shared" ca="1" si="480"/>
        <v>5000</v>
      </c>
      <c r="CB492" s="76">
        <f t="shared" ca="1" si="480"/>
        <v>5000</v>
      </c>
      <c r="CC492" s="76">
        <f t="shared" ca="1" si="480"/>
        <v>5000</v>
      </c>
      <c r="CD492" s="76">
        <f t="shared" ca="1" si="480"/>
        <v>5000</v>
      </c>
      <c r="CE492" s="76">
        <f t="shared" ca="1" si="480"/>
        <v>5000</v>
      </c>
      <c r="CF492" s="76">
        <f t="shared" ca="1" si="480"/>
        <v>5000</v>
      </c>
      <c r="CG492" s="76">
        <f t="shared" ca="1" si="480"/>
        <v>5000</v>
      </c>
      <c r="CH492" s="76">
        <f t="shared" ca="1" si="480"/>
        <v>5000</v>
      </c>
      <c r="CI492" s="76">
        <f t="shared" ca="1" si="480"/>
        <v>5000</v>
      </c>
      <c r="CJ492" s="76">
        <f t="shared" ref="CJ492:CL492" ca="1" si="481">+CI491</f>
        <v>5000</v>
      </c>
      <c r="CK492" s="76">
        <f t="shared" ca="1" si="481"/>
        <v>5000</v>
      </c>
      <c r="CL492" s="76">
        <f t="shared" ca="1" si="481"/>
        <v>5000</v>
      </c>
    </row>
    <row r="493" spans="2:90" outlineLevel="2" x14ac:dyDescent="0.4">
      <c r="B493" s="410">
        <f t="shared" si="464"/>
        <v>7</v>
      </c>
      <c r="C493" s="31"/>
      <c r="D493" t="s">
        <v>929</v>
      </c>
      <c r="E493" s="8" t="str">
        <f t="shared" si="462"/>
        <v>493 GROWTH-PV</v>
      </c>
      <c r="G493" s="31"/>
      <c r="H493" s="16">
        <f t="shared" si="465"/>
        <v>0.28000000000000003</v>
      </c>
      <c r="I493" s="411">
        <v>0</v>
      </c>
      <c r="J493" s="73"/>
      <c r="K493" s="15">
        <f t="shared" ca="1" si="463"/>
        <v>5000</v>
      </c>
      <c r="L493" s="15">
        <f t="shared" ca="1" si="463"/>
        <v>5000</v>
      </c>
      <c r="M493" s="15">
        <f t="shared" ca="1" si="463"/>
        <v>5000</v>
      </c>
      <c r="N493" s="15">
        <f t="shared" ca="1" si="463"/>
        <v>5000</v>
      </c>
      <c r="O493" s="15">
        <f t="shared" ca="1" si="463"/>
        <v>5000</v>
      </c>
      <c r="P493" s="15">
        <f t="shared" ca="1" si="463"/>
        <v>5000</v>
      </c>
      <c r="R493" s="67"/>
      <c r="S493" s="76">
        <f t="shared" si="469"/>
        <v>0</v>
      </c>
      <c r="T493" s="76">
        <f t="shared" si="469"/>
        <v>0</v>
      </c>
      <c r="U493" s="76">
        <f t="shared" si="469"/>
        <v>0</v>
      </c>
      <c r="V493" s="76">
        <f t="shared" si="469"/>
        <v>0</v>
      </c>
      <c r="W493" s="76">
        <f t="shared" si="469"/>
        <v>0</v>
      </c>
      <c r="X493" s="76">
        <f t="shared" si="469"/>
        <v>0</v>
      </c>
      <c r="Y493" s="76">
        <f t="shared" ref="Y493:BD493" ca="1" si="482">+X492</f>
        <v>5000</v>
      </c>
      <c r="Z493" s="76">
        <f t="shared" ca="1" si="482"/>
        <v>5000</v>
      </c>
      <c r="AA493" s="76">
        <f t="shared" ca="1" si="482"/>
        <v>5000</v>
      </c>
      <c r="AB493" s="76">
        <f t="shared" ca="1" si="482"/>
        <v>5000</v>
      </c>
      <c r="AC493" s="76">
        <f t="shared" ca="1" si="482"/>
        <v>5000</v>
      </c>
      <c r="AD493" s="76">
        <f t="shared" ca="1" si="482"/>
        <v>5000</v>
      </c>
      <c r="AE493" s="76">
        <f t="shared" ca="1" si="482"/>
        <v>5000</v>
      </c>
      <c r="AF493" s="76">
        <f t="shared" ca="1" si="482"/>
        <v>5000</v>
      </c>
      <c r="AG493" s="76">
        <f t="shared" ca="1" si="482"/>
        <v>5000</v>
      </c>
      <c r="AH493" s="76">
        <f t="shared" ca="1" si="482"/>
        <v>5000</v>
      </c>
      <c r="AI493" s="76">
        <f t="shared" ca="1" si="482"/>
        <v>5000</v>
      </c>
      <c r="AJ493" s="76">
        <f t="shared" ca="1" si="482"/>
        <v>5000</v>
      </c>
      <c r="AK493" s="76">
        <f t="shared" ca="1" si="482"/>
        <v>5000</v>
      </c>
      <c r="AL493" s="76">
        <f t="shared" ca="1" si="482"/>
        <v>5000</v>
      </c>
      <c r="AM493" s="76">
        <f t="shared" ca="1" si="482"/>
        <v>5000</v>
      </c>
      <c r="AN493" s="76">
        <f t="shared" ca="1" si="482"/>
        <v>5000</v>
      </c>
      <c r="AO493" s="76">
        <f t="shared" ca="1" si="482"/>
        <v>5000</v>
      </c>
      <c r="AP493" s="76">
        <f t="shared" ca="1" si="482"/>
        <v>5000</v>
      </c>
      <c r="AQ493" s="76">
        <f t="shared" ca="1" si="482"/>
        <v>5000</v>
      </c>
      <c r="AR493" s="76">
        <f t="shared" ca="1" si="482"/>
        <v>5000</v>
      </c>
      <c r="AS493" s="76">
        <f t="shared" ca="1" si="482"/>
        <v>5000</v>
      </c>
      <c r="AT493" s="76">
        <f t="shared" ca="1" si="482"/>
        <v>5000</v>
      </c>
      <c r="AU493" s="76">
        <f t="shared" ca="1" si="482"/>
        <v>5000</v>
      </c>
      <c r="AV493" s="76">
        <f t="shared" ca="1" si="482"/>
        <v>5000</v>
      </c>
      <c r="AW493" s="76">
        <f t="shared" ca="1" si="482"/>
        <v>5000</v>
      </c>
      <c r="AX493" s="76">
        <f t="shared" ca="1" si="482"/>
        <v>5000</v>
      </c>
      <c r="AY493" s="76">
        <f t="shared" ca="1" si="482"/>
        <v>5000</v>
      </c>
      <c r="AZ493" s="76">
        <f t="shared" ca="1" si="482"/>
        <v>5000</v>
      </c>
      <c r="BA493" s="76">
        <f t="shared" ca="1" si="482"/>
        <v>5000</v>
      </c>
      <c r="BB493" s="76">
        <f t="shared" ca="1" si="482"/>
        <v>5000</v>
      </c>
      <c r="BC493" s="76">
        <f t="shared" ca="1" si="482"/>
        <v>5000</v>
      </c>
      <c r="BD493" s="76">
        <f t="shared" ca="1" si="482"/>
        <v>5000</v>
      </c>
      <c r="BE493" s="76">
        <f t="shared" ref="BE493:CJ493" ca="1" si="483">+BD492</f>
        <v>5000</v>
      </c>
      <c r="BF493" s="76">
        <f t="shared" ca="1" si="483"/>
        <v>5000</v>
      </c>
      <c r="BG493" s="76">
        <f t="shared" ca="1" si="483"/>
        <v>5000</v>
      </c>
      <c r="BH493" s="76">
        <f t="shared" ca="1" si="483"/>
        <v>5000</v>
      </c>
      <c r="BI493" s="76">
        <f t="shared" ca="1" si="483"/>
        <v>5000</v>
      </c>
      <c r="BJ493" s="76">
        <f t="shared" ca="1" si="483"/>
        <v>5000</v>
      </c>
      <c r="BK493" s="76">
        <f t="shared" ca="1" si="483"/>
        <v>5000</v>
      </c>
      <c r="BL493" s="76">
        <f t="shared" ca="1" si="483"/>
        <v>5000</v>
      </c>
      <c r="BM493" s="76">
        <f t="shared" ca="1" si="483"/>
        <v>5000</v>
      </c>
      <c r="BN493" s="76">
        <f t="shared" ca="1" si="483"/>
        <v>5000</v>
      </c>
      <c r="BO493" s="76">
        <f t="shared" ca="1" si="483"/>
        <v>5000</v>
      </c>
      <c r="BP493" s="76">
        <f t="shared" ca="1" si="483"/>
        <v>5000</v>
      </c>
      <c r="BQ493" s="76">
        <f t="shared" ca="1" si="483"/>
        <v>5000</v>
      </c>
      <c r="BR493" s="76">
        <f t="shared" ca="1" si="483"/>
        <v>5000</v>
      </c>
      <c r="BS493" s="76">
        <f t="shared" ca="1" si="483"/>
        <v>5000</v>
      </c>
      <c r="BT493" s="76">
        <f t="shared" ca="1" si="483"/>
        <v>5000</v>
      </c>
      <c r="BU493" s="76">
        <f t="shared" ca="1" si="483"/>
        <v>5000</v>
      </c>
      <c r="BV493" s="76">
        <f t="shared" ca="1" si="483"/>
        <v>5000</v>
      </c>
      <c r="BW493" s="76">
        <f t="shared" ca="1" si="483"/>
        <v>5000</v>
      </c>
      <c r="BX493" s="76">
        <f t="shared" ca="1" si="483"/>
        <v>5000</v>
      </c>
      <c r="BY493" s="76">
        <f t="shared" ca="1" si="483"/>
        <v>5000</v>
      </c>
      <c r="BZ493" s="76">
        <f t="shared" ca="1" si="483"/>
        <v>5000</v>
      </c>
      <c r="CA493" s="76">
        <f t="shared" ca="1" si="483"/>
        <v>5000</v>
      </c>
      <c r="CB493" s="76">
        <f t="shared" ca="1" si="483"/>
        <v>5000</v>
      </c>
      <c r="CC493" s="76">
        <f t="shared" ca="1" si="483"/>
        <v>5000</v>
      </c>
      <c r="CD493" s="76">
        <f t="shared" ca="1" si="483"/>
        <v>5000</v>
      </c>
      <c r="CE493" s="76">
        <f t="shared" ca="1" si="483"/>
        <v>5000</v>
      </c>
      <c r="CF493" s="76">
        <f t="shared" ca="1" si="483"/>
        <v>5000</v>
      </c>
      <c r="CG493" s="76">
        <f t="shared" ca="1" si="483"/>
        <v>5000</v>
      </c>
      <c r="CH493" s="76">
        <f t="shared" ca="1" si="483"/>
        <v>5000</v>
      </c>
      <c r="CI493" s="76">
        <f t="shared" ca="1" si="483"/>
        <v>5000</v>
      </c>
      <c r="CJ493" s="76">
        <f t="shared" ca="1" si="483"/>
        <v>5000</v>
      </c>
      <c r="CK493" s="76">
        <f t="shared" ref="CK493:CL493" ca="1" si="484">+CJ492</f>
        <v>5000</v>
      </c>
      <c r="CL493" s="76">
        <f t="shared" ca="1" si="484"/>
        <v>5000</v>
      </c>
    </row>
    <row r="494" spans="2:90" outlineLevel="2" x14ac:dyDescent="0.4">
      <c r="B494" s="410">
        <f t="shared" si="464"/>
        <v>8</v>
      </c>
      <c r="C494" s="31"/>
      <c r="D494" t="s">
        <v>929</v>
      </c>
      <c r="E494" s="8" t="str">
        <f t="shared" si="462"/>
        <v>494 GROWTH-PV</v>
      </c>
      <c r="G494" s="31"/>
      <c r="H494" s="16">
        <f t="shared" si="465"/>
        <v>0.32</v>
      </c>
      <c r="I494" s="411">
        <v>0</v>
      </c>
      <c r="J494" s="73"/>
      <c r="K494" s="15">
        <f t="shared" ca="1" si="463"/>
        <v>5000</v>
      </c>
      <c r="L494" s="15">
        <f t="shared" ca="1" si="463"/>
        <v>5000</v>
      </c>
      <c r="M494" s="15">
        <f t="shared" ca="1" si="463"/>
        <v>5000</v>
      </c>
      <c r="N494" s="15">
        <f t="shared" ca="1" si="463"/>
        <v>5000</v>
      </c>
      <c r="O494" s="15">
        <f t="shared" ca="1" si="463"/>
        <v>5000</v>
      </c>
      <c r="P494" s="15">
        <f t="shared" ca="1" si="463"/>
        <v>5000</v>
      </c>
      <c r="R494" s="67"/>
      <c r="S494" s="76">
        <f t="shared" si="469"/>
        <v>0</v>
      </c>
      <c r="T494" s="76">
        <f t="shared" si="469"/>
        <v>0</v>
      </c>
      <c r="U494" s="76">
        <f t="shared" si="469"/>
        <v>0</v>
      </c>
      <c r="V494" s="76">
        <f t="shared" si="469"/>
        <v>0</v>
      </c>
      <c r="W494" s="76">
        <f t="shared" si="469"/>
        <v>0</v>
      </c>
      <c r="X494" s="76">
        <f t="shared" si="469"/>
        <v>0</v>
      </c>
      <c r="Y494" s="76">
        <f t="shared" si="469"/>
        <v>0</v>
      </c>
      <c r="Z494" s="76">
        <f t="shared" ref="Z494:BE494" ca="1" si="485">+Y493</f>
        <v>5000</v>
      </c>
      <c r="AA494" s="76">
        <f t="shared" ca="1" si="485"/>
        <v>5000</v>
      </c>
      <c r="AB494" s="76">
        <f t="shared" ca="1" si="485"/>
        <v>5000</v>
      </c>
      <c r="AC494" s="76">
        <f t="shared" ca="1" si="485"/>
        <v>5000</v>
      </c>
      <c r="AD494" s="76">
        <f t="shared" ca="1" si="485"/>
        <v>5000</v>
      </c>
      <c r="AE494" s="76">
        <f t="shared" ca="1" si="485"/>
        <v>5000</v>
      </c>
      <c r="AF494" s="76">
        <f t="shared" ca="1" si="485"/>
        <v>5000</v>
      </c>
      <c r="AG494" s="76">
        <f t="shared" ca="1" si="485"/>
        <v>5000</v>
      </c>
      <c r="AH494" s="76">
        <f t="shared" ca="1" si="485"/>
        <v>5000</v>
      </c>
      <c r="AI494" s="76">
        <f t="shared" ca="1" si="485"/>
        <v>5000</v>
      </c>
      <c r="AJ494" s="76">
        <f t="shared" ca="1" si="485"/>
        <v>5000</v>
      </c>
      <c r="AK494" s="76">
        <f t="shared" ca="1" si="485"/>
        <v>5000</v>
      </c>
      <c r="AL494" s="76">
        <f t="shared" ca="1" si="485"/>
        <v>5000</v>
      </c>
      <c r="AM494" s="76">
        <f t="shared" ca="1" si="485"/>
        <v>5000</v>
      </c>
      <c r="AN494" s="76">
        <f t="shared" ca="1" si="485"/>
        <v>5000</v>
      </c>
      <c r="AO494" s="76">
        <f t="shared" ca="1" si="485"/>
        <v>5000</v>
      </c>
      <c r="AP494" s="76">
        <f t="shared" ca="1" si="485"/>
        <v>5000</v>
      </c>
      <c r="AQ494" s="76">
        <f t="shared" ca="1" si="485"/>
        <v>5000</v>
      </c>
      <c r="AR494" s="76">
        <f t="shared" ca="1" si="485"/>
        <v>5000</v>
      </c>
      <c r="AS494" s="76">
        <f t="shared" ca="1" si="485"/>
        <v>5000</v>
      </c>
      <c r="AT494" s="76">
        <f t="shared" ca="1" si="485"/>
        <v>5000</v>
      </c>
      <c r="AU494" s="76">
        <f t="shared" ca="1" si="485"/>
        <v>5000</v>
      </c>
      <c r="AV494" s="76">
        <f t="shared" ca="1" si="485"/>
        <v>5000</v>
      </c>
      <c r="AW494" s="76">
        <f t="shared" ca="1" si="485"/>
        <v>5000</v>
      </c>
      <c r="AX494" s="76">
        <f t="shared" ca="1" si="485"/>
        <v>5000</v>
      </c>
      <c r="AY494" s="76">
        <f t="shared" ca="1" si="485"/>
        <v>5000</v>
      </c>
      <c r="AZ494" s="76">
        <f t="shared" ca="1" si="485"/>
        <v>5000</v>
      </c>
      <c r="BA494" s="76">
        <f t="shared" ca="1" si="485"/>
        <v>5000</v>
      </c>
      <c r="BB494" s="76">
        <f t="shared" ca="1" si="485"/>
        <v>5000</v>
      </c>
      <c r="BC494" s="76">
        <f t="shared" ca="1" si="485"/>
        <v>5000</v>
      </c>
      <c r="BD494" s="76">
        <f t="shared" ca="1" si="485"/>
        <v>5000</v>
      </c>
      <c r="BE494" s="76">
        <f t="shared" ca="1" si="485"/>
        <v>5000</v>
      </c>
      <c r="BF494" s="76">
        <f t="shared" ref="BF494:CL494" ca="1" si="486">+BE493</f>
        <v>5000</v>
      </c>
      <c r="BG494" s="76">
        <f t="shared" ca="1" si="486"/>
        <v>5000</v>
      </c>
      <c r="BH494" s="76">
        <f t="shared" ca="1" si="486"/>
        <v>5000</v>
      </c>
      <c r="BI494" s="76">
        <f t="shared" ca="1" si="486"/>
        <v>5000</v>
      </c>
      <c r="BJ494" s="76">
        <f t="shared" ca="1" si="486"/>
        <v>5000</v>
      </c>
      <c r="BK494" s="76">
        <f t="shared" ca="1" si="486"/>
        <v>5000</v>
      </c>
      <c r="BL494" s="76">
        <f t="shared" ca="1" si="486"/>
        <v>5000</v>
      </c>
      <c r="BM494" s="76">
        <f t="shared" ca="1" si="486"/>
        <v>5000</v>
      </c>
      <c r="BN494" s="76">
        <f t="shared" ca="1" si="486"/>
        <v>5000</v>
      </c>
      <c r="BO494" s="76">
        <f t="shared" ca="1" si="486"/>
        <v>5000</v>
      </c>
      <c r="BP494" s="76">
        <f t="shared" ca="1" si="486"/>
        <v>5000</v>
      </c>
      <c r="BQ494" s="76">
        <f t="shared" ca="1" si="486"/>
        <v>5000</v>
      </c>
      <c r="BR494" s="76">
        <f t="shared" ca="1" si="486"/>
        <v>5000</v>
      </c>
      <c r="BS494" s="76">
        <f t="shared" ca="1" si="486"/>
        <v>5000</v>
      </c>
      <c r="BT494" s="76">
        <f t="shared" ca="1" si="486"/>
        <v>5000</v>
      </c>
      <c r="BU494" s="76">
        <f t="shared" ca="1" si="486"/>
        <v>5000</v>
      </c>
      <c r="BV494" s="76">
        <f t="shared" ca="1" si="486"/>
        <v>5000</v>
      </c>
      <c r="BW494" s="76">
        <f t="shared" ca="1" si="486"/>
        <v>5000</v>
      </c>
      <c r="BX494" s="76">
        <f t="shared" ca="1" si="486"/>
        <v>5000</v>
      </c>
      <c r="BY494" s="76">
        <f t="shared" ca="1" si="486"/>
        <v>5000</v>
      </c>
      <c r="BZ494" s="76">
        <f t="shared" ca="1" si="486"/>
        <v>5000</v>
      </c>
      <c r="CA494" s="76">
        <f t="shared" ca="1" si="486"/>
        <v>5000</v>
      </c>
      <c r="CB494" s="76">
        <f t="shared" ca="1" si="486"/>
        <v>5000</v>
      </c>
      <c r="CC494" s="76">
        <f t="shared" ca="1" si="486"/>
        <v>5000</v>
      </c>
      <c r="CD494" s="76">
        <f t="shared" ca="1" si="486"/>
        <v>5000</v>
      </c>
      <c r="CE494" s="76">
        <f t="shared" ca="1" si="486"/>
        <v>5000</v>
      </c>
      <c r="CF494" s="76">
        <f t="shared" ca="1" si="486"/>
        <v>5000</v>
      </c>
      <c r="CG494" s="76">
        <f t="shared" ca="1" si="486"/>
        <v>5000</v>
      </c>
      <c r="CH494" s="76">
        <f t="shared" ca="1" si="486"/>
        <v>5000</v>
      </c>
      <c r="CI494" s="76">
        <f t="shared" ca="1" si="486"/>
        <v>5000</v>
      </c>
      <c r="CJ494" s="76">
        <f t="shared" ca="1" si="486"/>
        <v>5000</v>
      </c>
      <c r="CK494" s="76">
        <f t="shared" ca="1" si="486"/>
        <v>5000</v>
      </c>
      <c r="CL494" s="76">
        <f t="shared" ca="1" si="486"/>
        <v>5000</v>
      </c>
    </row>
    <row r="495" spans="2:90" outlineLevel="2" x14ac:dyDescent="0.4">
      <c r="B495" s="410">
        <f t="shared" si="464"/>
        <v>9</v>
      </c>
      <c r="C495" s="31"/>
      <c r="D495" t="s">
        <v>929</v>
      </c>
      <c r="E495" s="8" t="str">
        <f t="shared" si="462"/>
        <v>495 GROWTH-PV</v>
      </c>
      <c r="G495" s="31"/>
      <c r="H495" s="16">
        <f t="shared" si="465"/>
        <v>0.36</v>
      </c>
      <c r="I495" s="411">
        <v>0</v>
      </c>
      <c r="J495" s="73"/>
      <c r="K495" s="15">
        <f t="shared" ca="1" si="463"/>
        <v>5000</v>
      </c>
      <c r="L495" s="15">
        <f t="shared" ca="1" si="463"/>
        <v>5000</v>
      </c>
      <c r="M495" s="15">
        <f t="shared" ca="1" si="463"/>
        <v>5000</v>
      </c>
      <c r="N495" s="15">
        <f t="shared" ca="1" si="463"/>
        <v>5000</v>
      </c>
      <c r="O495" s="15">
        <f t="shared" ca="1" si="463"/>
        <v>5000</v>
      </c>
      <c r="P495" s="15">
        <f t="shared" ca="1" si="463"/>
        <v>5000</v>
      </c>
      <c r="R495" s="67"/>
      <c r="S495" s="76">
        <f t="shared" si="469"/>
        <v>0</v>
      </c>
      <c r="T495" s="76">
        <f t="shared" si="469"/>
        <v>0</v>
      </c>
      <c r="U495" s="76">
        <f t="shared" si="469"/>
        <v>0</v>
      </c>
      <c r="V495" s="76">
        <f t="shared" si="469"/>
        <v>0</v>
      </c>
      <c r="W495" s="76">
        <f t="shared" si="469"/>
        <v>0</v>
      </c>
      <c r="X495" s="76">
        <f t="shared" si="469"/>
        <v>0</v>
      </c>
      <c r="Y495" s="76">
        <f t="shared" si="469"/>
        <v>0</v>
      </c>
      <c r="Z495" s="76">
        <f t="shared" si="469"/>
        <v>0</v>
      </c>
      <c r="AA495" s="76">
        <f t="shared" ref="AA495:BF495" ca="1" si="487">+Z494</f>
        <v>5000</v>
      </c>
      <c r="AB495" s="76">
        <f t="shared" ca="1" si="487"/>
        <v>5000</v>
      </c>
      <c r="AC495" s="76">
        <f t="shared" ca="1" si="487"/>
        <v>5000</v>
      </c>
      <c r="AD495" s="76">
        <f t="shared" ca="1" si="487"/>
        <v>5000</v>
      </c>
      <c r="AE495" s="76">
        <f t="shared" ca="1" si="487"/>
        <v>5000</v>
      </c>
      <c r="AF495" s="76">
        <f t="shared" ca="1" si="487"/>
        <v>5000</v>
      </c>
      <c r="AG495" s="76">
        <f t="shared" ca="1" si="487"/>
        <v>5000</v>
      </c>
      <c r="AH495" s="76">
        <f t="shared" ca="1" si="487"/>
        <v>5000</v>
      </c>
      <c r="AI495" s="76">
        <f t="shared" ca="1" si="487"/>
        <v>5000</v>
      </c>
      <c r="AJ495" s="76">
        <f t="shared" ca="1" si="487"/>
        <v>5000</v>
      </c>
      <c r="AK495" s="76">
        <f t="shared" ca="1" si="487"/>
        <v>5000</v>
      </c>
      <c r="AL495" s="76">
        <f t="shared" ca="1" si="487"/>
        <v>5000</v>
      </c>
      <c r="AM495" s="76">
        <f t="shared" ca="1" si="487"/>
        <v>5000</v>
      </c>
      <c r="AN495" s="76">
        <f t="shared" ca="1" si="487"/>
        <v>5000</v>
      </c>
      <c r="AO495" s="76">
        <f t="shared" ca="1" si="487"/>
        <v>5000</v>
      </c>
      <c r="AP495" s="76">
        <f t="shared" ca="1" si="487"/>
        <v>5000</v>
      </c>
      <c r="AQ495" s="76">
        <f t="shared" ca="1" si="487"/>
        <v>5000</v>
      </c>
      <c r="AR495" s="76">
        <f t="shared" ca="1" si="487"/>
        <v>5000</v>
      </c>
      <c r="AS495" s="76">
        <f t="shared" ca="1" si="487"/>
        <v>5000</v>
      </c>
      <c r="AT495" s="76">
        <f t="shared" ca="1" si="487"/>
        <v>5000</v>
      </c>
      <c r="AU495" s="76">
        <f t="shared" ca="1" si="487"/>
        <v>5000</v>
      </c>
      <c r="AV495" s="76">
        <f t="shared" ca="1" si="487"/>
        <v>5000</v>
      </c>
      <c r="AW495" s="76">
        <f t="shared" ca="1" si="487"/>
        <v>5000</v>
      </c>
      <c r="AX495" s="76">
        <f t="shared" ca="1" si="487"/>
        <v>5000</v>
      </c>
      <c r="AY495" s="76">
        <f t="shared" ca="1" si="487"/>
        <v>5000</v>
      </c>
      <c r="AZ495" s="76">
        <f t="shared" ca="1" si="487"/>
        <v>5000</v>
      </c>
      <c r="BA495" s="76">
        <f t="shared" ca="1" si="487"/>
        <v>5000</v>
      </c>
      <c r="BB495" s="76">
        <f t="shared" ca="1" si="487"/>
        <v>5000</v>
      </c>
      <c r="BC495" s="76">
        <f t="shared" ca="1" si="487"/>
        <v>5000</v>
      </c>
      <c r="BD495" s="76">
        <f t="shared" ca="1" si="487"/>
        <v>5000</v>
      </c>
      <c r="BE495" s="76">
        <f t="shared" ca="1" si="487"/>
        <v>5000</v>
      </c>
      <c r="BF495" s="76">
        <f t="shared" ca="1" si="487"/>
        <v>5000</v>
      </c>
      <c r="BG495" s="76">
        <f t="shared" ref="BG495:CL495" ca="1" si="488">+BF494</f>
        <v>5000</v>
      </c>
      <c r="BH495" s="76">
        <f t="shared" ca="1" si="488"/>
        <v>5000</v>
      </c>
      <c r="BI495" s="76">
        <f t="shared" ca="1" si="488"/>
        <v>5000</v>
      </c>
      <c r="BJ495" s="76">
        <f t="shared" ca="1" si="488"/>
        <v>5000</v>
      </c>
      <c r="BK495" s="76">
        <f t="shared" ca="1" si="488"/>
        <v>5000</v>
      </c>
      <c r="BL495" s="76">
        <f t="shared" ca="1" si="488"/>
        <v>5000</v>
      </c>
      <c r="BM495" s="76">
        <f t="shared" ca="1" si="488"/>
        <v>5000</v>
      </c>
      <c r="BN495" s="76">
        <f t="shared" ca="1" si="488"/>
        <v>5000</v>
      </c>
      <c r="BO495" s="76">
        <f t="shared" ca="1" si="488"/>
        <v>5000</v>
      </c>
      <c r="BP495" s="76">
        <f t="shared" ca="1" si="488"/>
        <v>5000</v>
      </c>
      <c r="BQ495" s="76">
        <f t="shared" ca="1" si="488"/>
        <v>5000</v>
      </c>
      <c r="BR495" s="76">
        <f t="shared" ca="1" si="488"/>
        <v>5000</v>
      </c>
      <c r="BS495" s="76">
        <f t="shared" ca="1" si="488"/>
        <v>5000</v>
      </c>
      <c r="BT495" s="76">
        <f t="shared" ca="1" si="488"/>
        <v>5000</v>
      </c>
      <c r="BU495" s="76">
        <f t="shared" ca="1" si="488"/>
        <v>5000</v>
      </c>
      <c r="BV495" s="76">
        <f t="shared" ca="1" si="488"/>
        <v>5000</v>
      </c>
      <c r="BW495" s="76">
        <f t="shared" ca="1" si="488"/>
        <v>5000</v>
      </c>
      <c r="BX495" s="76">
        <f t="shared" ca="1" si="488"/>
        <v>5000</v>
      </c>
      <c r="BY495" s="76">
        <f t="shared" ca="1" si="488"/>
        <v>5000</v>
      </c>
      <c r="BZ495" s="76">
        <f t="shared" ca="1" si="488"/>
        <v>5000</v>
      </c>
      <c r="CA495" s="76">
        <f t="shared" ca="1" si="488"/>
        <v>5000</v>
      </c>
      <c r="CB495" s="76">
        <f t="shared" ca="1" si="488"/>
        <v>5000</v>
      </c>
      <c r="CC495" s="76">
        <f t="shared" ca="1" si="488"/>
        <v>5000</v>
      </c>
      <c r="CD495" s="76">
        <f t="shared" ca="1" si="488"/>
        <v>5000</v>
      </c>
      <c r="CE495" s="76">
        <f t="shared" ca="1" si="488"/>
        <v>5000</v>
      </c>
      <c r="CF495" s="76">
        <f t="shared" ca="1" si="488"/>
        <v>5000</v>
      </c>
      <c r="CG495" s="76">
        <f t="shared" ca="1" si="488"/>
        <v>5000</v>
      </c>
      <c r="CH495" s="76">
        <f t="shared" ca="1" si="488"/>
        <v>5000</v>
      </c>
      <c r="CI495" s="76">
        <f t="shared" ca="1" si="488"/>
        <v>5000</v>
      </c>
      <c r="CJ495" s="76">
        <f t="shared" ca="1" si="488"/>
        <v>5000</v>
      </c>
      <c r="CK495" s="76">
        <f t="shared" ca="1" si="488"/>
        <v>5000</v>
      </c>
      <c r="CL495" s="76">
        <f t="shared" ca="1" si="488"/>
        <v>5000</v>
      </c>
    </row>
    <row r="496" spans="2:90" outlineLevel="2" x14ac:dyDescent="0.4">
      <c r="B496" s="410">
        <f t="shared" si="464"/>
        <v>10</v>
      </c>
      <c r="C496" s="31"/>
      <c r="D496" t="s">
        <v>929</v>
      </c>
      <c r="E496" s="8" t="str">
        <f t="shared" si="462"/>
        <v>496 GROWTH-PV</v>
      </c>
      <c r="G496" s="31"/>
      <c r="H496" s="16">
        <f t="shared" si="465"/>
        <v>0.39999999999999997</v>
      </c>
      <c r="I496" s="411">
        <v>0</v>
      </c>
      <c r="J496" s="73"/>
      <c r="K496" s="15">
        <f t="shared" ca="1" si="463"/>
        <v>5000</v>
      </c>
      <c r="L496" s="15">
        <f t="shared" ca="1" si="463"/>
        <v>5000</v>
      </c>
      <c r="M496" s="15">
        <f t="shared" ca="1" si="463"/>
        <v>5000</v>
      </c>
      <c r="N496" s="15">
        <f t="shared" ca="1" si="463"/>
        <v>5000</v>
      </c>
      <c r="O496" s="15">
        <f t="shared" ca="1" si="463"/>
        <v>5000</v>
      </c>
      <c r="P496" s="15">
        <f t="shared" ca="1" si="463"/>
        <v>5000</v>
      </c>
      <c r="R496" s="67"/>
      <c r="S496" s="76">
        <f t="shared" si="469"/>
        <v>0</v>
      </c>
      <c r="T496" s="76">
        <f t="shared" si="469"/>
        <v>0</v>
      </c>
      <c r="U496" s="76">
        <f t="shared" si="469"/>
        <v>0</v>
      </c>
      <c r="V496" s="76">
        <f t="shared" si="469"/>
        <v>0</v>
      </c>
      <c r="W496" s="76">
        <f t="shared" si="469"/>
        <v>0</v>
      </c>
      <c r="X496" s="76">
        <f t="shared" si="469"/>
        <v>0</v>
      </c>
      <c r="Y496" s="76">
        <f t="shared" si="469"/>
        <v>0</v>
      </c>
      <c r="Z496" s="76">
        <f t="shared" si="469"/>
        <v>0</v>
      </c>
      <c r="AA496" s="76">
        <f t="shared" si="469"/>
        <v>0</v>
      </c>
      <c r="AB496" s="76">
        <f t="shared" ref="AB496:BG496" ca="1" si="489">+AA495</f>
        <v>5000</v>
      </c>
      <c r="AC496" s="76">
        <f t="shared" ca="1" si="489"/>
        <v>5000</v>
      </c>
      <c r="AD496" s="76">
        <f t="shared" ca="1" si="489"/>
        <v>5000</v>
      </c>
      <c r="AE496" s="76">
        <f t="shared" ca="1" si="489"/>
        <v>5000</v>
      </c>
      <c r="AF496" s="76">
        <f t="shared" ca="1" si="489"/>
        <v>5000</v>
      </c>
      <c r="AG496" s="76">
        <f t="shared" ca="1" si="489"/>
        <v>5000</v>
      </c>
      <c r="AH496" s="76">
        <f t="shared" ca="1" si="489"/>
        <v>5000</v>
      </c>
      <c r="AI496" s="76">
        <f t="shared" ca="1" si="489"/>
        <v>5000</v>
      </c>
      <c r="AJ496" s="76">
        <f t="shared" ca="1" si="489"/>
        <v>5000</v>
      </c>
      <c r="AK496" s="76">
        <f t="shared" ca="1" si="489"/>
        <v>5000</v>
      </c>
      <c r="AL496" s="76">
        <f t="shared" ca="1" si="489"/>
        <v>5000</v>
      </c>
      <c r="AM496" s="76">
        <f t="shared" ca="1" si="489"/>
        <v>5000</v>
      </c>
      <c r="AN496" s="76">
        <f t="shared" ca="1" si="489"/>
        <v>5000</v>
      </c>
      <c r="AO496" s="76">
        <f t="shared" ca="1" si="489"/>
        <v>5000</v>
      </c>
      <c r="AP496" s="76">
        <f t="shared" ca="1" si="489"/>
        <v>5000</v>
      </c>
      <c r="AQ496" s="76">
        <f t="shared" ca="1" si="489"/>
        <v>5000</v>
      </c>
      <c r="AR496" s="76">
        <f t="shared" ca="1" si="489"/>
        <v>5000</v>
      </c>
      <c r="AS496" s="76">
        <f t="shared" ca="1" si="489"/>
        <v>5000</v>
      </c>
      <c r="AT496" s="76">
        <f t="shared" ca="1" si="489"/>
        <v>5000</v>
      </c>
      <c r="AU496" s="76">
        <f t="shared" ca="1" si="489"/>
        <v>5000</v>
      </c>
      <c r="AV496" s="76">
        <f t="shared" ca="1" si="489"/>
        <v>5000</v>
      </c>
      <c r="AW496" s="76">
        <f t="shared" ca="1" si="489"/>
        <v>5000</v>
      </c>
      <c r="AX496" s="76">
        <f t="shared" ca="1" si="489"/>
        <v>5000</v>
      </c>
      <c r="AY496" s="76">
        <f t="shared" ca="1" si="489"/>
        <v>5000</v>
      </c>
      <c r="AZ496" s="76">
        <f t="shared" ca="1" si="489"/>
        <v>5000</v>
      </c>
      <c r="BA496" s="76">
        <f t="shared" ca="1" si="489"/>
        <v>5000</v>
      </c>
      <c r="BB496" s="76">
        <f t="shared" ca="1" si="489"/>
        <v>5000</v>
      </c>
      <c r="BC496" s="76">
        <f t="shared" ca="1" si="489"/>
        <v>5000</v>
      </c>
      <c r="BD496" s="76">
        <f t="shared" ca="1" si="489"/>
        <v>5000</v>
      </c>
      <c r="BE496" s="76">
        <f t="shared" ca="1" si="489"/>
        <v>5000</v>
      </c>
      <c r="BF496" s="76">
        <f t="shared" ca="1" si="489"/>
        <v>5000</v>
      </c>
      <c r="BG496" s="76">
        <f t="shared" ca="1" si="489"/>
        <v>5000</v>
      </c>
      <c r="BH496" s="76">
        <f t="shared" ref="BH496:CL496" ca="1" si="490">+BG495</f>
        <v>5000</v>
      </c>
      <c r="BI496" s="76">
        <f t="shared" ca="1" si="490"/>
        <v>5000</v>
      </c>
      <c r="BJ496" s="76">
        <f t="shared" ca="1" si="490"/>
        <v>5000</v>
      </c>
      <c r="BK496" s="76">
        <f t="shared" ca="1" si="490"/>
        <v>5000</v>
      </c>
      <c r="BL496" s="76">
        <f t="shared" ca="1" si="490"/>
        <v>5000</v>
      </c>
      <c r="BM496" s="76">
        <f t="shared" ca="1" si="490"/>
        <v>5000</v>
      </c>
      <c r="BN496" s="76">
        <f t="shared" ca="1" si="490"/>
        <v>5000</v>
      </c>
      <c r="BO496" s="76">
        <f t="shared" ca="1" si="490"/>
        <v>5000</v>
      </c>
      <c r="BP496" s="76">
        <f t="shared" ca="1" si="490"/>
        <v>5000</v>
      </c>
      <c r="BQ496" s="76">
        <f t="shared" ca="1" si="490"/>
        <v>5000</v>
      </c>
      <c r="BR496" s="76">
        <f t="shared" ca="1" si="490"/>
        <v>5000</v>
      </c>
      <c r="BS496" s="76">
        <f t="shared" ca="1" si="490"/>
        <v>5000</v>
      </c>
      <c r="BT496" s="76">
        <f t="shared" ca="1" si="490"/>
        <v>5000</v>
      </c>
      <c r="BU496" s="76">
        <f t="shared" ca="1" si="490"/>
        <v>5000</v>
      </c>
      <c r="BV496" s="76">
        <f t="shared" ca="1" si="490"/>
        <v>5000</v>
      </c>
      <c r="BW496" s="76">
        <f t="shared" ca="1" si="490"/>
        <v>5000</v>
      </c>
      <c r="BX496" s="76">
        <f t="shared" ca="1" si="490"/>
        <v>5000</v>
      </c>
      <c r="BY496" s="76">
        <f t="shared" ca="1" si="490"/>
        <v>5000</v>
      </c>
      <c r="BZ496" s="76">
        <f t="shared" ca="1" si="490"/>
        <v>5000</v>
      </c>
      <c r="CA496" s="76">
        <f t="shared" ca="1" si="490"/>
        <v>5000</v>
      </c>
      <c r="CB496" s="76">
        <f t="shared" ca="1" si="490"/>
        <v>5000</v>
      </c>
      <c r="CC496" s="76">
        <f t="shared" ca="1" si="490"/>
        <v>5000</v>
      </c>
      <c r="CD496" s="76">
        <f t="shared" ca="1" si="490"/>
        <v>5000</v>
      </c>
      <c r="CE496" s="76">
        <f t="shared" ca="1" si="490"/>
        <v>5000</v>
      </c>
      <c r="CF496" s="76">
        <f t="shared" ca="1" si="490"/>
        <v>5000</v>
      </c>
      <c r="CG496" s="76">
        <f t="shared" ca="1" si="490"/>
        <v>5000</v>
      </c>
      <c r="CH496" s="76">
        <f t="shared" ca="1" si="490"/>
        <v>5000</v>
      </c>
      <c r="CI496" s="76">
        <f t="shared" ca="1" si="490"/>
        <v>5000</v>
      </c>
      <c r="CJ496" s="76">
        <f t="shared" ca="1" si="490"/>
        <v>5000</v>
      </c>
      <c r="CK496" s="76">
        <f t="shared" ca="1" si="490"/>
        <v>5000</v>
      </c>
      <c r="CL496" s="76">
        <f t="shared" ca="1" si="490"/>
        <v>5000</v>
      </c>
    </row>
    <row r="497" spans="2:90" outlineLevel="2" x14ac:dyDescent="0.4">
      <c r="B497" s="410">
        <f t="shared" si="464"/>
        <v>11</v>
      </c>
      <c r="C497" s="31"/>
      <c r="D497" t="s">
        <v>929</v>
      </c>
      <c r="E497" s="8" t="str">
        <f t="shared" si="462"/>
        <v>497 GROWTH-PV</v>
      </c>
      <c r="G497" s="31"/>
      <c r="H497" s="16">
        <f t="shared" si="465"/>
        <v>0.43999999999999995</v>
      </c>
      <c r="I497" s="411">
        <v>0</v>
      </c>
      <c r="J497" s="73"/>
      <c r="K497" s="15">
        <f t="shared" ref="K497:P506" ca="1" si="491">SUMIF($4:$4,K$2,497:497)</f>
        <v>5000</v>
      </c>
      <c r="L497" s="15">
        <f t="shared" ca="1" si="491"/>
        <v>5000</v>
      </c>
      <c r="M497" s="15">
        <f t="shared" ca="1" si="491"/>
        <v>5000</v>
      </c>
      <c r="N497" s="15">
        <f t="shared" ca="1" si="491"/>
        <v>5000</v>
      </c>
      <c r="O497" s="15">
        <f t="shared" ca="1" si="491"/>
        <v>5000</v>
      </c>
      <c r="P497" s="15">
        <f t="shared" ca="1" si="491"/>
        <v>5000</v>
      </c>
      <c r="R497" s="67"/>
      <c r="S497" s="76">
        <f t="shared" si="469"/>
        <v>0</v>
      </c>
      <c r="T497" s="76">
        <f t="shared" si="469"/>
        <v>0</v>
      </c>
      <c r="U497" s="76">
        <f t="shared" si="469"/>
        <v>0</v>
      </c>
      <c r="V497" s="76">
        <f t="shared" si="469"/>
        <v>0</v>
      </c>
      <c r="W497" s="76">
        <f t="shared" si="469"/>
        <v>0</v>
      </c>
      <c r="X497" s="76">
        <f t="shared" si="469"/>
        <v>0</v>
      </c>
      <c r="Y497" s="76">
        <f t="shared" si="469"/>
        <v>0</v>
      </c>
      <c r="Z497" s="76">
        <f t="shared" si="469"/>
        <v>0</v>
      </c>
      <c r="AA497" s="76">
        <f t="shared" si="469"/>
        <v>0</v>
      </c>
      <c r="AB497" s="76">
        <f t="shared" si="469"/>
        <v>0</v>
      </c>
      <c r="AC497" s="76">
        <f t="shared" ref="AC497:BH497" ca="1" si="492">+AB496</f>
        <v>5000</v>
      </c>
      <c r="AD497" s="76">
        <f t="shared" ca="1" si="492"/>
        <v>5000</v>
      </c>
      <c r="AE497" s="76">
        <f t="shared" ca="1" si="492"/>
        <v>5000</v>
      </c>
      <c r="AF497" s="76">
        <f t="shared" ca="1" si="492"/>
        <v>5000</v>
      </c>
      <c r="AG497" s="76">
        <f t="shared" ca="1" si="492"/>
        <v>5000</v>
      </c>
      <c r="AH497" s="76">
        <f t="shared" ca="1" si="492"/>
        <v>5000</v>
      </c>
      <c r="AI497" s="76">
        <f t="shared" ca="1" si="492"/>
        <v>5000</v>
      </c>
      <c r="AJ497" s="76">
        <f t="shared" ca="1" si="492"/>
        <v>5000</v>
      </c>
      <c r="AK497" s="76">
        <f t="shared" ca="1" si="492"/>
        <v>5000</v>
      </c>
      <c r="AL497" s="76">
        <f t="shared" ca="1" si="492"/>
        <v>5000</v>
      </c>
      <c r="AM497" s="76">
        <f t="shared" ca="1" si="492"/>
        <v>5000</v>
      </c>
      <c r="AN497" s="76">
        <f t="shared" ca="1" si="492"/>
        <v>5000</v>
      </c>
      <c r="AO497" s="76">
        <f t="shared" ca="1" si="492"/>
        <v>5000</v>
      </c>
      <c r="AP497" s="76">
        <f t="shared" ca="1" si="492"/>
        <v>5000</v>
      </c>
      <c r="AQ497" s="76">
        <f t="shared" ca="1" si="492"/>
        <v>5000</v>
      </c>
      <c r="AR497" s="76">
        <f t="shared" ca="1" si="492"/>
        <v>5000</v>
      </c>
      <c r="AS497" s="76">
        <f t="shared" ca="1" si="492"/>
        <v>5000</v>
      </c>
      <c r="AT497" s="76">
        <f t="shared" ca="1" si="492"/>
        <v>5000</v>
      </c>
      <c r="AU497" s="76">
        <f t="shared" ca="1" si="492"/>
        <v>5000</v>
      </c>
      <c r="AV497" s="76">
        <f t="shared" ca="1" si="492"/>
        <v>5000</v>
      </c>
      <c r="AW497" s="76">
        <f t="shared" ca="1" si="492"/>
        <v>5000</v>
      </c>
      <c r="AX497" s="76">
        <f t="shared" ca="1" si="492"/>
        <v>5000</v>
      </c>
      <c r="AY497" s="76">
        <f t="shared" ca="1" si="492"/>
        <v>5000</v>
      </c>
      <c r="AZ497" s="76">
        <f t="shared" ca="1" si="492"/>
        <v>5000</v>
      </c>
      <c r="BA497" s="76">
        <f t="shared" ca="1" si="492"/>
        <v>5000</v>
      </c>
      <c r="BB497" s="76">
        <f t="shared" ca="1" si="492"/>
        <v>5000</v>
      </c>
      <c r="BC497" s="76">
        <f t="shared" ca="1" si="492"/>
        <v>5000</v>
      </c>
      <c r="BD497" s="76">
        <f t="shared" ca="1" si="492"/>
        <v>5000</v>
      </c>
      <c r="BE497" s="76">
        <f t="shared" ca="1" si="492"/>
        <v>5000</v>
      </c>
      <c r="BF497" s="76">
        <f t="shared" ca="1" si="492"/>
        <v>5000</v>
      </c>
      <c r="BG497" s="76">
        <f t="shared" ca="1" si="492"/>
        <v>5000</v>
      </c>
      <c r="BH497" s="76">
        <f t="shared" ca="1" si="492"/>
        <v>5000</v>
      </c>
      <c r="BI497" s="76">
        <f t="shared" ref="BI497:CL497" ca="1" si="493">+BH496</f>
        <v>5000</v>
      </c>
      <c r="BJ497" s="76">
        <f t="shared" ca="1" si="493"/>
        <v>5000</v>
      </c>
      <c r="BK497" s="76">
        <f t="shared" ca="1" si="493"/>
        <v>5000</v>
      </c>
      <c r="BL497" s="76">
        <f t="shared" ca="1" si="493"/>
        <v>5000</v>
      </c>
      <c r="BM497" s="76">
        <f t="shared" ca="1" si="493"/>
        <v>5000</v>
      </c>
      <c r="BN497" s="76">
        <f t="shared" ca="1" si="493"/>
        <v>5000</v>
      </c>
      <c r="BO497" s="76">
        <f t="shared" ca="1" si="493"/>
        <v>5000</v>
      </c>
      <c r="BP497" s="76">
        <f t="shared" ca="1" si="493"/>
        <v>5000</v>
      </c>
      <c r="BQ497" s="76">
        <f t="shared" ca="1" si="493"/>
        <v>5000</v>
      </c>
      <c r="BR497" s="76">
        <f t="shared" ca="1" si="493"/>
        <v>5000</v>
      </c>
      <c r="BS497" s="76">
        <f t="shared" ca="1" si="493"/>
        <v>5000</v>
      </c>
      <c r="BT497" s="76">
        <f t="shared" ca="1" si="493"/>
        <v>5000</v>
      </c>
      <c r="BU497" s="76">
        <f t="shared" ca="1" si="493"/>
        <v>5000</v>
      </c>
      <c r="BV497" s="76">
        <f t="shared" ca="1" si="493"/>
        <v>5000</v>
      </c>
      <c r="BW497" s="76">
        <f t="shared" ca="1" si="493"/>
        <v>5000</v>
      </c>
      <c r="BX497" s="76">
        <f t="shared" ca="1" si="493"/>
        <v>5000</v>
      </c>
      <c r="BY497" s="76">
        <f t="shared" ca="1" si="493"/>
        <v>5000</v>
      </c>
      <c r="BZ497" s="76">
        <f t="shared" ca="1" si="493"/>
        <v>5000</v>
      </c>
      <c r="CA497" s="76">
        <f t="shared" ca="1" si="493"/>
        <v>5000</v>
      </c>
      <c r="CB497" s="76">
        <f t="shared" ca="1" si="493"/>
        <v>5000</v>
      </c>
      <c r="CC497" s="76">
        <f t="shared" ca="1" si="493"/>
        <v>5000</v>
      </c>
      <c r="CD497" s="76">
        <f t="shared" ca="1" si="493"/>
        <v>5000</v>
      </c>
      <c r="CE497" s="76">
        <f t="shared" ca="1" si="493"/>
        <v>5000</v>
      </c>
      <c r="CF497" s="76">
        <f t="shared" ca="1" si="493"/>
        <v>5000</v>
      </c>
      <c r="CG497" s="76">
        <f t="shared" ca="1" si="493"/>
        <v>5000</v>
      </c>
      <c r="CH497" s="76">
        <f t="shared" ca="1" si="493"/>
        <v>5000</v>
      </c>
      <c r="CI497" s="76">
        <f t="shared" ca="1" si="493"/>
        <v>5000</v>
      </c>
      <c r="CJ497" s="76">
        <f t="shared" ca="1" si="493"/>
        <v>5000</v>
      </c>
      <c r="CK497" s="76">
        <f t="shared" ca="1" si="493"/>
        <v>5000</v>
      </c>
      <c r="CL497" s="76">
        <f t="shared" ca="1" si="493"/>
        <v>5000</v>
      </c>
    </row>
    <row r="498" spans="2:90" outlineLevel="2" x14ac:dyDescent="0.4">
      <c r="B498" s="410">
        <f t="shared" si="464"/>
        <v>12</v>
      </c>
      <c r="C498" s="31"/>
      <c r="D498" t="s">
        <v>929</v>
      </c>
      <c r="E498" s="8" t="str">
        <f t="shared" si="462"/>
        <v>498 GROWTH-PV</v>
      </c>
      <c r="G498" s="31"/>
      <c r="H498" s="16">
        <f t="shared" si="465"/>
        <v>0.47999999999999993</v>
      </c>
      <c r="I498" s="411">
        <v>0</v>
      </c>
      <c r="J498" s="73"/>
      <c r="K498" s="15">
        <f t="shared" ca="1" si="491"/>
        <v>5000</v>
      </c>
      <c r="L498" s="15">
        <f t="shared" ca="1" si="491"/>
        <v>5000</v>
      </c>
      <c r="M498" s="15">
        <f t="shared" ca="1" si="491"/>
        <v>5000</v>
      </c>
      <c r="N498" s="15">
        <f t="shared" ca="1" si="491"/>
        <v>5000</v>
      </c>
      <c r="O498" s="15">
        <f t="shared" ca="1" si="491"/>
        <v>5000</v>
      </c>
      <c r="P498" s="15">
        <f t="shared" ca="1" si="491"/>
        <v>5000</v>
      </c>
      <c r="R498" s="67"/>
      <c r="S498" s="76">
        <f t="shared" ref="S498:AB510" si="494">+R497</f>
        <v>0</v>
      </c>
      <c r="T498" s="76">
        <f t="shared" si="494"/>
        <v>0</v>
      </c>
      <c r="U498" s="76">
        <f t="shared" si="494"/>
        <v>0</v>
      </c>
      <c r="V498" s="76">
        <f t="shared" si="494"/>
        <v>0</v>
      </c>
      <c r="W498" s="76">
        <f t="shared" si="494"/>
        <v>0</v>
      </c>
      <c r="X498" s="76">
        <f t="shared" si="494"/>
        <v>0</v>
      </c>
      <c r="Y498" s="76">
        <f t="shared" si="494"/>
        <v>0</v>
      </c>
      <c r="Z498" s="76">
        <f t="shared" si="494"/>
        <v>0</v>
      </c>
      <c r="AA498" s="76">
        <f t="shared" si="494"/>
        <v>0</v>
      </c>
      <c r="AB498" s="76">
        <f t="shared" si="494"/>
        <v>0</v>
      </c>
      <c r="AC498" s="76">
        <f t="shared" ref="AC498:AL510" si="495">+AB497</f>
        <v>0</v>
      </c>
      <c r="AD498" s="76">
        <f t="shared" ref="AD498:BI498" ca="1" si="496">+AC497</f>
        <v>5000</v>
      </c>
      <c r="AE498" s="76">
        <f t="shared" ca="1" si="496"/>
        <v>5000</v>
      </c>
      <c r="AF498" s="76">
        <f t="shared" ca="1" si="496"/>
        <v>5000</v>
      </c>
      <c r="AG498" s="76">
        <f t="shared" ca="1" si="496"/>
        <v>5000</v>
      </c>
      <c r="AH498" s="76">
        <f t="shared" ca="1" si="496"/>
        <v>5000</v>
      </c>
      <c r="AI498" s="76">
        <f t="shared" ca="1" si="496"/>
        <v>5000</v>
      </c>
      <c r="AJ498" s="76">
        <f t="shared" ca="1" si="496"/>
        <v>5000</v>
      </c>
      <c r="AK498" s="76">
        <f t="shared" ca="1" si="496"/>
        <v>5000</v>
      </c>
      <c r="AL498" s="76">
        <f t="shared" ca="1" si="496"/>
        <v>5000</v>
      </c>
      <c r="AM498" s="76">
        <f t="shared" ca="1" si="496"/>
        <v>5000</v>
      </c>
      <c r="AN498" s="76">
        <f t="shared" ca="1" si="496"/>
        <v>5000</v>
      </c>
      <c r="AO498" s="76">
        <f t="shared" ca="1" si="496"/>
        <v>5000</v>
      </c>
      <c r="AP498" s="76">
        <f t="shared" ca="1" si="496"/>
        <v>5000</v>
      </c>
      <c r="AQ498" s="76">
        <f t="shared" ca="1" si="496"/>
        <v>5000</v>
      </c>
      <c r="AR498" s="76">
        <f t="shared" ca="1" si="496"/>
        <v>5000</v>
      </c>
      <c r="AS498" s="76">
        <f t="shared" ca="1" si="496"/>
        <v>5000</v>
      </c>
      <c r="AT498" s="76">
        <f t="shared" ca="1" si="496"/>
        <v>5000</v>
      </c>
      <c r="AU498" s="76">
        <f t="shared" ca="1" si="496"/>
        <v>5000</v>
      </c>
      <c r="AV498" s="76">
        <f t="shared" ca="1" si="496"/>
        <v>5000</v>
      </c>
      <c r="AW498" s="76">
        <f t="shared" ca="1" si="496"/>
        <v>5000</v>
      </c>
      <c r="AX498" s="76">
        <f t="shared" ca="1" si="496"/>
        <v>5000</v>
      </c>
      <c r="AY498" s="76">
        <f t="shared" ca="1" si="496"/>
        <v>5000</v>
      </c>
      <c r="AZ498" s="76">
        <f t="shared" ca="1" si="496"/>
        <v>5000</v>
      </c>
      <c r="BA498" s="76">
        <f t="shared" ca="1" si="496"/>
        <v>5000</v>
      </c>
      <c r="BB498" s="76">
        <f t="shared" ca="1" si="496"/>
        <v>5000</v>
      </c>
      <c r="BC498" s="76">
        <f t="shared" ca="1" si="496"/>
        <v>5000</v>
      </c>
      <c r="BD498" s="76">
        <f t="shared" ca="1" si="496"/>
        <v>5000</v>
      </c>
      <c r="BE498" s="76">
        <f t="shared" ca="1" si="496"/>
        <v>5000</v>
      </c>
      <c r="BF498" s="76">
        <f t="shared" ca="1" si="496"/>
        <v>5000</v>
      </c>
      <c r="BG498" s="76">
        <f t="shared" ca="1" si="496"/>
        <v>5000</v>
      </c>
      <c r="BH498" s="76">
        <f t="shared" ca="1" si="496"/>
        <v>5000</v>
      </c>
      <c r="BI498" s="76">
        <f t="shared" ca="1" si="496"/>
        <v>5000</v>
      </c>
      <c r="BJ498" s="76">
        <f t="shared" ref="BJ498:CL498" ca="1" si="497">+BI497</f>
        <v>5000</v>
      </c>
      <c r="BK498" s="76">
        <f t="shared" ca="1" si="497"/>
        <v>5000</v>
      </c>
      <c r="BL498" s="76">
        <f t="shared" ca="1" si="497"/>
        <v>5000</v>
      </c>
      <c r="BM498" s="76">
        <f t="shared" ca="1" si="497"/>
        <v>5000</v>
      </c>
      <c r="BN498" s="76">
        <f t="shared" ca="1" si="497"/>
        <v>5000</v>
      </c>
      <c r="BO498" s="76">
        <f t="shared" ca="1" si="497"/>
        <v>5000</v>
      </c>
      <c r="BP498" s="76">
        <f t="shared" ca="1" si="497"/>
        <v>5000</v>
      </c>
      <c r="BQ498" s="76">
        <f t="shared" ca="1" si="497"/>
        <v>5000</v>
      </c>
      <c r="BR498" s="76">
        <f t="shared" ca="1" si="497"/>
        <v>5000</v>
      </c>
      <c r="BS498" s="76">
        <f t="shared" ca="1" si="497"/>
        <v>5000</v>
      </c>
      <c r="BT498" s="76">
        <f t="shared" ca="1" si="497"/>
        <v>5000</v>
      </c>
      <c r="BU498" s="76">
        <f t="shared" ca="1" si="497"/>
        <v>5000</v>
      </c>
      <c r="BV498" s="76">
        <f t="shared" ca="1" si="497"/>
        <v>5000</v>
      </c>
      <c r="BW498" s="76">
        <f t="shared" ca="1" si="497"/>
        <v>5000</v>
      </c>
      <c r="BX498" s="76">
        <f t="shared" ca="1" si="497"/>
        <v>5000</v>
      </c>
      <c r="BY498" s="76">
        <f t="shared" ca="1" si="497"/>
        <v>5000</v>
      </c>
      <c r="BZ498" s="76">
        <f t="shared" ca="1" si="497"/>
        <v>5000</v>
      </c>
      <c r="CA498" s="76">
        <f t="shared" ca="1" si="497"/>
        <v>5000</v>
      </c>
      <c r="CB498" s="76">
        <f t="shared" ca="1" si="497"/>
        <v>5000</v>
      </c>
      <c r="CC498" s="76">
        <f t="shared" ca="1" si="497"/>
        <v>5000</v>
      </c>
      <c r="CD498" s="76">
        <f t="shared" ca="1" si="497"/>
        <v>5000</v>
      </c>
      <c r="CE498" s="76">
        <f t="shared" ca="1" si="497"/>
        <v>5000</v>
      </c>
      <c r="CF498" s="76">
        <f t="shared" ca="1" si="497"/>
        <v>5000</v>
      </c>
      <c r="CG498" s="76">
        <f t="shared" ca="1" si="497"/>
        <v>5000</v>
      </c>
      <c r="CH498" s="76">
        <f t="shared" ca="1" si="497"/>
        <v>5000</v>
      </c>
      <c r="CI498" s="76">
        <f t="shared" ca="1" si="497"/>
        <v>5000</v>
      </c>
      <c r="CJ498" s="76">
        <f t="shared" ca="1" si="497"/>
        <v>5000</v>
      </c>
      <c r="CK498" s="76">
        <f t="shared" ca="1" si="497"/>
        <v>5000</v>
      </c>
      <c r="CL498" s="76">
        <f t="shared" ca="1" si="497"/>
        <v>5000</v>
      </c>
    </row>
    <row r="499" spans="2:90" outlineLevel="2" x14ac:dyDescent="0.4">
      <c r="B499" s="410">
        <f t="shared" si="464"/>
        <v>13</v>
      </c>
      <c r="C499" s="31"/>
      <c r="D499" t="s">
        <v>929</v>
      </c>
      <c r="E499" s="8" t="str">
        <f t="shared" si="462"/>
        <v>499 GROWTH-PV</v>
      </c>
      <c r="G499" s="31"/>
      <c r="H499" s="16">
        <f t="shared" si="465"/>
        <v>0.51999999999999991</v>
      </c>
      <c r="I499" s="411">
        <v>0</v>
      </c>
      <c r="J499" s="73"/>
      <c r="K499" s="15">
        <f t="shared" si="491"/>
        <v>0</v>
      </c>
      <c r="L499" s="15">
        <f t="shared" ca="1" si="491"/>
        <v>5000</v>
      </c>
      <c r="M499" s="15">
        <f t="shared" ca="1" si="491"/>
        <v>5000</v>
      </c>
      <c r="N499" s="15">
        <f t="shared" ca="1" si="491"/>
        <v>5000</v>
      </c>
      <c r="O499" s="15">
        <f t="shared" ca="1" si="491"/>
        <v>5000</v>
      </c>
      <c r="P499" s="15">
        <f t="shared" ca="1" si="491"/>
        <v>5000</v>
      </c>
      <c r="R499" s="67"/>
      <c r="S499" s="76">
        <f t="shared" si="494"/>
        <v>0</v>
      </c>
      <c r="T499" s="76">
        <f t="shared" si="494"/>
        <v>0</v>
      </c>
      <c r="U499" s="76">
        <f t="shared" si="494"/>
        <v>0</v>
      </c>
      <c r="V499" s="76">
        <f t="shared" si="494"/>
        <v>0</v>
      </c>
      <c r="W499" s="76">
        <f t="shared" si="494"/>
        <v>0</v>
      </c>
      <c r="X499" s="76">
        <f t="shared" si="494"/>
        <v>0</v>
      </c>
      <c r="Y499" s="76">
        <f t="shared" si="494"/>
        <v>0</v>
      </c>
      <c r="Z499" s="76">
        <f t="shared" si="494"/>
        <v>0</v>
      </c>
      <c r="AA499" s="76">
        <f t="shared" si="494"/>
        <v>0</v>
      </c>
      <c r="AB499" s="76">
        <f t="shared" si="494"/>
        <v>0</v>
      </c>
      <c r="AC499" s="76">
        <f t="shared" si="495"/>
        <v>0</v>
      </c>
      <c r="AD499" s="76">
        <f t="shared" si="495"/>
        <v>0</v>
      </c>
      <c r="AE499" s="76">
        <f t="shared" ref="AE499:BJ499" ca="1" si="498">+AD498</f>
        <v>5000</v>
      </c>
      <c r="AF499" s="76">
        <f t="shared" ca="1" si="498"/>
        <v>5000</v>
      </c>
      <c r="AG499" s="76">
        <f t="shared" ca="1" si="498"/>
        <v>5000</v>
      </c>
      <c r="AH499" s="76">
        <f t="shared" ca="1" si="498"/>
        <v>5000</v>
      </c>
      <c r="AI499" s="76">
        <f t="shared" ca="1" si="498"/>
        <v>5000</v>
      </c>
      <c r="AJ499" s="76">
        <f t="shared" ca="1" si="498"/>
        <v>5000</v>
      </c>
      <c r="AK499" s="76">
        <f t="shared" ca="1" si="498"/>
        <v>5000</v>
      </c>
      <c r="AL499" s="76">
        <f t="shared" ca="1" si="498"/>
        <v>5000</v>
      </c>
      <c r="AM499" s="76">
        <f t="shared" ca="1" si="498"/>
        <v>5000</v>
      </c>
      <c r="AN499" s="76">
        <f t="shared" ca="1" si="498"/>
        <v>5000</v>
      </c>
      <c r="AO499" s="76">
        <f t="shared" ca="1" si="498"/>
        <v>5000</v>
      </c>
      <c r="AP499" s="76">
        <f t="shared" ca="1" si="498"/>
        <v>5000</v>
      </c>
      <c r="AQ499" s="76">
        <f t="shared" ca="1" si="498"/>
        <v>5000</v>
      </c>
      <c r="AR499" s="76">
        <f t="shared" ca="1" si="498"/>
        <v>5000</v>
      </c>
      <c r="AS499" s="76">
        <f t="shared" ca="1" si="498"/>
        <v>5000</v>
      </c>
      <c r="AT499" s="76">
        <f t="shared" ca="1" si="498"/>
        <v>5000</v>
      </c>
      <c r="AU499" s="76">
        <f t="shared" ca="1" si="498"/>
        <v>5000</v>
      </c>
      <c r="AV499" s="76">
        <f t="shared" ca="1" si="498"/>
        <v>5000</v>
      </c>
      <c r="AW499" s="76">
        <f t="shared" ca="1" si="498"/>
        <v>5000</v>
      </c>
      <c r="AX499" s="76">
        <f t="shared" ca="1" si="498"/>
        <v>5000</v>
      </c>
      <c r="AY499" s="76">
        <f t="shared" ca="1" si="498"/>
        <v>5000</v>
      </c>
      <c r="AZ499" s="76">
        <f t="shared" ca="1" si="498"/>
        <v>5000</v>
      </c>
      <c r="BA499" s="76">
        <f t="shared" ca="1" si="498"/>
        <v>5000</v>
      </c>
      <c r="BB499" s="76">
        <f t="shared" ca="1" si="498"/>
        <v>5000</v>
      </c>
      <c r="BC499" s="76">
        <f t="shared" ca="1" si="498"/>
        <v>5000</v>
      </c>
      <c r="BD499" s="76">
        <f t="shared" ca="1" si="498"/>
        <v>5000</v>
      </c>
      <c r="BE499" s="76">
        <f t="shared" ca="1" si="498"/>
        <v>5000</v>
      </c>
      <c r="BF499" s="76">
        <f t="shared" ca="1" si="498"/>
        <v>5000</v>
      </c>
      <c r="BG499" s="76">
        <f t="shared" ca="1" si="498"/>
        <v>5000</v>
      </c>
      <c r="BH499" s="76">
        <f t="shared" ca="1" si="498"/>
        <v>5000</v>
      </c>
      <c r="BI499" s="76">
        <f t="shared" ca="1" si="498"/>
        <v>5000</v>
      </c>
      <c r="BJ499" s="76">
        <f t="shared" ca="1" si="498"/>
        <v>5000</v>
      </c>
      <c r="BK499" s="76">
        <f t="shared" ref="BK499:CL499" ca="1" si="499">+BJ498</f>
        <v>5000</v>
      </c>
      <c r="BL499" s="76">
        <f t="shared" ca="1" si="499"/>
        <v>5000</v>
      </c>
      <c r="BM499" s="76">
        <f t="shared" ca="1" si="499"/>
        <v>5000</v>
      </c>
      <c r="BN499" s="76">
        <f t="shared" ca="1" si="499"/>
        <v>5000</v>
      </c>
      <c r="BO499" s="76">
        <f t="shared" ca="1" si="499"/>
        <v>5000</v>
      </c>
      <c r="BP499" s="76">
        <f t="shared" ca="1" si="499"/>
        <v>5000</v>
      </c>
      <c r="BQ499" s="76">
        <f t="shared" ca="1" si="499"/>
        <v>5000</v>
      </c>
      <c r="BR499" s="76">
        <f t="shared" ca="1" si="499"/>
        <v>5000</v>
      </c>
      <c r="BS499" s="76">
        <f t="shared" ca="1" si="499"/>
        <v>5000</v>
      </c>
      <c r="BT499" s="76">
        <f t="shared" ca="1" si="499"/>
        <v>5000</v>
      </c>
      <c r="BU499" s="76">
        <f t="shared" ca="1" si="499"/>
        <v>5000</v>
      </c>
      <c r="BV499" s="76">
        <f t="shared" ca="1" si="499"/>
        <v>5000</v>
      </c>
      <c r="BW499" s="76">
        <f t="shared" ca="1" si="499"/>
        <v>5000</v>
      </c>
      <c r="BX499" s="76">
        <f t="shared" ca="1" si="499"/>
        <v>5000</v>
      </c>
      <c r="BY499" s="76">
        <f t="shared" ca="1" si="499"/>
        <v>5000</v>
      </c>
      <c r="BZ499" s="76">
        <f t="shared" ca="1" si="499"/>
        <v>5000</v>
      </c>
      <c r="CA499" s="76">
        <f t="shared" ca="1" si="499"/>
        <v>5000</v>
      </c>
      <c r="CB499" s="76">
        <f t="shared" ca="1" si="499"/>
        <v>5000</v>
      </c>
      <c r="CC499" s="76">
        <f t="shared" ca="1" si="499"/>
        <v>5000</v>
      </c>
      <c r="CD499" s="76">
        <f t="shared" ca="1" si="499"/>
        <v>5000</v>
      </c>
      <c r="CE499" s="76">
        <f t="shared" ca="1" si="499"/>
        <v>5000</v>
      </c>
      <c r="CF499" s="76">
        <f t="shared" ca="1" si="499"/>
        <v>5000</v>
      </c>
      <c r="CG499" s="76">
        <f t="shared" ca="1" si="499"/>
        <v>5000</v>
      </c>
      <c r="CH499" s="76">
        <f t="shared" ca="1" si="499"/>
        <v>5000</v>
      </c>
      <c r="CI499" s="76">
        <f t="shared" ca="1" si="499"/>
        <v>5000</v>
      </c>
      <c r="CJ499" s="76">
        <f t="shared" ca="1" si="499"/>
        <v>5000</v>
      </c>
      <c r="CK499" s="76">
        <f t="shared" ca="1" si="499"/>
        <v>5000</v>
      </c>
      <c r="CL499" s="76">
        <f t="shared" ca="1" si="499"/>
        <v>5000</v>
      </c>
    </row>
    <row r="500" spans="2:90" outlineLevel="2" x14ac:dyDescent="0.4">
      <c r="B500" s="410">
        <f t="shared" si="464"/>
        <v>14</v>
      </c>
      <c r="C500" s="31"/>
      <c r="D500" t="s">
        <v>929</v>
      </c>
      <c r="E500" s="8" t="str">
        <f t="shared" si="462"/>
        <v>500 GROWTH-PV</v>
      </c>
      <c r="G500" s="31"/>
      <c r="H500" s="16">
        <f t="shared" si="465"/>
        <v>0.55999999999999994</v>
      </c>
      <c r="I500" s="411">
        <v>0</v>
      </c>
      <c r="J500" s="73"/>
      <c r="K500" s="15">
        <f t="shared" si="491"/>
        <v>0</v>
      </c>
      <c r="L500" s="15">
        <f t="shared" ca="1" si="491"/>
        <v>5000</v>
      </c>
      <c r="M500" s="15">
        <f t="shared" ca="1" si="491"/>
        <v>5000</v>
      </c>
      <c r="N500" s="15">
        <f t="shared" ca="1" si="491"/>
        <v>5000</v>
      </c>
      <c r="O500" s="15">
        <f t="shared" ca="1" si="491"/>
        <v>5000</v>
      </c>
      <c r="P500" s="15">
        <f t="shared" ca="1" si="491"/>
        <v>5000</v>
      </c>
      <c r="R500" s="67"/>
      <c r="S500" s="76">
        <f t="shared" si="494"/>
        <v>0</v>
      </c>
      <c r="T500" s="76">
        <f t="shared" si="494"/>
        <v>0</v>
      </c>
      <c r="U500" s="76">
        <f t="shared" si="494"/>
        <v>0</v>
      </c>
      <c r="V500" s="76">
        <f t="shared" si="494"/>
        <v>0</v>
      </c>
      <c r="W500" s="76">
        <f t="shared" si="494"/>
        <v>0</v>
      </c>
      <c r="X500" s="76">
        <f t="shared" si="494"/>
        <v>0</v>
      </c>
      <c r="Y500" s="76">
        <f t="shared" si="494"/>
        <v>0</v>
      </c>
      <c r="Z500" s="76">
        <f t="shared" si="494"/>
        <v>0</v>
      </c>
      <c r="AA500" s="76">
        <f t="shared" si="494"/>
        <v>0</v>
      </c>
      <c r="AB500" s="76">
        <f t="shared" si="494"/>
        <v>0</v>
      </c>
      <c r="AC500" s="76">
        <f t="shared" si="495"/>
        <v>0</v>
      </c>
      <c r="AD500" s="76">
        <f t="shared" si="495"/>
        <v>0</v>
      </c>
      <c r="AE500" s="76">
        <f t="shared" si="495"/>
        <v>0</v>
      </c>
      <c r="AF500" s="76">
        <f t="shared" ref="AF500:BK500" ca="1" si="500">+AE499</f>
        <v>5000</v>
      </c>
      <c r="AG500" s="76">
        <f t="shared" ca="1" si="500"/>
        <v>5000</v>
      </c>
      <c r="AH500" s="76">
        <f t="shared" ca="1" si="500"/>
        <v>5000</v>
      </c>
      <c r="AI500" s="76">
        <f t="shared" ca="1" si="500"/>
        <v>5000</v>
      </c>
      <c r="AJ500" s="76">
        <f t="shared" ca="1" si="500"/>
        <v>5000</v>
      </c>
      <c r="AK500" s="76">
        <f t="shared" ca="1" si="500"/>
        <v>5000</v>
      </c>
      <c r="AL500" s="76">
        <f t="shared" ca="1" si="500"/>
        <v>5000</v>
      </c>
      <c r="AM500" s="76">
        <f t="shared" ca="1" si="500"/>
        <v>5000</v>
      </c>
      <c r="AN500" s="76">
        <f t="shared" ca="1" si="500"/>
        <v>5000</v>
      </c>
      <c r="AO500" s="76">
        <f t="shared" ca="1" si="500"/>
        <v>5000</v>
      </c>
      <c r="AP500" s="76">
        <f t="shared" ca="1" si="500"/>
        <v>5000</v>
      </c>
      <c r="AQ500" s="76">
        <f t="shared" ca="1" si="500"/>
        <v>5000</v>
      </c>
      <c r="AR500" s="76">
        <f t="shared" ca="1" si="500"/>
        <v>5000</v>
      </c>
      <c r="AS500" s="76">
        <f t="shared" ca="1" si="500"/>
        <v>5000</v>
      </c>
      <c r="AT500" s="76">
        <f t="shared" ca="1" si="500"/>
        <v>5000</v>
      </c>
      <c r="AU500" s="76">
        <f t="shared" ca="1" si="500"/>
        <v>5000</v>
      </c>
      <c r="AV500" s="76">
        <f t="shared" ca="1" si="500"/>
        <v>5000</v>
      </c>
      <c r="AW500" s="76">
        <f t="shared" ca="1" si="500"/>
        <v>5000</v>
      </c>
      <c r="AX500" s="76">
        <f t="shared" ca="1" si="500"/>
        <v>5000</v>
      </c>
      <c r="AY500" s="76">
        <f t="shared" ca="1" si="500"/>
        <v>5000</v>
      </c>
      <c r="AZ500" s="76">
        <f t="shared" ca="1" si="500"/>
        <v>5000</v>
      </c>
      <c r="BA500" s="76">
        <f t="shared" ca="1" si="500"/>
        <v>5000</v>
      </c>
      <c r="BB500" s="76">
        <f t="shared" ca="1" si="500"/>
        <v>5000</v>
      </c>
      <c r="BC500" s="76">
        <f t="shared" ca="1" si="500"/>
        <v>5000</v>
      </c>
      <c r="BD500" s="76">
        <f t="shared" ca="1" si="500"/>
        <v>5000</v>
      </c>
      <c r="BE500" s="76">
        <f t="shared" ca="1" si="500"/>
        <v>5000</v>
      </c>
      <c r="BF500" s="76">
        <f t="shared" ca="1" si="500"/>
        <v>5000</v>
      </c>
      <c r="BG500" s="76">
        <f t="shared" ca="1" si="500"/>
        <v>5000</v>
      </c>
      <c r="BH500" s="76">
        <f t="shared" ca="1" si="500"/>
        <v>5000</v>
      </c>
      <c r="BI500" s="76">
        <f t="shared" ca="1" si="500"/>
        <v>5000</v>
      </c>
      <c r="BJ500" s="76">
        <f t="shared" ca="1" si="500"/>
        <v>5000</v>
      </c>
      <c r="BK500" s="76">
        <f t="shared" ca="1" si="500"/>
        <v>5000</v>
      </c>
      <c r="BL500" s="76">
        <f t="shared" ref="BL500:CL500" ca="1" si="501">+BK499</f>
        <v>5000</v>
      </c>
      <c r="BM500" s="76">
        <f t="shared" ca="1" si="501"/>
        <v>5000</v>
      </c>
      <c r="BN500" s="76">
        <f t="shared" ca="1" si="501"/>
        <v>5000</v>
      </c>
      <c r="BO500" s="76">
        <f t="shared" ca="1" si="501"/>
        <v>5000</v>
      </c>
      <c r="BP500" s="76">
        <f t="shared" ca="1" si="501"/>
        <v>5000</v>
      </c>
      <c r="BQ500" s="76">
        <f t="shared" ca="1" si="501"/>
        <v>5000</v>
      </c>
      <c r="BR500" s="76">
        <f t="shared" ca="1" si="501"/>
        <v>5000</v>
      </c>
      <c r="BS500" s="76">
        <f t="shared" ca="1" si="501"/>
        <v>5000</v>
      </c>
      <c r="BT500" s="76">
        <f t="shared" ca="1" si="501"/>
        <v>5000</v>
      </c>
      <c r="BU500" s="76">
        <f t="shared" ca="1" si="501"/>
        <v>5000</v>
      </c>
      <c r="BV500" s="76">
        <f t="shared" ca="1" si="501"/>
        <v>5000</v>
      </c>
      <c r="BW500" s="76">
        <f t="shared" ca="1" si="501"/>
        <v>5000</v>
      </c>
      <c r="BX500" s="76">
        <f t="shared" ca="1" si="501"/>
        <v>5000</v>
      </c>
      <c r="BY500" s="76">
        <f t="shared" ca="1" si="501"/>
        <v>5000</v>
      </c>
      <c r="BZ500" s="76">
        <f t="shared" ca="1" si="501"/>
        <v>5000</v>
      </c>
      <c r="CA500" s="76">
        <f t="shared" ca="1" si="501"/>
        <v>5000</v>
      </c>
      <c r="CB500" s="76">
        <f t="shared" ca="1" si="501"/>
        <v>5000</v>
      </c>
      <c r="CC500" s="76">
        <f t="shared" ca="1" si="501"/>
        <v>5000</v>
      </c>
      <c r="CD500" s="76">
        <f t="shared" ca="1" si="501"/>
        <v>5000</v>
      </c>
      <c r="CE500" s="76">
        <f t="shared" ca="1" si="501"/>
        <v>5000</v>
      </c>
      <c r="CF500" s="76">
        <f t="shared" ca="1" si="501"/>
        <v>5000</v>
      </c>
      <c r="CG500" s="76">
        <f t="shared" ca="1" si="501"/>
        <v>5000</v>
      </c>
      <c r="CH500" s="76">
        <f t="shared" ca="1" si="501"/>
        <v>5000</v>
      </c>
      <c r="CI500" s="76">
        <f t="shared" ca="1" si="501"/>
        <v>5000</v>
      </c>
      <c r="CJ500" s="76">
        <f t="shared" ca="1" si="501"/>
        <v>5000</v>
      </c>
      <c r="CK500" s="76">
        <f t="shared" ca="1" si="501"/>
        <v>5000</v>
      </c>
      <c r="CL500" s="76">
        <f t="shared" ca="1" si="501"/>
        <v>5000</v>
      </c>
    </row>
    <row r="501" spans="2:90" outlineLevel="2" x14ac:dyDescent="0.4">
      <c r="B501" s="410">
        <f t="shared" si="464"/>
        <v>15</v>
      </c>
      <c r="C501" s="31"/>
      <c r="D501" t="s">
        <v>929</v>
      </c>
      <c r="E501" s="8" t="str">
        <f t="shared" si="462"/>
        <v>501 GROWTH-PV</v>
      </c>
      <c r="G501" s="31"/>
      <c r="H501" s="16">
        <f t="shared" si="465"/>
        <v>0.6</v>
      </c>
      <c r="I501" s="411">
        <v>0</v>
      </c>
      <c r="J501" s="73"/>
      <c r="K501" s="15">
        <f t="shared" si="491"/>
        <v>0</v>
      </c>
      <c r="L501" s="15">
        <f t="shared" ca="1" si="491"/>
        <v>5000</v>
      </c>
      <c r="M501" s="15">
        <f t="shared" ca="1" si="491"/>
        <v>5000</v>
      </c>
      <c r="N501" s="15">
        <f t="shared" ca="1" si="491"/>
        <v>5000</v>
      </c>
      <c r="O501" s="15">
        <f t="shared" ca="1" si="491"/>
        <v>5000</v>
      </c>
      <c r="P501" s="15">
        <f t="shared" ca="1" si="491"/>
        <v>5000</v>
      </c>
      <c r="R501" s="67"/>
      <c r="S501" s="76">
        <f t="shared" si="494"/>
        <v>0</v>
      </c>
      <c r="T501" s="76">
        <f t="shared" si="494"/>
        <v>0</v>
      </c>
      <c r="U501" s="76">
        <f t="shared" si="494"/>
        <v>0</v>
      </c>
      <c r="V501" s="76">
        <f t="shared" si="494"/>
        <v>0</v>
      </c>
      <c r="W501" s="76">
        <f t="shared" si="494"/>
        <v>0</v>
      </c>
      <c r="X501" s="76">
        <f t="shared" si="494"/>
        <v>0</v>
      </c>
      <c r="Y501" s="76">
        <f t="shared" si="494"/>
        <v>0</v>
      </c>
      <c r="Z501" s="76">
        <f t="shared" si="494"/>
        <v>0</v>
      </c>
      <c r="AA501" s="76">
        <f t="shared" si="494"/>
        <v>0</v>
      </c>
      <c r="AB501" s="76">
        <f t="shared" si="494"/>
        <v>0</v>
      </c>
      <c r="AC501" s="76">
        <f t="shared" si="495"/>
        <v>0</v>
      </c>
      <c r="AD501" s="76">
        <f t="shared" si="495"/>
        <v>0</v>
      </c>
      <c r="AE501" s="76">
        <f t="shared" si="495"/>
        <v>0</v>
      </c>
      <c r="AF501" s="76">
        <f t="shared" si="495"/>
        <v>0</v>
      </c>
      <c r="AG501" s="76">
        <f t="shared" ref="AG501:BL501" ca="1" si="502">+AF500</f>
        <v>5000</v>
      </c>
      <c r="AH501" s="76">
        <f t="shared" ca="1" si="502"/>
        <v>5000</v>
      </c>
      <c r="AI501" s="76">
        <f t="shared" ca="1" si="502"/>
        <v>5000</v>
      </c>
      <c r="AJ501" s="76">
        <f t="shared" ca="1" si="502"/>
        <v>5000</v>
      </c>
      <c r="AK501" s="76">
        <f t="shared" ca="1" si="502"/>
        <v>5000</v>
      </c>
      <c r="AL501" s="76">
        <f t="shared" ca="1" si="502"/>
        <v>5000</v>
      </c>
      <c r="AM501" s="76">
        <f t="shared" ca="1" si="502"/>
        <v>5000</v>
      </c>
      <c r="AN501" s="76">
        <f t="shared" ca="1" si="502"/>
        <v>5000</v>
      </c>
      <c r="AO501" s="76">
        <f t="shared" ca="1" si="502"/>
        <v>5000</v>
      </c>
      <c r="AP501" s="76">
        <f t="shared" ca="1" si="502"/>
        <v>5000</v>
      </c>
      <c r="AQ501" s="76">
        <f t="shared" ca="1" si="502"/>
        <v>5000</v>
      </c>
      <c r="AR501" s="76">
        <f t="shared" ca="1" si="502"/>
        <v>5000</v>
      </c>
      <c r="AS501" s="76">
        <f t="shared" ca="1" si="502"/>
        <v>5000</v>
      </c>
      <c r="AT501" s="76">
        <f t="shared" ca="1" si="502"/>
        <v>5000</v>
      </c>
      <c r="AU501" s="76">
        <f t="shared" ca="1" si="502"/>
        <v>5000</v>
      </c>
      <c r="AV501" s="76">
        <f t="shared" ca="1" si="502"/>
        <v>5000</v>
      </c>
      <c r="AW501" s="76">
        <f t="shared" ca="1" si="502"/>
        <v>5000</v>
      </c>
      <c r="AX501" s="76">
        <f t="shared" ca="1" si="502"/>
        <v>5000</v>
      </c>
      <c r="AY501" s="76">
        <f t="shared" ca="1" si="502"/>
        <v>5000</v>
      </c>
      <c r="AZ501" s="76">
        <f t="shared" ca="1" si="502"/>
        <v>5000</v>
      </c>
      <c r="BA501" s="76">
        <f t="shared" ca="1" si="502"/>
        <v>5000</v>
      </c>
      <c r="BB501" s="76">
        <f t="shared" ca="1" si="502"/>
        <v>5000</v>
      </c>
      <c r="BC501" s="76">
        <f t="shared" ca="1" si="502"/>
        <v>5000</v>
      </c>
      <c r="BD501" s="76">
        <f t="shared" ca="1" si="502"/>
        <v>5000</v>
      </c>
      <c r="BE501" s="76">
        <f t="shared" ca="1" si="502"/>
        <v>5000</v>
      </c>
      <c r="BF501" s="76">
        <f t="shared" ca="1" si="502"/>
        <v>5000</v>
      </c>
      <c r="BG501" s="76">
        <f t="shared" ca="1" si="502"/>
        <v>5000</v>
      </c>
      <c r="BH501" s="76">
        <f t="shared" ca="1" si="502"/>
        <v>5000</v>
      </c>
      <c r="BI501" s="76">
        <f t="shared" ca="1" si="502"/>
        <v>5000</v>
      </c>
      <c r="BJ501" s="76">
        <f t="shared" ca="1" si="502"/>
        <v>5000</v>
      </c>
      <c r="BK501" s="76">
        <f t="shared" ca="1" si="502"/>
        <v>5000</v>
      </c>
      <c r="BL501" s="76">
        <f t="shared" ca="1" si="502"/>
        <v>5000</v>
      </c>
      <c r="BM501" s="76">
        <f t="shared" ref="BM501:CL501" ca="1" si="503">+BL500</f>
        <v>5000</v>
      </c>
      <c r="BN501" s="76">
        <f t="shared" ca="1" si="503"/>
        <v>5000</v>
      </c>
      <c r="BO501" s="76">
        <f t="shared" ca="1" si="503"/>
        <v>5000</v>
      </c>
      <c r="BP501" s="76">
        <f t="shared" ca="1" si="503"/>
        <v>5000</v>
      </c>
      <c r="BQ501" s="76">
        <f t="shared" ca="1" si="503"/>
        <v>5000</v>
      </c>
      <c r="BR501" s="76">
        <f t="shared" ca="1" si="503"/>
        <v>5000</v>
      </c>
      <c r="BS501" s="76">
        <f t="shared" ca="1" si="503"/>
        <v>5000</v>
      </c>
      <c r="BT501" s="76">
        <f t="shared" ca="1" si="503"/>
        <v>5000</v>
      </c>
      <c r="BU501" s="76">
        <f t="shared" ca="1" si="503"/>
        <v>5000</v>
      </c>
      <c r="BV501" s="76">
        <f t="shared" ca="1" si="503"/>
        <v>5000</v>
      </c>
      <c r="BW501" s="76">
        <f t="shared" ca="1" si="503"/>
        <v>5000</v>
      </c>
      <c r="BX501" s="76">
        <f t="shared" ca="1" si="503"/>
        <v>5000</v>
      </c>
      <c r="BY501" s="76">
        <f t="shared" ca="1" si="503"/>
        <v>5000</v>
      </c>
      <c r="BZ501" s="76">
        <f t="shared" ca="1" si="503"/>
        <v>5000</v>
      </c>
      <c r="CA501" s="76">
        <f t="shared" ca="1" si="503"/>
        <v>5000</v>
      </c>
      <c r="CB501" s="76">
        <f t="shared" ca="1" si="503"/>
        <v>5000</v>
      </c>
      <c r="CC501" s="76">
        <f t="shared" ca="1" si="503"/>
        <v>5000</v>
      </c>
      <c r="CD501" s="76">
        <f t="shared" ca="1" si="503"/>
        <v>5000</v>
      </c>
      <c r="CE501" s="76">
        <f t="shared" ca="1" si="503"/>
        <v>5000</v>
      </c>
      <c r="CF501" s="76">
        <f t="shared" ca="1" si="503"/>
        <v>5000</v>
      </c>
      <c r="CG501" s="76">
        <f t="shared" ca="1" si="503"/>
        <v>5000</v>
      </c>
      <c r="CH501" s="76">
        <f t="shared" ca="1" si="503"/>
        <v>5000</v>
      </c>
      <c r="CI501" s="76">
        <f t="shared" ca="1" si="503"/>
        <v>5000</v>
      </c>
      <c r="CJ501" s="76">
        <f t="shared" ca="1" si="503"/>
        <v>5000</v>
      </c>
      <c r="CK501" s="76">
        <f t="shared" ca="1" si="503"/>
        <v>5000</v>
      </c>
      <c r="CL501" s="76">
        <f t="shared" ca="1" si="503"/>
        <v>5000</v>
      </c>
    </row>
    <row r="502" spans="2:90" outlineLevel="2" x14ac:dyDescent="0.4">
      <c r="B502" s="410">
        <f t="shared" si="464"/>
        <v>16</v>
      </c>
      <c r="C502" s="31"/>
      <c r="D502" t="s">
        <v>929</v>
      </c>
      <c r="E502" s="8" t="str">
        <f t="shared" si="462"/>
        <v>502 GROWTH-PV</v>
      </c>
      <c r="G502" s="31"/>
      <c r="H502" s="16">
        <f t="shared" si="465"/>
        <v>0.64</v>
      </c>
      <c r="I502" s="411">
        <v>0</v>
      </c>
      <c r="J502" s="73"/>
      <c r="K502" s="15">
        <f t="shared" si="491"/>
        <v>0</v>
      </c>
      <c r="L502" s="15">
        <f t="shared" ca="1" si="491"/>
        <v>5000</v>
      </c>
      <c r="M502" s="15">
        <f t="shared" ca="1" si="491"/>
        <v>5000</v>
      </c>
      <c r="N502" s="15">
        <f t="shared" ca="1" si="491"/>
        <v>5000</v>
      </c>
      <c r="O502" s="15">
        <f t="shared" ca="1" si="491"/>
        <v>5000</v>
      </c>
      <c r="P502" s="15">
        <f t="shared" ca="1" si="491"/>
        <v>5000</v>
      </c>
      <c r="R502" s="67"/>
      <c r="S502" s="76">
        <f t="shared" si="494"/>
        <v>0</v>
      </c>
      <c r="T502" s="76">
        <f t="shared" si="494"/>
        <v>0</v>
      </c>
      <c r="U502" s="76">
        <f t="shared" si="494"/>
        <v>0</v>
      </c>
      <c r="V502" s="76">
        <f t="shared" si="494"/>
        <v>0</v>
      </c>
      <c r="W502" s="76">
        <f t="shared" si="494"/>
        <v>0</v>
      </c>
      <c r="X502" s="76">
        <f t="shared" si="494"/>
        <v>0</v>
      </c>
      <c r="Y502" s="76">
        <f t="shared" si="494"/>
        <v>0</v>
      </c>
      <c r="Z502" s="76">
        <f t="shared" si="494"/>
        <v>0</v>
      </c>
      <c r="AA502" s="76">
        <f t="shared" si="494"/>
        <v>0</v>
      </c>
      <c r="AB502" s="76">
        <f t="shared" si="494"/>
        <v>0</v>
      </c>
      <c r="AC502" s="76">
        <f t="shared" si="495"/>
        <v>0</v>
      </c>
      <c r="AD502" s="76">
        <f t="shared" si="495"/>
        <v>0</v>
      </c>
      <c r="AE502" s="76">
        <f t="shared" si="495"/>
        <v>0</v>
      </c>
      <c r="AF502" s="76">
        <f t="shared" si="495"/>
        <v>0</v>
      </c>
      <c r="AG502" s="76">
        <f t="shared" si="495"/>
        <v>0</v>
      </c>
      <c r="AH502" s="76">
        <f t="shared" ref="AH502:BM502" ca="1" si="504">+AG501</f>
        <v>5000</v>
      </c>
      <c r="AI502" s="76">
        <f t="shared" ca="1" si="504"/>
        <v>5000</v>
      </c>
      <c r="AJ502" s="76">
        <f t="shared" ca="1" si="504"/>
        <v>5000</v>
      </c>
      <c r="AK502" s="76">
        <f t="shared" ca="1" si="504"/>
        <v>5000</v>
      </c>
      <c r="AL502" s="76">
        <f t="shared" ca="1" si="504"/>
        <v>5000</v>
      </c>
      <c r="AM502" s="76">
        <f t="shared" ca="1" si="504"/>
        <v>5000</v>
      </c>
      <c r="AN502" s="76">
        <f t="shared" ca="1" si="504"/>
        <v>5000</v>
      </c>
      <c r="AO502" s="76">
        <f t="shared" ca="1" si="504"/>
        <v>5000</v>
      </c>
      <c r="AP502" s="76">
        <f t="shared" ca="1" si="504"/>
        <v>5000</v>
      </c>
      <c r="AQ502" s="76">
        <f t="shared" ca="1" si="504"/>
        <v>5000</v>
      </c>
      <c r="AR502" s="76">
        <f t="shared" ca="1" si="504"/>
        <v>5000</v>
      </c>
      <c r="AS502" s="76">
        <f t="shared" ca="1" si="504"/>
        <v>5000</v>
      </c>
      <c r="AT502" s="76">
        <f t="shared" ca="1" si="504"/>
        <v>5000</v>
      </c>
      <c r="AU502" s="76">
        <f t="shared" ca="1" si="504"/>
        <v>5000</v>
      </c>
      <c r="AV502" s="76">
        <f t="shared" ca="1" si="504"/>
        <v>5000</v>
      </c>
      <c r="AW502" s="76">
        <f t="shared" ca="1" si="504"/>
        <v>5000</v>
      </c>
      <c r="AX502" s="76">
        <f t="shared" ca="1" si="504"/>
        <v>5000</v>
      </c>
      <c r="AY502" s="76">
        <f t="shared" ca="1" si="504"/>
        <v>5000</v>
      </c>
      <c r="AZ502" s="76">
        <f t="shared" ca="1" si="504"/>
        <v>5000</v>
      </c>
      <c r="BA502" s="76">
        <f t="shared" ca="1" si="504"/>
        <v>5000</v>
      </c>
      <c r="BB502" s="76">
        <f t="shared" ca="1" si="504"/>
        <v>5000</v>
      </c>
      <c r="BC502" s="76">
        <f t="shared" ca="1" si="504"/>
        <v>5000</v>
      </c>
      <c r="BD502" s="76">
        <f t="shared" ca="1" si="504"/>
        <v>5000</v>
      </c>
      <c r="BE502" s="76">
        <f t="shared" ca="1" si="504"/>
        <v>5000</v>
      </c>
      <c r="BF502" s="76">
        <f t="shared" ca="1" si="504"/>
        <v>5000</v>
      </c>
      <c r="BG502" s="76">
        <f t="shared" ca="1" si="504"/>
        <v>5000</v>
      </c>
      <c r="BH502" s="76">
        <f t="shared" ca="1" si="504"/>
        <v>5000</v>
      </c>
      <c r="BI502" s="76">
        <f t="shared" ca="1" si="504"/>
        <v>5000</v>
      </c>
      <c r="BJ502" s="76">
        <f t="shared" ca="1" si="504"/>
        <v>5000</v>
      </c>
      <c r="BK502" s="76">
        <f t="shared" ca="1" si="504"/>
        <v>5000</v>
      </c>
      <c r="BL502" s="76">
        <f t="shared" ca="1" si="504"/>
        <v>5000</v>
      </c>
      <c r="BM502" s="76">
        <f t="shared" ca="1" si="504"/>
        <v>5000</v>
      </c>
      <c r="BN502" s="76">
        <f t="shared" ref="BN502:CL502" ca="1" si="505">+BM501</f>
        <v>5000</v>
      </c>
      <c r="BO502" s="76">
        <f t="shared" ca="1" si="505"/>
        <v>5000</v>
      </c>
      <c r="BP502" s="76">
        <f t="shared" ca="1" si="505"/>
        <v>5000</v>
      </c>
      <c r="BQ502" s="76">
        <f t="shared" ca="1" si="505"/>
        <v>5000</v>
      </c>
      <c r="BR502" s="76">
        <f t="shared" ca="1" si="505"/>
        <v>5000</v>
      </c>
      <c r="BS502" s="76">
        <f t="shared" ca="1" si="505"/>
        <v>5000</v>
      </c>
      <c r="BT502" s="76">
        <f t="shared" ca="1" si="505"/>
        <v>5000</v>
      </c>
      <c r="BU502" s="76">
        <f t="shared" ca="1" si="505"/>
        <v>5000</v>
      </c>
      <c r="BV502" s="76">
        <f t="shared" ca="1" si="505"/>
        <v>5000</v>
      </c>
      <c r="BW502" s="76">
        <f t="shared" ca="1" si="505"/>
        <v>5000</v>
      </c>
      <c r="BX502" s="76">
        <f t="shared" ca="1" si="505"/>
        <v>5000</v>
      </c>
      <c r="BY502" s="76">
        <f t="shared" ca="1" si="505"/>
        <v>5000</v>
      </c>
      <c r="BZ502" s="76">
        <f t="shared" ca="1" si="505"/>
        <v>5000</v>
      </c>
      <c r="CA502" s="76">
        <f t="shared" ca="1" si="505"/>
        <v>5000</v>
      </c>
      <c r="CB502" s="76">
        <f t="shared" ca="1" si="505"/>
        <v>5000</v>
      </c>
      <c r="CC502" s="76">
        <f t="shared" ca="1" si="505"/>
        <v>5000</v>
      </c>
      <c r="CD502" s="76">
        <f t="shared" ca="1" si="505"/>
        <v>5000</v>
      </c>
      <c r="CE502" s="76">
        <f t="shared" ca="1" si="505"/>
        <v>5000</v>
      </c>
      <c r="CF502" s="76">
        <f t="shared" ca="1" si="505"/>
        <v>5000</v>
      </c>
      <c r="CG502" s="76">
        <f t="shared" ca="1" si="505"/>
        <v>5000</v>
      </c>
      <c r="CH502" s="76">
        <f t="shared" ca="1" si="505"/>
        <v>5000</v>
      </c>
      <c r="CI502" s="76">
        <f t="shared" ca="1" si="505"/>
        <v>5000</v>
      </c>
      <c r="CJ502" s="76">
        <f t="shared" ca="1" si="505"/>
        <v>5000</v>
      </c>
      <c r="CK502" s="76">
        <f t="shared" ca="1" si="505"/>
        <v>5000</v>
      </c>
      <c r="CL502" s="76">
        <f t="shared" ca="1" si="505"/>
        <v>5000</v>
      </c>
    </row>
    <row r="503" spans="2:90" outlineLevel="2" x14ac:dyDescent="0.4">
      <c r="B503" s="410">
        <f t="shared" si="464"/>
        <v>17</v>
      </c>
      <c r="C503" s="31"/>
      <c r="D503" t="s">
        <v>929</v>
      </c>
      <c r="E503" s="8" t="str">
        <f t="shared" si="462"/>
        <v>503 GROWTH-PV</v>
      </c>
      <c r="G503" s="31"/>
      <c r="H503" s="16">
        <f t="shared" si="465"/>
        <v>0.68</v>
      </c>
      <c r="I503" s="411">
        <v>0</v>
      </c>
      <c r="J503" s="73"/>
      <c r="K503" s="15">
        <f t="shared" si="491"/>
        <v>0</v>
      </c>
      <c r="L503" s="15">
        <f t="shared" ca="1" si="491"/>
        <v>5000</v>
      </c>
      <c r="M503" s="15">
        <f t="shared" ca="1" si="491"/>
        <v>5000</v>
      </c>
      <c r="N503" s="15">
        <f t="shared" ca="1" si="491"/>
        <v>5000</v>
      </c>
      <c r="O503" s="15">
        <f t="shared" ca="1" si="491"/>
        <v>5000</v>
      </c>
      <c r="P503" s="15">
        <f t="shared" ca="1" si="491"/>
        <v>5000</v>
      </c>
      <c r="R503" s="67"/>
      <c r="S503" s="76">
        <f t="shared" si="494"/>
        <v>0</v>
      </c>
      <c r="T503" s="76">
        <f t="shared" si="494"/>
        <v>0</v>
      </c>
      <c r="U503" s="76">
        <f t="shared" si="494"/>
        <v>0</v>
      </c>
      <c r="V503" s="76">
        <f t="shared" si="494"/>
        <v>0</v>
      </c>
      <c r="W503" s="76">
        <f t="shared" si="494"/>
        <v>0</v>
      </c>
      <c r="X503" s="76">
        <f t="shared" si="494"/>
        <v>0</v>
      </c>
      <c r="Y503" s="76">
        <f t="shared" si="494"/>
        <v>0</v>
      </c>
      <c r="Z503" s="76">
        <f t="shared" si="494"/>
        <v>0</v>
      </c>
      <c r="AA503" s="76">
        <f t="shared" si="494"/>
        <v>0</v>
      </c>
      <c r="AB503" s="76">
        <f t="shared" si="494"/>
        <v>0</v>
      </c>
      <c r="AC503" s="76">
        <f t="shared" si="495"/>
        <v>0</v>
      </c>
      <c r="AD503" s="76">
        <f t="shared" si="495"/>
        <v>0</v>
      </c>
      <c r="AE503" s="76">
        <f t="shared" si="495"/>
        <v>0</v>
      </c>
      <c r="AF503" s="76">
        <f t="shared" si="495"/>
        <v>0</v>
      </c>
      <c r="AG503" s="76">
        <f t="shared" si="495"/>
        <v>0</v>
      </c>
      <c r="AH503" s="76">
        <f t="shared" si="495"/>
        <v>0</v>
      </c>
      <c r="AI503" s="76">
        <f t="shared" ref="AI503:BN503" ca="1" si="506">+AH502</f>
        <v>5000</v>
      </c>
      <c r="AJ503" s="76">
        <f t="shared" ca="1" si="506"/>
        <v>5000</v>
      </c>
      <c r="AK503" s="76">
        <f t="shared" ca="1" si="506"/>
        <v>5000</v>
      </c>
      <c r="AL503" s="76">
        <f t="shared" ca="1" si="506"/>
        <v>5000</v>
      </c>
      <c r="AM503" s="76">
        <f t="shared" ca="1" si="506"/>
        <v>5000</v>
      </c>
      <c r="AN503" s="76">
        <f t="shared" ca="1" si="506"/>
        <v>5000</v>
      </c>
      <c r="AO503" s="76">
        <f t="shared" ca="1" si="506"/>
        <v>5000</v>
      </c>
      <c r="AP503" s="76">
        <f t="shared" ca="1" si="506"/>
        <v>5000</v>
      </c>
      <c r="AQ503" s="76">
        <f t="shared" ca="1" si="506"/>
        <v>5000</v>
      </c>
      <c r="AR503" s="76">
        <f t="shared" ca="1" si="506"/>
        <v>5000</v>
      </c>
      <c r="AS503" s="76">
        <f t="shared" ca="1" si="506"/>
        <v>5000</v>
      </c>
      <c r="AT503" s="76">
        <f t="shared" ca="1" si="506"/>
        <v>5000</v>
      </c>
      <c r="AU503" s="76">
        <f t="shared" ca="1" si="506"/>
        <v>5000</v>
      </c>
      <c r="AV503" s="76">
        <f t="shared" ca="1" si="506"/>
        <v>5000</v>
      </c>
      <c r="AW503" s="76">
        <f t="shared" ca="1" si="506"/>
        <v>5000</v>
      </c>
      <c r="AX503" s="76">
        <f t="shared" ca="1" si="506"/>
        <v>5000</v>
      </c>
      <c r="AY503" s="76">
        <f t="shared" ca="1" si="506"/>
        <v>5000</v>
      </c>
      <c r="AZ503" s="76">
        <f t="shared" ca="1" si="506"/>
        <v>5000</v>
      </c>
      <c r="BA503" s="76">
        <f t="shared" ca="1" si="506"/>
        <v>5000</v>
      </c>
      <c r="BB503" s="76">
        <f t="shared" ca="1" si="506"/>
        <v>5000</v>
      </c>
      <c r="BC503" s="76">
        <f t="shared" ca="1" si="506"/>
        <v>5000</v>
      </c>
      <c r="BD503" s="76">
        <f t="shared" ca="1" si="506"/>
        <v>5000</v>
      </c>
      <c r="BE503" s="76">
        <f t="shared" ca="1" si="506"/>
        <v>5000</v>
      </c>
      <c r="BF503" s="76">
        <f t="shared" ca="1" si="506"/>
        <v>5000</v>
      </c>
      <c r="BG503" s="76">
        <f t="shared" ca="1" si="506"/>
        <v>5000</v>
      </c>
      <c r="BH503" s="76">
        <f t="shared" ca="1" si="506"/>
        <v>5000</v>
      </c>
      <c r="BI503" s="76">
        <f t="shared" ca="1" si="506"/>
        <v>5000</v>
      </c>
      <c r="BJ503" s="76">
        <f t="shared" ca="1" si="506"/>
        <v>5000</v>
      </c>
      <c r="BK503" s="76">
        <f t="shared" ca="1" si="506"/>
        <v>5000</v>
      </c>
      <c r="BL503" s="76">
        <f t="shared" ca="1" si="506"/>
        <v>5000</v>
      </c>
      <c r="BM503" s="76">
        <f t="shared" ca="1" si="506"/>
        <v>5000</v>
      </c>
      <c r="BN503" s="76">
        <f t="shared" ca="1" si="506"/>
        <v>5000</v>
      </c>
      <c r="BO503" s="76">
        <f t="shared" ref="BO503:CL503" ca="1" si="507">+BN502</f>
        <v>5000</v>
      </c>
      <c r="BP503" s="76">
        <f t="shared" ca="1" si="507"/>
        <v>5000</v>
      </c>
      <c r="BQ503" s="76">
        <f t="shared" ca="1" si="507"/>
        <v>5000</v>
      </c>
      <c r="BR503" s="76">
        <f t="shared" ca="1" si="507"/>
        <v>5000</v>
      </c>
      <c r="BS503" s="76">
        <f t="shared" ca="1" si="507"/>
        <v>5000</v>
      </c>
      <c r="BT503" s="76">
        <f t="shared" ca="1" si="507"/>
        <v>5000</v>
      </c>
      <c r="BU503" s="76">
        <f t="shared" ca="1" si="507"/>
        <v>5000</v>
      </c>
      <c r="BV503" s="76">
        <f t="shared" ca="1" si="507"/>
        <v>5000</v>
      </c>
      <c r="BW503" s="76">
        <f t="shared" ca="1" si="507"/>
        <v>5000</v>
      </c>
      <c r="BX503" s="76">
        <f t="shared" ca="1" si="507"/>
        <v>5000</v>
      </c>
      <c r="BY503" s="76">
        <f t="shared" ca="1" si="507"/>
        <v>5000</v>
      </c>
      <c r="BZ503" s="76">
        <f t="shared" ca="1" si="507"/>
        <v>5000</v>
      </c>
      <c r="CA503" s="76">
        <f t="shared" ca="1" si="507"/>
        <v>5000</v>
      </c>
      <c r="CB503" s="76">
        <f t="shared" ca="1" si="507"/>
        <v>5000</v>
      </c>
      <c r="CC503" s="76">
        <f t="shared" ca="1" si="507"/>
        <v>5000</v>
      </c>
      <c r="CD503" s="76">
        <f t="shared" ca="1" si="507"/>
        <v>5000</v>
      </c>
      <c r="CE503" s="76">
        <f t="shared" ca="1" si="507"/>
        <v>5000</v>
      </c>
      <c r="CF503" s="76">
        <f t="shared" ca="1" si="507"/>
        <v>5000</v>
      </c>
      <c r="CG503" s="76">
        <f t="shared" ca="1" si="507"/>
        <v>5000</v>
      </c>
      <c r="CH503" s="76">
        <f t="shared" ca="1" si="507"/>
        <v>5000</v>
      </c>
      <c r="CI503" s="76">
        <f t="shared" ca="1" si="507"/>
        <v>5000</v>
      </c>
      <c r="CJ503" s="76">
        <f t="shared" ca="1" si="507"/>
        <v>5000</v>
      </c>
      <c r="CK503" s="76">
        <f t="shared" ca="1" si="507"/>
        <v>5000</v>
      </c>
      <c r="CL503" s="76">
        <f t="shared" ca="1" si="507"/>
        <v>5000</v>
      </c>
    </row>
    <row r="504" spans="2:90" outlineLevel="2" x14ac:dyDescent="0.4">
      <c r="B504" s="410">
        <f t="shared" si="464"/>
        <v>18</v>
      </c>
      <c r="C504" s="31"/>
      <c r="D504" t="s">
        <v>929</v>
      </c>
      <c r="E504" s="8" t="str">
        <f t="shared" si="462"/>
        <v>504 GROWTH-PV</v>
      </c>
      <c r="G504" s="31"/>
      <c r="H504" s="16">
        <f t="shared" si="465"/>
        <v>0.72000000000000008</v>
      </c>
      <c r="I504" s="411">
        <v>0</v>
      </c>
      <c r="J504" s="73"/>
      <c r="K504" s="15">
        <f t="shared" si="491"/>
        <v>0</v>
      </c>
      <c r="L504" s="15">
        <f t="shared" ca="1" si="491"/>
        <v>5000</v>
      </c>
      <c r="M504" s="15">
        <f t="shared" ca="1" si="491"/>
        <v>5000</v>
      </c>
      <c r="N504" s="15">
        <f t="shared" ca="1" si="491"/>
        <v>5000</v>
      </c>
      <c r="O504" s="15">
        <f t="shared" ca="1" si="491"/>
        <v>5000</v>
      </c>
      <c r="P504" s="15">
        <f t="shared" ca="1" si="491"/>
        <v>5000</v>
      </c>
      <c r="R504" s="67"/>
      <c r="S504" s="76">
        <f t="shared" si="494"/>
        <v>0</v>
      </c>
      <c r="T504" s="76">
        <f t="shared" si="494"/>
        <v>0</v>
      </c>
      <c r="U504" s="76">
        <f t="shared" si="494"/>
        <v>0</v>
      </c>
      <c r="V504" s="76">
        <f t="shared" si="494"/>
        <v>0</v>
      </c>
      <c r="W504" s="76">
        <f t="shared" si="494"/>
        <v>0</v>
      </c>
      <c r="X504" s="76">
        <f t="shared" si="494"/>
        <v>0</v>
      </c>
      <c r="Y504" s="76">
        <f t="shared" si="494"/>
        <v>0</v>
      </c>
      <c r="Z504" s="76">
        <f t="shared" si="494"/>
        <v>0</v>
      </c>
      <c r="AA504" s="76">
        <f t="shared" si="494"/>
        <v>0</v>
      </c>
      <c r="AB504" s="76">
        <f t="shared" si="494"/>
        <v>0</v>
      </c>
      <c r="AC504" s="76">
        <f t="shared" si="495"/>
        <v>0</v>
      </c>
      <c r="AD504" s="76">
        <f t="shared" si="495"/>
        <v>0</v>
      </c>
      <c r="AE504" s="76">
        <f t="shared" si="495"/>
        <v>0</v>
      </c>
      <c r="AF504" s="76">
        <f t="shared" si="495"/>
        <v>0</v>
      </c>
      <c r="AG504" s="76">
        <f t="shared" si="495"/>
        <v>0</v>
      </c>
      <c r="AH504" s="76">
        <f t="shared" si="495"/>
        <v>0</v>
      </c>
      <c r="AI504" s="76">
        <f t="shared" si="495"/>
        <v>0</v>
      </c>
      <c r="AJ504" s="76">
        <f t="shared" ref="AJ504:BO504" ca="1" si="508">+AI503</f>
        <v>5000</v>
      </c>
      <c r="AK504" s="76">
        <f t="shared" ca="1" si="508"/>
        <v>5000</v>
      </c>
      <c r="AL504" s="76">
        <f t="shared" ca="1" si="508"/>
        <v>5000</v>
      </c>
      <c r="AM504" s="76">
        <f t="shared" ca="1" si="508"/>
        <v>5000</v>
      </c>
      <c r="AN504" s="76">
        <f t="shared" ca="1" si="508"/>
        <v>5000</v>
      </c>
      <c r="AO504" s="76">
        <f t="shared" ca="1" si="508"/>
        <v>5000</v>
      </c>
      <c r="AP504" s="76">
        <f t="shared" ca="1" si="508"/>
        <v>5000</v>
      </c>
      <c r="AQ504" s="76">
        <f t="shared" ca="1" si="508"/>
        <v>5000</v>
      </c>
      <c r="AR504" s="76">
        <f t="shared" ca="1" si="508"/>
        <v>5000</v>
      </c>
      <c r="AS504" s="76">
        <f t="shared" ca="1" si="508"/>
        <v>5000</v>
      </c>
      <c r="AT504" s="76">
        <f t="shared" ca="1" si="508"/>
        <v>5000</v>
      </c>
      <c r="AU504" s="76">
        <f t="shared" ca="1" si="508"/>
        <v>5000</v>
      </c>
      <c r="AV504" s="76">
        <f t="shared" ca="1" si="508"/>
        <v>5000</v>
      </c>
      <c r="AW504" s="76">
        <f t="shared" ca="1" si="508"/>
        <v>5000</v>
      </c>
      <c r="AX504" s="76">
        <f t="shared" ca="1" si="508"/>
        <v>5000</v>
      </c>
      <c r="AY504" s="76">
        <f t="shared" ca="1" si="508"/>
        <v>5000</v>
      </c>
      <c r="AZ504" s="76">
        <f t="shared" ca="1" si="508"/>
        <v>5000</v>
      </c>
      <c r="BA504" s="76">
        <f t="shared" ca="1" si="508"/>
        <v>5000</v>
      </c>
      <c r="BB504" s="76">
        <f t="shared" ca="1" si="508"/>
        <v>5000</v>
      </c>
      <c r="BC504" s="76">
        <f t="shared" ca="1" si="508"/>
        <v>5000</v>
      </c>
      <c r="BD504" s="76">
        <f t="shared" ca="1" si="508"/>
        <v>5000</v>
      </c>
      <c r="BE504" s="76">
        <f t="shared" ca="1" si="508"/>
        <v>5000</v>
      </c>
      <c r="BF504" s="76">
        <f t="shared" ca="1" si="508"/>
        <v>5000</v>
      </c>
      <c r="BG504" s="76">
        <f t="shared" ca="1" si="508"/>
        <v>5000</v>
      </c>
      <c r="BH504" s="76">
        <f t="shared" ca="1" si="508"/>
        <v>5000</v>
      </c>
      <c r="BI504" s="76">
        <f t="shared" ca="1" si="508"/>
        <v>5000</v>
      </c>
      <c r="BJ504" s="76">
        <f t="shared" ca="1" si="508"/>
        <v>5000</v>
      </c>
      <c r="BK504" s="76">
        <f t="shared" ca="1" si="508"/>
        <v>5000</v>
      </c>
      <c r="BL504" s="76">
        <f t="shared" ca="1" si="508"/>
        <v>5000</v>
      </c>
      <c r="BM504" s="76">
        <f t="shared" ca="1" si="508"/>
        <v>5000</v>
      </c>
      <c r="BN504" s="76">
        <f t="shared" ca="1" si="508"/>
        <v>5000</v>
      </c>
      <c r="BO504" s="76">
        <f t="shared" ca="1" si="508"/>
        <v>5000</v>
      </c>
      <c r="BP504" s="76">
        <f t="shared" ref="BP504:CL504" ca="1" si="509">+BO503</f>
        <v>5000</v>
      </c>
      <c r="BQ504" s="76">
        <f t="shared" ca="1" si="509"/>
        <v>5000</v>
      </c>
      <c r="BR504" s="76">
        <f t="shared" ca="1" si="509"/>
        <v>5000</v>
      </c>
      <c r="BS504" s="76">
        <f t="shared" ca="1" si="509"/>
        <v>5000</v>
      </c>
      <c r="BT504" s="76">
        <f t="shared" ca="1" si="509"/>
        <v>5000</v>
      </c>
      <c r="BU504" s="76">
        <f t="shared" ca="1" si="509"/>
        <v>5000</v>
      </c>
      <c r="BV504" s="76">
        <f t="shared" ca="1" si="509"/>
        <v>5000</v>
      </c>
      <c r="BW504" s="76">
        <f t="shared" ca="1" si="509"/>
        <v>5000</v>
      </c>
      <c r="BX504" s="76">
        <f t="shared" ca="1" si="509"/>
        <v>5000</v>
      </c>
      <c r="BY504" s="76">
        <f t="shared" ca="1" si="509"/>
        <v>5000</v>
      </c>
      <c r="BZ504" s="76">
        <f t="shared" ca="1" si="509"/>
        <v>5000</v>
      </c>
      <c r="CA504" s="76">
        <f t="shared" ca="1" si="509"/>
        <v>5000</v>
      </c>
      <c r="CB504" s="76">
        <f t="shared" ca="1" si="509"/>
        <v>5000</v>
      </c>
      <c r="CC504" s="76">
        <f t="shared" ca="1" si="509"/>
        <v>5000</v>
      </c>
      <c r="CD504" s="76">
        <f t="shared" ca="1" si="509"/>
        <v>5000</v>
      </c>
      <c r="CE504" s="76">
        <f t="shared" ca="1" si="509"/>
        <v>5000</v>
      </c>
      <c r="CF504" s="76">
        <f t="shared" ca="1" si="509"/>
        <v>5000</v>
      </c>
      <c r="CG504" s="76">
        <f t="shared" ca="1" si="509"/>
        <v>5000</v>
      </c>
      <c r="CH504" s="76">
        <f t="shared" ca="1" si="509"/>
        <v>5000</v>
      </c>
      <c r="CI504" s="76">
        <f t="shared" ca="1" si="509"/>
        <v>5000</v>
      </c>
      <c r="CJ504" s="76">
        <f t="shared" ca="1" si="509"/>
        <v>5000</v>
      </c>
      <c r="CK504" s="76">
        <f t="shared" ca="1" si="509"/>
        <v>5000</v>
      </c>
      <c r="CL504" s="76">
        <f t="shared" ca="1" si="509"/>
        <v>5000</v>
      </c>
    </row>
    <row r="505" spans="2:90" outlineLevel="2" x14ac:dyDescent="0.4">
      <c r="B505" s="410">
        <f t="shared" si="464"/>
        <v>19</v>
      </c>
      <c r="C505" s="31"/>
      <c r="D505" t="s">
        <v>929</v>
      </c>
      <c r="E505" s="8" t="str">
        <f t="shared" si="462"/>
        <v>505 GROWTH-PV</v>
      </c>
      <c r="G505" s="31"/>
      <c r="H505" s="16">
        <f t="shared" si="465"/>
        <v>0.76000000000000012</v>
      </c>
      <c r="I505" s="411">
        <v>0</v>
      </c>
      <c r="J505" s="73"/>
      <c r="K505" s="15">
        <f t="shared" si="491"/>
        <v>0</v>
      </c>
      <c r="L505" s="15">
        <f t="shared" ca="1" si="491"/>
        <v>5000</v>
      </c>
      <c r="M505" s="15">
        <f t="shared" ca="1" si="491"/>
        <v>5000</v>
      </c>
      <c r="N505" s="15">
        <f t="shared" ca="1" si="491"/>
        <v>5000</v>
      </c>
      <c r="O505" s="15">
        <f t="shared" ca="1" si="491"/>
        <v>5000</v>
      </c>
      <c r="P505" s="15">
        <f t="shared" ca="1" si="491"/>
        <v>5000</v>
      </c>
      <c r="R505" s="67"/>
      <c r="S505" s="76">
        <f t="shared" si="494"/>
        <v>0</v>
      </c>
      <c r="T505" s="76">
        <f t="shared" si="494"/>
        <v>0</v>
      </c>
      <c r="U505" s="76">
        <f t="shared" si="494"/>
        <v>0</v>
      </c>
      <c r="V505" s="76">
        <f t="shared" si="494"/>
        <v>0</v>
      </c>
      <c r="W505" s="76">
        <f t="shared" si="494"/>
        <v>0</v>
      </c>
      <c r="X505" s="76">
        <f t="shared" si="494"/>
        <v>0</v>
      </c>
      <c r="Y505" s="76">
        <f t="shared" si="494"/>
        <v>0</v>
      </c>
      <c r="Z505" s="76">
        <f t="shared" si="494"/>
        <v>0</v>
      </c>
      <c r="AA505" s="76">
        <f t="shared" si="494"/>
        <v>0</v>
      </c>
      <c r="AB505" s="76">
        <f t="shared" si="494"/>
        <v>0</v>
      </c>
      <c r="AC505" s="76">
        <f t="shared" si="495"/>
        <v>0</v>
      </c>
      <c r="AD505" s="76">
        <f t="shared" si="495"/>
        <v>0</v>
      </c>
      <c r="AE505" s="76">
        <f t="shared" si="495"/>
        <v>0</v>
      </c>
      <c r="AF505" s="76">
        <f t="shared" si="495"/>
        <v>0</v>
      </c>
      <c r="AG505" s="76">
        <f t="shared" si="495"/>
        <v>0</v>
      </c>
      <c r="AH505" s="76">
        <f t="shared" si="495"/>
        <v>0</v>
      </c>
      <c r="AI505" s="76">
        <f t="shared" si="495"/>
        <v>0</v>
      </c>
      <c r="AJ505" s="76">
        <f t="shared" si="495"/>
        <v>0</v>
      </c>
      <c r="AK505" s="76">
        <f t="shared" ref="AK505:BP505" ca="1" si="510">+AJ504</f>
        <v>5000</v>
      </c>
      <c r="AL505" s="76">
        <f t="shared" ca="1" si="510"/>
        <v>5000</v>
      </c>
      <c r="AM505" s="76">
        <f t="shared" ca="1" si="510"/>
        <v>5000</v>
      </c>
      <c r="AN505" s="76">
        <f t="shared" ca="1" si="510"/>
        <v>5000</v>
      </c>
      <c r="AO505" s="76">
        <f t="shared" ca="1" si="510"/>
        <v>5000</v>
      </c>
      <c r="AP505" s="76">
        <f t="shared" ca="1" si="510"/>
        <v>5000</v>
      </c>
      <c r="AQ505" s="76">
        <f t="shared" ca="1" si="510"/>
        <v>5000</v>
      </c>
      <c r="AR505" s="76">
        <f t="shared" ca="1" si="510"/>
        <v>5000</v>
      </c>
      <c r="AS505" s="76">
        <f t="shared" ca="1" si="510"/>
        <v>5000</v>
      </c>
      <c r="AT505" s="76">
        <f t="shared" ca="1" si="510"/>
        <v>5000</v>
      </c>
      <c r="AU505" s="76">
        <f t="shared" ca="1" si="510"/>
        <v>5000</v>
      </c>
      <c r="AV505" s="76">
        <f t="shared" ca="1" si="510"/>
        <v>5000</v>
      </c>
      <c r="AW505" s="76">
        <f t="shared" ca="1" si="510"/>
        <v>5000</v>
      </c>
      <c r="AX505" s="76">
        <f t="shared" ca="1" si="510"/>
        <v>5000</v>
      </c>
      <c r="AY505" s="76">
        <f t="shared" ca="1" si="510"/>
        <v>5000</v>
      </c>
      <c r="AZ505" s="76">
        <f t="shared" ca="1" si="510"/>
        <v>5000</v>
      </c>
      <c r="BA505" s="76">
        <f t="shared" ca="1" si="510"/>
        <v>5000</v>
      </c>
      <c r="BB505" s="76">
        <f t="shared" ca="1" si="510"/>
        <v>5000</v>
      </c>
      <c r="BC505" s="76">
        <f t="shared" ca="1" si="510"/>
        <v>5000</v>
      </c>
      <c r="BD505" s="76">
        <f t="shared" ca="1" si="510"/>
        <v>5000</v>
      </c>
      <c r="BE505" s="76">
        <f t="shared" ca="1" si="510"/>
        <v>5000</v>
      </c>
      <c r="BF505" s="76">
        <f t="shared" ca="1" si="510"/>
        <v>5000</v>
      </c>
      <c r="BG505" s="76">
        <f t="shared" ca="1" si="510"/>
        <v>5000</v>
      </c>
      <c r="BH505" s="76">
        <f t="shared" ca="1" si="510"/>
        <v>5000</v>
      </c>
      <c r="BI505" s="76">
        <f t="shared" ca="1" si="510"/>
        <v>5000</v>
      </c>
      <c r="BJ505" s="76">
        <f t="shared" ca="1" si="510"/>
        <v>5000</v>
      </c>
      <c r="BK505" s="76">
        <f t="shared" ca="1" si="510"/>
        <v>5000</v>
      </c>
      <c r="BL505" s="76">
        <f t="shared" ca="1" si="510"/>
        <v>5000</v>
      </c>
      <c r="BM505" s="76">
        <f t="shared" ca="1" si="510"/>
        <v>5000</v>
      </c>
      <c r="BN505" s="76">
        <f t="shared" ca="1" si="510"/>
        <v>5000</v>
      </c>
      <c r="BO505" s="76">
        <f t="shared" ca="1" si="510"/>
        <v>5000</v>
      </c>
      <c r="BP505" s="76">
        <f t="shared" ca="1" si="510"/>
        <v>5000</v>
      </c>
      <c r="BQ505" s="76">
        <f t="shared" ref="BQ505:CL505" ca="1" si="511">+BP504</f>
        <v>5000</v>
      </c>
      <c r="BR505" s="76">
        <f t="shared" ca="1" si="511"/>
        <v>5000</v>
      </c>
      <c r="BS505" s="76">
        <f t="shared" ca="1" si="511"/>
        <v>5000</v>
      </c>
      <c r="BT505" s="76">
        <f t="shared" ca="1" si="511"/>
        <v>5000</v>
      </c>
      <c r="BU505" s="76">
        <f t="shared" ca="1" si="511"/>
        <v>5000</v>
      </c>
      <c r="BV505" s="76">
        <f t="shared" ca="1" si="511"/>
        <v>5000</v>
      </c>
      <c r="BW505" s="76">
        <f t="shared" ca="1" si="511"/>
        <v>5000</v>
      </c>
      <c r="BX505" s="76">
        <f t="shared" ca="1" si="511"/>
        <v>5000</v>
      </c>
      <c r="BY505" s="76">
        <f t="shared" ca="1" si="511"/>
        <v>5000</v>
      </c>
      <c r="BZ505" s="76">
        <f t="shared" ca="1" si="511"/>
        <v>5000</v>
      </c>
      <c r="CA505" s="76">
        <f t="shared" ca="1" si="511"/>
        <v>5000</v>
      </c>
      <c r="CB505" s="76">
        <f t="shared" ca="1" si="511"/>
        <v>5000</v>
      </c>
      <c r="CC505" s="76">
        <f t="shared" ca="1" si="511"/>
        <v>5000</v>
      </c>
      <c r="CD505" s="76">
        <f t="shared" ca="1" si="511"/>
        <v>5000</v>
      </c>
      <c r="CE505" s="76">
        <f t="shared" ca="1" si="511"/>
        <v>5000</v>
      </c>
      <c r="CF505" s="76">
        <f t="shared" ca="1" si="511"/>
        <v>5000</v>
      </c>
      <c r="CG505" s="76">
        <f t="shared" ca="1" si="511"/>
        <v>5000</v>
      </c>
      <c r="CH505" s="76">
        <f t="shared" ca="1" si="511"/>
        <v>5000</v>
      </c>
      <c r="CI505" s="76">
        <f t="shared" ca="1" si="511"/>
        <v>5000</v>
      </c>
      <c r="CJ505" s="76">
        <f t="shared" ca="1" si="511"/>
        <v>5000</v>
      </c>
      <c r="CK505" s="76">
        <f t="shared" ca="1" si="511"/>
        <v>5000</v>
      </c>
      <c r="CL505" s="76">
        <f t="shared" ca="1" si="511"/>
        <v>5000</v>
      </c>
    </row>
    <row r="506" spans="2:90" outlineLevel="2" x14ac:dyDescent="0.4">
      <c r="B506" s="410">
        <f t="shared" si="464"/>
        <v>20</v>
      </c>
      <c r="C506" s="31"/>
      <c r="D506" t="s">
        <v>929</v>
      </c>
      <c r="E506" s="8" t="str">
        <f t="shared" si="462"/>
        <v>506 GROWTH-PV</v>
      </c>
      <c r="G506" s="31"/>
      <c r="H506" s="16">
        <f t="shared" si="465"/>
        <v>0.80000000000000016</v>
      </c>
      <c r="I506" s="411">
        <v>0</v>
      </c>
      <c r="J506" s="73"/>
      <c r="K506" s="15">
        <f t="shared" si="491"/>
        <v>0</v>
      </c>
      <c r="L506" s="15">
        <f t="shared" ca="1" si="491"/>
        <v>5000</v>
      </c>
      <c r="M506" s="15">
        <f t="shared" ca="1" si="491"/>
        <v>5000</v>
      </c>
      <c r="N506" s="15">
        <f t="shared" ca="1" si="491"/>
        <v>5000</v>
      </c>
      <c r="O506" s="15">
        <f t="shared" ca="1" si="491"/>
        <v>5000</v>
      </c>
      <c r="P506" s="15">
        <f t="shared" ca="1" si="491"/>
        <v>5000</v>
      </c>
      <c r="R506" s="67"/>
      <c r="S506" s="76">
        <f t="shared" si="494"/>
        <v>0</v>
      </c>
      <c r="T506" s="76">
        <f t="shared" si="494"/>
        <v>0</v>
      </c>
      <c r="U506" s="76">
        <f t="shared" si="494"/>
        <v>0</v>
      </c>
      <c r="V506" s="76">
        <f t="shared" si="494"/>
        <v>0</v>
      </c>
      <c r="W506" s="76">
        <f t="shared" si="494"/>
        <v>0</v>
      </c>
      <c r="X506" s="76">
        <f t="shared" si="494"/>
        <v>0</v>
      </c>
      <c r="Y506" s="76">
        <f t="shared" si="494"/>
        <v>0</v>
      </c>
      <c r="Z506" s="76">
        <f t="shared" si="494"/>
        <v>0</v>
      </c>
      <c r="AA506" s="76">
        <f t="shared" si="494"/>
        <v>0</v>
      </c>
      <c r="AB506" s="76">
        <f t="shared" si="494"/>
        <v>0</v>
      </c>
      <c r="AC506" s="76">
        <f t="shared" si="495"/>
        <v>0</v>
      </c>
      <c r="AD506" s="76">
        <f t="shared" si="495"/>
        <v>0</v>
      </c>
      <c r="AE506" s="76">
        <f t="shared" si="495"/>
        <v>0</v>
      </c>
      <c r="AF506" s="76">
        <f t="shared" si="495"/>
        <v>0</v>
      </c>
      <c r="AG506" s="76">
        <f t="shared" si="495"/>
        <v>0</v>
      </c>
      <c r="AH506" s="76">
        <f t="shared" si="495"/>
        <v>0</v>
      </c>
      <c r="AI506" s="76">
        <f t="shared" si="495"/>
        <v>0</v>
      </c>
      <c r="AJ506" s="76">
        <f t="shared" si="495"/>
        <v>0</v>
      </c>
      <c r="AK506" s="76">
        <f t="shared" si="495"/>
        <v>0</v>
      </c>
      <c r="AL506" s="76">
        <f t="shared" ref="AL506:BQ506" ca="1" si="512">+AK505</f>
        <v>5000</v>
      </c>
      <c r="AM506" s="76">
        <f t="shared" ca="1" si="512"/>
        <v>5000</v>
      </c>
      <c r="AN506" s="76">
        <f t="shared" ca="1" si="512"/>
        <v>5000</v>
      </c>
      <c r="AO506" s="76">
        <f t="shared" ca="1" si="512"/>
        <v>5000</v>
      </c>
      <c r="AP506" s="76">
        <f t="shared" ca="1" si="512"/>
        <v>5000</v>
      </c>
      <c r="AQ506" s="76">
        <f t="shared" ca="1" si="512"/>
        <v>5000</v>
      </c>
      <c r="AR506" s="76">
        <f t="shared" ca="1" si="512"/>
        <v>5000</v>
      </c>
      <c r="AS506" s="76">
        <f t="shared" ca="1" si="512"/>
        <v>5000</v>
      </c>
      <c r="AT506" s="76">
        <f t="shared" ca="1" si="512"/>
        <v>5000</v>
      </c>
      <c r="AU506" s="76">
        <f t="shared" ca="1" si="512"/>
        <v>5000</v>
      </c>
      <c r="AV506" s="76">
        <f t="shared" ca="1" si="512"/>
        <v>5000</v>
      </c>
      <c r="AW506" s="76">
        <f t="shared" ca="1" si="512"/>
        <v>5000</v>
      </c>
      <c r="AX506" s="76">
        <f t="shared" ca="1" si="512"/>
        <v>5000</v>
      </c>
      <c r="AY506" s="76">
        <f t="shared" ca="1" si="512"/>
        <v>5000</v>
      </c>
      <c r="AZ506" s="76">
        <f t="shared" ca="1" si="512"/>
        <v>5000</v>
      </c>
      <c r="BA506" s="76">
        <f t="shared" ca="1" si="512"/>
        <v>5000</v>
      </c>
      <c r="BB506" s="76">
        <f t="shared" ca="1" si="512"/>
        <v>5000</v>
      </c>
      <c r="BC506" s="76">
        <f t="shared" ca="1" si="512"/>
        <v>5000</v>
      </c>
      <c r="BD506" s="76">
        <f t="shared" ca="1" si="512"/>
        <v>5000</v>
      </c>
      <c r="BE506" s="76">
        <f t="shared" ca="1" si="512"/>
        <v>5000</v>
      </c>
      <c r="BF506" s="76">
        <f t="shared" ca="1" si="512"/>
        <v>5000</v>
      </c>
      <c r="BG506" s="76">
        <f t="shared" ca="1" si="512"/>
        <v>5000</v>
      </c>
      <c r="BH506" s="76">
        <f t="shared" ca="1" si="512"/>
        <v>5000</v>
      </c>
      <c r="BI506" s="76">
        <f t="shared" ca="1" si="512"/>
        <v>5000</v>
      </c>
      <c r="BJ506" s="76">
        <f t="shared" ca="1" si="512"/>
        <v>5000</v>
      </c>
      <c r="BK506" s="76">
        <f t="shared" ca="1" si="512"/>
        <v>5000</v>
      </c>
      <c r="BL506" s="76">
        <f t="shared" ca="1" si="512"/>
        <v>5000</v>
      </c>
      <c r="BM506" s="76">
        <f t="shared" ca="1" si="512"/>
        <v>5000</v>
      </c>
      <c r="BN506" s="76">
        <f t="shared" ca="1" si="512"/>
        <v>5000</v>
      </c>
      <c r="BO506" s="76">
        <f t="shared" ca="1" si="512"/>
        <v>5000</v>
      </c>
      <c r="BP506" s="76">
        <f t="shared" ca="1" si="512"/>
        <v>5000</v>
      </c>
      <c r="BQ506" s="76">
        <f t="shared" ca="1" si="512"/>
        <v>5000</v>
      </c>
      <c r="BR506" s="76">
        <f t="shared" ref="BR506:CL506" ca="1" si="513">+BQ505</f>
        <v>5000</v>
      </c>
      <c r="BS506" s="76">
        <f t="shared" ca="1" si="513"/>
        <v>5000</v>
      </c>
      <c r="BT506" s="76">
        <f t="shared" ca="1" si="513"/>
        <v>5000</v>
      </c>
      <c r="BU506" s="76">
        <f t="shared" ca="1" si="513"/>
        <v>5000</v>
      </c>
      <c r="BV506" s="76">
        <f t="shared" ca="1" si="513"/>
        <v>5000</v>
      </c>
      <c r="BW506" s="76">
        <f t="shared" ca="1" si="513"/>
        <v>5000</v>
      </c>
      <c r="BX506" s="76">
        <f t="shared" ca="1" si="513"/>
        <v>5000</v>
      </c>
      <c r="BY506" s="76">
        <f t="shared" ca="1" si="513"/>
        <v>5000</v>
      </c>
      <c r="BZ506" s="76">
        <f t="shared" ca="1" si="513"/>
        <v>5000</v>
      </c>
      <c r="CA506" s="76">
        <f t="shared" ca="1" si="513"/>
        <v>5000</v>
      </c>
      <c r="CB506" s="76">
        <f t="shared" ca="1" si="513"/>
        <v>5000</v>
      </c>
      <c r="CC506" s="76">
        <f t="shared" ca="1" si="513"/>
        <v>5000</v>
      </c>
      <c r="CD506" s="76">
        <f t="shared" ca="1" si="513"/>
        <v>5000</v>
      </c>
      <c r="CE506" s="76">
        <f t="shared" ca="1" si="513"/>
        <v>5000</v>
      </c>
      <c r="CF506" s="76">
        <f t="shared" ca="1" si="513"/>
        <v>5000</v>
      </c>
      <c r="CG506" s="76">
        <f t="shared" ca="1" si="513"/>
        <v>5000</v>
      </c>
      <c r="CH506" s="76">
        <f t="shared" ca="1" si="513"/>
        <v>5000</v>
      </c>
      <c r="CI506" s="76">
        <f t="shared" ca="1" si="513"/>
        <v>5000</v>
      </c>
      <c r="CJ506" s="76">
        <f t="shared" ca="1" si="513"/>
        <v>5000</v>
      </c>
      <c r="CK506" s="76">
        <f t="shared" ca="1" si="513"/>
        <v>5000</v>
      </c>
      <c r="CL506" s="76">
        <f t="shared" ca="1" si="513"/>
        <v>5000</v>
      </c>
    </row>
    <row r="507" spans="2:90" outlineLevel="2" x14ac:dyDescent="0.4">
      <c r="B507" s="410">
        <f t="shared" si="464"/>
        <v>21</v>
      </c>
      <c r="C507" s="31"/>
      <c r="D507" t="s">
        <v>929</v>
      </c>
      <c r="E507" s="8" t="str">
        <f t="shared" si="462"/>
        <v>507 GROWTH-PV</v>
      </c>
      <c r="G507" s="31"/>
      <c r="H507" s="16">
        <f t="shared" si="465"/>
        <v>0.84000000000000019</v>
      </c>
      <c r="I507" s="411">
        <v>0</v>
      </c>
      <c r="J507" s="73"/>
      <c r="K507" s="15">
        <f t="shared" ref="K507:P512" si="514">SUMIF($4:$4,K$2,507:507)</f>
        <v>0</v>
      </c>
      <c r="L507" s="15">
        <f t="shared" ca="1" si="514"/>
        <v>5000</v>
      </c>
      <c r="M507" s="15">
        <f t="shared" ca="1" si="514"/>
        <v>5000</v>
      </c>
      <c r="N507" s="15">
        <f t="shared" ca="1" si="514"/>
        <v>5000</v>
      </c>
      <c r="O507" s="15">
        <f t="shared" ca="1" si="514"/>
        <v>5000</v>
      </c>
      <c r="P507" s="15">
        <f t="shared" ca="1" si="514"/>
        <v>5000</v>
      </c>
      <c r="R507" s="67"/>
      <c r="S507" s="76">
        <f t="shared" si="494"/>
        <v>0</v>
      </c>
      <c r="T507" s="76">
        <f t="shared" si="494"/>
        <v>0</v>
      </c>
      <c r="U507" s="76">
        <f t="shared" si="494"/>
        <v>0</v>
      </c>
      <c r="V507" s="76">
        <f t="shared" si="494"/>
        <v>0</v>
      </c>
      <c r="W507" s="76">
        <f t="shared" si="494"/>
        <v>0</v>
      </c>
      <c r="X507" s="76">
        <f t="shared" si="494"/>
        <v>0</v>
      </c>
      <c r="Y507" s="76">
        <f t="shared" si="494"/>
        <v>0</v>
      </c>
      <c r="Z507" s="76">
        <f t="shared" si="494"/>
        <v>0</v>
      </c>
      <c r="AA507" s="76">
        <f t="shared" si="494"/>
        <v>0</v>
      </c>
      <c r="AB507" s="76">
        <f t="shared" si="494"/>
        <v>0</v>
      </c>
      <c r="AC507" s="76">
        <f t="shared" si="495"/>
        <v>0</v>
      </c>
      <c r="AD507" s="76">
        <f t="shared" si="495"/>
        <v>0</v>
      </c>
      <c r="AE507" s="76">
        <f t="shared" si="495"/>
        <v>0</v>
      </c>
      <c r="AF507" s="76">
        <f t="shared" si="495"/>
        <v>0</v>
      </c>
      <c r="AG507" s="76">
        <f t="shared" si="495"/>
        <v>0</v>
      </c>
      <c r="AH507" s="76">
        <f t="shared" si="495"/>
        <v>0</v>
      </c>
      <c r="AI507" s="76">
        <f t="shared" si="495"/>
        <v>0</v>
      </c>
      <c r="AJ507" s="76">
        <f t="shared" si="495"/>
        <v>0</v>
      </c>
      <c r="AK507" s="76">
        <f t="shared" si="495"/>
        <v>0</v>
      </c>
      <c r="AL507" s="76">
        <f t="shared" si="495"/>
        <v>0</v>
      </c>
      <c r="AM507" s="76">
        <f t="shared" ref="AM507:BR507" ca="1" si="515">+AL506</f>
        <v>5000</v>
      </c>
      <c r="AN507" s="76">
        <f t="shared" ca="1" si="515"/>
        <v>5000</v>
      </c>
      <c r="AO507" s="76">
        <f t="shared" ca="1" si="515"/>
        <v>5000</v>
      </c>
      <c r="AP507" s="76">
        <f t="shared" ca="1" si="515"/>
        <v>5000</v>
      </c>
      <c r="AQ507" s="76">
        <f t="shared" ca="1" si="515"/>
        <v>5000</v>
      </c>
      <c r="AR507" s="76">
        <f t="shared" ca="1" si="515"/>
        <v>5000</v>
      </c>
      <c r="AS507" s="76">
        <f t="shared" ca="1" si="515"/>
        <v>5000</v>
      </c>
      <c r="AT507" s="76">
        <f t="shared" ca="1" si="515"/>
        <v>5000</v>
      </c>
      <c r="AU507" s="76">
        <f t="shared" ca="1" si="515"/>
        <v>5000</v>
      </c>
      <c r="AV507" s="76">
        <f t="shared" ca="1" si="515"/>
        <v>5000</v>
      </c>
      <c r="AW507" s="76">
        <f t="shared" ca="1" si="515"/>
        <v>5000</v>
      </c>
      <c r="AX507" s="76">
        <f t="shared" ca="1" si="515"/>
        <v>5000</v>
      </c>
      <c r="AY507" s="76">
        <f t="shared" ca="1" si="515"/>
        <v>5000</v>
      </c>
      <c r="AZ507" s="76">
        <f t="shared" ca="1" si="515"/>
        <v>5000</v>
      </c>
      <c r="BA507" s="76">
        <f t="shared" ca="1" si="515"/>
        <v>5000</v>
      </c>
      <c r="BB507" s="76">
        <f t="shared" ca="1" si="515"/>
        <v>5000</v>
      </c>
      <c r="BC507" s="76">
        <f t="shared" ca="1" si="515"/>
        <v>5000</v>
      </c>
      <c r="BD507" s="76">
        <f t="shared" ca="1" si="515"/>
        <v>5000</v>
      </c>
      <c r="BE507" s="76">
        <f t="shared" ca="1" si="515"/>
        <v>5000</v>
      </c>
      <c r="BF507" s="76">
        <f t="shared" ca="1" si="515"/>
        <v>5000</v>
      </c>
      <c r="BG507" s="76">
        <f t="shared" ca="1" si="515"/>
        <v>5000</v>
      </c>
      <c r="BH507" s="76">
        <f t="shared" ca="1" si="515"/>
        <v>5000</v>
      </c>
      <c r="BI507" s="76">
        <f t="shared" ca="1" si="515"/>
        <v>5000</v>
      </c>
      <c r="BJ507" s="76">
        <f t="shared" ca="1" si="515"/>
        <v>5000</v>
      </c>
      <c r="BK507" s="76">
        <f t="shared" ca="1" si="515"/>
        <v>5000</v>
      </c>
      <c r="BL507" s="76">
        <f t="shared" ca="1" si="515"/>
        <v>5000</v>
      </c>
      <c r="BM507" s="76">
        <f t="shared" ca="1" si="515"/>
        <v>5000</v>
      </c>
      <c r="BN507" s="76">
        <f t="shared" ca="1" si="515"/>
        <v>5000</v>
      </c>
      <c r="BO507" s="76">
        <f t="shared" ca="1" si="515"/>
        <v>5000</v>
      </c>
      <c r="BP507" s="76">
        <f t="shared" ca="1" si="515"/>
        <v>5000</v>
      </c>
      <c r="BQ507" s="76">
        <f t="shared" ca="1" si="515"/>
        <v>5000</v>
      </c>
      <c r="BR507" s="76">
        <f t="shared" ca="1" si="515"/>
        <v>5000</v>
      </c>
      <c r="BS507" s="76">
        <f t="shared" ref="BS507:CL507" ca="1" si="516">+BR506</f>
        <v>5000</v>
      </c>
      <c r="BT507" s="76">
        <f t="shared" ca="1" si="516"/>
        <v>5000</v>
      </c>
      <c r="BU507" s="76">
        <f t="shared" ca="1" si="516"/>
        <v>5000</v>
      </c>
      <c r="BV507" s="76">
        <f t="shared" ca="1" si="516"/>
        <v>5000</v>
      </c>
      <c r="BW507" s="76">
        <f t="shared" ca="1" si="516"/>
        <v>5000</v>
      </c>
      <c r="BX507" s="76">
        <f t="shared" ca="1" si="516"/>
        <v>5000</v>
      </c>
      <c r="BY507" s="76">
        <f t="shared" ca="1" si="516"/>
        <v>5000</v>
      </c>
      <c r="BZ507" s="76">
        <f t="shared" ca="1" si="516"/>
        <v>5000</v>
      </c>
      <c r="CA507" s="76">
        <f t="shared" ca="1" si="516"/>
        <v>5000</v>
      </c>
      <c r="CB507" s="76">
        <f t="shared" ca="1" si="516"/>
        <v>5000</v>
      </c>
      <c r="CC507" s="76">
        <f t="shared" ca="1" si="516"/>
        <v>5000</v>
      </c>
      <c r="CD507" s="76">
        <f t="shared" ca="1" si="516"/>
        <v>5000</v>
      </c>
      <c r="CE507" s="76">
        <f t="shared" ca="1" si="516"/>
        <v>5000</v>
      </c>
      <c r="CF507" s="76">
        <f t="shared" ca="1" si="516"/>
        <v>5000</v>
      </c>
      <c r="CG507" s="76">
        <f t="shared" ca="1" si="516"/>
        <v>5000</v>
      </c>
      <c r="CH507" s="76">
        <f t="shared" ca="1" si="516"/>
        <v>5000</v>
      </c>
      <c r="CI507" s="76">
        <f t="shared" ca="1" si="516"/>
        <v>5000</v>
      </c>
      <c r="CJ507" s="76">
        <f t="shared" ca="1" si="516"/>
        <v>5000</v>
      </c>
      <c r="CK507" s="76">
        <f t="shared" ca="1" si="516"/>
        <v>5000</v>
      </c>
      <c r="CL507" s="76">
        <f t="shared" ca="1" si="516"/>
        <v>5000</v>
      </c>
    </row>
    <row r="508" spans="2:90" outlineLevel="2" x14ac:dyDescent="0.4">
      <c r="B508" s="410">
        <f t="shared" si="464"/>
        <v>22</v>
      </c>
      <c r="C508" s="31"/>
      <c r="D508" t="s">
        <v>929</v>
      </c>
      <c r="E508" s="8" t="str">
        <f t="shared" si="462"/>
        <v>508 GROWTH-PV</v>
      </c>
      <c r="G508" s="31"/>
      <c r="H508" s="16">
        <f t="shared" si="465"/>
        <v>0.88000000000000023</v>
      </c>
      <c r="I508" s="411">
        <v>0</v>
      </c>
      <c r="J508" s="73"/>
      <c r="K508" s="15">
        <f t="shared" si="514"/>
        <v>0</v>
      </c>
      <c r="L508" s="15">
        <f t="shared" ca="1" si="514"/>
        <v>5000</v>
      </c>
      <c r="M508" s="15">
        <f t="shared" ca="1" si="514"/>
        <v>5000</v>
      </c>
      <c r="N508" s="15">
        <f t="shared" ca="1" si="514"/>
        <v>5000</v>
      </c>
      <c r="O508" s="15">
        <f t="shared" ca="1" si="514"/>
        <v>5000</v>
      </c>
      <c r="P508" s="15">
        <f t="shared" ca="1" si="514"/>
        <v>5000</v>
      </c>
      <c r="R508" s="67"/>
      <c r="S508" s="76">
        <f t="shared" si="494"/>
        <v>0</v>
      </c>
      <c r="T508" s="76">
        <f t="shared" si="494"/>
        <v>0</v>
      </c>
      <c r="U508" s="76">
        <f t="shared" si="494"/>
        <v>0</v>
      </c>
      <c r="V508" s="76">
        <f t="shared" si="494"/>
        <v>0</v>
      </c>
      <c r="W508" s="76">
        <f t="shared" si="494"/>
        <v>0</v>
      </c>
      <c r="X508" s="76">
        <f t="shared" si="494"/>
        <v>0</v>
      </c>
      <c r="Y508" s="76">
        <f t="shared" si="494"/>
        <v>0</v>
      </c>
      <c r="Z508" s="76">
        <f t="shared" si="494"/>
        <v>0</v>
      </c>
      <c r="AA508" s="76">
        <f t="shared" si="494"/>
        <v>0</v>
      </c>
      <c r="AB508" s="76">
        <f t="shared" si="494"/>
        <v>0</v>
      </c>
      <c r="AC508" s="76">
        <f t="shared" si="495"/>
        <v>0</v>
      </c>
      <c r="AD508" s="76">
        <f t="shared" si="495"/>
        <v>0</v>
      </c>
      <c r="AE508" s="76">
        <f t="shared" si="495"/>
        <v>0</v>
      </c>
      <c r="AF508" s="76">
        <f t="shared" si="495"/>
        <v>0</v>
      </c>
      <c r="AG508" s="76">
        <f t="shared" si="495"/>
        <v>0</v>
      </c>
      <c r="AH508" s="76">
        <f t="shared" si="495"/>
        <v>0</v>
      </c>
      <c r="AI508" s="76">
        <f t="shared" si="495"/>
        <v>0</v>
      </c>
      <c r="AJ508" s="76">
        <f t="shared" si="495"/>
        <v>0</v>
      </c>
      <c r="AK508" s="76">
        <f t="shared" si="495"/>
        <v>0</v>
      </c>
      <c r="AL508" s="76">
        <f t="shared" si="495"/>
        <v>0</v>
      </c>
      <c r="AM508" s="76">
        <f t="shared" ref="AM508:AO510" si="517">+AL507</f>
        <v>0</v>
      </c>
      <c r="AN508" s="76">
        <f t="shared" ref="AN508:BS508" ca="1" si="518">+AM507</f>
        <v>5000</v>
      </c>
      <c r="AO508" s="76">
        <f t="shared" ca="1" si="518"/>
        <v>5000</v>
      </c>
      <c r="AP508" s="76">
        <f t="shared" ca="1" si="518"/>
        <v>5000</v>
      </c>
      <c r="AQ508" s="76">
        <f t="shared" ca="1" si="518"/>
        <v>5000</v>
      </c>
      <c r="AR508" s="76">
        <f t="shared" ca="1" si="518"/>
        <v>5000</v>
      </c>
      <c r="AS508" s="76">
        <f t="shared" ca="1" si="518"/>
        <v>5000</v>
      </c>
      <c r="AT508" s="76">
        <f t="shared" ca="1" si="518"/>
        <v>5000</v>
      </c>
      <c r="AU508" s="76">
        <f t="shared" ca="1" si="518"/>
        <v>5000</v>
      </c>
      <c r="AV508" s="76">
        <f t="shared" ca="1" si="518"/>
        <v>5000</v>
      </c>
      <c r="AW508" s="76">
        <f t="shared" ca="1" si="518"/>
        <v>5000</v>
      </c>
      <c r="AX508" s="76">
        <f t="shared" ca="1" si="518"/>
        <v>5000</v>
      </c>
      <c r="AY508" s="76">
        <f t="shared" ca="1" si="518"/>
        <v>5000</v>
      </c>
      <c r="AZ508" s="76">
        <f t="shared" ca="1" si="518"/>
        <v>5000</v>
      </c>
      <c r="BA508" s="76">
        <f t="shared" ca="1" si="518"/>
        <v>5000</v>
      </c>
      <c r="BB508" s="76">
        <f t="shared" ca="1" si="518"/>
        <v>5000</v>
      </c>
      <c r="BC508" s="76">
        <f t="shared" ca="1" si="518"/>
        <v>5000</v>
      </c>
      <c r="BD508" s="76">
        <f t="shared" ca="1" si="518"/>
        <v>5000</v>
      </c>
      <c r="BE508" s="76">
        <f t="shared" ca="1" si="518"/>
        <v>5000</v>
      </c>
      <c r="BF508" s="76">
        <f t="shared" ca="1" si="518"/>
        <v>5000</v>
      </c>
      <c r="BG508" s="76">
        <f t="shared" ca="1" si="518"/>
        <v>5000</v>
      </c>
      <c r="BH508" s="76">
        <f t="shared" ca="1" si="518"/>
        <v>5000</v>
      </c>
      <c r="BI508" s="76">
        <f t="shared" ca="1" si="518"/>
        <v>5000</v>
      </c>
      <c r="BJ508" s="76">
        <f t="shared" ca="1" si="518"/>
        <v>5000</v>
      </c>
      <c r="BK508" s="76">
        <f t="shared" ca="1" si="518"/>
        <v>5000</v>
      </c>
      <c r="BL508" s="76">
        <f t="shared" ca="1" si="518"/>
        <v>5000</v>
      </c>
      <c r="BM508" s="76">
        <f t="shared" ca="1" si="518"/>
        <v>5000</v>
      </c>
      <c r="BN508" s="76">
        <f t="shared" ca="1" si="518"/>
        <v>5000</v>
      </c>
      <c r="BO508" s="76">
        <f t="shared" ca="1" si="518"/>
        <v>5000</v>
      </c>
      <c r="BP508" s="76">
        <f t="shared" ca="1" si="518"/>
        <v>5000</v>
      </c>
      <c r="BQ508" s="76">
        <f t="shared" ca="1" si="518"/>
        <v>5000</v>
      </c>
      <c r="BR508" s="76">
        <f t="shared" ca="1" si="518"/>
        <v>5000</v>
      </c>
      <c r="BS508" s="76">
        <f t="shared" ca="1" si="518"/>
        <v>5000</v>
      </c>
      <c r="BT508" s="76">
        <f t="shared" ref="BT508:CL508" ca="1" si="519">+BS507</f>
        <v>5000</v>
      </c>
      <c r="BU508" s="76">
        <f t="shared" ca="1" si="519"/>
        <v>5000</v>
      </c>
      <c r="BV508" s="76">
        <f t="shared" ca="1" si="519"/>
        <v>5000</v>
      </c>
      <c r="BW508" s="76">
        <f t="shared" ca="1" si="519"/>
        <v>5000</v>
      </c>
      <c r="BX508" s="76">
        <f t="shared" ca="1" si="519"/>
        <v>5000</v>
      </c>
      <c r="BY508" s="76">
        <f t="shared" ca="1" si="519"/>
        <v>5000</v>
      </c>
      <c r="BZ508" s="76">
        <f t="shared" ca="1" si="519"/>
        <v>5000</v>
      </c>
      <c r="CA508" s="76">
        <f t="shared" ca="1" si="519"/>
        <v>5000</v>
      </c>
      <c r="CB508" s="76">
        <f t="shared" ca="1" si="519"/>
        <v>5000</v>
      </c>
      <c r="CC508" s="76">
        <f t="shared" ca="1" si="519"/>
        <v>5000</v>
      </c>
      <c r="CD508" s="76">
        <f t="shared" ca="1" si="519"/>
        <v>5000</v>
      </c>
      <c r="CE508" s="76">
        <f t="shared" ca="1" si="519"/>
        <v>5000</v>
      </c>
      <c r="CF508" s="76">
        <f t="shared" ca="1" si="519"/>
        <v>5000</v>
      </c>
      <c r="CG508" s="76">
        <f t="shared" ca="1" si="519"/>
        <v>5000</v>
      </c>
      <c r="CH508" s="76">
        <f t="shared" ca="1" si="519"/>
        <v>5000</v>
      </c>
      <c r="CI508" s="76">
        <f t="shared" ca="1" si="519"/>
        <v>5000</v>
      </c>
      <c r="CJ508" s="76">
        <f t="shared" ca="1" si="519"/>
        <v>5000</v>
      </c>
      <c r="CK508" s="76">
        <f t="shared" ca="1" si="519"/>
        <v>5000</v>
      </c>
      <c r="CL508" s="76">
        <f t="shared" ca="1" si="519"/>
        <v>5000</v>
      </c>
    </row>
    <row r="509" spans="2:90" outlineLevel="2" x14ac:dyDescent="0.4">
      <c r="B509" s="410">
        <f t="shared" si="464"/>
        <v>23</v>
      </c>
      <c r="C509" s="31"/>
      <c r="D509" t="s">
        <v>929</v>
      </c>
      <c r="E509" s="8" t="str">
        <f t="shared" si="462"/>
        <v>509 GROWTH-PV</v>
      </c>
      <c r="G509" s="31"/>
      <c r="H509" s="16">
        <f t="shared" si="465"/>
        <v>0.92000000000000026</v>
      </c>
      <c r="I509" s="411">
        <v>0</v>
      </c>
      <c r="J509" s="73"/>
      <c r="K509" s="15">
        <f t="shared" si="514"/>
        <v>0</v>
      </c>
      <c r="L509" s="15">
        <f t="shared" ca="1" si="514"/>
        <v>5000</v>
      </c>
      <c r="M509" s="15">
        <f t="shared" ca="1" si="514"/>
        <v>5000</v>
      </c>
      <c r="N509" s="15">
        <f t="shared" ca="1" si="514"/>
        <v>5000</v>
      </c>
      <c r="O509" s="15">
        <f t="shared" ca="1" si="514"/>
        <v>5000</v>
      </c>
      <c r="P509" s="15">
        <f t="shared" ca="1" si="514"/>
        <v>5000</v>
      </c>
      <c r="R509" s="67"/>
      <c r="S509" s="76">
        <f t="shared" si="494"/>
        <v>0</v>
      </c>
      <c r="T509" s="76">
        <f t="shared" si="494"/>
        <v>0</v>
      </c>
      <c r="U509" s="76">
        <f t="shared" si="494"/>
        <v>0</v>
      </c>
      <c r="V509" s="76">
        <f t="shared" si="494"/>
        <v>0</v>
      </c>
      <c r="W509" s="76">
        <f t="shared" si="494"/>
        <v>0</v>
      </c>
      <c r="X509" s="76">
        <f t="shared" si="494"/>
        <v>0</v>
      </c>
      <c r="Y509" s="76">
        <f t="shared" si="494"/>
        <v>0</v>
      </c>
      <c r="Z509" s="76">
        <f t="shared" si="494"/>
        <v>0</v>
      </c>
      <c r="AA509" s="76">
        <f t="shared" si="494"/>
        <v>0</v>
      </c>
      <c r="AB509" s="76">
        <f t="shared" si="494"/>
        <v>0</v>
      </c>
      <c r="AC509" s="76">
        <f t="shared" si="495"/>
        <v>0</v>
      </c>
      <c r="AD509" s="76">
        <f t="shared" si="495"/>
        <v>0</v>
      </c>
      <c r="AE509" s="76">
        <f t="shared" si="495"/>
        <v>0</v>
      </c>
      <c r="AF509" s="76">
        <f t="shared" si="495"/>
        <v>0</v>
      </c>
      <c r="AG509" s="76">
        <f t="shared" si="495"/>
        <v>0</v>
      </c>
      <c r="AH509" s="76">
        <f t="shared" si="495"/>
        <v>0</v>
      </c>
      <c r="AI509" s="76">
        <f t="shared" si="495"/>
        <v>0</v>
      </c>
      <c r="AJ509" s="76">
        <f t="shared" si="495"/>
        <v>0</v>
      </c>
      <c r="AK509" s="76">
        <f t="shared" si="495"/>
        <v>0</v>
      </c>
      <c r="AL509" s="76">
        <f t="shared" si="495"/>
        <v>0</v>
      </c>
      <c r="AM509" s="76">
        <f t="shared" si="517"/>
        <v>0</v>
      </c>
      <c r="AN509" s="76">
        <f t="shared" si="517"/>
        <v>0</v>
      </c>
      <c r="AO509" s="76">
        <f t="shared" ref="AO509:BT509" ca="1" si="520">+AN508</f>
        <v>5000</v>
      </c>
      <c r="AP509" s="76">
        <f t="shared" ca="1" si="520"/>
        <v>5000</v>
      </c>
      <c r="AQ509" s="76">
        <f t="shared" ca="1" si="520"/>
        <v>5000</v>
      </c>
      <c r="AR509" s="76">
        <f t="shared" ca="1" si="520"/>
        <v>5000</v>
      </c>
      <c r="AS509" s="76">
        <f t="shared" ca="1" si="520"/>
        <v>5000</v>
      </c>
      <c r="AT509" s="76">
        <f t="shared" ca="1" si="520"/>
        <v>5000</v>
      </c>
      <c r="AU509" s="76">
        <f t="shared" ca="1" si="520"/>
        <v>5000</v>
      </c>
      <c r="AV509" s="76">
        <f t="shared" ca="1" si="520"/>
        <v>5000</v>
      </c>
      <c r="AW509" s="76">
        <f t="shared" ca="1" si="520"/>
        <v>5000</v>
      </c>
      <c r="AX509" s="76">
        <f t="shared" ca="1" si="520"/>
        <v>5000</v>
      </c>
      <c r="AY509" s="76">
        <f t="shared" ca="1" si="520"/>
        <v>5000</v>
      </c>
      <c r="AZ509" s="76">
        <f t="shared" ca="1" si="520"/>
        <v>5000</v>
      </c>
      <c r="BA509" s="76">
        <f t="shared" ca="1" si="520"/>
        <v>5000</v>
      </c>
      <c r="BB509" s="76">
        <f t="shared" ca="1" si="520"/>
        <v>5000</v>
      </c>
      <c r="BC509" s="76">
        <f t="shared" ca="1" si="520"/>
        <v>5000</v>
      </c>
      <c r="BD509" s="76">
        <f t="shared" ca="1" si="520"/>
        <v>5000</v>
      </c>
      <c r="BE509" s="76">
        <f t="shared" ca="1" si="520"/>
        <v>5000</v>
      </c>
      <c r="BF509" s="76">
        <f t="shared" ca="1" si="520"/>
        <v>5000</v>
      </c>
      <c r="BG509" s="76">
        <f t="shared" ca="1" si="520"/>
        <v>5000</v>
      </c>
      <c r="BH509" s="76">
        <f t="shared" ca="1" si="520"/>
        <v>5000</v>
      </c>
      <c r="BI509" s="76">
        <f t="shared" ca="1" si="520"/>
        <v>5000</v>
      </c>
      <c r="BJ509" s="76">
        <f t="shared" ca="1" si="520"/>
        <v>5000</v>
      </c>
      <c r="BK509" s="76">
        <f t="shared" ca="1" si="520"/>
        <v>5000</v>
      </c>
      <c r="BL509" s="76">
        <f t="shared" ca="1" si="520"/>
        <v>5000</v>
      </c>
      <c r="BM509" s="76">
        <f t="shared" ca="1" si="520"/>
        <v>5000</v>
      </c>
      <c r="BN509" s="76">
        <f t="shared" ca="1" si="520"/>
        <v>5000</v>
      </c>
      <c r="BO509" s="76">
        <f t="shared" ca="1" si="520"/>
        <v>5000</v>
      </c>
      <c r="BP509" s="76">
        <f t="shared" ca="1" si="520"/>
        <v>5000</v>
      </c>
      <c r="BQ509" s="76">
        <f t="shared" ca="1" si="520"/>
        <v>5000</v>
      </c>
      <c r="BR509" s="76">
        <f t="shared" ca="1" si="520"/>
        <v>5000</v>
      </c>
      <c r="BS509" s="76">
        <f t="shared" ca="1" si="520"/>
        <v>5000</v>
      </c>
      <c r="BT509" s="76">
        <f t="shared" ca="1" si="520"/>
        <v>5000</v>
      </c>
      <c r="BU509" s="76">
        <f t="shared" ref="BU509:CL509" ca="1" si="521">+BT508</f>
        <v>5000</v>
      </c>
      <c r="BV509" s="76">
        <f t="shared" ca="1" si="521"/>
        <v>5000</v>
      </c>
      <c r="BW509" s="76">
        <f t="shared" ca="1" si="521"/>
        <v>5000</v>
      </c>
      <c r="BX509" s="76">
        <f t="shared" ca="1" si="521"/>
        <v>5000</v>
      </c>
      <c r="BY509" s="76">
        <f t="shared" ca="1" si="521"/>
        <v>5000</v>
      </c>
      <c r="BZ509" s="76">
        <f t="shared" ca="1" si="521"/>
        <v>5000</v>
      </c>
      <c r="CA509" s="76">
        <f t="shared" ca="1" si="521"/>
        <v>5000</v>
      </c>
      <c r="CB509" s="76">
        <f t="shared" ca="1" si="521"/>
        <v>5000</v>
      </c>
      <c r="CC509" s="76">
        <f t="shared" ca="1" si="521"/>
        <v>5000</v>
      </c>
      <c r="CD509" s="76">
        <f t="shared" ca="1" si="521"/>
        <v>5000</v>
      </c>
      <c r="CE509" s="76">
        <f t="shared" ca="1" si="521"/>
        <v>5000</v>
      </c>
      <c r="CF509" s="76">
        <f t="shared" ca="1" si="521"/>
        <v>5000</v>
      </c>
      <c r="CG509" s="76">
        <f t="shared" ca="1" si="521"/>
        <v>5000</v>
      </c>
      <c r="CH509" s="76">
        <f t="shared" ca="1" si="521"/>
        <v>5000</v>
      </c>
      <c r="CI509" s="76">
        <f t="shared" ca="1" si="521"/>
        <v>5000</v>
      </c>
      <c r="CJ509" s="76">
        <f t="shared" ca="1" si="521"/>
        <v>5000</v>
      </c>
      <c r="CK509" s="76">
        <f t="shared" ca="1" si="521"/>
        <v>5000</v>
      </c>
      <c r="CL509" s="76">
        <f t="shared" ca="1" si="521"/>
        <v>5000</v>
      </c>
    </row>
    <row r="510" spans="2:90" outlineLevel="2" x14ac:dyDescent="0.4">
      <c r="B510" s="410">
        <f t="shared" si="464"/>
        <v>24</v>
      </c>
      <c r="C510" s="31"/>
      <c r="D510" t="s">
        <v>929</v>
      </c>
      <c r="E510" s="8" t="str">
        <f t="shared" si="462"/>
        <v>510 GROWTH-PV</v>
      </c>
      <c r="G510" s="31"/>
      <c r="H510" s="16">
        <f t="shared" si="465"/>
        <v>0.9600000000000003</v>
      </c>
      <c r="I510" s="414">
        <v>0</v>
      </c>
      <c r="J510" s="73"/>
      <c r="K510" s="15">
        <f t="shared" si="514"/>
        <v>0</v>
      </c>
      <c r="L510" s="15">
        <f t="shared" ca="1" si="514"/>
        <v>5000</v>
      </c>
      <c r="M510" s="15">
        <f t="shared" ca="1" si="514"/>
        <v>5000</v>
      </c>
      <c r="N510" s="15">
        <f t="shared" ca="1" si="514"/>
        <v>5000</v>
      </c>
      <c r="O510" s="15">
        <f t="shared" ca="1" si="514"/>
        <v>5000</v>
      </c>
      <c r="P510" s="15">
        <f t="shared" ca="1" si="514"/>
        <v>5000</v>
      </c>
      <c r="R510" s="67"/>
      <c r="S510" s="76">
        <f t="shared" si="494"/>
        <v>0</v>
      </c>
      <c r="T510" s="76">
        <f t="shared" si="494"/>
        <v>0</v>
      </c>
      <c r="U510" s="76">
        <f t="shared" si="494"/>
        <v>0</v>
      </c>
      <c r="V510" s="76">
        <f t="shared" si="494"/>
        <v>0</v>
      </c>
      <c r="W510" s="76">
        <f t="shared" si="494"/>
        <v>0</v>
      </c>
      <c r="X510" s="76">
        <f t="shared" si="494"/>
        <v>0</v>
      </c>
      <c r="Y510" s="76">
        <f t="shared" si="494"/>
        <v>0</v>
      </c>
      <c r="Z510" s="76">
        <f t="shared" si="494"/>
        <v>0</v>
      </c>
      <c r="AA510" s="76">
        <f t="shared" si="494"/>
        <v>0</v>
      </c>
      <c r="AB510" s="76">
        <f t="shared" si="494"/>
        <v>0</v>
      </c>
      <c r="AC510" s="76">
        <f t="shared" si="495"/>
        <v>0</v>
      </c>
      <c r="AD510" s="76">
        <f t="shared" si="495"/>
        <v>0</v>
      </c>
      <c r="AE510" s="76">
        <f t="shared" si="495"/>
        <v>0</v>
      </c>
      <c r="AF510" s="76">
        <f t="shared" si="495"/>
        <v>0</v>
      </c>
      <c r="AG510" s="76">
        <f t="shared" si="495"/>
        <v>0</v>
      </c>
      <c r="AH510" s="76">
        <f t="shared" si="495"/>
        <v>0</v>
      </c>
      <c r="AI510" s="76">
        <f t="shared" si="495"/>
        <v>0</v>
      </c>
      <c r="AJ510" s="76">
        <f t="shared" si="495"/>
        <v>0</v>
      </c>
      <c r="AK510" s="76">
        <f t="shared" si="495"/>
        <v>0</v>
      </c>
      <c r="AL510" s="76">
        <f t="shared" si="495"/>
        <v>0</v>
      </c>
      <c r="AM510" s="76">
        <f t="shared" si="517"/>
        <v>0</v>
      </c>
      <c r="AN510" s="76">
        <f t="shared" si="517"/>
        <v>0</v>
      </c>
      <c r="AO510" s="76">
        <f t="shared" si="517"/>
        <v>0</v>
      </c>
      <c r="AP510" s="76">
        <f t="shared" ref="AP510:BU510" ca="1" si="522">+AO509</f>
        <v>5000</v>
      </c>
      <c r="AQ510" s="76">
        <f t="shared" ca="1" si="522"/>
        <v>5000</v>
      </c>
      <c r="AR510" s="76">
        <f t="shared" ca="1" si="522"/>
        <v>5000</v>
      </c>
      <c r="AS510" s="76">
        <f t="shared" ca="1" si="522"/>
        <v>5000</v>
      </c>
      <c r="AT510" s="76">
        <f t="shared" ca="1" si="522"/>
        <v>5000</v>
      </c>
      <c r="AU510" s="76">
        <f t="shared" ca="1" si="522"/>
        <v>5000</v>
      </c>
      <c r="AV510" s="76">
        <f t="shared" ca="1" si="522"/>
        <v>5000</v>
      </c>
      <c r="AW510" s="76">
        <f t="shared" ca="1" si="522"/>
        <v>5000</v>
      </c>
      <c r="AX510" s="76">
        <f t="shared" ca="1" si="522"/>
        <v>5000</v>
      </c>
      <c r="AY510" s="76">
        <f t="shared" ca="1" si="522"/>
        <v>5000</v>
      </c>
      <c r="AZ510" s="76">
        <f t="shared" ca="1" si="522"/>
        <v>5000</v>
      </c>
      <c r="BA510" s="76">
        <f t="shared" ca="1" si="522"/>
        <v>5000</v>
      </c>
      <c r="BB510" s="76">
        <f t="shared" ca="1" si="522"/>
        <v>5000</v>
      </c>
      <c r="BC510" s="76">
        <f t="shared" ca="1" si="522"/>
        <v>5000</v>
      </c>
      <c r="BD510" s="76">
        <f t="shared" ca="1" si="522"/>
        <v>5000</v>
      </c>
      <c r="BE510" s="76">
        <f t="shared" ca="1" si="522"/>
        <v>5000</v>
      </c>
      <c r="BF510" s="76">
        <f t="shared" ca="1" si="522"/>
        <v>5000</v>
      </c>
      <c r="BG510" s="76">
        <f t="shared" ca="1" si="522"/>
        <v>5000</v>
      </c>
      <c r="BH510" s="76">
        <f t="shared" ca="1" si="522"/>
        <v>5000</v>
      </c>
      <c r="BI510" s="76">
        <f t="shared" ca="1" si="522"/>
        <v>5000</v>
      </c>
      <c r="BJ510" s="76">
        <f t="shared" ca="1" si="522"/>
        <v>5000</v>
      </c>
      <c r="BK510" s="76">
        <f t="shared" ca="1" si="522"/>
        <v>5000</v>
      </c>
      <c r="BL510" s="76">
        <f t="shared" ca="1" si="522"/>
        <v>5000</v>
      </c>
      <c r="BM510" s="76">
        <f t="shared" ca="1" si="522"/>
        <v>5000</v>
      </c>
      <c r="BN510" s="76">
        <f t="shared" ca="1" si="522"/>
        <v>5000</v>
      </c>
      <c r="BO510" s="76">
        <f t="shared" ca="1" si="522"/>
        <v>5000</v>
      </c>
      <c r="BP510" s="76">
        <f t="shared" ca="1" si="522"/>
        <v>5000</v>
      </c>
      <c r="BQ510" s="76">
        <f t="shared" ca="1" si="522"/>
        <v>5000</v>
      </c>
      <c r="BR510" s="76">
        <f t="shared" ca="1" si="522"/>
        <v>5000</v>
      </c>
      <c r="BS510" s="76">
        <f t="shared" ca="1" si="522"/>
        <v>5000</v>
      </c>
      <c r="BT510" s="76">
        <f t="shared" ca="1" si="522"/>
        <v>5000</v>
      </c>
      <c r="BU510" s="76">
        <f t="shared" ca="1" si="522"/>
        <v>5000</v>
      </c>
      <c r="BV510" s="76">
        <f t="shared" ref="BV510:CL510" ca="1" si="523">+BU509</f>
        <v>5000</v>
      </c>
      <c r="BW510" s="76">
        <f t="shared" ca="1" si="523"/>
        <v>5000</v>
      </c>
      <c r="BX510" s="76">
        <f t="shared" ca="1" si="523"/>
        <v>5000</v>
      </c>
      <c r="BY510" s="76">
        <f t="shared" ca="1" si="523"/>
        <v>5000</v>
      </c>
      <c r="BZ510" s="76">
        <f t="shared" ca="1" si="523"/>
        <v>5000</v>
      </c>
      <c r="CA510" s="76">
        <f t="shared" ca="1" si="523"/>
        <v>5000</v>
      </c>
      <c r="CB510" s="76">
        <f t="shared" ca="1" si="523"/>
        <v>5000</v>
      </c>
      <c r="CC510" s="76">
        <f t="shared" ca="1" si="523"/>
        <v>5000</v>
      </c>
      <c r="CD510" s="76">
        <f t="shared" ca="1" si="523"/>
        <v>5000</v>
      </c>
      <c r="CE510" s="76">
        <f t="shared" ca="1" si="523"/>
        <v>5000</v>
      </c>
      <c r="CF510" s="76">
        <f t="shared" ca="1" si="523"/>
        <v>5000</v>
      </c>
      <c r="CG510" s="76">
        <f t="shared" ca="1" si="523"/>
        <v>5000</v>
      </c>
      <c r="CH510" s="76">
        <f t="shared" ca="1" si="523"/>
        <v>5000</v>
      </c>
      <c r="CI510" s="76">
        <f t="shared" ca="1" si="523"/>
        <v>5000</v>
      </c>
      <c r="CJ510" s="76">
        <f t="shared" ca="1" si="523"/>
        <v>5000</v>
      </c>
      <c r="CK510" s="76">
        <f t="shared" ca="1" si="523"/>
        <v>5000</v>
      </c>
      <c r="CL510" s="76">
        <f t="shared" ca="1" si="523"/>
        <v>5000</v>
      </c>
    </row>
    <row r="511" spans="2:90" outlineLevel="2" x14ac:dyDescent="0.4">
      <c r="B511" s="141" t="s">
        <v>925</v>
      </c>
      <c r="C511" s="31"/>
      <c r="D511" t="s">
        <v>929</v>
      </c>
      <c r="E511" s="8" t="str">
        <f t="shared" si="462"/>
        <v>511 GROWTH-PV</v>
      </c>
      <c r="G511" s="31"/>
      <c r="H511" s="16">
        <f t="shared" si="465"/>
        <v>1.0000000000000002</v>
      </c>
      <c r="I511" s="411">
        <v>0.3</v>
      </c>
      <c r="J511" s="73"/>
      <c r="K511" s="250">
        <f t="shared" si="514"/>
        <v>0</v>
      </c>
      <c r="L511" s="250">
        <f t="shared" si="514"/>
        <v>0</v>
      </c>
      <c r="M511" s="250">
        <f t="shared" ca="1" si="514"/>
        <v>60000</v>
      </c>
      <c r="N511" s="250">
        <f t="shared" ca="1" si="514"/>
        <v>120000</v>
      </c>
      <c r="O511" s="250">
        <f t="shared" ca="1" si="514"/>
        <v>180000</v>
      </c>
      <c r="P511" s="250">
        <f t="shared" ca="1" si="514"/>
        <v>240000</v>
      </c>
      <c r="R511" s="67"/>
      <c r="S511" s="409">
        <f>+R510+R511</f>
        <v>0</v>
      </c>
      <c r="T511" s="409">
        <f>+S510+S511</f>
        <v>0</v>
      </c>
      <c r="U511" s="409">
        <f t="shared" ref="U511:AP511" si="524">+T510+T511</f>
        <v>0</v>
      </c>
      <c r="V511" s="409">
        <f t="shared" si="524"/>
        <v>0</v>
      </c>
      <c r="W511" s="409">
        <f t="shared" si="524"/>
        <v>0</v>
      </c>
      <c r="X511" s="409">
        <f t="shared" si="524"/>
        <v>0</v>
      </c>
      <c r="Y511" s="409">
        <f t="shared" si="524"/>
        <v>0</v>
      </c>
      <c r="Z511" s="409">
        <f t="shared" si="524"/>
        <v>0</v>
      </c>
      <c r="AA511" s="409">
        <f t="shared" si="524"/>
        <v>0</v>
      </c>
      <c r="AB511" s="409">
        <f t="shared" si="524"/>
        <v>0</v>
      </c>
      <c r="AC511" s="409">
        <f t="shared" si="524"/>
        <v>0</v>
      </c>
      <c r="AD511" s="409">
        <f t="shared" si="524"/>
        <v>0</v>
      </c>
      <c r="AE511" s="409">
        <f t="shared" si="524"/>
        <v>0</v>
      </c>
      <c r="AF511" s="409">
        <f t="shared" si="524"/>
        <v>0</v>
      </c>
      <c r="AG511" s="409">
        <f t="shared" si="524"/>
        <v>0</v>
      </c>
      <c r="AH511" s="409">
        <f t="shared" si="524"/>
        <v>0</v>
      </c>
      <c r="AI511" s="409">
        <f t="shared" si="524"/>
        <v>0</v>
      </c>
      <c r="AJ511" s="409">
        <f t="shared" si="524"/>
        <v>0</v>
      </c>
      <c r="AK511" s="409">
        <f t="shared" si="524"/>
        <v>0</v>
      </c>
      <c r="AL511" s="409">
        <f t="shared" si="524"/>
        <v>0</v>
      </c>
      <c r="AM511" s="409">
        <f t="shared" si="524"/>
        <v>0</v>
      </c>
      <c r="AN511" s="409">
        <f t="shared" si="524"/>
        <v>0</v>
      </c>
      <c r="AO511" s="409">
        <f t="shared" si="524"/>
        <v>0</v>
      </c>
      <c r="AP511" s="409">
        <f t="shared" si="524"/>
        <v>0</v>
      </c>
      <c r="AQ511" s="409">
        <f t="shared" ref="AQ511:BV511" ca="1" si="525">+AP510+AP511</f>
        <v>5000</v>
      </c>
      <c r="AR511" s="409">
        <f t="shared" ca="1" si="525"/>
        <v>10000</v>
      </c>
      <c r="AS511" s="409">
        <f t="shared" ca="1" si="525"/>
        <v>15000</v>
      </c>
      <c r="AT511" s="409">
        <f t="shared" ca="1" si="525"/>
        <v>20000</v>
      </c>
      <c r="AU511" s="409">
        <f t="shared" ca="1" si="525"/>
        <v>25000</v>
      </c>
      <c r="AV511" s="409">
        <f t="shared" ca="1" si="525"/>
        <v>30000</v>
      </c>
      <c r="AW511" s="409">
        <f t="shared" ca="1" si="525"/>
        <v>35000</v>
      </c>
      <c r="AX511" s="409">
        <f t="shared" ca="1" si="525"/>
        <v>40000</v>
      </c>
      <c r="AY511" s="409">
        <f t="shared" ca="1" si="525"/>
        <v>45000</v>
      </c>
      <c r="AZ511" s="409">
        <f t="shared" ca="1" si="525"/>
        <v>50000</v>
      </c>
      <c r="BA511" s="409">
        <f t="shared" ca="1" si="525"/>
        <v>55000</v>
      </c>
      <c r="BB511" s="409">
        <f t="shared" ca="1" si="525"/>
        <v>60000</v>
      </c>
      <c r="BC511" s="409">
        <f t="shared" ca="1" si="525"/>
        <v>65000</v>
      </c>
      <c r="BD511" s="409">
        <f t="shared" ca="1" si="525"/>
        <v>70000</v>
      </c>
      <c r="BE511" s="409">
        <f t="shared" ca="1" si="525"/>
        <v>75000</v>
      </c>
      <c r="BF511" s="409">
        <f t="shared" ca="1" si="525"/>
        <v>80000</v>
      </c>
      <c r="BG511" s="409">
        <f t="shared" ca="1" si="525"/>
        <v>85000</v>
      </c>
      <c r="BH511" s="409">
        <f t="shared" ca="1" si="525"/>
        <v>90000</v>
      </c>
      <c r="BI511" s="409">
        <f t="shared" ca="1" si="525"/>
        <v>95000</v>
      </c>
      <c r="BJ511" s="409">
        <f t="shared" ca="1" si="525"/>
        <v>100000</v>
      </c>
      <c r="BK511" s="409">
        <f t="shared" ca="1" si="525"/>
        <v>105000</v>
      </c>
      <c r="BL511" s="409">
        <f t="shared" ca="1" si="525"/>
        <v>110000</v>
      </c>
      <c r="BM511" s="409">
        <f t="shared" ca="1" si="525"/>
        <v>115000</v>
      </c>
      <c r="BN511" s="409">
        <f t="shared" ca="1" si="525"/>
        <v>120000</v>
      </c>
      <c r="BO511" s="409">
        <f t="shared" ca="1" si="525"/>
        <v>125000</v>
      </c>
      <c r="BP511" s="409">
        <f t="shared" ca="1" si="525"/>
        <v>130000</v>
      </c>
      <c r="BQ511" s="409">
        <f t="shared" ca="1" si="525"/>
        <v>135000</v>
      </c>
      <c r="BR511" s="409">
        <f t="shared" ca="1" si="525"/>
        <v>140000</v>
      </c>
      <c r="BS511" s="409">
        <f t="shared" ca="1" si="525"/>
        <v>145000</v>
      </c>
      <c r="BT511" s="409">
        <f t="shared" ca="1" si="525"/>
        <v>150000</v>
      </c>
      <c r="BU511" s="409">
        <f t="shared" ca="1" si="525"/>
        <v>155000</v>
      </c>
      <c r="BV511" s="409">
        <f t="shared" ca="1" si="525"/>
        <v>160000</v>
      </c>
      <c r="BW511" s="409">
        <f t="shared" ref="BW511:CL511" ca="1" si="526">+BV510+BV511</f>
        <v>165000</v>
      </c>
      <c r="BX511" s="409">
        <f t="shared" ca="1" si="526"/>
        <v>170000</v>
      </c>
      <c r="BY511" s="409">
        <f t="shared" ca="1" si="526"/>
        <v>175000</v>
      </c>
      <c r="BZ511" s="409">
        <f t="shared" ca="1" si="526"/>
        <v>180000</v>
      </c>
      <c r="CA511" s="409">
        <f t="shared" ca="1" si="526"/>
        <v>185000</v>
      </c>
      <c r="CB511" s="409">
        <f t="shared" ca="1" si="526"/>
        <v>190000</v>
      </c>
      <c r="CC511" s="409">
        <f t="shared" ca="1" si="526"/>
        <v>195000</v>
      </c>
      <c r="CD511" s="409">
        <f t="shared" ca="1" si="526"/>
        <v>200000</v>
      </c>
      <c r="CE511" s="409">
        <f t="shared" ca="1" si="526"/>
        <v>205000</v>
      </c>
      <c r="CF511" s="409">
        <f t="shared" ca="1" si="526"/>
        <v>210000</v>
      </c>
      <c r="CG511" s="409">
        <f t="shared" ca="1" si="526"/>
        <v>215000</v>
      </c>
      <c r="CH511" s="409">
        <f t="shared" ca="1" si="526"/>
        <v>220000</v>
      </c>
      <c r="CI511" s="409">
        <f t="shared" ca="1" si="526"/>
        <v>225000</v>
      </c>
      <c r="CJ511" s="409">
        <f t="shared" ca="1" si="526"/>
        <v>230000</v>
      </c>
      <c r="CK511" s="409">
        <f t="shared" ca="1" si="526"/>
        <v>235000</v>
      </c>
      <c r="CL511" s="409">
        <f t="shared" ca="1" si="526"/>
        <v>240000</v>
      </c>
    </row>
    <row r="512" spans="2:90" x14ac:dyDescent="0.4">
      <c r="B512" s="124" t="str">
        <f>+"Total "&amp;B474</f>
        <v>Total primary unit</v>
      </c>
      <c r="C512" s="31"/>
      <c r="D512" t="s">
        <v>929</v>
      </c>
      <c r="E512" s="8" t="str">
        <f t="shared" si="462"/>
        <v>512 GROWTH-PV</v>
      </c>
      <c r="G512" s="31"/>
      <c r="H512" s="31"/>
      <c r="I512" s="73"/>
      <c r="J512" s="73"/>
      <c r="K512" s="38">
        <f t="shared" ca="1" si="514"/>
        <v>60000</v>
      </c>
      <c r="L512" s="38">
        <f t="shared" ca="1" si="514"/>
        <v>120000</v>
      </c>
      <c r="M512" s="38">
        <f t="shared" ca="1" si="514"/>
        <v>180000</v>
      </c>
      <c r="N512" s="38">
        <f t="shared" ca="1" si="514"/>
        <v>240000</v>
      </c>
      <c r="O512" s="38">
        <f t="shared" ca="1" si="514"/>
        <v>300000</v>
      </c>
      <c r="P512" s="38">
        <f t="shared" ca="1" si="514"/>
        <v>360000</v>
      </c>
      <c r="R512" s="67"/>
      <c r="S512" s="234">
        <f t="shared" ref="S512" ca="1" si="527">SUM(S487:S511)</f>
        <v>5000</v>
      </c>
      <c r="T512" s="234">
        <f t="shared" ref="T512:AX512" ca="1" si="528">SUM(T487:T511)</f>
        <v>10000</v>
      </c>
      <c r="U512" s="234">
        <f t="shared" ca="1" si="528"/>
        <v>15000</v>
      </c>
      <c r="V512" s="234">
        <f t="shared" ca="1" si="528"/>
        <v>20000</v>
      </c>
      <c r="W512" s="234">
        <f t="shared" ca="1" si="528"/>
        <v>25000</v>
      </c>
      <c r="X512" s="234">
        <f t="shared" ca="1" si="528"/>
        <v>30000</v>
      </c>
      <c r="Y512" s="234">
        <f t="shared" ca="1" si="528"/>
        <v>35000</v>
      </c>
      <c r="Z512" s="234">
        <f t="shared" ca="1" si="528"/>
        <v>40000</v>
      </c>
      <c r="AA512" s="234">
        <f t="shared" ca="1" si="528"/>
        <v>45000</v>
      </c>
      <c r="AB512" s="234">
        <f t="shared" ca="1" si="528"/>
        <v>50000</v>
      </c>
      <c r="AC512" s="234">
        <f t="shared" ca="1" si="528"/>
        <v>55000</v>
      </c>
      <c r="AD512" s="234">
        <f t="shared" ca="1" si="528"/>
        <v>60000</v>
      </c>
      <c r="AE512" s="234">
        <f t="shared" ca="1" si="528"/>
        <v>65000</v>
      </c>
      <c r="AF512" s="234">
        <f t="shared" ca="1" si="528"/>
        <v>70000</v>
      </c>
      <c r="AG512" s="234">
        <f t="shared" ca="1" si="528"/>
        <v>75000</v>
      </c>
      <c r="AH512" s="234">
        <f t="shared" ca="1" si="528"/>
        <v>80000</v>
      </c>
      <c r="AI512" s="234">
        <f t="shared" ca="1" si="528"/>
        <v>85000</v>
      </c>
      <c r="AJ512" s="234">
        <f t="shared" ca="1" si="528"/>
        <v>90000</v>
      </c>
      <c r="AK512" s="234">
        <f t="shared" ca="1" si="528"/>
        <v>95000</v>
      </c>
      <c r="AL512" s="234">
        <f t="shared" ca="1" si="528"/>
        <v>100000</v>
      </c>
      <c r="AM512" s="234">
        <f t="shared" ca="1" si="528"/>
        <v>105000</v>
      </c>
      <c r="AN512" s="234">
        <f t="shared" ca="1" si="528"/>
        <v>110000</v>
      </c>
      <c r="AO512" s="234">
        <f t="shared" ca="1" si="528"/>
        <v>115000</v>
      </c>
      <c r="AP512" s="234">
        <f t="shared" ca="1" si="528"/>
        <v>120000</v>
      </c>
      <c r="AQ512" s="234">
        <f t="shared" ca="1" si="528"/>
        <v>125000</v>
      </c>
      <c r="AR512" s="234">
        <f t="shared" ca="1" si="528"/>
        <v>130000</v>
      </c>
      <c r="AS512" s="234">
        <f t="shared" ca="1" si="528"/>
        <v>135000</v>
      </c>
      <c r="AT512" s="234">
        <f t="shared" ca="1" si="528"/>
        <v>140000</v>
      </c>
      <c r="AU512" s="234">
        <f t="shared" ca="1" si="528"/>
        <v>145000</v>
      </c>
      <c r="AV512" s="234">
        <f t="shared" ca="1" si="528"/>
        <v>150000</v>
      </c>
      <c r="AW512" s="234">
        <f t="shared" ca="1" si="528"/>
        <v>155000</v>
      </c>
      <c r="AX512" s="234">
        <f t="shared" ca="1" si="528"/>
        <v>160000</v>
      </c>
      <c r="AY512" s="234">
        <f t="shared" ref="AY512:CD512" ca="1" si="529">SUM(AY487:AY511)</f>
        <v>165000</v>
      </c>
      <c r="AZ512" s="234">
        <f t="shared" ca="1" si="529"/>
        <v>170000</v>
      </c>
      <c r="BA512" s="234">
        <f t="shared" ca="1" si="529"/>
        <v>175000</v>
      </c>
      <c r="BB512" s="234">
        <f t="shared" ca="1" si="529"/>
        <v>180000</v>
      </c>
      <c r="BC512" s="234">
        <f t="shared" ca="1" si="529"/>
        <v>185000</v>
      </c>
      <c r="BD512" s="234">
        <f t="shared" ca="1" si="529"/>
        <v>190000</v>
      </c>
      <c r="BE512" s="234">
        <f t="shared" ca="1" si="529"/>
        <v>195000</v>
      </c>
      <c r="BF512" s="234">
        <f t="shared" ca="1" si="529"/>
        <v>200000</v>
      </c>
      <c r="BG512" s="234">
        <f t="shared" ca="1" si="529"/>
        <v>205000</v>
      </c>
      <c r="BH512" s="234">
        <f t="shared" ca="1" si="529"/>
        <v>210000</v>
      </c>
      <c r="BI512" s="234">
        <f t="shared" ca="1" si="529"/>
        <v>215000</v>
      </c>
      <c r="BJ512" s="234">
        <f t="shared" ca="1" si="529"/>
        <v>220000</v>
      </c>
      <c r="BK512" s="234">
        <f t="shared" ca="1" si="529"/>
        <v>225000</v>
      </c>
      <c r="BL512" s="234">
        <f t="shared" ca="1" si="529"/>
        <v>230000</v>
      </c>
      <c r="BM512" s="234">
        <f t="shared" ca="1" si="529"/>
        <v>235000</v>
      </c>
      <c r="BN512" s="234">
        <f t="shared" ca="1" si="529"/>
        <v>240000</v>
      </c>
      <c r="BO512" s="234">
        <f t="shared" ca="1" si="529"/>
        <v>245000</v>
      </c>
      <c r="BP512" s="234">
        <f t="shared" ca="1" si="529"/>
        <v>250000</v>
      </c>
      <c r="BQ512" s="234">
        <f t="shared" ca="1" si="529"/>
        <v>255000</v>
      </c>
      <c r="BR512" s="234">
        <f t="shared" ca="1" si="529"/>
        <v>260000</v>
      </c>
      <c r="BS512" s="234">
        <f t="shared" ca="1" si="529"/>
        <v>265000</v>
      </c>
      <c r="BT512" s="234">
        <f t="shared" ca="1" si="529"/>
        <v>270000</v>
      </c>
      <c r="BU512" s="234">
        <f t="shared" ca="1" si="529"/>
        <v>275000</v>
      </c>
      <c r="BV512" s="234">
        <f t="shared" ca="1" si="529"/>
        <v>280000</v>
      </c>
      <c r="BW512" s="234">
        <f t="shared" ca="1" si="529"/>
        <v>285000</v>
      </c>
      <c r="BX512" s="234">
        <f t="shared" ca="1" si="529"/>
        <v>290000</v>
      </c>
      <c r="BY512" s="234">
        <f t="shared" ca="1" si="529"/>
        <v>295000</v>
      </c>
      <c r="BZ512" s="234">
        <f t="shared" ca="1" si="529"/>
        <v>300000</v>
      </c>
      <c r="CA512" s="234">
        <f t="shared" ca="1" si="529"/>
        <v>305000</v>
      </c>
      <c r="CB512" s="234">
        <f t="shared" ca="1" si="529"/>
        <v>310000</v>
      </c>
      <c r="CC512" s="234">
        <f t="shared" ca="1" si="529"/>
        <v>315000</v>
      </c>
      <c r="CD512" s="234">
        <f t="shared" ca="1" si="529"/>
        <v>320000</v>
      </c>
      <c r="CE512" s="234">
        <f t="shared" ref="CE512:CK512" ca="1" si="530">SUM(CE487:CE511)</f>
        <v>325000</v>
      </c>
      <c r="CF512" s="234">
        <f t="shared" ca="1" si="530"/>
        <v>330000</v>
      </c>
      <c r="CG512" s="234">
        <f t="shared" ca="1" si="530"/>
        <v>335000</v>
      </c>
      <c r="CH512" s="234">
        <f t="shared" ca="1" si="530"/>
        <v>340000</v>
      </c>
      <c r="CI512" s="234">
        <f t="shared" ca="1" si="530"/>
        <v>345000</v>
      </c>
      <c r="CJ512" s="234">
        <f t="shared" ca="1" si="530"/>
        <v>350000</v>
      </c>
      <c r="CK512" s="234">
        <f t="shared" ca="1" si="530"/>
        <v>355000</v>
      </c>
      <c r="CL512" s="234">
        <f t="shared" ref="CL512" ca="1" si="531">SUM(CL487:CL511)</f>
        <v>360000</v>
      </c>
    </row>
    <row r="513" spans="2:90" x14ac:dyDescent="0.4">
      <c r="B513" s="67"/>
      <c r="C513" s="31"/>
      <c r="D513" t="s">
        <v>929</v>
      </c>
      <c r="E513" s="8" t="str">
        <f t="shared" si="462"/>
        <v>513 GROWTH-PV</v>
      </c>
      <c r="G513" s="31"/>
      <c r="H513" s="31"/>
      <c r="I513" s="73"/>
      <c r="J513" s="73"/>
      <c r="K513" s="31"/>
      <c r="L513" s="31"/>
      <c r="M513" s="31"/>
      <c r="N513" s="31"/>
      <c r="O513" s="31"/>
      <c r="P513" s="31"/>
      <c r="R513" s="67"/>
      <c r="S513" s="152"/>
      <c r="T513" s="152"/>
      <c r="U513" s="152"/>
      <c r="V513" s="152"/>
      <c r="W513" s="152"/>
      <c r="X513" s="152"/>
      <c r="Y513" s="152"/>
      <c r="Z513" s="152"/>
      <c r="AA513" s="152"/>
      <c r="AB513" s="152"/>
      <c r="AC513" s="152"/>
      <c r="AD513" s="152"/>
      <c r="AE513" s="152"/>
      <c r="AF513" s="152"/>
      <c r="AG513" s="152"/>
      <c r="AH513" s="152"/>
      <c r="AI513" s="152"/>
      <c r="AJ513" s="152"/>
      <c r="AK513" s="152"/>
      <c r="AL513" s="152"/>
      <c r="AM513" s="152"/>
      <c r="AN513" s="152"/>
      <c r="AO513" s="152"/>
      <c r="AP513" s="152"/>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52"/>
      <c r="BP513" s="152"/>
      <c r="BQ513" s="152"/>
      <c r="BR513" s="152"/>
      <c r="BS513" s="152"/>
      <c r="BT513" s="152"/>
      <c r="BU513" s="152"/>
      <c r="BV513" s="152"/>
      <c r="BW513" s="152"/>
      <c r="BX513" s="152"/>
      <c r="BY513" s="152"/>
      <c r="BZ513" s="152"/>
      <c r="CA513" s="152"/>
      <c r="CB513" s="152"/>
      <c r="CC513" s="152"/>
      <c r="CD513" s="152"/>
      <c r="CE513" s="152"/>
      <c r="CF513" s="152"/>
      <c r="CG513" s="152"/>
      <c r="CH513" s="152"/>
      <c r="CI513" s="152"/>
      <c r="CJ513" s="152"/>
      <c r="CK513" s="152"/>
      <c r="CL513" s="152"/>
    </row>
    <row r="514" spans="2:90" x14ac:dyDescent="0.4">
      <c r="B514" s="9" t="str">
        <f>"Revenue - "&amp;B473</f>
        <v>Revenue - (Primary label)</v>
      </c>
      <c r="C514" t="s">
        <v>198</v>
      </c>
      <c r="D514" t="s">
        <v>929</v>
      </c>
      <c r="E514" s="8" t="str">
        <f t="shared" si="462"/>
        <v>514 GROWTH-PV</v>
      </c>
      <c r="G514" s="31"/>
      <c r="H514" s="31"/>
      <c r="I514" s="73"/>
      <c r="J514" s="33"/>
      <c r="K514" s="33">
        <f t="shared" ref="K514:P514" ca="1" si="532">SUMIF($3:$3,K$2,514:514)</f>
        <v>7280000</v>
      </c>
      <c r="L514" s="33">
        <f t="shared" ca="1" si="532"/>
        <v>44720000</v>
      </c>
      <c r="M514" s="33">
        <f t="shared" ca="1" si="532"/>
        <v>111000000</v>
      </c>
      <c r="N514" s="33">
        <f t="shared" ca="1" si="532"/>
        <v>183000000</v>
      </c>
      <c r="O514" s="33">
        <f t="shared" ca="1" si="532"/>
        <v>255000000.00000003</v>
      </c>
      <c r="P514" s="33">
        <f t="shared" ca="1" si="532"/>
        <v>327000000.00000006</v>
      </c>
      <c r="R514" s="67"/>
      <c r="S514" s="77">
        <f t="shared" ref="S514" ca="1" si="533">+SUMPRODUCT($H487:$H511,S487:S511)*S483</f>
        <v>20000</v>
      </c>
      <c r="T514" s="77">
        <f t="shared" ref="T514:AX514" ca="1" si="534">+SUMPRODUCT($H487:$H511,T487:T511)*T483</f>
        <v>60000</v>
      </c>
      <c r="U514" s="77">
        <f t="shared" ca="1" si="534"/>
        <v>120000</v>
      </c>
      <c r="V514" s="77">
        <f t="shared" ca="1" si="534"/>
        <v>200000</v>
      </c>
      <c r="W514" s="77">
        <f t="shared" ca="1" si="534"/>
        <v>300000</v>
      </c>
      <c r="X514" s="77">
        <f t="shared" ca="1" si="534"/>
        <v>420000</v>
      </c>
      <c r="Y514" s="77">
        <f t="shared" ca="1" si="534"/>
        <v>560000</v>
      </c>
      <c r="Z514" s="77">
        <f t="shared" ca="1" si="534"/>
        <v>720000</v>
      </c>
      <c r="AA514" s="77">
        <f t="shared" ca="1" si="534"/>
        <v>900000</v>
      </c>
      <c r="AB514" s="77">
        <f t="shared" ca="1" si="534"/>
        <v>1100000</v>
      </c>
      <c r="AC514" s="77">
        <f t="shared" ca="1" si="534"/>
        <v>1320000</v>
      </c>
      <c r="AD514" s="77">
        <f t="shared" ca="1" si="534"/>
        <v>1560000</v>
      </c>
      <c r="AE514" s="77">
        <f t="shared" ca="1" si="534"/>
        <v>1820000</v>
      </c>
      <c r="AF514" s="77">
        <f t="shared" ca="1" si="534"/>
        <v>2100000</v>
      </c>
      <c r="AG514" s="77">
        <f t="shared" ca="1" si="534"/>
        <v>2400000</v>
      </c>
      <c r="AH514" s="77">
        <f t="shared" ca="1" si="534"/>
        <v>2720000</v>
      </c>
      <c r="AI514" s="77">
        <f t="shared" ca="1" si="534"/>
        <v>3060000</v>
      </c>
      <c r="AJ514" s="77">
        <f t="shared" ca="1" si="534"/>
        <v>3420000</v>
      </c>
      <c r="AK514" s="77">
        <f t="shared" ca="1" si="534"/>
        <v>3800000</v>
      </c>
      <c r="AL514" s="77">
        <f t="shared" ca="1" si="534"/>
        <v>4200000</v>
      </c>
      <c r="AM514" s="77">
        <f t="shared" ca="1" si="534"/>
        <v>4620000</v>
      </c>
      <c r="AN514" s="77">
        <f t="shared" ca="1" si="534"/>
        <v>5060000</v>
      </c>
      <c r="AO514" s="77">
        <f t="shared" ca="1" si="534"/>
        <v>5520000</v>
      </c>
      <c r="AP514" s="77">
        <f t="shared" ca="1" si="534"/>
        <v>6000000</v>
      </c>
      <c r="AQ514" s="77">
        <f t="shared" ca="1" si="534"/>
        <v>6500000</v>
      </c>
      <c r="AR514" s="77">
        <f t="shared" ca="1" si="534"/>
        <v>7000000</v>
      </c>
      <c r="AS514" s="77">
        <f t="shared" ca="1" si="534"/>
        <v>7500000</v>
      </c>
      <c r="AT514" s="77">
        <f t="shared" ca="1" si="534"/>
        <v>8000000</v>
      </c>
      <c r="AU514" s="77">
        <f t="shared" ca="1" si="534"/>
        <v>8500000</v>
      </c>
      <c r="AV514" s="77">
        <f t="shared" ca="1" si="534"/>
        <v>9000000</v>
      </c>
      <c r="AW514" s="77">
        <f t="shared" ca="1" si="534"/>
        <v>9500000</v>
      </c>
      <c r="AX514" s="77">
        <f t="shared" ca="1" si="534"/>
        <v>10000000</v>
      </c>
      <c r="AY514" s="77">
        <f t="shared" ref="AY514:CD514" ca="1" si="535">+SUMPRODUCT($H487:$H511,AY487:AY511)*AY483</f>
        <v>10500000</v>
      </c>
      <c r="AZ514" s="77">
        <f t="shared" ca="1" si="535"/>
        <v>11000000.000000002</v>
      </c>
      <c r="BA514" s="77">
        <f t="shared" ca="1" si="535"/>
        <v>11500000.000000002</v>
      </c>
      <c r="BB514" s="77">
        <f t="shared" ca="1" si="535"/>
        <v>12000000.000000002</v>
      </c>
      <c r="BC514" s="77">
        <f t="shared" ca="1" si="535"/>
        <v>12500000.000000002</v>
      </c>
      <c r="BD514" s="77">
        <f t="shared" ca="1" si="535"/>
        <v>13000000.000000002</v>
      </c>
      <c r="BE514" s="77">
        <f t="shared" ca="1" si="535"/>
        <v>13500000</v>
      </c>
      <c r="BF514" s="77">
        <f t="shared" ca="1" si="535"/>
        <v>14000000</v>
      </c>
      <c r="BG514" s="77">
        <f t="shared" ca="1" si="535"/>
        <v>14500000</v>
      </c>
      <c r="BH514" s="77">
        <f t="shared" ca="1" si="535"/>
        <v>15000000</v>
      </c>
      <c r="BI514" s="77">
        <f t="shared" ca="1" si="535"/>
        <v>15500000</v>
      </c>
      <c r="BJ514" s="77">
        <f t="shared" ca="1" si="535"/>
        <v>16000000.000000004</v>
      </c>
      <c r="BK514" s="77">
        <f t="shared" ca="1" si="535"/>
        <v>16500000.000000004</v>
      </c>
      <c r="BL514" s="77">
        <f t="shared" ca="1" si="535"/>
        <v>17000000.000000004</v>
      </c>
      <c r="BM514" s="77">
        <f t="shared" ca="1" si="535"/>
        <v>17500000.000000004</v>
      </c>
      <c r="BN514" s="77">
        <f t="shared" ca="1" si="535"/>
        <v>18000000.000000004</v>
      </c>
      <c r="BO514" s="77">
        <f t="shared" ca="1" si="535"/>
        <v>18500000.000000004</v>
      </c>
      <c r="BP514" s="77">
        <f t="shared" ca="1" si="535"/>
        <v>19000000.000000004</v>
      </c>
      <c r="BQ514" s="77">
        <f t="shared" ca="1" si="535"/>
        <v>19500000.000000004</v>
      </c>
      <c r="BR514" s="77">
        <f t="shared" ca="1" si="535"/>
        <v>20000000.000000004</v>
      </c>
      <c r="BS514" s="77">
        <f t="shared" ca="1" si="535"/>
        <v>20500000.000000004</v>
      </c>
      <c r="BT514" s="77">
        <f t="shared" ca="1" si="535"/>
        <v>21000000.000000004</v>
      </c>
      <c r="BU514" s="77">
        <f t="shared" ca="1" si="535"/>
        <v>21500000.000000004</v>
      </c>
      <c r="BV514" s="77">
        <f t="shared" ca="1" si="535"/>
        <v>22000000.000000004</v>
      </c>
      <c r="BW514" s="77">
        <f t="shared" ca="1" si="535"/>
        <v>22500000.000000004</v>
      </c>
      <c r="BX514" s="77">
        <f t="shared" ca="1" si="535"/>
        <v>23000000.000000004</v>
      </c>
      <c r="BY514" s="77">
        <f t="shared" ca="1" si="535"/>
        <v>23500000.000000004</v>
      </c>
      <c r="BZ514" s="77">
        <f t="shared" ca="1" si="535"/>
        <v>24000000.000000004</v>
      </c>
      <c r="CA514" s="77">
        <f t="shared" ca="1" si="535"/>
        <v>24500000.000000004</v>
      </c>
      <c r="CB514" s="77">
        <f t="shared" ca="1" si="535"/>
        <v>25000000.000000004</v>
      </c>
      <c r="CC514" s="77">
        <f t="shared" ca="1" si="535"/>
        <v>25500000.000000004</v>
      </c>
      <c r="CD514" s="77">
        <f t="shared" ca="1" si="535"/>
        <v>26000000.000000007</v>
      </c>
      <c r="CE514" s="77">
        <f t="shared" ref="CE514:CK514" ca="1" si="536">+SUMPRODUCT($H487:$H511,CE487:CE511)*CE483</f>
        <v>26500000.000000007</v>
      </c>
      <c r="CF514" s="77">
        <f t="shared" ca="1" si="536"/>
        <v>27000000.000000007</v>
      </c>
      <c r="CG514" s="77">
        <f t="shared" ca="1" si="536"/>
        <v>27500000.000000007</v>
      </c>
      <c r="CH514" s="77">
        <f t="shared" ca="1" si="536"/>
        <v>28000000.000000007</v>
      </c>
      <c r="CI514" s="77">
        <f t="shared" ca="1" si="536"/>
        <v>28500000.000000007</v>
      </c>
      <c r="CJ514" s="77">
        <f t="shared" ca="1" si="536"/>
        <v>29000000.000000007</v>
      </c>
      <c r="CK514" s="77">
        <f t="shared" ca="1" si="536"/>
        <v>29500000.000000007</v>
      </c>
      <c r="CL514" s="77">
        <f t="shared" ref="CL514" ca="1" si="537">+SUMPRODUCT($H487:$H511,CL487:CL511)*CL483</f>
        <v>30000000.000000007</v>
      </c>
    </row>
    <row r="515" spans="2:90" x14ac:dyDescent="0.4">
      <c r="B515" s="9"/>
      <c r="C515" s="31"/>
      <c r="D515" t="s">
        <v>929</v>
      </c>
      <c r="E515" s="8" t="str">
        <f t="shared" si="462"/>
        <v>515 GROWTH-PV</v>
      </c>
      <c r="G515" s="31"/>
      <c r="H515" s="31"/>
      <c r="I515" s="73"/>
      <c r="J515" s="73"/>
      <c r="K515" s="31"/>
      <c r="L515" s="31"/>
      <c r="M515" s="31"/>
      <c r="N515" s="31"/>
      <c r="O515" s="31"/>
      <c r="P515" s="31"/>
      <c r="R515" s="67"/>
      <c r="S515" s="408"/>
      <c r="T515" s="408"/>
      <c r="U515" s="408"/>
      <c r="V515" s="408"/>
      <c r="W515" s="408"/>
      <c r="X515" s="408"/>
      <c r="Y515" s="408"/>
      <c r="Z515" s="408"/>
      <c r="AA515" s="408"/>
      <c r="AB515" s="408"/>
      <c r="AC515" s="408"/>
      <c r="AD515" s="408"/>
      <c r="AE515" s="408"/>
      <c r="AF515" s="408"/>
      <c r="AG515" s="408"/>
      <c r="AH515" s="408"/>
      <c r="AI515" s="408"/>
      <c r="AJ515" s="408"/>
      <c r="AK515" s="408"/>
      <c r="AL515" s="408"/>
      <c r="AM515" s="408"/>
      <c r="AN515" s="408"/>
      <c r="AO515" s="408"/>
      <c r="AP515" s="408"/>
      <c r="AQ515" s="408"/>
      <c r="AR515" s="408"/>
      <c r="AS515" s="408"/>
      <c r="AT515" s="408"/>
      <c r="AU515" s="408"/>
      <c r="AV515" s="408"/>
      <c r="AW515" s="408"/>
      <c r="AX515" s="408"/>
      <c r="AY515" s="408"/>
      <c r="AZ515" s="408"/>
      <c r="BA515" s="408"/>
      <c r="BB515" s="408"/>
      <c r="BC515" s="408"/>
      <c r="BD515" s="408"/>
      <c r="BE515" s="408"/>
      <c r="BF515" s="408"/>
      <c r="BG515" s="408"/>
      <c r="BH515" s="408"/>
      <c r="BI515" s="408"/>
      <c r="BJ515" s="408"/>
      <c r="BK515" s="408"/>
      <c r="BL515" s="408"/>
      <c r="BM515" s="408"/>
      <c r="BN515" s="408"/>
      <c r="BO515" s="408"/>
      <c r="BP515" s="408"/>
      <c r="BQ515" s="408"/>
      <c r="BR515" s="408"/>
      <c r="BS515" s="408"/>
      <c r="BT515" s="408"/>
      <c r="BU515" s="408"/>
      <c r="BV515" s="408"/>
      <c r="BW515" s="408"/>
      <c r="BX515" s="408"/>
      <c r="BY515" s="408"/>
      <c r="BZ515" s="408"/>
      <c r="CA515" s="408"/>
      <c r="CB515" s="408"/>
      <c r="CC515" s="408"/>
      <c r="CD515" s="408"/>
      <c r="CE515" s="408"/>
      <c r="CF515" s="408"/>
      <c r="CG515" s="408"/>
      <c r="CH515" s="408"/>
      <c r="CI515" s="408"/>
      <c r="CJ515" s="408"/>
      <c r="CK515" s="408"/>
      <c r="CL515" s="408"/>
    </row>
    <row r="516" spans="2:90" x14ac:dyDescent="0.4">
      <c r="B516" s="132" t="str">
        <f>B473</f>
        <v>(Primary label)</v>
      </c>
      <c r="D516" t="s">
        <v>929</v>
      </c>
      <c r="E516" s="8" t="str">
        <f t="shared" si="462"/>
        <v>516 GROWTH-PV</v>
      </c>
      <c r="G516" t="s">
        <v>332</v>
      </c>
      <c r="H516" s="27"/>
      <c r="I516" s="78"/>
      <c r="J516" s="78"/>
      <c r="K516" s="33"/>
      <c r="L516" s="33"/>
      <c r="M516" s="33"/>
      <c r="N516" s="33"/>
      <c r="O516" s="33"/>
      <c r="P516" s="33"/>
      <c r="R516" s="33"/>
      <c r="S516" s="77"/>
      <c r="T516" s="77"/>
      <c r="U516" s="77"/>
      <c r="V516" s="77"/>
      <c r="W516" s="77"/>
      <c r="X516" s="77"/>
      <c r="Y516" s="77"/>
      <c r="Z516" s="77"/>
      <c r="AA516" s="77"/>
      <c r="AB516" s="77"/>
      <c r="AC516" s="77"/>
      <c r="AD516" s="77"/>
      <c r="AE516" s="77"/>
      <c r="AF516" s="77"/>
      <c r="AG516" s="77"/>
      <c r="AH516" s="77"/>
      <c r="AI516" s="77"/>
      <c r="AJ516" s="77"/>
      <c r="AK516" s="77"/>
      <c r="AL516" s="77"/>
      <c r="AM516" s="77"/>
      <c r="AN516" s="77"/>
      <c r="AO516" s="77"/>
      <c r="AP516" s="77"/>
      <c r="AQ516" s="77"/>
      <c r="AR516" s="77"/>
      <c r="AS516" s="77"/>
      <c r="AT516" s="77"/>
      <c r="AU516" s="77"/>
      <c r="AV516" s="77"/>
      <c r="AW516" s="77"/>
      <c r="AX516" s="77"/>
      <c r="AY516" s="77"/>
      <c r="AZ516" s="77"/>
      <c r="BA516" s="77"/>
      <c r="BB516" s="77"/>
      <c r="BC516" s="77"/>
      <c r="BD516" s="77"/>
      <c r="BE516" s="77"/>
      <c r="BF516" s="77"/>
      <c r="BG516" s="77"/>
      <c r="BH516" s="77"/>
      <c r="BI516" s="77"/>
      <c r="BJ516" s="77"/>
      <c r="BK516" s="77"/>
      <c r="BL516" s="77"/>
      <c r="BM516" s="77"/>
      <c r="BN516" s="77"/>
      <c r="BO516" s="77"/>
      <c r="BP516" s="77"/>
      <c r="BQ516" s="77"/>
      <c r="BR516" s="77"/>
      <c r="BS516" s="77"/>
      <c r="BT516" s="77"/>
      <c r="BU516" s="77"/>
      <c r="BV516" s="77"/>
      <c r="BW516" s="77"/>
      <c r="BX516" s="77"/>
      <c r="BY516" s="77"/>
      <c r="BZ516" s="77"/>
      <c r="CA516" s="77"/>
      <c r="CB516" s="77"/>
      <c r="CC516" s="77"/>
      <c r="CD516" s="77"/>
      <c r="CE516" s="77"/>
      <c r="CF516" s="77"/>
      <c r="CG516" s="77"/>
      <c r="CH516" s="77"/>
      <c r="CI516" s="77"/>
      <c r="CJ516" s="77"/>
      <c r="CK516" s="77"/>
      <c r="CL516" s="77"/>
    </row>
    <row r="517" spans="2:90" x14ac:dyDescent="0.4">
      <c r="B517" s="235" t="str">
        <f>IFERROR(SUBSTITUTE(B481,":",""),"no unit")</f>
        <v>Growth curve steady state rev</v>
      </c>
      <c r="D517" t="s">
        <v>929</v>
      </c>
      <c r="E517" s="8" t="str">
        <f t="shared" si="462"/>
        <v>517 GROWTH-PV</v>
      </c>
      <c r="G517" t="s">
        <v>332</v>
      </c>
      <c r="H517" s="27"/>
      <c r="I517" s="78"/>
      <c r="J517" s="78"/>
      <c r="K517" s="33"/>
      <c r="L517" s="33"/>
      <c r="M517" s="33"/>
      <c r="N517" s="33"/>
      <c r="O517" s="33"/>
      <c r="P517" s="33"/>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row>
    <row r="518" spans="2:90" x14ac:dyDescent="0.4">
      <c r="B518" s="132" t="s">
        <v>461</v>
      </c>
      <c r="D518" t="s">
        <v>929</v>
      </c>
      <c r="E518" s="8" t="str">
        <f t="shared" si="462"/>
        <v>518 GROWTH-PV</v>
      </c>
      <c r="G518" t="s">
        <v>332</v>
      </c>
      <c r="K518" s="53"/>
      <c r="L518" s="53"/>
      <c r="M518" s="53"/>
      <c r="N518" s="53"/>
      <c r="O518" s="53"/>
      <c r="P518" s="53"/>
      <c r="R518" s="24"/>
      <c r="S518" s="207" t="str">
        <f t="shared" ref="S518" si="538">ADDRESS(ROW(S514),COLUMN(S514),2)</f>
        <v>S$514</v>
      </c>
      <c r="T518" s="207" t="str">
        <f t="shared" ref="T518:AX518" si="539">ADDRESS(ROW(T514),COLUMN(T514),2)</f>
        <v>T$514</v>
      </c>
      <c r="U518" s="207" t="str">
        <f t="shared" si="539"/>
        <v>U$514</v>
      </c>
      <c r="V518" s="207" t="str">
        <f t="shared" si="539"/>
        <v>V$514</v>
      </c>
      <c r="W518" s="207" t="str">
        <f t="shared" si="539"/>
        <v>W$514</v>
      </c>
      <c r="X518" s="207" t="str">
        <f t="shared" si="539"/>
        <v>X$514</v>
      </c>
      <c r="Y518" s="207" t="str">
        <f t="shared" si="539"/>
        <v>Y$514</v>
      </c>
      <c r="Z518" s="207" t="str">
        <f t="shared" si="539"/>
        <v>Z$514</v>
      </c>
      <c r="AA518" s="207" t="str">
        <f t="shared" si="539"/>
        <v>AA$514</v>
      </c>
      <c r="AB518" s="207" t="str">
        <f t="shared" si="539"/>
        <v>AB$514</v>
      </c>
      <c r="AC518" s="207" t="str">
        <f t="shared" si="539"/>
        <v>AC$514</v>
      </c>
      <c r="AD518" s="207" t="str">
        <f t="shared" si="539"/>
        <v>AD$514</v>
      </c>
      <c r="AE518" s="207" t="str">
        <f t="shared" si="539"/>
        <v>AE$514</v>
      </c>
      <c r="AF518" s="207" t="str">
        <f t="shared" si="539"/>
        <v>AF$514</v>
      </c>
      <c r="AG518" s="207" t="str">
        <f t="shared" si="539"/>
        <v>AG$514</v>
      </c>
      <c r="AH518" s="207" t="str">
        <f t="shared" si="539"/>
        <v>AH$514</v>
      </c>
      <c r="AI518" s="207" t="str">
        <f t="shared" si="539"/>
        <v>AI$514</v>
      </c>
      <c r="AJ518" s="207" t="str">
        <f t="shared" si="539"/>
        <v>AJ$514</v>
      </c>
      <c r="AK518" s="207" t="str">
        <f t="shared" si="539"/>
        <v>AK$514</v>
      </c>
      <c r="AL518" s="207" t="str">
        <f t="shared" si="539"/>
        <v>AL$514</v>
      </c>
      <c r="AM518" s="207" t="str">
        <f t="shared" si="539"/>
        <v>AM$514</v>
      </c>
      <c r="AN518" s="207" t="str">
        <f t="shared" si="539"/>
        <v>AN$514</v>
      </c>
      <c r="AO518" s="207" t="str">
        <f t="shared" si="539"/>
        <v>AO$514</v>
      </c>
      <c r="AP518" s="207" t="str">
        <f t="shared" si="539"/>
        <v>AP$514</v>
      </c>
      <c r="AQ518" s="207" t="str">
        <f t="shared" si="539"/>
        <v>AQ$514</v>
      </c>
      <c r="AR518" s="207" t="str">
        <f t="shared" si="539"/>
        <v>AR$514</v>
      </c>
      <c r="AS518" s="207" t="str">
        <f t="shared" si="539"/>
        <v>AS$514</v>
      </c>
      <c r="AT518" s="207" t="str">
        <f t="shared" si="539"/>
        <v>AT$514</v>
      </c>
      <c r="AU518" s="207" t="str">
        <f t="shared" si="539"/>
        <v>AU$514</v>
      </c>
      <c r="AV518" s="207" t="str">
        <f t="shared" si="539"/>
        <v>AV$514</v>
      </c>
      <c r="AW518" s="207" t="str">
        <f t="shared" si="539"/>
        <v>AW$514</v>
      </c>
      <c r="AX518" s="207" t="str">
        <f t="shared" si="539"/>
        <v>AX$514</v>
      </c>
      <c r="AY518" s="207" t="str">
        <f t="shared" ref="AY518:CD518" si="540">ADDRESS(ROW(AY514),COLUMN(AY514),2)</f>
        <v>AY$514</v>
      </c>
      <c r="AZ518" s="207" t="str">
        <f t="shared" si="540"/>
        <v>AZ$514</v>
      </c>
      <c r="BA518" s="207" t="str">
        <f t="shared" si="540"/>
        <v>BA$514</v>
      </c>
      <c r="BB518" s="207" t="str">
        <f t="shared" si="540"/>
        <v>BB$514</v>
      </c>
      <c r="BC518" s="207" t="str">
        <f t="shared" si="540"/>
        <v>BC$514</v>
      </c>
      <c r="BD518" s="207" t="str">
        <f t="shared" si="540"/>
        <v>BD$514</v>
      </c>
      <c r="BE518" s="207" t="str">
        <f t="shared" si="540"/>
        <v>BE$514</v>
      </c>
      <c r="BF518" s="207" t="str">
        <f t="shared" si="540"/>
        <v>BF$514</v>
      </c>
      <c r="BG518" s="207" t="str">
        <f t="shared" si="540"/>
        <v>BG$514</v>
      </c>
      <c r="BH518" s="207" t="str">
        <f t="shared" si="540"/>
        <v>BH$514</v>
      </c>
      <c r="BI518" s="207" t="str">
        <f t="shared" si="540"/>
        <v>BI$514</v>
      </c>
      <c r="BJ518" s="207" t="str">
        <f t="shared" si="540"/>
        <v>BJ$514</v>
      </c>
      <c r="BK518" s="207" t="str">
        <f t="shared" si="540"/>
        <v>BK$514</v>
      </c>
      <c r="BL518" s="207" t="str">
        <f t="shared" si="540"/>
        <v>BL$514</v>
      </c>
      <c r="BM518" s="207" t="str">
        <f t="shared" si="540"/>
        <v>BM$514</v>
      </c>
      <c r="BN518" s="207" t="str">
        <f t="shared" si="540"/>
        <v>BN$514</v>
      </c>
      <c r="BO518" s="207" t="str">
        <f t="shared" si="540"/>
        <v>BO$514</v>
      </c>
      <c r="BP518" s="207" t="str">
        <f t="shared" si="540"/>
        <v>BP$514</v>
      </c>
      <c r="BQ518" s="207" t="str">
        <f t="shared" si="540"/>
        <v>BQ$514</v>
      </c>
      <c r="BR518" s="207" t="str">
        <f t="shared" si="540"/>
        <v>BR$514</v>
      </c>
      <c r="BS518" s="207" t="str">
        <f t="shared" si="540"/>
        <v>BS$514</v>
      </c>
      <c r="BT518" s="207" t="str">
        <f t="shared" si="540"/>
        <v>BT$514</v>
      </c>
      <c r="BU518" s="207" t="str">
        <f t="shared" si="540"/>
        <v>BU$514</v>
      </c>
      <c r="BV518" s="207" t="str">
        <f t="shared" si="540"/>
        <v>BV$514</v>
      </c>
      <c r="BW518" s="207" t="str">
        <f t="shared" si="540"/>
        <v>BW$514</v>
      </c>
      <c r="BX518" s="207" t="str">
        <f t="shared" si="540"/>
        <v>BX$514</v>
      </c>
      <c r="BY518" s="207" t="str">
        <f t="shared" si="540"/>
        <v>BY$514</v>
      </c>
      <c r="BZ518" s="207" t="str">
        <f t="shared" si="540"/>
        <v>BZ$514</v>
      </c>
      <c r="CA518" s="207" t="str">
        <f t="shared" si="540"/>
        <v>CA$514</v>
      </c>
      <c r="CB518" s="207" t="str">
        <f t="shared" si="540"/>
        <v>CB$514</v>
      </c>
      <c r="CC518" s="207" t="str">
        <f t="shared" si="540"/>
        <v>CC$514</v>
      </c>
      <c r="CD518" s="207" t="str">
        <f t="shared" si="540"/>
        <v>CD$514</v>
      </c>
      <c r="CE518" s="207" t="str">
        <f t="shared" ref="CE518:CK518" si="541">ADDRESS(ROW(CE514),COLUMN(CE514),2)</f>
        <v>CE$514</v>
      </c>
      <c r="CF518" s="207" t="str">
        <f t="shared" si="541"/>
        <v>CF$514</v>
      </c>
      <c r="CG518" s="207" t="str">
        <f t="shared" si="541"/>
        <v>CG$514</v>
      </c>
      <c r="CH518" s="207" t="str">
        <f t="shared" si="541"/>
        <v>CH$514</v>
      </c>
      <c r="CI518" s="207" t="str">
        <f t="shared" si="541"/>
        <v>CI$514</v>
      </c>
      <c r="CJ518" s="207" t="str">
        <f t="shared" si="541"/>
        <v>CJ$514</v>
      </c>
      <c r="CK518" s="207" t="str">
        <f t="shared" si="541"/>
        <v>CK$514</v>
      </c>
      <c r="CL518" s="207" t="str">
        <f t="shared" ref="CL518" si="542">ADDRESS(ROW(CL514),COLUMN(CL514),2)</f>
        <v>CL$514</v>
      </c>
    </row>
    <row r="519" spans="2:90" x14ac:dyDescent="0.4">
      <c r="B519" s="132" t="s">
        <v>462</v>
      </c>
      <c r="D519" t="s">
        <v>929</v>
      </c>
      <c r="E519" s="8" t="str">
        <f t="shared" si="462"/>
        <v>519 GROWTH-PV</v>
      </c>
      <c r="G519" t="s">
        <v>332</v>
      </c>
      <c r="K519" s="53"/>
      <c r="L519" s="53"/>
      <c r="M519" s="53"/>
      <c r="N519" s="53"/>
      <c r="O519" s="53"/>
      <c r="P519" s="53"/>
      <c r="R519" s="24"/>
      <c r="S519" s="80" t="str">
        <f t="shared" ref="S519" si="543">S476</f>
        <v>S$13</v>
      </c>
      <c r="T519" s="80" t="str">
        <f t="shared" ref="T519:AX519" si="544">T476</f>
        <v>T$13</v>
      </c>
      <c r="U519" s="80" t="str">
        <f t="shared" si="544"/>
        <v>U$13</v>
      </c>
      <c r="V519" s="80" t="str">
        <f t="shared" si="544"/>
        <v>V$13</v>
      </c>
      <c r="W519" s="80" t="str">
        <f t="shared" si="544"/>
        <v>W$13</v>
      </c>
      <c r="X519" s="80" t="str">
        <f t="shared" si="544"/>
        <v>X$13</v>
      </c>
      <c r="Y519" s="80" t="str">
        <f t="shared" si="544"/>
        <v>Y$13</v>
      </c>
      <c r="Z519" s="80" t="str">
        <f t="shared" si="544"/>
        <v>Z$13</v>
      </c>
      <c r="AA519" s="80" t="str">
        <f t="shared" si="544"/>
        <v>AA$13</v>
      </c>
      <c r="AB519" s="80" t="str">
        <f t="shared" si="544"/>
        <v>AB$13</v>
      </c>
      <c r="AC519" s="80" t="str">
        <f t="shared" si="544"/>
        <v>AC$13</v>
      </c>
      <c r="AD519" s="80" t="str">
        <f t="shared" si="544"/>
        <v>AD$13</v>
      </c>
      <c r="AE519" s="80" t="str">
        <f t="shared" si="544"/>
        <v>AE$13</v>
      </c>
      <c r="AF519" s="80" t="str">
        <f t="shared" si="544"/>
        <v>AF$13</v>
      </c>
      <c r="AG519" s="80" t="str">
        <f t="shared" si="544"/>
        <v>AG$13</v>
      </c>
      <c r="AH519" s="80" t="str">
        <f t="shared" si="544"/>
        <v>AH$13</v>
      </c>
      <c r="AI519" s="80" t="str">
        <f t="shared" si="544"/>
        <v>AI$13</v>
      </c>
      <c r="AJ519" s="80" t="str">
        <f t="shared" si="544"/>
        <v>AJ$13</v>
      </c>
      <c r="AK519" s="80" t="str">
        <f t="shared" si="544"/>
        <v>AK$13</v>
      </c>
      <c r="AL519" s="80" t="str">
        <f t="shared" si="544"/>
        <v>AL$13</v>
      </c>
      <c r="AM519" s="80" t="str">
        <f t="shared" si="544"/>
        <v>AM$13</v>
      </c>
      <c r="AN519" s="80" t="str">
        <f t="shared" si="544"/>
        <v>AN$13</v>
      </c>
      <c r="AO519" s="80" t="str">
        <f t="shared" si="544"/>
        <v>AO$13</v>
      </c>
      <c r="AP519" s="80" t="str">
        <f t="shared" si="544"/>
        <v>AP$13</v>
      </c>
      <c r="AQ519" s="80" t="str">
        <f t="shared" si="544"/>
        <v>AQ$13</v>
      </c>
      <c r="AR519" s="80" t="str">
        <f t="shared" si="544"/>
        <v>AR$13</v>
      </c>
      <c r="AS519" s="80" t="str">
        <f t="shared" si="544"/>
        <v>AS$13</v>
      </c>
      <c r="AT519" s="80" t="str">
        <f t="shared" si="544"/>
        <v>AT$13</v>
      </c>
      <c r="AU519" s="80" t="str">
        <f t="shared" si="544"/>
        <v>AU$13</v>
      </c>
      <c r="AV519" s="80" t="str">
        <f t="shared" si="544"/>
        <v>AV$13</v>
      </c>
      <c r="AW519" s="80" t="str">
        <f t="shared" si="544"/>
        <v>AW$13</v>
      </c>
      <c r="AX519" s="80" t="str">
        <f t="shared" si="544"/>
        <v>AX$13</v>
      </c>
      <c r="AY519" s="80" t="str">
        <f t="shared" ref="AY519:CD519" si="545">AY476</f>
        <v>AY$13</v>
      </c>
      <c r="AZ519" s="80" t="str">
        <f t="shared" si="545"/>
        <v>AZ$13</v>
      </c>
      <c r="BA519" s="80" t="str">
        <f t="shared" si="545"/>
        <v>BA$13</v>
      </c>
      <c r="BB519" s="80" t="str">
        <f t="shared" si="545"/>
        <v>BB$13</v>
      </c>
      <c r="BC519" s="80" t="str">
        <f t="shared" si="545"/>
        <v>BC$13</v>
      </c>
      <c r="BD519" s="80" t="str">
        <f t="shared" si="545"/>
        <v>BD$13</v>
      </c>
      <c r="BE519" s="80" t="str">
        <f t="shared" si="545"/>
        <v>BE$13</v>
      </c>
      <c r="BF519" s="80" t="str">
        <f t="shared" si="545"/>
        <v>BF$13</v>
      </c>
      <c r="BG519" s="80" t="str">
        <f t="shared" si="545"/>
        <v>BG$13</v>
      </c>
      <c r="BH519" s="80" t="str">
        <f t="shared" si="545"/>
        <v>BH$13</v>
      </c>
      <c r="BI519" s="80" t="str">
        <f t="shared" si="545"/>
        <v>BI$13</v>
      </c>
      <c r="BJ519" s="80" t="str">
        <f t="shared" si="545"/>
        <v>BJ$13</v>
      </c>
      <c r="BK519" s="80" t="str">
        <f t="shared" si="545"/>
        <v>BK$13</v>
      </c>
      <c r="BL519" s="80" t="str">
        <f t="shared" si="545"/>
        <v>BL$13</v>
      </c>
      <c r="BM519" s="80" t="str">
        <f t="shared" si="545"/>
        <v>BM$13</v>
      </c>
      <c r="BN519" s="80" t="str">
        <f t="shared" si="545"/>
        <v>BN$13</v>
      </c>
      <c r="BO519" s="80" t="str">
        <f t="shared" si="545"/>
        <v>BO$13</v>
      </c>
      <c r="BP519" s="80" t="str">
        <f t="shared" si="545"/>
        <v>BP$13</v>
      </c>
      <c r="BQ519" s="80" t="str">
        <f t="shared" si="545"/>
        <v>BQ$13</v>
      </c>
      <c r="BR519" s="80" t="str">
        <f t="shared" si="545"/>
        <v>BR$13</v>
      </c>
      <c r="BS519" s="80" t="str">
        <f t="shared" si="545"/>
        <v>BS$13</v>
      </c>
      <c r="BT519" s="80" t="str">
        <f t="shared" si="545"/>
        <v>BT$13</v>
      </c>
      <c r="BU519" s="80" t="str">
        <f t="shared" si="545"/>
        <v>BU$13</v>
      </c>
      <c r="BV519" s="80" t="str">
        <f t="shared" si="545"/>
        <v>BV$13</v>
      </c>
      <c r="BW519" s="80" t="str">
        <f t="shared" si="545"/>
        <v>BW$13</v>
      </c>
      <c r="BX519" s="80" t="str">
        <f t="shared" si="545"/>
        <v>BX$13</v>
      </c>
      <c r="BY519" s="80" t="str">
        <f t="shared" si="545"/>
        <v>BY$13</v>
      </c>
      <c r="BZ519" s="80" t="str">
        <f t="shared" si="545"/>
        <v>BZ$13</v>
      </c>
      <c r="CA519" s="80" t="str">
        <f t="shared" si="545"/>
        <v>CA$13</v>
      </c>
      <c r="CB519" s="80" t="str">
        <f t="shared" si="545"/>
        <v>CB$13</v>
      </c>
      <c r="CC519" s="80" t="str">
        <f t="shared" si="545"/>
        <v>CC$13</v>
      </c>
      <c r="CD519" s="80" t="str">
        <f t="shared" si="545"/>
        <v>CD$13</v>
      </c>
      <c r="CE519" s="80" t="str">
        <f t="shared" ref="CE519:CK519" si="546">CE476</f>
        <v>CE$13</v>
      </c>
      <c r="CF519" s="80" t="str">
        <f t="shared" si="546"/>
        <v>CF$13</v>
      </c>
      <c r="CG519" s="80" t="str">
        <f t="shared" si="546"/>
        <v>CG$13</v>
      </c>
      <c r="CH519" s="80" t="str">
        <f t="shared" si="546"/>
        <v>CH$13</v>
      </c>
      <c r="CI519" s="80" t="str">
        <f t="shared" si="546"/>
        <v>CI$13</v>
      </c>
      <c r="CJ519" s="80" t="str">
        <f t="shared" si="546"/>
        <v>CJ$13</v>
      </c>
      <c r="CK519" s="80" t="str">
        <f t="shared" si="546"/>
        <v>CK$13</v>
      </c>
      <c r="CL519" s="80" t="str">
        <f t="shared" ref="CL519" si="547">CL476</f>
        <v>CL$13</v>
      </c>
    </row>
    <row r="520" spans="2:90" x14ac:dyDescent="0.4">
      <c r="B520" s="132" t="str">
        <f>B477</f>
        <v>(Secondary label)</v>
      </c>
      <c r="D520" t="s">
        <v>929</v>
      </c>
      <c r="E520" s="8" t="str">
        <f t="shared" si="462"/>
        <v>520 GROWTH-PV</v>
      </c>
      <c r="G520" t="s">
        <v>332</v>
      </c>
      <c r="H520" s="12"/>
      <c r="I520" s="60"/>
      <c r="J520" s="60"/>
      <c r="K520" s="15"/>
      <c r="L520" s="15"/>
      <c r="M520" s="15"/>
      <c r="N520" s="15"/>
      <c r="O520" s="15"/>
      <c r="P520" s="15"/>
      <c r="R520" s="15"/>
    </row>
    <row r="521" spans="2:90" x14ac:dyDescent="0.4">
      <c r="B521" s="132" t="s">
        <v>489</v>
      </c>
      <c r="D521" t="s">
        <v>929</v>
      </c>
      <c r="E521" s="8" t="str">
        <f t="shared" si="462"/>
        <v>521 GROWTH-PV</v>
      </c>
      <c r="G521" t="s">
        <v>332</v>
      </c>
      <c r="H521" s="12"/>
      <c r="I521" s="60"/>
      <c r="J521" s="60"/>
      <c r="K521" s="15"/>
      <c r="L521" s="15"/>
      <c r="M521" s="15"/>
      <c r="N521" s="15"/>
      <c r="O521" s="15"/>
      <c r="P521" s="15"/>
      <c r="R521" s="15"/>
    </row>
    <row r="522" spans="2:90" x14ac:dyDescent="0.4">
      <c r="B522" s="132" t="s">
        <v>463</v>
      </c>
      <c r="D522" t="s">
        <v>929</v>
      </c>
      <c r="E522" s="8" t="str">
        <f t="shared" si="462"/>
        <v>522 GROWTH-PV</v>
      </c>
      <c r="G522" t="s">
        <v>332</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row>
    <row r="523" spans="2:90" x14ac:dyDescent="0.4">
      <c r="B523" s="132" t="s">
        <v>464</v>
      </c>
      <c r="D523" t="s">
        <v>929</v>
      </c>
      <c r="E523" s="8" t="str">
        <f t="shared" si="462"/>
        <v>523 GROWTH-PV</v>
      </c>
      <c r="G523" t="s">
        <v>332</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row>
    <row r="524" spans="2:90" x14ac:dyDescent="0.4">
      <c r="B524" s="27"/>
      <c r="C524" s="27"/>
      <c r="D524" s="27"/>
      <c r="E524" s="27"/>
      <c r="F524" s="27"/>
      <c r="G524" s="27"/>
      <c r="H524" s="27"/>
      <c r="I524" s="27"/>
      <c r="J524" s="27"/>
      <c r="K524" s="27"/>
      <c r="L524" s="27"/>
      <c r="M524" s="27"/>
      <c r="N524" s="27"/>
      <c r="O524" s="27"/>
      <c r="P524" s="27"/>
      <c r="R524" s="27"/>
      <c r="S524" s="27"/>
      <c r="T524" s="27"/>
      <c r="U524" s="27"/>
      <c r="V524" s="27"/>
      <c r="W524" s="27"/>
      <c r="X524" s="27"/>
      <c r="Y524" s="27"/>
      <c r="Z524" s="27"/>
      <c r="AA524" s="27"/>
      <c r="AB524" s="27"/>
      <c r="AC524" s="27"/>
      <c r="AD524" s="67"/>
      <c r="AE524" s="67"/>
      <c r="AF524" s="67"/>
      <c r="AG524" s="67"/>
      <c r="AH524" s="67"/>
      <c r="AI524" s="67"/>
      <c r="AJ524" s="67"/>
      <c r="AK524" s="67"/>
      <c r="AL524" s="67"/>
      <c r="AM524" s="67"/>
      <c r="AN524" s="67"/>
      <c r="AO524" s="67"/>
      <c r="AP524" s="67"/>
      <c r="AQ524" s="67"/>
      <c r="AR524" s="67"/>
      <c r="AS524" s="67"/>
      <c r="AT524" s="67"/>
      <c r="AU524" s="67"/>
      <c r="AV524" s="67"/>
      <c r="AW524" s="67"/>
      <c r="AX524" s="67"/>
      <c r="AY524" s="67"/>
      <c r="AZ524" s="67"/>
      <c r="BA524" s="67"/>
      <c r="BB524" s="67"/>
      <c r="BC524" s="67"/>
      <c r="BD524" s="67"/>
      <c r="BE524" s="67"/>
      <c r="BF524" s="67"/>
      <c r="BG524" s="67"/>
      <c r="BH524" s="67"/>
      <c r="BI524" s="67"/>
      <c r="BJ524" s="67"/>
      <c r="BK524" s="67"/>
      <c r="BL524" s="67"/>
      <c r="BM524" s="67"/>
      <c r="BN524" s="67"/>
      <c r="BO524" s="67"/>
      <c r="BP524" s="67"/>
      <c r="BQ524" s="67"/>
      <c r="BR524" s="67"/>
      <c r="BS524" s="67"/>
      <c r="BT524" s="67"/>
      <c r="BU524" s="67"/>
      <c r="BV524" s="67"/>
      <c r="BW524" s="67"/>
      <c r="BX524" s="67"/>
      <c r="BY524" s="67"/>
      <c r="BZ524" s="67"/>
      <c r="CA524" s="67"/>
      <c r="CB524" s="67"/>
      <c r="CC524" s="67"/>
      <c r="CD524" s="67"/>
      <c r="CE524" s="67"/>
      <c r="CF524" s="67"/>
      <c r="CG524" s="67"/>
      <c r="CH524" s="67"/>
      <c r="CI524" s="67"/>
      <c r="CJ524" s="67"/>
      <c r="CK524" s="67"/>
      <c r="CL524" s="67"/>
    </row>
    <row r="525" spans="2:90" x14ac:dyDescent="0.4">
      <c r="E525" s="8"/>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row>
    <row r="526" spans="2:90" x14ac:dyDescent="0.4">
      <c r="B526" s="27"/>
      <c r="C526" s="27"/>
      <c r="D526" s="27"/>
      <c r="E526" s="27"/>
      <c r="F526" s="27"/>
      <c r="G526" s="27"/>
      <c r="H526" s="27"/>
      <c r="I526" s="27"/>
      <c r="J526" s="27"/>
      <c r="K526" s="27"/>
      <c r="L526" s="27"/>
      <c r="M526" s="27"/>
      <c r="N526" s="27"/>
      <c r="O526" s="27"/>
      <c r="P526" s="27"/>
      <c r="R526" s="27"/>
      <c r="S526" s="27"/>
      <c r="T526" s="27"/>
      <c r="U526" s="27"/>
      <c r="V526" s="27"/>
      <c r="W526" s="27"/>
      <c r="X526" s="27"/>
      <c r="Y526" s="27"/>
      <c r="Z526" s="27"/>
      <c r="AA526" s="27"/>
      <c r="AB526" s="27"/>
      <c r="AC526" s="27"/>
      <c r="AD526" s="67"/>
      <c r="AE526" s="67"/>
      <c r="AF526" s="67"/>
      <c r="AG526" s="67"/>
      <c r="AH526" s="67"/>
      <c r="AI526" s="67"/>
      <c r="AJ526" s="67"/>
      <c r="AK526" s="67"/>
      <c r="AL526" s="67"/>
      <c r="AM526" s="67"/>
      <c r="AN526" s="67"/>
      <c r="AO526" s="67"/>
      <c r="AP526" s="67"/>
      <c r="AQ526" s="67"/>
      <c r="AR526" s="67"/>
      <c r="AS526" s="67"/>
      <c r="AT526" s="67"/>
      <c r="AU526" s="67"/>
      <c r="AV526" s="67"/>
      <c r="AW526" s="67"/>
      <c r="AX526" s="67"/>
      <c r="AY526" s="67"/>
      <c r="AZ526" s="67"/>
      <c r="BA526" s="67"/>
      <c r="BB526" s="67"/>
      <c r="BC526" s="67"/>
      <c r="BD526" s="67"/>
      <c r="BE526" s="67"/>
      <c r="BF526" s="67"/>
      <c r="BG526" s="67"/>
      <c r="BH526" s="67"/>
      <c r="BI526" s="67"/>
      <c r="BJ526" s="67"/>
      <c r="BK526" s="67"/>
      <c r="BL526" s="67"/>
      <c r="BM526" s="67"/>
      <c r="BN526" s="67"/>
      <c r="BO526" s="67"/>
      <c r="BP526" s="67"/>
      <c r="BQ526" s="67"/>
      <c r="BR526" s="67"/>
      <c r="BS526" s="67"/>
      <c r="BT526" s="67"/>
      <c r="BU526" s="67"/>
      <c r="BV526" s="67"/>
      <c r="BW526" s="67"/>
      <c r="BX526" s="67"/>
      <c r="BY526" s="67"/>
      <c r="BZ526" s="67"/>
      <c r="CA526" s="67"/>
      <c r="CB526" s="67"/>
      <c r="CC526" s="67"/>
      <c r="CD526" s="67"/>
      <c r="CE526" s="67"/>
      <c r="CF526" s="67"/>
      <c r="CG526" s="67"/>
      <c r="CH526" s="67"/>
      <c r="CI526" s="67"/>
      <c r="CJ526" s="67"/>
      <c r="CK526" s="67"/>
      <c r="CL526" s="67"/>
    </row>
    <row r="527" spans="2:90" x14ac:dyDescent="0.4">
      <c r="B527" s="171" t="s">
        <v>490</v>
      </c>
      <c r="E527" s="8"/>
      <c r="H527" s="170"/>
      <c r="I527" s="172"/>
      <c r="J527" s="172"/>
      <c r="K527" s="193"/>
      <c r="L527" s="193"/>
      <c r="M527" s="193"/>
      <c r="N527" s="193"/>
      <c r="O527" s="193"/>
      <c r="P527" s="193"/>
      <c r="R527" s="194"/>
      <c r="S527" s="170"/>
      <c r="T527" s="170"/>
      <c r="U527" s="170"/>
      <c r="V527" s="170"/>
      <c r="W527" s="170"/>
      <c r="X527" s="170"/>
      <c r="Y527" s="170"/>
      <c r="Z527" s="170"/>
      <c r="AA527" s="170"/>
      <c r="AB527" s="170"/>
      <c r="AC527" s="170"/>
      <c r="AD527" s="170"/>
      <c r="AE527" s="170"/>
      <c r="AF527" s="170"/>
      <c r="AG527" s="170"/>
      <c r="AH527" s="170"/>
      <c r="AI527" s="170"/>
      <c r="AJ527" s="170"/>
      <c r="AK527" s="170"/>
      <c r="AL527" s="170"/>
      <c r="AM527" s="170"/>
      <c r="AN527" s="170"/>
      <c r="AO527" s="170"/>
      <c r="AP527" s="170"/>
      <c r="AQ527" s="170"/>
      <c r="AR527" s="170"/>
      <c r="AS527" s="170"/>
      <c r="AT527" s="170"/>
      <c r="AU527" s="170"/>
      <c r="AV527" s="170"/>
      <c r="AW527" s="170"/>
      <c r="AX527" s="170"/>
      <c r="AY527" s="170"/>
      <c r="AZ527" s="170"/>
      <c r="BA527" s="170"/>
      <c r="BB527" s="170"/>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0"/>
      <c r="CA527" s="170"/>
      <c r="CB527" s="170"/>
      <c r="CC527" s="170"/>
      <c r="CD527" s="170"/>
      <c r="CE527" s="170"/>
      <c r="CF527" s="170"/>
      <c r="CG527" s="170"/>
      <c r="CH527" s="170"/>
      <c r="CI527" s="170"/>
      <c r="CJ527" s="170"/>
      <c r="CK527" s="170"/>
      <c r="CL527" s="170"/>
    </row>
    <row r="528" spans="2:90" x14ac:dyDescent="0.4">
      <c r="B528" s="171" t="s">
        <v>492</v>
      </c>
      <c r="E528" s="8"/>
      <c r="H528" s="170"/>
      <c r="I528" s="172"/>
      <c r="J528" s="172"/>
      <c r="K528" s="193"/>
      <c r="L528" s="193"/>
      <c r="M528" s="193"/>
      <c r="N528" s="193"/>
      <c r="O528" s="193"/>
      <c r="P528" s="193"/>
      <c r="R528" s="194"/>
      <c r="S528" s="170"/>
      <c r="T528" s="170"/>
      <c r="U528" s="170"/>
      <c r="V528" s="170"/>
      <c r="W528" s="170"/>
      <c r="X528" s="170"/>
      <c r="Y528" s="170"/>
      <c r="Z528" s="170"/>
      <c r="AA528" s="170"/>
      <c r="AB528" s="170"/>
      <c r="AC528" s="170"/>
      <c r="AD528" s="170"/>
      <c r="AE528" s="170"/>
      <c r="AF528" s="170"/>
      <c r="AG528" s="170"/>
      <c r="AH528" s="170"/>
      <c r="AI528" s="170"/>
      <c r="AJ528" s="170"/>
      <c r="AK528" s="170"/>
      <c r="AL528" s="170"/>
      <c r="AM528" s="170"/>
      <c r="AN528" s="170"/>
      <c r="AO528" s="170"/>
      <c r="AP528" s="170"/>
      <c r="AQ528" s="170"/>
      <c r="AR528" s="170"/>
      <c r="AS528" s="170"/>
      <c r="AT528" s="170"/>
      <c r="AU528" s="170"/>
      <c r="AV528" s="170"/>
      <c r="AW528" s="170"/>
      <c r="AX528" s="170"/>
      <c r="AY528" s="170"/>
      <c r="AZ528" s="170"/>
      <c r="BA528" s="170"/>
      <c r="BB528" s="170"/>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0"/>
      <c r="CA528" s="170"/>
      <c r="CB528" s="170"/>
      <c r="CC528" s="170"/>
      <c r="CD528" s="170"/>
      <c r="CE528" s="170"/>
      <c r="CF528" s="170"/>
      <c r="CG528" s="170"/>
      <c r="CH528" s="170"/>
      <c r="CI528" s="170"/>
      <c r="CJ528" s="170"/>
      <c r="CK528" s="170"/>
      <c r="CL528" s="170"/>
    </row>
    <row r="529" spans="2:90" x14ac:dyDescent="0.4">
      <c r="B529" s="171" t="s">
        <v>461</v>
      </c>
      <c r="E529" s="8"/>
      <c r="H529" s="170"/>
      <c r="I529" s="172"/>
      <c r="J529" s="172"/>
      <c r="K529" s="193"/>
      <c r="L529" s="193"/>
      <c r="M529" s="193"/>
      <c r="N529" s="193"/>
      <c r="O529" s="193"/>
      <c r="P529" s="193"/>
      <c r="R529" s="194"/>
      <c r="S529" s="195" t="str">
        <f t="shared" ref="S529:CD529" si="548">S$16</f>
        <v>S$12</v>
      </c>
      <c r="T529" s="195" t="str">
        <f t="shared" si="548"/>
        <v>T$12</v>
      </c>
      <c r="U529" s="195" t="str">
        <f t="shared" si="548"/>
        <v>U$12</v>
      </c>
      <c r="V529" s="195" t="str">
        <f t="shared" si="548"/>
        <v>V$12</v>
      </c>
      <c r="W529" s="195" t="str">
        <f t="shared" si="548"/>
        <v>W$12</v>
      </c>
      <c r="X529" s="195" t="str">
        <f t="shared" si="548"/>
        <v>X$12</v>
      </c>
      <c r="Y529" s="195" t="str">
        <f t="shared" si="548"/>
        <v>Y$12</v>
      </c>
      <c r="Z529" s="195" t="str">
        <f t="shared" si="548"/>
        <v>Z$12</v>
      </c>
      <c r="AA529" s="195" t="str">
        <f t="shared" si="548"/>
        <v>AA$12</v>
      </c>
      <c r="AB529" s="195" t="str">
        <f t="shared" si="548"/>
        <v>AB$12</v>
      </c>
      <c r="AC529" s="195" t="str">
        <f t="shared" si="548"/>
        <v>AC$12</v>
      </c>
      <c r="AD529" s="195" t="str">
        <f t="shared" si="548"/>
        <v>AD$12</v>
      </c>
      <c r="AE529" s="195" t="str">
        <f t="shared" si="548"/>
        <v>AE$12</v>
      </c>
      <c r="AF529" s="195" t="str">
        <f t="shared" si="548"/>
        <v>AF$12</v>
      </c>
      <c r="AG529" s="195" t="str">
        <f t="shared" si="548"/>
        <v>AG$12</v>
      </c>
      <c r="AH529" s="195" t="str">
        <f t="shared" si="548"/>
        <v>AH$12</v>
      </c>
      <c r="AI529" s="195" t="str">
        <f t="shared" si="548"/>
        <v>AI$12</v>
      </c>
      <c r="AJ529" s="195" t="str">
        <f t="shared" si="548"/>
        <v>AJ$12</v>
      </c>
      <c r="AK529" s="195" t="str">
        <f t="shared" si="548"/>
        <v>AK$12</v>
      </c>
      <c r="AL529" s="195" t="str">
        <f t="shared" si="548"/>
        <v>AL$12</v>
      </c>
      <c r="AM529" s="195" t="str">
        <f t="shared" si="548"/>
        <v>AM$12</v>
      </c>
      <c r="AN529" s="195" t="str">
        <f t="shared" si="548"/>
        <v>AN$12</v>
      </c>
      <c r="AO529" s="195" t="str">
        <f t="shared" si="548"/>
        <v>AO$12</v>
      </c>
      <c r="AP529" s="195" t="str">
        <f t="shared" si="548"/>
        <v>AP$12</v>
      </c>
      <c r="AQ529" s="195" t="str">
        <f t="shared" si="548"/>
        <v>AQ$12</v>
      </c>
      <c r="AR529" s="195" t="str">
        <f t="shared" si="548"/>
        <v>AR$12</v>
      </c>
      <c r="AS529" s="195" t="str">
        <f t="shared" si="548"/>
        <v>AS$12</v>
      </c>
      <c r="AT529" s="195" t="str">
        <f t="shared" si="548"/>
        <v>AT$12</v>
      </c>
      <c r="AU529" s="195" t="str">
        <f t="shared" si="548"/>
        <v>AU$12</v>
      </c>
      <c r="AV529" s="195" t="str">
        <f t="shared" si="548"/>
        <v>AV$12</v>
      </c>
      <c r="AW529" s="195" t="str">
        <f t="shared" si="548"/>
        <v>AW$12</v>
      </c>
      <c r="AX529" s="195" t="str">
        <f t="shared" si="548"/>
        <v>AX$12</v>
      </c>
      <c r="AY529" s="195" t="str">
        <f t="shared" si="548"/>
        <v>AY$12</v>
      </c>
      <c r="AZ529" s="195" t="str">
        <f t="shared" si="548"/>
        <v>AZ$12</v>
      </c>
      <c r="BA529" s="195" t="str">
        <f t="shared" si="548"/>
        <v>BA$12</v>
      </c>
      <c r="BB529" s="195" t="str">
        <f t="shared" si="548"/>
        <v>BB$12</v>
      </c>
      <c r="BC529" s="195" t="str">
        <f t="shared" si="548"/>
        <v>BC$12</v>
      </c>
      <c r="BD529" s="195" t="str">
        <f t="shared" si="548"/>
        <v>BD$12</v>
      </c>
      <c r="BE529" s="195" t="str">
        <f t="shared" si="548"/>
        <v>BE$12</v>
      </c>
      <c r="BF529" s="195" t="str">
        <f t="shared" si="548"/>
        <v>BF$12</v>
      </c>
      <c r="BG529" s="195" t="str">
        <f t="shared" si="548"/>
        <v>BG$12</v>
      </c>
      <c r="BH529" s="195" t="str">
        <f t="shared" si="548"/>
        <v>BH$12</v>
      </c>
      <c r="BI529" s="195" t="str">
        <f t="shared" si="548"/>
        <v>BI$12</v>
      </c>
      <c r="BJ529" s="195" t="str">
        <f t="shared" si="548"/>
        <v>BJ$12</v>
      </c>
      <c r="BK529" s="195" t="str">
        <f t="shared" si="548"/>
        <v>BK$12</v>
      </c>
      <c r="BL529" s="195" t="str">
        <f t="shared" si="548"/>
        <v>BL$12</v>
      </c>
      <c r="BM529" s="195" t="str">
        <f t="shared" si="548"/>
        <v>BM$12</v>
      </c>
      <c r="BN529" s="195" t="str">
        <f t="shared" si="548"/>
        <v>BN$12</v>
      </c>
      <c r="BO529" s="195" t="str">
        <f t="shared" si="548"/>
        <v>BO$12</v>
      </c>
      <c r="BP529" s="195" t="str">
        <f t="shared" si="548"/>
        <v>BP$12</v>
      </c>
      <c r="BQ529" s="195" t="str">
        <f t="shared" si="548"/>
        <v>BQ$12</v>
      </c>
      <c r="BR529" s="195" t="str">
        <f t="shared" si="548"/>
        <v>BR$12</v>
      </c>
      <c r="BS529" s="195" t="str">
        <f t="shared" si="548"/>
        <v>BS$12</v>
      </c>
      <c r="BT529" s="195" t="str">
        <f t="shared" si="548"/>
        <v>BT$12</v>
      </c>
      <c r="BU529" s="195" t="str">
        <f t="shared" si="548"/>
        <v>BU$12</v>
      </c>
      <c r="BV529" s="195" t="str">
        <f t="shared" si="548"/>
        <v>BV$12</v>
      </c>
      <c r="BW529" s="195" t="str">
        <f t="shared" si="548"/>
        <v>BW$12</v>
      </c>
      <c r="BX529" s="195" t="str">
        <f t="shared" si="548"/>
        <v>BX$12</v>
      </c>
      <c r="BY529" s="195" t="str">
        <f t="shared" si="548"/>
        <v>BY$12</v>
      </c>
      <c r="BZ529" s="195" t="str">
        <f t="shared" si="548"/>
        <v>BZ$12</v>
      </c>
      <c r="CA529" s="195" t="str">
        <f t="shared" si="548"/>
        <v>CA$12</v>
      </c>
      <c r="CB529" s="195" t="str">
        <f t="shared" si="548"/>
        <v>CB$12</v>
      </c>
      <c r="CC529" s="195" t="str">
        <f t="shared" si="548"/>
        <v>CC$12</v>
      </c>
      <c r="CD529" s="195" t="str">
        <f t="shared" si="548"/>
        <v>CD$12</v>
      </c>
      <c r="CE529" s="195" t="str">
        <f t="shared" ref="CE529:CL529" si="549">CE$16</f>
        <v>CE$12</v>
      </c>
      <c r="CF529" s="195" t="str">
        <f t="shared" si="549"/>
        <v>CF$12</v>
      </c>
      <c r="CG529" s="195" t="str">
        <f t="shared" si="549"/>
        <v>CG$12</v>
      </c>
      <c r="CH529" s="195" t="str">
        <f t="shared" si="549"/>
        <v>CH$12</v>
      </c>
      <c r="CI529" s="195" t="str">
        <f t="shared" si="549"/>
        <v>CI$12</v>
      </c>
      <c r="CJ529" s="195" t="str">
        <f t="shared" si="549"/>
        <v>CJ$12</v>
      </c>
      <c r="CK529" s="195" t="str">
        <f t="shared" si="549"/>
        <v>CK$12</v>
      </c>
      <c r="CL529" s="195" t="str">
        <f t="shared" si="549"/>
        <v>CL$12</v>
      </c>
    </row>
    <row r="530" spans="2:90" x14ac:dyDescent="0.4">
      <c r="B530" s="171" t="s">
        <v>462</v>
      </c>
      <c r="E530" s="8"/>
      <c r="H530" s="196"/>
      <c r="I530" s="197"/>
      <c r="J530" s="197"/>
      <c r="K530" s="198"/>
      <c r="L530" s="198"/>
      <c r="M530" s="198"/>
      <c r="N530" s="198"/>
      <c r="O530" s="198"/>
      <c r="P530" s="198"/>
      <c r="R530" s="198"/>
      <c r="S530" s="195" t="str">
        <f t="shared" ref="S530:CD530" si="550">S$17</f>
        <v>S$13</v>
      </c>
      <c r="T530" s="195" t="str">
        <f t="shared" si="550"/>
        <v>T$13</v>
      </c>
      <c r="U530" s="195" t="str">
        <f t="shared" si="550"/>
        <v>U$13</v>
      </c>
      <c r="V530" s="195" t="str">
        <f t="shared" si="550"/>
        <v>V$13</v>
      </c>
      <c r="W530" s="195" t="str">
        <f t="shared" si="550"/>
        <v>W$13</v>
      </c>
      <c r="X530" s="195" t="str">
        <f t="shared" si="550"/>
        <v>X$13</v>
      </c>
      <c r="Y530" s="195" t="str">
        <f t="shared" si="550"/>
        <v>Y$13</v>
      </c>
      <c r="Z530" s="195" t="str">
        <f t="shared" si="550"/>
        <v>Z$13</v>
      </c>
      <c r="AA530" s="195" t="str">
        <f t="shared" si="550"/>
        <v>AA$13</v>
      </c>
      <c r="AB530" s="195" t="str">
        <f t="shared" si="550"/>
        <v>AB$13</v>
      </c>
      <c r="AC530" s="195" t="str">
        <f t="shared" si="550"/>
        <v>AC$13</v>
      </c>
      <c r="AD530" s="195" t="str">
        <f t="shared" si="550"/>
        <v>AD$13</v>
      </c>
      <c r="AE530" s="195" t="str">
        <f t="shared" si="550"/>
        <v>AE$13</v>
      </c>
      <c r="AF530" s="195" t="str">
        <f t="shared" si="550"/>
        <v>AF$13</v>
      </c>
      <c r="AG530" s="195" t="str">
        <f t="shared" si="550"/>
        <v>AG$13</v>
      </c>
      <c r="AH530" s="195" t="str">
        <f t="shared" si="550"/>
        <v>AH$13</v>
      </c>
      <c r="AI530" s="195" t="str">
        <f t="shared" si="550"/>
        <v>AI$13</v>
      </c>
      <c r="AJ530" s="195" t="str">
        <f t="shared" si="550"/>
        <v>AJ$13</v>
      </c>
      <c r="AK530" s="195" t="str">
        <f t="shared" si="550"/>
        <v>AK$13</v>
      </c>
      <c r="AL530" s="195" t="str">
        <f t="shared" si="550"/>
        <v>AL$13</v>
      </c>
      <c r="AM530" s="195" t="str">
        <f t="shared" si="550"/>
        <v>AM$13</v>
      </c>
      <c r="AN530" s="195" t="str">
        <f t="shared" si="550"/>
        <v>AN$13</v>
      </c>
      <c r="AO530" s="195" t="str">
        <f t="shared" si="550"/>
        <v>AO$13</v>
      </c>
      <c r="AP530" s="195" t="str">
        <f t="shared" si="550"/>
        <v>AP$13</v>
      </c>
      <c r="AQ530" s="195" t="str">
        <f t="shared" si="550"/>
        <v>AQ$13</v>
      </c>
      <c r="AR530" s="195" t="str">
        <f t="shared" si="550"/>
        <v>AR$13</v>
      </c>
      <c r="AS530" s="195" t="str">
        <f t="shared" si="550"/>
        <v>AS$13</v>
      </c>
      <c r="AT530" s="195" t="str">
        <f t="shared" si="550"/>
        <v>AT$13</v>
      </c>
      <c r="AU530" s="195" t="str">
        <f t="shared" si="550"/>
        <v>AU$13</v>
      </c>
      <c r="AV530" s="195" t="str">
        <f t="shared" si="550"/>
        <v>AV$13</v>
      </c>
      <c r="AW530" s="195" t="str">
        <f t="shared" si="550"/>
        <v>AW$13</v>
      </c>
      <c r="AX530" s="195" t="str">
        <f t="shared" si="550"/>
        <v>AX$13</v>
      </c>
      <c r="AY530" s="195" t="str">
        <f t="shared" si="550"/>
        <v>AY$13</v>
      </c>
      <c r="AZ530" s="195" t="str">
        <f t="shared" si="550"/>
        <v>AZ$13</v>
      </c>
      <c r="BA530" s="195" t="str">
        <f t="shared" si="550"/>
        <v>BA$13</v>
      </c>
      <c r="BB530" s="195" t="str">
        <f t="shared" si="550"/>
        <v>BB$13</v>
      </c>
      <c r="BC530" s="195" t="str">
        <f t="shared" si="550"/>
        <v>BC$13</v>
      </c>
      <c r="BD530" s="195" t="str">
        <f t="shared" si="550"/>
        <v>BD$13</v>
      </c>
      <c r="BE530" s="195" t="str">
        <f t="shared" si="550"/>
        <v>BE$13</v>
      </c>
      <c r="BF530" s="195" t="str">
        <f t="shared" si="550"/>
        <v>BF$13</v>
      </c>
      <c r="BG530" s="195" t="str">
        <f t="shared" si="550"/>
        <v>BG$13</v>
      </c>
      <c r="BH530" s="195" t="str">
        <f t="shared" si="550"/>
        <v>BH$13</v>
      </c>
      <c r="BI530" s="195" t="str">
        <f t="shared" si="550"/>
        <v>BI$13</v>
      </c>
      <c r="BJ530" s="195" t="str">
        <f t="shared" si="550"/>
        <v>BJ$13</v>
      </c>
      <c r="BK530" s="195" t="str">
        <f t="shared" si="550"/>
        <v>BK$13</v>
      </c>
      <c r="BL530" s="195" t="str">
        <f t="shared" si="550"/>
        <v>BL$13</v>
      </c>
      <c r="BM530" s="195" t="str">
        <f t="shared" si="550"/>
        <v>BM$13</v>
      </c>
      <c r="BN530" s="195" t="str">
        <f t="shared" si="550"/>
        <v>BN$13</v>
      </c>
      <c r="BO530" s="195" t="str">
        <f t="shared" si="550"/>
        <v>BO$13</v>
      </c>
      <c r="BP530" s="195" t="str">
        <f t="shared" si="550"/>
        <v>BP$13</v>
      </c>
      <c r="BQ530" s="195" t="str">
        <f t="shared" si="550"/>
        <v>BQ$13</v>
      </c>
      <c r="BR530" s="195" t="str">
        <f t="shared" si="550"/>
        <v>BR$13</v>
      </c>
      <c r="BS530" s="195" t="str">
        <f t="shared" si="550"/>
        <v>BS$13</v>
      </c>
      <c r="BT530" s="195" t="str">
        <f t="shared" si="550"/>
        <v>BT$13</v>
      </c>
      <c r="BU530" s="195" t="str">
        <f t="shared" si="550"/>
        <v>BU$13</v>
      </c>
      <c r="BV530" s="195" t="str">
        <f t="shared" si="550"/>
        <v>BV$13</v>
      </c>
      <c r="BW530" s="195" t="str">
        <f t="shared" si="550"/>
        <v>BW$13</v>
      </c>
      <c r="BX530" s="195" t="str">
        <f t="shared" si="550"/>
        <v>BX$13</v>
      </c>
      <c r="BY530" s="195" t="str">
        <f t="shared" si="550"/>
        <v>BY$13</v>
      </c>
      <c r="BZ530" s="195" t="str">
        <f t="shared" si="550"/>
        <v>BZ$13</v>
      </c>
      <c r="CA530" s="195" t="str">
        <f t="shared" si="550"/>
        <v>CA$13</v>
      </c>
      <c r="CB530" s="195" t="str">
        <f t="shared" si="550"/>
        <v>CB$13</v>
      </c>
      <c r="CC530" s="195" t="str">
        <f t="shared" si="550"/>
        <v>CC$13</v>
      </c>
      <c r="CD530" s="195" t="str">
        <f t="shared" si="550"/>
        <v>CD$13</v>
      </c>
      <c r="CE530" s="195" t="str">
        <f t="shared" ref="CE530:CL530" si="551">CE$17</f>
        <v>CE$13</v>
      </c>
      <c r="CF530" s="195" t="str">
        <f t="shared" si="551"/>
        <v>CF$13</v>
      </c>
      <c r="CG530" s="195" t="str">
        <f t="shared" si="551"/>
        <v>CG$13</v>
      </c>
      <c r="CH530" s="195" t="str">
        <f t="shared" si="551"/>
        <v>CH$13</v>
      </c>
      <c r="CI530" s="195" t="str">
        <f t="shared" si="551"/>
        <v>CI$13</v>
      </c>
      <c r="CJ530" s="195" t="str">
        <f t="shared" si="551"/>
        <v>CJ$13</v>
      </c>
      <c r="CK530" s="195" t="str">
        <f t="shared" si="551"/>
        <v>CK$13</v>
      </c>
      <c r="CL530" s="195" t="str">
        <f t="shared" si="551"/>
        <v>CL$13</v>
      </c>
    </row>
    <row r="531" spans="2:90" x14ac:dyDescent="0.4">
      <c r="B531" s="171" t="s">
        <v>491</v>
      </c>
      <c r="E531" s="8"/>
      <c r="H531" s="196"/>
      <c r="I531" s="197"/>
      <c r="J531" s="197"/>
      <c r="K531" s="198"/>
      <c r="L531" s="198"/>
      <c r="M531" s="198"/>
      <c r="N531" s="198"/>
      <c r="O531" s="198"/>
      <c r="P531" s="198"/>
      <c r="R531" s="198"/>
      <c r="S531" s="186"/>
      <c r="T531" s="186"/>
      <c r="U531" s="186"/>
      <c r="V531" s="186"/>
      <c r="W531" s="186"/>
      <c r="X531" s="186"/>
      <c r="Y531" s="186"/>
      <c r="Z531" s="186"/>
      <c r="AA531" s="186"/>
      <c r="AB531" s="186"/>
      <c r="AC531" s="186"/>
      <c r="AD531" s="186"/>
      <c r="AE531" s="186"/>
      <c r="AF531" s="186"/>
      <c r="AG531" s="186"/>
      <c r="AH531" s="186"/>
      <c r="AI531" s="186"/>
      <c r="AJ531" s="186"/>
      <c r="AK531" s="186"/>
      <c r="AL531" s="186"/>
      <c r="AM531" s="186"/>
      <c r="AN531" s="186"/>
      <c r="AO531" s="186"/>
      <c r="AP531" s="186"/>
      <c r="AQ531" s="186"/>
      <c r="AR531" s="186"/>
      <c r="AS531" s="186"/>
      <c r="AT531" s="186"/>
      <c r="AU531" s="186"/>
      <c r="AV531" s="186"/>
      <c r="AW531" s="186"/>
      <c r="AX531" s="186"/>
      <c r="AY531" s="186"/>
      <c r="AZ531" s="186"/>
      <c r="BA531" s="186"/>
      <c r="BB531" s="186"/>
      <c r="BC531" s="186"/>
      <c r="BD531" s="186"/>
      <c r="BE531" s="186"/>
      <c r="BF531" s="186"/>
      <c r="BG531" s="186"/>
      <c r="BH531" s="186"/>
      <c r="BI531" s="186"/>
      <c r="BJ531" s="186"/>
      <c r="BK531" s="186"/>
      <c r="BL531" s="186"/>
      <c r="BM531" s="186"/>
      <c r="BN531" s="186"/>
      <c r="BO531" s="186"/>
      <c r="BP531" s="186"/>
      <c r="BQ531" s="186"/>
      <c r="BR531" s="186"/>
      <c r="BS531" s="186"/>
      <c r="BT531" s="186"/>
      <c r="BU531" s="186"/>
      <c r="BV531" s="186"/>
      <c r="BW531" s="186"/>
      <c r="BX531" s="186"/>
      <c r="BY531" s="186"/>
      <c r="BZ531" s="186"/>
      <c r="CA531" s="186"/>
      <c r="CB531" s="186"/>
      <c r="CC531" s="186"/>
      <c r="CD531" s="186"/>
      <c r="CE531" s="186"/>
      <c r="CF531" s="186"/>
      <c r="CG531" s="186"/>
      <c r="CH531" s="186"/>
      <c r="CI531" s="186"/>
      <c r="CJ531" s="186"/>
      <c r="CK531" s="186"/>
      <c r="CL531" s="186"/>
    </row>
    <row r="532" spans="2:90" x14ac:dyDescent="0.4">
      <c r="B532" s="171" t="s">
        <v>505</v>
      </c>
      <c r="E532" s="8"/>
      <c r="H532" s="196"/>
      <c r="I532" s="197"/>
      <c r="J532" s="197"/>
      <c r="K532" s="198"/>
      <c r="L532" s="198"/>
      <c r="M532" s="198"/>
      <c r="N532" s="198"/>
      <c r="O532" s="198"/>
      <c r="P532" s="198"/>
      <c r="R532" s="198"/>
      <c r="S532" s="186"/>
      <c r="T532" s="186"/>
      <c r="U532" s="186"/>
      <c r="V532" s="186"/>
      <c r="W532" s="186"/>
      <c r="X532" s="186"/>
      <c r="Y532" s="186"/>
      <c r="Z532" s="186"/>
      <c r="AA532" s="186"/>
      <c r="AB532" s="186"/>
      <c r="AC532" s="186"/>
      <c r="AD532" s="186"/>
      <c r="AE532" s="186"/>
      <c r="AF532" s="186"/>
      <c r="AG532" s="186"/>
      <c r="AH532" s="186"/>
      <c r="AI532" s="186"/>
      <c r="AJ532" s="186"/>
      <c r="AK532" s="186"/>
      <c r="AL532" s="186"/>
      <c r="AM532" s="186"/>
      <c r="AN532" s="186"/>
      <c r="AO532" s="186"/>
      <c r="AP532" s="186"/>
      <c r="AQ532" s="186"/>
      <c r="AR532" s="186"/>
      <c r="AS532" s="186"/>
      <c r="AT532" s="186"/>
      <c r="AU532" s="186"/>
      <c r="AV532" s="186"/>
      <c r="AW532" s="186"/>
      <c r="AX532" s="186"/>
      <c r="AY532" s="186"/>
      <c r="AZ532" s="186"/>
      <c r="BA532" s="186"/>
      <c r="BB532" s="186"/>
      <c r="BC532" s="186"/>
      <c r="BD532" s="186"/>
      <c r="BE532" s="186"/>
      <c r="BF532" s="186"/>
      <c r="BG532" s="186"/>
      <c r="BH532" s="186"/>
      <c r="BI532" s="186"/>
      <c r="BJ532" s="186"/>
      <c r="BK532" s="186"/>
      <c r="BL532" s="186"/>
      <c r="BM532" s="186"/>
      <c r="BN532" s="186"/>
      <c r="BO532" s="186"/>
      <c r="BP532" s="186"/>
      <c r="BQ532" s="186"/>
      <c r="BR532" s="186"/>
      <c r="BS532" s="186"/>
      <c r="BT532" s="186"/>
      <c r="BU532" s="186"/>
      <c r="BV532" s="186"/>
      <c r="BW532" s="186"/>
      <c r="BX532" s="186"/>
      <c r="BY532" s="186"/>
      <c r="BZ532" s="186"/>
      <c r="CA532" s="186"/>
      <c r="CB532" s="186"/>
      <c r="CC532" s="186"/>
      <c r="CD532" s="186"/>
      <c r="CE532" s="186"/>
      <c r="CF532" s="186"/>
      <c r="CG532" s="186"/>
      <c r="CH532" s="186"/>
      <c r="CI532" s="186"/>
      <c r="CJ532" s="186"/>
      <c r="CK532" s="186"/>
      <c r="CL532" s="186"/>
    </row>
    <row r="533" spans="2:90" x14ac:dyDescent="0.4">
      <c r="B533" s="171" t="s">
        <v>463</v>
      </c>
      <c r="E533" s="8"/>
      <c r="H533" s="196"/>
      <c r="I533" s="197"/>
      <c r="J533" s="197"/>
      <c r="K533" s="198"/>
      <c r="L533" s="198"/>
      <c r="M533" s="198"/>
      <c r="N533" s="198"/>
      <c r="O533" s="198"/>
      <c r="P533" s="198"/>
      <c r="R533" s="198"/>
      <c r="S533" s="186" t="str">
        <f t="shared" ref="S533:CD533" si="552">S$18</f>
        <v>S$14</v>
      </c>
      <c r="T533" s="186" t="str">
        <f t="shared" si="552"/>
        <v>T$14</v>
      </c>
      <c r="U533" s="186" t="str">
        <f t="shared" si="552"/>
        <v>U$14</v>
      </c>
      <c r="V533" s="186" t="str">
        <f t="shared" si="552"/>
        <v>V$14</v>
      </c>
      <c r="W533" s="186" t="str">
        <f t="shared" si="552"/>
        <v>W$14</v>
      </c>
      <c r="X533" s="186" t="str">
        <f t="shared" si="552"/>
        <v>X$14</v>
      </c>
      <c r="Y533" s="186" t="str">
        <f t="shared" si="552"/>
        <v>Y$14</v>
      </c>
      <c r="Z533" s="186" t="str">
        <f t="shared" si="552"/>
        <v>Z$14</v>
      </c>
      <c r="AA533" s="186" t="str">
        <f t="shared" si="552"/>
        <v>AA$14</v>
      </c>
      <c r="AB533" s="186" t="str">
        <f t="shared" si="552"/>
        <v>AB$14</v>
      </c>
      <c r="AC533" s="186" t="str">
        <f t="shared" si="552"/>
        <v>AC$14</v>
      </c>
      <c r="AD533" s="186" t="str">
        <f t="shared" si="552"/>
        <v>AD$14</v>
      </c>
      <c r="AE533" s="186" t="str">
        <f t="shared" si="552"/>
        <v>AE$14</v>
      </c>
      <c r="AF533" s="186" t="str">
        <f t="shared" si="552"/>
        <v>AF$14</v>
      </c>
      <c r="AG533" s="186" t="str">
        <f t="shared" si="552"/>
        <v>AG$14</v>
      </c>
      <c r="AH533" s="186" t="str">
        <f t="shared" si="552"/>
        <v>AH$14</v>
      </c>
      <c r="AI533" s="186" t="str">
        <f t="shared" si="552"/>
        <v>AI$14</v>
      </c>
      <c r="AJ533" s="186" t="str">
        <f t="shared" si="552"/>
        <v>AJ$14</v>
      </c>
      <c r="AK533" s="186" t="str">
        <f t="shared" si="552"/>
        <v>AK$14</v>
      </c>
      <c r="AL533" s="186" t="str">
        <f t="shared" si="552"/>
        <v>AL$14</v>
      </c>
      <c r="AM533" s="186" t="str">
        <f t="shared" si="552"/>
        <v>AM$14</v>
      </c>
      <c r="AN533" s="186" t="str">
        <f t="shared" si="552"/>
        <v>AN$14</v>
      </c>
      <c r="AO533" s="186" t="str">
        <f t="shared" si="552"/>
        <v>AO$14</v>
      </c>
      <c r="AP533" s="186" t="str">
        <f t="shared" si="552"/>
        <v>AP$14</v>
      </c>
      <c r="AQ533" s="186" t="str">
        <f t="shared" si="552"/>
        <v>AQ$14</v>
      </c>
      <c r="AR533" s="186" t="str">
        <f t="shared" si="552"/>
        <v>AR$14</v>
      </c>
      <c r="AS533" s="186" t="str">
        <f t="shared" si="552"/>
        <v>AS$14</v>
      </c>
      <c r="AT533" s="186" t="str">
        <f t="shared" si="552"/>
        <v>AT$14</v>
      </c>
      <c r="AU533" s="186" t="str">
        <f t="shared" si="552"/>
        <v>AU$14</v>
      </c>
      <c r="AV533" s="186" t="str">
        <f t="shared" si="552"/>
        <v>AV$14</v>
      </c>
      <c r="AW533" s="186" t="str">
        <f t="shared" si="552"/>
        <v>AW$14</v>
      </c>
      <c r="AX533" s="186" t="str">
        <f t="shared" si="552"/>
        <v>AX$14</v>
      </c>
      <c r="AY533" s="186" t="str">
        <f t="shared" si="552"/>
        <v>AY$14</v>
      </c>
      <c r="AZ533" s="186" t="str">
        <f t="shared" si="552"/>
        <v>AZ$14</v>
      </c>
      <c r="BA533" s="186" t="str">
        <f t="shared" si="552"/>
        <v>BA$14</v>
      </c>
      <c r="BB533" s="186" t="str">
        <f t="shared" si="552"/>
        <v>BB$14</v>
      </c>
      <c r="BC533" s="186" t="str">
        <f t="shared" si="552"/>
        <v>BC$14</v>
      </c>
      <c r="BD533" s="186" t="str">
        <f t="shared" si="552"/>
        <v>BD$14</v>
      </c>
      <c r="BE533" s="186" t="str">
        <f t="shared" si="552"/>
        <v>BE$14</v>
      </c>
      <c r="BF533" s="186" t="str">
        <f t="shared" si="552"/>
        <v>BF$14</v>
      </c>
      <c r="BG533" s="186" t="str">
        <f t="shared" si="552"/>
        <v>BG$14</v>
      </c>
      <c r="BH533" s="186" t="str">
        <f t="shared" si="552"/>
        <v>BH$14</v>
      </c>
      <c r="BI533" s="186" t="str">
        <f t="shared" si="552"/>
        <v>BI$14</v>
      </c>
      <c r="BJ533" s="186" t="str">
        <f t="shared" si="552"/>
        <v>BJ$14</v>
      </c>
      <c r="BK533" s="186" t="str">
        <f t="shared" si="552"/>
        <v>BK$14</v>
      </c>
      <c r="BL533" s="186" t="str">
        <f t="shared" si="552"/>
        <v>BL$14</v>
      </c>
      <c r="BM533" s="186" t="str">
        <f t="shared" si="552"/>
        <v>BM$14</v>
      </c>
      <c r="BN533" s="186" t="str">
        <f t="shared" si="552"/>
        <v>BN$14</v>
      </c>
      <c r="BO533" s="186" t="str">
        <f t="shared" si="552"/>
        <v>BO$14</v>
      </c>
      <c r="BP533" s="186" t="str">
        <f t="shared" si="552"/>
        <v>BP$14</v>
      </c>
      <c r="BQ533" s="186" t="str">
        <f t="shared" si="552"/>
        <v>BQ$14</v>
      </c>
      <c r="BR533" s="186" t="str">
        <f t="shared" si="552"/>
        <v>BR$14</v>
      </c>
      <c r="BS533" s="186" t="str">
        <f t="shared" si="552"/>
        <v>BS$14</v>
      </c>
      <c r="BT533" s="186" t="str">
        <f t="shared" si="552"/>
        <v>BT$14</v>
      </c>
      <c r="BU533" s="186" t="str">
        <f t="shared" si="552"/>
        <v>BU$14</v>
      </c>
      <c r="BV533" s="186" t="str">
        <f t="shared" si="552"/>
        <v>BV$14</v>
      </c>
      <c r="BW533" s="186" t="str">
        <f t="shared" si="552"/>
        <v>BW$14</v>
      </c>
      <c r="BX533" s="186" t="str">
        <f t="shared" si="552"/>
        <v>BX$14</v>
      </c>
      <c r="BY533" s="186" t="str">
        <f t="shared" si="552"/>
        <v>BY$14</v>
      </c>
      <c r="BZ533" s="186" t="str">
        <f t="shared" si="552"/>
        <v>BZ$14</v>
      </c>
      <c r="CA533" s="186" t="str">
        <f t="shared" si="552"/>
        <v>CA$14</v>
      </c>
      <c r="CB533" s="186" t="str">
        <f t="shared" si="552"/>
        <v>CB$14</v>
      </c>
      <c r="CC533" s="186" t="str">
        <f t="shared" si="552"/>
        <v>CC$14</v>
      </c>
      <c r="CD533" s="186" t="str">
        <f t="shared" si="552"/>
        <v>CD$14</v>
      </c>
      <c r="CE533" s="186" t="str">
        <f t="shared" ref="CE533:CL533" si="553">CE$18</f>
        <v>CE$14</v>
      </c>
      <c r="CF533" s="186" t="str">
        <f t="shared" si="553"/>
        <v>CF$14</v>
      </c>
      <c r="CG533" s="186" t="str">
        <f t="shared" si="553"/>
        <v>CG$14</v>
      </c>
      <c r="CH533" s="186" t="str">
        <f t="shared" si="553"/>
        <v>CH$14</v>
      </c>
      <c r="CI533" s="186" t="str">
        <f t="shared" si="553"/>
        <v>CI$14</v>
      </c>
      <c r="CJ533" s="186" t="str">
        <f t="shared" si="553"/>
        <v>CJ$14</v>
      </c>
      <c r="CK533" s="186" t="str">
        <f t="shared" si="553"/>
        <v>CK$14</v>
      </c>
      <c r="CL533" s="186" t="str">
        <f t="shared" si="553"/>
        <v>CL$14</v>
      </c>
    </row>
    <row r="534" spans="2:90" x14ac:dyDescent="0.4">
      <c r="B534" s="171" t="s">
        <v>464</v>
      </c>
      <c r="E534" s="8"/>
      <c r="H534" s="196"/>
      <c r="I534" s="197"/>
      <c r="J534" s="197"/>
      <c r="K534" s="198"/>
      <c r="L534" s="198"/>
      <c r="M534" s="198"/>
      <c r="N534" s="198"/>
      <c r="O534" s="198"/>
      <c r="P534" s="198"/>
      <c r="R534" s="198"/>
      <c r="S534" s="186" t="str">
        <f t="shared" ref="S534:CD534" si="554">S$19</f>
        <v>S$15</v>
      </c>
      <c r="T534" s="186" t="str">
        <f t="shared" si="554"/>
        <v>T$15</v>
      </c>
      <c r="U534" s="186" t="str">
        <f t="shared" si="554"/>
        <v>U$15</v>
      </c>
      <c r="V534" s="186" t="str">
        <f t="shared" si="554"/>
        <v>V$15</v>
      </c>
      <c r="W534" s="186" t="str">
        <f t="shared" si="554"/>
        <v>W$15</v>
      </c>
      <c r="X534" s="186" t="str">
        <f t="shared" si="554"/>
        <v>X$15</v>
      </c>
      <c r="Y534" s="186" t="str">
        <f t="shared" si="554"/>
        <v>Y$15</v>
      </c>
      <c r="Z534" s="186" t="str">
        <f t="shared" si="554"/>
        <v>Z$15</v>
      </c>
      <c r="AA534" s="186" t="str">
        <f t="shared" si="554"/>
        <v>AA$15</v>
      </c>
      <c r="AB534" s="186" t="str">
        <f t="shared" si="554"/>
        <v>AB$15</v>
      </c>
      <c r="AC534" s="186" t="str">
        <f t="shared" si="554"/>
        <v>AC$15</v>
      </c>
      <c r="AD534" s="186" t="str">
        <f t="shared" si="554"/>
        <v>AD$15</v>
      </c>
      <c r="AE534" s="186" t="str">
        <f t="shared" si="554"/>
        <v>AE$15</v>
      </c>
      <c r="AF534" s="186" t="str">
        <f t="shared" si="554"/>
        <v>AF$15</v>
      </c>
      <c r="AG534" s="186" t="str">
        <f t="shared" si="554"/>
        <v>AG$15</v>
      </c>
      <c r="AH534" s="186" t="str">
        <f t="shared" si="554"/>
        <v>AH$15</v>
      </c>
      <c r="AI534" s="186" t="str">
        <f t="shared" si="554"/>
        <v>AI$15</v>
      </c>
      <c r="AJ534" s="186" t="str">
        <f t="shared" si="554"/>
        <v>AJ$15</v>
      </c>
      <c r="AK534" s="186" t="str">
        <f t="shared" si="554"/>
        <v>AK$15</v>
      </c>
      <c r="AL534" s="186" t="str">
        <f t="shared" si="554"/>
        <v>AL$15</v>
      </c>
      <c r="AM534" s="186" t="str">
        <f t="shared" si="554"/>
        <v>AM$15</v>
      </c>
      <c r="AN534" s="186" t="str">
        <f t="shared" si="554"/>
        <v>AN$15</v>
      </c>
      <c r="AO534" s="186" t="str">
        <f t="shared" si="554"/>
        <v>AO$15</v>
      </c>
      <c r="AP534" s="186" t="str">
        <f t="shared" si="554"/>
        <v>AP$15</v>
      </c>
      <c r="AQ534" s="186" t="str">
        <f t="shared" si="554"/>
        <v>AQ$15</v>
      </c>
      <c r="AR534" s="186" t="str">
        <f t="shared" si="554"/>
        <v>AR$15</v>
      </c>
      <c r="AS534" s="186" t="str">
        <f t="shared" si="554"/>
        <v>AS$15</v>
      </c>
      <c r="AT534" s="186" t="str">
        <f t="shared" si="554"/>
        <v>AT$15</v>
      </c>
      <c r="AU534" s="186" t="str">
        <f t="shared" si="554"/>
        <v>AU$15</v>
      </c>
      <c r="AV534" s="186" t="str">
        <f t="shared" si="554"/>
        <v>AV$15</v>
      </c>
      <c r="AW534" s="186" t="str">
        <f t="shared" si="554"/>
        <v>AW$15</v>
      </c>
      <c r="AX534" s="186" t="str">
        <f t="shared" si="554"/>
        <v>AX$15</v>
      </c>
      <c r="AY534" s="186" t="str">
        <f t="shared" si="554"/>
        <v>AY$15</v>
      </c>
      <c r="AZ534" s="186" t="str">
        <f t="shared" si="554"/>
        <v>AZ$15</v>
      </c>
      <c r="BA534" s="186" t="str">
        <f t="shared" si="554"/>
        <v>BA$15</v>
      </c>
      <c r="BB534" s="186" t="str">
        <f t="shared" si="554"/>
        <v>BB$15</v>
      </c>
      <c r="BC534" s="186" t="str">
        <f t="shared" si="554"/>
        <v>BC$15</v>
      </c>
      <c r="BD534" s="186" t="str">
        <f t="shared" si="554"/>
        <v>BD$15</v>
      </c>
      <c r="BE534" s="186" t="str">
        <f t="shared" si="554"/>
        <v>BE$15</v>
      </c>
      <c r="BF534" s="186" t="str">
        <f t="shared" si="554"/>
        <v>BF$15</v>
      </c>
      <c r="BG534" s="186" t="str">
        <f t="shared" si="554"/>
        <v>BG$15</v>
      </c>
      <c r="BH534" s="186" t="str">
        <f t="shared" si="554"/>
        <v>BH$15</v>
      </c>
      <c r="BI534" s="186" t="str">
        <f t="shared" si="554"/>
        <v>BI$15</v>
      </c>
      <c r="BJ534" s="186" t="str">
        <f t="shared" si="554"/>
        <v>BJ$15</v>
      </c>
      <c r="BK534" s="186" t="str">
        <f t="shared" si="554"/>
        <v>BK$15</v>
      </c>
      <c r="BL534" s="186" t="str">
        <f t="shared" si="554"/>
        <v>BL$15</v>
      </c>
      <c r="BM534" s="186" t="str">
        <f t="shared" si="554"/>
        <v>BM$15</v>
      </c>
      <c r="BN534" s="186" t="str">
        <f t="shared" si="554"/>
        <v>BN$15</v>
      </c>
      <c r="BO534" s="186" t="str">
        <f t="shared" si="554"/>
        <v>BO$15</v>
      </c>
      <c r="BP534" s="186" t="str">
        <f t="shared" si="554"/>
        <v>BP$15</v>
      </c>
      <c r="BQ534" s="186" t="str">
        <f t="shared" si="554"/>
        <v>BQ$15</v>
      </c>
      <c r="BR534" s="186" t="str">
        <f t="shared" si="554"/>
        <v>BR$15</v>
      </c>
      <c r="BS534" s="186" t="str">
        <f t="shared" si="554"/>
        <v>BS$15</v>
      </c>
      <c r="BT534" s="186" t="str">
        <f t="shared" si="554"/>
        <v>BT$15</v>
      </c>
      <c r="BU534" s="186" t="str">
        <f t="shared" si="554"/>
        <v>BU$15</v>
      </c>
      <c r="BV534" s="186" t="str">
        <f t="shared" si="554"/>
        <v>BV$15</v>
      </c>
      <c r="BW534" s="186" t="str">
        <f t="shared" si="554"/>
        <v>BW$15</v>
      </c>
      <c r="BX534" s="186" t="str">
        <f t="shared" si="554"/>
        <v>BX$15</v>
      </c>
      <c r="BY534" s="186" t="str">
        <f t="shared" si="554"/>
        <v>BY$15</v>
      </c>
      <c r="BZ534" s="186" t="str">
        <f t="shared" si="554"/>
        <v>BZ$15</v>
      </c>
      <c r="CA534" s="186" t="str">
        <f t="shared" si="554"/>
        <v>CA$15</v>
      </c>
      <c r="CB534" s="186" t="str">
        <f t="shared" si="554"/>
        <v>CB$15</v>
      </c>
      <c r="CC534" s="186" t="str">
        <f t="shared" si="554"/>
        <v>CC$15</v>
      </c>
      <c r="CD534" s="186" t="str">
        <f t="shared" si="554"/>
        <v>CD$15</v>
      </c>
      <c r="CE534" s="186" t="str">
        <f t="shared" ref="CE534:CL534" si="555">CE$19</f>
        <v>CE$15</v>
      </c>
      <c r="CF534" s="186" t="str">
        <f t="shared" si="555"/>
        <v>CF$15</v>
      </c>
      <c r="CG534" s="186" t="str">
        <f t="shared" si="555"/>
        <v>CG$15</v>
      </c>
      <c r="CH534" s="186" t="str">
        <f t="shared" si="555"/>
        <v>CH$15</v>
      </c>
      <c r="CI534" s="186" t="str">
        <f t="shared" si="555"/>
        <v>CI$15</v>
      </c>
      <c r="CJ534" s="186" t="str">
        <f t="shared" si="555"/>
        <v>CJ$15</v>
      </c>
      <c r="CK534" s="186" t="str">
        <f t="shared" si="555"/>
        <v>CK$15</v>
      </c>
      <c r="CL534" s="186" t="str">
        <f t="shared" si="555"/>
        <v>CL$15</v>
      </c>
    </row>
    <row r="535" spans="2:90" x14ac:dyDescent="0.4">
      <c r="B535" s="70" t="s">
        <v>770</v>
      </c>
      <c r="C535" s="31"/>
      <c r="D535" t="s">
        <v>336</v>
      </c>
      <c r="E535" s="8" t="str">
        <f t="shared" ref="E535:E540" si="556">ROW()&amp;" "&amp;D535</f>
        <v>535 ADREV-PV</v>
      </c>
      <c r="F535" t="s">
        <v>327</v>
      </c>
      <c r="G535" s="31" t="s">
        <v>81</v>
      </c>
      <c r="H535" s="48"/>
      <c r="I535" s="285"/>
      <c r="J535" s="285"/>
      <c r="K535" s="48"/>
      <c r="L535" s="48"/>
      <c r="M535" s="48"/>
      <c r="N535" s="48"/>
      <c r="O535" s="48"/>
      <c r="P535" s="48"/>
      <c r="R535" s="70"/>
      <c r="S535" s="286"/>
      <c r="T535" s="286"/>
      <c r="U535" s="286"/>
      <c r="V535" s="286"/>
      <c r="W535" s="286"/>
      <c r="X535" s="286"/>
      <c r="Y535" s="286"/>
      <c r="Z535" s="286"/>
      <c r="AA535" s="286"/>
      <c r="AB535" s="286"/>
      <c r="AC535" s="286"/>
      <c r="AD535" s="286"/>
      <c r="AE535" s="286"/>
      <c r="AF535" s="286"/>
      <c r="AG535" s="286"/>
      <c r="AH535" s="286"/>
      <c r="AI535" s="286"/>
      <c r="AJ535" s="286"/>
      <c r="AK535" s="286"/>
      <c r="AL535" s="286"/>
      <c r="AM535" s="286"/>
      <c r="AN535" s="286"/>
      <c r="AO535" s="286"/>
      <c r="AP535" s="286"/>
      <c r="AQ535" s="286"/>
      <c r="AR535" s="286"/>
      <c r="AS535" s="286"/>
      <c r="AT535" s="286"/>
      <c r="AU535" s="286"/>
      <c r="AV535" s="286"/>
      <c r="AW535" s="286"/>
      <c r="AX535" s="286"/>
      <c r="AY535" s="286"/>
      <c r="AZ535" s="286"/>
      <c r="BA535" s="286"/>
      <c r="BB535" s="286"/>
      <c r="BC535" s="286"/>
      <c r="BD535" s="286"/>
      <c r="BE535" s="286"/>
      <c r="BF535" s="286"/>
      <c r="BG535" s="286"/>
      <c r="BH535" s="286"/>
      <c r="BI535" s="286"/>
      <c r="BJ535" s="286"/>
      <c r="BK535" s="286"/>
      <c r="BL535" s="286"/>
      <c r="BM535" s="286"/>
      <c r="BN535" s="286"/>
      <c r="BO535" s="286"/>
      <c r="BP535" s="286"/>
      <c r="BQ535" s="286"/>
      <c r="BR535" s="286"/>
      <c r="BS535" s="286"/>
      <c r="BT535" s="286"/>
      <c r="BU535" s="286"/>
      <c r="BV535" s="286"/>
      <c r="BW535" s="286"/>
      <c r="BX535" s="286"/>
      <c r="BY535" s="286"/>
      <c r="BZ535" s="286"/>
      <c r="CA535" s="286"/>
      <c r="CB535" s="286"/>
      <c r="CC535" s="286"/>
      <c r="CD535" s="286"/>
      <c r="CE535" s="286"/>
      <c r="CF535" s="286"/>
      <c r="CG535" s="286"/>
      <c r="CH535" s="286"/>
      <c r="CI535" s="286"/>
      <c r="CJ535" s="286"/>
      <c r="CK535" s="286"/>
      <c r="CL535" s="286"/>
    </row>
    <row r="536" spans="2:90" x14ac:dyDescent="0.4">
      <c r="B536" s="141" t="s">
        <v>172</v>
      </c>
      <c r="D536" t="s">
        <v>336</v>
      </c>
      <c r="E536" s="8" t="str">
        <f t="shared" si="556"/>
        <v>536 ADREV-PV</v>
      </c>
      <c r="F536" t="s">
        <v>468</v>
      </c>
      <c r="G536" t="s">
        <v>332</v>
      </c>
      <c r="I536"/>
      <c r="J536"/>
      <c r="K536" s="15"/>
      <c r="L536" s="15"/>
      <c r="M536" s="15"/>
      <c r="N536" s="15"/>
      <c r="O536" s="15"/>
      <c r="P536" s="15"/>
      <c r="R536"/>
      <c r="S536" s="142"/>
      <c r="T536" s="142"/>
      <c r="U536" s="142"/>
      <c r="V536" s="142"/>
      <c r="W536" s="142"/>
      <c r="X536" s="142"/>
      <c r="Y536" s="142"/>
      <c r="Z536" s="142"/>
      <c r="AA536" s="142"/>
      <c r="AB536" s="142"/>
      <c r="AC536" s="142"/>
      <c r="AD536" s="142"/>
      <c r="AE536" s="142"/>
      <c r="AF536" s="142"/>
      <c r="AG536" s="142"/>
      <c r="AH536" s="142"/>
      <c r="AI536" s="142"/>
      <c r="AJ536" s="142"/>
      <c r="AK536" s="142"/>
      <c r="AL536" s="142"/>
      <c r="AM536" s="142"/>
      <c r="AN536" s="142"/>
      <c r="AO536" s="142"/>
      <c r="AP536" s="142"/>
      <c r="AQ536" s="142"/>
      <c r="AR536" s="142"/>
      <c r="AS536" s="142"/>
      <c r="AT536" s="142"/>
      <c r="AU536" s="142"/>
      <c r="AV536" s="142"/>
      <c r="AW536" s="142"/>
      <c r="AX536" s="142"/>
      <c r="AY536" s="142"/>
      <c r="AZ536" s="142"/>
      <c r="BA536" s="142"/>
      <c r="BB536" s="142"/>
      <c r="BC536" s="142"/>
      <c r="BD536" s="142"/>
      <c r="BE536" s="142"/>
      <c r="BF536" s="142"/>
      <c r="BG536" s="142"/>
      <c r="BH536" s="142"/>
      <c r="BI536" s="142"/>
      <c r="BJ536" s="142"/>
      <c r="BK536" s="142"/>
      <c r="BL536" s="142"/>
      <c r="BM536" s="142"/>
      <c r="BN536" s="142"/>
      <c r="BO536" s="142"/>
      <c r="BP536" s="142"/>
      <c r="BQ536" s="142"/>
      <c r="BR536" s="142"/>
      <c r="BS536" s="142"/>
      <c r="BT536" s="142"/>
      <c r="BU536" s="142"/>
      <c r="BV536" s="142"/>
      <c r="BW536" s="142"/>
      <c r="BX536" s="142"/>
      <c r="BY536" s="142"/>
      <c r="BZ536" s="142"/>
      <c r="CA536" s="142"/>
      <c r="CB536" s="142"/>
      <c r="CC536" s="142"/>
      <c r="CD536" s="142"/>
      <c r="CE536" s="142"/>
      <c r="CF536" s="142"/>
      <c r="CG536" s="142"/>
      <c r="CH536" s="142"/>
      <c r="CI536" s="142"/>
      <c r="CJ536" s="142"/>
      <c r="CK536" s="142"/>
      <c r="CL536" s="142"/>
    </row>
    <row r="537" spans="2:90" x14ac:dyDescent="0.4">
      <c r="B537" s="141" t="s">
        <v>173</v>
      </c>
      <c r="D537" t="s">
        <v>336</v>
      </c>
      <c r="E537" s="8" t="str">
        <f t="shared" si="556"/>
        <v>537 ADREV-PV</v>
      </c>
      <c r="G537" t="str">
        <f>E537</f>
        <v>537 ADREV-PV</v>
      </c>
      <c r="H537" s="12"/>
      <c r="I537" s="60"/>
      <c r="J537" s="60"/>
      <c r="K537" s="117">
        <v>0.1</v>
      </c>
      <c r="L537" s="117">
        <v>0.1</v>
      </c>
      <c r="M537" s="117">
        <v>0.1</v>
      </c>
      <c r="N537" s="117">
        <v>0.1</v>
      </c>
      <c r="O537" s="117">
        <v>0.1</v>
      </c>
      <c r="P537" s="117">
        <v>0.1</v>
      </c>
      <c r="R537" s="118"/>
      <c r="S537" s="148" cm="1">
        <f t="array" ref="S537">INDEX($K:$P,ROW(),MATCH(S$3,$K$2:$P$2,0))</f>
        <v>0.1</v>
      </c>
      <c r="T537" s="148" cm="1">
        <f t="array" ref="T537">INDEX($K:$P,ROW(),MATCH(T$3,$K$2:$P$2,0))</f>
        <v>0.1</v>
      </c>
      <c r="U537" s="148" cm="1">
        <f t="array" ref="U537">INDEX($K:$P,ROW(),MATCH(U$3,$K$2:$P$2,0))</f>
        <v>0.1</v>
      </c>
      <c r="V537" s="148" cm="1">
        <f t="array" ref="V537">INDEX($K:$P,ROW(),MATCH(V$3,$K$2:$P$2,0))</f>
        <v>0.1</v>
      </c>
      <c r="W537" s="148" cm="1">
        <f t="array" ref="W537">INDEX($K:$P,ROW(),MATCH(W$3,$K$2:$P$2,0))</f>
        <v>0.1</v>
      </c>
      <c r="X537" s="148" cm="1">
        <f t="array" ref="X537">INDEX($K:$P,ROW(),MATCH(X$3,$K$2:$P$2,0))</f>
        <v>0.1</v>
      </c>
      <c r="Y537" s="148" cm="1">
        <f t="array" ref="Y537">INDEX($K:$P,ROW(),MATCH(Y$3,$K$2:$P$2,0))</f>
        <v>0.1</v>
      </c>
      <c r="Z537" s="148" cm="1">
        <f t="array" ref="Z537">INDEX($K:$P,ROW(),MATCH(Z$3,$K$2:$P$2,0))</f>
        <v>0.1</v>
      </c>
      <c r="AA537" s="148" cm="1">
        <f t="array" ref="AA537">INDEX($K:$P,ROW(),MATCH(AA$3,$K$2:$P$2,0))</f>
        <v>0.1</v>
      </c>
      <c r="AB537" s="148" cm="1">
        <f t="array" ref="AB537">INDEX($K:$P,ROW(),MATCH(AB$3,$K$2:$P$2,0))</f>
        <v>0.1</v>
      </c>
      <c r="AC537" s="148" cm="1">
        <f t="array" ref="AC537">INDEX($K:$P,ROW(),MATCH(AC$3,$K$2:$P$2,0))</f>
        <v>0.1</v>
      </c>
      <c r="AD537" s="148" cm="1">
        <f t="array" ref="AD537">INDEX($K:$P,ROW(),MATCH(AD$3,$K$2:$P$2,0))</f>
        <v>0.1</v>
      </c>
      <c r="AE537" s="148" cm="1">
        <f t="array" ref="AE537">INDEX($K:$P,ROW(),MATCH(AE$3,$K$2:$P$2,0))</f>
        <v>0.1</v>
      </c>
      <c r="AF537" s="148" cm="1">
        <f t="array" ref="AF537">INDEX($K:$P,ROW(),MATCH(AF$3,$K$2:$P$2,0))</f>
        <v>0.1</v>
      </c>
      <c r="AG537" s="148" cm="1">
        <f t="array" ref="AG537">INDEX($K:$P,ROW(),MATCH(AG$3,$K$2:$P$2,0))</f>
        <v>0.1</v>
      </c>
      <c r="AH537" s="148" cm="1">
        <f t="array" ref="AH537">INDEX($K:$P,ROW(),MATCH(AH$3,$K$2:$P$2,0))</f>
        <v>0.1</v>
      </c>
      <c r="AI537" s="148" cm="1">
        <f t="array" ref="AI537">INDEX($K:$P,ROW(),MATCH(AI$3,$K$2:$P$2,0))</f>
        <v>0.1</v>
      </c>
      <c r="AJ537" s="148" cm="1">
        <f t="array" ref="AJ537">INDEX($K:$P,ROW(),MATCH(AJ$3,$K$2:$P$2,0))</f>
        <v>0.1</v>
      </c>
      <c r="AK537" s="148" cm="1">
        <f t="array" ref="AK537">INDEX($K:$P,ROW(),MATCH(AK$3,$K$2:$P$2,0))</f>
        <v>0.1</v>
      </c>
      <c r="AL537" s="148" cm="1">
        <f t="array" ref="AL537">INDEX($K:$P,ROW(),MATCH(AL$3,$K$2:$P$2,0))</f>
        <v>0.1</v>
      </c>
      <c r="AM537" s="148" cm="1">
        <f t="array" ref="AM537">INDEX($K:$P,ROW(),MATCH(AM$3,$K$2:$P$2,0))</f>
        <v>0.1</v>
      </c>
      <c r="AN537" s="148" cm="1">
        <f t="array" ref="AN537">INDEX($K:$P,ROW(),MATCH(AN$3,$K$2:$P$2,0))</f>
        <v>0.1</v>
      </c>
      <c r="AO537" s="148" cm="1">
        <f t="array" ref="AO537">INDEX($K:$P,ROW(),MATCH(AO$3,$K$2:$P$2,0))</f>
        <v>0.1</v>
      </c>
      <c r="AP537" s="148" cm="1">
        <f t="array" ref="AP537">INDEX($K:$P,ROW(),MATCH(AP$3,$K$2:$P$2,0))</f>
        <v>0.1</v>
      </c>
      <c r="AQ537" s="148" cm="1">
        <f t="array" ref="AQ537">INDEX($K:$P,ROW(),MATCH(AQ$3,$K$2:$P$2,0))</f>
        <v>0.1</v>
      </c>
      <c r="AR537" s="148" cm="1">
        <f t="array" ref="AR537">INDEX($K:$P,ROW(),MATCH(AR$3,$K$2:$P$2,0))</f>
        <v>0.1</v>
      </c>
      <c r="AS537" s="148" cm="1">
        <f t="array" ref="AS537">INDEX($K:$P,ROW(),MATCH(AS$3,$K$2:$P$2,0))</f>
        <v>0.1</v>
      </c>
      <c r="AT537" s="148" cm="1">
        <f t="array" ref="AT537">INDEX($K:$P,ROW(),MATCH(AT$3,$K$2:$P$2,0))</f>
        <v>0.1</v>
      </c>
      <c r="AU537" s="148" cm="1">
        <f t="array" ref="AU537">INDEX($K:$P,ROW(),MATCH(AU$3,$K$2:$P$2,0))</f>
        <v>0.1</v>
      </c>
      <c r="AV537" s="148" cm="1">
        <f t="array" ref="AV537">INDEX($K:$P,ROW(),MATCH(AV$3,$K$2:$P$2,0))</f>
        <v>0.1</v>
      </c>
      <c r="AW537" s="148" cm="1">
        <f t="array" ref="AW537">INDEX($K:$P,ROW(),MATCH(AW$3,$K$2:$P$2,0))</f>
        <v>0.1</v>
      </c>
      <c r="AX537" s="148" cm="1">
        <f t="array" ref="AX537">INDEX($K:$P,ROW(),MATCH(AX$3,$K$2:$P$2,0))</f>
        <v>0.1</v>
      </c>
      <c r="AY537" s="148" cm="1">
        <f t="array" ref="AY537">INDEX($K:$P,ROW(),MATCH(AY$3,$K$2:$P$2,0))</f>
        <v>0.1</v>
      </c>
      <c r="AZ537" s="148" cm="1">
        <f t="array" ref="AZ537">INDEX($K:$P,ROW(),MATCH(AZ$3,$K$2:$P$2,0))</f>
        <v>0.1</v>
      </c>
      <c r="BA537" s="148" cm="1">
        <f t="array" ref="BA537">INDEX($K:$P,ROW(),MATCH(BA$3,$K$2:$P$2,0))</f>
        <v>0.1</v>
      </c>
      <c r="BB537" s="148" cm="1">
        <f t="array" ref="BB537">INDEX($K:$P,ROW(),MATCH(BB$3,$K$2:$P$2,0))</f>
        <v>0.1</v>
      </c>
      <c r="BC537" s="148" cm="1">
        <f t="array" ref="BC537">INDEX($K:$P,ROW(),MATCH(BC$3,$K$2:$P$2,0))</f>
        <v>0.1</v>
      </c>
      <c r="BD537" s="148" cm="1">
        <f t="array" ref="BD537">INDEX($K:$P,ROW(),MATCH(BD$3,$K$2:$P$2,0))</f>
        <v>0.1</v>
      </c>
      <c r="BE537" s="148" cm="1">
        <f t="array" ref="BE537">INDEX($K:$P,ROW(),MATCH(BE$3,$K$2:$P$2,0))</f>
        <v>0.1</v>
      </c>
      <c r="BF537" s="148" cm="1">
        <f t="array" ref="BF537">INDEX($K:$P,ROW(),MATCH(BF$3,$K$2:$P$2,0))</f>
        <v>0.1</v>
      </c>
      <c r="BG537" s="148" cm="1">
        <f t="array" ref="BG537">INDEX($K:$P,ROW(),MATCH(BG$3,$K$2:$P$2,0))</f>
        <v>0.1</v>
      </c>
      <c r="BH537" s="148" cm="1">
        <f t="array" ref="BH537">INDEX($K:$P,ROW(),MATCH(BH$3,$K$2:$P$2,0))</f>
        <v>0.1</v>
      </c>
      <c r="BI537" s="148" cm="1">
        <f t="array" ref="BI537">INDEX($K:$P,ROW(),MATCH(BI$3,$K$2:$P$2,0))</f>
        <v>0.1</v>
      </c>
      <c r="BJ537" s="148" cm="1">
        <f t="array" ref="BJ537">INDEX($K:$P,ROW(),MATCH(BJ$3,$K$2:$P$2,0))</f>
        <v>0.1</v>
      </c>
      <c r="BK537" s="148" cm="1">
        <f t="array" ref="BK537">INDEX($K:$P,ROW(),MATCH(BK$3,$K$2:$P$2,0))</f>
        <v>0.1</v>
      </c>
      <c r="BL537" s="148" cm="1">
        <f t="array" ref="BL537">INDEX($K:$P,ROW(),MATCH(BL$3,$K$2:$P$2,0))</f>
        <v>0.1</v>
      </c>
      <c r="BM537" s="148" cm="1">
        <f t="array" ref="BM537">INDEX($K:$P,ROW(),MATCH(BM$3,$K$2:$P$2,0))</f>
        <v>0.1</v>
      </c>
      <c r="BN537" s="148" cm="1">
        <f t="array" ref="BN537">INDEX($K:$P,ROW(),MATCH(BN$3,$K$2:$P$2,0))</f>
        <v>0.1</v>
      </c>
      <c r="BO537" s="148" cm="1">
        <f t="array" ref="BO537">INDEX($K:$P,ROW(),MATCH(BO$3,$K$2:$P$2,0))</f>
        <v>0.1</v>
      </c>
      <c r="BP537" s="148" cm="1">
        <f t="array" ref="BP537">INDEX($K:$P,ROW(),MATCH(BP$3,$K$2:$P$2,0))</f>
        <v>0.1</v>
      </c>
      <c r="BQ537" s="148" cm="1">
        <f t="array" ref="BQ537">INDEX($K:$P,ROW(),MATCH(BQ$3,$K$2:$P$2,0))</f>
        <v>0.1</v>
      </c>
      <c r="BR537" s="148" cm="1">
        <f t="array" ref="BR537">INDEX($K:$P,ROW(),MATCH(BR$3,$K$2:$P$2,0))</f>
        <v>0.1</v>
      </c>
      <c r="BS537" s="148" cm="1">
        <f t="array" ref="BS537">INDEX($K:$P,ROW(),MATCH(BS$3,$K$2:$P$2,0))</f>
        <v>0.1</v>
      </c>
      <c r="BT537" s="148" cm="1">
        <f t="array" ref="BT537">INDEX($K:$P,ROW(),MATCH(BT$3,$K$2:$P$2,0))</f>
        <v>0.1</v>
      </c>
      <c r="BU537" s="148" cm="1">
        <f t="array" ref="BU537">INDEX($K:$P,ROW(),MATCH(BU$3,$K$2:$P$2,0))</f>
        <v>0.1</v>
      </c>
      <c r="BV537" s="148" cm="1">
        <f t="array" ref="BV537">INDEX($K:$P,ROW(),MATCH(BV$3,$K$2:$P$2,0))</f>
        <v>0.1</v>
      </c>
      <c r="BW537" s="148" cm="1">
        <f t="array" ref="BW537">INDEX($K:$P,ROW(),MATCH(BW$3,$K$2:$P$2,0))</f>
        <v>0.1</v>
      </c>
      <c r="BX537" s="148" cm="1">
        <f t="array" ref="BX537">INDEX($K:$P,ROW(),MATCH(BX$3,$K$2:$P$2,0))</f>
        <v>0.1</v>
      </c>
      <c r="BY537" s="148" cm="1">
        <f t="array" ref="BY537">INDEX($K:$P,ROW(),MATCH(BY$3,$K$2:$P$2,0))</f>
        <v>0.1</v>
      </c>
      <c r="BZ537" s="148" cm="1">
        <f t="array" ref="BZ537">INDEX($K:$P,ROW(),MATCH(BZ$3,$K$2:$P$2,0))</f>
        <v>0.1</v>
      </c>
      <c r="CA537" s="148" cm="1">
        <f t="array" ref="CA537">INDEX($K:$P,ROW(),MATCH(CA$3,$K$2:$P$2,0))</f>
        <v>0.1</v>
      </c>
      <c r="CB537" s="148" cm="1">
        <f t="array" ref="CB537">INDEX($K:$P,ROW(),MATCH(CB$3,$K$2:$P$2,0))</f>
        <v>0.1</v>
      </c>
      <c r="CC537" s="148" cm="1">
        <f t="array" ref="CC537">INDEX($K:$P,ROW(),MATCH(CC$3,$K$2:$P$2,0))</f>
        <v>0.1</v>
      </c>
      <c r="CD537" s="148" cm="1">
        <f t="array" ref="CD537">INDEX($K:$P,ROW(),MATCH(CD$3,$K$2:$P$2,0))</f>
        <v>0.1</v>
      </c>
      <c r="CE537" s="148" cm="1">
        <f t="array" ref="CE537">INDEX($K:$P,ROW(),MATCH(CE$3,$K$2:$P$2,0))</f>
        <v>0.1</v>
      </c>
      <c r="CF537" s="148" cm="1">
        <f t="array" ref="CF537">INDEX($K:$P,ROW(),MATCH(CF$3,$K$2:$P$2,0))</f>
        <v>0.1</v>
      </c>
      <c r="CG537" s="148" cm="1">
        <f t="array" ref="CG537">INDEX($K:$P,ROW(),MATCH(CG$3,$K$2:$P$2,0))</f>
        <v>0.1</v>
      </c>
      <c r="CH537" s="148" cm="1">
        <f t="array" ref="CH537">INDEX($K:$P,ROW(),MATCH(CH$3,$K$2:$P$2,0))</f>
        <v>0.1</v>
      </c>
      <c r="CI537" s="148" cm="1">
        <f t="array" ref="CI537">INDEX($K:$P,ROW(),MATCH(CI$3,$K$2:$P$2,0))</f>
        <v>0.1</v>
      </c>
      <c r="CJ537" s="148" cm="1">
        <f t="array" ref="CJ537">INDEX($K:$P,ROW(),MATCH(CJ$3,$K$2:$P$2,0))</f>
        <v>0.1</v>
      </c>
      <c r="CK537" s="148" cm="1">
        <f t="array" ref="CK537">INDEX($K:$P,ROW(),MATCH(CK$3,$K$2:$P$2,0))</f>
        <v>0.1</v>
      </c>
      <c r="CL537" s="148" cm="1">
        <f t="array" ref="CL537">INDEX($K:$P,ROW(),MATCH(CL$3,$K$2:$P$2,0))</f>
        <v>0.1</v>
      </c>
    </row>
    <row r="538" spans="2:90" x14ac:dyDescent="0.4">
      <c r="B538" s="123" t="e">
        <f>"Revenue - "&amp;B540</f>
        <v>#REF!</v>
      </c>
      <c r="C538" t="s">
        <v>198</v>
      </c>
      <c r="D538" t="s">
        <v>336</v>
      </c>
      <c r="E538" s="8" t="str">
        <f t="shared" si="556"/>
        <v>538 ADREV-PV</v>
      </c>
      <c r="H538" s="27"/>
      <c r="I538" s="78"/>
      <c r="J538" s="78"/>
      <c r="K538" s="115">
        <f t="shared" ref="K538:P538" ca="1" si="557">SUMIF($3:$3,K$2,538:538)</f>
        <v>6000</v>
      </c>
      <c r="L538" s="115">
        <f t="shared" ca="1" si="557"/>
        <v>6000</v>
      </c>
      <c r="M538" s="115">
        <f t="shared" ca="1" si="557"/>
        <v>6000</v>
      </c>
      <c r="N538" s="115">
        <f t="shared" ca="1" si="557"/>
        <v>6000</v>
      </c>
      <c r="O538" s="115">
        <f t="shared" ca="1" si="557"/>
        <v>6000</v>
      </c>
      <c r="P538" s="115">
        <f t="shared" ca="1" si="557"/>
        <v>6000</v>
      </c>
      <c r="R538" s="115"/>
      <c r="S538" s="144" cm="1">
        <f t="array" aca="1" ref="S538" ca="1">S537*INDIRECT(S530)</f>
        <v>500</v>
      </c>
      <c r="T538" s="144" cm="1">
        <f t="array" aca="1" ref="T538" ca="1">T537*INDIRECT(T530)</f>
        <v>500</v>
      </c>
      <c r="U538" s="144" cm="1">
        <f t="array" aca="1" ref="U538" ca="1">U537*INDIRECT(U530)</f>
        <v>500</v>
      </c>
      <c r="V538" s="144" cm="1">
        <f t="array" aca="1" ref="V538" ca="1">V537*INDIRECT(V530)</f>
        <v>500</v>
      </c>
      <c r="W538" s="144" cm="1">
        <f t="array" aca="1" ref="W538" ca="1">W537*INDIRECT(W530)</f>
        <v>500</v>
      </c>
      <c r="X538" s="144" cm="1">
        <f t="array" aca="1" ref="X538" ca="1">X537*INDIRECT(X530)</f>
        <v>500</v>
      </c>
      <c r="Y538" s="144" cm="1">
        <f t="array" aca="1" ref="Y538" ca="1">Y537*INDIRECT(Y530)</f>
        <v>500</v>
      </c>
      <c r="Z538" s="144" cm="1">
        <f t="array" aca="1" ref="Z538" ca="1">Z537*INDIRECT(Z530)</f>
        <v>500</v>
      </c>
      <c r="AA538" s="144" cm="1">
        <f t="array" aca="1" ref="AA538" ca="1">AA537*INDIRECT(AA530)</f>
        <v>500</v>
      </c>
      <c r="AB538" s="144" cm="1">
        <f t="array" aca="1" ref="AB538" ca="1">AB537*INDIRECT(AB530)</f>
        <v>500</v>
      </c>
      <c r="AC538" s="144" cm="1">
        <f t="array" aca="1" ref="AC538" ca="1">AC537*INDIRECT(AC530)</f>
        <v>500</v>
      </c>
      <c r="AD538" s="144" cm="1">
        <f t="array" aca="1" ref="AD538" ca="1">AD537*INDIRECT(AD530)</f>
        <v>500</v>
      </c>
      <c r="AE538" s="144" cm="1">
        <f t="array" aca="1" ref="AE538" ca="1">AE537*INDIRECT(AE530)</f>
        <v>500</v>
      </c>
      <c r="AF538" s="144" cm="1">
        <f t="array" aca="1" ref="AF538" ca="1">AF537*INDIRECT(AF530)</f>
        <v>500</v>
      </c>
      <c r="AG538" s="144" cm="1">
        <f t="array" aca="1" ref="AG538" ca="1">AG537*INDIRECT(AG530)</f>
        <v>500</v>
      </c>
      <c r="AH538" s="144" cm="1">
        <f t="array" aca="1" ref="AH538" ca="1">AH537*INDIRECT(AH530)</f>
        <v>500</v>
      </c>
      <c r="AI538" s="144" cm="1">
        <f t="array" aca="1" ref="AI538" ca="1">AI537*INDIRECT(AI530)</f>
        <v>500</v>
      </c>
      <c r="AJ538" s="144" cm="1">
        <f t="array" aca="1" ref="AJ538" ca="1">AJ537*INDIRECT(AJ530)</f>
        <v>500</v>
      </c>
      <c r="AK538" s="144" cm="1">
        <f t="array" aca="1" ref="AK538" ca="1">AK537*INDIRECT(AK530)</f>
        <v>500</v>
      </c>
      <c r="AL538" s="144" cm="1">
        <f t="array" aca="1" ref="AL538" ca="1">AL537*INDIRECT(AL530)</f>
        <v>500</v>
      </c>
      <c r="AM538" s="144" cm="1">
        <f t="array" aca="1" ref="AM538" ca="1">AM537*INDIRECT(AM530)</f>
        <v>500</v>
      </c>
      <c r="AN538" s="144" cm="1">
        <f t="array" aca="1" ref="AN538" ca="1">AN537*INDIRECT(AN530)</f>
        <v>500</v>
      </c>
      <c r="AO538" s="144" cm="1">
        <f t="array" aca="1" ref="AO538" ca="1">AO537*INDIRECT(AO530)</f>
        <v>500</v>
      </c>
      <c r="AP538" s="144" cm="1">
        <f t="array" aca="1" ref="AP538" ca="1">AP537*INDIRECT(AP530)</f>
        <v>500</v>
      </c>
      <c r="AQ538" s="144" cm="1">
        <f t="array" aca="1" ref="AQ538" ca="1">AQ537*INDIRECT(AQ530)</f>
        <v>500</v>
      </c>
      <c r="AR538" s="144" cm="1">
        <f t="array" aca="1" ref="AR538" ca="1">AR537*INDIRECT(AR530)</f>
        <v>500</v>
      </c>
      <c r="AS538" s="144" cm="1">
        <f t="array" aca="1" ref="AS538" ca="1">AS537*INDIRECT(AS530)</f>
        <v>500</v>
      </c>
      <c r="AT538" s="144" cm="1">
        <f t="array" aca="1" ref="AT538" ca="1">AT537*INDIRECT(AT530)</f>
        <v>500</v>
      </c>
      <c r="AU538" s="144" cm="1">
        <f t="array" aca="1" ref="AU538" ca="1">AU537*INDIRECT(AU530)</f>
        <v>500</v>
      </c>
      <c r="AV538" s="144" cm="1">
        <f t="array" aca="1" ref="AV538" ca="1">AV537*INDIRECT(AV530)</f>
        <v>500</v>
      </c>
      <c r="AW538" s="144" cm="1">
        <f t="array" aca="1" ref="AW538" ca="1">AW537*INDIRECT(AW530)</f>
        <v>500</v>
      </c>
      <c r="AX538" s="144" cm="1">
        <f t="array" aca="1" ref="AX538" ca="1">AX537*INDIRECT(AX530)</f>
        <v>500</v>
      </c>
      <c r="AY538" s="144" cm="1">
        <f t="array" aca="1" ref="AY538" ca="1">AY537*INDIRECT(AY530)</f>
        <v>500</v>
      </c>
      <c r="AZ538" s="144" cm="1">
        <f t="array" aca="1" ref="AZ538" ca="1">AZ537*INDIRECT(AZ530)</f>
        <v>500</v>
      </c>
      <c r="BA538" s="144" cm="1">
        <f t="array" aca="1" ref="BA538" ca="1">BA537*INDIRECT(BA530)</f>
        <v>500</v>
      </c>
      <c r="BB538" s="144" cm="1">
        <f t="array" aca="1" ref="BB538" ca="1">BB537*INDIRECT(BB530)</f>
        <v>500</v>
      </c>
      <c r="BC538" s="144" cm="1">
        <f t="array" aca="1" ref="BC538" ca="1">BC537*INDIRECT(BC530)</f>
        <v>500</v>
      </c>
      <c r="BD538" s="144" cm="1">
        <f t="array" aca="1" ref="BD538" ca="1">BD537*INDIRECT(BD530)</f>
        <v>500</v>
      </c>
      <c r="BE538" s="144" cm="1">
        <f t="array" aca="1" ref="BE538" ca="1">BE537*INDIRECT(BE530)</f>
        <v>500</v>
      </c>
      <c r="BF538" s="144" cm="1">
        <f t="array" aca="1" ref="BF538" ca="1">BF537*INDIRECT(BF530)</f>
        <v>500</v>
      </c>
      <c r="BG538" s="144" cm="1">
        <f t="array" aca="1" ref="BG538" ca="1">BG537*INDIRECT(BG530)</f>
        <v>500</v>
      </c>
      <c r="BH538" s="144" cm="1">
        <f t="array" aca="1" ref="BH538" ca="1">BH537*INDIRECT(BH530)</f>
        <v>500</v>
      </c>
      <c r="BI538" s="144" cm="1">
        <f t="array" aca="1" ref="BI538" ca="1">BI537*INDIRECT(BI530)</f>
        <v>500</v>
      </c>
      <c r="BJ538" s="144" cm="1">
        <f t="array" aca="1" ref="BJ538" ca="1">BJ537*INDIRECT(BJ530)</f>
        <v>500</v>
      </c>
      <c r="BK538" s="144" cm="1">
        <f t="array" aca="1" ref="BK538" ca="1">BK537*INDIRECT(BK530)</f>
        <v>500</v>
      </c>
      <c r="BL538" s="144" cm="1">
        <f t="array" aca="1" ref="BL538" ca="1">BL537*INDIRECT(BL530)</f>
        <v>500</v>
      </c>
      <c r="BM538" s="144" cm="1">
        <f t="array" aca="1" ref="BM538" ca="1">BM537*INDIRECT(BM530)</f>
        <v>500</v>
      </c>
      <c r="BN538" s="144" cm="1">
        <f t="array" aca="1" ref="BN538" ca="1">BN537*INDIRECT(BN530)</f>
        <v>500</v>
      </c>
      <c r="BO538" s="144" cm="1">
        <f t="array" aca="1" ref="BO538" ca="1">BO537*INDIRECT(BO530)</f>
        <v>500</v>
      </c>
      <c r="BP538" s="144" cm="1">
        <f t="array" aca="1" ref="BP538" ca="1">BP537*INDIRECT(BP530)</f>
        <v>500</v>
      </c>
      <c r="BQ538" s="144" cm="1">
        <f t="array" aca="1" ref="BQ538" ca="1">BQ537*INDIRECT(BQ530)</f>
        <v>500</v>
      </c>
      <c r="BR538" s="144" cm="1">
        <f t="array" aca="1" ref="BR538" ca="1">BR537*INDIRECT(BR530)</f>
        <v>500</v>
      </c>
      <c r="BS538" s="144" cm="1">
        <f t="array" aca="1" ref="BS538" ca="1">BS537*INDIRECT(BS530)</f>
        <v>500</v>
      </c>
      <c r="BT538" s="144" cm="1">
        <f t="array" aca="1" ref="BT538" ca="1">BT537*INDIRECT(BT530)</f>
        <v>500</v>
      </c>
      <c r="BU538" s="144" cm="1">
        <f t="array" aca="1" ref="BU538" ca="1">BU537*INDIRECT(BU530)</f>
        <v>500</v>
      </c>
      <c r="BV538" s="144" cm="1">
        <f t="array" aca="1" ref="BV538" ca="1">BV537*INDIRECT(BV530)</f>
        <v>500</v>
      </c>
      <c r="BW538" s="144" cm="1">
        <f t="array" aca="1" ref="BW538" ca="1">BW537*INDIRECT(BW530)</f>
        <v>500</v>
      </c>
      <c r="BX538" s="144" cm="1">
        <f t="array" aca="1" ref="BX538" ca="1">BX537*INDIRECT(BX530)</f>
        <v>500</v>
      </c>
      <c r="BY538" s="144" cm="1">
        <f t="array" aca="1" ref="BY538" ca="1">BY537*INDIRECT(BY530)</f>
        <v>500</v>
      </c>
      <c r="BZ538" s="144" cm="1">
        <f t="array" aca="1" ref="BZ538" ca="1">BZ537*INDIRECT(BZ530)</f>
        <v>500</v>
      </c>
      <c r="CA538" s="144" cm="1">
        <f t="array" aca="1" ref="CA538" ca="1">CA537*INDIRECT(CA530)</f>
        <v>500</v>
      </c>
      <c r="CB538" s="144" cm="1">
        <f t="array" aca="1" ref="CB538" ca="1">CB537*INDIRECT(CB530)</f>
        <v>500</v>
      </c>
      <c r="CC538" s="144" cm="1">
        <f t="array" aca="1" ref="CC538" ca="1">CC537*INDIRECT(CC530)</f>
        <v>500</v>
      </c>
      <c r="CD538" s="144" cm="1">
        <f t="array" aca="1" ref="CD538" ca="1">CD537*INDIRECT(CD530)</f>
        <v>500</v>
      </c>
      <c r="CE538" s="144" cm="1">
        <f t="array" aca="1" ref="CE538" ca="1">CE537*INDIRECT(CE530)</f>
        <v>500</v>
      </c>
      <c r="CF538" s="144" cm="1">
        <f t="array" aca="1" ref="CF538" ca="1">CF537*INDIRECT(CF530)</f>
        <v>500</v>
      </c>
      <c r="CG538" s="144" cm="1">
        <f t="array" aca="1" ref="CG538" ca="1">CG537*INDIRECT(CG530)</f>
        <v>500</v>
      </c>
      <c r="CH538" s="144" cm="1">
        <f t="array" aca="1" ref="CH538" ca="1">CH537*INDIRECT(CH530)</f>
        <v>500</v>
      </c>
      <c r="CI538" s="144" cm="1">
        <f t="array" aca="1" ref="CI538" ca="1">CI537*INDIRECT(CI530)</f>
        <v>500</v>
      </c>
      <c r="CJ538" s="144" cm="1">
        <f t="array" aca="1" ref="CJ538" ca="1">CJ537*INDIRECT(CJ530)</f>
        <v>500</v>
      </c>
      <c r="CK538" s="144" cm="1">
        <f t="array" aca="1" ref="CK538" ca="1">CK537*INDIRECT(CK530)</f>
        <v>500</v>
      </c>
      <c r="CL538" s="144" cm="1">
        <f t="array" aca="1" ref="CL538" ca="1">CL537*INDIRECT(CL530)</f>
        <v>500</v>
      </c>
    </row>
    <row r="539" spans="2:90" x14ac:dyDescent="0.4">
      <c r="B539" s="123"/>
      <c r="D539" t="s">
        <v>336</v>
      </c>
      <c r="E539" s="8" t="str">
        <f t="shared" ref="E539" si="558">ROW()&amp;" "&amp;D539</f>
        <v>539 ADREV-PV</v>
      </c>
      <c r="G539" t="s">
        <v>244</v>
      </c>
      <c r="H539" s="27"/>
      <c r="I539" s="78"/>
      <c r="J539" s="78"/>
      <c r="K539" s="33"/>
      <c r="L539" s="33"/>
      <c r="M539" s="33"/>
      <c r="N539" s="33"/>
      <c r="O539" s="33"/>
      <c r="P539" s="33"/>
      <c r="R539" s="33"/>
      <c r="S539" s="77"/>
      <c r="T539" s="77"/>
      <c r="U539" s="77"/>
      <c r="V539" s="77"/>
      <c r="W539" s="77"/>
      <c r="X539" s="77"/>
      <c r="Y539" s="77"/>
      <c r="Z539" s="77"/>
      <c r="AA539" s="77"/>
      <c r="AB539" s="77"/>
      <c r="AC539" s="77"/>
      <c r="AD539" s="77"/>
      <c r="AE539" s="77"/>
      <c r="AF539" s="77"/>
      <c r="AG539" s="77"/>
      <c r="AH539" s="77"/>
      <c r="AI539" s="77"/>
      <c r="AJ539" s="77"/>
      <c r="AK539" s="77"/>
      <c r="AL539" s="77"/>
      <c r="AM539" s="77"/>
      <c r="AN539" s="77"/>
      <c r="AO539" s="77"/>
      <c r="AP539" s="77"/>
      <c r="AQ539" s="77"/>
      <c r="AR539" s="77"/>
      <c r="AS539" s="77"/>
      <c r="AT539" s="77"/>
      <c r="AU539" s="77"/>
      <c r="AV539" s="77"/>
      <c r="AW539" s="77"/>
      <c r="AX539" s="77"/>
      <c r="AY539" s="77"/>
      <c r="AZ539" s="77"/>
      <c r="BA539" s="77"/>
      <c r="BB539" s="77"/>
      <c r="BC539" s="77"/>
      <c r="BD539" s="77"/>
      <c r="BE539" s="77"/>
      <c r="BF539" s="77"/>
      <c r="BG539" s="77"/>
      <c r="BH539" s="77"/>
      <c r="BI539" s="77"/>
      <c r="BJ539" s="77"/>
      <c r="BK539" s="77"/>
      <c r="BL539" s="77"/>
      <c r="BM539" s="77"/>
      <c r="BN539" s="77"/>
      <c r="BO539" s="77"/>
      <c r="BP539" s="77"/>
      <c r="BQ539" s="77"/>
      <c r="BR539" s="77"/>
      <c r="BS539" s="77"/>
      <c r="BT539" s="77"/>
      <c r="BU539" s="77"/>
      <c r="BV539" s="77"/>
      <c r="BW539" s="77"/>
      <c r="BX539" s="77"/>
      <c r="BY539" s="77"/>
      <c r="BZ539" s="77"/>
      <c r="CA539" s="77"/>
      <c r="CB539" s="77"/>
      <c r="CC539" s="77"/>
      <c r="CD539" s="77"/>
      <c r="CE539" s="77"/>
      <c r="CF539" s="77"/>
      <c r="CG539" s="77"/>
      <c r="CH539" s="77"/>
      <c r="CI539" s="77"/>
      <c r="CJ539" s="77"/>
      <c r="CK539" s="77"/>
      <c r="CL539" s="77"/>
    </row>
    <row r="540" spans="2:90" x14ac:dyDescent="0.4">
      <c r="B540" s="132" t="e">
        <f>#REF!</f>
        <v>#REF!</v>
      </c>
      <c r="D540" t="s">
        <v>336</v>
      </c>
      <c r="E540" s="8" t="str">
        <f t="shared" si="556"/>
        <v>540 ADREV-PV</v>
      </c>
      <c r="G540" t="s">
        <v>332</v>
      </c>
      <c r="H540" s="27"/>
      <c r="I540" s="78"/>
      <c r="J540" s="78"/>
      <c r="K540" s="33"/>
      <c r="L540" s="33"/>
      <c r="M540" s="33"/>
      <c r="N540" s="33"/>
      <c r="O540" s="33"/>
      <c r="P540" s="33"/>
      <c r="R540" s="33"/>
      <c r="S540" s="77"/>
      <c r="T540" s="77"/>
      <c r="U540" s="77"/>
      <c r="V540" s="77"/>
      <c r="W540" s="77"/>
      <c r="X540" s="77"/>
      <c r="Y540" s="77"/>
      <c r="Z540" s="77"/>
      <c r="AA540" s="77"/>
      <c r="AB540" s="77"/>
      <c r="AC540" s="77"/>
      <c r="AD540" s="77"/>
      <c r="AE540" s="77"/>
      <c r="AF540" s="77"/>
      <c r="AG540" s="77"/>
      <c r="AH540" s="77"/>
      <c r="AI540" s="77"/>
      <c r="AJ540" s="77"/>
      <c r="AK540" s="77"/>
      <c r="AL540" s="77"/>
      <c r="AM540" s="77"/>
      <c r="AN540" s="77"/>
      <c r="AO540" s="77"/>
      <c r="AP540" s="77"/>
      <c r="AQ540" s="77"/>
      <c r="AR540" s="77"/>
      <c r="AS540" s="77"/>
      <c r="AT540" s="77"/>
      <c r="AU540" s="77"/>
      <c r="AV540" s="77"/>
      <c r="AW540" s="77"/>
      <c r="AX540" s="77"/>
      <c r="AY540" s="77"/>
      <c r="AZ540" s="77"/>
      <c r="BA540" s="77"/>
      <c r="BB540" s="77"/>
      <c r="BC540" s="77"/>
      <c r="BD540" s="77"/>
      <c r="BE540" s="77"/>
      <c r="BF540" s="77"/>
      <c r="BG540" s="77"/>
      <c r="BH540" s="77"/>
      <c r="BI540" s="77"/>
      <c r="BJ540" s="77"/>
      <c r="BK540" s="77"/>
      <c r="BL540" s="77"/>
      <c r="BM540" s="77"/>
      <c r="BN540" s="77"/>
      <c r="BO540" s="77"/>
      <c r="BP540" s="77"/>
      <c r="BQ540" s="77"/>
      <c r="BR540" s="77"/>
      <c r="BS540" s="77"/>
      <c r="BT540" s="77"/>
      <c r="BU540" s="77"/>
      <c r="BV540" s="77"/>
      <c r="BW540" s="77"/>
      <c r="BX540" s="77"/>
      <c r="BY540" s="77"/>
      <c r="BZ540" s="77"/>
      <c r="CA540" s="77"/>
      <c r="CB540" s="77"/>
      <c r="CC540" s="77"/>
      <c r="CD540" s="77"/>
      <c r="CE540" s="77"/>
      <c r="CF540" s="77"/>
      <c r="CG540" s="77"/>
      <c r="CH540" s="77"/>
      <c r="CI540" s="77"/>
      <c r="CJ540" s="77"/>
      <c r="CK540" s="77"/>
      <c r="CL540" s="77"/>
    </row>
    <row r="541" spans="2:90" x14ac:dyDescent="0.4">
      <c r="B541" s="235" t="str">
        <f>IFERROR(SUBSTITUTE(B535,":",""),"no unit")</f>
        <v>impression</v>
      </c>
      <c r="D541" t="s">
        <v>336</v>
      </c>
      <c r="E541" s="8" t="str">
        <f t="shared" ref="E541:E547" si="559">ROW()&amp;" "&amp;D541</f>
        <v>541 ADREV-PV</v>
      </c>
      <c r="G541" t="s">
        <v>332</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132" t="s">
        <v>461</v>
      </c>
      <c r="D542" t="s">
        <v>336</v>
      </c>
      <c r="E542" s="8" t="str">
        <f t="shared" si="559"/>
        <v>542 ADREV-PV</v>
      </c>
      <c r="G542" t="s">
        <v>332</v>
      </c>
      <c r="K542" s="53"/>
      <c r="L542" s="53"/>
      <c r="M542" s="53"/>
      <c r="N542" s="53"/>
      <c r="O542" s="53"/>
      <c r="P542" s="53"/>
      <c r="R542" s="24"/>
      <c r="S542" s="207" t="str">
        <f t="shared" ref="S542" si="560">ADDRESS(ROW(S538),COLUMN(S538),2)</f>
        <v>S$538</v>
      </c>
      <c r="T542" s="207" t="str">
        <f t="shared" ref="T542:AX542" si="561">ADDRESS(ROW(T538),COLUMN(T538),2)</f>
        <v>T$538</v>
      </c>
      <c r="U542" s="207" t="str">
        <f t="shared" si="561"/>
        <v>U$538</v>
      </c>
      <c r="V542" s="207" t="str">
        <f t="shared" si="561"/>
        <v>V$538</v>
      </c>
      <c r="W542" s="207" t="str">
        <f t="shared" si="561"/>
        <v>W$538</v>
      </c>
      <c r="X542" s="207" t="str">
        <f t="shared" si="561"/>
        <v>X$538</v>
      </c>
      <c r="Y542" s="207" t="str">
        <f t="shared" si="561"/>
        <v>Y$538</v>
      </c>
      <c r="Z542" s="207" t="str">
        <f t="shared" si="561"/>
        <v>Z$538</v>
      </c>
      <c r="AA542" s="207" t="str">
        <f t="shared" si="561"/>
        <v>AA$538</v>
      </c>
      <c r="AB542" s="207" t="str">
        <f t="shared" si="561"/>
        <v>AB$538</v>
      </c>
      <c r="AC542" s="207" t="str">
        <f t="shared" si="561"/>
        <v>AC$538</v>
      </c>
      <c r="AD542" s="207" t="str">
        <f t="shared" si="561"/>
        <v>AD$538</v>
      </c>
      <c r="AE542" s="207" t="str">
        <f t="shared" si="561"/>
        <v>AE$538</v>
      </c>
      <c r="AF542" s="207" t="str">
        <f t="shared" si="561"/>
        <v>AF$538</v>
      </c>
      <c r="AG542" s="207" t="str">
        <f t="shared" si="561"/>
        <v>AG$538</v>
      </c>
      <c r="AH542" s="207" t="str">
        <f t="shared" si="561"/>
        <v>AH$538</v>
      </c>
      <c r="AI542" s="207" t="str">
        <f t="shared" si="561"/>
        <v>AI$538</v>
      </c>
      <c r="AJ542" s="207" t="str">
        <f t="shared" si="561"/>
        <v>AJ$538</v>
      </c>
      <c r="AK542" s="207" t="str">
        <f t="shared" si="561"/>
        <v>AK$538</v>
      </c>
      <c r="AL542" s="207" t="str">
        <f t="shared" si="561"/>
        <v>AL$538</v>
      </c>
      <c r="AM542" s="207" t="str">
        <f t="shared" si="561"/>
        <v>AM$538</v>
      </c>
      <c r="AN542" s="207" t="str">
        <f t="shared" si="561"/>
        <v>AN$538</v>
      </c>
      <c r="AO542" s="207" t="str">
        <f t="shared" si="561"/>
        <v>AO$538</v>
      </c>
      <c r="AP542" s="207" t="str">
        <f t="shared" si="561"/>
        <v>AP$538</v>
      </c>
      <c r="AQ542" s="207" t="str">
        <f t="shared" si="561"/>
        <v>AQ$538</v>
      </c>
      <c r="AR542" s="207" t="str">
        <f t="shared" si="561"/>
        <v>AR$538</v>
      </c>
      <c r="AS542" s="207" t="str">
        <f t="shared" si="561"/>
        <v>AS$538</v>
      </c>
      <c r="AT542" s="207" t="str">
        <f t="shared" si="561"/>
        <v>AT$538</v>
      </c>
      <c r="AU542" s="207" t="str">
        <f t="shared" si="561"/>
        <v>AU$538</v>
      </c>
      <c r="AV542" s="207" t="str">
        <f t="shared" si="561"/>
        <v>AV$538</v>
      </c>
      <c r="AW542" s="207" t="str">
        <f t="shared" si="561"/>
        <v>AW$538</v>
      </c>
      <c r="AX542" s="207" t="str">
        <f t="shared" si="561"/>
        <v>AX$538</v>
      </c>
      <c r="AY542" s="207" t="str">
        <f t="shared" ref="AY542:CD542" si="562">ADDRESS(ROW(AY538),COLUMN(AY538),2)</f>
        <v>AY$538</v>
      </c>
      <c r="AZ542" s="207" t="str">
        <f t="shared" si="562"/>
        <v>AZ$538</v>
      </c>
      <c r="BA542" s="207" t="str">
        <f t="shared" si="562"/>
        <v>BA$538</v>
      </c>
      <c r="BB542" s="207" t="str">
        <f t="shared" si="562"/>
        <v>BB$538</v>
      </c>
      <c r="BC542" s="207" t="str">
        <f t="shared" si="562"/>
        <v>BC$538</v>
      </c>
      <c r="BD542" s="207" t="str">
        <f t="shared" si="562"/>
        <v>BD$538</v>
      </c>
      <c r="BE542" s="207" t="str">
        <f t="shared" si="562"/>
        <v>BE$538</v>
      </c>
      <c r="BF542" s="207" t="str">
        <f t="shared" si="562"/>
        <v>BF$538</v>
      </c>
      <c r="BG542" s="207" t="str">
        <f t="shared" si="562"/>
        <v>BG$538</v>
      </c>
      <c r="BH542" s="207" t="str">
        <f t="shared" si="562"/>
        <v>BH$538</v>
      </c>
      <c r="BI542" s="207" t="str">
        <f t="shared" si="562"/>
        <v>BI$538</v>
      </c>
      <c r="BJ542" s="207" t="str">
        <f t="shared" si="562"/>
        <v>BJ$538</v>
      </c>
      <c r="BK542" s="207" t="str">
        <f t="shared" si="562"/>
        <v>BK$538</v>
      </c>
      <c r="BL542" s="207" t="str">
        <f t="shared" si="562"/>
        <v>BL$538</v>
      </c>
      <c r="BM542" s="207" t="str">
        <f t="shared" si="562"/>
        <v>BM$538</v>
      </c>
      <c r="BN542" s="207" t="str">
        <f t="shared" si="562"/>
        <v>BN$538</v>
      </c>
      <c r="BO542" s="207" t="str">
        <f t="shared" si="562"/>
        <v>BO$538</v>
      </c>
      <c r="BP542" s="207" t="str">
        <f t="shared" si="562"/>
        <v>BP$538</v>
      </c>
      <c r="BQ542" s="207" t="str">
        <f t="shared" si="562"/>
        <v>BQ$538</v>
      </c>
      <c r="BR542" s="207" t="str">
        <f t="shared" si="562"/>
        <v>BR$538</v>
      </c>
      <c r="BS542" s="207" t="str">
        <f t="shared" si="562"/>
        <v>BS$538</v>
      </c>
      <c r="BT542" s="207" t="str">
        <f t="shared" si="562"/>
        <v>BT$538</v>
      </c>
      <c r="BU542" s="207" t="str">
        <f t="shared" si="562"/>
        <v>BU$538</v>
      </c>
      <c r="BV542" s="207" t="str">
        <f t="shared" si="562"/>
        <v>BV$538</v>
      </c>
      <c r="BW542" s="207" t="str">
        <f t="shared" si="562"/>
        <v>BW$538</v>
      </c>
      <c r="BX542" s="207" t="str">
        <f t="shared" si="562"/>
        <v>BX$538</v>
      </c>
      <c r="BY542" s="207" t="str">
        <f t="shared" si="562"/>
        <v>BY$538</v>
      </c>
      <c r="BZ542" s="207" t="str">
        <f t="shared" si="562"/>
        <v>BZ$538</v>
      </c>
      <c r="CA542" s="207" t="str">
        <f t="shared" si="562"/>
        <v>CA$538</v>
      </c>
      <c r="CB542" s="207" t="str">
        <f t="shared" si="562"/>
        <v>CB$538</v>
      </c>
      <c r="CC542" s="207" t="str">
        <f t="shared" si="562"/>
        <v>CC$538</v>
      </c>
      <c r="CD542" s="207" t="str">
        <f t="shared" si="562"/>
        <v>CD$538</v>
      </c>
      <c r="CE542" s="207" t="str">
        <f t="shared" ref="CE542:CK542" si="563">ADDRESS(ROW(CE538),COLUMN(CE538),2)</f>
        <v>CE$538</v>
      </c>
      <c r="CF542" s="207" t="str">
        <f t="shared" si="563"/>
        <v>CF$538</v>
      </c>
      <c r="CG542" s="207" t="str">
        <f t="shared" si="563"/>
        <v>CG$538</v>
      </c>
      <c r="CH542" s="207" t="str">
        <f t="shared" si="563"/>
        <v>CH$538</v>
      </c>
      <c r="CI542" s="207" t="str">
        <f t="shared" si="563"/>
        <v>CI$538</v>
      </c>
      <c r="CJ542" s="207" t="str">
        <f t="shared" si="563"/>
        <v>CJ$538</v>
      </c>
      <c r="CK542" s="207" t="str">
        <f t="shared" si="563"/>
        <v>CK$538</v>
      </c>
      <c r="CL542" s="207" t="str">
        <f t="shared" ref="CL542" si="564">ADDRESS(ROW(CL538),COLUMN(CL538),2)</f>
        <v>CL$538</v>
      </c>
    </row>
    <row r="543" spans="2:90" x14ac:dyDescent="0.4">
      <c r="B543" s="132" t="s">
        <v>462</v>
      </c>
      <c r="D543" t="s">
        <v>336</v>
      </c>
      <c r="E543" s="8" t="str">
        <f t="shared" si="559"/>
        <v>543 ADREV-PV</v>
      </c>
      <c r="G543" t="s">
        <v>332</v>
      </c>
      <c r="K543" s="53"/>
      <c r="L543" s="53"/>
      <c r="M543" s="53"/>
      <c r="N543" s="53"/>
      <c r="O543" s="53"/>
      <c r="P543" s="53"/>
      <c r="R543" s="24"/>
      <c r="S543" s="80" t="e">
        <f>#REF!</f>
        <v>#REF!</v>
      </c>
      <c r="T543" s="80" t="e">
        <f>#REF!</f>
        <v>#REF!</v>
      </c>
      <c r="U543" s="80" t="e">
        <f>#REF!</f>
        <v>#REF!</v>
      </c>
      <c r="V543" s="80" t="e">
        <f>#REF!</f>
        <v>#REF!</v>
      </c>
      <c r="W543" s="80" t="e">
        <f>#REF!</f>
        <v>#REF!</v>
      </c>
      <c r="X543" s="80" t="e">
        <f>#REF!</f>
        <v>#REF!</v>
      </c>
      <c r="Y543" s="80" t="e">
        <f>#REF!</f>
        <v>#REF!</v>
      </c>
      <c r="Z543" s="80" t="e">
        <f>#REF!</f>
        <v>#REF!</v>
      </c>
      <c r="AA543" s="80" t="e">
        <f>#REF!</f>
        <v>#REF!</v>
      </c>
      <c r="AB543" s="80" t="e">
        <f>#REF!</f>
        <v>#REF!</v>
      </c>
      <c r="AC543" s="80" t="e">
        <f>#REF!</f>
        <v>#REF!</v>
      </c>
      <c r="AD543" s="80" t="e">
        <f>#REF!</f>
        <v>#REF!</v>
      </c>
      <c r="AE543" s="80" t="e">
        <f>#REF!</f>
        <v>#REF!</v>
      </c>
      <c r="AF543" s="80" t="e">
        <f>#REF!</f>
        <v>#REF!</v>
      </c>
      <c r="AG543" s="80" t="e">
        <f>#REF!</f>
        <v>#REF!</v>
      </c>
      <c r="AH543" s="80" t="e">
        <f>#REF!</f>
        <v>#REF!</v>
      </c>
      <c r="AI543" s="80" t="e">
        <f>#REF!</f>
        <v>#REF!</v>
      </c>
      <c r="AJ543" s="80" t="e">
        <f>#REF!</f>
        <v>#REF!</v>
      </c>
      <c r="AK543" s="80" t="e">
        <f>#REF!</f>
        <v>#REF!</v>
      </c>
      <c r="AL543" s="80" t="e">
        <f>#REF!</f>
        <v>#REF!</v>
      </c>
      <c r="AM543" s="80" t="e">
        <f>#REF!</f>
        <v>#REF!</v>
      </c>
      <c r="AN543" s="80" t="e">
        <f>#REF!</f>
        <v>#REF!</v>
      </c>
      <c r="AO543" s="80" t="e">
        <f>#REF!</f>
        <v>#REF!</v>
      </c>
      <c r="AP543" s="80" t="e">
        <f>#REF!</f>
        <v>#REF!</v>
      </c>
      <c r="AQ543" s="80" t="e">
        <f>#REF!</f>
        <v>#REF!</v>
      </c>
      <c r="AR543" s="80" t="e">
        <f>#REF!</f>
        <v>#REF!</v>
      </c>
      <c r="AS543" s="80" t="e">
        <f>#REF!</f>
        <v>#REF!</v>
      </c>
      <c r="AT543" s="80" t="e">
        <f>#REF!</f>
        <v>#REF!</v>
      </c>
      <c r="AU543" s="80" t="e">
        <f>#REF!</f>
        <v>#REF!</v>
      </c>
      <c r="AV543" s="80" t="e">
        <f>#REF!</f>
        <v>#REF!</v>
      </c>
      <c r="AW543" s="80" t="e">
        <f>#REF!</f>
        <v>#REF!</v>
      </c>
      <c r="AX543" s="80" t="e">
        <f>#REF!</f>
        <v>#REF!</v>
      </c>
      <c r="AY543" s="80" t="e">
        <f>#REF!</f>
        <v>#REF!</v>
      </c>
      <c r="AZ543" s="80" t="e">
        <f>#REF!</f>
        <v>#REF!</v>
      </c>
      <c r="BA543" s="80" t="e">
        <f>#REF!</f>
        <v>#REF!</v>
      </c>
      <c r="BB543" s="80" t="e">
        <f>#REF!</f>
        <v>#REF!</v>
      </c>
      <c r="BC543" s="80" t="e">
        <f>#REF!</f>
        <v>#REF!</v>
      </c>
      <c r="BD543" s="80" t="e">
        <f>#REF!</f>
        <v>#REF!</v>
      </c>
      <c r="BE543" s="80" t="e">
        <f>#REF!</f>
        <v>#REF!</v>
      </c>
      <c r="BF543" s="80" t="e">
        <f>#REF!</f>
        <v>#REF!</v>
      </c>
      <c r="BG543" s="80" t="e">
        <f>#REF!</f>
        <v>#REF!</v>
      </c>
      <c r="BH543" s="80" t="e">
        <f>#REF!</f>
        <v>#REF!</v>
      </c>
      <c r="BI543" s="80" t="e">
        <f>#REF!</f>
        <v>#REF!</v>
      </c>
      <c r="BJ543" s="80" t="e">
        <f>#REF!</f>
        <v>#REF!</v>
      </c>
      <c r="BK543" s="80" t="e">
        <f>#REF!</f>
        <v>#REF!</v>
      </c>
      <c r="BL543" s="80" t="e">
        <f>#REF!</f>
        <v>#REF!</v>
      </c>
      <c r="BM543" s="80" t="e">
        <f>#REF!</f>
        <v>#REF!</v>
      </c>
      <c r="BN543" s="80" t="e">
        <f>#REF!</f>
        <v>#REF!</v>
      </c>
      <c r="BO543" s="80" t="e">
        <f>#REF!</f>
        <v>#REF!</v>
      </c>
      <c r="BP543" s="80" t="e">
        <f>#REF!</f>
        <v>#REF!</v>
      </c>
      <c r="BQ543" s="80" t="e">
        <f>#REF!</f>
        <v>#REF!</v>
      </c>
      <c r="BR543" s="80" t="e">
        <f>#REF!</f>
        <v>#REF!</v>
      </c>
      <c r="BS543" s="80" t="e">
        <f>#REF!</f>
        <v>#REF!</v>
      </c>
      <c r="BT543" s="80" t="e">
        <f>#REF!</f>
        <v>#REF!</v>
      </c>
      <c r="BU543" s="80" t="e">
        <f>#REF!</f>
        <v>#REF!</v>
      </c>
      <c r="BV543" s="80" t="e">
        <f>#REF!</f>
        <v>#REF!</v>
      </c>
      <c r="BW543" s="80" t="e">
        <f>#REF!</f>
        <v>#REF!</v>
      </c>
      <c r="BX543" s="80" t="e">
        <f>#REF!</f>
        <v>#REF!</v>
      </c>
      <c r="BY543" s="80" t="e">
        <f>#REF!</f>
        <v>#REF!</v>
      </c>
      <c r="BZ543" s="80" t="e">
        <f>#REF!</f>
        <v>#REF!</v>
      </c>
      <c r="CA543" s="80" t="e">
        <f>#REF!</f>
        <v>#REF!</v>
      </c>
      <c r="CB543" s="80" t="e">
        <f>#REF!</f>
        <v>#REF!</v>
      </c>
      <c r="CC543" s="80" t="e">
        <f>#REF!</f>
        <v>#REF!</v>
      </c>
      <c r="CD543" s="80" t="e">
        <f>#REF!</f>
        <v>#REF!</v>
      </c>
      <c r="CE543" s="80" t="e">
        <f>#REF!</f>
        <v>#REF!</v>
      </c>
      <c r="CF543" s="80" t="e">
        <f>#REF!</f>
        <v>#REF!</v>
      </c>
      <c r="CG543" s="80" t="e">
        <f>#REF!</f>
        <v>#REF!</v>
      </c>
      <c r="CH543" s="80" t="e">
        <f>#REF!</f>
        <v>#REF!</v>
      </c>
      <c r="CI543" s="80" t="e">
        <f>#REF!</f>
        <v>#REF!</v>
      </c>
      <c r="CJ543" s="80" t="e">
        <f>#REF!</f>
        <v>#REF!</v>
      </c>
      <c r="CK543" s="80" t="e">
        <f>#REF!</f>
        <v>#REF!</v>
      </c>
      <c r="CL543" s="80" t="e">
        <f>#REF!</f>
        <v>#REF!</v>
      </c>
    </row>
    <row r="544" spans="2:90" x14ac:dyDescent="0.4">
      <c r="B544" s="132" t="e">
        <f>#REF!</f>
        <v>#REF!</v>
      </c>
      <c r="D544" t="s">
        <v>336</v>
      </c>
      <c r="E544" s="8" t="str">
        <f t="shared" si="559"/>
        <v>544 ADREV-PV</v>
      </c>
      <c r="G544" t="s">
        <v>332</v>
      </c>
      <c r="H544" s="12"/>
      <c r="I544" s="60"/>
      <c r="J544" s="60"/>
      <c r="K544" s="15"/>
      <c r="L544" s="15"/>
      <c r="M544" s="15"/>
      <c r="N544" s="15"/>
      <c r="O544" s="15"/>
      <c r="P544" s="15"/>
      <c r="R544" s="15"/>
    </row>
    <row r="545" spans="2:90" x14ac:dyDescent="0.4">
      <c r="B545" s="132" t="s">
        <v>489</v>
      </c>
      <c r="D545" t="s">
        <v>336</v>
      </c>
      <c r="E545" s="8" t="str">
        <f t="shared" si="559"/>
        <v>545 ADREV-PV</v>
      </c>
      <c r="G545" t="s">
        <v>332</v>
      </c>
      <c r="H545" s="12"/>
      <c r="I545" s="60"/>
      <c r="J545" s="60"/>
      <c r="K545" s="15"/>
      <c r="L545" s="15"/>
      <c r="M545" s="15"/>
      <c r="N545" s="15"/>
      <c r="O545" s="15"/>
      <c r="P545" s="15"/>
      <c r="R545" s="15"/>
    </row>
    <row r="546" spans="2:90" x14ac:dyDescent="0.4">
      <c r="B546" s="132" t="s">
        <v>463</v>
      </c>
      <c r="D546" t="s">
        <v>336</v>
      </c>
      <c r="E546" s="8" t="str">
        <f t="shared" si="559"/>
        <v>546 ADREV-PV</v>
      </c>
      <c r="G546" t="s">
        <v>332</v>
      </c>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row>
    <row r="547" spans="2:90" x14ac:dyDescent="0.4">
      <c r="B547" s="132" t="s">
        <v>464</v>
      </c>
      <c r="D547" t="s">
        <v>336</v>
      </c>
      <c r="E547" s="8" t="str">
        <f t="shared" si="559"/>
        <v>547 ADREV-PV</v>
      </c>
      <c r="G547" t="s">
        <v>332</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67"/>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50" spans="2:90" x14ac:dyDescent="0.4">
      <c r="B550" s="171" t="s">
        <v>490</v>
      </c>
      <c r="E550" s="8"/>
      <c r="H550" s="170"/>
      <c r="I550" s="172"/>
      <c r="J550" s="172"/>
      <c r="K550" s="193"/>
      <c r="L550" s="193"/>
      <c r="M550" s="193"/>
      <c r="N550" s="193"/>
      <c r="O550" s="193"/>
      <c r="P550" s="193"/>
      <c r="R550" s="194"/>
      <c r="S550" s="170"/>
      <c r="T550" s="170"/>
      <c r="U550" s="170"/>
      <c r="V550" s="170"/>
      <c r="W550" s="170"/>
      <c r="X550" s="170"/>
      <c r="Y550" s="170"/>
      <c r="Z550" s="170"/>
      <c r="AA550" s="170"/>
      <c r="AB550" s="170"/>
      <c r="AC550" s="170"/>
      <c r="AD550" s="170"/>
      <c r="AE550" s="170"/>
      <c r="AF550" s="170"/>
      <c r="AG550" s="170"/>
      <c r="AH550" s="170"/>
      <c r="AI550" s="170"/>
      <c r="AJ550" s="170"/>
      <c r="AK550" s="170"/>
      <c r="AL550" s="170"/>
      <c r="AM550" s="170"/>
      <c r="AN550" s="170"/>
      <c r="AO550" s="170"/>
      <c r="AP550" s="170"/>
      <c r="AQ550" s="170"/>
      <c r="AR550" s="170"/>
      <c r="AS550" s="170"/>
      <c r="AT550" s="170"/>
      <c r="AU550" s="170"/>
      <c r="AV550" s="170"/>
      <c r="AW550" s="170"/>
      <c r="AX550" s="170"/>
      <c r="AY550" s="170"/>
      <c r="AZ550" s="170"/>
      <c r="BA550" s="170"/>
      <c r="BB550" s="170"/>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0"/>
      <c r="CA550" s="170"/>
      <c r="CB550" s="170"/>
      <c r="CC550" s="170"/>
      <c r="CD550" s="170"/>
      <c r="CE550" s="170"/>
      <c r="CF550" s="170"/>
      <c r="CG550" s="170"/>
      <c r="CH550" s="170"/>
      <c r="CI550" s="170"/>
      <c r="CJ550" s="170"/>
      <c r="CK550" s="170"/>
      <c r="CL550" s="170"/>
    </row>
    <row r="551" spans="2:90" x14ac:dyDescent="0.4">
      <c r="B551" s="171" t="s">
        <v>492</v>
      </c>
      <c r="E551" s="8"/>
      <c r="H551" s="170"/>
      <c r="I551" s="172"/>
      <c r="J551" s="172"/>
      <c r="K551" s="193"/>
      <c r="L551" s="193"/>
      <c r="M551" s="193"/>
      <c r="N551" s="193"/>
      <c r="O551" s="193"/>
      <c r="P551" s="193"/>
      <c r="R551" s="194"/>
      <c r="S551" s="170"/>
      <c r="T551" s="170"/>
      <c r="U551" s="170"/>
      <c r="V551" s="170"/>
      <c r="W551" s="170"/>
      <c r="X551" s="170"/>
      <c r="Y551" s="170"/>
      <c r="Z551" s="170"/>
      <c r="AA551" s="170"/>
      <c r="AB551" s="170"/>
      <c r="AC551" s="170"/>
      <c r="AD551" s="170"/>
      <c r="AE551" s="170"/>
      <c r="AF551" s="170"/>
      <c r="AG551" s="170"/>
      <c r="AH551" s="170"/>
      <c r="AI551" s="170"/>
      <c r="AJ551" s="170"/>
      <c r="AK551" s="170"/>
      <c r="AL551" s="170"/>
      <c r="AM551" s="170"/>
      <c r="AN551" s="170"/>
      <c r="AO551" s="170"/>
      <c r="AP551" s="170"/>
      <c r="AQ551" s="170"/>
      <c r="AR551" s="170"/>
      <c r="AS551" s="170"/>
      <c r="AT551" s="170"/>
      <c r="AU551" s="170"/>
      <c r="AV551" s="170"/>
      <c r="AW551" s="170"/>
      <c r="AX551" s="170"/>
      <c r="AY551" s="170"/>
      <c r="AZ551" s="170"/>
      <c r="BA551" s="170"/>
      <c r="BB551" s="170"/>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0"/>
      <c r="CA551" s="170"/>
      <c r="CB551" s="170"/>
      <c r="CC551" s="170"/>
      <c r="CD551" s="170"/>
      <c r="CE551" s="170"/>
      <c r="CF551" s="170"/>
      <c r="CG551" s="170"/>
      <c r="CH551" s="170"/>
      <c r="CI551" s="170"/>
      <c r="CJ551" s="170"/>
      <c r="CK551" s="170"/>
      <c r="CL551" s="170"/>
    </row>
    <row r="552" spans="2:90" x14ac:dyDescent="0.4">
      <c r="B552" s="171" t="s">
        <v>461</v>
      </c>
      <c r="E552" s="8"/>
      <c r="H552" s="170"/>
      <c r="I552" s="172"/>
      <c r="J552" s="172"/>
      <c r="K552" s="193"/>
      <c r="L552" s="193"/>
      <c r="M552" s="193"/>
      <c r="N552" s="193"/>
      <c r="O552" s="193"/>
      <c r="P552" s="193"/>
      <c r="R552" s="194"/>
      <c r="S552" s="195" t="str">
        <f t="shared" ref="S552:AX552" si="565">S$16</f>
        <v>S$12</v>
      </c>
      <c r="T552" s="195" t="str">
        <f t="shared" si="565"/>
        <v>T$12</v>
      </c>
      <c r="U552" s="195" t="str">
        <f t="shared" si="565"/>
        <v>U$12</v>
      </c>
      <c r="V552" s="195" t="str">
        <f t="shared" si="565"/>
        <v>V$12</v>
      </c>
      <c r="W552" s="195" t="str">
        <f t="shared" si="565"/>
        <v>W$12</v>
      </c>
      <c r="X552" s="195" t="str">
        <f t="shared" si="565"/>
        <v>X$12</v>
      </c>
      <c r="Y552" s="195" t="str">
        <f t="shared" si="565"/>
        <v>Y$12</v>
      </c>
      <c r="Z552" s="195" t="str">
        <f t="shared" si="565"/>
        <v>Z$12</v>
      </c>
      <c r="AA552" s="195" t="str">
        <f t="shared" si="565"/>
        <v>AA$12</v>
      </c>
      <c r="AB552" s="195" t="str">
        <f t="shared" si="565"/>
        <v>AB$12</v>
      </c>
      <c r="AC552" s="195" t="str">
        <f t="shared" si="565"/>
        <v>AC$12</v>
      </c>
      <c r="AD552" s="195" t="str">
        <f t="shared" si="565"/>
        <v>AD$12</v>
      </c>
      <c r="AE552" s="195" t="str">
        <f t="shared" si="565"/>
        <v>AE$12</v>
      </c>
      <c r="AF552" s="195" t="str">
        <f t="shared" si="565"/>
        <v>AF$12</v>
      </c>
      <c r="AG552" s="195" t="str">
        <f t="shared" si="565"/>
        <v>AG$12</v>
      </c>
      <c r="AH552" s="195" t="str">
        <f t="shared" si="565"/>
        <v>AH$12</v>
      </c>
      <c r="AI552" s="195" t="str">
        <f t="shared" si="565"/>
        <v>AI$12</v>
      </c>
      <c r="AJ552" s="195" t="str">
        <f t="shared" si="565"/>
        <v>AJ$12</v>
      </c>
      <c r="AK552" s="195" t="str">
        <f t="shared" si="565"/>
        <v>AK$12</v>
      </c>
      <c r="AL552" s="195" t="str">
        <f t="shared" si="565"/>
        <v>AL$12</v>
      </c>
      <c r="AM552" s="195" t="str">
        <f t="shared" si="565"/>
        <v>AM$12</v>
      </c>
      <c r="AN552" s="195" t="str">
        <f t="shared" si="565"/>
        <v>AN$12</v>
      </c>
      <c r="AO552" s="195" t="str">
        <f t="shared" si="565"/>
        <v>AO$12</v>
      </c>
      <c r="AP552" s="195" t="str">
        <f t="shared" si="565"/>
        <v>AP$12</v>
      </c>
      <c r="AQ552" s="195" t="str">
        <f t="shared" si="565"/>
        <v>AQ$12</v>
      </c>
      <c r="AR552" s="195" t="str">
        <f t="shared" si="565"/>
        <v>AR$12</v>
      </c>
      <c r="AS552" s="195" t="str">
        <f t="shared" si="565"/>
        <v>AS$12</v>
      </c>
      <c r="AT552" s="195" t="str">
        <f t="shared" si="565"/>
        <v>AT$12</v>
      </c>
      <c r="AU552" s="195" t="str">
        <f t="shared" si="565"/>
        <v>AU$12</v>
      </c>
      <c r="AV552" s="195" t="str">
        <f t="shared" si="565"/>
        <v>AV$12</v>
      </c>
      <c r="AW552" s="195" t="str">
        <f t="shared" si="565"/>
        <v>AW$12</v>
      </c>
      <c r="AX552" s="195" t="str">
        <f t="shared" si="565"/>
        <v>AX$12</v>
      </c>
      <c r="AY552" s="195" t="str">
        <f t="shared" ref="AY552:CD552" si="566">AY$16</f>
        <v>AY$12</v>
      </c>
      <c r="AZ552" s="195" t="str">
        <f t="shared" si="566"/>
        <v>AZ$12</v>
      </c>
      <c r="BA552" s="195" t="str">
        <f t="shared" si="566"/>
        <v>BA$12</v>
      </c>
      <c r="BB552" s="195" t="str">
        <f t="shared" si="566"/>
        <v>BB$12</v>
      </c>
      <c r="BC552" s="195" t="str">
        <f t="shared" si="566"/>
        <v>BC$12</v>
      </c>
      <c r="BD552" s="195" t="str">
        <f t="shared" si="566"/>
        <v>BD$12</v>
      </c>
      <c r="BE552" s="195" t="str">
        <f t="shared" si="566"/>
        <v>BE$12</v>
      </c>
      <c r="BF552" s="195" t="str">
        <f t="shared" si="566"/>
        <v>BF$12</v>
      </c>
      <c r="BG552" s="195" t="str">
        <f t="shared" si="566"/>
        <v>BG$12</v>
      </c>
      <c r="BH552" s="195" t="str">
        <f t="shared" si="566"/>
        <v>BH$12</v>
      </c>
      <c r="BI552" s="195" t="str">
        <f t="shared" si="566"/>
        <v>BI$12</v>
      </c>
      <c r="BJ552" s="195" t="str">
        <f t="shared" si="566"/>
        <v>BJ$12</v>
      </c>
      <c r="BK552" s="195" t="str">
        <f t="shared" si="566"/>
        <v>BK$12</v>
      </c>
      <c r="BL552" s="195" t="str">
        <f t="shared" si="566"/>
        <v>BL$12</v>
      </c>
      <c r="BM552" s="195" t="str">
        <f t="shared" si="566"/>
        <v>BM$12</v>
      </c>
      <c r="BN552" s="195" t="str">
        <f t="shared" si="566"/>
        <v>BN$12</v>
      </c>
      <c r="BO552" s="195" t="str">
        <f t="shared" si="566"/>
        <v>BO$12</v>
      </c>
      <c r="BP552" s="195" t="str">
        <f t="shared" si="566"/>
        <v>BP$12</v>
      </c>
      <c r="BQ552" s="195" t="str">
        <f t="shared" si="566"/>
        <v>BQ$12</v>
      </c>
      <c r="BR552" s="195" t="str">
        <f t="shared" si="566"/>
        <v>BR$12</v>
      </c>
      <c r="BS552" s="195" t="str">
        <f t="shared" si="566"/>
        <v>BS$12</v>
      </c>
      <c r="BT552" s="195" t="str">
        <f t="shared" si="566"/>
        <v>BT$12</v>
      </c>
      <c r="BU552" s="195" t="str">
        <f t="shared" si="566"/>
        <v>BU$12</v>
      </c>
      <c r="BV552" s="195" t="str">
        <f t="shared" si="566"/>
        <v>BV$12</v>
      </c>
      <c r="BW552" s="195" t="str">
        <f t="shared" si="566"/>
        <v>BW$12</v>
      </c>
      <c r="BX552" s="195" t="str">
        <f t="shared" si="566"/>
        <v>BX$12</v>
      </c>
      <c r="BY552" s="195" t="str">
        <f t="shared" si="566"/>
        <v>BY$12</v>
      </c>
      <c r="BZ552" s="195" t="str">
        <f t="shared" si="566"/>
        <v>BZ$12</v>
      </c>
      <c r="CA552" s="195" t="str">
        <f t="shared" si="566"/>
        <v>CA$12</v>
      </c>
      <c r="CB552" s="195" t="str">
        <f t="shared" si="566"/>
        <v>CB$12</v>
      </c>
      <c r="CC552" s="195" t="str">
        <f t="shared" si="566"/>
        <v>CC$12</v>
      </c>
      <c r="CD552" s="195" t="str">
        <f t="shared" si="566"/>
        <v>CD$12</v>
      </c>
      <c r="CE552" s="195" t="str">
        <f t="shared" ref="CE552:CL552" si="567">CE$16</f>
        <v>CE$12</v>
      </c>
      <c r="CF552" s="195" t="str">
        <f t="shared" si="567"/>
        <v>CF$12</v>
      </c>
      <c r="CG552" s="195" t="str">
        <f t="shared" si="567"/>
        <v>CG$12</v>
      </c>
      <c r="CH552" s="195" t="str">
        <f t="shared" si="567"/>
        <v>CH$12</v>
      </c>
      <c r="CI552" s="195" t="str">
        <f t="shared" si="567"/>
        <v>CI$12</v>
      </c>
      <c r="CJ552" s="195" t="str">
        <f t="shared" si="567"/>
        <v>CJ$12</v>
      </c>
      <c r="CK552" s="195" t="str">
        <f t="shared" si="567"/>
        <v>CK$12</v>
      </c>
      <c r="CL552" s="195" t="str">
        <f t="shared" si="567"/>
        <v>CL$12</v>
      </c>
    </row>
    <row r="553" spans="2:90" x14ac:dyDescent="0.4">
      <c r="B553" s="171" t="s">
        <v>462</v>
      </c>
      <c r="E553" s="8"/>
      <c r="H553" s="196"/>
      <c r="I553" s="197"/>
      <c r="J553" s="197"/>
      <c r="K553" s="198"/>
      <c r="L553" s="198"/>
      <c r="M553" s="198"/>
      <c r="N553" s="198"/>
      <c r="O553" s="198"/>
      <c r="P553" s="198"/>
      <c r="R553" s="198"/>
      <c r="S553" s="195" t="str">
        <f t="shared" ref="S553:AX553" si="568">S$17</f>
        <v>S$13</v>
      </c>
      <c r="T553" s="195" t="str">
        <f t="shared" si="568"/>
        <v>T$13</v>
      </c>
      <c r="U553" s="195" t="str">
        <f t="shared" si="568"/>
        <v>U$13</v>
      </c>
      <c r="V553" s="195" t="str">
        <f t="shared" si="568"/>
        <v>V$13</v>
      </c>
      <c r="W553" s="195" t="str">
        <f t="shared" si="568"/>
        <v>W$13</v>
      </c>
      <c r="X553" s="195" t="str">
        <f t="shared" si="568"/>
        <v>X$13</v>
      </c>
      <c r="Y553" s="195" t="str">
        <f t="shared" si="568"/>
        <v>Y$13</v>
      </c>
      <c r="Z553" s="195" t="str">
        <f t="shared" si="568"/>
        <v>Z$13</v>
      </c>
      <c r="AA553" s="195" t="str">
        <f t="shared" si="568"/>
        <v>AA$13</v>
      </c>
      <c r="AB553" s="195" t="str">
        <f t="shared" si="568"/>
        <v>AB$13</v>
      </c>
      <c r="AC553" s="195" t="str">
        <f t="shared" si="568"/>
        <v>AC$13</v>
      </c>
      <c r="AD553" s="195" t="str">
        <f t="shared" si="568"/>
        <v>AD$13</v>
      </c>
      <c r="AE553" s="195" t="str">
        <f t="shared" si="568"/>
        <v>AE$13</v>
      </c>
      <c r="AF553" s="195" t="str">
        <f t="shared" si="568"/>
        <v>AF$13</v>
      </c>
      <c r="AG553" s="195" t="str">
        <f t="shared" si="568"/>
        <v>AG$13</v>
      </c>
      <c r="AH553" s="195" t="str">
        <f t="shared" si="568"/>
        <v>AH$13</v>
      </c>
      <c r="AI553" s="195" t="str">
        <f t="shared" si="568"/>
        <v>AI$13</v>
      </c>
      <c r="AJ553" s="195" t="str">
        <f t="shared" si="568"/>
        <v>AJ$13</v>
      </c>
      <c r="AK553" s="195" t="str">
        <f t="shared" si="568"/>
        <v>AK$13</v>
      </c>
      <c r="AL553" s="195" t="str">
        <f t="shared" si="568"/>
        <v>AL$13</v>
      </c>
      <c r="AM553" s="195" t="str">
        <f t="shared" si="568"/>
        <v>AM$13</v>
      </c>
      <c r="AN553" s="195" t="str">
        <f t="shared" si="568"/>
        <v>AN$13</v>
      </c>
      <c r="AO553" s="195" t="str">
        <f t="shared" si="568"/>
        <v>AO$13</v>
      </c>
      <c r="AP553" s="195" t="str">
        <f t="shared" si="568"/>
        <v>AP$13</v>
      </c>
      <c r="AQ553" s="195" t="str">
        <f t="shared" si="568"/>
        <v>AQ$13</v>
      </c>
      <c r="AR553" s="195" t="str">
        <f t="shared" si="568"/>
        <v>AR$13</v>
      </c>
      <c r="AS553" s="195" t="str">
        <f t="shared" si="568"/>
        <v>AS$13</v>
      </c>
      <c r="AT553" s="195" t="str">
        <f t="shared" si="568"/>
        <v>AT$13</v>
      </c>
      <c r="AU553" s="195" t="str">
        <f t="shared" si="568"/>
        <v>AU$13</v>
      </c>
      <c r="AV553" s="195" t="str">
        <f t="shared" si="568"/>
        <v>AV$13</v>
      </c>
      <c r="AW553" s="195" t="str">
        <f t="shared" si="568"/>
        <v>AW$13</v>
      </c>
      <c r="AX553" s="195" t="str">
        <f t="shared" si="568"/>
        <v>AX$13</v>
      </c>
      <c r="AY553" s="195" t="str">
        <f t="shared" ref="AY553:CD553" si="569">AY$17</f>
        <v>AY$13</v>
      </c>
      <c r="AZ553" s="195" t="str">
        <f t="shared" si="569"/>
        <v>AZ$13</v>
      </c>
      <c r="BA553" s="195" t="str">
        <f t="shared" si="569"/>
        <v>BA$13</v>
      </c>
      <c r="BB553" s="195" t="str">
        <f t="shared" si="569"/>
        <v>BB$13</v>
      </c>
      <c r="BC553" s="195" t="str">
        <f t="shared" si="569"/>
        <v>BC$13</v>
      </c>
      <c r="BD553" s="195" t="str">
        <f t="shared" si="569"/>
        <v>BD$13</v>
      </c>
      <c r="BE553" s="195" t="str">
        <f t="shared" si="569"/>
        <v>BE$13</v>
      </c>
      <c r="BF553" s="195" t="str">
        <f t="shared" si="569"/>
        <v>BF$13</v>
      </c>
      <c r="BG553" s="195" t="str">
        <f t="shared" si="569"/>
        <v>BG$13</v>
      </c>
      <c r="BH553" s="195" t="str">
        <f t="shared" si="569"/>
        <v>BH$13</v>
      </c>
      <c r="BI553" s="195" t="str">
        <f t="shared" si="569"/>
        <v>BI$13</v>
      </c>
      <c r="BJ553" s="195" t="str">
        <f t="shared" si="569"/>
        <v>BJ$13</v>
      </c>
      <c r="BK553" s="195" t="str">
        <f t="shared" si="569"/>
        <v>BK$13</v>
      </c>
      <c r="BL553" s="195" t="str">
        <f t="shared" si="569"/>
        <v>BL$13</v>
      </c>
      <c r="BM553" s="195" t="str">
        <f t="shared" si="569"/>
        <v>BM$13</v>
      </c>
      <c r="BN553" s="195" t="str">
        <f t="shared" si="569"/>
        <v>BN$13</v>
      </c>
      <c r="BO553" s="195" t="str">
        <f t="shared" si="569"/>
        <v>BO$13</v>
      </c>
      <c r="BP553" s="195" t="str">
        <f t="shared" si="569"/>
        <v>BP$13</v>
      </c>
      <c r="BQ553" s="195" t="str">
        <f t="shared" si="569"/>
        <v>BQ$13</v>
      </c>
      <c r="BR553" s="195" t="str">
        <f t="shared" si="569"/>
        <v>BR$13</v>
      </c>
      <c r="BS553" s="195" t="str">
        <f t="shared" si="569"/>
        <v>BS$13</v>
      </c>
      <c r="BT553" s="195" t="str">
        <f t="shared" si="569"/>
        <v>BT$13</v>
      </c>
      <c r="BU553" s="195" t="str">
        <f t="shared" si="569"/>
        <v>BU$13</v>
      </c>
      <c r="BV553" s="195" t="str">
        <f t="shared" si="569"/>
        <v>BV$13</v>
      </c>
      <c r="BW553" s="195" t="str">
        <f t="shared" si="569"/>
        <v>BW$13</v>
      </c>
      <c r="BX553" s="195" t="str">
        <f t="shared" si="569"/>
        <v>BX$13</v>
      </c>
      <c r="BY553" s="195" t="str">
        <f t="shared" si="569"/>
        <v>BY$13</v>
      </c>
      <c r="BZ553" s="195" t="str">
        <f t="shared" si="569"/>
        <v>BZ$13</v>
      </c>
      <c r="CA553" s="195" t="str">
        <f t="shared" si="569"/>
        <v>CA$13</v>
      </c>
      <c r="CB553" s="195" t="str">
        <f t="shared" si="569"/>
        <v>CB$13</v>
      </c>
      <c r="CC553" s="195" t="str">
        <f t="shared" si="569"/>
        <v>CC$13</v>
      </c>
      <c r="CD553" s="195" t="str">
        <f t="shared" si="569"/>
        <v>CD$13</v>
      </c>
      <c r="CE553" s="195" t="str">
        <f t="shared" ref="CE553:CL553" si="570">CE$17</f>
        <v>CE$13</v>
      </c>
      <c r="CF553" s="195" t="str">
        <f t="shared" si="570"/>
        <v>CF$13</v>
      </c>
      <c r="CG553" s="195" t="str">
        <f t="shared" si="570"/>
        <v>CG$13</v>
      </c>
      <c r="CH553" s="195" t="str">
        <f t="shared" si="570"/>
        <v>CH$13</v>
      </c>
      <c r="CI553" s="195" t="str">
        <f t="shared" si="570"/>
        <v>CI$13</v>
      </c>
      <c r="CJ553" s="195" t="str">
        <f t="shared" si="570"/>
        <v>CJ$13</v>
      </c>
      <c r="CK553" s="195" t="str">
        <f t="shared" si="570"/>
        <v>CK$13</v>
      </c>
      <c r="CL553" s="195" t="str">
        <f t="shared" si="570"/>
        <v>CL$13</v>
      </c>
    </row>
    <row r="554" spans="2:90" x14ac:dyDescent="0.4">
      <c r="B554" s="171" t="s">
        <v>491</v>
      </c>
      <c r="E554" s="8"/>
      <c r="H554" s="196"/>
      <c r="I554" s="197"/>
      <c r="J554" s="197"/>
      <c r="K554" s="198"/>
      <c r="L554" s="198"/>
      <c r="M554" s="198"/>
      <c r="N554" s="198"/>
      <c r="O554" s="198"/>
      <c r="P554" s="198"/>
      <c r="R554" s="198"/>
      <c r="S554" s="186"/>
      <c r="T554" s="186"/>
      <c r="U554" s="186"/>
      <c r="V554" s="186"/>
      <c r="W554" s="186"/>
      <c r="X554" s="186"/>
      <c r="Y554" s="186"/>
      <c r="Z554" s="186"/>
      <c r="AA554" s="186"/>
      <c r="AB554" s="186"/>
      <c r="AC554" s="186"/>
      <c r="AD554" s="186"/>
      <c r="AE554" s="186"/>
      <c r="AF554" s="186"/>
      <c r="AG554" s="186"/>
      <c r="AH554" s="186"/>
      <c r="AI554" s="186"/>
      <c r="AJ554" s="186"/>
      <c r="AK554" s="186"/>
      <c r="AL554" s="186"/>
      <c r="AM554" s="186"/>
      <c r="AN554" s="186"/>
      <c r="AO554" s="186"/>
      <c r="AP554" s="186"/>
      <c r="AQ554" s="186"/>
      <c r="AR554" s="186"/>
      <c r="AS554" s="186"/>
      <c r="AT554" s="186"/>
      <c r="AU554" s="186"/>
      <c r="AV554" s="186"/>
      <c r="AW554" s="186"/>
      <c r="AX554" s="186"/>
      <c r="AY554" s="186"/>
      <c r="AZ554" s="186"/>
      <c r="BA554" s="186"/>
      <c r="BB554" s="186"/>
      <c r="BC554" s="186"/>
      <c r="BD554" s="186"/>
      <c r="BE554" s="186"/>
      <c r="BF554" s="186"/>
      <c r="BG554" s="186"/>
      <c r="BH554" s="186"/>
      <c r="BI554" s="186"/>
      <c r="BJ554" s="186"/>
      <c r="BK554" s="186"/>
      <c r="BL554" s="186"/>
      <c r="BM554" s="186"/>
      <c r="BN554" s="186"/>
      <c r="BO554" s="186"/>
      <c r="BP554" s="186"/>
      <c r="BQ554" s="186"/>
      <c r="BR554" s="186"/>
      <c r="BS554" s="186"/>
      <c r="BT554" s="186"/>
      <c r="BU554" s="186"/>
      <c r="BV554" s="186"/>
      <c r="BW554" s="186"/>
      <c r="BX554" s="186"/>
      <c r="BY554" s="186"/>
      <c r="BZ554" s="186"/>
      <c r="CA554" s="186"/>
      <c r="CB554" s="186"/>
      <c r="CC554" s="186"/>
      <c r="CD554" s="186"/>
      <c r="CE554" s="186"/>
      <c r="CF554" s="186"/>
      <c r="CG554" s="186"/>
      <c r="CH554" s="186"/>
      <c r="CI554" s="186"/>
      <c r="CJ554" s="186"/>
      <c r="CK554" s="186"/>
      <c r="CL554" s="186"/>
    </row>
    <row r="555" spans="2:90" x14ac:dyDescent="0.4">
      <c r="B555" s="171" t="s">
        <v>505</v>
      </c>
      <c r="E555" s="8"/>
      <c r="H555" s="196"/>
      <c r="I555" s="197"/>
      <c r="J555" s="197"/>
      <c r="K555" s="198"/>
      <c r="L555" s="198"/>
      <c r="M555" s="198"/>
      <c r="N555" s="198"/>
      <c r="O555" s="198"/>
      <c r="P555" s="198"/>
      <c r="R555" s="198"/>
      <c r="S555" s="186"/>
      <c r="T555" s="186"/>
      <c r="U555" s="186"/>
      <c r="V555" s="186"/>
      <c r="W555" s="186"/>
      <c r="X555" s="186"/>
      <c r="Y555" s="186"/>
      <c r="Z555" s="186"/>
      <c r="AA555" s="186"/>
      <c r="AB555" s="186"/>
      <c r="AC555" s="186"/>
      <c r="AD555" s="186"/>
      <c r="AE555" s="186"/>
      <c r="AF555" s="186"/>
      <c r="AG555" s="186"/>
      <c r="AH555" s="186"/>
      <c r="AI555" s="186"/>
      <c r="AJ555" s="186"/>
      <c r="AK555" s="186"/>
      <c r="AL555" s="186"/>
      <c r="AM555" s="186"/>
      <c r="AN555" s="186"/>
      <c r="AO555" s="186"/>
      <c r="AP555" s="186"/>
      <c r="AQ555" s="186"/>
      <c r="AR555" s="186"/>
      <c r="AS555" s="186"/>
      <c r="AT555" s="186"/>
      <c r="AU555" s="186"/>
      <c r="AV555" s="186"/>
      <c r="AW555" s="186"/>
      <c r="AX555" s="186"/>
      <c r="AY555" s="186"/>
      <c r="AZ555" s="186"/>
      <c r="BA555" s="186"/>
      <c r="BB555" s="186"/>
      <c r="BC555" s="186"/>
      <c r="BD555" s="186"/>
      <c r="BE555" s="186"/>
      <c r="BF555" s="186"/>
      <c r="BG555" s="186"/>
      <c r="BH555" s="186"/>
      <c r="BI555" s="186"/>
      <c r="BJ555" s="186"/>
      <c r="BK555" s="186"/>
      <c r="BL555" s="186"/>
      <c r="BM555" s="186"/>
      <c r="BN555" s="186"/>
      <c r="BO555" s="186"/>
      <c r="BP555" s="186"/>
      <c r="BQ555" s="186"/>
      <c r="BR555" s="186"/>
      <c r="BS555" s="186"/>
      <c r="BT555" s="186"/>
      <c r="BU555" s="186"/>
      <c r="BV555" s="186"/>
      <c r="BW555" s="186"/>
      <c r="BX555" s="186"/>
      <c r="BY555" s="186"/>
      <c r="BZ555" s="186"/>
      <c r="CA555" s="186"/>
      <c r="CB555" s="186"/>
      <c r="CC555" s="186"/>
      <c r="CD555" s="186"/>
      <c r="CE555" s="186"/>
      <c r="CF555" s="186"/>
      <c r="CG555" s="186"/>
      <c r="CH555" s="186"/>
      <c r="CI555" s="186"/>
      <c r="CJ555" s="186"/>
      <c r="CK555" s="186"/>
      <c r="CL555" s="186"/>
    </row>
    <row r="556" spans="2:90" x14ac:dyDescent="0.4">
      <c r="B556" s="171" t="s">
        <v>463</v>
      </c>
      <c r="E556" s="8"/>
      <c r="H556" s="196"/>
      <c r="I556" s="197"/>
      <c r="J556" s="197"/>
      <c r="K556" s="198"/>
      <c r="L556" s="198"/>
      <c r="M556" s="198"/>
      <c r="N556" s="198"/>
      <c r="O556" s="198"/>
      <c r="P556" s="198"/>
      <c r="R556" s="198"/>
      <c r="S556" s="186" t="str">
        <f t="shared" ref="S556:AX556" si="571">S$18</f>
        <v>S$14</v>
      </c>
      <c r="T556" s="186" t="str">
        <f t="shared" si="571"/>
        <v>T$14</v>
      </c>
      <c r="U556" s="186" t="str">
        <f t="shared" si="571"/>
        <v>U$14</v>
      </c>
      <c r="V556" s="186" t="str">
        <f t="shared" si="571"/>
        <v>V$14</v>
      </c>
      <c r="W556" s="186" t="str">
        <f t="shared" si="571"/>
        <v>W$14</v>
      </c>
      <c r="X556" s="186" t="str">
        <f t="shared" si="571"/>
        <v>X$14</v>
      </c>
      <c r="Y556" s="186" t="str">
        <f t="shared" si="571"/>
        <v>Y$14</v>
      </c>
      <c r="Z556" s="186" t="str">
        <f t="shared" si="571"/>
        <v>Z$14</v>
      </c>
      <c r="AA556" s="186" t="str">
        <f t="shared" si="571"/>
        <v>AA$14</v>
      </c>
      <c r="AB556" s="186" t="str">
        <f t="shared" si="571"/>
        <v>AB$14</v>
      </c>
      <c r="AC556" s="186" t="str">
        <f t="shared" si="571"/>
        <v>AC$14</v>
      </c>
      <c r="AD556" s="186" t="str">
        <f t="shared" si="571"/>
        <v>AD$14</v>
      </c>
      <c r="AE556" s="186" t="str">
        <f t="shared" si="571"/>
        <v>AE$14</v>
      </c>
      <c r="AF556" s="186" t="str">
        <f t="shared" si="571"/>
        <v>AF$14</v>
      </c>
      <c r="AG556" s="186" t="str">
        <f t="shared" si="571"/>
        <v>AG$14</v>
      </c>
      <c r="AH556" s="186" t="str">
        <f t="shared" si="571"/>
        <v>AH$14</v>
      </c>
      <c r="AI556" s="186" t="str">
        <f t="shared" si="571"/>
        <v>AI$14</v>
      </c>
      <c r="AJ556" s="186" t="str">
        <f t="shared" si="571"/>
        <v>AJ$14</v>
      </c>
      <c r="AK556" s="186" t="str">
        <f t="shared" si="571"/>
        <v>AK$14</v>
      </c>
      <c r="AL556" s="186" t="str">
        <f t="shared" si="571"/>
        <v>AL$14</v>
      </c>
      <c r="AM556" s="186" t="str">
        <f t="shared" si="571"/>
        <v>AM$14</v>
      </c>
      <c r="AN556" s="186" t="str">
        <f t="shared" si="571"/>
        <v>AN$14</v>
      </c>
      <c r="AO556" s="186" t="str">
        <f t="shared" si="571"/>
        <v>AO$14</v>
      </c>
      <c r="AP556" s="186" t="str">
        <f t="shared" si="571"/>
        <v>AP$14</v>
      </c>
      <c r="AQ556" s="186" t="str">
        <f t="shared" si="571"/>
        <v>AQ$14</v>
      </c>
      <c r="AR556" s="186" t="str">
        <f t="shared" si="571"/>
        <v>AR$14</v>
      </c>
      <c r="AS556" s="186" t="str">
        <f t="shared" si="571"/>
        <v>AS$14</v>
      </c>
      <c r="AT556" s="186" t="str">
        <f t="shared" si="571"/>
        <v>AT$14</v>
      </c>
      <c r="AU556" s="186" t="str">
        <f t="shared" si="571"/>
        <v>AU$14</v>
      </c>
      <c r="AV556" s="186" t="str">
        <f t="shared" si="571"/>
        <v>AV$14</v>
      </c>
      <c r="AW556" s="186" t="str">
        <f t="shared" si="571"/>
        <v>AW$14</v>
      </c>
      <c r="AX556" s="186" t="str">
        <f t="shared" si="571"/>
        <v>AX$14</v>
      </c>
      <c r="AY556" s="186" t="str">
        <f t="shared" ref="AY556:CD556" si="572">AY$18</f>
        <v>AY$14</v>
      </c>
      <c r="AZ556" s="186" t="str">
        <f t="shared" si="572"/>
        <v>AZ$14</v>
      </c>
      <c r="BA556" s="186" t="str">
        <f t="shared" si="572"/>
        <v>BA$14</v>
      </c>
      <c r="BB556" s="186" t="str">
        <f t="shared" si="572"/>
        <v>BB$14</v>
      </c>
      <c r="BC556" s="186" t="str">
        <f t="shared" si="572"/>
        <v>BC$14</v>
      </c>
      <c r="BD556" s="186" t="str">
        <f t="shared" si="572"/>
        <v>BD$14</v>
      </c>
      <c r="BE556" s="186" t="str">
        <f t="shared" si="572"/>
        <v>BE$14</v>
      </c>
      <c r="BF556" s="186" t="str">
        <f t="shared" si="572"/>
        <v>BF$14</v>
      </c>
      <c r="BG556" s="186" t="str">
        <f t="shared" si="572"/>
        <v>BG$14</v>
      </c>
      <c r="BH556" s="186" t="str">
        <f t="shared" si="572"/>
        <v>BH$14</v>
      </c>
      <c r="BI556" s="186" t="str">
        <f t="shared" si="572"/>
        <v>BI$14</v>
      </c>
      <c r="BJ556" s="186" t="str">
        <f t="shared" si="572"/>
        <v>BJ$14</v>
      </c>
      <c r="BK556" s="186" t="str">
        <f t="shared" si="572"/>
        <v>BK$14</v>
      </c>
      <c r="BL556" s="186" t="str">
        <f t="shared" si="572"/>
        <v>BL$14</v>
      </c>
      <c r="BM556" s="186" t="str">
        <f t="shared" si="572"/>
        <v>BM$14</v>
      </c>
      <c r="BN556" s="186" t="str">
        <f t="shared" si="572"/>
        <v>BN$14</v>
      </c>
      <c r="BO556" s="186" t="str">
        <f t="shared" si="572"/>
        <v>BO$14</v>
      </c>
      <c r="BP556" s="186" t="str">
        <f t="shared" si="572"/>
        <v>BP$14</v>
      </c>
      <c r="BQ556" s="186" t="str">
        <f t="shared" si="572"/>
        <v>BQ$14</v>
      </c>
      <c r="BR556" s="186" t="str">
        <f t="shared" si="572"/>
        <v>BR$14</v>
      </c>
      <c r="BS556" s="186" t="str">
        <f t="shared" si="572"/>
        <v>BS$14</v>
      </c>
      <c r="BT556" s="186" t="str">
        <f t="shared" si="572"/>
        <v>BT$14</v>
      </c>
      <c r="BU556" s="186" t="str">
        <f t="shared" si="572"/>
        <v>BU$14</v>
      </c>
      <c r="BV556" s="186" t="str">
        <f t="shared" si="572"/>
        <v>BV$14</v>
      </c>
      <c r="BW556" s="186" t="str">
        <f t="shared" si="572"/>
        <v>BW$14</v>
      </c>
      <c r="BX556" s="186" t="str">
        <f t="shared" si="572"/>
        <v>BX$14</v>
      </c>
      <c r="BY556" s="186" t="str">
        <f t="shared" si="572"/>
        <v>BY$14</v>
      </c>
      <c r="BZ556" s="186" t="str">
        <f t="shared" si="572"/>
        <v>BZ$14</v>
      </c>
      <c r="CA556" s="186" t="str">
        <f t="shared" si="572"/>
        <v>CA$14</v>
      </c>
      <c r="CB556" s="186" t="str">
        <f t="shared" si="572"/>
        <v>CB$14</v>
      </c>
      <c r="CC556" s="186" t="str">
        <f t="shared" si="572"/>
        <v>CC$14</v>
      </c>
      <c r="CD556" s="186" t="str">
        <f t="shared" si="572"/>
        <v>CD$14</v>
      </c>
      <c r="CE556" s="186" t="str">
        <f t="shared" ref="CE556:CL556" si="573">CE$18</f>
        <v>CE$14</v>
      </c>
      <c r="CF556" s="186" t="str">
        <f t="shared" si="573"/>
        <v>CF$14</v>
      </c>
      <c r="CG556" s="186" t="str">
        <f t="shared" si="573"/>
        <v>CG$14</v>
      </c>
      <c r="CH556" s="186" t="str">
        <f t="shared" si="573"/>
        <v>CH$14</v>
      </c>
      <c r="CI556" s="186" t="str">
        <f t="shared" si="573"/>
        <v>CI$14</v>
      </c>
      <c r="CJ556" s="186" t="str">
        <f t="shared" si="573"/>
        <v>CJ$14</v>
      </c>
      <c r="CK556" s="186" t="str">
        <f t="shared" si="573"/>
        <v>CK$14</v>
      </c>
      <c r="CL556" s="186" t="str">
        <f t="shared" si="573"/>
        <v>CL$14</v>
      </c>
    </row>
    <row r="557" spans="2:90" x14ac:dyDescent="0.4">
      <c r="B557" s="171" t="s">
        <v>464</v>
      </c>
      <c r="E557" s="8"/>
      <c r="H557" s="196"/>
      <c r="I557" s="197"/>
      <c r="J557" s="197"/>
      <c r="K557" s="198"/>
      <c r="L557" s="198"/>
      <c r="M557" s="198"/>
      <c r="N557" s="198"/>
      <c r="O557" s="198"/>
      <c r="P557" s="198"/>
      <c r="R557" s="198"/>
      <c r="S557" s="186" t="str">
        <f t="shared" ref="S557:AX557" si="574">S$19</f>
        <v>S$15</v>
      </c>
      <c r="T557" s="186" t="str">
        <f t="shared" si="574"/>
        <v>T$15</v>
      </c>
      <c r="U557" s="186" t="str">
        <f t="shared" si="574"/>
        <v>U$15</v>
      </c>
      <c r="V557" s="186" t="str">
        <f t="shared" si="574"/>
        <v>V$15</v>
      </c>
      <c r="W557" s="186" t="str">
        <f t="shared" si="574"/>
        <v>W$15</v>
      </c>
      <c r="X557" s="186" t="str">
        <f t="shared" si="574"/>
        <v>X$15</v>
      </c>
      <c r="Y557" s="186" t="str">
        <f t="shared" si="574"/>
        <v>Y$15</v>
      </c>
      <c r="Z557" s="186" t="str">
        <f t="shared" si="574"/>
        <v>Z$15</v>
      </c>
      <c r="AA557" s="186" t="str">
        <f t="shared" si="574"/>
        <v>AA$15</v>
      </c>
      <c r="AB557" s="186" t="str">
        <f t="shared" si="574"/>
        <v>AB$15</v>
      </c>
      <c r="AC557" s="186" t="str">
        <f t="shared" si="574"/>
        <v>AC$15</v>
      </c>
      <c r="AD557" s="186" t="str">
        <f t="shared" si="574"/>
        <v>AD$15</v>
      </c>
      <c r="AE557" s="186" t="str">
        <f t="shared" si="574"/>
        <v>AE$15</v>
      </c>
      <c r="AF557" s="186" t="str">
        <f t="shared" si="574"/>
        <v>AF$15</v>
      </c>
      <c r="AG557" s="186" t="str">
        <f t="shared" si="574"/>
        <v>AG$15</v>
      </c>
      <c r="AH557" s="186" t="str">
        <f t="shared" si="574"/>
        <v>AH$15</v>
      </c>
      <c r="AI557" s="186" t="str">
        <f t="shared" si="574"/>
        <v>AI$15</v>
      </c>
      <c r="AJ557" s="186" t="str">
        <f t="shared" si="574"/>
        <v>AJ$15</v>
      </c>
      <c r="AK557" s="186" t="str">
        <f t="shared" si="574"/>
        <v>AK$15</v>
      </c>
      <c r="AL557" s="186" t="str">
        <f t="shared" si="574"/>
        <v>AL$15</v>
      </c>
      <c r="AM557" s="186" t="str">
        <f t="shared" si="574"/>
        <v>AM$15</v>
      </c>
      <c r="AN557" s="186" t="str">
        <f t="shared" si="574"/>
        <v>AN$15</v>
      </c>
      <c r="AO557" s="186" t="str">
        <f t="shared" si="574"/>
        <v>AO$15</v>
      </c>
      <c r="AP557" s="186" t="str">
        <f t="shared" si="574"/>
        <v>AP$15</v>
      </c>
      <c r="AQ557" s="186" t="str">
        <f t="shared" si="574"/>
        <v>AQ$15</v>
      </c>
      <c r="AR557" s="186" t="str">
        <f t="shared" si="574"/>
        <v>AR$15</v>
      </c>
      <c r="AS557" s="186" t="str">
        <f t="shared" si="574"/>
        <v>AS$15</v>
      </c>
      <c r="AT557" s="186" t="str">
        <f t="shared" si="574"/>
        <v>AT$15</v>
      </c>
      <c r="AU557" s="186" t="str">
        <f t="shared" si="574"/>
        <v>AU$15</v>
      </c>
      <c r="AV557" s="186" t="str">
        <f t="shared" si="574"/>
        <v>AV$15</v>
      </c>
      <c r="AW557" s="186" t="str">
        <f t="shared" si="574"/>
        <v>AW$15</v>
      </c>
      <c r="AX557" s="186" t="str">
        <f t="shared" si="574"/>
        <v>AX$15</v>
      </c>
      <c r="AY557" s="186" t="str">
        <f t="shared" ref="AY557:CD557" si="575">AY$19</f>
        <v>AY$15</v>
      </c>
      <c r="AZ557" s="186" t="str">
        <f t="shared" si="575"/>
        <v>AZ$15</v>
      </c>
      <c r="BA557" s="186" t="str">
        <f t="shared" si="575"/>
        <v>BA$15</v>
      </c>
      <c r="BB557" s="186" t="str">
        <f t="shared" si="575"/>
        <v>BB$15</v>
      </c>
      <c r="BC557" s="186" t="str">
        <f t="shared" si="575"/>
        <v>BC$15</v>
      </c>
      <c r="BD557" s="186" t="str">
        <f t="shared" si="575"/>
        <v>BD$15</v>
      </c>
      <c r="BE557" s="186" t="str">
        <f t="shared" si="575"/>
        <v>BE$15</v>
      </c>
      <c r="BF557" s="186" t="str">
        <f t="shared" si="575"/>
        <v>BF$15</v>
      </c>
      <c r="BG557" s="186" t="str">
        <f t="shared" si="575"/>
        <v>BG$15</v>
      </c>
      <c r="BH557" s="186" t="str">
        <f t="shared" si="575"/>
        <v>BH$15</v>
      </c>
      <c r="BI557" s="186" t="str">
        <f t="shared" si="575"/>
        <v>BI$15</v>
      </c>
      <c r="BJ557" s="186" t="str">
        <f t="shared" si="575"/>
        <v>BJ$15</v>
      </c>
      <c r="BK557" s="186" t="str">
        <f t="shared" si="575"/>
        <v>BK$15</v>
      </c>
      <c r="BL557" s="186" t="str">
        <f t="shared" si="575"/>
        <v>BL$15</v>
      </c>
      <c r="BM557" s="186" t="str">
        <f t="shared" si="575"/>
        <v>BM$15</v>
      </c>
      <c r="BN557" s="186" t="str">
        <f t="shared" si="575"/>
        <v>BN$15</v>
      </c>
      <c r="BO557" s="186" t="str">
        <f t="shared" si="575"/>
        <v>BO$15</v>
      </c>
      <c r="BP557" s="186" t="str">
        <f t="shared" si="575"/>
        <v>BP$15</v>
      </c>
      <c r="BQ557" s="186" t="str">
        <f t="shared" si="575"/>
        <v>BQ$15</v>
      </c>
      <c r="BR557" s="186" t="str">
        <f t="shared" si="575"/>
        <v>BR$15</v>
      </c>
      <c r="BS557" s="186" t="str">
        <f t="shared" si="575"/>
        <v>BS$15</v>
      </c>
      <c r="BT557" s="186" t="str">
        <f t="shared" si="575"/>
        <v>BT$15</v>
      </c>
      <c r="BU557" s="186" t="str">
        <f t="shared" si="575"/>
        <v>BU$15</v>
      </c>
      <c r="BV557" s="186" t="str">
        <f t="shared" si="575"/>
        <v>BV$15</v>
      </c>
      <c r="BW557" s="186" t="str">
        <f t="shared" si="575"/>
        <v>BW$15</v>
      </c>
      <c r="BX557" s="186" t="str">
        <f t="shared" si="575"/>
        <v>BX$15</v>
      </c>
      <c r="BY557" s="186" t="str">
        <f t="shared" si="575"/>
        <v>BY$15</v>
      </c>
      <c r="BZ557" s="186" t="str">
        <f t="shared" si="575"/>
        <v>BZ$15</v>
      </c>
      <c r="CA557" s="186" t="str">
        <f t="shared" si="575"/>
        <v>CA$15</v>
      </c>
      <c r="CB557" s="186" t="str">
        <f t="shared" si="575"/>
        <v>CB$15</v>
      </c>
      <c r="CC557" s="186" t="str">
        <f t="shared" si="575"/>
        <v>CC$15</v>
      </c>
      <c r="CD557" s="186" t="str">
        <f t="shared" si="575"/>
        <v>CD$15</v>
      </c>
      <c r="CE557" s="186" t="str">
        <f t="shared" ref="CE557:CL557" si="576">CE$19</f>
        <v>CE$15</v>
      </c>
      <c r="CF557" s="186" t="str">
        <f t="shared" si="576"/>
        <v>CF$15</v>
      </c>
      <c r="CG557" s="186" t="str">
        <f t="shared" si="576"/>
        <v>CG$15</v>
      </c>
      <c r="CH557" s="186" t="str">
        <f t="shared" si="576"/>
        <v>CH$15</v>
      </c>
      <c r="CI557" s="186" t="str">
        <f t="shared" si="576"/>
        <v>CI$15</v>
      </c>
      <c r="CJ557" s="186" t="str">
        <f t="shared" si="576"/>
        <v>CJ$15</v>
      </c>
      <c r="CK557" s="186" t="str">
        <f t="shared" si="576"/>
        <v>CK$15</v>
      </c>
      <c r="CL557" s="186" t="str">
        <f t="shared" si="576"/>
        <v>CL$15</v>
      </c>
    </row>
    <row r="558" spans="2:90" x14ac:dyDescent="0.4">
      <c r="B558" s="70" t="s">
        <v>771</v>
      </c>
      <c r="C558" s="31"/>
      <c r="D558" t="s">
        <v>749</v>
      </c>
      <c r="E558" s="8" t="str">
        <f t="shared" ref="E558:E562" si="577">ROW()&amp;" "&amp;D558</f>
        <v>558 MONTHRENT-PV</v>
      </c>
      <c r="F558" t="s">
        <v>571</v>
      </c>
      <c r="G558" s="31" t="s">
        <v>81</v>
      </c>
      <c r="H558" s="48"/>
      <c r="I558" s="285"/>
      <c r="J558" s="285"/>
      <c r="K558" s="48"/>
      <c r="L558" s="48"/>
      <c r="M558" s="48"/>
      <c r="N558" s="48"/>
      <c r="O558" s="48"/>
      <c r="P558" s="48"/>
      <c r="R558" s="70"/>
      <c r="S558" s="286"/>
      <c r="T558" s="286"/>
      <c r="U558" s="286"/>
      <c r="V558" s="286"/>
      <c r="W558" s="286"/>
      <c r="X558" s="286"/>
      <c r="Y558" s="286"/>
      <c r="Z558" s="286"/>
      <c r="AA558" s="286"/>
      <c r="AB558" s="286"/>
      <c r="AC558" s="286"/>
      <c r="AD558" s="286"/>
      <c r="AE558" s="286"/>
      <c r="AF558" s="286"/>
      <c r="AG558" s="286"/>
      <c r="AH558" s="286"/>
      <c r="AI558" s="286"/>
      <c r="AJ558" s="286"/>
      <c r="AK558" s="286"/>
      <c r="AL558" s="286"/>
      <c r="AM558" s="286"/>
      <c r="AN558" s="286"/>
      <c r="AO558" s="286"/>
      <c r="AP558" s="286"/>
      <c r="AQ558" s="286"/>
      <c r="AR558" s="286"/>
      <c r="AS558" s="286"/>
      <c r="AT558" s="286"/>
      <c r="AU558" s="286"/>
      <c r="AV558" s="286"/>
      <c r="AW558" s="286"/>
      <c r="AX558" s="286"/>
      <c r="AY558" s="286"/>
      <c r="AZ558" s="286"/>
      <c r="BA558" s="286"/>
      <c r="BB558" s="286"/>
      <c r="BC558" s="286"/>
      <c r="BD558" s="286"/>
      <c r="BE558" s="286"/>
      <c r="BF558" s="286"/>
      <c r="BG558" s="286"/>
      <c r="BH558" s="286"/>
      <c r="BI558" s="286"/>
      <c r="BJ558" s="286"/>
      <c r="BK558" s="286"/>
      <c r="BL558" s="286"/>
      <c r="BM558" s="286"/>
      <c r="BN558" s="286"/>
      <c r="BO558" s="286"/>
      <c r="BP558" s="286"/>
      <c r="BQ558" s="286"/>
      <c r="BR558" s="286"/>
      <c r="BS558" s="286"/>
      <c r="BT558" s="286"/>
      <c r="BU558" s="286"/>
      <c r="BV558" s="286"/>
      <c r="BW558" s="286"/>
      <c r="BX558" s="286"/>
      <c r="BY558" s="286"/>
      <c r="BZ558" s="286"/>
      <c r="CA558" s="286"/>
      <c r="CB558" s="286"/>
      <c r="CC558" s="286"/>
      <c r="CD558" s="286"/>
      <c r="CE558" s="286"/>
      <c r="CF558" s="286"/>
      <c r="CG558" s="286"/>
      <c r="CH558" s="286"/>
      <c r="CI558" s="286"/>
      <c r="CJ558" s="286"/>
      <c r="CK558" s="286"/>
      <c r="CL558" s="286"/>
    </row>
    <row r="559" spans="2:90" x14ac:dyDescent="0.4">
      <c r="B559" s="141" t="s">
        <v>458</v>
      </c>
      <c r="D559" t="s">
        <v>749</v>
      </c>
      <c r="E559" s="8" t="str">
        <f t="shared" si="577"/>
        <v>559 MONTHRENT-PV</v>
      </c>
      <c r="G559" t="s">
        <v>332</v>
      </c>
      <c r="H559" s="31"/>
      <c r="I559" s="73"/>
      <c r="J559" s="73"/>
      <c r="K559" s="39"/>
      <c r="L559" s="39"/>
      <c r="M559" s="39"/>
      <c r="N559" s="39"/>
      <c r="O559" s="39"/>
      <c r="P559" s="39"/>
      <c r="R559" s="38"/>
      <c r="S559" s="76"/>
      <c r="T559" s="76"/>
      <c r="U559" s="76"/>
      <c r="V559" s="76"/>
      <c r="W559" s="76"/>
      <c r="X559" s="76"/>
      <c r="Y559" s="76"/>
      <c r="Z559" s="76"/>
      <c r="AA559" s="76"/>
      <c r="AB559" s="76"/>
      <c r="AC559" s="76"/>
      <c r="AD559" s="76"/>
      <c r="AE559" s="76"/>
      <c r="AF559" s="76"/>
      <c r="AG559" s="76"/>
      <c r="AH559" s="76"/>
      <c r="AI559" s="76"/>
      <c r="AJ559" s="76"/>
      <c r="AK559" s="76"/>
      <c r="AL559" s="76"/>
      <c r="AM559" s="76"/>
      <c r="AN559" s="76"/>
      <c r="AO559" s="76"/>
      <c r="AP559" s="76"/>
      <c r="AQ559" s="76"/>
      <c r="AR559" s="76"/>
      <c r="AS559" s="76"/>
      <c r="AT559" s="76"/>
      <c r="AU559" s="76"/>
      <c r="AV559" s="76"/>
      <c r="AW559" s="76"/>
      <c r="AX559" s="76"/>
      <c r="AY559" s="76"/>
      <c r="AZ559" s="76"/>
      <c r="BA559" s="76"/>
      <c r="BB559" s="76"/>
      <c r="BC559" s="76"/>
      <c r="BD559" s="76"/>
      <c r="BE559" s="76"/>
      <c r="BF559" s="76"/>
      <c r="BG559" s="76"/>
      <c r="BH559" s="76"/>
      <c r="BI559" s="76"/>
      <c r="BJ559" s="76"/>
      <c r="BK559" s="76"/>
      <c r="BL559" s="76"/>
      <c r="BM559" s="76"/>
      <c r="BN559" s="76"/>
      <c r="BO559" s="76"/>
      <c r="BP559" s="76"/>
      <c r="BQ559" s="76"/>
      <c r="BR559" s="76"/>
      <c r="BS559" s="76"/>
      <c r="BT559" s="76"/>
      <c r="BU559" s="76"/>
      <c r="BV559" s="76"/>
      <c r="BW559" s="76"/>
      <c r="BX559" s="76"/>
      <c r="BY559" s="76"/>
      <c r="BZ559" s="76"/>
      <c r="CA559" s="76"/>
      <c r="CB559" s="76"/>
      <c r="CC559" s="76"/>
      <c r="CD559" s="76"/>
      <c r="CE559" s="76"/>
      <c r="CF559" s="76"/>
      <c r="CG559" s="76"/>
      <c r="CH559" s="76"/>
      <c r="CI559" s="76"/>
      <c r="CJ559" s="76"/>
      <c r="CK559" s="76"/>
      <c r="CL559" s="76"/>
    </row>
    <row r="560" spans="2:90" x14ac:dyDescent="0.4">
      <c r="B560" s="141" t="s">
        <v>460</v>
      </c>
      <c r="D560" t="s">
        <v>749</v>
      </c>
      <c r="E560" s="8" t="str">
        <f t="shared" si="577"/>
        <v>560 MONTHRENT-PV</v>
      </c>
      <c r="H560" s="31"/>
      <c r="I560" s="73"/>
      <c r="J560" s="73"/>
      <c r="K560" s="75">
        <v>0.8</v>
      </c>
      <c r="L560" s="75">
        <v>0.8</v>
      </c>
      <c r="M560" s="75">
        <v>0.8</v>
      </c>
      <c r="N560" s="75">
        <v>0.8</v>
      </c>
      <c r="O560" s="75">
        <v>0.8</v>
      </c>
      <c r="P560" s="75">
        <v>0.8</v>
      </c>
      <c r="R560" s="38"/>
      <c r="S560" s="20" cm="1">
        <f t="array" ref="S560">INDEX($K:$P,ROW(),MATCH(S$3,$K$2:$P$2,0))</f>
        <v>0.8</v>
      </c>
      <c r="T560" s="20" cm="1">
        <f t="array" ref="T560">INDEX($K:$P,ROW(),MATCH(T$3,$K$2:$P$2,0))</f>
        <v>0.8</v>
      </c>
      <c r="U560" s="20" cm="1">
        <f t="array" ref="U560">INDEX($K:$P,ROW(),MATCH(U$3,$K$2:$P$2,0))</f>
        <v>0.8</v>
      </c>
      <c r="V560" s="20" cm="1">
        <f t="array" ref="V560">INDEX($K:$P,ROW(),MATCH(V$3,$K$2:$P$2,0))</f>
        <v>0.8</v>
      </c>
      <c r="W560" s="20" cm="1">
        <f t="array" ref="W560">INDEX($K:$P,ROW(),MATCH(W$3,$K$2:$P$2,0))</f>
        <v>0.8</v>
      </c>
      <c r="X560" s="20" cm="1">
        <f t="array" ref="X560">INDEX($K:$P,ROW(),MATCH(X$3,$K$2:$P$2,0))</f>
        <v>0.8</v>
      </c>
      <c r="Y560" s="20" cm="1">
        <f t="array" ref="Y560">INDEX($K:$P,ROW(),MATCH(Y$3,$K$2:$P$2,0))</f>
        <v>0.8</v>
      </c>
      <c r="Z560" s="20" cm="1">
        <f t="array" ref="Z560">INDEX($K:$P,ROW(),MATCH(Z$3,$K$2:$P$2,0))</f>
        <v>0.8</v>
      </c>
      <c r="AA560" s="20" cm="1">
        <f t="array" ref="AA560">INDEX($K:$P,ROW(),MATCH(AA$3,$K$2:$P$2,0))</f>
        <v>0.8</v>
      </c>
      <c r="AB560" s="20" cm="1">
        <f t="array" ref="AB560">INDEX($K:$P,ROW(),MATCH(AB$3,$K$2:$P$2,0))</f>
        <v>0.8</v>
      </c>
      <c r="AC560" s="20" cm="1">
        <f t="array" ref="AC560">INDEX($K:$P,ROW(),MATCH(AC$3,$K$2:$P$2,0))</f>
        <v>0.8</v>
      </c>
      <c r="AD560" s="20" cm="1">
        <f t="array" ref="AD560">INDEX($K:$P,ROW(),MATCH(AD$3,$K$2:$P$2,0))</f>
        <v>0.8</v>
      </c>
      <c r="AE560" s="20" cm="1">
        <f t="array" ref="AE560">INDEX($K:$P,ROW(),MATCH(AE$3,$K$2:$P$2,0))</f>
        <v>0.8</v>
      </c>
      <c r="AF560" s="20" cm="1">
        <f t="array" ref="AF560">INDEX($K:$P,ROW(),MATCH(AF$3,$K$2:$P$2,0))</f>
        <v>0.8</v>
      </c>
      <c r="AG560" s="20" cm="1">
        <f t="array" ref="AG560">INDEX($K:$P,ROW(),MATCH(AG$3,$K$2:$P$2,0))</f>
        <v>0.8</v>
      </c>
      <c r="AH560" s="20" cm="1">
        <f t="array" ref="AH560">INDEX($K:$P,ROW(),MATCH(AH$3,$K$2:$P$2,0))</f>
        <v>0.8</v>
      </c>
      <c r="AI560" s="20" cm="1">
        <f t="array" ref="AI560">INDEX($K:$P,ROW(),MATCH(AI$3,$K$2:$P$2,0))</f>
        <v>0.8</v>
      </c>
      <c r="AJ560" s="20" cm="1">
        <f t="array" ref="AJ560">INDEX($K:$P,ROW(),MATCH(AJ$3,$K$2:$P$2,0))</f>
        <v>0.8</v>
      </c>
      <c r="AK560" s="20" cm="1">
        <f t="array" ref="AK560">INDEX($K:$P,ROW(),MATCH(AK$3,$K$2:$P$2,0))</f>
        <v>0.8</v>
      </c>
      <c r="AL560" s="20" cm="1">
        <f t="array" ref="AL560">INDEX($K:$P,ROW(),MATCH(AL$3,$K$2:$P$2,0))</f>
        <v>0.8</v>
      </c>
      <c r="AM560" s="20" cm="1">
        <f t="array" ref="AM560">INDEX($K:$P,ROW(),MATCH(AM$3,$K$2:$P$2,0))</f>
        <v>0.8</v>
      </c>
      <c r="AN560" s="20" cm="1">
        <f t="array" ref="AN560">INDEX($K:$P,ROW(),MATCH(AN$3,$K$2:$P$2,0))</f>
        <v>0.8</v>
      </c>
      <c r="AO560" s="20" cm="1">
        <f t="array" ref="AO560">INDEX($K:$P,ROW(),MATCH(AO$3,$K$2:$P$2,0))</f>
        <v>0.8</v>
      </c>
      <c r="AP560" s="20" cm="1">
        <f t="array" ref="AP560">INDEX($K:$P,ROW(),MATCH(AP$3,$K$2:$P$2,0))</f>
        <v>0.8</v>
      </c>
      <c r="AQ560" s="20" cm="1">
        <f t="array" ref="AQ560">INDEX($K:$P,ROW(),MATCH(AQ$3,$K$2:$P$2,0))</f>
        <v>0.8</v>
      </c>
      <c r="AR560" s="20" cm="1">
        <f t="array" ref="AR560">INDEX($K:$P,ROW(),MATCH(AR$3,$K$2:$P$2,0))</f>
        <v>0.8</v>
      </c>
      <c r="AS560" s="20" cm="1">
        <f t="array" ref="AS560">INDEX($K:$P,ROW(),MATCH(AS$3,$K$2:$P$2,0))</f>
        <v>0.8</v>
      </c>
      <c r="AT560" s="20" cm="1">
        <f t="array" ref="AT560">INDEX($K:$P,ROW(),MATCH(AT$3,$K$2:$P$2,0))</f>
        <v>0.8</v>
      </c>
      <c r="AU560" s="20" cm="1">
        <f t="array" ref="AU560">INDEX($K:$P,ROW(),MATCH(AU$3,$K$2:$P$2,0))</f>
        <v>0.8</v>
      </c>
      <c r="AV560" s="20" cm="1">
        <f t="array" ref="AV560">INDEX($K:$P,ROW(),MATCH(AV$3,$K$2:$P$2,0))</f>
        <v>0.8</v>
      </c>
      <c r="AW560" s="20" cm="1">
        <f t="array" ref="AW560">INDEX($K:$P,ROW(),MATCH(AW$3,$K$2:$P$2,0))</f>
        <v>0.8</v>
      </c>
      <c r="AX560" s="20" cm="1">
        <f t="array" ref="AX560">INDEX($K:$P,ROW(),MATCH(AX$3,$K$2:$P$2,0))</f>
        <v>0.8</v>
      </c>
      <c r="AY560" s="20" cm="1">
        <f t="array" ref="AY560">INDEX($K:$P,ROW(),MATCH(AY$3,$K$2:$P$2,0))</f>
        <v>0.8</v>
      </c>
      <c r="AZ560" s="20" cm="1">
        <f t="array" ref="AZ560">INDEX($K:$P,ROW(),MATCH(AZ$3,$K$2:$P$2,0))</f>
        <v>0.8</v>
      </c>
      <c r="BA560" s="20" cm="1">
        <f t="array" ref="BA560">INDEX($K:$P,ROW(),MATCH(BA$3,$K$2:$P$2,0))</f>
        <v>0.8</v>
      </c>
      <c r="BB560" s="20" cm="1">
        <f t="array" ref="BB560">INDEX($K:$P,ROW(),MATCH(BB$3,$K$2:$P$2,0))</f>
        <v>0.8</v>
      </c>
      <c r="BC560" s="20" cm="1">
        <f t="array" ref="BC560">INDEX($K:$P,ROW(),MATCH(BC$3,$K$2:$P$2,0))</f>
        <v>0.8</v>
      </c>
      <c r="BD560" s="20" cm="1">
        <f t="array" ref="BD560">INDEX($K:$P,ROW(),MATCH(BD$3,$K$2:$P$2,0))</f>
        <v>0.8</v>
      </c>
      <c r="BE560" s="20" cm="1">
        <f t="array" ref="BE560">INDEX($K:$P,ROW(),MATCH(BE$3,$K$2:$P$2,0))</f>
        <v>0.8</v>
      </c>
      <c r="BF560" s="20" cm="1">
        <f t="array" ref="BF560">INDEX($K:$P,ROW(),MATCH(BF$3,$K$2:$P$2,0))</f>
        <v>0.8</v>
      </c>
      <c r="BG560" s="20" cm="1">
        <f t="array" ref="BG560">INDEX($K:$P,ROW(),MATCH(BG$3,$K$2:$P$2,0))</f>
        <v>0.8</v>
      </c>
      <c r="BH560" s="20" cm="1">
        <f t="array" ref="BH560">INDEX($K:$P,ROW(),MATCH(BH$3,$K$2:$P$2,0))</f>
        <v>0.8</v>
      </c>
      <c r="BI560" s="20" cm="1">
        <f t="array" ref="BI560">INDEX($K:$P,ROW(),MATCH(BI$3,$K$2:$P$2,0))</f>
        <v>0.8</v>
      </c>
      <c r="BJ560" s="20" cm="1">
        <f t="array" ref="BJ560">INDEX($K:$P,ROW(),MATCH(BJ$3,$K$2:$P$2,0))</f>
        <v>0.8</v>
      </c>
      <c r="BK560" s="20" cm="1">
        <f t="array" ref="BK560">INDEX($K:$P,ROW(),MATCH(BK$3,$K$2:$P$2,0))</f>
        <v>0.8</v>
      </c>
      <c r="BL560" s="20" cm="1">
        <f t="array" ref="BL560">INDEX($K:$P,ROW(),MATCH(BL$3,$K$2:$P$2,0))</f>
        <v>0.8</v>
      </c>
      <c r="BM560" s="20" cm="1">
        <f t="array" ref="BM560">INDEX($K:$P,ROW(),MATCH(BM$3,$K$2:$P$2,0))</f>
        <v>0.8</v>
      </c>
      <c r="BN560" s="20" cm="1">
        <f t="array" ref="BN560">INDEX($K:$P,ROW(),MATCH(BN$3,$K$2:$P$2,0))</f>
        <v>0.8</v>
      </c>
      <c r="BO560" s="20" cm="1">
        <f t="array" ref="BO560">INDEX($K:$P,ROW(),MATCH(BO$3,$K$2:$P$2,0))</f>
        <v>0.8</v>
      </c>
      <c r="BP560" s="20" cm="1">
        <f t="array" ref="BP560">INDEX($K:$P,ROW(),MATCH(BP$3,$K$2:$P$2,0))</f>
        <v>0.8</v>
      </c>
      <c r="BQ560" s="20" cm="1">
        <f t="array" ref="BQ560">INDEX($K:$P,ROW(),MATCH(BQ$3,$K$2:$P$2,0))</f>
        <v>0.8</v>
      </c>
      <c r="BR560" s="20" cm="1">
        <f t="array" ref="BR560">INDEX($K:$P,ROW(),MATCH(BR$3,$K$2:$P$2,0))</f>
        <v>0.8</v>
      </c>
      <c r="BS560" s="20" cm="1">
        <f t="array" ref="BS560">INDEX($K:$P,ROW(),MATCH(BS$3,$K$2:$P$2,0))</f>
        <v>0.8</v>
      </c>
      <c r="BT560" s="20" cm="1">
        <f t="array" ref="BT560">INDEX($K:$P,ROW(),MATCH(BT$3,$K$2:$P$2,0))</f>
        <v>0.8</v>
      </c>
      <c r="BU560" s="20" cm="1">
        <f t="array" ref="BU560">INDEX($K:$P,ROW(),MATCH(BU$3,$K$2:$P$2,0))</f>
        <v>0.8</v>
      </c>
      <c r="BV560" s="20" cm="1">
        <f t="array" ref="BV560">INDEX($K:$P,ROW(),MATCH(BV$3,$K$2:$P$2,0))</f>
        <v>0.8</v>
      </c>
      <c r="BW560" s="20" cm="1">
        <f t="array" ref="BW560">INDEX($K:$P,ROW(),MATCH(BW$3,$K$2:$P$2,0))</f>
        <v>0.8</v>
      </c>
      <c r="BX560" s="20" cm="1">
        <f t="array" ref="BX560">INDEX($K:$P,ROW(),MATCH(BX$3,$K$2:$P$2,0))</f>
        <v>0.8</v>
      </c>
      <c r="BY560" s="20" cm="1">
        <f t="array" ref="BY560">INDEX($K:$P,ROW(),MATCH(BY$3,$K$2:$P$2,0))</f>
        <v>0.8</v>
      </c>
      <c r="BZ560" s="20" cm="1">
        <f t="array" ref="BZ560">INDEX($K:$P,ROW(),MATCH(BZ$3,$K$2:$P$2,0))</f>
        <v>0.8</v>
      </c>
      <c r="CA560" s="20" cm="1">
        <f t="array" ref="CA560">INDEX($K:$P,ROW(),MATCH(CA$3,$K$2:$P$2,0))</f>
        <v>0.8</v>
      </c>
      <c r="CB560" s="20" cm="1">
        <f t="array" ref="CB560">INDEX($K:$P,ROW(),MATCH(CB$3,$K$2:$P$2,0))</f>
        <v>0.8</v>
      </c>
      <c r="CC560" s="20" cm="1">
        <f t="array" ref="CC560">INDEX($K:$P,ROW(),MATCH(CC$3,$K$2:$P$2,0))</f>
        <v>0.8</v>
      </c>
      <c r="CD560" s="20" cm="1">
        <f t="array" ref="CD560">INDEX($K:$P,ROW(),MATCH(CD$3,$K$2:$P$2,0))</f>
        <v>0.8</v>
      </c>
      <c r="CE560" s="20" cm="1">
        <f t="array" ref="CE560">INDEX($K:$P,ROW(),MATCH(CE$3,$K$2:$P$2,0))</f>
        <v>0.8</v>
      </c>
      <c r="CF560" s="20" cm="1">
        <f t="array" ref="CF560">INDEX($K:$P,ROW(),MATCH(CF$3,$K$2:$P$2,0))</f>
        <v>0.8</v>
      </c>
      <c r="CG560" s="20" cm="1">
        <f t="array" ref="CG560">INDEX($K:$P,ROW(),MATCH(CG$3,$K$2:$P$2,0))</f>
        <v>0.8</v>
      </c>
      <c r="CH560" s="20" cm="1">
        <f t="array" ref="CH560">INDEX($K:$P,ROW(),MATCH(CH$3,$K$2:$P$2,0))</f>
        <v>0.8</v>
      </c>
      <c r="CI560" s="20" cm="1">
        <f t="array" ref="CI560">INDEX($K:$P,ROW(),MATCH(CI$3,$K$2:$P$2,0))</f>
        <v>0.8</v>
      </c>
      <c r="CJ560" s="20" cm="1">
        <f t="array" ref="CJ560">INDEX($K:$P,ROW(),MATCH(CJ$3,$K$2:$P$2,0))</f>
        <v>0.8</v>
      </c>
      <c r="CK560" s="20" cm="1">
        <f t="array" ref="CK560">INDEX($K:$P,ROW(),MATCH(CK$3,$K$2:$P$2,0))</f>
        <v>0.8</v>
      </c>
      <c r="CL560" s="20" cm="1">
        <f t="array" ref="CL560">INDEX($K:$P,ROW(),MATCH(CL$3,$K$2:$P$2,0))</f>
        <v>0.8</v>
      </c>
    </row>
    <row r="561" spans="2:90" x14ac:dyDescent="0.4">
      <c r="B561" s="141" t="str">
        <f>"$ rent/month/"&amp;B565</f>
        <v>$ rent/month/unit</v>
      </c>
      <c r="D561" t="s">
        <v>749</v>
      </c>
      <c r="E561" s="8" t="str">
        <f t="shared" si="577"/>
        <v>561 MONTHRENT-PV</v>
      </c>
      <c r="H561" s="31"/>
      <c r="I561" s="73"/>
      <c r="J561" s="73"/>
      <c r="K561" s="407">
        <v>500</v>
      </c>
      <c r="L561" s="407">
        <v>500</v>
      </c>
      <c r="M561" s="407">
        <v>500</v>
      </c>
      <c r="N561" s="407">
        <v>500</v>
      </c>
      <c r="O561" s="407">
        <v>500</v>
      </c>
      <c r="P561" s="407">
        <v>500</v>
      </c>
      <c r="R561" s="38"/>
      <c r="S561" s="136" cm="1">
        <f t="array" ref="S561">INDEX($K:$P,ROW(),MATCH(S$3,$K$2:$P$2,0))</f>
        <v>500</v>
      </c>
      <c r="T561" s="136" cm="1">
        <f t="array" ref="T561">INDEX($K:$P,ROW(),MATCH(T$3,$K$2:$P$2,0))</f>
        <v>500</v>
      </c>
      <c r="U561" s="136" cm="1">
        <f t="array" ref="U561">INDEX($K:$P,ROW(),MATCH(U$3,$K$2:$P$2,0))</f>
        <v>500</v>
      </c>
      <c r="V561" s="136" cm="1">
        <f t="array" ref="V561">INDEX($K:$P,ROW(),MATCH(V$3,$K$2:$P$2,0))</f>
        <v>500</v>
      </c>
      <c r="W561" s="136" cm="1">
        <f t="array" ref="W561">INDEX($K:$P,ROW(),MATCH(W$3,$K$2:$P$2,0))</f>
        <v>500</v>
      </c>
      <c r="X561" s="136" cm="1">
        <f t="array" ref="X561">INDEX($K:$P,ROW(),MATCH(X$3,$K$2:$P$2,0))</f>
        <v>500</v>
      </c>
      <c r="Y561" s="136" cm="1">
        <f t="array" ref="Y561">INDEX($K:$P,ROW(),MATCH(Y$3,$K$2:$P$2,0))</f>
        <v>500</v>
      </c>
      <c r="Z561" s="136" cm="1">
        <f t="array" ref="Z561">INDEX($K:$P,ROW(),MATCH(Z$3,$K$2:$P$2,0))</f>
        <v>500</v>
      </c>
      <c r="AA561" s="136" cm="1">
        <f t="array" ref="AA561">INDEX($K:$P,ROW(),MATCH(AA$3,$K$2:$P$2,0))</f>
        <v>500</v>
      </c>
      <c r="AB561" s="136" cm="1">
        <f t="array" ref="AB561">INDEX($K:$P,ROW(),MATCH(AB$3,$K$2:$P$2,0))</f>
        <v>500</v>
      </c>
      <c r="AC561" s="136" cm="1">
        <f t="array" ref="AC561">INDEX($K:$P,ROW(),MATCH(AC$3,$K$2:$P$2,0))</f>
        <v>500</v>
      </c>
      <c r="AD561" s="136" cm="1">
        <f t="array" ref="AD561">INDEX($K:$P,ROW(),MATCH(AD$3,$K$2:$P$2,0))</f>
        <v>500</v>
      </c>
      <c r="AE561" s="136" cm="1">
        <f t="array" ref="AE561">INDEX($K:$P,ROW(),MATCH(AE$3,$K$2:$P$2,0))</f>
        <v>500</v>
      </c>
      <c r="AF561" s="136" cm="1">
        <f t="array" ref="AF561">INDEX($K:$P,ROW(),MATCH(AF$3,$K$2:$P$2,0))</f>
        <v>500</v>
      </c>
      <c r="AG561" s="136" cm="1">
        <f t="array" ref="AG561">INDEX($K:$P,ROW(),MATCH(AG$3,$K$2:$P$2,0))</f>
        <v>500</v>
      </c>
      <c r="AH561" s="136" cm="1">
        <f t="array" ref="AH561">INDEX($K:$P,ROW(),MATCH(AH$3,$K$2:$P$2,0))</f>
        <v>500</v>
      </c>
      <c r="AI561" s="136" cm="1">
        <f t="array" ref="AI561">INDEX($K:$P,ROW(),MATCH(AI$3,$K$2:$P$2,0))</f>
        <v>500</v>
      </c>
      <c r="AJ561" s="136" cm="1">
        <f t="array" ref="AJ561">INDEX($K:$P,ROW(),MATCH(AJ$3,$K$2:$P$2,0))</f>
        <v>500</v>
      </c>
      <c r="AK561" s="136" cm="1">
        <f t="array" ref="AK561">INDEX($K:$P,ROW(),MATCH(AK$3,$K$2:$P$2,0))</f>
        <v>500</v>
      </c>
      <c r="AL561" s="136" cm="1">
        <f t="array" ref="AL561">INDEX($K:$P,ROW(),MATCH(AL$3,$K$2:$P$2,0))</f>
        <v>500</v>
      </c>
      <c r="AM561" s="136" cm="1">
        <f t="array" ref="AM561">INDEX($K:$P,ROW(),MATCH(AM$3,$K$2:$P$2,0))</f>
        <v>500</v>
      </c>
      <c r="AN561" s="136" cm="1">
        <f t="array" ref="AN561">INDEX($K:$P,ROW(),MATCH(AN$3,$K$2:$P$2,0))</f>
        <v>500</v>
      </c>
      <c r="AO561" s="136" cm="1">
        <f t="array" ref="AO561">INDEX($K:$P,ROW(),MATCH(AO$3,$K$2:$P$2,0))</f>
        <v>500</v>
      </c>
      <c r="AP561" s="136" cm="1">
        <f t="array" ref="AP561">INDEX($K:$P,ROW(),MATCH(AP$3,$K$2:$P$2,0))</f>
        <v>500</v>
      </c>
      <c r="AQ561" s="136" cm="1">
        <f t="array" ref="AQ561">INDEX($K:$P,ROW(),MATCH(AQ$3,$K$2:$P$2,0))</f>
        <v>500</v>
      </c>
      <c r="AR561" s="136" cm="1">
        <f t="array" ref="AR561">INDEX($K:$P,ROW(),MATCH(AR$3,$K$2:$P$2,0))</f>
        <v>500</v>
      </c>
      <c r="AS561" s="136" cm="1">
        <f t="array" ref="AS561">INDEX($K:$P,ROW(),MATCH(AS$3,$K$2:$P$2,0))</f>
        <v>500</v>
      </c>
      <c r="AT561" s="136" cm="1">
        <f t="array" ref="AT561">INDEX($K:$P,ROW(),MATCH(AT$3,$K$2:$P$2,0))</f>
        <v>500</v>
      </c>
      <c r="AU561" s="136" cm="1">
        <f t="array" ref="AU561">INDEX($K:$P,ROW(),MATCH(AU$3,$K$2:$P$2,0))</f>
        <v>500</v>
      </c>
      <c r="AV561" s="136" cm="1">
        <f t="array" ref="AV561">INDEX($K:$P,ROW(),MATCH(AV$3,$K$2:$P$2,0))</f>
        <v>500</v>
      </c>
      <c r="AW561" s="136" cm="1">
        <f t="array" ref="AW561">INDEX($K:$P,ROW(),MATCH(AW$3,$K$2:$P$2,0))</f>
        <v>500</v>
      </c>
      <c r="AX561" s="136" cm="1">
        <f t="array" ref="AX561">INDEX($K:$P,ROW(),MATCH(AX$3,$K$2:$P$2,0))</f>
        <v>500</v>
      </c>
      <c r="AY561" s="136" cm="1">
        <f t="array" ref="AY561">INDEX($K:$P,ROW(),MATCH(AY$3,$K$2:$P$2,0))</f>
        <v>500</v>
      </c>
      <c r="AZ561" s="136" cm="1">
        <f t="array" ref="AZ561">INDEX($K:$P,ROW(),MATCH(AZ$3,$K$2:$P$2,0))</f>
        <v>500</v>
      </c>
      <c r="BA561" s="136" cm="1">
        <f t="array" ref="BA561">INDEX($K:$P,ROW(),MATCH(BA$3,$K$2:$P$2,0))</f>
        <v>500</v>
      </c>
      <c r="BB561" s="136" cm="1">
        <f t="array" ref="BB561">INDEX($K:$P,ROW(),MATCH(BB$3,$K$2:$P$2,0))</f>
        <v>500</v>
      </c>
      <c r="BC561" s="136" cm="1">
        <f t="array" ref="BC561">INDEX($K:$P,ROW(),MATCH(BC$3,$K$2:$P$2,0))</f>
        <v>500</v>
      </c>
      <c r="BD561" s="136" cm="1">
        <f t="array" ref="BD561">INDEX($K:$P,ROW(),MATCH(BD$3,$K$2:$P$2,0))</f>
        <v>500</v>
      </c>
      <c r="BE561" s="136" cm="1">
        <f t="array" ref="BE561">INDEX($K:$P,ROW(),MATCH(BE$3,$K$2:$P$2,0))</f>
        <v>500</v>
      </c>
      <c r="BF561" s="136" cm="1">
        <f t="array" ref="BF561">INDEX($K:$P,ROW(),MATCH(BF$3,$K$2:$P$2,0))</f>
        <v>500</v>
      </c>
      <c r="BG561" s="136" cm="1">
        <f t="array" ref="BG561">INDEX($K:$P,ROW(),MATCH(BG$3,$K$2:$P$2,0))</f>
        <v>500</v>
      </c>
      <c r="BH561" s="136" cm="1">
        <f t="array" ref="BH561">INDEX($K:$P,ROW(),MATCH(BH$3,$K$2:$P$2,0))</f>
        <v>500</v>
      </c>
      <c r="BI561" s="136" cm="1">
        <f t="array" ref="BI561">INDEX($K:$P,ROW(),MATCH(BI$3,$K$2:$P$2,0))</f>
        <v>500</v>
      </c>
      <c r="BJ561" s="136" cm="1">
        <f t="array" ref="BJ561">INDEX($K:$P,ROW(),MATCH(BJ$3,$K$2:$P$2,0))</f>
        <v>500</v>
      </c>
      <c r="BK561" s="136" cm="1">
        <f t="array" ref="BK561">INDEX($K:$P,ROW(),MATCH(BK$3,$K$2:$P$2,0))</f>
        <v>500</v>
      </c>
      <c r="BL561" s="136" cm="1">
        <f t="array" ref="BL561">INDEX($K:$P,ROW(),MATCH(BL$3,$K$2:$P$2,0))</f>
        <v>500</v>
      </c>
      <c r="BM561" s="136" cm="1">
        <f t="array" ref="BM561">INDEX($K:$P,ROW(),MATCH(BM$3,$K$2:$P$2,0))</f>
        <v>500</v>
      </c>
      <c r="BN561" s="136" cm="1">
        <f t="array" ref="BN561">INDEX($K:$P,ROW(),MATCH(BN$3,$K$2:$P$2,0))</f>
        <v>500</v>
      </c>
      <c r="BO561" s="136" cm="1">
        <f t="array" ref="BO561">INDEX($K:$P,ROW(),MATCH(BO$3,$K$2:$P$2,0))</f>
        <v>500</v>
      </c>
      <c r="BP561" s="136" cm="1">
        <f t="array" ref="BP561">INDEX($K:$P,ROW(),MATCH(BP$3,$K$2:$P$2,0))</f>
        <v>500</v>
      </c>
      <c r="BQ561" s="136" cm="1">
        <f t="array" ref="BQ561">INDEX($K:$P,ROW(),MATCH(BQ$3,$K$2:$P$2,0))</f>
        <v>500</v>
      </c>
      <c r="BR561" s="136" cm="1">
        <f t="array" ref="BR561">INDEX($K:$P,ROW(),MATCH(BR$3,$K$2:$P$2,0))</f>
        <v>500</v>
      </c>
      <c r="BS561" s="136" cm="1">
        <f t="array" ref="BS561">INDEX($K:$P,ROW(),MATCH(BS$3,$K$2:$P$2,0))</f>
        <v>500</v>
      </c>
      <c r="BT561" s="136" cm="1">
        <f t="array" ref="BT561">INDEX($K:$P,ROW(),MATCH(BT$3,$K$2:$P$2,0))</f>
        <v>500</v>
      </c>
      <c r="BU561" s="136" cm="1">
        <f t="array" ref="BU561">INDEX($K:$P,ROW(),MATCH(BU$3,$K$2:$P$2,0))</f>
        <v>500</v>
      </c>
      <c r="BV561" s="136" cm="1">
        <f t="array" ref="BV561">INDEX($K:$P,ROW(),MATCH(BV$3,$K$2:$P$2,0))</f>
        <v>500</v>
      </c>
      <c r="BW561" s="136" cm="1">
        <f t="array" ref="BW561">INDEX($K:$P,ROW(),MATCH(BW$3,$K$2:$P$2,0))</f>
        <v>500</v>
      </c>
      <c r="BX561" s="136" cm="1">
        <f t="array" ref="BX561">INDEX($K:$P,ROW(),MATCH(BX$3,$K$2:$P$2,0))</f>
        <v>500</v>
      </c>
      <c r="BY561" s="136" cm="1">
        <f t="array" ref="BY561">INDEX($K:$P,ROW(),MATCH(BY$3,$K$2:$P$2,0))</f>
        <v>500</v>
      </c>
      <c r="BZ561" s="136" cm="1">
        <f t="array" ref="BZ561">INDEX($K:$P,ROW(),MATCH(BZ$3,$K$2:$P$2,0))</f>
        <v>500</v>
      </c>
      <c r="CA561" s="136" cm="1">
        <f t="array" ref="CA561">INDEX($K:$P,ROW(),MATCH(CA$3,$K$2:$P$2,0))</f>
        <v>500</v>
      </c>
      <c r="CB561" s="136" cm="1">
        <f t="array" ref="CB561">INDEX($K:$P,ROW(),MATCH(CB$3,$K$2:$P$2,0))</f>
        <v>500</v>
      </c>
      <c r="CC561" s="136" cm="1">
        <f t="array" ref="CC561">INDEX($K:$P,ROW(),MATCH(CC$3,$K$2:$P$2,0))</f>
        <v>500</v>
      </c>
      <c r="CD561" s="136" cm="1">
        <f t="array" ref="CD561">INDEX($K:$P,ROW(),MATCH(CD$3,$K$2:$P$2,0))</f>
        <v>500</v>
      </c>
      <c r="CE561" s="136" cm="1">
        <f t="array" ref="CE561">INDEX($K:$P,ROW(),MATCH(CE$3,$K$2:$P$2,0))</f>
        <v>500</v>
      </c>
      <c r="CF561" s="136" cm="1">
        <f t="array" ref="CF561">INDEX($K:$P,ROW(),MATCH(CF$3,$K$2:$P$2,0))</f>
        <v>500</v>
      </c>
      <c r="CG561" s="136" cm="1">
        <f t="array" ref="CG561">INDEX($K:$P,ROW(),MATCH(CG$3,$K$2:$P$2,0))</f>
        <v>500</v>
      </c>
      <c r="CH561" s="136" cm="1">
        <f t="array" ref="CH561">INDEX($K:$P,ROW(),MATCH(CH$3,$K$2:$P$2,0))</f>
        <v>500</v>
      </c>
      <c r="CI561" s="136" cm="1">
        <f t="array" ref="CI561">INDEX($K:$P,ROW(),MATCH(CI$3,$K$2:$P$2,0))</f>
        <v>500</v>
      </c>
      <c r="CJ561" s="136" cm="1">
        <f t="array" ref="CJ561">INDEX($K:$P,ROW(),MATCH(CJ$3,$K$2:$P$2,0))</f>
        <v>500</v>
      </c>
      <c r="CK561" s="136" cm="1">
        <f t="array" ref="CK561">INDEX($K:$P,ROW(),MATCH(CK$3,$K$2:$P$2,0))</f>
        <v>500</v>
      </c>
      <c r="CL561" s="136" cm="1">
        <f t="array" ref="CL561">INDEX($K:$P,ROW(),MATCH(CL$3,$K$2:$P$2,0))</f>
        <v>500</v>
      </c>
    </row>
    <row r="562" spans="2:90" x14ac:dyDescent="0.4">
      <c r="B562" s="123" t="str">
        <f>"Revenue - "&amp;B564</f>
        <v>Revenue - (Primary label)</v>
      </c>
      <c r="C562" t="s">
        <v>198</v>
      </c>
      <c r="D562" t="s">
        <v>749</v>
      </c>
      <c r="E562" s="8" t="str">
        <f t="shared" si="577"/>
        <v>562 MONTHRENT-PV</v>
      </c>
      <c r="H562" s="31"/>
      <c r="I562" s="73"/>
      <c r="J562" s="73"/>
      <c r="K562" s="115">
        <f t="shared" ref="K562:P562" ca="1" si="578">SUMIF($3:$3,K$2,562:562)</f>
        <v>24000000</v>
      </c>
      <c r="L562" s="115">
        <f t="shared" ca="1" si="578"/>
        <v>24000000</v>
      </c>
      <c r="M562" s="115">
        <f t="shared" ca="1" si="578"/>
        <v>24000000</v>
      </c>
      <c r="N562" s="115">
        <f t="shared" ca="1" si="578"/>
        <v>24000000</v>
      </c>
      <c r="O562" s="115">
        <f t="shared" ca="1" si="578"/>
        <v>24000000</v>
      </c>
      <c r="P562" s="115">
        <f t="shared" ca="1" si="578"/>
        <v>24000000</v>
      </c>
      <c r="R562" s="38"/>
      <c r="S562" s="77" cm="1">
        <f t="array" aca="1" ref="S562" ca="1">INDIRECT(S553)*S560*S561</f>
        <v>2000000</v>
      </c>
      <c r="T562" s="77" cm="1">
        <f t="array" aca="1" ref="T562" ca="1">INDIRECT(T553)*T560*T561</f>
        <v>2000000</v>
      </c>
      <c r="U562" s="77" cm="1">
        <f t="array" aca="1" ref="U562" ca="1">INDIRECT(U553)*U560*U561</f>
        <v>2000000</v>
      </c>
      <c r="V562" s="77" cm="1">
        <f t="array" aca="1" ref="V562" ca="1">INDIRECT(V553)*V560*V561</f>
        <v>2000000</v>
      </c>
      <c r="W562" s="77" cm="1">
        <f t="array" aca="1" ref="W562" ca="1">INDIRECT(W553)*W560*W561</f>
        <v>2000000</v>
      </c>
      <c r="X562" s="77" cm="1">
        <f t="array" aca="1" ref="X562" ca="1">INDIRECT(X553)*X560*X561</f>
        <v>2000000</v>
      </c>
      <c r="Y562" s="77" cm="1">
        <f t="array" aca="1" ref="Y562" ca="1">INDIRECT(Y553)*Y560*Y561</f>
        <v>2000000</v>
      </c>
      <c r="Z562" s="77" cm="1">
        <f t="array" aca="1" ref="Z562" ca="1">INDIRECT(Z553)*Z560*Z561</f>
        <v>2000000</v>
      </c>
      <c r="AA562" s="77" cm="1">
        <f t="array" aca="1" ref="AA562" ca="1">INDIRECT(AA553)*AA560*AA561</f>
        <v>2000000</v>
      </c>
      <c r="AB562" s="77" cm="1">
        <f t="array" aca="1" ref="AB562" ca="1">INDIRECT(AB553)*AB560*AB561</f>
        <v>2000000</v>
      </c>
      <c r="AC562" s="77" cm="1">
        <f t="array" aca="1" ref="AC562" ca="1">INDIRECT(AC553)*AC560*AC561</f>
        <v>2000000</v>
      </c>
      <c r="AD562" s="77" cm="1">
        <f t="array" aca="1" ref="AD562" ca="1">INDIRECT(AD553)*AD560*AD561</f>
        <v>2000000</v>
      </c>
      <c r="AE562" s="77" cm="1">
        <f t="array" aca="1" ref="AE562" ca="1">INDIRECT(AE553)*AE560*AE561</f>
        <v>2000000</v>
      </c>
      <c r="AF562" s="77" cm="1">
        <f t="array" aca="1" ref="AF562" ca="1">INDIRECT(AF553)*AF560*AF561</f>
        <v>2000000</v>
      </c>
      <c r="AG562" s="77" cm="1">
        <f t="array" aca="1" ref="AG562" ca="1">INDIRECT(AG553)*AG560*AG561</f>
        <v>2000000</v>
      </c>
      <c r="AH562" s="77" cm="1">
        <f t="array" aca="1" ref="AH562" ca="1">INDIRECT(AH553)*AH560*AH561</f>
        <v>2000000</v>
      </c>
      <c r="AI562" s="77" cm="1">
        <f t="array" aca="1" ref="AI562" ca="1">INDIRECT(AI553)*AI560*AI561</f>
        <v>2000000</v>
      </c>
      <c r="AJ562" s="77" cm="1">
        <f t="array" aca="1" ref="AJ562" ca="1">INDIRECT(AJ553)*AJ560*AJ561</f>
        <v>2000000</v>
      </c>
      <c r="AK562" s="77" cm="1">
        <f t="array" aca="1" ref="AK562" ca="1">INDIRECT(AK553)*AK560*AK561</f>
        <v>2000000</v>
      </c>
      <c r="AL562" s="77" cm="1">
        <f t="array" aca="1" ref="AL562" ca="1">INDIRECT(AL553)*AL560*AL561</f>
        <v>2000000</v>
      </c>
      <c r="AM562" s="77" cm="1">
        <f t="array" aca="1" ref="AM562" ca="1">INDIRECT(AM553)*AM560*AM561</f>
        <v>2000000</v>
      </c>
      <c r="AN562" s="77" cm="1">
        <f t="array" aca="1" ref="AN562" ca="1">INDIRECT(AN553)*AN560*AN561</f>
        <v>2000000</v>
      </c>
      <c r="AO562" s="77" cm="1">
        <f t="array" aca="1" ref="AO562" ca="1">INDIRECT(AO553)*AO560*AO561</f>
        <v>2000000</v>
      </c>
      <c r="AP562" s="77" cm="1">
        <f t="array" aca="1" ref="AP562" ca="1">INDIRECT(AP553)*AP560*AP561</f>
        <v>2000000</v>
      </c>
      <c r="AQ562" s="77" cm="1">
        <f t="array" aca="1" ref="AQ562" ca="1">INDIRECT(AQ553)*AQ560*AQ561</f>
        <v>2000000</v>
      </c>
      <c r="AR562" s="77" cm="1">
        <f t="array" aca="1" ref="AR562" ca="1">INDIRECT(AR553)*AR560*AR561</f>
        <v>2000000</v>
      </c>
      <c r="AS562" s="77" cm="1">
        <f t="array" aca="1" ref="AS562" ca="1">INDIRECT(AS553)*AS560*AS561</f>
        <v>2000000</v>
      </c>
      <c r="AT562" s="77" cm="1">
        <f t="array" aca="1" ref="AT562" ca="1">INDIRECT(AT553)*AT560*AT561</f>
        <v>2000000</v>
      </c>
      <c r="AU562" s="77" cm="1">
        <f t="array" aca="1" ref="AU562" ca="1">INDIRECT(AU553)*AU560*AU561</f>
        <v>2000000</v>
      </c>
      <c r="AV562" s="77" cm="1">
        <f t="array" aca="1" ref="AV562" ca="1">INDIRECT(AV553)*AV560*AV561</f>
        <v>2000000</v>
      </c>
      <c r="AW562" s="77" cm="1">
        <f t="array" aca="1" ref="AW562" ca="1">INDIRECT(AW553)*AW560*AW561</f>
        <v>2000000</v>
      </c>
      <c r="AX562" s="77" cm="1">
        <f t="array" aca="1" ref="AX562" ca="1">INDIRECT(AX553)*AX560*AX561</f>
        <v>2000000</v>
      </c>
      <c r="AY562" s="77" cm="1">
        <f t="array" aca="1" ref="AY562" ca="1">INDIRECT(AY553)*AY560*AY561</f>
        <v>2000000</v>
      </c>
      <c r="AZ562" s="77" cm="1">
        <f t="array" aca="1" ref="AZ562" ca="1">INDIRECT(AZ553)*AZ560*AZ561</f>
        <v>2000000</v>
      </c>
      <c r="BA562" s="77" cm="1">
        <f t="array" aca="1" ref="BA562" ca="1">INDIRECT(BA553)*BA560*BA561</f>
        <v>2000000</v>
      </c>
      <c r="BB562" s="77" cm="1">
        <f t="array" aca="1" ref="BB562" ca="1">INDIRECT(BB553)*BB560*BB561</f>
        <v>2000000</v>
      </c>
      <c r="BC562" s="77" cm="1">
        <f t="array" aca="1" ref="BC562" ca="1">INDIRECT(BC553)*BC560*BC561</f>
        <v>2000000</v>
      </c>
      <c r="BD562" s="77" cm="1">
        <f t="array" aca="1" ref="BD562" ca="1">INDIRECT(BD553)*BD560*BD561</f>
        <v>2000000</v>
      </c>
      <c r="BE562" s="77" cm="1">
        <f t="array" aca="1" ref="BE562" ca="1">INDIRECT(BE553)*BE560*BE561</f>
        <v>2000000</v>
      </c>
      <c r="BF562" s="77" cm="1">
        <f t="array" aca="1" ref="BF562" ca="1">INDIRECT(BF553)*BF560*BF561</f>
        <v>2000000</v>
      </c>
      <c r="BG562" s="77" cm="1">
        <f t="array" aca="1" ref="BG562" ca="1">INDIRECT(BG553)*BG560*BG561</f>
        <v>2000000</v>
      </c>
      <c r="BH562" s="77" cm="1">
        <f t="array" aca="1" ref="BH562" ca="1">INDIRECT(BH553)*BH560*BH561</f>
        <v>2000000</v>
      </c>
      <c r="BI562" s="77" cm="1">
        <f t="array" aca="1" ref="BI562" ca="1">INDIRECT(BI553)*BI560*BI561</f>
        <v>2000000</v>
      </c>
      <c r="BJ562" s="77" cm="1">
        <f t="array" aca="1" ref="BJ562" ca="1">INDIRECT(BJ553)*BJ560*BJ561</f>
        <v>2000000</v>
      </c>
      <c r="BK562" s="77" cm="1">
        <f t="array" aca="1" ref="BK562" ca="1">INDIRECT(BK553)*BK560*BK561</f>
        <v>2000000</v>
      </c>
      <c r="BL562" s="77" cm="1">
        <f t="array" aca="1" ref="BL562" ca="1">INDIRECT(BL553)*BL560*BL561</f>
        <v>2000000</v>
      </c>
      <c r="BM562" s="77" cm="1">
        <f t="array" aca="1" ref="BM562" ca="1">INDIRECT(BM553)*BM560*BM561</f>
        <v>2000000</v>
      </c>
      <c r="BN562" s="77" cm="1">
        <f t="array" aca="1" ref="BN562" ca="1">INDIRECT(BN553)*BN560*BN561</f>
        <v>2000000</v>
      </c>
      <c r="BO562" s="77" cm="1">
        <f t="array" aca="1" ref="BO562" ca="1">INDIRECT(BO553)*BO560*BO561</f>
        <v>2000000</v>
      </c>
      <c r="BP562" s="77" cm="1">
        <f t="array" aca="1" ref="BP562" ca="1">INDIRECT(BP553)*BP560*BP561</f>
        <v>2000000</v>
      </c>
      <c r="BQ562" s="77" cm="1">
        <f t="array" aca="1" ref="BQ562" ca="1">INDIRECT(BQ553)*BQ560*BQ561</f>
        <v>2000000</v>
      </c>
      <c r="BR562" s="77" cm="1">
        <f t="array" aca="1" ref="BR562" ca="1">INDIRECT(BR553)*BR560*BR561</f>
        <v>2000000</v>
      </c>
      <c r="BS562" s="77" cm="1">
        <f t="array" aca="1" ref="BS562" ca="1">INDIRECT(BS553)*BS560*BS561</f>
        <v>2000000</v>
      </c>
      <c r="BT562" s="77" cm="1">
        <f t="array" aca="1" ref="BT562" ca="1">INDIRECT(BT553)*BT560*BT561</f>
        <v>2000000</v>
      </c>
      <c r="BU562" s="77" cm="1">
        <f t="array" aca="1" ref="BU562" ca="1">INDIRECT(BU553)*BU560*BU561</f>
        <v>2000000</v>
      </c>
      <c r="BV562" s="77" cm="1">
        <f t="array" aca="1" ref="BV562" ca="1">INDIRECT(BV553)*BV560*BV561</f>
        <v>2000000</v>
      </c>
      <c r="BW562" s="77" cm="1">
        <f t="array" aca="1" ref="BW562" ca="1">INDIRECT(BW553)*BW560*BW561</f>
        <v>2000000</v>
      </c>
      <c r="BX562" s="77" cm="1">
        <f t="array" aca="1" ref="BX562" ca="1">INDIRECT(BX553)*BX560*BX561</f>
        <v>2000000</v>
      </c>
      <c r="BY562" s="77" cm="1">
        <f t="array" aca="1" ref="BY562" ca="1">INDIRECT(BY553)*BY560*BY561</f>
        <v>2000000</v>
      </c>
      <c r="BZ562" s="77" cm="1">
        <f t="array" aca="1" ref="BZ562" ca="1">INDIRECT(BZ553)*BZ560*BZ561</f>
        <v>2000000</v>
      </c>
      <c r="CA562" s="77" cm="1">
        <f t="array" aca="1" ref="CA562" ca="1">INDIRECT(CA553)*CA560*CA561</f>
        <v>2000000</v>
      </c>
      <c r="CB562" s="77" cm="1">
        <f t="array" aca="1" ref="CB562" ca="1">INDIRECT(CB553)*CB560*CB561</f>
        <v>2000000</v>
      </c>
      <c r="CC562" s="77" cm="1">
        <f t="array" aca="1" ref="CC562" ca="1">INDIRECT(CC553)*CC560*CC561</f>
        <v>2000000</v>
      </c>
      <c r="CD562" s="77" cm="1">
        <f t="array" aca="1" ref="CD562" ca="1">INDIRECT(CD553)*CD560*CD561</f>
        <v>2000000</v>
      </c>
      <c r="CE562" s="77" cm="1">
        <f t="array" aca="1" ref="CE562" ca="1">INDIRECT(CE553)*CE560*CE561</f>
        <v>2000000</v>
      </c>
      <c r="CF562" s="77" cm="1">
        <f t="array" aca="1" ref="CF562" ca="1">INDIRECT(CF553)*CF560*CF561</f>
        <v>2000000</v>
      </c>
      <c r="CG562" s="77" cm="1">
        <f t="array" aca="1" ref="CG562" ca="1">INDIRECT(CG553)*CG560*CG561</f>
        <v>2000000</v>
      </c>
      <c r="CH562" s="77" cm="1">
        <f t="array" aca="1" ref="CH562" ca="1">INDIRECT(CH553)*CH560*CH561</f>
        <v>2000000</v>
      </c>
      <c r="CI562" s="77" cm="1">
        <f t="array" aca="1" ref="CI562" ca="1">INDIRECT(CI553)*CI560*CI561</f>
        <v>2000000</v>
      </c>
      <c r="CJ562" s="77" cm="1">
        <f t="array" aca="1" ref="CJ562" ca="1">INDIRECT(CJ553)*CJ560*CJ561</f>
        <v>2000000</v>
      </c>
      <c r="CK562" s="77" cm="1">
        <f t="array" aca="1" ref="CK562" ca="1">INDIRECT(CK553)*CK560*CK561</f>
        <v>2000000</v>
      </c>
      <c r="CL562" s="77" cm="1">
        <f t="array" aca="1" ref="CL562" ca="1">INDIRECT(CL553)*CL560*CL561</f>
        <v>2000000</v>
      </c>
    </row>
    <row r="563" spans="2:90" x14ac:dyDescent="0.4">
      <c r="B563" s="123"/>
      <c r="D563" t="s">
        <v>749</v>
      </c>
      <c r="E563" s="8" t="str">
        <f t="shared" ref="E563" si="579">ROW()&amp;" "&amp;D563</f>
        <v>563 MONTHRENT-PV</v>
      </c>
      <c r="G563" t="s">
        <v>244</v>
      </c>
      <c r="H563" s="31"/>
      <c r="I563" s="73"/>
      <c r="J563" s="73"/>
      <c r="K563" s="33"/>
      <c r="L563" s="33"/>
      <c r="M563" s="33"/>
      <c r="N563" s="33"/>
      <c r="O563" s="33"/>
      <c r="P563" s="33"/>
      <c r="R563" s="38"/>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row>
    <row r="564" spans="2:90" x14ac:dyDescent="0.4">
      <c r="B564" s="132" t="str">
        <f>B550</f>
        <v>(Primary label)</v>
      </c>
      <c r="D564" t="s">
        <v>749</v>
      </c>
      <c r="E564" s="8" t="str">
        <f t="shared" ref="E564:E571" si="580">ROW()&amp;" "&amp;D564</f>
        <v>564 MONTHRENT-PV</v>
      </c>
      <c r="G564" t="s">
        <v>332</v>
      </c>
      <c r="H564" s="31"/>
      <c r="I564" s="73"/>
      <c r="J564" s="73"/>
      <c r="K564" s="39"/>
      <c r="L564" s="39"/>
      <c r="M564" s="39"/>
      <c r="N564" s="39"/>
      <c r="O564" s="39"/>
      <c r="P564" s="39"/>
      <c r="R564" s="38"/>
      <c r="S564" s="76"/>
      <c r="T564" s="76"/>
      <c r="U564" s="76"/>
      <c r="V564" s="76"/>
      <c r="W564" s="76"/>
      <c r="X564" s="76"/>
      <c r="Y564" s="76"/>
      <c r="Z564" s="76"/>
      <c r="AA564" s="76"/>
      <c r="AB564" s="76"/>
      <c r="AC564" s="76"/>
      <c r="AD564" s="76"/>
      <c r="AE564" s="76"/>
      <c r="AF564" s="76"/>
      <c r="AG564" s="76"/>
      <c r="AH564" s="76"/>
      <c r="AI564" s="76"/>
      <c r="AJ564" s="76"/>
      <c r="AK564" s="76"/>
      <c r="AL564" s="76"/>
      <c r="AM564" s="76"/>
      <c r="AN564" s="76"/>
      <c r="AO564" s="76"/>
      <c r="AP564" s="76"/>
      <c r="AQ564" s="76"/>
      <c r="AR564" s="76"/>
      <c r="AS564" s="76"/>
      <c r="AT564" s="76"/>
      <c r="AU564" s="76"/>
      <c r="AV564" s="76"/>
      <c r="AW564" s="76"/>
      <c r="AX564" s="76"/>
      <c r="AY564" s="76"/>
      <c r="AZ564" s="76"/>
      <c r="BA564" s="76"/>
      <c r="BB564" s="76"/>
      <c r="BC564" s="76"/>
      <c r="BD564" s="76"/>
      <c r="BE564" s="76"/>
      <c r="BF564" s="76"/>
      <c r="BG564" s="76"/>
      <c r="BH564" s="76"/>
      <c r="BI564" s="76"/>
      <c r="BJ564" s="76"/>
      <c r="BK564" s="76"/>
      <c r="BL564" s="76"/>
      <c r="BM564" s="76"/>
      <c r="BN564" s="76"/>
      <c r="BO564" s="76"/>
      <c r="BP564" s="76"/>
      <c r="BQ564" s="76"/>
      <c r="BR564" s="76"/>
      <c r="BS564" s="76"/>
      <c r="BT564" s="76"/>
      <c r="BU564" s="76"/>
      <c r="BV564" s="76"/>
      <c r="BW564" s="76"/>
      <c r="BX564" s="76"/>
      <c r="BY564" s="76"/>
      <c r="BZ564" s="76"/>
      <c r="CA564" s="76"/>
      <c r="CB564" s="76"/>
      <c r="CC564" s="76"/>
      <c r="CD564" s="76"/>
      <c r="CE564" s="76"/>
      <c r="CF564" s="76"/>
      <c r="CG564" s="76"/>
      <c r="CH564" s="76"/>
      <c r="CI564" s="76"/>
      <c r="CJ564" s="76"/>
      <c r="CK564" s="76"/>
      <c r="CL564" s="76"/>
    </row>
    <row r="565" spans="2:90" x14ac:dyDescent="0.4">
      <c r="B565" s="235" t="str">
        <f>IFERROR(SUBSTITUTE(B558,":",""),"no unit")</f>
        <v>unit</v>
      </c>
      <c r="D565" t="s">
        <v>749</v>
      </c>
      <c r="E565" s="8" t="str">
        <f t="shared" ref="E565:E570" si="581">ROW()&amp;" "&amp;D565</f>
        <v>565 MONTHRENT-PV</v>
      </c>
      <c r="G565" t="s">
        <v>332</v>
      </c>
      <c r="H565" s="31"/>
      <c r="I565" s="73"/>
      <c r="J565" s="73"/>
      <c r="K565" s="39"/>
      <c r="L565" s="39"/>
      <c r="M565" s="39"/>
      <c r="N565" s="39"/>
      <c r="O565" s="39"/>
      <c r="P565" s="39"/>
      <c r="R565" s="38"/>
      <c r="S565" s="76"/>
      <c r="T565" s="76"/>
      <c r="U565" s="76"/>
      <c r="V565" s="76"/>
      <c r="W565" s="76"/>
      <c r="X565" s="76"/>
      <c r="Y565" s="76"/>
      <c r="Z565" s="76"/>
      <c r="AA565" s="76"/>
      <c r="AB565" s="76"/>
      <c r="AC565" s="76"/>
      <c r="AD565" s="76"/>
      <c r="AE565" s="76"/>
      <c r="AF565" s="76"/>
      <c r="AG565" s="76"/>
      <c r="AH565" s="76"/>
      <c r="AI565" s="76"/>
      <c r="AJ565" s="76"/>
      <c r="AK565" s="76"/>
      <c r="AL565" s="76"/>
      <c r="AM565" s="76"/>
      <c r="AN565" s="76"/>
      <c r="AO565" s="76"/>
      <c r="AP565" s="76"/>
      <c r="AQ565" s="76"/>
      <c r="AR565" s="76"/>
      <c r="AS565" s="76"/>
      <c r="AT565" s="76"/>
      <c r="AU565" s="76"/>
      <c r="AV565" s="76"/>
      <c r="AW565" s="76"/>
      <c r="AX565" s="76"/>
      <c r="AY565" s="76"/>
      <c r="AZ565" s="76"/>
      <c r="BA565" s="76"/>
      <c r="BB565" s="76"/>
      <c r="BC565" s="76"/>
      <c r="BD565" s="76"/>
      <c r="BE565" s="76"/>
      <c r="BF565" s="76"/>
      <c r="BG565" s="76"/>
      <c r="BH565" s="76"/>
      <c r="BI565" s="76"/>
      <c r="BJ565" s="76"/>
      <c r="BK565" s="76"/>
      <c r="BL565" s="76"/>
      <c r="BM565" s="76"/>
      <c r="BN565" s="76"/>
      <c r="BO565" s="76"/>
      <c r="BP565" s="76"/>
      <c r="BQ565" s="76"/>
      <c r="BR565" s="76"/>
      <c r="BS565" s="76"/>
      <c r="BT565" s="76"/>
      <c r="BU565" s="76"/>
      <c r="BV565" s="76"/>
      <c r="BW565" s="76"/>
      <c r="BX565" s="76"/>
      <c r="BY565" s="76"/>
      <c r="BZ565" s="76"/>
      <c r="CA565" s="76"/>
      <c r="CB565" s="76"/>
      <c r="CC565" s="76"/>
      <c r="CD565" s="76"/>
      <c r="CE565" s="76"/>
      <c r="CF565" s="76"/>
      <c r="CG565" s="76"/>
      <c r="CH565" s="76"/>
      <c r="CI565" s="76"/>
      <c r="CJ565" s="76"/>
      <c r="CK565" s="76"/>
      <c r="CL565" s="76"/>
    </row>
    <row r="566" spans="2:90" x14ac:dyDescent="0.4">
      <c r="B566" s="132" t="str">
        <f>B552</f>
        <v>Primary revenue driver</v>
      </c>
      <c r="D566" t="s">
        <v>749</v>
      </c>
      <c r="E566" s="8" t="str">
        <f t="shared" si="581"/>
        <v>566 MONTHRENT-PV</v>
      </c>
      <c r="G566" t="s">
        <v>332</v>
      </c>
      <c r="H566" s="31"/>
      <c r="I566" s="73"/>
      <c r="J566" s="73"/>
      <c r="K566" s="39"/>
      <c r="L566" s="39"/>
      <c r="M566" s="39"/>
      <c r="N566" s="39"/>
      <c r="O566" s="39"/>
      <c r="P566" s="39"/>
      <c r="R566" s="38"/>
      <c r="S566" s="199" t="str">
        <f t="shared" ref="S566" si="582">ADDRESS(ROW(S562),COLUMN(S562),2)</f>
        <v>S$562</v>
      </c>
      <c r="T566" s="199" t="str">
        <f t="shared" ref="T566:AX566" si="583">ADDRESS(ROW(T562),COLUMN(T562),2)</f>
        <v>T$562</v>
      </c>
      <c r="U566" s="199" t="str">
        <f t="shared" si="583"/>
        <v>U$562</v>
      </c>
      <c r="V566" s="199" t="str">
        <f t="shared" si="583"/>
        <v>V$562</v>
      </c>
      <c r="W566" s="199" t="str">
        <f t="shared" si="583"/>
        <v>W$562</v>
      </c>
      <c r="X566" s="199" t="str">
        <f t="shared" si="583"/>
        <v>X$562</v>
      </c>
      <c r="Y566" s="199" t="str">
        <f t="shared" si="583"/>
        <v>Y$562</v>
      </c>
      <c r="Z566" s="199" t="str">
        <f t="shared" si="583"/>
        <v>Z$562</v>
      </c>
      <c r="AA566" s="199" t="str">
        <f t="shared" si="583"/>
        <v>AA$562</v>
      </c>
      <c r="AB566" s="199" t="str">
        <f t="shared" si="583"/>
        <v>AB$562</v>
      </c>
      <c r="AC566" s="199" t="str">
        <f t="shared" si="583"/>
        <v>AC$562</v>
      </c>
      <c r="AD566" s="199" t="str">
        <f t="shared" si="583"/>
        <v>AD$562</v>
      </c>
      <c r="AE566" s="199" t="str">
        <f t="shared" si="583"/>
        <v>AE$562</v>
      </c>
      <c r="AF566" s="199" t="str">
        <f t="shared" si="583"/>
        <v>AF$562</v>
      </c>
      <c r="AG566" s="199" t="str">
        <f t="shared" si="583"/>
        <v>AG$562</v>
      </c>
      <c r="AH566" s="199" t="str">
        <f t="shared" si="583"/>
        <v>AH$562</v>
      </c>
      <c r="AI566" s="199" t="str">
        <f t="shared" si="583"/>
        <v>AI$562</v>
      </c>
      <c r="AJ566" s="199" t="str">
        <f t="shared" si="583"/>
        <v>AJ$562</v>
      </c>
      <c r="AK566" s="199" t="str">
        <f t="shared" si="583"/>
        <v>AK$562</v>
      </c>
      <c r="AL566" s="199" t="str">
        <f t="shared" si="583"/>
        <v>AL$562</v>
      </c>
      <c r="AM566" s="199" t="str">
        <f t="shared" si="583"/>
        <v>AM$562</v>
      </c>
      <c r="AN566" s="199" t="str">
        <f t="shared" si="583"/>
        <v>AN$562</v>
      </c>
      <c r="AO566" s="199" t="str">
        <f t="shared" si="583"/>
        <v>AO$562</v>
      </c>
      <c r="AP566" s="199" t="str">
        <f t="shared" si="583"/>
        <v>AP$562</v>
      </c>
      <c r="AQ566" s="199" t="str">
        <f t="shared" si="583"/>
        <v>AQ$562</v>
      </c>
      <c r="AR566" s="199" t="str">
        <f t="shared" si="583"/>
        <v>AR$562</v>
      </c>
      <c r="AS566" s="199" t="str">
        <f t="shared" si="583"/>
        <v>AS$562</v>
      </c>
      <c r="AT566" s="199" t="str">
        <f t="shared" si="583"/>
        <v>AT$562</v>
      </c>
      <c r="AU566" s="199" t="str">
        <f t="shared" si="583"/>
        <v>AU$562</v>
      </c>
      <c r="AV566" s="199" t="str">
        <f t="shared" si="583"/>
        <v>AV$562</v>
      </c>
      <c r="AW566" s="199" t="str">
        <f t="shared" si="583"/>
        <v>AW$562</v>
      </c>
      <c r="AX566" s="199" t="str">
        <f t="shared" si="583"/>
        <v>AX$562</v>
      </c>
      <c r="AY566" s="199" t="str">
        <f t="shared" ref="AY566:BX566" si="584">ADDRESS(ROW(AY562),COLUMN(AY562),2)</f>
        <v>AY$562</v>
      </c>
      <c r="AZ566" s="199" t="str">
        <f t="shared" si="584"/>
        <v>AZ$562</v>
      </c>
      <c r="BA566" s="199" t="str">
        <f t="shared" si="584"/>
        <v>BA$562</v>
      </c>
      <c r="BB566" s="199" t="str">
        <f t="shared" si="584"/>
        <v>BB$562</v>
      </c>
      <c r="BC566" s="199" t="str">
        <f t="shared" si="584"/>
        <v>BC$562</v>
      </c>
      <c r="BD566" s="199" t="str">
        <f t="shared" si="584"/>
        <v>BD$562</v>
      </c>
      <c r="BE566" s="199" t="str">
        <f t="shared" si="584"/>
        <v>BE$562</v>
      </c>
      <c r="BF566" s="199" t="str">
        <f t="shared" si="584"/>
        <v>BF$562</v>
      </c>
      <c r="BG566" s="199" t="str">
        <f t="shared" si="584"/>
        <v>BG$562</v>
      </c>
      <c r="BH566" s="199" t="str">
        <f t="shared" si="584"/>
        <v>BH$562</v>
      </c>
      <c r="BI566" s="199" t="str">
        <f t="shared" si="584"/>
        <v>BI$562</v>
      </c>
      <c r="BJ566" s="199" t="str">
        <f t="shared" si="584"/>
        <v>BJ$562</v>
      </c>
      <c r="BK566" s="199" t="str">
        <f t="shared" si="584"/>
        <v>BK$562</v>
      </c>
      <c r="BL566" s="199" t="str">
        <f t="shared" si="584"/>
        <v>BL$562</v>
      </c>
      <c r="BM566" s="199" t="str">
        <f t="shared" si="584"/>
        <v>BM$562</v>
      </c>
      <c r="BN566" s="199" t="str">
        <f t="shared" si="584"/>
        <v>BN$562</v>
      </c>
      <c r="BO566" s="199" t="str">
        <f t="shared" si="584"/>
        <v>BO$562</v>
      </c>
      <c r="BP566" s="199" t="str">
        <f t="shared" si="584"/>
        <v>BP$562</v>
      </c>
      <c r="BQ566" s="199" t="str">
        <f t="shared" si="584"/>
        <v>BQ$562</v>
      </c>
      <c r="BR566" s="199" t="str">
        <f t="shared" si="584"/>
        <v>BR$562</v>
      </c>
      <c r="BS566" s="199" t="str">
        <f t="shared" si="584"/>
        <v>BS$562</v>
      </c>
      <c r="BT566" s="199" t="str">
        <f t="shared" si="584"/>
        <v>BT$562</v>
      </c>
      <c r="BU566" s="199" t="str">
        <f t="shared" si="584"/>
        <v>BU$562</v>
      </c>
      <c r="BV566" s="199" t="str">
        <f t="shared" si="584"/>
        <v>BV$562</v>
      </c>
      <c r="BW566" s="199" t="str">
        <f t="shared" si="584"/>
        <v>BW$562</v>
      </c>
      <c r="BX566" s="199" t="str">
        <f t="shared" si="584"/>
        <v>BX$562</v>
      </c>
      <c r="BY566" s="199" t="str">
        <f>BY552</f>
        <v>BY$12</v>
      </c>
      <c r="BZ566" s="199" t="str">
        <f t="shared" ref="BZ566:CK566" si="585">ADDRESS(ROW(BZ562),COLUMN(BZ562),2)</f>
        <v>BZ$562</v>
      </c>
      <c r="CA566" s="199" t="str">
        <f t="shared" si="585"/>
        <v>CA$562</v>
      </c>
      <c r="CB566" s="199" t="str">
        <f t="shared" si="585"/>
        <v>CB$562</v>
      </c>
      <c r="CC566" s="199" t="str">
        <f t="shared" si="585"/>
        <v>CC$562</v>
      </c>
      <c r="CD566" s="199" t="str">
        <f t="shared" si="585"/>
        <v>CD$562</v>
      </c>
      <c r="CE566" s="199" t="str">
        <f t="shared" si="585"/>
        <v>CE$562</v>
      </c>
      <c r="CF566" s="199" t="str">
        <f t="shared" si="585"/>
        <v>CF$562</v>
      </c>
      <c r="CG566" s="199" t="str">
        <f t="shared" si="585"/>
        <v>CG$562</v>
      </c>
      <c r="CH566" s="199" t="str">
        <f t="shared" si="585"/>
        <v>CH$562</v>
      </c>
      <c r="CI566" s="199" t="str">
        <f t="shared" si="585"/>
        <v>CI$562</v>
      </c>
      <c r="CJ566" s="199" t="str">
        <f t="shared" si="585"/>
        <v>CJ$562</v>
      </c>
      <c r="CK566" s="199" t="str">
        <f t="shared" si="585"/>
        <v>CK$562</v>
      </c>
      <c r="CL566" s="199" t="str">
        <f t="shared" ref="CL566" si="586">ADDRESS(ROW(CL562),COLUMN(CL562),2)</f>
        <v>CL$562</v>
      </c>
    </row>
    <row r="567" spans="2:90" x14ac:dyDescent="0.4">
      <c r="B567" s="132" t="str">
        <f>B553</f>
        <v>Primary volume driver</v>
      </c>
      <c r="D567" t="s">
        <v>749</v>
      </c>
      <c r="E567" s="8" t="str">
        <f t="shared" si="581"/>
        <v>567 MONTHRENT-PV</v>
      </c>
      <c r="G567" t="s">
        <v>332</v>
      </c>
      <c r="H567" s="31"/>
      <c r="I567" s="73"/>
      <c r="J567" s="73"/>
      <c r="K567" s="39"/>
      <c r="L567" s="39"/>
      <c r="M567" s="39"/>
      <c r="N567" s="39"/>
      <c r="O567" s="39"/>
      <c r="P567" s="39"/>
      <c r="R567" s="38"/>
      <c r="S567" s="76" t="str">
        <f t="shared" ref="S567" si="587">S557</f>
        <v>S$15</v>
      </c>
      <c r="T567" s="76" t="str">
        <f t="shared" ref="T567:AX567" si="588">T557</f>
        <v>T$15</v>
      </c>
      <c r="U567" s="76" t="str">
        <f t="shared" si="588"/>
        <v>U$15</v>
      </c>
      <c r="V567" s="76" t="str">
        <f t="shared" si="588"/>
        <v>V$15</v>
      </c>
      <c r="W567" s="76" t="str">
        <f t="shared" si="588"/>
        <v>W$15</v>
      </c>
      <c r="X567" s="76" t="str">
        <f t="shared" si="588"/>
        <v>X$15</v>
      </c>
      <c r="Y567" s="76" t="str">
        <f t="shared" si="588"/>
        <v>Y$15</v>
      </c>
      <c r="Z567" s="76" t="str">
        <f t="shared" si="588"/>
        <v>Z$15</v>
      </c>
      <c r="AA567" s="76" t="str">
        <f t="shared" si="588"/>
        <v>AA$15</v>
      </c>
      <c r="AB567" s="76" t="str">
        <f t="shared" si="588"/>
        <v>AB$15</v>
      </c>
      <c r="AC567" s="76" t="str">
        <f t="shared" si="588"/>
        <v>AC$15</v>
      </c>
      <c r="AD567" s="76" t="str">
        <f t="shared" si="588"/>
        <v>AD$15</v>
      </c>
      <c r="AE567" s="76" t="str">
        <f t="shared" si="588"/>
        <v>AE$15</v>
      </c>
      <c r="AF567" s="76" t="str">
        <f t="shared" si="588"/>
        <v>AF$15</v>
      </c>
      <c r="AG567" s="76" t="str">
        <f t="shared" si="588"/>
        <v>AG$15</v>
      </c>
      <c r="AH567" s="76" t="str">
        <f t="shared" si="588"/>
        <v>AH$15</v>
      </c>
      <c r="AI567" s="76" t="str">
        <f t="shared" si="588"/>
        <v>AI$15</v>
      </c>
      <c r="AJ567" s="76" t="str">
        <f t="shared" si="588"/>
        <v>AJ$15</v>
      </c>
      <c r="AK567" s="76" t="str">
        <f t="shared" si="588"/>
        <v>AK$15</v>
      </c>
      <c r="AL567" s="76" t="str">
        <f t="shared" si="588"/>
        <v>AL$15</v>
      </c>
      <c r="AM567" s="76" t="str">
        <f t="shared" si="588"/>
        <v>AM$15</v>
      </c>
      <c r="AN567" s="76" t="str">
        <f t="shared" si="588"/>
        <v>AN$15</v>
      </c>
      <c r="AO567" s="76" t="str">
        <f t="shared" si="588"/>
        <v>AO$15</v>
      </c>
      <c r="AP567" s="76" t="str">
        <f t="shared" si="588"/>
        <v>AP$15</v>
      </c>
      <c r="AQ567" s="76" t="str">
        <f t="shared" si="588"/>
        <v>AQ$15</v>
      </c>
      <c r="AR567" s="76" t="str">
        <f t="shared" si="588"/>
        <v>AR$15</v>
      </c>
      <c r="AS567" s="76" t="str">
        <f t="shared" si="588"/>
        <v>AS$15</v>
      </c>
      <c r="AT567" s="76" t="str">
        <f t="shared" si="588"/>
        <v>AT$15</v>
      </c>
      <c r="AU567" s="76" t="str">
        <f t="shared" si="588"/>
        <v>AU$15</v>
      </c>
      <c r="AV567" s="76" t="str">
        <f t="shared" si="588"/>
        <v>AV$15</v>
      </c>
      <c r="AW567" s="76" t="str">
        <f t="shared" si="588"/>
        <v>AW$15</v>
      </c>
      <c r="AX567" s="76" t="str">
        <f t="shared" si="588"/>
        <v>AX$15</v>
      </c>
      <c r="AY567" s="76" t="str">
        <f t="shared" ref="AY567:CD567" si="589">AY557</f>
        <v>AY$15</v>
      </c>
      <c r="AZ567" s="76" t="str">
        <f t="shared" si="589"/>
        <v>AZ$15</v>
      </c>
      <c r="BA567" s="76" t="str">
        <f t="shared" si="589"/>
        <v>BA$15</v>
      </c>
      <c r="BB567" s="76" t="str">
        <f t="shared" si="589"/>
        <v>BB$15</v>
      </c>
      <c r="BC567" s="76" t="str">
        <f t="shared" si="589"/>
        <v>BC$15</v>
      </c>
      <c r="BD567" s="76" t="str">
        <f t="shared" si="589"/>
        <v>BD$15</v>
      </c>
      <c r="BE567" s="76" t="str">
        <f t="shared" si="589"/>
        <v>BE$15</v>
      </c>
      <c r="BF567" s="76" t="str">
        <f t="shared" si="589"/>
        <v>BF$15</v>
      </c>
      <c r="BG567" s="76" t="str">
        <f t="shared" si="589"/>
        <v>BG$15</v>
      </c>
      <c r="BH567" s="76" t="str">
        <f t="shared" si="589"/>
        <v>BH$15</v>
      </c>
      <c r="BI567" s="76" t="str">
        <f t="shared" si="589"/>
        <v>BI$15</v>
      </c>
      <c r="BJ567" s="76" t="str">
        <f t="shared" si="589"/>
        <v>BJ$15</v>
      </c>
      <c r="BK567" s="76" t="str">
        <f t="shared" si="589"/>
        <v>BK$15</v>
      </c>
      <c r="BL567" s="76" t="str">
        <f t="shared" si="589"/>
        <v>BL$15</v>
      </c>
      <c r="BM567" s="76" t="str">
        <f t="shared" si="589"/>
        <v>BM$15</v>
      </c>
      <c r="BN567" s="76" t="str">
        <f t="shared" si="589"/>
        <v>BN$15</v>
      </c>
      <c r="BO567" s="76" t="str">
        <f t="shared" si="589"/>
        <v>BO$15</v>
      </c>
      <c r="BP567" s="76" t="str">
        <f t="shared" si="589"/>
        <v>BP$15</v>
      </c>
      <c r="BQ567" s="76" t="str">
        <f t="shared" si="589"/>
        <v>BQ$15</v>
      </c>
      <c r="BR567" s="76" t="str">
        <f t="shared" si="589"/>
        <v>BR$15</v>
      </c>
      <c r="BS567" s="76" t="str">
        <f t="shared" si="589"/>
        <v>BS$15</v>
      </c>
      <c r="BT567" s="76" t="str">
        <f t="shared" si="589"/>
        <v>BT$15</v>
      </c>
      <c r="BU567" s="76" t="str">
        <f t="shared" si="589"/>
        <v>BU$15</v>
      </c>
      <c r="BV567" s="76" t="str">
        <f t="shared" si="589"/>
        <v>BV$15</v>
      </c>
      <c r="BW567" s="76" t="str">
        <f t="shared" si="589"/>
        <v>BW$15</v>
      </c>
      <c r="BX567" s="76" t="str">
        <f t="shared" si="589"/>
        <v>BX$15</v>
      </c>
      <c r="BY567" s="76" t="str">
        <f t="shared" si="589"/>
        <v>BY$15</v>
      </c>
      <c r="BZ567" s="76" t="str">
        <f t="shared" si="589"/>
        <v>BZ$15</v>
      </c>
      <c r="CA567" s="76" t="str">
        <f t="shared" si="589"/>
        <v>CA$15</v>
      </c>
      <c r="CB567" s="76" t="str">
        <f t="shared" si="589"/>
        <v>CB$15</v>
      </c>
      <c r="CC567" s="76" t="str">
        <f t="shared" si="589"/>
        <v>CC$15</v>
      </c>
      <c r="CD567" s="76" t="str">
        <f t="shared" si="589"/>
        <v>CD$15</v>
      </c>
      <c r="CE567" s="76" t="str">
        <f t="shared" ref="CE567:CK567" si="590">CE557</f>
        <v>CE$15</v>
      </c>
      <c r="CF567" s="76" t="str">
        <f t="shared" si="590"/>
        <v>CF$15</v>
      </c>
      <c r="CG567" s="76" t="str">
        <f t="shared" si="590"/>
        <v>CG$15</v>
      </c>
      <c r="CH567" s="76" t="str">
        <f t="shared" si="590"/>
        <v>CH$15</v>
      </c>
      <c r="CI567" s="76" t="str">
        <f t="shared" si="590"/>
        <v>CI$15</v>
      </c>
      <c r="CJ567" s="76" t="str">
        <f t="shared" si="590"/>
        <v>CJ$15</v>
      </c>
      <c r="CK567" s="76" t="str">
        <f t="shared" si="590"/>
        <v>CK$15</v>
      </c>
      <c r="CL567" s="76" t="str">
        <f t="shared" ref="CL567" si="591">CL557</f>
        <v>CL$15</v>
      </c>
    </row>
    <row r="568" spans="2:90" x14ac:dyDescent="0.4">
      <c r="B568" s="132" t="str">
        <f>B554</f>
        <v>(Secondary label)</v>
      </c>
      <c r="D568" t="s">
        <v>749</v>
      </c>
      <c r="E568" s="8" t="str">
        <f t="shared" si="581"/>
        <v>568 MONTHRENT-PV</v>
      </c>
      <c r="G568" t="s">
        <v>332</v>
      </c>
      <c r="H568" s="12"/>
      <c r="I568" s="60"/>
      <c r="J568" s="60"/>
      <c r="K568" s="15"/>
      <c r="L568" s="15"/>
      <c r="M568" s="15"/>
      <c r="N568" s="15"/>
      <c r="O568" s="15"/>
      <c r="P568" s="15"/>
      <c r="R568" s="15"/>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row>
    <row r="569" spans="2:90" x14ac:dyDescent="0.4">
      <c r="B569" s="132" t="str">
        <f>B555</f>
        <v xml:space="preserve">secondary unit </v>
      </c>
      <c r="D569" t="s">
        <v>749</v>
      </c>
      <c r="E569" s="8" t="str">
        <f t="shared" si="581"/>
        <v>569 MONTHRENT-PV</v>
      </c>
      <c r="G569" t="s">
        <v>332</v>
      </c>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2" t="str">
        <f>B556</f>
        <v>Secondary revenue driver</v>
      </c>
      <c r="D570" t="s">
        <v>749</v>
      </c>
      <c r="E570" s="8" t="str">
        <f t="shared" si="581"/>
        <v>570 MONTHRENT-PV</v>
      </c>
      <c r="G570" t="s">
        <v>332</v>
      </c>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row>
    <row r="571" spans="2:90" x14ac:dyDescent="0.4">
      <c r="B571" s="8" t="s">
        <v>464</v>
      </c>
      <c r="D571" t="s">
        <v>749</v>
      </c>
      <c r="E571" s="8" t="str">
        <f t="shared" si="580"/>
        <v>571 MONTHRENT-PV</v>
      </c>
      <c r="G571" t="s">
        <v>332</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E572" s="8"/>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71" t="s">
        <v>490</v>
      </c>
      <c r="E573" s="8"/>
      <c r="H573" s="170"/>
      <c r="I573" s="172"/>
      <c r="J573" s="172"/>
      <c r="K573" s="193"/>
      <c r="L573" s="193"/>
      <c r="M573" s="193"/>
      <c r="N573" s="193"/>
      <c r="O573" s="193"/>
      <c r="P573" s="193"/>
      <c r="R573" s="194"/>
      <c r="S573" s="170"/>
      <c r="T573" s="170"/>
      <c r="U573" s="170"/>
      <c r="V573" s="170"/>
      <c r="W573" s="170"/>
      <c r="X573" s="170"/>
      <c r="Y573" s="170"/>
      <c r="Z573" s="170"/>
      <c r="AA573" s="170"/>
      <c r="AB573" s="170"/>
      <c r="AC573" s="170"/>
      <c r="AD573" s="170"/>
      <c r="AE573" s="170"/>
      <c r="AF573" s="170"/>
      <c r="AG573" s="170"/>
      <c r="AH573" s="170"/>
      <c r="AI573" s="170"/>
      <c r="AJ573" s="170"/>
      <c r="AK573" s="170"/>
      <c r="AL573" s="170"/>
      <c r="AM573" s="170"/>
      <c r="AN573" s="170"/>
      <c r="AO573" s="170"/>
      <c r="AP573" s="170"/>
      <c r="AQ573" s="170"/>
      <c r="AR573" s="170"/>
      <c r="AS573" s="170"/>
      <c r="AT573" s="170"/>
      <c r="AU573" s="170"/>
      <c r="AV573" s="170"/>
      <c r="AW573" s="170"/>
      <c r="AX573" s="170"/>
      <c r="AY573" s="170"/>
      <c r="AZ573" s="170"/>
      <c r="BA573" s="170"/>
      <c r="BB573" s="170"/>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0"/>
      <c r="CA573" s="170"/>
      <c r="CB573" s="170"/>
      <c r="CC573" s="170"/>
      <c r="CD573" s="170"/>
      <c r="CE573" s="170"/>
      <c r="CF573" s="170"/>
      <c r="CG573" s="170"/>
      <c r="CH573" s="170"/>
      <c r="CI573" s="170"/>
      <c r="CJ573" s="170"/>
      <c r="CK573" s="170"/>
      <c r="CL573" s="170"/>
    </row>
    <row r="574" spans="2:90" x14ac:dyDescent="0.4">
      <c r="B574" s="171" t="s">
        <v>492</v>
      </c>
      <c r="E574" s="8"/>
      <c r="H574" s="170"/>
      <c r="I574" s="172"/>
      <c r="J574" s="172"/>
      <c r="K574" s="193"/>
      <c r="L574" s="193"/>
      <c r="M574" s="193"/>
      <c r="N574" s="193"/>
      <c r="O574" s="193"/>
      <c r="P574" s="193"/>
      <c r="R574" s="194"/>
      <c r="S574" s="170"/>
      <c r="T574" s="170"/>
      <c r="U574" s="170"/>
      <c r="V574" s="170"/>
      <c r="W574" s="170"/>
      <c r="X574" s="170"/>
      <c r="Y574" s="170"/>
      <c r="Z574" s="170"/>
      <c r="AA574" s="170"/>
      <c r="AB574" s="170"/>
      <c r="AC574" s="170"/>
      <c r="AD574" s="170"/>
      <c r="AE574" s="170"/>
      <c r="AF574" s="170"/>
      <c r="AG574" s="170"/>
      <c r="AH574" s="170"/>
      <c r="AI574" s="170"/>
      <c r="AJ574" s="170"/>
      <c r="AK574" s="170"/>
      <c r="AL574" s="170"/>
      <c r="AM574" s="170"/>
      <c r="AN574" s="170"/>
      <c r="AO574" s="170"/>
      <c r="AP574" s="170"/>
      <c r="AQ574" s="170"/>
      <c r="AR574" s="170"/>
      <c r="AS574" s="170"/>
      <c r="AT574" s="170"/>
      <c r="AU574" s="170"/>
      <c r="AV574" s="170"/>
      <c r="AW574" s="170"/>
      <c r="AX574" s="170"/>
      <c r="AY574" s="170"/>
      <c r="AZ574" s="170"/>
      <c r="BA574" s="170"/>
      <c r="BB574" s="170"/>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0"/>
      <c r="CA574" s="170"/>
      <c r="CB574" s="170"/>
      <c r="CC574" s="170"/>
      <c r="CD574" s="170"/>
      <c r="CE574" s="170"/>
      <c r="CF574" s="170"/>
      <c r="CG574" s="170"/>
      <c r="CH574" s="170"/>
      <c r="CI574" s="170"/>
      <c r="CJ574" s="170"/>
      <c r="CK574" s="170"/>
      <c r="CL574" s="170"/>
    </row>
    <row r="575" spans="2:90" x14ac:dyDescent="0.4">
      <c r="B575" s="171" t="s">
        <v>461</v>
      </c>
      <c r="E575" s="8"/>
      <c r="H575" s="170"/>
      <c r="I575" s="172"/>
      <c r="J575" s="172"/>
      <c r="K575" s="193"/>
      <c r="L575" s="193"/>
      <c r="M575" s="193"/>
      <c r="N575" s="193"/>
      <c r="O575" s="193"/>
      <c r="P575" s="193"/>
      <c r="R575" s="194"/>
      <c r="S575" s="195" t="str">
        <f t="shared" ref="S575:AX575" si="592">S$16</f>
        <v>S$12</v>
      </c>
      <c r="T575" s="195" t="str">
        <f t="shared" si="592"/>
        <v>T$12</v>
      </c>
      <c r="U575" s="195" t="str">
        <f t="shared" si="592"/>
        <v>U$12</v>
      </c>
      <c r="V575" s="195" t="str">
        <f t="shared" si="592"/>
        <v>V$12</v>
      </c>
      <c r="W575" s="195" t="str">
        <f t="shared" si="592"/>
        <v>W$12</v>
      </c>
      <c r="X575" s="195" t="str">
        <f t="shared" si="592"/>
        <v>X$12</v>
      </c>
      <c r="Y575" s="195" t="str">
        <f t="shared" si="592"/>
        <v>Y$12</v>
      </c>
      <c r="Z575" s="195" t="str">
        <f t="shared" si="592"/>
        <v>Z$12</v>
      </c>
      <c r="AA575" s="195" t="str">
        <f t="shared" si="592"/>
        <v>AA$12</v>
      </c>
      <c r="AB575" s="195" t="str">
        <f t="shared" si="592"/>
        <v>AB$12</v>
      </c>
      <c r="AC575" s="195" t="str">
        <f t="shared" si="592"/>
        <v>AC$12</v>
      </c>
      <c r="AD575" s="195" t="str">
        <f t="shared" si="592"/>
        <v>AD$12</v>
      </c>
      <c r="AE575" s="195" t="str">
        <f t="shared" si="592"/>
        <v>AE$12</v>
      </c>
      <c r="AF575" s="195" t="str">
        <f t="shared" si="592"/>
        <v>AF$12</v>
      </c>
      <c r="AG575" s="195" t="str">
        <f t="shared" si="592"/>
        <v>AG$12</v>
      </c>
      <c r="AH575" s="195" t="str">
        <f t="shared" si="592"/>
        <v>AH$12</v>
      </c>
      <c r="AI575" s="195" t="str">
        <f t="shared" si="592"/>
        <v>AI$12</v>
      </c>
      <c r="AJ575" s="195" t="str">
        <f t="shared" si="592"/>
        <v>AJ$12</v>
      </c>
      <c r="AK575" s="195" t="str">
        <f t="shared" si="592"/>
        <v>AK$12</v>
      </c>
      <c r="AL575" s="195" t="str">
        <f t="shared" si="592"/>
        <v>AL$12</v>
      </c>
      <c r="AM575" s="195" t="str">
        <f t="shared" si="592"/>
        <v>AM$12</v>
      </c>
      <c r="AN575" s="195" t="str">
        <f t="shared" si="592"/>
        <v>AN$12</v>
      </c>
      <c r="AO575" s="195" t="str">
        <f t="shared" si="592"/>
        <v>AO$12</v>
      </c>
      <c r="AP575" s="195" t="str">
        <f t="shared" si="592"/>
        <v>AP$12</v>
      </c>
      <c r="AQ575" s="195" t="str">
        <f t="shared" si="592"/>
        <v>AQ$12</v>
      </c>
      <c r="AR575" s="195" t="str">
        <f t="shared" si="592"/>
        <v>AR$12</v>
      </c>
      <c r="AS575" s="195" t="str">
        <f t="shared" si="592"/>
        <v>AS$12</v>
      </c>
      <c r="AT575" s="195" t="str">
        <f t="shared" si="592"/>
        <v>AT$12</v>
      </c>
      <c r="AU575" s="195" t="str">
        <f t="shared" si="592"/>
        <v>AU$12</v>
      </c>
      <c r="AV575" s="195" t="str">
        <f t="shared" si="592"/>
        <v>AV$12</v>
      </c>
      <c r="AW575" s="195" t="str">
        <f t="shared" si="592"/>
        <v>AW$12</v>
      </c>
      <c r="AX575" s="195" t="str">
        <f t="shared" si="592"/>
        <v>AX$12</v>
      </c>
      <c r="AY575" s="195" t="str">
        <f t="shared" ref="AY575:CD575" si="593">AY$16</f>
        <v>AY$12</v>
      </c>
      <c r="AZ575" s="195" t="str">
        <f t="shared" si="593"/>
        <v>AZ$12</v>
      </c>
      <c r="BA575" s="195" t="str">
        <f t="shared" si="593"/>
        <v>BA$12</v>
      </c>
      <c r="BB575" s="195" t="str">
        <f t="shared" si="593"/>
        <v>BB$12</v>
      </c>
      <c r="BC575" s="195" t="str">
        <f t="shared" si="593"/>
        <v>BC$12</v>
      </c>
      <c r="BD575" s="195" t="str">
        <f t="shared" si="593"/>
        <v>BD$12</v>
      </c>
      <c r="BE575" s="195" t="str">
        <f t="shared" si="593"/>
        <v>BE$12</v>
      </c>
      <c r="BF575" s="195" t="str">
        <f t="shared" si="593"/>
        <v>BF$12</v>
      </c>
      <c r="BG575" s="195" t="str">
        <f t="shared" si="593"/>
        <v>BG$12</v>
      </c>
      <c r="BH575" s="195" t="str">
        <f t="shared" si="593"/>
        <v>BH$12</v>
      </c>
      <c r="BI575" s="195" t="str">
        <f t="shared" si="593"/>
        <v>BI$12</v>
      </c>
      <c r="BJ575" s="195" t="str">
        <f t="shared" si="593"/>
        <v>BJ$12</v>
      </c>
      <c r="BK575" s="195" t="str">
        <f t="shared" si="593"/>
        <v>BK$12</v>
      </c>
      <c r="BL575" s="195" t="str">
        <f t="shared" si="593"/>
        <v>BL$12</v>
      </c>
      <c r="BM575" s="195" t="str">
        <f t="shared" si="593"/>
        <v>BM$12</v>
      </c>
      <c r="BN575" s="195" t="str">
        <f t="shared" si="593"/>
        <v>BN$12</v>
      </c>
      <c r="BO575" s="195" t="str">
        <f t="shared" si="593"/>
        <v>BO$12</v>
      </c>
      <c r="BP575" s="195" t="str">
        <f t="shared" si="593"/>
        <v>BP$12</v>
      </c>
      <c r="BQ575" s="195" t="str">
        <f t="shared" si="593"/>
        <v>BQ$12</v>
      </c>
      <c r="BR575" s="195" t="str">
        <f t="shared" si="593"/>
        <v>BR$12</v>
      </c>
      <c r="BS575" s="195" t="str">
        <f t="shared" si="593"/>
        <v>BS$12</v>
      </c>
      <c r="BT575" s="195" t="str">
        <f t="shared" si="593"/>
        <v>BT$12</v>
      </c>
      <c r="BU575" s="195" t="str">
        <f t="shared" si="593"/>
        <v>BU$12</v>
      </c>
      <c r="BV575" s="195" t="str">
        <f t="shared" si="593"/>
        <v>BV$12</v>
      </c>
      <c r="BW575" s="195" t="str">
        <f t="shared" si="593"/>
        <v>BW$12</v>
      </c>
      <c r="BX575" s="195" t="str">
        <f t="shared" si="593"/>
        <v>BX$12</v>
      </c>
      <c r="BY575" s="195" t="str">
        <f t="shared" si="593"/>
        <v>BY$12</v>
      </c>
      <c r="BZ575" s="195" t="str">
        <f t="shared" si="593"/>
        <v>BZ$12</v>
      </c>
      <c r="CA575" s="195" t="str">
        <f t="shared" si="593"/>
        <v>CA$12</v>
      </c>
      <c r="CB575" s="195" t="str">
        <f t="shared" si="593"/>
        <v>CB$12</v>
      </c>
      <c r="CC575" s="195" t="str">
        <f t="shared" si="593"/>
        <v>CC$12</v>
      </c>
      <c r="CD575" s="195" t="str">
        <f t="shared" si="593"/>
        <v>CD$12</v>
      </c>
      <c r="CE575" s="195" t="str">
        <f t="shared" ref="CE575:CL575" si="594">CE$16</f>
        <v>CE$12</v>
      </c>
      <c r="CF575" s="195" t="str">
        <f t="shared" si="594"/>
        <v>CF$12</v>
      </c>
      <c r="CG575" s="195" t="str">
        <f t="shared" si="594"/>
        <v>CG$12</v>
      </c>
      <c r="CH575" s="195" t="str">
        <f t="shared" si="594"/>
        <v>CH$12</v>
      </c>
      <c r="CI575" s="195" t="str">
        <f t="shared" si="594"/>
        <v>CI$12</v>
      </c>
      <c r="CJ575" s="195" t="str">
        <f t="shared" si="594"/>
        <v>CJ$12</v>
      </c>
      <c r="CK575" s="195" t="str">
        <f t="shared" si="594"/>
        <v>CK$12</v>
      </c>
      <c r="CL575" s="195" t="str">
        <f t="shared" si="594"/>
        <v>CL$12</v>
      </c>
    </row>
    <row r="576" spans="2:90" x14ac:dyDescent="0.4">
      <c r="B576" s="171" t="s">
        <v>462</v>
      </c>
      <c r="E576" s="8"/>
      <c r="H576" s="196"/>
      <c r="I576" s="197"/>
      <c r="J576" s="197"/>
      <c r="K576" s="198"/>
      <c r="L576" s="198"/>
      <c r="M576" s="198"/>
      <c r="N576" s="198"/>
      <c r="O576" s="198"/>
      <c r="P576" s="198"/>
      <c r="R576" s="198"/>
      <c r="S576" s="195" t="str">
        <f t="shared" ref="S576:AX576" si="595">S$17</f>
        <v>S$13</v>
      </c>
      <c r="T576" s="195" t="str">
        <f t="shared" si="595"/>
        <v>T$13</v>
      </c>
      <c r="U576" s="195" t="str">
        <f t="shared" si="595"/>
        <v>U$13</v>
      </c>
      <c r="V576" s="195" t="str">
        <f t="shared" si="595"/>
        <v>V$13</v>
      </c>
      <c r="W576" s="195" t="str">
        <f t="shared" si="595"/>
        <v>W$13</v>
      </c>
      <c r="X576" s="195" t="str">
        <f t="shared" si="595"/>
        <v>X$13</v>
      </c>
      <c r="Y576" s="195" t="str">
        <f t="shared" si="595"/>
        <v>Y$13</v>
      </c>
      <c r="Z576" s="195" t="str">
        <f t="shared" si="595"/>
        <v>Z$13</v>
      </c>
      <c r="AA576" s="195" t="str">
        <f t="shared" si="595"/>
        <v>AA$13</v>
      </c>
      <c r="AB576" s="195" t="str">
        <f t="shared" si="595"/>
        <v>AB$13</v>
      </c>
      <c r="AC576" s="195" t="str">
        <f t="shared" si="595"/>
        <v>AC$13</v>
      </c>
      <c r="AD576" s="195" t="str">
        <f t="shared" si="595"/>
        <v>AD$13</v>
      </c>
      <c r="AE576" s="195" t="str">
        <f t="shared" si="595"/>
        <v>AE$13</v>
      </c>
      <c r="AF576" s="195" t="str">
        <f t="shared" si="595"/>
        <v>AF$13</v>
      </c>
      <c r="AG576" s="195" t="str">
        <f t="shared" si="595"/>
        <v>AG$13</v>
      </c>
      <c r="AH576" s="195" t="str">
        <f t="shared" si="595"/>
        <v>AH$13</v>
      </c>
      <c r="AI576" s="195" t="str">
        <f t="shared" si="595"/>
        <v>AI$13</v>
      </c>
      <c r="AJ576" s="195" t="str">
        <f t="shared" si="595"/>
        <v>AJ$13</v>
      </c>
      <c r="AK576" s="195" t="str">
        <f t="shared" si="595"/>
        <v>AK$13</v>
      </c>
      <c r="AL576" s="195" t="str">
        <f t="shared" si="595"/>
        <v>AL$13</v>
      </c>
      <c r="AM576" s="195" t="str">
        <f t="shared" si="595"/>
        <v>AM$13</v>
      </c>
      <c r="AN576" s="195" t="str">
        <f t="shared" si="595"/>
        <v>AN$13</v>
      </c>
      <c r="AO576" s="195" t="str">
        <f t="shared" si="595"/>
        <v>AO$13</v>
      </c>
      <c r="AP576" s="195" t="str">
        <f t="shared" si="595"/>
        <v>AP$13</v>
      </c>
      <c r="AQ576" s="195" t="str">
        <f t="shared" si="595"/>
        <v>AQ$13</v>
      </c>
      <c r="AR576" s="195" t="str">
        <f t="shared" si="595"/>
        <v>AR$13</v>
      </c>
      <c r="AS576" s="195" t="str">
        <f t="shared" si="595"/>
        <v>AS$13</v>
      </c>
      <c r="AT576" s="195" t="str">
        <f t="shared" si="595"/>
        <v>AT$13</v>
      </c>
      <c r="AU576" s="195" t="str">
        <f t="shared" si="595"/>
        <v>AU$13</v>
      </c>
      <c r="AV576" s="195" t="str">
        <f t="shared" si="595"/>
        <v>AV$13</v>
      </c>
      <c r="AW576" s="195" t="str">
        <f t="shared" si="595"/>
        <v>AW$13</v>
      </c>
      <c r="AX576" s="195" t="str">
        <f t="shared" si="595"/>
        <v>AX$13</v>
      </c>
      <c r="AY576" s="195" t="str">
        <f t="shared" ref="AY576:CD576" si="596">AY$17</f>
        <v>AY$13</v>
      </c>
      <c r="AZ576" s="195" t="str">
        <f t="shared" si="596"/>
        <v>AZ$13</v>
      </c>
      <c r="BA576" s="195" t="str">
        <f t="shared" si="596"/>
        <v>BA$13</v>
      </c>
      <c r="BB576" s="195" t="str">
        <f t="shared" si="596"/>
        <v>BB$13</v>
      </c>
      <c r="BC576" s="195" t="str">
        <f t="shared" si="596"/>
        <v>BC$13</v>
      </c>
      <c r="BD576" s="195" t="str">
        <f t="shared" si="596"/>
        <v>BD$13</v>
      </c>
      <c r="BE576" s="195" t="str">
        <f t="shared" si="596"/>
        <v>BE$13</v>
      </c>
      <c r="BF576" s="195" t="str">
        <f t="shared" si="596"/>
        <v>BF$13</v>
      </c>
      <c r="BG576" s="195" t="str">
        <f t="shared" si="596"/>
        <v>BG$13</v>
      </c>
      <c r="BH576" s="195" t="str">
        <f t="shared" si="596"/>
        <v>BH$13</v>
      </c>
      <c r="BI576" s="195" t="str">
        <f t="shared" si="596"/>
        <v>BI$13</v>
      </c>
      <c r="BJ576" s="195" t="str">
        <f t="shared" si="596"/>
        <v>BJ$13</v>
      </c>
      <c r="BK576" s="195" t="str">
        <f t="shared" si="596"/>
        <v>BK$13</v>
      </c>
      <c r="BL576" s="195" t="str">
        <f t="shared" si="596"/>
        <v>BL$13</v>
      </c>
      <c r="BM576" s="195" t="str">
        <f t="shared" si="596"/>
        <v>BM$13</v>
      </c>
      <c r="BN576" s="195" t="str">
        <f t="shared" si="596"/>
        <v>BN$13</v>
      </c>
      <c r="BO576" s="195" t="str">
        <f t="shared" si="596"/>
        <v>BO$13</v>
      </c>
      <c r="BP576" s="195" t="str">
        <f t="shared" si="596"/>
        <v>BP$13</v>
      </c>
      <c r="BQ576" s="195" t="str">
        <f t="shared" si="596"/>
        <v>BQ$13</v>
      </c>
      <c r="BR576" s="195" t="str">
        <f t="shared" si="596"/>
        <v>BR$13</v>
      </c>
      <c r="BS576" s="195" t="str">
        <f t="shared" si="596"/>
        <v>BS$13</v>
      </c>
      <c r="BT576" s="195" t="str">
        <f t="shared" si="596"/>
        <v>BT$13</v>
      </c>
      <c r="BU576" s="195" t="str">
        <f t="shared" si="596"/>
        <v>BU$13</v>
      </c>
      <c r="BV576" s="195" t="str">
        <f t="shared" si="596"/>
        <v>BV$13</v>
      </c>
      <c r="BW576" s="195" t="str">
        <f t="shared" si="596"/>
        <v>BW$13</v>
      </c>
      <c r="BX576" s="195" t="str">
        <f t="shared" si="596"/>
        <v>BX$13</v>
      </c>
      <c r="BY576" s="195" t="str">
        <f t="shared" si="596"/>
        <v>BY$13</v>
      </c>
      <c r="BZ576" s="195" t="str">
        <f t="shared" si="596"/>
        <v>BZ$13</v>
      </c>
      <c r="CA576" s="195" t="str">
        <f t="shared" si="596"/>
        <v>CA$13</v>
      </c>
      <c r="CB576" s="195" t="str">
        <f t="shared" si="596"/>
        <v>CB$13</v>
      </c>
      <c r="CC576" s="195" t="str">
        <f t="shared" si="596"/>
        <v>CC$13</v>
      </c>
      <c r="CD576" s="195" t="str">
        <f t="shared" si="596"/>
        <v>CD$13</v>
      </c>
      <c r="CE576" s="195" t="str">
        <f t="shared" ref="CE576:CL576" si="597">CE$17</f>
        <v>CE$13</v>
      </c>
      <c r="CF576" s="195" t="str">
        <f t="shared" si="597"/>
        <v>CF$13</v>
      </c>
      <c r="CG576" s="195" t="str">
        <f t="shared" si="597"/>
        <v>CG$13</v>
      </c>
      <c r="CH576" s="195" t="str">
        <f t="shared" si="597"/>
        <v>CH$13</v>
      </c>
      <c r="CI576" s="195" t="str">
        <f t="shared" si="597"/>
        <v>CI$13</v>
      </c>
      <c r="CJ576" s="195" t="str">
        <f t="shared" si="597"/>
        <v>CJ$13</v>
      </c>
      <c r="CK576" s="195" t="str">
        <f t="shared" si="597"/>
        <v>CK$13</v>
      </c>
      <c r="CL576" s="195" t="str">
        <f t="shared" si="597"/>
        <v>CL$13</v>
      </c>
    </row>
    <row r="577" spans="2:90" x14ac:dyDescent="0.4">
      <c r="B577" s="171" t="s">
        <v>491</v>
      </c>
      <c r="E577" s="8"/>
      <c r="H577" s="196"/>
      <c r="I577" s="197"/>
      <c r="J577" s="197"/>
      <c r="K577" s="198"/>
      <c r="L577" s="198"/>
      <c r="M577" s="198"/>
      <c r="N577" s="198"/>
      <c r="O577" s="198"/>
      <c r="P577" s="198"/>
      <c r="R577" s="198"/>
      <c r="S577" s="186"/>
      <c r="T577" s="186"/>
      <c r="U577" s="186"/>
      <c r="V577" s="186"/>
      <c r="W577" s="186"/>
      <c r="X577" s="186"/>
      <c r="Y577" s="186"/>
      <c r="Z577" s="186"/>
      <c r="AA577" s="186"/>
      <c r="AB577" s="186"/>
      <c r="AC577" s="186"/>
      <c r="AD577" s="186"/>
      <c r="AE577" s="186"/>
      <c r="AF577" s="186"/>
      <c r="AG577" s="186"/>
      <c r="AH577" s="186"/>
      <c r="AI577" s="186"/>
      <c r="AJ577" s="186"/>
      <c r="AK577" s="186"/>
      <c r="AL577" s="186"/>
      <c r="AM577" s="186"/>
      <c r="AN577" s="186"/>
      <c r="AO577" s="186"/>
      <c r="AP577" s="186"/>
      <c r="AQ577" s="186"/>
      <c r="AR577" s="186"/>
      <c r="AS577" s="186"/>
      <c r="AT577" s="186"/>
      <c r="AU577" s="186"/>
      <c r="AV577" s="186"/>
      <c r="AW577" s="186"/>
      <c r="AX577" s="186"/>
      <c r="AY577" s="186"/>
      <c r="AZ577" s="186"/>
      <c r="BA577" s="186"/>
      <c r="BB577" s="186"/>
      <c r="BC577" s="186"/>
      <c r="BD577" s="186"/>
      <c r="BE577" s="186"/>
      <c r="BF577" s="186"/>
      <c r="BG577" s="186"/>
      <c r="BH577" s="186"/>
      <c r="BI577" s="186"/>
      <c r="BJ577" s="186"/>
      <c r="BK577" s="186"/>
      <c r="BL577" s="186"/>
      <c r="BM577" s="186"/>
      <c r="BN577" s="186"/>
      <c r="BO577" s="186"/>
      <c r="BP577" s="186"/>
      <c r="BQ577" s="186"/>
      <c r="BR577" s="186"/>
      <c r="BS577" s="186"/>
      <c r="BT577" s="186"/>
      <c r="BU577" s="186"/>
      <c r="BV577" s="186"/>
      <c r="BW577" s="186"/>
      <c r="BX577" s="186"/>
      <c r="BY577" s="186"/>
      <c r="BZ577" s="186"/>
      <c r="CA577" s="186"/>
      <c r="CB577" s="186"/>
      <c r="CC577" s="186"/>
      <c r="CD577" s="186"/>
      <c r="CE577" s="186"/>
      <c r="CF577" s="186"/>
      <c r="CG577" s="186"/>
      <c r="CH577" s="186"/>
      <c r="CI577" s="186"/>
      <c r="CJ577" s="186"/>
      <c r="CK577" s="186"/>
      <c r="CL577" s="186"/>
    </row>
    <row r="578" spans="2:90" x14ac:dyDescent="0.4">
      <c r="B578" s="171" t="s">
        <v>505</v>
      </c>
      <c r="E578" s="8"/>
      <c r="H578" s="196"/>
      <c r="I578" s="197"/>
      <c r="J578" s="197"/>
      <c r="K578" s="198"/>
      <c r="L578" s="198"/>
      <c r="M578" s="198"/>
      <c r="N578" s="198"/>
      <c r="O578" s="198"/>
      <c r="P578" s="198"/>
      <c r="R578" s="198"/>
      <c r="S578" s="186"/>
      <c r="T578" s="186"/>
      <c r="U578" s="186"/>
      <c r="V578" s="186"/>
      <c r="W578" s="186"/>
      <c r="X578" s="186"/>
      <c r="Y578" s="186"/>
      <c r="Z578" s="186"/>
      <c r="AA578" s="186"/>
      <c r="AB578" s="186"/>
      <c r="AC578" s="186"/>
      <c r="AD578" s="186"/>
      <c r="AE578" s="186"/>
      <c r="AF578" s="186"/>
      <c r="AG578" s="186"/>
      <c r="AH578" s="186"/>
      <c r="AI578" s="186"/>
      <c r="AJ578" s="186"/>
      <c r="AK578" s="186"/>
      <c r="AL578" s="186"/>
      <c r="AM578" s="186"/>
      <c r="AN578" s="186"/>
      <c r="AO578" s="186"/>
      <c r="AP578" s="186"/>
      <c r="AQ578" s="186"/>
      <c r="AR578" s="186"/>
      <c r="AS578" s="186"/>
      <c r="AT578" s="186"/>
      <c r="AU578" s="186"/>
      <c r="AV578" s="186"/>
      <c r="AW578" s="186"/>
      <c r="AX578" s="186"/>
      <c r="AY578" s="186"/>
      <c r="AZ578" s="186"/>
      <c r="BA578" s="186"/>
      <c r="BB578" s="186"/>
      <c r="BC578" s="186"/>
      <c r="BD578" s="186"/>
      <c r="BE578" s="186"/>
      <c r="BF578" s="186"/>
      <c r="BG578" s="186"/>
      <c r="BH578" s="186"/>
      <c r="BI578" s="186"/>
      <c r="BJ578" s="186"/>
      <c r="BK578" s="186"/>
      <c r="BL578" s="186"/>
      <c r="BM578" s="186"/>
      <c r="BN578" s="186"/>
      <c r="BO578" s="186"/>
      <c r="BP578" s="186"/>
      <c r="BQ578" s="186"/>
      <c r="BR578" s="186"/>
      <c r="BS578" s="186"/>
      <c r="BT578" s="186"/>
      <c r="BU578" s="186"/>
      <c r="BV578" s="186"/>
      <c r="BW578" s="186"/>
      <c r="BX578" s="186"/>
      <c r="BY578" s="186"/>
      <c r="BZ578" s="186"/>
      <c r="CA578" s="186"/>
      <c r="CB578" s="186"/>
      <c r="CC578" s="186"/>
      <c r="CD578" s="186"/>
      <c r="CE578" s="186"/>
      <c r="CF578" s="186"/>
      <c r="CG578" s="186"/>
      <c r="CH578" s="186"/>
      <c r="CI578" s="186"/>
      <c r="CJ578" s="186"/>
      <c r="CK578" s="186"/>
      <c r="CL578" s="186"/>
    </row>
    <row r="579" spans="2:90" x14ac:dyDescent="0.4">
      <c r="B579" s="171" t="s">
        <v>463</v>
      </c>
      <c r="E579" s="8"/>
      <c r="H579" s="196"/>
      <c r="I579" s="197"/>
      <c r="J579" s="197"/>
      <c r="K579" s="198"/>
      <c r="L579" s="198"/>
      <c r="M579" s="198"/>
      <c r="N579" s="198"/>
      <c r="O579" s="198"/>
      <c r="P579" s="198"/>
      <c r="R579" s="198"/>
      <c r="S579" s="186" t="str">
        <f t="shared" ref="S579:AX579" si="598">S$18</f>
        <v>S$14</v>
      </c>
      <c r="T579" s="186" t="str">
        <f t="shared" si="598"/>
        <v>T$14</v>
      </c>
      <c r="U579" s="186" t="str">
        <f t="shared" si="598"/>
        <v>U$14</v>
      </c>
      <c r="V579" s="186" t="str">
        <f t="shared" si="598"/>
        <v>V$14</v>
      </c>
      <c r="W579" s="186" t="str">
        <f t="shared" si="598"/>
        <v>W$14</v>
      </c>
      <c r="X579" s="186" t="str">
        <f t="shared" si="598"/>
        <v>X$14</v>
      </c>
      <c r="Y579" s="186" t="str">
        <f t="shared" si="598"/>
        <v>Y$14</v>
      </c>
      <c r="Z579" s="186" t="str">
        <f t="shared" si="598"/>
        <v>Z$14</v>
      </c>
      <c r="AA579" s="186" t="str">
        <f t="shared" si="598"/>
        <v>AA$14</v>
      </c>
      <c r="AB579" s="186" t="str">
        <f t="shared" si="598"/>
        <v>AB$14</v>
      </c>
      <c r="AC579" s="186" t="str">
        <f t="shared" si="598"/>
        <v>AC$14</v>
      </c>
      <c r="AD579" s="186" t="str">
        <f t="shared" si="598"/>
        <v>AD$14</v>
      </c>
      <c r="AE579" s="186" t="str">
        <f t="shared" si="598"/>
        <v>AE$14</v>
      </c>
      <c r="AF579" s="186" t="str">
        <f t="shared" si="598"/>
        <v>AF$14</v>
      </c>
      <c r="AG579" s="186" t="str">
        <f t="shared" si="598"/>
        <v>AG$14</v>
      </c>
      <c r="AH579" s="186" t="str">
        <f t="shared" si="598"/>
        <v>AH$14</v>
      </c>
      <c r="AI579" s="186" t="str">
        <f t="shared" si="598"/>
        <v>AI$14</v>
      </c>
      <c r="AJ579" s="186" t="str">
        <f t="shared" si="598"/>
        <v>AJ$14</v>
      </c>
      <c r="AK579" s="186" t="str">
        <f t="shared" si="598"/>
        <v>AK$14</v>
      </c>
      <c r="AL579" s="186" t="str">
        <f t="shared" si="598"/>
        <v>AL$14</v>
      </c>
      <c r="AM579" s="186" t="str">
        <f t="shared" si="598"/>
        <v>AM$14</v>
      </c>
      <c r="AN579" s="186" t="str">
        <f t="shared" si="598"/>
        <v>AN$14</v>
      </c>
      <c r="AO579" s="186" t="str">
        <f t="shared" si="598"/>
        <v>AO$14</v>
      </c>
      <c r="AP579" s="186" t="str">
        <f t="shared" si="598"/>
        <v>AP$14</v>
      </c>
      <c r="AQ579" s="186" t="str">
        <f t="shared" si="598"/>
        <v>AQ$14</v>
      </c>
      <c r="AR579" s="186" t="str">
        <f t="shared" si="598"/>
        <v>AR$14</v>
      </c>
      <c r="AS579" s="186" t="str">
        <f t="shared" si="598"/>
        <v>AS$14</v>
      </c>
      <c r="AT579" s="186" t="str">
        <f t="shared" si="598"/>
        <v>AT$14</v>
      </c>
      <c r="AU579" s="186" t="str">
        <f t="shared" si="598"/>
        <v>AU$14</v>
      </c>
      <c r="AV579" s="186" t="str">
        <f t="shared" si="598"/>
        <v>AV$14</v>
      </c>
      <c r="AW579" s="186" t="str">
        <f t="shared" si="598"/>
        <v>AW$14</v>
      </c>
      <c r="AX579" s="186" t="str">
        <f t="shared" si="598"/>
        <v>AX$14</v>
      </c>
      <c r="AY579" s="186" t="str">
        <f t="shared" ref="AY579:CD579" si="599">AY$18</f>
        <v>AY$14</v>
      </c>
      <c r="AZ579" s="186" t="str">
        <f t="shared" si="599"/>
        <v>AZ$14</v>
      </c>
      <c r="BA579" s="186" t="str">
        <f t="shared" si="599"/>
        <v>BA$14</v>
      </c>
      <c r="BB579" s="186" t="str">
        <f t="shared" si="599"/>
        <v>BB$14</v>
      </c>
      <c r="BC579" s="186" t="str">
        <f t="shared" si="599"/>
        <v>BC$14</v>
      </c>
      <c r="BD579" s="186" t="str">
        <f t="shared" si="599"/>
        <v>BD$14</v>
      </c>
      <c r="BE579" s="186" t="str">
        <f t="shared" si="599"/>
        <v>BE$14</v>
      </c>
      <c r="BF579" s="186" t="str">
        <f t="shared" si="599"/>
        <v>BF$14</v>
      </c>
      <c r="BG579" s="186" t="str">
        <f t="shared" si="599"/>
        <v>BG$14</v>
      </c>
      <c r="BH579" s="186" t="str">
        <f t="shared" si="599"/>
        <v>BH$14</v>
      </c>
      <c r="BI579" s="186" t="str">
        <f t="shared" si="599"/>
        <v>BI$14</v>
      </c>
      <c r="BJ579" s="186" t="str">
        <f t="shared" si="599"/>
        <v>BJ$14</v>
      </c>
      <c r="BK579" s="186" t="str">
        <f t="shared" si="599"/>
        <v>BK$14</v>
      </c>
      <c r="BL579" s="186" t="str">
        <f t="shared" si="599"/>
        <v>BL$14</v>
      </c>
      <c r="BM579" s="186" t="str">
        <f t="shared" si="599"/>
        <v>BM$14</v>
      </c>
      <c r="BN579" s="186" t="str">
        <f t="shared" si="599"/>
        <v>BN$14</v>
      </c>
      <c r="BO579" s="186" t="str">
        <f t="shared" si="599"/>
        <v>BO$14</v>
      </c>
      <c r="BP579" s="186" t="str">
        <f t="shared" si="599"/>
        <v>BP$14</v>
      </c>
      <c r="BQ579" s="186" t="str">
        <f t="shared" si="599"/>
        <v>BQ$14</v>
      </c>
      <c r="BR579" s="186" t="str">
        <f t="shared" si="599"/>
        <v>BR$14</v>
      </c>
      <c r="BS579" s="186" t="str">
        <f t="shared" si="599"/>
        <v>BS$14</v>
      </c>
      <c r="BT579" s="186" t="str">
        <f t="shared" si="599"/>
        <v>BT$14</v>
      </c>
      <c r="BU579" s="186" t="str">
        <f t="shared" si="599"/>
        <v>BU$14</v>
      </c>
      <c r="BV579" s="186" t="str">
        <f t="shared" si="599"/>
        <v>BV$14</v>
      </c>
      <c r="BW579" s="186" t="str">
        <f t="shared" si="599"/>
        <v>BW$14</v>
      </c>
      <c r="BX579" s="186" t="str">
        <f t="shared" si="599"/>
        <v>BX$14</v>
      </c>
      <c r="BY579" s="186" t="str">
        <f t="shared" si="599"/>
        <v>BY$14</v>
      </c>
      <c r="BZ579" s="186" t="str">
        <f t="shared" si="599"/>
        <v>BZ$14</v>
      </c>
      <c r="CA579" s="186" t="str">
        <f t="shared" si="599"/>
        <v>CA$14</v>
      </c>
      <c r="CB579" s="186" t="str">
        <f t="shared" si="599"/>
        <v>CB$14</v>
      </c>
      <c r="CC579" s="186" t="str">
        <f t="shared" si="599"/>
        <v>CC$14</v>
      </c>
      <c r="CD579" s="186" t="str">
        <f t="shared" si="599"/>
        <v>CD$14</v>
      </c>
      <c r="CE579" s="186" t="str">
        <f t="shared" ref="CE579:CL579" si="600">CE$18</f>
        <v>CE$14</v>
      </c>
      <c r="CF579" s="186" t="str">
        <f t="shared" si="600"/>
        <v>CF$14</v>
      </c>
      <c r="CG579" s="186" t="str">
        <f t="shared" si="600"/>
        <v>CG$14</v>
      </c>
      <c r="CH579" s="186" t="str">
        <f t="shared" si="600"/>
        <v>CH$14</v>
      </c>
      <c r="CI579" s="186" t="str">
        <f t="shared" si="600"/>
        <v>CI$14</v>
      </c>
      <c r="CJ579" s="186" t="str">
        <f t="shared" si="600"/>
        <v>CJ$14</v>
      </c>
      <c r="CK579" s="186" t="str">
        <f t="shared" si="600"/>
        <v>CK$14</v>
      </c>
      <c r="CL579" s="186" t="str">
        <f t="shared" si="600"/>
        <v>CL$14</v>
      </c>
    </row>
    <row r="580" spans="2:90" x14ac:dyDescent="0.4">
      <c r="B580" s="171" t="s">
        <v>464</v>
      </c>
      <c r="E580" s="8"/>
      <c r="H580" s="196"/>
      <c r="I580" s="197"/>
      <c r="J580" s="197"/>
      <c r="K580" s="198"/>
      <c r="L580" s="198"/>
      <c r="M580" s="198"/>
      <c r="N580" s="198"/>
      <c r="O580" s="198"/>
      <c r="P580" s="198"/>
      <c r="R580" s="198"/>
      <c r="S580" s="186" t="str">
        <f t="shared" ref="S580:AX580" si="601">S$19</f>
        <v>S$15</v>
      </c>
      <c r="T580" s="186" t="str">
        <f t="shared" si="601"/>
        <v>T$15</v>
      </c>
      <c r="U580" s="186" t="str">
        <f t="shared" si="601"/>
        <v>U$15</v>
      </c>
      <c r="V580" s="186" t="str">
        <f t="shared" si="601"/>
        <v>V$15</v>
      </c>
      <c r="W580" s="186" t="str">
        <f t="shared" si="601"/>
        <v>W$15</v>
      </c>
      <c r="X580" s="186" t="str">
        <f t="shared" si="601"/>
        <v>X$15</v>
      </c>
      <c r="Y580" s="186" t="str">
        <f t="shared" si="601"/>
        <v>Y$15</v>
      </c>
      <c r="Z580" s="186" t="str">
        <f t="shared" si="601"/>
        <v>Z$15</v>
      </c>
      <c r="AA580" s="186" t="str">
        <f t="shared" si="601"/>
        <v>AA$15</v>
      </c>
      <c r="AB580" s="186" t="str">
        <f t="shared" si="601"/>
        <v>AB$15</v>
      </c>
      <c r="AC580" s="186" t="str">
        <f t="shared" si="601"/>
        <v>AC$15</v>
      </c>
      <c r="AD580" s="186" t="str">
        <f t="shared" si="601"/>
        <v>AD$15</v>
      </c>
      <c r="AE580" s="186" t="str">
        <f t="shared" si="601"/>
        <v>AE$15</v>
      </c>
      <c r="AF580" s="186" t="str">
        <f t="shared" si="601"/>
        <v>AF$15</v>
      </c>
      <c r="AG580" s="186" t="str">
        <f t="shared" si="601"/>
        <v>AG$15</v>
      </c>
      <c r="AH580" s="186" t="str">
        <f t="shared" si="601"/>
        <v>AH$15</v>
      </c>
      <c r="AI580" s="186" t="str">
        <f t="shared" si="601"/>
        <v>AI$15</v>
      </c>
      <c r="AJ580" s="186" t="str">
        <f t="shared" si="601"/>
        <v>AJ$15</v>
      </c>
      <c r="AK580" s="186" t="str">
        <f t="shared" si="601"/>
        <v>AK$15</v>
      </c>
      <c r="AL580" s="186" t="str">
        <f t="shared" si="601"/>
        <v>AL$15</v>
      </c>
      <c r="AM580" s="186" t="str">
        <f t="shared" si="601"/>
        <v>AM$15</v>
      </c>
      <c r="AN580" s="186" t="str">
        <f t="shared" si="601"/>
        <v>AN$15</v>
      </c>
      <c r="AO580" s="186" t="str">
        <f t="shared" si="601"/>
        <v>AO$15</v>
      </c>
      <c r="AP580" s="186" t="str">
        <f t="shared" si="601"/>
        <v>AP$15</v>
      </c>
      <c r="AQ580" s="186" t="str">
        <f t="shared" si="601"/>
        <v>AQ$15</v>
      </c>
      <c r="AR580" s="186" t="str">
        <f t="shared" si="601"/>
        <v>AR$15</v>
      </c>
      <c r="AS580" s="186" t="str">
        <f t="shared" si="601"/>
        <v>AS$15</v>
      </c>
      <c r="AT580" s="186" t="str">
        <f t="shared" si="601"/>
        <v>AT$15</v>
      </c>
      <c r="AU580" s="186" t="str">
        <f t="shared" si="601"/>
        <v>AU$15</v>
      </c>
      <c r="AV580" s="186" t="str">
        <f t="shared" si="601"/>
        <v>AV$15</v>
      </c>
      <c r="AW580" s="186" t="str">
        <f t="shared" si="601"/>
        <v>AW$15</v>
      </c>
      <c r="AX580" s="186" t="str">
        <f t="shared" si="601"/>
        <v>AX$15</v>
      </c>
      <c r="AY580" s="186" t="str">
        <f t="shared" ref="AY580:CD580" si="602">AY$19</f>
        <v>AY$15</v>
      </c>
      <c r="AZ580" s="186" t="str">
        <f t="shared" si="602"/>
        <v>AZ$15</v>
      </c>
      <c r="BA580" s="186" t="str">
        <f t="shared" si="602"/>
        <v>BA$15</v>
      </c>
      <c r="BB580" s="186" t="str">
        <f t="shared" si="602"/>
        <v>BB$15</v>
      </c>
      <c r="BC580" s="186" t="str">
        <f t="shared" si="602"/>
        <v>BC$15</v>
      </c>
      <c r="BD580" s="186" t="str">
        <f t="shared" si="602"/>
        <v>BD$15</v>
      </c>
      <c r="BE580" s="186" t="str">
        <f t="shared" si="602"/>
        <v>BE$15</v>
      </c>
      <c r="BF580" s="186" t="str">
        <f t="shared" si="602"/>
        <v>BF$15</v>
      </c>
      <c r="BG580" s="186" t="str">
        <f t="shared" si="602"/>
        <v>BG$15</v>
      </c>
      <c r="BH580" s="186" t="str">
        <f t="shared" si="602"/>
        <v>BH$15</v>
      </c>
      <c r="BI580" s="186" t="str">
        <f t="shared" si="602"/>
        <v>BI$15</v>
      </c>
      <c r="BJ580" s="186" t="str">
        <f t="shared" si="602"/>
        <v>BJ$15</v>
      </c>
      <c r="BK580" s="186" t="str">
        <f t="shared" si="602"/>
        <v>BK$15</v>
      </c>
      <c r="BL580" s="186" t="str">
        <f t="shared" si="602"/>
        <v>BL$15</v>
      </c>
      <c r="BM580" s="186" t="str">
        <f t="shared" si="602"/>
        <v>BM$15</v>
      </c>
      <c r="BN580" s="186" t="str">
        <f t="shared" si="602"/>
        <v>BN$15</v>
      </c>
      <c r="BO580" s="186" t="str">
        <f t="shared" si="602"/>
        <v>BO$15</v>
      </c>
      <c r="BP580" s="186" t="str">
        <f t="shared" si="602"/>
        <v>BP$15</v>
      </c>
      <c r="BQ580" s="186" t="str">
        <f t="shared" si="602"/>
        <v>BQ$15</v>
      </c>
      <c r="BR580" s="186" t="str">
        <f t="shared" si="602"/>
        <v>BR$15</v>
      </c>
      <c r="BS580" s="186" t="str">
        <f t="shared" si="602"/>
        <v>BS$15</v>
      </c>
      <c r="BT580" s="186" t="str">
        <f t="shared" si="602"/>
        <v>BT$15</v>
      </c>
      <c r="BU580" s="186" t="str">
        <f t="shared" si="602"/>
        <v>BU$15</v>
      </c>
      <c r="BV580" s="186" t="str">
        <f t="shared" si="602"/>
        <v>BV$15</v>
      </c>
      <c r="BW580" s="186" t="str">
        <f t="shared" si="602"/>
        <v>BW$15</v>
      </c>
      <c r="BX580" s="186" t="str">
        <f t="shared" si="602"/>
        <v>BX$15</v>
      </c>
      <c r="BY580" s="186" t="str">
        <f t="shared" si="602"/>
        <v>BY$15</v>
      </c>
      <c r="BZ580" s="186" t="str">
        <f t="shared" si="602"/>
        <v>BZ$15</v>
      </c>
      <c r="CA580" s="186" t="str">
        <f t="shared" si="602"/>
        <v>CA$15</v>
      </c>
      <c r="CB580" s="186" t="str">
        <f t="shared" si="602"/>
        <v>CB$15</v>
      </c>
      <c r="CC580" s="186" t="str">
        <f t="shared" si="602"/>
        <v>CC$15</v>
      </c>
      <c r="CD580" s="186" t="str">
        <f t="shared" si="602"/>
        <v>CD$15</v>
      </c>
      <c r="CE580" s="186" t="str">
        <f t="shared" ref="CE580:CL580" si="603">CE$19</f>
        <v>CE$15</v>
      </c>
      <c r="CF580" s="186" t="str">
        <f t="shared" si="603"/>
        <v>CF$15</v>
      </c>
      <c r="CG580" s="186" t="str">
        <f t="shared" si="603"/>
        <v>CG$15</v>
      </c>
      <c r="CH580" s="186" t="str">
        <f t="shared" si="603"/>
        <v>CH$15</v>
      </c>
      <c r="CI580" s="186" t="str">
        <f t="shared" si="603"/>
        <v>CI$15</v>
      </c>
      <c r="CJ580" s="186" t="str">
        <f t="shared" si="603"/>
        <v>CJ$15</v>
      </c>
      <c r="CK580" s="186" t="str">
        <f t="shared" si="603"/>
        <v>CK$15</v>
      </c>
      <c r="CL580" s="186" t="str">
        <f t="shared" si="603"/>
        <v>CL$15</v>
      </c>
    </row>
    <row r="581" spans="2:90" x14ac:dyDescent="0.4">
      <c r="B581" s="70" t="s">
        <v>772</v>
      </c>
      <c r="C581" s="31"/>
      <c r="D581" t="s">
        <v>750</v>
      </c>
      <c r="E581" s="8" t="str">
        <f t="shared" ref="E581:E594" si="604">ROW()&amp;" "&amp;D581</f>
        <v>581 DAYRENT-PV</v>
      </c>
      <c r="F581" t="s">
        <v>572</v>
      </c>
      <c r="G581" s="31" t="s">
        <v>81</v>
      </c>
      <c r="H581" s="48"/>
      <c r="I581" s="285"/>
      <c r="J581" s="285"/>
      <c r="K581" s="48"/>
      <c r="L581" s="48"/>
      <c r="M581" s="48"/>
      <c r="N581" s="48"/>
      <c r="O581" s="48"/>
      <c r="P581" s="48"/>
      <c r="R581" s="70"/>
      <c r="S581" s="286"/>
      <c r="T581" s="286"/>
      <c r="U581" s="286"/>
      <c r="V581" s="286"/>
      <c r="W581" s="286"/>
      <c r="X581" s="286"/>
      <c r="Y581" s="286"/>
      <c r="Z581" s="286"/>
      <c r="AA581" s="286"/>
      <c r="AB581" s="286"/>
      <c r="AC581" s="286"/>
      <c r="AD581" s="286"/>
      <c r="AE581" s="286"/>
      <c r="AF581" s="286"/>
      <c r="AG581" s="286"/>
      <c r="AH581" s="286"/>
      <c r="AI581" s="286"/>
      <c r="AJ581" s="286"/>
      <c r="AK581" s="286"/>
      <c r="AL581" s="286"/>
      <c r="AM581" s="286"/>
      <c r="AN581" s="286"/>
      <c r="AO581" s="286"/>
      <c r="AP581" s="286"/>
      <c r="AQ581" s="286"/>
      <c r="AR581" s="286"/>
      <c r="AS581" s="286"/>
      <c r="AT581" s="286"/>
      <c r="AU581" s="286"/>
      <c r="AV581" s="286"/>
      <c r="AW581" s="286"/>
      <c r="AX581" s="286"/>
      <c r="AY581" s="286"/>
      <c r="AZ581" s="286"/>
      <c r="BA581" s="286"/>
      <c r="BB581" s="286"/>
      <c r="BC581" s="286"/>
      <c r="BD581" s="286"/>
      <c r="BE581" s="286"/>
      <c r="BF581" s="286"/>
      <c r="BG581" s="286"/>
      <c r="BH581" s="286"/>
      <c r="BI581" s="286"/>
      <c r="BJ581" s="286"/>
      <c r="BK581" s="286"/>
      <c r="BL581" s="286"/>
      <c r="BM581" s="286"/>
      <c r="BN581" s="286"/>
      <c r="BO581" s="286"/>
      <c r="BP581" s="286"/>
      <c r="BQ581" s="286"/>
      <c r="BR581" s="286"/>
      <c r="BS581" s="286"/>
      <c r="BT581" s="286"/>
      <c r="BU581" s="286"/>
      <c r="BV581" s="286"/>
      <c r="BW581" s="286"/>
      <c r="BX581" s="286"/>
      <c r="BY581" s="286"/>
      <c r="BZ581" s="286"/>
      <c r="CA581" s="286"/>
      <c r="CB581" s="286"/>
      <c r="CC581" s="286"/>
      <c r="CD581" s="286"/>
      <c r="CE581" s="286"/>
      <c r="CF581" s="286"/>
      <c r="CG581" s="286"/>
      <c r="CH581" s="286"/>
      <c r="CI581" s="286"/>
      <c r="CJ581" s="286"/>
      <c r="CK581" s="286"/>
      <c r="CL581" s="286"/>
    </row>
    <row r="582" spans="2:90" x14ac:dyDescent="0.4">
      <c r="B582" s="141" t="s">
        <v>458</v>
      </c>
      <c r="D582" t="s">
        <v>750</v>
      </c>
      <c r="E582" s="8" t="str">
        <f t="shared" si="604"/>
        <v>582 DAYRENT-PV</v>
      </c>
      <c r="G582" t="s">
        <v>332</v>
      </c>
      <c r="H582" s="31"/>
      <c r="I582" s="73"/>
      <c r="J582" s="73"/>
      <c r="K582" s="39"/>
      <c r="L582" s="39"/>
      <c r="M582" s="39"/>
      <c r="N582" s="39"/>
      <c r="O582" s="39"/>
      <c r="P582" s="39"/>
      <c r="R582" s="38"/>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row>
    <row r="583" spans="2:90" x14ac:dyDescent="0.4">
      <c r="B583" s="141" t="s">
        <v>460</v>
      </c>
      <c r="D583" t="s">
        <v>750</v>
      </c>
      <c r="E583" s="8" t="str">
        <f t="shared" si="604"/>
        <v>583 DAYRENT-PV</v>
      </c>
      <c r="H583" s="31"/>
      <c r="I583" s="73"/>
      <c r="J583" s="73"/>
      <c r="K583" s="75">
        <v>0.8</v>
      </c>
      <c r="L583" s="75">
        <v>0.8</v>
      </c>
      <c r="M583" s="75">
        <v>0.8</v>
      </c>
      <c r="N583" s="75">
        <v>0.8</v>
      </c>
      <c r="O583" s="75">
        <v>0.8</v>
      </c>
      <c r="P583" s="75">
        <v>0.8</v>
      </c>
      <c r="R583" s="38"/>
      <c r="S583" s="20" cm="1">
        <f t="array" ref="S583">INDEX($K:$P,ROW(),MATCH(S$3,$K$2:$P$2,0))</f>
        <v>0.8</v>
      </c>
      <c r="T583" s="20" cm="1">
        <f t="array" ref="T583">INDEX($K:$P,ROW(),MATCH(T$3,$K$2:$P$2,0))</f>
        <v>0.8</v>
      </c>
      <c r="U583" s="20" cm="1">
        <f t="array" ref="U583">INDEX($K:$P,ROW(),MATCH(U$3,$K$2:$P$2,0))</f>
        <v>0.8</v>
      </c>
      <c r="V583" s="20" cm="1">
        <f t="array" ref="V583">INDEX($K:$P,ROW(),MATCH(V$3,$K$2:$P$2,0))</f>
        <v>0.8</v>
      </c>
      <c r="W583" s="20" cm="1">
        <f t="array" ref="W583">INDEX($K:$P,ROW(),MATCH(W$3,$K$2:$P$2,0))</f>
        <v>0.8</v>
      </c>
      <c r="X583" s="20" cm="1">
        <f t="array" ref="X583">INDEX($K:$P,ROW(),MATCH(X$3,$K$2:$P$2,0))</f>
        <v>0.8</v>
      </c>
      <c r="Y583" s="20" cm="1">
        <f t="array" ref="Y583">INDEX($K:$P,ROW(),MATCH(Y$3,$K$2:$P$2,0))</f>
        <v>0.8</v>
      </c>
      <c r="Z583" s="20" cm="1">
        <f t="array" ref="Z583">INDEX($K:$P,ROW(),MATCH(Z$3,$K$2:$P$2,0))</f>
        <v>0.8</v>
      </c>
      <c r="AA583" s="20" cm="1">
        <f t="array" ref="AA583">INDEX($K:$P,ROW(),MATCH(AA$3,$K$2:$P$2,0))</f>
        <v>0.8</v>
      </c>
      <c r="AB583" s="20" cm="1">
        <f t="array" ref="AB583">INDEX($K:$P,ROW(),MATCH(AB$3,$K$2:$P$2,0))</f>
        <v>0.8</v>
      </c>
      <c r="AC583" s="20" cm="1">
        <f t="array" ref="AC583">INDEX($K:$P,ROW(),MATCH(AC$3,$K$2:$P$2,0))</f>
        <v>0.8</v>
      </c>
      <c r="AD583" s="20" cm="1">
        <f t="array" ref="AD583">INDEX($K:$P,ROW(),MATCH(AD$3,$K$2:$P$2,0))</f>
        <v>0.8</v>
      </c>
      <c r="AE583" s="20" cm="1">
        <f t="array" ref="AE583">INDEX($K:$P,ROW(),MATCH(AE$3,$K$2:$P$2,0))</f>
        <v>0.8</v>
      </c>
      <c r="AF583" s="20" cm="1">
        <f t="array" ref="AF583">INDEX($K:$P,ROW(),MATCH(AF$3,$K$2:$P$2,0))</f>
        <v>0.8</v>
      </c>
      <c r="AG583" s="20" cm="1">
        <f t="array" ref="AG583">INDEX($K:$P,ROW(),MATCH(AG$3,$K$2:$P$2,0))</f>
        <v>0.8</v>
      </c>
      <c r="AH583" s="20" cm="1">
        <f t="array" ref="AH583">INDEX($K:$P,ROW(),MATCH(AH$3,$K$2:$P$2,0))</f>
        <v>0.8</v>
      </c>
      <c r="AI583" s="20" cm="1">
        <f t="array" ref="AI583">INDEX($K:$P,ROW(),MATCH(AI$3,$K$2:$P$2,0))</f>
        <v>0.8</v>
      </c>
      <c r="AJ583" s="20" cm="1">
        <f t="array" ref="AJ583">INDEX($K:$P,ROW(),MATCH(AJ$3,$K$2:$P$2,0))</f>
        <v>0.8</v>
      </c>
      <c r="AK583" s="20" cm="1">
        <f t="array" ref="AK583">INDEX($K:$P,ROW(),MATCH(AK$3,$K$2:$P$2,0))</f>
        <v>0.8</v>
      </c>
      <c r="AL583" s="20" cm="1">
        <f t="array" ref="AL583">INDEX($K:$P,ROW(),MATCH(AL$3,$K$2:$P$2,0))</f>
        <v>0.8</v>
      </c>
      <c r="AM583" s="20" cm="1">
        <f t="array" ref="AM583">INDEX($K:$P,ROW(),MATCH(AM$3,$K$2:$P$2,0))</f>
        <v>0.8</v>
      </c>
      <c r="AN583" s="20" cm="1">
        <f t="array" ref="AN583">INDEX($K:$P,ROW(),MATCH(AN$3,$K$2:$P$2,0))</f>
        <v>0.8</v>
      </c>
      <c r="AO583" s="20" cm="1">
        <f t="array" ref="AO583">INDEX($K:$P,ROW(),MATCH(AO$3,$K$2:$P$2,0))</f>
        <v>0.8</v>
      </c>
      <c r="AP583" s="20" cm="1">
        <f t="array" ref="AP583">INDEX($K:$P,ROW(),MATCH(AP$3,$K$2:$P$2,0))</f>
        <v>0.8</v>
      </c>
      <c r="AQ583" s="20" cm="1">
        <f t="array" ref="AQ583">INDEX($K:$P,ROW(),MATCH(AQ$3,$K$2:$P$2,0))</f>
        <v>0.8</v>
      </c>
      <c r="AR583" s="20" cm="1">
        <f t="array" ref="AR583">INDEX($K:$P,ROW(),MATCH(AR$3,$K$2:$P$2,0))</f>
        <v>0.8</v>
      </c>
      <c r="AS583" s="20" cm="1">
        <f t="array" ref="AS583">INDEX($K:$P,ROW(),MATCH(AS$3,$K$2:$P$2,0))</f>
        <v>0.8</v>
      </c>
      <c r="AT583" s="20" cm="1">
        <f t="array" ref="AT583">INDEX($K:$P,ROW(),MATCH(AT$3,$K$2:$P$2,0))</f>
        <v>0.8</v>
      </c>
      <c r="AU583" s="20" cm="1">
        <f t="array" ref="AU583">INDEX($K:$P,ROW(),MATCH(AU$3,$K$2:$P$2,0))</f>
        <v>0.8</v>
      </c>
      <c r="AV583" s="20" cm="1">
        <f t="array" ref="AV583">INDEX($K:$P,ROW(),MATCH(AV$3,$K$2:$P$2,0))</f>
        <v>0.8</v>
      </c>
      <c r="AW583" s="20" cm="1">
        <f t="array" ref="AW583">INDEX($K:$P,ROW(),MATCH(AW$3,$K$2:$P$2,0))</f>
        <v>0.8</v>
      </c>
      <c r="AX583" s="20" cm="1">
        <f t="array" ref="AX583">INDEX($K:$P,ROW(),MATCH(AX$3,$K$2:$P$2,0))</f>
        <v>0.8</v>
      </c>
      <c r="AY583" s="20" cm="1">
        <f t="array" ref="AY583">INDEX($K:$P,ROW(),MATCH(AY$3,$K$2:$P$2,0))</f>
        <v>0.8</v>
      </c>
      <c r="AZ583" s="20" cm="1">
        <f t="array" ref="AZ583">INDEX($K:$P,ROW(),MATCH(AZ$3,$K$2:$P$2,0))</f>
        <v>0.8</v>
      </c>
      <c r="BA583" s="20" cm="1">
        <f t="array" ref="BA583">INDEX($K:$P,ROW(),MATCH(BA$3,$K$2:$P$2,0))</f>
        <v>0.8</v>
      </c>
      <c r="BB583" s="20" cm="1">
        <f t="array" ref="BB583">INDEX($K:$P,ROW(),MATCH(BB$3,$K$2:$P$2,0))</f>
        <v>0.8</v>
      </c>
      <c r="BC583" s="20" cm="1">
        <f t="array" ref="BC583">INDEX($K:$P,ROW(),MATCH(BC$3,$K$2:$P$2,0))</f>
        <v>0.8</v>
      </c>
      <c r="BD583" s="20" cm="1">
        <f t="array" ref="BD583">INDEX($K:$P,ROW(),MATCH(BD$3,$K$2:$P$2,0))</f>
        <v>0.8</v>
      </c>
      <c r="BE583" s="20" cm="1">
        <f t="array" ref="BE583">INDEX($K:$P,ROW(),MATCH(BE$3,$K$2:$P$2,0))</f>
        <v>0.8</v>
      </c>
      <c r="BF583" s="20" cm="1">
        <f t="array" ref="BF583">INDEX($K:$P,ROW(),MATCH(BF$3,$K$2:$P$2,0))</f>
        <v>0.8</v>
      </c>
      <c r="BG583" s="20" cm="1">
        <f t="array" ref="BG583">INDEX($K:$P,ROW(),MATCH(BG$3,$K$2:$P$2,0))</f>
        <v>0.8</v>
      </c>
      <c r="BH583" s="20" cm="1">
        <f t="array" ref="BH583">INDEX($K:$P,ROW(),MATCH(BH$3,$K$2:$P$2,0))</f>
        <v>0.8</v>
      </c>
      <c r="BI583" s="20" cm="1">
        <f t="array" ref="BI583">INDEX($K:$P,ROW(),MATCH(BI$3,$K$2:$P$2,0))</f>
        <v>0.8</v>
      </c>
      <c r="BJ583" s="20" cm="1">
        <f t="array" ref="BJ583">INDEX($K:$P,ROW(),MATCH(BJ$3,$K$2:$P$2,0))</f>
        <v>0.8</v>
      </c>
      <c r="BK583" s="20" cm="1">
        <f t="array" ref="BK583">INDEX($K:$P,ROW(),MATCH(BK$3,$K$2:$P$2,0))</f>
        <v>0.8</v>
      </c>
      <c r="BL583" s="20" cm="1">
        <f t="array" ref="BL583">INDEX($K:$P,ROW(),MATCH(BL$3,$K$2:$P$2,0))</f>
        <v>0.8</v>
      </c>
      <c r="BM583" s="20" cm="1">
        <f t="array" ref="BM583">INDEX($K:$P,ROW(),MATCH(BM$3,$K$2:$P$2,0))</f>
        <v>0.8</v>
      </c>
      <c r="BN583" s="20" cm="1">
        <f t="array" ref="BN583">INDEX($K:$P,ROW(),MATCH(BN$3,$K$2:$P$2,0))</f>
        <v>0.8</v>
      </c>
      <c r="BO583" s="20" cm="1">
        <f t="array" ref="BO583">INDEX($K:$P,ROW(),MATCH(BO$3,$K$2:$P$2,0))</f>
        <v>0.8</v>
      </c>
      <c r="BP583" s="20" cm="1">
        <f t="array" ref="BP583">INDEX($K:$P,ROW(),MATCH(BP$3,$K$2:$P$2,0))</f>
        <v>0.8</v>
      </c>
      <c r="BQ583" s="20" cm="1">
        <f t="array" ref="BQ583">INDEX($K:$P,ROW(),MATCH(BQ$3,$K$2:$P$2,0))</f>
        <v>0.8</v>
      </c>
      <c r="BR583" s="20" cm="1">
        <f t="array" ref="BR583">INDEX($K:$P,ROW(),MATCH(BR$3,$K$2:$P$2,0))</f>
        <v>0.8</v>
      </c>
      <c r="BS583" s="20" cm="1">
        <f t="array" ref="BS583">INDEX($K:$P,ROW(),MATCH(BS$3,$K$2:$P$2,0))</f>
        <v>0.8</v>
      </c>
      <c r="BT583" s="20" cm="1">
        <f t="array" ref="BT583">INDEX($K:$P,ROW(),MATCH(BT$3,$K$2:$P$2,0))</f>
        <v>0.8</v>
      </c>
      <c r="BU583" s="20" cm="1">
        <f t="array" ref="BU583">INDEX($K:$P,ROW(),MATCH(BU$3,$K$2:$P$2,0))</f>
        <v>0.8</v>
      </c>
      <c r="BV583" s="20" cm="1">
        <f t="array" ref="BV583">INDEX($K:$P,ROW(),MATCH(BV$3,$K$2:$P$2,0))</f>
        <v>0.8</v>
      </c>
      <c r="BW583" s="20" cm="1">
        <f t="array" ref="BW583">INDEX($K:$P,ROW(),MATCH(BW$3,$K$2:$P$2,0))</f>
        <v>0.8</v>
      </c>
      <c r="BX583" s="20" cm="1">
        <f t="array" ref="BX583">INDEX($K:$P,ROW(),MATCH(BX$3,$K$2:$P$2,0))</f>
        <v>0.8</v>
      </c>
      <c r="BY583" s="20" cm="1">
        <f t="array" ref="BY583">INDEX($K:$P,ROW(),MATCH(BY$3,$K$2:$P$2,0))</f>
        <v>0.8</v>
      </c>
      <c r="BZ583" s="20" cm="1">
        <f t="array" ref="BZ583">INDEX($K:$P,ROW(),MATCH(BZ$3,$K$2:$P$2,0))</f>
        <v>0.8</v>
      </c>
      <c r="CA583" s="20" cm="1">
        <f t="array" ref="CA583">INDEX($K:$P,ROW(),MATCH(CA$3,$K$2:$P$2,0))</f>
        <v>0.8</v>
      </c>
      <c r="CB583" s="20" cm="1">
        <f t="array" ref="CB583">INDEX($K:$P,ROW(),MATCH(CB$3,$K$2:$P$2,0))</f>
        <v>0.8</v>
      </c>
      <c r="CC583" s="20" cm="1">
        <f t="array" ref="CC583">INDEX($K:$P,ROW(),MATCH(CC$3,$K$2:$P$2,0))</f>
        <v>0.8</v>
      </c>
      <c r="CD583" s="20" cm="1">
        <f t="array" ref="CD583">INDEX($K:$P,ROW(),MATCH(CD$3,$K$2:$P$2,0))</f>
        <v>0.8</v>
      </c>
      <c r="CE583" s="20" cm="1">
        <f t="array" ref="CE583">INDEX($K:$P,ROW(),MATCH(CE$3,$K$2:$P$2,0))</f>
        <v>0.8</v>
      </c>
      <c r="CF583" s="20" cm="1">
        <f t="array" ref="CF583">INDEX($K:$P,ROW(),MATCH(CF$3,$K$2:$P$2,0))</f>
        <v>0.8</v>
      </c>
      <c r="CG583" s="20" cm="1">
        <f t="array" ref="CG583">INDEX($K:$P,ROW(),MATCH(CG$3,$K$2:$P$2,0))</f>
        <v>0.8</v>
      </c>
      <c r="CH583" s="20" cm="1">
        <f t="array" ref="CH583">INDEX($K:$P,ROW(),MATCH(CH$3,$K$2:$P$2,0))</f>
        <v>0.8</v>
      </c>
      <c r="CI583" s="20" cm="1">
        <f t="array" ref="CI583">INDEX($K:$P,ROW(),MATCH(CI$3,$K$2:$P$2,0))</f>
        <v>0.8</v>
      </c>
      <c r="CJ583" s="20" cm="1">
        <f t="array" ref="CJ583">INDEX($K:$P,ROW(),MATCH(CJ$3,$K$2:$P$2,0))</f>
        <v>0.8</v>
      </c>
      <c r="CK583" s="20" cm="1">
        <f t="array" ref="CK583">INDEX($K:$P,ROW(),MATCH(CK$3,$K$2:$P$2,0))</f>
        <v>0.8</v>
      </c>
      <c r="CL583" s="20" cm="1">
        <f t="array" ref="CL583">INDEX($K:$P,ROW(),MATCH(CL$3,$K$2:$P$2,0))</f>
        <v>0.8</v>
      </c>
    </row>
    <row r="584" spans="2:90" x14ac:dyDescent="0.4">
      <c r="B584" s="141" t="str">
        <f>"$ rent/day/"&amp;B588</f>
        <v>$ rent/day/unit</v>
      </c>
      <c r="D584" t="s">
        <v>750</v>
      </c>
      <c r="E584" s="8" t="str">
        <f t="shared" si="604"/>
        <v>584 DAYRENT-PV</v>
      </c>
      <c r="H584" s="31"/>
      <c r="I584" s="73"/>
      <c r="J584" s="73"/>
      <c r="K584" s="407">
        <v>100</v>
      </c>
      <c r="L584" s="407">
        <v>100</v>
      </c>
      <c r="M584" s="407">
        <v>100</v>
      </c>
      <c r="N584" s="407">
        <v>100</v>
      </c>
      <c r="O584" s="407">
        <v>100</v>
      </c>
      <c r="P584" s="407">
        <v>100</v>
      </c>
      <c r="R584" s="38"/>
      <c r="S584" s="136" cm="1">
        <f t="array" ref="S584">INDEX($K:$P,ROW(),MATCH(S$3,$K$2:$P$2,0))</f>
        <v>100</v>
      </c>
      <c r="T584" s="136" cm="1">
        <f t="array" ref="T584">INDEX($K:$P,ROW(),MATCH(T$3,$K$2:$P$2,0))</f>
        <v>100</v>
      </c>
      <c r="U584" s="136" cm="1">
        <f t="array" ref="U584">INDEX($K:$P,ROW(),MATCH(U$3,$K$2:$P$2,0))</f>
        <v>100</v>
      </c>
      <c r="V584" s="136" cm="1">
        <f t="array" ref="V584">INDEX($K:$P,ROW(),MATCH(V$3,$K$2:$P$2,0))</f>
        <v>100</v>
      </c>
      <c r="W584" s="136" cm="1">
        <f t="array" ref="W584">INDEX($K:$P,ROW(),MATCH(W$3,$K$2:$P$2,0))</f>
        <v>100</v>
      </c>
      <c r="X584" s="136" cm="1">
        <f t="array" ref="X584">INDEX($K:$P,ROW(),MATCH(X$3,$K$2:$P$2,0))</f>
        <v>100</v>
      </c>
      <c r="Y584" s="136" cm="1">
        <f t="array" ref="Y584">INDEX($K:$P,ROW(),MATCH(Y$3,$K$2:$P$2,0))</f>
        <v>100</v>
      </c>
      <c r="Z584" s="136" cm="1">
        <f t="array" ref="Z584">INDEX($K:$P,ROW(),MATCH(Z$3,$K$2:$P$2,0))</f>
        <v>100</v>
      </c>
      <c r="AA584" s="136" cm="1">
        <f t="array" ref="AA584">INDEX($K:$P,ROW(),MATCH(AA$3,$K$2:$P$2,0))</f>
        <v>100</v>
      </c>
      <c r="AB584" s="136" cm="1">
        <f t="array" ref="AB584">INDEX($K:$P,ROW(),MATCH(AB$3,$K$2:$P$2,0))</f>
        <v>100</v>
      </c>
      <c r="AC584" s="136" cm="1">
        <f t="array" ref="AC584">INDEX($K:$P,ROW(),MATCH(AC$3,$K$2:$P$2,0))</f>
        <v>100</v>
      </c>
      <c r="AD584" s="136" cm="1">
        <f t="array" ref="AD584">INDEX($K:$P,ROW(),MATCH(AD$3,$K$2:$P$2,0))</f>
        <v>100</v>
      </c>
      <c r="AE584" s="136" cm="1">
        <f t="array" ref="AE584">INDEX($K:$P,ROW(),MATCH(AE$3,$K$2:$P$2,0))</f>
        <v>100</v>
      </c>
      <c r="AF584" s="136" cm="1">
        <f t="array" ref="AF584">INDEX($K:$P,ROW(),MATCH(AF$3,$K$2:$P$2,0))</f>
        <v>100</v>
      </c>
      <c r="AG584" s="136" cm="1">
        <f t="array" ref="AG584">INDEX($K:$P,ROW(),MATCH(AG$3,$K$2:$P$2,0))</f>
        <v>100</v>
      </c>
      <c r="AH584" s="136" cm="1">
        <f t="array" ref="AH584">INDEX($K:$P,ROW(),MATCH(AH$3,$K$2:$P$2,0))</f>
        <v>100</v>
      </c>
      <c r="AI584" s="136" cm="1">
        <f t="array" ref="AI584">INDEX($K:$P,ROW(),MATCH(AI$3,$K$2:$P$2,0))</f>
        <v>100</v>
      </c>
      <c r="AJ584" s="136" cm="1">
        <f t="array" ref="AJ584">INDEX($K:$P,ROW(),MATCH(AJ$3,$K$2:$P$2,0))</f>
        <v>100</v>
      </c>
      <c r="AK584" s="136" cm="1">
        <f t="array" ref="AK584">INDEX($K:$P,ROW(),MATCH(AK$3,$K$2:$P$2,0))</f>
        <v>100</v>
      </c>
      <c r="AL584" s="136" cm="1">
        <f t="array" ref="AL584">INDEX($K:$P,ROW(),MATCH(AL$3,$K$2:$P$2,0))</f>
        <v>100</v>
      </c>
      <c r="AM584" s="136" cm="1">
        <f t="array" ref="AM584">INDEX($K:$P,ROW(),MATCH(AM$3,$K$2:$P$2,0))</f>
        <v>100</v>
      </c>
      <c r="AN584" s="136" cm="1">
        <f t="array" ref="AN584">INDEX($K:$P,ROW(),MATCH(AN$3,$K$2:$P$2,0))</f>
        <v>100</v>
      </c>
      <c r="AO584" s="136" cm="1">
        <f t="array" ref="AO584">INDEX($K:$P,ROW(),MATCH(AO$3,$K$2:$P$2,0))</f>
        <v>100</v>
      </c>
      <c r="AP584" s="136" cm="1">
        <f t="array" ref="AP584">INDEX($K:$P,ROW(),MATCH(AP$3,$K$2:$P$2,0))</f>
        <v>100</v>
      </c>
      <c r="AQ584" s="136" cm="1">
        <f t="array" ref="AQ584">INDEX($K:$P,ROW(),MATCH(AQ$3,$K$2:$P$2,0))</f>
        <v>100</v>
      </c>
      <c r="AR584" s="136" cm="1">
        <f t="array" ref="AR584">INDEX($K:$P,ROW(),MATCH(AR$3,$K$2:$P$2,0))</f>
        <v>100</v>
      </c>
      <c r="AS584" s="136" cm="1">
        <f t="array" ref="AS584">INDEX($K:$P,ROW(),MATCH(AS$3,$K$2:$P$2,0))</f>
        <v>100</v>
      </c>
      <c r="AT584" s="136" cm="1">
        <f t="array" ref="AT584">INDEX($K:$P,ROW(),MATCH(AT$3,$K$2:$P$2,0))</f>
        <v>100</v>
      </c>
      <c r="AU584" s="136" cm="1">
        <f t="array" ref="AU584">INDEX($K:$P,ROW(),MATCH(AU$3,$K$2:$P$2,0))</f>
        <v>100</v>
      </c>
      <c r="AV584" s="136" cm="1">
        <f t="array" ref="AV584">INDEX($K:$P,ROW(),MATCH(AV$3,$K$2:$P$2,0))</f>
        <v>100</v>
      </c>
      <c r="AW584" s="136" cm="1">
        <f t="array" ref="AW584">INDEX($K:$P,ROW(),MATCH(AW$3,$K$2:$P$2,0))</f>
        <v>100</v>
      </c>
      <c r="AX584" s="136" cm="1">
        <f t="array" ref="AX584">INDEX($K:$P,ROW(),MATCH(AX$3,$K$2:$P$2,0))</f>
        <v>100</v>
      </c>
      <c r="AY584" s="136" cm="1">
        <f t="array" ref="AY584">INDEX($K:$P,ROW(),MATCH(AY$3,$K$2:$P$2,0))</f>
        <v>100</v>
      </c>
      <c r="AZ584" s="136" cm="1">
        <f t="array" ref="AZ584">INDEX($K:$P,ROW(),MATCH(AZ$3,$K$2:$P$2,0))</f>
        <v>100</v>
      </c>
      <c r="BA584" s="136" cm="1">
        <f t="array" ref="BA584">INDEX($K:$P,ROW(),MATCH(BA$3,$K$2:$P$2,0))</f>
        <v>100</v>
      </c>
      <c r="BB584" s="136" cm="1">
        <f t="array" ref="BB584">INDEX($K:$P,ROW(),MATCH(BB$3,$K$2:$P$2,0))</f>
        <v>100</v>
      </c>
      <c r="BC584" s="136" cm="1">
        <f t="array" ref="BC584">INDEX($K:$P,ROW(),MATCH(BC$3,$K$2:$P$2,0))</f>
        <v>100</v>
      </c>
      <c r="BD584" s="136" cm="1">
        <f t="array" ref="BD584">INDEX($K:$P,ROW(),MATCH(BD$3,$K$2:$P$2,0))</f>
        <v>100</v>
      </c>
      <c r="BE584" s="136" cm="1">
        <f t="array" ref="BE584">INDEX($K:$P,ROW(),MATCH(BE$3,$K$2:$P$2,0))</f>
        <v>100</v>
      </c>
      <c r="BF584" s="136" cm="1">
        <f t="array" ref="BF584">INDEX($K:$P,ROW(),MATCH(BF$3,$K$2:$P$2,0))</f>
        <v>100</v>
      </c>
      <c r="BG584" s="136" cm="1">
        <f t="array" ref="BG584">INDEX($K:$P,ROW(),MATCH(BG$3,$K$2:$P$2,0))</f>
        <v>100</v>
      </c>
      <c r="BH584" s="136" cm="1">
        <f t="array" ref="BH584">INDEX($K:$P,ROW(),MATCH(BH$3,$K$2:$P$2,0))</f>
        <v>100</v>
      </c>
      <c r="BI584" s="136" cm="1">
        <f t="array" ref="BI584">INDEX($K:$P,ROW(),MATCH(BI$3,$K$2:$P$2,0))</f>
        <v>100</v>
      </c>
      <c r="BJ584" s="136" cm="1">
        <f t="array" ref="BJ584">INDEX($K:$P,ROW(),MATCH(BJ$3,$K$2:$P$2,0))</f>
        <v>100</v>
      </c>
      <c r="BK584" s="136" cm="1">
        <f t="array" ref="BK584">INDEX($K:$P,ROW(),MATCH(BK$3,$K$2:$P$2,0))</f>
        <v>100</v>
      </c>
      <c r="BL584" s="136" cm="1">
        <f t="array" ref="BL584">INDEX($K:$P,ROW(),MATCH(BL$3,$K$2:$P$2,0))</f>
        <v>100</v>
      </c>
      <c r="BM584" s="136" cm="1">
        <f t="array" ref="BM584">INDEX($K:$P,ROW(),MATCH(BM$3,$K$2:$P$2,0))</f>
        <v>100</v>
      </c>
      <c r="BN584" s="136" cm="1">
        <f t="array" ref="BN584">INDEX($K:$P,ROW(),MATCH(BN$3,$K$2:$P$2,0))</f>
        <v>100</v>
      </c>
      <c r="BO584" s="136" cm="1">
        <f t="array" ref="BO584">INDEX($K:$P,ROW(),MATCH(BO$3,$K$2:$P$2,0))</f>
        <v>100</v>
      </c>
      <c r="BP584" s="136" cm="1">
        <f t="array" ref="BP584">INDEX($K:$P,ROW(),MATCH(BP$3,$K$2:$P$2,0))</f>
        <v>100</v>
      </c>
      <c r="BQ584" s="136" cm="1">
        <f t="array" ref="BQ584">INDEX($K:$P,ROW(),MATCH(BQ$3,$K$2:$P$2,0))</f>
        <v>100</v>
      </c>
      <c r="BR584" s="136" cm="1">
        <f t="array" ref="BR584">INDEX($K:$P,ROW(),MATCH(BR$3,$K$2:$P$2,0))</f>
        <v>100</v>
      </c>
      <c r="BS584" s="136" cm="1">
        <f t="array" ref="BS584">INDEX($K:$P,ROW(),MATCH(BS$3,$K$2:$P$2,0))</f>
        <v>100</v>
      </c>
      <c r="BT584" s="136" cm="1">
        <f t="array" ref="BT584">INDEX($K:$P,ROW(),MATCH(BT$3,$K$2:$P$2,0))</f>
        <v>100</v>
      </c>
      <c r="BU584" s="136" cm="1">
        <f t="array" ref="BU584">INDEX($K:$P,ROW(),MATCH(BU$3,$K$2:$P$2,0))</f>
        <v>100</v>
      </c>
      <c r="BV584" s="136" cm="1">
        <f t="array" ref="BV584">INDEX($K:$P,ROW(),MATCH(BV$3,$K$2:$P$2,0))</f>
        <v>100</v>
      </c>
      <c r="BW584" s="136" cm="1">
        <f t="array" ref="BW584">INDEX($K:$P,ROW(),MATCH(BW$3,$K$2:$P$2,0))</f>
        <v>100</v>
      </c>
      <c r="BX584" s="136" cm="1">
        <f t="array" ref="BX584">INDEX($K:$P,ROW(),MATCH(BX$3,$K$2:$P$2,0))</f>
        <v>100</v>
      </c>
      <c r="BY584" s="136" cm="1">
        <f t="array" ref="BY584">INDEX($K:$P,ROW(),MATCH(BY$3,$K$2:$P$2,0))</f>
        <v>100</v>
      </c>
      <c r="BZ584" s="136" cm="1">
        <f t="array" ref="BZ584">INDEX($K:$P,ROW(),MATCH(BZ$3,$K$2:$P$2,0))</f>
        <v>100</v>
      </c>
      <c r="CA584" s="136" cm="1">
        <f t="array" ref="CA584">INDEX($K:$P,ROW(),MATCH(CA$3,$K$2:$P$2,0))</f>
        <v>100</v>
      </c>
      <c r="CB584" s="136" cm="1">
        <f t="array" ref="CB584">INDEX($K:$P,ROW(),MATCH(CB$3,$K$2:$P$2,0))</f>
        <v>100</v>
      </c>
      <c r="CC584" s="136" cm="1">
        <f t="array" ref="CC584">INDEX($K:$P,ROW(),MATCH(CC$3,$K$2:$P$2,0))</f>
        <v>100</v>
      </c>
      <c r="CD584" s="136" cm="1">
        <f t="array" ref="CD584">INDEX($K:$P,ROW(),MATCH(CD$3,$K$2:$P$2,0))</f>
        <v>100</v>
      </c>
      <c r="CE584" s="136" cm="1">
        <f t="array" ref="CE584">INDEX($K:$P,ROW(),MATCH(CE$3,$K$2:$P$2,0))</f>
        <v>100</v>
      </c>
      <c r="CF584" s="136" cm="1">
        <f t="array" ref="CF584">INDEX($K:$P,ROW(),MATCH(CF$3,$K$2:$P$2,0))</f>
        <v>100</v>
      </c>
      <c r="CG584" s="136" cm="1">
        <f t="array" ref="CG584">INDEX($K:$P,ROW(),MATCH(CG$3,$K$2:$P$2,0))</f>
        <v>100</v>
      </c>
      <c r="CH584" s="136" cm="1">
        <f t="array" ref="CH584">INDEX($K:$P,ROW(),MATCH(CH$3,$K$2:$P$2,0))</f>
        <v>100</v>
      </c>
      <c r="CI584" s="136" cm="1">
        <f t="array" ref="CI584">INDEX($K:$P,ROW(),MATCH(CI$3,$K$2:$P$2,0))</f>
        <v>100</v>
      </c>
      <c r="CJ584" s="136" cm="1">
        <f t="array" ref="CJ584">INDEX($K:$P,ROW(),MATCH(CJ$3,$K$2:$P$2,0))</f>
        <v>100</v>
      </c>
      <c r="CK584" s="136" cm="1">
        <f t="array" ref="CK584">INDEX($K:$P,ROW(),MATCH(CK$3,$K$2:$P$2,0))</f>
        <v>100</v>
      </c>
      <c r="CL584" s="136" cm="1">
        <f t="array" ref="CL584">INDEX($K:$P,ROW(),MATCH(CL$3,$K$2:$P$2,0))</f>
        <v>100</v>
      </c>
    </row>
    <row r="585" spans="2:90" x14ac:dyDescent="0.4">
      <c r="B585" s="123" t="str">
        <f>"Revenue - "&amp;B587</f>
        <v>Revenue - (Primary label)</v>
      </c>
      <c r="C585" t="s">
        <v>198</v>
      </c>
      <c r="D585" t="s">
        <v>750</v>
      </c>
      <c r="E585" s="8" t="str">
        <f t="shared" si="604"/>
        <v>585 DAYRENT-PV</v>
      </c>
      <c r="H585" s="31"/>
      <c r="I585" s="73"/>
      <c r="J585" s="73"/>
      <c r="K585" s="115">
        <f t="shared" ref="K585:P585" ca="1" si="605">SUMIF($3:$3,K$2,585:585)</f>
        <v>400000</v>
      </c>
      <c r="L585" s="115">
        <f t="shared" ca="1" si="605"/>
        <v>800000</v>
      </c>
      <c r="M585" s="115">
        <f t="shared" ca="1" si="605"/>
        <v>1200000</v>
      </c>
      <c r="N585" s="115">
        <f t="shared" ca="1" si="605"/>
        <v>1600000</v>
      </c>
      <c r="O585" s="115">
        <f t="shared" ca="1" si="605"/>
        <v>2000000</v>
      </c>
      <c r="P585" s="115" t="e">
        <f t="shared" ca="1" si="605"/>
        <v>#REF!</v>
      </c>
      <c r="R585" s="38"/>
      <c r="S585" s="77" cm="1">
        <f t="array" aca="1" ref="S585" ca="1">INDIRECT(S576)*S583*S584*S$6</f>
        <v>0</v>
      </c>
      <c r="T585" s="77" cm="1">
        <f t="array" aca="1" ref="T585" ca="1">INDIRECT(T576)*T583*T584*T$6</f>
        <v>0</v>
      </c>
      <c r="U585" s="77" cm="1">
        <f t="array" aca="1" ref="U585" ca="1">INDIRECT(U576)*U583*U584*U$6</f>
        <v>0</v>
      </c>
      <c r="V585" s="77" cm="1">
        <f t="array" aca="1" ref="V585" ca="1">INDIRECT(V576)*V583*V584*V$6</f>
        <v>0</v>
      </c>
      <c r="W585" s="77" cm="1">
        <f t="array" aca="1" ref="W585" ca="1">INDIRECT(W576)*W583*W584*W$6</f>
        <v>0</v>
      </c>
      <c r="X585" s="77" cm="1">
        <f t="array" aca="1" ref="X585" ca="1">INDIRECT(X576)*X583*X584*X$6</f>
        <v>0</v>
      </c>
      <c r="Y585" s="77" cm="1">
        <f t="array" aca="1" ref="Y585" ca="1">INDIRECT(Y576)*Y583*Y584*Y$6</f>
        <v>0</v>
      </c>
      <c r="Z585" s="77" cm="1">
        <f t="array" aca="1" ref="Z585" ca="1">INDIRECT(Z576)*Z583*Z584*Z$6</f>
        <v>0</v>
      </c>
      <c r="AA585" s="77" cm="1">
        <f t="array" aca="1" ref="AA585" ca="1">INDIRECT(AA576)*AA583*AA584*AA$6</f>
        <v>0</v>
      </c>
      <c r="AB585" s="77" cm="1">
        <f t="array" aca="1" ref="AB585" ca="1">INDIRECT(AB576)*AB583*AB584*AB$6</f>
        <v>0</v>
      </c>
      <c r="AC585" s="77" cm="1">
        <f t="array" aca="1" ref="AC585" ca="1">INDIRECT(AC576)*AC583*AC584*AC$6</f>
        <v>0</v>
      </c>
      <c r="AD585" s="77" cm="1">
        <f t="array" aca="1" ref="AD585" ca="1">INDIRECT(AD576)*AD583*AD584*AD$6</f>
        <v>400000</v>
      </c>
      <c r="AE585" s="77" cm="1">
        <f t="array" aca="1" ref="AE585" ca="1">INDIRECT(AE576)*AE583*AE584*AE$6</f>
        <v>0</v>
      </c>
      <c r="AF585" s="77" cm="1">
        <f t="array" aca="1" ref="AF585" ca="1">INDIRECT(AF576)*AF583*AF584*AF$6</f>
        <v>0</v>
      </c>
      <c r="AG585" s="77" cm="1">
        <f t="array" aca="1" ref="AG585" ca="1">INDIRECT(AG576)*AG583*AG584*AG$6</f>
        <v>0</v>
      </c>
      <c r="AH585" s="77" cm="1">
        <f t="array" aca="1" ref="AH585" ca="1">INDIRECT(AH576)*AH583*AH584*AH$6</f>
        <v>0</v>
      </c>
      <c r="AI585" s="77" cm="1">
        <f t="array" aca="1" ref="AI585" ca="1">INDIRECT(AI576)*AI583*AI584*AI$6</f>
        <v>0</v>
      </c>
      <c r="AJ585" s="77" cm="1">
        <f t="array" aca="1" ref="AJ585" ca="1">INDIRECT(AJ576)*AJ583*AJ584*AJ$6</f>
        <v>0</v>
      </c>
      <c r="AK585" s="77" cm="1">
        <f t="array" aca="1" ref="AK585" ca="1">INDIRECT(AK576)*AK583*AK584*AK$6</f>
        <v>0</v>
      </c>
      <c r="AL585" s="77" cm="1">
        <f t="array" aca="1" ref="AL585" ca="1">INDIRECT(AL576)*AL583*AL584*AL$6</f>
        <v>0</v>
      </c>
      <c r="AM585" s="77" cm="1">
        <f t="array" aca="1" ref="AM585" ca="1">INDIRECT(AM576)*AM583*AM584*AM$6</f>
        <v>0</v>
      </c>
      <c r="AN585" s="77" cm="1">
        <f t="array" aca="1" ref="AN585" ca="1">INDIRECT(AN576)*AN583*AN584*AN$6</f>
        <v>0</v>
      </c>
      <c r="AO585" s="77" cm="1">
        <f t="array" aca="1" ref="AO585" ca="1">INDIRECT(AO576)*AO583*AO584*AO$6</f>
        <v>0</v>
      </c>
      <c r="AP585" s="77" cm="1">
        <f t="array" aca="1" ref="AP585" ca="1">INDIRECT(AP576)*AP583*AP584*AP$6</f>
        <v>800000</v>
      </c>
      <c r="AQ585" s="77" cm="1">
        <f t="array" aca="1" ref="AQ585" ca="1">INDIRECT(AQ576)*AQ583*AQ584*AQ$6</f>
        <v>0</v>
      </c>
      <c r="AR585" s="77" cm="1">
        <f t="array" aca="1" ref="AR585" ca="1">INDIRECT(AR576)*AR583*AR584*AR$6</f>
        <v>0</v>
      </c>
      <c r="AS585" s="77" cm="1">
        <f t="array" aca="1" ref="AS585" ca="1">INDIRECT(AS576)*AS583*AS584*AS$6</f>
        <v>0</v>
      </c>
      <c r="AT585" s="77" cm="1">
        <f t="array" aca="1" ref="AT585" ca="1">INDIRECT(AT576)*AT583*AT584*AT$6</f>
        <v>0</v>
      </c>
      <c r="AU585" s="77" cm="1">
        <f t="array" aca="1" ref="AU585" ca="1">INDIRECT(AU576)*AU583*AU584*AU$6</f>
        <v>0</v>
      </c>
      <c r="AV585" s="77" cm="1">
        <f t="array" aca="1" ref="AV585" ca="1">INDIRECT(AV576)*AV583*AV584*AV$6</f>
        <v>0</v>
      </c>
      <c r="AW585" s="77" cm="1">
        <f t="array" aca="1" ref="AW585" ca="1">INDIRECT(AW576)*AW583*AW584*AW$6</f>
        <v>0</v>
      </c>
      <c r="AX585" s="77" cm="1">
        <f t="array" aca="1" ref="AX585" ca="1">INDIRECT(AX576)*AX583*AX584*AX$6</f>
        <v>0</v>
      </c>
      <c r="AY585" s="77" cm="1">
        <f t="array" aca="1" ref="AY585" ca="1">INDIRECT(AY576)*AY583*AY584*AY$6</f>
        <v>0</v>
      </c>
      <c r="AZ585" s="77" cm="1">
        <f t="array" aca="1" ref="AZ585" ca="1">INDIRECT(AZ576)*AZ583*AZ584*AZ$6</f>
        <v>0</v>
      </c>
      <c r="BA585" s="77" cm="1">
        <f t="array" aca="1" ref="BA585" ca="1">INDIRECT(BA576)*BA583*BA584*BA$6</f>
        <v>0</v>
      </c>
      <c r="BB585" s="77" cm="1">
        <f t="array" aca="1" ref="BB585" ca="1">INDIRECT(BB576)*BB583*BB584*BB$6</f>
        <v>1200000</v>
      </c>
      <c r="BC585" s="77" cm="1">
        <f t="array" aca="1" ref="BC585" ca="1">INDIRECT(BC576)*BC583*BC584*BC$6</f>
        <v>0</v>
      </c>
      <c r="BD585" s="77" cm="1">
        <f t="array" aca="1" ref="BD585" ca="1">INDIRECT(BD576)*BD583*BD584*BD$6</f>
        <v>0</v>
      </c>
      <c r="BE585" s="77" cm="1">
        <f t="array" aca="1" ref="BE585" ca="1">INDIRECT(BE576)*BE583*BE584*BE$6</f>
        <v>0</v>
      </c>
      <c r="BF585" s="77" cm="1">
        <f t="array" aca="1" ref="BF585" ca="1">INDIRECT(BF576)*BF583*BF584*BF$6</f>
        <v>0</v>
      </c>
      <c r="BG585" s="77" cm="1">
        <f t="array" aca="1" ref="BG585" ca="1">INDIRECT(BG576)*BG583*BG584*BG$6</f>
        <v>0</v>
      </c>
      <c r="BH585" s="77" cm="1">
        <f t="array" aca="1" ref="BH585" ca="1">INDIRECT(BH576)*BH583*BH584*BH$6</f>
        <v>0</v>
      </c>
      <c r="BI585" s="77" cm="1">
        <f t="array" aca="1" ref="BI585" ca="1">INDIRECT(BI576)*BI583*BI584*BI$6</f>
        <v>0</v>
      </c>
      <c r="BJ585" s="77" cm="1">
        <f t="array" aca="1" ref="BJ585" ca="1">INDIRECT(BJ576)*BJ583*BJ584*BJ$6</f>
        <v>0</v>
      </c>
      <c r="BK585" s="77" cm="1">
        <f t="array" aca="1" ref="BK585" ca="1">INDIRECT(BK576)*BK583*BK584*BK$6</f>
        <v>0</v>
      </c>
      <c r="BL585" s="77" cm="1">
        <f t="array" aca="1" ref="BL585" ca="1">INDIRECT(BL576)*BL583*BL584*BL$6</f>
        <v>0</v>
      </c>
      <c r="BM585" s="77" cm="1">
        <f t="array" aca="1" ref="BM585" ca="1">INDIRECT(BM576)*BM583*BM584*BM$6</f>
        <v>0</v>
      </c>
      <c r="BN585" s="77" cm="1">
        <f t="array" aca="1" ref="BN585" ca="1">INDIRECT(BN576)*BN583*BN584*BN$6</f>
        <v>1600000</v>
      </c>
      <c r="BO585" s="77" cm="1">
        <f t="array" aca="1" ref="BO585" ca="1">INDIRECT(BO576)*BO583*BO584*BO$6</f>
        <v>0</v>
      </c>
      <c r="BP585" s="77" cm="1">
        <f t="array" aca="1" ref="BP585" ca="1">INDIRECT(BP576)*BP583*BP584*BP$6</f>
        <v>0</v>
      </c>
      <c r="BQ585" s="77" cm="1">
        <f t="array" aca="1" ref="BQ585" ca="1">INDIRECT(BQ576)*BQ583*BQ584*BQ$6</f>
        <v>0</v>
      </c>
      <c r="BR585" s="77" cm="1">
        <f t="array" aca="1" ref="BR585" ca="1">INDIRECT(BR576)*BR583*BR584*BR$6</f>
        <v>0</v>
      </c>
      <c r="BS585" s="77" cm="1">
        <f t="array" aca="1" ref="BS585" ca="1">INDIRECT(BS576)*BS583*BS584*BS$6</f>
        <v>0</v>
      </c>
      <c r="BT585" s="77" cm="1">
        <f t="array" aca="1" ref="BT585" ca="1">INDIRECT(BT576)*BT583*BT584*BT$6</f>
        <v>0</v>
      </c>
      <c r="BU585" s="77" cm="1">
        <f t="array" aca="1" ref="BU585" ca="1">INDIRECT(BU576)*BU583*BU584*BU$6</f>
        <v>0</v>
      </c>
      <c r="BV585" s="77" cm="1">
        <f t="array" aca="1" ref="BV585" ca="1">INDIRECT(BV576)*BV583*BV584*BV$6</f>
        <v>0</v>
      </c>
      <c r="BW585" s="77" cm="1">
        <f t="array" aca="1" ref="BW585" ca="1">INDIRECT(BW576)*BW583*BW584*BW$6</f>
        <v>0</v>
      </c>
      <c r="BX585" s="77" cm="1">
        <f t="array" aca="1" ref="BX585" ca="1">INDIRECT(BX576)*BX583*BX584*BX$6</f>
        <v>0</v>
      </c>
      <c r="BY585" s="77" cm="1">
        <f t="array" aca="1" ref="BY585" ca="1">INDIRECT(BY576)*BY583*BY584*BY$6</f>
        <v>0</v>
      </c>
      <c r="BZ585" s="77" cm="1">
        <f t="array" aca="1" ref="BZ585" ca="1">INDIRECT(BZ576)*BZ583*BZ584*BZ$6</f>
        <v>2000000</v>
      </c>
      <c r="CA585" s="77" cm="1">
        <f t="array" aca="1" ref="CA585" ca="1">INDIRECT(CA576)*CA583*CA584*CA$6</f>
        <v>0</v>
      </c>
      <c r="CB585" s="77" cm="1">
        <f t="array" aca="1" ref="CB585" ca="1">INDIRECT(CB576)*CB583*CB584*CB$6</f>
        <v>0</v>
      </c>
      <c r="CC585" s="77" cm="1">
        <f t="array" aca="1" ref="CC585" ca="1">INDIRECT(CC576)*CC583*CC584*CC$6</f>
        <v>0</v>
      </c>
      <c r="CD585" s="77" cm="1">
        <f t="array" aca="1" ref="CD585" ca="1">INDIRECT(CD576)*CD583*CD584*CD$6</f>
        <v>0</v>
      </c>
      <c r="CE585" s="77" cm="1">
        <f t="array" aca="1" ref="CE585" ca="1">INDIRECT(CE576)*CE583*CE584*CE$6</f>
        <v>0</v>
      </c>
      <c r="CF585" s="77" cm="1">
        <f t="array" aca="1" ref="CF585" ca="1">INDIRECT(CF576)*CF583*CF584*CF$6</f>
        <v>0</v>
      </c>
      <c r="CG585" s="77" cm="1">
        <f t="array" aca="1" ref="CG585" ca="1">INDIRECT(CG576)*CG583*CG584*CG$6</f>
        <v>0</v>
      </c>
      <c r="CH585" s="77" cm="1">
        <f t="array" aca="1" ref="CH585" ca="1">INDIRECT(CH576)*CH583*CH584*CH$6</f>
        <v>0</v>
      </c>
      <c r="CI585" s="77" cm="1">
        <f t="array" aca="1" ref="CI585" ca="1">INDIRECT(CI576)*CI583*CI584*CI$6</f>
        <v>0</v>
      </c>
      <c r="CJ585" s="77" cm="1">
        <f t="array" aca="1" ref="CJ585" ca="1">INDIRECT(CJ576)*CJ583*CJ584*CJ$6</f>
        <v>0</v>
      </c>
      <c r="CK585" s="77" cm="1">
        <f t="array" aca="1" ref="CK585" ca="1">INDIRECT(CK576)*CK583*CK584*CK$6</f>
        <v>0</v>
      </c>
      <c r="CL585" s="77" t="e" cm="1">
        <f t="array" aca="1" ref="CL585" ca="1">INDIRECT(CL576)*CL583*CL584*CL$6</f>
        <v>#REF!</v>
      </c>
    </row>
    <row r="586" spans="2:90" x14ac:dyDescent="0.4">
      <c r="B586" s="123"/>
      <c r="D586" t="s">
        <v>750</v>
      </c>
      <c r="E586" s="8" t="str">
        <f t="shared" ref="E586" si="606">ROW()&amp;" "&amp;D586</f>
        <v>586 DAYRENT-PV</v>
      </c>
      <c r="H586" s="31"/>
      <c r="I586" s="73"/>
      <c r="J586" s="73"/>
      <c r="K586" s="33"/>
      <c r="L586" s="33"/>
      <c r="M586" s="33"/>
      <c r="N586" s="33"/>
      <c r="O586" s="33"/>
      <c r="P586" s="33"/>
      <c r="R586" s="38"/>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row>
    <row r="587" spans="2:90" x14ac:dyDescent="0.4">
      <c r="B587" s="132" t="str">
        <f>B573</f>
        <v>(Primary label)</v>
      </c>
      <c r="D587" t="s">
        <v>750</v>
      </c>
      <c r="E587" s="8" t="str">
        <f t="shared" si="604"/>
        <v>587 DAYRENT-PV</v>
      </c>
      <c r="G587" t="s">
        <v>332</v>
      </c>
      <c r="H587" s="31"/>
      <c r="I587" s="73"/>
      <c r="J587" s="73"/>
      <c r="K587" s="39"/>
      <c r="L587" s="39"/>
      <c r="M587" s="39"/>
      <c r="N587" s="39"/>
      <c r="O587" s="39"/>
      <c r="P587" s="39"/>
      <c r="R587" s="38"/>
      <c r="S587" s="76"/>
      <c r="T587" s="76"/>
      <c r="U587" s="76"/>
      <c r="V587" s="76"/>
      <c r="W587" s="76"/>
      <c r="X587" s="76"/>
      <c r="Y587" s="76"/>
      <c r="Z587" s="76"/>
      <c r="AA587" s="76"/>
      <c r="AB587" s="76"/>
      <c r="AC587" s="76"/>
      <c r="AD587" s="76"/>
      <c r="AE587" s="76"/>
      <c r="AF587" s="76"/>
      <c r="AG587" s="76"/>
      <c r="AH587" s="76"/>
      <c r="AI587" s="76"/>
      <c r="AJ587" s="76"/>
      <c r="AK587" s="76"/>
      <c r="AL587" s="76"/>
      <c r="AM587" s="76"/>
      <c r="AN587" s="76"/>
      <c r="AO587" s="76"/>
      <c r="AP587" s="76"/>
      <c r="AQ587" s="76"/>
      <c r="AR587" s="76"/>
      <c r="AS587" s="76"/>
      <c r="AT587" s="76"/>
      <c r="AU587" s="76"/>
      <c r="AV587" s="76"/>
      <c r="AW587" s="76"/>
      <c r="AX587" s="76"/>
      <c r="AY587" s="76"/>
      <c r="AZ587" s="76"/>
      <c r="BA587" s="76"/>
      <c r="BB587" s="76"/>
      <c r="BC587" s="76"/>
      <c r="BD587" s="76"/>
      <c r="BE587" s="76"/>
      <c r="BF587" s="76"/>
      <c r="BG587" s="76"/>
      <c r="BH587" s="76"/>
      <c r="BI587" s="76"/>
      <c r="BJ587" s="76"/>
      <c r="BK587" s="76"/>
      <c r="BL587" s="76"/>
      <c r="BM587" s="76"/>
      <c r="BN587" s="76"/>
      <c r="BO587" s="76"/>
      <c r="BP587" s="76"/>
      <c r="BQ587" s="76"/>
      <c r="BR587" s="76"/>
      <c r="BS587" s="76"/>
      <c r="BT587" s="76"/>
      <c r="BU587" s="76"/>
      <c r="BV587" s="76"/>
      <c r="BW587" s="76"/>
      <c r="BX587" s="76"/>
      <c r="BY587" s="76"/>
      <c r="BZ587" s="76"/>
      <c r="CA587" s="76"/>
      <c r="CB587" s="76"/>
      <c r="CC587" s="76"/>
      <c r="CD587" s="76"/>
      <c r="CE587" s="76"/>
      <c r="CF587" s="76"/>
      <c r="CG587" s="76"/>
      <c r="CH587" s="76"/>
      <c r="CI587" s="76"/>
      <c r="CJ587" s="76"/>
      <c r="CK587" s="76"/>
      <c r="CL587" s="76"/>
    </row>
    <row r="588" spans="2:90" x14ac:dyDescent="0.4">
      <c r="B588" s="235" t="str">
        <f>IFERROR(SUBSTITUTE(B581,":",""),"no unit")</f>
        <v>unit</v>
      </c>
      <c r="D588" t="s">
        <v>750</v>
      </c>
      <c r="E588" s="8" t="str">
        <f t="shared" si="604"/>
        <v>588 DAYRENT-PV</v>
      </c>
      <c r="G588" t="s">
        <v>332</v>
      </c>
      <c r="H588" s="31"/>
      <c r="I588" s="73"/>
      <c r="J588" s="73"/>
      <c r="K588" s="39"/>
      <c r="L588" s="39"/>
      <c r="M588" s="39"/>
      <c r="N588" s="39"/>
      <c r="O588" s="39"/>
      <c r="P588" s="39"/>
      <c r="R588" s="38"/>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c r="BK588" s="76"/>
      <c r="BL588" s="76"/>
      <c r="BM588" s="76"/>
      <c r="BN588" s="76"/>
      <c r="BO588" s="76"/>
      <c r="BP588" s="76"/>
      <c r="BQ588" s="76"/>
      <c r="BR588" s="76"/>
      <c r="BS588" s="76"/>
      <c r="BT588" s="76"/>
      <c r="BU588" s="76"/>
      <c r="BV588" s="76"/>
      <c r="BW588" s="76"/>
      <c r="BX588" s="76"/>
      <c r="BY588" s="76"/>
      <c r="BZ588" s="76"/>
      <c r="CA588" s="76"/>
      <c r="CB588" s="76"/>
      <c r="CC588" s="76"/>
      <c r="CD588" s="76"/>
      <c r="CE588" s="76"/>
      <c r="CF588" s="76"/>
      <c r="CG588" s="76"/>
      <c r="CH588" s="76"/>
      <c r="CI588" s="76"/>
      <c r="CJ588" s="76"/>
      <c r="CK588" s="76"/>
      <c r="CL588" s="76"/>
    </row>
    <row r="589" spans="2:90" x14ac:dyDescent="0.4">
      <c r="B589" s="132" t="str">
        <f>B575</f>
        <v>Primary revenue driver</v>
      </c>
      <c r="D589" t="s">
        <v>750</v>
      </c>
      <c r="E589" s="8" t="str">
        <f t="shared" si="604"/>
        <v>589 DAYRENT-PV</v>
      </c>
      <c r="G589" t="s">
        <v>332</v>
      </c>
      <c r="H589" s="31"/>
      <c r="I589" s="73"/>
      <c r="J589" s="73"/>
      <c r="K589" s="39"/>
      <c r="L589" s="39"/>
      <c r="M589" s="39"/>
      <c r="N589" s="39"/>
      <c r="O589" s="39"/>
      <c r="P589" s="39"/>
      <c r="R589" s="38"/>
      <c r="S589" s="199" t="str">
        <f t="shared" ref="S589" si="607">ADDRESS(ROW(S585),COLUMN(S585),2)</f>
        <v>S$585</v>
      </c>
      <c r="T589" s="199" t="str">
        <f t="shared" ref="T589:BX589" si="608">ADDRESS(ROW(T585),COLUMN(T585),2)</f>
        <v>T$585</v>
      </c>
      <c r="U589" s="199" t="str">
        <f t="shared" si="608"/>
        <v>U$585</v>
      </c>
      <c r="V589" s="199" t="str">
        <f t="shared" si="608"/>
        <v>V$585</v>
      </c>
      <c r="W589" s="199" t="str">
        <f t="shared" si="608"/>
        <v>W$585</v>
      </c>
      <c r="X589" s="199" t="str">
        <f t="shared" si="608"/>
        <v>X$585</v>
      </c>
      <c r="Y589" s="199" t="str">
        <f t="shared" si="608"/>
        <v>Y$585</v>
      </c>
      <c r="Z589" s="199" t="str">
        <f t="shared" si="608"/>
        <v>Z$585</v>
      </c>
      <c r="AA589" s="199" t="str">
        <f t="shared" si="608"/>
        <v>AA$585</v>
      </c>
      <c r="AB589" s="199" t="str">
        <f t="shared" si="608"/>
        <v>AB$585</v>
      </c>
      <c r="AC589" s="199" t="str">
        <f t="shared" si="608"/>
        <v>AC$585</v>
      </c>
      <c r="AD589" s="199" t="str">
        <f t="shared" si="608"/>
        <v>AD$585</v>
      </c>
      <c r="AE589" s="199" t="str">
        <f t="shared" si="608"/>
        <v>AE$585</v>
      </c>
      <c r="AF589" s="199" t="str">
        <f t="shared" si="608"/>
        <v>AF$585</v>
      </c>
      <c r="AG589" s="199" t="str">
        <f t="shared" si="608"/>
        <v>AG$585</v>
      </c>
      <c r="AH589" s="199" t="str">
        <f t="shared" si="608"/>
        <v>AH$585</v>
      </c>
      <c r="AI589" s="199" t="str">
        <f t="shared" si="608"/>
        <v>AI$585</v>
      </c>
      <c r="AJ589" s="199" t="str">
        <f t="shared" si="608"/>
        <v>AJ$585</v>
      </c>
      <c r="AK589" s="199" t="str">
        <f t="shared" si="608"/>
        <v>AK$585</v>
      </c>
      <c r="AL589" s="199" t="str">
        <f t="shared" si="608"/>
        <v>AL$585</v>
      </c>
      <c r="AM589" s="199" t="str">
        <f t="shared" si="608"/>
        <v>AM$585</v>
      </c>
      <c r="AN589" s="199" t="str">
        <f t="shared" si="608"/>
        <v>AN$585</v>
      </c>
      <c r="AO589" s="199" t="str">
        <f t="shared" si="608"/>
        <v>AO$585</v>
      </c>
      <c r="AP589" s="199" t="str">
        <f t="shared" si="608"/>
        <v>AP$585</v>
      </c>
      <c r="AQ589" s="199" t="str">
        <f t="shared" si="608"/>
        <v>AQ$585</v>
      </c>
      <c r="AR589" s="199" t="str">
        <f t="shared" si="608"/>
        <v>AR$585</v>
      </c>
      <c r="AS589" s="199" t="str">
        <f t="shared" si="608"/>
        <v>AS$585</v>
      </c>
      <c r="AT589" s="199" t="str">
        <f t="shared" si="608"/>
        <v>AT$585</v>
      </c>
      <c r="AU589" s="199" t="str">
        <f t="shared" si="608"/>
        <v>AU$585</v>
      </c>
      <c r="AV589" s="199" t="str">
        <f t="shared" si="608"/>
        <v>AV$585</v>
      </c>
      <c r="AW589" s="199" t="str">
        <f t="shared" si="608"/>
        <v>AW$585</v>
      </c>
      <c r="AX589" s="199" t="str">
        <f t="shared" si="608"/>
        <v>AX$585</v>
      </c>
      <c r="AY589" s="199" t="str">
        <f t="shared" si="608"/>
        <v>AY$585</v>
      </c>
      <c r="AZ589" s="199" t="str">
        <f t="shared" si="608"/>
        <v>AZ$585</v>
      </c>
      <c r="BA589" s="199" t="str">
        <f t="shared" si="608"/>
        <v>BA$585</v>
      </c>
      <c r="BB589" s="199" t="str">
        <f t="shared" si="608"/>
        <v>BB$585</v>
      </c>
      <c r="BC589" s="199" t="str">
        <f t="shared" si="608"/>
        <v>BC$585</v>
      </c>
      <c r="BD589" s="199" t="str">
        <f t="shared" si="608"/>
        <v>BD$585</v>
      </c>
      <c r="BE589" s="199" t="str">
        <f t="shared" si="608"/>
        <v>BE$585</v>
      </c>
      <c r="BF589" s="199" t="str">
        <f t="shared" si="608"/>
        <v>BF$585</v>
      </c>
      <c r="BG589" s="199" t="str">
        <f t="shared" si="608"/>
        <v>BG$585</v>
      </c>
      <c r="BH589" s="199" t="str">
        <f t="shared" si="608"/>
        <v>BH$585</v>
      </c>
      <c r="BI589" s="199" t="str">
        <f t="shared" si="608"/>
        <v>BI$585</v>
      </c>
      <c r="BJ589" s="199" t="str">
        <f t="shared" si="608"/>
        <v>BJ$585</v>
      </c>
      <c r="BK589" s="199" t="str">
        <f t="shared" si="608"/>
        <v>BK$585</v>
      </c>
      <c r="BL589" s="199" t="str">
        <f t="shared" si="608"/>
        <v>BL$585</v>
      </c>
      <c r="BM589" s="199" t="str">
        <f t="shared" si="608"/>
        <v>BM$585</v>
      </c>
      <c r="BN589" s="199" t="str">
        <f t="shared" si="608"/>
        <v>BN$585</v>
      </c>
      <c r="BO589" s="199" t="str">
        <f t="shared" si="608"/>
        <v>BO$585</v>
      </c>
      <c r="BP589" s="199" t="str">
        <f t="shared" si="608"/>
        <v>BP$585</v>
      </c>
      <c r="BQ589" s="199" t="str">
        <f t="shared" si="608"/>
        <v>BQ$585</v>
      </c>
      <c r="BR589" s="199" t="str">
        <f t="shared" si="608"/>
        <v>BR$585</v>
      </c>
      <c r="BS589" s="199" t="str">
        <f t="shared" si="608"/>
        <v>BS$585</v>
      </c>
      <c r="BT589" s="199" t="str">
        <f t="shared" si="608"/>
        <v>BT$585</v>
      </c>
      <c r="BU589" s="199" t="str">
        <f t="shared" si="608"/>
        <v>BU$585</v>
      </c>
      <c r="BV589" s="199" t="str">
        <f t="shared" si="608"/>
        <v>BV$585</v>
      </c>
      <c r="BW589" s="199" t="str">
        <f t="shared" si="608"/>
        <v>BW$585</v>
      </c>
      <c r="BX589" s="199" t="str">
        <f t="shared" si="608"/>
        <v>BX$585</v>
      </c>
      <c r="BY589" s="199" t="str">
        <f>BY575</f>
        <v>BY$12</v>
      </c>
      <c r="BZ589" s="199" t="str">
        <f t="shared" ref="BZ589:CK589" si="609">ADDRESS(ROW(BZ585),COLUMN(BZ585),2)</f>
        <v>BZ$585</v>
      </c>
      <c r="CA589" s="199" t="str">
        <f t="shared" si="609"/>
        <v>CA$585</v>
      </c>
      <c r="CB589" s="199" t="str">
        <f t="shared" si="609"/>
        <v>CB$585</v>
      </c>
      <c r="CC589" s="199" t="str">
        <f t="shared" si="609"/>
        <v>CC$585</v>
      </c>
      <c r="CD589" s="199" t="str">
        <f t="shared" si="609"/>
        <v>CD$585</v>
      </c>
      <c r="CE589" s="199" t="str">
        <f t="shared" si="609"/>
        <v>CE$585</v>
      </c>
      <c r="CF589" s="199" t="str">
        <f t="shared" si="609"/>
        <v>CF$585</v>
      </c>
      <c r="CG589" s="199" t="str">
        <f t="shared" si="609"/>
        <v>CG$585</v>
      </c>
      <c r="CH589" s="199" t="str">
        <f t="shared" si="609"/>
        <v>CH$585</v>
      </c>
      <c r="CI589" s="199" t="str">
        <f t="shared" si="609"/>
        <v>CI$585</v>
      </c>
      <c r="CJ589" s="199" t="str">
        <f t="shared" si="609"/>
        <v>CJ$585</v>
      </c>
      <c r="CK589" s="199" t="str">
        <f t="shared" si="609"/>
        <v>CK$585</v>
      </c>
      <c r="CL589" s="199" t="str">
        <f t="shared" ref="CL589" si="610">ADDRESS(ROW(CL585),COLUMN(CL585),2)</f>
        <v>CL$585</v>
      </c>
    </row>
    <row r="590" spans="2:90" x14ac:dyDescent="0.4">
      <c r="B590" s="132" t="str">
        <f>B576</f>
        <v>Primary volume driver</v>
      </c>
      <c r="D590" t="s">
        <v>750</v>
      </c>
      <c r="E590" s="8" t="str">
        <f t="shared" si="604"/>
        <v>590 DAYRENT-PV</v>
      </c>
      <c r="G590" t="s">
        <v>332</v>
      </c>
      <c r="H590" s="31"/>
      <c r="I590" s="73"/>
      <c r="J590" s="73"/>
      <c r="K590" s="39"/>
      <c r="L590" s="39"/>
      <c r="M590" s="39"/>
      <c r="N590" s="39"/>
      <c r="O590" s="39"/>
      <c r="P590" s="39"/>
      <c r="R590" s="38"/>
      <c r="S590" s="199" t="str">
        <f t="shared" ref="S590" si="611">S576</f>
        <v>S$13</v>
      </c>
      <c r="T590" s="199" t="str">
        <f t="shared" ref="T590:CD590" si="612">T576</f>
        <v>T$13</v>
      </c>
      <c r="U590" s="199" t="str">
        <f t="shared" si="612"/>
        <v>U$13</v>
      </c>
      <c r="V590" s="199" t="str">
        <f t="shared" si="612"/>
        <v>V$13</v>
      </c>
      <c r="W590" s="199" t="str">
        <f t="shared" si="612"/>
        <v>W$13</v>
      </c>
      <c r="X590" s="199" t="str">
        <f t="shared" si="612"/>
        <v>X$13</v>
      </c>
      <c r="Y590" s="199" t="str">
        <f t="shared" si="612"/>
        <v>Y$13</v>
      </c>
      <c r="Z590" s="199" t="str">
        <f t="shared" si="612"/>
        <v>Z$13</v>
      </c>
      <c r="AA590" s="199" t="str">
        <f t="shared" si="612"/>
        <v>AA$13</v>
      </c>
      <c r="AB590" s="199" t="str">
        <f t="shared" si="612"/>
        <v>AB$13</v>
      </c>
      <c r="AC590" s="199" t="str">
        <f t="shared" si="612"/>
        <v>AC$13</v>
      </c>
      <c r="AD590" s="199" t="str">
        <f t="shared" si="612"/>
        <v>AD$13</v>
      </c>
      <c r="AE590" s="199" t="str">
        <f t="shared" si="612"/>
        <v>AE$13</v>
      </c>
      <c r="AF590" s="199" t="str">
        <f t="shared" si="612"/>
        <v>AF$13</v>
      </c>
      <c r="AG590" s="199" t="str">
        <f t="shared" si="612"/>
        <v>AG$13</v>
      </c>
      <c r="AH590" s="199" t="str">
        <f t="shared" si="612"/>
        <v>AH$13</v>
      </c>
      <c r="AI590" s="199" t="str">
        <f t="shared" si="612"/>
        <v>AI$13</v>
      </c>
      <c r="AJ590" s="199" t="str">
        <f t="shared" si="612"/>
        <v>AJ$13</v>
      </c>
      <c r="AK590" s="199" t="str">
        <f t="shared" si="612"/>
        <v>AK$13</v>
      </c>
      <c r="AL590" s="199" t="str">
        <f t="shared" si="612"/>
        <v>AL$13</v>
      </c>
      <c r="AM590" s="199" t="str">
        <f t="shared" si="612"/>
        <v>AM$13</v>
      </c>
      <c r="AN590" s="199" t="str">
        <f t="shared" si="612"/>
        <v>AN$13</v>
      </c>
      <c r="AO590" s="199" t="str">
        <f t="shared" si="612"/>
        <v>AO$13</v>
      </c>
      <c r="AP590" s="199" t="str">
        <f t="shared" si="612"/>
        <v>AP$13</v>
      </c>
      <c r="AQ590" s="199" t="str">
        <f t="shared" si="612"/>
        <v>AQ$13</v>
      </c>
      <c r="AR590" s="199" t="str">
        <f t="shared" si="612"/>
        <v>AR$13</v>
      </c>
      <c r="AS590" s="199" t="str">
        <f t="shared" si="612"/>
        <v>AS$13</v>
      </c>
      <c r="AT590" s="199" t="str">
        <f t="shared" si="612"/>
        <v>AT$13</v>
      </c>
      <c r="AU590" s="199" t="str">
        <f t="shared" si="612"/>
        <v>AU$13</v>
      </c>
      <c r="AV590" s="199" t="str">
        <f t="shared" si="612"/>
        <v>AV$13</v>
      </c>
      <c r="AW590" s="199" t="str">
        <f t="shared" si="612"/>
        <v>AW$13</v>
      </c>
      <c r="AX590" s="199" t="str">
        <f t="shared" si="612"/>
        <v>AX$13</v>
      </c>
      <c r="AY590" s="199" t="str">
        <f t="shared" si="612"/>
        <v>AY$13</v>
      </c>
      <c r="AZ590" s="199" t="str">
        <f t="shared" si="612"/>
        <v>AZ$13</v>
      </c>
      <c r="BA590" s="199" t="str">
        <f t="shared" si="612"/>
        <v>BA$13</v>
      </c>
      <c r="BB590" s="199" t="str">
        <f t="shared" si="612"/>
        <v>BB$13</v>
      </c>
      <c r="BC590" s="199" t="str">
        <f t="shared" si="612"/>
        <v>BC$13</v>
      </c>
      <c r="BD590" s="199" t="str">
        <f t="shared" si="612"/>
        <v>BD$13</v>
      </c>
      <c r="BE590" s="199" t="str">
        <f t="shared" si="612"/>
        <v>BE$13</v>
      </c>
      <c r="BF590" s="199" t="str">
        <f t="shared" si="612"/>
        <v>BF$13</v>
      </c>
      <c r="BG590" s="199" t="str">
        <f t="shared" si="612"/>
        <v>BG$13</v>
      </c>
      <c r="BH590" s="199" t="str">
        <f t="shared" si="612"/>
        <v>BH$13</v>
      </c>
      <c r="BI590" s="199" t="str">
        <f t="shared" si="612"/>
        <v>BI$13</v>
      </c>
      <c r="BJ590" s="199" t="str">
        <f t="shared" si="612"/>
        <v>BJ$13</v>
      </c>
      <c r="BK590" s="199" t="str">
        <f t="shared" si="612"/>
        <v>BK$13</v>
      </c>
      <c r="BL590" s="199" t="str">
        <f t="shared" si="612"/>
        <v>BL$13</v>
      </c>
      <c r="BM590" s="199" t="str">
        <f t="shared" si="612"/>
        <v>BM$13</v>
      </c>
      <c r="BN590" s="199" t="str">
        <f t="shared" si="612"/>
        <v>BN$13</v>
      </c>
      <c r="BO590" s="199" t="str">
        <f t="shared" si="612"/>
        <v>BO$13</v>
      </c>
      <c r="BP590" s="199" t="str">
        <f t="shared" si="612"/>
        <v>BP$13</v>
      </c>
      <c r="BQ590" s="199" t="str">
        <f t="shared" si="612"/>
        <v>BQ$13</v>
      </c>
      <c r="BR590" s="199" t="str">
        <f t="shared" si="612"/>
        <v>BR$13</v>
      </c>
      <c r="BS590" s="199" t="str">
        <f t="shared" si="612"/>
        <v>BS$13</v>
      </c>
      <c r="BT590" s="199" t="str">
        <f t="shared" si="612"/>
        <v>BT$13</v>
      </c>
      <c r="BU590" s="199" t="str">
        <f t="shared" si="612"/>
        <v>BU$13</v>
      </c>
      <c r="BV590" s="199" t="str">
        <f t="shared" si="612"/>
        <v>BV$13</v>
      </c>
      <c r="BW590" s="199" t="str">
        <f t="shared" si="612"/>
        <v>BW$13</v>
      </c>
      <c r="BX590" s="199" t="str">
        <f t="shared" si="612"/>
        <v>BX$13</v>
      </c>
      <c r="BY590" s="199" t="str">
        <f t="shared" si="612"/>
        <v>BY$13</v>
      </c>
      <c r="BZ590" s="199" t="str">
        <f t="shared" si="612"/>
        <v>BZ$13</v>
      </c>
      <c r="CA590" s="199" t="str">
        <f t="shared" si="612"/>
        <v>CA$13</v>
      </c>
      <c r="CB590" s="199" t="str">
        <f t="shared" si="612"/>
        <v>CB$13</v>
      </c>
      <c r="CC590" s="199" t="str">
        <f t="shared" si="612"/>
        <v>CC$13</v>
      </c>
      <c r="CD590" s="199" t="str">
        <f t="shared" si="612"/>
        <v>CD$13</v>
      </c>
      <c r="CE590" s="199" t="str">
        <f t="shared" ref="CE590:CK590" si="613">CE576</f>
        <v>CE$13</v>
      </c>
      <c r="CF590" s="199" t="str">
        <f t="shared" si="613"/>
        <v>CF$13</v>
      </c>
      <c r="CG590" s="199" t="str">
        <f t="shared" si="613"/>
        <v>CG$13</v>
      </c>
      <c r="CH590" s="199" t="str">
        <f t="shared" si="613"/>
        <v>CH$13</v>
      </c>
      <c r="CI590" s="199" t="str">
        <f t="shared" si="613"/>
        <v>CI$13</v>
      </c>
      <c r="CJ590" s="199" t="str">
        <f t="shared" si="613"/>
        <v>CJ$13</v>
      </c>
      <c r="CK590" s="199" t="str">
        <f t="shared" si="613"/>
        <v>CK$13</v>
      </c>
      <c r="CL590" s="199" t="str">
        <f t="shared" ref="CL590" si="614">CL576</f>
        <v>CL$13</v>
      </c>
    </row>
    <row r="591" spans="2:90" x14ac:dyDescent="0.4">
      <c r="B591" s="132" t="str">
        <f>B577</f>
        <v>(Secondary label)</v>
      </c>
      <c r="D591" t="s">
        <v>750</v>
      </c>
      <c r="E591" s="8" t="str">
        <f t="shared" si="604"/>
        <v>591 DAYRENT-PV</v>
      </c>
      <c r="G591" t="s">
        <v>332</v>
      </c>
      <c r="H591" s="12"/>
      <c r="I591" s="60"/>
      <c r="J591" s="60"/>
      <c r="K591" s="15"/>
      <c r="L591" s="15"/>
      <c r="M591" s="15"/>
      <c r="N591" s="15"/>
      <c r="O591" s="15"/>
      <c r="P591" s="15"/>
      <c r="R591" s="15"/>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row>
    <row r="592" spans="2:90" x14ac:dyDescent="0.4">
      <c r="B592" s="132" t="str">
        <f>B578</f>
        <v xml:space="preserve">secondary unit </v>
      </c>
      <c r="D592" t="s">
        <v>750</v>
      </c>
      <c r="E592" s="8" t="str">
        <f t="shared" si="604"/>
        <v>592 DAYRENT-PV</v>
      </c>
      <c r="G592" t="s">
        <v>332</v>
      </c>
      <c r="H592" s="12"/>
      <c r="I592" s="60"/>
      <c r="J592" s="60"/>
      <c r="K592" s="15"/>
      <c r="L592" s="15"/>
      <c r="M592" s="15"/>
      <c r="N592" s="15"/>
      <c r="O592" s="15"/>
      <c r="P592" s="15"/>
      <c r="R592" s="15"/>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row>
    <row r="593" spans="2:90" x14ac:dyDescent="0.4">
      <c r="B593" s="132" t="str">
        <f>B579</f>
        <v>Secondary revenue driver</v>
      </c>
      <c r="D593" t="s">
        <v>750</v>
      </c>
      <c r="E593" s="8" t="str">
        <f t="shared" si="604"/>
        <v>593 DAYRENT-PV</v>
      </c>
      <c r="G593" t="s">
        <v>332</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8" t="s">
        <v>464</v>
      </c>
      <c r="D594" t="s">
        <v>750</v>
      </c>
      <c r="E594" s="8" t="str">
        <f t="shared" si="604"/>
        <v>594 DAYRENT-PV</v>
      </c>
      <c r="G594" t="s">
        <v>332</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E595" s="8"/>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E596" s="8"/>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E597" s="8"/>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E598" s="8"/>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row>
    <row r="599" spans="2:90" x14ac:dyDescent="0.4">
      <c r="B599" s="167"/>
      <c r="E599" s="8"/>
      <c r="H599" s="31"/>
      <c r="I599" s="73"/>
      <c r="J599" s="73"/>
      <c r="K599" s="39"/>
      <c r="L599" s="39"/>
      <c r="M599" s="39"/>
      <c r="N599" s="39"/>
      <c r="O599" s="39"/>
      <c r="P599" s="39"/>
      <c r="R599" s="38"/>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row>
    <row r="600" spans="2:90" x14ac:dyDescent="0.4">
      <c r="B600" s="171" t="s">
        <v>490</v>
      </c>
      <c r="E600" s="8"/>
      <c r="H600" s="189"/>
      <c r="I600" s="190"/>
      <c r="J600" s="190"/>
      <c r="K600" s="191"/>
      <c r="L600" s="191"/>
      <c r="M600" s="191"/>
      <c r="N600" s="191"/>
      <c r="O600" s="191"/>
      <c r="P600" s="191"/>
      <c r="R600" s="191"/>
      <c r="S600" s="192"/>
      <c r="T600" s="192"/>
      <c r="U600" s="192"/>
      <c r="V600" s="192"/>
      <c r="W600" s="192"/>
      <c r="X600" s="192"/>
      <c r="Y600" s="192"/>
      <c r="Z600" s="192"/>
      <c r="AA600" s="192"/>
      <c r="AB600" s="192"/>
      <c r="AC600" s="192"/>
      <c r="AD600" s="192"/>
      <c r="AE600" s="192"/>
      <c r="AF600" s="192"/>
      <c r="AG600" s="192"/>
      <c r="AH600" s="192"/>
      <c r="AI600" s="192"/>
      <c r="AJ600" s="192"/>
      <c r="AK600" s="192"/>
      <c r="AL600" s="192"/>
      <c r="AM600" s="192"/>
      <c r="AN600" s="192"/>
      <c r="AO600" s="192"/>
      <c r="AP600" s="192"/>
      <c r="AQ600" s="192"/>
      <c r="AR600" s="192"/>
      <c r="AS600" s="192"/>
      <c r="AT600" s="192"/>
      <c r="AU600" s="192"/>
      <c r="AV600" s="192"/>
      <c r="AW600" s="192"/>
      <c r="AX600" s="192"/>
      <c r="AY600" s="192"/>
      <c r="AZ600" s="192"/>
      <c r="BA600" s="192"/>
      <c r="BB600" s="192"/>
      <c r="BC600" s="192"/>
      <c r="BD600" s="192"/>
      <c r="BE600" s="192"/>
      <c r="BF600" s="192"/>
      <c r="BG600" s="192"/>
      <c r="BH600" s="192"/>
      <c r="BI600" s="192"/>
      <c r="BJ600" s="192"/>
      <c r="BK600" s="192"/>
      <c r="BL600" s="192"/>
      <c r="BM600" s="192"/>
      <c r="BN600" s="192"/>
      <c r="BO600" s="192"/>
      <c r="BP600" s="192"/>
      <c r="BQ600" s="192"/>
      <c r="BR600" s="192"/>
      <c r="BS600" s="192"/>
      <c r="BT600" s="192"/>
      <c r="BU600" s="192"/>
      <c r="BV600" s="192"/>
      <c r="BW600" s="192"/>
      <c r="BX600" s="192"/>
      <c r="BY600" s="192"/>
      <c r="BZ600" s="192"/>
      <c r="CA600" s="192"/>
      <c r="CB600" s="192"/>
      <c r="CC600" s="192"/>
      <c r="CD600" s="192"/>
      <c r="CE600" s="192"/>
      <c r="CF600" s="192"/>
      <c r="CG600" s="192"/>
      <c r="CH600" s="192"/>
      <c r="CI600" s="192"/>
      <c r="CJ600" s="192"/>
      <c r="CK600" s="192"/>
      <c r="CL600" s="192"/>
    </row>
    <row r="601" spans="2:90" x14ac:dyDescent="0.4">
      <c r="B601" s="171" t="s">
        <v>492</v>
      </c>
      <c r="E601" s="8"/>
      <c r="H601" s="170"/>
      <c r="I601" s="172"/>
      <c r="J601" s="172"/>
      <c r="K601" s="193"/>
      <c r="L601" s="193"/>
      <c r="M601" s="193"/>
      <c r="N601" s="193"/>
      <c r="O601" s="193"/>
      <c r="P601" s="193"/>
      <c r="R601" s="194"/>
      <c r="S601" s="170"/>
      <c r="T601" s="170"/>
      <c r="U601" s="170"/>
      <c r="V601" s="170"/>
      <c r="W601" s="170"/>
      <c r="X601" s="170"/>
      <c r="Y601" s="170"/>
      <c r="Z601" s="170"/>
      <c r="AA601" s="170"/>
      <c r="AB601" s="170"/>
      <c r="AC601" s="170"/>
      <c r="AD601" s="170"/>
      <c r="AE601" s="170"/>
      <c r="AF601" s="170"/>
      <c r="AG601" s="170"/>
      <c r="AH601" s="170"/>
      <c r="AI601" s="170"/>
      <c r="AJ601" s="170"/>
      <c r="AK601" s="170"/>
      <c r="AL601" s="170"/>
      <c r="AM601" s="170"/>
      <c r="AN601" s="170"/>
      <c r="AO601" s="170"/>
      <c r="AP601" s="170"/>
      <c r="AQ601" s="170"/>
      <c r="AR601" s="170"/>
      <c r="AS601" s="170"/>
      <c r="AT601" s="170"/>
      <c r="AU601" s="170"/>
      <c r="AV601" s="170"/>
      <c r="AW601" s="170"/>
      <c r="AX601" s="170"/>
      <c r="AY601" s="170"/>
      <c r="AZ601" s="170"/>
      <c r="BA601" s="170"/>
      <c r="BB601" s="170"/>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0"/>
      <c r="CA601" s="170"/>
      <c r="CB601" s="170"/>
      <c r="CC601" s="170"/>
      <c r="CD601" s="170"/>
      <c r="CE601" s="170"/>
      <c r="CF601" s="170"/>
      <c r="CG601" s="170"/>
      <c r="CH601" s="170"/>
      <c r="CI601" s="170"/>
      <c r="CJ601" s="170"/>
      <c r="CK601" s="170"/>
      <c r="CL601" s="170"/>
    </row>
    <row r="602" spans="2:90" x14ac:dyDescent="0.4">
      <c r="B602" s="171" t="s">
        <v>461</v>
      </c>
      <c r="E602" s="8"/>
      <c r="H602" s="170"/>
      <c r="I602" s="172"/>
      <c r="J602" s="172"/>
      <c r="K602" s="193"/>
      <c r="L602" s="193"/>
      <c r="M602" s="193"/>
      <c r="N602" s="193"/>
      <c r="O602" s="193"/>
      <c r="P602" s="193"/>
      <c r="R602" s="194"/>
      <c r="S602" s="195" t="str">
        <f t="shared" ref="S602:AX602" si="615">S$16</f>
        <v>S$12</v>
      </c>
      <c r="T602" s="195" t="str">
        <f t="shared" si="615"/>
        <v>T$12</v>
      </c>
      <c r="U602" s="195" t="str">
        <f t="shared" si="615"/>
        <v>U$12</v>
      </c>
      <c r="V602" s="195" t="str">
        <f t="shared" si="615"/>
        <v>V$12</v>
      </c>
      <c r="W602" s="195" t="str">
        <f t="shared" si="615"/>
        <v>W$12</v>
      </c>
      <c r="X602" s="195" t="str">
        <f t="shared" si="615"/>
        <v>X$12</v>
      </c>
      <c r="Y602" s="195" t="str">
        <f t="shared" si="615"/>
        <v>Y$12</v>
      </c>
      <c r="Z602" s="195" t="str">
        <f t="shared" si="615"/>
        <v>Z$12</v>
      </c>
      <c r="AA602" s="195" t="str">
        <f t="shared" si="615"/>
        <v>AA$12</v>
      </c>
      <c r="AB602" s="195" t="str">
        <f t="shared" si="615"/>
        <v>AB$12</v>
      </c>
      <c r="AC602" s="195" t="str">
        <f t="shared" si="615"/>
        <v>AC$12</v>
      </c>
      <c r="AD602" s="195" t="str">
        <f t="shared" si="615"/>
        <v>AD$12</v>
      </c>
      <c r="AE602" s="195" t="str">
        <f t="shared" si="615"/>
        <v>AE$12</v>
      </c>
      <c r="AF602" s="195" t="str">
        <f t="shared" si="615"/>
        <v>AF$12</v>
      </c>
      <c r="AG602" s="195" t="str">
        <f t="shared" si="615"/>
        <v>AG$12</v>
      </c>
      <c r="AH602" s="195" t="str">
        <f t="shared" si="615"/>
        <v>AH$12</v>
      </c>
      <c r="AI602" s="195" t="str">
        <f t="shared" si="615"/>
        <v>AI$12</v>
      </c>
      <c r="AJ602" s="195" t="str">
        <f t="shared" si="615"/>
        <v>AJ$12</v>
      </c>
      <c r="AK602" s="195" t="str">
        <f t="shared" si="615"/>
        <v>AK$12</v>
      </c>
      <c r="AL602" s="195" t="str">
        <f t="shared" si="615"/>
        <v>AL$12</v>
      </c>
      <c r="AM602" s="195" t="str">
        <f t="shared" si="615"/>
        <v>AM$12</v>
      </c>
      <c r="AN602" s="195" t="str">
        <f t="shared" si="615"/>
        <v>AN$12</v>
      </c>
      <c r="AO602" s="195" t="str">
        <f t="shared" si="615"/>
        <v>AO$12</v>
      </c>
      <c r="AP602" s="195" t="str">
        <f t="shared" si="615"/>
        <v>AP$12</v>
      </c>
      <c r="AQ602" s="195" t="str">
        <f t="shared" si="615"/>
        <v>AQ$12</v>
      </c>
      <c r="AR602" s="195" t="str">
        <f t="shared" si="615"/>
        <v>AR$12</v>
      </c>
      <c r="AS602" s="195" t="str">
        <f t="shared" si="615"/>
        <v>AS$12</v>
      </c>
      <c r="AT602" s="195" t="str">
        <f t="shared" si="615"/>
        <v>AT$12</v>
      </c>
      <c r="AU602" s="195" t="str">
        <f t="shared" si="615"/>
        <v>AU$12</v>
      </c>
      <c r="AV602" s="195" t="str">
        <f t="shared" si="615"/>
        <v>AV$12</v>
      </c>
      <c r="AW602" s="195" t="str">
        <f t="shared" si="615"/>
        <v>AW$12</v>
      </c>
      <c r="AX602" s="195" t="str">
        <f t="shared" si="615"/>
        <v>AX$12</v>
      </c>
      <c r="AY602" s="195" t="str">
        <f t="shared" ref="AY602:CD602" si="616">AY$16</f>
        <v>AY$12</v>
      </c>
      <c r="AZ602" s="195" t="str">
        <f t="shared" si="616"/>
        <v>AZ$12</v>
      </c>
      <c r="BA602" s="195" t="str">
        <f t="shared" si="616"/>
        <v>BA$12</v>
      </c>
      <c r="BB602" s="195" t="str">
        <f t="shared" si="616"/>
        <v>BB$12</v>
      </c>
      <c r="BC602" s="195" t="str">
        <f t="shared" si="616"/>
        <v>BC$12</v>
      </c>
      <c r="BD602" s="195" t="str">
        <f t="shared" si="616"/>
        <v>BD$12</v>
      </c>
      <c r="BE602" s="195" t="str">
        <f t="shared" si="616"/>
        <v>BE$12</v>
      </c>
      <c r="BF602" s="195" t="str">
        <f t="shared" si="616"/>
        <v>BF$12</v>
      </c>
      <c r="BG602" s="195" t="str">
        <f t="shared" si="616"/>
        <v>BG$12</v>
      </c>
      <c r="BH602" s="195" t="str">
        <f t="shared" si="616"/>
        <v>BH$12</v>
      </c>
      <c r="BI602" s="195" t="str">
        <f t="shared" si="616"/>
        <v>BI$12</v>
      </c>
      <c r="BJ602" s="195" t="str">
        <f t="shared" si="616"/>
        <v>BJ$12</v>
      </c>
      <c r="BK602" s="195" t="str">
        <f t="shared" si="616"/>
        <v>BK$12</v>
      </c>
      <c r="BL602" s="195" t="str">
        <f t="shared" si="616"/>
        <v>BL$12</v>
      </c>
      <c r="BM602" s="195" t="str">
        <f t="shared" si="616"/>
        <v>BM$12</v>
      </c>
      <c r="BN602" s="195" t="str">
        <f t="shared" si="616"/>
        <v>BN$12</v>
      </c>
      <c r="BO602" s="195" t="str">
        <f t="shared" si="616"/>
        <v>BO$12</v>
      </c>
      <c r="BP602" s="195" t="str">
        <f t="shared" si="616"/>
        <v>BP$12</v>
      </c>
      <c r="BQ602" s="195" t="str">
        <f t="shared" si="616"/>
        <v>BQ$12</v>
      </c>
      <c r="BR602" s="195" t="str">
        <f t="shared" si="616"/>
        <v>BR$12</v>
      </c>
      <c r="BS602" s="195" t="str">
        <f t="shared" si="616"/>
        <v>BS$12</v>
      </c>
      <c r="BT602" s="195" t="str">
        <f t="shared" si="616"/>
        <v>BT$12</v>
      </c>
      <c r="BU602" s="195" t="str">
        <f t="shared" si="616"/>
        <v>BU$12</v>
      </c>
      <c r="BV602" s="195" t="str">
        <f t="shared" si="616"/>
        <v>BV$12</v>
      </c>
      <c r="BW602" s="195" t="str">
        <f t="shared" si="616"/>
        <v>BW$12</v>
      </c>
      <c r="BX602" s="195" t="str">
        <f t="shared" si="616"/>
        <v>BX$12</v>
      </c>
      <c r="BY602" s="195" t="str">
        <f t="shared" si="616"/>
        <v>BY$12</v>
      </c>
      <c r="BZ602" s="195" t="str">
        <f t="shared" si="616"/>
        <v>BZ$12</v>
      </c>
      <c r="CA602" s="195" t="str">
        <f t="shared" si="616"/>
        <v>CA$12</v>
      </c>
      <c r="CB602" s="195" t="str">
        <f t="shared" si="616"/>
        <v>CB$12</v>
      </c>
      <c r="CC602" s="195" t="str">
        <f t="shared" si="616"/>
        <v>CC$12</v>
      </c>
      <c r="CD602" s="195" t="str">
        <f t="shared" si="616"/>
        <v>CD$12</v>
      </c>
      <c r="CE602" s="195" t="str">
        <f t="shared" ref="CE602:CL602" si="617">CE$16</f>
        <v>CE$12</v>
      </c>
      <c r="CF602" s="195" t="str">
        <f t="shared" si="617"/>
        <v>CF$12</v>
      </c>
      <c r="CG602" s="195" t="str">
        <f t="shared" si="617"/>
        <v>CG$12</v>
      </c>
      <c r="CH602" s="195" t="str">
        <f t="shared" si="617"/>
        <v>CH$12</v>
      </c>
      <c r="CI602" s="195" t="str">
        <f t="shared" si="617"/>
        <v>CI$12</v>
      </c>
      <c r="CJ602" s="195" t="str">
        <f t="shared" si="617"/>
        <v>CJ$12</v>
      </c>
      <c r="CK602" s="195" t="str">
        <f t="shared" si="617"/>
        <v>CK$12</v>
      </c>
      <c r="CL602" s="195" t="str">
        <f t="shared" si="617"/>
        <v>CL$12</v>
      </c>
    </row>
    <row r="603" spans="2:90" x14ac:dyDescent="0.4">
      <c r="B603" s="171" t="s">
        <v>462</v>
      </c>
      <c r="E603" s="8"/>
      <c r="H603" s="196"/>
      <c r="I603" s="197"/>
      <c r="J603" s="197"/>
      <c r="K603" s="198"/>
      <c r="L603" s="198"/>
      <c r="M603" s="198"/>
      <c r="N603" s="198"/>
      <c r="O603" s="198"/>
      <c r="P603" s="198"/>
      <c r="R603" s="198"/>
      <c r="S603" s="195" t="str">
        <f t="shared" ref="S603:AX603" si="618">S$17</f>
        <v>S$13</v>
      </c>
      <c r="T603" s="195" t="str">
        <f t="shared" si="618"/>
        <v>T$13</v>
      </c>
      <c r="U603" s="195" t="str">
        <f t="shared" si="618"/>
        <v>U$13</v>
      </c>
      <c r="V603" s="195" t="str">
        <f t="shared" si="618"/>
        <v>V$13</v>
      </c>
      <c r="W603" s="195" t="str">
        <f t="shared" si="618"/>
        <v>W$13</v>
      </c>
      <c r="X603" s="195" t="str">
        <f t="shared" si="618"/>
        <v>X$13</v>
      </c>
      <c r="Y603" s="195" t="str">
        <f t="shared" si="618"/>
        <v>Y$13</v>
      </c>
      <c r="Z603" s="195" t="str">
        <f t="shared" si="618"/>
        <v>Z$13</v>
      </c>
      <c r="AA603" s="195" t="str">
        <f t="shared" si="618"/>
        <v>AA$13</v>
      </c>
      <c r="AB603" s="195" t="str">
        <f t="shared" si="618"/>
        <v>AB$13</v>
      </c>
      <c r="AC603" s="195" t="str">
        <f t="shared" si="618"/>
        <v>AC$13</v>
      </c>
      <c r="AD603" s="195" t="str">
        <f t="shared" si="618"/>
        <v>AD$13</v>
      </c>
      <c r="AE603" s="195" t="str">
        <f t="shared" si="618"/>
        <v>AE$13</v>
      </c>
      <c r="AF603" s="195" t="str">
        <f t="shared" si="618"/>
        <v>AF$13</v>
      </c>
      <c r="AG603" s="195" t="str">
        <f t="shared" si="618"/>
        <v>AG$13</v>
      </c>
      <c r="AH603" s="195" t="str">
        <f t="shared" si="618"/>
        <v>AH$13</v>
      </c>
      <c r="AI603" s="195" t="str">
        <f t="shared" si="618"/>
        <v>AI$13</v>
      </c>
      <c r="AJ603" s="195" t="str">
        <f t="shared" si="618"/>
        <v>AJ$13</v>
      </c>
      <c r="AK603" s="195" t="str">
        <f t="shared" si="618"/>
        <v>AK$13</v>
      </c>
      <c r="AL603" s="195" t="str">
        <f t="shared" si="618"/>
        <v>AL$13</v>
      </c>
      <c r="AM603" s="195" t="str">
        <f t="shared" si="618"/>
        <v>AM$13</v>
      </c>
      <c r="AN603" s="195" t="str">
        <f t="shared" si="618"/>
        <v>AN$13</v>
      </c>
      <c r="AO603" s="195" t="str">
        <f t="shared" si="618"/>
        <v>AO$13</v>
      </c>
      <c r="AP603" s="195" t="str">
        <f t="shared" si="618"/>
        <v>AP$13</v>
      </c>
      <c r="AQ603" s="195" t="str">
        <f t="shared" si="618"/>
        <v>AQ$13</v>
      </c>
      <c r="AR603" s="195" t="str">
        <f t="shared" si="618"/>
        <v>AR$13</v>
      </c>
      <c r="AS603" s="195" t="str">
        <f t="shared" si="618"/>
        <v>AS$13</v>
      </c>
      <c r="AT603" s="195" t="str">
        <f t="shared" si="618"/>
        <v>AT$13</v>
      </c>
      <c r="AU603" s="195" t="str">
        <f t="shared" si="618"/>
        <v>AU$13</v>
      </c>
      <c r="AV603" s="195" t="str">
        <f t="shared" si="618"/>
        <v>AV$13</v>
      </c>
      <c r="AW603" s="195" t="str">
        <f t="shared" si="618"/>
        <v>AW$13</v>
      </c>
      <c r="AX603" s="195" t="str">
        <f t="shared" si="618"/>
        <v>AX$13</v>
      </c>
      <c r="AY603" s="195" t="str">
        <f t="shared" ref="AY603:CD603" si="619">AY$17</f>
        <v>AY$13</v>
      </c>
      <c r="AZ603" s="195" t="str">
        <f t="shared" si="619"/>
        <v>AZ$13</v>
      </c>
      <c r="BA603" s="195" t="str">
        <f t="shared" si="619"/>
        <v>BA$13</v>
      </c>
      <c r="BB603" s="195" t="str">
        <f t="shared" si="619"/>
        <v>BB$13</v>
      </c>
      <c r="BC603" s="195" t="str">
        <f t="shared" si="619"/>
        <v>BC$13</v>
      </c>
      <c r="BD603" s="195" t="str">
        <f t="shared" si="619"/>
        <v>BD$13</v>
      </c>
      <c r="BE603" s="195" t="str">
        <f t="shared" si="619"/>
        <v>BE$13</v>
      </c>
      <c r="BF603" s="195" t="str">
        <f t="shared" si="619"/>
        <v>BF$13</v>
      </c>
      <c r="BG603" s="195" t="str">
        <f t="shared" si="619"/>
        <v>BG$13</v>
      </c>
      <c r="BH603" s="195" t="str">
        <f t="shared" si="619"/>
        <v>BH$13</v>
      </c>
      <c r="BI603" s="195" t="str">
        <f t="shared" si="619"/>
        <v>BI$13</v>
      </c>
      <c r="BJ603" s="195" t="str">
        <f t="shared" si="619"/>
        <v>BJ$13</v>
      </c>
      <c r="BK603" s="195" t="str">
        <f t="shared" si="619"/>
        <v>BK$13</v>
      </c>
      <c r="BL603" s="195" t="str">
        <f t="shared" si="619"/>
        <v>BL$13</v>
      </c>
      <c r="BM603" s="195" t="str">
        <f t="shared" si="619"/>
        <v>BM$13</v>
      </c>
      <c r="BN603" s="195" t="str">
        <f t="shared" si="619"/>
        <v>BN$13</v>
      </c>
      <c r="BO603" s="195" t="str">
        <f t="shared" si="619"/>
        <v>BO$13</v>
      </c>
      <c r="BP603" s="195" t="str">
        <f t="shared" si="619"/>
        <v>BP$13</v>
      </c>
      <c r="BQ603" s="195" t="str">
        <f t="shared" si="619"/>
        <v>BQ$13</v>
      </c>
      <c r="BR603" s="195" t="str">
        <f t="shared" si="619"/>
        <v>BR$13</v>
      </c>
      <c r="BS603" s="195" t="str">
        <f t="shared" si="619"/>
        <v>BS$13</v>
      </c>
      <c r="BT603" s="195" t="str">
        <f t="shared" si="619"/>
        <v>BT$13</v>
      </c>
      <c r="BU603" s="195" t="str">
        <f t="shared" si="619"/>
        <v>BU$13</v>
      </c>
      <c r="BV603" s="195" t="str">
        <f t="shared" si="619"/>
        <v>BV$13</v>
      </c>
      <c r="BW603" s="195" t="str">
        <f t="shared" si="619"/>
        <v>BW$13</v>
      </c>
      <c r="BX603" s="195" t="str">
        <f t="shared" si="619"/>
        <v>BX$13</v>
      </c>
      <c r="BY603" s="195" t="str">
        <f t="shared" si="619"/>
        <v>BY$13</v>
      </c>
      <c r="BZ603" s="195" t="str">
        <f t="shared" si="619"/>
        <v>BZ$13</v>
      </c>
      <c r="CA603" s="195" t="str">
        <f t="shared" si="619"/>
        <v>CA$13</v>
      </c>
      <c r="CB603" s="195" t="str">
        <f t="shared" si="619"/>
        <v>CB$13</v>
      </c>
      <c r="CC603" s="195" t="str">
        <f t="shared" si="619"/>
        <v>CC$13</v>
      </c>
      <c r="CD603" s="195" t="str">
        <f t="shared" si="619"/>
        <v>CD$13</v>
      </c>
      <c r="CE603" s="195" t="str">
        <f t="shared" ref="CE603:CL603" si="620">CE$17</f>
        <v>CE$13</v>
      </c>
      <c r="CF603" s="195" t="str">
        <f t="shared" si="620"/>
        <v>CF$13</v>
      </c>
      <c r="CG603" s="195" t="str">
        <f t="shared" si="620"/>
        <v>CG$13</v>
      </c>
      <c r="CH603" s="195" t="str">
        <f t="shared" si="620"/>
        <v>CH$13</v>
      </c>
      <c r="CI603" s="195" t="str">
        <f t="shared" si="620"/>
        <v>CI$13</v>
      </c>
      <c r="CJ603" s="195" t="str">
        <f t="shared" si="620"/>
        <v>CJ$13</v>
      </c>
      <c r="CK603" s="195" t="str">
        <f t="shared" si="620"/>
        <v>CK$13</v>
      </c>
      <c r="CL603" s="195" t="str">
        <f t="shared" si="620"/>
        <v>CL$13</v>
      </c>
    </row>
    <row r="604" spans="2:90" x14ac:dyDescent="0.4">
      <c r="B604" s="171" t="s">
        <v>491</v>
      </c>
      <c r="E604" s="8"/>
      <c r="H604" s="196"/>
      <c r="I604" s="197"/>
      <c r="J604" s="197"/>
      <c r="K604" s="198"/>
      <c r="L604" s="198"/>
      <c r="M604" s="198"/>
      <c r="N604" s="198"/>
      <c r="O604" s="198"/>
      <c r="P604" s="198"/>
      <c r="R604" s="198"/>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c r="AQ604" s="186"/>
      <c r="AR604" s="186"/>
      <c r="AS604" s="186"/>
      <c r="AT604" s="186"/>
      <c r="AU604" s="186"/>
      <c r="AV604" s="186"/>
      <c r="AW604" s="186"/>
      <c r="AX604" s="186"/>
      <c r="AY604" s="186"/>
      <c r="AZ604" s="186"/>
      <c r="BA604" s="186"/>
      <c r="BB604" s="186"/>
      <c r="BC604" s="186"/>
      <c r="BD604" s="186"/>
      <c r="BE604" s="186"/>
      <c r="BF604" s="186"/>
      <c r="BG604" s="186"/>
      <c r="BH604" s="186"/>
      <c r="BI604" s="186"/>
      <c r="BJ604" s="186"/>
      <c r="BK604" s="186"/>
      <c r="BL604" s="186"/>
      <c r="BM604" s="186"/>
      <c r="BN604" s="186"/>
      <c r="BO604" s="186"/>
      <c r="BP604" s="186"/>
      <c r="BQ604" s="186"/>
      <c r="BR604" s="186"/>
      <c r="BS604" s="186"/>
      <c r="BT604" s="186"/>
      <c r="BU604" s="186"/>
      <c r="BV604" s="186"/>
      <c r="BW604" s="186"/>
      <c r="BX604" s="186"/>
      <c r="BY604" s="186"/>
      <c r="BZ604" s="186"/>
      <c r="CA604" s="186"/>
      <c r="CB604" s="186"/>
      <c r="CC604" s="186"/>
      <c r="CD604" s="186"/>
      <c r="CE604" s="186"/>
      <c r="CF604" s="186"/>
      <c r="CG604" s="186"/>
      <c r="CH604" s="186"/>
      <c r="CI604" s="186"/>
      <c r="CJ604" s="186"/>
      <c r="CK604" s="186"/>
      <c r="CL604" s="186"/>
    </row>
    <row r="605" spans="2:90" x14ac:dyDescent="0.4">
      <c r="B605" s="171" t="s">
        <v>505</v>
      </c>
      <c r="E605" s="8"/>
      <c r="H605" s="196"/>
      <c r="I605" s="197"/>
      <c r="J605" s="197"/>
      <c r="K605" s="198"/>
      <c r="L605" s="198"/>
      <c r="M605" s="198"/>
      <c r="N605" s="198"/>
      <c r="O605" s="198"/>
      <c r="P605" s="198"/>
      <c r="R605" s="198"/>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c r="AQ605" s="186"/>
      <c r="AR605" s="186"/>
      <c r="AS605" s="186"/>
      <c r="AT605" s="186"/>
      <c r="AU605" s="186"/>
      <c r="AV605" s="186"/>
      <c r="AW605" s="186"/>
      <c r="AX605" s="186"/>
      <c r="AY605" s="186"/>
      <c r="AZ605" s="186"/>
      <c r="BA605" s="186"/>
      <c r="BB605" s="186"/>
      <c r="BC605" s="186"/>
      <c r="BD605" s="186"/>
      <c r="BE605" s="186"/>
      <c r="BF605" s="186"/>
      <c r="BG605" s="186"/>
      <c r="BH605" s="186"/>
      <c r="BI605" s="186"/>
      <c r="BJ605" s="186"/>
      <c r="BK605" s="186"/>
      <c r="BL605" s="186"/>
      <c r="BM605" s="186"/>
      <c r="BN605" s="186"/>
      <c r="BO605" s="186"/>
      <c r="BP605" s="186"/>
      <c r="BQ605" s="186"/>
      <c r="BR605" s="186"/>
      <c r="BS605" s="186"/>
      <c r="BT605" s="186"/>
      <c r="BU605" s="186"/>
      <c r="BV605" s="186"/>
      <c r="BW605" s="186"/>
      <c r="BX605" s="186"/>
      <c r="BY605" s="186"/>
      <c r="BZ605" s="186"/>
      <c r="CA605" s="186"/>
      <c r="CB605" s="186"/>
      <c r="CC605" s="186"/>
      <c r="CD605" s="186"/>
      <c r="CE605" s="186"/>
      <c r="CF605" s="186"/>
      <c r="CG605" s="186"/>
      <c r="CH605" s="186"/>
      <c r="CI605" s="186"/>
      <c r="CJ605" s="186"/>
      <c r="CK605" s="186"/>
      <c r="CL605" s="186"/>
    </row>
    <row r="606" spans="2:90" x14ac:dyDescent="0.4">
      <c r="B606" s="171" t="s">
        <v>463</v>
      </c>
      <c r="E606" s="8"/>
      <c r="H606" s="196"/>
      <c r="I606" s="197"/>
      <c r="J606" s="197"/>
      <c r="K606" s="198"/>
      <c r="L606" s="198"/>
      <c r="M606" s="198"/>
      <c r="N606" s="198"/>
      <c r="O606" s="198"/>
      <c r="P606" s="198"/>
      <c r="R606" s="198"/>
      <c r="S606" s="186" t="str">
        <f t="shared" ref="S606:AX606" si="621">S$18</f>
        <v>S$14</v>
      </c>
      <c r="T606" s="186" t="str">
        <f t="shared" si="621"/>
        <v>T$14</v>
      </c>
      <c r="U606" s="186" t="str">
        <f t="shared" si="621"/>
        <v>U$14</v>
      </c>
      <c r="V606" s="186" t="str">
        <f t="shared" si="621"/>
        <v>V$14</v>
      </c>
      <c r="W606" s="186" t="str">
        <f t="shared" si="621"/>
        <v>W$14</v>
      </c>
      <c r="X606" s="186" t="str">
        <f t="shared" si="621"/>
        <v>X$14</v>
      </c>
      <c r="Y606" s="186" t="str">
        <f t="shared" si="621"/>
        <v>Y$14</v>
      </c>
      <c r="Z606" s="186" t="str">
        <f t="shared" si="621"/>
        <v>Z$14</v>
      </c>
      <c r="AA606" s="186" t="str">
        <f t="shared" si="621"/>
        <v>AA$14</v>
      </c>
      <c r="AB606" s="186" t="str">
        <f t="shared" si="621"/>
        <v>AB$14</v>
      </c>
      <c r="AC606" s="186" t="str">
        <f t="shared" si="621"/>
        <v>AC$14</v>
      </c>
      <c r="AD606" s="186" t="str">
        <f t="shared" si="621"/>
        <v>AD$14</v>
      </c>
      <c r="AE606" s="186" t="str">
        <f t="shared" si="621"/>
        <v>AE$14</v>
      </c>
      <c r="AF606" s="186" t="str">
        <f t="shared" si="621"/>
        <v>AF$14</v>
      </c>
      <c r="AG606" s="186" t="str">
        <f t="shared" si="621"/>
        <v>AG$14</v>
      </c>
      <c r="AH606" s="186" t="str">
        <f t="shared" si="621"/>
        <v>AH$14</v>
      </c>
      <c r="AI606" s="186" t="str">
        <f t="shared" si="621"/>
        <v>AI$14</v>
      </c>
      <c r="AJ606" s="186" t="str">
        <f t="shared" si="621"/>
        <v>AJ$14</v>
      </c>
      <c r="AK606" s="186" t="str">
        <f t="shared" si="621"/>
        <v>AK$14</v>
      </c>
      <c r="AL606" s="186" t="str">
        <f t="shared" si="621"/>
        <v>AL$14</v>
      </c>
      <c r="AM606" s="186" t="str">
        <f t="shared" si="621"/>
        <v>AM$14</v>
      </c>
      <c r="AN606" s="186" t="str">
        <f t="shared" si="621"/>
        <v>AN$14</v>
      </c>
      <c r="AO606" s="186" t="str">
        <f t="shared" si="621"/>
        <v>AO$14</v>
      </c>
      <c r="AP606" s="186" t="str">
        <f t="shared" si="621"/>
        <v>AP$14</v>
      </c>
      <c r="AQ606" s="186" t="str">
        <f t="shared" si="621"/>
        <v>AQ$14</v>
      </c>
      <c r="AR606" s="186" t="str">
        <f t="shared" si="621"/>
        <v>AR$14</v>
      </c>
      <c r="AS606" s="186" t="str">
        <f t="shared" si="621"/>
        <v>AS$14</v>
      </c>
      <c r="AT606" s="186" t="str">
        <f t="shared" si="621"/>
        <v>AT$14</v>
      </c>
      <c r="AU606" s="186" t="str">
        <f t="shared" si="621"/>
        <v>AU$14</v>
      </c>
      <c r="AV606" s="186" t="str">
        <f t="shared" si="621"/>
        <v>AV$14</v>
      </c>
      <c r="AW606" s="186" t="str">
        <f t="shared" si="621"/>
        <v>AW$14</v>
      </c>
      <c r="AX606" s="186" t="str">
        <f t="shared" si="621"/>
        <v>AX$14</v>
      </c>
      <c r="AY606" s="186" t="str">
        <f t="shared" ref="AY606:CD606" si="622">AY$18</f>
        <v>AY$14</v>
      </c>
      <c r="AZ606" s="186" t="str">
        <f t="shared" si="622"/>
        <v>AZ$14</v>
      </c>
      <c r="BA606" s="186" t="str">
        <f t="shared" si="622"/>
        <v>BA$14</v>
      </c>
      <c r="BB606" s="186" t="str">
        <f t="shared" si="622"/>
        <v>BB$14</v>
      </c>
      <c r="BC606" s="186" t="str">
        <f t="shared" si="622"/>
        <v>BC$14</v>
      </c>
      <c r="BD606" s="186" t="str">
        <f t="shared" si="622"/>
        <v>BD$14</v>
      </c>
      <c r="BE606" s="186" t="str">
        <f t="shared" si="622"/>
        <v>BE$14</v>
      </c>
      <c r="BF606" s="186" t="str">
        <f t="shared" si="622"/>
        <v>BF$14</v>
      </c>
      <c r="BG606" s="186" t="str">
        <f t="shared" si="622"/>
        <v>BG$14</v>
      </c>
      <c r="BH606" s="186" t="str">
        <f t="shared" si="622"/>
        <v>BH$14</v>
      </c>
      <c r="BI606" s="186" t="str">
        <f t="shared" si="622"/>
        <v>BI$14</v>
      </c>
      <c r="BJ606" s="186" t="str">
        <f t="shared" si="622"/>
        <v>BJ$14</v>
      </c>
      <c r="BK606" s="186" t="str">
        <f t="shared" si="622"/>
        <v>BK$14</v>
      </c>
      <c r="BL606" s="186" t="str">
        <f t="shared" si="622"/>
        <v>BL$14</v>
      </c>
      <c r="BM606" s="186" t="str">
        <f t="shared" si="622"/>
        <v>BM$14</v>
      </c>
      <c r="BN606" s="186" t="str">
        <f t="shared" si="622"/>
        <v>BN$14</v>
      </c>
      <c r="BO606" s="186" t="str">
        <f t="shared" si="622"/>
        <v>BO$14</v>
      </c>
      <c r="BP606" s="186" t="str">
        <f t="shared" si="622"/>
        <v>BP$14</v>
      </c>
      <c r="BQ606" s="186" t="str">
        <f t="shared" si="622"/>
        <v>BQ$14</v>
      </c>
      <c r="BR606" s="186" t="str">
        <f t="shared" si="622"/>
        <v>BR$14</v>
      </c>
      <c r="BS606" s="186" t="str">
        <f t="shared" si="622"/>
        <v>BS$14</v>
      </c>
      <c r="BT606" s="186" t="str">
        <f t="shared" si="622"/>
        <v>BT$14</v>
      </c>
      <c r="BU606" s="186" t="str">
        <f t="shared" si="622"/>
        <v>BU$14</v>
      </c>
      <c r="BV606" s="186" t="str">
        <f t="shared" si="622"/>
        <v>BV$14</v>
      </c>
      <c r="BW606" s="186" t="str">
        <f t="shared" si="622"/>
        <v>BW$14</v>
      </c>
      <c r="BX606" s="186" t="str">
        <f t="shared" si="622"/>
        <v>BX$14</v>
      </c>
      <c r="BY606" s="186" t="str">
        <f t="shared" si="622"/>
        <v>BY$14</v>
      </c>
      <c r="BZ606" s="186" t="str">
        <f t="shared" si="622"/>
        <v>BZ$14</v>
      </c>
      <c r="CA606" s="186" t="str">
        <f t="shared" si="622"/>
        <v>CA$14</v>
      </c>
      <c r="CB606" s="186" t="str">
        <f t="shared" si="622"/>
        <v>CB$14</v>
      </c>
      <c r="CC606" s="186" t="str">
        <f t="shared" si="622"/>
        <v>CC$14</v>
      </c>
      <c r="CD606" s="186" t="str">
        <f t="shared" si="622"/>
        <v>CD$14</v>
      </c>
      <c r="CE606" s="186" t="str">
        <f t="shared" ref="CE606:CL606" si="623">CE$18</f>
        <v>CE$14</v>
      </c>
      <c r="CF606" s="186" t="str">
        <f t="shared" si="623"/>
        <v>CF$14</v>
      </c>
      <c r="CG606" s="186" t="str">
        <f t="shared" si="623"/>
        <v>CG$14</v>
      </c>
      <c r="CH606" s="186" t="str">
        <f t="shared" si="623"/>
        <v>CH$14</v>
      </c>
      <c r="CI606" s="186" t="str">
        <f t="shared" si="623"/>
        <v>CI$14</v>
      </c>
      <c r="CJ606" s="186" t="str">
        <f t="shared" si="623"/>
        <v>CJ$14</v>
      </c>
      <c r="CK606" s="186" t="str">
        <f t="shared" si="623"/>
        <v>CK$14</v>
      </c>
      <c r="CL606" s="186" t="str">
        <f t="shared" si="623"/>
        <v>CL$14</v>
      </c>
    </row>
    <row r="607" spans="2:90" x14ac:dyDescent="0.4">
      <c r="B607" s="171" t="s">
        <v>464</v>
      </c>
      <c r="E607" s="8"/>
      <c r="H607" s="196"/>
      <c r="I607" s="197"/>
      <c r="J607" s="197"/>
      <c r="K607" s="198"/>
      <c r="L607" s="198"/>
      <c r="M607" s="198"/>
      <c r="N607" s="198"/>
      <c r="O607" s="198"/>
      <c r="P607" s="198"/>
      <c r="R607" s="198"/>
      <c r="S607" s="186" t="str">
        <f t="shared" ref="S607:AX607" si="624">S$19</f>
        <v>S$15</v>
      </c>
      <c r="T607" s="186" t="str">
        <f t="shared" si="624"/>
        <v>T$15</v>
      </c>
      <c r="U607" s="186" t="str">
        <f t="shared" si="624"/>
        <v>U$15</v>
      </c>
      <c r="V607" s="186" t="str">
        <f t="shared" si="624"/>
        <v>V$15</v>
      </c>
      <c r="W607" s="186" t="str">
        <f t="shared" si="624"/>
        <v>W$15</v>
      </c>
      <c r="X607" s="186" t="str">
        <f t="shared" si="624"/>
        <v>X$15</v>
      </c>
      <c r="Y607" s="186" t="str">
        <f t="shared" si="624"/>
        <v>Y$15</v>
      </c>
      <c r="Z607" s="186" t="str">
        <f t="shared" si="624"/>
        <v>Z$15</v>
      </c>
      <c r="AA607" s="186" t="str">
        <f t="shared" si="624"/>
        <v>AA$15</v>
      </c>
      <c r="AB607" s="186" t="str">
        <f t="shared" si="624"/>
        <v>AB$15</v>
      </c>
      <c r="AC607" s="186" t="str">
        <f t="shared" si="624"/>
        <v>AC$15</v>
      </c>
      <c r="AD607" s="186" t="str">
        <f t="shared" si="624"/>
        <v>AD$15</v>
      </c>
      <c r="AE607" s="186" t="str">
        <f t="shared" si="624"/>
        <v>AE$15</v>
      </c>
      <c r="AF607" s="186" t="str">
        <f t="shared" si="624"/>
        <v>AF$15</v>
      </c>
      <c r="AG607" s="186" t="str">
        <f t="shared" si="624"/>
        <v>AG$15</v>
      </c>
      <c r="AH607" s="186" t="str">
        <f t="shared" si="624"/>
        <v>AH$15</v>
      </c>
      <c r="AI607" s="186" t="str">
        <f t="shared" si="624"/>
        <v>AI$15</v>
      </c>
      <c r="AJ607" s="186" t="str">
        <f t="shared" si="624"/>
        <v>AJ$15</v>
      </c>
      <c r="AK607" s="186" t="str">
        <f t="shared" si="624"/>
        <v>AK$15</v>
      </c>
      <c r="AL607" s="186" t="str">
        <f t="shared" si="624"/>
        <v>AL$15</v>
      </c>
      <c r="AM607" s="186" t="str">
        <f t="shared" si="624"/>
        <v>AM$15</v>
      </c>
      <c r="AN607" s="186" t="str">
        <f t="shared" si="624"/>
        <v>AN$15</v>
      </c>
      <c r="AO607" s="186" t="str">
        <f t="shared" si="624"/>
        <v>AO$15</v>
      </c>
      <c r="AP607" s="186" t="str">
        <f t="shared" si="624"/>
        <v>AP$15</v>
      </c>
      <c r="AQ607" s="186" t="str">
        <f t="shared" si="624"/>
        <v>AQ$15</v>
      </c>
      <c r="AR607" s="186" t="str">
        <f t="shared" si="624"/>
        <v>AR$15</v>
      </c>
      <c r="AS607" s="186" t="str">
        <f t="shared" si="624"/>
        <v>AS$15</v>
      </c>
      <c r="AT607" s="186" t="str">
        <f t="shared" si="624"/>
        <v>AT$15</v>
      </c>
      <c r="AU607" s="186" t="str">
        <f t="shared" si="624"/>
        <v>AU$15</v>
      </c>
      <c r="AV607" s="186" t="str">
        <f t="shared" si="624"/>
        <v>AV$15</v>
      </c>
      <c r="AW607" s="186" t="str">
        <f t="shared" si="624"/>
        <v>AW$15</v>
      </c>
      <c r="AX607" s="186" t="str">
        <f t="shared" si="624"/>
        <v>AX$15</v>
      </c>
      <c r="AY607" s="186" t="str">
        <f t="shared" ref="AY607:CD607" si="625">AY$19</f>
        <v>AY$15</v>
      </c>
      <c r="AZ607" s="186" t="str">
        <f t="shared" si="625"/>
        <v>AZ$15</v>
      </c>
      <c r="BA607" s="186" t="str">
        <f t="shared" si="625"/>
        <v>BA$15</v>
      </c>
      <c r="BB607" s="186" t="str">
        <f t="shared" si="625"/>
        <v>BB$15</v>
      </c>
      <c r="BC607" s="186" t="str">
        <f t="shared" si="625"/>
        <v>BC$15</v>
      </c>
      <c r="BD607" s="186" t="str">
        <f t="shared" si="625"/>
        <v>BD$15</v>
      </c>
      <c r="BE607" s="186" t="str">
        <f t="shared" si="625"/>
        <v>BE$15</v>
      </c>
      <c r="BF607" s="186" t="str">
        <f t="shared" si="625"/>
        <v>BF$15</v>
      </c>
      <c r="BG607" s="186" t="str">
        <f t="shared" si="625"/>
        <v>BG$15</v>
      </c>
      <c r="BH607" s="186" t="str">
        <f t="shared" si="625"/>
        <v>BH$15</v>
      </c>
      <c r="BI607" s="186" t="str">
        <f t="shared" si="625"/>
        <v>BI$15</v>
      </c>
      <c r="BJ607" s="186" t="str">
        <f t="shared" si="625"/>
        <v>BJ$15</v>
      </c>
      <c r="BK607" s="186" t="str">
        <f t="shared" si="625"/>
        <v>BK$15</v>
      </c>
      <c r="BL607" s="186" t="str">
        <f t="shared" si="625"/>
        <v>BL$15</v>
      </c>
      <c r="BM607" s="186" t="str">
        <f t="shared" si="625"/>
        <v>BM$15</v>
      </c>
      <c r="BN607" s="186" t="str">
        <f t="shared" si="625"/>
        <v>BN$15</v>
      </c>
      <c r="BO607" s="186" t="str">
        <f t="shared" si="625"/>
        <v>BO$15</v>
      </c>
      <c r="BP607" s="186" t="str">
        <f t="shared" si="625"/>
        <v>BP$15</v>
      </c>
      <c r="BQ607" s="186" t="str">
        <f t="shared" si="625"/>
        <v>BQ$15</v>
      </c>
      <c r="BR607" s="186" t="str">
        <f t="shared" si="625"/>
        <v>BR$15</v>
      </c>
      <c r="BS607" s="186" t="str">
        <f t="shared" si="625"/>
        <v>BS$15</v>
      </c>
      <c r="BT607" s="186" t="str">
        <f t="shared" si="625"/>
        <v>BT$15</v>
      </c>
      <c r="BU607" s="186" t="str">
        <f t="shared" si="625"/>
        <v>BU$15</v>
      </c>
      <c r="BV607" s="186" t="str">
        <f t="shared" si="625"/>
        <v>BV$15</v>
      </c>
      <c r="BW607" s="186" t="str">
        <f t="shared" si="625"/>
        <v>BW$15</v>
      </c>
      <c r="BX607" s="186" t="str">
        <f t="shared" si="625"/>
        <v>BX$15</v>
      </c>
      <c r="BY607" s="186" t="str">
        <f t="shared" si="625"/>
        <v>BY$15</v>
      </c>
      <c r="BZ607" s="186" t="str">
        <f t="shared" si="625"/>
        <v>BZ$15</v>
      </c>
      <c r="CA607" s="186" t="str">
        <f t="shared" si="625"/>
        <v>CA$15</v>
      </c>
      <c r="CB607" s="186" t="str">
        <f t="shared" si="625"/>
        <v>CB$15</v>
      </c>
      <c r="CC607" s="186" t="str">
        <f t="shared" si="625"/>
        <v>CC$15</v>
      </c>
      <c r="CD607" s="186" t="str">
        <f t="shared" si="625"/>
        <v>CD$15</v>
      </c>
      <c r="CE607" s="186" t="str">
        <f t="shared" ref="CE607:CL607" si="626">CE$19</f>
        <v>CE$15</v>
      </c>
      <c r="CF607" s="186" t="str">
        <f t="shared" si="626"/>
        <v>CF$15</v>
      </c>
      <c r="CG607" s="186" t="str">
        <f t="shared" si="626"/>
        <v>CG$15</v>
      </c>
      <c r="CH607" s="186" t="str">
        <f t="shared" si="626"/>
        <v>CH$15</v>
      </c>
      <c r="CI607" s="186" t="str">
        <f t="shared" si="626"/>
        <v>CI$15</v>
      </c>
      <c r="CJ607" s="186" t="str">
        <f t="shared" si="626"/>
        <v>CJ$15</v>
      </c>
      <c r="CK607" s="186" t="str">
        <f t="shared" si="626"/>
        <v>CK$15</v>
      </c>
      <c r="CL607" s="186" t="str">
        <f t="shared" si="626"/>
        <v>CL$15</v>
      </c>
    </row>
    <row r="608" spans="2:90" x14ac:dyDescent="0.4">
      <c r="B608" s="70" t="s">
        <v>773</v>
      </c>
      <c r="C608" s="31"/>
      <c r="D608" t="s">
        <v>268</v>
      </c>
      <c r="E608" s="8" t="str">
        <f t="shared" ref="E608:E630" si="627">ROW()&amp;" "&amp;D608</f>
        <v>608 SUB-PV</v>
      </c>
      <c r="F608" t="s">
        <v>445</v>
      </c>
      <c r="G608" s="31" t="s">
        <v>81</v>
      </c>
      <c r="H608" s="48"/>
      <c r="I608" s="285"/>
      <c r="J608" s="285"/>
      <c r="K608" s="48"/>
      <c r="L608" s="48"/>
      <c r="M608" s="48"/>
      <c r="N608" s="48"/>
      <c r="O608" s="48"/>
      <c r="P608" s="48"/>
      <c r="R608" s="70"/>
      <c r="S608" s="286"/>
      <c r="T608" s="286"/>
      <c r="U608" s="286"/>
      <c r="V608" s="286"/>
      <c r="W608" s="286"/>
      <c r="X608" s="286"/>
      <c r="Y608" s="286"/>
      <c r="Z608" s="286"/>
      <c r="AA608" s="286"/>
      <c r="AB608" s="286"/>
      <c r="AC608" s="286"/>
      <c r="AD608" s="286"/>
      <c r="AE608" s="286"/>
      <c r="AF608" s="286"/>
      <c r="AG608" s="286"/>
      <c r="AH608" s="286"/>
      <c r="AI608" s="286"/>
      <c r="AJ608" s="286"/>
      <c r="AK608" s="286"/>
      <c r="AL608" s="286"/>
      <c r="AM608" s="286"/>
      <c r="AN608" s="286"/>
      <c r="AO608" s="286"/>
      <c r="AP608" s="286"/>
      <c r="AQ608" s="286"/>
      <c r="AR608" s="286"/>
      <c r="AS608" s="286"/>
      <c r="AT608" s="286"/>
      <c r="AU608" s="286"/>
      <c r="AV608" s="286"/>
      <c r="AW608" s="286"/>
      <c r="AX608" s="286"/>
      <c r="AY608" s="286"/>
      <c r="AZ608" s="286"/>
      <c r="BA608" s="286"/>
      <c r="BB608" s="286"/>
      <c r="BC608" s="286"/>
      <c r="BD608" s="286"/>
      <c r="BE608" s="286"/>
      <c r="BF608" s="286"/>
      <c r="BG608" s="286"/>
      <c r="BH608" s="286"/>
      <c r="BI608" s="286"/>
      <c r="BJ608" s="286"/>
      <c r="BK608" s="286"/>
      <c r="BL608" s="286"/>
      <c r="BM608" s="286"/>
      <c r="BN608" s="286"/>
      <c r="BO608" s="286"/>
      <c r="BP608" s="286"/>
      <c r="BQ608" s="286"/>
      <c r="BR608" s="286"/>
      <c r="BS608" s="286"/>
      <c r="BT608" s="286"/>
      <c r="BU608" s="286"/>
      <c r="BV608" s="286"/>
      <c r="BW608" s="286"/>
      <c r="BX608" s="286"/>
      <c r="BY608" s="286"/>
      <c r="BZ608" s="286"/>
      <c r="CA608" s="286"/>
      <c r="CB608" s="286"/>
      <c r="CC608" s="286"/>
      <c r="CD608" s="286"/>
      <c r="CE608" s="286"/>
      <c r="CF608" s="286"/>
      <c r="CG608" s="286"/>
      <c r="CH608" s="286"/>
      <c r="CI608" s="286"/>
      <c r="CJ608" s="286"/>
      <c r="CK608" s="286"/>
      <c r="CL608" s="286"/>
    </row>
    <row r="609" spans="2:90" collapsed="1" x14ac:dyDescent="0.4">
      <c r="B609" s="141" t="str">
        <f>"# of new "&amp;B624&amp;"s"</f>
        <v># of new subscribers</v>
      </c>
      <c r="D609" t="s">
        <v>268</v>
      </c>
      <c r="E609" s="8" t="str">
        <f t="shared" si="627"/>
        <v>609 SUB-PV</v>
      </c>
      <c r="G609" t="s">
        <v>332</v>
      </c>
      <c r="H609" s="12"/>
      <c r="I609" s="60"/>
      <c r="J609" s="60"/>
      <c r="K609" s="16"/>
      <c r="L609" s="16"/>
      <c r="M609" s="16"/>
      <c r="N609" s="16"/>
      <c r="O609" s="16"/>
      <c r="P609" s="16"/>
      <c r="R609" s="15"/>
      <c r="S609" s="76"/>
      <c r="T609" s="76"/>
      <c r="U609" s="76"/>
      <c r="V609" s="76"/>
      <c r="W609" s="76"/>
      <c r="X609" s="76"/>
      <c r="Y609" s="76"/>
      <c r="Z609" s="76"/>
      <c r="AA609" s="76"/>
      <c r="AB609" s="76"/>
      <c r="AC609" s="76"/>
      <c r="AD609" s="76"/>
      <c r="AE609" s="76"/>
      <c r="AF609" s="76"/>
      <c r="AG609" s="76"/>
      <c r="AH609" s="76"/>
      <c r="AI609" s="76"/>
      <c r="AJ609" s="76"/>
      <c r="AK609" s="76"/>
      <c r="AL609" s="76"/>
      <c r="AM609" s="76"/>
      <c r="AN609" s="76"/>
      <c r="AO609" s="76"/>
      <c r="AP609" s="76"/>
      <c r="AQ609" s="76"/>
      <c r="AR609" s="76"/>
      <c r="AS609" s="76"/>
      <c r="AT609" s="76"/>
      <c r="AU609" s="76"/>
      <c r="AV609" s="76"/>
      <c r="AW609" s="76"/>
      <c r="AX609" s="76"/>
      <c r="AY609" s="76"/>
      <c r="AZ609" s="76"/>
      <c r="BA609" s="76"/>
      <c r="BB609" s="76"/>
      <c r="BC609" s="76"/>
      <c r="BD609" s="76"/>
      <c r="BE609" s="76"/>
      <c r="BF609" s="76"/>
      <c r="BG609" s="76"/>
      <c r="BH609" s="76"/>
      <c r="BI609" s="76"/>
      <c r="BJ609" s="76"/>
      <c r="BK609" s="76"/>
      <c r="BL609" s="76"/>
      <c r="BM609" s="76"/>
      <c r="BN609" s="76"/>
      <c r="BO609" s="76"/>
      <c r="BP609" s="76"/>
      <c r="BQ609" s="76"/>
      <c r="BR609" s="76"/>
      <c r="BS609" s="76"/>
      <c r="BT609" s="76"/>
      <c r="BU609" s="76"/>
      <c r="BV609" s="76"/>
      <c r="BW609" s="76"/>
      <c r="BX609" s="76"/>
      <c r="BY609" s="76"/>
      <c r="BZ609" s="76"/>
      <c r="CA609" s="76"/>
      <c r="CB609" s="76"/>
      <c r="CC609" s="76"/>
      <c r="CD609" s="76"/>
      <c r="CE609" s="76"/>
      <c r="CF609" s="76"/>
      <c r="CG609" s="76"/>
      <c r="CH609" s="76"/>
      <c r="CI609" s="76"/>
      <c r="CJ609" s="76"/>
      <c r="CK609" s="76"/>
      <c r="CL609" s="76"/>
    </row>
    <row r="610" spans="2:90" x14ac:dyDescent="0.4">
      <c r="D610" t="s">
        <v>268</v>
      </c>
      <c r="E610" s="8" t="str">
        <f t="shared" si="627"/>
        <v>610 SUB-PV</v>
      </c>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row>
    <row r="611" spans="2:90" x14ac:dyDescent="0.4">
      <c r="B611" s="95" t="str">
        <f>B616&amp;":"</f>
        <v># of subscribers:</v>
      </c>
      <c r="C611" s="6"/>
      <c r="D611" t="s">
        <v>268</v>
      </c>
      <c r="E611" s="8" t="str">
        <f t="shared" si="627"/>
        <v>611 SUB-PV</v>
      </c>
      <c r="G611" s="6"/>
      <c r="H611" s="12"/>
      <c r="I611" s="60"/>
      <c r="J611" s="60"/>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row>
    <row r="612" spans="2:90" x14ac:dyDescent="0.4">
      <c r="B612" s="154" t="s">
        <v>71</v>
      </c>
      <c r="C612" s="6"/>
      <c r="D612" t="s">
        <v>268</v>
      </c>
      <c r="E612" s="8" t="str">
        <f t="shared" si="627"/>
        <v>612 SUB-PV</v>
      </c>
      <c r="G612" s="6"/>
      <c r="K612" s="15">
        <f>SUMIF($4:$4,K$2-1,612:612)</f>
        <v>0</v>
      </c>
      <c r="L612" s="15">
        <f ca="1">K616</f>
        <v>43665.791672049476</v>
      </c>
      <c r="M612" s="15">
        <f ca="1">L616</f>
        <v>67261.042687816574</v>
      </c>
      <c r="N612" s="15">
        <f ca="1">M616</f>
        <v>80010.97459511843</v>
      </c>
      <c r="O612" s="15">
        <f ca="1">N616</f>
        <v>86900.528918240714</v>
      </c>
      <c r="P612" s="15">
        <f ca="1">O616</f>
        <v>90623.369096239563</v>
      </c>
      <c r="R612" s="15"/>
      <c r="S612" s="76">
        <f t="shared" ref="S612:AY612" si="628">R616</f>
        <v>0</v>
      </c>
      <c r="T612" s="76">
        <f t="shared" ca="1" si="628"/>
        <v>4750</v>
      </c>
      <c r="U612" s="76">
        <f t="shared" ca="1" si="628"/>
        <v>9262.5</v>
      </c>
      <c r="V612" s="76">
        <f t="shared" ca="1" si="628"/>
        <v>13549.375</v>
      </c>
      <c r="W612" s="76">
        <f t="shared" ca="1" si="628"/>
        <v>17621.90625</v>
      </c>
      <c r="X612" s="76">
        <f t="shared" ca="1" si="628"/>
        <v>21490.810937499999</v>
      </c>
      <c r="Y612" s="76">
        <f t="shared" ca="1" si="628"/>
        <v>25166.270390624999</v>
      </c>
      <c r="Z612" s="76">
        <f t="shared" ca="1" si="628"/>
        <v>28657.956871093749</v>
      </c>
      <c r="AA612" s="76">
        <f t="shared" ca="1" si="628"/>
        <v>31975.059027539057</v>
      </c>
      <c r="AB612" s="76">
        <f t="shared" ca="1" si="628"/>
        <v>35126.306076162102</v>
      </c>
      <c r="AC612" s="76">
        <f t="shared" ca="1" si="628"/>
        <v>38119.990772353995</v>
      </c>
      <c r="AD612" s="76">
        <f t="shared" ca="1" si="628"/>
        <v>40963.991233736291</v>
      </c>
      <c r="AE612" s="76">
        <f t="shared" ca="1" si="628"/>
        <v>43665.791672049476</v>
      </c>
      <c r="AF612" s="76">
        <f t="shared" ca="1" si="628"/>
        <v>46232.502088447</v>
      </c>
      <c r="AG612" s="76">
        <f t="shared" ca="1" si="628"/>
        <v>48670.876984024653</v>
      </c>
      <c r="AH612" s="76">
        <f t="shared" ca="1" si="628"/>
        <v>50987.333134823421</v>
      </c>
      <c r="AI612" s="76">
        <f t="shared" ca="1" si="628"/>
        <v>53187.96647808225</v>
      </c>
      <c r="AJ612" s="76">
        <f t="shared" ca="1" si="628"/>
        <v>55278.568154178138</v>
      </c>
      <c r="AK612" s="76">
        <f t="shared" ca="1" si="628"/>
        <v>57264.639746469227</v>
      </c>
      <c r="AL612" s="76">
        <f t="shared" ca="1" si="628"/>
        <v>59151.407759145768</v>
      </c>
      <c r="AM612" s="76">
        <f t="shared" ca="1" si="628"/>
        <v>60943.837371188478</v>
      </c>
      <c r="AN612" s="76">
        <f t="shared" ca="1" si="628"/>
        <v>62646.645502629057</v>
      </c>
      <c r="AO612" s="76">
        <f t="shared" ca="1" si="628"/>
        <v>64264.313227497594</v>
      </c>
      <c r="AP612" s="76">
        <f t="shared" ca="1" si="628"/>
        <v>65801.097566122713</v>
      </c>
      <c r="AQ612" s="76">
        <f t="shared" ca="1" si="628"/>
        <v>67261.042687816574</v>
      </c>
      <c r="AR612" s="76">
        <f t="shared" ca="1" si="628"/>
        <v>68647.990553425741</v>
      </c>
      <c r="AS612" s="76">
        <f t="shared" ca="1" si="628"/>
        <v>69965.59102575446</v>
      </c>
      <c r="AT612" s="76">
        <f t="shared" ca="1" si="628"/>
        <v>71217.31147446674</v>
      </c>
      <c r="AU612" s="76">
        <f t="shared" ca="1" si="628"/>
        <v>72406.445900743405</v>
      </c>
      <c r="AV612" s="76">
        <f t="shared" ca="1" si="628"/>
        <v>73536.123605706234</v>
      </c>
      <c r="AW612" s="76">
        <f t="shared" ca="1" si="628"/>
        <v>74609.317425420915</v>
      </c>
      <c r="AX612" s="76">
        <f t="shared" ca="1" si="628"/>
        <v>75628.851554149864</v>
      </c>
      <c r="AY612" s="76">
        <f t="shared" ca="1" si="628"/>
        <v>76597.40897644237</v>
      </c>
      <c r="AZ612" s="76">
        <f t="shared" ref="AZ612:CE612" ca="1" si="629">AY616</f>
        <v>77517.538527620258</v>
      </c>
      <c r="BA612" s="76">
        <f t="shared" ca="1" si="629"/>
        <v>78391.661601239248</v>
      </c>
      <c r="BB612" s="76">
        <f t="shared" ca="1" si="629"/>
        <v>79222.078521177289</v>
      </c>
      <c r="BC612" s="76">
        <f t="shared" ca="1" si="629"/>
        <v>80010.97459511843</v>
      </c>
      <c r="BD612" s="76">
        <f t="shared" ca="1" si="629"/>
        <v>80760.425865362515</v>
      </c>
      <c r="BE612" s="76">
        <f t="shared" ca="1" si="629"/>
        <v>81472.404572094383</v>
      </c>
      <c r="BF612" s="76">
        <f t="shared" ca="1" si="629"/>
        <v>82148.784343489664</v>
      </c>
      <c r="BG612" s="76">
        <f t="shared" ca="1" si="629"/>
        <v>82791.34512631518</v>
      </c>
      <c r="BH612" s="76">
        <f t="shared" ca="1" si="629"/>
        <v>83401.777869999423</v>
      </c>
      <c r="BI612" s="76">
        <f t="shared" ca="1" si="629"/>
        <v>83981.688976499456</v>
      </c>
      <c r="BJ612" s="76">
        <f t="shared" ca="1" si="629"/>
        <v>84532.604527674484</v>
      </c>
      <c r="BK612" s="76">
        <f t="shared" ca="1" si="629"/>
        <v>85055.974301290757</v>
      </c>
      <c r="BL612" s="76">
        <f t="shared" ca="1" si="629"/>
        <v>85553.175586226222</v>
      </c>
      <c r="BM612" s="76">
        <f t="shared" ca="1" si="629"/>
        <v>86025.516806914908</v>
      </c>
      <c r="BN612" s="76">
        <f t="shared" ca="1" si="629"/>
        <v>86474.240966569167</v>
      </c>
      <c r="BO612" s="76">
        <f t="shared" ca="1" si="629"/>
        <v>86900.528918240714</v>
      </c>
      <c r="BP612" s="76">
        <f t="shared" ca="1" si="629"/>
        <v>87305.502472328677</v>
      </c>
      <c r="BQ612" s="76">
        <f t="shared" ca="1" si="629"/>
        <v>87690.227348712244</v>
      </c>
      <c r="BR612" s="76">
        <f t="shared" ca="1" si="629"/>
        <v>88055.715981276633</v>
      </c>
      <c r="BS612" s="76">
        <f t="shared" ca="1" si="629"/>
        <v>88402.930182212804</v>
      </c>
      <c r="BT612" s="76">
        <f t="shared" ca="1" si="629"/>
        <v>88732.783673102167</v>
      </c>
      <c r="BU612" s="76">
        <f t="shared" ca="1" si="629"/>
        <v>89046.144489447062</v>
      </c>
      <c r="BV612" s="76">
        <f t="shared" ca="1" si="629"/>
        <v>89343.837264974703</v>
      </c>
      <c r="BW612" s="76">
        <f t="shared" ca="1" si="629"/>
        <v>89626.645401725968</v>
      </c>
      <c r="BX612" s="76">
        <f t="shared" ca="1" si="629"/>
        <v>89895.313131639676</v>
      </c>
      <c r="BY612" s="76">
        <f t="shared" ca="1" si="629"/>
        <v>90150.547475057698</v>
      </c>
      <c r="BZ612" s="76">
        <f t="shared" ca="1" si="629"/>
        <v>90393.020101304806</v>
      </c>
      <c r="CA612" s="76">
        <f t="shared" ca="1" si="629"/>
        <v>90623.369096239563</v>
      </c>
      <c r="CB612" s="76">
        <f t="shared" ca="1" si="629"/>
        <v>90842.200641427582</v>
      </c>
      <c r="CC612" s="76">
        <f t="shared" ca="1" si="629"/>
        <v>91050.090609356208</v>
      </c>
      <c r="CD612" s="76">
        <f t="shared" ca="1" si="629"/>
        <v>91247.586078888402</v>
      </c>
      <c r="CE612" s="76">
        <f t="shared" ca="1" si="629"/>
        <v>91435.206774943988</v>
      </c>
      <c r="CF612" s="76">
        <f t="shared" ref="CF612:CL612" ca="1" si="630">CE616</f>
        <v>91613.446436196784</v>
      </c>
      <c r="CG612" s="76">
        <f t="shared" ca="1" si="630"/>
        <v>91782.77411438695</v>
      </c>
      <c r="CH612" s="76">
        <f t="shared" ca="1" si="630"/>
        <v>91943.6354086676</v>
      </c>
      <c r="CI612" s="76">
        <f t="shared" ca="1" si="630"/>
        <v>92096.453638234219</v>
      </c>
      <c r="CJ612" s="76">
        <f t="shared" ca="1" si="630"/>
        <v>92241.630956322508</v>
      </c>
      <c r="CK612" s="76">
        <f t="shared" ca="1" si="630"/>
        <v>92379.549408506384</v>
      </c>
      <c r="CL612" s="76">
        <f t="shared" ca="1" si="630"/>
        <v>92510.571938081062</v>
      </c>
    </row>
    <row r="613" spans="2:90" x14ac:dyDescent="0.4">
      <c r="B613" s="154" t="s">
        <v>72</v>
      </c>
      <c r="C613" s="6"/>
      <c r="D613" t="s">
        <v>268</v>
      </c>
      <c r="E613" s="8" t="str">
        <f t="shared" si="627"/>
        <v>613 SUB-PV</v>
      </c>
      <c r="G613" s="6"/>
      <c r="K613" s="34">
        <f t="shared" ref="K613:P613" ca="1" si="631">SUMIF($3:$3,K$2,613:613)</f>
        <v>60000</v>
      </c>
      <c r="L613" s="34">
        <f t="shared" ca="1" si="631"/>
        <v>60000</v>
      </c>
      <c r="M613" s="34">
        <f t="shared" ca="1" si="631"/>
        <v>60000</v>
      </c>
      <c r="N613" s="34">
        <f t="shared" ca="1" si="631"/>
        <v>60000</v>
      </c>
      <c r="O613" s="34">
        <f t="shared" ca="1" si="631"/>
        <v>60000</v>
      </c>
      <c r="P613" s="34">
        <f t="shared" ca="1" si="631"/>
        <v>60000</v>
      </c>
      <c r="R613" s="15"/>
      <c r="S613" s="76" cm="1">
        <f t="array" aca="1" ref="S613" ca="1">INDIRECT(S603)</f>
        <v>5000</v>
      </c>
      <c r="T613" s="76" cm="1">
        <f t="array" aca="1" ref="T613" ca="1">INDIRECT(T603)</f>
        <v>5000</v>
      </c>
      <c r="U613" s="76" cm="1">
        <f t="array" aca="1" ref="U613" ca="1">INDIRECT(U603)</f>
        <v>5000</v>
      </c>
      <c r="V613" s="76" cm="1">
        <f t="array" aca="1" ref="V613" ca="1">INDIRECT(V603)</f>
        <v>5000</v>
      </c>
      <c r="W613" s="76" cm="1">
        <f t="array" aca="1" ref="W613" ca="1">INDIRECT(W603)</f>
        <v>5000</v>
      </c>
      <c r="X613" s="76" cm="1">
        <f t="array" aca="1" ref="X613" ca="1">INDIRECT(X603)</f>
        <v>5000</v>
      </c>
      <c r="Y613" s="76" cm="1">
        <f t="array" aca="1" ref="Y613" ca="1">INDIRECT(Y603)</f>
        <v>5000</v>
      </c>
      <c r="Z613" s="76" cm="1">
        <f t="array" aca="1" ref="Z613" ca="1">INDIRECT(Z603)</f>
        <v>5000</v>
      </c>
      <c r="AA613" s="76" cm="1">
        <f t="array" aca="1" ref="AA613" ca="1">INDIRECT(AA603)</f>
        <v>5000</v>
      </c>
      <c r="AB613" s="76" cm="1">
        <f t="array" aca="1" ref="AB613" ca="1">INDIRECT(AB603)</f>
        <v>5000</v>
      </c>
      <c r="AC613" s="76" cm="1">
        <f t="array" aca="1" ref="AC613" ca="1">INDIRECT(AC603)</f>
        <v>5000</v>
      </c>
      <c r="AD613" s="76" cm="1">
        <f t="array" aca="1" ref="AD613" ca="1">INDIRECT(AD603)</f>
        <v>5000</v>
      </c>
      <c r="AE613" s="76" cm="1">
        <f t="array" aca="1" ref="AE613" ca="1">INDIRECT(AE603)</f>
        <v>5000</v>
      </c>
      <c r="AF613" s="76" cm="1">
        <f t="array" aca="1" ref="AF613" ca="1">INDIRECT(AF603)</f>
        <v>5000</v>
      </c>
      <c r="AG613" s="76" cm="1">
        <f t="array" aca="1" ref="AG613" ca="1">INDIRECT(AG603)</f>
        <v>5000</v>
      </c>
      <c r="AH613" s="76" cm="1">
        <f t="array" aca="1" ref="AH613" ca="1">INDIRECT(AH603)</f>
        <v>5000</v>
      </c>
      <c r="AI613" s="76" cm="1">
        <f t="array" aca="1" ref="AI613" ca="1">INDIRECT(AI603)</f>
        <v>5000</v>
      </c>
      <c r="AJ613" s="76" cm="1">
        <f t="array" aca="1" ref="AJ613" ca="1">INDIRECT(AJ603)</f>
        <v>5000</v>
      </c>
      <c r="AK613" s="76" cm="1">
        <f t="array" aca="1" ref="AK613" ca="1">INDIRECT(AK603)</f>
        <v>5000</v>
      </c>
      <c r="AL613" s="76" cm="1">
        <f t="array" aca="1" ref="AL613" ca="1">INDIRECT(AL603)</f>
        <v>5000</v>
      </c>
      <c r="AM613" s="76" cm="1">
        <f t="array" aca="1" ref="AM613" ca="1">INDIRECT(AM603)</f>
        <v>5000</v>
      </c>
      <c r="AN613" s="76" cm="1">
        <f t="array" aca="1" ref="AN613" ca="1">INDIRECT(AN603)</f>
        <v>5000</v>
      </c>
      <c r="AO613" s="76" cm="1">
        <f t="array" aca="1" ref="AO613" ca="1">INDIRECT(AO603)</f>
        <v>5000</v>
      </c>
      <c r="AP613" s="76" cm="1">
        <f t="array" aca="1" ref="AP613" ca="1">INDIRECT(AP603)</f>
        <v>5000</v>
      </c>
      <c r="AQ613" s="76" cm="1">
        <f t="array" aca="1" ref="AQ613" ca="1">INDIRECT(AQ603)</f>
        <v>5000</v>
      </c>
      <c r="AR613" s="76" cm="1">
        <f t="array" aca="1" ref="AR613" ca="1">INDIRECT(AR603)</f>
        <v>5000</v>
      </c>
      <c r="AS613" s="76" cm="1">
        <f t="array" aca="1" ref="AS613" ca="1">INDIRECT(AS603)</f>
        <v>5000</v>
      </c>
      <c r="AT613" s="76" cm="1">
        <f t="array" aca="1" ref="AT613" ca="1">INDIRECT(AT603)</f>
        <v>5000</v>
      </c>
      <c r="AU613" s="76" cm="1">
        <f t="array" aca="1" ref="AU613" ca="1">INDIRECT(AU603)</f>
        <v>5000</v>
      </c>
      <c r="AV613" s="76" cm="1">
        <f t="array" aca="1" ref="AV613" ca="1">INDIRECT(AV603)</f>
        <v>5000</v>
      </c>
      <c r="AW613" s="76" cm="1">
        <f t="array" aca="1" ref="AW613" ca="1">INDIRECT(AW603)</f>
        <v>5000</v>
      </c>
      <c r="AX613" s="76" cm="1">
        <f t="array" aca="1" ref="AX613" ca="1">INDIRECT(AX603)</f>
        <v>5000</v>
      </c>
      <c r="AY613" s="76" cm="1">
        <f t="array" aca="1" ref="AY613" ca="1">INDIRECT(AY603)</f>
        <v>5000</v>
      </c>
      <c r="AZ613" s="76" cm="1">
        <f t="array" aca="1" ref="AZ613" ca="1">INDIRECT(AZ603)</f>
        <v>5000</v>
      </c>
      <c r="BA613" s="76" cm="1">
        <f t="array" aca="1" ref="BA613" ca="1">INDIRECT(BA603)</f>
        <v>5000</v>
      </c>
      <c r="BB613" s="76" cm="1">
        <f t="array" aca="1" ref="BB613" ca="1">INDIRECT(BB603)</f>
        <v>5000</v>
      </c>
      <c r="BC613" s="76" cm="1">
        <f t="array" aca="1" ref="BC613" ca="1">INDIRECT(BC603)</f>
        <v>5000</v>
      </c>
      <c r="BD613" s="76" cm="1">
        <f t="array" aca="1" ref="BD613" ca="1">INDIRECT(BD603)</f>
        <v>5000</v>
      </c>
      <c r="BE613" s="76" cm="1">
        <f t="array" aca="1" ref="BE613" ca="1">INDIRECT(BE603)</f>
        <v>5000</v>
      </c>
      <c r="BF613" s="76" cm="1">
        <f t="array" aca="1" ref="BF613" ca="1">INDIRECT(BF603)</f>
        <v>5000</v>
      </c>
      <c r="BG613" s="76" cm="1">
        <f t="array" aca="1" ref="BG613" ca="1">INDIRECT(BG603)</f>
        <v>5000</v>
      </c>
      <c r="BH613" s="76" cm="1">
        <f t="array" aca="1" ref="BH613" ca="1">INDIRECT(BH603)</f>
        <v>5000</v>
      </c>
      <c r="BI613" s="76" cm="1">
        <f t="array" aca="1" ref="BI613" ca="1">INDIRECT(BI603)</f>
        <v>5000</v>
      </c>
      <c r="BJ613" s="76" cm="1">
        <f t="array" aca="1" ref="BJ613" ca="1">INDIRECT(BJ603)</f>
        <v>5000</v>
      </c>
      <c r="BK613" s="76" cm="1">
        <f t="array" aca="1" ref="BK613" ca="1">INDIRECT(BK603)</f>
        <v>5000</v>
      </c>
      <c r="BL613" s="76" cm="1">
        <f t="array" aca="1" ref="BL613" ca="1">INDIRECT(BL603)</f>
        <v>5000</v>
      </c>
      <c r="BM613" s="76" cm="1">
        <f t="array" aca="1" ref="BM613" ca="1">INDIRECT(BM603)</f>
        <v>5000</v>
      </c>
      <c r="BN613" s="76" cm="1">
        <f t="array" aca="1" ref="BN613" ca="1">INDIRECT(BN603)</f>
        <v>5000</v>
      </c>
      <c r="BO613" s="76" cm="1">
        <f t="array" aca="1" ref="BO613" ca="1">INDIRECT(BO603)</f>
        <v>5000</v>
      </c>
      <c r="BP613" s="76" cm="1">
        <f t="array" aca="1" ref="BP613" ca="1">INDIRECT(BP603)</f>
        <v>5000</v>
      </c>
      <c r="BQ613" s="76" cm="1">
        <f t="array" aca="1" ref="BQ613" ca="1">INDIRECT(BQ603)</f>
        <v>5000</v>
      </c>
      <c r="BR613" s="76" cm="1">
        <f t="array" aca="1" ref="BR613" ca="1">INDIRECT(BR603)</f>
        <v>5000</v>
      </c>
      <c r="BS613" s="76" cm="1">
        <f t="array" aca="1" ref="BS613" ca="1">INDIRECT(BS603)</f>
        <v>5000</v>
      </c>
      <c r="BT613" s="76" cm="1">
        <f t="array" aca="1" ref="BT613" ca="1">INDIRECT(BT603)</f>
        <v>5000</v>
      </c>
      <c r="BU613" s="76" cm="1">
        <f t="array" aca="1" ref="BU613" ca="1">INDIRECT(BU603)</f>
        <v>5000</v>
      </c>
      <c r="BV613" s="76" cm="1">
        <f t="array" aca="1" ref="BV613" ca="1">INDIRECT(BV603)</f>
        <v>5000</v>
      </c>
      <c r="BW613" s="76" cm="1">
        <f t="array" aca="1" ref="BW613" ca="1">INDIRECT(BW603)</f>
        <v>5000</v>
      </c>
      <c r="BX613" s="76" cm="1">
        <f t="array" aca="1" ref="BX613" ca="1">INDIRECT(BX603)</f>
        <v>5000</v>
      </c>
      <c r="BY613" s="76" cm="1">
        <f t="array" aca="1" ref="BY613" ca="1">INDIRECT(BY603)</f>
        <v>5000</v>
      </c>
      <c r="BZ613" s="76" cm="1">
        <f t="array" aca="1" ref="BZ613" ca="1">INDIRECT(BZ603)</f>
        <v>5000</v>
      </c>
      <c r="CA613" s="76" cm="1">
        <f t="array" aca="1" ref="CA613" ca="1">INDIRECT(CA603)</f>
        <v>5000</v>
      </c>
      <c r="CB613" s="76" cm="1">
        <f t="array" aca="1" ref="CB613" ca="1">INDIRECT(CB603)</f>
        <v>5000</v>
      </c>
      <c r="CC613" s="76" cm="1">
        <f t="array" aca="1" ref="CC613" ca="1">INDIRECT(CC603)</f>
        <v>5000</v>
      </c>
      <c r="CD613" s="76" cm="1">
        <f t="array" aca="1" ref="CD613" ca="1">INDIRECT(CD603)</f>
        <v>5000</v>
      </c>
      <c r="CE613" s="76" cm="1">
        <f t="array" aca="1" ref="CE613" ca="1">INDIRECT(CE603)</f>
        <v>5000</v>
      </c>
      <c r="CF613" s="76" cm="1">
        <f t="array" aca="1" ref="CF613" ca="1">INDIRECT(CF603)</f>
        <v>5000</v>
      </c>
      <c r="CG613" s="76" cm="1">
        <f t="array" aca="1" ref="CG613" ca="1">INDIRECT(CG603)</f>
        <v>5000</v>
      </c>
      <c r="CH613" s="76" cm="1">
        <f t="array" aca="1" ref="CH613" ca="1">INDIRECT(CH603)</f>
        <v>5000</v>
      </c>
      <c r="CI613" s="76" cm="1">
        <f t="array" aca="1" ref="CI613" ca="1">INDIRECT(CI603)</f>
        <v>5000</v>
      </c>
      <c r="CJ613" s="76" cm="1">
        <f t="array" aca="1" ref="CJ613" ca="1">INDIRECT(CJ603)</f>
        <v>5000</v>
      </c>
      <c r="CK613" s="76" cm="1">
        <f t="array" aca="1" ref="CK613" ca="1">INDIRECT(CK603)</f>
        <v>5000</v>
      </c>
      <c r="CL613" s="76" cm="1">
        <f t="array" aca="1" ref="CL613" ca="1">INDIRECT(CL603)</f>
        <v>5000</v>
      </c>
    </row>
    <row r="614" spans="2:90" x14ac:dyDescent="0.4">
      <c r="B614" s="141" t="s">
        <v>73</v>
      </c>
      <c r="D614" t="s">
        <v>268</v>
      </c>
      <c r="E614" s="8" t="str">
        <f t="shared" si="627"/>
        <v>614 SUB-PV</v>
      </c>
      <c r="G614" t="str">
        <f>E614</f>
        <v>614 SUB-PV</v>
      </c>
      <c r="H614" s="12"/>
      <c r="I614" s="60"/>
      <c r="J614" s="60"/>
      <c r="K614" s="16">
        <v>0.05</v>
      </c>
      <c r="L614" s="16">
        <v>0.05</v>
      </c>
      <c r="M614" s="16">
        <v>0.05</v>
      </c>
      <c r="N614" s="16">
        <v>0.05</v>
      </c>
      <c r="O614" s="16">
        <v>0.05</v>
      </c>
      <c r="P614" s="16">
        <v>0.05</v>
      </c>
      <c r="R614" s="20"/>
      <c r="S614" s="146" cm="1">
        <f t="array" ref="S614">INDEX($K:$P,ROW(),MATCH(S$3,$K$2:$P$2,0))</f>
        <v>0.05</v>
      </c>
      <c r="T614" s="146" cm="1">
        <f t="array" ref="T614">INDEX($K:$P,ROW(),MATCH(T$3,$K$2:$P$2,0))</f>
        <v>0.05</v>
      </c>
      <c r="U614" s="146" cm="1">
        <f t="array" ref="U614">INDEX($K:$P,ROW(),MATCH(U$3,$K$2:$P$2,0))</f>
        <v>0.05</v>
      </c>
      <c r="V614" s="146" cm="1">
        <f t="array" ref="V614">INDEX($K:$P,ROW(),MATCH(V$3,$K$2:$P$2,0))</f>
        <v>0.05</v>
      </c>
      <c r="W614" s="146" cm="1">
        <f t="array" ref="W614">INDEX($K:$P,ROW(),MATCH(W$3,$K$2:$P$2,0))</f>
        <v>0.05</v>
      </c>
      <c r="X614" s="146" cm="1">
        <f t="array" ref="X614">INDEX($K:$P,ROW(),MATCH(X$3,$K$2:$P$2,0))</f>
        <v>0.05</v>
      </c>
      <c r="Y614" s="146" cm="1">
        <f t="array" ref="Y614">INDEX($K:$P,ROW(),MATCH(Y$3,$K$2:$P$2,0))</f>
        <v>0.05</v>
      </c>
      <c r="Z614" s="146" cm="1">
        <f t="array" ref="Z614">INDEX($K:$P,ROW(),MATCH(Z$3,$K$2:$P$2,0))</f>
        <v>0.05</v>
      </c>
      <c r="AA614" s="146" cm="1">
        <f t="array" ref="AA614">INDEX($K:$P,ROW(),MATCH(AA$3,$K$2:$P$2,0))</f>
        <v>0.05</v>
      </c>
      <c r="AB614" s="146" cm="1">
        <f t="array" ref="AB614">INDEX($K:$P,ROW(),MATCH(AB$3,$K$2:$P$2,0))</f>
        <v>0.05</v>
      </c>
      <c r="AC614" s="146" cm="1">
        <f t="array" ref="AC614">INDEX($K:$P,ROW(),MATCH(AC$3,$K$2:$P$2,0))</f>
        <v>0.05</v>
      </c>
      <c r="AD614" s="146" cm="1">
        <f t="array" ref="AD614">INDEX($K:$P,ROW(),MATCH(AD$3,$K$2:$P$2,0))</f>
        <v>0.05</v>
      </c>
      <c r="AE614" s="146" cm="1">
        <f t="array" ref="AE614">INDEX($K:$P,ROW(),MATCH(AE$3,$K$2:$P$2,0))</f>
        <v>0.05</v>
      </c>
      <c r="AF614" s="146" cm="1">
        <f t="array" ref="AF614">INDEX($K:$P,ROW(),MATCH(AF$3,$K$2:$P$2,0))</f>
        <v>0.05</v>
      </c>
      <c r="AG614" s="146" cm="1">
        <f t="array" ref="AG614">INDEX($K:$P,ROW(),MATCH(AG$3,$K$2:$P$2,0))</f>
        <v>0.05</v>
      </c>
      <c r="AH614" s="146" cm="1">
        <f t="array" ref="AH614">INDEX($K:$P,ROW(),MATCH(AH$3,$K$2:$P$2,0))</f>
        <v>0.05</v>
      </c>
      <c r="AI614" s="146" cm="1">
        <f t="array" ref="AI614">INDEX($K:$P,ROW(),MATCH(AI$3,$K$2:$P$2,0))</f>
        <v>0.05</v>
      </c>
      <c r="AJ614" s="146" cm="1">
        <f t="array" ref="AJ614">INDEX($K:$P,ROW(),MATCH(AJ$3,$K$2:$P$2,0))</f>
        <v>0.05</v>
      </c>
      <c r="AK614" s="146" cm="1">
        <f t="array" ref="AK614">INDEX($K:$P,ROW(),MATCH(AK$3,$K$2:$P$2,0))</f>
        <v>0.05</v>
      </c>
      <c r="AL614" s="146" cm="1">
        <f t="array" ref="AL614">INDEX($K:$P,ROW(),MATCH(AL$3,$K$2:$P$2,0))</f>
        <v>0.05</v>
      </c>
      <c r="AM614" s="146" cm="1">
        <f t="array" ref="AM614">INDEX($K:$P,ROW(),MATCH(AM$3,$K$2:$P$2,0))</f>
        <v>0.05</v>
      </c>
      <c r="AN614" s="146" cm="1">
        <f t="array" ref="AN614">INDEX($K:$P,ROW(),MATCH(AN$3,$K$2:$P$2,0))</f>
        <v>0.05</v>
      </c>
      <c r="AO614" s="146" cm="1">
        <f t="array" ref="AO614">INDEX($K:$P,ROW(),MATCH(AO$3,$K$2:$P$2,0))</f>
        <v>0.05</v>
      </c>
      <c r="AP614" s="146" cm="1">
        <f t="array" ref="AP614">INDEX($K:$P,ROW(),MATCH(AP$3,$K$2:$P$2,0))</f>
        <v>0.05</v>
      </c>
      <c r="AQ614" s="146" cm="1">
        <f t="array" ref="AQ614">INDEX($K:$P,ROW(),MATCH(AQ$3,$K$2:$P$2,0))</f>
        <v>0.05</v>
      </c>
      <c r="AR614" s="146" cm="1">
        <f t="array" ref="AR614">INDEX($K:$P,ROW(),MATCH(AR$3,$K$2:$P$2,0))</f>
        <v>0.05</v>
      </c>
      <c r="AS614" s="146" cm="1">
        <f t="array" ref="AS614">INDEX($K:$P,ROW(),MATCH(AS$3,$K$2:$P$2,0))</f>
        <v>0.05</v>
      </c>
      <c r="AT614" s="146" cm="1">
        <f t="array" ref="AT614">INDEX($K:$P,ROW(),MATCH(AT$3,$K$2:$P$2,0))</f>
        <v>0.05</v>
      </c>
      <c r="AU614" s="146" cm="1">
        <f t="array" ref="AU614">INDEX($K:$P,ROW(),MATCH(AU$3,$K$2:$P$2,0))</f>
        <v>0.05</v>
      </c>
      <c r="AV614" s="146" cm="1">
        <f t="array" ref="AV614">INDEX($K:$P,ROW(),MATCH(AV$3,$K$2:$P$2,0))</f>
        <v>0.05</v>
      </c>
      <c r="AW614" s="146" cm="1">
        <f t="array" ref="AW614">INDEX($K:$P,ROW(),MATCH(AW$3,$K$2:$P$2,0))</f>
        <v>0.05</v>
      </c>
      <c r="AX614" s="146" cm="1">
        <f t="array" ref="AX614">INDEX($K:$P,ROW(),MATCH(AX$3,$K$2:$P$2,0))</f>
        <v>0.05</v>
      </c>
      <c r="AY614" s="146" cm="1">
        <f t="array" ref="AY614">INDEX($K:$P,ROW(),MATCH(AY$3,$K$2:$P$2,0))</f>
        <v>0.05</v>
      </c>
      <c r="AZ614" s="146" cm="1">
        <f t="array" ref="AZ614">INDEX($K:$P,ROW(),MATCH(AZ$3,$K$2:$P$2,0))</f>
        <v>0.05</v>
      </c>
      <c r="BA614" s="146" cm="1">
        <f t="array" ref="BA614">INDEX($K:$P,ROW(),MATCH(BA$3,$K$2:$P$2,0))</f>
        <v>0.05</v>
      </c>
      <c r="BB614" s="146" cm="1">
        <f t="array" ref="BB614">INDEX($K:$P,ROW(),MATCH(BB$3,$K$2:$P$2,0))</f>
        <v>0.05</v>
      </c>
      <c r="BC614" s="146" cm="1">
        <f t="array" ref="BC614">INDEX($K:$P,ROW(),MATCH(BC$3,$K$2:$P$2,0))</f>
        <v>0.05</v>
      </c>
      <c r="BD614" s="146" cm="1">
        <f t="array" ref="BD614">INDEX($K:$P,ROW(),MATCH(BD$3,$K$2:$P$2,0))</f>
        <v>0.05</v>
      </c>
      <c r="BE614" s="146" cm="1">
        <f t="array" ref="BE614">INDEX($K:$P,ROW(),MATCH(BE$3,$K$2:$P$2,0))</f>
        <v>0.05</v>
      </c>
      <c r="BF614" s="146" cm="1">
        <f t="array" ref="BF614">INDEX($K:$P,ROW(),MATCH(BF$3,$K$2:$P$2,0))</f>
        <v>0.05</v>
      </c>
      <c r="BG614" s="146" cm="1">
        <f t="array" ref="BG614">INDEX($K:$P,ROW(),MATCH(BG$3,$K$2:$P$2,0))</f>
        <v>0.05</v>
      </c>
      <c r="BH614" s="146" cm="1">
        <f t="array" ref="BH614">INDEX($K:$P,ROW(),MATCH(BH$3,$K$2:$P$2,0))</f>
        <v>0.05</v>
      </c>
      <c r="BI614" s="146" cm="1">
        <f t="array" ref="BI614">INDEX($K:$P,ROW(),MATCH(BI$3,$K$2:$P$2,0))</f>
        <v>0.05</v>
      </c>
      <c r="BJ614" s="146" cm="1">
        <f t="array" ref="BJ614">INDEX($K:$P,ROW(),MATCH(BJ$3,$K$2:$P$2,0))</f>
        <v>0.05</v>
      </c>
      <c r="BK614" s="146" cm="1">
        <f t="array" ref="BK614">INDEX($K:$P,ROW(),MATCH(BK$3,$K$2:$P$2,0))</f>
        <v>0.05</v>
      </c>
      <c r="BL614" s="146" cm="1">
        <f t="array" ref="BL614">INDEX($K:$P,ROW(),MATCH(BL$3,$K$2:$P$2,0))</f>
        <v>0.05</v>
      </c>
      <c r="BM614" s="146" cm="1">
        <f t="array" ref="BM614">INDEX($K:$P,ROW(),MATCH(BM$3,$K$2:$P$2,0))</f>
        <v>0.05</v>
      </c>
      <c r="BN614" s="146" cm="1">
        <f t="array" ref="BN614">INDEX($K:$P,ROW(),MATCH(BN$3,$K$2:$P$2,0))</f>
        <v>0.05</v>
      </c>
      <c r="BO614" s="146" cm="1">
        <f t="array" ref="BO614">INDEX($K:$P,ROW(),MATCH(BO$3,$K$2:$P$2,0))</f>
        <v>0.05</v>
      </c>
      <c r="BP614" s="146" cm="1">
        <f t="array" ref="BP614">INDEX($K:$P,ROW(),MATCH(BP$3,$K$2:$P$2,0))</f>
        <v>0.05</v>
      </c>
      <c r="BQ614" s="146" cm="1">
        <f t="array" ref="BQ614">INDEX($K:$P,ROW(),MATCH(BQ$3,$K$2:$P$2,0))</f>
        <v>0.05</v>
      </c>
      <c r="BR614" s="146" cm="1">
        <f t="array" ref="BR614">INDEX($K:$P,ROW(),MATCH(BR$3,$K$2:$P$2,0))</f>
        <v>0.05</v>
      </c>
      <c r="BS614" s="146" cm="1">
        <f t="array" ref="BS614">INDEX($K:$P,ROW(),MATCH(BS$3,$K$2:$P$2,0))</f>
        <v>0.05</v>
      </c>
      <c r="BT614" s="146" cm="1">
        <f t="array" ref="BT614">INDEX($K:$P,ROW(),MATCH(BT$3,$K$2:$P$2,0))</f>
        <v>0.05</v>
      </c>
      <c r="BU614" s="146" cm="1">
        <f t="array" ref="BU614">INDEX($K:$P,ROW(),MATCH(BU$3,$K$2:$P$2,0))</f>
        <v>0.05</v>
      </c>
      <c r="BV614" s="146" cm="1">
        <f t="array" ref="BV614">INDEX($K:$P,ROW(),MATCH(BV$3,$K$2:$P$2,0))</f>
        <v>0.05</v>
      </c>
      <c r="BW614" s="146" cm="1">
        <f t="array" ref="BW614">INDEX($K:$P,ROW(),MATCH(BW$3,$K$2:$P$2,0))</f>
        <v>0.05</v>
      </c>
      <c r="BX614" s="146" cm="1">
        <f t="array" ref="BX614">INDEX($K:$P,ROW(),MATCH(BX$3,$K$2:$P$2,0))</f>
        <v>0.05</v>
      </c>
      <c r="BY614" s="146" cm="1">
        <f t="array" ref="BY614">INDEX($K:$P,ROW(),MATCH(BY$3,$K$2:$P$2,0))</f>
        <v>0.05</v>
      </c>
      <c r="BZ614" s="146" cm="1">
        <f t="array" ref="BZ614">INDEX($K:$P,ROW(),MATCH(BZ$3,$K$2:$P$2,0))</f>
        <v>0.05</v>
      </c>
      <c r="CA614" s="146" cm="1">
        <f t="array" ref="CA614">INDEX($K:$P,ROW(),MATCH(CA$3,$K$2:$P$2,0))</f>
        <v>0.05</v>
      </c>
      <c r="CB614" s="146" cm="1">
        <f t="array" ref="CB614">INDEX($K:$P,ROW(),MATCH(CB$3,$K$2:$P$2,0))</f>
        <v>0.05</v>
      </c>
      <c r="CC614" s="146" cm="1">
        <f t="array" ref="CC614">INDEX($K:$P,ROW(),MATCH(CC$3,$K$2:$P$2,0))</f>
        <v>0.05</v>
      </c>
      <c r="CD614" s="146" cm="1">
        <f t="array" ref="CD614">INDEX($K:$P,ROW(),MATCH(CD$3,$K$2:$P$2,0))</f>
        <v>0.05</v>
      </c>
      <c r="CE614" s="146" cm="1">
        <f t="array" ref="CE614">INDEX($K:$P,ROW(),MATCH(CE$3,$K$2:$P$2,0))</f>
        <v>0.05</v>
      </c>
      <c r="CF614" s="146" cm="1">
        <f t="array" ref="CF614">INDEX($K:$P,ROW(),MATCH(CF$3,$K$2:$P$2,0))</f>
        <v>0.05</v>
      </c>
      <c r="CG614" s="146" cm="1">
        <f t="array" ref="CG614">INDEX($K:$P,ROW(),MATCH(CG$3,$K$2:$P$2,0))</f>
        <v>0.05</v>
      </c>
      <c r="CH614" s="146" cm="1">
        <f t="array" ref="CH614">INDEX($K:$P,ROW(),MATCH(CH$3,$K$2:$P$2,0))</f>
        <v>0.05</v>
      </c>
      <c r="CI614" s="146" cm="1">
        <f t="array" ref="CI614">INDEX($K:$P,ROW(),MATCH(CI$3,$K$2:$P$2,0))</f>
        <v>0.05</v>
      </c>
      <c r="CJ614" s="146" cm="1">
        <f t="array" ref="CJ614">INDEX($K:$P,ROW(),MATCH(CJ$3,$K$2:$P$2,0))</f>
        <v>0.05</v>
      </c>
      <c r="CK614" s="146" cm="1">
        <f t="array" ref="CK614">INDEX($K:$P,ROW(),MATCH(CK$3,$K$2:$P$2,0))</f>
        <v>0.05</v>
      </c>
      <c r="CL614" s="146" cm="1">
        <f t="array" ref="CL614">INDEX($K:$P,ROW(),MATCH(CL$3,$K$2:$P$2,0))</f>
        <v>0.05</v>
      </c>
    </row>
    <row r="615" spans="2:90" x14ac:dyDescent="0.4">
      <c r="B615" s="154" t="s">
        <v>74</v>
      </c>
      <c r="D615" t="s">
        <v>268</v>
      </c>
      <c r="E615" s="8" t="str">
        <f t="shared" si="627"/>
        <v>615 SUB-PV</v>
      </c>
      <c r="K615" s="34">
        <f t="shared" ref="K615:P615" ca="1" si="632">SUMIF($3:$3,K$2,615:615)</f>
        <v>-16334.208327950511</v>
      </c>
      <c r="L615" s="34">
        <f t="shared" ca="1" si="632"/>
        <v>-36404.748984232894</v>
      </c>
      <c r="M615" s="34">
        <f t="shared" ca="1" si="632"/>
        <v>-47250.068092698151</v>
      </c>
      <c r="N615" s="34">
        <f t="shared" ca="1" si="632"/>
        <v>-53110.445676877731</v>
      </c>
      <c r="O615" s="34">
        <f t="shared" ca="1" si="632"/>
        <v>-56277.159822001166</v>
      </c>
      <c r="P615" s="34">
        <f t="shared" ca="1" si="632"/>
        <v>-57988.325755062571</v>
      </c>
      <c r="R615" s="15"/>
      <c r="S615" s="76">
        <f ca="1">-SUM(S612:S613)*S614</f>
        <v>-250</v>
      </c>
      <c r="T615" s="76">
        <f t="shared" ref="T615:CE615" ca="1" si="633">-SUM(T612:T613)*T614</f>
        <v>-487.5</v>
      </c>
      <c r="U615" s="76">
        <f t="shared" ca="1" si="633"/>
        <v>-713.125</v>
      </c>
      <c r="V615" s="76">
        <f t="shared" ca="1" si="633"/>
        <v>-927.46875</v>
      </c>
      <c r="W615" s="76">
        <f t="shared" ca="1" si="633"/>
        <v>-1131.0953125000001</v>
      </c>
      <c r="X615" s="76">
        <f t="shared" ca="1" si="633"/>
        <v>-1324.540546875</v>
      </c>
      <c r="Y615" s="76">
        <f t="shared" ca="1" si="633"/>
        <v>-1508.31351953125</v>
      </c>
      <c r="Z615" s="76">
        <f t="shared" ca="1" si="633"/>
        <v>-1682.8978435546874</v>
      </c>
      <c r="AA615" s="76">
        <f t="shared" ca="1" si="633"/>
        <v>-1848.752951376953</v>
      </c>
      <c r="AB615" s="76">
        <f t="shared" ca="1" si="633"/>
        <v>-2006.3153038081052</v>
      </c>
      <c r="AC615" s="76">
        <f t="shared" ca="1" si="633"/>
        <v>-2155.9995386176997</v>
      </c>
      <c r="AD615" s="76">
        <f t="shared" ca="1" si="633"/>
        <v>-2298.1995616868148</v>
      </c>
      <c r="AE615" s="76">
        <f t="shared" ca="1" si="633"/>
        <v>-2433.2895836024741</v>
      </c>
      <c r="AF615" s="76">
        <f t="shared" ca="1" si="633"/>
        <v>-2561.62510442235</v>
      </c>
      <c r="AG615" s="76">
        <f t="shared" ca="1" si="633"/>
        <v>-2683.5438492012327</v>
      </c>
      <c r="AH615" s="76">
        <f t="shared" ca="1" si="633"/>
        <v>-2799.366656741171</v>
      </c>
      <c r="AI615" s="76">
        <f t="shared" ca="1" si="633"/>
        <v>-2909.3983239041127</v>
      </c>
      <c r="AJ615" s="76">
        <f t="shared" ca="1" si="633"/>
        <v>-3013.9284077089069</v>
      </c>
      <c r="AK615" s="76">
        <f t="shared" ca="1" si="633"/>
        <v>-3113.2319873234615</v>
      </c>
      <c r="AL615" s="76">
        <f t="shared" ca="1" si="633"/>
        <v>-3207.5703879572884</v>
      </c>
      <c r="AM615" s="76">
        <f t="shared" ca="1" si="633"/>
        <v>-3297.1918685594242</v>
      </c>
      <c r="AN615" s="76">
        <f t="shared" ca="1" si="633"/>
        <v>-3382.3322751314527</v>
      </c>
      <c r="AO615" s="76">
        <f t="shared" ca="1" si="633"/>
        <v>-3463.2156613748798</v>
      </c>
      <c r="AP615" s="76">
        <f t="shared" ca="1" si="633"/>
        <v>-3540.0548783061358</v>
      </c>
      <c r="AQ615" s="76">
        <f t="shared" ca="1" si="633"/>
        <v>-3613.052134390829</v>
      </c>
      <c r="AR615" s="76">
        <f t="shared" ca="1" si="633"/>
        <v>-3682.3995276712872</v>
      </c>
      <c r="AS615" s="76">
        <f t="shared" ca="1" si="633"/>
        <v>-3748.2795512877233</v>
      </c>
      <c r="AT615" s="76">
        <f t="shared" ca="1" si="633"/>
        <v>-3810.8655737233371</v>
      </c>
      <c r="AU615" s="76">
        <f t="shared" ca="1" si="633"/>
        <v>-3870.3222950371705</v>
      </c>
      <c r="AV615" s="76">
        <f t="shared" ca="1" si="633"/>
        <v>-3926.8061802853117</v>
      </c>
      <c r="AW615" s="76">
        <f t="shared" ca="1" si="633"/>
        <v>-3980.4658712710461</v>
      </c>
      <c r="AX615" s="76">
        <f t="shared" ca="1" si="633"/>
        <v>-4031.4425777074935</v>
      </c>
      <c r="AY615" s="76">
        <f t="shared" ca="1" si="633"/>
        <v>-4079.8704488221188</v>
      </c>
      <c r="AZ615" s="76">
        <f t="shared" ca="1" si="633"/>
        <v>-4125.8769263810127</v>
      </c>
      <c r="BA615" s="76">
        <f t="shared" ca="1" si="633"/>
        <v>-4169.5830800619624</v>
      </c>
      <c r="BB615" s="76">
        <f t="shared" ca="1" si="633"/>
        <v>-4211.103926058865</v>
      </c>
      <c r="BC615" s="76">
        <f t="shared" ca="1" si="633"/>
        <v>-4250.5487297559221</v>
      </c>
      <c r="BD615" s="76">
        <f t="shared" ca="1" si="633"/>
        <v>-4288.0212932681261</v>
      </c>
      <c r="BE615" s="76">
        <f t="shared" ca="1" si="633"/>
        <v>-4323.6202286047192</v>
      </c>
      <c r="BF615" s="76">
        <f t="shared" ca="1" si="633"/>
        <v>-4357.439217174483</v>
      </c>
      <c r="BG615" s="76">
        <f t="shared" ca="1" si="633"/>
        <v>-4389.5672563157596</v>
      </c>
      <c r="BH615" s="76">
        <f t="shared" ca="1" si="633"/>
        <v>-4420.0888934999712</v>
      </c>
      <c r="BI615" s="76">
        <f t="shared" ca="1" si="633"/>
        <v>-4449.0844488249732</v>
      </c>
      <c r="BJ615" s="76">
        <f t="shared" ca="1" si="633"/>
        <v>-4476.6302263837242</v>
      </c>
      <c r="BK615" s="76">
        <f t="shared" ca="1" si="633"/>
        <v>-4502.7987150645376</v>
      </c>
      <c r="BL615" s="76">
        <f t="shared" ca="1" si="633"/>
        <v>-4527.6587793113113</v>
      </c>
      <c r="BM615" s="76">
        <f t="shared" ca="1" si="633"/>
        <v>-4551.2758403457456</v>
      </c>
      <c r="BN615" s="76">
        <f t="shared" ca="1" si="633"/>
        <v>-4573.7120483284589</v>
      </c>
      <c r="BO615" s="76">
        <f t="shared" ca="1" si="633"/>
        <v>-4595.0264459120363</v>
      </c>
      <c r="BP615" s="76">
        <f t="shared" ca="1" si="633"/>
        <v>-4615.275123616434</v>
      </c>
      <c r="BQ615" s="76">
        <f t="shared" ca="1" si="633"/>
        <v>-4634.5113674356126</v>
      </c>
      <c r="BR615" s="76">
        <f t="shared" ca="1" si="633"/>
        <v>-4652.7857990638322</v>
      </c>
      <c r="BS615" s="76">
        <f t="shared" ca="1" si="633"/>
        <v>-4670.1465091106402</v>
      </c>
      <c r="BT615" s="76">
        <f t="shared" ca="1" si="633"/>
        <v>-4686.6391836551084</v>
      </c>
      <c r="BU615" s="76">
        <f t="shared" ca="1" si="633"/>
        <v>-4702.3072244723535</v>
      </c>
      <c r="BV615" s="76">
        <f t="shared" ca="1" si="633"/>
        <v>-4717.191863248735</v>
      </c>
      <c r="BW615" s="76">
        <f t="shared" ca="1" si="633"/>
        <v>-4731.3322700862982</v>
      </c>
      <c r="BX615" s="76">
        <f t="shared" ca="1" si="633"/>
        <v>-4744.7656565819843</v>
      </c>
      <c r="BY615" s="76">
        <f t="shared" ca="1" si="633"/>
        <v>-4757.5273737528851</v>
      </c>
      <c r="BZ615" s="76">
        <f t="shared" ca="1" si="633"/>
        <v>-4769.6510050652405</v>
      </c>
      <c r="CA615" s="76">
        <f t="shared" ca="1" si="633"/>
        <v>-4781.1684548119783</v>
      </c>
      <c r="CB615" s="76">
        <f t="shared" ca="1" si="633"/>
        <v>-4792.1100320713795</v>
      </c>
      <c r="CC615" s="76">
        <f t="shared" ca="1" si="633"/>
        <v>-4802.5045304678106</v>
      </c>
      <c r="CD615" s="76">
        <f t="shared" ca="1" si="633"/>
        <v>-4812.3793039444199</v>
      </c>
      <c r="CE615" s="76">
        <f t="shared" ca="1" si="633"/>
        <v>-4821.7603387472</v>
      </c>
      <c r="CF615" s="76">
        <f t="shared" ref="CF615:CL615" ca="1" si="634">-SUM(CF612:CF613)*CF614</f>
        <v>-4830.6723218098396</v>
      </c>
      <c r="CG615" s="76">
        <f t="shared" ca="1" si="634"/>
        <v>-4839.1387057193479</v>
      </c>
      <c r="CH615" s="76">
        <f t="shared" ca="1" si="634"/>
        <v>-4847.1817704333798</v>
      </c>
      <c r="CI615" s="76">
        <f t="shared" ca="1" si="634"/>
        <v>-4854.8226819117108</v>
      </c>
      <c r="CJ615" s="76">
        <f t="shared" ca="1" si="634"/>
        <v>-4862.0815478161257</v>
      </c>
      <c r="CK615" s="76">
        <f t="shared" ca="1" si="634"/>
        <v>-4868.9774704253196</v>
      </c>
      <c r="CL615" s="76">
        <f t="shared" ca="1" si="634"/>
        <v>-4875.5285969040533</v>
      </c>
    </row>
    <row r="616" spans="2:90" x14ac:dyDescent="0.4">
      <c r="B616" s="124" t="str">
        <f>"# of "&amp;B624&amp;"s"</f>
        <v># of subscribers</v>
      </c>
      <c r="C616" t="s">
        <v>80</v>
      </c>
      <c r="D616" t="s">
        <v>268</v>
      </c>
      <c r="E616" s="8" t="str">
        <f t="shared" si="627"/>
        <v>616 SUB-PV</v>
      </c>
      <c r="H616" s="31"/>
      <c r="I616" s="73"/>
      <c r="J616" s="73"/>
      <c r="K616" s="116">
        <f t="shared" ref="K616:P616" ca="1" si="635">SUMIF($4:$4,K$2,616:616)</f>
        <v>43665.791672049476</v>
      </c>
      <c r="L616" s="116">
        <f t="shared" ca="1" si="635"/>
        <v>67261.042687816574</v>
      </c>
      <c r="M616" s="116">
        <f t="shared" ca="1" si="635"/>
        <v>80010.97459511843</v>
      </c>
      <c r="N616" s="116">
        <f t="shared" ca="1" si="635"/>
        <v>86900.528918240714</v>
      </c>
      <c r="O616" s="116">
        <f t="shared" ca="1" si="635"/>
        <v>90623.369096239563</v>
      </c>
      <c r="P616" s="116">
        <f t="shared" ca="1" si="635"/>
        <v>92635.043341177006</v>
      </c>
      <c r="R616" s="114"/>
      <c r="S616" s="147">
        <f t="shared" ref="S616" ca="1" si="636">S612+S613+S615</f>
        <v>4750</v>
      </c>
      <c r="T616" s="147">
        <f t="shared" ref="T616:AX616" ca="1" si="637">T612+T613+T615</f>
        <v>9262.5</v>
      </c>
      <c r="U616" s="147">
        <f t="shared" ca="1" si="637"/>
        <v>13549.375</v>
      </c>
      <c r="V616" s="147">
        <f t="shared" ca="1" si="637"/>
        <v>17621.90625</v>
      </c>
      <c r="W616" s="147">
        <f t="shared" ca="1" si="637"/>
        <v>21490.810937499999</v>
      </c>
      <c r="X616" s="147">
        <f t="shared" ca="1" si="637"/>
        <v>25166.270390624999</v>
      </c>
      <c r="Y616" s="147">
        <f t="shared" ca="1" si="637"/>
        <v>28657.956871093749</v>
      </c>
      <c r="Z616" s="147">
        <f t="shared" ca="1" si="637"/>
        <v>31975.059027539057</v>
      </c>
      <c r="AA616" s="147">
        <f t="shared" ca="1" si="637"/>
        <v>35126.306076162102</v>
      </c>
      <c r="AB616" s="147">
        <f t="shared" ca="1" si="637"/>
        <v>38119.990772353995</v>
      </c>
      <c r="AC616" s="147">
        <f t="shared" ca="1" si="637"/>
        <v>40963.991233736291</v>
      </c>
      <c r="AD616" s="147">
        <f t="shared" ca="1" si="637"/>
        <v>43665.791672049476</v>
      </c>
      <c r="AE616" s="147">
        <f t="shared" ca="1" si="637"/>
        <v>46232.502088447</v>
      </c>
      <c r="AF616" s="147">
        <f t="shared" ca="1" si="637"/>
        <v>48670.876984024653</v>
      </c>
      <c r="AG616" s="147">
        <f t="shared" ca="1" si="637"/>
        <v>50987.333134823421</v>
      </c>
      <c r="AH616" s="147">
        <f t="shared" ca="1" si="637"/>
        <v>53187.96647808225</v>
      </c>
      <c r="AI616" s="147">
        <f t="shared" ca="1" si="637"/>
        <v>55278.568154178138</v>
      </c>
      <c r="AJ616" s="147">
        <f t="shared" ca="1" si="637"/>
        <v>57264.639746469227</v>
      </c>
      <c r="AK616" s="147">
        <f t="shared" ca="1" si="637"/>
        <v>59151.407759145768</v>
      </c>
      <c r="AL616" s="147">
        <f t="shared" ca="1" si="637"/>
        <v>60943.837371188478</v>
      </c>
      <c r="AM616" s="147">
        <f t="shared" ca="1" si="637"/>
        <v>62646.645502629057</v>
      </c>
      <c r="AN616" s="147">
        <f t="shared" ca="1" si="637"/>
        <v>64264.313227497594</v>
      </c>
      <c r="AO616" s="147">
        <f t="shared" ca="1" si="637"/>
        <v>65801.097566122713</v>
      </c>
      <c r="AP616" s="147">
        <f t="shared" ca="1" si="637"/>
        <v>67261.042687816574</v>
      </c>
      <c r="AQ616" s="147">
        <f t="shared" ca="1" si="637"/>
        <v>68647.990553425741</v>
      </c>
      <c r="AR616" s="147">
        <f t="shared" ca="1" si="637"/>
        <v>69965.59102575446</v>
      </c>
      <c r="AS616" s="147">
        <f t="shared" ca="1" si="637"/>
        <v>71217.31147446674</v>
      </c>
      <c r="AT616" s="147">
        <f t="shared" ca="1" si="637"/>
        <v>72406.445900743405</v>
      </c>
      <c r="AU616" s="147">
        <f t="shared" ca="1" si="637"/>
        <v>73536.123605706234</v>
      </c>
      <c r="AV616" s="147">
        <f t="shared" ca="1" si="637"/>
        <v>74609.317425420915</v>
      </c>
      <c r="AW616" s="147">
        <f t="shared" ca="1" si="637"/>
        <v>75628.851554149864</v>
      </c>
      <c r="AX616" s="147">
        <f t="shared" ca="1" si="637"/>
        <v>76597.40897644237</v>
      </c>
      <c r="AY616" s="147">
        <f t="shared" ref="AY616:CD616" ca="1" si="638">AY612+AY613+AY615</f>
        <v>77517.538527620258</v>
      </c>
      <c r="AZ616" s="147">
        <f t="shared" ca="1" si="638"/>
        <v>78391.661601239248</v>
      </c>
      <c r="BA616" s="147">
        <f t="shared" ca="1" si="638"/>
        <v>79222.078521177289</v>
      </c>
      <c r="BB616" s="147">
        <f t="shared" ca="1" si="638"/>
        <v>80010.97459511843</v>
      </c>
      <c r="BC616" s="147">
        <f t="shared" ca="1" si="638"/>
        <v>80760.425865362515</v>
      </c>
      <c r="BD616" s="147">
        <f t="shared" ca="1" si="638"/>
        <v>81472.404572094383</v>
      </c>
      <c r="BE616" s="147">
        <f t="shared" ca="1" si="638"/>
        <v>82148.784343489664</v>
      </c>
      <c r="BF616" s="147">
        <f t="shared" ca="1" si="638"/>
        <v>82791.34512631518</v>
      </c>
      <c r="BG616" s="147">
        <f t="shared" ca="1" si="638"/>
        <v>83401.777869999423</v>
      </c>
      <c r="BH616" s="147">
        <f t="shared" ca="1" si="638"/>
        <v>83981.688976499456</v>
      </c>
      <c r="BI616" s="147">
        <f t="shared" ca="1" si="638"/>
        <v>84532.604527674484</v>
      </c>
      <c r="BJ616" s="147">
        <f t="shared" ca="1" si="638"/>
        <v>85055.974301290757</v>
      </c>
      <c r="BK616" s="147">
        <f t="shared" ca="1" si="638"/>
        <v>85553.175586226222</v>
      </c>
      <c r="BL616" s="147">
        <f t="shared" ca="1" si="638"/>
        <v>86025.516806914908</v>
      </c>
      <c r="BM616" s="147">
        <f t="shared" ca="1" si="638"/>
        <v>86474.240966569167</v>
      </c>
      <c r="BN616" s="147">
        <f t="shared" ca="1" si="638"/>
        <v>86900.528918240714</v>
      </c>
      <c r="BO616" s="147">
        <f t="shared" ca="1" si="638"/>
        <v>87305.502472328677</v>
      </c>
      <c r="BP616" s="147">
        <f t="shared" ca="1" si="638"/>
        <v>87690.227348712244</v>
      </c>
      <c r="BQ616" s="147">
        <f t="shared" ca="1" si="638"/>
        <v>88055.715981276633</v>
      </c>
      <c r="BR616" s="147">
        <f t="shared" ca="1" si="638"/>
        <v>88402.930182212804</v>
      </c>
      <c r="BS616" s="147">
        <f t="shared" ca="1" si="638"/>
        <v>88732.783673102167</v>
      </c>
      <c r="BT616" s="147">
        <f t="shared" ca="1" si="638"/>
        <v>89046.144489447062</v>
      </c>
      <c r="BU616" s="147">
        <f t="shared" ca="1" si="638"/>
        <v>89343.837264974703</v>
      </c>
      <c r="BV616" s="147">
        <f t="shared" ca="1" si="638"/>
        <v>89626.645401725968</v>
      </c>
      <c r="BW616" s="147">
        <f t="shared" ca="1" si="638"/>
        <v>89895.313131639676</v>
      </c>
      <c r="BX616" s="147">
        <f t="shared" ca="1" si="638"/>
        <v>90150.547475057698</v>
      </c>
      <c r="BY616" s="147">
        <f t="shared" ca="1" si="638"/>
        <v>90393.020101304806</v>
      </c>
      <c r="BZ616" s="147">
        <f t="shared" ca="1" si="638"/>
        <v>90623.369096239563</v>
      </c>
      <c r="CA616" s="147">
        <f t="shared" ca="1" si="638"/>
        <v>90842.200641427582</v>
      </c>
      <c r="CB616" s="147">
        <f t="shared" ca="1" si="638"/>
        <v>91050.090609356208</v>
      </c>
      <c r="CC616" s="147">
        <f t="shared" ca="1" si="638"/>
        <v>91247.586078888402</v>
      </c>
      <c r="CD616" s="147">
        <f t="shared" ca="1" si="638"/>
        <v>91435.206774943988</v>
      </c>
      <c r="CE616" s="147">
        <f t="shared" ref="CE616:CK616" ca="1" si="639">CE612+CE613+CE615</f>
        <v>91613.446436196784</v>
      </c>
      <c r="CF616" s="147">
        <f t="shared" ca="1" si="639"/>
        <v>91782.77411438695</v>
      </c>
      <c r="CG616" s="147">
        <f t="shared" ca="1" si="639"/>
        <v>91943.6354086676</v>
      </c>
      <c r="CH616" s="147">
        <f t="shared" ca="1" si="639"/>
        <v>92096.453638234219</v>
      </c>
      <c r="CI616" s="147">
        <f t="shared" ca="1" si="639"/>
        <v>92241.630956322508</v>
      </c>
      <c r="CJ616" s="147">
        <f t="shared" ca="1" si="639"/>
        <v>92379.549408506384</v>
      </c>
      <c r="CK616" s="147">
        <f t="shared" ca="1" si="639"/>
        <v>92510.571938081062</v>
      </c>
      <c r="CL616" s="147">
        <f t="shared" ref="CL616" ca="1" si="640">CL612+CL613+CL615</f>
        <v>92635.043341177006</v>
      </c>
    </row>
    <row r="617" spans="2:90" x14ac:dyDescent="0.4">
      <c r="B617" s="141" t="s">
        <v>62</v>
      </c>
      <c r="D617" t="s">
        <v>268</v>
      </c>
      <c r="E617" s="8" t="str">
        <f t="shared" si="627"/>
        <v>617 SUB-PV</v>
      </c>
      <c r="H617" s="12"/>
      <c r="I617" s="60"/>
      <c r="J617" s="60"/>
      <c r="K617" s="34">
        <f t="shared" ref="K617:P617" ca="1" si="641">K616-SUM(K615,K612:K613)</f>
        <v>0</v>
      </c>
      <c r="L617" s="34">
        <f t="shared" ca="1" si="641"/>
        <v>0</v>
      </c>
      <c r="M617" s="34">
        <f t="shared" ca="1" si="641"/>
        <v>0</v>
      </c>
      <c r="N617" s="34">
        <f t="shared" ca="1" si="641"/>
        <v>0</v>
      </c>
      <c r="O617" s="34">
        <f t="shared" ca="1" si="641"/>
        <v>0</v>
      </c>
      <c r="P617" s="34">
        <f t="shared" ca="1" si="641"/>
        <v>0</v>
      </c>
      <c r="R617" s="15"/>
      <c r="S617" s="76">
        <f t="shared" ref="S617" ca="1" si="642">S616-SUM(S615,S612:S613)</f>
        <v>0</v>
      </c>
      <c r="T617" s="76">
        <f t="shared" ref="T617:AX617" ca="1" si="643">T616-SUM(T615,T612:T613)</f>
        <v>0</v>
      </c>
      <c r="U617" s="76">
        <f t="shared" ca="1" si="643"/>
        <v>0</v>
      </c>
      <c r="V617" s="76">
        <f t="shared" ca="1" si="643"/>
        <v>0</v>
      </c>
      <c r="W617" s="76">
        <f t="shared" ca="1" si="643"/>
        <v>0</v>
      </c>
      <c r="X617" s="76">
        <f t="shared" ca="1" si="643"/>
        <v>0</v>
      </c>
      <c r="Y617" s="76">
        <f t="shared" ca="1" si="643"/>
        <v>0</v>
      </c>
      <c r="Z617" s="76">
        <f t="shared" ca="1" si="643"/>
        <v>0</v>
      </c>
      <c r="AA617" s="76">
        <f t="shared" ca="1" si="643"/>
        <v>0</v>
      </c>
      <c r="AB617" s="76">
        <f t="shared" ca="1" si="643"/>
        <v>0</v>
      </c>
      <c r="AC617" s="76">
        <f t="shared" ca="1" si="643"/>
        <v>0</v>
      </c>
      <c r="AD617" s="76">
        <f t="shared" ca="1" si="643"/>
        <v>0</v>
      </c>
      <c r="AE617" s="76">
        <f t="shared" ca="1" si="643"/>
        <v>0</v>
      </c>
      <c r="AF617" s="76">
        <f t="shared" ca="1" si="643"/>
        <v>0</v>
      </c>
      <c r="AG617" s="76">
        <f t="shared" ca="1" si="643"/>
        <v>0</v>
      </c>
      <c r="AH617" s="76">
        <f t="shared" ca="1" si="643"/>
        <v>0</v>
      </c>
      <c r="AI617" s="76">
        <f t="shared" ca="1" si="643"/>
        <v>0</v>
      </c>
      <c r="AJ617" s="76">
        <f t="shared" ca="1" si="643"/>
        <v>0</v>
      </c>
      <c r="AK617" s="76">
        <f t="shared" ca="1" si="643"/>
        <v>0</v>
      </c>
      <c r="AL617" s="76">
        <f t="shared" ca="1" si="643"/>
        <v>0</v>
      </c>
      <c r="AM617" s="76">
        <f t="shared" ca="1" si="643"/>
        <v>0</v>
      </c>
      <c r="AN617" s="76">
        <f t="shared" ca="1" si="643"/>
        <v>0</v>
      </c>
      <c r="AO617" s="76">
        <f t="shared" ca="1" si="643"/>
        <v>0</v>
      </c>
      <c r="AP617" s="76">
        <f t="shared" ca="1" si="643"/>
        <v>0</v>
      </c>
      <c r="AQ617" s="76">
        <f t="shared" ca="1" si="643"/>
        <v>0</v>
      </c>
      <c r="AR617" s="76">
        <f t="shared" ca="1" si="643"/>
        <v>0</v>
      </c>
      <c r="AS617" s="76">
        <f t="shared" ca="1" si="643"/>
        <v>0</v>
      </c>
      <c r="AT617" s="76">
        <f t="shared" ca="1" si="643"/>
        <v>0</v>
      </c>
      <c r="AU617" s="76">
        <f t="shared" ca="1" si="643"/>
        <v>0</v>
      </c>
      <c r="AV617" s="76">
        <f t="shared" ca="1" si="643"/>
        <v>0</v>
      </c>
      <c r="AW617" s="76">
        <f t="shared" ca="1" si="643"/>
        <v>0</v>
      </c>
      <c r="AX617" s="76">
        <f t="shared" ca="1" si="643"/>
        <v>0</v>
      </c>
      <c r="AY617" s="76">
        <f t="shared" ref="AY617:CD617" ca="1" si="644">AY616-SUM(AY615,AY612:AY613)</f>
        <v>0</v>
      </c>
      <c r="AZ617" s="76">
        <f t="shared" ca="1" si="644"/>
        <v>0</v>
      </c>
      <c r="BA617" s="76">
        <f t="shared" ca="1" si="644"/>
        <v>0</v>
      </c>
      <c r="BB617" s="76">
        <f t="shared" ca="1" si="644"/>
        <v>0</v>
      </c>
      <c r="BC617" s="76">
        <f t="shared" ca="1" si="644"/>
        <v>0</v>
      </c>
      <c r="BD617" s="76">
        <f t="shared" ca="1" si="644"/>
        <v>0</v>
      </c>
      <c r="BE617" s="76">
        <f t="shared" ca="1" si="644"/>
        <v>0</v>
      </c>
      <c r="BF617" s="76">
        <f t="shared" ca="1" si="644"/>
        <v>0</v>
      </c>
      <c r="BG617" s="76">
        <f t="shared" ca="1" si="644"/>
        <v>0</v>
      </c>
      <c r="BH617" s="76">
        <f t="shared" ca="1" si="644"/>
        <v>0</v>
      </c>
      <c r="BI617" s="76">
        <f t="shared" ca="1" si="644"/>
        <v>0</v>
      </c>
      <c r="BJ617" s="76">
        <f t="shared" ca="1" si="644"/>
        <v>0</v>
      </c>
      <c r="BK617" s="76">
        <f t="shared" ca="1" si="644"/>
        <v>0</v>
      </c>
      <c r="BL617" s="76">
        <f t="shared" ca="1" si="644"/>
        <v>0</v>
      </c>
      <c r="BM617" s="76">
        <f t="shared" ca="1" si="644"/>
        <v>0</v>
      </c>
      <c r="BN617" s="76">
        <f t="shared" ca="1" si="644"/>
        <v>0</v>
      </c>
      <c r="BO617" s="76">
        <f t="shared" ca="1" si="644"/>
        <v>0</v>
      </c>
      <c r="BP617" s="76">
        <f t="shared" ca="1" si="644"/>
        <v>0</v>
      </c>
      <c r="BQ617" s="76">
        <f t="shared" ca="1" si="644"/>
        <v>0</v>
      </c>
      <c r="BR617" s="76">
        <f t="shared" ca="1" si="644"/>
        <v>0</v>
      </c>
      <c r="BS617" s="76">
        <f t="shared" ca="1" si="644"/>
        <v>0</v>
      </c>
      <c r="BT617" s="76">
        <f t="shared" ca="1" si="644"/>
        <v>0</v>
      </c>
      <c r="BU617" s="76">
        <f t="shared" ca="1" si="644"/>
        <v>0</v>
      </c>
      <c r="BV617" s="76">
        <f t="shared" ca="1" si="644"/>
        <v>0</v>
      </c>
      <c r="BW617" s="76">
        <f t="shared" ca="1" si="644"/>
        <v>0</v>
      </c>
      <c r="BX617" s="76">
        <f t="shared" ca="1" si="644"/>
        <v>0</v>
      </c>
      <c r="BY617" s="76">
        <f t="shared" ca="1" si="644"/>
        <v>0</v>
      </c>
      <c r="BZ617" s="76">
        <f t="shared" ca="1" si="644"/>
        <v>0</v>
      </c>
      <c r="CA617" s="76">
        <f t="shared" ca="1" si="644"/>
        <v>0</v>
      </c>
      <c r="CB617" s="76">
        <f t="shared" ca="1" si="644"/>
        <v>0</v>
      </c>
      <c r="CC617" s="76">
        <f t="shared" ca="1" si="644"/>
        <v>0</v>
      </c>
      <c r="CD617" s="76">
        <f t="shared" ca="1" si="644"/>
        <v>0</v>
      </c>
      <c r="CE617" s="76">
        <f t="shared" ref="CE617:CK617" ca="1" si="645">CE616-SUM(CE615,CE612:CE613)</f>
        <v>0</v>
      </c>
      <c r="CF617" s="76">
        <f t="shared" ca="1" si="645"/>
        <v>0</v>
      </c>
      <c r="CG617" s="76">
        <f t="shared" ca="1" si="645"/>
        <v>0</v>
      </c>
      <c r="CH617" s="76">
        <f t="shared" ca="1" si="645"/>
        <v>0</v>
      </c>
      <c r="CI617" s="76">
        <f t="shared" ca="1" si="645"/>
        <v>0</v>
      </c>
      <c r="CJ617" s="76">
        <f t="shared" ca="1" si="645"/>
        <v>0</v>
      </c>
      <c r="CK617" s="76">
        <f t="shared" ca="1" si="645"/>
        <v>0</v>
      </c>
      <c r="CL617" s="76">
        <f t="shared" ref="CL617" ca="1" si="646">CL616-SUM(CL615,CL612:CL613)</f>
        <v>0</v>
      </c>
    </row>
    <row r="618" spans="2:90" x14ac:dyDescent="0.4">
      <c r="B618" s="13"/>
      <c r="D618" t="s">
        <v>268</v>
      </c>
      <c r="E618" s="8" t="str">
        <f t="shared" si="627"/>
        <v>618 SUB-PV</v>
      </c>
      <c r="H618" s="12"/>
      <c r="K618" s="34"/>
      <c r="L618" s="34"/>
      <c r="M618" s="34"/>
      <c r="N618" s="34"/>
      <c r="O618" s="34"/>
      <c r="P618" s="34"/>
      <c r="R618" s="15"/>
      <c r="S618" s="76"/>
      <c r="T618" s="76"/>
      <c r="U618" s="76"/>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row>
    <row r="619" spans="2:90" x14ac:dyDescent="0.4">
      <c r="B619" s="95" t="str">
        <f>B621&amp;":"</f>
        <v>Revenue - (Primary label):</v>
      </c>
      <c r="D619" t="s">
        <v>268</v>
      </c>
      <c r="E619" s="8" t="str">
        <f t="shared" si="627"/>
        <v>619 SUB-PV</v>
      </c>
      <c r="H619" s="12"/>
      <c r="I619" s="60"/>
      <c r="J619" s="60"/>
      <c r="K619" s="34"/>
      <c r="L619" s="34"/>
      <c r="M619" s="34"/>
      <c r="N619" s="34"/>
      <c r="O619" s="34"/>
      <c r="P619" s="34"/>
      <c r="R619" s="15"/>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row>
    <row r="620" spans="2:90" x14ac:dyDescent="0.4">
      <c r="B620" s="141" t="s">
        <v>498</v>
      </c>
      <c r="D620" t="s">
        <v>268</v>
      </c>
      <c r="E620" s="8" t="str">
        <f t="shared" si="627"/>
        <v>620 SUB-PV</v>
      </c>
      <c r="G620" t="str">
        <f>E620</f>
        <v>620 SUB-PV</v>
      </c>
      <c r="H620" s="12"/>
      <c r="I620" s="60"/>
      <c r="J620" s="60"/>
      <c r="K620" s="18">
        <v>20</v>
      </c>
      <c r="L620" s="18">
        <v>20</v>
      </c>
      <c r="M620" s="18">
        <v>20</v>
      </c>
      <c r="N620" s="18">
        <v>20</v>
      </c>
      <c r="O620" s="18">
        <v>20</v>
      </c>
      <c r="P620" s="18">
        <v>20</v>
      </c>
      <c r="R620" s="19"/>
      <c r="S620" s="143" cm="1">
        <f t="array" ref="S620">INDEX($K:$P,ROW(),MATCH(S$3,$K$2:$P$2,0))</f>
        <v>20</v>
      </c>
      <c r="T620" s="143" cm="1">
        <f t="array" ref="T620">INDEX($K:$P,ROW(),MATCH(T$3,$K$2:$P$2,0))</f>
        <v>20</v>
      </c>
      <c r="U620" s="143" cm="1">
        <f t="array" ref="U620">INDEX($K:$P,ROW(),MATCH(U$3,$K$2:$P$2,0))</f>
        <v>20</v>
      </c>
      <c r="V620" s="143" cm="1">
        <f t="array" ref="V620">INDEX($K:$P,ROW(),MATCH(V$3,$K$2:$P$2,0))</f>
        <v>20</v>
      </c>
      <c r="W620" s="143" cm="1">
        <f t="array" ref="W620">INDEX($K:$P,ROW(),MATCH(W$3,$K$2:$P$2,0))</f>
        <v>20</v>
      </c>
      <c r="X620" s="143" cm="1">
        <f t="array" ref="X620">INDEX($K:$P,ROW(),MATCH(X$3,$K$2:$P$2,0))</f>
        <v>20</v>
      </c>
      <c r="Y620" s="143" cm="1">
        <f t="array" ref="Y620">INDEX($K:$P,ROW(),MATCH(Y$3,$K$2:$P$2,0))</f>
        <v>20</v>
      </c>
      <c r="Z620" s="143" cm="1">
        <f t="array" ref="Z620">INDEX($K:$P,ROW(),MATCH(Z$3,$K$2:$P$2,0))</f>
        <v>20</v>
      </c>
      <c r="AA620" s="143" cm="1">
        <f t="array" ref="AA620">INDEX($K:$P,ROW(),MATCH(AA$3,$K$2:$P$2,0))</f>
        <v>20</v>
      </c>
      <c r="AB620" s="143" cm="1">
        <f t="array" ref="AB620">INDEX($K:$P,ROW(),MATCH(AB$3,$K$2:$P$2,0))</f>
        <v>20</v>
      </c>
      <c r="AC620" s="143" cm="1">
        <f t="array" ref="AC620">INDEX($K:$P,ROW(),MATCH(AC$3,$K$2:$P$2,0))</f>
        <v>20</v>
      </c>
      <c r="AD620" s="143" cm="1">
        <f t="array" ref="AD620">INDEX($K:$P,ROW(),MATCH(AD$3,$K$2:$P$2,0))</f>
        <v>20</v>
      </c>
      <c r="AE620" s="143" cm="1">
        <f t="array" ref="AE620">INDEX($K:$P,ROW(),MATCH(AE$3,$K$2:$P$2,0))</f>
        <v>20</v>
      </c>
      <c r="AF620" s="143" cm="1">
        <f t="array" ref="AF620">INDEX($K:$P,ROW(),MATCH(AF$3,$K$2:$P$2,0))</f>
        <v>20</v>
      </c>
      <c r="AG620" s="143" cm="1">
        <f t="array" ref="AG620">INDEX($K:$P,ROW(),MATCH(AG$3,$K$2:$P$2,0))</f>
        <v>20</v>
      </c>
      <c r="AH620" s="143" cm="1">
        <f t="array" ref="AH620">INDEX($K:$P,ROW(),MATCH(AH$3,$K$2:$P$2,0))</f>
        <v>20</v>
      </c>
      <c r="AI620" s="143" cm="1">
        <f t="array" ref="AI620">INDEX($K:$P,ROW(),MATCH(AI$3,$K$2:$P$2,0))</f>
        <v>20</v>
      </c>
      <c r="AJ620" s="143" cm="1">
        <f t="array" ref="AJ620">INDEX($K:$P,ROW(),MATCH(AJ$3,$K$2:$P$2,0))</f>
        <v>20</v>
      </c>
      <c r="AK620" s="143" cm="1">
        <f t="array" ref="AK620">INDEX($K:$P,ROW(),MATCH(AK$3,$K$2:$P$2,0))</f>
        <v>20</v>
      </c>
      <c r="AL620" s="143" cm="1">
        <f t="array" ref="AL620">INDEX($K:$P,ROW(),MATCH(AL$3,$K$2:$P$2,0))</f>
        <v>20</v>
      </c>
      <c r="AM620" s="143" cm="1">
        <f t="array" ref="AM620">INDEX($K:$P,ROW(),MATCH(AM$3,$K$2:$P$2,0))</f>
        <v>20</v>
      </c>
      <c r="AN620" s="143" cm="1">
        <f t="array" ref="AN620">INDEX($K:$P,ROW(),MATCH(AN$3,$K$2:$P$2,0))</f>
        <v>20</v>
      </c>
      <c r="AO620" s="143" cm="1">
        <f t="array" ref="AO620">INDEX($K:$P,ROW(),MATCH(AO$3,$K$2:$P$2,0))</f>
        <v>20</v>
      </c>
      <c r="AP620" s="143" cm="1">
        <f t="array" ref="AP620">INDEX($K:$P,ROW(),MATCH(AP$3,$K$2:$P$2,0))</f>
        <v>20</v>
      </c>
      <c r="AQ620" s="143" cm="1">
        <f t="array" ref="AQ620">INDEX($K:$P,ROW(),MATCH(AQ$3,$K$2:$P$2,0))</f>
        <v>20</v>
      </c>
      <c r="AR620" s="143" cm="1">
        <f t="array" ref="AR620">INDEX($K:$P,ROW(),MATCH(AR$3,$K$2:$P$2,0))</f>
        <v>20</v>
      </c>
      <c r="AS620" s="143" cm="1">
        <f t="array" ref="AS620">INDEX($K:$P,ROW(),MATCH(AS$3,$K$2:$P$2,0))</f>
        <v>20</v>
      </c>
      <c r="AT620" s="143" cm="1">
        <f t="array" ref="AT620">INDEX($K:$P,ROW(),MATCH(AT$3,$K$2:$P$2,0))</f>
        <v>20</v>
      </c>
      <c r="AU620" s="143" cm="1">
        <f t="array" ref="AU620">INDEX($K:$P,ROW(),MATCH(AU$3,$K$2:$P$2,0))</f>
        <v>20</v>
      </c>
      <c r="AV620" s="143" cm="1">
        <f t="array" ref="AV620">INDEX($K:$P,ROW(),MATCH(AV$3,$K$2:$P$2,0))</f>
        <v>20</v>
      </c>
      <c r="AW620" s="143" cm="1">
        <f t="array" ref="AW620">INDEX($K:$P,ROW(),MATCH(AW$3,$K$2:$P$2,0))</f>
        <v>20</v>
      </c>
      <c r="AX620" s="143" cm="1">
        <f t="array" ref="AX620">INDEX($K:$P,ROW(),MATCH(AX$3,$K$2:$P$2,0))</f>
        <v>20</v>
      </c>
      <c r="AY620" s="143" cm="1">
        <f t="array" ref="AY620">INDEX($K:$P,ROW(),MATCH(AY$3,$K$2:$P$2,0))</f>
        <v>20</v>
      </c>
      <c r="AZ620" s="143" cm="1">
        <f t="array" ref="AZ620">INDEX($K:$P,ROW(),MATCH(AZ$3,$K$2:$P$2,0))</f>
        <v>20</v>
      </c>
      <c r="BA620" s="143" cm="1">
        <f t="array" ref="BA620">INDEX($K:$P,ROW(),MATCH(BA$3,$K$2:$P$2,0))</f>
        <v>20</v>
      </c>
      <c r="BB620" s="143" cm="1">
        <f t="array" ref="BB620">INDEX($K:$P,ROW(),MATCH(BB$3,$K$2:$P$2,0))</f>
        <v>20</v>
      </c>
      <c r="BC620" s="143" cm="1">
        <f t="array" ref="BC620">INDEX($K:$P,ROW(),MATCH(BC$3,$K$2:$P$2,0))</f>
        <v>20</v>
      </c>
      <c r="BD620" s="143" cm="1">
        <f t="array" ref="BD620">INDEX($K:$P,ROW(),MATCH(BD$3,$K$2:$P$2,0))</f>
        <v>20</v>
      </c>
      <c r="BE620" s="143" cm="1">
        <f t="array" ref="BE620">INDEX($K:$P,ROW(),MATCH(BE$3,$K$2:$P$2,0))</f>
        <v>20</v>
      </c>
      <c r="BF620" s="143" cm="1">
        <f t="array" ref="BF620">INDEX($K:$P,ROW(),MATCH(BF$3,$K$2:$P$2,0))</f>
        <v>20</v>
      </c>
      <c r="BG620" s="143" cm="1">
        <f t="array" ref="BG620">INDEX($K:$P,ROW(),MATCH(BG$3,$K$2:$P$2,0))</f>
        <v>20</v>
      </c>
      <c r="BH620" s="143" cm="1">
        <f t="array" ref="BH620">INDEX($K:$P,ROW(),MATCH(BH$3,$K$2:$P$2,0))</f>
        <v>20</v>
      </c>
      <c r="BI620" s="143" cm="1">
        <f t="array" ref="BI620">INDEX($K:$P,ROW(),MATCH(BI$3,$K$2:$P$2,0))</f>
        <v>20</v>
      </c>
      <c r="BJ620" s="143" cm="1">
        <f t="array" ref="BJ620">INDEX($K:$P,ROW(),MATCH(BJ$3,$K$2:$P$2,0))</f>
        <v>20</v>
      </c>
      <c r="BK620" s="143" cm="1">
        <f t="array" ref="BK620">INDEX($K:$P,ROW(),MATCH(BK$3,$K$2:$P$2,0))</f>
        <v>20</v>
      </c>
      <c r="BL620" s="143" cm="1">
        <f t="array" ref="BL620">INDEX($K:$P,ROW(),MATCH(BL$3,$K$2:$P$2,0))</f>
        <v>20</v>
      </c>
      <c r="BM620" s="143" cm="1">
        <f t="array" ref="BM620">INDEX($K:$P,ROW(),MATCH(BM$3,$K$2:$P$2,0))</f>
        <v>20</v>
      </c>
      <c r="BN620" s="143" cm="1">
        <f t="array" ref="BN620">INDEX($K:$P,ROW(),MATCH(BN$3,$K$2:$P$2,0))</f>
        <v>20</v>
      </c>
      <c r="BO620" s="143" cm="1">
        <f t="array" ref="BO620">INDEX($K:$P,ROW(),MATCH(BO$3,$K$2:$P$2,0))</f>
        <v>20</v>
      </c>
      <c r="BP620" s="143" cm="1">
        <f t="array" ref="BP620">INDEX($K:$P,ROW(),MATCH(BP$3,$K$2:$P$2,0))</f>
        <v>20</v>
      </c>
      <c r="BQ620" s="143" cm="1">
        <f t="array" ref="BQ620">INDEX($K:$P,ROW(),MATCH(BQ$3,$K$2:$P$2,0))</f>
        <v>20</v>
      </c>
      <c r="BR620" s="143" cm="1">
        <f t="array" ref="BR620">INDEX($K:$P,ROW(),MATCH(BR$3,$K$2:$P$2,0))</f>
        <v>20</v>
      </c>
      <c r="BS620" s="143" cm="1">
        <f t="array" ref="BS620">INDEX($K:$P,ROW(),MATCH(BS$3,$K$2:$P$2,0))</f>
        <v>20</v>
      </c>
      <c r="BT620" s="143" cm="1">
        <f t="array" ref="BT620">INDEX($K:$P,ROW(),MATCH(BT$3,$K$2:$P$2,0))</f>
        <v>20</v>
      </c>
      <c r="BU620" s="143" cm="1">
        <f t="array" ref="BU620">INDEX($K:$P,ROW(),MATCH(BU$3,$K$2:$P$2,0))</f>
        <v>20</v>
      </c>
      <c r="BV620" s="143" cm="1">
        <f t="array" ref="BV620">INDEX($K:$P,ROW(),MATCH(BV$3,$K$2:$P$2,0))</f>
        <v>20</v>
      </c>
      <c r="BW620" s="143" cm="1">
        <f t="array" ref="BW620">INDEX($K:$P,ROW(),MATCH(BW$3,$K$2:$P$2,0))</f>
        <v>20</v>
      </c>
      <c r="BX620" s="143" cm="1">
        <f t="array" ref="BX620">INDEX($K:$P,ROW(),MATCH(BX$3,$K$2:$P$2,0))</f>
        <v>20</v>
      </c>
      <c r="BY620" s="143" cm="1">
        <f t="array" ref="BY620">INDEX($K:$P,ROW(),MATCH(BY$3,$K$2:$P$2,0))</f>
        <v>20</v>
      </c>
      <c r="BZ620" s="143" cm="1">
        <f t="array" ref="BZ620">INDEX($K:$P,ROW(),MATCH(BZ$3,$K$2:$P$2,0))</f>
        <v>20</v>
      </c>
      <c r="CA620" s="143" cm="1">
        <f t="array" ref="CA620">INDEX($K:$P,ROW(),MATCH(CA$3,$K$2:$P$2,0))</f>
        <v>20</v>
      </c>
      <c r="CB620" s="143" cm="1">
        <f t="array" ref="CB620">INDEX($K:$P,ROW(),MATCH(CB$3,$K$2:$P$2,0))</f>
        <v>20</v>
      </c>
      <c r="CC620" s="143" cm="1">
        <f t="array" ref="CC620">INDEX($K:$P,ROW(),MATCH(CC$3,$K$2:$P$2,0))</f>
        <v>20</v>
      </c>
      <c r="CD620" s="143" cm="1">
        <f t="array" ref="CD620">INDEX($K:$P,ROW(),MATCH(CD$3,$K$2:$P$2,0))</f>
        <v>20</v>
      </c>
      <c r="CE620" s="143" cm="1">
        <f t="array" ref="CE620">INDEX($K:$P,ROW(),MATCH(CE$3,$K$2:$P$2,0))</f>
        <v>20</v>
      </c>
      <c r="CF620" s="143" cm="1">
        <f t="array" ref="CF620">INDEX($K:$P,ROW(),MATCH(CF$3,$K$2:$P$2,0))</f>
        <v>20</v>
      </c>
      <c r="CG620" s="143" cm="1">
        <f t="array" ref="CG620">INDEX($K:$P,ROW(),MATCH(CG$3,$K$2:$P$2,0))</f>
        <v>20</v>
      </c>
      <c r="CH620" s="143" cm="1">
        <f t="array" ref="CH620">INDEX($K:$P,ROW(),MATCH(CH$3,$K$2:$P$2,0))</f>
        <v>20</v>
      </c>
      <c r="CI620" s="143" cm="1">
        <f t="array" ref="CI620">INDEX($K:$P,ROW(),MATCH(CI$3,$K$2:$P$2,0))</f>
        <v>20</v>
      </c>
      <c r="CJ620" s="143" cm="1">
        <f t="array" ref="CJ620">INDEX($K:$P,ROW(),MATCH(CJ$3,$K$2:$P$2,0))</f>
        <v>20</v>
      </c>
      <c r="CK620" s="143" cm="1">
        <f t="array" ref="CK620">INDEX($K:$P,ROW(),MATCH(CK$3,$K$2:$P$2,0))</f>
        <v>20</v>
      </c>
      <c r="CL620" s="143" cm="1">
        <f t="array" ref="CL620">INDEX($K:$P,ROW(),MATCH(CL$3,$K$2:$P$2,0))</f>
        <v>20</v>
      </c>
    </row>
    <row r="621" spans="2:90" x14ac:dyDescent="0.4">
      <c r="B621" s="123" t="str">
        <f>"Revenue - "&amp;B623</f>
        <v>Revenue - (Primary label)</v>
      </c>
      <c r="C621" t="s">
        <v>198</v>
      </c>
      <c r="D621" t="s">
        <v>268</v>
      </c>
      <c r="E621" s="8" t="str">
        <f t="shared" si="627"/>
        <v>621 SUB-PV</v>
      </c>
      <c r="H621" s="27"/>
      <c r="I621" s="78"/>
      <c r="J621" s="78"/>
      <c r="K621" s="63">
        <f t="shared" ref="K621:P621" ca="1" si="647">SUMIF($3:$3,K$2,621:621)</f>
        <v>5770341.2479006983</v>
      </c>
      <c r="L621" s="63">
        <f t="shared" ca="1" si="647"/>
        <v>13597852.103850828</v>
      </c>
      <c r="M621" s="63">
        <f t="shared" ca="1" si="647"/>
        <v>17827526.55615228</v>
      </c>
      <c r="N621" s="63">
        <f t="shared" ca="1" si="647"/>
        <v>20113073.813982312</v>
      </c>
      <c r="O621" s="63">
        <f t="shared" ca="1" si="647"/>
        <v>21348092.330580454</v>
      </c>
      <c r="P621" s="63">
        <f t="shared" ca="1" si="647"/>
        <v>22015447.044474397</v>
      </c>
      <c r="R621" s="115"/>
      <c r="S621" s="144">
        <f t="shared" ref="S621" ca="1" si="648">S620*AVERAGE(S616,S612)</f>
        <v>47500</v>
      </c>
      <c r="T621" s="144">
        <f t="shared" ref="T621:AX621" ca="1" si="649">T620*AVERAGE(T616,T612)</f>
        <v>140125</v>
      </c>
      <c r="U621" s="144">
        <f t="shared" ca="1" si="649"/>
        <v>228118.75</v>
      </c>
      <c r="V621" s="144">
        <f t="shared" ca="1" si="649"/>
        <v>311712.8125</v>
      </c>
      <c r="W621" s="144">
        <f t="shared" ca="1" si="649"/>
        <v>391127.171875</v>
      </c>
      <c r="X621" s="144">
        <f t="shared" ca="1" si="649"/>
        <v>466570.81328125001</v>
      </c>
      <c r="Y621" s="144">
        <f t="shared" ca="1" si="649"/>
        <v>538242.27261718747</v>
      </c>
      <c r="Z621" s="144">
        <f t="shared" ca="1" si="649"/>
        <v>606330.15898632805</v>
      </c>
      <c r="AA621" s="144">
        <f t="shared" ca="1" si="649"/>
        <v>671013.65103701153</v>
      </c>
      <c r="AB621" s="144">
        <f t="shared" ca="1" si="649"/>
        <v>732462.96848516096</v>
      </c>
      <c r="AC621" s="144">
        <f t="shared" ca="1" si="649"/>
        <v>790839.82006090286</v>
      </c>
      <c r="AD621" s="144">
        <f t="shared" ca="1" si="649"/>
        <v>846297.82905785774</v>
      </c>
      <c r="AE621" s="144">
        <f t="shared" ca="1" si="649"/>
        <v>898982.93760496483</v>
      </c>
      <c r="AF621" s="144">
        <f t="shared" ca="1" si="649"/>
        <v>949033.7907247165</v>
      </c>
      <c r="AG621" s="144">
        <f t="shared" ca="1" si="649"/>
        <v>996582.10118848074</v>
      </c>
      <c r="AH621" s="144">
        <f t="shared" ca="1" si="649"/>
        <v>1041752.9961290567</v>
      </c>
      <c r="AI621" s="144">
        <f t="shared" ca="1" si="649"/>
        <v>1084665.346322604</v>
      </c>
      <c r="AJ621" s="144">
        <f t="shared" ca="1" si="649"/>
        <v>1125432.0790064735</v>
      </c>
      <c r="AK621" s="144">
        <f t="shared" ca="1" si="649"/>
        <v>1164160.47505615</v>
      </c>
      <c r="AL621" s="144">
        <f t="shared" ca="1" si="649"/>
        <v>1200952.4513033426</v>
      </c>
      <c r="AM621" s="144">
        <f t="shared" ca="1" si="649"/>
        <v>1235904.8287381753</v>
      </c>
      <c r="AN621" s="144">
        <f t="shared" ca="1" si="649"/>
        <v>1269109.5873012664</v>
      </c>
      <c r="AO621" s="144">
        <f t="shared" ca="1" si="649"/>
        <v>1300654.107936203</v>
      </c>
      <c r="AP621" s="144">
        <f t="shared" ca="1" si="649"/>
        <v>1330621.4025393929</v>
      </c>
      <c r="AQ621" s="144">
        <f t="shared" ca="1" si="649"/>
        <v>1359090.3324124231</v>
      </c>
      <c r="AR621" s="144">
        <f t="shared" ca="1" si="649"/>
        <v>1386135.815791802</v>
      </c>
      <c r="AS621" s="144">
        <f t="shared" ca="1" si="649"/>
        <v>1411829.0250022123</v>
      </c>
      <c r="AT621" s="144">
        <f t="shared" ca="1" si="649"/>
        <v>1436237.5737521015</v>
      </c>
      <c r="AU621" s="144">
        <f t="shared" ca="1" si="649"/>
        <v>1459425.6950644962</v>
      </c>
      <c r="AV621" s="144">
        <f t="shared" ca="1" si="649"/>
        <v>1481454.4103112714</v>
      </c>
      <c r="AW621" s="144">
        <f t="shared" ca="1" si="649"/>
        <v>1502381.6897957078</v>
      </c>
      <c r="AX621" s="144">
        <f t="shared" ca="1" si="649"/>
        <v>1522262.6053059222</v>
      </c>
      <c r="AY621" s="144">
        <f t="shared" ref="AY621:CD621" ca="1" si="650">AY620*AVERAGE(AY616,AY612)</f>
        <v>1541149.4750406262</v>
      </c>
      <c r="AZ621" s="144">
        <f t="shared" ca="1" si="650"/>
        <v>1559092.0012885949</v>
      </c>
      <c r="BA621" s="144">
        <f t="shared" ca="1" si="650"/>
        <v>1576137.4012241652</v>
      </c>
      <c r="BB621" s="144">
        <f t="shared" ca="1" si="650"/>
        <v>1592330.5311629572</v>
      </c>
      <c r="BC621" s="144">
        <f t="shared" ca="1" si="650"/>
        <v>1607714.0046048095</v>
      </c>
      <c r="BD621" s="144">
        <f t="shared" ca="1" si="650"/>
        <v>1622328.3043745691</v>
      </c>
      <c r="BE621" s="144">
        <f t="shared" ca="1" si="650"/>
        <v>1636211.8891558405</v>
      </c>
      <c r="BF621" s="144">
        <f t="shared" ca="1" si="650"/>
        <v>1649401.2946980484</v>
      </c>
      <c r="BG621" s="144">
        <f t="shared" ca="1" si="650"/>
        <v>1661931.2299631462</v>
      </c>
      <c r="BH621" s="144">
        <f t="shared" ca="1" si="650"/>
        <v>1673834.6684649889</v>
      </c>
      <c r="BI621" s="144">
        <f t="shared" ca="1" si="650"/>
        <v>1685142.9350417391</v>
      </c>
      <c r="BJ621" s="144">
        <f t="shared" ca="1" si="650"/>
        <v>1695885.7882896527</v>
      </c>
      <c r="BK621" s="144">
        <f t="shared" ca="1" si="650"/>
        <v>1706091.4988751698</v>
      </c>
      <c r="BL621" s="144">
        <f t="shared" ca="1" si="650"/>
        <v>1715786.9239314112</v>
      </c>
      <c r="BM621" s="144">
        <f t="shared" ca="1" si="650"/>
        <v>1724997.5777348408</v>
      </c>
      <c r="BN621" s="144">
        <f t="shared" ca="1" si="650"/>
        <v>1733747.6988480987</v>
      </c>
      <c r="BO621" s="144">
        <f t="shared" ca="1" si="650"/>
        <v>1742060.3139056941</v>
      </c>
      <c r="BP621" s="144">
        <f t="shared" ca="1" si="650"/>
        <v>1749957.2982104095</v>
      </c>
      <c r="BQ621" s="144">
        <f t="shared" ca="1" si="650"/>
        <v>1757459.4332998886</v>
      </c>
      <c r="BR621" s="144">
        <f t="shared" ca="1" si="650"/>
        <v>1764586.4616348944</v>
      </c>
      <c r="BS621" s="144">
        <f t="shared" ca="1" si="650"/>
        <v>1771357.1385531498</v>
      </c>
      <c r="BT621" s="144">
        <f t="shared" ca="1" si="650"/>
        <v>1777789.281625492</v>
      </c>
      <c r="BU621" s="144">
        <f t="shared" ca="1" si="650"/>
        <v>1783899.8175442177</v>
      </c>
      <c r="BV621" s="144">
        <f t="shared" ca="1" si="650"/>
        <v>1789704.8266670066</v>
      </c>
      <c r="BW621" s="144">
        <f t="shared" ca="1" si="650"/>
        <v>1795219.5853336563</v>
      </c>
      <c r="BX621" s="144">
        <f t="shared" ca="1" si="650"/>
        <v>1800458.6060669739</v>
      </c>
      <c r="BY621" s="144">
        <f t="shared" ca="1" si="650"/>
        <v>1805435.6757636252</v>
      </c>
      <c r="BZ621" s="144">
        <f t="shared" ca="1" si="650"/>
        <v>1810163.8919754438</v>
      </c>
      <c r="CA621" s="144">
        <f t="shared" ca="1" si="650"/>
        <v>1814655.6973766717</v>
      </c>
      <c r="CB621" s="144">
        <f t="shared" ca="1" si="650"/>
        <v>1818922.9125078376</v>
      </c>
      <c r="CC621" s="144">
        <f t="shared" ca="1" si="650"/>
        <v>1822976.7668824461</v>
      </c>
      <c r="CD621" s="144">
        <f t="shared" ca="1" si="650"/>
        <v>1826827.9285383238</v>
      </c>
      <c r="CE621" s="144">
        <f t="shared" ref="CE621:CK621" ca="1" si="651">CE620*AVERAGE(CE616,CE612)</f>
        <v>1830486.5321114077</v>
      </c>
      <c r="CF621" s="144">
        <f t="shared" ca="1" si="651"/>
        <v>1833962.2055058372</v>
      </c>
      <c r="CG621" s="144">
        <f t="shared" ca="1" si="651"/>
        <v>1837264.0952305454</v>
      </c>
      <c r="CH621" s="144">
        <f t="shared" ca="1" si="651"/>
        <v>1840400.8904690181</v>
      </c>
      <c r="CI621" s="144">
        <f t="shared" ca="1" si="651"/>
        <v>1843380.8459455671</v>
      </c>
      <c r="CJ621" s="144">
        <f t="shared" ca="1" si="651"/>
        <v>1846211.8036482891</v>
      </c>
      <c r="CK621" s="144">
        <f t="shared" ca="1" si="651"/>
        <v>1848901.2134658743</v>
      </c>
      <c r="CL621" s="144">
        <f t="shared" ref="CL621" ca="1" si="652">CL620*AVERAGE(CL616,CL612)</f>
        <v>1851456.1527925804</v>
      </c>
    </row>
    <row r="622" spans="2:90" x14ac:dyDescent="0.4">
      <c r="B622" s="123"/>
      <c r="D622" t="s">
        <v>268</v>
      </c>
      <c r="E622" s="8" t="str">
        <f t="shared" ref="E622" si="653">ROW()&amp;" "&amp;D622</f>
        <v>622 SUB-PV</v>
      </c>
      <c r="H622" s="27"/>
      <c r="I622" s="78"/>
      <c r="J622" s="78"/>
      <c r="K622" s="28"/>
      <c r="L622" s="28"/>
      <c r="M622" s="28"/>
      <c r="N622" s="28"/>
      <c r="O622" s="28"/>
      <c r="P622" s="28"/>
      <c r="R622" s="33"/>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row>
    <row r="623" spans="2:90" x14ac:dyDescent="0.4">
      <c r="B623" s="8" t="str">
        <f>B600</f>
        <v>(Primary label)</v>
      </c>
      <c r="D623" t="s">
        <v>268</v>
      </c>
      <c r="E623" s="8" t="str">
        <f t="shared" ref="E623:E629" si="654">ROW()&amp;" "&amp;D623</f>
        <v>623 SUB-PV</v>
      </c>
      <c r="G623" t="s">
        <v>332</v>
      </c>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row>
    <row r="624" spans="2:90" x14ac:dyDescent="0.4">
      <c r="B624" s="235" t="str">
        <f>IFERROR(SUBSTITUTE(B608,":",""),"no unit")</f>
        <v>subscriber</v>
      </c>
      <c r="D624" t="s">
        <v>268</v>
      </c>
      <c r="E624" s="8" t="str">
        <f t="shared" ref="E624" si="655">ROW()&amp;" "&amp;D624</f>
        <v>624 SUB-PV</v>
      </c>
      <c r="G624" t="s">
        <v>332</v>
      </c>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row>
    <row r="625" spans="2:90" x14ac:dyDescent="0.4">
      <c r="B625" s="8" t="str">
        <f t="shared" ref="B625:B630" si="656">B602</f>
        <v>Primary revenue driver</v>
      </c>
      <c r="D625" t="s">
        <v>268</v>
      </c>
      <c r="E625" s="8" t="str">
        <f t="shared" si="654"/>
        <v>625 SUB-PV</v>
      </c>
      <c r="G625" t="s">
        <v>332</v>
      </c>
      <c r="K625" s="53"/>
      <c r="L625" s="53"/>
      <c r="M625" s="53"/>
      <c r="N625" s="53"/>
      <c r="O625" s="53"/>
      <c r="P625" s="53"/>
      <c r="R625" s="24"/>
      <c r="S625" s="199" t="str">
        <f t="shared" ref="S625" si="657">ADDRESS(ROW(S621),COLUMN(S621))</f>
        <v>$S$621</v>
      </c>
      <c r="T625" s="199" t="str">
        <f t="shared" ref="T625:AY625" si="658">ADDRESS(ROW(T621),COLUMN(T621))</f>
        <v>$T$621</v>
      </c>
      <c r="U625" s="199" t="str">
        <f t="shared" si="658"/>
        <v>$U$621</v>
      </c>
      <c r="V625" s="199" t="str">
        <f t="shared" si="658"/>
        <v>$V$621</v>
      </c>
      <c r="W625" s="199" t="str">
        <f t="shared" si="658"/>
        <v>$W$621</v>
      </c>
      <c r="X625" s="199" t="str">
        <f t="shared" si="658"/>
        <v>$X$621</v>
      </c>
      <c r="Y625" s="199" t="str">
        <f t="shared" si="658"/>
        <v>$Y$621</v>
      </c>
      <c r="Z625" s="199" t="str">
        <f t="shared" si="658"/>
        <v>$Z$621</v>
      </c>
      <c r="AA625" s="199" t="str">
        <f t="shared" si="658"/>
        <v>$AA$621</v>
      </c>
      <c r="AB625" s="199" t="str">
        <f t="shared" si="658"/>
        <v>$AB$621</v>
      </c>
      <c r="AC625" s="199" t="str">
        <f t="shared" si="658"/>
        <v>$AC$621</v>
      </c>
      <c r="AD625" s="199" t="str">
        <f t="shared" si="658"/>
        <v>$AD$621</v>
      </c>
      <c r="AE625" s="199" t="str">
        <f t="shared" si="658"/>
        <v>$AE$621</v>
      </c>
      <c r="AF625" s="199" t="str">
        <f t="shared" si="658"/>
        <v>$AF$621</v>
      </c>
      <c r="AG625" s="199" t="str">
        <f t="shared" si="658"/>
        <v>$AG$621</v>
      </c>
      <c r="AH625" s="199" t="str">
        <f t="shared" si="658"/>
        <v>$AH$621</v>
      </c>
      <c r="AI625" s="199" t="str">
        <f t="shared" si="658"/>
        <v>$AI$621</v>
      </c>
      <c r="AJ625" s="199" t="str">
        <f t="shared" si="658"/>
        <v>$AJ$621</v>
      </c>
      <c r="AK625" s="199" t="str">
        <f t="shared" si="658"/>
        <v>$AK$621</v>
      </c>
      <c r="AL625" s="199" t="str">
        <f t="shared" si="658"/>
        <v>$AL$621</v>
      </c>
      <c r="AM625" s="199" t="str">
        <f t="shared" si="658"/>
        <v>$AM$621</v>
      </c>
      <c r="AN625" s="199" t="str">
        <f t="shared" si="658"/>
        <v>$AN$621</v>
      </c>
      <c r="AO625" s="199" t="str">
        <f t="shared" si="658"/>
        <v>$AO$621</v>
      </c>
      <c r="AP625" s="199" t="str">
        <f t="shared" si="658"/>
        <v>$AP$621</v>
      </c>
      <c r="AQ625" s="199" t="str">
        <f t="shared" si="658"/>
        <v>$AQ$621</v>
      </c>
      <c r="AR625" s="199" t="str">
        <f t="shared" si="658"/>
        <v>$AR$621</v>
      </c>
      <c r="AS625" s="199" t="str">
        <f t="shared" si="658"/>
        <v>$AS$621</v>
      </c>
      <c r="AT625" s="199" t="str">
        <f t="shared" si="658"/>
        <v>$AT$621</v>
      </c>
      <c r="AU625" s="199" t="str">
        <f t="shared" si="658"/>
        <v>$AU$621</v>
      </c>
      <c r="AV625" s="199" t="str">
        <f t="shared" si="658"/>
        <v>$AV$621</v>
      </c>
      <c r="AW625" s="199" t="str">
        <f t="shared" si="658"/>
        <v>$AW$621</v>
      </c>
      <c r="AX625" s="199" t="str">
        <f t="shared" si="658"/>
        <v>$AX$621</v>
      </c>
      <c r="AY625" s="199" t="str">
        <f t="shared" si="658"/>
        <v>$AY$621</v>
      </c>
      <c r="AZ625" s="199" t="str">
        <f t="shared" ref="AZ625:CE625" si="659">ADDRESS(ROW(AZ621),COLUMN(AZ621))</f>
        <v>$AZ$621</v>
      </c>
      <c r="BA625" s="199" t="str">
        <f t="shared" si="659"/>
        <v>$BA$621</v>
      </c>
      <c r="BB625" s="199" t="str">
        <f t="shared" si="659"/>
        <v>$BB$621</v>
      </c>
      <c r="BC625" s="199" t="str">
        <f t="shared" si="659"/>
        <v>$BC$621</v>
      </c>
      <c r="BD625" s="199" t="str">
        <f t="shared" si="659"/>
        <v>$BD$621</v>
      </c>
      <c r="BE625" s="199" t="str">
        <f t="shared" si="659"/>
        <v>$BE$621</v>
      </c>
      <c r="BF625" s="199" t="str">
        <f t="shared" si="659"/>
        <v>$BF$621</v>
      </c>
      <c r="BG625" s="199" t="str">
        <f t="shared" si="659"/>
        <v>$BG$621</v>
      </c>
      <c r="BH625" s="199" t="str">
        <f t="shared" si="659"/>
        <v>$BH$621</v>
      </c>
      <c r="BI625" s="199" t="str">
        <f t="shared" si="659"/>
        <v>$BI$621</v>
      </c>
      <c r="BJ625" s="199" t="str">
        <f t="shared" si="659"/>
        <v>$BJ$621</v>
      </c>
      <c r="BK625" s="199" t="str">
        <f t="shared" si="659"/>
        <v>$BK$621</v>
      </c>
      <c r="BL625" s="199" t="str">
        <f t="shared" si="659"/>
        <v>$BL$621</v>
      </c>
      <c r="BM625" s="199" t="str">
        <f t="shared" si="659"/>
        <v>$BM$621</v>
      </c>
      <c r="BN625" s="199" t="str">
        <f t="shared" si="659"/>
        <v>$BN$621</v>
      </c>
      <c r="BO625" s="199" t="str">
        <f t="shared" si="659"/>
        <v>$BO$621</v>
      </c>
      <c r="BP625" s="199" t="str">
        <f t="shared" si="659"/>
        <v>$BP$621</v>
      </c>
      <c r="BQ625" s="199" t="str">
        <f t="shared" si="659"/>
        <v>$BQ$621</v>
      </c>
      <c r="BR625" s="199" t="str">
        <f t="shared" si="659"/>
        <v>$BR$621</v>
      </c>
      <c r="BS625" s="199" t="str">
        <f t="shared" si="659"/>
        <v>$BS$621</v>
      </c>
      <c r="BT625" s="199" t="str">
        <f t="shared" si="659"/>
        <v>$BT$621</v>
      </c>
      <c r="BU625" s="199" t="str">
        <f t="shared" si="659"/>
        <v>$BU$621</v>
      </c>
      <c r="BV625" s="199" t="str">
        <f t="shared" si="659"/>
        <v>$BV$621</v>
      </c>
      <c r="BW625" s="199" t="str">
        <f t="shared" si="659"/>
        <v>$BW$621</v>
      </c>
      <c r="BX625" s="199" t="str">
        <f t="shared" si="659"/>
        <v>$BX$621</v>
      </c>
      <c r="BY625" s="199" t="str">
        <f t="shared" si="659"/>
        <v>$BY$621</v>
      </c>
      <c r="BZ625" s="199" t="str">
        <f t="shared" si="659"/>
        <v>$BZ$621</v>
      </c>
      <c r="CA625" s="199" t="str">
        <f t="shared" si="659"/>
        <v>$CA$621</v>
      </c>
      <c r="CB625" s="199" t="str">
        <f t="shared" si="659"/>
        <v>$CB$621</v>
      </c>
      <c r="CC625" s="199" t="str">
        <f t="shared" si="659"/>
        <v>$CC$621</v>
      </c>
      <c r="CD625" s="199" t="str">
        <f t="shared" si="659"/>
        <v>$CD$621</v>
      </c>
      <c r="CE625" s="199" t="str">
        <f t="shared" si="659"/>
        <v>$CE$621</v>
      </c>
      <c r="CF625" s="199" t="str">
        <f t="shared" ref="CF625:CK625" si="660">ADDRESS(ROW(CF621),COLUMN(CF621))</f>
        <v>$CF$621</v>
      </c>
      <c r="CG625" s="199" t="str">
        <f t="shared" si="660"/>
        <v>$CG$621</v>
      </c>
      <c r="CH625" s="199" t="str">
        <f t="shared" si="660"/>
        <v>$CH$621</v>
      </c>
      <c r="CI625" s="199" t="str">
        <f t="shared" si="660"/>
        <v>$CI$621</v>
      </c>
      <c r="CJ625" s="199" t="str">
        <f t="shared" si="660"/>
        <v>$CJ$621</v>
      </c>
      <c r="CK625" s="199" t="str">
        <f t="shared" si="660"/>
        <v>$CK$621</v>
      </c>
      <c r="CL625" s="199" t="str">
        <f t="shared" ref="CL625" si="661">ADDRESS(ROW(CL621),COLUMN(CL621))</f>
        <v>$CL$621</v>
      </c>
    </row>
    <row r="626" spans="2:90" x14ac:dyDescent="0.4">
      <c r="B626" s="8" t="str">
        <f t="shared" si="656"/>
        <v>Primary volume driver</v>
      </c>
      <c r="D626" t="s">
        <v>268</v>
      </c>
      <c r="E626" s="8" t="str">
        <f t="shared" si="654"/>
        <v>626 SUB-PV</v>
      </c>
      <c r="G626" t="s">
        <v>332</v>
      </c>
      <c r="H626" s="12"/>
      <c r="I626" s="60"/>
      <c r="J626" s="60"/>
      <c r="K626" s="34"/>
      <c r="L626" s="34"/>
      <c r="M626" s="34"/>
      <c r="N626" s="34"/>
      <c r="O626" s="34"/>
      <c r="P626" s="34"/>
      <c r="R626" s="15"/>
      <c r="S626" s="76" t="str">
        <f t="shared" ref="S626" si="662">S603</f>
        <v>S$13</v>
      </c>
      <c r="T626" s="76" t="str">
        <f t="shared" ref="T626:CE626" si="663">T603</f>
        <v>T$13</v>
      </c>
      <c r="U626" s="76" t="str">
        <f t="shared" si="663"/>
        <v>U$13</v>
      </c>
      <c r="V626" s="76" t="str">
        <f t="shared" si="663"/>
        <v>V$13</v>
      </c>
      <c r="W626" s="76" t="str">
        <f t="shared" si="663"/>
        <v>W$13</v>
      </c>
      <c r="X626" s="76" t="str">
        <f t="shared" si="663"/>
        <v>X$13</v>
      </c>
      <c r="Y626" s="76" t="str">
        <f t="shared" si="663"/>
        <v>Y$13</v>
      </c>
      <c r="Z626" s="76" t="str">
        <f t="shared" si="663"/>
        <v>Z$13</v>
      </c>
      <c r="AA626" s="76" t="str">
        <f t="shared" si="663"/>
        <v>AA$13</v>
      </c>
      <c r="AB626" s="76" t="str">
        <f t="shared" si="663"/>
        <v>AB$13</v>
      </c>
      <c r="AC626" s="76" t="str">
        <f t="shared" si="663"/>
        <v>AC$13</v>
      </c>
      <c r="AD626" s="76" t="str">
        <f t="shared" si="663"/>
        <v>AD$13</v>
      </c>
      <c r="AE626" s="76" t="str">
        <f t="shared" si="663"/>
        <v>AE$13</v>
      </c>
      <c r="AF626" s="76" t="str">
        <f t="shared" si="663"/>
        <v>AF$13</v>
      </c>
      <c r="AG626" s="76" t="str">
        <f t="shared" si="663"/>
        <v>AG$13</v>
      </c>
      <c r="AH626" s="76" t="str">
        <f t="shared" si="663"/>
        <v>AH$13</v>
      </c>
      <c r="AI626" s="76" t="str">
        <f t="shared" si="663"/>
        <v>AI$13</v>
      </c>
      <c r="AJ626" s="76" t="str">
        <f t="shared" si="663"/>
        <v>AJ$13</v>
      </c>
      <c r="AK626" s="76" t="str">
        <f t="shared" si="663"/>
        <v>AK$13</v>
      </c>
      <c r="AL626" s="76" t="str">
        <f t="shared" si="663"/>
        <v>AL$13</v>
      </c>
      <c r="AM626" s="76" t="str">
        <f t="shared" si="663"/>
        <v>AM$13</v>
      </c>
      <c r="AN626" s="76" t="str">
        <f t="shared" si="663"/>
        <v>AN$13</v>
      </c>
      <c r="AO626" s="76" t="str">
        <f t="shared" si="663"/>
        <v>AO$13</v>
      </c>
      <c r="AP626" s="76" t="str">
        <f t="shared" si="663"/>
        <v>AP$13</v>
      </c>
      <c r="AQ626" s="76" t="str">
        <f t="shared" si="663"/>
        <v>AQ$13</v>
      </c>
      <c r="AR626" s="76" t="str">
        <f t="shared" si="663"/>
        <v>AR$13</v>
      </c>
      <c r="AS626" s="76" t="str">
        <f t="shared" si="663"/>
        <v>AS$13</v>
      </c>
      <c r="AT626" s="76" t="str">
        <f t="shared" si="663"/>
        <v>AT$13</v>
      </c>
      <c r="AU626" s="76" t="str">
        <f t="shared" si="663"/>
        <v>AU$13</v>
      </c>
      <c r="AV626" s="76" t="str">
        <f t="shared" si="663"/>
        <v>AV$13</v>
      </c>
      <c r="AW626" s="76" t="str">
        <f t="shared" si="663"/>
        <v>AW$13</v>
      </c>
      <c r="AX626" s="76" t="str">
        <f t="shared" si="663"/>
        <v>AX$13</v>
      </c>
      <c r="AY626" s="76" t="str">
        <f t="shared" si="663"/>
        <v>AY$13</v>
      </c>
      <c r="AZ626" s="76" t="str">
        <f t="shared" si="663"/>
        <v>AZ$13</v>
      </c>
      <c r="BA626" s="76" t="str">
        <f t="shared" si="663"/>
        <v>BA$13</v>
      </c>
      <c r="BB626" s="76" t="str">
        <f t="shared" si="663"/>
        <v>BB$13</v>
      </c>
      <c r="BC626" s="76" t="str">
        <f t="shared" si="663"/>
        <v>BC$13</v>
      </c>
      <c r="BD626" s="76" t="str">
        <f t="shared" si="663"/>
        <v>BD$13</v>
      </c>
      <c r="BE626" s="76" t="str">
        <f t="shared" si="663"/>
        <v>BE$13</v>
      </c>
      <c r="BF626" s="76" t="str">
        <f t="shared" si="663"/>
        <v>BF$13</v>
      </c>
      <c r="BG626" s="76" t="str">
        <f t="shared" si="663"/>
        <v>BG$13</v>
      </c>
      <c r="BH626" s="76" t="str">
        <f t="shared" si="663"/>
        <v>BH$13</v>
      </c>
      <c r="BI626" s="76" t="str">
        <f t="shared" si="663"/>
        <v>BI$13</v>
      </c>
      <c r="BJ626" s="76" t="str">
        <f t="shared" si="663"/>
        <v>BJ$13</v>
      </c>
      <c r="BK626" s="76" t="str">
        <f t="shared" si="663"/>
        <v>BK$13</v>
      </c>
      <c r="BL626" s="76" t="str">
        <f t="shared" si="663"/>
        <v>BL$13</v>
      </c>
      <c r="BM626" s="76" t="str">
        <f t="shared" si="663"/>
        <v>BM$13</v>
      </c>
      <c r="BN626" s="76" t="str">
        <f t="shared" si="663"/>
        <v>BN$13</v>
      </c>
      <c r="BO626" s="76" t="str">
        <f t="shared" si="663"/>
        <v>BO$13</v>
      </c>
      <c r="BP626" s="76" t="str">
        <f t="shared" si="663"/>
        <v>BP$13</v>
      </c>
      <c r="BQ626" s="76" t="str">
        <f t="shared" si="663"/>
        <v>BQ$13</v>
      </c>
      <c r="BR626" s="76" t="str">
        <f t="shared" si="663"/>
        <v>BR$13</v>
      </c>
      <c r="BS626" s="76" t="str">
        <f t="shared" si="663"/>
        <v>BS$13</v>
      </c>
      <c r="BT626" s="76" t="str">
        <f t="shared" si="663"/>
        <v>BT$13</v>
      </c>
      <c r="BU626" s="76" t="str">
        <f t="shared" si="663"/>
        <v>BU$13</v>
      </c>
      <c r="BV626" s="76" t="str">
        <f t="shared" si="663"/>
        <v>BV$13</v>
      </c>
      <c r="BW626" s="76" t="str">
        <f t="shared" si="663"/>
        <v>BW$13</v>
      </c>
      <c r="BX626" s="76" t="str">
        <f t="shared" si="663"/>
        <v>BX$13</v>
      </c>
      <c r="BY626" s="76" t="str">
        <f t="shared" si="663"/>
        <v>BY$13</v>
      </c>
      <c r="BZ626" s="76" t="str">
        <f t="shared" si="663"/>
        <v>BZ$13</v>
      </c>
      <c r="CA626" s="76" t="str">
        <f t="shared" si="663"/>
        <v>CA$13</v>
      </c>
      <c r="CB626" s="76" t="str">
        <f t="shared" si="663"/>
        <v>CB$13</v>
      </c>
      <c r="CC626" s="76" t="str">
        <f t="shared" si="663"/>
        <v>CC$13</v>
      </c>
      <c r="CD626" s="76" t="str">
        <f t="shared" si="663"/>
        <v>CD$13</v>
      </c>
      <c r="CE626" s="76" t="str">
        <f t="shared" si="663"/>
        <v>CE$13</v>
      </c>
      <c r="CF626" s="76" t="str">
        <f t="shared" ref="CF626:CK626" si="664">CF603</f>
        <v>CF$13</v>
      </c>
      <c r="CG626" s="76" t="str">
        <f t="shared" si="664"/>
        <v>CG$13</v>
      </c>
      <c r="CH626" s="76" t="str">
        <f t="shared" si="664"/>
        <v>CH$13</v>
      </c>
      <c r="CI626" s="76" t="str">
        <f t="shared" si="664"/>
        <v>CI$13</v>
      </c>
      <c r="CJ626" s="76" t="str">
        <f t="shared" si="664"/>
        <v>CJ$13</v>
      </c>
      <c r="CK626" s="76" t="str">
        <f t="shared" si="664"/>
        <v>CK$13</v>
      </c>
      <c r="CL626" s="76" t="str">
        <f t="shared" ref="CL626" si="665">CL603</f>
        <v>CL$13</v>
      </c>
    </row>
    <row r="627" spans="2:90" x14ac:dyDescent="0.4">
      <c r="B627" s="8" t="str">
        <f t="shared" si="656"/>
        <v>(Secondary label)</v>
      </c>
      <c r="D627" t="s">
        <v>268</v>
      </c>
      <c r="E627" s="8" t="str">
        <f t="shared" si="654"/>
        <v>627 SUB-PV</v>
      </c>
      <c r="G627" t="s">
        <v>332</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row>
    <row r="628" spans="2:90" x14ac:dyDescent="0.4">
      <c r="B628" s="8" t="str">
        <f t="shared" si="656"/>
        <v xml:space="preserve">secondary unit </v>
      </c>
      <c r="D628" t="s">
        <v>268</v>
      </c>
      <c r="E628" s="8" t="str">
        <f t="shared" si="654"/>
        <v>628 SUB-PV</v>
      </c>
      <c r="G628" t="s">
        <v>332</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row>
    <row r="629" spans="2:90" x14ac:dyDescent="0.4">
      <c r="B629" s="8" t="str">
        <f t="shared" si="656"/>
        <v>Secondary revenue driver</v>
      </c>
      <c r="D629" t="s">
        <v>268</v>
      </c>
      <c r="E629" s="8" t="str">
        <f t="shared" si="654"/>
        <v>629 SUB-PV</v>
      </c>
      <c r="G629" t="s">
        <v>332</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row>
    <row r="630" spans="2:90" s="3" customFormat="1" x14ac:dyDescent="0.4">
      <c r="B630" s="89" t="str">
        <f t="shared" si="656"/>
        <v>Secondary volume driver</v>
      </c>
      <c r="D630" s="3" t="s">
        <v>268</v>
      </c>
      <c r="E630" s="89" t="str">
        <f t="shared" si="627"/>
        <v>630 SUB-PV</v>
      </c>
      <c r="G630" s="3" t="s">
        <v>332</v>
      </c>
      <c r="H630" s="90"/>
      <c r="I630" s="209"/>
      <c r="J630" s="209"/>
      <c r="K630" s="210"/>
      <c r="L630" s="210"/>
      <c r="M630" s="210"/>
      <c r="N630" s="210"/>
      <c r="O630" s="210"/>
      <c r="P630" s="210"/>
      <c r="R630" s="210"/>
      <c r="S630" s="199" t="str">
        <f t="shared" ref="S630" si="666">ADDRESS(ROW(S616),COLUMN(S616),2)</f>
        <v>S$616</v>
      </c>
      <c r="T630" s="199" t="str">
        <f t="shared" ref="T630:CE630" si="667">ADDRESS(ROW(T616),COLUMN(T616),2)</f>
        <v>T$616</v>
      </c>
      <c r="U630" s="199" t="str">
        <f t="shared" si="667"/>
        <v>U$616</v>
      </c>
      <c r="V630" s="199" t="str">
        <f t="shared" si="667"/>
        <v>V$616</v>
      </c>
      <c r="W630" s="199" t="str">
        <f t="shared" si="667"/>
        <v>W$616</v>
      </c>
      <c r="X630" s="199" t="str">
        <f t="shared" si="667"/>
        <v>X$616</v>
      </c>
      <c r="Y630" s="199" t="str">
        <f t="shared" si="667"/>
        <v>Y$616</v>
      </c>
      <c r="Z630" s="199" t="str">
        <f t="shared" si="667"/>
        <v>Z$616</v>
      </c>
      <c r="AA630" s="199" t="str">
        <f t="shared" si="667"/>
        <v>AA$616</v>
      </c>
      <c r="AB630" s="199" t="str">
        <f t="shared" si="667"/>
        <v>AB$616</v>
      </c>
      <c r="AC630" s="199" t="str">
        <f t="shared" si="667"/>
        <v>AC$616</v>
      </c>
      <c r="AD630" s="199" t="str">
        <f t="shared" si="667"/>
        <v>AD$616</v>
      </c>
      <c r="AE630" s="199" t="str">
        <f t="shared" si="667"/>
        <v>AE$616</v>
      </c>
      <c r="AF630" s="199" t="str">
        <f t="shared" si="667"/>
        <v>AF$616</v>
      </c>
      <c r="AG630" s="199" t="str">
        <f t="shared" si="667"/>
        <v>AG$616</v>
      </c>
      <c r="AH630" s="199" t="str">
        <f t="shared" si="667"/>
        <v>AH$616</v>
      </c>
      <c r="AI630" s="199" t="str">
        <f t="shared" si="667"/>
        <v>AI$616</v>
      </c>
      <c r="AJ630" s="199" t="str">
        <f t="shared" si="667"/>
        <v>AJ$616</v>
      </c>
      <c r="AK630" s="199" t="str">
        <f t="shared" si="667"/>
        <v>AK$616</v>
      </c>
      <c r="AL630" s="199" t="str">
        <f t="shared" si="667"/>
        <v>AL$616</v>
      </c>
      <c r="AM630" s="199" t="str">
        <f t="shared" si="667"/>
        <v>AM$616</v>
      </c>
      <c r="AN630" s="199" t="str">
        <f t="shared" si="667"/>
        <v>AN$616</v>
      </c>
      <c r="AO630" s="199" t="str">
        <f t="shared" si="667"/>
        <v>AO$616</v>
      </c>
      <c r="AP630" s="199" t="str">
        <f t="shared" si="667"/>
        <v>AP$616</v>
      </c>
      <c r="AQ630" s="199" t="str">
        <f t="shared" si="667"/>
        <v>AQ$616</v>
      </c>
      <c r="AR630" s="199" t="str">
        <f t="shared" si="667"/>
        <v>AR$616</v>
      </c>
      <c r="AS630" s="199" t="str">
        <f t="shared" si="667"/>
        <v>AS$616</v>
      </c>
      <c r="AT630" s="199" t="str">
        <f t="shared" si="667"/>
        <v>AT$616</v>
      </c>
      <c r="AU630" s="199" t="str">
        <f t="shared" si="667"/>
        <v>AU$616</v>
      </c>
      <c r="AV630" s="199" t="str">
        <f t="shared" si="667"/>
        <v>AV$616</v>
      </c>
      <c r="AW630" s="199" t="str">
        <f t="shared" si="667"/>
        <v>AW$616</v>
      </c>
      <c r="AX630" s="199" t="str">
        <f t="shared" si="667"/>
        <v>AX$616</v>
      </c>
      <c r="AY630" s="199" t="str">
        <f t="shared" si="667"/>
        <v>AY$616</v>
      </c>
      <c r="AZ630" s="199" t="str">
        <f t="shared" si="667"/>
        <v>AZ$616</v>
      </c>
      <c r="BA630" s="199" t="str">
        <f t="shared" si="667"/>
        <v>BA$616</v>
      </c>
      <c r="BB630" s="199" t="str">
        <f t="shared" si="667"/>
        <v>BB$616</v>
      </c>
      <c r="BC630" s="199" t="str">
        <f t="shared" si="667"/>
        <v>BC$616</v>
      </c>
      <c r="BD630" s="199" t="str">
        <f t="shared" si="667"/>
        <v>BD$616</v>
      </c>
      <c r="BE630" s="199" t="str">
        <f t="shared" si="667"/>
        <v>BE$616</v>
      </c>
      <c r="BF630" s="199" t="str">
        <f t="shared" si="667"/>
        <v>BF$616</v>
      </c>
      <c r="BG630" s="199" t="str">
        <f t="shared" si="667"/>
        <v>BG$616</v>
      </c>
      <c r="BH630" s="199" t="str">
        <f t="shared" si="667"/>
        <v>BH$616</v>
      </c>
      <c r="BI630" s="199" t="str">
        <f t="shared" si="667"/>
        <v>BI$616</v>
      </c>
      <c r="BJ630" s="199" t="str">
        <f t="shared" si="667"/>
        <v>BJ$616</v>
      </c>
      <c r="BK630" s="199" t="str">
        <f t="shared" si="667"/>
        <v>BK$616</v>
      </c>
      <c r="BL630" s="199" t="str">
        <f t="shared" si="667"/>
        <v>BL$616</v>
      </c>
      <c r="BM630" s="199" t="str">
        <f t="shared" si="667"/>
        <v>BM$616</v>
      </c>
      <c r="BN630" s="199" t="str">
        <f t="shared" si="667"/>
        <v>BN$616</v>
      </c>
      <c r="BO630" s="199" t="str">
        <f t="shared" si="667"/>
        <v>BO$616</v>
      </c>
      <c r="BP630" s="199" t="str">
        <f t="shared" si="667"/>
        <v>BP$616</v>
      </c>
      <c r="BQ630" s="199" t="str">
        <f t="shared" si="667"/>
        <v>BQ$616</v>
      </c>
      <c r="BR630" s="199" t="str">
        <f t="shared" si="667"/>
        <v>BR$616</v>
      </c>
      <c r="BS630" s="199" t="str">
        <f t="shared" si="667"/>
        <v>BS$616</v>
      </c>
      <c r="BT630" s="199" t="str">
        <f t="shared" si="667"/>
        <v>BT$616</v>
      </c>
      <c r="BU630" s="199" t="str">
        <f t="shared" si="667"/>
        <v>BU$616</v>
      </c>
      <c r="BV630" s="199" t="str">
        <f t="shared" si="667"/>
        <v>BV$616</v>
      </c>
      <c r="BW630" s="199" t="str">
        <f t="shared" si="667"/>
        <v>BW$616</v>
      </c>
      <c r="BX630" s="199" t="str">
        <f t="shared" si="667"/>
        <v>BX$616</v>
      </c>
      <c r="BY630" s="199" t="str">
        <f t="shared" si="667"/>
        <v>BY$616</v>
      </c>
      <c r="BZ630" s="199" t="str">
        <f t="shared" si="667"/>
        <v>BZ$616</v>
      </c>
      <c r="CA630" s="199" t="str">
        <f t="shared" si="667"/>
        <v>CA$616</v>
      </c>
      <c r="CB630" s="199" t="str">
        <f t="shared" si="667"/>
        <v>CB$616</v>
      </c>
      <c r="CC630" s="199" t="str">
        <f t="shared" si="667"/>
        <v>CC$616</v>
      </c>
      <c r="CD630" s="199" t="str">
        <f t="shared" si="667"/>
        <v>CD$616</v>
      </c>
      <c r="CE630" s="199" t="str">
        <f t="shared" si="667"/>
        <v>CE$616</v>
      </c>
      <c r="CF630" s="199" t="str">
        <f t="shared" ref="CF630:CK630" si="668">ADDRESS(ROW(CF616),COLUMN(CF616),2)</f>
        <v>CF$616</v>
      </c>
      <c r="CG630" s="199" t="str">
        <f t="shared" si="668"/>
        <v>CG$616</v>
      </c>
      <c r="CH630" s="199" t="str">
        <f t="shared" si="668"/>
        <v>CH$616</v>
      </c>
      <c r="CI630" s="199" t="str">
        <f t="shared" si="668"/>
        <v>CI$616</v>
      </c>
      <c r="CJ630" s="199" t="str">
        <f t="shared" si="668"/>
        <v>CJ$616</v>
      </c>
      <c r="CK630" s="199" t="str">
        <f t="shared" si="668"/>
        <v>CK$616</v>
      </c>
      <c r="CL630" s="199" t="str">
        <f t="shared" ref="CL630" si="669">ADDRESS(ROW(CL616),COLUMN(CL616),2)</f>
        <v>CL$616</v>
      </c>
    </row>
    <row r="631" spans="2:90" x14ac:dyDescent="0.4">
      <c r="E631" s="8"/>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row>
    <row r="632" spans="2:90" ht="13.75" customHeight="1" x14ac:dyDescent="0.4">
      <c r="B632" s="171" t="s">
        <v>490</v>
      </c>
      <c r="E632" s="8"/>
      <c r="H632" s="189"/>
      <c r="I632" s="190"/>
      <c r="J632" s="190"/>
      <c r="K632" s="191"/>
      <c r="L632" s="191"/>
      <c r="M632" s="191"/>
      <c r="N632" s="191"/>
      <c r="O632" s="191"/>
      <c r="P632" s="191"/>
      <c r="R632" s="191"/>
      <c r="S632" s="192"/>
      <c r="T632" s="192"/>
      <c r="U632" s="192"/>
      <c r="V632" s="192"/>
      <c r="W632" s="192"/>
      <c r="X632" s="192"/>
      <c r="Y632" s="192"/>
      <c r="Z632" s="192"/>
      <c r="AA632" s="192"/>
      <c r="AB632" s="192"/>
      <c r="AC632" s="192"/>
      <c r="AD632" s="192"/>
      <c r="AE632" s="192"/>
      <c r="AF632" s="192"/>
      <c r="AG632" s="192"/>
      <c r="AH632" s="192"/>
      <c r="AI632" s="192"/>
      <c r="AJ632" s="192"/>
      <c r="AK632" s="192"/>
      <c r="AL632" s="192"/>
      <c r="AM632" s="192"/>
      <c r="AN632" s="192"/>
      <c r="AO632" s="192"/>
      <c r="AP632" s="192"/>
      <c r="AQ632" s="192"/>
      <c r="AR632" s="192"/>
      <c r="AS632" s="192"/>
      <c r="AT632" s="192"/>
      <c r="AU632" s="192"/>
      <c r="AV632" s="192"/>
      <c r="AW632" s="192"/>
      <c r="AX632" s="192"/>
      <c r="AY632" s="192"/>
      <c r="AZ632" s="192"/>
      <c r="BA632" s="192"/>
      <c r="BB632" s="192"/>
      <c r="BC632" s="192"/>
      <c r="BD632" s="192"/>
      <c r="BE632" s="192"/>
      <c r="BF632" s="192"/>
      <c r="BG632" s="192"/>
      <c r="BH632" s="192"/>
      <c r="BI632" s="192"/>
      <c r="BJ632" s="192"/>
      <c r="BK632" s="192"/>
      <c r="BL632" s="192"/>
      <c r="BM632" s="192"/>
      <c r="BN632" s="192"/>
      <c r="BO632" s="192"/>
      <c r="BP632" s="192"/>
      <c r="BQ632" s="192"/>
      <c r="BR632" s="192"/>
      <c r="BS632" s="192"/>
      <c r="BT632" s="192"/>
      <c r="BU632" s="192"/>
      <c r="BV632" s="192"/>
      <c r="BW632" s="192"/>
      <c r="BX632" s="192"/>
      <c r="BY632" s="192"/>
      <c r="BZ632" s="192"/>
      <c r="CA632" s="192"/>
      <c r="CB632" s="192"/>
      <c r="CC632" s="192"/>
      <c r="CD632" s="192"/>
      <c r="CE632" s="192"/>
      <c r="CF632" s="192"/>
      <c r="CG632" s="192"/>
      <c r="CH632" s="192"/>
      <c r="CI632" s="192"/>
      <c r="CJ632" s="192"/>
      <c r="CK632" s="192"/>
      <c r="CL632" s="192"/>
    </row>
    <row r="633" spans="2:90" x14ac:dyDescent="0.4">
      <c r="B633" s="171" t="s">
        <v>492</v>
      </c>
      <c r="E633" s="8"/>
      <c r="H633" s="170"/>
      <c r="I633" s="172"/>
      <c r="J633" s="172"/>
      <c r="K633" s="193"/>
      <c r="L633" s="193"/>
      <c r="M633" s="193"/>
      <c r="N633" s="193"/>
      <c r="O633" s="193"/>
      <c r="P633" s="193"/>
      <c r="R633" s="194"/>
      <c r="S633" s="170"/>
      <c r="T633" s="170"/>
      <c r="U633" s="170"/>
      <c r="V633" s="170"/>
      <c r="W633" s="170"/>
      <c r="X633" s="170"/>
      <c r="Y633" s="170"/>
      <c r="Z633" s="170"/>
      <c r="AA633" s="170"/>
      <c r="AB633" s="170"/>
      <c r="AC633" s="170"/>
      <c r="AD633" s="170"/>
      <c r="AE633" s="170"/>
      <c r="AF633" s="170"/>
      <c r="AG633" s="170"/>
      <c r="AH633" s="170"/>
      <c r="AI633" s="170"/>
      <c r="AJ633" s="170"/>
      <c r="AK633" s="170"/>
      <c r="AL633" s="170"/>
      <c r="AM633" s="170"/>
      <c r="AN633" s="170"/>
      <c r="AO633" s="170"/>
      <c r="AP633" s="170"/>
      <c r="AQ633" s="170"/>
      <c r="AR633" s="170"/>
      <c r="AS633" s="170"/>
      <c r="AT633" s="170"/>
      <c r="AU633" s="170"/>
      <c r="AV633" s="170"/>
      <c r="AW633" s="170"/>
      <c r="AX633" s="170"/>
      <c r="AY633" s="170"/>
      <c r="AZ633" s="170"/>
      <c r="BA633" s="170"/>
      <c r="BB633" s="170"/>
      <c r="BC633" s="170"/>
      <c r="BD633" s="170"/>
      <c r="BE633" s="170"/>
      <c r="BF633" s="170"/>
      <c r="BG633" s="170"/>
      <c r="BH633" s="170"/>
      <c r="BI633" s="170"/>
      <c r="BJ633" s="170"/>
      <c r="BK633" s="170"/>
      <c r="BL633" s="170"/>
      <c r="BM633" s="170"/>
      <c r="BN633" s="170"/>
      <c r="BO633" s="170"/>
      <c r="BP633" s="170"/>
      <c r="BQ633" s="170"/>
      <c r="BR633" s="170"/>
      <c r="BS633" s="170"/>
      <c r="BT633" s="170"/>
      <c r="BU633" s="170"/>
      <c r="BV633" s="170"/>
      <c r="BW633" s="170"/>
      <c r="BX633" s="170"/>
      <c r="BY633" s="170"/>
      <c r="BZ633" s="170"/>
      <c r="CA633" s="170"/>
      <c r="CB633" s="170"/>
      <c r="CC633" s="170"/>
      <c r="CD633" s="170"/>
      <c r="CE633" s="170"/>
      <c r="CF633" s="170"/>
      <c r="CG633" s="170"/>
      <c r="CH633" s="170"/>
      <c r="CI633" s="170"/>
      <c r="CJ633" s="170"/>
      <c r="CK633" s="170"/>
      <c r="CL633" s="170"/>
    </row>
    <row r="634" spans="2:90" x14ac:dyDescent="0.4">
      <c r="B634" s="171" t="s">
        <v>461</v>
      </c>
      <c r="E634" s="8"/>
      <c r="H634" s="170"/>
      <c r="I634" s="172"/>
      <c r="J634" s="172"/>
      <c r="K634" s="193"/>
      <c r="L634" s="193"/>
      <c r="M634" s="193"/>
      <c r="N634" s="193"/>
      <c r="O634" s="193"/>
      <c r="P634" s="193"/>
      <c r="R634" s="194"/>
      <c r="S634" s="195" t="str">
        <f t="shared" ref="S634:CD634" si="670">S$16</f>
        <v>S$12</v>
      </c>
      <c r="T634" s="195" t="str">
        <f t="shared" si="670"/>
        <v>T$12</v>
      </c>
      <c r="U634" s="195" t="str">
        <f t="shared" si="670"/>
        <v>U$12</v>
      </c>
      <c r="V634" s="195" t="str">
        <f t="shared" si="670"/>
        <v>V$12</v>
      </c>
      <c r="W634" s="195" t="str">
        <f t="shared" si="670"/>
        <v>W$12</v>
      </c>
      <c r="X634" s="195" t="str">
        <f t="shared" si="670"/>
        <v>X$12</v>
      </c>
      <c r="Y634" s="195" t="str">
        <f t="shared" si="670"/>
        <v>Y$12</v>
      </c>
      <c r="Z634" s="195" t="str">
        <f t="shared" si="670"/>
        <v>Z$12</v>
      </c>
      <c r="AA634" s="195" t="str">
        <f t="shared" si="670"/>
        <v>AA$12</v>
      </c>
      <c r="AB634" s="195" t="str">
        <f t="shared" si="670"/>
        <v>AB$12</v>
      </c>
      <c r="AC634" s="195" t="str">
        <f t="shared" si="670"/>
        <v>AC$12</v>
      </c>
      <c r="AD634" s="195" t="str">
        <f t="shared" si="670"/>
        <v>AD$12</v>
      </c>
      <c r="AE634" s="195" t="str">
        <f t="shared" si="670"/>
        <v>AE$12</v>
      </c>
      <c r="AF634" s="195" t="str">
        <f t="shared" si="670"/>
        <v>AF$12</v>
      </c>
      <c r="AG634" s="195" t="str">
        <f t="shared" si="670"/>
        <v>AG$12</v>
      </c>
      <c r="AH634" s="195" t="str">
        <f t="shared" si="670"/>
        <v>AH$12</v>
      </c>
      <c r="AI634" s="195" t="str">
        <f t="shared" si="670"/>
        <v>AI$12</v>
      </c>
      <c r="AJ634" s="195" t="str">
        <f t="shared" si="670"/>
        <v>AJ$12</v>
      </c>
      <c r="AK634" s="195" t="str">
        <f t="shared" si="670"/>
        <v>AK$12</v>
      </c>
      <c r="AL634" s="195" t="str">
        <f t="shared" si="670"/>
        <v>AL$12</v>
      </c>
      <c r="AM634" s="195" t="str">
        <f t="shared" si="670"/>
        <v>AM$12</v>
      </c>
      <c r="AN634" s="195" t="str">
        <f t="shared" si="670"/>
        <v>AN$12</v>
      </c>
      <c r="AO634" s="195" t="str">
        <f t="shared" si="670"/>
        <v>AO$12</v>
      </c>
      <c r="AP634" s="195" t="str">
        <f t="shared" si="670"/>
        <v>AP$12</v>
      </c>
      <c r="AQ634" s="195" t="str">
        <f t="shared" si="670"/>
        <v>AQ$12</v>
      </c>
      <c r="AR634" s="195" t="str">
        <f t="shared" si="670"/>
        <v>AR$12</v>
      </c>
      <c r="AS634" s="195" t="str">
        <f t="shared" si="670"/>
        <v>AS$12</v>
      </c>
      <c r="AT634" s="195" t="str">
        <f t="shared" si="670"/>
        <v>AT$12</v>
      </c>
      <c r="AU634" s="195" t="str">
        <f t="shared" si="670"/>
        <v>AU$12</v>
      </c>
      <c r="AV634" s="195" t="str">
        <f t="shared" si="670"/>
        <v>AV$12</v>
      </c>
      <c r="AW634" s="195" t="str">
        <f t="shared" si="670"/>
        <v>AW$12</v>
      </c>
      <c r="AX634" s="195" t="str">
        <f t="shared" si="670"/>
        <v>AX$12</v>
      </c>
      <c r="AY634" s="195" t="str">
        <f t="shared" si="670"/>
        <v>AY$12</v>
      </c>
      <c r="AZ634" s="195" t="str">
        <f t="shared" si="670"/>
        <v>AZ$12</v>
      </c>
      <c r="BA634" s="195" t="str">
        <f t="shared" si="670"/>
        <v>BA$12</v>
      </c>
      <c r="BB634" s="195" t="str">
        <f t="shared" si="670"/>
        <v>BB$12</v>
      </c>
      <c r="BC634" s="195" t="str">
        <f t="shared" si="670"/>
        <v>BC$12</v>
      </c>
      <c r="BD634" s="195" t="str">
        <f t="shared" si="670"/>
        <v>BD$12</v>
      </c>
      <c r="BE634" s="195" t="str">
        <f t="shared" si="670"/>
        <v>BE$12</v>
      </c>
      <c r="BF634" s="195" t="str">
        <f t="shared" si="670"/>
        <v>BF$12</v>
      </c>
      <c r="BG634" s="195" t="str">
        <f t="shared" si="670"/>
        <v>BG$12</v>
      </c>
      <c r="BH634" s="195" t="str">
        <f t="shared" si="670"/>
        <v>BH$12</v>
      </c>
      <c r="BI634" s="195" t="str">
        <f t="shared" si="670"/>
        <v>BI$12</v>
      </c>
      <c r="BJ634" s="195" t="str">
        <f t="shared" si="670"/>
        <v>BJ$12</v>
      </c>
      <c r="BK634" s="195" t="str">
        <f t="shared" si="670"/>
        <v>BK$12</v>
      </c>
      <c r="BL634" s="195" t="str">
        <f t="shared" si="670"/>
        <v>BL$12</v>
      </c>
      <c r="BM634" s="195" t="str">
        <f t="shared" si="670"/>
        <v>BM$12</v>
      </c>
      <c r="BN634" s="195" t="str">
        <f t="shared" si="670"/>
        <v>BN$12</v>
      </c>
      <c r="BO634" s="195" t="str">
        <f t="shared" si="670"/>
        <v>BO$12</v>
      </c>
      <c r="BP634" s="195" t="str">
        <f t="shared" si="670"/>
        <v>BP$12</v>
      </c>
      <c r="BQ634" s="195" t="str">
        <f t="shared" si="670"/>
        <v>BQ$12</v>
      </c>
      <c r="BR634" s="195" t="str">
        <f t="shared" si="670"/>
        <v>BR$12</v>
      </c>
      <c r="BS634" s="195" t="str">
        <f t="shared" si="670"/>
        <v>BS$12</v>
      </c>
      <c r="BT634" s="195" t="str">
        <f t="shared" si="670"/>
        <v>BT$12</v>
      </c>
      <c r="BU634" s="195" t="str">
        <f t="shared" si="670"/>
        <v>BU$12</v>
      </c>
      <c r="BV634" s="195" t="str">
        <f t="shared" si="670"/>
        <v>BV$12</v>
      </c>
      <c r="BW634" s="195" t="str">
        <f t="shared" si="670"/>
        <v>BW$12</v>
      </c>
      <c r="BX634" s="195" t="str">
        <f t="shared" si="670"/>
        <v>BX$12</v>
      </c>
      <c r="BY634" s="195" t="str">
        <f t="shared" si="670"/>
        <v>BY$12</v>
      </c>
      <c r="BZ634" s="195" t="str">
        <f t="shared" si="670"/>
        <v>BZ$12</v>
      </c>
      <c r="CA634" s="195" t="str">
        <f t="shared" si="670"/>
        <v>CA$12</v>
      </c>
      <c r="CB634" s="195" t="str">
        <f t="shared" si="670"/>
        <v>CB$12</v>
      </c>
      <c r="CC634" s="195" t="str">
        <f t="shared" si="670"/>
        <v>CC$12</v>
      </c>
      <c r="CD634" s="195" t="str">
        <f t="shared" si="670"/>
        <v>CD$12</v>
      </c>
      <c r="CE634" s="195" t="str">
        <f t="shared" ref="CE634:CL634" si="671">CE$16</f>
        <v>CE$12</v>
      </c>
      <c r="CF634" s="195" t="str">
        <f t="shared" si="671"/>
        <v>CF$12</v>
      </c>
      <c r="CG634" s="195" t="str">
        <f t="shared" si="671"/>
        <v>CG$12</v>
      </c>
      <c r="CH634" s="195" t="str">
        <f t="shared" si="671"/>
        <v>CH$12</v>
      </c>
      <c r="CI634" s="195" t="str">
        <f t="shared" si="671"/>
        <v>CI$12</v>
      </c>
      <c r="CJ634" s="195" t="str">
        <f t="shared" si="671"/>
        <v>CJ$12</v>
      </c>
      <c r="CK634" s="195" t="str">
        <f t="shared" si="671"/>
        <v>CK$12</v>
      </c>
      <c r="CL634" s="195" t="str">
        <f t="shared" si="671"/>
        <v>CL$12</v>
      </c>
    </row>
    <row r="635" spans="2:90" x14ac:dyDescent="0.4">
      <c r="B635" s="171" t="s">
        <v>462</v>
      </c>
      <c r="E635" s="8"/>
      <c r="H635" s="196"/>
      <c r="I635" s="197"/>
      <c r="J635" s="197"/>
      <c r="K635" s="198"/>
      <c r="L635" s="198"/>
      <c r="M635" s="198"/>
      <c r="N635" s="198"/>
      <c r="O635" s="198"/>
      <c r="P635" s="198"/>
      <c r="R635" s="198"/>
      <c r="S635" s="195" t="str">
        <f t="shared" ref="S635:CD635" si="672">S$17</f>
        <v>S$13</v>
      </c>
      <c r="T635" s="195" t="str">
        <f t="shared" si="672"/>
        <v>T$13</v>
      </c>
      <c r="U635" s="195" t="str">
        <f t="shared" si="672"/>
        <v>U$13</v>
      </c>
      <c r="V635" s="195" t="str">
        <f t="shared" si="672"/>
        <v>V$13</v>
      </c>
      <c r="W635" s="195" t="str">
        <f t="shared" si="672"/>
        <v>W$13</v>
      </c>
      <c r="X635" s="195" t="str">
        <f t="shared" si="672"/>
        <v>X$13</v>
      </c>
      <c r="Y635" s="195" t="str">
        <f t="shared" si="672"/>
        <v>Y$13</v>
      </c>
      <c r="Z635" s="195" t="str">
        <f t="shared" si="672"/>
        <v>Z$13</v>
      </c>
      <c r="AA635" s="195" t="str">
        <f t="shared" si="672"/>
        <v>AA$13</v>
      </c>
      <c r="AB635" s="195" t="str">
        <f t="shared" si="672"/>
        <v>AB$13</v>
      </c>
      <c r="AC635" s="195" t="str">
        <f t="shared" si="672"/>
        <v>AC$13</v>
      </c>
      <c r="AD635" s="195" t="str">
        <f t="shared" si="672"/>
        <v>AD$13</v>
      </c>
      <c r="AE635" s="195" t="str">
        <f t="shared" si="672"/>
        <v>AE$13</v>
      </c>
      <c r="AF635" s="195" t="str">
        <f t="shared" si="672"/>
        <v>AF$13</v>
      </c>
      <c r="AG635" s="195" t="str">
        <f t="shared" si="672"/>
        <v>AG$13</v>
      </c>
      <c r="AH635" s="195" t="str">
        <f t="shared" si="672"/>
        <v>AH$13</v>
      </c>
      <c r="AI635" s="195" t="str">
        <f t="shared" si="672"/>
        <v>AI$13</v>
      </c>
      <c r="AJ635" s="195" t="str">
        <f t="shared" si="672"/>
        <v>AJ$13</v>
      </c>
      <c r="AK635" s="195" t="str">
        <f t="shared" si="672"/>
        <v>AK$13</v>
      </c>
      <c r="AL635" s="195" t="str">
        <f t="shared" si="672"/>
        <v>AL$13</v>
      </c>
      <c r="AM635" s="195" t="str">
        <f t="shared" si="672"/>
        <v>AM$13</v>
      </c>
      <c r="AN635" s="195" t="str">
        <f t="shared" si="672"/>
        <v>AN$13</v>
      </c>
      <c r="AO635" s="195" t="str">
        <f t="shared" si="672"/>
        <v>AO$13</v>
      </c>
      <c r="AP635" s="195" t="str">
        <f t="shared" si="672"/>
        <v>AP$13</v>
      </c>
      <c r="AQ635" s="195" t="str">
        <f t="shared" si="672"/>
        <v>AQ$13</v>
      </c>
      <c r="AR635" s="195" t="str">
        <f t="shared" si="672"/>
        <v>AR$13</v>
      </c>
      <c r="AS635" s="195" t="str">
        <f t="shared" si="672"/>
        <v>AS$13</v>
      </c>
      <c r="AT635" s="195" t="str">
        <f t="shared" si="672"/>
        <v>AT$13</v>
      </c>
      <c r="AU635" s="195" t="str">
        <f t="shared" si="672"/>
        <v>AU$13</v>
      </c>
      <c r="AV635" s="195" t="str">
        <f t="shared" si="672"/>
        <v>AV$13</v>
      </c>
      <c r="AW635" s="195" t="str">
        <f t="shared" si="672"/>
        <v>AW$13</v>
      </c>
      <c r="AX635" s="195" t="str">
        <f t="shared" si="672"/>
        <v>AX$13</v>
      </c>
      <c r="AY635" s="195" t="str">
        <f t="shared" si="672"/>
        <v>AY$13</v>
      </c>
      <c r="AZ635" s="195" t="str">
        <f t="shared" si="672"/>
        <v>AZ$13</v>
      </c>
      <c r="BA635" s="195" t="str">
        <f t="shared" si="672"/>
        <v>BA$13</v>
      </c>
      <c r="BB635" s="195" t="str">
        <f t="shared" si="672"/>
        <v>BB$13</v>
      </c>
      <c r="BC635" s="195" t="str">
        <f t="shared" si="672"/>
        <v>BC$13</v>
      </c>
      <c r="BD635" s="195" t="str">
        <f t="shared" si="672"/>
        <v>BD$13</v>
      </c>
      <c r="BE635" s="195" t="str">
        <f t="shared" si="672"/>
        <v>BE$13</v>
      </c>
      <c r="BF635" s="195" t="str">
        <f t="shared" si="672"/>
        <v>BF$13</v>
      </c>
      <c r="BG635" s="195" t="str">
        <f t="shared" si="672"/>
        <v>BG$13</v>
      </c>
      <c r="BH635" s="195" t="str">
        <f t="shared" si="672"/>
        <v>BH$13</v>
      </c>
      <c r="BI635" s="195" t="str">
        <f t="shared" si="672"/>
        <v>BI$13</v>
      </c>
      <c r="BJ635" s="195" t="str">
        <f t="shared" si="672"/>
        <v>BJ$13</v>
      </c>
      <c r="BK635" s="195" t="str">
        <f t="shared" si="672"/>
        <v>BK$13</v>
      </c>
      <c r="BL635" s="195" t="str">
        <f t="shared" si="672"/>
        <v>BL$13</v>
      </c>
      <c r="BM635" s="195" t="str">
        <f t="shared" si="672"/>
        <v>BM$13</v>
      </c>
      <c r="BN635" s="195" t="str">
        <f t="shared" si="672"/>
        <v>BN$13</v>
      </c>
      <c r="BO635" s="195" t="str">
        <f t="shared" si="672"/>
        <v>BO$13</v>
      </c>
      <c r="BP635" s="195" t="str">
        <f t="shared" si="672"/>
        <v>BP$13</v>
      </c>
      <c r="BQ635" s="195" t="str">
        <f t="shared" si="672"/>
        <v>BQ$13</v>
      </c>
      <c r="BR635" s="195" t="str">
        <f t="shared" si="672"/>
        <v>BR$13</v>
      </c>
      <c r="BS635" s="195" t="str">
        <f t="shared" si="672"/>
        <v>BS$13</v>
      </c>
      <c r="BT635" s="195" t="str">
        <f t="shared" si="672"/>
        <v>BT$13</v>
      </c>
      <c r="BU635" s="195" t="str">
        <f t="shared" si="672"/>
        <v>BU$13</v>
      </c>
      <c r="BV635" s="195" t="str">
        <f t="shared" si="672"/>
        <v>BV$13</v>
      </c>
      <c r="BW635" s="195" t="str">
        <f t="shared" si="672"/>
        <v>BW$13</v>
      </c>
      <c r="BX635" s="195" t="str">
        <f t="shared" si="672"/>
        <v>BX$13</v>
      </c>
      <c r="BY635" s="195" t="str">
        <f t="shared" si="672"/>
        <v>BY$13</v>
      </c>
      <c r="BZ635" s="195" t="str">
        <f t="shared" si="672"/>
        <v>BZ$13</v>
      </c>
      <c r="CA635" s="195" t="str">
        <f t="shared" si="672"/>
        <v>CA$13</v>
      </c>
      <c r="CB635" s="195" t="str">
        <f t="shared" si="672"/>
        <v>CB$13</v>
      </c>
      <c r="CC635" s="195" t="str">
        <f t="shared" si="672"/>
        <v>CC$13</v>
      </c>
      <c r="CD635" s="195" t="str">
        <f t="shared" si="672"/>
        <v>CD$13</v>
      </c>
      <c r="CE635" s="195" t="str">
        <f t="shared" ref="CE635:CL635" si="673">CE$17</f>
        <v>CE$13</v>
      </c>
      <c r="CF635" s="195" t="str">
        <f t="shared" si="673"/>
        <v>CF$13</v>
      </c>
      <c r="CG635" s="195" t="str">
        <f t="shared" si="673"/>
        <v>CG$13</v>
      </c>
      <c r="CH635" s="195" t="str">
        <f t="shared" si="673"/>
        <v>CH$13</v>
      </c>
      <c r="CI635" s="195" t="str">
        <f t="shared" si="673"/>
        <v>CI$13</v>
      </c>
      <c r="CJ635" s="195" t="str">
        <f t="shared" si="673"/>
        <v>CJ$13</v>
      </c>
      <c r="CK635" s="195" t="str">
        <f t="shared" si="673"/>
        <v>CK$13</v>
      </c>
      <c r="CL635" s="195" t="str">
        <f t="shared" si="673"/>
        <v>CL$13</v>
      </c>
    </row>
    <row r="636" spans="2:90" x14ac:dyDescent="0.4">
      <c r="B636" s="171" t="s">
        <v>491</v>
      </c>
      <c r="E636" s="8"/>
      <c r="H636" s="196"/>
      <c r="I636" s="197"/>
      <c r="J636" s="197"/>
      <c r="K636" s="198"/>
      <c r="L636" s="198"/>
      <c r="M636" s="198"/>
      <c r="N636" s="198"/>
      <c r="O636" s="198"/>
      <c r="P636" s="198"/>
      <c r="R636" s="198"/>
      <c r="S636" s="186"/>
      <c r="T636" s="186"/>
      <c r="U636" s="186"/>
      <c r="V636" s="186"/>
      <c r="W636" s="186"/>
      <c r="X636" s="186"/>
      <c r="Y636" s="186"/>
      <c r="Z636" s="186"/>
      <c r="AA636" s="186"/>
      <c r="AB636" s="186"/>
      <c r="AC636" s="186"/>
      <c r="AD636" s="186"/>
      <c r="AE636" s="186"/>
      <c r="AF636" s="186"/>
      <c r="AG636" s="186"/>
      <c r="AH636" s="186"/>
      <c r="AI636" s="186"/>
      <c r="AJ636" s="186"/>
      <c r="AK636" s="186"/>
      <c r="AL636" s="186"/>
      <c r="AM636" s="186"/>
      <c r="AN636" s="186"/>
      <c r="AO636" s="186"/>
      <c r="AP636" s="186"/>
      <c r="AQ636" s="186"/>
      <c r="AR636" s="186"/>
      <c r="AS636" s="186"/>
      <c r="AT636" s="186"/>
      <c r="AU636" s="186"/>
      <c r="AV636" s="186"/>
      <c r="AW636" s="186"/>
      <c r="AX636" s="186"/>
      <c r="AY636" s="186"/>
      <c r="AZ636" s="186"/>
      <c r="BA636" s="186"/>
      <c r="BB636" s="186"/>
      <c r="BC636" s="186"/>
      <c r="BD636" s="186"/>
      <c r="BE636" s="186"/>
      <c r="BF636" s="186"/>
      <c r="BG636" s="186"/>
      <c r="BH636" s="186"/>
      <c r="BI636" s="186"/>
      <c r="BJ636" s="186"/>
      <c r="BK636" s="186"/>
      <c r="BL636" s="186"/>
      <c r="BM636" s="186"/>
      <c r="BN636" s="186"/>
      <c r="BO636" s="186"/>
      <c r="BP636" s="186"/>
      <c r="BQ636" s="186"/>
      <c r="BR636" s="186"/>
      <c r="BS636" s="186"/>
      <c r="BT636" s="186"/>
      <c r="BU636" s="186"/>
      <c r="BV636" s="186"/>
      <c r="BW636" s="186"/>
      <c r="BX636" s="186"/>
      <c r="BY636" s="186"/>
      <c r="BZ636" s="186"/>
      <c r="CA636" s="186"/>
      <c r="CB636" s="186"/>
      <c r="CC636" s="186"/>
      <c r="CD636" s="186"/>
      <c r="CE636" s="186"/>
      <c r="CF636" s="186"/>
      <c r="CG636" s="186"/>
      <c r="CH636" s="186"/>
      <c r="CI636" s="186"/>
      <c r="CJ636" s="186"/>
      <c r="CK636" s="186"/>
      <c r="CL636" s="186"/>
    </row>
    <row r="637" spans="2:90" x14ac:dyDescent="0.4">
      <c r="B637" s="171" t="s">
        <v>505</v>
      </c>
      <c r="E637" s="8"/>
      <c r="H637" s="196"/>
      <c r="I637" s="197"/>
      <c r="J637" s="197"/>
      <c r="K637" s="198"/>
      <c r="L637" s="198"/>
      <c r="M637" s="198"/>
      <c r="N637" s="198"/>
      <c r="O637" s="198"/>
      <c r="P637" s="198"/>
      <c r="R637" s="198"/>
      <c r="S637" s="186"/>
      <c r="T637" s="186"/>
      <c r="U637" s="186"/>
      <c r="V637" s="186"/>
      <c r="W637" s="186"/>
      <c r="X637" s="186"/>
      <c r="Y637" s="186"/>
      <c r="Z637" s="186"/>
      <c r="AA637" s="186"/>
      <c r="AB637" s="186"/>
      <c r="AC637" s="186"/>
      <c r="AD637" s="186"/>
      <c r="AE637" s="186"/>
      <c r="AF637" s="186"/>
      <c r="AG637" s="186"/>
      <c r="AH637" s="186"/>
      <c r="AI637" s="186"/>
      <c r="AJ637" s="186"/>
      <c r="AK637" s="186"/>
      <c r="AL637" s="186"/>
      <c r="AM637" s="186"/>
      <c r="AN637" s="186"/>
      <c r="AO637" s="186"/>
      <c r="AP637" s="186"/>
      <c r="AQ637" s="186"/>
      <c r="AR637" s="186"/>
      <c r="AS637" s="186"/>
      <c r="AT637" s="186"/>
      <c r="AU637" s="186"/>
      <c r="AV637" s="186"/>
      <c r="AW637" s="186"/>
      <c r="AX637" s="186"/>
      <c r="AY637" s="186"/>
      <c r="AZ637" s="186"/>
      <c r="BA637" s="186"/>
      <c r="BB637" s="186"/>
      <c r="BC637" s="186"/>
      <c r="BD637" s="186"/>
      <c r="BE637" s="186"/>
      <c r="BF637" s="186"/>
      <c r="BG637" s="186"/>
      <c r="BH637" s="186"/>
      <c r="BI637" s="186"/>
      <c r="BJ637" s="186"/>
      <c r="BK637" s="186"/>
      <c r="BL637" s="186"/>
      <c r="BM637" s="186"/>
      <c r="BN637" s="186"/>
      <c r="BO637" s="186"/>
      <c r="BP637" s="186"/>
      <c r="BQ637" s="186"/>
      <c r="BR637" s="186"/>
      <c r="BS637" s="186"/>
      <c r="BT637" s="186"/>
      <c r="BU637" s="186"/>
      <c r="BV637" s="186"/>
      <c r="BW637" s="186"/>
      <c r="BX637" s="186"/>
      <c r="BY637" s="186"/>
      <c r="BZ637" s="186"/>
      <c r="CA637" s="186"/>
      <c r="CB637" s="186"/>
      <c r="CC637" s="186"/>
      <c r="CD637" s="186"/>
      <c r="CE637" s="186"/>
      <c r="CF637" s="186"/>
      <c r="CG637" s="186"/>
      <c r="CH637" s="186"/>
      <c r="CI637" s="186"/>
      <c r="CJ637" s="186"/>
      <c r="CK637" s="186"/>
      <c r="CL637" s="186"/>
    </row>
    <row r="638" spans="2:90" x14ac:dyDescent="0.4">
      <c r="B638" s="171" t="s">
        <v>463</v>
      </c>
      <c r="E638" s="8"/>
      <c r="H638" s="196"/>
      <c r="I638" s="197"/>
      <c r="J638" s="197"/>
      <c r="K638" s="198"/>
      <c r="L638" s="198"/>
      <c r="M638" s="198"/>
      <c r="N638" s="198"/>
      <c r="O638" s="198"/>
      <c r="P638" s="198"/>
      <c r="R638" s="198"/>
      <c r="S638" s="186" t="str">
        <f t="shared" ref="S638:CD638" si="674">S$18</f>
        <v>S$14</v>
      </c>
      <c r="T638" s="186" t="str">
        <f t="shared" si="674"/>
        <v>T$14</v>
      </c>
      <c r="U638" s="186" t="str">
        <f t="shared" si="674"/>
        <v>U$14</v>
      </c>
      <c r="V638" s="186" t="str">
        <f t="shared" si="674"/>
        <v>V$14</v>
      </c>
      <c r="W638" s="186" t="str">
        <f t="shared" si="674"/>
        <v>W$14</v>
      </c>
      <c r="X638" s="186" t="str">
        <f t="shared" si="674"/>
        <v>X$14</v>
      </c>
      <c r="Y638" s="186" t="str">
        <f t="shared" si="674"/>
        <v>Y$14</v>
      </c>
      <c r="Z638" s="186" t="str">
        <f t="shared" si="674"/>
        <v>Z$14</v>
      </c>
      <c r="AA638" s="186" t="str">
        <f t="shared" si="674"/>
        <v>AA$14</v>
      </c>
      <c r="AB638" s="186" t="str">
        <f t="shared" si="674"/>
        <v>AB$14</v>
      </c>
      <c r="AC638" s="186" t="str">
        <f t="shared" si="674"/>
        <v>AC$14</v>
      </c>
      <c r="AD638" s="186" t="str">
        <f t="shared" si="674"/>
        <v>AD$14</v>
      </c>
      <c r="AE638" s="186" t="str">
        <f t="shared" si="674"/>
        <v>AE$14</v>
      </c>
      <c r="AF638" s="186" t="str">
        <f t="shared" si="674"/>
        <v>AF$14</v>
      </c>
      <c r="AG638" s="186" t="str">
        <f t="shared" si="674"/>
        <v>AG$14</v>
      </c>
      <c r="AH638" s="186" t="str">
        <f t="shared" si="674"/>
        <v>AH$14</v>
      </c>
      <c r="AI638" s="186" t="str">
        <f t="shared" si="674"/>
        <v>AI$14</v>
      </c>
      <c r="AJ638" s="186" t="str">
        <f t="shared" si="674"/>
        <v>AJ$14</v>
      </c>
      <c r="AK638" s="186" t="str">
        <f t="shared" si="674"/>
        <v>AK$14</v>
      </c>
      <c r="AL638" s="186" t="str">
        <f t="shared" si="674"/>
        <v>AL$14</v>
      </c>
      <c r="AM638" s="186" t="str">
        <f t="shared" si="674"/>
        <v>AM$14</v>
      </c>
      <c r="AN638" s="186" t="str">
        <f t="shared" si="674"/>
        <v>AN$14</v>
      </c>
      <c r="AO638" s="186" t="str">
        <f t="shared" si="674"/>
        <v>AO$14</v>
      </c>
      <c r="AP638" s="186" t="str">
        <f t="shared" si="674"/>
        <v>AP$14</v>
      </c>
      <c r="AQ638" s="186" t="str">
        <f t="shared" si="674"/>
        <v>AQ$14</v>
      </c>
      <c r="AR638" s="186" t="str">
        <f t="shared" si="674"/>
        <v>AR$14</v>
      </c>
      <c r="AS638" s="186" t="str">
        <f t="shared" si="674"/>
        <v>AS$14</v>
      </c>
      <c r="AT638" s="186" t="str">
        <f t="shared" si="674"/>
        <v>AT$14</v>
      </c>
      <c r="AU638" s="186" t="str">
        <f t="shared" si="674"/>
        <v>AU$14</v>
      </c>
      <c r="AV638" s="186" t="str">
        <f t="shared" si="674"/>
        <v>AV$14</v>
      </c>
      <c r="AW638" s="186" t="str">
        <f t="shared" si="674"/>
        <v>AW$14</v>
      </c>
      <c r="AX638" s="186" t="str">
        <f t="shared" si="674"/>
        <v>AX$14</v>
      </c>
      <c r="AY638" s="186" t="str">
        <f t="shared" si="674"/>
        <v>AY$14</v>
      </c>
      <c r="AZ638" s="186" t="str">
        <f t="shared" si="674"/>
        <v>AZ$14</v>
      </c>
      <c r="BA638" s="186" t="str">
        <f t="shared" si="674"/>
        <v>BA$14</v>
      </c>
      <c r="BB638" s="186" t="str">
        <f t="shared" si="674"/>
        <v>BB$14</v>
      </c>
      <c r="BC638" s="186" t="str">
        <f t="shared" si="674"/>
        <v>BC$14</v>
      </c>
      <c r="BD638" s="186" t="str">
        <f t="shared" si="674"/>
        <v>BD$14</v>
      </c>
      <c r="BE638" s="186" t="str">
        <f t="shared" si="674"/>
        <v>BE$14</v>
      </c>
      <c r="BF638" s="186" t="str">
        <f t="shared" si="674"/>
        <v>BF$14</v>
      </c>
      <c r="BG638" s="186" t="str">
        <f t="shared" si="674"/>
        <v>BG$14</v>
      </c>
      <c r="BH638" s="186" t="str">
        <f t="shared" si="674"/>
        <v>BH$14</v>
      </c>
      <c r="BI638" s="186" t="str">
        <f t="shared" si="674"/>
        <v>BI$14</v>
      </c>
      <c r="BJ638" s="186" t="str">
        <f t="shared" si="674"/>
        <v>BJ$14</v>
      </c>
      <c r="BK638" s="186" t="str">
        <f t="shared" si="674"/>
        <v>BK$14</v>
      </c>
      <c r="BL638" s="186" t="str">
        <f t="shared" si="674"/>
        <v>BL$14</v>
      </c>
      <c r="BM638" s="186" t="str">
        <f t="shared" si="674"/>
        <v>BM$14</v>
      </c>
      <c r="BN638" s="186" t="str">
        <f t="shared" si="674"/>
        <v>BN$14</v>
      </c>
      <c r="BO638" s="186" t="str">
        <f t="shared" si="674"/>
        <v>BO$14</v>
      </c>
      <c r="BP638" s="186" t="str">
        <f t="shared" si="674"/>
        <v>BP$14</v>
      </c>
      <c r="BQ638" s="186" t="str">
        <f t="shared" si="674"/>
        <v>BQ$14</v>
      </c>
      <c r="BR638" s="186" t="str">
        <f t="shared" si="674"/>
        <v>BR$14</v>
      </c>
      <c r="BS638" s="186" t="str">
        <f t="shared" si="674"/>
        <v>BS$14</v>
      </c>
      <c r="BT638" s="186" t="str">
        <f t="shared" si="674"/>
        <v>BT$14</v>
      </c>
      <c r="BU638" s="186" t="str">
        <f t="shared" si="674"/>
        <v>BU$14</v>
      </c>
      <c r="BV638" s="186" t="str">
        <f t="shared" si="674"/>
        <v>BV$14</v>
      </c>
      <c r="BW638" s="186" t="str">
        <f t="shared" si="674"/>
        <v>BW$14</v>
      </c>
      <c r="BX638" s="186" t="str">
        <f t="shared" si="674"/>
        <v>BX$14</v>
      </c>
      <c r="BY638" s="186" t="str">
        <f t="shared" si="674"/>
        <v>BY$14</v>
      </c>
      <c r="BZ638" s="186" t="str">
        <f t="shared" si="674"/>
        <v>BZ$14</v>
      </c>
      <c r="CA638" s="186" t="str">
        <f t="shared" si="674"/>
        <v>CA$14</v>
      </c>
      <c r="CB638" s="186" t="str">
        <f t="shared" si="674"/>
        <v>CB$14</v>
      </c>
      <c r="CC638" s="186" t="str">
        <f t="shared" si="674"/>
        <v>CC$14</v>
      </c>
      <c r="CD638" s="186" t="str">
        <f t="shared" si="674"/>
        <v>CD$14</v>
      </c>
      <c r="CE638" s="186" t="str">
        <f t="shared" ref="CE638:CL638" si="675">CE$18</f>
        <v>CE$14</v>
      </c>
      <c r="CF638" s="186" t="str">
        <f t="shared" si="675"/>
        <v>CF$14</v>
      </c>
      <c r="CG638" s="186" t="str">
        <f t="shared" si="675"/>
        <v>CG$14</v>
      </c>
      <c r="CH638" s="186" t="str">
        <f t="shared" si="675"/>
        <v>CH$14</v>
      </c>
      <c r="CI638" s="186" t="str">
        <f t="shared" si="675"/>
        <v>CI$14</v>
      </c>
      <c r="CJ638" s="186" t="str">
        <f t="shared" si="675"/>
        <v>CJ$14</v>
      </c>
      <c r="CK638" s="186" t="str">
        <f t="shared" si="675"/>
        <v>CK$14</v>
      </c>
      <c r="CL638" s="186" t="str">
        <f t="shared" si="675"/>
        <v>CL$14</v>
      </c>
    </row>
    <row r="639" spans="2:90" x14ac:dyDescent="0.4">
      <c r="B639" s="171" t="s">
        <v>464</v>
      </c>
      <c r="E639" s="8"/>
      <c r="H639" s="196"/>
      <c r="I639" s="197"/>
      <c r="J639" s="197"/>
      <c r="K639" s="198"/>
      <c r="L639" s="198"/>
      <c r="M639" s="198"/>
      <c r="N639" s="198"/>
      <c r="O639" s="198"/>
      <c r="P639" s="198"/>
      <c r="R639" s="198"/>
      <c r="S639" s="186" t="str">
        <f t="shared" ref="S639:CD639" si="676">S$19</f>
        <v>S$15</v>
      </c>
      <c r="T639" s="186" t="str">
        <f t="shared" si="676"/>
        <v>T$15</v>
      </c>
      <c r="U639" s="186" t="str">
        <f t="shared" si="676"/>
        <v>U$15</v>
      </c>
      <c r="V639" s="186" t="str">
        <f t="shared" si="676"/>
        <v>V$15</v>
      </c>
      <c r="W639" s="186" t="str">
        <f t="shared" si="676"/>
        <v>W$15</v>
      </c>
      <c r="X639" s="186" t="str">
        <f t="shared" si="676"/>
        <v>X$15</v>
      </c>
      <c r="Y639" s="186" t="str">
        <f t="shared" si="676"/>
        <v>Y$15</v>
      </c>
      <c r="Z639" s="186" t="str">
        <f t="shared" si="676"/>
        <v>Z$15</v>
      </c>
      <c r="AA639" s="186" t="str">
        <f t="shared" si="676"/>
        <v>AA$15</v>
      </c>
      <c r="AB639" s="186" t="str">
        <f t="shared" si="676"/>
        <v>AB$15</v>
      </c>
      <c r="AC639" s="186" t="str">
        <f t="shared" si="676"/>
        <v>AC$15</v>
      </c>
      <c r="AD639" s="186" t="str">
        <f t="shared" si="676"/>
        <v>AD$15</v>
      </c>
      <c r="AE639" s="186" t="str">
        <f t="shared" si="676"/>
        <v>AE$15</v>
      </c>
      <c r="AF639" s="186" t="str">
        <f t="shared" si="676"/>
        <v>AF$15</v>
      </c>
      <c r="AG639" s="186" t="str">
        <f t="shared" si="676"/>
        <v>AG$15</v>
      </c>
      <c r="AH639" s="186" t="str">
        <f t="shared" si="676"/>
        <v>AH$15</v>
      </c>
      <c r="AI639" s="186" t="str">
        <f t="shared" si="676"/>
        <v>AI$15</v>
      </c>
      <c r="AJ639" s="186" t="str">
        <f t="shared" si="676"/>
        <v>AJ$15</v>
      </c>
      <c r="AK639" s="186" t="str">
        <f t="shared" si="676"/>
        <v>AK$15</v>
      </c>
      <c r="AL639" s="186" t="str">
        <f t="shared" si="676"/>
        <v>AL$15</v>
      </c>
      <c r="AM639" s="186" t="str">
        <f t="shared" si="676"/>
        <v>AM$15</v>
      </c>
      <c r="AN639" s="186" t="str">
        <f t="shared" si="676"/>
        <v>AN$15</v>
      </c>
      <c r="AO639" s="186" t="str">
        <f t="shared" si="676"/>
        <v>AO$15</v>
      </c>
      <c r="AP639" s="186" t="str">
        <f t="shared" si="676"/>
        <v>AP$15</v>
      </c>
      <c r="AQ639" s="186" t="str">
        <f t="shared" si="676"/>
        <v>AQ$15</v>
      </c>
      <c r="AR639" s="186" t="str">
        <f t="shared" si="676"/>
        <v>AR$15</v>
      </c>
      <c r="AS639" s="186" t="str">
        <f t="shared" si="676"/>
        <v>AS$15</v>
      </c>
      <c r="AT639" s="186" t="str">
        <f t="shared" si="676"/>
        <v>AT$15</v>
      </c>
      <c r="AU639" s="186" t="str">
        <f t="shared" si="676"/>
        <v>AU$15</v>
      </c>
      <c r="AV639" s="186" t="str">
        <f t="shared" si="676"/>
        <v>AV$15</v>
      </c>
      <c r="AW639" s="186" t="str">
        <f t="shared" si="676"/>
        <v>AW$15</v>
      </c>
      <c r="AX639" s="186" t="str">
        <f t="shared" si="676"/>
        <v>AX$15</v>
      </c>
      <c r="AY639" s="186" t="str">
        <f t="shared" si="676"/>
        <v>AY$15</v>
      </c>
      <c r="AZ639" s="186" t="str">
        <f t="shared" si="676"/>
        <v>AZ$15</v>
      </c>
      <c r="BA639" s="186" t="str">
        <f t="shared" si="676"/>
        <v>BA$15</v>
      </c>
      <c r="BB639" s="186" t="str">
        <f t="shared" si="676"/>
        <v>BB$15</v>
      </c>
      <c r="BC639" s="186" t="str">
        <f t="shared" si="676"/>
        <v>BC$15</v>
      </c>
      <c r="BD639" s="186" t="str">
        <f t="shared" si="676"/>
        <v>BD$15</v>
      </c>
      <c r="BE639" s="186" t="str">
        <f t="shared" si="676"/>
        <v>BE$15</v>
      </c>
      <c r="BF639" s="186" t="str">
        <f t="shared" si="676"/>
        <v>BF$15</v>
      </c>
      <c r="BG639" s="186" t="str">
        <f t="shared" si="676"/>
        <v>BG$15</v>
      </c>
      <c r="BH639" s="186" t="str">
        <f t="shared" si="676"/>
        <v>BH$15</v>
      </c>
      <c r="BI639" s="186" t="str">
        <f t="shared" si="676"/>
        <v>BI$15</v>
      </c>
      <c r="BJ639" s="186" t="str">
        <f t="shared" si="676"/>
        <v>BJ$15</v>
      </c>
      <c r="BK639" s="186" t="str">
        <f t="shared" si="676"/>
        <v>BK$15</v>
      </c>
      <c r="BL639" s="186" t="str">
        <f t="shared" si="676"/>
        <v>BL$15</v>
      </c>
      <c r="BM639" s="186" t="str">
        <f t="shared" si="676"/>
        <v>BM$15</v>
      </c>
      <c r="BN639" s="186" t="str">
        <f t="shared" si="676"/>
        <v>BN$15</v>
      </c>
      <c r="BO639" s="186" t="str">
        <f t="shared" si="676"/>
        <v>BO$15</v>
      </c>
      <c r="BP639" s="186" t="str">
        <f t="shared" si="676"/>
        <v>BP$15</v>
      </c>
      <c r="BQ639" s="186" t="str">
        <f t="shared" si="676"/>
        <v>BQ$15</v>
      </c>
      <c r="BR639" s="186" t="str">
        <f t="shared" si="676"/>
        <v>BR$15</v>
      </c>
      <c r="BS639" s="186" t="str">
        <f t="shared" si="676"/>
        <v>BS$15</v>
      </c>
      <c r="BT639" s="186" t="str">
        <f t="shared" si="676"/>
        <v>BT$15</v>
      </c>
      <c r="BU639" s="186" t="str">
        <f t="shared" si="676"/>
        <v>BU$15</v>
      </c>
      <c r="BV639" s="186" t="str">
        <f t="shared" si="676"/>
        <v>BV$15</v>
      </c>
      <c r="BW639" s="186" t="str">
        <f t="shared" si="676"/>
        <v>BW$15</v>
      </c>
      <c r="BX639" s="186" t="str">
        <f t="shared" si="676"/>
        <v>BX$15</v>
      </c>
      <c r="BY639" s="186" t="str">
        <f t="shared" si="676"/>
        <v>BY$15</v>
      </c>
      <c r="BZ639" s="186" t="str">
        <f t="shared" si="676"/>
        <v>BZ$15</v>
      </c>
      <c r="CA639" s="186" t="str">
        <f t="shared" si="676"/>
        <v>CA$15</v>
      </c>
      <c r="CB639" s="186" t="str">
        <f t="shared" si="676"/>
        <v>CB$15</v>
      </c>
      <c r="CC639" s="186" t="str">
        <f t="shared" si="676"/>
        <v>CC$15</v>
      </c>
      <c r="CD639" s="186" t="str">
        <f t="shared" si="676"/>
        <v>CD$15</v>
      </c>
      <c r="CE639" s="186" t="str">
        <f t="shared" ref="CE639:CL639" si="677">CE$19</f>
        <v>CE$15</v>
      </c>
      <c r="CF639" s="186" t="str">
        <f t="shared" si="677"/>
        <v>CF$15</v>
      </c>
      <c r="CG639" s="186" t="str">
        <f t="shared" si="677"/>
        <v>CG$15</v>
      </c>
      <c r="CH639" s="186" t="str">
        <f t="shared" si="677"/>
        <v>CH$15</v>
      </c>
      <c r="CI639" s="186" t="str">
        <f t="shared" si="677"/>
        <v>CI$15</v>
      </c>
      <c r="CJ639" s="186" t="str">
        <f t="shared" si="677"/>
        <v>CJ$15</v>
      </c>
      <c r="CK639" s="186" t="str">
        <f t="shared" si="677"/>
        <v>CK$15</v>
      </c>
      <c r="CL639" s="186" t="str">
        <f t="shared" si="677"/>
        <v>CL$15</v>
      </c>
    </row>
    <row r="640" spans="2:90" x14ac:dyDescent="0.4">
      <c r="B640" s="70" t="s">
        <v>1007</v>
      </c>
      <c r="C640" s="31"/>
      <c r="D640" t="s">
        <v>1008</v>
      </c>
      <c r="E640" s="8" t="str">
        <f t="shared" ref="E640:E666" si="678">ROW()&amp;" "&amp;D640</f>
        <v>640 SUBCLIENT-PV</v>
      </c>
      <c r="F640" t="s">
        <v>445</v>
      </c>
      <c r="G640" s="31" t="s">
        <v>81</v>
      </c>
      <c r="H640" s="48"/>
      <c r="I640" s="285"/>
      <c r="J640" s="285"/>
      <c r="K640" s="48"/>
      <c r="L640" s="48"/>
      <c r="M640" s="48"/>
      <c r="N640" s="48"/>
      <c r="O640" s="48"/>
      <c r="P640" s="48"/>
      <c r="R640" s="70"/>
      <c r="S640" s="286"/>
      <c r="T640" s="286"/>
      <c r="U640" s="286"/>
      <c r="V640" s="286"/>
      <c r="W640" s="286"/>
      <c r="X640" s="286"/>
      <c r="Y640" s="286"/>
      <c r="Z640" s="286"/>
      <c r="AA640" s="286"/>
      <c r="AB640" s="286"/>
      <c r="AC640" s="286"/>
      <c r="AD640" s="286"/>
      <c r="AE640" s="286"/>
      <c r="AF640" s="286"/>
      <c r="AG640" s="286"/>
      <c r="AH640" s="286"/>
      <c r="AI640" s="286"/>
      <c r="AJ640" s="286"/>
      <c r="AK640" s="286"/>
      <c r="AL640" s="286"/>
      <c r="AM640" s="286"/>
      <c r="AN640" s="286"/>
      <c r="AO640" s="286"/>
      <c r="AP640" s="286"/>
      <c r="AQ640" s="286"/>
      <c r="AR640" s="286"/>
      <c r="AS640" s="286"/>
      <c r="AT640" s="286"/>
      <c r="AU640" s="286"/>
      <c r="AV640" s="286"/>
      <c r="AW640" s="286"/>
      <c r="AX640" s="286"/>
      <c r="AY640" s="286"/>
      <c r="AZ640" s="286"/>
      <c r="BA640" s="286"/>
      <c r="BB640" s="286"/>
      <c r="BC640" s="286"/>
      <c r="BD640" s="286"/>
      <c r="BE640" s="286"/>
      <c r="BF640" s="286"/>
      <c r="BG640" s="286"/>
      <c r="BH640" s="286"/>
      <c r="BI640" s="286"/>
      <c r="BJ640" s="286"/>
      <c r="BK640" s="286"/>
      <c r="BL640" s="286"/>
      <c r="BM640" s="286"/>
      <c r="BN640" s="286"/>
      <c r="BO640" s="286"/>
      <c r="BP640" s="286"/>
      <c r="BQ640" s="286"/>
      <c r="BR640" s="286"/>
      <c r="BS640" s="286"/>
      <c r="BT640" s="286"/>
      <c r="BU640" s="286"/>
      <c r="BV640" s="286"/>
      <c r="BW640" s="286"/>
      <c r="BX640" s="286"/>
      <c r="BY640" s="286"/>
      <c r="BZ640" s="286"/>
      <c r="CA640" s="286"/>
      <c r="CB640" s="286"/>
      <c r="CC640" s="286"/>
      <c r="CD640" s="286"/>
      <c r="CE640" s="286"/>
      <c r="CF640" s="286"/>
      <c r="CG640" s="286"/>
      <c r="CH640" s="286"/>
      <c r="CI640" s="286"/>
      <c r="CJ640" s="286"/>
      <c r="CK640" s="286"/>
      <c r="CL640" s="286"/>
    </row>
    <row r="641" spans="2:90" collapsed="1" x14ac:dyDescent="0.4">
      <c r="B641" s="141" t="str">
        <f>"# of new "&amp;B660&amp;"s"</f>
        <v># of new Firms</v>
      </c>
      <c r="D641" t="s">
        <v>1008</v>
      </c>
      <c r="E641" s="8" t="str">
        <f t="shared" si="678"/>
        <v>641 SUBCLIENT-PV</v>
      </c>
      <c r="G641" t="s">
        <v>332</v>
      </c>
      <c r="H641" s="12"/>
      <c r="I641" s="60"/>
      <c r="J641" s="60"/>
      <c r="K641" s="16"/>
      <c r="L641" s="16"/>
      <c r="M641" s="16"/>
      <c r="N641" s="16"/>
      <c r="O641" s="16"/>
      <c r="P641" s="16"/>
      <c r="R641" s="15"/>
      <c r="S641" s="76"/>
      <c r="T641" s="76"/>
      <c r="U641" s="76"/>
      <c r="V641" s="76"/>
      <c r="W641" s="76"/>
      <c r="X641" s="76"/>
      <c r="Y641" s="76"/>
      <c r="Z641" s="76"/>
      <c r="AA641" s="76"/>
      <c r="AB641" s="76"/>
      <c r="AC641" s="76"/>
      <c r="AD641" s="76"/>
      <c r="AE641" s="76"/>
      <c r="AF641" s="76"/>
      <c r="AG641" s="76"/>
      <c r="AH641" s="76"/>
      <c r="AI641" s="76"/>
      <c r="AJ641" s="76"/>
      <c r="AK641" s="76"/>
      <c r="AL641" s="76"/>
      <c r="AM641" s="76"/>
      <c r="AN641" s="76"/>
      <c r="AO641" s="76"/>
      <c r="AP641" s="76"/>
      <c r="AQ641" s="76"/>
      <c r="AR641" s="76"/>
      <c r="AS641" s="76"/>
      <c r="AT641" s="76"/>
      <c r="AU641" s="76"/>
      <c r="AV641" s="76"/>
      <c r="AW641" s="76"/>
      <c r="AX641" s="76"/>
      <c r="AY641" s="76"/>
      <c r="AZ641" s="76"/>
      <c r="BA641" s="76"/>
      <c r="BB641" s="76"/>
      <c r="BC641" s="76"/>
      <c r="BD641" s="76"/>
      <c r="BE641" s="76"/>
      <c r="BF641" s="76"/>
      <c r="BG641" s="76"/>
      <c r="BH641" s="76"/>
      <c r="BI641" s="76"/>
      <c r="BJ641" s="76"/>
      <c r="BK641" s="76"/>
      <c r="BL641" s="76"/>
      <c r="BM641" s="76"/>
      <c r="BN641" s="76"/>
      <c r="BO641" s="76"/>
      <c r="BP641" s="76"/>
      <c r="BQ641" s="76"/>
      <c r="BR641" s="76"/>
      <c r="BS641" s="76"/>
      <c r="BT641" s="76"/>
      <c r="BU641" s="76"/>
      <c r="BV641" s="76"/>
      <c r="BW641" s="76"/>
      <c r="BX641" s="76"/>
      <c r="BY641" s="76"/>
      <c r="BZ641" s="76"/>
      <c r="CA641" s="76"/>
      <c r="CB641" s="76"/>
      <c r="CC641" s="76"/>
      <c r="CD641" s="76"/>
      <c r="CE641" s="76"/>
      <c r="CF641" s="76"/>
      <c r="CG641" s="76"/>
      <c r="CH641" s="76"/>
      <c r="CI641" s="76"/>
      <c r="CJ641" s="76"/>
      <c r="CK641" s="76"/>
      <c r="CL641" s="76"/>
    </row>
    <row r="642" spans="2:90" x14ac:dyDescent="0.4">
      <c r="D642" t="s">
        <v>1008</v>
      </c>
      <c r="E642" s="8" t="str">
        <f t="shared" si="678"/>
        <v>642 SUBCLIENT-PV</v>
      </c>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row>
    <row r="643" spans="2:90" x14ac:dyDescent="0.4">
      <c r="B643" s="95" t="str">
        <f>B648&amp;":"</f>
        <v># of Firms:</v>
      </c>
      <c r="C643" s="6"/>
      <c r="D643" t="s">
        <v>1008</v>
      </c>
      <c r="E643" s="8" t="str">
        <f t="shared" si="678"/>
        <v>643 SUBCLIENT-PV</v>
      </c>
      <c r="G643" s="6"/>
      <c r="H643" s="12"/>
      <c r="I643" s="60"/>
      <c r="J643" s="60"/>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row>
    <row r="644" spans="2:90" x14ac:dyDescent="0.4">
      <c r="B644" s="154" t="s">
        <v>71</v>
      </c>
      <c r="C644" s="6"/>
      <c r="D644" t="s">
        <v>1008</v>
      </c>
      <c r="E644" s="8" t="str">
        <f t="shared" si="678"/>
        <v>644 SUBCLIENT-PV</v>
      </c>
      <c r="G644" s="6"/>
      <c r="K644" s="15">
        <f>SUMIF($4:$4,K$2-1,644:644)</f>
        <v>0</v>
      </c>
      <c r="L644" s="15">
        <f ca="1">K648</f>
        <v>57000</v>
      </c>
      <c r="M644" s="15">
        <f ca="1">L648</f>
        <v>114000</v>
      </c>
      <c r="N644" s="15">
        <f ca="1">M648</f>
        <v>171000</v>
      </c>
      <c r="O644" s="15">
        <f ca="1">N648</f>
        <v>228000</v>
      </c>
      <c r="P644" s="15">
        <f ca="1">O648</f>
        <v>285000</v>
      </c>
      <c r="R644" s="15"/>
      <c r="S644" s="76">
        <f t="shared" ref="S644:CD644" si="679">R648</f>
        <v>0</v>
      </c>
      <c r="T644" s="76">
        <f t="shared" ca="1" si="679"/>
        <v>4750</v>
      </c>
      <c r="U644" s="76">
        <f t="shared" ca="1" si="679"/>
        <v>9500</v>
      </c>
      <c r="V644" s="76">
        <f t="shared" ca="1" si="679"/>
        <v>14250</v>
      </c>
      <c r="W644" s="76">
        <f t="shared" ca="1" si="679"/>
        <v>19000</v>
      </c>
      <c r="X644" s="76">
        <f t="shared" ca="1" si="679"/>
        <v>23750</v>
      </c>
      <c r="Y644" s="76">
        <f t="shared" ca="1" si="679"/>
        <v>28500</v>
      </c>
      <c r="Z644" s="76">
        <f t="shared" ca="1" si="679"/>
        <v>33250</v>
      </c>
      <c r="AA644" s="76">
        <f t="shared" ca="1" si="679"/>
        <v>38000</v>
      </c>
      <c r="AB644" s="76">
        <f t="shared" ca="1" si="679"/>
        <v>42750</v>
      </c>
      <c r="AC644" s="76">
        <f t="shared" ca="1" si="679"/>
        <v>47500</v>
      </c>
      <c r="AD644" s="76">
        <f t="shared" ca="1" si="679"/>
        <v>52250</v>
      </c>
      <c r="AE644" s="76">
        <f t="shared" ca="1" si="679"/>
        <v>57000</v>
      </c>
      <c r="AF644" s="76">
        <f t="shared" ca="1" si="679"/>
        <v>61750</v>
      </c>
      <c r="AG644" s="76">
        <f t="shared" ca="1" si="679"/>
        <v>66500</v>
      </c>
      <c r="AH644" s="76">
        <f t="shared" ca="1" si="679"/>
        <v>71250</v>
      </c>
      <c r="AI644" s="76">
        <f t="shared" ca="1" si="679"/>
        <v>76000</v>
      </c>
      <c r="AJ644" s="76">
        <f t="shared" ca="1" si="679"/>
        <v>80750</v>
      </c>
      <c r="AK644" s="76">
        <f t="shared" ca="1" si="679"/>
        <v>85500</v>
      </c>
      <c r="AL644" s="76">
        <f t="shared" ca="1" si="679"/>
        <v>90250</v>
      </c>
      <c r="AM644" s="76">
        <f t="shared" ca="1" si="679"/>
        <v>95000</v>
      </c>
      <c r="AN644" s="76">
        <f t="shared" ca="1" si="679"/>
        <v>99750</v>
      </c>
      <c r="AO644" s="76">
        <f t="shared" ca="1" si="679"/>
        <v>104500</v>
      </c>
      <c r="AP644" s="76">
        <f t="shared" ca="1" si="679"/>
        <v>109250</v>
      </c>
      <c r="AQ644" s="76">
        <f t="shared" ca="1" si="679"/>
        <v>114000</v>
      </c>
      <c r="AR644" s="76">
        <f t="shared" ca="1" si="679"/>
        <v>118750</v>
      </c>
      <c r="AS644" s="76">
        <f t="shared" ca="1" si="679"/>
        <v>123500</v>
      </c>
      <c r="AT644" s="76">
        <f t="shared" ca="1" si="679"/>
        <v>128250</v>
      </c>
      <c r="AU644" s="76">
        <f t="shared" ca="1" si="679"/>
        <v>133000</v>
      </c>
      <c r="AV644" s="76">
        <f t="shared" ca="1" si="679"/>
        <v>137750</v>
      </c>
      <c r="AW644" s="76">
        <f t="shared" ca="1" si="679"/>
        <v>142500</v>
      </c>
      <c r="AX644" s="76">
        <f t="shared" ca="1" si="679"/>
        <v>147250</v>
      </c>
      <c r="AY644" s="76">
        <f t="shared" ca="1" si="679"/>
        <v>152000</v>
      </c>
      <c r="AZ644" s="76">
        <f t="shared" ca="1" si="679"/>
        <v>156750</v>
      </c>
      <c r="BA644" s="76">
        <f t="shared" ca="1" si="679"/>
        <v>161500</v>
      </c>
      <c r="BB644" s="76">
        <f t="shared" ca="1" si="679"/>
        <v>166250</v>
      </c>
      <c r="BC644" s="76">
        <f t="shared" ca="1" si="679"/>
        <v>171000</v>
      </c>
      <c r="BD644" s="76">
        <f t="shared" ca="1" si="679"/>
        <v>175750</v>
      </c>
      <c r="BE644" s="76">
        <f t="shared" ca="1" si="679"/>
        <v>180500</v>
      </c>
      <c r="BF644" s="76">
        <f t="shared" ca="1" si="679"/>
        <v>185250</v>
      </c>
      <c r="BG644" s="76">
        <f t="shared" ca="1" si="679"/>
        <v>190000</v>
      </c>
      <c r="BH644" s="76">
        <f t="shared" ca="1" si="679"/>
        <v>194750</v>
      </c>
      <c r="BI644" s="76">
        <f t="shared" ca="1" si="679"/>
        <v>199500</v>
      </c>
      <c r="BJ644" s="76">
        <f t="shared" ca="1" si="679"/>
        <v>204250</v>
      </c>
      <c r="BK644" s="76">
        <f t="shared" ca="1" si="679"/>
        <v>209000</v>
      </c>
      <c r="BL644" s="76">
        <f t="shared" ca="1" si="679"/>
        <v>213750</v>
      </c>
      <c r="BM644" s="76">
        <f t="shared" ca="1" si="679"/>
        <v>218500</v>
      </c>
      <c r="BN644" s="76">
        <f t="shared" ca="1" si="679"/>
        <v>223250</v>
      </c>
      <c r="BO644" s="76">
        <f t="shared" ca="1" si="679"/>
        <v>228000</v>
      </c>
      <c r="BP644" s="76">
        <f t="shared" ca="1" si="679"/>
        <v>232750</v>
      </c>
      <c r="BQ644" s="76">
        <f t="shared" ca="1" si="679"/>
        <v>237500</v>
      </c>
      <c r="BR644" s="76">
        <f t="shared" ca="1" si="679"/>
        <v>242250</v>
      </c>
      <c r="BS644" s="76">
        <f t="shared" ca="1" si="679"/>
        <v>247000</v>
      </c>
      <c r="BT644" s="76">
        <f t="shared" ca="1" si="679"/>
        <v>251750</v>
      </c>
      <c r="BU644" s="76">
        <f t="shared" ca="1" si="679"/>
        <v>256500</v>
      </c>
      <c r="BV644" s="76">
        <f t="shared" ca="1" si="679"/>
        <v>261250</v>
      </c>
      <c r="BW644" s="76">
        <f t="shared" ca="1" si="679"/>
        <v>266000</v>
      </c>
      <c r="BX644" s="76">
        <f t="shared" ca="1" si="679"/>
        <v>270750</v>
      </c>
      <c r="BY644" s="76">
        <f t="shared" ca="1" si="679"/>
        <v>275500</v>
      </c>
      <c r="BZ644" s="76">
        <f t="shared" ca="1" si="679"/>
        <v>280250</v>
      </c>
      <c r="CA644" s="76">
        <f t="shared" ca="1" si="679"/>
        <v>285000</v>
      </c>
      <c r="CB644" s="76">
        <f t="shared" ca="1" si="679"/>
        <v>289750</v>
      </c>
      <c r="CC644" s="76">
        <f t="shared" ca="1" si="679"/>
        <v>294500</v>
      </c>
      <c r="CD644" s="76">
        <f t="shared" ca="1" si="679"/>
        <v>299250</v>
      </c>
      <c r="CE644" s="76">
        <f t="shared" ref="CE644:CL644" ca="1" si="680">CD648</f>
        <v>304000</v>
      </c>
      <c r="CF644" s="76">
        <f t="shared" ca="1" si="680"/>
        <v>308750</v>
      </c>
      <c r="CG644" s="76">
        <f t="shared" ca="1" si="680"/>
        <v>313500</v>
      </c>
      <c r="CH644" s="76">
        <f t="shared" ca="1" si="680"/>
        <v>318250</v>
      </c>
      <c r="CI644" s="76">
        <f t="shared" ca="1" si="680"/>
        <v>323000</v>
      </c>
      <c r="CJ644" s="76">
        <f t="shared" ca="1" si="680"/>
        <v>327750</v>
      </c>
      <c r="CK644" s="76">
        <f t="shared" ca="1" si="680"/>
        <v>332500</v>
      </c>
      <c r="CL644" s="76">
        <f t="shared" ca="1" si="680"/>
        <v>337250</v>
      </c>
    </row>
    <row r="645" spans="2:90" x14ac:dyDescent="0.4">
      <c r="B645" s="154" t="s">
        <v>72</v>
      </c>
      <c r="C645" s="6"/>
      <c r="D645" t="s">
        <v>1008</v>
      </c>
      <c r="E645" s="8" t="str">
        <f t="shared" si="678"/>
        <v>645 SUBCLIENT-PV</v>
      </c>
      <c r="G645" s="6"/>
      <c r="K645" s="34">
        <f t="shared" ref="K645:P645" ca="1" si="681">SUMIF($3:$3,K$2,645:645)</f>
        <v>60000</v>
      </c>
      <c r="L645" s="34">
        <f t="shared" ca="1" si="681"/>
        <v>60000</v>
      </c>
      <c r="M645" s="34">
        <f t="shared" ca="1" si="681"/>
        <v>60000</v>
      </c>
      <c r="N645" s="34">
        <f t="shared" ca="1" si="681"/>
        <v>60000</v>
      </c>
      <c r="O645" s="34">
        <f t="shared" ca="1" si="681"/>
        <v>60000</v>
      </c>
      <c r="P645" s="34">
        <f t="shared" ca="1" si="681"/>
        <v>60000</v>
      </c>
      <c r="R645" s="15"/>
      <c r="S645" s="76" cm="1">
        <f t="array" aca="1" ref="S645" ca="1">INDIRECT(S635)</f>
        <v>5000</v>
      </c>
      <c r="T645" s="76" cm="1">
        <f t="array" aca="1" ref="T645" ca="1">INDIRECT(T635)</f>
        <v>5000</v>
      </c>
      <c r="U645" s="76" cm="1">
        <f t="array" aca="1" ref="U645" ca="1">INDIRECT(U635)</f>
        <v>5000</v>
      </c>
      <c r="V645" s="76" cm="1">
        <f t="array" aca="1" ref="V645" ca="1">INDIRECT(V635)</f>
        <v>5000</v>
      </c>
      <c r="W645" s="76" cm="1">
        <f t="array" aca="1" ref="W645" ca="1">INDIRECT(W635)</f>
        <v>5000</v>
      </c>
      <c r="X645" s="76" cm="1">
        <f t="array" aca="1" ref="X645" ca="1">INDIRECT(X635)</f>
        <v>5000</v>
      </c>
      <c r="Y645" s="76" cm="1">
        <f t="array" aca="1" ref="Y645" ca="1">INDIRECT(Y635)</f>
        <v>5000</v>
      </c>
      <c r="Z645" s="76" cm="1">
        <f t="array" aca="1" ref="Z645" ca="1">INDIRECT(Z635)</f>
        <v>5000</v>
      </c>
      <c r="AA645" s="76" cm="1">
        <f t="array" aca="1" ref="AA645" ca="1">INDIRECT(AA635)</f>
        <v>5000</v>
      </c>
      <c r="AB645" s="76" cm="1">
        <f t="array" aca="1" ref="AB645" ca="1">INDIRECT(AB635)</f>
        <v>5000</v>
      </c>
      <c r="AC645" s="76" cm="1">
        <f t="array" aca="1" ref="AC645" ca="1">INDIRECT(AC635)</f>
        <v>5000</v>
      </c>
      <c r="AD645" s="76" cm="1">
        <f t="array" aca="1" ref="AD645" ca="1">INDIRECT(AD635)</f>
        <v>5000</v>
      </c>
      <c r="AE645" s="76" cm="1">
        <f t="array" aca="1" ref="AE645" ca="1">INDIRECT(AE635)</f>
        <v>5000</v>
      </c>
      <c r="AF645" s="76" cm="1">
        <f t="array" aca="1" ref="AF645" ca="1">INDIRECT(AF635)</f>
        <v>5000</v>
      </c>
      <c r="AG645" s="76" cm="1">
        <f t="array" aca="1" ref="AG645" ca="1">INDIRECT(AG635)</f>
        <v>5000</v>
      </c>
      <c r="AH645" s="76" cm="1">
        <f t="array" aca="1" ref="AH645" ca="1">INDIRECT(AH635)</f>
        <v>5000</v>
      </c>
      <c r="AI645" s="76" cm="1">
        <f t="array" aca="1" ref="AI645" ca="1">INDIRECT(AI635)</f>
        <v>5000</v>
      </c>
      <c r="AJ645" s="76" cm="1">
        <f t="array" aca="1" ref="AJ645" ca="1">INDIRECT(AJ635)</f>
        <v>5000</v>
      </c>
      <c r="AK645" s="76" cm="1">
        <f t="array" aca="1" ref="AK645" ca="1">INDIRECT(AK635)</f>
        <v>5000</v>
      </c>
      <c r="AL645" s="76" cm="1">
        <f t="array" aca="1" ref="AL645" ca="1">INDIRECT(AL635)</f>
        <v>5000</v>
      </c>
      <c r="AM645" s="76" cm="1">
        <f t="array" aca="1" ref="AM645" ca="1">INDIRECT(AM635)</f>
        <v>5000</v>
      </c>
      <c r="AN645" s="76" cm="1">
        <f t="array" aca="1" ref="AN645" ca="1">INDIRECT(AN635)</f>
        <v>5000</v>
      </c>
      <c r="AO645" s="76" cm="1">
        <f t="array" aca="1" ref="AO645" ca="1">INDIRECT(AO635)</f>
        <v>5000</v>
      </c>
      <c r="AP645" s="76" cm="1">
        <f t="array" aca="1" ref="AP645" ca="1">INDIRECT(AP635)</f>
        <v>5000</v>
      </c>
      <c r="AQ645" s="76" cm="1">
        <f t="array" aca="1" ref="AQ645" ca="1">INDIRECT(AQ635)</f>
        <v>5000</v>
      </c>
      <c r="AR645" s="76" cm="1">
        <f t="array" aca="1" ref="AR645" ca="1">INDIRECT(AR635)</f>
        <v>5000</v>
      </c>
      <c r="AS645" s="76" cm="1">
        <f t="array" aca="1" ref="AS645" ca="1">INDIRECT(AS635)</f>
        <v>5000</v>
      </c>
      <c r="AT645" s="76" cm="1">
        <f t="array" aca="1" ref="AT645" ca="1">INDIRECT(AT635)</f>
        <v>5000</v>
      </c>
      <c r="AU645" s="76" cm="1">
        <f t="array" aca="1" ref="AU645" ca="1">INDIRECT(AU635)</f>
        <v>5000</v>
      </c>
      <c r="AV645" s="76" cm="1">
        <f t="array" aca="1" ref="AV645" ca="1">INDIRECT(AV635)</f>
        <v>5000</v>
      </c>
      <c r="AW645" s="76" cm="1">
        <f t="array" aca="1" ref="AW645" ca="1">INDIRECT(AW635)</f>
        <v>5000</v>
      </c>
      <c r="AX645" s="76" cm="1">
        <f t="array" aca="1" ref="AX645" ca="1">INDIRECT(AX635)</f>
        <v>5000</v>
      </c>
      <c r="AY645" s="76" cm="1">
        <f t="array" aca="1" ref="AY645" ca="1">INDIRECT(AY635)</f>
        <v>5000</v>
      </c>
      <c r="AZ645" s="76" cm="1">
        <f t="array" aca="1" ref="AZ645" ca="1">INDIRECT(AZ635)</f>
        <v>5000</v>
      </c>
      <c r="BA645" s="76" cm="1">
        <f t="array" aca="1" ref="BA645" ca="1">INDIRECT(BA635)</f>
        <v>5000</v>
      </c>
      <c r="BB645" s="76" cm="1">
        <f t="array" aca="1" ref="BB645" ca="1">INDIRECT(BB635)</f>
        <v>5000</v>
      </c>
      <c r="BC645" s="76" cm="1">
        <f t="array" aca="1" ref="BC645" ca="1">INDIRECT(BC635)</f>
        <v>5000</v>
      </c>
      <c r="BD645" s="76" cm="1">
        <f t="array" aca="1" ref="BD645" ca="1">INDIRECT(BD635)</f>
        <v>5000</v>
      </c>
      <c r="BE645" s="76" cm="1">
        <f t="array" aca="1" ref="BE645" ca="1">INDIRECT(BE635)</f>
        <v>5000</v>
      </c>
      <c r="BF645" s="76" cm="1">
        <f t="array" aca="1" ref="BF645" ca="1">INDIRECT(BF635)</f>
        <v>5000</v>
      </c>
      <c r="BG645" s="76" cm="1">
        <f t="array" aca="1" ref="BG645" ca="1">INDIRECT(BG635)</f>
        <v>5000</v>
      </c>
      <c r="BH645" s="76" cm="1">
        <f t="array" aca="1" ref="BH645" ca="1">INDIRECT(BH635)</f>
        <v>5000</v>
      </c>
      <c r="BI645" s="76" cm="1">
        <f t="array" aca="1" ref="BI645" ca="1">INDIRECT(BI635)</f>
        <v>5000</v>
      </c>
      <c r="BJ645" s="76" cm="1">
        <f t="array" aca="1" ref="BJ645" ca="1">INDIRECT(BJ635)</f>
        <v>5000</v>
      </c>
      <c r="BK645" s="76" cm="1">
        <f t="array" aca="1" ref="BK645" ca="1">INDIRECT(BK635)</f>
        <v>5000</v>
      </c>
      <c r="BL645" s="76" cm="1">
        <f t="array" aca="1" ref="BL645" ca="1">INDIRECT(BL635)</f>
        <v>5000</v>
      </c>
      <c r="BM645" s="76" cm="1">
        <f t="array" aca="1" ref="BM645" ca="1">INDIRECT(BM635)</f>
        <v>5000</v>
      </c>
      <c r="BN645" s="76" cm="1">
        <f t="array" aca="1" ref="BN645" ca="1">INDIRECT(BN635)</f>
        <v>5000</v>
      </c>
      <c r="BO645" s="76" cm="1">
        <f t="array" aca="1" ref="BO645" ca="1">INDIRECT(BO635)</f>
        <v>5000</v>
      </c>
      <c r="BP645" s="76" cm="1">
        <f t="array" aca="1" ref="BP645" ca="1">INDIRECT(BP635)</f>
        <v>5000</v>
      </c>
      <c r="BQ645" s="76" cm="1">
        <f t="array" aca="1" ref="BQ645" ca="1">INDIRECT(BQ635)</f>
        <v>5000</v>
      </c>
      <c r="BR645" s="76" cm="1">
        <f t="array" aca="1" ref="BR645" ca="1">INDIRECT(BR635)</f>
        <v>5000</v>
      </c>
      <c r="BS645" s="76" cm="1">
        <f t="array" aca="1" ref="BS645" ca="1">INDIRECT(BS635)</f>
        <v>5000</v>
      </c>
      <c r="BT645" s="76" cm="1">
        <f t="array" aca="1" ref="BT645" ca="1">INDIRECT(BT635)</f>
        <v>5000</v>
      </c>
      <c r="BU645" s="76" cm="1">
        <f t="array" aca="1" ref="BU645" ca="1">INDIRECT(BU635)</f>
        <v>5000</v>
      </c>
      <c r="BV645" s="76" cm="1">
        <f t="array" aca="1" ref="BV645" ca="1">INDIRECT(BV635)</f>
        <v>5000</v>
      </c>
      <c r="BW645" s="76" cm="1">
        <f t="array" aca="1" ref="BW645" ca="1">INDIRECT(BW635)</f>
        <v>5000</v>
      </c>
      <c r="BX645" s="76" cm="1">
        <f t="array" aca="1" ref="BX645" ca="1">INDIRECT(BX635)</f>
        <v>5000</v>
      </c>
      <c r="BY645" s="76" cm="1">
        <f t="array" aca="1" ref="BY645" ca="1">INDIRECT(BY635)</f>
        <v>5000</v>
      </c>
      <c r="BZ645" s="76" cm="1">
        <f t="array" aca="1" ref="BZ645" ca="1">INDIRECT(BZ635)</f>
        <v>5000</v>
      </c>
      <c r="CA645" s="76" cm="1">
        <f t="array" aca="1" ref="CA645" ca="1">INDIRECT(CA635)</f>
        <v>5000</v>
      </c>
      <c r="CB645" s="76" cm="1">
        <f t="array" aca="1" ref="CB645" ca="1">INDIRECT(CB635)</f>
        <v>5000</v>
      </c>
      <c r="CC645" s="76" cm="1">
        <f t="array" aca="1" ref="CC645" ca="1">INDIRECT(CC635)</f>
        <v>5000</v>
      </c>
      <c r="CD645" s="76" cm="1">
        <f t="array" aca="1" ref="CD645" ca="1">INDIRECT(CD635)</f>
        <v>5000</v>
      </c>
      <c r="CE645" s="76" cm="1">
        <f t="array" aca="1" ref="CE645" ca="1">INDIRECT(CE635)</f>
        <v>5000</v>
      </c>
      <c r="CF645" s="76" cm="1">
        <f t="array" aca="1" ref="CF645" ca="1">INDIRECT(CF635)</f>
        <v>5000</v>
      </c>
      <c r="CG645" s="76" cm="1">
        <f t="array" aca="1" ref="CG645" ca="1">INDIRECT(CG635)</f>
        <v>5000</v>
      </c>
      <c r="CH645" s="76" cm="1">
        <f t="array" aca="1" ref="CH645" ca="1">INDIRECT(CH635)</f>
        <v>5000</v>
      </c>
      <c r="CI645" s="76" cm="1">
        <f t="array" aca="1" ref="CI645" ca="1">INDIRECT(CI635)</f>
        <v>5000</v>
      </c>
      <c r="CJ645" s="76" cm="1">
        <f t="array" aca="1" ref="CJ645" ca="1">INDIRECT(CJ635)</f>
        <v>5000</v>
      </c>
      <c r="CK645" s="76" cm="1">
        <f t="array" aca="1" ref="CK645" ca="1">INDIRECT(CK635)</f>
        <v>5000</v>
      </c>
      <c r="CL645" s="76" cm="1">
        <f t="array" aca="1" ref="CL645" ca="1">INDIRECT(CL635)</f>
        <v>5000</v>
      </c>
    </row>
    <row r="646" spans="2:90" x14ac:dyDescent="0.4">
      <c r="B646" s="141" t="s">
        <v>73</v>
      </c>
      <c r="D646" t="s">
        <v>1008</v>
      </c>
      <c r="E646" s="8" t="str">
        <f t="shared" si="678"/>
        <v>646 SUBCLIENT-PV</v>
      </c>
      <c r="G646" t="str">
        <f>E646</f>
        <v>646 SUBCLIENT-PV</v>
      </c>
      <c r="H646" s="12"/>
      <c r="I646" s="60"/>
      <c r="J646" s="60"/>
      <c r="K646" s="16">
        <v>0.05</v>
      </c>
      <c r="L646" s="16">
        <v>0.05</v>
      </c>
      <c r="M646" s="16">
        <v>0.05</v>
      </c>
      <c r="N646" s="16">
        <v>0.05</v>
      </c>
      <c r="O646" s="16">
        <v>0.05</v>
      </c>
      <c r="P646" s="16">
        <v>0.05</v>
      </c>
      <c r="R646" s="20"/>
      <c r="S646" s="146" cm="1">
        <f t="array" ref="S646">INDEX($K:$P,ROW(),MATCH(S$3,$K$2:$P$2,0))</f>
        <v>0.05</v>
      </c>
      <c r="T646" s="146" cm="1">
        <f t="array" ref="T646">INDEX($K:$P,ROW(),MATCH(T$3,$K$2:$P$2,0))</f>
        <v>0.05</v>
      </c>
      <c r="U646" s="146" cm="1">
        <f t="array" ref="U646">INDEX($K:$P,ROW(),MATCH(U$3,$K$2:$P$2,0))</f>
        <v>0.05</v>
      </c>
      <c r="V646" s="146" cm="1">
        <f t="array" ref="V646">INDEX($K:$P,ROW(),MATCH(V$3,$K$2:$P$2,0))</f>
        <v>0.05</v>
      </c>
      <c r="W646" s="146" cm="1">
        <f t="array" ref="W646">INDEX($K:$P,ROW(),MATCH(W$3,$K$2:$P$2,0))</f>
        <v>0.05</v>
      </c>
      <c r="X646" s="146" cm="1">
        <f t="array" ref="X646">INDEX($K:$P,ROW(),MATCH(X$3,$K$2:$P$2,0))</f>
        <v>0.05</v>
      </c>
      <c r="Y646" s="146" cm="1">
        <f t="array" ref="Y646">INDEX($K:$P,ROW(),MATCH(Y$3,$K$2:$P$2,0))</f>
        <v>0.05</v>
      </c>
      <c r="Z646" s="146" cm="1">
        <f t="array" ref="Z646">INDEX($K:$P,ROW(),MATCH(Z$3,$K$2:$P$2,0))</f>
        <v>0.05</v>
      </c>
      <c r="AA646" s="146" cm="1">
        <f t="array" ref="AA646">INDEX($K:$P,ROW(),MATCH(AA$3,$K$2:$P$2,0))</f>
        <v>0.05</v>
      </c>
      <c r="AB646" s="146" cm="1">
        <f t="array" ref="AB646">INDEX($K:$P,ROW(),MATCH(AB$3,$K$2:$P$2,0))</f>
        <v>0.05</v>
      </c>
      <c r="AC646" s="146" cm="1">
        <f t="array" ref="AC646">INDEX($K:$P,ROW(),MATCH(AC$3,$K$2:$P$2,0))</f>
        <v>0.05</v>
      </c>
      <c r="AD646" s="146" cm="1">
        <f t="array" ref="AD646">INDEX($K:$P,ROW(),MATCH(AD$3,$K$2:$P$2,0))</f>
        <v>0.05</v>
      </c>
      <c r="AE646" s="146" cm="1">
        <f t="array" ref="AE646">INDEX($K:$P,ROW(),MATCH(AE$3,$K$2:$P$2,0))</f>
        <v>0.05</v>
      </c>
      <c r="AF646" s="146" cm="1">
        <f t="array" ref="AF646">INDEX($K:$P,ROW(),MATCH(AF$3,$K$2:$P$2,0))</f>
        <v>0.05</v>
      </c>
      <c r="AG646" s="146" cm="1">
        <f t="array" ref="AG646">INDEX($K:$P,ROW(),MATCH(AG$3,$K$2:$P$2,0))</f>
        <v>0.05</v>
      </c>
      <c r="AH646" s="146" cm="1">
        <f t="array" ref="AH646">INDEX($K:$P,ROW(),MATCH(AH$3,$K$2:$P$2,0))</f>
        <v>0.05</v>
      </c>
      <c r="AI646" s="146" cm="1">
        <f t="array" ref="AI646">INDEX($K:$P,ROW(),MATCH(AI$3,$K$2:$P$2,0))</f>
        <v>0.05</v>
      </c>
      <c r="AJ646" s="146" cm="1">
        <f t="array" ref="AJ646">INDEX($K:$P,ROW(),MATCH(AJ$3,$K$2:$P$2,0))</f>
        <v>0.05</v>
      </c>
      <c r="AK646" s="146" cm="1">
        <f t="array" ref="AK646">INDEX($K:$P,ROW(),MATCH(AK$3,$K$2:$P$2,0))</f>
        <v>0.05</v>
      </c>
      <c r="AL646" s="146" cm="1">
        <f t="array" ref="AL646">INDEX($K:$P,ROW(),MATCH(AL$3,$K$2:$P$2,0))</f>
        <v>0.05</v>
      </c>
      <c r="AM646" s="146" cm="1">
        <f t="array" ref="AM646">INDEX($K:$P,ROW(),MATCH(AM$3,$K$2:$P$2,0))</f>
        <v>0.05</v>
      </c>
      <c r="AN646" s="146" cm="1">
        <f t="array" ref="AN646">INDEX($K:$P,ROW(),MATCH(AN$3,$K$2:$P$2,0))</f>
        <v>0.05</v>
      </c>
      <c r="AO646" s="146" cm="1">
        <f t="array" ref="AO646">INDEX($K:$P,ROW(),MATCH(AO$3,$K$2:$P$2,0))</f>
        <v>0.05</v>
      </c>
      <c r="AP646" s="146" cm="1">
        <f t="array" ref="AP646">INDEX($K:$P,ROW(),MATCH(AP$3,$K$2:$P$2,0))</f>
        <v>0.05</v>
      </c>
      <c r="AQ646" s="146" cm="1">
        <f t="array" ref="AQ646">INDEX($K:$P,ROW(),MATCH(AQ$3,$K$2:$P$2,0))</f>
        <v>0.05</v>
      </c>
      <c r="AR646" s="146" cm="1">
        <f t="array" ref="AR646">INDEX($K:$P,ROW(),MATCH(AR$3,$K$2:$P$2,0))</f>
        <v>0.05</v>
      </c>
      <c r="AS646" s="146" cm="1">
        <f t="array" ref="AS646">INDEX($K:$P,ROW(),MATCH(AS$3,$K$2:$P$2,0))</f>
        <v>0.05</v>
      </c>
      <c r="AT646" s="146" cm="1">
        <f t="array" ref="AT646">INDEX($K:$P,ROW(),MATCH(AT$3,$K$2:$P$2,0))</f>
        <v>0.05</v>
      </c>
      <c r="AU646" s="146" cm="1">
        <f t="array" ref="AU646">INDEX($K:$P,ROW(),MATCH(AU$3,$K$2:$P$2,0))</f>
        <v>0.05</v>
      </c>
      <c r="AV646" s="146" cm="1">
        <f t="array" ref="AV646">INDEX($K:$P,ROW(),MATCH(AV$3,$K$2:$P$2,0))</f>
        <v>0.05</v>
      </c>
      <c r="AW646" s="146" cm="1">
        <f t="array" ref="AW646">INDEX($K:$P,ROW(),MATCH(AW$3,$K$2:$P$2,0))</f>
        <v>0.05</v>
      </c>
      <c r="AX646" s="146" cm="1">
        <f t="array" ref="AX646">INDEX($K:$P,ROW(),MATCH(AX$3,$K$2:$P$2,0))</f>
        <v>0.05</v>
      </c>
      <c r="AY646" s="146" cm="1">
        <f t="array" ref="AY646">INDEX($K:$P,ROW(),MATCH(AY$3,$K$2:$P$2,0))</f>
        <v>0.05</v>
      </c>
      <c r="AZ646" s="146" cm="1">
        <f t="array" ref="AZ646">INDEX($K:$P,ROW(),MATCH(AZ$3,$K$2:$P$2,0))</f>
        <v>0.05</v>
      </c>
      <c r="BA646" s="146" cm="1">
        <f t="array" ref="BA646">INDEX($K:$P,ROW(),MATCH(BA$3,$K$2:$P$2,0))</f>
        <v>0.05</v>
      </c>
      <c r="BB646" s="146" cm="1">
        <f t="array" ref="BB646">INDEX($K:$P,ROW(),MATCH(BB$3,$K$2:$P$2,0))</f>
        <v>0.05</v>
      </c>
      <c r="BC646" s="146" cm="1">
        <f t="array" ref="BC646">INDEX($K:$P,ROW(),MATCH(BC$3,$K$2:$P$2,0))</f>
        <v>0.05</v>
      </c>
      <c r="BD646" s="146" cm="1">
        <f t="array" ref="BD646">INDEX($K:$P,ROW(),MATCH(BD$3,$K$2:$P$2,0))</f>
        <v>0.05</v>
      </c>
      <c r="BE646" s="146" cm="1">
        <f t="array" ref="BE646">INDEX($K:$P,ROW(),MATCH(BE$3,$K$2:$P$2,0))</f>
        <v>0.05</v>
      </c>
      <c r="BF646" s="146" cm="1">
        <f t="array" ref="BF646">INDEX($K:$P,ROW(),MATCH(BF$3,$K$2:$P$2,0))</f>
        <v>0.05</v>
      </c>
      <c r="BG646" s="146" cm="1">
        <f t="array" ref="BG646">INDEX($K:$P,ROW(),MATCH(BG$3,$K$2:$P$2,0))</f>
        <v>0.05</v>
      </c>
      <c r="BH646" s="146" cm="1">
        <f t="array" ref="BH646">INDEX($K:$P,ROW(),MATCH(BH$3,$K$2:$P$2,0))</f>
        <v>0.05</v>
      </c>
      <c r="BI646" s="146" cm="1">
        <f t="array" ref="BI646">INDEX($K:$P,ROW(),MATCH(BI$3,$K$2:$P$2,0))</f>
        <v>0.05</v>
      </c>
      <c r="BJ646" s="146" cm="1">
        <f t="array" ref="BJ646">INDEX($K:$P,ROW(),MATCH(BJ$3,$K$2:$P$2,0))</f>
        <v>0.05</v>
      </c>
      <c r="BK646" s="146" cm="1">
        <f t="array" ref="BK646">INDEX($K:$P,ROW(),MATCH(BK$3,$K$2:$P$2,0))</f>
        <v>0.05</v>
      </c>
      <c r="BL646" s="146" cm="1">
        <f t="array" ref="BL646">INDEX($K:$P,ROW(),MATCH(BL$3,$K$2:$P$2,0))</f>
        <v>0.05</v>
      </c>
      <c r="BM646" s="146" cm="1">
        <f t="array" ref="BM646">INDEX($K:$P,ROW(),MATCH(BM$3,$K$2:$P$2,0))</f>
        <v>0.05</v>
      </c>
      <c r="BN646" s="146" cm="1">
        <f t="array" ref="BN646">INDEX($K:$P,ROW(),MATCH(BN$3,$K$2:$P$2,0))</f>
        <v>0.05</v>
      </c>
      <c r="BO646" s="146" cm="1">
        <f t="array" ref="BO646">INDEX($K:$P,ROW(),MATCH(BO$3,$K$2:$P$2,0))</f>
        <v>0.05</v>
      </c>
      <c r="BP646" s="146" cm="1">
        <f t="array" ref="BP646">INDEX($K:$P,ROW(),MATCH(BP$3,$K$2:$P$2,0))</f>
        <v>0.05</v>
      </c>
      <c r="BQ646" s="146" cm="1">
        <f t="array" ref="BQ646">INDEX($K:$P,ROW(),MATCH(BQ$3,$K$2:$P$2,0))</f>
        <v>0.05</v>
      </c>
      <c r="BR646" s="146" cm="1">
        <f t="array" ref="BR646">INDEX($K:$P,ROW(),MATCH(BR$3,$K$2:$P$2,0))</f>
        <v>0.05</v>
      </c>
      <c r="BS646" s="146" cm="1">
        <f t="array" ref="BS646">INDEX($K:$P,ROW(),MATCH(BS$3,$K$2:$P$2,0))</f>
        <v>0.05</v>
      </c>
      <c r="BT646" s="146" cm="1">
        <f t="array" ref="BT646">INDEX($K:$P,ROW(),MATCH(BT$3,$K$2:$P$2,0))</f>
        <v>0.05</v>
      </c>
      <c r="BU646" s="146" cm="1">
        <f t="array" ref="BU646">INDEX($K:$P,ROW(),MATCH(BU$3,$K$2:$P$2,0))</f>
        <v>0.05</v>
      </c>
      <c r="BV646" s="146" cm="1">
        <f t="array" ref="BV646">INDEX($K:$P,ROW(),MATCH(BV$3,$K$2:$P$2,0))</f>
        <v>0.05</v>
      </c>
      <c r="BW646" s="146" cm="1">
        <f t="array" ref="BW646">INDEX($K:$P,ROW(),MATCH(BW$3,$K$2:$P$2,0))</f>
        <v>0.05</v>
      </c>
      <c r="BX646" s="146" cm="1">
        <f t="array" ref="BX646">INDEX($K:$P,ROW(),MATCH(BX$3,$K$2:$P$2,0))</f>
        <v>0.05</v>
      </c>
      <c r="BY646" s="146" cm="1">
        <f t="array" ref="BY646">INDEX($K:$P,ROW(),MATCH(BY$3,$K$2:$P$2,0))</f>
        <v>0.05</v>
      </c>
      <c r="BZ646" s="146" cm="1">
        <f t="array" ref="BZ646">INDEX($K:$P,ROW(),MATCH(BZ$3,$K$2:$P$2,0))</f>
        <v>0.05</v>
      </c>
      <c r="CA646" s="146" cm="1">
        <f t="array" ref="CA646">INDEX($K:$P,ROW(),MATCH(CA$3,$K$2:$P$2,0))</f>
        <v>0.05</v>
      </c>
      <c r="CB646" s="146" cm="1">
        <f t="array" ref="CB646">INDEX($K:$P,ROW(),MATCH(CB$3,$K$2:$P$2,0))</f>
        <v>0.05</v>
      </c>
      <c r="CC646" s="146" cm="1">
        <f t="array" ref="CC646">INDEX($K:$P,ROW(),MATCH(CC$3,$K$2:$P$2,0))</f>
        <v>0.05</v>
      </c>
      <c r="CD646" s="146" cm="1">
        <f t="array" ref="CD646">INDEX($K:$P,ROW(),MATCH(CD$3,$K$2:$P$2,0))</f>
        <v>0.05</v>
      </c>
      <c r="CE646" s="146" cm="1">
        <f t="array" ref="CE646">INDEX($K:$P,ROW(),MATCH(CE$3,$K$2:$P$2,0))</f>
        <v>0.05</v>
      </c>
      <c r="CF646" s="146" cm="1">
        <f t="array" ref="CF646">INDEX($K:$P,ROW(),MATCH(CF$3,$K$2:$P$2,0))</f>
        <v>0.05</v>
      </c>
      <c r="CG646" s="146" cm="1">
        <f t="array" ref="CG646">INDEX($K:$P,ROW(),MATCH(CG$3,$K$2:$P$2,0))</f>
        <v>0.05</v>
      </c>
      <c r="CH646" s="146" cm="1">
        <f t="array" ref="CH646">INDEX($K:$P,ROW(),MATCH(CH$3,$K$2:$P$2,0))</f>
        <v>0.05</v>
      </c>
      <c r="CI646" s="146" cm="1">
        <f t="array" ref="CI646">INDEX($K:$P,ROW(),MATCH(CI$3,$K$2:$P$2,0))</f>
        <v>0.05</v>
      </c>
      <c r="CJ646" s="146" cm="1">
        <f t="array" ref="CJ646">INDEX($K:$P,ROW(),MATCH(CJ$3,$K$2:$P$2,0))</f>
        <v>0.05</v>
      </c>
      <c r="CK646" s="146" cm="1">
        <f t="array" ref="CK646">INDEX($K:$P,ROW(),MATCH(CK$3,$K$2:$P$2,0))</f>
        <v>0.05</v>
      </c>
      <c r="CL646" s="146" cm="1">
        <f t="array" ref="CL646">INDEX($K:$P,ROW(),MATCH(CL$3,$K$2:$P$2,0))</f>
        <v>0.05</v>
      </c>
    </row>
    <row r="647" spans="2:90" x14ac:dyDescent="0.4">
      <c r="B647" s="154" t="s">
        <v>74</v>
      </c>
      <c r="D647" t="s">
        <v>1008</v>
      </c>
      <c r="E647" s="8" t="str">
        <f t="shared" si="678"/>
        <v>647 SUBCLIENT-PV</v>
      </c>
      <c r="K647" s="34">
        <f t="shared" ref="K647:P647" ca="1" si="682">SUMIF($3:$3,K$2,647:647)</f>
        <v>-3000</v>
      </c>
      <c r="L647" s="34">
        <f t="shared" ca="1" si="682"/>
        <v>-3000</v>
      </c>
      <c r="M647" s="34">
        <f t="shared" ca="1" si="682"/>
        <v>-3000</v>
      </c>
      <c r="N647" s="34">
        <f t="shared" ca="1" si="682"/>
        <v>-3000</v>
      </c>
      <c r="O647" s="34">
        <f t="shared" ca="1" si="682"/>
        <v>-3000</v>
      </c>
      <c r="P647" s="34">
        <f t="shared" ca="1" si="682"/>
        <v>-3000</v>
      </c>
      <c r="R647" s="15"/>
      <c r="S647" s="76">
        <f t="shared" ref="S647:CD647" ca="1" si="683">-S645*S646</f>
        <v>-250</v>
      </c>
      <c r="T647" s="76">
        <f t="shared" ca="1" si="683"/>
        <v>-250</v>
      </c>
      <c r="U647" s="76">
        <f t="shared" ca="1" si="683"/>
        <v>-250</v>
      </c>
      <c r="V647" s="76">
        <f t="shared" ca="1" si="683"/>
        <v>-250</v>
      </c>
      <c r="W647" s="76">
        <f t="shared" ca="1" si="683"/>
        <v>-250</v>
      </c>
      <c r="X647" s="76">
        <f t="shared" ca="1" si="683"/>
        <v>-250</v>
      </c>
      <c r="Y647" s="76">
        <f t="shared" ca="1" si="683"/>
        <v>-250</v>
      </c>
      <c r="Z647" s="76">
        <f t="shared" ca="1" si="683"/>
        <v>-250</v>
      </c>
      <c r="AA647" s="76">
        <f t="shared" ca="1" si="683"/>
        <v>-250</v>
      </c>
      <c r="AB647" s="76">
        <f t="shared" ca="1" si="683"/>
        <v>-250</v>
      </c>
      <c r="AC647" s="76">
        <f t="shared" ca="1" si="683"/>
        <v>-250</v>
      </c>
      <c r="AD647" s="76">
        <f t="shared" ca="1" si="683"/>
        <v>-250</v>
      </c>
      <c r="AE647" s="76">
        <f t="shared" ca="1" si="683"/>
        <v>-250</v>
      </c>
      <c r="AF647" s="76">
        <f t="shared" ca="1" si="683"/>
        <v>-250</v>
      </c>
      <c r="AG647" s="76">
        <f t="shared" ca="1" si="683"/>
        <v>-250</v>
      </c>
      <c r="AH647" s="76">
        <f t="shared" ca="1" si="683"/>
        <v>-250</v>
      </c>
      <c r="AI647" s="76">
        <f t="shared" ca="1" si="683"/>
        <v>-250</v>
      </c>
      <c r="AJ647" s="76">
        <f t="shared" ca="1" si="683"/>
        <v>-250</v>
      </c>
      <c r="AK647" s="76">
        <f t="shared" ca="1" si="683"/>
        <v>-250</v>
      </c>
      <c r="AL647" s="76">
        <f t="shared" ca="1" si="683"/>
        <v>-250</v>
      </c>
      <c r="AM647" s="76">
        <f t="shared" ca="1" si="683"/>
        <v>-250</v>
      </c>
      <c r="AN647" s="76">
        <f t="shared" ca="1" si="683"/>
        <v>-250</v>
      </c>
      <c r="AO647" s="76">
        <f t="shared" ca="1" si="683"/>
        <v>-250</v>
      </c>
      <c r="AP647" s="76">
        <f t="shared" ca="1" si="683"/>
        <v>-250</v>
      </c>
      <c r="AQ647" s="76">
        <f t="shared" ca="1" si="683"/>
        <v>-250</v>
      </c>
      <c r="AR647" s="76">
        <f t="shared" ca="1" si="683"/>
        <v>-250</v>
      </c>
      <c r="AS647" s="76">
        <f t="shared" ca="1" si="683"/>
        <v>-250</v>
      </c>
      <c r="AT647" s="76">
        <f t="shared" ca="1" si="683"/>
        <v>-250</v>
      </c>
      <c r="AU647" s="76">
        <f t="shared" ca="1" si="683"/>
        <v>-250</v>
      </c>
      <c r="AV647" s="76">
        <f t="shared" ca="1" si="683"/>
        <v>-250</v>
      </c>
      <c r="AW647" s="76">
        <f t="shared" ca="1" si="683"/>
        <v>-250</v>
      </c>
      <c r="AX647" s="76">
        <f t="shared" ca="1" si="683"/>
        <v>-250</v>
      </c>
      <c r="AY647" s="76">
        <f t="shared" ca="1" si="683"/>
        <v>-250</v>
      </c>
      <c r="AZ647" s="76">
        <f t="shared" ca="1" si="683"/>
        <v>-250</v>
      </c>
      <c r="BA647" s="76">
        <f t="shared" ca="1" si="683"/>
        <v>-250</v>
      </c>
      <c r="BB647" s="76">
        <f t="shared" ca="1" si="683"/>
        <v>-250</v>
      </c>
      <c r="BC647" s="76">
        <f t="shared" ca="1" si="683"/>
        <v>-250</v>
      </c>
      <c r="BD647" s="76">
        <f t="shared" ca="1" si="683"/>
        <v>-250</v>
      </c>
      <c r="BE647" s="76">
        <f t="shared" ca="1" si="683"/>
        <v>-250</v>
      </c>
      <c r="BF647" s="76">
        <f t="shared" ca="1" si="683"/>
        <v>-250</v>
      </c>
      <c r="BG647" s="76">
        <f t="shared" ca="1" si="683"/>
        <v>-250</v>
      </c>
      <c r="BH647" s="76">
        <f t="shared" ca="1" si="683"/>
        <v>-250</v>
      </c>
      <c r="BI647" s="76">
        <f t="shared" ca="1" si="683"/>
        <v>-250</v>
      </c>
      <c r="BJ647" s="76">
        <f t="shared" ca="1" si="683"/>
        <v>-250</v>
      </c>
      <c r="BK647" s="76">
        <f t="shared" ca="1" si="683"/>
        <v>-250</v>
      </c>
      <c r="BL647" s="76">
        <f t="shared" ca="1" si="683"/>
        <v>-250</v>
      </c>
      <c r="BM647" s="76">
        <f t="shared" ca="1" si="683"/>
        <v>-250</v>
      </c>
      <c r="BN647" s="76">
        <f t="shared" ca="1" si="683"/>
        <v>-250</v>
      </c>
      <c r="BO647" s="76">
        <f t="shared" ca="1" si="683"/>
        <v>-250</v>
      </c>
      <c r="BP647" s="76">
        <f t="shared" ca="1" si="683"/>
        <v>-250</v>
      </c>
      <c r="BQ647" s="76">
        <f t="shared" ca="1" si="683"/>
        <v>-250</v>
      </c>
      <c r="BR647" s="76">
        <f t="shared" ca="1" si="683"/>
        <v>-250</v>
      </c>
      <c r="BS647" s="76">
        <f t="shared" ca="1" si="683"/>
        <v>-250</v>
      </c>
      <c r="BT647" s="76">
        <f t="shared" ca="1" si="683"/>
        <v>-250</v>
      </c>
      <c r="BU647" s="76">
        <f t="shared" ca="1" si="683"/>
        <v>-250</v>
      </c>
      <c r="BV647" s="76">
        <f t="shared" ca="1" si="683"/>
        <v>-250</v>
      </c>
      <c r="BW647" s="76">
        <f t="shared" ca="1" si="683"/>
        <v>-250</v>
      </c>
      <c r="BX647" s="76">
        <f t="shared" ca="1" si="683"/>
        <v>-250</v>
      </c>
      <c r="BY647" s="76">
        <f t="shared" ca="1" si="683"/>
        <v>-250</v>
      </c>
      <c r="BZ647" s="76">
        <f t="shared" ca="1" si="683"/>
        <v>-250</v>
      </c>
      <c r="CA647" s="76">
        <f t="shared" ca="1" si="683"/>
        <v>-250</v>
      </c>
      <c r="CB647" s="76">
        <f t="shared" ca="1" si="683"/>
        <v>-250</v>
      </c>
      <c r="CC647" s="76">
        <f t="shared" ca="1" si="683"/>
        <v>-250</v>
      </c>
      <c r="CD647" s="76">
        <f t="shared" ca="1" si="683"/>
        <v>-250</v>
      </c>
      <c r="CE647" s="76">
        <f t="shared" ref="CE647:CL647" ca="1" si="684">-CE645*CE646</f>
        <v>-250</v>
      </c>
      <c r="CF647" s="76">
        <f t="shared" ca="1" si="684"/>
        <v>-250</v>
      </c>
      <c r="CG647" s="76">
        <f t="shared" ca="1" si="684"/>
        <v>-250</v>
      </c>
      <c r="CH647" s="76">
        <f t="shared" ca="1" si="684"/>
        <v>-250</v>
      </c>
      <c r="CI647" s="76">
        <f t="shared" ca="1" si="684"/>
        <v>-250</v>
      </c>
      <c r="CJ647" s="76">
        <f t="shared" ca="1" si="684"/>
        <v>-250</v>
      </c>
      <c r="CK647" s="76">
        <f t="shared" ca="1" si="684"/>
        <v>-250</v>
      </c>
      <c r="CL647" s="76">
        <f t="shared" ca="1" si="684"/>
        <v>-250</v>
      </c>
    </row>
    <row r="648" spans="2:90" x14ac:dyDescent="0.4">
      <c r="B648" s="124" t="str">
        <f>"# of "&amp;B660&amp;"s"</f>
        <v># of Firms</v>
      </c>
      <c r="C648" t="s">
        <v>965</v>
      </c>
      <c r="D648" t="s">
        <v>1008</v>
      </c>
      <c r="E648" s="8" t="str">
        <f t="shared" si="678"/>
        <v>648 SUBCLIENT-PV</v>
      </c>
      <c r="H648" s="31"/>
      <c r="I648" s="73"/>
      <c r="J648" s="73"/>
      <c r="K648" s="116">
        <f t="shared" ref="K648:P648" ca="1" si="685">SUMIF($4:$4,K$2,648:648)</f>
        <v>57000</v>
      </c>
      <c r="L648" s="116">
        <f t="shared" ca="1" si="685"/>
        <v>114000</v>
      </c>
      <c r="M648" s="116">
        <f t="shared" ca="1" si="685"/>
        <v>171000</v>
      </c>
      <c r="N648" s="116">
        <f t="shared" ca="1" si="685"/>
        <v>228000</v>
      </c>
      <c r="O648" s="116">
        <f t="shared" ca="1" si="685"/>
        <v>285000</v>
      </c>
      <c r="P648" s="116">
        <f t="shared" ca="1" si="685"/>
        <v>342000</v>
      </c>
      <c r="R648" s="114"/>
      <c r="S648" s="147">
        <f t="shared" ref="S648:CD648" ca="1" si="686">S644+S645+S647</f>
        <v>4750</v>
      </c>
      <c r="T648" s="147">
        <f t="shared" ca="1" si="686"/>
        <v>9500</v>
      </c>
      <c r="U648" s="147">
        <f t="shared" ca="1" si="686"/>
        <v>14250</v>
      </c>
      <c r="V648" s="147">
        <f t="shared" ca="1" si="686"/>
        <v>19000</v>
      </c>
      <c r="W648" s="147">
        <f t="shared" ca="1" si="686"/>
        <v>23750</v>
      </c>
      <c r="X648" s="147">
        <f t="shared" ca="1" si="686"/>
        <v>28500</v>
      </c>
      <c r="Y648" s="147">
        <f t="shared" ca="1" si="686"/>
        <v>33250</v>
      </c>
      <c r="Z648" s="147">
        <f t="shared" ca="1" si="686"/>
        <v>38000</v>
      </c>
      <c r="AA648" s="147">
        <f t="shared" ca="1" si="686"/>
        <v>42750</v>
      </c>
      <c r="AB648" s="147">
        <f t="shared" ca="1" si="686"/>
        <v>47500</v>
      </c>
      <c r="AC648" s="147">
        <f t="shared" ca="1" si="686"/>
        <v>52250</v>
      </c>
      <c r="AD648" s="147">
        <f t="shared" ca="1" si="686"/>
        <v>57000</v>
      </c>
      <c r="AE648" s="147">
        <f t="shared" ca="1" si="686"/>
        <v>61750</v>
      </c>
      <c r="AF648" s="147">
        <f t="shared" ca="1" si="686"/>
        <v>66500</v>
      </c>
      <c r="AG648" s="147">
        <f t="shared" ca="1" si="686"/>
        <v>71250</v>
      </c>
      <c r="AH648" s="147">
        <f t="shared" ca="1" si="686"/>
        <v>76000</v>
      </c>
      <c r="AI648" s="147">
        <f t="shared" ca="1" si="686"/>
        <v>80750</v>
      </c>
      <c r="AJ648" s="147">
        <f t="shared" ca="1" si="686"/>
        <v>85500</v>
      </c>
      <c r="AK648" s="147">
        <f t="shared" ca="1" si="686"/>
        <v>90250</v>
      </c>
      <c r="AL648" s="147">
        <f t="shared" ca="1" si="686"/>
        <v>95000</v>
      </c>
      <c r="AM648" s="147">
        <f t="shared" ca="1" si="686"/>
        <v>99750</v>
      </c>
      <c r="AN648" s="147">
        <f t="shared" ca="1" si="686"/>
        <v>104500</v>
      </c>
      <c r="AO648" s="147">
        <f t="shared" ca="1" si="686"/>
        <v>109250</v>
      </c>
      <c r="AP648" s="147">
        <f t="shared" ca="1" si="686"/>
        <v>114000</v>
      </c>
      <c r="AQ648" s="147">
        <f t="shared" ca="1" si="686"/>
        <v>118750</v>
      </c>
      <c r="AR648" s="147">
        <f t="shared" ca="1" si="686"/>
        <v>123500</v>
      </c>
      <c r="AS648" s="147">
        <f t="shared" ca="1" si="686"/>
        <v>128250</v>
      </c>
      <c r="AT648" s="147">
        <f t="shared" ca="1" si="686"/>
        <v>133000</v>
      </c>
      <c r="AU648" s="147">
        <f t="shared" ca="1" si="686"/>
        <v>137750</v>
      </c>
      <c r="AV648" s="147">
        <f t="shared" ca="1" si="686"/>
        <v>142500</v>
      </c>
      <c r="AW648" s="147">
        <f t="shared" ca="1" si="686"/>
        <v>147250</v>
      </c>
      <c r="AX648" s="147">
        <f t="shared" ca="1" si="686"/>
        <v>152000</v>
      </c>
      <c r="AY648" s="147">
        <f t="shared" ca="1" si="686"/>
        <v>156750</v>
      </c>
      <c r="AZ648" s="147">
        <f t="shared" ca="1" si="686"/>
        <v>161500</v>
      </c>
      <c r="BA648" s="147">
        <f t="shared" ca="1" si="686"/>
        <v>166250</v>
      </c>
      <c r="BB648" s="147">
        <f t="shared" ca="1" si="686"/>
        <v>171000</v>
      </c>
      <c r="BC648" s="147">
        <f t="shared" ca="1" si="686"/>
        <v>175750</v>
      </c>
      <c r="BD648" s="147">
        <f t="shared" ca="1" si="686"/>
        <v>180500</v>
      </c>
      <c r="BE648" s="147">
        <f t="shared" ca="1" si="686"/>
        <v>185250</v>
      </c>
      <c r="BF648" s="147">
        <f t="shared" ca="1" si="686"/>
        <v>190000</v>
      </c>
      <c r="BG648" s="147">
        <f t="shared" ca="1" si="686"/>
        <v>194750</v>
      </c>
      <c r="BH648" s="147">
        <f t="shared" ca="1" si="686"/>
        <v>199500</v>
      </c>
      <c r="BI648" s="147">
        <f t="shared" ca="1" si="686"/>
        <v>204250</v>
      </c>
      <c r="BJ648" s="147">
        <f t="shared" ca="1" si="686"/>
        <v>209000</v>
      </c>
      <c r="BK648" s="147">
        <f t="shared" ca="1" si="686"/>
        <v>213750</v>
      </c>
      <c r="BL648" s="147">
        <f t="shared" ca="1" si="686"/>
        <v>218500</v>
      </c>
      <c r="BM648" s="147">
        <f t="shared" ca="1" si="686"/>
        <v>223250</v>
      </c>
      <c r="BN648" s="147">
        <f t="shared" ca="1" si="686"/>
        <v>228000</v>
      </c>
      <c r="BO648" s="147">
        <f t="shared" ca="1" si="686"/>
        <v>232750</v>
      </c>
      <c r="BP648" s="147">
        <f t="shared" ca="1" si="686"/>
        <v>237500</v>
      </c>
      <c r="BQ648" s="147">
        <f t="shared" ca="1" si="686"/>
        <v>242250</v>
      </c>
      <c r="BR648" s="147">
        <f t="shared" ca="1" si="686"/>
        <v>247000</v>
      </c>
      <c r="BS648" s="147">
        <f t="shared" ca="1" si="686"/>
        <v>251750</v>
      </c>
      <c r="BT648" s="147">
        <f t="shared" ca="1" si="686"/>
        <v>256500</v>
      </c>
      <c r="BU648" s="147">
        <f t="shared" ca="1" si="686"/>
        <v>261250</v>
      </c>
      <c r="BV648" s="147">
        <f t="shared" ca="1" si="686"/>
        <v>266000</v>
      </c>
      <c r="BW648" s="147">
        <f t="shared" ca="1" si="686"/>
        <v>270750</v>
      </c>
      <c r="BX648" s="147">
        <f t="shared" ca="1" si="686"/>
        <v>275500</v>
      </c>
      <c r="BY648" s="147">
        <f t="shared" ca="1" si="686"/>
        <v>280250</v>
      </c>
      <c r="BZ648" s="147">
        <f t="shared" ca="1" si="686"/>
        <v>285000</v>
      </c>
      <c r="CA648" s="147">
        <f t="shared" ca="1" si="686"/>
        <v>289750</v>
      </c>
      <c r="CB648" s="147">
        <f t="shared" ca="1" si="686"/>
        <v>294500</v>
      </c>
      <c r="CC648" s="147">
        <f t="shared" ca="1" si="686"/>
        <v>299250</v>
      </c>
      <c r="CD648" s="147">
        <f t="shared" ca="1" si="686"/>
        <v>304000</v>
      </c>
      <c r="CE648" s="147">
        <f t="shared" ref="CE648:CL648" ca="1" si="687">CE644+CE645+CE647</f>
        <v>308750</v>
      </c>
      <c r="CF648" s="147">
        <f t="shared" ca="1" si="687"/>
        <v>313500</v>
      </c>
      <c r="CG648" s="147">
        <f t="shared" ca="1" si="687"/>
        <v>318250</v>
      </c>
      <c r="CH648" s="147">
        <f t="shared" ca="1" si="687"/>
        <v>323000</v>
      </c>
      <c r="CI648" s="147">
        <f t="shared" ca="1" si="687"/>
        <v>327750</v>
      </c>
      <c r="CJ648" s="147">
        <f t="shared" ca="1" si="687"/>
        <v>332500</v>
      </c>
      <c r="CK648" s="147">
        <f t="shared" ca="1" si="687"/>
        <v>337250</v>
      </c>
      <c r="CL648" s="147">
        <f t="shared" ca="1" si="687"/>
        <v>342000</v>
      </c>
    </row>
    <row r="649" spans="2:90" x14ac:dyDescent="0.4">
      <c r="B649" s="141" t="s">
        <v>62</v>
      </c>
      <c r="D649" t="s">
        <v>1008</v>
      </c>
      <c r="E649" s="8" t="str">
        <f t="shared" si="678"/>
        <v>649 SUBCLIENT-PV</v>
      </c>
      <c r="H649" s="12"/>
      <c r="I649" s="60"/>
      <c r="J649" s="60"/>
      <c r="K649" s="34">
        <f t="shared" ref="K649:P649" ca="1" si="688">K648-SUM(K647,K644:K645)</f>
        <v>0</v>
      </c>
      <c r="L649" s="34">
        <f t="shared" ca="1" si="688"/>
        <v>0</v>
      </c>
      <c r="M649" s="34">
        <f t="shared" ca="1" si="688"/>
        <v>0</v>
      </c>
      <c r="N649" s="34">
        <f t="shared" ca="1" si="688"/>
        <v>0</v>
      </c>
      <c r="O649" s="34">
        <f t="shared" ca="1" si="688"/>
        <v>0</v>
      </c>
      <c r="P649" s="34">
        <f t="shared" ca="1" si="688"/>
        <v>0</v>
      </c>
      <c r="R649" s="15"/>
      <c r="S649" s="76">
        <f t="shared" ref="S649:CD649" ca="1" si="689">S648-SUM(S647,S644:S645)</f>
        <v>0</v>
      </c>
      <c r="T649" s="76">
        <f t="shared" ca="1" si="689"/>
        <v>0</v>
      </c>
      <c r="U649" s="76">
        <f t="shared" ca="1" si="689"/>
        <v>0</v>
      </c>
      <c r="V649" s="76">
        <f t="shared" ca="1" si="689"/>
        <v>0</v>
      </c>
      <c r="W649" s="76">
        <f t="shared" ca="1" si="689"/>
        <v>0</v>
      </c>
      <c r="X649" s="76">
        <f t="shared" ca="1" si="689"/>
        <v>0</v>
      </c>
      <c r="Y649" s="76">
        <f t="shared" ca="1" si="689"/>
        <v>0</v>
      </c>
      <c r="Z649" s="76">
        <f t="shared" ca="1" si="689"/>
        <v>0</v>
      </c>
      <c r="AA649" s="76">
        <f t="shared" ca="1" si="689"/>
        <v>0</v>
      </c>
      <c r="AB649" s="76">
        <f t="shared" ca="1" si="689"/>
        <v>0</v>
      </c>
      <c r="AC649" s="76">
        <f t="shared" ca="1" si="689"/>
        <v>0</v>
      </c>
      <c r="AD649" s="76">
        <f t="shared" ca="1" si="689"/>
        <v>0</v>
      </c>
      <c r="AE649" s="76">
        <f t="shared" ca="1" si="689"/>
        <v>0</v>
      </c>
      <c r="AF649" s="76">
        <f t="shared" ca="1" si="689"/>
        <v>0</v>
      </c>
      <c r="AG649" s="76">
        <f t="shared" ca="1" si="689"/>
        <v>0</v>
      </c>
      <c r="AH649" s="76">
        <f t="shared" ca="1" si="689"/>
        <v>0</v>
      </c>
      <c r="AI649" s="76">
        <f t="shared" ca="1" si="689"/>
        <v>0</v>
      </c>
      <c r="AJ649" s="76">
        <f t="shared" ca="1" si="689"/>
        <v>0</v>
      </c>
      <c r="AK649" s="76">
        <f t="shared" ca="1" si="689"/>
        <v>0</v>
      </c>
      <c r="AL649" s="76">
        <f t="shared" ca="1" si="689"/>
        <v>0</v>
      </c>
      <c r="AM649" s="76">
        <f t="shared" ca="1" si="689"/>
        <v>0</v>
      </c>
      <c r="AN649" s="76">
        <f t="shared" ca="1" si="689"/>
        <v>0</v>
      </c>
      <c r="AO649" s="76">
        <f t="shared" ca="1" si="689"/>
        <v>0</v>
      </c>
      <c r="AP649" s="76">
        <f t="shared" ca="1" si="689"/>
        <v>0</v>
      </c>
      <c r="AQ649" s="76">
        <f t="shared" ca="1" si="689"/>
        <v>0</v>
      </c>
      <c r="AR649" s="76">
        <f t="shared" ca="1" si="689"/>
        <v>0</v>
      </c>
      <c r="AS649" s="76">
        <f t="shared" ca="1" si="689"/>
        <v>0</v>
      </c>
      <c r="AT649" s="76">
        <f t="shared" ca="1" si="689"/>
        <v>0</v>
      </c>
      <c r="AU649" s="76">
        <f t="shared" ca="1" si="689"/>
        <v>0</v>
      </c>
      <c r="AV649" s="76">
        <f t="shared" ca="1" si="689"/>
        <v>0</v>
      </c>
      <c r="AW649" s="76">
        <f t="shared" ca="1" si="689"/>
        <v>0</v>
      </c>
      <c r="AX649" s="76">
        <f t="shared" ca="1" si="689"/>
        <v>0</v>
      </c>
      <c r="AY649" s="76">
        <f t="shared" ca="1" si="689"/>
        <v>0</v>
      </c>
      <c r="AZ649" s="76">
        <f t="shared" ca="1" si="689"/>
        <v>0</v>
      </c>
      <c r="BA649" s="76">
        <f t="shared" ca="1" si="689"/>
        <v>0</v>
      </c>
      <c r="BB649" s="76">
        <f t="shared" ca="1" si="689"/>
        <v>0</v>
      </c>
      <c r="BC649" s="76">
        <f t="shared" ca="1" si="689"/>
        <v>0</v>
      </c>
      <c r="BD649" s="76">
        <f t="shared" ca="1" si="689"/>
        <v>0</v>
      </c>
      <c r="BE649" s="76">
        <f t="shared" ca="1" si="689"/>
        <v>0</v>
      </c>
      <c r="BF649" s="76">
        <f t="shared" ca="1" si="689"/>
        <v>0</v>
      </c>
      <c r="BG649" s="76">
        <f t="shared" ca="1" si="689"/>
        <v>0</v>
      </c>
      <c r="BH649" s="76">
        <f t="shared" ca="1" si="689"/>
        <v>0</v>
      </c>
      <c r="BI649" s="76">
        <f t="shared" ca="1" si="689"/>
        <v>0</v>
      </c>
      <c r="BJ649" s="76">
        <f t="shared" ca="1" si="689"/>
        <v>0</v>
      </c>
      <c r="BK649" s="76">
        <f t="shared" ca="1" si="689"/>
        <v>0</v>
      </c>
      <c r="BL649" s="76">
        <f t="shared" ca="1" si="689"/>
        <v>0</v>
      </c>
      <c r="BM649" s="76">
        <f t="shared" ca="1" si="689"/>
        <v>0</v>
      </c>
      <c r="BN649" s="76">
        <f t="shared" ca="1" si="689"/>
        <v>0</v>
      </c>
      <c r="BO649" s="76">
        <f t="shared" ca="1" si="689"/>
        <v>0</v>
      </c>
      <c r="BP649" s="76">
        <f t="shared" ca="1" si="689"/>
        <v>0</v>
      </c>
      <c r="BQ649" s="76">
        <f t="shared" ca="1" si="689"/>
        <v>0</v>
      </c>
      <c r="BR649" s="76">
        <f t="shared" ca="1" si="689"/>
        <v>0</v>
      </c>
      <c r="BS649" s="76">
        <f t="shared" ca="1" si="689"/>
        <v>0</v>
      </c>
      <c r="BT649" s="76">
        <f t="shared" ca="1" si="689"/>
        <v>0</v>
      </c>
      <c r="BU649" s="76">
        <f t="shared" ca="1" si="689"/>
        <v>0</v>
      </c>
      <c r="BV649" s="76">
        <f t="shared" ca="1" si="689"/>
        <v>0</v>
      </c>
      <c r="BW649" s="76">
        <f t="shared" ca="1" si="689"/>
        <v>0</v>
      </c>
      <c r="BX649" s="76">
        <f t="shared" ca="1" si="689"/>
        <v>0</v>
      </c>
      <c r="BY649" s="76">
        <f t="shared" ca="1" si="689"/>
        <v>0</v>
      </c>
      <c r="BZ649" s="76">
        <f t="shared" ca="1" si="689"/>
        <v>0</v>
      </c>
      <c r="CA649" s="76">
        <f t="shared" ca="1" si="689"/>
        <v>0</v>
      </c>
      <c r="CB649" s="76">
        <f t="shared" ca="1" si="689"/>
        <v>0</v>
      </c>
      <c r="CC649" s="76">
        <f t="shared" ca="1" si="689"/>
        <v>0</v>
      </c>
      <c r="CD649" s="76">
        <f t="shared" ca="1" si="689"/>
        <v>0</v>
      </c>
      <c r="CE649" s="76">
        <f t="shared" ref="CE649:CL649" ca="1" si="690">CE648-SUM(CE647,CE644:CE645)</f>
        <v>0</v>
      </c>
      <c r="CF649" s="76">
        <f t="shared" ca="1" si="690"/>
        <v>0</v>
      </c>
      <c r="CG649" s="76">
        <f t="shared" ca="1" si="690"/>
        <v>0</v>
      </c>
      <c r="CH649" s="76">
        <f t="shared" ca="1" si="690"/>
        <v>0</v>
      </c>
      <c r="CI649" s="76">
        <f t="shared" ca="1" si="690"/>
        <v>0</v>
      </c>
      <c r="CJ649" s="76">
        <f t="shared" ca="1" si="690"/>
        <v>0</v>
      </c>
      <c r="CK649" s="76">
        <f t="shared" ca="1" si="690"/>
        <v>0</v>
      </c>
      <c r="CL649" s="76">
        <f t="shared" ca="1" si="690"/>
        <v>0</v>
      </c>
    </row>
    <row r="650" spans="2:90" x14ac:dyDescent="0.4">
      <c r="B650" s="13"/>
      <c r="D650" t="s">
        <v>1008</v>
      </c>
      <c r="E650" s="8" t="str">
        <f t="shared" si="678"/>
        <v>650 SUBCLIENT-PV</v>
      </c>
      <c r="H650" s="12"/>
      <c r="K650" s="34"/>
      <c r="L650" s="34"/>
      <c r="M650" s="34"/>
      <c r="N650" s="34"/>
      <c r="O650" s="34"/>
      <c r="P650" s="34"/>
      <c r="R650" s="15"/>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row>
    <row r="651" spans="2:90" x14ac:dyDescent="0.4">
      <c r="B651" s="95" t="s">
        <v>1009</v>
      </c>
      <c r="D651" t="s">
        <v>1008</v>
      </c>
      <c r="E651" s="8" t="str">
        <f t="shared" si="678"/>
        <v>651 SUBCLIENT-PV</v>
      </c>
      <c r="H651" s="12"/>
      <c r="K651" s="34"/>
      <c r="L651" s="34"/>
      <c r="M651" s="34"/>
      <c r="N651" s="34"/>
      <c r="O651" s="34"/>
      <c r="P651" s="34"/>
      <c r="R651" s="15"/>
      <c r="S651" s="76"/>
      <c r="T651" s="76"/>
      <c r="U651" s="76"/>
      <c r="V651" s="76"/>
      <c r="W651" s="76"/>
      <c r="X651" s="76"/>
      <c r="Y651" s="76"/>
      <c r="Z651" s="76"/>
      <c r="AA651" s="76"/>
      <c r="AB651" s="76"/>
      <c r="AC651" s="76"/>
      <c r="AD651" s="76"/>
      <c r="AE651" s="76"/>
      <c r="AF651" s="76"/>
      <c r="AG651" s="76"/>
      <c r="AH651" s="76"/>
      <c r="AI651" s="76"/>
      <c r="AJ651" s="76"/>
      <c r="AK651" s="76"/>
      <c r="AL651" s="76"/>
      <c r="AM651" s="76"/>
      <c r="AN651" s="76"/>
      <c r="AO651" s="76"/>
      <c r="AP651" s="76"/>
      <c r="AQ651" s="76"/>
      <c r="AR651" s="76"/>
      <c r="AS651" s="76"/>
      <c r="AT651" s="76"/>
      <c r="AU651" s="76"/>
      <c r="AV651" s="76"/>
      <c r="AW651" s="76"/>
      <c r="AX651" s="76"/>
      <c r="AY651" s="76"/>
      <c r="AZ651" s="76"/>
      <c r="BA651" s="76"/>
      <c r="BB651" s="76"/>
      <c r="BC651" s="76"/>
      <c r="BD651" s="76"/>
      <c r="BE651" s="76"/>
      <c r="BF651" s="76"/>
      <c r="BG651" s="76"/>
      <c r="BH651" s="76"/>
      <c r="BI651" s="76"/>
      <c r="BJ651" s="76"/>
      <c r="BK651" s="76"/>
      <c r="BL651" s="76"/>
      <c r="BM651" s="76"/>
      <c r="BN651" s="76"/>
      <c r="BO651" s="76"/>
      <c r="BP651" s="76"/>
      <c r="BQ651" s="76"/>
      <c r="BR651" s="76"/>
      <c r="BS651" s="76"/>
      <c r="BT651" s="76"/>
      <c r="BU651" s="76"/>
      <c r="BV651" s="76"/>
      <c r="BW651" s="76"/>
      <c r="BX651" s="76"/>
      <c r="BY651" s="76"/>
      <c r="BZ651" s="76"/>
      <c r="CA651" s="76"/>
      <c r="CB651" s="76"/>
      <c r="CC651" s="76"/>
      <c r="CD651" s="76"/>
      <c r="CE651" s="76"/>
      <c r="CF651" s="76"/>
      <c r="CG651" s="76"/>
      <c r="CH651" s="76"/>
      <c r="CI651" s="76"/>
      <c r="CJ651" s="76"/>
      <c r="CK651" s="76"/>
      <c r="CL651" s="76"/>
    </row>
    <row r="652" spans="2:90" x14ac:dyDescent="0.4">
      <c r="B652" s="141" t="str">
        <f>"# of clients per "&amp;B660</f>
        <v># of clients per Firm</v>
      </c>
      <c r="D652" t="s">
        <v>1008</v>
      </c>
      <c r="E652" s="8" t="str">
        <f t="shared" si="678"/>
        <v>652 SUBCLIENT-PV</v>
      </c>
      <c r="H652" s="12"/>
      <c r="K652" s="17">
        <v>100</v>
      </c>
      <c r="L652" s="17">
        <v>100</v>
      </c>
      <c r="M652" s="17">
        <v>100</v>
      </c>
      <c r="N652" s="17">
        <v>100</v>
      </c>
      <c r="O652" s="17">
        <v>100</v>
      </c>
      <c r="P652" s="17">
        <v>100</v>
      </c>
      <c r="R652" s="19"/>
      <c r="S652" s="76" cm="1">
        <f t="array" ref="S652">INDEX($K:$P,ROW(),MATCH(S$3,$K$2:$P$2,0))</f>
        <v>100</v>
      </c>
      <c r="T652" s="76" cm="1">
        <f t="array" ref="T652">INDEX($K:$P,ROW(),MATCH(T$3,$K$2:$P$2,0))</f>
        <v>100</v>
      </c>
      <c r="U652" s="76" cm="1">
        <f t="array" ref="U652">INDEX($K:$P,ROW(),MATCH(U$3,$K$2:$P$2,0))</f>
        <v>100</v>
      </c>
      <c r="V652" s="76" cm="1">
        <f t="array" ref="V652">INDEX($K:$P,ROW(),MATCH(V$3,$K$2:$P$2,0))</f>
        <v>100</v>
      </c>
      <c r="W652" s="76" cm="1">
        <f t="array" ref="W652">INDEX($K:$P,ROW(),MATCH(W$3,$K$2:$P$2,0))</f>
        <v>100</v>
      </c>
      <c r="X652" s="76" cm="1">
        <f t="array" ref="X652">INDEX($K:$P,ROW(),MATCH(X$3,$K$2:$P$2,0))</f>
        <v>100</v>
      </c>
      <c r="Y652" s="76" cm="1">
        <f t="array" ref="Y652">INDEX($K:$P,ROW(),MATCH(Y$3,$K$2:$P$2,0))</f>
        <v>100</v>
      </c>
      <c r="Z652" s="76" cm="1">
        <f t="array" ref="Z652">INDEX($K:$P,ROW(),MATCH(Z$3,$K$2:$P$2,0))</f>
        <v>100</v>
      </c>
      <c r="AA652" s="76" cm="1">
        <f t="array" ref="AA652">INDEX($K:$P,ROW(),MATCH(AA$3,$K$2:$P$2,0))</f>
        <v>100</v>
      </c>
      <c r="AB652" s="76" cm="1">
        <f t="array" ref="AB652">INDEX($K:$P,ROW(),MATCH(AB$3,$K$2:$P$2,0))</f>
        <v>100</v>
      </c>
      <c r="AC652" s="76" cm="1">
        <f t="array" ref="AC652">INDEX($K:$P,ROW(),MATCH(AC$3,$K$2:$P$2,0))</f>
        <v>100</v>
      </c>
      <c r="AD652" s="76" cm="1">
        <f t="array" ref="AD652">INDEX($K:$P,ROW(),MATCH(AD$3,$K$2:$P$2,0))</f>
        <v>100</v>
      </c>
      <c r="AE652" s="76" cm="1">
        <f t="array" ref="AE652">INDEX($K:$P,ROW(),MATCH(AE$3,$K$2:$P$2,0))</f>
        <v>100</v>
      </c>
      <c r="AF652" s="76" cm="1">
        <f t="array" ref="AF652">INDEX($K:$P,ROW(),MATCH(AF$3,$K$2:$P$2,0))</f>
        <v>100</v>
      </c>
      <c r="AG652" s="76" cm="1">
        <f t="array" ref="AG652">INDEX($K:$P,ROW(),MATCH(AG$3,$K$2:$P$2,0))</f>
        <v>100</v>
      </c>
      <c r="AH652" s="76" cm="1">
        <f t="array" ref="AH652">INDEX($K:$P,ROW(),MATCH(AH$3,$K$2:$P$2,0))</f>
        <v>100</v>
      </c>
      <c r="AI652" s="76" cm="1">
        <f t="array" ref="AI652">INDEX($K:$P,ROW(),MATCH(AI$3,$K$2:$P$2,0))</f>
        <v>100</v>
      </c>
      <c r="AJ652" s="76" cm="1">
        <f t="array" ref="AJ652">INDEX($K:$P,ROW(),MATCH(AJ$3,$K$2:$P$2,0))</f>
        <v>100</v>
      </c>
      <c r="AK652" s="76" cm="1">
        <f t="array" ref="AK652">INDEX($K:$P,ROW(),MATCH(AK$3,$K$2:$P$2,0))</f>
        <v>100</v>
      </c>
      <c r="AL652" s="76" cm="1">
        <f t="array" ref="AL652">INDEX($K:$P,ROW(),MATCH(AL$3,$K$2:$P$2,0))</f>
        <v>100</v>
      </c>
      <c r="AM652" s="76" cm="1">
        <f t="array" ref="AM652">INDEX($K:$P,ROW(),MATCH(AM$3,$K$2:$P$2,0))</f>
        <v>100</v>
      </c>
      <c r="AN652" s="76" cm="1">
        <f t="array" ref="AN652">INDEX($K:$P,ROW(),MATCH(AN$3,$K$2:$P$2,0))</f>
        <v>100</v>
      </c>
      <c r="AO652" s="76" cm="1">
        <f t="array" ref="AO652">INDEX($K:$P,ROW(),MATCH(AO$3,$K$2:$P$2,0))</f>
        <v>100</v>
      </c>
      <c r="AP652" s="76" cm="1">
        <f t="array" ref="AP652">INDEX($K:$P,ROW(),MATCH(AP$3,$K$2:$P$2,0))</f>
        <v>100</v>
      </c>
      <c r="AQ652" s="76" cm="1">
        <f t="array" ref="AQ652">INDEX($K:$P,ROW(),MATCH(AQ$3,$K$2:$P$2,0))</f>
        <v>100</v>
      </c>
      <c r="AR652" s="76" cm="1">
        <f t="array" ref="AR652">INDEX($K:$P,ROW(),MATCH(AR$3,$K$2:$P$2,0))</f>
        <v>100</v>
      </c>
      <c r="AS652" s="76" cm="1">
        <f t="array" ref="AS652">INDEX($K:$P,ROW(),MATCH(AS$3,$K$2:$P$2,0))</f>
        <v>100</v>
      </c>
      <c r="AT652" s="76" cm="1">
        <f t="array" ref="AT652">INDEX($K:$P,ROW(),MATCH(AT$3,$K$2:$P$2,0))</f>
        <v>100</v>
      </c>
      <c r="AU652" s="76" cm="1">
        <f t="array" ref="AU652">INDEX($K:$P,ROW(),MATCH(AU$3,$K$2:$P$2,0))</f>
        <v>100</v>
      </c>
      <c r="AV652" s="76" cm="1">
        <f t="array" ref="AV652">INDEX($K:$P,ROW(),MATCH(AV$3,$K$2:$P$2,0))</f>
        <v>100</v>
      </c>
      <c r="AW652" s="76" cm="1">
        <f t="array" ref="AW652">INDEX($K:$P,ROW(),MATCH(AW$3,$K$2:$P$2,0))</f>
        <v>100</v>
      </c>
      <c r="AX652" s="76" cm="1">
        <f t="array" ref="AX652">INDEX($K:$P,ROW(),MATCH(AX$3,$K$2:$P$2,0))</f>
        <v>100</v>
      </c>
      <c r="AY652" s="76" cm="1">
        <f t="array" ref="AY652">INDEX($K:$P,ROW(),MATCH(AY$3,$K$2:$P$2,0))</f>
        <v>100</v>
      </c>
      <c r="AZ652" s="76" cm="1">
        <f t="array" ref="AZ652">INDEX($K:$P,ROW(),MATCH(AZ$3,$K$2:$P$2,0))</f>
        <v>100</v>
      </c>
      <c r="BA652" s="76" cm="1">
        <f t="array" ref="BA652">INDEX($K:$P,ROW(),MATCH(BA$3,$K$2:$P$2,0))</f>
        <v>100</v>
      </c>
      <c r="BB652" s="76" cm="1">
        <f t="array" ref="BB652">INDEX($K:$P,ROW(),MATCH(BB$3,$K$2:$P$2,0))</f>
        <v>100</v>
      </c>
      <c r="BC652" s="76" cm="1">
        <f t="array" ref="BC652">INDEX($K:$P,ROW(),MATCH(BC$3,$K$2:$P$2,0))</f>
        <v>100</v>
      </c>
      <c r="BD652" s="76" cm="1">
        <f t="array" ref="BD652">INDEX($K:$P,ROW(),MATCH(BD$3,$K$2:$P$2,0))</f>
        <v>100</v>
      </c>
      <c r="BE652" s="76" cm="1">
        <f t="array" ref="BE652">INDEX($K:$P,ROW(),MATCH(BE$3,$K$2:$P$2,0))</f>
        <v>100</v>
      </c>
      <c r="BF652" s="76" cm="1">
        <f t="array" ref="BF652">INDEX($K:$P,ROW(),MATCH(BF$3,$K$2:$P$2,0))</f>
        <v>100</v>
      </c>
      <c r="BG652" s="76" cm="1">
        <f t="array" ref="BG652">INDEX($K:$P,ROW(),MATCH(BG$3,$K$2:$P$2,0))</f>
        <v>100</v>
      </c>
      <c r="BH652" s="76" cm="1">
        <f t="array" ref="BH652">INDEX($K:$P,ROW(),MATCH(BH$3,$K$2:$P$2,0))</f>
        <v>100</v>
      </c>
      <c r="BI652" s="76" cm="1">
        <f t="array" ref="BI652">INDEX($K:$P,ROW(),MATCH(BI$3,$K$2:$P$2,0))</f>
        <v>100</v>
      </c>
      <c r="BJ652" s="76" cm="1">
        <f t="array" ref="BJ652">INDEX($K:$P,ROW(),MATCH(BJ$3,$K$2:$P$2,0))</f>
        <v>100</v>
      </c>
      <c r="BK652" s="76" cm="1">
        <f t="array" ref="BK652">INDEX($K:$P,ROW(),MATCH(BK$3,$K$2:$P$2,0))</f>
        <v>100</v>
      </c>
      <c r="BL652" s="76" cm="1">
        <f t="array" ref="BL652">INDEX($K:$P,ROW(),MATCH(BL$3,$K$2:$P$2,0))</f>
        <v>100</v>
      </c>
      <c r="BM652" s="76" cm="1">
        <f t="array" ref="BM652">INDEX($K:$P,ROW(),MATCH(BM$3,$K$2:$P$2,0))</f>
        <v>100</v>
      </c>
      <c r="BN652" s="76" cm="1">
        <f t="array" ref="BN652">INDEX($K:$P,ROW(),MATCH(BN$3,$K$2:$P$2,0))</f>
        <v>100</v>
      </c>
      <c r="BO652" s="76" cm="1">
        <f t="array" ref="BO652">INDEX($K:$P,ROW(),MATCH(BO$3,$K$2:$P$2,0))</f>
        <v>100</v>
      </c>
      <c r="BP652" s="76" cm="1">
        <f t="array" ref="BP652">INDEX($K:$P,ROW(),MATCH(BP$3,$K$2:$P$2,0))</f>
        <v>100</v>
      </c>
      <c r="BQ652" s="76" cm="1">
        <f t="array" ref="BQ652">INDEX($K:$P,ROW(),MATCH(BQ$3,$K$2:$P$2,0))</f>
        <v>100</v>
      </c>
      <c r="BR652" s="76" cm="1">
        <f t="array" ref="BR652">INDEX($K:$P,ROW(),MATCH(BR$3,$K$2:$P$2,0))</f>
        <v>100</v>
      </c>
      <c r="BS652" s="76" cm="1">
        <f t="array" ref="BS652">INDEX($K:$P,ROW(),MATCH(BS$3,$K$2:$P$2,0))</f>
        <v>100</v>
      </c>
      <c r="BT652" s="76" cm="1">
        <f t="array" ref="BT652">INDEX($K:$P,ROW(),MATCH(BT$3,$K$2:$P$2,0))</f>
        <v>100</v>
      </c>
      <c r="BU652" s="76" cm="1">
        <f t="array" ref="BU652">INDEX($K:$P,ROW(),MATCH(BU$3,$K$2:$P$2,0))</f>
        <v>100</v>
      </c>
      <c r="BV652" s="76" cm="1">
        <f t="array" ref="BV652">INDEX($K:$P,ROW(),MATCH(BV$3,$K$2:$P$2,0))</f>
        <v>100</v>
      </c>
      <c r="BW652" s="76" cm="1">
        <f t="array" ref="BW652">INDEX($K:$P,ROW(),MATCH(BW$3,$K$2:$P$2,0))</f>
        <v>100</v>
      </c>
      <c r="BX652" s="76" cm="1">
        <f t="array" ref="BX652">INDEX($K:$P,ROW(),MATCH(BX$3,$K$2:$P$2,0))</f>
        <v>100</v>
      </c>
      <c r="BY652" s="76" cm="1">
        <f t="array" ref="BY652">INDEX($K:$P,ROW(),MATCH(BY$3,$K$2:$P$2,0))</f>
        <v>100</v>
      </c>
      <c r="BZ652" s="76" cm="1">
        <f t="array" ref="BZ652">INDEX($K:$P,ROW(),MATCH(BZ$3,$K$2:$P$2,0))</f>
        <v>100</v>
      </c>
      <c r="CA652" s="76" cm="1">
        <f t="array" ref="CA652">INDEX($K:$P,ROW(),MATCH(CA$3,$K$2:$P$2,0))</f>
        <v>100</v>
      </c>
      <c r="CB652" s="76" cm="1">
        <f t="array" ref="CB652">INDEX($K:$P,ROW(),MATCH(CB$3,$K$2:$P$2,0))</f>
        <v>100</v>
      </c>
      <c r="CC652" s="76" cm="1">
        <f t="array" ref="CC652">INDEX($K:$P,ROW(),MATCH(CC$3,$K$2:$P$2,0))</f>
        <v>100</v>
      </c>
      <c r="CD652" s="76" cm="1">
        <f t="array" ref="CD652">INDEX($K:$P,ROW(),MATCH(CD$3,$K$2:$P$2,0))</f>
        <v>100</v>
      </c>
      <c r="CE652" s="76" cm="1">
        <f t="array" ref="CE652">INDEX($K:$P,ROW(),MATCH(CE$3,$K$2:$P$2,0))</f>
        <v>100</v>
      </c>
      <c r="CF652" s="76" cm="1">
        <f t="array" ref="CF652">INDEX($K:$P,ROW(),MATCH(CF$3,$K$2:$P$2,0))</f>
        <v>100</v>
      </c>
      <c r="CG652" s="76" cm="1">
        <f t="array" ref="CG652">INDEX($K:$P,ROW(),MATCH(CG$3,$K$2:$P$2,0))</f>
        <v>100</v>
      </c>
      <c r="CH652" s="76" cm="1">
        <f t="array" ref="CH652">INDEX($K:$P,ROW(),MATCH(CH$3,$K$2:$P$2,0))</f>
        <v>100</v>
      </c>
      <c r="CI652" s="76" cm="1">
        <f t="array" ref="CI652">INDEX($K:$P,ROW(),MATCH(CI$3,$K$2:$P$2,0))</f>
        <v>100</v>
      </c>
      <c r="CJ652" s="76" cm="1">
        <f t="array" ref="CJ652">INDEX($K:$P,ROW(),MATCH(CJ$3,$K$2:$P$2,0))</f>
        <v>100</v>
      </c>
      <c r="CK652" s="76" cm="1">
        <f t="array" ref="CK652">INDEX($K:$P,ROW(),MATCH(CK$3,$K$2:$P$2,0))</f>
        <v>100</v>
      </c>
      <c r="CL652" s="76" cm="1">
        <f t="array" ref="CL652">INDEX($K:$P,ROW(),MATCH(CL$3,$K$2:$P$2,0))</f>
        <v>100</v>
      </c>
    </row>
    <row r="653" spans="2:90" x14ac:dyDescent="0.4">
      <c r="B653" s="124" t="s">
        <v>1010</v>
      </c>
      <c r="C653" t="s">
        <v>965</v>
      </c>
      <c r="D653" t="s">
        <v>1008</v>
      </c>
      <c r="E653" s="8" t="str">
        <f t="shared" si="678"/>
        <v>653 SUBCLIENT-PV</v>
      </c>
      <c r="H653" s="12"/>
      <c r="K653" s="116">
        <f t="shared" ref="K653:P653" ca="1" si="691">SUMIF($4:$4,K$2,653:653)</f>
        <v>5700000</v>
      </c>
      <c r="L653" s="116">
        <f t="shared" ca="1" si="691"/>
        <v>11400000</v>
      </c>
      <c r="M653" s="116">
        <f t="shared" ca="1" si="691"/>
        <v>17100000</v>
      </c>
      <c r="N653" s="116">
        <f t="shared" ca="1" si="691"/>
        <v>22800000</v>
      </c>
      <c r="O653" s="116">
        <f t="shared" ca="1" si="691"/>
        <v>28500000</v>
      </c>
      <c r="P653" s="116">
        <f t="shared" ca="1" si="691"/>
        <v>34200000</v>
      </c>
      <c r="R653" s="15"/>
      <c r="S653" s="463">
        <f ca="1">+S648*S652</f>
        <v>475000</v>
      </c>
      <c r="T653" s="463">
        <f t="shared" ref="T653:CE653" ca="1" si="692">+T648*T652</f>
        <v>950000</v>
      </c>
      <c r="U653" s="463">
        <f t="shared" ca="1" si="692"/>
        <v>1425000</v>
      </c>
      <c r="V653" s="463">
        <f t="shared" ca="1" si="692"/>
        <v>1900000</v>
      </c>
      <c r="W653" s="463">
        <f t="shared" ca="1" si="692"/>
        <v>2375000</v>
      </c>
      <c r="X653" s="463">
        <f t="shared" ca="1" si="692"/>
        <v>2850000</v>
      </c>
      <c r="Y653" s="463">
        <f t="shared" ca="1" si="692"/>
        <v>3325000</v>
      </c>
      <c r="Z653" s="463">
        <f t="shared" ca="1" si="692"/>
        <v>3800000</v>
      </c>
      <c r="AA653" s="463">
        <f t="shared" ca="1" si="692"/>
        <v>4275000</v>
      </c>
      <c r="AB653" s="463">
        <f t="shared" ca="1" si="692"/>
        <v>4750000</v>
      </c>
      <c r="AC653" s="463">
        <f t="shared" ca="1" si="692"/>
        <v>5225000</v>
      </c>
      <c r="AD653" s="463">
        <f t="shared" ca="1" si="692"/>
        <v>5700000</v>
      </c>
      <c r="AE653" s="463">
        <f t="shared" ca="1" si="692"/>
        <v>6175000</v>
      </c>
      <c r="AF653" s="463">
        <f t="shared" ca="1" si="692"/>
        <v>6650000</v>
      </c>
      <c r="AG653" s="463">
        <f t="shared" ca="1" si="692"/>
        <v>7125000</v>
      </c>
      <c r="AH653" s="463">
        <f t="shared" ca="1" si="692"/>
        <v>7600000</v>
      </c>
      <c r="AI653" s="463">
        <f t="shared" ca="1" si="692"/>
        <v>8075000</v>
      </c>
      <c r="AJ653" s="463">
        <f t="shared" ca="1" si="692"/>
        <v>8550000</v>
      </c>
      <c r="AK653" s="463">
        <f t="shared" ca="1" si="692"/>
        <v>9025000</v>
      </c>
      <c r="AL653" s="463">
        <f t="shared" ca="1" si="692"/>
        <v>9500000</v>
      </c>
      <c r="AM653" s="463">
        <f t="shared" ca="1" si="692"/>
        <v>9975000</v>
      </c>
      <c r="AN653" s="463">
        <f t="shared" ca="1" si="692"/>
        <v>10450000</v>
      </c>
      <c r="AO653" s="463">
        <f t="shared" ca="1" si="692"/>
        <v>10925000</v>
      </c>
      <c r="AP653" s="463">
        <f t="shared" ca="1" si="692"/>
        <v>11400000</v>
      </c>
      <c r="AQ653" s="463">
        <f t="shared" ca="1" si="692"/>
        <v>11875000</v>
      </c>
      <c r="AR653" s="463">
        <f t="shared" ca="1" si="692"/>
        <v>12350000</v>
      </c>
      <c r="AS653" s="463">
        <f t="shared" ca="1" si="692"/>
        <v>12825000</v>
      </c>
      <c r="AT653" s="463">
        <f t="shared" ca="1" si="692"/>
        <v>13300000</v>
      </c>
      <c r="AU653" s="463">
        <f t="shared" ca="1" si="692"/>
        <v>13775000</v>
      </c>
      <c r="AV653" s="463">
        <f t="shared" ca="1" si="692"/>
        <v>14250000</v>
      </c>
      <c r="AW653" s="463">
        <f t="shared" ca="1" si="692"/>
        <v>14725000</v>
      </c>
      <c r="AX653" s="463">
        <f t="shared" ca="1" si="692"/>
        <v>15200000</v>
      </c>
      <c r="AY653" s="463">
        <f t="shared" ca="1" si="692"/>
        <v>15675000</v>
      </c>
      <c r="AZ653" s="463">
        <f t="shared" ca="1" si="692"/>
        <v>16150000</v>
      </c>
      <c r="BA653" s="463">
        <f t="shared" ca="1" si="692"/>
        <v>16625000</v>
      </c>
      <c r="BB653" s="463">
        <f t="shared" ca="1" si="692"/>
        <v>17100000</v>
      </c>
      <c r="BC653" s="463">
        <f t="shared" ca="1" si="692"/>
        <v>17575000</v>
      </c>
      <c r="BD653" s="463">
        <f t="shared" ca="1" si="692"/>
        <v>18050000</v>
      </c>
      <c r="BE653" s="463">
        <f t="shared" ca="1" si="692"/>
        <v>18525000</v>
      </c>
      <c r="BF653" s="463">
        <f t="shared" ca="1" si="692"/>
        <v>19000000</v>
      </c>
      <c r="BG653" s="463">
        <f t="shared" ca="1" si="692"/>
        <v>19475000</v>
      </c>
      <c r="BH653" s="463">
        <f t="shared" ca="1" si="692"/>
        <v>19950000</v>
      </c>
      <c r="BI653" s="463">
        <f t="shared" ca="1" si="692"/>
        <v>20425000</v>
      </c>
      <c r="BJ653" s="463">
        <f t="shared" ca="1" si="692"/>
        <v>20900000</v>
      </c>
      <c r="BK653" s="463">
        <f t="shared" ca="1" si="692"/>
        <v>21375000</v>
      </c>
      <c r="BL653" s="463">
        <f t="shared" ca="1" si="692"/>
        <v>21850000</v>
      </c>
      <c r="BM653" s="463">
        <f t="shared" ca="1" si="692"/>
        <v>22325000</v>
      </c>
      <c r="BN653" s="463">
        <f t="shared" ca="1" si="692"/>
        <v>22800000</v>
      </c>
      <c r="BO653" s="463">
        <f t="shared" ca="1" si="692"/>
        <v>23275000</v>
      </c>
      <c r="BP653" s="463">
        <f t="shared" ca="1" si="692"/>
        <v>23750000</v>
      </c>
      <c r="BQ653" s="463">
        <f t="shared" ca="1" si="692"/>
        <v>24225000</v>
      </c>
      <c r="BR653" s="463">
        <f t="shared" ca="1" si="692"/>
        <v>24700000</v>
      </c>
      <c r="BS653" s="463">
        <f t="shared" ca="1" si="692"/>
        <v>25175000</v>
      </c>
      <c r="BT653" s="463">
        <f t="shared" ca="1" si="692"/>
        <v>25650000</v>
      </c>
      <c r="BU653" s="463">
        <f t="shared" ca="1" si="692"/>
        <v>26125000</v>
      </c>
      <c r="BV653" s="463">
        <f t="shared" ca="1" si="692"/>
        <v>26600000</v>
      </c>
      <c r="BW653" s="463">
        <f t="shared" ca="1" si="692"/>
        <v>27075000</v>
      </c>
      <c r="BX653" s="463">
        <f t="shared" ca="1" si="692"/>
        <v>27550000</v>
      </c>
      <c r="BY653" s="463">
        <f t="shared" ca="1" si="692"/>
        <v>28025000</v>
      </c>
      <c r="BZ653" s="463">
        <f t="shared" ca="1" si="692"/>
        <v>28500000</v>
      </c>
      <c r="CA653" s="463">
        <f t="shared" ca="1" si="692"/>
        <v>28975000</v>
      </c>
      <c r="CB653" s="463">
        <f t="shared" ca="1" si="692"/>
        <v>29450000</v>
      </c>
      <c r="CC653" s="463">
        <f t="shared" ca="1" si="692"/>
        <v>29925000</v>
      </c>
      <c r="CD653" s="463">
        <f t="shared" ca="1" si="692"/>
        <v>30400000</v>
      </c>
      <c r="CE653" s="463">
        <f t="shared" ca="1" si="692"/>
        <v>30875000</v>
      </c>
      <c r="CF653" s="463">
        <f t="shared" ref="CF653:CL653" ca="1" si="693">+CF648*CF652</f>
        <v>31350000</v>
      </c>
      <c r="CG653" s="463">
        <f t="shared" ca="1" si="693"/>
        <v>31825000</v>
      </c>
      <c r="CH653" s="463">
        <f t="shared" ca="1" si="693"/>
        <v>32300000</v>
      </c>
      <c r="CI653" s="463">
        <f t="shared" ca="1" si="693"/>
        <v>32775000</v>
      </c>
      <c r="CJ653" s="463">
        <f t="shared" ca="1" si="693"/>
        <v>33250000</v>
      </c>
      <c r="CK653" s="463">
        <f t="shared" ca="1" si="693"/>
        <v>33725000</v>
      </c>
      <c r="CL653" s="463">
        <f t="shared" ca="1" si="693"/>
        <v>34200000</v>
      </c>
    </row>
    <row r="654" spans="2:90" x14ac:dyDescent="0.4">
      <c r="B654" s="13"/>
      <c r="D654" t="s">
        <v>1008</v>
      </c>
      <c r="E654" s="8" t="str">
        <f t="shared" si="678"/>
        <v>654 SUBCLIENT-PV</v>
      </c>
      <c r="H654" s="12"/>
      <c r="K654" s="34"/>
      <c r="L654" s="34"/>
      <c r="M654" s="34"/>
      <c r="N654" s="34"/>
      <c r="O654" s="34"/>
      <c r="P654" s="34"/>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x14ac:dyDescent="0.4">
      <c r="B655" s="95" t="str">
        <f>B657&amp;":"</f>
        <v>Revenue - (Primary label):</v>
      </c>
      <c r="D655" t="s">
        <v>1008</v>
      </c>
      <c r="E655" s="8" t="str">
        <f t="shared" si="678"/>
        <v>655 SUBCLIENT-PV</v>
      </c>
      <c r="H655" s="12"/>
      <c r="I655" s="60"/>
      <c r="J655" s="60"/>
      <c r="K655" s="34"/>
      <c r="L655" s="34"/>
      <c r="M655" s="34"/>
      <c r="N655" s="34"/>
      <c r="O655" s="34"/>
      <c r="P655" s="34"/>
      <c r="R655" s="15"/>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row>
    <row r="656" spans="2:90" x14ac:dyDescent="0.4">
      <c r="B656" s="141" t="s">
        <v>1011</v>
      </c>
      <c r="D656" t="s">
        <v>1008</v>
      </c>
      <c r="E656" s="8" t="str">
        <f t="shared" si="678"/>
        <v>656 SUBCLIENT-PV</v>
      </c>
      <c r="G656" t="str">
        <f>E656</f>
        <v>656 SUBCLIENT-PV</v>
      </c>
      <c r="H656" s="12"/>
      <c r="I656" s="60"/>
      <c r="J656" s="60"/>
      <c r="K656" s="18">
        <v>20</v>
      </c>
      <c r="L656" s="18">
        <v>20</v>
      </c>
      <c r="M656" s="18">
        <v>20</v>
      </c>
      <c r="N656" s="18">
        <v>20</v>
      </c>
      <c r="O656" s="18">
        <v>20</v>
      </c>
      <c r="P656" s="18">
        <v>20</v>
      </c>
      <c r="R656" s="19"/>
      <c r="S656" s="143" cm="1">
        <f t="array" ref="S656">INDEX($K:$P,ROW(),MATCH(S$3,$K$2:$P$2,0))</f>
        <v>20</v>
      </c>
      <c r="T656" s="143" cm="1">
        <f t="array" ref="T656">INDEX($K:$P,ROW(),MATCH(T$3,$K$2:$P$2,0))</f>
        <v>20</v>
      </c>
      <c r="U656" s="143" cm="1">
        <f t="array" ref="U656">INDEX($K:$P,ROW(),MATCH(U$3,$K$2:$P$2,0))</f>
        <v>20</v>
      </c>
      <c r="V656" s="143" cm="1">
        <f t="array" ref="V656">INDEX($K:$P,ROW(),MATCH(V$3,$K$2:$P$2,0))</f>
        <v>20</v>
      </c>
      <c r="W656" s="143" cm="1">
        <f t="array" ref="W656">INDEX($K:$P,ROW(),MATCH(W$3,$K$2:$P$2,0))</f>
        <v>20</v>
      </c>
      <c r="X656" s="143" cm="1">
        <f t="array" ref="X656">INDEX($K:$P,ROW(),MATCH(X$3,$K$2:$P$2,0))</f>
        <v>20</v>
      </c>
      <c r="Y656" s="143" cm="1">
        <f t="array" ref="Y656">INDEX($K:$P,ROW(),MATCH(Y$3,$K$2:$P$2,0))</f>
        <v>20</v>
      </c>
      <c r="Z656" s="143" cm="1">
        <f t="array" ref="Z656">INDEX($K:$P,ROW(),MATCH(Z$3,$K$2:$P$2,0))</f>
        <v>20</v>
      </c>
      <c r="AA656" s="143" cm="1">
        <f t="array" ref="AA656">INDEX($K:$P,ROW(),MATCH(AA$3,$K$2:$P$2,0))</f>
        <v>20</v>
      </c>
      <c r="AB656" s="143" cm="1">
        <f t="array" ref="AB656">INDEX($K:$P,ROW(),MATCH(AB$3,$K$2:$P$2,0))</f>
        <v>20</v>
      </c>
      <c r="AC656" s="143" cm="1">
        <f t="array" ref="AC656">INDEX($K:$P,ROW(),MATCH(AC$3,$K$2:$P$2,0))</f>
        <v>20</v>
      </c>
      <c r="AD656" s="143" cm="1">
        <f t="array" ref="AD656">INDEX($K:$P,ROW(),MATCH(AD$3,$K$2:$P$2,0))</f>
        <v>20</v>
      </c>
      <c r="AE656" s="143" cm="1">
        <f t="array" ref="AE656">INDEX($K:$P,ROW(),MATCH(AE$3,$K$2:$P$2,0))</f>
        <v>20</v>
      </c>
      <c r="AF656" s="143" cm="1">
        <f t="array" ref="AF656">INDEX($K:$P,ROW(),MATCH(AF$3,$K$2:$P$2,0))</f>
        <v>20</v>
      </c>
      <c r="AG656" s="143" cm="1">
        <f t="array" ref="AG656">INDEX($K:$P,ROW(),MATCH(AG$3,$K$2:$P$2,0))</f>
        <v>20</v>
      </c>
      <c r="AH656" s="143" cm="1">
        <f t="array" ref="AH656">INDEX($K:$P,ROW(),MATCH(AH$3,$K$2:$P$2,0))</f>
        <v>20</v>
      </c>
      <c r="AI656" s="143" cm="1">
        <f t="array" ref="AI656">INDEX($K:$P,ROW(),MATCH(AI$3,$K$2:$P$2,0))</f>
        <v>20</v>
      </c>
      <c r="AJ656" s="143" cm="1">
        <f t="array" ref="AJ656">INDEX($K:$P,ROW(),MATCH(AJ$3,$K$2:$P$2,0))</f>
        <v>20</v>
      </c>
      <c r="AK656" s="143" cm="1">
        <f t="array" ref="AK656">INDEX($K:$P,ROW(),MATCH(AK$3,$K$2:$P$2,0))</f>
        <v>20</v>
      </c>
      <c r="AL656" s="143" cm="1">
        <f t="array" ref="AL656">INDEX($K:$P,ROW(),MATCH(AL$3,$K$2:$P$2,0))</f>
        <v>20</v>
      </c>
      <c r="AM656" s="143" cm="1">
        <f t="array" ref="AM656">INDEX($K:$P,ROW(),MATCH(AM$3,$K$2:$P$2,0))</f>
        <v>20</v>
      </c>
      <c r="AN656" s="143" cm="1">
        <f t="array" ref="AN656">INDEX($K:$P,ROW(),MATCH(AN$3,$K$2:$P$2,0))</f>
        <v>20</v>
      </c>
      <c r="AO656" s="143" cm="1">
        <f t="array" ref="AO656">INDEX($K:$P,ROW(),MATCH(AO$3,$K$2:$P$2,0))</f>
        <v>20</v>
      </c>
      <c r="AP656" s="143" cm="1">
        <f t="array" ref="AP656">INDEX($K:$P,ROW(),MATCH(AP$3,$K$2:$P$2,0))</f>
        <v>20</v>
      </c>
      <c r="AQ656" s="143" cm="1">
        <f t="array" ref="AQ656">INDEX($K:$P,ROW(),MATCH(AQ$3,$K$2:$P$2,0))</f>
        <v>20</v>
      </c>
      <c r="AR656" s="143" cm="1">
        <f t="array" ref="AR656">INDEX($K:$P,ROW(),MATCH(AR$3,$K$2:$P$2,0))</f>
        <v>20</v>
      </c>
      <c r="AS656" s="143" cm="1">
        <f t="array" ref="AS656">INDEX($K:$P,ROW(),MATCH(AS$3,$K$2:$P$2,0))</f>
        <v>20</v>
      </c>
      <c r="AT656" s="143" cm="1">
        <f t="array" ref="AT656">INDEX($K:$P,ROW(),MATCH(AT$3,$K$2:$P$2,0))</f>
        <v>20</v>
      </c>
      <c r="AU656" s="143" cm="1">
        <f t="array" ref="AU656">INDEX($K:$P,ROW(),MATCH(AU$3,$K$2:$P$2,0))</f>
        <v>20</v>
      </c>
      <c r="AV656" s="143" cm="1">
        <f t="array" ref="AV656">INDEX($K:$P,ROW(),MATCH(AV$3,$K$2:$P$2,0))</f>
        <v>20</v>
      </c>
      <c r="AW656" s="143" cm="1">
        <f t="array" ref="AW656">INDEX($K:$P,ROW(),MATCH(AW$3,$K$2:$P$2,0))</f>
        <v>20</v>
      </c>
      <c r="AX656" s="143" cm="1">
        <f t="array" ref="AX656">INDEX($K:$P,ROW(),MATCH(AX$3,$K$2:$P$2,0))</f>
        <v>20</v>
      </c>
      <c r="AY656" s="143" cm="1">
        <f t="array" ref="AY656">INDEX($K:$P,ROW(),MATCH(AY$3,$K$2:$P$2,0))</f>
        <v>20</v>
      </c>
      <c r="AZ656" s="143" cm="1">
        <f t="array" ref="AZ656">INDEX($K:$P,ROW(),MATCH(AZ$3,$K$2:$P$2,0))</f>
        <v>20</v>
      </c>
      <c r="BA656" s="143" cm="1">
        <f t="array" ref="BA656">INDEX($K:$P,ROW(),MATCH(BA$3,$K$2:$P$2,0))</f>
        <v>20</v>
      </c>
      <c r="BB656" s="143" cm="1">
        <f t="array" ref="BB656">INDEX($K:$P,ROW(),MATCH(BB$3,$K$2:$P$2,0))</f>
        <v>20</v>
      </c>
      <c r="BC656" s="143" cm="1">
        <f t="array" ref="BC656">INDEX($K:$P,ROW(),MATCH(BC$3,$K$2:$P$2,0))</f>
        <v>20</v>
      </c>
      <c r="BD656" s="143" cm="1">
        <f t="array" ref="BD656">INDEX($K:$P,ROW(),MATCH(BD$3,$K$2:$P$2,0))</f>
        <v>20</v>
      </c>
      <c r="BE656" s="143" cm="1">
        <f t="array" ref="BE656">INDEX($K:$P,ROW(),MATCH(BE$3,$K$2:$P$2,0))</f>
        <v>20</v>
      </c>
      <c r="BF656" s="143" cm="1">
        <f t="array" ref="BF656">INDEX($K:$P,ROW(),MATCH(BF$3,$K$2:$P$2,0))</f>
        <v>20</v>
      </c>
      <c r="BG656" s="143" cm="1">
        <f t="array" ref="BG656">INDEX($K:$P,ROW(),MATCH(BG$3,$K$2:$P$2,0))</f>
        <v>20</v>
      </c>
      <c r="BH656" s="143" cm="1">
        <f t="array" ref="BH656">INDEX($K:$P,ROW(),MATCH(BH$3,$K$2:$P$2,0))</f>
        <v>20</v>
      </c>
      <c r="BI656" s="143" cm="1">
        <f t="array" ref="BI656">INDEX($K:$P,ROW(),MATCH(BI$3,$K$2:$P$2,0))</f>
        <v>20</v>
      </c>
      <c r="BJ656" s="143" cm="1">
        <f t="array" ref="BJ656">INDEX($K:$P,ROW(),MATCH(BJ$3,$K$2:$P$2,0))</f>
        <v>20</v>
      </c>
      <c r="BK656" s="143" cm="1">
        <f t="array" ref="BK656">INDEX($K:$P,ROW(),MATCH(BK$3,$K$2:$P$2,0))</f>
        <v>20</v>
      </c>
      <c r="BL656" s="143" cm="1">
        <f t="array" ref="BL656">INDEX($K:$P,ROW(),MATCH(BL$3,$K$2:$P$2,0))</f>
        <v>20</v>
      </c>
      <c r="BM656" s="143" cm="1">
        <f t="array" ref="BM656">INDEX($K:$P,ROW(),MATCH(BM$3,$K$2:$P$2,0))</f>
        <v>20</v>
      </c>
      <c r="BN656" s="143" cm="1">
        <f t="array" ref="BN656">INDEX($K:$P,ROW(),MATCH(BN$3,$K$2:$P$2,0))</f>
        <v>20</v>
      </c>
      <c r="BO656" s="143" cm="1">
        <f t="array" ref="BO656">INDEX($K:$P,ROW(),MATCH(BO$3,$K$2:$P$2,0))</f>
        <v>20</v>
      </c>
      <c r="BP656" s="143" cm="1">
        <f t="array" ref="BP656">INDEX($K:$P,ROW(),MATCH(BP$3,$K$2:$P$2,0))</f>
        <v>20</v>
      </c>
      <c r="BQ656" s="143" cm="1">
        <f t="array" ref="BQ656">INDEX($K:$P,ROW(),MATCH(BQ$3,$K$2:$P$2,0))</f>
        <v>20</v>
      </c>
      <c r="BR656" s="143" cm="1">
        <f t="array" ref="BR656">INDEX($K:$P,ROW(),MATCH(BR$3,$K$2:$P$2,0))</f>
        <v>20</v>
      </c>
      <c r="BS656" s="143" cm="1">
        <f t="array" ref="BS656">INDEX($K:$P,ROW(),MATCH(BS$3,$K$2:$P$2,0))</f>
        <v>20</v>
      </c>
      <c r="BT656" s="143" cm="1">
        <f t="array" ref="BT656">INDEX($K:$P,ROW(),MATCH(BT$3,$K$2:$P$2,0))</f>
        <v>20</v>
      </c>
      <c r="BU656" s="143" cm="1">
        <f t="array" ref="BU656">INDEX($K:$P,ROW(),MATCH(BU$3,$K$2:$P$2,0))</f>
        <v>20</v>
      </c>
      <c r="BV656" s="143" cm="1">
        <f t="array" ref="BV656">INDEX($K:$P,ROW(),MATCH(BV$3,$K$2:$P$2,0))</f>
        <v>20</v>
      </c>
      <c r="BW656" s="143" cm="1">
        <f t="array" ref="BW656">INDEX($K:$P,ROW(),MATCH(BW$3,$K$2:$P$2,0))</f>
        <v>20</v>
      </c>
      <c r="BX656" s="143" cm="1">
        <f t="array" ref="BX656">INDEX($K:$P,ROW(),MATCH(BX$3,$K$2:$P$2,0))</f>
        <v>20</v>
      </c>
      <c r="BY656" s="143" cm="1">
        <f t="array" ref="BY656">INDEX($K:$P,ROW(),MATCH(BY$3,$K$2:$P$2,0))</f>
        <v>20</v>
      </c>
      <c r="BZ656" s="143" cm="1">
        <f t="array" ref="BZ656">INDEX($K:$P,ROW(),MATCH(BZ$3,$K$2:$P$2,0))</f>
        <v>20</v>
      </c>
      <c r="CA656" s="143" cm="1">
        <f t="array" ref="CA656">INDEX($K:$P,ROW(),MATCH(CA$3,$K$2:$P$2,0))</f>
        <v>20</v>
      </c>
      <c r="CB656" s="143" cm="1">
        <f t="array" ref="CB656">INDEX($K:$P,ROW(),MATCH(CB$3,$K$2:$P$2,0))</f>
        <v>20</v>
      </c>
      <c r="CC656" s="143" cm="1">
        <f t="array" ref="CC656">INDEX($K:$P,ROW(),MATCH(CC$3,$K$2:$P$2,0))</f>
        <v>20</v>
      </c>
      <c r="CD656" s="143" cm="1">
        <f t="array" ref="CD656">INDEX($K:$P,ROW(),MATCH(CD$3,$K$2:$P$2,0))</f>
        <v>20</v>
      </c>
      <c r="CE656" s="143" cm="1">
        <f t="array" ref="CE656">INDEX($K:$P,ROW(),MATCH(CE$3,$K$2:$P$2,0))</f>
        <v>20</v>
      </c>
      <c r="CF656" s="143" cm="1">
        <f t="array" ref="CF656">INDEX($K:$P,ROW(),MATCH(CF$3,$K$2:$P$2,0))</f>
        <v>20</v>
      </c>
      <c r="CG656" s="143" cm="1">
        <f t="array" ref="CG656">INDEX($K:$P,ROW(),MATCH(CG$3,$K$2:$P$2,0))</f>
        <v>20</v>
      </c>
      <c r="CH656" s="143" cm="1">
        <f t="array" ref="CH656">INDEX($K:$P,ROW(),MATCH(CH$3,$K$2:$P$2,0))</f>
        <v>20</v>
      </c>
      <c r="CI656" s="143" cm="1">
        <f t="array" ref="CI656">INDEX($K:$P,ROW(),MATCH(CI$3,$K$2:$P$2,0))</f>
        <v>20</v>
      </c>
      <c r="CJ656" s="143" cm="1">
        <f t="array" ref="CJ656">INDEX($K:$P,ROW(),MATCH(CJ$3,$K$2:$P$2,0))</f>
        <v>20</v>
      </c>
      <c r="CK656" s="143" cm="1">
        <f t="array" ref="CK656">INDEX($K:$P,ROW(),MATCH(CK$3,$K$2:$P$2,0))</f>
        <v>20</v>
      </c>
      <c r="CL656" s="143" cm="1">
        <f t="array" ref="CL656">INDEX($K:$P,ROW(),MATCH(CL$3,$K$2:$P$2,0))</f>
        <v>20</v>
      </c>
    </row>
    <row r="657" spans="2:90" x14ac:dyDescent="0.4">
      <c r="B657" s="123" t="str">
        <f>"Revenue - "&amp;B659</f>
        <v>Revenue - (Primary label)</v>
      </c>
      <c r="C657" t="s">
        <v>198</v>
      </c>
      <c r="D657" t="s">
        <v>1008</v>
      </c>
      <c r="E657" s="8" t="str">
        <f t="shared" si="678"/>
        <v>657 SUBCLIENT-PV</v>
      </c>
      <c r="H657" s="27"/>
      <c r="I657" s="78"/>
      <c r="J657" s="78"/>
      <c r="K657" s="63">
        <f t="shared" ref="K657:P657" ca="1" si="694">SUMIF($3:$3,K$2,657:657)</f>
        <v>688750000</v>
      </c>
      <c r="L657" s="63">
        <f t="shared" ca="1" si="694"/>
        <v>2052000000</v>
      </c>
      <c r="M657" s="63">
        <f t="shared" ca="1" si="694"/>
        <v>3420000000</v>
      </c>
      <c r="N657" s="63">
        <f t="shared" ca="1" si="694"/>
        <v>4788000000</v>
      </c>
      <c r="O657" s="63">
        <f t="shared" ca="1" si="694"/>
        <v>6156000000</v>
      </c>
      <c r="P657" s="63">
        <f t="shared" ca="1" si="694"/>
        <v>7524000000</v>
      </c>
      <c r="R657" s="115"/>
      <c r="S657" s="144">
        <f ca="1">S656*AVERAGE(S653,R653)</f>
        <v>9500000</v>
      </c>
      <c r="T657" s="144">
        <f t="shared" ref="T657:CE657" ca="1" si="695">T656*AVERAGE(T653,S653)</f>
        <v>14250000</v>
      </c>
      <c r="U657" s="144">
        <f t="shared" ca="1" si="695"/>
        <v>23750000</v>
      </c>
      <c r="V657" s="144">
        <f t="shared" ca="1" si="695"/>
        <v>33250000</v>
      </c>
      <c r="W657" s="144">
        <f t="shared" ca="1" si="695"/>
        <v>42750000</v>
      </c>
      <c r="X657" s="144">
        <f t="shared" ca="1" si="695"/>
        <v>52250000</v>
      </c>
      <c r="Y657" s="144">
        <f t="shared" ca="1" si="695"/>
        <v>61750000</v>
      </c>
      <c r="Z657" s="144">
        <f t="shared" ca="1" si="695"/>
        <v>71250000</v>
      </c>
      <c r="AA657" s="144">
        <f t="shared" ca="1" si="695"/>
        <v>80750000</v>
      </c>
      <c r="AB657" s="144">
        <f t="shared" ca="1" si="695"/>
        <v>90250000</v>
      </c>
      <c r="AC657" s="144">
        <f t="shared" ca="1" si="695"/>
        <v>99750000</v>
      </c>
      <c r="AD657" s="144">
        <f t="shared" ca="1" si="695"/>
        <v>109250000</v>
      </c>
      <c r="AE657" s="144">
        <f t="shared" ca="1" si="695"/>
        <v>118750000</v>
      </c>
      <c r="AF657" s="144">
        <f t="shared" ca="1" si="695"/>
        <v>128250000</v>
      </c>
      <c r="AG657" s="144">
        <f t="shared" ca="1" si="695"/>
        <v>137750000</v>
      </c>
      <c r="AH657" s="144">
        <f t="shared" ca="1" si="695"/>
        <v>147250000</v>
      </c>
      <c r="AI657" s="144">
        <f t="shared" ca="1" si="695"/>
        <v>156750000</v>
      </c>
      <c r="AJ657" s="144">
        <f t="shared" ca="1" si="695"/>
        <v>166250000</v>
      </c>
      <c r="AK657" s="144">
        <f t="shared" ca="1" si="695"/>
        <v>175750000</v>
      </c>
      <c r="AL657" s="144">
        <f t="shared" ca="1" si="695"/>
        <v>185250000</v>
      </c>
      <c r="AM657" s="144">
        <f t="shared" ca="1" si="695"/>
        <v>194750000</v>
      </c>
      <c r="AN657" s="144">
        <f t="shared" ca="1" si="695"/>
        <v>204250000</v>
      </c>
      <c r="AO657" s="144">
        <f t="shared" ca="1" si="695"/>
        <v>213750000</v>
      </c>
      <c r="AP657" s="144">
        <f t="shared" ca="1" si="695"/>
        <v>223250000</v>
      </c>
      <c r="AQ657" s="144">
        <f t="shared" ca="1" si="695"/>
        <v>232750000</v>
      </c>
      <c r="AR657" s="144">
        <f t="shared" ca="1" si="695"/>
        <v>242250000</v>
      </c>
      <c r="AS657" s="144">
        <f t="shared" ca="1" si="695"/>
        <v>251750000</v>
      </c>
      <c r="AT657" s="144">
        <f t="shared" ca="1" si="695"/>
        <v>261250000</v>
      </c>
      <c r="AU657" s="144">
        <f t="shared" ca="1" si="695"/>
        <v>270750000</v>
      </c>
      <c r="AV657" s="144">
        <f t="shared" ca="1" si="695"/>
        <v>280250000</v>
      </c>
      <c r="AW657" s="144">
        <f t="shared" ca="1" si="695"/>
        <v>289750000</v>
      </c>
      <c r="AX657" s="144">
        <f t="shared" ca="1" si="695"/>
        <v>299250000</v>
      </c>
      <c r="AY657" s="144">
        <f t="shared" ca="1" si="695"/>
        <v>308750000</v>
      </c>
      <c r="AZ657" s="144">
        <f t="shared" ca="1" si="695"/>
        <v>318250000</v>
      </c>
      <c r="BA657" s="144">
        <f t="shared" ca="1" si="695"/>
        <v>327750000</v>
      </c>
      <c r="BB657" s="144">
        <f t="shared" ca="1" si="695"/>
        <v>337250000</v>
      </c>
      <c r="BC657" s="144">
        <f t="shared" ca="1" si="695"/>
        <v>346750000</v>
      </c>
      <c r="BD657" s="144">
        <f t="shared" ca="1" si="695"/>
        <v>356250000</v>
      </c>
      <c r="BE657" s="144">
        <f t="shared" ca="1" si="695"/>
        <v>365750000</v>
      </c>
      <c r="BF657" s="144">
        <f t="shared" ca="1" si="695"/>
        <v>375250000</v>
      </c>
      <c r="BG657" s="144">
        <f t="shared" ca="1" si="695"/>
        <v>384750000</v>
      </c>
      <c r="BH657" s="144">
        <f t="shared" ca="1" si="695"/>
        <v>394250000</v>
      </c>
      <c r="BI657" s="144">
        <f t="shared" ca="1" si="695"/>
        <v>403750000</v>
      </c>
      <c r="BJ657" s="144">
        <f t="shared" ca="1" si="695"/>
        <v>413250000</v>
      </c>
      <c r="BK657" s="144">
        <f t="shared" ca="1" si="695"/>
        <v>422750000</v>
      </c>
      <c r="BL657" s="144">
        <f t="shared" ca="1" si="695"/>
        <v>432250000</v>
      </c>
      <c r="BM657" s="144">
        <f t="shared" ca="1" si="695"/>
        <v>441750000</v>
      </c>
      <c r="BN657" s="144">
        <f t="shared" ca="1" si="695"/>
        <v>451250000</v>
      </c>
      <c r="BO657" s="144">
        <f t="shared" ca="1" si="695"/>
        <v>460750000</v>
      </c>
      <c r="BP657" s="144">
        <f t="shared" ca="1" si="695"/>
        <v>470250000</v>
      </c>
      <c r="BQ657" s="144">
        <f t="shared" ca="1" si="695"/>
        <v>479750000</v>
      </c>
      <c r="BR657" s="144">
        <f t="shared" ca="1" si="695"/>
        <v>489250000</v>
      </c>
      <c r="BS657" s="144">
        <f t="shared" ca="1" si="695"/>
        <v>498750000</v>
      </c>
      <c r="BT657" s="144">
        <f t="shared" ca="1" si="695"/>
        <v>508250000</v>
      </c>
      <c r="BU657" s="144">
        <f t="shared" ca="1" si="695"/>
        <v>517750000</v>
      </c>
      <c r="BV657" s="144">
        <f t="shared" ca="1" si="695"/>
        <v>527250000</v>
      </c>
      <c r="BW657" s="144">
        <f t="shared" ca="1" si="695"/>
        <v>536750000</v>
      </c>
      <c r="BX657" s="144">
        <f t="shared" ca="1" si="695"/>
        <v>546250000</v>
      </c>
      <c r="BY657" s="144">
        <f t="shared" ca="1" si="695"/>
        <v>555750000</v>
      </c>
      <c r="BZ657" s="144">
        <f t="shared" ca="1" si="695"/>
        <v>565250000</v>
      </c>
      <c r="CA657" s="144">
        <f t="shared" ca="1" si="695"/>
        <v>574750000</v>
      </c>
      <c r="CB657" s="144">
        <f t="shared" ca="1" si="695"/>
        <v>584250000</v>
      </c>
      <c r="CC657" s="144">
        <f t="shared" ca="1" si="695"/>
        <v>593750000</v>
      </c>
      <c r="CD657" s="144">
        <f t="shared" ca="1" si="695"/>
        <v>603250000</v>
      </c>
      <c r="CE657" s="144">
        <f t="shared" ca="1" si="695"/>
        <v>612750000</v>
      </c>
      <c r="CF657" s="144">
        <f t="shared" ref="CF657:CL657" ca="1" si="696">CF656*AVERAGE(CF653,CE653)</f>
        <v>622250000</v>
      </c>
      <c r="CG657" s="144">
        <f t="shared" ca="1" si="696"/>
        <v>631750000</v>
      </c>
      <c r="CH657" s="144">
        <f t="shared" ca="1" si="696"/>
        <v>641250000</v>
      </c>
      <c r="CI657" s="144">
        <f t="shared" ca="1" si="696"/>
        <v>650750000</v>
      </c>
      <c r="CJ657" s="144">
        <f t="shared" ca="1" si="696"/>
        <v>660250000</v>
      </c>
      <c r="CK657" s="144">
        <f t="shared" ca="1" si="696"/>
        <v>669750000</v>
      </c>
      <c r="CL657" s="144">
        <f t="shared" ca="1" si="696"/>
        <v>679250000</v>
      </c>
    </row>
    <row r="658" spans="2:90" x14ac:dyDescent="0.4">
      <c r="B658" s="123"/>
      <c r="D658" t="s">
        <v>1008</v>
      </c>
      <c r="E658" s="8" t="str">
        <f t="shared" si="678"/>
        <v>658 SUBCLIENT-PV</v>
      </c>
      <c r="H658" s="27"/>
      <c r="I658" s="78"/>
      <c r="J658" s="78"/>
      <c r="K658" s="28"/>
      <c r="L658" s="28"/>
      <c r="M658" s="28"/>
      <c r="N658" s="28"/>
      <c r="O658" s="28"/>
      <c r="P658" s="28"/>
      <c r="R658" s="33"/>
      <c r="S658" s="77"/>
      <c r="T658" s="77"/>
      <c r="U658" s="77"/>
      <c r="V658" s="77"/>
      <c r="W658" s="77"/>
      <c r="X658" s="77"/>
      <c r="Y658" s="77"/>
      <c r="Z658" s="77"/>
      <c r="AA658" s="77"/>
      <c r="AB658" s="77"/>
      <c r="AC658" s="77"/>
      <c r="AD658" s="77"/>
      <c r="AE658" s="77"/>
      <c r="AF658" s="77"/>
      <c r="AG658" s="77"/>
      <c r="AH658" s="77"/>
      <c r="AI658" s="77"/>
      <c r="AJ658" s="77"/>
      <c r="AK658" s="77"/>
      <c r="AL658" s="77"/>
      <c r="AM658" s="77"/>
      <c r="AN658" s="77"/>
      <c r="AO658" s="77"/>
      <c r="AP658" s="77"/>
      <c r="AQ658" s="77"/>
      <c r="AR658" s="77"/>
      <c r="AS658" s="77"/>
      <c r="AT658" s="77"/>
      <c r="AU658" s="77"/>
      <c r="AV658" s="77"/>
      <c r="AW658" s="77"/>
      <c r="AX658" s="77"/>
      <c r="AY658" s="77"/>
      <c r="AZ658" s="77"/>
      <c r="BA658" s="77"/>
      <c r="BB658" s="77"/>
      <c r="BC658" s="77"/>
      <c r="BD658" s="77"/>
      <c r="BE658" s="77"/>
      <c r="BF658" s="77"/>
      <c r="BG658" s="77"/>
      <c r="BH658" s="77"/>
      <c r="BI658" s="77"/>
      <c r="BJ658" s="77"/>
      <c r="BK658" s="77"/>
      <c r="BL658" s="77"/>
      <c r="BM658" s="77"/>
      <c r="BN658" s="77"/>
      <c r="BO658" s="77"/>
      <c r="BP658" s="77"/>
      <c r="BQ658" s="77"/>
      <c r="BR658" s="77"/>
      <c r="BS658" s="77"/>
      <c r="BT658" s="77"/>
      <c r="BU658" s="77"/>
      <c r="BV658" s="77"/>
      <c r="BW658" s="77"/>
      <c r="BX658" s="77"/>
      <c r="BY658" s="77"/>
      <c r="BZ658" s="77"/>
      <c r="CA658" s="77"/>
      <c r="CB658" s="77"/>
      <c r="CC658" s="77"/>
      <c r="CD658" s="77"/>
      <c r="CE658" s="77"/>
      <c r="CF658" s="77"/>
      <c r="CG658" s="77"/>
      <c r="CH658" s="77"/>
      <c r="CI658" s="77"/>
      <c r="CJ658" s="77"/>
      <c r="CK658" s="77"/>
      <c r="CL658" s="77"/>
    </row>
    <row r="659" spans="2:90" x14ac:dyDescent="0.4">
      <c r="B659" s="8" t="str">
        <f>B632</f>
        <v>(Primary label)</v>
      </c>
      <c r="D659" t="s">
        <v>1008</v>
      </c>
      <c r="E659" s="8" t="str">
        <f t="shared" si="678"/>
        <v>659 SUBCLIENT-PV</v>
      </c>
      <c r="G659" t="s">
        <v>332</v>
      </c>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row>
    <row r="660" spans="2:90" x14ac:dyDescent="0.4">
      <c r="B660" s="235" t="str">
        <f>IFERROR(SUBSTITUTE(B640,":",""),"no unit")</f>
        <v>Firm</v>
      </c>
      <c r="D660" t="s">
        <v>1008</v>
      </c>
      <c r="E660" s="8" t="str">
        <f t="shared" si="678"/>
        <v>660 SUBCLIENT-PV</v>
      </c>
      <c r="G660" t="s">
        <v>332</v>
      </c>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row>
    <row r="661" spans="2:90" x14ac:dyDescent="0.4">
      <c r="B661" s="8" t="str">
        <f t="shared" ref="B661:B666" si="697">B634</f>
        <v>Primary revenue driver</v>
      </c>
      <c r="D661" t="s">
        <v>1008</v>
      </c>
      <c r="E661" s="8" t="str">
        <f t="shared" si="678"/>
        <v>661 SUBCLIENT-PV</v>
      </c>
      <c r="G661" t="s">
        <v>332</v>
      </c>
      <c r="K661" s="53"/>
      <c r="L661" s="53"/>
      <c r="M661" s="53"/>
      <c r="N661" s="53"/>
      <c r="O661" s="53"/>
      <c r="P661" s="53"/>
      <c r="R661" s="24"/>
      <c r="S661" s="199" t="str">
        <f t="shared" ref="S661:CD661" si="698">ADDRESS(ROW(S657),COLUMN(S657))</f>
        <v>$S$657</v>
      </c>
      <c r="T661" s="199" t="str">
        <f t="shared" si="698"/>
        <v>$T$657</v>
      </c>
      <c r="U661" s="199" t="str">
        <f t="shared" si="698"/>
        <v>$U$657</v>
      </c>
      <c r="V661" s="199" t="str">
        <f t="shared" si="698"/>
        <v>$V$657</v>
      </c>
      <c r="W661" s="199" t="str">
        <f t="shared" si="698"/>
        <v>$W$657</v>
      </c>
      <c r="X661" s="199" t="str">
        <f t="shared" si="698"/>
        <v>$X$657</v>
      </c>
      <c r="Y661" s="199" t="str">
        <f t="shared" si="698"/>
        <v>$Y$657</v>
      </c>
      <c r="Z661" s="199" t="str">
        <f t="shared" si="698"/>
        <v>$Z$657</v>
      </c>
      <c r="AA661" s="199" t="str">
        <f t="shared" si="698"/>
        <v>$AA$657</v>
      </c>
      <c r="AB661" s="199" t="str">
        <f t="shared" si="698"/>
        <v>$AB$657</v>
      </c>
      <c r="AC661" s="199" t="str">
        <f t="shared" si="698"/>
        <v>$AC$657</v>
      </c>
      <c r="AD661" s="199" t="str">
        <f t="shared" si="698"/>
        <v>$AD$657</v>
      </c>
      <c r="AE661" s="199" t="str">
        <f t="shared" si="698"/>
        <v>$AE$657</v>
      </c>
      <c r="AF661" s="199" t="str">
        <f t="shared" si="698"/>
        <v>$AF$657</v>
      </c>
      <c r="AG661" s="199" t="str">
        <f t="shared" si="698"/>
        <v>$AG$657</v>
      </c>
      <c r="AH661" s="199" t="str">
        <f t="shared" si="698"/>
        <v>$AH$657</v>
      </c>
      <c r="AI661" s="199" t="str">
        <f t="shared" si="698"/>
        <v>$AI$657</v>
      </c>
      <c r="AJ661" s="199" t="str">
        <f t="shared" si="698"/>
        <v>$AJ$657</v>
      </c>
      <c r="AK661" s="199" t="str">
        <f t="shared" si="698"/>
        <v>$AK$657</v>
      </c>
      <c r="AL661" s="199" t="str">
        <f t="shared" si="698"/>
        <v>$AL$657</v>
      </c>
      <c r="AM661" s="199" t="str">
        <f t="shared" si="698"/>
        <v>$AM$657</v>
      </c>
      <c r="AN661" s="199" t="str">
        <f t="shared" si="698"/>
        <v>$AN$657</v>
      </c>
      <c r="AO661" s="199" t="str">
        <f t="shared" si="698"/>
        <v>$AO$657</v>
      </c>
      <c r="AP661" s="199" t="str">
        <f t="shared" si="698"/>
        <v>$AP$657</v>
      </c>
      <c r="AQ661" s="199" t="str">
        <f t="shared" si="698"/>
        <v>$AQ$657</v>
      </c>
      <c r="AR661" s="199" t="str">
        <f t="shared" si="698"/>
        <v>$AR$657</v>
      </c>
      <c r="AS661" s="199" t="str">
        <f t="shared" si="698"/>
        <v>$AS$657</v>
      </c>
      <c r="AT661" s="199" t="str">
        <f t="shared" si="698"/>
        <v>$AT$657</v>
      </c>
      <c r="AU661" s="199" t="str">
        <f t="shared" si="698"/>
        <v>$AU$657</v>
      </c>
      <c r="AV661" s="199" t="str">
        <f t="shared" si="698"/>
        <v>$AV$657</v>
      </c>
      <c r="AW661" s="199" t="str">
        <f t="shared" si="698"/>
        <v>$AW$657</v>
      </c>
      <c r="AX661" s="199" t="str">
        <f t="shared" si="698"/>
        <v>$AX$657</v>
      </c>
      <c r="AY661" s="199" t="str">
        <f t="shared" si="698"/>
        <v>$AY$657</v>
      </c>
      <c r="AZ661" s="199" t="str">
        <f t="shared" si="698"/>
        <v>$AZ$657</v>
      </c>
      <c r="BA661" s="199" t="str">
        <f t="shared" si="698"/>
        <v>$BA$657</v>
      </c>
      <c r="BB661" s="199" t="str">
        <f t="shared" si="698"/>
        <v>$BB$657</v>
      </c>
      <c r="BC661" s="199" t="str">
        <f t="shared" si="698"/>
        <v>$BC$657</v>
      </c>
      <c r="BD661" s="199" t="str">
        <f t="shared" si="698"/>
        <v>$BD$657</v>
      </c>
      <c r="BE661" s="199" t="str">
        <f t="shared" si="698"/>
        <v>$BE$657</v>
      </c>
      <c r="BF661" s="199" t="str">
        <f t="shared" si="698"/>
        <v>$BF$657</v>
      </c>
      <c r="BG661" s="199" t="str">
        <f t="shared" si="698"/>
        <v>$BG$657</v>
      </c>
      <c r="BH661" s="199" t="str">
        <f t="shared" si="698"/>
        <v>$BH$657</v>
      </c>
      <c r="BI661" s="199" t="str">
        <f t="shared" si="698"/>
        <v>$BI$657</v>
      </c>
      <c r="BJ661" s="199" t="str">
        <f t="shared" si="698"/>
        <v>$BJ$657</v>
      </c>
      <c r="BK661" s="199" t="str">
        <f t="shared" si="698"/>
        <v>$BK$657</v>
      </c>
      <c r="BL661" s="199" t="str">
        <f t="shared" si="698"/>
        <v>$BL$657</v>
      </c>
      <c r="BM661" s="199" t="str">
        <f t="shared" si="698"/>
        <v>$BM$657</v>
      </c>
      <c r="BN661" s="199" t="str">
        <f t="shared" si="698"/>
        <v>$BN$657</v>
      </c>
      <c r="BO661" s="199" t="str">
        <f t="shared" si="698"/>
        <v>$BO$657</v>
      </c>
      <c r="BP661" s="199" t="str">
        <f t="shared" si="698"/>
        <v>$BP$657</v>
      </c>
      <c r="BQ661" s="199" t="str">
        <f t="shared" si="698"/>
        <v>$BQ$657</v>
      </c>
      <c r="BR661" s="199" t="str">
        <f t="shared" si="698"/>
        <v>$BR$657</v>
      </c>
      <c r="BS661" s="199" t="str">
        <f t="shared" si="698"/>
        <v>$BS$657</v>
      </c>
      <c r="BT661" s="199" t="str">
        <f t="shared" si="698"/>
        <v>$BT$657</v>
      </c>
      <c r="BU661" s="199" t="str">
        <f t="shared" si="698"/>
        <v>$BU$657</v>
      </c>
      <c r="BV661" s="199" t="str">
        <f t="shared" si="698"/>
        <v>$BV$657</v>
      </c>
      <c r="BW661" s="199" t="str">
        <f t="shared" si="698"/>
        <v>$BW$657</v>
      </c>
      <c r="BX661" s="199" t="str">
        <f t="shared" si="698"/>
        <v>$BX$657</v>
      </c>
      <c r="BY661" s="199" t="str">
        <f t="shared" si="698"/>
        <v>$BY$657</v>
      </c>
      <c r="BZ661" s="199" t="str">
        <f t="shared" si="698"/>
        <v>$BZ$657</v>
      </c>
      <c r="CA661" s="199" t="str">
        <f t="shared" si="698"/>
        <v>$CA$657</v>
      </c>
      <c r="CB661" s="199" t="str">
        <f t="shared" si="698"/>
        <v>$CB$657</v>
      </c>
      <c r="CC661" s="199" t="str">
        <f t="shared" si="698"/>
        <v>$CC$657</v>
      </c>
      <c r="CD661" s="199" t="str">
        <f t="shared" si="698"/>
        <v>$CD$657</v>
      </c>
      <c r="CE661" s="199" t="str">
        <f t="shared" ref="CE661:CL661" si="699">ADDRESS(ROW(CE657),COLUMN(CE657))</f>
        <v>$CE$657</v>
      </c>
      <c r="CF661" s="199" t="str">
        <f t="shared" si="699"/>
        <v>$CF$657</v>
      </c>
      <c r="CG661" s="199" t="str">
        <f t="shared" si="699"/>
        <v>$CG$657</v>
      </c>
      <c r="CH661" s="199" t="str">
        <f t="shared" si="699"/>
        <v>$CH$657</v>
      </c>
      <c r="CI661" s="199" t="str">
        <f t="shared" si="699"/>
        <v>$CI$657</v>
      </c>
      <c r="CJ661" s="199" t="str">
        <f t="shared" si="699"/>
        <v>$CJ$657</v>
      </c>
      <c r="CK661" s="199" t="str">
        <f t="shared" si="699"/>
        <v>$CK$657</v>
      </c>
      <c r="CL661" s="199" t="str">
        <f t="shared" si="699"/>
        <v>$CL$657</v>
      </c>
    </row>
    <row r="662" spans="2:90" x14ac:dyDescent="0.4">
      <c r="B662" s="8" t="str">
        <f t="shared" si="697"/>
        <v>Primary volume driver</v>
      </c>
      <c r="D662" t="s">
        <v>1008</v>
      </c>
      <c r="E662" s="8" t="str">
        <f t="shared" si="678"/>
        <v>662 SUBCLIENT-PV</v>
      </c>
      <c r="G662" t="s">
        <v>332</v>
      </c>
      <c r="H662" s="12"/>
      <c r="I662" s="60"/>
      <c r="J662" s="60"/>
      <c r="K662" s="34"/>
      <c r="L662" s="34"/>
      <c r="M662" s="34"/>
      <c r="N662" s="34"/>
      <c r="O662" s="34"/>
      <c r="P662" s="34"/>
      <c r="R662" s="15"/>
      <c r="S662" s="76" t="str">
        <f t="shared" ref="S662:CD662" si="700">S635</f>
        <v>S$13</v>
      </c>
      <c r="T662" s="76" t="str">
        <f t="shared" si="700"/>
        <v>T$13</v>
      </c>
      <c r="U662" s="76" t="str">
        <f t="shared" si="700"/>
        <v>U$13</v>
      </c>
      <c r="V662" s="76" t="str">
        <f t="shared" si="700"/>
        <v>V$13</v>
      </c>
      <c r="W662" s="76" t="str">
        <f t="shared" si="700"/>
        <v>W$13</v>
      </c>
      <c r="X662" s="76" t="str">
        <f t="shared" si="700"/>
        <v>X$13</v>
      </c>
      <c r="Y662" s="76" t="str">
        <f t="shared" si="700"/>
        <v>Y$13</v>
      </c>
      <c r="Z662" s="76" t="str">
        <f t="shared" si="700"/>
        <v>Z$13</v>
      </c>
      <c r="AA662" s="76" t="str">
        <f t="shared" si="700"/>
        <v>AA$13</v>
      </c>
      <c r="AB662" s="76" t="str">
        <f t="shared" si="700"/>
        <v>AB$13</v>
      </c>
      <c r="AC662" s="76" t="str">
        <f t="shared" si="700"/>
        <v>AC$13</v>
      </c>
      <c r="AD662" s="76" t="str">
        <f t="shared" si="700"/>
        <v>AD$13</v>
      </c>
      <c r="AE662" s="76" t="str">
        <f t="shared" si="700"/>
        <v>AE$13</v>
      </c>
      <c r="AF662" s="76" t="str">
        <f t="shared" si="700"/>
        <v>AF$13</v>
      </c>
      <c r="AG662" s="76" t="str">
        <f t="shared" si="700"/>
        <v>AG$13</v>
      </c>
      <c r="AH662" s="76" t="str">
        <f t="shared" si="700"/>
        <v>AH$13</v>
      </c>
      <c r="AI662" s="76" t="str">
        <f t="shared" si="700"/>
        <v>AI$13</v>
      </c>
      <c r="AJ662" s="76" t="str">
        <f t="shared" si="700"/>
        <v>AJ$13</v>
      </c>
      <c r="AK662" s="76" t="str">
        <f t="shared" si="700"/>
        <v>AK$13</v>
      </c>
      <c r="AL662" s="76" t="str">
        <f t="shared" si="700"/>
        <v>AL$13</v>
      </c>
      <c r="AM662" s="76" t="str">
        <f t="shared" si="700"/>
        <v>AM$13</v>
      </c>
      <c r="AN662" s="76" t="str">
        <f t="shared" si="700"/>
        <v>AN$13</v>
      </c>
      <c r="AO662" s="76" t="str">
        <f t="shared" si="700"/>
        <v>AO$13</v>
      </c>
      <c r="AP662" s="76" t="str">
        <f t="shared" si="700"/>
        <v>AP$13</v>
      </c>
      <c r="AQ662" s="76" t="str">
        <f t="shared" si="700"/>
        <v>AQ$13</v>
      </c>
      <c r="AR662" s="76" t="str">
        <f t="shared" si="700"/>
        <v>AR$13</v>
      </c>
      <c r="AS662" s="76" t="str">
        <f t="shared" si="700"/>
        <v>AS$13</v>
      </c>
      <c r="AT662" s="76" t="str">
        <f t="shared" si="700"/>
        <v>AT$13</v>
      </c>
      <c r="AU662" s="76" t="str">
        <f t="shared" si="700"/>
        <v>AU$13</v>
      </c>
      <c r="AV662" s="76" t="str">
        <f t="shared" si="700"/>
        <v>AV$13</v>
      </c>
      <c r="AW662" s="76" t="str">
        <f t="shared" si="700"/>
        <v>AW$13</v>
      </c>
      <c r="AX662" s="76" t="str">
        <f t="shared" si="700"/>
        <v>AX$13</v>
      </c>
      <c r="AY662" s="76" t="str">
        <f t="shared" si="700"/>
        <v>AY$13</v>
      </c>
      <c r="AZ662" s="76" t="str">
        <f t="shared" si="700"/>
        <v>AZ$13</v>
      </c>
      <c r="BA662" s="76" t="str">
        <f t="shared" si="700"/>
        <v>BA$13</v>
      </c>
      <c r="BB662" s="76" t="str">
        <f t="shared" si="700"/>
        <v>BB$13</v>
      </c>
      <c r="BC662" s="76" t="str">
        <f t="shared" si="700"/>
        <v>BC$13</v>
      </c>
      <c r="BD662" s="76" t="str">
        <f t="shared" si="700"/>
        <v>BD$13</v>
      </c>
      <c r="BE662" s="76" t="str">
        <f t="shared" si="700"/>
        <v>BE$13</v>
      </c>
      <c r="BF662" s="76" t="str">
        <f t="shared" si="700"/>
        <v>BF$13</v>
      </c>
      <c r="BG662" s="76" t="str">
        <f t="shared" si="700"/>
        <v>BG$13</v>
      </c>
      <c r="BH662" s="76" t="str">
        <f t="shared" si="700"/>
        <v>BH$13</v>
      </c>
      <c r="BI662" s="76" t="str">
        <f t="shared" si="700"/>
        <v>BI$13</v>
      </c>
      <c r="BJ662" s="76" t="str">
        <f t="shared" si="700"/>
        <v>BJ$13</v>
      </c>
      <c r="BK662" s="76" t="str">
        <f t="shared" si="700"/>
        <v>BK$13</v>
      </c>
      <c r="BL662" s="76" t="str">
        <f t="shared" si="700"/>
        <v>BL$13</v>
      </c>
      <c r="BM662" s="76" t="str">
        <f t="shared" si="700"/>
        <v>BM$13</v>
      </c>
      <c r="BN662" s="76" t="str">
        <f t="shared" si="700"/>
        <v>BN$13</v>
      </c>
      <c r="BO662" s="76" t="str">
        <f t="shared" si="700"/>
        <v>BO$13</v>
      </c>
      <c r="BP662" s="76" t="str">
        <f t="shared" si="700"/>
        <v>BP$13</v>
      </c>
      <c r="BQ662" s="76" t="str">
        <f t="shared" si="700"/>
        <v>BQ$13</v>
      </c>
      <c r="BR662" s="76" t="str">
        <f t="shared" si="700"/>
        <v>BR$13</v>
      </c>
      <c r="BS662" s="76" t="str">
        <f t="shared" si="700"/>
        <v>BS$13</v>
      </c>
      <c r="BT662" s="76" t="str">
        <f t="shared" si="700"/>
        <v>BT$13</v>
      </c>
      <c r="BU662" s="76" t="str">
        <f t="shared" si="700"/>
        <v>BU$13</v>
      </c>
      <c r="BV662" s="76" t="str">
        <f t="shared" si="700"/>
        <v>BV$13</v>
      </c>
      <c r="BW662" s="76" t="str">
        <f t="shared" si="700"/>
        <v>BW$13</v>
      </c>
      <c r="BX662" s="76" t="str">
        <f t="shared" si="700"/>
        <v>BX$13</v>
      </c>
      <c r="BY662" s="76" t="str">
        <f t="shared" si="700"/>
        <v>BY$13</v>
      </c>
      <c r="BZ662" s="76" t="str">
        <f t="shared" si="700"/>
        <v>BZ$13</v>
      </c>
      <c r="CA662" s="76" t="str">
        <f t="shared" si="700"/>
        <v>CA$13</v>
      </c>
      <c r="CB662" s="76" t="str">
        <f t="shared" si="700"/>
        <v>CB$13</v>
      </c>
      <c r="CC662" s="76" t="str">
        <f t="shared" si="700"/>
        <v>CC$13</v>
      </c>
      <c r="CD662" s="76" t="str">
        <f t="shared" si="700"/>
        <v>CD$13</v>
      </c>
      <c r="CE662" s="76" t="str">
        <f t="shared" ref="CE662:CL662" si="701">CE635</f>
        <v>CE$13</v>
      </c>
      <c r="CF662" s="76" t="str">
        <f t="shared" si="701"/>
        <v>CF$13</v>
      </c>
      <c r="CG662" s="76" t="str">
        <f t="shared" si="701"/>
        <v>CG$13</v>
      </c>
      <c r="CH662" s="76" t="str">
        <f t="shared" si="701"/>
        <v>CH$13</v>
      </c>
      <c r="CI662" s="76" t="str">
        <f t="shared" si="701"/>
        <v>CI$13</v>
      </c>
      <c r="CJ662" s="76" t="str">
        <f t="shared" si="701"/>
        <v>CJ$13</v>
      </c>
      <c r="CK662" s="76" t="str">
        <f t="shared" si="701"/>
        <v>CK$13</v>
      </c>
      <c r="CL662" s="76" t="str">
        <f t="shared" si="701"/>
        <v>CL$13</v>
      </c>
    </row>
    <row r="663" spans="2:90" x14ac:dyDescent="0.4">
      <c r="B663" s="8" t="str">
        <f t="shared" si="697"/>
        <v>(Secondary label)</v>
      </c>
      <c r="D663" t="s">
        <v>1008</v>
      </c>
      <c r="E663" s="8" t="str">
        <f t="shared" si="678"/>
        <v>663 SUBCLIENT-PV</v>
      </c>
      <c r="G663" t="s">
        <v>332</v>
      </c>
      <c r="H663" s="12"/>
      <c r="I663" s="60"/>
      <c r="J663" s="60"/>
      <c r="K663" s="15"/>
      <c r="L663" s="15"/>
      <c r="M663" s="15"/>
      <c r="N663" s="15"/>
      <c r="O663" s="15"/>
      <c r="P663" s="15"/>
      <c r="R663" s="15"/>
      <c r="S663" s="76"/>
      <c r="T663" s="76"/>
      <c r="U663" s="76"/>
      <c r="V663" s="76"/>
      <c r="W663" s="76"/>
      <c r="X663" s="76"/>
      <c r="Y663" s="76"/>
      <c r="Z663" s="76"/>
      <c r="AA663" s="76"/>
      <c r="AB663" s="76"/>
      <c r="AC663" s="76"/>
      <c r="AD663" s="76"/>
      <c r="AE663" s="76"/>
      <c r="AF663" s="76"/>
      <c r="AG663" s="76"/>
      <c r="AH663" s="76"/>
      <c r="AI663" s="76"/>
      <c r="AJ663" s="76"/>
      <c r="AK663" s="76"/>
      <c r="AL663" s="76"/>
      <c r="AM663" s="76"/>
      <c r="AN663" s="76"/>
      <c r="AO663" s="76"/>
      <c r="AP663" s="76"/>
      <c r="AQ663" s="76"/>
      <c r="AR663" s="76"/>
      <c r="AS663" s="76"/>
      <c r="AT663" s="76"/>
      <c r="AU663" s="76"/>
      <c r="AV663" s="76"/>
      <c r="AW663" s="76"/>
      <c r="AX663" s="76"/>
      <c r="AY663" s="76"/>
      <c r="AZ663" s="76"/>
      <c r="BA663" s="76"/>
      <c r="BB663" s="76"/>
      <c r="BC663" s="76"/>
      <c r="BD663" s="76"/>
      <c r="BE663" s="76"/>
      <c r="BF663" s="76"/>
      <c r="BG663" s="76"/>
      <c r="BH663" s="76"/>
      <c r="BI663" s="76"/>
      <c r="BJ663" s="76"/>
      <c r="BK663" s="76"/>
      <c r="BL663" s="76"/>
      <c r="BM663" s="76"/>
      <c r="BN663" s="76"/>
      <c r="BO663" s="76"/>
      <c r="BP663" s="76"/>
      <c r="BQ663" s="76"/>
      <c r="BR663" s="76"/>
      <c r="BS663" s="76"/>
      <c r="BT663" s="76"/>
      <c r="BU663" s="76"/>
      <c r="BV663" s="76"/>
      <c r="BW663" s="76"/>
      <c r="BX663" s="76"/>
      <c r="BY663" s="76"/>
      <c r="BZ663" s="76"/>
      <c r="CA663" s="76"/>
      <c r="CB663" s="76"/>
      <c r="CC663" s="76"/>
      <c r="CD663" s="76"/>
      <c r="CE663" s="76"/>
      <c r="CF663" s="76"/>
      <c r="CG663" s="76"/>
      <c r="CH663" s="76"/>
      <c r="CI663" s="76"/>
      <c r="CJ663" s="76"/>
      <c r="CK663" s="76"/>
      <c r="CL663" s="76"/>
    </row>
    <row r="664" spans="2:90" x14ac:dyDescent="0.4">
      <c r="B664" s="8" t="str">
        <f t="shared" si="697"/>
        <v xml:space="preserve">secondary unit </v>
      </c>
      <c r="D664" t="s">
        <v>1008</v>
      </c>
      <c r="E664" s="8" t="str">
        <f t="shared" si="678"/>
        <v>664 SUBCLIENT-PV</v>
      </c>
      <c r="G664" t="s">
        <v>332</v>
      </c>
      <c r="H664" s="12"/>
      <c r="I664" s="60"/>
      <c r="J664" s="60"/>
      <c r="K664" s="15"/>
      <c r="L664" s="15"/>
      <c r="M664" s="15"/>
      <c r="N664" s="15"/>
      <c r="O664" s="15"/>
      <c r="P664" s="15"/>
      <c r="R664" s="15"/>
      <c r="S664" s="76"/>
      <c r="T664" s="76"/>
      <c r="U664" s="76"/>
      <c r="V664" s="76"/>
      <c r="W664" s="76"/>
      <c r="X664" s="76"/>
      <c r="Y664" s="76"/>
      <c r="Z664" s="76"/>
      <c r="AA664" s="76"/>
      <c r="AB664" s="76"/>
      <c r="AC664" s="76"/>
      <c r="AD664" s="76"/>
      <c r="AE664" s="76"/>
      <c r="AF664" s="76"/>
      <c r="AG664" s="76"/>
      <c r="AH664" s="76"/>
      <c r="AI664" s="76"/>
      <c r="AJ664" s="76"/>
      <c r="AK664" s="76"/>
      <c r="AL664" s="76"/>
      <c r="AM664" s="76"/>
      <c r="AN664" s="76"/>
      <c r="AO664" s="76"/>
      <c r="AP664" s="76"/>
      <c r="AQ664" s="76"/>
      <c r="AR664" s="76"/>
      <c r="AS664" s="76"/>
      <c r="AT664" s="76"/>
      <c r="AU664" s="76"/>
      <c r="AV664" s="76"/>
      <c r="AW664" s="76"/>
      <c r="AX664" s="76"/>
      <c r="AY664" s="76"/>
      <c r="AZ664" s="76"/>
      <c r="BA664" s="76"/>
      <c r="BB664" s="76"/>
      <c r="BC664" s="76"/>
      <c r="BD664" s="76"/>
      <c r="BE664" s="76"/>
      <c r="BF664" s="76"/>
      <c r="BG664" s="76"/>
      <c r="BH664" s="76"/>
      <c r="BI664" s="76"/>
      <c r="BJ664" s="76"/>
      <c r="BK664" s="76"/>
      <c r="BL664" s="76"/>
      <c r="BM664" s="76"/>
      <c r="BN664" s="76"/>
      <c r="BO664" s="76"/>
      <c r="BP664" s="76"/>
      <c r="BQ664" s="76"/>
      <c r="BR664" s="76"/>
      <c r="BS664" s="76"/>
      <c r="BT664" s="76"/>
      <c r="BU664" s="76"/>
      <c r="BV664" s="76"/>
      <c r="BW664" s="76"/>
      <c r="BX664" s="76"/>
      <c r="BY664" s="76"/>
      <c r="BZ664" s="76"/>
      <c r="CA664" s="76"/>
      <c r="CB664" s="76"/>
      <c r="CC664" s="76"/>
      <c r="CD664" s="76"/>
      <c r="CE664" s="76"/>
      <c r="CF664" s="76"/>
      <c r="CG664" s="76"/>
      <c r="CH664" s="76"/>
      <c r="CI664" s="76"/>
      <c r="CJ664" s="76"/>
      <c r="CK664" s="76"/>
      <c r="CL664" s="76"/>
    </row>
    <row r="665" spans="2:90" x14ac:dyDescent="0.4">
      <c r="B665" s="8" t="str">
        <f t="shared" si="697"/>
        <v>Secondary revenue driver</v>
      </c>
      <c r="D665" t="s">
        <v>1008</v>
      </c>
      <c r="E665" s="8" t="str">
        <f t="shared" si="678"/>
        <v>665 SUBCLIENT-PV</v>
      </c>
      <c r="G665" t="s">
        <v>332</v>
      </c>
      <c r="H665" s="12"/>
      <c r="I665" s="60"/>
      <c r="J665" s="60"/>
      <c r="K665" s="15"/>
      <c r="L665" s="15"/>
      <c r="M665" s="15"/>
      <c r="N665" s="15"/>
      <c r="O665" s="15"/>
      <c r="P665" s="15"/>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row>
    <row r="666" spans="2:90" s="3" customFormat="1" x14ac:dyDescent="0.4">
      <c r="B666" s="89" t="str">
        <f t="shared" si="697"/>
        <v>Secondary volume driver</v>
      </c>
      <c r="D666" t="s">
        <v>1008</v>
      </c>
      <c r="E666" s="8" t="str">
        <f t="shared" si="678"/>
        <v>666 SUBCLIENT-PV</v>
      </c>
      <c r="G666" s="3" t="s">
        <v>332</v>
      </c>
      <c r="H666" s="90"/>
      <c r="I666" s="209"/>
      <c r="J666" s="209"/>
      <c r="K666" s="210"/>
      <c r="L666" s="210"/>
      <c r="M666" s="210"/>
      <c r="N666" s="210"/>
      <c r="O666" s="210"/>
      <c r="P666" s="210"/>
      <c r="R666" s="210"/>
      <c r="S666" s="199" t="str">
        <f t="shared" ref="S666:CD666" si="702">ADDRESS(ROW(S648),COLUMN(S648),2)</f>
        <v>S$648</v>
      </c>
      <c r="T666" s="199" t="str">
        <f t="shared" si="702"/>
        <v>T$648</v>
      </c>
      <c r="U666" s="199" t="str">
        <f t="shared" si="702"/>
        <v>U$648</v>
      </c>
      <c r="V666" s="199" t="str">
        <f t="shared" si="702"/>
        <v>V$648</v>
      </c>
      <c r="W666" s="199" t="str">
        <f t="shared" si="702"/>
        <v>W$648</v>
      </c>
      <c r="X666" s="199" t="str">
        <f t="shared" si="702"/>
        <v>X$648</v>
      </c>
      <c r="Y666" s="199" t="str">
        <f t="shared" si="702"/>
        <v>Y$648</v>
      </c>
      <c r="Z666" s="199" t="str">
        <f t="shared" si="702"/>
        <v>Z$648</v>
      </c>
      <c r="AA666" s="199" t="str">
        <f t="shared" si="702"/>
        <v>AA$648</v>
      </c>
      <c r="AB666" s="199" t="str">
        <f t="shared" si="702"/>
        <v>AB$648</v>
      </c>
      <c r="AC666" s="199" t="str">
        <f t="shared" si="702"/>
        <v>AC$648</v>
      </c>
      <c r="AD666" s="199" t="str">
        <f t="shared" si="702"/>
        <v>AD$648</v>
      </c>
      <c r="AE666" s="199" t="str">
        <f t="shared" si="702"/>
        <v>AE$648</v>
      </c>
      <c r="AF666" s="199" t="str">
        <f t="shared" si="702"/>
        <v>AF$648</v>
      </c>
      <c r="AG666" s="199" t="str">
        <f t="shared" si="702"/>
        <v>AG$648</v>
      </c>
      <c r="AH666" s="199" t="str">
        <f t="shared" si="702"/>
        <v>AH$648</v>
      </c>
      <c r="AI666" s="199" t="str">
        <f t="shared" si="702"/>
        <v>AI$648</v>
      </c>
      <c r="AJ666" s="199" t="str">
        <f t="shared" si="702"/>
        <v>AJ$648</v>
      </c>
      <c r="AK666" s="199" t="str">
        <f t="shared" si="702"/>
        <v>AK$648</v>
      </c>
      <c r="AL666" s="199" t="str">
        <f t="shared" si="702"/>
        <v>AL$648</v>
      </c>
      <c r="AM666" s="199" t="str">
        <f t="shared" si="702"/>
        <v>AM$648</v>
      </c>
      <c r="AN666" s="199" t="str">
        <f t="shared" si="702"/>
        <v>AN$648</v>
      </c>
      <c r="AO666" s="199" t="str">
        <f t="shared" si="702"/>
        <v>AO$648</v>
      </c>
      <c r="AP666" s="199" t="str">
        <f t="shared" si="702"/>
        <v>AP$648</v>
      </c>
      <c r="AQ666" s="199" t="str">
        <f t="shared" si="702"/>
        <v>AQ$648</v>
      </c>
      <c r="AR666" s="199" t="str">
        <f t="shared" si="702"/>
        <v>AR$648</v>
      </c>
      <c r="AS666" s="199" t="str">
        <f t="shared" si="702"/>
        <v>AS$648</v>
      </c>
      <c r="AT666" s="199" t="str">
        <f t="shared" si="702"/>
        <v>AT$648</v>
      </c>
      <c r="AU666" s="199" t="str">
        <f t="shared" si="702"/>
        <v>AU$648</v>
      </c>
      <c r="AV666" s="199" t="str">
        <f t="shared" si="702"/>
        <v>AV$648</v>
      </c>
      <c r="AW666" s="199" t="str">
        <f t="shared" si="702"/>
        <v>AW$648</v>
      </c>
      <c r="AX666" s="199" t="str">
        <f t="shared" si="702"/>
        <v>AX$648</v>
      </c>
      <c r="AY666" s="199" t="str">
        <f t="shared" si="702"/>
        <v>AY$648</v>
      </c>
      <c r="AZ666" s="199" t="str">
        <f t="shared" si="702"/>
        <v>AZ$648</v>
      </c>
      <c r="BA666" s="199" t="str">
        <f t="shared" si="702"/>
        <v>BA$648</v>
      </c>
      <c r="BB666" s="199" t="str">
        <f t="shared" si="702"/>
        <v>BB$648</v>
      </c>
      <c r="BC666" s="199" t="str">
        <f t="shared" si="702"/>
        <v>BC$648</v>
      </c>
      <c r="BD666" s="199" t="str">
        <f t="shared" si="702"/>
        <v>BD$648</v>
      </c>
      <c r="BE666" s="199" t="str">
        <f t="shared" si="702"/>
        <v>BE$648</v>
      </c>
      <c r="BF666" s="199" t="str">
        <f t="shared" si="702"/>
        <v>BF$648</v>
      </c>
      <c r="BG666" s="199" t="str">
        <f t="shared" si="702"/>
        <v>BG$648</v>
      </c>
      <c r="BH666" s="199" t="str">
        <f t="shared" si="702"/>
        <v>BH$648</v>
      </c>
      <c r="BI666" s="199" t="str">
        <f t="shared" si="702"/>
        <v>BI$648</v>
      </c>
      <c r="BJ666" s="199" t="str">
        <f t="shared" si="702"/>
        <v>BJ$648</v>
      </c>
      <c r="BK666" s="199" t="str">
        <f t="shared" si="702"/>
        <v>BK$648</v>
      </c>
      <c r="BL666" s="199" t="str">
        <f t="shared" si="702"/>
        <v>BL$648</v>
      </c>
      <c r="BM666" s="199" t="str">
        <f t="shared" si="702"/>
        <v>BM$648</v>
      </c>
      <c r="BN666" s="199" t="str">
        <f t="shared" si="702"/>
        <v>BN$648</v>
      </c>
      <c r="BO666" s="199" t="str">
        <f t="shared" si="702"/>
        <v>BO$648</v>
      </c>
      <c r="BP666" s="199" t="str">
        <f t="shared" si="702"/>
        <v>BP$648</v>
      </c>
      <c r="BQ666" s="199" t="str">
        <f t="shared" si="702"/>
        <v>BQ$648</v>
      </c>
      <c r="BR666" s="199" t="str">
        <f t="shared" si="702"/>
        <v>BR$648</v>
      </c>
      <c r="BS666" s="199" t="str">
        <f t="shared" si="702"/>
        <v>BS$648</v>
      </c>
      <c r="BT666" s="199" t="str">
        <f t="shared" si="702"/>
        <v>BT$648</v>
      </c>
      <c r="BU666" s="199" t="str">
        <f t="shared" si="702"/>
        <v>BU$648</v>
      </c>
      <c r="BV666" s="199" t="str">
        <f t="shared" si="702"/>
        <v>BV$648</v>
      </c>
      <c r="BW666" s="199" t="str">
        <f t="shared" si="702"/>
        <v>BW$648</v>
      </c>
      <c r="BX666" s="199" t="str">
        <f t="shared" si="702"/>
        <v>BX$648</v>
      </c>
      <c r="BY666" s="199" t="str">
        <f t="shared" si="702"/>
        <v>BY$648</v>
      </c>
      <c r="BZ666" s="199" t="str">
        <f t="shared" si="702"/>
        <v>BZ$648</v>
      </c>
      <c r="CA666" s="199" t="str">
        <f t="shared" si="702"/>
        <v>CA$648</v>
      </c>
      <c r="CB666" s="199" t="str">
        <f t="shared" si="702"/>
        <v>CB$648</v>
      </c>
      <c r="CC666" s="199" t="str">
        <f t="shared" si="702"/>
        <v>CC$648</v>
      </c>
      <c r="CD666" s="199" t="str">
        <f t="shared" si="702"/>
        <v>CD$648</v>
      </c>
      <c r="CE666" s="199" t="str">
        <f t="shared" ref="CE666:CL666" si="703">ADDRESS(ROW(CE648),COLUMN(CE648),2)</f>
        <v>CE$648</v>
      </c>
      <c r="CF666" s="199" t="str">
        <f t="shared" si="703"/>
        <v>CF$648</v>
      </c>
      <c r="CG666" s="199" t="str">
        <f t="shared" si="703"/>
        <v>CG$648</v>
      </c>
      <c r="CH666" s="199" t="str">
        <f t="shared" si="703"/>
        <v>CH$648</v>
      </c>
      <c r="CI666" s="199" t="str">
        <f t="shared" si="703"/>
        <v>CI$648</v>
      </c>
      <c r="CJ666" s="199" t="str">
        <f t="shared" si="703"/>
        <v>CJ$648</v>
      </c>
      <c r="CK666" s="199" t="str">
        <f t="shared" si="703"/>
        <v>CK$648</v>
      </c>
      <c r="CL666" s="199" t="str">
        <f t="shared" si="703"/>
        <v>CL$648</v>
      </c>
    </row>
    <row r="667" spans="2:90" x14ac:dyDescent="0.4">
      <c r="E667" s="8"/>
      <c r="H667" s="12"/>
      <c r="I667" s="60"/>
      <c r="J667" s="60"/>
      <c r="K667" s="15"/>
      <c r="L667" s="15"/>
      <c r="M667" s="15"/>
      <c r="N667" s="15"/>
      <c r="O667" s="15"/>
      <c r="P667" s="15"/>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E668" s="8"/>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E669" s="8"/>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row>
    <row r="670" spans="2:90" x14ac:dyDescent="0.4">
      <c r="E670" s="8"/>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row>
    <row r="671" spans="2:90" x14ac:dyDescent="0.4">
      <c r="E671" s="8"/>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E672" s="8"/>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5:90" x14ac:dyDescent="0.4">
      <c r="E673" s="8"/>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5:90" x14ac:dyDescent="0.4">
      <c r="E674" s="8"/>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5:90" x14ac:dyDescent="0.4">
      <c r="E675" s="8"/>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5:90" x14ac:dyDescent="0.4">
      <c r="E676" s="8"/>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5:90" x14ac:dyDescent="0.4">
      <c r="E677" s="8"/>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5:90"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5:90"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5:90"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5:90"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row>
    <row r="682" spans="5:90"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row>
    <row r="683" spans="5:90"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row>
    <row r="684" spans="5:90"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5:90"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row>
    <row r="686" spans="5:90"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row>
    <row r="687" spans="5:90"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row>
    <row r="688" spans="5:90"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5:90"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5:90"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5:90"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row>
    <row r="692" spans="5: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5: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5: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5: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5: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5: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5: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5: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5: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5: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5: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5: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5: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2: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2: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2: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2: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2: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2: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2: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2: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2: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2: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2: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2: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2: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2:90" x14ac:dyDescent="0.4">
      <c r="B751" s="171" t="s">
        <v>490</v>
      </c>
      <c r="E751" s="8"/>
      <c r="H751" s="189"/>
      <c r="I751" s="190"/>
      <c r="J751" s="190"/>
      <c r="K751" s="191"/>
      <c r="L751" s="191"/>
      <c r="M751" s="191"/>
      <c r="N751" s="191"/>
      <c r="O751" s="191"/>
      <c r="P751" s="191"/>
      <c r="R751" s="191"/>
      <c r="S751" s="192"/>
      <c r="T751" s="192"/>
      <c r="U751" s="192"/>
      <c r="V751" s="192"/>
      <c r="W751" s="192"/>
      <c r="X751" s="192"/>
      <c r="Y751" s="192"/>
      <c r="Z751" s="192"/>
      <c r="AA751" s="192"/>
      <c r="AB751" s="192"/>
      <c r="AC751" s="192"/>
      <c r="AD751" s="192"/>
      <c r="AE751" s="192"/>
      <c r="AF751" s="192"/>
      <c r="AG751" s="192"/>
      <c r="AH751" s="192"/>
      <c r="AI751" s="192"/>
      <c r="AJ751" s="192"/>
      <c r="AK751" s="192"/>
      <c r="AL751" s="192"/>
      <c r="AM751" s="192"/>
      <c r="AN751" s="192"/>
      <c r="AO751" s="192"/>
      <c r="AP751" s="192"/>
      <c r="AQ751" s="192"/>
      <c r="AR751" s="192"/>
      <c r="AS751" s="192"/>
      <c r="AT751" s="192"/>
      <c r="AU751" s="192"/>
      <c r="AV751" s="192"/>
      <c r="AW751" s="192"/>
      <c r="AX751" s="192"/>
      <c r="AY751" s="192"/>
      <c r="AZ751" s="192"/>
      <c r="BA751" s="192"/>
      <c r="BB751" s="192"/>
      <c r="BC751" s="192"/>
      <c r="BD751" s="192"/>
      <c r="BE751" s="192"/>
      <c r="BF751" s="192"/>
      <c r="BG751" s="192"/>
      <c r="BH751" s="192"/>
      <c r="BI751" s="192"/>
      <c r="BJ751" s="192"/>
      <c r="BK751" s="192"/>
      <c r="BL751" s="192"/>
      <c r="BM751" s="192"/>
      <c r="BN751" s="192"/>
      <c r="BO751" s="192"/>
      <c r="BP751" s="192"/>
      <c r="BQ751" s="192"/>
      <c r="BR751" s="192"/>
      <c r="BS751" s="192"/>
      <c r="BT751" s="192"/>
      <c r="BU751" s="192"/>
      <c r="BV751" s="192"/>
      <c r="BW751" s="192"/>
      <c r="BX751" s="192"/>
      <c r="BY751" s="192"/>
      <c r="BZ751" s="192"/>
      <c r="CA751" s="192"/>
      <c r="CB751" s="192"/>
      <c r="CC751" s="192"/>
      <c r="CD751" s="192"/>
      <c r="CE751" s="192"/>
      <c r="CF751" s="192"/>
      <c r="CG751" s="192"/>
      <c r="CH751" s="192"/>
      <c r="CI751" s="192"/>
      <c r="CJ751" s="192"/>
      <c r="CK751" s="192"/>
      <c r="CL751" s="192"/>
    </row>
    <row r="752" spans="2:90" x14ac:dyDescent="0.4">
      <c r="B752" s="171" t="s">
        <v>492</v>
      </c>
      <c r="E752" s="8"/>
      <c r="H752" s="170"/>
      <c r="I752" s="172"/>
      <c r="J752" s="172"/>
      <c r="K752" s="193"/>
      <c r="L752" s="193"/>
      <c r="M752" s="193"/>
      <c r="N752" s="193"/>
      <c r="O752" s="193"/>
      <c r="P752" s="193"/>
      <c r="R752" s="194"/>
      <c r="S752" s="170"/>
      <c r="T752" s="170"/>
      <c r="U752" s="170"/>
      <c r="V752" s="170"/>
      <c r="W752" s="170"/>
      <c r="X752" s="170"/>
      <c r="Y752" s="170"/>
      <c r="Z752" s="170"/>
      <c r="AA752" s="170"/>
      <c r="AB752" s="170"/>
      <c r="AC752" s="170"/>
      <c r="AD752" s="170"/>
      <c r="AE752" s="170"/>
      <c r="AF752" s="170"/>
      <c r="AG752" s="170"/>
      <c r="AH752" s="170"/>
      <c r="AI752" s="170"/>
      <c r="AJ752" s="170"/>
      <c r="AK752" s="170"/>
      <c r="AL752" s="170"/>
      <c r="AM752" s="170"/>
      <c r="AN752" s="170"/>
      <c r="AO752" s="170"/>
      <c r="AP752" s="170"/>
      <c r="AQ752" s="170"/>
      <c r="AR752" s="170"/>
      <c r="AS752" s="170"/>
      <c r="AT752" s="170"/>
      <c r="AU752" s="170"/>
      <c r="AV752" s="170"/>
      <c r="AW752" s="170"/>
      <c r="AX752" s="170"/>
      <c r="AY752" s="170"/>
      <c r="AZ752" s="170"/>
      <c r="BA752" s="170"/>
      <c r="BB752" s="170"/>
      <c r="BC752" s="170"/>
      <c r="BD752" s="170"/>
      <c r="BE752" s="170"/>
      <c r="BF752" s="170"/>
      <c r="BG752" s="170"/>
      <c r="BH752" s="170"/>
      <c r="BI752" s="170"/>
      <c r="BJ752" s="170"/>
      <c r="BK752" s="170"/>
      <c r="BL752" s="170"/>
      <c r="BM752" s="170"/>
      <c r="BN752" s="170"/>
      <c r="BO752" s="170"/>
      <c r="BP752" s="170"/>
      <c r="BQ752" s="170"/>
      <c r="BR752" s="170"/>
      <c r="BS752" s="170"/>
      <c r="BT752" s="170"/>
      <c r="BU752" s="170"/>
      <c r="BV752" s="170"/>
      <c r="BW752" s="170"/>
      <c r="BX752" s="170"/>
      <c r="BY752" s="170"/>
      <c r="BZ752" s="170"/>
      <c r="CA752" s="170"/>
      <c r="CB752" s="170"/>
      <c r="CC752" s="170"/>
      <c r="CD752" s="170"/>
      <c r="CE752" s="170"/>
      <c r="CF752" s="170"/>
      <c r="CG752" s="170"/>
      <c r="CH752" s="170"/>
      <c r="CI752" s="170"/>
      <c r="CJ752" s="170"/>
      <c r="CK752" s="170"/>
      <c r="CL752" s="170"/>
    </row>
    <row r="753" spans="2:90" x14ac:dyDescent="0.4">
      <c r="B753" s="171" t="s">
        <v>461</v>
      </c>
      <c r="E753" s="8"/>
      <c r="H753" s="170"/>
      <c r="I753" s="172"/>
      <c r="J753" s="172"/>
      <c r="K753" s="193"/>
      <c r="L753" s="193"/>
      <c r="M753" s="193"/>
      <c r="N753" s="193"/>
      <c r="O753" s="193"/>
      <c r="P753" s="193"/>
      <c r="R753" s="194"/>
      <c r="S753" s="195" t="str">
        <f t="shared" ref="S753:AX753" si="704">S$16</f>
        <v>S$12</v>
      </c>
      <c r="T753" s="195" t="str">
        <f t="shared" si="704"/>
        <v>T$12</v>
      </c>
      <c r="U753" s="195" t="str">
        <f t="shared" si="704"/>
        <v>U$12</v>
      </c>
      <c r="V753" s="195" t="str">
        <f t="shared" si="704"/>
        <v>V$12</v>
      </c>
      <c r="W753" s="195" t="str">
        <f t="shared" si="704"/>
        <v>W$12</v>
      </c>
      <c r="X753" s="195" t="str">
        <f t="shared" si="704"/>
        <v>X$12</v>
      </c>
      <c r="Y753" s="195" t="str">
        <f t="shared" si="704"/>
        <v>Y$12</v>
      </c>
      <c r="Z753" s="195" t="str">
        <f t="shared" si="704"/>
        <v>Z$12</v>
      </c>
      <c r="AA753" s="195" t="str">
        <f t="shared" si="704"/>
        <v>AA$12</v>
      </c>
      <c r="AB753" s="195" t="str">
        <f t="shared" si="704"/>
        <v>AB$12</v>
      </c>
      <c r="AC753" s="195" t="str">
        <f t="shared" si="704"/>
        <v>AC$12</v>
      </c>
      <c r="AD753" s="195" t="str">
        <f t="shared" si="704"/>
        <v>AD$12</v>
      </c>
      <c r="AE753" s="195" t="str">
        <f t="shared" si="704"/>
        <v>AE$12</v>
      </c>
      <c r="AF753" s="195" t="str">
        <f t="shared" si="704"/>
        <v>AF$12</v>
      </c>
      <c r="AG753" s="195" t="str">
        <f t="shared" si="704"/>
        <v>AG$12</v>
      </c>
      <c r="AH753" s="195" t="str">
        <f t="shared" si="704"/>
        <v>AH$12</v>
      </c>
      <c r="AI753" s="195" t="str">
        <f t="shared" si="704"/>
        <v>AI$12</v>
      </c>
      <c r="AJ753" s="195" t="str">
        <f t="shared" si="704"/>
        <v>AJ$12</v>
      </c>
      <c r="AK753" s="195" t="str">
        <f t="shared" si="704"/>
        <v>AK$12</v>
      </c>
      <c r="AL753" s="195" t="str">
        <f t="shared" si="704"/>
        <v>AL$12</v>
      </c>
      <c r="AM753" s="195" t="str">
        <f t="shared" si="704"/>
        <v>AM$12</v>
      </c>
      <c r="AN753" s="195" t="str">
        <f t="shared" si="704"/>
        <v>AN$12</v>
      </c>
      <c r="AO753" s="195" t="str">
        <f t="shared" si="704"/>
        <v>AO$12</v>
      </c>
      <c r="AP753" s="195" t="str">
        <f t="shared" si="704"/>
        <v>AP$12</v>
      </c>
      <c r="AQ753" s="195" t="str">
        <f t="shared" si="704"/>
        <v>AQ$12</v>
      </c>
      <c r="AR753" s="195" t="str">
        <f t="shared" si="704"/>
        <v>AR$12</v>
      </c>
      <c r="AS753" s="195" t="str">
        <f t="shared" si="704"/>
        <v>AS$12</v>
      </c>
      <c r="AT753" s="195" t="str">
        <f t="shared" si="704"/>
        <v>AT$12</v>
      </c>
      <c r="AU753" s="195" t="str">
        <f t="shared" si="704"/>
        <v>AU$12</v>
      </c>
      <c r="AV753" s="195" t="str">
        <f t="shared" si="704"/>
        <v>AV$12</v>
      </c>
      <c r="AW753" s="195" t="str">
        <f t="shared" si="704"/>
        <v>AW$12</v>
      </c>
      <c r="AX753" s="195" t="str">
        <f t="shared" si="704"/>
        <v>AX$12</v>
      </c>
      <c r="AY753" s="195" t="str">
        <f t="shared" ref="AY753:CD753" si="705">AY$16</f>
        <v>AY$12</v>
      </c>
      <c r="AZ753" s="195" t="str">
        <f t="shared" si="705"/>
        <v>AZ$12</v>
      </c>
      <c r="BA753" s="195" t="str">
        <f t="shared" si="705"/>
        <v>BA$12</v>
      </c>
      <c r="BB753" s="195" t="str">
        <f t="shared" si="705"/>
        <v>BB$12</v>
      </c>
      <c r="BC753" s="195" t="str">
        <f t="shared" si="705"/>
        <v>BC$12</v>
      </c>
      <c r="BD753" s="195" t="str">
        <f t="shared" si="705"/>
        <v>BD$12</v>
      </c>
      <c r="BE753" s="195" t="str">
        <f t="shared" si="705"/>
        <v>BE$12</v>
      </c>
      <c r="BF753" s="195" t="str">
        <f t="shared" si="705"/>
        <v>BF$12</v>
      </c>
      <c r="BG753" s="195" t="str">
        <f t="shared" si="705"/>
        <v>BG$12</v>
      </c>
      <c r="BH753" s="195" t="str">
        <f t="shared" si="705"/>
        <v>BH$12</v>
      </c>
      <c r="BI753" s="195" t="str">
        <f t="shared" si="705"/>
        <v>BI$12</v>
      </c>
      <c r="BJ753" s="195" t="str">
        <f t="shared" si="705"/>
        <v>BJ$12</v>
      </c>
      <c r="BK753" s="195" t="str">
        <f t="shared" si="705"/>
        <v>BK$12</v>
      </c>
      <c r="BL753" s="195" t="str">
        <f t="shared" si="705"/>
        <v>BL$12</v>
      </c>
      <c r="BM753" s="195" t="str">
        <f t="shared" si="705"/>
        <v>BM$12</v>
      </c>
      <c r="BN753" s="195" t="str">
        <f t="shared" si="705"/>
        <v>BN$12</v>
      </c>
      <c r="BO753" s="195" t="str">
        <f t="shared" si="705"/>
        <v>BO$12</v>
      </c>
      <c r="BP753" s="195" t="str">
        <f t="shared" si="705"/>
        <v>BP$12</v>
      </c>
      <c r="BQ753" s="195" t="str">
        <f t="shared" si="705"/>
        <v>BQ$12</v>
      </c>
      <c r="BR753" s="195" t="str">
        <f t="shared" si="705"/>
        <v>BR$12</v>
      </c>
      <c r="BS753" s="195" t="str">
        <f t="shared" si="705"/>
        <v>BS$12</v>
      </c>
      <c r="BT753" s="195" t="str">
        <f t="shared" si="705"/>
        <v>BT$12</v>
      </c>
      <c r="BU753" s="195" t="str">
        <f t="shared" si="705"/>
        <v>BU$12</v>
      </c>
      <c r="BV753" s="195" t="str">
        <f t="shared" si="705"/>
        <v>BV$12</v>
      </c>
      <c r="BW753" s="195" t="str">
        <f t="shared" si="705"/>
        <v>BW$12</v>
      </c>
      <c r="BX753" s="195" t="str">
        <f t="shared" si="705"/>
        <v>BX$12</v>
      </c>
      <c r="BY753" s="195" t="str">
        <f t="shared" si="705"/>
        <v>BY$12</v>
      </c>
      <c r="BZ753" s="195" t="str">
        <f t="shared" si="705"/>
        <v>BZ$12</v>
      </c>
      <c r="CA753" s="195" t="str">
        <f t="shared" si="705"/>
        <v>CA$12</v>
      </c>
      <c r="CB753" s="195" t="str">
        <f t="shared" si="705"/>
        <v>CB$12</v>
      </c>
      <c r="CC753" s="195" t="str">
        <f t="shared" si="705"/>
        <v>CC$12</v>
      </c>
      <c r="CD753" s="195" t="str">
        <f t="shared" si="705"/>
        <v>CD$12</v>
      </c>
      <c r="CE753" s="195" t="str">
        <f t="shared" ref="CE753:CL753" si="706">CE$16</f>
        <v>CE$12</v>
      </c>
      <c r="CF753" s="195" t="str">
        <f t="shared" si="706"/>
        <v>CF$12</v>
      </c>
      <c r="CG753" s="195" t="str">
        <f t="shared" si="706"/>
        <v>CG$12</v>
      </c>
      <c r="CH753" s="195" t="str">
        <f t="shared" si="706"/>
        <v>CH$12</v>
      </c>
      <c r="CI753" s="195" t="str">
        <f t="shared" si="706"/>
        <v>CI$12</v>
      </c>
      <c r="CJ753" s="195" t="str">
        <f t="shared" si="706"/>
        <v>CJ$12</v>
      </c>
      <c r="CK753" s="195" t="str">
        <f t="shared" si="706"/>
        <v>CK$12</v>
      </c>
      <c r="CL753" s="195" t="str">
        <f t="shared" si="706"/>
        <v>CL$12</v>
      </c>
    </row>
    <row r="754" spans="2:90" x14ac:dyDescent="0.4">
      <c r="B754" s="171" t="s">
        <v>462</v>
      </c>
      <c r="E754" s="8"/>
      <c r="H754" s="196"/>
      <c r="I754" s="197"/>
      <c r="J754" s="197"/>
      <c r="K754" s="198"/>
      <c r="L754" s="198"/>
      <c r="M754" s="198"/>
      <c r="N754" s="198"/>
      <c r="O754" s="198"/>
      <c r="P754" s="198"/>
      <c r="R754" s="198"/>
      <c r="S754" s="195" t="str">
        <f t="shared" ref="S754:AX754" si="707">S$17</f>
        <v>S$13</v>
      </c>
      <c r="T754" s="195" t="str">
        <f t="shared" si="707"/>
        <v>T$13</v>
      </c>
      <c r="U754" s="195" t="str">
        <f t="shared" si="707"/>
        <v>U$13</v>
      </c>
      <c r="V754" s="195" t="str">
        <f t="shared" si="707"/>
        <v>V$13</v>
      </c>
      <c r="W754" s="195" t="str">
        <f t="shared" si="707"/>
        <v>W$13</v>
      </c>
      <c r="X754" s="195" t="str">
        <f t="shared" si="707"/>
        <v>X$13</v>
      </c>
      <c r="Y754" s="195" t="str">
        <f t="shared" si="707"/>
        <v>Y$13</v>
      </c>
      <c r="Z754" s="195" t="str">
        <f t="shared" si="707"/>
        <v>Z$13</v>
      </c>
      <c r="AA754" s="195" t="str">
        <f t="shared" si="707"/>
        <v>AA$13</v>
      </c>
      <c r="AB754" s="195" t="str">
        <f t="shared" si="707"/>
        <v>AB$13</v>
      </c>
      <c r="AC754" s="195" t="str">
        <f t="shared" si="707"/>
        <v>AC$13</v>
      </c>
      <c r="AD754" s="195" t="str">
        <f t="shared" si="707"/>
        <v>AD$13</v>
      </c>
      <c r="AE754" s="195" t="str">
        <f t="shared" si="707"/>
        <v>AE$13</v>
      </c>
      <c r="AF754" s="195" t="str">
        <f t="shared" si="707"/>
        <v>AF$13</v>
      </c>
      <c r="AG754" s="195" t="str">
        <f t="shared" si="707"/>
        <v>AG$13</v>
      </c>
      <c r="AH754" s="195" t="str">
        <f t="shared" si="707"/>
        <v>AH$13</v>
      </c>
      <c r="AI754" s="195" t="str">
        <f t="shared" si="707"/>
        <v>AI$13</v>
      </c>
      <c r="AJ754" s="195" t="str">
        <f t="shared" si="707"/>
        <v>AJ$13</v>
      </c>
      <c r="AK754" s="195" t="str">
        <f t="shared" si="707"/>
        <v>AK$13</v>
      </c>
      <c r="AL754" s="195" t="str">
        <f t="shared" si="707"/>
        <v>AL$13</v>
      </c>
      <c r="AM754" s="195" t="str">
        <f t="shared" si="707"/>
        <v>AM$13</v>
      </c>
      <c r="AN754" s="195" t="str">
        <f t="shared" si="707"/>
        <v>AN$13</v>
      </c>
      <c r="AO754" s="195" t="str">
        <f t="shared" si="707"/>
        <v>AO$13</v>
      </c>
      <c r="AP754" s="195" t="str">
        <f t="shared" si="707"/>
        <v>AP$13</v>
      </c>
      <c r="AQ754" s="195" t="str">
        <f t="shared" si="707"/>
        <v>AQ$13</v>
      </c>
      <c r="AR754" s="195" t="str">
        <f t="shared" si="707"/>
        <v>AR$13</v>
      </c>
      <c r="AS754" s="195" t="str">
        <f t="shared" si="707"/>
        <v>AS$13</v>
      </c>
      <c r="AT754" s="195" t="str">
        <f t="shared" si="707"/>
        <v>AT$13</v>
      </c>
      <c r="AU754" s="195" t="str">
        <f t="shared" si="707"/>
        <v>AU$13</v>
      </c>
      <c r="AV754" s="195" t="str">
        <f t="shared" si="707"/>
        <v>AV$13</v>
      </c>
      <c r="AW754" s="195" t="str">
        <f t="shared" si="707"/>
        <v>AW$13</v>
      </c>
      <c r="AX754" s="195" t="str">
        <f t="shared" si="707"/>
        <v>AX$13</v>
      </c>
      <c r="AY754" s="195" t="str">
        <f t="shared" ref="AY754:CD754" si="708">AY$17</f>
        <v>AY$13</v>
      </c>
      <c r="AZ754" s="195" t="str">
        <f t="shared" si="708"/>
        <v>AZ$13</v>
      </c>
      <c r="BA754" s="195" t="str">
        <f t="shared" si="708"/>
        <v>BA$13</v>
      </c>
      <c r="BB754" s="195" t="str">
        <f t="shared" si="708"/>
        <v>BB$13</v>
      </c>
      <c r="BC754" s="195" t="str">
        <f t="shared" si="708"/>
        <v>BC$13</v>
      </c>
      <c r="BD754" s="195" t="str">
        <f t="shared" si="708"/>
        <v>BD$13</v>
      </c>
      <c r="BE754" s="195" t="str">
        <f t="shared" si="708"/>
        <v>BE$13</v>
      </c>
      <c r="BF754" s="195" t="str">
        <f t="shared" si="708"/>
        <v>BF$13</v>
      </c>
      <c r="BG754" s="195" t="str">
        <f t="shared" si="708"/>
        <v>BG$13</v>
      </c>
      <c r="BH754" s="195" t="str">
        <f t="shared" si="708"/>
        <v>BH$13</v>
      </c>
      <c r="BI754" s="195" t="str">
        <f t="shared" si="708"/>
        <v>BI$13</v>
      </c>
      <c r="BJ754" s="195" t="str">
        <f t="shared" si="708"/>
        <v>BJ$13</v>
      </c>
      <c r="BK754" s="195" t="str">
        <f t="shared" si="708"/>
        <v>BK$13</v>
      </c>
      <c r="BL754" s="195" t="str">
        <f t="shared" si="708"/>
        <v>BL$13</v>
      </c>
      <c r="BM754" s="195" t="str">
        <f t="shared" si="708"/>
        <v>BM$13</v>
      </c>
      <c r="BN754" s="195" t="str">
        <f t="shared" si="708"/>
        <v>BN$13</v>
      </c>
      <c r="BO754" s="195" t="str">
        <f t="shared" si="708"/>
        <v>BO$13</v>
      </c>
      <c r="BP754" s="195" t="str">
        <f t="shared" si="708"/>
        <v>BP$13</v>
      </c>
      <c r="BQ754" s="195" t="str">
        <f t="shared" si="708"/>
        <v>BQ$13</v>
      </c>
      <c r="BR754" s="195" t="str">
        <f t="shared" si="708"/>
        <v>BR$13</v>
      </c>
      <c r="BS754" s="195" t="str">
        <f t="shared" si="708"/>
        <v>BS$13</v>
      </c>
      <c r="BT754" s="195" t="str">
        <f t="shared" si="708"/>
        <v>BT$13</v>
      </c>
      <c r="BU754" s="195" t="str">
        <f t="shared" si="708"/>
        <v>BU$13</v>
      </c>
      <c r="BV754" s="195" t="str">
        <f t="shared" si="708"/>
        <v>BV$13</v>
      </c>
      <c r="BW754" s="195" t="str">
        <f t="shared" si="708"/>
        <v>BW$13</v>
      </c>
      <c r="BX754" s="195" t="str">
        <f t="shared" si="708"/>
        <v>BX$13</v>
      </c>
      <c r="BY754" s="195" t="str">
        <f t="shared" si="708"/>
        <v>BY$13</v>
      </c>
      <c r="BZ754" s="195" t="str">
        <f t="shared" si="708"/>
        <v>BZ$13</v>
      </c>
      <c r="CA754" s="195" t="str">
        <f t="shared" si="708"/>
        <v>CA$13</v>
      </c>
      <c r="CB754" s="195" t="str">
        <f t="shared" si="708"/>
        <v>CB$13</v>
      </c>
      <c r="CC754" s="195" t="str">
        <f t="shared" si="708"/>
        <v>CC$13</v>
      </c>
      <c r="CD754" s="195" t="str">
        <f t="shared" si="708"/>
        <v>CD$13</v>
      </c>
      <c r="CE754" s="195" t="str">
        <f t="shared" ref="CE754:CL754" si="709">CE$17</f>
        <v>CE$13</v>
      </c>
      <c r="CF754" s="195" t="str">
        <f t="shared" si="709"/>
        <v>CF$13</v>
      </c>
      <c r="CG754" s="195" t="str">
        <f t="shared" si="709"/>
        <v>CG$13</v>
      </c>
      <c r="CH754" s="195" t="str">
        <f t="shared" si="709"/>
        <v>CH$13</v>
      </c>
      <c r="CI754" s="195" t="str">
        <f t="shared" si="709"/>
        <v>CI$13</v>
      </c>
      <c r="CJ754" s="195" t="str">
        <f t="shared" si="709"/>
        <v>CJ$13</v>
      </c>
      <c r="CK754" s="195" t="str">
        <f t="shared" si="709"/>
        <v>CK$13</v>
      </c>
      <c r="CL754" s="195" t="str">
        <f t="shared" si="709"/>
        <v>CL$13</v>
      </c>
    </row>
    <row r="755" spans="2:90" x14ac:dyDescent="0.4">
      <c r="B755" s="171" t="s">
        <v>491</v>
      </c>
      <c r="E755" s="8"/>
      <c r="H755" s="196"/>
      <c r="I755" s="197"/>
      <c r="J755" s="197"/>
      <c r="K755" s="198"/>
      <c r="L755" s="198"/>
      <c r="M755" s="198"/>
      <c r="N755" s="198"/>
      <c r="O755" s="198"/>
      <c r="P755" s="198"/>
      <c r="R755" s="198"/>
      <c r="S755" s="186"/>
      <c r="T755" s="186"/>
      <c r="U755" s="186"/>
      <c r="V755" s="186"/>
      <c r="W755" s="186"/>
      <c r="X755" s="186"/>
      <c r="Y755" s="186"/>
      <c r="Z755" s="186"/>
      <c r="AA755" s="186"/>
      <c r="AB755" s="186"/>
      <c r="AC755" s="186"/>
      <c r="AD755" s="186"/>
      <c r="AE755" s="186"/>
      <c r="AF755" s="186"/>
      <c r="AG755" s="186"/>
      <c r="AH755" s="186"/>
      <c r="AI755" s="186"/>
      <c r="AJ755" s="186"/>
      <c r="AK755" s="186"/>
      <c r="AL755" s="186"/>
      <c r="AM755" s="186"/>
      <c r="AN755" s="186"/>
      <c r="AO755" s="186"/>
      <c r="AP755" s="186"/>
      <c r="AQ755" s="186"/>
      <c r="AR755" s="186"/>
      <c r="AS755" s="186"/>
      <c r="AT755" s="186"/>
      <c r="AU755" s="186"/>
      <c r="AV755" s="186"/>
      <c r="AW755" s="186"/>
      <c r="AX755" s="186"/>
      <c r="AY755" s="186"/>
      <c r="AZ755" s="186"/>
      <c r="BA755" s="186"/>
      <c r="BB755" s="186"/>
      <c r="BC755" s="186"/>
      <c r="BD755" s="186"/>
      <c r="BE755" s="186"/>
      <c r="BF755" s="186"/>
      <c r="BG755" s="186"/>
      <c r="BH755" s="186"/>
      <c r="BI755" s="186"/>
      <c r="BJ755" s="186"/>
      <c r="BK755" s="186"/>
      <c r="BL755" s="186"/>
      <c r="BM755" s="186"/>
      <c r="BN755" s="186"/>
      <c r="BO755" s="186"/>
      <c r="BP755" s="186"/>
      <c r="BQ755" s="186"/>
      <c r="BR755" s="186"/>
      <c r="BS755" s="186"/>
      <c r="BT755" s="186"/>
      <c r="BU755" s="186"/>
      <c r="BV755" s="186"/>
      <c r="BW755" s="186"/>
      <c r="BX755" s="186"/>
      <c r="BY755" s="186"/>
      <c r="BZ755" s="186"/>
      <c r="CA755" s="186"/>
      <c r="CB755" s="186"/>
      <c r="CC755" s="186"/>
      <c r="CD755" s="186"/>
      <c r="CE755" s="186"/>
      <c r="CF755" s="186"/>
      <c r="CG755" s="186"/>
      <c r="CH755" s="186"/>
      <c r="CI755" s="186"/>
      <c r="CJ755" s="186"/>
      <c r="CK755" s="186"/>
      <c r="CL755" s="186"/>
    </row>
    <row r="756" spans="2:90" x14ac:dyDescent="0.4">
      <c r="B756" s="171" t="s">
        <v>505</v>
      </c>
      <c r="E756" s="8"/>
      <c r="H756" s="196"/>
      <c r="I756" s="197"/>
      <c r="J756" s="197"/>
      <c r="K756" s="198"/>
      <c r="L756" s="198"/>
      <c r="M756" s="198"/>
      <c r="N756" s="198"/>
      <c r="O756" s="198"/>
      <c r="P756" s="198"/>
      <c r="R756" s="198"/>
      <c r="S756" s="186"/>
      <c r="T756" s="186"/>
      <c r="U756" s="186"/>
      <c r="V756" s="186"/>
      <c r="W756" s="186"/>
      <c r="X756" s="186"/>
      <c r="Y756" s="186"/>
      <c r="Z756" s="186"/>
      <c r="AA756" s="186"/>
      <c r="AB756" s="186"/>
      <c r="AC756" s="186"/>
      <c r="AD756" s="186"/>
      <c r="AE756" s="186"/>
      <c r="AF756" s="186"/>
      <c r="AG756" s="186"/>
      <c r="AH756" s="186"/>
      <c r="AI756" s="186"/>
      <c r="AJ756" s="186"/>
      <c r="AK756" s="186"/>
      <c r="AL756" s="186"/>
      <c r="AM756" s="186"/>
      <c r="AN756" s="186"/>
      <c r="AO756" s="186"/>
      <c r="AP756" s="186"/>
      <c r="AQ756" s="186"/>
      <c r="AR756" s="186"/>
      <c r="AS756" s="186"/>
      <c r="AT756" s="186"/>
      <c r="AU756" s="186"/>
      <c r="AV756" s="186"/>
      <c r="AW756" s="186"/>
      <c r="AX756" s="186"/>
      <c r="AY756" s="186"/>
      <c r="AZ756" s="186"/>
      <c r="BA756" s="186"/>
      <c r="BB756" s="186"/>
      <c r="BC756" s="186"/>
      <c r="BD756" s="186"/>
      <c r="BE756" s="186"/>
      <c r="BF756" s="186"/>
      <c r="BG756" s="186"/>
      <c r="BH756" s="186"/>
      <c r="BI756" s="186"/>
      <c r="BJ756" s="186"/>
      <c r="BK756" s="186"/>
      <c r="BL756" s="186"/>
      <c r="BM756" s="186"/>
      <c r="BN756" s="186"/>
      <c r="BO756" s="186"/>
      <c r="BP756" s="186"/>
      <c r="BQ756" s="186"/>
      <c r="BR756" s="186"/>
      <c r="BS756" s="186"/>
      <c r="BT756" s="186"/>
      <c r="BU756" s="186"/>
      <c r="BV756" s="186"/>
      <c r="BW756" s="186"/>
      <c r="BX756" s="186"/>
      <c r="BY756" s="186"/>
      <c r="BZ756" s="186"/>
      <c r="CA756" s="186"/>
      <c r="CB756" s="186"/>
      <c r="CC756" s="186"/>
      <c r="CD756" s="186"/>
      <c r="CE756" s="186"/>
      <c r="CF756" s="186"/>
      <c r="CG756" s="186"/>
      <c r="CH756" s="186"/>
      <c r="CI756" s="186"/>
      <c r="CJ756" s="186"/>
      <c r="CK756" s="186"/>
      <c r="CL756" s="186"/>
    </row>
    <row r="757" spans="2:90" x14ac:dyDescent="0.4">
      <c r="B757" s="171" t="s">
        <v>463</v>
      </c>
      <c r="E757" s="8"/>
      <c r="H757" s="196"/>
      <c r="I757" s="197"/>
      <c r="J757" s="197"/>
      <c r="K757" s="198"/>
      <c r="L757" s="198"/>
      <c r="M757" s="198"/>
      <c r="N757" s="198"/>
      <c r="O757" s="198"/>
      <c r="P757" s="198"/>
      <c r="R757" s="198"/>
      <c r="S757" s="186" t="str">
        <f t="shared" ref="S757:AX757" si="710">S$18</f>
        <v>S$14</v>
      </c>
      <c r="T757" s="186" t="str">
        <f t="shared" si="710"/>
        <v>T$14</v>
      </c>
      <c r="U757" s="186" t="str">
        <f t="shared" si="710"/>
        <v>U$14</v>
      </c>
      <c r="V757" s="186" t="str">
        <f t="shared" si="710"/>
        <v>V$14</v>
      </c>
      <c r="W757" s="186" t="str">
        <f t="shared" si="710"/>
        <v>W$14</v>
      </c>
      <c r="X757" s="186" t="str">
        <f t="shared" si="710"/>
        <v>X$14</v>
      </c>
      <c r="Y757" s="186" t="str">
        <f t="shared" si="710"/>
        <v>Y$14</v>
      </c>
      <c r="Z757" s="186" t="str">
        <f t="shared" si="710"/>
        <v>Z$14</v>
      </c>
      <c r="AA757" s="186" t="str">
        <f t="shared" si="710"/>
        <v>AA$14</v>
      </c>
      <c r="AB757" s="186" t="str">
        <f t="shared" si="710"/>
        <v>AB$14</v>
      </c>
      <c r="AC757" s="186" t="str">
        <f t="shared" si="710"/>
        <v>AC$14</v>
      </c>
      <c r="AD757" s="186" t="str">
        <f t="shared" si="710"/>
        <v>AD$14</v>
      </c>
      <c r="AE757" s="186" t="str">
        <f t="shared" si="710"/>
        <v>AE$14</v>
      </c>
      <c r="AF757" s="186" t="str">
        <f t="shared" si="710"/>
        <v>AF$14</v>
      </c>
      <c r="AG757" s="186" t="str">
        <f t="shared" si="710"/>
        <v>AG$14</v>
      </c>
      <c r="AH757" s="186" t="str">
        <f t="shared" si="710"/>
        <v>AH$14</v>
      </c>
      <c r="AI757" s="186" t="str">
        <f t="shared" si="710"/>
        <v>AI$14</v>
      </c>
      <c r="AJ757" s="186" t="str">
        <f t="shared" si="710"/>
        <v>AJ$14</v>
      </c>
      <c r="AK757" s="186" t="str">
        <f t="shared" si="710"/>
        <v>AK$14</v>
      </c>
      <c r="AL757" s="186" t="str">
        <f t="shared" si="710"/>
        <v>AL$14</v>
      </c>
      <c r="AM757" s="186" t="str">
        <f t="shared" si="710"/>
        <v>AM$14</v>
      </c>
      <c r="AN757" s="186" t="str">
        <f t="shared" si="710"/>
        <v>AN$14</v>
      </c>
      <c r="AO757" s="186" t="str">
        <f t="shared" si="710"/>
        <v>AO$14</v>
      </c>
      <c r="AP757" s="186" t="str">
        <f t="shared" si="710"/>
        <v>AP$14</v>
      </c>
      <c r="AQ757" s="186" t="str">
        <f t="shared" si="710"/>
        <v>AQ$14</v>
      </c>
      <c r="AR757" s="186" t="str">
        <f t="shared" si="710"/>
        <v>AR$14</v>
      </c>
      <c r="AS757" s="186" t="str">
        <f t="shared" si="710"/>
        <v>AS$14</v>
      </c>
      <c r="AT757" s="186" t="str">
        <f t="shared" si="710"/>
        <v>AT$14</v>
      </c>
      <c r="AU757" s="186" t="str">
        <f t="shared" si="710"/>
        <v>AU$14</v>
      </c>
      <c r="AV757" s="186" t="str">
        <f t="shared" si="710"/>
        <v>AV$14</v>
      </c>
      <c r="AW757" s="186" t="str">
        <f t="shared" si="710"/>
        <v>AW$14</v>
      </c>
      <c r="AX757" s="186" t="str">
        <f t="shared" si="710"/>
        <v>AX$14</v>
      </c>
      <c r="AY757" s="186" t="str">
        <f t="shared" ref="AY757:CD757" si="711">AY$18</f>
        <v>AY$14</v>
      </c>
      <c r="AZ757" s="186" t="str">
        <f t="shared" si="711"/>
        <v>AZ$14</v>
      </c>
      <c r="BA757" s="186" t="str">
        <f t="shared" si="711"/>
        <v>BA$14</v>
      </c>
      <c r="BB757" s="186" t="str">
        <f t="shared" si="711"/>
        <v>BB$14</v>
      </c>
      <c r="BC757" s="186" t="str">
        <f t="shared" si="711"/>
        <v>BC$14</v>
      </c>
      <c r="BD757" s="186" t="str">
        <f t="shared" si="711"/>
        <v>BD$14</v>
      </c>
      <c r="BE757" s="186" t="str">
        <f t="shared" si="711"/>
        <v>BE$14</v>
      </c>
      <c r="BF757" s="186" t="str">
        <f t="shared" si="711"/>
        <v>BF$14</v>
      </c>
      <c r="BG757" s="186" t="str">
        <f t="shared" si="711"/>
        <v>BG$14</v>
      </c>
      <c r="BH757" s="186" t="str">
        <f t="shared" si="711"/>
        <v>BH$14</v>
      </c>
      <c r="BI757" s="186" t="str">
        <f t="shared" si="711"/>
        <v>BI$14</v>
      </c>
      <c r="BJ757" s="186" t="str">
        <f t="shared" si="711"/>
        <v>BJ$14</v>
      </c>
      <c r="BK757" s="186" t="str">
        <f t="shared" si="711"/>
        <v>BK$14</v>
      </c>
      <c r="BL757" s="186" t="str">
        <f t="shared" si="711"/>
        <v>BL$14</v>
      </c>
      <c r="BM757" s="186" t="str">
        <f t="shared" si="711"/>
        <v>BM$14</v>
      </c>
      <c r="BN757" s="186" t="str">
        <f t="shared" si="711"/>
        <v>BN$14</v>
      </c>
      <c r="BO757" s="186" t="str">
        <f t="shared" si="711"/>
        <v>BO$14</v>
      </c>
      <c r="BP757" s="186" t="str">
        <f t="shared" si="711"/>
        <v>BP$14</v>
      </c>
      <c r="BQ757" s="186" t="str">
        <f t="shared" si="711"/>
        <v>BQ$14</v>
      </c>
      <c r="BR757" s="186" t="str">
        <f t="shared" si="711"/>
        <v>BR$14</v>
      </c>
      <c r="BS757" s="186" t="str">
        <f t="shared" si="711"/>
        <v>BS$14</v>
      </c>
      <c r="BT757" s="186" t="str">
        <f t="shared" si="711"/>
        <v>BT$14</v>
      </c>
      <c r="BU757" s="186" t="str">
        <f t="shared" si="711"/>
        <v>BU$14</v>
      </c>
      <c r="BV757" s="186" t="str">
        <f t="shared" si="711"/>
        <v>BV$14</v>
      </c>
      <c r="BW757" s="186" t="str">
        <f t="shared" si="711"/>
        <v>BW$14</v>
      </c>
      <c r="BX757" s="186" t="str">
        <f t="shared" si="711"/>
        <v>BX$14</v>
      </c>
      <c r="BY757" s="186" t="str">
        <f t="shared" si="711"/>
        <v>BY$14</v>
      </c>
      <c r="BZ757" s="186" t="str">
        <f t="shared" si="711"/>
        <v>BZ$14</v>
      </c>
      <c r="CA757" s="186" t="str">
        <f t="shared" si="711"/>
        <v>CA$14</v>
      </c>
      <c r="CB757" s="186" t="str">
        <f t="shared" si="711"/>
        <v>CB$14</v>
      </c>
      <c r="CC757" s="186" t="str">
        <f t="shared" si="711"/>
        <v>CC$14</v>
      </c>
      <c r="CD757" s="186" t="str">
        <f t="shared" si="711"/>
        <v>CD$14</v>
      </c>
      <c r="CE757" s="186" t="str">
        <f t="shared" ref="CE757:CL757" si="712">CE$18</f>
        <v>CE$14</v>
      </c>
      <c r="CF757" s="186" t="str">
        <f t="shared" si="712"/>
        <v>CF$14</v>
      </c>
      <c r="CG757" s="186" t="str">
        <f t="shared" si="712"/>
        <v>CG$14</v>
      </c>
      <c r="CH757" s="186" t="str">
        <f t="shared" si="712"/>
        <v>CH$14</v>
      </c>
      <c r="CI757" s="186" t="str">
        <f t="shared" si="712"/>
        <v>CI$14</v>
      </c>
      <c r="CJ757" s="186" t="str">
        <f t="shared" si="712"/>
        <v>CJ$14</v>
      </c>
      <c r="CK757" s="186" t="str">
        <f t="shared" si="712"/>
        <v>CK$14</v>
      </c>
      <c r="CL757" s="186" t="str">
        <f t="shared" si="712"/>
        <v>CL$14</v>
      </c>
    </row>
    <row r="758" spans="2:90" x14ac:dyDescent="0.4">
      <c r="B758" s="171" t="s">
        <v>464</v>
      </c>
      <c r="E758" s="8"/>
      <c r="H758" s="196"/>
      <c r="I758" s="197"/>
      <c r="J758" s="197"/>
      <c r="K758" s="198"/>
      <c r="L758" s="198"/>
      <c r="M758" s="198"/>
      <c r="N758" s="198"/>
      <c r="O758" s="198"/>
      <c r="P758" s="198"/>
      <c r="R758" s="198"/>
      <c r="S758" s="186" t="str">
        <f t="shared" ref="S758:AX758" si="713">S$19</f>
        <v>S$15</v>
      </c>
      <c r="T758" s="186" t="str">
        <f t="shared" si="713"/>
        <v>T$15</v>
      </c>
      <c r="U758" s="186" t="str">
        <f t="shared" si="713"/>
        <v>U$15</v>
      </c>
      <c r="V758" s="186" t="str">
        <f t="shared" si="713"/>
        <v>V$15</v>
      </c>
      <c r="W758" s="186" t="str">
        <f t="shared" si="713"/>
        <v>W$15</v>
      </c>
      <c r="X758" s="186" t="str">
        <f t="shared" si="713"/>
        <v>X$15</v>
      </c>
      <c r="Y758" s="186" t="str">
        <f t="shared" si="713"/>
        <v>Y$15</v>
      </c>
      <c r="Z758" s="186" t="str">
        <f t="shared" si="713"/>
        <v>Z$15</v>
      </c>
      <c r="AA758" s="186" t="str">
        <f t="shared" si="713"/>
        <v>AA$15</v>
      </c>
      <c r="AB758" s="186" t="str">
        <f t="shared" si="713"/>
        <v>AB$15</v>
      </c>
      <c r="AC758" s="186" t="str">
        <f t="shared" si="713"/>
        <v>AC$15</v>
      </c>
      <c r="AD758" s="186" t="str">
        <f t="shared" si="713"/>
        <v>AD$15</v>
      </c>
      <c r="AE758" s="186" t="str">
        <f t="shared" si="713"/>
        <v>AE$15</v>
      </c>
      <c r="AF758" s="186" t="str">
        <f t="shared" si="713"/>
        <v>AF$15</v>
      </c>
      <c r="AG758" s="186" t="str">
        <f t="shared" si="713"/>
        <v>AG$15</v>
      </c>
      <c r="AH758" s="186" t="str">
        <f t="shared" si="713"/>
        <v>AH$15</v>
      </c>
      <c r="AI758" s="186" t="str">
        <f t="shared" si="713"/>
        <v>AI$15</v>
      </c>
      <c r="AJ758" s="186" t="str">
        <f t="shared" si="713"/>
        <v>AJ$15</v>
      </c>
      <c r="AK758" s="186" t="str">
        <f t="shared" si="713"/>
        <v>AK$15</v>
      </c>
      <c r="AL758" s="186" t="str">
        <f t="shared" si="713"/>
        <v>AL$15</v>
      </c>
      <c r="AM758" s="186" t="str">
        <f t="shared" si="713"/>
        <v>AM$15</v>
      </c>
      <c r="AN758" s="186" t="str">
        <f t="shared" si="713"/>
        <v>AN$15</v>
      </c>
      <c r="AO758" s="186" t="str">
        <f t="shared" si="713"/>
        <v>AO$15</v>
      </c>
      <c r="AP758" s="186" t="str">
        <f t="shared" si="713"/>
        <v>AP$15</v>
      </c>
      <c r="AQ758" s="186" t="str">
        <f t="shared" si="713"/>
        <v>AQ$15</v>
      </c>
      <c r="AR758" s="186" t="str">
        <f t="shared" si="713"/>
        <v>AR$15</v>
      </c>
      <c r="AS758" s="186" t="str">
        <f t="shared" si="713"/>
        <v>AS$15</v>
      </c>
      <c r="AT758" s="186" t="str">
        <f t="shared" si="713"/>
        <v>AT$15</v>
      </c>
      <c r="AU758" s="186" t="str">
        <f t="shared" si="713"/>
        <v>AU$15</v>
      </c>
      <c r="AV758" s="186" t="str">
        <f t="shared" si="713"/>
        <v>AV$15</v>
      </c>
      <c r="AW758" s="186" t="str">
        <f t="shared" si="713"/>
        <v>AW$15</v>
      </c>
      <c r="AX758" s="186" t="str">
        <f t="shared" si="713"/>
        <v>AX$15</v>
      </c>
      <c r="AY758" s="186" t="str">
        <f t="shared" ref="AY758:CD758" si="714">AY$19</f>
        <v>AY$15</v>
      </c>
      <c r="AZ758" s="186" t="str">
        <f t="shared" si="714"/>
        <v>AZ$15</v>
      </c>
      <c r="BA758" s="186" t="str">
        <f t="shared" si="714"/>
        <v>BA$15</v>
      </c>
      <c r="BB758" s="186" t="str">
        <f t="shared" si="714"/>
        <v>BB$15</v>
      </c>
      <c r="BC758" s="186" t="str">
        <f t="shared" si="714"/>
        <v>BC$15</v>
      </c>
      <c r="BD758" s="186" t="str">
        <f t="shared" si="714"/>
        <v>BD$15</v>
      </c>
      <c r="BE758" s="186" t="str">
        <f t="shared" si="714"/>
        <v>BE$15</v>
      </c>
      <c r="BF758" s="186" t="str">
        <f t="shared" si="714"/>
        <v>BF$15</v>
      </c>
      <c r="BG758" s="186" t="str">
        <f t="shared" si="714"/>
        <v>BG$15</v>
      </c>
      <c r="BH758" s="186" t="str">
        <f t="shared" si="714"/>
        <v>BH$15</v>
      </c>
      <c r="BI758" s="186" t="str">
        <f t="shared" si="714"/>
        <v>BI$15</v>
      </c>
      <c r="BJ758" s="186" t="str">
        <f t="shared" si="714"/>
        <v>BJ$15</v>
      </c>
      <c r="BK758" s="186" t="str">
        <f t="shared" si="714"/>
        <v>BK$15</v>
      </c>
      <c r="BL758" s="186" t="str">
        <f t="shared" si="714"/>
        <v>BL$15</v>
      </c>
      <c r="BM758" s="186" t="str">
        <f t="shared" si="714"/>
        <v>BM$15</v>
      </c>
      <c r="BN758" s="186" t="str">
        <f t="shared" si="714"/>
        <v>BN$15</v>
      </c>
      <c r="BO758" s="186" t="str">
        <f t="shared" si="714"/>
        <v>BO$15</v>
      </c>
      <c r="BP758" s="186" t="str">
        <f t="shared" si="714"/>
        <v>BP$15</v>
      </c>
      <c r="BQ758" s="186" t="str">
        <f t="shared" si="714"/>
        <v>BQ$15</v>
      </c>
      <c r="BR758" s="186" t="str">
        <f t="shared" si="714"/>
        <v>BR$15</v>
      </c>
      <c r="BS758" s="186" t="str">
        <f t="shared" si="714"/>
        <v>BS$15</v>
      </c>
      <c r="BT758" s="186" t="str">
        <f t="shared" si="714"/>
        <v>BT$15</v>
      </c>
      <c r="BU758" s="186" t="str">
        <f t="shared" si="714"/>
        <v>BU$15</v>
      </c>
      <c r="BV758" s="186" t="str">
        <f t="shared" si="714"/>
        <v>BV$15</v>
      </c>
      <c r="BW758" s="186" t="str">
        <f t="shared" si="714"/>
        <v>BW$15</v>
      </c>
      <c r="BX758" s="186" t="str">
        <f t="shared" si="714"/>
        <v>BX$15</v>
      </c>
      <c r="BY758" s="186" t="str">
        <f t="shared" si="714"/>
        <v>BY$15</v>
      </c>
      <c r="BZ758" s="186" t="str">
        <f t="shared" si="714"/>
        <v>BZ$15</v>
      </c>
      <c r="CA758" s="186" t="str">
        <f t="shared" si="714"/>
        <v>CA$15</v>
      </c>
      <c r="CB758" s="186" t="str">
        <f t="shared" si="714"/>
        <v>CB$15</v>
      </c>
      <c r="CC758" s="186" t="str">
        <f t="shared" si="714"/>
        <v>CC$15</v>
      </c>
      <c r="CD758" s="186" t="str">
        <f t="shared" si="714"/>
        <v>CD$15</v>
      </c>
      <c r="CE758" s="186" t="str">
        <f t="shared" ref="CE758:CL758" si="715">CE$19</f>
        <v>CE$15</v>
      </c>
      <c r="CF758" s="186" t="str">
        <f t="shared" si="715"/>
        <v>CF$15</v>
      </c>
      <c r="CG758" s="186" t="str">
        <f t="shared" si="715"/>
        <v>CG$15</v>
      </c>
      <c r="CH758" s="186" t="str">
        <f t="shared" si="715"/>
        <v>CH$15</v>
      </c>
      <c r="CI758" s="186" t="str">
        <f t="shared" si="715"/>
        <v>CI$15</v>
      </c>
      <c r="CJ758" s="186" t="str">
        <f t="shared" si="715"/>
        <v>CJ$15</v>
      </c>
      <c r="CK758" s="186" t="str">
        <f t="shared" si="715"/>
        <v>CK$15</v>
      </c>
      <c r="CL758" s="186" t="str">
        <f t="shared" si="715"/>
        <v>CL$15</v>
      </c>
    </row>
    <row r="759" spans="2:90" x14ac:dyDescent="0.4">
      <c r="B759" s="70" t="s">
        <v>773</v>
      </c>
      <c r="C759" s="31"/>
      <c r="D759" t="s">
        <v>827</v>
      </c>
      <c r="E759" s="8" t="str">
        <f t="shared" ref="E759:E764" si="716">ROW()&amp;" "&amp;D759</f>
        <v>759 SUBFREE-PV</v>
      </c>
      <c r="F759" t="s">
        <v>828</v>
      </c>
      <c r="G759" s="31" t="s">
        <v>81</v>
      </c>
      <c r="H759" s="48"/>
      <c r="I759" s="285"/>
      <c r="J759" s="285"/>
      <c r="K759" s="48"/>
      <c r="L759" s="48"/>
      <c r="M759" s="48"/>
      <c r="N759" s="48"/>
      <c r="O759" s="48"/>
      <c r="P759" s="48"/>
      <c r="R759" s="70"/>
      <c r="S759" s="286"/>
      <c r="T759" s="286"/>
      <c r="U759" s="286"/>
      <c r="V759" s="286"/>
      <c r="W759" s="286"/>
      <c r="X759" s="286"/>
      <c r="Y759" s="286"/>
      <c r="Z759" s="286"/>
      <c r="AA759" s="286"/>
      <c r="AB759" s="286"/>
      <c r="AC759" s="286"/>
      <c r="AD759" s="286"/>
      <c r="AE759" s="286"/>
      <c r="AF759" s="286"/>
      <c r="AG759" s="286"/>
      <c r="AH759" s="286"/>
      <c r="AI759" s="286"/>
      <c r="AJ759" s="286"/>
      <c r="AK759" s="286"/>
      <c r="AL759" s="286"/>
      <c r="AM759" s="286"/>
      <c r="AN759" s="286"/>
      <c r="AO759" s="286"/>
      <c r="AP759" s="286"/>
      <c r="AQ759" s="286"/>
      <c r="AR759" s="286"/>
      <c r="AS759" s="286"/>
      <c r="AT759" s="286"/>
      <c r="AU759" s="286"/>
      <c r="AV759" s="286"/>
      <c r="AW759" s="286"/>
      <c r="AX759" s="286"/>
      <c r="AY759" s="286"/>
      <c r="AZ759" s="286"/>
      <c r="BA759" s="286"/>
      <c r="BB759" s="286"/>
      <c r="BC759" s="286"/>
      <c r="BD759" s="286"/>
      <c r="BE759" s="286"/>
      <c r="BF759" s="286"/>
      <c r="BG759" s="286"/>
      <c r="BH759" s="286"/>
      <c r="BI759" s="286"/>
      <c r="BJ759" s="286"/>
      <c r="BK759" s="286"/>
      <c r="BL759" s="286"/>
      <c r="BM759" s="286"/>
      <c r="BN759" s="286"/>
      <c r="BO759" s="286"/>
      <c r="BP759" s="286"/>
      <c r="BQ759" s="286"/>
      <c r="BR759" s="286"/>
      <c r="BS759" s="286"/>
      <c r="BT759" s="286"/>
      <c r="BU759" s="286"/>
      <c r="BV759" s="286"/>
      <c r="BW759" s="286"/>
      <c r="BX759" s="286"/>
      <c r="BY759" s="286"/>
      <c r="BZ759" s="286"/>
      <c r="CA759" s="286"/>
      <c r="CB759" s="286"/>
      <c r="CC759" s="286"/>
      <c r="CD759" s="286"/>
      <c r="CE759" s="286"/>
      <c r="CF759" s="286"/>
      <c r="CG759" s="286"/>
      <c r="CH759" s="286"/>
      <c r="CI759" s="286"/>
      <c r="CJ759" s="286"/>
      <c r="CK759" s="286"/>
      <c r="CL759" s="286"/>
    </row>
    <row r="760" spans="2:90" collapsed="1" x14ac:dyDescent="0.4">
      <c r="B760" s="141" t="str">
        <f>"# of new "&amp;B786&amp;"s"</f>
        <v># of new subscribers</v>
      </c>
      <c r="D760" t="s">
        <v>827</v>
      </c>
      <c r="E760" s="8" t="str">
        <f t="shared" si="716"/>
        <v>760 SUBFREE-PV</v>
      </c>
      <c r="G760" t="s">
        <v>332</v>
      </c>
      <c r="H760" s="12"/>
      <c r="I760" s="60"/>
      <c r="J760" s="60"/>
      <c r="K760" s="16"/>
      <c r="L760" s="16"/>
      <c r="M760" s="16"/>
      <c r="N760" s="16"/>
      <c r="O760" s="16"/>
      <c r="P760" s="16"/>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2:90" x14ac:dyDescent="0.4">
      <c r="D761" t="s">
        <v>827</v>
      </c>
      <c r="E761" s="8" t="str">
        <f t="shared" si="716"/>
        <v>761 SUBFREE-PV</v>
      </c>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row>
    <row r="762" spans="2:90" x14ac:dyDescent="0.4">
      <c r="B762" s="95" t="str">
        <f>B770&amp;":"</f>
        <v># of subscribers - Free:</v>
      </c>
      <c r="C762" s="6"/>
      <c r="D762" t="s">
        <v>827</v>
      </c>
      <c r="E762" s="8" t="str">
        <f t="shared" si="716"/>
        <v>762 SUBFREE-PV</v>
      </c>
      <c r="G762" s="6"/>
      <c r="H762" s="12"/>
      <c r="I762" s="60"/>
      <c r="J762" s="60"/>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row>
    <row r="763" spans="2:90" x14ac:dyDescent="0.4">
      <c r="B763" s="154" t="s">
        <v>71</v>
      </c>
      <c r="C763" s="6"/>
      <c r="D763" t="s">
        <v>827</v>
      </c>
      <c r="E763" s="8" t="str">
        <f t="shared" si="716"/>
        <v>763 SUBFREE-PV</v>
      </c>
      <c r="G763" s="6"/>
      <c r="K763" s="15">
        <f>SUMIF($4:$4,K$2-1,763:763)</f>
        <v>0</v>
      </c>
      <c r="L763" s="15">
        <f ca="1">K770</f>
        <v>33229.751231447357</v>
      </c>
      <c r="M763" s="15">
        <f ca="1">L770</f>
        <v>43243.349535312154</v>
      </c>
      <c r="N763" s="15">
        <f ca="1">M770</f>
        <v>46260.890963557045</v>
      </c>
      <c r="O763" s="15">
        <f ca="1">N770</f>
        <v>47170.210070921268</v>
      </c>
      <c r="P763" s="15">
        <f ca="1">O770</f>
        <v>47444.228260457319</v>
      </c>
      <c r="R763" s="15"/>
      <c r="S763" s="76">
        <f t="shared" ref="S763:AY763" si="717">+R770</f>
        <v>0</v>
      </c>
      <c r="T763" s="76">
        <f t="shared" ca="1" si="717"/>
        <v>4524.375</v>
      </c>
      <c r="U763" s="76">
        <f t="shared" ca="1" si="717"/>
        <v>8618.3688281249997</v>
      </c>
      <c r="V763" s="76">
        <f t="shared" ca="1" si="717"/>
        <v>12322.92149334961</v>
      </c>
      <c r="W763" s="76">
        <f t="shared" ca="1" si="717"/>
        <v>15675.078586294729</v>
      </c>
      <c r="X763" s="76">
        <f t="shared" ca="1" si="717"/>
        <v>18708.361735773444</v>
      </c>
      <c r="Y763" s="76">
        <f t="shared" ca="1" si="717"/>
        <v>21453.103825657996</v>
      </c>
      <c r="Z763" s="76">
        <f t="shared" ca="1" si="717"/>
        <v>23936.752324242279</v>
      </c>
      <c r="AA763" s="76">
        <f t="shared" ca="1" si="717"/>
        <v>26184.143759398736</v>
      </c>
      <c r="AB763" s="76">
        <f t="shared" ca="1" si="717"/>
        <v>28217.752084285934</v>
      </c>
      <c r="AC763" s="76">
        <f t="shared" ca="1" si="717"/>
        <v>30057.913417268235</v>
      </c>
      <c r="AD763" s="76">
        <f t="shared" ca="1" si="717"/>
        <v>31723.029403450601</v>
      </c>
      <c r="AE763" s="76">
        <f t="shared" ca="1" si="717"/>
        <v>33229.751231447357</v>
      </c>
      <c r="AF763" s="76">
        <f t="shared" ca="1" si="717"/>
        <v>34593.146145555933</v>
      </c>
      <c r="AG763" s="76">
        <f t="shared" ca="1" si="717"/>
        <v>35826.848118459922</v>
      </c>
      <c r="AH763" s="76">
        <f t="shared" ca="1" si="717"/>
        <v>36943.194191191425</v>
      </c>
      <c r="AI763" s="76">
        <f t="shared" ca="1" si="717"/>
        <v>37953.347843754345</v>
      </c>
      <c r="AJ763" s="76">
        <f t="shared" ca="1" si="717"/>
        <v>38867.410630117214</v>
      </c>
      <c r="AK763" s="76">
        <f t="shared" ca="1" si="717"/>
        <v>39694.523193927307</v>
      </c>
      <c r="AL763" s="76">
        <f t="shared" ca="1" si="717"/>
        <v>40442.956675104972</v>
      </c>
      <c r="AM763" s="76">
        <f t="shared" ca="1" si="717"/>
        <v>41120.195421385615</v>
      </c>
      <c r="AN763" s="76">
        <f t="shared" ca="1" si="717"/>
        <v>41733.011831926306</v>
      </c>
      <c r="AO763" s="76">
        <f t="shared" ca="1" si="717"/>
        <v>42287.534081414313</v>
      </c>
      <c r="AP763" s="76">
        <f t="shared" ca="1" si="717"/>
        <v>42789.307401919774</v>
      </c>
      <c r="AQ763" s="76">
        <f t="shared" ca="1" si="717"/>
        <v>43243.349535312154</v>
      </c>
      <c r="AR763" s="76">
        <f t="shared" ca="1" si="717"/>
        <v>43654.200910765583</v>
      </c>
      <c r="AS763" s="76">
        <f t="shared" ca="1" si="717"/>
        <v>44025.970049129006</v>
      </c>
      <c r="AT763" s="76">
        <f t="shared" ca="1" si="717"/>
        <v>44362.374648205616</v>
      </c>
      <c r="AU763" s="76">
        <f t="shared" ca="1" si="717"/>
        <v>44666.778759795052</v>
      </c>
      <c r="AV763" s="76">
        <f t="shared" ca="1" si="717"/>
        <v>44942.226430269548</v>
      </c>
      <c r="AW763" s="76">
        <f t="shared" ca="1" si="717"/>
        <v>45191.472141090162</v>
      </c>
      <c r="AX763" s="76">
        <f t="shared" ca="1" si="717"/>
        <v>45417.008353668956</v>
      </c>
      <c r="AY763" s="76">
        <f t="shared" ca="1" si="717"/>
        <v>45621.090434026199</v>
      </c>
      <c r="AZ763" s="76">
        <f t="shared" ref="AZ763:CE763" ca="1" si="718">+AY770</f>
        <v>45805.759206489456</v>
      </c>
      <c r="BA763" s="76">
        <f t="shared" ca="1" si="718"/>
        <v>45972.861361972151</v>
      </c>
      <c r="BB763" s="76">
        <f t="shared" ca="1" si="718"/>
        <v>46124.067924914547</v>
      </c>
      <c r="BC763" s="76">
        <f t="shared" ca="1" si="718"/>
        <v>46260.890963557045</v>
      </c>
      <c r="BD763" s="76">
        <f t="shared" ca="1" si="718"/>
        <v>46384.698710648685</v>
      </c>
      <c r="BE763" s="76">
        <f t="shared" ca="1" si="718"/>
        <v>46496.729245798233</v>
      </c>
      <c r="BF763" s="76">
        <f t="shared" ca="1" si="718"/>
        <v>46598.102876291683</v>
      </c>
      <c r="BG763" s="76">
        <f t="shared" ca="1" si="718"/>
        <v>46689.833340184436</v>
      </c>
      <c r="BH763" s="76">
        <f t="shared" ca="1" si="718"/>
        <v>46772.837943699393</v>
      </c>
      <c r="BI763" s="76">
        <f t="shared" ca="1" si="718"/>
        <v>46847.946734304991</v>
      </c>
      <c r="BJ763" s="76">
        <f t="shared" ca="1" si="718"/>
        <v>46915.910801204227</v>
      </c>
      <c r="BK763" s="76">
        <f t="shared" ca="1" si="718"/>
        <v>46977.409786239674</v>
      </c>
      <c r="BL763" s="76">
        <f t="shared" ca="1" si="718"/>
        <v>47033.058680323622</v>
      </c>
      <c r="BM763" s="76">
        <f t="shared" ca="1" si="718"/>
        <v>47083.413973357841</v>
      </c>
      <c r="BN763" s="76">
        <f t="shared" ca="1" si="718"/>
        <v>47128.979219142173</v>
      </c>
      <c r="BO763" s="76">
        <f t="shared" ca="1" si="718"/>
        <v>47170.210070921268</v>
      </c>
      <c r="BP763" s="76">
        <f t="shared" ca="1" si="718"/>
        <v>47207.518837924887</v>
      </c>
      <c r="BQ763" s="76">
        <f t="shared" ca="1" si="718"/>
        <v>47241.278608467277</v>
      </c>
      <c r="BR763" s="76">
        <f t="shared" ca="1" si="718"/>
        <v>47271.826980836828</v>
      </c>
      <c r="BS763" s="76">
        <f t="shared" ca="1" si="718"/>
        <v>47299.469439284723</v>
      </c>
      <c r="BT763" s="76">
        <f t="shared" ca="1" si="718"/>
        <v>47324.482408872762</v>
      </c>
      <c r="BU763" s="76">
        <f t="shared" ca="1" si="718"/>
        <v>47347.116019728746</v>
      </c>
      <c r="BV763" s="76">
        <f t="shared" ca="1" si="718"/>
        <v>47367.596608352047</v>
      </c>
      <c r="BW763" s="76">
        <f t="shared" ca="1" si="718"/>
        <v>47386.128980982554</v>
      </c>
      <c r="BX763" s="76">
        <f t="shared" ca="1" si="718"/>
        <v>47402.898461666591</v>
      </c>
      <c r="BY763" s="76">
        <f t="shared" ca="1" si="718"/>
        <v>47418.072745500554</v>
      </c>
      <c r="BZ763" s="76">
        <f t="shared" ca="1" si="718"/>
        <v>47431.803575584818</v>
      </c>
      <c r="CA763" s="76">
        <f t="shared" ca="1" si="718"/>
        <v>47444.228260457319</v>
      </c>
      <c r="CB763" s="76">
        <f t="shared" ca="1" si="718"/>
        <v>47455.471047181316</v>
      </c>
      <c r="CC763" s="76">
        <f t="shared" ca="1" si="718"/>
        <v>47465.644363818188</v>
      </c>
      <c r="CD763" s="76">
        <f t="shared" ca="1" si="718"/>
        <v>47474.849943709982</v>
      </c>
      <c r="CE763" s="76">
        <f t="shared" ca="1" si="718"/>
        <v>47483.17984281457</v>
      </c>
      <c r="CF763" s="76">
        <f t="shared" ref="CF763:CL763" ca="1" si="719">+CE770</f>
        <v>47490.717360266834</v>
      </c>
      <c r="CG763" s="76">
        <f t="shared" ca="1" si="719"/>
        <v>47497.537871371453</v>
      </c>
      <c r="CH763" s="76">
        <f t="shared" ca="1" si="719"/>
        <v>47503.709581357245</v>
      </c>
      <c r="CI763" s="76">
        <f t="shared" ca="1" si="719"/>
        <v>47509.294207430641</v>
      </c>
      <c r="CJ763" s="76">
        <f t="shared" ca="1" si="719"/>
        <v>47514.347595948806</v>
      </c>
      <c r="CK763" s="76">
        <f t="shared" ca="1" si="719"/>
        <v>47518.920280884173</v>
      </c>
      <c r="CL763" s="76">
        <f t="shared" ca="1" si="719"/>
        <v>47523.057989165063</v>
      </c>
    </row>
    <row r="764" spans="2:90" x14ac:dyDescent="0.4">
      <c r="B764" s="154" t="s">
        <v>72</v>
      </c>
      <c r="C764" s="6"/>
      <c r="D764" t="s">
        <v>827</v>
      </c>
      <c r="E764" s="8" t="str">
        <f t="shared" si="716"/>
        <v>764 SUBFREE-PV</v>
      </c>
      <c r="G764" s="6"/>
      <c r="K764" s="34">
        <f t="shared" ref="K764:P764" ca="1" si="720">SUMIF($3:$3,K$2,764:764)</f>
        <v>60000</v>
      </c>
      <c r="L764" s="34">
        <f t="shared" ca="1" si="720"/>
        <v>60000</v>
      </c>
      <c r="M764" s="34">
        <f t="shared" ca="1" si="720"/>
        <v>60000</v>
      </c>
      <c r="N764" s="34">
        <f t="shared" ca="1" si="720"/>
        <v>60000</v>
      </c>
      <c r="O764" s="34">
        <f t="shared" ca="1" si="720"/>
        <v>60000</v>
      </c>
      <c r="P764" s="34">
        <f t="shared" ca="1" si="720"/>
        <v>60000</v>
      </c>
      <c r="R764" s="15"/>
      <c r="S764" s="76" cm="1">
        <f t="array" aca="1" ref="S764" ca="1">INDIRECT(S754)</f>
        <v>5000</v>
      </c>
      <c r="T764" s="76" cm="1">
        <f t="array" aca="1" ref="T764" ca="1">INDIRECT(T754)</f>
        <v>5000</v>
      </c>
      <c r="U764" s="76" cm="1">
        <f t="array" aca="1" ref="U764" ca="1">INDIRECT(U754)</f>
        <v>5000</v>
      </c>
      <c r="V764" s="76" cm="1">
        <f t="array" aca="1" ref="V764" ca="1">INDIRECT(V754)</f>
        <v>5000</v>
      </c>
      <c r="W764" s="76" cm="1">
        <f t="array" aca="1" ref="W764" ca="1">INDIRECT(W754)</f>
        <v>5000</v>
      </c>
      <c r="X764" s="76" cm="1">
        <f t="array" aca="1" ref="X764" ca="1">INDIRECT(X754)</f>
        <v>5000</v>
      </c>
      <c r="Y764" s="76" cm="1">
        <f t="array" aca="1" ref="Y764" ca="1">INDIRECT(Y754)</f>
        <v>5000</v>
      </c>
      <c r="Z764" s="76" cm="1">
        <f t="array" aca="1" ref="Z764" ca="1">INDIRECT(Z754)</f>
        <v>5000</v>
      </c>
      <c r="AA764" s="76" cm="1">
        <f t="array" aca="1" ref="AA764" ca="1">INDIRECT(AA754)</f>
        <v>5000</v>
      </c>
      <c r="AB764" s="76" cm="1">
        <f t="array" aca="1" ref="AB764" ca="1">INDIRECT(AB754)</f>
        <v>5000</v>
      </c>
      <c r="AC764" s="76" cm="1">
        <f t="array" aca="1" ref="AC764" ca="1">INDIRECT(AC754)</f>
        <v>5000</v>
      </c>
      <c r="AD764" s="76" cm="1">
        <f t="array" aca="1" ref="AD764" ca="1">INDIRECT(AD754)</f>
        <v>5000</v>
      </c>
      <c r="AE764" s="76" cm="1">
        <f t="array" aca="1" ref="AE764" ca="1">INDIRECT(AE754)</f>
        <v>5000</v>
      </c>
      <c r="AF764" s="76" cm="1">
        <f t="array" aca="1" ref="AF764" ca="1">INDIRECT(AF754)</f>
        <v>5000</v>
      </c>
      <c r="AG764" s="76" cm="1">
        <f t="array" aca="1" ref="AG764" ca="1">INDIRECT(AG754)</f>
        <v>5000</v>
      </c>
      <c r="AH764" s="76" cm="1">
        <f t="array" aca="1" ref="AH764" ca="1">INDIRECT(AH754)</f>
        <v>5000</v>
      </c>
      <c r="AI764" s="76" cm="1">
        <f t="array" aca="1" ref="AI764" ca="1">INDIRECT(AI754)</f>
        <v>5000</v>
      </c>
      <c r="AJ764" s="76" cm="1">
        <f t="array" aca="1" ref="AJ764" ca="1">INDIRECT(AJ754)</f>
        <v>5000</v>
      </c>
      <c r="AK764" s="76" cm="1">
        <f t="array" aca="1" ref="AK764" ca="1">INDIRECT(AK754)</f>
        <v>5000</v>
      </c>
      <c r="AL764" s="76" cm="1">
        <f t="array" aca="1" ref="AL764" ca="1">INDIRECT(AL754)</f>
        <v>5000</v>
      </c>
      <c r="AM764" s="76" cm="1">
        <f t="array" aca="1" ref="AM764" ca="1">INDIRECT(AM754)</f>
        <v>5000</v>
      </c>
      <c r="AN764" s="76" cm="1">
        <f t="array" aca="1" ref="AN764" ca="1">INDIRECT(AN754)</f>
        <v>5000</v>
      </c>
      <c r="AO764" s="76" cm="1">
        <f t="array" aca="1" ref="AO764" ca="1">INDIRECT(AO754)</f>
        <v>5000</v>
      </c>
      <c r="AP764" s="76" cm="1">
        <f t="array" aca="1" ref="AP764" ca="1">INDIRECT(AP754)</f>
        <v>5000</v>
      </c>
      <c r="AQ764" s="76" cm="1">
        <f t="array" aca="1" ref="AQ764" ca="1">INDIRECT(AQ754)</f>
        <v>5000</v>
      </c>
      <c r="AR764" s="76" cm="1">
        <f t="array" aca="1" ref="AR764" ca="1">INDIRECT(AR754)</f>
        <v>5000</v>
      </c>
      <c r="AS764" s="76" cm="1">
        <f t="array" aca="1" ref="AS764" ca="1">INDIRECT(AS754)</f>
        <v>5000</v>
      </c>
      <c r="AT764" s="76" cm="1">
        <f t="array" aca="1" ref="AT764" ca="1">INDIRECT(AT754)</f>
        <v>5000</v>
      </c>
      <c r="AU764" s="76" cm="1">
        <f t="array" aca="1" ref="AU764" ca="1">INDIRECT(AU754)</f>
        <v>5000</v>
      </c>
      <c r="AV764" s="76" cm="1">
        <f t="array" aca="1" ref="AV764" ca="1">INDIRECT(AV754)</f>
        <v>5000</v>
      </c>
      <c r="AW764" s="76" cm="1">
        <f t="array" aca="1" ref="AW764" ca="1">INDIRECT(AW754)</f>
        <v>5000</v>
      </c>
      <c r="AX764" s="76" cm="1">
        <f t="array" aca="1" ref="AX764" ca="1">INDIRECT(AX754)</f>
        <v>5000</v>
      </c>
      <c r="AY764" s="76" cm="1">
        <f t="array" aca="1" ref="AY764" ca="1">INDIRECT(AY754)</f>
        <v>5000</v>
      </c>
      <c r="AZ764" s="76" cm="1">
        <f t="array" aca="1" ref="AZ764" ca="1">INDIRECT(AZ754)</f>
        <v>5000</v>
      </c>
      <c r="BA764" s="76" cm="1">
        <f t="array" aca="1" ref="BA764" ca="1">INDIRECT(BA754)</f>
        <v>5000</v>
      </c>
      <c r="BB764" s="76" cm="1">
        <f t="array" aca="1" ref="BB764" ca="1">INDIRECT(BB754)</f>
        <v>5000</v>
      </c>
      <c r="BC764" s="76" cm="1">
        <f t="array" aca="1" ref="BC764" ca="1">INDIRECT(BC754)</f>
        <v>5000</v>
      </c>
      <c r="BD764" s="76" cm="1">
        <f t="array" aca="1" ref="BD764" ca="1">INDIRECT(BD754)</f>
        <v>5000</v>
      </c>
      <c r="BE764" s="76" cm="1">
        <f t="array" aca="1" ref="BE764" ca="1">INDIRECT(BE754)</f>
        <v>5000</v>
      </c>
      <c r="BF764" s="76" cm="1">
        <f t="array" aca="1" ref="BF764" ca="1">INDIRECT(BF754)</f>
        <v>5000</v>
      </c>
      <c r="BG764" s="76" cm="1">
        <f t="array" aca="1" ref="BG764" ca="1">INDIRECT(BG754)</f>
        <v>5000</v>
      </c>
      <c r="BH764" s="76" cm="1">
        <f t="array" aca="1" ref="BH764" ca="1">INDIRECT(BH754)</f>
        <v>5000</v>
      </c>
      <c r="BI764" s="76" cm="1">
        <f t="array" aca="1" ref="BI764" ca="1">INDIRECT(BI754)</f>
        <v>5000</v>
      </c>
      <c r="BJ764" s="76" cm="1">
        <f t="array" aca="1" ref="BJ764" ca="1">INDIRECT(BJ754)</f>
        <v>5000</v>
      </c>
      <c r="BK764" s="76" cm="1">
        <f t="array" aca="1" ref="BK764" ca="1">INDIRECT(BK754)</f>
        <v>5000</v>
      </c>
      <c r="BL764" s="76" cm="1">
        <f t="array" aca="1" ref="BL764" ca="1">INDIRECT(BL754)</f>
        <v>5000</v>
      </c>
      <c r="BM764" s="76" cm="1">
        <f t="array" aca="1" ref="BM764" ca="1">INDIRECT(BM754)</f>
        <v>5000</v>
      </c>
      <c r="BN764" s="76" cm="1">
        <f t="array" aca="1" ref="BN764" ca="1">INDIRECT(BN754)</f>
        <v>5000</v>
      </c>
      <c r="BO764" s="76" cm="1">
        <f t="array" aca="1" ref="BO764" ca="1">INDIRECT(BO754)</f>
        <v>5000</v>
      </c>
      <c r="BP764" s="76" cm="1">
        <f t="array" aca="1" ref="BP764" ca="1">INDIRECT(BP754)</f>
        <v>5000</v>
      </c>
      <c r="BQ764" s="76" cm="1">
        <f t="array" aca="1" ref="BQ764" ca="1">INDIRECT(BQ754)</f>
        <v>5000</v>
      </c>
      <c r="BR764" s="76" cm="1">
        <f t="array" aca="1" ref="BR764" ca="1">INDIRECT(BR754)</f>
        <v>5000</v>
      </c>
      <c r="BS764" s="76" cm="1">
        <f t="array" aca="1" ref="BS764" ca="1">INDIRECT(BS754)</f>
        <v>5000</v>
      </c>
      <c r="BT764" s="76" cm="1">
        <f t="array" aca="1" ref="BT764" ca="1">INDIRECT(BT754)</f>
        <v>5000</v>
      </c>
      <c r="BU764" s="76" cm="1">
        <f t="array" aca="1" ref="BU764" ca="1">INDIRECT(BU754)</f>
        <v>5000</v>
      </c>
      <c r="BV764" s="76" cm="1">
        <f t="array" aca="1" ref="BV764" ca="1">INDIRECT(BV754)</f>
        <v>5000</v>
      </c>
      <c r="BW764" s="76" cm="1">
        <f t="array" aca="1" ref="BW764" ca="1">INDIRECT(BW754)</f>
        <v>5000</v>
      </c>
      <c r="BX764" s="76" cm="1">
        <f t="array" aca="1" ref="BX764" ca="1">INDIRECT(BX754)</f>
        <v>5000</v>
      </c>
      <c r="BY764" s="76" cm="1">
        <f t="array" aca="1" ref="BY764" ca="1">INDIRECT(BY754)</f>
        <v>5000</v>
      </c>
      <c r="BZ764" s="76" cm="1">
        <f t="array" aca="1" ref="BZ764" ca="1">INDIRECT(BZ754)</f>
        <v>5000</v>
      </c>
      <c r="CA764" s="76" cm="1">
        <f t="array" aca="1" ref="CA764" ca="1">INDIRECT(CA754)</f>
        <v>5000</v>
      </c>
      <c r="CB764" s="76" cm="1">
        <f t="array" aca="1" ref="CB764" ca="1">INDIRECT(CB754)</f>
        <v>5000</v>
      </c>
      <c r="CC764" s="76" cm="1">
        <f t="array" aca="1" ref="CC764" ca="1">INDIRECT(CC754)</f>
        <v>5000</v>
      </c>
      <c r="CD764" s="76" cm="1">
        <f t="array" aca="1" ref="CD764" ca="1">INDIRECT(CD754)</f>
        <v>5000</v>
      </c>
      <c r="CE764" s="76" cm="1">
        <f t="array" aca="1" ref="CE764" ca="1">INDIRECT(CE754)</f>
        <v>5000</v>
      </c>
      <c r="CF764" s="76" cm="1">
        <f t="array" aca="1" ref="CF764" ca="1">INDIRECT(CF754)</f>
        <v>5000</v>
      </c>
      <c r="CG764" s="76" cm="1">
        <f t="array" aca="1" ref="CG764" ca="1">INDIRECT(CG754)</f>
        <v>5000</v>
      </c>
      <c r="CH764" s="76" cm="1">
        <f t="array" aca="1" ref="CH764" ca="1">INDIRECT(CH754)</f>
        <v>5000</v>
      </c>
      <c r="CI764" s="76" cm="1">
        <f t="array" aca="1" ref="CI764" ca="1">INDIRECT(CI754)</f>
        <v>5000</v>
      </c>
      <c r="CJ764" s="76" cm="1">
        <f t="array" aca="1" ref="CJ764" ca="1">INDIRECT(CJ754)</f>
        <v>5000</v>
      </c>
      <c r="CK764" s="76" cm="1">
        <f t="array" aca="1" ref="CK764" ca="1">INDIRECT(CK754)</f>
        <v>5000</v>
      </c>
      <c r="CL764" s="76" cm="1">
        <f t="array" aca="1" ref="CL764" ca="1">INDIRECT(CL754)</f>
        <v>5000</v>
      </c>
    </row>
    <row r="765" spans="2:90" x14ac:dyDescent="0.4">
      <c r="B765" s="141" t="s">
        <v>824</v>
      </c>
      <c r="D765" t="s">
        <v>827</v>
      </c>
      <c r="E765" s="8" t="str">
        <f>ROW()&amp;" "&amp;D765</f>
        <v>765 SUBFREE-PV</v>
      </c>
      <c r="G765" t="str">
        <f>E765</f>
        <v>765 SUBFREE-PV</v>
      </c>
      <c r="H765" s="12"/>
      <c r="I765" s="60"/>
      <c r="J765" s="60"/>
      <c r="K765" s="16">
        <v>0.05</v>
      </c>
      <c r="L765" s="16">
        <v>0.05</v>
      </c>
      <c r="M765" s="16">
        <v>0.05</v>
      </c>
      <c r="N765" s="16">
        <v>0.05</v>
      </c>
      <c r="O765" s="16">
        <v>0.05</v>
      </c>
      <c r="P765" s="16">
        <v>0.05</v>
      </c>
      <c r="R765" s="20"/>
      <c r="S765" s="146" cm="1">
        <f t="array" ref="S765">INDEX($K:$P,ROW(),MATCH(S$3,$K$2:$P$2,0))</f>
        <v>0.05</v>
      </c>
      <c r="T765" s="146" cm="1">
        <f t="array" ref="T765">INDEX($K:$P,ROW(),MATCH(T$3,$K$2:$P$2,0))</f>
        <v>0.05</v>
      </c>
      <c r="U765" s="146" cm="1">
        <f t="array" ref="U765">INDEX($K:$P,ROW(),MATCH(U$3,$K$2:$P$2,0))</f>
        <v>0.05</v>
      </c>
      <c r="V765" s="146" cm="1">
        <f t="array" ref="V765">INDEX($K:$P,ROW(),MATCH(V$3,$K$2:$P$2,0))</f>
        <v>0.05</v>
      </c>
      <c r="W765" s="146" cm="1">
        <f t="array" ref="W765">INDEX($K:$P,ROW(),MATCH(W$3,$K$2:$P$2,0))</f>
        <v>0.05</v>
      </c>
      <c r="X765" s="146" cm="1">
        <f t="array" ref="X765">INDEX($K:$P,ROW(),MATCH(X$3,$K$2:$P$2,0))</f>
        <v>0.05</v>
      </c>
      <c r="Y765" s="146" cm="1">
        <f t="array" ref="Y765">INDEX($K:$P,ROW(),MATCH(Y$3,$K$2:$P$2,0))</f>
        <v>0.05</v>
      </c>
      <c r="Z765" s="146" cm="1">
        <f t="array" ref="Z765">INDEX($K:$P,ROW(),MATCH(Z$3,$K$2:$P$2,0))</f>
        <v>0.05</v>
      </c>
      <c r="AA765" s="146" cm="1">
        <f t="array" ref="AA765">INDEX($K:$P,ROW(),MATCH(AA$3,$K$2:$P$2,0))</f>
        <v>0.05</v>
      </c>
      <c r="AB765" s="146" cm="1">
        <f t="array" ref="AB765">INDEX($K:$P,ROW(),MATCH(AB$3,$K$2:$P$2,0))</f>
        <v>0.05</v>
      </c>
      <c r="AC765" s="146" cm="1">
        <f t="array" ref="AC765">INDEX($K:$P,ROW(),MATCH(AC$3,$K$2:$P$2,0))</f>
        <v>0.05</v>
      </c>
      <c r="AD765" s="146" cm="1">
        <f t="array" ref="AD765">INDEX($K:$P,ROW(),MATCH(AD$3,$K$2:$P$2,0))</f>
        <v>0.05</v>
      </c>
      <c r="AE765" s="146" cm="1">
        <f t="array" ref="AE765">INDEX($K:$P,ROW(),MATCH(AE$3,$K$2:$P$2,0))</f>
        <v>0.05</v>
      </c>
      <c r="AF765" s="146" cm="1">
        <f t="array" ref="AF765">INDEX($K:$P,ROW(),MATCH(AF$3,$K$2:$P$2,0))</f>
        <v>0.05</v>
      </c>
      <c r="AG765" s="146" cm="1">
        <f t="array" ref="AG765">INDEX($K:$P,ROW(),MATCH(AG$3,$K$2:$P$2,0))</f>
        <v>0.05</v>
      </c>
      <c r="AH765" s="146" cm="1">
        <f t="array" ref="AH765">INDEX($K:$P,ROW(),MATCH(AH$3,$K$2:$P$2,0))</f>
        <v>0.05</v>
      </c>
      <c r="AI765" s="146" cm="1">
        <f t="array" ref="AI765">INDEX($K:$P,ROW(),MATCH(AI$3,$K$2:$P$2,0))</f>
        <v>0.05</v>
      </c>
      <c r="AJ765" s="146" cm="1">
        <f t="array" ref="AJ765">INDEX($K:$P,ROW(),MATCH(AJ$3,$K$2:$P$2,0))</f>
        <v>0.05</v>
      </c>
      <c r="AK765" s="146" cm="1">
        <f t="array" ref="AK765">INDEX($K:$P,ROW(),MATCH(AK$3,$K$2:$P$2,0))</f>
        <v>0.05</v>
      </c>
      <c r="AL765" s="146" cm="1">
        <f t="array" ref="AL765">INDEX($K:$P,ROW(),MATCH(AL$3,$K$2:$P$2,0))</f>
        <v>0.05</v>
      </c>
      <c r="AM765" s="146" cm="1">
        <f t="array" ref="AM765">INDEX($K:$P,ROW(),MATCH(AM$3,$K$2:$P$2,0))</f>
        <v>0.05</v>
      </c>
      <c r="AN765" s="146" cm="1">
        <f t="array" ref="AN765">INDEX($K:$P,ROW(),MATCH(AN$3,$K$2:$P$2,0))</f>
        <v>0.05</v>
      </c>
      <c r="AO765" s="146" cm="1">
        <f t="array" ref="AO765">INDEX($K:$P,ROW(),MATCH(AO$3,$K$2:$P$2,0))</f>
        <v>0.05</v>
      </c>
      <c r="AP765" s="146" cm="1">
        <f t="array" ref="AP765">INDEX($K:$P,ROW(),MATCH(AP$3,$K$2:$P$2,0))</f>
        <v>0.05</v>
      </c>
      <c r="AQ765" s="146" cm="1">
        <f t="array" ref="AQ765">INDEX($K:$P,ROW(),MATCH(AQ$3,$K$2:$P$2,0))</f>
        <v>0.05</v>
      </c>
      <c r="AR765" s="146" cm="1">
        <f t="array" ref="AR765">INDEX($K:$P,ROW(),MATCH(AR$3,$K$2:$P$2,0))</f>
        <v>0.05</v>
      </c>
      <c r="AS765" s="146" cm="1">
        <f t="array" ref="AS765">INDEX($K:$P,ROW(),MATCH(AS$3,$K$2:$P$2,0))</f>
        <v>0.05</v>
      </c>
      <c r="AT765" s="146" cm="1">
        <f t="array" ref="AT765">INDEX($K:$P,ROW(),MATCH(AT$3,$K$2:$P$2,0))</f>
        <v>0.05</v>
      </c>
      <c r="AU765" s="146" cm="1">
        <f t="array" ref="AU765">INDEX($K:$P,ROW(),MATCH(AU$3,$K$2:$P$2,0))</f>
        <v>0.05</v>
      </c>
      <c r="AV765" s="146" cm="1">
        <f t="array" ref="AV765">INDEX($K:$P,ROW(),MATCH(AV$3,$K$2:$P$2,0))</f>
        <v>0.05</v>
      </c>
      <c r="AW765" s="146" cm="1">
        <f t="array" ref="AW765">INDEX($K:$P,ROW(),MATCH(AW$3,$K$2:$P$2,0))</f>
        <v>0.05</v>
      </c>
      <c r="AX765" s="146" cm="1">
        <f t="array" ref="AX765">INDEX($K:$P,ROW(),MATCH(AX$3,$K$2:$P$2,0))</f>
        <v>0.05</v>
      </c>
      <c r="AY765" s="146" cm="1">
        <f t="array" ref="AY765">INDEX($K:$P,ROW(),MATCH(AY$3,$K$2:$P$2,0))</f>
        <v>0.05</v>
      </c>
      <c r="AZ765" s="146" cm="1">
        <f t="array" ref="AZ765">INDEX($K:$P,ROW(),MATCH(AZ$3,$K$2:$P$2,0))</f>
        <v>0.05</v>
      </c>
      <c r="BA765" s="146" cm="1">
        <f t="array" ref="BA765">INDEX($K:$P,ROW(),MATCH(BA$3,$K$2:$P$2,0))</f>
        <v>0.05</v>
      </c>
      <c r="BB765" s="146" cm="1">
        <f t="array" ref="BB765">INDEX($K:$P,ROW(),MATCH(BB$3,$K$2:$P$2,0))</f>
        <v>0.05</v>
      </c>
      <c r="BC765" s="146" cm="1">
        <f t="array" ref="BC765">INDEX($K:$P,ROW(),MATCH(BC$3,$K$2:$P$2,0))</f>
        <v>0.05</v>
      </c>
      <c r="BD765" s="146" cm="1">
        <f t="array" ref="BD765">INDEX($K:$P,ROW(),MATCH(BD$3,$K$2:$P$2,0))</f>
        <v>0.05</v>
      </c>
      <c r="BE765" s="146" cm="1">
        <f t="array" ref="BE765">INDEX($K:$P,ROW(),MATCH(BE$3,$K$2:$P$2,0))</f>
        <v>0.05</v>
      </c>
      <c r="BF765" s="146" cm="1">
        <f t="array" ref="BF765">INDEX($K:$P,ROW(),MATCH(BF$3,$K$2:$P$2,0))</f>
        <v>0.05</v>
      </c>
      <c r="BG765" s="146" cm="1">
        <f t="array" ref="BG765">INDEX($K:$P,ROW(),MATCH(BG$3,$K$2:$P$2,0))</f>
        <v>0.05</v>
      </c>
      <c r="BH765" s="146" cm="1">
        <f t="array" ref="BH765">INDEX($K:$P,ROW(),MATCH(BH$3,$K$2:$P$2,0))</f>
        <v>0.05</v>
      </c>
      <c r="BI765" s="146" cm="1">
        <f t="array" ref="BI765">INDEX($K:$P,ROW(),MATCH(BI$3,$K$2:$P$2,0))</f>
        <v>0.05</v>
      </c>
      <c r="BJ765" s="146" cm="1">
        <f t="array" ref="BJ765">INDEX($K:$P,ROW(),MATCH(BJ$3,$K$2:$P$2,0))</f>
        <v>0.05</v>
      </c>
      <c r="BK765" s="146" cm="1">
        <f t="array" ref="BK765">INDEX($K:$P,ROW(),MATCH(BK$3,$K$2:$P$2,0))</f>
        <v>0.05</v>
      </c>
      <c r="BL765" s="146" cm="1">
        <f t="array" ref="BL765">INDEX($K:$P,ROW(),MATCH(BL$3,$K$2:$P$2,0))</f>
        <v>0.05</v>
      </c>
      <c r="BM765" s="146" cm="1">
        <f t="array" ref="BM765">INDEX($K:$P,ROW(),MATCH(BM$3,$K$2:$P$2,0))</f>
        <v>0.05</v>
      </c>
      <c r="BN765" s="146" cm="1">
        <f t="array" ref="BN765">INDEX($K:$P,ROW(),MATCH(BN$3,$K$2:$P$2,0))</f>
        <v>0.05</v>
      </c>
      <c r="BO765" s="146" cm="1">
        <f t="array" ref="BO765">INDEX($K:$P,ROW(),MATCH(BO$3,$K$2:$P$2,0))</f>
        <v>0.05</v>
      </c>
      <c r="BP765" s="146" cm="1">
        <f t="array" ref="BP765">INDEX($K:$P,ROW(),MATCH(BP$3,$K$2:$P$2,0))</f>
        <v>0.05</v>
      </c>
      <c r="BQ765" s="146" cm="1">
        <f t="array" ref="BQ765">INDEX($K:$P,ROW(),MATCH(BQ$3,$K$2:$P$2,0))</f>
        <v>0.05</v>
      </c>
      <c r="BR765" s="146" cm="1">
        <f t="array" ref="BR765">INDEX($K:$P,ROW(),MATCH(BR$3,$K$2:$P$2,0))</f>
        <v>0.05</v>
      </c>
      <c r="BS765" s="146" cm="1">
        <f t="array" ref="BS765">INDEX($K:$P,ROW(),MATCH(BS$3,$K$2:$P$2,0))</f>
        <v>0.05</v>
      </c>
      <c r="BT765" s="146" cm="1">
        <f t="array" ref="BT765">INDEX($K:$P,ROW(),MATCH(BT$3,$K$2:$P$2,0))</f>
        <v>0.05</v>
      </c>
      <c r="BU765" s="146" cm="1">
        <f t="array" ref="BU765">INDEX($K:$P,ROW(),MATCH(BU$3,$K$2:$P$2,0))</f>
        <v>0.05</v>
      </c>
      <c r="BV765" s="146" cm="1">
        <f t="array" ref="BV765">INDEX($K:$P,ROW(),MATCH(BV$3,$K$2:$P$2,0))</f>
        <v>0.05</v>
      </c>
      <c r="BW765" s="146" cm="1">
        <f t="array" ref="BW765">INDEX($K:$P,ROW(),MATCH(BW$3,$K$2:$P$2,0))</f>
        <v>0.05</v>
      </c>
      <c r="BX765" s="146" cm="1">
        <f t="array" ref="BX765">INDEX($K:$P,ROW(),MATCH(BX$3,$K$2:$P$2,0))</f>
        <v>0.05</v>
      </c>
      <c r="BY765" s="146" cm="1">
        <f t="array" ref="BY765">INDEX($K:$P,ROW(),MATCH(BY$3,$K$2:$P$2,0))</f>
        <v>0.05</v>
      </c>
      <c r="BZ765" s="146" cm="1">
        <f t="array" ref="BZ765">INDEX($K:$P,ROW(),MATCH(BZ$3,$K$2:$P$2,0))</f>
        <v>0.05</v>
      </c>
      <c r="CA765" s="146" cm="1">
        <f t="array" ref="CA765">INDEX($K:$P,ROW(),MATCH(CA$3,$K$2:$P$2,0))</f>
        <v>0.05</v>
      </c>
      <c r="CB765" s="146" cm="1">
        <f t="array" ref="CB765">INDEX($K:$P,ROW(),MATCH(CB$3,$K$2:$P$2,0))</f>
        <v>0.05</v>
      </c>
      <c r="CC765" s="146" cm="1">
        <f t="array" ref="CC765">INDEX($K:$P,ROW(),MATCH(CC$3,$K$2:$P$2,0))</f>
        <v>0.05</v>
      </c>
      <c r="CD765" s="146" cm="1">
        <f t="array" ref="CD765">INDEX($K:$P,ROW(),MATCH(CD$3,$K$2:$P$2,0))</f>
        <v>0.05</v>
      </c>
      <c r="CE765" s="146" cm="1">
        <f t="array" ref="CE765">INDEX($K:$P,ROW(),MATCH(CE$3,$K$2:$P$2,0))</f>
        <v>0.05</v>
      </c>
      <c r="CF765" s="146" cm="1">
        <f t="array" ref="CF765">INDEX($K:$P,ROW(),MATCH(CF$3,$K$2:$P$2,0))</f>
        <v>0.05</v>
      </c>
      <c r="CG765" s="146" cm="1">
        <f t="array" ref="CG765">INDEX($K:$P,ROW(),MATCH(CG$3,$K$2:$P$2,0))</f>
        <v>0.05</v>
      </c>
      <c r="CH765" s="146" cm="1">
        <f t="array" ref="CH765">INDEX($K:$P,ROW(),MATCH(CH$3,$K$2:$P$2,0))</f>
        <v>0.05</v>
      </c>
      <c r="CI765" s="146" cm="1">
        <f t="array" ref="CI765">INDEX($K:$P,ROW(),MATCH(CI$3,$K$2:$P$2,0))</f>
        <v>0.05</v>
      </c>
      <c r="CJ765" s="146" cm="1">
        <f t="array" ref="CJ765">INDEX($K:$P,ROW(),MATCH(CJ$3,$K$2:$P$2,0))</f>
        <v>0.05</v>
      </c>
      <c r="CK765" s="146" cm="1">
        <f t="array" ref="CK765">INDEX($K:$P,ROW(),MATCH(CK$3,$K$2:$P$2,0))</f>
        <v>0.05</v>
      </c>
      <c r="CL765" s="146" cm="1">
        <f t="array" ref="CL765">INDEX($K:$P,ROW(),MATCH(CL$3,$K$2:$P$2,0))</f>
        <v>0.05</v>
      </c>
    </row>
    <row r="766" spans="2:90" x14ac:dyDescent="0.4">
      <c r="B766" s="154" t="s">
        <v>823</v>
      </c>
      <c r="D766" t="s">
        <v>827</v>
      </c>
      <c r="E766" s="8" t="str">
        <f t="shared" ref="E766:E792" si="721">ROW()&amp;" "&amp;D766</f>
        <v>766 SUBFREE-PV</v>
      </c>
      <c r="K766" s="34">
        <f t="shared" ref="K766:P767" ca="1" si="722">SUMIF($3:$3,K$2,766:766)</f>
        <v>-14071.090022892329</v>
      </c>
      <c r="L766" s="34">
        <f t="shared" ca="1" si="722"/>
        <v>-26274.061338310225</v>
      </c>
      <c r="M766" s="34">
        <f t="shared" ca="1" si="722"/>
        <v>-29951.357987781921</v>
      </c>
      <c r="N766" s="34">
        <f t="shared" ca="1" si="722"/>
        <v>-31059.490613737602</v>
      </c>
      <c r="O766" s="34">
        <f t="shared" ca="1" si="722"/>
        <v>-31393.420136906148</v>
      </c>
      <c r="P766" s="34">
        <f t="shared" ca="1" si="722"/>
        <v>-31494.047917220283</v>
      </c>
      <c r="R766" s="15"/>
      <c r="S766" s="76">
        <f t="shared" ref="S766" ca="1" si="723">-+SUM(S763:S764)*S765</f>
        <v>-250</v>
      </c>
      <c r="T766" s="76">
        <f t="shared" ref="T766:AX766" ca="1" si="724">-+SUM(T763:T764)*T765</f>
        <v>-476.21875</v>
      </c>
      <c r="U766" s="76">
        <f t="shared" ca="1" si="724"/>
        <v>-680.91844140625005</v>
      </c>
      <c r="V766" s="76">
        <f t="shared" ca="1" si="724"/>
        <v>-866.14607466748066</v>
      </c>
      <c r="W766" s="76">
        <f t="shared" ca="1" si="724"/>
        <v>-1033.7539293147365</v>
      </c>
      <c r="X766" s="76">
        <f t="shared" ca="1" si="724"/>
        <v>-1185.4180867886723</v>
      </c>
      <c r="Y766" s="76">
        <f t="shared" ca="1" si="724"/>
        <v>-1322.6551912829</v>
      </c>
      <c r="Z766" s="76">
        <f t="shared" ca="1" si="724"/>
        <v>-1446.837616212114</v>
      </c>
      <c r="AA766" s="76">
        <f t="shared" ca="1" si="724"/>
        <v>-1559.207187969937</v>
      </c>
      <c r="AB766" s="76">
        <f t="shared" ca="1" si="724"/>
        <v>-1660.887604214297</v>
      </c>
      <c r="AC766" s="76">
        <f t="shared" ca="1" si="724"/>
        <v>-1752.8956708634121</v>
      </c>
      <c r="AD766" s="76">
        <f t="shared" ca="1" si="724"/>
        <v>-1836.15147017253</v>
      </c>
      <c r="AE766" s="76">
        <f t="shared" ca="1" si="724"/>
        <v>-1911.4875615723679</v>
      </c>
      <c r="AF766" s="76">
        <f t="shared" ca="1" si="724"/>
        <v>-1979.6573072777967</v>
      </c>
      <c r="AG766" s="76">
        <f t="shared" ca="1" si="724"/>
        <v>-2041.3424059229962</v>
      </c>
      <c r="AH766" s="76">
        <f t="shared" ca="1" si="724"/>
        <v>-2097.1597095595712</v>
      </c>
      <c r="AI766" s="76">
        <f t="shared" ca="1" si="724"/>
        <v>-2147.6673921877173</v>
      </c>
      <c r="AJ766" s="76">
        <f t="shared" ca="1" si="724"/>
        <v>-2193.370531505861</v>
      </c>
      <c r="AK766" s="76">
        <f t="shared" ca="1" si="724"/>
        <v>-2234.7261596963654</v>
      </c>
      <c r="AL766" s="76">
        <f t="shared" ca="1" si="724"/>
        <v>-2272.1478337552485</v>
      </c>
      <c r="AM766" s="76">
        <f t="shared" ca="1" si="724"/>
        <v>-2306.0097710692808</v>
      </c>
      <c r="AN766" s="76">
        <f t="shared" ca="1" si="724"/>
        <v>-2336.6505915963153</v>
      </c>
      <c r="AO766" s="76">
        <f t="shared" ca="1" si="724"/>
        <v>-2364.3767040707157</v>
      </c>
      <c r="AP766" s="76">
        <f t="shared" ca="1" si="724"/>
        <v>-2389.4653700959889</v>
      </c>
      <c r="AQ766" s="76">
        <f t="shared" ca="1" si="724"/>
        <v>-2412.1674767656077</v>
      </c>
      <c r="AR766" s="76">
        <f t="shared" ca="1" si="724"/>
        <v>-2432.7100455382792</v>
      </c>
      <c r="AS766" s="76">
        <f t="shared" ca="1" si="724"/>
        <v>-2451.2985024564505</v>
      </c>
      <c r="AT766" s="76">
        <f t="shared" ca="1" si="724"/>
        <v>-2468.1187324102812</v>
      </c>
      <c r="AU766" s="76">
        <f t="shared" ca="1" si="724"/>
        <v>-2483.3389379897526</v>
      </c>
      <c r="AV766" s="76">
        <f t="shared" ca="1" si="724"/>
        <v>-2497.1113215134774</v>
      </c>
      <c r="AW766" s="76">
        <f t="shared" ca="1" si="724"/>
        <v>-2509.5736070545081</v>
      </c>
      <c r="AX766" s="76">
        <f t="shared" ca="1" si="724"/>
        <v>-2520.8504176834481</v>
      </c>
      <c r="AY766" s="76">
        <f t="shared" ref="AY766:CD766" ca="1" si="725">-+SUM(AY763:AY764)*AY765</f>
        <v>-2531.05452170131</v>
      </c>
      <c r="AZ766" s="76">
        <f t="shared" ca="1" si="725"/>
        <v>-2540.2879603244728</v>
      </c>
      <c r="BA766" s="76">
        <f t="shared" ca="1" si="725"/>
        <v>-2548.6430680986077</v>
      </c>
      <c r="BB766" s="76">
        <f t="shared" ca="1" si="725"/>
        <v>-2556.2033962457276</v>
      </c>
      <c r="BC766" s="76">
        <f t="shared" ca="1" si="725"/>
        <v>-2563.0445481778524</v>
      </c>
      <c r="BD766" s="76">
        <f t="shared" ca="1" si="725"/>
        <v>-2569.2349355324345</v>
      </c>
      <c r="BE766" s="76">
        <f t="shared" ca="1" si="725"/>
        <v>-2574.8364622899117</v>
      </c>
      <c r="BF766" s="76">
        <f t="shared" ca="1" si="725"/>
        <v>-2579.9051438145843</v>
      </c>
      <c r="BG766" s="76">
        <f t="shared" ca="1" si="725"/>
        <v>-2584.4916670092221</v>
      </c>
      <c r="BH766" s="76">
        <f t="shared" ca="1" si="725"/>
        <v>-2588.6418971849698</v>
      </c>
      <c r="BI766" s="76">
        <f t="shared" ca="1" si="725"/>
        <v>-2592.3973367152498</v>
      </c>
      <c r="BJ766" s="76">
        <f t="shared" ca="1" si="725"/>
        <v>-2595.7955400602114</v>
      </c>
      <c r="BK766" s="76">
        <f t="shared" ca="1" si="725"/>
        <v>-2598.8704893119839</v>
      </c>
      <c r="BL766" s="76">
        <f t="shared" ca="1" si="725"/>
        <v>-2601.6529340161815</v>
      </c>
      <c r="BM766" s="76">
        <f t="shared" ca="1" si="725"/>
        <v>-2604.1706986678923</v>
      </c>
      <c r="BN766" s="76">
        <f t="shared" ca="1" si="725"/>
        <v>-2606.4489609571087</v>
      </c>
      <c r="BO766" s="76">
        <f t="shared" ca="1" si="725"/>
        <v>-2608.5105035460638</v>
      </c>
      <c r="BP766" s="76">
        <f t="shared" ca="1" si="725"/>
        <v>-2610.3759418962445</v>
      </c>
      <c r="BQ766" s="76">
        <f t="shared" ca="1" si="725"/>
        <v>-2612.0639304233641</v>
      </c>
      <c r="BR766" s="76">
        <f t="shared" ca="1" si="725"/>
        <v>-2613.5913490418416</v>
      </c>
      <c r="BS766" s="76">
        <f t="shared" ca="1" si="725"/>
        <v>-2614.9734719642365</v>
      </c>
      <c r="BT766" s="76">
        <f t="shared" ca="1" si="725"/>
        <v>-2616.2241204436382</v>
      </c>
      <c r="BU766" s="76">
        <f t="shared" ca="1" si="725"/>
        <v>-2617.3558009864373</v>
      </c>
      <c r="BV766" s="76">
        <f t="shared" ca="1" si="725"/>
        <v>-2618.3798304176025</v>
      </c>
      <c r="BW766" s="76">
        <f t="shared" ca="1" si="725"/>
        <v>-2619.3064490491279</v>
      </c>
      <c r="BX766" s="76">
        <f t="shared" ca="1" si="725"/>
        <v>-2620.1449230833296</v>
      </c>
      <c r="BY766" s="76">
        <f t="shared" ca="1" si="725"/>
        <v>-2620.9036372750279</v>
      </c>
      <c r="BZ766" s="76">
        <f t="shared" ca="1" si="725"/>
        <v>-2621.5901787792409</v>
      </c>
      <c r="CA766" s="76">
        <f t="shared" ca="1" si="725"/>
        <v>-2622.2114130228661</v>
      </c>
      <c r="CB766" s="76">
        <f t="shared" ca="1" si="725"/>
        <v>-2622.7735523590659</v>
      </c>
      <c r="CC766" s="76">
        <f t="shared" ca="1" si="725"/>
        <v>-2623.2822181909096</v>
      </c>
      <c r="CD766" s="76">
        <f t="shared" ca="1" si="725"/>
        <v>-2623.7424971854994</v>
      </c>
      <c r="CE766" s="76">
        <f t="shared" ref="CE766:CK766" ca="1" si="726">-+SUM(CE763:CE764)*CE765</f>
        <v>-2624.1589921407285</v>
      </c>
      <c r="CF766" s="76">
        <f t="shared" ca="1" si="726"/>
        <v>-2624.5358680133418</v>
      </c>
      <c r="CG766" s="76">
        <f t="shared" ca="1" si="726"/>
        <v>-2624.876893568573</v>
      </c>
      <c r="CH766" s="76">
        <f t="shared" ca="1" si="726"/>
        <v>-2625.1854790678626</v>
      </c>
      <c r="CI766" s="76">
        <f t="shared" ca="1" si="726"/>
        <v>-2625.4647103715324</v>
      </c>
      <c r="CJ766" s="76">
        <f t="shared" ca="1" si="726"/>
        <v>-2625.7173797974406</v>
      </c>
      <c r="CK766" s="76">
        <f t="shared" ca="1" si="726"/>
        <v>-2625.9460140442088</v>
      </c>
      <c r="CL766" s="76">
        <f t="shared" ref="CL766" ca="1" si="727">-+SUM(CL763:CL764)*CL765</f>
        <v>-2626.1528994582532</v>
      </c>
    </row>
    <row r="767" spans="2:90" x14ac:dyDescent="0.4">
      <c r="B767" s="154" t="s">
        <v>826</v>
      </c>
      <c r="D767" t="s">
        <v>827</v>
      </c>
      <c r="E767" s="8" t="str">
        <f t="shared" si="721"/>
        <v>767 SUBFREE-PV</v>
      </c>
      <c r="K767" s="34">
        <f t="shared" ca="1" si="722"/>
        <v>703.55450114461655</v>
      </c>
      <c r="L767" s="34">
        <f t="shared" ca="1" si="722"/>
        <v>1313.7030669155113</v>
      </c>
      <c r="M767" s="34">
        <f t="shared" ca="1" si="722"/>
        <v>1497.5678993890963</v>
      </c>
      <c r="N767" s="34">
        <f t="shared" ca="1" si="722"/>
        <v>1552.9745306868806</v>
      </c>
      <c r="O767" s="34">
        <f t="shared" ca="1" si="722"/>
        <v>1569.6710068453081</v>
      </c>
      <c r="P767" s="34">
        <f t="shared" ca="1" si="722"/>
        <v>1574.7023958610139</v>
      </c>
      <c r="R767" s="15"/>
      <c r="S767" s="76">
        <f t="shared" ref="S767" ca="1" si="728">-S777</f>
        <v>12.5</v>
      </c>
      <c r="T767" s="76">
        <f t="shared" ref="T767:AX767" ca="1" si="729">-T777</f>
        <v>23.810937500000001</v>
      </c>
      <c r="U767" s="76">
        <f t="shared" ca="1" si="729"/>
        <v>34.045922070312507</v>
      </c>
      <c r="V767" s="76">
        <f t="shared" ca="1" si="729"/>
        <v>43.307303733374034</v>
      </c>
      <c r="W767" s="76">
        <f t="shared" ca="1" si="729"/>
        <v>51.687696465736828</v>
      </c>
      <c r="X767" s="76">
        <f t="shared" ca="1" si="729"/>
        <v>59.270904339433621</v>
      </c>
      <c r="Y767" s="76">
        <f t="shared" ca="1" si="729"/>
        <v>66.132759564145005</v>
      </c>
      <c r="Z767" s="76">
        <f t="shared" ca="1" si="729"/>
        <v>72.341880810605701</v>
      </c>
      <c r="AA767" s="76">
        <f t="shared" ca="1" si="729"/>
        <v>77.960359398496848</v>
      </c>
      <c r="AB767" s="76">
        <f t="shared" ca="1" si="729"/>
        <v>83.044380210714849</v>
      </c>
      <c r="AC767" s="76">
        <f t="shared" ca="1" si="729"/>
        <v>87.644783543170604</v>
      </c>
      <c r="AD767" s="76">
        <f t="shared" ca="1" si="729"/>
        <v>91.807573508626504</v>
      </c>
      <c r="AE767" s="76">
        <f t="shared" ca="1" si="729"/>
        <v>95.574378078618395</v>
      </c>
      <c r="AF767" s="76">
        <f t="shared" ca="1" si="729"/>
        <v>98.982865363889843</v>
      </c>
      <c r="AG767" s="76">
        <f t="shared" ca="1" si="729"/>
        <v>102.06712029614982</v>
      </c>
      <c r="AH767" s="76">
        <f t="shared" ca="1" si="729"/>
        <v>104.85798547797856</v>
      </c>
      <c r="AI767" s="76">
        <f t="shared" ca="1" si="729"/>
        <v>107.38336960938587</v>
      </c>
      <c r="AJ767" s="76">
        <f t="shared" ca="1" si="729"/>
        <v>109.66852657529306</v>
      </c>
      <c r="AK767" s="76">
        <f t="shared" ca="1" si="729"/>
        <v>111.73630798481827</v>
      </c>
      <c r="AL767" s="76">
        <f t="shared" ca="1" si="729"/>
        <v>113.60739168776243</v>
      </c>
      <c r="AM767" s="76">
        <f t="shared" ca="1" si="729"/>
        <v>115.30048855346405</v>
      </c>
      <c r="AN767" s="76">
        <f t="shared" ca="1" si="729"/>
        <v>116.83252957981577</v>
      </c>
      <c r="AO767" s="76">
        <f t="shared" ca="1" si="729"/>
        <v>118.21883520353579</v>
      </c>
      <c r="AP767" s="76">
        <f t="shared" ca="1" si="729"/>
        <v>119.47326850479945</v>
      </c>
      <c r="AQ767" s="76">
        <f t="shared" ca="1" si="729"/>
        <v>120.60837383828039</v>
      </c>
      <c r="AR767" s="76">
        <f t="shared" ca="1" si="729"/>
        <v>121.63550227691397</v>
      </c>
      <c r="AS767" s="76">
        <f t="shared" ca="1" si="729"/>
        <v>122.56492512282253</v>
      </c>
      <c r="AT767" s="76">
        <f t="shared" ca="1" si="729"/>
        <v>123.40593662051407</v>
      </c>
      <c r="AU767" s="76">
        <f t="shared" ca="1" si="729"/>
        <v>124.16694689948764</v>
      </c>
      <c r="AV767" s="76">
        <f t="shared" ca="1" si="729"/>
        <v>124.85556607567388</v>
      </c>
      <c r="AW767" s="76">
        <f t="shared" ca="1" si="729"/>
        <v>125.47868035272541</v>
      </c>
      <c r="AX767" s="76">
        <f t="shared" ca="1" si="729"/>
        <v>126.0425208841724</v>
      </c>
      <c r="AY767" s="76">
        <f t="shared" ref="AY767:CD767" ca="1" si="730">-AY777</f>
        <v>126.5527260850655</v>
      </c>
      <c r="AZ767" s="76">
        <f t="shared" ca="1" si="730"/>
        <v>127.01439801622365</v>
      </c>
      <c r="BA767" s="76">
        <f t="shared" ca="1" si="730"/>
        <v>127.43215340493039</v>
      </c>
      <c r="BB767" s="76">
        <f t="shared" ca="1" si="730"/>
        <v>127.81016981228639</v>
      </c>
      <c r="BC767" s="76">
        <f t="shared" ca="1" si="730"/>
        <v>128.15222740889263</v>
      </c>
      <c r="BD767" s="76">
        <f t="shared" ca="1" si="730"/>
        <v>128.46174677662174</v>
      </c>
      <c r="BE767" s="76">
        <f t="shared" ca="1" si="730"/>
        <v>128.74182311449559</v>
      </c>
      <c r="BF767" s="76">
        <f t="shared" ca="1" si="730"/>
        <v>128.99525719072923</v>
      </c>
      <c r="BG767" s="76">
        <f t="shared" ca="1" si="730"/>
        <v>129.2245833504611</v>
      </c>
      <c r="BH767" s="76">
        <f t="shared" ca="1" si="730"/>
        <v>129.43209485924851</v>
      </c>
      <c r="BI767" s="76">
        <f t="shared" ca="1" si="730"/>
        <v>129.61986683576251</v>
      </c>
      <c r="BJ767" s="76">
        <f t="shared" ca="1" si="730"/>
        <v>129.78977700301058</v>
      </c>
      <c r="BK767" s="76">
        <f t="shared" ca="1" si="730"/>
        <v>129.94352446559921</v>
      </c>
      <c r="BL767" s="76">
        <f t="shared" ca="1" si="730"/>
        <v>130.08264670080908</v>
      </c>
      <c r="BM767" s="76">
        <f t="shared" ca="1" si="730"/>
        <v>130.20853493339462</v>
      </c>
      <c r="BN767" s="76">
        <f t="shared" ca="1" si="730"/>
        <v>130.32244804785543</v>
      </c>
      <c r="BO767" s="76">
        <f t="shared" ca="1" si="730"/>
        <v>130.4255251773032</v>
      </c>
      <c r="BP767" s="76">
        <f t="shared" ca="1" si="730"/>
        <v>130.51879709481224</v>
      </c>
      <c r="BQ767" s="76">
        <f t="shared" ca="1" si="730"/>
        <v>130.6031965211682</v>
      </c>
      <c r="BR767" s="76">
        <f t="shared" ca="1" si="730"/>
        <v>130.67956745209207</v>
      </c>
      <c r="BS767" s="76">
        <f t="shared" ca="1" si="730"/>
        <v>130.74867359821184</v>
      </c>
      <c r="BT767" s="76">
        <f t="shared" ca="1" si="730"/>
        <v>130.81120602218192</v>
      </c>
      <c r="BU767" s="76">
        <f t="shared" ca="1" si="730"/>
        <v>130.86779004932188</v>
      </c>
      <c r="BV767" s="76">
        <f t="shared" ca="1" si="730"/>
        <v>130.91899152088013</v>
      </c>
      <c r="BW767" s="76">
        <f t="shared" ca="1" si="730"/>
        <v>130.96532245245641</v>
      </c>
      <c r="BX767" s="76">
        <f t="shared" ca="1" si="730"/>
        <v>131.00724615416649</v>
      </c>
      <c r="BY767" s="76">
        <f t="shared" ca="1" si="730"/>
        <v>131.0451818637514</v>
      </c>
      <c r="BZ767" s="76">
        <f t="shared" ca="1" si="730"/>
        <v>131.07950893896205</v>
      </c>
      <c r="CA767" s="76">
        <f t="shared" ca="1" si="730"/>
        <v>131.11057065114332</v>
      </c>
      <c r="CB767" s="76">
        <f t="shared" ca="1" si="730"/>
        <v>131.13867761795331</v>
      </c>
      <c r="CC767" s="76">
        <f t="shared" ca="1" si="730"/>
        <v>131.16411090954549</v>
      </c>
      <c r="CD767" s="76">
        <f t="shared" ca="1" si="730"/>
        <v>131.18712485927497</v>
      </c>
      <c r="CE767" s="76">
        <f t="shared" ref="CE767:CK767" ca="1" si="731">-CE777</f>
        <v>131.20794960703643</v>
      </c>
      <c r="CF767" s="76">
        <f t="shared" ca="1" si="731"/>
        <v>131.22679340066711</v>
      </c>
      <c r="CG767" s="76">
        <f t="shared" ca="1" si="731"/>
        <v>131.24384467842864</v>
      </c>
      <c r="CH767" s="76">
        <f t="shared" ca="1" si="731"/>
        <v>131.25927395339315</v>
      </c>
      <c r="CI767" s="76">
        <f t="shared" ca="1" si="731"/>
        <v>131.27323551857663</v>
      </c>
      <c r="CJ767" s="76">
        <f t="shared" ca="1" si="731"/>
        <v>131.28586898987203</v>
      </c>
      <c r="CK767" s="76">
        <f t="shared" ca="1" si="731"/>
        <v>131.29730070221044</v>
      </c>
      <c r="CL767" s="76">
        <f t="shared" ref="CL767" ca="1" si="732">-CL777</f>
        <v>131.30764497291267</v>
      </c>
    </row>
    <row r="768" spans="2:90" x14ac:dyDescent="0.4">
      <c r="B768" s="141" t="s">
        <v>73</v>
      </c>
      <c r="D768" t="s">
        <v>827</v>
      </c>
      <c r="E768" s="8" t="str">
        <f t="shared" si="721"/>
        <v>768 SUBFREE-PV</v>
      </c>
      <c r="G768" t="str">
        <f>E768</f>
        <v>768 SUBFREE-PV</v>
      </c>
      <c r="H768" s="12"/>
      <c r="I768" s="60"/>
      <c r="J768" s="60"/>
      <c r="K768" s="16">
        <v>0.05</v>
      </c>
      <c r="L768" s="16">
        <v>0.05</v>
      </c>
      <c r="M768" s="16">
        <v>0.05</v>
      </c>
      <c r="N768" s="16">
        <v>0.05</v>
      </c>
      <c r="O768" s="16">
        <v>0.05</v>
      </c>
      <c r="P768" s="16">
        <v>0.05</v>
      </c>
      <c r="R768" s="20"/>
      <c r="S768" s="146" cm="1">
        <f t="array" ref="S768">INDEX($K:$P,ROW(),MATCH(S$3,$K$2:$P$2,0))</f>
        <v>0.05</v>
      </c>
      <c r="T768" s="146" cm="1">
        <f t="array" ref="T768">INDEX($K:$P,ROW(),MATCH(T$3,$K$2:$P$2,0))</f>
        <v>0.05</v>
      </c>
      <c r="U768" s="146" cm="1">
        <f t="array" ref="U768">INDEX($K:$P,ROW(),MATCH(U$3,$K$2:$P$2,0))</f>
        <v>0.05</v>
      </c>
      <c r="V768" s="146" cm="1">
        <f t="array" ref="V768">INDEX($K:$P,ROW(),MATCH(V$3,$K$2:$P$2,0))</f>
        <v>0.05</v>
      </c>
      <c r="W768" s="146" cm="1">
        <f t="array" ref="W768">INDEX($K:$P,ROW(),MATCH(W$3,$K$2:$P$2,0))</f>
        <v>0.05</v>
      </c>
      <c r="X768" s="146" cm="1">
        <f t="array" ref="X768">INDEX($K:$P,ROW(),MATCH(X$3,$K$2:$P$2,0))</f>
        <v>0.05</v>
      </c>
      <c r="Y768" s="146" cm="1">
        <f t="array" ref="Y768">INDEX($K:$P,ROW(),MATCH(Y$3,$K$2:$P$2,0))</f>
        <v>0.05</v>
      </c>
      <c r="Z768" s="146" cm="1">
        <f t="array" ref="Z768">INDEX($K:$P,ROW(),MATCH(Z$3,$K$2:$P$2,0))</f>
        <v>0.05</v>
      </c>
      <c r="AA768" s="146" cm="1">
        <f t="array" ref="AA768">INDEX($K:$P,ROW(),MATCH(AA$3,$K$2:$P$2,0))</f>
        <v>0.05</v>
      </c>
      <c r="AB768" s="146" cm="1">
        <f t="array" ref="AB768">INDEX($K:$P,ROW(),MATCH(AB$3,$K$2:$P$2,0))</f>
        <v>0.05</v>
      </c>
      <c r="AC768" s="146" cm="1">
        <f t="array" ref="AC768">INDEX($K:$P,ROW(),MATCH(AC$3,$K$2:$P$2,0))</f>
        <v>0.05</v>
      </c>
      <c r="AD768" s="146" cm="1">
        <f t="array" ref="AD768">INDEX($K:$P,ROW(),MATCH(AD$3,$K$2:$P$2,0))</f>
        <v>0.05</v>
      </c>
      <c r="AE768" s="146" cm="1">
        <f t="array" ref="AE768">INDEX($K:$P,ROW(),MATCH(AE$3,$K$2:$P$2,0))</f>
        <v>0.05</v>
      </c>
      <c r="AF768" s="146" cm="1">
        <f t="array" ref="AF768">INDEX($K:$P,ROW(),MATCH(AF$3,$K$2:$P$2,0))</f>
        <v>0.05</v>
      </c>
      <c r="AG768" s="146" cm="1">
        <f t="array" ref="AG768">INDEX($K:$P,ROW(),MATCH(AG$3,$K$2:$P$2,0))</f>
        <v>0.05</v>
      </c>
      <c r="AH768" s="146" cm="1">
        <f t="array" ref="AH768">INDEX($K:$P,ROW(),MATCH(AH$3,$K$2:$P$2,0))</f>
        <v>0.05</v>
      </c>
      <c r="AI768" s="146" cm="1">
        <f t="array" ref="AI768">INDEX($K:$P,ROW(),MATCH(AI$3,$K$2:$P$2,0))</f>
        <v>0.05</v>
      </c>
      <c r="AJ768" s="146" cm="1">
        <f t="array" ref="AJ768">INDEX($K:$P,ROW(),MATCH(AJ$3,$K$2:$P$2,0))</f>
        <v>0.05</v>
      </c>
      <c r="AK768" s="146" cm="1">
        <f t="array" ref="AK768">INDEX($K:$P,ROW(),MATCH(AK$3,$K$2:$P$2,0))</f>
        <v>0.05</v>
      </c>
      <c r="AL768" s="146" cm="1">
        <f t="array" ref="AL768">INDEX($K:$P,ROW(),MATCH(AL$3,$K$2:$P$2,0))</f>
        <v>0.05</v>
      </c>
      <c r="AM768" s="146" cm="1">
        <f t="array" ref="AM768">INDEX($K:$P,ROW(),MATCH(AM$3,$K$2:$P$2,0))</f>
        <v>0.05</v>
      </c>
      <c r="AN768" s="146" cm="1">
        <f t="array" ref="AN768">INDEX($K:$P,ROW(),MATCH(AN$3,$K$2:$P$2,0))</f>
        <v>0.05</v>
      </c>
      <c r="AO768" s="146" cm="1">
        <f t="array" ref="AO768">INDEX($K:$P,ROW(),MATCH(AO$3,$K$2:$P$2,0))</f>
        <v>0.05</v>
      </c>
      <c r="AP768" s="146" cm="1">
        <f t="array" ref="AP768">INDEX($K:$P,ROW(),MATCH(AP$3,$K$2:$P$2,0))</f>
        <v>0.05</v>
      </c>
      <c r="AQ768" s="146" cm="1">
        <f t="array" ref="AQ768">INDEX($K:$P,ROW(),MATCH(AQ$3,$K$2:$P$2,0))</f>
        <v>0.05</v>
      </c>
      <c r="AR768" s="146" cm="1">
        <f t="array" ref="AR768">INDEX($K:$P,ROW(),MATCH(AR$3,$K$2:$P$2,0))</f>
        <v>0.05</v>
      </c>
      <c r="AS768" s="146" cm="1">
        <f t="array" ref="AS768">INDEX($K:$P,ROW(),MATCH(AS$3,$K$2:$P$2,0))</f>
        <v>0.05</v>
      </c>
      <c r="AT768" s="146" cm="1">
        <f t="array" ref="AT768">INDEX($K:$P,ROW(),MATCH(AT$3,$K$2:$P$2,0))</f>
        <v>0.05</v>
      </c>
      <c r="AU768" s="146" cm="1">
        <f t="array" ref="AU768">INDEX($K:$P,ROW(),MATCH(AU$3,$K$2:$P$2,0))</f>
        <v>0.05</v>
      </c>
      <c r="AV768" s="146" cm="1">
        <f t="array" ref="AV768">INDEX($K:$P,ROW(),MATCH(AV$3,$K$2:$P$2,0))</f>
        <v>0.05</v>
      </c>
      <c r="AW768" s="146" cm="1">
        <f t="array" ref="AW768">INDEX($K:$P,ROW(),MATCH(AW$3,$K$2:$P$2,0))</f>
        <v>0.05</v>
      </c>
      <c r="AX768" s="146" cm="1">
        <f t="array" ref="AX768">INDEX($K:$P,ROW(),MATCH(AX$3,$K$2:$P$2,0))</f>
        <v>0.05</v>
      </c>
      <c r="AY768" s="146" cm="1">
        <f t="array" ref="AY768">INDEX($K:$P,ROW(),MATCH(AY$3,$K$2:$P$2,0))</f>
        <v>0.05</v>
      </c>
      <c r="AZ768" s="146" cm="1">
        <f t="array" ref="AZ768">INDEX($K:$P,ROW(),MATCH(AZ$3,$K$2:$P$2,0))</f>
        <v>0.05</v>
      </c>
      <c r="BA768" s="146" cm="1">
        <f t="array" ref="BA768">INDEX($K:$P,ROW(),MATCH(BA$3,$K$2:$P$2,0))</f>
        <v>0.05</v>
      </c>
      <c r="BB768" s="146" cm="1">
        <f t="array" ref="BB768">INDEX($K:$P,ROW(),MATCH(BB$3,$K$2:$P$2,0))</f>
        <v>0.05</v>
      </c>
      <c r="BC768" s="146" cm="1">
        <f t="array" ref="BC768">INDEX($K:$P,ROW(),MATCH(BC$3,$K$2:$P$2,0))</f>
        <v>0.05</v>
      </c>
      <c r="BD768" s="146" cm="1">
        <f t="array" ref="BD768">INDEX($K:$P,ROW(),MATCH(BD$3,$K$2:$P$2,0))</f>
        <v>0.05</v>
      </c>
      <c r="BE768" s="146" cm="1">
        <f t="array" ref="BE768">INDEX($K:$P,ROW(),MATCH(BE$3,$K$2:$P$2,0))</f>
        <v>0.05</v>
      </c>
      <c r="BF768" s="146" cm="1">
        <f t="array" ref="BF768">INDEX($K:$P,ROW(),MATCH(BF$3,$K$2:$P$2,0))</f>
        <v>0.05</v>
      </c>
      <c r="BG768" s="146" cm="1">
        <f t="array" ref="BG768">INDEX($K:$P,ROW(),MATCH(BG$3,$K$2:$P$2,0))</f>
        <v>0.05</v>
      </c>
      <c r="BH768" s="146" cm="1">
        <f t="array" ref="BH768">INDEX($K:$P,ROW(),MATCH(BH$3,$K$2:$P$2,0))</f>
        <v>0.05</v>
      </c>
      <c r="BI768" s="146" cm="1">
        <f t="array" ref="BI768">INDEX($K:$P,ROW(),MATCH(BI$3,$K$2:$P$2,0))</f>
        <v>0.05</v>
      </c>
      <c r="BJ768" s="146" cm="1">
        <f t="array" ref="BJ768">INDEX($K:$P,ROW(),MATCH(BJ$3,$K$2:$P$2,0))</f>
        <v>0.05</v>
      </c>
      <c r="BK768" s="146" cm="1">
        <f t="array" ref="BK768">INDEX($K:$P,ROW(),MATCH(BK$3,$K$2:$P$2,0))</f>
        <v>0.05</v>
      </c>
      <c r="BL768" s="146" cm="1">
        <f t="array" ref="BL768">INDEX($K:$P,ROW(),MATCH(BL$3,$K$2:$P$2,0))</f>
        <v>0.05</v>
      </c>
      <c r="BM768" s="146" cm="1">
        <f t="array" ref="BM768">INDEX($K:$P,ROW(),MATCH(BM$3,$K$2:$P$2,0))</f>
        <v>0.05</v>
      </c>
      <c r="BN768" s="146" cm="1">
        <f t="array" ref="BN768">INDEX($K:$P,ROW(),MATCH(BN$3,$K$2:$P$2,0))</f>
        <v>0.05</v>
      </c>
      <c r="BO768" s="146" cm="1">
        <f t="array" ref="BO768">INDEX($K:$P,ROW(),MATCH(BO$3,$K$2:$P$2,0))</f>
        <v>0.05</v>
      </c>
      <c r="BP768" s="146" cm="1">
        <f t="array" ref="BP768">INDEX($K:$P,ROW(),MATCH(BP$3,$K$2:$P$2,0))</f>
        <v>0.05</v>
      </c>
      <c r="BQ768" s="146" cm="1">
        <f t="array" ref="BQ768">INDEX($K:$P,ROW(),MATCH(BQ$3,$K$2:$P$2,0))</f>
        <v>0.05</v>
      </c>
      <c r="BR768" s="146" cm="1">
        <f t="array" ref="BR768">INDEX($K:$P,ROW(),MATCH(BR$3,$K$2:$P$2,0))</f>
        <v>0.05</v>
      </c>
      <c r="BS768" s="146" cm="1">
        <f t="array" ref="BS768">INDEX($K:$P,ROW(),MATCH(BS$3,$K$2:$P$2,0))</f>
        <v>0.05</v>
      </c>
      <c r="BT768" s="146" cm="1">
        <f t="array" ref="BT768">INDEX($K:$P,ROW(),MATCH(BT$3,$K$2:$P$2,0))</f>
        <v>0.05</v>
      </c>
      <c r="BU768" s="146" cm="1">
        <f t="array" ref="BU768">INDEX($K:$P,ROW(),MATCH(BU$3,$K$2:$P$2,0))</f>
        <v>0.05</v>
      </c>
      <c r="BV768" s="146" cm="1">
        <f t="array" ref="BV768">INDEX($K:$P,ROW(),MATCH(BV$3,$K$2:$P$2,0))</f>
        <v>0.05</v>
      </c>
      <c r="BW768" s="146" cm="1">
        <f t="array" ref="BW768">INDEX($K:$P,ROW(),MATCH(BW$3,$K$2:$P$2,0))</f>
        <v>0.05</v>
      </c>
      <c r="BX768" s="146" cm="1">
        <f t="array" ref="BX768">INDEX($K:$P,ROW(),MATCH(BX$3,$K$2:$P$2,0))</f>
        <v>0.05</v>
      </c>
      <c r="BY768" s="146" cm="1">
        <f t="array" ref="BY768">INDEX($K:$P,ROW(),MATCH(BY$3,$K$2:$P$2,0))</f>
        <v>0.05</v>
      </c>
      <c r="BZ768" s="146" cm="1">
        <f t="array" ref="BZ768">INDEX($K:$P,ROW(),MATCH(BZ$3,$K$2:$P$2,0))</f>
        <v>0.05</v>
      </c>
      <c r="CA768" s="146" cm="1">
        <f t="array" ref="CA768">INDEX($K:$P,ROW(),MATCH(CA$3,$K$2:$P$2,0))</f>
        <v>0.05</v>
      </c>
      <c r="CB768" s="146" cm="1">
        <f t="array" ref="CB768">INDEX($K:$P,ROW(),MATCH(CB$3,$K$2:$P$2,0))</f>
        <v>0.05</v>
      </c>
      <c r="CC768" s="146" cm="1">
        <f t="array" ref="CC768">INDEX($K:$P,ROW(),MATCH(CC$3,$K$2:$P$2,0))</f>
        <v>0.05</v>
      </c>
      <c r="CD768" s="146" cm="1">
        <f t="array" ref="CD768">INDEX($K:$P,ROW(),MATCH(CD$3,$K$2:$P$2,0))</f>
        <v>0.05</v>
      </c>
      <c r="CE768" s="146" cm="1">
        <f t="array" ref="CE768">INDEX($K:$P,ROW(),MATCH(CE$3,$K$2:$P$2,0))</f>
        <v>0.05</v>
      </c>
      <c r="CF768" s="146" cm="1">
        <f t="array" ref="CF768">INDEX($K:$P,ROW(),MATCH(CF$3,$K$2:$P$2,0))</f>
        <v>0.05</v>
      </c>
      <c r="CG768" s="146" cm="1">
        <f t="array" ref="CG768">INDEX($K:$P,ROW(),MATCH(CG$3,$K$2:$P$2,0))</f>
        <v>0.05</v>
      </c>
      <c r="CH768" s="146" cm="1">
        <f t="array" ref="CH768">INDEX($K:$P,ROW(),MATCH(CH$3,$K$2:$P$2,0))</f>
        <v>0.05</v>
      </c>
      <c r="CI768" s="146" cm="1">
        <f t="array" ref="CI768">INDEX($K:$P,ROW(),MATCH(CI$3,$K$2:$P$2,0))</f>
        <v>0.05</v>
      </c>
      <c r="CJ768" s="146" cm="1">
        <f t="array" ref="CJ768">INDEX($K:$P,ROW(),MATCH(CJ$3,$K$2:$P$2,0))</f>
        <v>0.05</v>
      </c>
      <c r="CK768" s="146" cm="1">
        <f t="array" ref="CK768">INDEX($K:$P,ROW(),MATCH(CK$3,$K$2:$P$2,0))</f>
        <v>0.05</v>
      </c>
      <c r="CL768" s="146" cm="1">
        <f t="array" ref="CL768">INDEX($K:$P,ROW(),MATCH(CL$3,$K$2:$P$2,0))</f>
        <v>0.05</v>
      </c>
    </row>
    <row r="769" spans="2:90" x14ac:dyDescent="0.4">
      <c r="B769" s="154" t="s">
        <v>74</v>
      </c>
      <c r="D769" t="s">
        <v>827</v>
      </c>
      <c r="E769" s="8" t="str">
        <f t="shared" si="721"/>
        <v>769 SUBFREE-PV</v>
      </c>
      <c r="K769" s="34">
        <f t="shared" ref="K769:P769" ca="1" si="733">SUMIF($3:$3,K$2,769:769)</f>
        <v>-13402.713246804942</v>
      </c>
      <c r="L769" s="34">
        <f t="shared" ca="1" si="733"/>
        <v>-25026.043424740485</v>
      </c>
      <c r="M769" s="34">
        <f t="shared" ca="1" si="733"/>
        <v>-28528.668483362278</v>
      </c>
      <c r="N769" s="34">
        <f t="shared" ca="1" si="733"/>
        <v>-29584.164809585069</v>
      </c>
      <c r="O769" s="34">
        <f t="shared" ca="1" si="733"/>
        <v>-29902.232680403111</v>
      </c>
      <c r="P769" s="34">
        <f t="shared" ca="1" si="733"/>
        <v>-29998.080641152323</v>
      </c>
      <c r="R769" s="15"/>
      <c r="S769" s="76">
        <f t="shared" ref="S769" ca="1" si="734">-SUM(S766,S764,S763,S767)*S768</f>
        <v>-238.125</v>
      </c>
      <c r="T769" s="76">
        <f t="shared" ref="T769:AX769" ca="1" si="735">-SUM(T766,T764,T763,T767)*T768</f>
        <v>-453.59835937500003</v>
      </c>
      <c r="U769" s="76">
        <f t="shared" ca="1" si="735"/>
        <v>-648.57481543945312</v>
      </c>
      <c r="V769" s="76">
        <f t="shared" ca="1" si="735"/>
        <v>-825.00413612077523</v>
      </c>
      <c r="W769" s="76">
        <f t="shared" ca="1" si="735"/>
        <v>-984.65061767228656</v>
      </c>
      <c r="X769" s="76">
        <f t="shared" ca="1" si="735"/>
        <v>-1129.1107276662103</v>
      </c>
      <c r="Y769" s="76">
        <f t="shared" ca="1" si="735"/>
        <v>-1259.8290696969623</v>
      </c>
      <c r="Z769" s="76">
        <f t="shared" ca="1" si="735"/>
        <v>-1378.1128294420387</v>
      </c>
      <c r="AA769" s="76">
        <f t="shared" ca="1" si="735"/>
        <v>-1485.144846541365</v>
      </c>
      <c r="AB769" s="76">
        <f t="shared" ca="1" si="735"/>
        <v>-1581.9954430141177</v>
      </c>
      <c r="AC769" s="76">
        <f t="shared" ca="1" si="735"/>
        <v>-1669.6331264973996</v>
      </c>
      <c r="AD769" s="76">
        <f t="shared" ca="1" si="735"/>
        <v>-1748.9342753393348</v>
      </c>
      <c r="AE769" s="76">
        <f t="shared" ca="1" si="735"/>
        <v>-1820.6919023976807</v>
      </c>
      <c r="AF769" s="76">
        <f t="shared" ca="1" si="735"/>
        <v>-1885.6235851821014</v>
      </c>
      <c r="AG769" s="76">
        <f t="shared" ca="1" si="735"/>
        <v>-1944.3786416416542</v>
      </c>
      <c r="AH769" s="76">
        <f t="shared" ca="1" si="735"/>
        <v>-1997.5446233554919</v>
      </c>
      <c r="AI769" s="76">
        <f t="shared" ca="1" si="735"/>
        <v>-2045.653191058801</v>
      </c>
      <c r="AJ769" s="76">
        <f t="shared" ca="1" si="735"/>
        <v>-2089.1854312593323</v>
      </c>
      <c r="AK769" s="76">
        <f t="shared" ca="1" si="735"/>
        <v>-2128.5766671107881</v>
      </c>
      <c r="AL769" s="76">
        <f t="shared" ca="1" si="735"/>
        <v>-2164.2208116518746</v>
      </c>
      <c r="AM769" s="76">
        <f t="shared" ca="1" si="735"/>
        <v>-2196.4743069434899</v>
      </c>
      <c r="AN769" s="76">
        <f t="shared" ca="1" si="735"/>
        <v>-2225.6596884954902</v>
      </c>
      <c r="AO769" s="76">
        <f t="shared" ca="1" si="735"/>
        <v>-2252.0688106273569</v>
      </c>
      <c r="AP769" s="76">
        <f t="shared" ca="1" si="735"/>
        <v>-2275.9657650164295</v>
      </c>
      <c r="AQ769" s="76">
        <f t="shared" ca="1" si="735"/>
        <v>-2297.5895216192416</v>
      </c>
      <c r="AR769" s="76">
        <f t="shared" ca="1" si="735"/>
        <v>-2317.156318375211</v>
      </c>
      <c r="AS769" s="76">
        <f t="shared" ca="1" si="735"/>
        <v>-2334.8618235897693</v>
      </c>
      <c r="AT769" s="76">
        <f t="shared" ca="1" si="735"/>
        <v>-2350.8830926207925</v>
      </c>
      <c r="AU769" s="76">
        <f t="shared" ca="1" si="735"/>
        <v>-2365.3803384352391</v>
      </c>
      <c r="AV769" s="76">
        <f t="shared" ca="1" si="735"/>
        <v>-2378.4985337415874</v>
      </c>
      <c r="AW769" s="76">
        <f t="shared" ca="1" si="735"/>
        <v>-2390.368860719419</v>
      </c>
      <c r="AX769" s="76">
        <f t="shared" ca="1" si="735"/>
        <v>-2401.1100228434839</v>
      </c>
      <c r="AY769" s="76">
        <f t="shared" ref="AY769:CD769" ca="1" si="736">-SUM(AY766,AY764,AY763,AY767)*AY768</f>
        <v>-2410.8294319204974</v>
      </c>
      <c r="AZ769" s="76">
        <f t="shared" ca="1" si="736"/>
        <v>-2419.6242822090603</v>
      </c>
      <c r="BA769" s="76">
        <f t="shared" ca="1" si="736"/>
        <v>-2427.5825223639235</v>
      </c>
      <c r="BB769" s="76">
        <f t="shared" ca="1" si="736"/>
        <v>-2434.7837349240554</v>
      </c>
      <c r="BC769" s="76">
        <f t="shared" ca="1" si="736"/>
        <v>-2441.2999321394045</v>
      </c>
      <c r="BD769" s="76">
        <f t="shared" ca="1" si="736"/>
        <v>-2447.196276094644</v>
      </c>
      <c r="BE769" s="76">
        <f t="shared" ca="1" si="736"/>
        <v>-2452.5317303311413</v>
      </c>
      <c r="BF769" s="76">
        <f t="shared" ca="1" si="736"/>
        <v>-2457.3596494833914</v>
      </c>
      <c r="BG769" s="76">
        <f t="shared" ca="1" si="736"/>
        <v>-2461.7283128262843</v>
      </c>
      <c r="BH769" s="76">
        <f t="shared" ca="1" si="736"/>
        <v>-2465.6814070686837</v>
      </c>
      <c r="BI769" s="76">
        <f t="shared" ca="1" si="736"/>
        <v>-2469.2584632212752</v>
      </c>
      <c r="BJ769" s="76">
        <f t="shared" ca="1" si="736"/>
        <v>-2472.4952519073518</v>
      </c>
      <c r="BK769" s="76">
        <f t="shared" ca="1" si="736"/>
        <v>-2475.4241410696645</v>
      </c>
      <c r="BL769" s="76">
        <f t="shared" ca="1" si="736"/>
        <v>-2478.0744196504129</v>
      </c>
      <c r="BM769" s="76">
        <f t="shared" ca="1" si="736"/>
        <v>-2480.4725904811676</v>
      </c>
      <c r="BN769" s="76">
        <f t="shared" ca="1" si="736"/>
        <v>-2482.6426353116458</v>
      </c>
      <c r="BO769" s="76">
        <f t="shared" ca="1" si="736"/>
        <v>-2484.6062546276257</v>
      </c>
      <c r="BP769" s="76">
        <f t="shared" ca="1" si="736"/>
        <v>-2486.3830846561727</v>
      </c>
      <c r="BQ769" s="76">
        <f t="shared" ca="1" si="736"/>
        <v>-2487.9908937282544</v>
      </c>
      <c r="BR769" s="76">
        <f t="shared" ca="1" si="736"/>
        <v>-2489.4457599623543</v>
      </c>
      <c r="BS769" s="76">
        <f t="shared" ca="1" si="736"/>
        <v>-2490.762232045935</v>
      </c>
      <c r="BT769" s="76">
        <f t="shared" ca="1" si="736"/>
        <v>-2491.9534747225657</v>
      </c>
      <c r="BU769" s="76">
        <f t="shared" ca="1" si="736"/>
        <v>-2493.0314004395818</v>
      </c>
      <c r="BV769" s="76">
        <f t="shared" ca="1" si="736"/>
        <v>-2494.0067884727664</v>
      </c>
      <c r="BW769" s="76">
        <f t="shared" ca="1" si="736"/>
        <v>-2494.8893927192944</v>
      </c>
      <c r="BX769" s="76">
        <f t="shared" ca="1" si="736"/>
        <v>-2495.6880392368712</v>
      </c>
      <c r="BY769" s="76">
        <f t="shared" ca="1" si="736"/>
        <v>-2496.4107145044641</v>
      </c>
      <c r="BZ769" s="76">
        <f t="shared" ca="1" si="736"/>
        <v>-2497.0646452872274</v>
      </c>
      <c r="CA769" s="76">
        <f t="shared" ca="1" si="736"/>
        <v>-2497.6563709042803</v>
      </c>
      <c r="CB769" s="76">
        <f t="shared" ca="1" si="736"/>
        <v>-2498.1918086220103</v>
      </c>
      <c r="CC769" s="76">
        <f t="shared" ca="1" si="736"/>
        <v>-2498.6763128268412</v>
      </c>
      <c r="CD769" s="76">
        <f t="shared" ca="1" si="736"/>
        <v>-2499.1147285691877</v>
      </c>
      <c r="CE769" s="76">
        <f t="shared" ref="CE769:CK769" ca="1" si="737">-SUM(CE766,CE764,CE763,CE767)*CE768</f>
        <v>-2499.5114400140442</v>
      </c>
      <c r="CF769" s="76">
        <f t="shared" ca="1" si="737"/>
        <v>-2499.8704142827082</v>
      </c>
      <c r="CG769" s="76">
        <f t="shared" ca="1" si="737"/>
        <v>-2500.1952411240654</v>
      </c>
      <c r="CH769" s="76">
        <f t="shared" ca="1" si="737"/>
        <v>-2500.4891688121388</v>
      </c>
      <c r="CI769" s="76">
        <f t="shared" ca="1" si="737"/>
        <v>-2500.7551366288844</v>
      </c>
      <c r="CJ769" s="76">
        <f t="shared" ca="1" si="737"/>
        <v>-2500.995804257062</v>
      </c>
      <c r="CK769" s="76">
        <f t="shared" ca="1" si="737"/>
        <v>-2501.2135783771087</v>
      </c>
      <c r="CL769" s="76">
        <f t="shared" ref="CL769" ca="1" si="738">-SUM(CL766,CL764,CL763,CL767)*CL768</f>
        <v>-2501.4106367339864</v>
      </c>
    </row>
    <row r="770" spans="2:90" x14ac:dyDescent="0.4">
      <c r="B770" s="124" t="str">
        <f>"# of "&amp;B786&amp;"s - Free"</f>
        <v># of subscribers - Free</v>
      </c>
      <c r="C770" t="s">
        <v>80</v>
      </c>
      <c r="D770" t="s">
        <v>827</v>
      </c>
      <c r="E770" s="8" t="str">
        <f t="shared" si="721"/>
        <v>770 SUBFREE-PV</v>
      </c>
      <c r="H770" s="31"/>
      <c r="I770" s="73"/>
      <c r="J770" s="73"/>
      <c r="K770" s="116">
        <f t="shared" ref="K770:P770" ca="1" si="739">SUMIF($4:$4,K$2,770:770)</f>
        <v>33229.751231447357</v>
      </c>
      <c r="L770" s="116">
        <f t="shared" ca="1" si="739"/>
        <v>43243.349535312154</v>
      </c>
      <c r="M770" s="116">
        <f t="shared" ca="1" si="739"/>
        <v>46260.890963557045</v>
      </c>
      <c r="N770" s="116">
        <f t="shared" ca="1" si="739"/>
        <v>47170.210070921268</v>
      </c>
      <c r="O770" s="116">
        <f t="shared" ca="1" si="739"/>
        <v>47444.228260457319</v>
      </c>
      <c r="P770" s="116">
        <f t="shared" ca="1" si="739"/>
        <v>47526.802097945736</v>
      </c>
      <c r="R770" s="114"/>
      <c r="S770" s="147">
        <f t="shared" ref="S770" ca="1" si="740">S763+S764+S769+S766+S767</f>
        <v>4524.375</v>
      </c>
      <c r="T770" s="147">
        <f t="shared" ref="T770:AX770" ca="1" si="741">T763+T764+T769+T766+T767</f>
        <v>8618.3688281249997</v>
      </c>
      <c r="U770" s="147">
        <f t="shared" ca="1" si="741"/>
        <v>12322.92149334961</v>
      </c>
      <c r="V770" s="147">
        <f t="shared" ca="1" si="741"/>
        <v>15675.078586294729</v>
      </c>
      <c r="W770" s="147">
        <f t="shared" ca="1" si="741"/>
        <v>18708.361735773444</v>
      </c>
      <c r="X770" s="147">
        <f t="shared" ca="1" si="741"/>
        <v>21453.103825657996</v>
      </c>
      <c r="Y770" s="147">
        <f t="shared" ca="1" si="741"/>
        <v>23936.752324242279</v>
      </c>
      <c r="Z770" s="147">
        <f t="shared" ca="1" si="741"/>
        <v>26184.143759398736</v>
      </c>
      <c r="AA770" s="147">
        <f t="shared" ca="1" si="741"/>
        <v>28217.752084285934</v>
      </c>
      <c r="AB770" s="147">
        <f t="shared" ca="1" si="741"/>
        <v>30057.913417268235</v>
      </c>
      <c r="AC770" s="147">
        <f t="shared" ca="1" si="741"/>
        <v>31723.029403450601</v>
      </c>
      <c r="AD770" s="147">
        <f t="shared" ca="1" si="741"/>
        <v>33229.751231447357</v>
      </c>
      <c r="AE770" s="147">
        <f t="shared" ca="1" si="741"/>
        <v>34593.146145555933</v>
      </c>
      <c r="AF770" s="147">
        <f t="shared" ca="1" si="741"/>
        <v>35826.848118459922</v>
      </c>
      <c r="AG770" s="147">
        <f t="shared" ca="1" si="741"/>
        <v>36943.194191191425</v>
      </c>
      <c r="AH770" s="147">
        <f t="shared" ca="1" si="741"/>
        <v>37953.347843754345</v>
      </c>
      <c r="AI770" s="147">
        <f t="shared" ca="1" si="741"/>
        <v>38867.410630117214</v>
      </c>
      <c r="AJ770" s="147">
        <f t="shared" ca="1" si="741"/>
        <v>39694.523193927307</v>
      </c>
      <c r="AK770" s="147">
        <f t="shared" ca="1" si="741"/>
        <v>40442.956675104972</v>
      </c>
      <c r="AL770" s="147">
        <f t="shared" ca="1" si="741"/>
        <v>41120.195421385615</v>
      </c>
      <c r="AM770" s="147">
        <f t="shared" ca="1" si="741"/>
        <v>41733.011831926306</v>
      </c>
      <c r="AN770" s="147">
        <f t="shared" ca="1" si="741"/>
        <v>42287.534081414313</v>
      </c>
      <c r="AO770" s="147">
        <f t="shared" ca="1" si="741"/>
        <v>42789.307401919774</v>
      </c>
      <c r="AP770" s="147">
        <f t="shared" ca="1" si="741"/>
        <v>43243.349535312154</v>
      </c>
      <c r="AQ770" s="147">
        <f t="shared" ca="1" si="741"/>
        <v>43654.200910765583</v>
      </c>
      <c r="AR770" s="147">
        <f t="shared" ca="1" si="741"/>
        <v>44025.970049129006</v>
      </c>
      <c r="AS770" s="147">
        <f t="shared" ca="1" si="741"/>
        <v>44362.374648205616</v>
      </c>
      <c r="AT770" s="147">
        <f t="shared" ca="1" si="741"/>
        <v>44666.778759795052</v>
      </c>
      <c r="AU770" s="147">
        <f t="shared" ca="1" si="741"/>
        <v>44942.226430269548</v>
      </c>
      <c r="AV770" s="147">
        <f t="shared" ca="1" si="741"/>
        <v>45191.472141090162</v>
      </c>
      <c r="AW770" s="147">
        <f t="shared" ca="1" si="741"/>
        <v>45417.008353668956</v>
      </c>
      <c r="AX770" s="147">
        <f t="shared" ca="1" si="741"/>
        <v>45621.090434026199</v>
      </c>
      <c r="AY770" s="147">
        <f t="shared" ref="AY770:CD770" ca="1" si="742">AY763+AY764+AY769+AY766+AY767</f>
        <v>45805.759206489456</v>
      </c>
      <c r="AZ770" s="147">
        <f t="shared" ca="1" si="742"/>
        <v>45972.861361972151</v>
      </c>
      <c r="BA770" s="147">
        <f t="shared" ca="1" si="742"/>
        <v>46124.067924914547</v>
      </c>
      <c r="BB770" s="147">
        <f t="shared" ca="1" si="742"/>
        <v>46260.890963557045</v>
      </c>
      <c r="BC770" s="147">
        <f t="shared" ca="1" si="742"/>
        <v>46384.698710648685</v>
      </c>
      <c r="BD770" s="147">
        <f t="shared" ca="1" si="742"/>
        <v>46496.729245798233</v>
      </c>
      <c r="BE770" s="147">
        <f t="shared" ca="1" si="742"/>
        <v>46598.102876291683</v>
      </c>
      <c r="BF770" s="147">
        <f t="shared" ca="1" si="742"/>
        <v>46689.833340184436</v>
      </c>
      <c r="BG770" s="147">
        <f t="shared" ca="1" si="742"/>
        <v>46772.837943699393</v>
      </c>
      <c r="BH770" s="147">
        <f t="shared" ca="1" si="742"/>
        <v>46847.946734304991</v>
      </c>
      <c r="BI770" s="147">
        <f t="shared" ca="1" si="742"/>
        <v>46915.910801204227</v>
      </c>
      <c r="BJ770" s="147">
        <f t="shared" ca="1" si="742"/>
        <v>46977.409786239674</v>
      </c>
      <c r="BK770" s="147">
        <f t="shared" ca="1" si="742"/>
        <v>47033.058680323622</v>
      </c>
      <c r="BL770" s="147">
        <f t="shared" ca="1" si="742"/>
        <v>47083.413973357841</v>
      </c>
      <c r="BM770" s="147">
        <f t="shared" ca="1" si="742"/>
        <v>47128.979219142173</v>
      </c>
      <c r="BN770" s="147">
        <f t="shared" ca="1" si="742"/>
        <v>47170.210070921268</v>
      </c>
      <c r="BO770" s="147">
        <f t="shared" ca="1" si="742"/>
        <v>47207.518837924887</v>
      </c>
      <c r="BP770" s="147">
        <f t="shared" ca="1" si="742"/>
        <v>47241.278608467277</v>
      </c>
      <c r="BQ770" s="147">
        <f t="shared" ca="1" si="742"/>
        <v>47271.826980836828</v>
      </c>
      <c r="BR770" s="147">
        <f t="shared" ca="1" si="742"/>
        <v>47299.469439284723</v>
      </c>
      <c r="BS770" s="147">
        <f t="shared" ca="1" si="742"/>
        <v>47324.482408872762</v>
      </c>
      <c r="BT770" s="147">
        <f t="shared" ca="1" si="742"/>
        <v>47347.116019728746</v>
      </c>
      <c r="BU770" s="147">
        <f t="shared" ca="1" si="742"/>
        <v>47367.596608352047</v>
      </c>
      <c r="BV770" s="147">
        <f t="shared" ca="1" si="742"/>
        <v>47386.128980982554</v>
      </c>
      <c r="BW770" s="147">
        <f t="shared" ca="1" si="742"/>
        <v>47402.898461666591</v>
      </c>
      <c r="BX770" s="147">
        <f t="shared" ca="1" si="742"/>
        <v>47418.072745500554</v>
      </c>
      <c r="BY770" s="147">
        <f t="shared" ca="1" si="742"/>
        <v>47431.803575584818</v>
      </c>
      <c r="BZ770" s="147">
        <f t="shared" ca="1" si="742"/>
        <v>47444.228260457319</v>
      </c>
      <c r="CA770" s="147">
        <f t="shared" ca="1" si="742"/>
        <v>47455.471047181316</v>
      </c>
      <c r="CB770" s="147">
        <f t="shared" ca="1" si="742"/>
        <v>47465.644363818188</v>
      </c>
      <c r="CC770" s="147">
        <f t="shared" ca="1" si="742"/>
        <v>47474.849943709982</v>
      </c>
      <c r="CD770" s="147">
        <f t="shared" ca="1" si="742"/>
        <v>47483.17984281457</v>
      </c>
      <c r="CE770" s="147">
        <f t="shared" ref="CE770:CK770" ca="1" si="743">CE763+CE764+CE769+CE766+CE767</f>
        <v>47490.717360266834</v>
      </c>
      <c r="CF770" s="147">
        <f t="shared" ca="1" si="743"/>
        <v>47497.537871371453</v>
      </c>
      <c r="CG770" s="147">
        <f t="shared" ca="1" si="743"/>
        <v>47503.709581357245</v>
      </c>
      <c r="CH770" s="147">
        <f t="shared" ca="1" si="743"/>
        <v>47509.294207430641</v>
      </c>
      <c r="CI770" s="147">
        <f t="shared" ca="1" si="743"/>
        <v>47514.347595948806</v>
      </c>
      <c r="CJ770" s="147">
        <f t="shared" ca="1" si="743"/>
        <v>47518.920280884173</v>
      </c>
      <c r="CK770" s="147">
        <f t="shared" ca="1" si="743"/>
        <v>47523.057989165063</v>
      </c>
      <c r="CL770" s="147">
        <f t="shared" ref="CL770" ca="1" si="744">CL763+CL764+CL769+CL766+CL767</f>
        <v>47526.802097945736</v>
      </c>
    </row>
    <row r="771" spans="2:90" x14ac:dyDescent="0.4">
      <c r="B771" s="141" t="s">
        <v>62</v>
      </c>
      <c r="D771" t="s">
        <v>827</v>
      </c>
      <c r="E771" s="8" t="str">
        <f t="shared" si="721"/>
        <v>771 SUBFREE-PV</v>
      </c>
      <c r="H771" s="12"/>
      <c r="I771" s="60"/>
      <c r="J771" s="60"/>
      <c r="K771" s="76">
        <f t="shared" ref="K771:P771" ca="1" si="745">K770-SUM(K769,K763:K764,K766)</f>
        <v>703.55450114462292</v>
      </c>
      <c r="L771" s="76">
        <f t="shared" ca="1" si="745"/>
        <v>1313.7030669155138</v>
      </c>
      <c r="M771" s="76">
        <f t="shared" ca="1" si="745"/>
        <v>1497.5678993890833</v>
      </c>
      <c r="N771" s="76">
        <f t="shared" ca="1" si="745"/>
        <v>1552.9745306868936</v>
      </c>
      <c r="O771" s="76">
        <f t="shared" ca="1" si="745"/>
        <v>1569.6710068453176</v>
      </c>
      <c r="P771" s="76">
        <f t="shared" ca="1" si="745"/>
        <v>1574.7023958610152</v>
      </c>
      <c r="R771" s="15"/>
      <c r="S771" s="76">
        <f t="shared" ref="S771" ca="1" si="746">S770-SUM(S769,S763:S764,S766,S767)</f>
        <v>0</v>
      </c>
      <c r="T771" s="76">
        <f t="shared" ref="T771:AX771" ca="1" si="747">T770-SUM(T769,T763:T764,T766,T767)</f>
        <v>0</v>
      </c>
      <c r="U771" s="76">
        <f t="shared" ca="1" si="747"/>
        <v>0</v>
      </c>
      <c r="V771" s="76">
        <f t="shared" ca="1" si="747"/>
        <v>0</v>
      </c>
      <c r="W771" s="76">
        <f t="shared" ca="1" si="747"/>
        <v>0</v>
      </c>
      <c r="X771" s="76">
        <f t="shared" ca="1" si="747"/>
        <v>0</v>
      </c>
      <c r="Y771" s="76">
        <f t="shared" ca="1" si="747"/>
        <v>0</v>
      </c>
      <c r="Z771" s="76">
        <f t="shared" ca="1" si="747"/>
        <v>0</v>
      </c>
      <c r="AA771" s="76">
        <f t="shared" ca="1" si="747"/>
        <v>0</v>
      </c>
      <c r="AB771" s="76">
        <f t="shared" ca="1" si="747"/>
        <v>0</v>
      </c>
      <c r="AC771" s="76">
        <f t="shared" ca="1" si="747"/>
        <v>0</v>
      </c>
      <c r="AD771" s="76">
        <f t="shared" ca="1" si="747"/>
        <v>0</v>
      </c>
      <c r="AE771" s="76">
        <f t="shared" ca="1" si="747"/>
        <v>0</v>
      </c>
      <c r="AF771" s="76">
        <f t="shared" ca="1" si="747"/>
        <v>0</v>
      </c>
      <c r="AG771" s="76">
        <f t="shared" ca="1" si="747"/>
        <v>0</v>
      </c>
      <c r="AH771" s="76">
        <f t="shared" ca="1" si="747"/>
        <v>0</v>
      </c>
      <c r="AI771" s="76">
        <f t="shared" ca="1" si="747"/>
        <v>0</v>
      </c>
      <c r="AJ771" s="76">
        <f t="shared" ca="1" si="747"/>
        <v>0</v>
      </c>
      <c r="AK771" s="76">
        <f t="shared" ca="1" si="747"/>
        <v>0</v>
      </c>
      <c r="AL771" s="76">
        <f t="shared" ca="1" si="747"/>
        <v>0</v>
      </c>
      <c r="AM771" s="76">
        <f t="shared" ca="1" si="747"/>
        <v>0</v>
      </c>
      <c r="AN771" s="76">
        <f t="shared" ca="1" si="747"/>
        <v>0</v>
      </c>
      <c r="AO771" s="76">
        <f t="shared" ca="1" si="747"/>
        <v>0</v>
      </c>
      <c r="AP771" s="76">
        <f t="shared" ca="1" si="747"/>
        <v>0</v>
      </c>
      <c r="AQ771" s="76">
        <f t="shared" ca="1" si="747"/>
        <v>0</v>
      </c>
      <c r="AR771" s="76">
        <f t="shared" ca="1" si="747"/>
        <v>0</v>
      </c>
      <c r="AS771" s="76">
        <f t="shared" ca="1" si="747"/>
        <v>0</v>
      </c>
      <c r="AT771" s="76">
        <f t="shared" ca="1" si="747"/>
        <v>0</v>
      </c>
      <c r="AU771" s="76">
        <f t="shared" ca="1" si="747"/>
        <v>0</v>
      </c>
      <c r="AV771" s="76">
        <f t="shared" ca="1" si="747"/>
        <v>0</v>
      </c>
      <c r="AW771" s="76">
        <f t="shared" ca="1" si="747"/>
        <v>0</v>
      </c>
      <c r="AX771" s="76">
        <f t="shared" ca="1" si="747"/>
        <v>0</v>
      </c>
      <c r="AY771" s="76">
        <f t="shared" ref="AY771:CD771" ca="1" si="748">AY770-SUM(AY769,AY763:AY764,AY766,AY767)</f>
        <v>0</v>
      </c>
      <c r="AZ771" s="76">
        <f t="shared" ca="1" si="748"/>
        <v>0</v>
      </c>
      <c r="BA771" s="76">
        <f t="shared" ca="1" si="748"/>
        <v>0</v>
      </c>
      <c r="BB771" s="76">
        <f t="shared" ca="1" si="748"/>
        <v>0</v>
      </c>
      <c r="BC771" s="76">
        <f t="shared" ca="1" si="748"/>
        <v>0</v>
      </c>
      <c r="BD771" s="76">
        <f t="shared" ca="1" si="748"/>
        <v>0</v>
      </c>
      <c r="BE771" s="76">
        <f t="shared" ca="1" si="748"/>
        <v>0</v>
      </c>
      <c r="BF771" s="76">
        <f t="shared" ca="1" si="748"/>
        <v>0</v>
      </c>
      <c r="BG771" s="76">
        <f t="shared" ca="1" si="748"/>
        <v>0</v>
      </c>
      <c r="BH771" s="76">
        <f t="shared" ca="1" si="748"/>
        <v>0</v>
      </c>
      <c r="BI771" s="76">
        <f t="shared" ca="1" si="748"/>
        <v>0</v>
      </c>
      <c r="BJ771" s="76">
        <f t="shared" ca="1" si="748"/>
        <v>0</v>
      </c>
      <c r="BK771" s="76">
        <f t="shared" ca="1" si="748"/>
        <v>0</v>
      </c>
      <c r="BL771" s="76">
        <f t="shared" ca="1" si="748"/>
        <v>0</v>
      </c>
      <c r="BM771" s="76">
        <f t="shared" ca="1" si="748"/>
        <v>0</v>
      </c>
      <c r="BN771" s="76">
        <f t="shared" ca="1" si="748"/>
        <v>0</v>
      </c>
      <c r="BO771" s="76">
        <f t="shared" ca="1" si="748"/>
        <v>0</v>
      </c>
      <c r="BP771" s="76">
        <f t="shared" ca="1" si="748"/>
        <v>0</v>
      </c>
      <c r="BQ771" s="76">
        <f t="shared" ca="1" si="748"/>
        <v>0</v>
      </c>
      <c r="BR771" s="76">
        <f t="shared" ca="1" si="748"/>
        <v>0</v>
      </c>
      <c r="BS771" s="76">
        <f t="shared" ca="1" si="748"/>
        <v>0</v>
      </c>
      <c r="BT771" s="76">
        <f t="shared" ca="1" si="748"/>
        <v>0</v>
      </c>
      <c r="BU771" s="76">
        <f t="shared" ca="1" si="748"/>
        <v>0</v>
      </c>
      <c r="BV771" s="76">
        <f t="shared" ca="1" si="748"/>
        <v>0</v>
      </c>
      <c r="BW771" s="76">
        <f t="shared" ca="1" si="748"/>
        <v>0</v>
      </c>
      <c r="BX771" s="76">
        <f t="shared" ca="1" si="748"/>
        <v>0</v>
      </c>
      <c r="BY771" s="76">
        <f t="shared" ca="1" si="748"/>
        <v>0</v>
      </c>
      <c r="BZ771" s="76">
        <f t="shared" ca="1" si="748"/>
        <v>0</v>
      </c>
      <c r="CA771" s="76">
        <f t="shared" ca="1" si="748"/>
        <v>0</v>
      </c>
      <c r="CB771" s="76">
        <f t="shared" ca="1" si="748"/>
        <v>0</v>
      </c>
      <c r="CC771" s="76">
        <f t="shared" ca="1" si="748"/>
        <v>0</v>
      </c>
      <c r="CD771" s="76">
        <f t="shared" ca="1" si="748"/>
        <v>0</v>
      </c>
      <c r="CE771" s="76">
        <f t="shared" ref="CE771:CK771" ca="1" si="749">CE770-SUM(CE769,CE763:CE764,CE766,CE767)</f>
        <v>0</v>
      </c>
      <c r="CF771" s="76">
        <f t="shared" ca="1" si="749"/>
        <v>0</v>
      </c>
      <c r="CG771" s="76">
        <f t="shared" ca="1" si="749"/>
        <v>0</v>
      </c>
      <c r="CH771" s="76">
        <f t="shared" ca="1" si="749"/>
        <v>0</v>
      </c>
      <c r="CI771" s="76">
        <f t="shared" ca="1" si="749"/>
        <v>0</v>
      </c>
      <c r="CJ771" s="76">
        <f t="shared" ca="1" si="749"/>
        <v>0</v>
      </c>
      <c r="CK771" s="76">
        <f t="shared" ca="1" si="749"/>
        <v>0</v>
      </c>
      <c r="CL771" s="76">
        <f t="shared" ref="CL771" ca="1" si="750">CL770-SUM(CL769,CL763:CL764,CL766,CL767)</f>
        <v>0</v>
      </c>
    </row>
    <row r="772" spans="2:90" x14ac:dyDescent="0.4">
      <c r="B772" s="13"/>
      <c r="D772" t="s">
        <v>827</v>
      </c>
      <c r="E772" s="8" t="str">
        <f t="shared" si="721"/>
        <v>772 SUBFREE-PV</v>
      </c>
      <c r="H772" s="12"/>
      <c r="K772" s="34"/>
      <c r="L772" s="34"/>
      <c r="M772" s="34"/>
      <c r="N772" s="34"/>
      <c r="O772" s="34"/>
      <c r="P772" s="34"/>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2:90" x14ac:dyDescent="0.4">
      <c r="B773" s="95" t="str">
        <f>B778&amp;":"</f>
        <v># of subscribers - Paid:</v>
      </c>
      <c r="C773" s="6"/>
      <c r="D773" t="s">
        <v>827</v>
      </c>
      <c r="E773" s="8" t="str">
        <f t="shared" si="721"/>
        <v>773 SUBFREE-PV</v>
      </c>
      <c r="G773" s="6"/>
      <c r="H773" s="12"/>
      <c r="I773" s="60"/>
      <c r="J773" s="60"/>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row>
    <row r="774" spans="2:90" x14ac:dyDescent="0.4">
      <c r="B774" s="154" t="s">
        <v>71</v>
      </c>
      <c r="C774" s="6"/>
      <c r="D774" t="s">
        <v>827</v>
      </c>
      <c r="E774" s="8" t="str">
        <f t="shared" si="721"/>
        <v>774 SUBFREE-PV</v>
      </c>
      <c r="G774" s="6"/>
      <c r="K774" s="15">
        <f>SUMIF($4:$4,K$2-1,774:774)</f>
        <v>0</v>
      </c>
      <c r="L774" s="15">
        <f ca="1">K778</f>
        <v>13367.535521747714</v>
      </c>
      <c r="M774" s="15">
        <f ca="1">L778</f>
        <v>38327.89379314243</v>
      </c>
      <c r="N774" s="15">
        <f ca="1">M778</f>
        <v>66781.683881535253</v>
      </c>
      <c r="O774" s="15">
        <f ca="1">N778</f>
        <v>96288.199964585947</v>
      </c>
      <c r="P774" s="15">
        <f ca="1">O778</f>
        <v>126111.94909464678</v>
      </c>
      <c r="R774" s="15"/>
      <c r="S774" s="76">
        <f t="shared" ref="S774:AY774" si="751">R778</f>
        <v>0</v>
      </c>
      <c r="T774" s="76">
        <f t="shared" ca="1" si="751"/>
        <v>237.5</v>
      </c>
      <c r="U774" s="76">
        <f t="shared" ca="1" si="751"/>
        <v>689.90781249999998</v>
      </c>
      <c r="V774" s="76">
        <f t="shared" ca="1" si="751"/>
        <v>1336.7803318359374</v>
      </c>
      <c r="W774" s="76">
        <f t="shared" ca="1" si="751"/>
        <v>2159.6191027700443</v>
      </c>
      <c r="X774" s="76">
        <f t="shared" ca="1" si="751"/>
        <v>3141.6853356190441</v>
      </c>
      <c r="Y774" s="76">
        <f t="shared" ca="1" si="751"/>
        <v>4267.8325180682832</v>
      </c>
      <c r="Z774" s="76">
        <f t="shared" ca="1" si="751"/>
        <v>5524.3549497870381</v>
      </c>
      <c r="AA774" s="76">
        <f t="shared" ca="1" si="751"/>
        <v>6898.8506851885468</v>
      </c>
      <c r="AB774" s="76">
        <f t="shared" ca="1" si="751"/>
        <v>8380.0975137599853</v>
      </c>
      <c r="AC774" s="76">
        <f t="shared" ca="1" si="751"/>
        <v>9957.9407377635671</v>
      </c>
      <c r="AD774" s="76">
        <f t="shared" ca="1" si="751"/>
        <v>11623.191625083809</v>
      </c>
      <c r="AE774" s="76">
        <f t="shared" ca="1" si="751"/>
        <v>13367.535521747714</v>
      </c>
      <c r="AF774" s="76">
        <f t="shared" ca="1" si="751"/>
        <v>15183.448705241464</v>
      </c>
      <c r="AG774" s="76">
        <f t="shared" ca="1" si="751"/>
        <v>17064.123147155369</v>
      </c>
      <c r="AH774" s="76">
        <f t="shared" ca="1" si="751"/>
        <v>19003.398432782215</v>
      </c>
      <c r="AI774" s="76">
        <f t="shared" ca="1" si="751"/>
        <v>20995.700156863808</v>
      </c>
      <c r="AJ774" s="76">
        <f t="shared" ca="1" si="751"/>
        <v>23035.984179442137</v>
      </c>
      <c r="AK774" s="76">
        <f t="shared" ca="1" si="751"/>
        <v>25119.686184372706</v>
      </c>
      <c r="AL774" s="76">
        <f t="shared" ca="1" si="751"/>
        <v>27242.676036084253</v>
      </c>
      <c r="AM774" s="76">
        <f t="shared" ca="1" si="751"/>
        <v>29401.216478151739</v>
      </c>
      <c r="AN774" s="76">
        <f t="shared" ca="1" si="751"/>
        <v>31591.925760667556</v>
      </c>
      <c r="AO774" s="76">
        <f t="shared" ca="1" si="751"/>
        <v>33811.74382268406</v>
      </c>
      <c r="AP774" s="76">
        <f t="shared" ca="1" si="751"/>
        <v>36057.90169155124</v>
      </c>
      <c r="AQ774" s="76">
        <f t="shared" ca="1" si="751"/>
        <v>38327.89379314243</v>
      </c>
      <c r="AR774" s="76">
        <f t="shared" ca="1" si="751"/>
        <v>40619.452896069757</v>
      </c>
      <c r="AS774" s="76">
        <f t="shared" ca="1" si="751"/>
        <v>42930.527439331127</v>
      </c>
      <c r="AT774" s="76">
        <f t="shared" ca="1" si="751"/>
        <v>45259.26101666475</v>
      </c>
      <c r="AU774" s="76">
        <f t="shared" ca="1" si="751"/>
        <v>47603.973812454518</v>
      </c>
      <c r="AV774" s="76">
        <f t="shared" ca="1" si="751"/>
        <v>49963.145803544779</v>
      </c>
      <c r="AW774" s="76">
        <f t="shared" ca="1" si="751"/>
        <v>52335.401558982579</v>
      </c>
      <c r="AX774" s="76">
        <f t="shared" ca="1" si="751"/>
        <v>54719.496485684365</v>
      </c>
      <c r="AY774" s="76">
        <f t="shared" ca="1" si="751"/>
        <v>57114.304382483642</v>
      </c>
      <c r="AZ774" s="76">
        <f t="shared" ref="AZ774:CE774" ca="1" si="752">AY778</f>
        <v>59518.806178099891</v>
      </c>
      <c r="BA774" s="76">
        <f t="shared" ca="1" si="752"/>
        <v>61932.079740408139</v>
      </c>
      <c r="BB774" s="76">
        <f t="shared" ca="1" si="752"/>
        <v>64353.290655101817</v>
      </c>
      <c r="BC774" s="76">
        <f t="shared" ca="1" si="752"/>
        <v>66781.683881535253</v>
      </c>
      <c r="BD774" s="76">
        <f t="shared" ca="1" si="752"/>
        <v>69216.576202304219</v>
      </c>
      <c r="BE774" s="76">
        <f t="shared" ca="1" si="752"/>
        <v>71657.349391060037</v>
      </c>
      <c r="BF774" s="76">
        <f t="shared" ca="1" si="752"/>
        <v>74103.444030235449</v>
      </c>
      <c r="BG774" s="76">
        <f t="shared" ca="1" si="752"/>
        <v>76554.353916859298</v>
      </c>
      <c r="BH774" s="76">
        <f t="shared" ca="1" si="752"/>
        <v>79009.621000518062</v>
      </c>
      <c r="BI774" s="76">
        <f t="shared" ca="1" si="752"/>
        <v>81468.830802843775</v>
      </c>
      <c r="BJ774" s="76">
        <f t="shared" ca="1" si="752"/>
        <v>83931.608272723257</v>
      </c>
      <c r="BK774" s="76">
        <f t="shared" ca="1" si="752"/>
        <v>86397.614035780454</v>
      </c>
      <c r="BL774" s="76">
        <f t="shared" ca="1" si="752"/>
        <v>88866.541000626836</v>
      </c>
      <c r="BM774" s="76">
        <f t="shared" ca="1" si="752"/>
        <v>91338.1112879422</v>
      </c>
      <c r="BN774" s="76">
        <f t="shared" ca="1" si="752"/>
        <v>93812.073451676697</v>
      </c>
      <c r="BO774" s="76">
        <f t="shared" ca="1" si="752"/>
        <v>96288.199964585947</v>
      </c>
      <c r="BP774" s="76">
        <f t="shared" ca="1" si="752"/>
        <v>98766.284942954706</v>
      </c>
      <c r="BQ774" s="76">
        <f t="shared" ca="1" si="752"/>
        <v>101246.14208775613</v>
      </c>
      <c r="BR774" s="76">
        <f t="shared" ca="1" si="752"/>
        <v>103727.60282165832</v>
      </c>
      <c r="BS774" s="76">
        <f t="shared" ca="1" si="752"/>
        <v>106210.51460324807</v>
      </c>
      <c r="BT774" s="76">
        <f t="shared" ca="1" si="752"/>
        <v>108694.7394016141</v>
      </c>
      <c r="BU774" s="76">
        <f t="shared" ca="1" si="752"/>
        <v>111180.15231603557</v>
      </c>
      <c r="BV774" s="76">
        <f t="shared" ca="1" si="752"/>
        <v>113666.64032697269</v>
      </c>
      <c r="BW774" s="76">
        <f t="shared" ca="1" si="752"/>
        <v>116154.1011658694</v>
      </c>
      <c r="BX774" s="76">
        <f t="shared" ca="1" si="752"/>
        <v>118642.44229246608</v>
      </c>
      <c r="BY774" s="76">
        <f t="shared" ca="1" si="752"/>
        <v>121131.57996939523</v>
      </c>
      <c r="BZ774" s="76">
        <f t="shared" ca="1" si="752"/>
        <v>123621.4384248065</v>
      </c>
      <c r="CA774" s="76">
        <f t="shared" ca="1" si="752"/>
        <v>126111.94909464678</v>
      </c>
      <c r="CB774" s="76">
        <f t="shared" ca="1" si="752"/>
        <v>128603.04993701851</v>
      </c>
      <c r="CC774" s="76">
        <f t="shared" ca="1" si="752"/>
        <v>131094.68481175962</v>
      </c>
      <c r="CD774" s="76">
        <f t="shared" ca="1" si="752"/>
        <v>133586.80291904099</v>
      </c>
      <c r="CE774" s="76">
        <f t="shared" ca="1" si="752"/>
        <v>136079.35829136721</v>
      </c>
      <c r="CF774" s="76">
        <f t="shared" ref="CF774:CL774" ca="1" si="753">CE778</f>
        <v>138572.30933390092</v>
      </c>
      <c r="CG774" s="76">
        <f t="shared" ca="1" si="753"/>
        <v>141065.61840851358</v>
      </c>
      <c r="CH774" s="76">
        <f t="shared" ca="1" si="753"/>
        <v>143559.25145740373</v>
      </c>
      <c r="CI774" s="76">
        <f t="shared" ca="1" si="753"/>
        <v>146053.17766251822</v>
      </c>
      <c r="CJ774" s="76">
        <f t="shared" ca="1" si="753"/>
        <v>148547.36913737119</v>
      </c>
      <c r="CK774" s="76">
        <f t="shared" ca="1" si="753"/>
        <v>151041.80064817876</v>
      </c>
      <c r="CL774" s="76">
        <f t="shared" ca="1" si="753"/>
        <v>153536.44936152073</v>
      </c>
    </row>
    <row r="775" spans="2:90" x14ac:dyDescent="0.4">
      <c r="B775" s="154" t="s">
        <v>823</v>
      </c>
      <c r="C775" s="6"/>
      <c r="D775" t="s">
        <v>827</v>
      </c>
      <c r="E775" s="8" t="str">
        <f t="shared" si="721"/>
        <v>775 SUBFREE-PV</v>
      </c>
      <c r="G775" s="6"/>
      <c r="K775" s="34">
        <f t="shared" ref="K775:P775" ca="1" si="754">SUMIF($3:$3,K$2,775:775)</f>
        <v>14071.090022892329</v>
      </c>
      <c r="L775" s="34">
        <f t="shared" ca="1" si="754"/>
        <v>26274.061338310225</v>
      </c>
      <c r="M775" s="34">
        <f t="shared" ca="1" si="754"/>
        <v>29951.357987781921</v>
      </c>
      <c r="N775" s="34">
        <f t="shared" ca="1" si="754"/>
        <v>31059.490613737602</v>
      </c>
      <c r="O775" s="34">
        <f t="shared" ca="1" si="754"/>
        <v>31393.420136906148</v>
      </c>
      <c r="P775" s="34">
        <f t="shared" ca="1" si="754"/>
        <v>31494.047917220283</v>
      </c>
      <c r="R775" s="15"/>
      <c r="S775" s="76">
        <f t="shared" ref="S775" ca="1" si="755">-S766</f>
        <v>250</v>
      </c>
      <c r="T775" s="76">
        <f t="shared" ref="T775:AX775" ca="1" si="756">-T766</f>
        <v>476.21875</v>
      </c>
      <c r="U775" s="76">
        <f t="shared" ca="1" si="756"/>
        <v>680.91844140625005</v>
      </c>
      <c r="V775" s="76">
        <f t="shared" ca="1" si="756"/>
        <v>866.14607466748066</v>
      </c>
      <c r="W775" s="76">
        <f t="shared" ca="1" si="756"/>
        <v>1033.7539293147365</v>
      </c>
      <c r="X775" s="76">
        <f t="shared" ca="1" si="756"/>
        <v>1185.4180867886723</v>
      </c>
      <c r="Y775" s="76">
        <f t="shared" ca="1" si="756"/>
        <v>1322.6551912829</v>
      </c>
      <c r="Z775" s="76">
        <f t="shared" ca="1" si="756"/>
        <v>1446.837616212114</v>
      </c>
      <c r="AA775" s="76">
        <f t="shared" ca="1" si="756"/>
        <v>1559.207187969937</v>
      </c>
      <c r="AB775" s="76">
        <f t="shared" ca="1" si="756"/>
        <v>1660.887604214297</v>
      </c>
      <c r="AC775" s="76">
        <f t="shared" ca="1" si="756"/>
        <v>1752.8956708634121</v>
      </c>
      <c r="AD775" s="76">
        <f t="shared" ca="1" si="756"/>
        <v>1836.15147017253</v>
      </c>
      <c r="AE775" s="76">
        <f t="shared" ca="1" si="756"/>
        <v>1911.4875615723679</v>
      </c>
      <c r="AF775" s="76">
        <f t="shared" ca="1" si="756"/>
        <v>1979.6573072777967</v>
      </c>
      <c r="AG775" s="76">
        <f t="shared" ca="1" si="756"/>
        <v>2041.3424059229962</v>
      </c>
      <c r="AH775" s="76">
        <f t="shared" ca="1" si="756"/>
        <v>2097.1597095595712</v>
      </c>
      <c r="AI775" s="76">
        <f t="shared" ca="1" si="756"/>
        <v>2147.6673921877173</v>
      </c>
      <c r="AJ775" s="76">
        <f t="shared" ca="1" si="756"/>
        <v>2193.370531505861</v>
      </c>
      <c r="AK775" s="76">
        <f t="shared" ca="1" si="756"/>
        <v>2234.7261596963654</v>
      </c>
      <c r="AL775" s="76">
        <f t="shared" ca="1" si="756"/>
        <v>2272.1478337552485</v>
      </c>
      <c r="AM775" s="76">
        <f t="shared" ca="1" si="756"/>
        <v>2306.0097710692808</v>
      </c>
      <c r="AN775" s="76">
        <f t="shared" ca="1" si="756"/>
        <v>2336.6505915963153</v>
      </c>
      <c r="AO775" s="76">
        <f t="shared" ca="1" si="756"/>
        <v>2364.3767040707157</v>
      </c>
      <c r="AP775" s="76">
        <f t="shared" ca="1" si="756"/>
        <v>2389.4653700959889</v>
      </c>
      <c r="AQ775" s="76">
        <f t="shared" ca="1" si="756"/>
        <v>2412.1674767656077</v>
      </c>
      <c r="AR775" s="76">
        <f t="shared" ca="1" si="756"/>
        <v>2432.7100455382792</v>
      </c>
      <c r="AS775" s="76">
        <f t="shared" ca="1" si="756"/>
        <v>2451.2985024564505</v>
      </c>
      <c r="AT775" s="76">
        <f t="shared" ca="1" si="756"/>
        <v>2468.1187324102812</v>
      </c>
      <c r="AU775" s="76">
        <f t="shared" ca="1" si="756"/>
        <v>2483.3389379897526</v>
      </c>
      <c r="AV775" s="76">
        <f t="shared" ca="1" si="756"/>
        <v>2497.1113215134774</v>
      </c>
      <c r="AW775" s="76">
        <f t="shared" ca="1" si="756"/>
        <v>2509.5736070545081</v>
      </c>
      <c r="AX775" s="76">
        <f t="shared" ca="1" si="756"/>
        <v>2520.8504176834481</v>
      </c>
      <c r="AY775" s="76">
        <f t="shared" ref="AY775:CD775" ca="1" si="757">-AY766</f>
        <v>2531.05452170131</v>
      </c>
      <c r="AZ775" s="76">
        <f t="shared" ca="1" si="757"/>
        <v>2540.2879603244728</v>
      </c>
      <c r="BA775" s="76">
        <f t="shared" ca="1" si="757"/>
        <v>2548.6430680986077</v>
      </c>
      <c r="BB775" s="76">
        <f t="shared" ca="1" si="757"/>
        <v>2556.2033962457276</v>
      </c>
      <c r="BC775" s="76">
        <f t="shared" ca="1" si="757"/>
        <v>2563.0445481778524</v>
      </c>
      <c r="BD775" s="76">
        <f t="shared" ca="1" si="757"/>
        <v>2569.2349355324345</v>
      </c>
      <c r="BE775" s="76">
        <f t="shared" ca="1" si="757"/>
        <v>2574.8364622899117</v>
      </c>
      <c r="BF775" s="76">
        <f t="shared" ca="1" si="757"/>
        <v>2579.9051438145843</v>
      </c>
      <c r="BG775" s="76">
        <f t="shared" ca="1" si="757"/>
        <v>2584.4916670092221</v>
      </c>
      <c r="BH775" s="76">
        <f t="shared" ca="1" si="757"/>
        <v>2588.6418971849698</v>
      </c>
      <c r="BI775" s="76">
        <f t="shared" ca="1" si="757"/>
        <v>2592.3973367152498</v>
      </c>
      <c r="BJ775" s="76">
        <f t="shared" ca="1" si="757"/>
        <v>2595.7955400602114</v>
      </c>
      <c r="BK775" s="76">
        <f t="shared" ca="1" si="757"/>
        <v>2598.8704893119839</v>
      </c>
      <c r="BL775" s="76">
        <f t="shared" ca="1" si="757"/>
        <v>2601.6529340161815</v>
      </c>
      <c r="BM775" s="76">
        <f t="shared" ca="1" si="757"/>
        <v>2604.1706986678923</v>
      </c>
      <c r="BN775" s="76">
        <f t="shared" ca="1" si="757"/>
        <v>2606.4489609571087</v>
      </c>
      <c r="BO775" s="76">
        <f t="shared" ca="1" si="757"/>
        <v>2608.5105035460638</v>
      </c>
      <c r="BP775" s="76">
        <f t="shared" ca="1" si="757"/>
        <v>2610.3759418962445</v>
      </c>
      <c r="BQ775" s="76">
        <f t="shared" ca="1" si="757"/>
        <v>2612.0639304233641</v>
      </c>
      <c r="BR775" s="76">
        <f t="shared" ca="1" si="757"/>
        <v>2613.5913490418416</v>
      </c>
      <c r="BS775" s="76">
        <f t="shared" ca="1" si="757"/>
        <v>2614.9734719642365</v>
      </c>
      <c r="BT775" s="76">
        <f t="shared" ca="1" si="757"/>
        <v>2616.2241204436382</v>
      </c>
      <c r="BU775" s="76">
        <f t="shared" ca="1" si="757"/>
        <v>2617.3558009864373</v>
      </c>
      <c r="BV775" s="76">
        <f t="shared" ca="1" si="757"/>
        <v>2618.3798304176025</v>
      </c>
      <c r="BW775" s="76">
        <f t="shared" ca="1" si="757"/>
        <v>2619.3064490491279</v>
      </c>
      <c r="BX775" s="76">
        <f t="shared" ca="1" si="757"/>
        <v>2620.1449230833296</v>
      </c>
      <c r="BY775" s="76">
        <f t="shared" ca="1" si="757"/>
        <v>2620.9036372750279</v>
      </c>
      <c r="BZ775" s="76">
        <f t="shared" ca="1" si="757"/>
        <v>2621.5901787792409</v>
      </c>
      <c r="CA775" s="76">
        <f t="shared" ca="1" si="757"/>
        <v>2622.2114130228661</v>
      </c>
      <c r="CB775" s="76">
        <f t="shared" ca="1" si="757"/>
        <v>2622.7735523590659</v>
      </c>
      <c r="CC775" s="76">
        <f t="shared" ca="1" si="757"/>
        <v>2623.2822181909096</v>
      </c>
      <c r="CD775" s="76">
        <f t="shared" ca="1" si="757"/>
        <v>2623.7424971854994</v>
      </c>
      <c r="CE775" s="76">
        <f t="shared" ref="CE775:CK775" ca="1" si="758">-CE766</f>
        <v>2624.1589921407285</v>
      </c>
      <c r="CF775" s="76">
        <f t="shared" ca="1" si="758"/>
        <v>2624.5358680133418</v>
      </c>
      <c r="CG775" s="76">
        <f t="shared" ca="1" si="758"/>
        <v>2624.876893568573</v>
      </c>
      <c r="CH775" s="76">
        <f t="shared" ca="1" si="758"/>
        <v>2625.1854790678626</v>
      </c>
      <c r="CI775" s="76">
        <f t="shared" ca="1" si="758"/>
        <v>2625.4647103715324</v>
      </c>
      <c r="CJ775" s="76">
        <f t="shared" ca="1" si="758"/>
        <v>2625.7173797974406</v>
      </c>
      <c r="CK775" s="76">
        <f t="shared" ca="1" si="758"/>
        <v>2625.9460140442088</v>
      </c>
      <c r="CL775" s="76">
        <f t="shared" ref="CL775" ca="1" si="759">-CL766</f>
        <v>2626.1528994582532</v>
      </c>
    </row>
    <row r="776" spans="2:90" x14ac:dyDescent="0.4">
      <c r="B776" s="141" t="s">
        <v>825</v>
      </c>
      <c r="D776" t="s">
        <v>827</v>
      </c>
      <c r="E776" s="8" t="str">
        <f t="shared" si="721"/>
        <v>776 SUBFREE-PV</v>
      </c>
      <c r="G776" t="str">
        <f>E776</f>
        <v>776 SUBFREE-PV</v>
      </c>
      <c r="H776" s="12"/>
      <c r="I776" s="60"/>
      <c r="J776" s="60"/>
      <c r="K776" s="16">
        <v>0.05</v>
      </c>
      <c r="L776" s="16">
        <v>0.05</v>
      </c>
      <c r="M776" s="16">
        <v>0.05</v>
      </c>
      <c r="N776" s="16">
        <v>0.05</v>
      </c>
      <c r="O776" s="16">
        <v>0.05</v>
      </c>
      <c r="P776" s="16">
        <v>0.05</v>
      </c>
      <c r="R776" s="20"/>
      <c r="S776" s="146" cm="1">
        <f t="array" ref="S776">INDEX($K:$P,ROW(),MATCH(S$3,$K$2:$P$2,0))</f>
        <v>0.05</v>
      </c>
      <c r="T776" s="146" cm="1">
        <f t="array" ref="T776">INDEX($K:$P,ROW(),MATCH(T$3,$K$2:$P$2,0))</f>
        <v>0.05</v>
      </c>
      <c r="U776" s="146" cm="1">
        <f t="array" ref="U776">INDEX($K:$P,ROW(),MATCH(U$3,$K$2:$P$2,0))</f>
        <v>0.05</v>
      </c>
      <c r="V776" s="146" cm="1">
        <f t="array" ref="V776">INDEX($K:$P,ROW(),MATCH(V$3,$K$2:$P$2,0))</f>
        <v>0.05</v>
      </c>
      <c r="W776" s="146" cm="1">
        <f t="array" ref="W776">INDEX($K:$P,ROW(),MATCH(W$3,$K$2:$P$2,0))</f>
        <v>0.05</v>
      </c>
      <c r="X776" s="146" cm="1">
        <f t="array" ref="X776">INDEX($K:$P,ROW(),MATCH(X$3,$K$2:$P$2,0))</f>
        <v>0.05</v>
      </c>
      <c r="Y776" s="146" cm="1">
        <f t="array" ref="Y776">INDEX($K:$P,ROW(),MATCH(Y$3,$K$2:$P$2,0))</f>
        <v>0.05</v>
      </c>
      <c r="Z776" s="146" cm="1">
        <f t="array" ref="Z776">INDEX($K:$P,ROW(),MATCH(Z$3,$K$2:$P$2,0))</f>
        <v>0.05</v>
      </c>
      <c r="AA776" s="146" cm="1">
        <f t="array" ref="AA776">INDEX($K:$P,ROW(),MATCH(AA$3,$K$2:$P$2,0))</f>
        <v>0.05</v>
      </c>
      <c r="AB776" s="146" cm="1">
        <f t="array" ref="AB776">INDEX($K:$P,ROW(),MATCH(AB$3,$K$2:$P$2,0))</f>
        <v>0.05</v>
      </c>
      <c r="AC776" s="146" cm="1">
        <f t="array" ref="AC776">INDEX($K:$P,ROW(),MATCH(AC$3,$K$2:$P$2,0))</f>
        <v>0.05</v>
      </c>
      <c r="AD776" s="146" cm="1">
        <f t="array" ref="AD776">INDEX($K:$P,ROW(),MATCH(AD$3,$K$2:$P$2,0))</f>
        <v>0.05</v>
      </c>
      <c r="AE776" s="146" cm="1">
        <f t="array" ref="AE776">INDEX($K:$P,ROW(),MATCH(AE$3,$K$2:$P$2,0))</f>
        <v>0.05</v>
      </c>
      <c r="AF776" s="146" cm="1">
        <f t="array" ref="AF776">INDEX($K:$P,ROW(),MATCH(AF$3,$K$2:$P$2,0))</f>
        <v>0.05</v>
      </c>
      <c r="AG776" s="146" cm="1">
        <f t="array" ref="AG776">INDEX($K:$P,ROW(),MATCH(AG$3,$K$2:$P$2,0))</f>
        <v>0.05</v>
      </c>
      <c r="AH776" s="146" cm="1">
        <f t="array" ref="AH776">INDEX($K:$P,ROW(),MATCH(AH$3,$K$2:$P$2,0))</f>
        <v>0.05</v>
      </c>
      <c r="AI776" s="146" cm="1">
        <f t="array" ref="AI776">INDEX($K:$P,ROW(),MATCH(AI$3,$K$2:$P$2,0))</f>
        <v>0.05</v>
      </c>
      <c r="AJ776" s="146" cm="1">
        <f t="array" ref="AJ776">INDEX($K:$P,ROW(),MATCH(AJ$3,$K$2:$P$2,0))</f>
        <v>0.05</v>
      </c>
      <c r="AK776" s="146" cm="1">
        <f t="array" ref="AK776">INDEX($K:$P,ROW(),MATCH(AK$3,$K$2:$P$2,0))</f>
        <v>0.05</v>
      </c>
      <c r="AL776" s="146" cm="1">
        <f t="array" ref="AL776">INDEX($K:$P,ROW(),MATCH(AL$3,$K$2:$P$2,0))</f>
        <v>0.05</v>
      </c>
      <c r="AM776" s="146" cm="1">
        <f t="array" ref="AM776">INDEX($K:$P,ROW(),MATCH(AM$3,$K$2:$P$2,0))</f>
        <v>0.05</v>
      </c>
      <c r="AN776" s="146" cm="1">
        <f t="array" ref="AN776">INDEX($K:$P,ROW(),MATCH(AN$3,$K$2:$P$2,0))</f>
        <v>0.05</v>
      </c>
      <c r="AO776" s="146" cm="1">
        <f t="array" ref="AO776">INDEX($K:$P,ROW(),MATCH(AO$3,$K$2:$P$2,0))</f>
        <v>0.05</v>
      </c>
      <c r="AP776" s="146" cm="1">
        <f t="array" ref="AP776">INDEX($K:$P,ROW(),MATCH(AP$3,$K$2:$P$2,0))</f>
        <v>0.05</v>
      </c>
      <c r="AQ776" s="146" cm="1">
        <f t="array" ref="AQ776">INDEX($K:$P,ROW(),MATCH(AQ$3,$K$2:$P$2,0))</f>
        <v>0.05</v>
      </c>
      <c r="AR776" s="146" cm="1">
        <f t="array" ref="AR776">INDEX($K:$P,ROW(),MATCH(AR$3,$K$2:$P$2,0))</f>
        <v>0.05</v>
      </c>
      <c r="AS776" s="146" cm="1">
        <f t="array" ref="AS776">INDEX($K:$P,ROW(),MATCH(AS$3,$K$2:$P$2,0))</f>
        <v>0.05</v>
      </c>
      <c r="AT776" s="146" cm="1">
        <f t="array" ref="AT776">INDEX($K:$P,ROW(),MATCH(AT$3,$K$2:$P$2,0))</f>
        <v>0.05</v>
      </c>
      <c r="AU776" s="146" cm="1">
        <f t="array" ref="AU776">INDEX($K:$P,ROW(),MATCH(AU$3,$K$2:$P$2,0))</f>
        <v>0.05</v>
      </c>
      <c r="AV776" s="146" cm="1">
        <f t="array" ref="AV776">INDEX($K:$P,ROW(),MATCH(AV$3,$K$2:$P$2,0))</f>
        <v>0.05</v>
      </c>
      <c r="AW776" s="146" cm="1">
        <f t="array" ref="AW776">INDEX($K:$P,ROW(),MATCH(AW$3,$K$2:$P$2,0))</f>
        <v>0.05</v>
      </c>
      <c r="AX776" s="146" cm="1">
        <f t="array" ref="AX776">INDEX($K:$P,ROW(),MATCH(AX$3,$K$2:$P$2,0))</f>
        <v>0.05</v>
      </c>
      <c r="AY776" s="146" cm="1">
        <f t="array" ref="AY776">INDEX($K:$P,ROW(),MATCH(AY$3,$K$2:$P$2,0))</f>
        <v>0.05</v>
      </c>
      <c r="AZ776" s="146" cm="1">
        <f t="array" ref="AZ776">INDEX($K:$P,ROW(),MATCH(AZ$3,$K$2:$P$2,0))</f>
        <v>0.05</v>
      </c>
      <c r="BA776" s="146" cm="1">
        <f t="array" ref="BA776">INDEX($K:$P,ROW(),MATCH(BA$3,$K$2:$P$2,0))</f>
        <v>0.05</v>
      </c>
      <c r="BB776" s="146" cm="1">
        <f t="array" ref="BB776">INDEX($K:$P,ROW(),MATCH(BB$3,$K$2:$P$2,0))</f>
        <v>0.05</v>
      </c>
      <c r="BC776" s="146" cm="1">
        <f t="array" ref="BC776">INDEX($K:$P,ROW(),MATCH(BC$3,$K$2:$P$2,0))</f>
        <v>0.05</v>
      </c>
      <c r="BD776" s="146" cm="1">
        <f t="array" ref="BD776">INDEX($K:$P,ROW(),MATCH(BD$3,$K$2:$P$2,0))</f>
        <v>0.05</v>
      </c>
      <c r="BE776" s="146" cm="1">
        <f t="array" ref="BE776">INDEX($K:$P,ROW(),MATCH(BE$3,$K$2:$P$2,0))</f>
        <v>0.05</v>
      </c>
      <c r="BF776" s="146" cm="1">
        <f t="array" ref="BF776">INDEX($K:$P,ROW(),MATCH(BF$3,$K$2:$P$2,0))</f>
        <v>0.05</v>
      </c>
      <c r="BG776" s="146" cm="1">
        <f t="array" ref="BG776">INDEX($K:$P,ROW(),MATCH(BG$3,$K$2:$P$2,0))</f>
        <v>0.05</v>
      </c>
      <c r="BH776" s="146" cm="1">
        <f t="array" ref="BH776">INDEX($K:$P,ROW(),MATCH(BH$3,$K$2:$P$2,0))</f>
        <v>0.05</v>
      </c>
      <c r="BI776" s="146" cm="1">
        <f t="array" ref="BI776">INDEX($K:$P,ROW(),MATCH(BI$3,$K$2:$P$2,0))</f>
        <v>0.05</v>
      </c>
      <c r="BJ776" s="146" cm="1">
        <f t="array" ref="BJ776">INDEX($K:$P,ROW(),MATCH(BJ$3,$K$2:$P$2,0))</f>
        <v>0.05</v>
      </c>
      <c r="BK776" s="146" cm="1">
        <f t="array" ref="BK776">INDEX($K:$P,ROW(),MATCH(BK$3,$K$2:$P$2,0))</f>
        <v>0.05</v>
      </c>
      <c r="BL776" s="146" cm="1">
        <f t="array" ref="BL776">INDEX($K:$P,ROW(),MATCH(BL$3,$K$2:$P$2,0))</f>
        <v>0.05</v>
      </c>
      <c r="BM776" s="146" cm="1">
        <f t="array" ref="BM776">INDEX($K:$P,ROW(),MATCH(BM$3,$K$2:$P$2,0))</f>
        <v>0.05</v>
      </c>
      <c r="BN776" s="146" cm="1">
        <f t="array" ref="BN776">INDEX($K:$P,ROW(),MATCH(BN$3,$K$2:$P$2,0))</f>
        <v>0.05</v>
      </c>
      <c r="BO776" s="146" cm="1">
        <f t="array" ref="BO776">INDEX($K:$P,ROW(),MATCH(BO$3,$K$2:$P$2,0))</f>
        <v>0.05</v>
      </c>
      <c r="BP776" s="146" cm="1">
        <f t="array" ref="BP776">INDEX($K:$P,ROW(),MATCH(BP$3,$K$2:$P$2,0))</f>
        <v>0.05</v>
      </c>
      <c r="BQ776" s="146" cm="1">
        <f t="array" ref="BQ776">INDEX($K:$P,ROW(),MATCH(BQ$3,$K$2:$P$2,0))</f>
        <v>0.05</v>
      </c>
      <c r="BR776" s="146" cm="1">
        <f t="array" ref="BR776">INDEX($K:$P,ROW(),MATCH(BR$3,$K$2:$P$2,0))</f>
        <v>0.05</v>
      </c>
      <c r="BS776" s="146" cm="1">
        <f t="array" ref="BS776">INDEX($K:$P,ROW(),MATCH(BS$3,$K$2:$P$2,0))</f>
        <v>0.05</v>
      </c>
      <c r="BT776" s="146" cm="1">
        <f t="array" ref="BT776">INDEX($K:$P,ROW(),MATCH(BT$3,$K$2:$P$2,0))</f>
        <v>0.05</v>
      </c>
      <c r="BU776" s="146" cm="1">
        <f t="array" ref="BU776">INDEX($K:$P,ROW(),MATCH(BU$3,$K$2:$P$2,0))</f>
        <v>0.05</v>
      </c>
      <c r="BV776" s="146" cm="1">
        <f t="array" ref="BV776">INDEX($K:$P,ROW(),MATCH(BV$3,$K$2:$P$2,0))</f>
        <v>0.05</v>
      </c>
      <c r="BW776" s="146" cm="1">
        <f t="array" ref="BW776">INDEX($K:$P,ROW(),MATCH(BW$3,$K$2:$P$2,0))</f>
        <v>0.05</v>
      </c>
      <c r="BX776" s="146" cm="1">
        <f t="array" ref="BX776">INDEX($K:$P,ROW(),MATCH(BX$3,$K$2:$P$2,0))</f>
        <v>0.05</v>
      </c>
      <c r="BY776" s="146" cm="1">
        <f t="array" ref="BY776">INDEX($K:$P,ROW(),MATCH(BY$3,$K$2:$P$2,0))</f>
        <v>0.05</v>
      </c>
      <c r="BZ776" s="146" cm="1">
        <f t="array" ref="BZ776">INDEX($K:$P,ROW(),MATCH(BZ$3,$K$2:$P$2,0))</f>
        <v>0.05</v>
      </c>
      <c r="CA776" s="146" cm="1">
        <f t="array" ref="CA776">INDEX($K:$P,ROW(),MATCH(CA$3,$K$2:$P$2,0))</f>
        <v>0.05</v>
      </c>
      <c r="CB776" s="146" cm="1">
        <f t="array" ref="CB776">INDEX($K:$P,ROW(),MATCH(CB$3,$K$2:$P$2,0))</f>
        <v>0.05</v>
      </c>
      <c r="CC776" s="146" cm="1">
        <f t="array" ref="CC776">INDEX($K:$P,ROW(),MATCH(CC$3,$K$2:$P$2,0))</f>
        <v>0.05</v>
      </c>
      <c r="CD776" s="146" cm="1">
        <f t="array" ref="CD776">INDEX($K:$P,ROW(),MATCH(CD$3,$K$2:$P$2,0))</f>
        <v>0.05</v>
      </c>
      <c r="CE776" s="146" cm="1">
        <f t="array" ref="CE776">INDEX($K:$P,ROW(),MATCH(CE$3,$K$2:$P$2,0))</f>
        <v>0.05</v>
      </c>
      <c r="CF776" s="146" cm="1">
        <f t="array" ref="CF776">INDEX($K:$P,ROW(),MATCH(CF$3,$K$2:$P$2,0))</f>
        <v>0.05</v>
      </c>
      <c r="CG776" s="146" cm="1">
        <f t="array" ref="CG776">INDEX($K:$P,ROW(),MATCH(CG$3,$K$2:$P$2,0))</f>
        <v>0.05</v>
      </c>
      <c r="CH776" s="146" cm="1">
        <f t="array" ref="CH776">INDEX($K:$P,ROW(),MATCH(CH$3,$K$2:$P$2,0))</f>
        <v>0.05</v>
      </c>
      <c r="CI776" s="146" cm="1">
        <f t="array" ref="CI776">INDEX($K:$P,ROW(),MATCH(CI$3,$K$2:$P$2,0))</f>
        <v>0.05</v>
      </c>
      <c r="CJ776" s="146" cm="1">
        <f t="array" ref="CJ776">INDEX($K:$P,ROW(),MATCH(CJ$3,$K$2:$P$2,0))</f>
        <v>0.05</v>
      </c>
      <c r="CK776" s="146" cm="1">
        <f t="array" ref="CK776">INDEX($K:$P,ROW(),MATCH(CK$3,$K$2:$P$2,0))</f>
        <v>0.05</v>
      </c>
      <c r="CL776" s="146" cm="1">
        <f t="array" ref="CL776">INDEX($K:$P,ROW(),MATCH(CL$3,$K$2:$P$2,0))</f>
        <v>0.05</v>
      </c>
    </row>
    <row r="777" spans="2:90" x14ac:dyDescent="0.4">
      <c r="B777" s="154" t="s">
        <v>74</v>
      </c>
      <c r="D777" t="s">
        <v>827</v>
      </c>
      <c r="E777" s="8" t="str">
        <f t="shared" si="721"/>
        <v>777 SUBFREE-PV</v>
      </c>
      <c r="K777" s="34">
        <f t="shared" ref="K777:P777" ca="1" si="760">SUMIF($3:$3,K$2,777:777)</f>
        <v>-703.55450114461655</v>
      </c>
      <c r="L777" s="34">
        <f t="shared" ca="1" si="760"/>
        <v>-1313.7030669155113</v>
      </c>
      <c r="M777" s="34">
        <f t="shared" ca="1" si="760"/>
        <v>-1497.5678993890963</v>
      </c>
      <c r="N777" s="34">
        <f t="shared" ca="1" si="760"/>
        <v>-1552.9745306868806</v>
      </c>
      <c r="O777" s="34">
        <f t="shared" ca="1" si="760"/>
        <v>-1569.6710068453081</v>
      </c>
      <c r="P777" s="34">
        <f t="shared" ca="1" si="760"/>
        <v>-1574.7023958610139</v>
      </c>
      <c r="R777" s="15"/>
      <c r="S777" s="76">
        <f t="shared" ref="S777" ca="1" si="761">-S775*S776</f>
        <v>-12.5</v>
      </c>
      <c r="T777" s="76">
        <f t="shared" ref="T777:AX777" ca="1" si="762">-T775*T776</f>
        <v>-23.810937500000001</v>
      </c>
      <c r="U777" s="76">
        <f t="shared" ca="1" si="762"/>
        <v>-34.045922070312507</v>
      </c>
      <c r="V777" s="76">
        <f t="shared" ca="1" si="762"/>
        <v>-43.307303733374034</v>
      </c>
      <c r="W777" s="76">
        <f t="shared" ca="1" si="762"/>
        <v>-51.687696465736828</v>
      </c>
      <c r="X777" s="76">
        <f t="shared" ca="1" si="762"/>
        <v>-59.270904339433621</v>
      </c>
      <c r="Y777" s="76">
        <f t="shared" ca="1" si="762"/>
        <v>-66.132759564145005</v>
      </c>
      <c r="Z777" s="76">
        <f t="shared" ca="1" si="762"/>
        <v>-72.341880810605701</v>
      </c>
      <c r="AA777" s="76">
        <f t="shared" ca="1" si="762"/>
        <v>-77.960359398496848</v>
      </c>
      <c r="AB777" s="76">
        <f t="shared" ca="1" si="762"/>
        <v>-83.044380210714849</v>
      </c>
      <c r="AC777" s="76">
        <f t="shared" ca="1" si="762"/>
        <v>-87.644783543170604</v>
      </c>
      <c r="AD777" s="76">
        <f t="shared" ca="1" si="762"/>
        <v>-91.807573508626504</v>
      </c>
      <c r="AE777" s="76">
        <f t="shared" ca="1" si="762"/>
        <v>-95.574378078618395</v>
      </c>
      <c r="AF777" s="76">
        <f t="shared" ca="1" si="762"/>
        <v>-98.982865363889843</v>
      </c>
      <c r="AG777" s="76">
        <f t="shared" ca="1" si="762"/>
        <v>-102.06712029614982</v>
      </c>
      <c r="AH777" s="76">
        <f t="shared" ca="1" si="762"/>
        <v>-104.85798547797856</v>
      </c>
      <c r="AI777" s="76">
        <f t="shared" ca="1" si="762"/>
        <v>-107.38336960938587</v>
      </c>
      <c r="AJ777" s="76">
        <f t="shared" ca="1" si="762"/>
        <v>-109.66852657529306</v>
      </c>
      <c r="AK777" s="76">
        <f t="shared" ca="1" si="762"/>
        <v>-111.73630798481827</v>
      </c>
      <c r="AL777" s="76">
        <f t="shared" ca="1" si="762"/>
        <v>-113.60739168776243</v>
      </c>
      <c r="AM777" s="76">
        <f t="shared" ca="1" si="762"/>
        <v>-115.30048855346405</v>
      </c>
      <c r="AN777" s="76">
        <f t="shared" ca="1" si="762"/>
        <v>-116.83252957981577</v>
      </c>
      <c r="AO777" s="76">
        <f t="shared" ca="1" si="762"/>
        <v>-118.21883520353579</v>
      </c>
      <c r="AP777" s="76">
        <f t="shared" ca="1" si="762"/>
        <v>-119.47326850479945</v>
      </c>
      <c r="AQ777" s="76">
        <f t="shared" ca="1" si="762"/>
        <v>-120.60837383828039</v>
      </c>
      <c r="AR777" s="76">
        <f t="shared" ca="1" si="762"/>
        <v>-121.63550227691397</v>
      </c>
      <c r="AS777" s="76">
        <f t="shared" ca="1" si="762"/>
        <v>-122.56492512282253</v>
      </c>
      <c r="AT777" s="76">
        <f t="shared" ca="1" si="762"/>
        <v>-123.40593662051407</v>
      </c>
      <c r="AU777" s="76">
        <f t="shared" ca="1" si="762"/>
        <v>-124.16694689948764</v>
      </c>
      <c r="AV777" s="76">
        <f t="shared" ca="1" si="762"/>
        <v>-124.85556607567388</v>
      </c>
      <c r="AW777" s="76">
        <f t="shared" ca="1" si="762"/>
        <v>-125.47868035272541</v>
      </c>
      <c r="AX777" s="76">
        <f t="shared" ca="1" si="762"/>
        <v>-126.0425208841724</v>
      </c>
      <c r="AY777" s="76">
        <f t="shared" ref="AY777:CD777" ca="1" si="763">-AY775*AY776</f>
        <v>-126.5527260850655</v>
      </c>
      <c r="AZ777" s="76">
        <f t="shared" ca="1" si="763"/>
        <v>-127.01439801622365</v>
      </c>
      <c r="BA777" s="76">
        <f t="shared" ca="1" si="763"/>
        <v>-127.43215340493039</v>
      </c>
      <c r="BB777" s="76">
        <f t="shared" ca="1" si="763"/>
        <v>-127.81016981228639</v>
      </c>
      <c r="BC777" s="76">
        <f t="shared" ca="1" si="763"/>
        <v>-128.15222740889263</v>
      </c>
      <c r="BD777" s="76">
        <f t="shared" ca="1" si="763"/>
        <v>-128.46174677662174</v>
      </c>
      <c r="BE777" s="76">
        <f t="shared" ca="1" si="763"/>
        <v>-128.74182311449559</v>
      </c>
      <c r="BF777" s="76">
        <f t="shared" ca="1" si="763"/>
        <v>-128.99525719072923</v>
      </c>
      <c r="BG777" s="76">
        <f t="shared" ca="1" si="763"/>
        <v>-129.2245833504611</v>
      </c>
      <c r="BH777" s="76">
        <f t="shared" ca="1" si="763"/>
        <v>-129.43209485924851</v>
      </c>
      <c r="BI777" s="76">
        <f t="shared" ca="1" si="763"/>
        <v>-129.61986683576251</v>
      </c>
      <c r="BJ777" s="76">
        <f t="shared" ca="1" si="763"/>
        <v>-129.78977700301058</v>
      </c>
      <c r="BK777" s="76">
        <f t="shared" ca="1" si="763"/>
        <v>-129.94352446559921</v>
      </c>
      <c r="BL777" s="76">
        <f t="shared" ca="1" si="763"/>
        <v>-130.08264670080908</v>
      </c>
      <c r="BM777" s="76">
        <f t="shared" ca="1" si="763"/>
        <v>-130.20853493339462</v>
      </c>
      <c r="BN777" s="76">
        <f t="shared" ca="1" si="763"/>
        <v>-130.32244804785543</v>
      </c>
      <c r="BO777" s="76">
        <f t="shared" ca="1" si="763"/>
        <v>-130.4255251773032</v>
      </c>
      <c r="BP777" s="76">
        <f t="shared" ca="1" si="763"/>
        <v>-130.51879709481224</v>
      </c>
      <c r="BQ777" s="76">
        <f t="shared" ca="1" si="763"/>
        <v>-130.6031965211682</v>
      </c>
      <c r="BR777" s="76">
        <f t="shared" ca="1" si="763"/>
        <v>-130.67956745209207</v>
      </c>
      <c r="BS777" s="76">
        <f t="shared" ca="1" si="763"/>
        <v>-130.74867359821184</v>
      </c>
      <c r="BT777" s="76">
        <f t="shared" ca="1" si="763"/>
        <v>-130.81120602218192</v>
      </c>
      <c r="BU777" s="76">
        <f t="shared" ca="1" si="763"/>
        <v>-130.86779004932188</v>
      </c>
      <c r="BV777" s="76">
        <f t="shared" ca="1" si="763"/>
        <v>-130.91899152088013</v>
      </c>
      <c r="BW777" s="76">
        <f t="shared" ca="1" si="763"/>
        <v>-130.96532245245641</v>
      </c>
      <c r="BX777" s="76">
        <f t="shared" ca="1" si="763"/>
        <v>-131.00724615416649</v>
      </c>
      <c r="BY777" s="76">
        <f t="shared" ca="1" si="763"/>
        <v>-131.0451818637514</v>
      </c>
      <c r="BZ777" s="76">
        <f t="shared" ca="1" si="763"/>
        <v>-131.07950893896205</v>
      </c>
      <c r="CA777" s="76">
        <f t="shared" ca="1" si="763"/>
        <v>-131.11057065114332</v>
      </c>
      <c r="CB777" s="76">
        <f t="shared" ca="1" si="763"/>
        <v>-131.13867761795331</v>
      </c>
      <c r="CC777" s="76">
        <f t="shared" ca="1" si="763"/>
        <v>-131.16411090954549</v>
      </c>
      <c r="CD777" s="76">
        <f t="shared" ca="1" si="763"/>
        <v>-131.18712485927497</v>
      </c>
      <c r="CE777" s="76">
        <f t="shared" ref="CE777:CK777" ca="1" si="764">-CE775*CE776</f>
        <v>-131.20794960703643</v>
      </c>
      <c r="CF777" s="76">
        <f t="shared" ca="1" si="764"/>
        <v>-131.22679340066711</v>
      </c>
      <c r="CG777" s="76">
        <f t="shared" ca="1" si="764"/>
        <v>-131.24384467842864</v>
      </c>
      <c r="CH777" s="76">
        <f t="shared" ca="1" si="764"/>
        <v>-131.25927395339315</v>
      </c>
      <c r="CI777" s="76">
        <f t="shared" ca="1" si="764"/>
        <v>-131.27323551857663</v>
      </c>
      <c r="CJ777" s="76">
        <f t="shared" ca="1" si="764"/>
        <v>-131.28586898987203</v>
      </c>
      <c r="CK777" s="76">
        <f t="shared" ca="1" si="764"/>
        <v>-131.29730070221044</v>
      </c>
      <c r="CL777" s="76">
        <f t="shared" ref="CL777" ca="1" si="765">-CL775*CL776</f>
        <v>-131.30764497291267</v>
      </c>
    </row>
    <row r="778" spans="2:90" x14ac:dyDescent="0.4">
      <c r="B778" s="124" t="str">
        <f>"# of "&amp;B786&amp;"s - Paid"</f>
        <v># of subscribers - Paid</v>
      </c>
      <c r="C778" t="s">
        <v>80</v>
      </c>
      <c r="D778" t="s">
        <v>827</v>
      </c>
      <c r="E778" s="8" t="str">
        <f t="shared" si="721"/>
        <v>778 SUBFREE-PV</v>
      </c>
      <c r="H778" s="31"/>
      <c r="I778" s="73"/>
      <c r="J778" s="73"/>
      <c r="K778" s="116">
        <f t="shared" ref="K778:P778" ca="1" si="766">SUMIF($4:$4,K$2,778:778)</f>
        <v>13367.535521747714</v>
      </c>
      <c r="L778" s="116">
        <f t="shared" ca="1" si="766"/>
        <v>38327.89379314243</v>
      </c>
      <c r="M778" s="116">
        <f t="shared" ca="1" si="766"/>
        <v>66781.683881535253</v>
      </c>
      <c r="N778" s="116">
        <f t="shared" ca="1" si="766"/>
        <v>96288.199964585947</v>
      </c>
      <c r="O778" s="116">
        <f t="shared" ca="1" si="766"/>
        <v>126111.94909464678</v>
      </c>
      <c r="P778" s="116">
        <f t="shared" ca="1" si="766"/>
        <v>156031.29461600605</v>
      </c>
      <c r="R778" s="114"/>
      <c r="S778" s="147">
        <f t="shared" ref="S778" ca="1" si="767">S774+S775+S777</f>
        <v>237.5</v>
      </c>
      <c r="T778" s="147">
        <f t="shared" ref="T778:AX778" ca="1" si="768">T774+T775+T777</f>
        <v>689.90781249999998</v>
      </c>
      <c r="U778" s="147">
        <f t="shared" ca="1" si="768"/>
        <v>1336.7803318359374</v>
      </c>
      <c r="V778" s="147">
        <f t="shared" ca="1" si="768"/>
        <v>2159.6191027700443</v>
      </c>
      <c r="W778" s="147">
        <f t="shared" ca="1" si="768"/>
        <v>3141.6853356190441</v>
      </c>
      <c r="X778" s="147">
        <f t="shared" ca="1" si="768"/>
        <v>4267.8325180682832</v>
      </c>
      <c r="Y778" s="147">
        <f t="shared" ca="1" si="768"/>
        <v>5524.3549497870381</v>
      </c>
      <c r="Z778" s="147">
        <f t="shared" ca="1" si="768"/>
        <v>6898.8506851885468</v>
      </c>
      <c r="AA778" s="147">
        <f t="shared" ca="1" si="768"/>
        <v>8380.0975137599853</v>
      </c>
      <c r="AB778" s="147">
        <f t="shared" ca="1" si="768"/>
        <v>9957.9407377635671</v>
      </c>
      <c r="AC778" s="147">
        <f t="shared" ca="1" si="768"/>
        <v>11623.191625083809</v>
      </c>
      <c r="AD778" s="147">
        <f t="shared" ca="1" si="768"/>
        <v>13367.535521747714</v>
      </c>
      <c r="AE778" s="147">
        <f t="shared" ca="1" si="768"/>
        <v>15183.448705241464</v>
      </c>
      <c r="AF778" s="147">
        <f t="shared" ca="1" si="768"/>
        <v>17064.123147155369</v>
      </c>
      <c r="AG778" s="147">
        <f t="shared" ca="1" si="768"/>
        <v>19003.398432782215</v>
      </c>
      <c r="AH778" s="147">
        <f t="shared" ca="1" si="768"/>
        <v>20995.700156863808</v>
      </c>
      <c r="AI778" s="147">
        <f t="shared" ca="1" si="768"/>
        <v>23035.984179442137</v>
      </c>
      <c r="AJ778" s="147">
        <f t="shared" ca="1" si="768"/>
        <v>25119.686184372706</v>
      </c>
      <c r="AK778" s="147">
        <f t="shared" ca="1" si="768"/>
        <v>27242.676036084253</v>
      </c>
      <c r="AL778" s="147">
        <f t="shared" ca="1" si="768"/>
        <v>29401.216478151739</v>
      </c>
      <c r="AM778" s="147">
        <f t="shared" ca="1" si="768"/>
        <v>31591.925760667556</v>
      </c>
      <c r="AN778" s="147">
        <f t="shared" ca="1" si="768"/>
        <v>33811.74382268406</v>
      </c>
      <c r="AO778" s="147">
        <f t="shared" ca="1" si="768"/>
        <v>36057.90169155124</v>
      </c>
      <c r="AP778" s="147">
        <f t="shared" ca="1" si="768"/>
        <v>38327.89379314243</v>
      </c>
      <c r="AQ778" s="147">
        <f t="shared" ca="1" si="768"/>
        <v>40619.452896069757</v>
      </c>
      <c r="AR778" s="147">
        <f t="shared" ca="1" si="768"/>
        <v>42930.527439331127</v>
      </c>
      <c r="AS778" s="147">
        <f t="shared" ca="1" si="768"/>
        <v>45259.26101666475</v>
      </c>
      <c r="AT778" s="147">
        <f t="shared" ca="1" si="768"/>
        <v>47603.973812454518</v>
      </c>
      <c r="AU778" s="147">
        <f t="shared" ca="1" si="768"/>
        <v>49963.145803544779</v>
      </c>
      <c r="AV778" s="147">
        <f t="shared" ca="1" si="768"/>
        <v>52335.401558982579</v>
      </c>
      <c r="AW778" s="147">
        <f t="shared" ca="1" si="768"/>
        <v>54719.496485684365</v>
      </c>
      <c r="AX778" s="147">
        <f t="shared" ca="1" si="768"/>
        <v>57114.304382483642</v>
      </c>
      <c r="AY778" s="147">
        <f t="shared" ref="AY778:CD778" ca="1" si="769">AY774+AY775+AY777</f>
        <v>59518.806178099891</v>
      </c>
      <c r="AZ778" s="147">
        <f t="shared" ca="1" si="769"/>
        <v>61932.079740408139</v>
      </c>
      <c r="BA778" s="147">
        <f t="shared" ca="1" si="769"/>
        <v>64353.290655101817</v>
      </c>
      <c r="BB778" s="147">
        <f t="shared" ca="1" si="769"/>
        <v>66781.683881535253</v>
      </c>
      <c r="BC778" s="147">
        <f t="shared" ca="1" si="769"/>
        <v>69216.576202304219</v>
      </c>
      <c r="BD778" s="147">
        <f t="shared" ca="1" si="769"/>
        <v>71657.349391060037</v>
      </c>
      <c r="BE778" s="147">
        <f t="shared" ca="1" si="769"/>
        <v>74103.444030235449</v>
      </c>
      <c r="BF778" s="147">
        <f t="shared" ca="1" si="769"/>
        <v>76554.353916859298</v>
      </c>
      <c r="BG778" s="147">
        <f t="shared" ca="1" si="769"/>
        <v>79009.621000518062</v>
      </c>
      <c r="BH778" s="147">
        <f t="shared" ca="1" si="769"/>
        <v>81468.830802843775</v>
      </c>
      <c r="BI778" s="147">
        <f t="shared" ca="1" si="769"/>
        <v>83931.608272723257</v>
      </c>
      <c r="BJ778" s="147">
        <f t="shared" ca="1" si="769"/>
        <v>86397.614035780454</v>
      </c>
      <c r="BK778" s="147">
        <f t="shared" ca="1" si="769"/>
        <v>88866.541000626836</v>
      </c>
      <c r="BL778" s="147">
        <f t="shared" ca="1" si="769"/>
        <v>91338.1112879422</v>
      </c>
      <c r="BM778" s="147">
        <f t="shared" ca="1" si="769"/>
        <v>93812.073451676697</v>
      </c>
      <c r="BN778" s="147">
        <f t="shared" ca="1" si="769"/>
        <v>96288.199964585947</v>
      </c>
      <c r="BO778" s="147">
        <f t="shared" ca="1" si="769"/>
        <v>98766.284942954706</v>
      </c>
      <c r="BP778" s="147">
        <f t="shared" ca="1" si="769"/>
        <v>101246.14208775613</v>
      </c>
      <c r="BQ778" s="147">
        <f t="shared" ca="1" si="769"/>
        <v>103727.60282165832</v>
      </c>
      <c r="BR778" s="147">
        <f t="shared" ca="1" si="769"/>
        <v>106210.51460324807</v>
      </c>
      <c r="BS778" s="147">
        <f t="shared" ca="1" si="769"/>
        <v>108694.7394016141</v>
      </c>
      <c r="BT778" s="147">
        <f t="shared" ca="1" si="769"/>
        <v>111180.15231603557</v>
      </c>
      <c r="BU778" s="147">
        <f t="shared" ca="1" si="769"/>
        <v>113666.64032697269</v>
      </c>
      <c r="BV778" s="147">
        <f t="shared" ca="1" si="769"/>
        <v>116154.1011658694</v>
      </c>
      <c r="BW778" s="147">
        <f t="shared" ca="1" si="769"/>
        <v>118642.44229246608</v>
      </c>
      <c r="BX778" s="147">
        <f t="shared" ca="1" si="769"/>
        <v>121131.57996939523</v>
      </c>
      <c r="BY778" s="147">
        <f t="shared" ca="1" si="769"/>
        <v>123621.4384248065</v>
      </c>
      <c r="BZ778" s="147">
        <f t="shared" ca="1" si="769"/>
        <v>126111.94909464678</v>
      </c>
      <c r="CA778" s="147">
        <f t="shared" ca="1" si="769"/>
        <v>128603.04993701851</v>
      </c>
      <c r="CB778" s="147">
        <f t="shared" ca="1" si="769"/>
        <v>131094.68481175962</v>
      </c>
      <c r="CC778" s="147">
        <f t="shared" ca="1" si="769"/>
        <v>133586.80291904099</v>
      </c>
      <c r="CD778" s="147">
        <f t="shared" ca="1" si="769"/>
        <v>136079.35829136721</v>
      </c>
      <c r="CE778" s="147">
        <f t="shared" ref="CE778:CK778" ca="1" si="770">CE774+CE775+CE777</f>
        <v>138572.30933390092</v>
      </c>
      <c r="CF778" s="147">
        <f t="shared" ca="1" si="770"/>
        <v>141065.61840851358</v>
      </c>
      <c r="CG778" s="147">
        <f t="shared" ca="1" si="770"/>
        <v>143559.25145740373</v>
      </c>
      <c r="CH778" s="147">
        <f t="shared" ca="1" si="770"/>
        <v>146053.17766251822</v>
      </c>
      <c r="CI778" s="147">
        <f t="shared" ca="1" si="770"/>
        <v>148547.36913737119</v>
      </c>
      <c r="CJ778" s="147">
        <f t="shared" ca="1" si="770"/>
        <v>151041.80064817876</v>
      </c>
      <c r="CK778" s="147">
        <f t="shared" ca="1" si="770"/>
        <v>153536.44936152073</v>
      </c>
      <c r="CL778" s="147">
        <f t="shared" ref="CL778" ca="1" si="771">CL774+CL775+CL777</f>
        <v>156031.29461600605</v>
      </c>
    </row>
    <row r="779" spans="2:90" x14ac:dyDescent="0.4">
      <c r="B779" s="141" t="s">
        <v>62</v>
      </c>
      <c r="D779" t="s">
        <v>827</v>
      </c>
      <c r="E779" s="8" t="str">
        <f t="shared" si="721"/>
        <v>779 SUBFREE-PV</v>
      </c>
      <c r="H779" s="12"/>
      <c r="I779" s="60"/>
      <c r="J779" s="60"/>
      <c r="K779" s="34">
        <f t="shared" ref="K779:P779" ca="1" si="772">K778-SUM(K777,K774:K775)</f>
        <v>0</v>
      </c>
      <c r="L779" s="34">
        <f t="shared" ca="1" si="772"/>
        <v>0</v>
      </c>
      <c r="M779" s="34">
        <f t="shared" ca="1" si="772"/>
        <v>0</v>
      </c>
      <c r="N779" s="34">
        <f t="shared" ca="1" si="772"/>
        <v>0</v>
      </c>
      <c r="O779" s="34">
        <f t="shared" ca="1" si="772"/>
        <v>0</v>
      </c>
      <c r="P779" s="34">
        <f t="shared" ca="1" si="772"/>
        <v>0</v>
      </c>
      <c r="R779" s="15"/>
      <c r="S779" s="76">
        <f t="shared" ref="S779" ca="1" si="773">S778-SUM(S777,S774:S775)</f>
        <v>0</v>
      </c>
      <c r="T779" s="76">
        <f t="shared" ref="T779:AX779" ca="1" si="774">T778-SUM(T777,T774:T775)</f>
        <v>0</v>
      </c>
      <c r="U779" s="76">
        <f t="shared" ca="1" si="774"/>
        <v>0</v>
      </c>
      <c r="V779" s="76">
        <f t="shared" ca="1" si="774"/>
        <v>0</v>
      </c>
      <c r="W779" s="76">
        <f t="shared" ca="1" si="774"/>
        <v>0</v>
      </c>
      <c r="X779" s="76">
        <f t="shared" ca="1" si="774"/>
        <v>0</v>
      </c>
      <c r="Y779" s="76">
        <f t="shared" ca="1" si="774"/>
        <v>0</v>
      </c>
      <c r="Z779" s="76">
        <f t="shared" ca="1" si="774"/>
        <v>0</v>
      </c>
      <c r="AA779" s="76">
        <f t="shared" ca="1" si="774"/>
        <v>0</v>
      </c>
      <c r="AB779" s="76">
        <f t="shared" ca="1" si="774"/>
        <v>0</v>
      </c>
      <c r="AC779" s="76">
        <f t="shared" ca="1" si="774"/>
        <v>0</v>
      </c>
      <c r="AD779" s="76">
        <f t="shared" ca="1" si="774"/>
        <v>0</v>
      </c>
      <c r="AE779" s="76">
        <f t="shared" ca="1" si="774"/>
        <v>0</v>
      </c>
      <c r="AF779" s="76">
        <f t="shared" ca="1" si="774"/>
        <v>0</v>
      </c>
      <c r="AG779" s="76">
        <f t="shared" ca="1" si="774"/>
        <v>0</v>
      </c>
      <c r="AH779" s="76">
        <f t="shared" ca="1" si="774"/>
        <v>0</v>
      </c>
      <c r="AI779" s="76">
        <f t="shared" ca="1" si="774"/>
        <v>0</v>
      </c>
      <c r="AJ779" s="76">
        <f t="shared" ca="1" si="774"/>
        <v>0</v>
      </c>
      <c r="AK779" s="76">
        <f t="shared" ca="1" si="774"/>
        <v>0</v>
      </c>
      <c r="AL779" s="76">
        <f t="shared" ca="1" si="774"/>
        <v>0</v>
      </c>
      <c r="AM779" s="76">
        <f t="shared" ca="1" si="774"/>
        <v>0</v>
      </c>
      <c r="AN779" s="76">
        <f t="shared" ca="1" si="774"/>
        <v>0</v>
      </c>
      <c r="AO779" s="76">
        <f t="shared" ca="1" si="774"/>
        <v>0</v>
      </c>
      <c r="AP779" s="76">
        <f t="shared" ca="1" si="774"/>
        <v>0</v>
      </c>
      <c r="AQ779" s="76">
        <f t="shared" ca="1" si="774"/>
        <v>0</v>
      </c>
      <c r="AR779" s="76">
        <f t="shared" ca="1" si="774"/>
        <v>0</v>
      </c>
      <c r="AS779" s="76">
        <f t="shared" ca="1" si="774"/>
        <v>0</v>
      </c>
      <c r="AT779" s="76">
        <f t="shared" ca="1" si="774"/>
        <v>0</v>
      </c>
      <c r="AU779" s="76">
        <f t="shared" ca="1" si="774"/>
        <v>0</v>
      </c>
      <c r="AV779" s="76">
        <f t="shared" ca="1" si="774"/>
        <v>0</v>
      </c>
      <c r="AW779" s="76">
        <f t="shared" ca="1" si="774"/>
        <v>0</v>
      </c>
      <c r="AX779" s="76">
        <f t="shared" ca="1" si="774"/>
        <v>0</v>
      </c>
      <c r="AY779" s="76">
        <f t="shared" ref="AY779:CD779" ca="1" si="775">AY778-SUM(AY777,AY774:AY775)</f>
        <v>0</v>
      </c>
      <c r="AZ779" s="76">
        <f t="shared" ca="1" si="775"/>
        <v>0</v>
      </c>
      <c r="BA779" s="76">
        <f t="shared" ca="1" si="775"/>
        <v>0</v>
      </c>
      <c r="BB779" s="76">
        <f t="shared" ca="1" si="775"/>
        <v>0</v>
      </c>
      <c r="BC779" s="76">
        <f t="shared" ca="1" si="775"/>
        <v>0</v>
      </c>
      <c r="BD779" s="76">
        <f t="shared" ca="1" si="775"/>
        <v>0</v>
      </c>
      <c r="BE779" s="76">
        <f t="shared" ca="1" si="775"/>
        <v>0</v>
      </c>
      <c r="BF779" s="76">
        <f t="shared" ca="1" si="775"/>
        <v>0</v>
      </c>
      <c r="BG779" s="76">
        <f t="shared" ca="1" si="775"/>
        <v>0</v>
      </c>
      <c r="BH779" s="76">
        <f t="shared" ca="1" si="775"/>
        <v>0</v>
      </c>
      <c r="BI779" s="76">
        <f t="shared" ca="1" si="775"/>
        <v>0</v>
      </c>
      <c r="BJ779" s="76">
        <f t="shared" ca="1" si="775"/>
        <v>0</v>
      </c>
      <c r="BK779" s="76">
        <f t="shared" ca="1" si="775"/>
        <v>0</v>
      </c>
      <c r="BL779" s="76">
        <f t="shared" ca="1" si="775"/>
        <v>0</v>
      </c>
      <c r="BM779" s="76">
        <f t="shared" ca="1" si="775"/>
        <v>0</v>
      </c>
      <c r="BN779" s="76">
        <f t="shared" ca="1" si="775"/>
        <v>0</v>
      </c>
      <c r="BO779" s="76">
        <f t="shared" ca="1" si="775"/>
        <v>0</v>
      </c>
      <c r="BP779" s="76">
        <f t="shared" ca="1" si="775"/>
        <v>0</v>
      </c>
      <c r="BQ779" s="76">
        <f t="shared" ca="1" si="775"/>
        <v>0</v>
      </c>
      <c r="BR779" s="76">
        <f t="shared" ca="1" si="775"/>
        <v>0</v>
      </c>
      <c r="BS779" s="76">
        <f t="shared" ca="1" si="775"/>
        <v>0</v>
      </c>
      <c r="BT779" s="76">
        <f t="shared" ca="1" si="775"/>
        <v>0</v>
      </c>
      <c r="BU779" s="76">
        <f t="shared" ca="1" si="775"/>
        <v>0</v>
      </c>
      <c r="BV779" s="76">
        <f t="shared" ca="1" si="775"/>
        <v>0</v>
      </c>
      <c r="BW779" s="76">
        <f t="shared" ca="1" si="775"/>
        <v>0</v>
      </c>
      <c r="BX779" s="76">
        <f t="shared" ca="1" si="775"/>
        <v>0</v>
      </c>
      <c r="BY779" s="76">
        <f t="shared" ca="1" si="775"/>
        <v>0</v>
      </c>
      <c r="BZ779" s="76">
        <f t="shared" ca="1" si="775"/>
        <v>0</v>
      </c>
      <c r="CA779" s="76">
        <f t="shared" ca="1" si="775"/>
        <v>0</v>
      </c>
      <c r="CB779" s="76">
        <f t="shared" ca="1" si="775"/>
        <v>0</v>
      </c>
      <c r="CC779" s="76">
        <f t="shared" ca="1" si="775"/>
        <v>0</v>
      </c>
      <c r="CD779" s="76">
        <f t="shared" ca="1" si="775"/>
        <v>0</v>
      </c>
      <c r="CE779" s="76">
        <f t="shared" ref="CE779:CK779" ca="1" si="776">CE778-SUM(CE777,CE774:CE775)</f>
        <v>0</v>
      </c>
      <c r="CF779" s="76">
        <f t="shared" ca="1" si="776"/>
        <v>0</v>
      </c>
      <c r="CG779" s="76">
        <f t="shared" ca="1" si="776"/>
        <v>0</v>
      </c>
      <c r="CH779" s="76">
        <f t="shared" ca="1" si="776"/>
        <v>0</v>
      </c>
      <c r="CI779" s="76">
        <f t="shared" ca="1" si="776"/>
        <v>0</v>
      </c>
      <c r="CJ779" s="76">
        <f t="shared" ca="1" si="776"/>
        <v>0</v>
      </c>
      <c r="CK779" s="76">
        <f t="shared" ca="1" si="776"/>
        <v>0</v>
      </c>
      <c r="CL779" s="76">
        <f t="shared" ref="CL779" ca="1" si="777">CL778-SUM(CL777,CL774:CL775)</f>
        <v>0</v>
      </c>
    </row>
    <row r="780" spans="2:90" x14ac:dyDescent="0.4">
      <c r="B780" s="13"/>
      <c r="D780" t="s">
        <v>827</v>
      </c>
      <c r="E780" s="8" t="str">
        <f t="shared" si="721"/>
        <v>780 SUBFREE-PV</v>
      </c>
      <c r="H780" s="12"/>
      <c r="K780" s="34"/>
      <c r="L780" s="34"/>
      <c r="M780" s="34"/>
      <c r="N780" s="34"/>
      <c r="O780" s="34"/>
      <c r="P780" s="34"/>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row>
    <row r="781" spans="2:90" x14ac:dyDescent="0.4">
      <c r="B781" s="95" t="str">
        <f>B783&amp;":"</f>
        <v>Revenue - (Primary label):</v>
      </c>
      <c r="D781" t="s">
        <v>827</v>
      </c>
      <c r="E781" s="8" t="str">
        <f t="shared" si="721"/>
        <v>781 SUBFREE-PV</v>
      </c>
      <c r="H781" s="12"/>
      <c r="I781" s="60"/>
      <c r="J781" s="60"/>
      <c r="K781" s="34"/>
      <c r="L781" s="34"/>
      <c r="M781" s="34"/>
      <c r="N781" s="34"/>
      <c r="O781" s="34"/>
      <c r="P781" s="34"/>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row>
    <row r="782" spans="2:90" x14ac:dyDescent="0.4">
      <c r="B782" s="141" t="s">
        <v>498</v>
      </c>
      <c r="D782" t="s">
        <v>827</v>
      </c>
      <c r="E782" s="8" t="str">
        <f t="shared" si="721"/>
        <v>782 SUBFREE-PV</v>
      </c>
      <c r="G782" t="str">
        <f>E782</f>
        <v>782 SUBFREE-PV</v>
      </c>
      <c r="H782" s="12"/>
      <c r="I782" s="60"/>
      <c r="J782" s="60"/>
      <c r="K782" s="18">
        <v>20</v>
      </c>
      <c r="L782" s="18">
        <v>20</v>
      </c>
      <c r="M782" s="18">
        <v>20</v>
      </c>
      <c r="N782" s="18">
        <v>20</v>
      </c>
      <c r="O782" s="18">
        <v>20</v>
      </c>
      <c r="P782" s="18">
        <v>20</v>
      </c>
      <c r="R782" s="19"/>
      <c r="S782" s="143" cm="1">
        <f t="array" ref="S782">INDEX($K:$P,ROW(),MATCH(S$3,$K$2:$P$2,0))</f>
        <v>20</v>
      </c>
      <c r="T782" s="143" cm="1">
        <f t="array" ref="T782">INDEX($K:$P,ROW(),MATCH(T$3,$K$2:$P$2,0))</f>
        <v>20</v>
      </c>
      <c r="U782" s="143" cm="1">
        <f t="array" ref="U782">INDEX($K:$P,ROW(),MATCH(U$3,$K$2:$P$2,0))</f>
        <v>20</v>
      </c>
      <c r="V782" s="143" cm="1">
        <f t="array" ref="V782">INDEX($K:$P,ROW(),MATCH(V$3,$K$2:$P$2,0))</f>
        <v>20</v>
      </c>
      <c r="W782" s="143" cm="1">
        <f t="array" ref="W782">INDEX($K:$P,ROW(),MATCH(W$3,$K$2:$P$2,0))</f>
        <v>20</v>
      </c>
      <c r="X782" s="143" cm="1">
        <f t="array" ref="X782">INDEX($K:$P,ROW(),MATCH(X$3,$K$2:$P$2,0))</f>
        <v>20</v>
      </c>
      <c r="Y782" s="143" cm="1">
        <f t="array" ref="Y782">INDEX($K:$P,ROW(),MATCH(Y$3,$K$2:$P$2,0))</f>
        <v>20</v>
      </c>
      <c r="Z782" s="143" cm="1">
        <f t="array" ref="Z782">INDEX($K:$P,ROW(),MATCH(Z$3,$K$2:$P$2,0))</f>
        <v>20</v>
      </c>
      <c r="AA782" s="143" cm="1">
        <f t="array" ref="AA782">INDEX($K:$P,ROW(),MATCH(AA$3,$K$2:$P$2,0))</f>
        <v>20</v>
      </c>
      <c r="AB782" s="143" cm="1">
        <f t="array" ref="AB782">INDEX($K:$P,ROW(),MATCH(AB$3,$K$2:$P$2,0))</f>
        <v>20</v>
      </c>
      <c r="AC782" s="143" cm="1">
        <f t="array" ref="AC782">INDEX($K:$P,ROW(),MATCH(AC$3,$K$2:$P$2,0))</f>
        <v>20</v>
      </c>
      <c r="AD782" s="143" cm="1">
        <f t="array" ref="AD782">INDEX($K:$P,ROW(),MATCH(AD$3,$K$2:$P$2,0))</f>
        <v>20</v>
      </c>
      <c r="AE782" s="143" cm="1">
        <f t="array" ref="AE782">INDEX($K:$P,ROW(),MATCH(AE$3,$K$2:$P$2,0))</f>
        <v>20</v>
      </c>
      <c r="AF782" s="143" cm="1">
        <f t="array" ref="AF782">INDEX($K:$P,ROW(),MATCH(AF$3,$K$2:$P$2,0))</f>
        <v>20</v>
      </c>
      <c r="AG782" s="143" cm="1">
        <f t="array" ref="AG782">INDEX($K:$P,ROW(),MATCH(AG$3,$K$2:$P$2,0))</f>
        <v>20</v>
      </c>
      <c r="AH782" s="143" cm="1">
        <f t="array" ref="AH782">INDEX($K:$P,ROW(),MATCH(AH$3,$K$2:$P$2,0))</f>
        <v>20</v>
      </c>
      <c r="AI782" s="143" cm="1">
        <f t="array" ref="AI782">INDEX($K:$P,ROW(),MATCH(AI$3,$K$2:$P$2,0))</f>
        <v>20</v>
      </c>
      <c r="AJ782" s="143" cm="1">
        <f t="array" ref="AJ782">INDEX($K:$P,ROW(),MATCH(AJ$3,$K$2:$P$2,0))</f>
        <v>20</v>
      </c>
      <c r="AK782" s="143" cm="1">
        <f t="array" ref="AK782">INDEX($K:$P,ROW(),MATCH(AK$3,$K$2:$P$2,0))</f>
        <v>20</v>
      </c>
      <c r="AL782" s="143" cm="1">
        <f t="array" ref="AL782">INDEX($K:$P,ROW(),MATCH(AL$3,$K$2:$P$2,0))</f>
        <v>20</v>
      </c>
      <c r="AM782" s="143" cm="1">
        <f t="array" ref="AM782">INDEX($K:$P,ROW(),MATCH(AM$3,$K$2:$P$2,0))</f>
        <v>20</v>
      </c>
      <c r="AN782" s="143" cm="1">
        <f t="array" ref="AN782">INDEX($K:$P,ROW(),MATCH(AN$3,$K$2:$P$2,0))</f>
        <v>20</v>
      </c>
      <c r="AO782" s="143" cm="1">
        <f t="array" ref="AO782">INDEX($K:$P,ROW(),MATCH(AO$3,$K$2:$P$2,0))</f>
        <v>20</v>
      </c>
      <c r="AP782" s="143" cm="1">
        <f t="array" ref="AP782">INDEX($K:$P,ROW(),MATCH(AP$3,$K$2:$P$2,0))</f>
        <v>20</v>
      </c>
      <c r="AQ782" s="143" cm="1">
        <f t="array" ref="AQ782">INDEX($K:$P,ROW(),MATCH(AQ$3,$K$2:$P$2,0))</f>
        <v>20</v>
      </c>
      <c r="AR782" s="143" cm="1">
        <f t="array" ref="AR782">INDEX($K:$P,ROW(),MATCH(AR$3,$K$2:$P$2,0))</f>
        <v>20</v>
      </c>
      <c r="AS782" s="143" cm="1">
        <f t="array" ref="AS782">INDEX($K:$P,ROW(),MATCH(AS$3,$K$2:$P$2,0))</f>
        <v>20</v>
      </c>
      <c r="AT782" s="143" cm="1">
        <f t="array" ref="AT782">INDEX($K:$P,ROW(),MATCH(AT$3,$K$2:$P$2,0))</f>
        <v>20</v>
      </c>
      <c r="AU782" s="143" cm="1">
        <f t="array" ref="AU782">INDEX($K:$P,ROW(),MATCH(AU$3,$K$2:$P$2,0))</f>
        <v>20</v>
      </c>
      <c r="AV782" s="143" cm="1">
        <f t="array" ref="AV782">INDEX($K:$P,ROW(),MATCH(AV$3,$K$2:$P$2,0))</f>
        <v>20</v>
      </c>
      <c r="AW782" s="143" cm="1">
        <f t="array" ref="AW782">INDEX($K:$P,ROW(),MATCH(AW$3,$K$2:$P$2,0))</f>
        <v>20</v>
      </c>
      <c r="AX782" s="143" cm="1">
        <f t="array" ref="AX782">INDEX($K:$P,ROW(),MATCH(AX$3,$K$2:$P$2,0))</f>
        <v>20</v>
      </c>
      <c r="AY782" s="143" cm="1">
        <f t="array" ref="AY782">INDEX($K:$P,ROW(),MATCH(AY$3,$K$2:$P$2,0))</f>
        <v>20</v>
      </c>
      <c r="AZ782" s="143" cm="1">
        <f t="array" ref="AZ782">INDEX($K:$P,ROW(),MATCH(AZ$3,$K$2:$P$2,0))</f>
        <v>20</v>
      </c>
      <c r="BA782" s="143" cm="1">
        <f t="array" ref="BA782">INDEX($K:$P,ROW(),MATCH(BA$3,$K$2:$P$2,0))</f>
        <v>20</v>
      </c>
      <c r="BB782" s="143" cm="1">
        <f t="array" ref="BB782">INDEX($K:$P,ROW(),MATCH(BB$3,$K$2:$P$2,0))</f>
        <v>20</v>
      </c>
      <c r="BC782" s="143" cm="1">
        <f t="array" ref="BC782">INDEX($K:$P,ROW(),MATCH(BC$3,$K$2:$P$2,0))</f>
        <v>20</v>
      </c>
      <c r="BD782" s="143" cm="1">
        <f t="array" ref="BD782">INDEX($K:$P,ROW(),MATCH(BD$3,$K$2:$P$2,0))</f>
        <v>20</v>
      </c>
      <c r="BE782" s="143" cm="1">
        <f t="array" ref="BE782">INDEX($K:$P,ROW(),MATCH(BE$3,$K$2:$P$2,0))</f>
        <v>20</v>
      </c>
      <c r="BF782" s="143" cm="1">
        <f t="array" ref="BF782">INDEX($K:$P,ROW(),MATCH(BF$3,$K$2:$P$2,0))</f>
        <v>20</v>
      </c>
      <c r="BG782" s="143" cm="1">
        <f t="array" ref="BG782">INDEX($K:$P,ROW(),MATCH(BG$3,$K$2:$P$2,0))</f>
        <v>20</v>
      </c>
      <c r="BH782" s="143" cm="1">
        <f t="array" ref="BH782">INDEX($K:$P,ROW(),MATCH(BH$3,$K$2:$P$2,0))</f>
        <v>20</v>
      </c>
      <c r="BI782" s="143" cm="1">
        <f t="array" ref="BI782">INDEX($K:$P,ROW(),MATCH(BI$3,$K$2:$P$2,0))</f>
        <v>20</v>
      </c>
      <c r="BJ782" s="143" cm="1">
        <f t="array" ref="BJ782">INDEX($K:$P,ROW(),MATCH(BJ$3,$K$2:$P$2,0))</f>
        <v>20</v>
      </c>
      <c r="BK782" s="143" cm="1">
        <f t="array" ref="BK782">INDEX($K:$P,ROW(),MATCH(BK$3,$K$2:$P$2,0))</f>
        <v>20</v>
      </c>
      <c r="BL782" s="143" cm="1">
        <f t="array" ref="BL782">INDEX($K:$P,ROW(),MATCH(BL$3,$K$2:$P$2,0))</f>
        <v>20</v>
      </c>
      <c r="BM782" s="143" cm="1">
        <f t="array" ref="BM782">INDEX($K:$P,ROW(),MATCH(BM$3,$K$2:$P$2,0))</f>
        <v>20</v>
      </c>
      <c r="BN782" s="143" cm="1">
        <f t="array" ref="BN782">INDEX($K:$P,ROW(),MATCH(BN$3,$K$2:$P$2,0))</f>
        <v>20</v>
      </c>
      <c r="BO782" s="143" cm="1">
        <f t="array" ref="BO782">INDEX($K:$P,ROW(),MATCH(BO$3,$K$2:$P$2,0))</f>
        <v>20</v>
      </c>
      <c r="BP782" s="143" cm="1">
        <f t="array" ref="BP782">INDEX($K:$P,ROW(),MATCH(BP$3,$K$2:$P$2,0))</f>
        <v>20</v>
      </c>
      <c r="BQ782" s="143" cm="1">
        <f t="array" ref="BQ782">INDEX($K:$P,ROW(),MATCH(BQ$3,$K$2:$P$2,0))</f>
        <v>20</v>
      </c>
      <c r="BR782" s="143" cm="1">
        <f t="array" ref="BR782">INDEX($K:$P,ROW(),MATCH(BR$3,$K$2:$P$2,0))</f>
        <v>20</v>
      </c>
      <c r="BS782" s="143" cm="1">
        <f t="array" ref="BS782">INDEX($K:$P,ROW(),MATCH(BS$3,$K$2:$P$2,0))</f>
        <v>20</v>
      </c>
      <c r="BT782" s="143" cm="1">
        <f t="array" ref="BT782">INDEX($K:$P,ROW(),MATCH(BT$3,$K$2:$P$2,0))</f>
        <v>20</v>
      </c>
      <c r="BU782" s="143" cm="1">
        <f t="array" ref="BU782">INDEX($K:$P,ROW(),MATCH(BU$3,$K$2:$P$2,0))</f>
        <v>20</v>
      </c>
      <c r="BV782" s="143" cm="1">
        <f t="array" ref="BV782">INDEX($K:$P,ROW(),MATCH(BV$3,$K$2:$P$2,0))</f>
        <v>20</v>
      </c>
      <c r="BW782" s="143" cm="1">
        <f t="array" ref="BW782">INDEX($K:$P,ROW(),MATCH(BW$3,$K$2:$P$2,0))</f>
        <v>20</v>
      </c>
      <c r="BX782" s="143" cm="1">
        <f t="array" ref="BX782">INDEX($K:$P,ROW(),MATCH(BX$3,$K$2:$P$2,0))</f>
        <v>20</v>
      </c>
      <c r="BY782" s="143" cm="1">
        <f t="array" ref="BY782">INDEX($K:$P,ROW(),MATCH(BY$3,$K$2:$P$2,0))</f>
        <v>20</v>
      </c>
      <c r="BZ782" s="143" cm="1">
        <f t="array" ref="BZ782">INDEX($K:$P,ROW(),MATCH(BZ$3,$K$2:$P$2,0))</f>
        <v>20</v>
      </c>
      <c r="CA782" s="143" cm="1">
        <f t="array" ref="CA782">INDEX($K:$P,ROW(),MATCH(CA$3,$K$2:$P$2,0))</f>
        <v>20</v>
      </c>
      <c r="CB782" s="143" cm="1">
        <f t="array" ref="CB782">INDEX($K:$P,ROW(),MATCH(CB$3,$K$2:$P$2,0))</f>
        <v>20</v>
      </c>
      <c r="CC782" s="143" cm="1">
        <f t="array" ref="CC782">INDEX($K:$P,ROW(),MATCH(CC$3,$K$2:$P$2,0))</f>
        <v>20</v>
      </c>
      <c r="CD782" s="143" cm="1">
        <f t="array" ref="CD782">INDEX($K:$P,ROW(),MATCH(CD$3,$K$2:$P$2,0))</f>
        <v>20</v>
      </c>
      <c r="CE782" s="143" cm="1">
        <f t="array" ref="CE782">INDEX($K:$P,ROW(),MATCH(CE$3,$K$2:$P$2,0))</f>
        <v>20</v>
      </c>
      <c r="CF782" s="143" cm="1">
        <f t="array" ref="CF782">INDEX($K:$P,ROW(),MATCH(CF$3,$K$2:$P$2,0))</f>
        <v>20</v>
      </c>
      <c r="CG782" s="143" cm="1">
        <f t="array" ref="CG782">INDEX($K:$P,ROW(),MATCH(CG$3,$K$2:$P$2,0))</f>
        <v>20</v>
      </c>
      <c r="CH782" s="143" cm="1">
        <f t="array" ref="CH782">INDEX($K:$P,ROW(),MATCH(CH$3,$K$2:$P$2,0))</f>
        <v>20</v>
      </c>
      <c r="CI782" s="143" cm="1">
        <f t="array" ref="CI782">INDEX($K:$P,ROW(),MATCH(CI$3,$K$2:$P$2,0))</f>
        <v>20</v>
      </c>
      <c r="CJ782" s="143" cm="1">
        <f t="array" ref="CJ782">INDEX($K:$P,ROW(),MATCH(CJ$3,$K$2:$P$2,0))</f>
        <v>20</v>
      </c>
      <c r="CK782" s="143" cm="1">
        <f t="array" ref="CK782">INDEX($K:$P,ROW(),MATCH(CK$3,$K$2:$P$2,0))</f>
        <v>20</v>
      </c>
      <c r="CL782" s="143" cm="1">
        <f t="array" ref="CL782">INDEX($K:$P,ROW(),MATCH(CL$3,$K$2:$P$2,0))</f>
        <v>20</v>
      </c>
    </row>
    <row r="783" spans="2:90" x14ac:dyDescent="0.4">
      <c r="B783" s="123" t="str">
        <f>"Revenue - "&amp;B785</f>
        <v>Revenue - (Primary label)</v>
      </c>
      <c r="C783" t="s">
        <v>198</v>
      </c>
      <c r="D783" t="s">
        <v>827</v>
      </c>
      <c r="E783" s="8" t="str">
        <f t="shared" si="721"/>
        <v>783 SUBFREE-PV</v>
      </c>
      <c r="H783" s="27"/>
      <c r="I783" s="78"/>
      <c r="J783" s="78"/>
      <c r="K783" s="63">
        <f t="shared" ref="K783:P783" ca="1" si="778">SUMIF($3:$3,K$2,783:783)</f>
        <v>1218030.5674650024</v>
      </c>
      <c r="L783" s="63">
        <f t="shared" ca="1" si="778"/>
        <v>6087110.3850488318</v>
      </c>
      <c r="M783" s="63">
        <f t="shared" ca="1" si="778"/>
        <v>12578090.576123284</v>
      </c>
      <c r="N783" s="63">
        <f t="shared" ca="1" si="778"/>
        <v>19557821.306312613</v>
      </c>
      <c r="O783" s="63">
        <f t="shared" ca="1" si="778"/>
        <v>26684834.257647865</v>
      </c>
      <c r="P783" s="63">
        <f t="shared" ca="1" si="778"/>
        <v>33856229.876478396</v>
      </c>
      <c r="R783" s="115"/>
      <c r="S783" s="144">
        <f t="shared" ref="S783" ca="1" si="779">S782*AVERAGE(S778,S774)</f>
        <v>2375</v>
      </c>
      <c r="T783" s="144">
        <f t="shared" ref="T783:AX783" ca="1" si="780">T782*AVERAGE(T778,T774)</f>
        <v>9274.078125</v>
      </c>
      <c r="U783" s="144">
        <f t="shared" ca="1" si="780"/>
        <v>20266.881443359376</v>
      </c>
      <c r="V783" s="144">
        <f t="shared" ca="1" si="780"/>
        <v>34963.994346059815</v>
      </c>
      <c r="W783" s="144">
        <f t="shared" ca="1" si="780"/>
        <v>53013.044383890883</v>
      </c>
      <c r="X783" s="144">
        <f t="shared" ca="1" si="780"/>
        <v>74095.178536873267</v>
      </c>
      <c r="Y783" s="144">
        <f t="shared" ca="1" si="780"/>
        <v>97921.874678553213</v>
      </c>
      <c r="Z783" s="144">
        <f t="shared" ca="1" si="780"/>
        <v>124232.05634975585</v>
      </c>
      <c r="AA783" s="144">
        <f t="shared" ca="1" si="780"/>
        <v>152789.48198948533</v>
      </c>
      <c r="AB783" s="144">
        <f t="shared" ca="1" si="780"/>
        <v>183380.38251523554</v>
      </c>
      <c r="AC783" s="144">
        <f t="shared" ca="1" si="780"/>
        <v>215811.32362847376</v>
      </c>
      <c r="AD783" s="144">
        <f t="shared" ca="1" si="780"/>
        <v>249907.27146831522</v>
      </c>
      <c r="AE783" s="144">
        <f t="shared" ca="1" si="780"/>
        <v>285509.84226989176</v>
      </c>
      <c r="AF783" s="144">
        <f t="shared" ca="1" si="780"/>
        <v>322475.7185239683</v>
      </c>
      <c r="AG783" s="144">
        <f t="shared" ca="1" si="780"/>
        <v>360675.2157993759</v>
      </c>
      <c r="AH783" s="144">
        <f t="shared" ca="1" si="780"/>
        <v>399990.98589646019</v>
      </c>
      <c r="AI783" s="144">
        <f t="shared" ca="1" si="780"/>
        <v>440316.84336305945</v>
      </c>
      <c r="AJ783" s="144">
        <f t="shared" ca="1" si="780"/>
        <v>481556.70363814849</v>
      </c>
      <c r="AK783" s="144">
        <f t="shared" ca="1" si="780"/>
        <v>523623.62220456952</v>
      </c>
      <c r="AL783" s="144">
        <f t="shared" ca="1" si="780"/>
        <v>566438.92514235992</v>
      </c>
      <c r="AM783" s="144">
        <f t="shared" ca="1" si="780"/>
        <v>609931.42238819296</v>
      </c>
      <c r="AN783" s="144">
        <f t="shared" ca="1" si="780"/>
        <v>654036.69583351607</v>
      </c>
      <c r="AO783" s="144">
        <f t="shared" ca="1" si="780"/>
        <v>698696.45514235308</v>
      </c>
      <c r="AP783" s="144">
        <f t="shared" ca="1" si="780"/>
        <v>743857.95484693663</v>
      </c>
      <c r="AQ783" s="144">
        <f t="shared" ca="1" si="780"/>
        <v>789473.46689212194</v>
      </c>
      <c r="AR783" s="144">
        <f t="shared" ca="1" si="780"/>
        <v>835499.80335400882</v>
      </c>
      <c r="AS783" s="144">
        <f t="shared" ca="1" si="780"/>
        <v>881897.88455995871</v>
      </c>
      <c r="AT783" s="144">
        <f t="shared" ca="1" si="780"/>
        <v>928632.34829119267</v>
      </c>
      <c r="AU783" s="144">
        <f t="shared" ca="1" si="780"/>
        <v>975671.19615999295</v>
      </c>
      <c r="AV783" s="144">
        <f t="shared" ca="1" si="780"/>
        <v>1022985.4736252736</v>
      </c>
      <c r="AW783" s="144">
        <f t="shared" ca="1" si="780"/>
        <v>1070548.9804466695</v>
      </c>
      <c r="AX783" s="144">
        <f t="shared" ca="1" si="780"/>
        <v>1118338.0086816801</v>
      </c>
      <c r="AY783" s="144">
        <f t="shared" ref="AY783:CD783" ca="1" si="781">AY782*AVERAGE(AY778,AY774)</f>
        <v>1166331.1056058353</v>
      </c>
      <c r="AZ783" s="144">
        <f t="shared" ca="1" si="781"/>
        <v>1214508.8591850803</v>
      </c>
      <c r="BA783" s="144">
        <f t="shared" ca="1" si="781"/>
        <v>1262853.7039550997</v>
      </c>
      <c r="BB783" s="144">
        <f t="shared" ca="1" si="781"/>
        <v>1311349.7453663708</v>
      </c>
      <c r="BC783" s="144">
        <f t="shared" ca="1" si="781"/>
        <v>1359982.6008383948</v>
      </c>
      <c r="BD783" s="144">
        <f t="shared" ca="1" si="781"/>
        <v>1408739.2559336426</v>
      </c>
      <c r="BE783" s="144">
        <f t="shared" ca="1" si="781"/>
        <v>1457607.9342129547</v>
      </c>
      <c r="BF783" s="144">
        <f t="shared" ca="1" si="781"/>
        <v>1506577.9794709475</v>
      </c>
      <c r="BG783" s="144">
        <f t="shared" ca="1" si="781"/>
        <v>1555639.7491737735</v>
      </c>
      <c r="BH783" s="144">
        <f t="shared" ca="1" si="781"/>
        <v>1604784.5180336181</v>
      </c>
      <c r="BI783" s="144">
        <f t="shared" ca="1" si="781"/>
        <v>1654004.3907556704</v>
      </c>
      <c r="BJ783" s="144">
        <f t="shared" ca="1" si="781"/>
        <v>1703292.223085037</v>
      </c>
      <c r="BK783" s="144">
        <f t="shared" ca="1" si="781"/>
        <v>1752641.5503640729</v>
      </c>
      <c r="BL783" s="144">
        <f t="shared" ca="1" si="781"/>
        <v>1802046.5228856902</v>
      </c>
      <c r="BM783" s="144">
        <f t="shared" ca="1" si="781"/>
        <v>1851501.8473961891</v>
      </c>
      <c r="BN783" s="144">
        <f t="shared" ca="1" si="781"/>
        <v>1901002.7341626263</v>
      </c>
      <c r="BO783" s="144">
        <f t="shared" ca="1" si="781"/>
        <v>1950544.8490754068</v>
      </c>
      <c r="BP783" s="144">
        <f t="shared" ca="1" si="781"/>
        <v>2000124.2703071085</v>
      </c>
      <c r="BQ783" s="144">
        <f t="shared" ca="1" si="781"/>
        <v>2049737.4490941444</v>
      </c>
      <c r="BR783" s="144">
        <f t="shared" ca="1" si="781"/>
        <v>2099381.1742490642</v>
      </c>
      <c r="BS783" s="144">
        <f t="shared" ca="1" si="781"/>
        <v>2149052.5400486216</v>
      </c>
      <c r="BT783" s="144">
        <f t="shared" ca="1" si="781"/>
        <v>2198748.9171764967</v>
      </c>
      <c r="BU783" s="144">
        <f t="shared" ca="1" si="781"/>
        <v>2248467.9264300824</v>
      </c>
      <c r="BV783" s="144">
        <f t="shared" ca="1" si="781"/>
        <v>2298207.4149284209</v>
      </c>
      <c r="BW783" s="144">
        <f t="shared" ca="1" si="781"/>
        <v>2347965.4345833547</v>
      </c>
      <c r="BX783" s="144">
        <f t="shared" ca="1" si="781"/>
        <v>2397740.2226186129</v>
      </c>
      <c r="BY783" s="144">
        <f t="shared" ca="1" si="781"/>
        <v>2447530.1839420171</v>
      </c>
      <c r="BZ783" s="144">
        <f t="shared" ca="1" si="781"/>
        <v>2497333.8751945328</v>
      </c>
      <c r="CA783" s="144">
        <f t="shared" ca="1" si="781"/>
        <v>2547149.9903166532</v>
      </c>
      <c r="CB783" s="144">
        <f t="shared" ca="1" si="781"/>
        <v>2596977.3474877812</v>
      </c>
      <c r="CC783" s="144">
        <f t="shared" ca="1" si="781"/>
        <v>2646814.8773080064</v>
      </c>
      <c r="CD783" s="144">
        <f t="shared" ca="1" si="781"/>
        <v>2696661.612104082</v>
      </c>
      <c r="CE783" s="144">
        <f t="shared" ref="CE783:CK783" ca="1" si="782">CE782*AVERAGE(CE778,CE774)</f>
        <v>2746516.6762526808</v>
      </c>
      <c r="CF783" s="144">
        <f t="shared" ca="1" si="782"/>
        <v>2796379.2774241455</v>
      </c>
      <c r="CG783" s="144">
        <f t="shared" ca="1" si="782"/>
        <v>2846248.6986591732</v>
      </c>
      <c r="CH783" s="144">
        <f t="shared" ca="1" si="782"/>
        <v>2896124.2911992199</v>
      </c>
      <c r="CI783" s="144">
        <f t="shared" ca="1" si="782"/>
        <v>2946005.4679988939</v>
      </c>
      <c r="CJ783" s="144">
        <f t="shared" ca="1" si="782"/>
        <v>2995891.6978554996</v>
      </c>
      <c r="CK783" s="144">
        <f t="shared" ca="1" si="782"/>
        <v>3045782.5000969949</v>
      </c>
      <c r="CL783" s="144">
        <f t="shared" ref="CL783" ca="1" si="783">CL782*AVERAGE(CL778,CL774)</f>
        <v>3095677.4397752676</v>
      </c>
    </row>
    <row r="784" spans="2:90" x14ac:dyDescent="0.4">
      <c r="B784" s="123"/>
      <c r="D784" t="s">
        <v>827</v>
      </c>
      <c r="E784" s="8" t="str">
        <f t="shared" si="721"/>
        <v>784 SUBFREE-PV</v>
      </c>
      <c r="H784" s="27"/>
      <c r="I784" s="78"/>
      <c r="J784" s="78"/>
      <c r="K784" s="28"/>
      <c r="L784" s="28"/>
      <c r="M784" s="28"/>
      <c r="N784" s="28"/>
      <c r="O784" s="28"/>
      <c r="P784" s="28"/>
      <c r="R784" s="33"/>
      <c r="S784" s="77"/>
      <c r="T784" s="77"/>
      <c r="U784" s="77"/>
      <c r="V784" s="77"/>
      <c r="W784" s="77"/>
      <c r="X784" s="77"/>
      <c r="Y784" s="77"/>
      <c r="Z784" s="77"/>
      <c r="AA784" s="77"/>
      <c r="AB784" s="77"/>
      <c r="AC784" s="77"/>
      <c r="AD784" s="77"/>
      <c r="AE784" s="77"/>
      <c r="AF784" s="77"/>
      <c r="AG784" s="77"/>
      <c r="AH784" s="77"/>
      <c r="AI784" s="77"/>
      <c r="AJ784" s="77"/>
      <c r="AK784" s="77"/>
      <c r="AL784" s="77"/>
      <c r="AM784" s="77"/>
      <c r="AN784" s="77"/>
      <c r="AO784" s="77"/>
      <c r="AP784" s="77"/>
      <c r="AQ784" s="77"/>
      <c r="AR784" s="77"/>
      <c r="AS784" s="77"/>
      <c r="AT784" s="77"/>
      <c r="AU784" s="77"/>
      <c r="AV784" s="77"/>
      <c r="AW784" s="77"/>
      <c r="AX784" s="77"/>
      <c r="AY784" s="77"/>
      <c r="AZ784" s="77"/>
      <c r="BA784" s="77"/>
      <c r="BB784" s="77"/>
      <c r="BC784" s="77"/>
      <c r="BD784" s="77"/>
      <c r="BE784" s="77"/>
      <c r="BF784" s="77"/>
      <c r="BG784" s="77"/>
      <c r="BH784" s="77"/>
      <c r="BI784" s="77"/>
      <c r="BJ784" s="77"/>
      <c r="BK784" s="77"/>
      <c r="BL784" s="77"/>
      <c r="BM784" s="77"/>
      <c r="BN784" s="77"/>
      <c r="BO784" s="77"/>
      <c r="BP784" s="77"/>
      <c r="BQ784" s="77"/>
      <c r="BR784" s="77"/>
      <c r="BS784" s="77"/>
      <c r="BT784" s="77"/>
      <c r="BU784" s="77"/>
      <c r="BV784" s="77"/>
      <c r="BW784" s="77"/>
      <c r="BX784" s="77"/>
      <c r="BY784" s="77"/>
      <c r="BZ784" s="77"/>
      <c r="CA784" s="77"/>
      <c r="CB784" s="77"/>
      <c r="CC784" s="77"/>
      <c r="CD784" s="77"/>
      <c r="CE784" s="77"/>
      <c r="CF784" s="77"/>
      <c r="CG784" s="77"/>
      <c r="CH784" s="77"/>
      <c r="CI784" s="77"/>
      <c r="CJ784" s="77"/>
      <c r="CK784" s="77"/>
      <c r="CL784" s="77"/>
    </row>
    <row r="785" spans="2:90" x14ac:dyDescent="0.4">
      <c r="B785" s="8" t="str">
        <f>B751</f>
        <v>(Primary label)</v>
      </c>
      <c r="D785" t="s">
        <v>827</v>
      </c>
      <c r="E785" s="8" t="str">
        <f t="shared" si="721"/>
        <v>785 SUBFREE-PV</v>
      </c>
      <c r="G785" t="s">
        <v>332</v>
      </c>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row>
    <row r="786" spans="2:90" x14ac:dyDescent="0.4">
      <c r="B786" s="235" t="str">
        <f>IFERROR(SUBSTITUTE(B759,":",""),"no unit")</f>
        <v>subscriber</v>
      </c>
      <c r="D786" t="s">
        <v>827</v>
      </c>
      <c r="E786" s="8" t="str">
        <f t="shared" si="721"/>
        <v>786 SUBFREE-PV</v>
      </c>
      <c r="G786" t="s">
        <v>332</v>
      </c>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row>
    <row r="787" spans="2:90" x14ac:dyDescent="0.4">
      <c r="B787" s="8" t="str">
        <f t="shared" ref="B787:B792" si="784">B753</f>
        <v>Primary revenue driver</v>
      </c>
      <c r="D787" t="s">
        <v>827</v>
      </c>
      <c r="E787" s="8" t="str">
        <f t="shared" si="721"/>
        <v>787 SUBFREE-PV</v>
      </c>
      <c r="G787" t="s">
        <v>332</v>
      </c>
      <c r="K787" s="53"/>
      <c r="L787" s="53"/>
      <c r="M787" s="53"/>
      <c r="N787" s="53"/>
      <c r="O787" s="53"/>
      <c r="P787" s="53"/>
      <c r="R787" s="24"/>
      <c r="S787" s="199" t="str">
        <f t="shared" ref="S787" si="785">ADDRESS(ROW(S783),COLUMN(S783))</f>
        <v>$S$783</v>
      </c>
      <c r="T787" s="199" t="str">
        <f t="shared" ref="T787:CE787" si="786">ADDRESS(ROW(T783),COLUMN(T783))</f>
        <v>$T$783</v>
      </c>
      <c r="U787" s="199" t="str">
        <f t="shared" si="786"/>
        <v>$U$783</v>
      </c>
      <c r="V787" s="199" t="str">
        <f t="shared" si="786"/>
        <v>$V$783</v>
      </c>
      <c r="W787" s="199" t="str">
        <f t="shared" si="786"/>
        <v>$W$783</v>
      </c>
      <c r="X787" s="199" t="str">
        <f t="shared" si="786"/>
        <v>$X$783</v>
      </c>
      <c r="Y787" s="199" t="str">
        <f t="shared" si="786"/>
        <v>$Y$783</v>
      </c>
      <c r="Z787" s="199" t="str">
        <f t="shared" si="786"/>
        <v>$Z$783</v>
      </c>
      <c r="AA787" s="199" t="str">
        <f t="shared" si="786"/>
        <v>$AA$783</v>
      </c>
      <c r="AB787" s="199" t="str">
        <f t="shared" si="786"/>
        <v>$AB$783</v>
      </c>
      <c r="AC787" s="199" t="str">
        <f t="shared" si="786"/>
        <v>$AC$783</v>
      </c>
      <c r="AD787" s="199" t="str">
        <f t="shared" si="786"/>
        <v>$AD$783</v>
      </c>
      <c r="AE787" s="199" t="str">
        <f t="shared" si="786"/>
        <v>$AE$783</v>
      </c>
      <c r="AF787" s="199" t="str">
        <f t="shared" si="786"/>
        <v>$AF$783</v>
      </c>
      <c r="AG787" s="199" t="str">
        <f t="shared" si="786"/>
        <v>$AG$783</v>
      </c>
      <c r="AH787" s="199" t="str">
        <f t="shared" si="786"/>
        <v>$AH$783</v>
      </c>
      <c r="AI787" s="199" t="str">
        <f t="shared" si="786"/>
        <v>$AI$783</v>
      </c>
      <c r="AJ787" s="199" t="str">
        <f t="shared" si="786"/>
        <v>$AJ$783</v>
      </c>
      <c r="AK787" s="199" t="str">
        <f t="shared" si="786"/>
        <v>$AK$783</v>
      </c>
      <c r="AL787" s="199" t="str">
        <f t="shared" si="786"/>
        <v>$AL$783</v>
      </c>
      <c r="AM787" s="199" t="str">
        <f t="shared" si="786"/>
        <v>$AM$783</v>
      </c>
      <c r="AN787" s="199" t="str">
        <f t="shared" si="786"/>
        <v>$AN$783</v>
      </c>
      <c r="AO787" s="199" t="str">
        <f t="shared" si="786"/>
        <v>$AO$783</v>
      </c>
      <c r="AP787" s="199" t="str">
        <f t="shared" si="786"/>
        <v>$AP$783</v>
      </c>
      <c r="AQ787" s="199" t="str">
        <f t="shared" si="786"/>
        <v>$AQ$783</v>
      </c>
      <c r="AR787" s="199" t="str">
        <f t="shared" si="786"/>
        <v>$AR$783</v>
      </c>
      <c r="AS787" s="199" t="str">
        <f t="shared" si="786"/>
        <v>$AS$783</v>
      </c>
      <c r="AT787" s="199" t="str">
        <f t="shared" si="786"/>
        <v>$AT$783</v>
      </c>
      <c r="AU787" s="199" t="str">
        <f t="shared" si="786"/>
        <v>$AU$783</v>
      </c>
      <c r="AV787" s="199" t="str">
        <f t="shared" si="786"/>
        <v>$AV$783</v>
      </c>
      <c r="AW787" s="199" t="str">
        <f t="shared" si="786"/>
        <v>$AW$783</v>
      </c>
      <c r="AX787" s="199" t="str">
        <f t="shared" si="786"/>
        <v>$AX$783</v>
      </c>
      <c r="AY787" s="199" t="str">
        <f t="shared" si="786"/>
        <v>$AY$783</v>
      </c>
      <c r="AZ787" s="199" t="str">
        <f t="shared" si="786"/>
        <v>$AZ$783</v>
      </c>
      <c r="BA787" s="199" t="str">
        <f t="shared" si="786"/>
        <v>$BA$783</v>
      </c>
      <c r="BB787" s="199" t="str">
        <f t="shared" si="786"/>
        <v>$BB$783</v>
      </c>
      <c r="BC787" s="199" t="str">
        <f t="shared" si="786"/>
        <v>$BC$783</v>
      </c>
      <c r="BD787" s="199" t="str">
        <f t="shared" si="786"/>
        <v>$BD$783</v>
      </c>
      <c r="BE787" s="199" t="str">
        <f t="shared" si="786"/>
        <v>$BE$783</v>
      </c>
      <c r="BF787" s="199" t="str">
        <f t="shared" si="786"/>
        <v>$BF$783</v>
      </c>
      <c r="BG787" s="199" t="str">
        <f t="shared" si="786"/>
        <v>$BG$783</v>
      </c>
      <c r="BH787" s="199" t="str">
        <f t="shared" si="786"/>
        <v>$BH$783</v>
      </c>
      <c r="BI787" s="199" t="str">
        <f t="shared" si="786"/>
        <v>$BI$783</v>
      </c>
      <c r="BJ787" s="199" t="str">
        <f t="shared" si="786"/>
        <v>$BJ$783</v>
      </c>
      <c r="BK787" s="199" t="str">
        <f t="shared" si="786"/>
        <v>$BK$783</v>
      </c>
      <c r="BL787" s="199" t="str">
        <f t="shared" si="786"/>
        <v>$BL$783</v>
      </c>
      <c r="BM787" s="199" t="str">
        <f t="shared" si="786"/>
        <v>$BM$783</v>
      </c>
      <c r="BN787" s="199" t="str">
        <f t="shared" si="786"/>
        <v>$BN$783</v>
      </c>
      <c r="BO787" s="199" t="str">
        <f t="shared" si="786"/>
        <v>$BO$783</v>
      </c>
      <c r="BP787" s="199" t="str">
        <f t="shared" si="786"/>
        <v>$BP$783</v>
      </c>
      <c r="BQ787" s="199" t="str">
        <f t="shared" si="786"/>
        <v>$BQ$783</v>
      </c>
      <c r="BR787" s="199" t="str">
        <f t="shared" si="786"/>
        <v>$BR$783</v>
      </c>
      <c r="BS787" s="199" t="str">
        <f t="shared" si="786"/>
        <v>$BS$783</v>
      </c>
      <c r="BT787" s="199" t="str">
        <f t="shared" si="786"/>
        <v>$BT$783</v>
      </c>
      <c r="BU787" s="199" t="str">
        <f t="shared" si="786"/>
        <v>$BU$783</v>
      </c>
      <c r="BV787" s="199" t="str">
        <f t="shared" si="786"/>
        <v>$BV$783</v>
      </c>
      <c r="BW787" s="199" t="str">
        <f t="shared" si="786"/>
        <v>$BW$783</v>
      </c>
      <c r="BX787" s="199" t="str">
        <f t="shared" si="786"/>
        <v>$BX$783</v>
      </c>
      <c r="BY787" s="199" t="str">
        <f t="shared" si="786"/>
        <v>$BY$783</v>
      </c>
      <c r="BZ787" s="199" t="str">
        <f t="shared" si="786"/>
        <v>$BZ$783</v>
      </c>
      <c r="CA787" s="199" t="str">
        <f t="shared" si="786"/>
        <v>$CA$783</v>
      </c>
      <c r="CB787" s="199" t="str">
        <f t="shared" si="786"/>
        <v>$CB$783</v>
      </c>
      <c r="CC787" s="199" t="str">
        <f t="shared" si="786"/>
        <v>$CC$783</v>
      </c>
      <c r="CD787" s="199" t="str">
        <f t="shared" si="786"/>
        <v>$CD$783</v>
      </c>
      <c r="CE787" s="199" t="str">
        <f t="shared" si="786"/>
        <v>$CE$783</v>
      </c>
      <c r="CF787" s="199" t="str">
        <f t="shared" ref="CF787:CK787" si="787">ADDRESS(ROW(CF783),COLUMN(CF783))</f>
        <v>$CF$783</v>
      </c>
      <c r="CG787" s="199" t="str">
        <f t="shared" si="787"/>
        <v>$CG$783</v>
      </c>
      <c r="CH787" s="199" t="str">
        <f t="shared" si="787"/>
        <v>$CH$783</v>
      </c>
      <c r="CI787" s="199" t="str">
        <f t="shared" si="787"/>
        <v>$CI$783</v>
      </c>
      <c r="CJ787" s="199" t="str">
        <f t="shared" si="787"/>
        <v>$CJ$783</v>
      </c>
      <c r="CK787" s="199" t="str">
        <f t="shared" si="787"/>
        <v>$CK$783</v>
      </c>
      <c r="CL787" s="199" t="str">
        <f t="shared" ref="CL787" si="788">ADDRESS(ROW(CL783),COLUMN(CL783))</f>
        <v>$CL$783</v>
      </c>
    </row>
    <row r="788" spans="2:90" x14ac:dyDescent="0.4">
      <c r="B788" s="8" t="str">
        <f t="shared" si="784"/>
        <v>Primary volume driver</v>
      </c>
      <c r="D788" t="s">
        <v>827</v>
      </c>
      <c r="E788" s="8" t="str">
        <f t="shared" si="721"/>
        <v>788 SUBFREE-PV</v>
      </c>
      <c r="G788" t="s">
        <v>332</v>
      </c>
      <c r="H788" s="12"/>
      <c r="I788" s="60"/>
      <c r="J788" s="60"/>
      <c r="K788" s="34"/>
      <c r="L788" s="34"/>
      <c r="M788" s="34"/>
      <c r="N788" s="34"/>
      <c r="O788" s="34"/>
      <c r="P788" s="34"/>
      <c r="R788" s="15"/>
      <c r="S788" s="76">
        <f t="shared" ref="S788" si="789">S751</f>
        <v>0</v>
      </c>
      <c r="T788" s="76">
        <f t="shared" ref="T788:AX788" si="790">T751</f>
        <v>0</v>
      </c>
      <c r="U788" s="76">
        <f t="shared" si="790"/>
        <v>0</v>
      </c>
      <c r="V788" s="76">
        <f t="shared" si="790"/>
        <v>0</v>
      </c>
      <c r="W788" s="76">
        <f t="shared" si="790"/>
        <v>0</v>
      </c>
      <c r="X788" s="76">
        <f t="shared" si="790"/>
        <v>0</v>
      </c>
      <c r="Y788" s="76">
        <f t="shared" si="790"/>
        <v>0</v>
      </c>
      <c r="Z788" s="76">
        <f t="shared" si="790"/>
        <v>0</v>
      </c>
      <c r="AA788" s="76">
        <f t="shared" si="790"/>
        <v>0</v>
      </c>
      <c r="AB788" s="76">
        <f t="shared" si="790"/>
        <v>0</v>
      </c>
      <c r="AC788" s="76">
        <f t="shared" si="790"/>
        <v>0</v>
      </c>
      <c r="AD788" s="76">
        <f t="shared" si="790"/>
        <v>0</v>
      </c>
      <c r="AE788" s="76">
        <f t="shared" si="790"/>
        <v>0</v>
      </c>
      <c r="AF788" s="76">
        <f t="shared" si="790"/>
        <v>0</v>
      </c>
      <c r="AG788" s="76">
        <f t="shared" si="790"/>
        <v>0</v>
      </c>
      <c r="AH788" s="76">
        <f t="shared" si="790"/>
        <v>0</v>
      </c>
      <c r="AI788" s="76">
        <f t="shared" si="790"/>
        <v>0</v>
      </c>
      <c r="AJ788" s="76">
        <f t="shared" si="790"/>
        <v>0</v>
      </c>
      <c r="AK788" s="76">
        <f t="shared" si="790"/>
        <v>0</v>
      </c>
      <c r="AL788" s="76">
        <f t="shared" si="790"/>
        <v>0</v>
      </c>
      <c r="AM788" s="76">
        <f t="shared" si="790"/>
        <v>0</v>
      </c>
      <c r="AN788" s="76">
        <f t="shared" si="790"/>
        <v>0</v>
      </c>
      <c r="AO788" s="76">
        <f t="shared" si="790"/>
        <v>0</v>
      </c>
      <c r="AP788" s="76">
        <f t="shared" si="790"/>
        <v>0</v>
      </c>
      <c r="AQ788" s="76">
        <f t="shared" si="790"/>
        <v>0</v>
      </c>
      <c r="AR788" s="76">
        <f t="shared" si="790"/>
        <v>0</v>
      </c>
      <c r="AS788" s="76">
        <f t="shared" si="790"/>
        <v>0</v>
      </c>
      <c r="AT788" s="76">
        <f t="shared" si="790"/>
        <v>0</v>
      </c>
      <c r="AU788" s="76">
        <f t="shared" si="790"/>
        <v>0</v>
      </c>
      <c r="AV788" s="76">
        <f t="shared" si="790"/>
        <v>0</v>
      </c>
      <c r="AW788" s="76">
        <f t="shared" si="790"/>
        <v>0</v>
      </c>
      <c r="AX788" s="76">
        <f t="shared" si="790"/>
        <v>0</v>
      </c>
      <c r="AY788" s="76">
        <f t="shared" ref="AY788:CD788" si="791">AY751</f>
        <v>0</v>
      </c>
      <c r="AZ788" s="76">
        <f t="shared" si="791"/>
        <v>0</v>
      </c>
      <c r="BA788" s="76">
        <f t="shared" si="791"/>
        <v>0</v>
      </c>
      <c r="BB788" s="76">
        <f t="shared" si="791"/>
        <v>0</v>
      </c>
      <c r="BC788" s="76">
        <f t="shared" si="791"/>
        <v>0</v>
      </c>
      <c r="BD788" s="76">
        <f t="shared" si="791"/>
        <v>0</v>
      </c>
      <c r="BE788" s="76">
        <f t="shared" si="791"/>
        <v>0</v>
      </c>
      <c r="BF788" s="76">
        <f t="shared" si="791"/>
        <v>0</v>
      </c>
      <c r="BG788" s="76">
        <f t="shared" si="791"/>
        <v>0</v>
      </c>
      <c r="BH788" s="76">
        <f t="shared" si="791"/>
        <v>0</v>
      </c>
      <c r="BI788" s="76">
        <f t="shared" si="791"/>
        <v>0</v>
      </c>
      <c r="BJ788" s="76">
        <f t="shared" si="791"/>
        <v>0</v>
      </c>
      <c r="BK788" s="76">
        <f t="shared" si="791"/>
        <v>0</v>
      </c>
      <c r="BL788" s="76">
        <f t="shared" si="791"/>
        <v>0</v>
      </c>
      <c r="BM788" s="76">
        <f t="shared" si="791"/>
        <v>0</v>
      </c>
      <c r="BN788" s="76">
        <f t="shared" si="791"/>
        <v>0</v>
      </c>
      <c r="BO788" s="76">
        <f t="shared" si="791"/>
        <v>0</v>
      </c>
      <c r="BP788" s="76">
        <f t="shared" si="791"/>
        <v>0</v>
      </c>
      <c r="BQ788" s="76">
        <f t="shared" si="791"/>
        <v>0</v>
      </c>
      <c r="BR788" s="76">
        <f t="shared" si="791"/>
        <v>0</v>
      </c>
      <c r="BS788" s="76">
        <f t="shared" si="791"/>
        <v>0</v>
      </c>
      <c r="BT788" s="76">
        <f t="shared" si="791"/>
        <v>0</v>
      </c>
      <c r="BU788" s="76">
        <f t="shared" si="791"/>
        <v>0</v>
      </c>
      <c r="BV788" s="76">
        <f t="shared" si="791"/>
        <v>0</v>
      </c>
      <c r="BW788" s="76">
        <f t="shared" si="791"/>
        <v>0</v>
      </c>
      <c r="BX788" s="76">
        <f t="shared" si="791"/>
        <v>0</v>
      </c>
      <c r="BY788" s="76">
        <f t="shared" si="791"/>
        <v>0</v>
      </c>
      <c r="BZ788" s="76">
        <f t="shared" si="791"/>
        <v>0</v>
      </c>
      <c r="CA788" s="76">
        <f t="shared" si="791"/>
        <v>0</v>
      </c>
      <c r="CB788" s="76">
        <f t="shared" si="791"/>
        <v>0</v>
      </c>
      <c r="CC788" s="76">
        <f t="shared" si="791"/>
        <v>0</v>
      </c>
      <c r="CD788" s="76">
        <f t="shared" si="791"/>
        <v>0</v>
      </c>
      <c r="CE788" s="76">
        <f t="shared" ref="CE788:CK788" si="792">CE751</f>
        <v>0</v>
      </c>
      <c r="CF788" s="76">
        <f t="shared" si="792"/>
        <v>0</v>
      </c>
      <c r="CG788" s="76">
        <f t="shared" si="792"/>
        <v>0</v>
      </c>
      <c r="CH788" s="76">
        <f t="shared" si="792"/>
        <v>0</v>
      </c>
      <c r="CI788" s="76">
        <f t="shared" si="792"/>
        <v>0</v>
      </c>
      <c r="CJ788" s="76">
        <f t="shared" si="792"/>
        <v>0</v>
      </c>
      <c r="CK788" s="76">
        <f t="shared" si="792"/>
        <v>0</v>
      </c>
      <c r="CL788" s="76">
        <f t="shared" ref="CL788" si="793">CL751</f>
        <v>0</v>
      </c>
    </row>
    <row r="789" spans="2:90" x14ac:dyDescent="0.4">
      <c r="B789" s="8" t="str">
        <f t="shared" si="784"/>
        <v>(Secondary label)</v>
      </c>
      <c r="D789" t="s">
        <v>827</v>
      </c>
      <c r="E789" s="8" t="str">
        <f t="shared" si="721"/>
        <v>789 SUBFREE-PV</v>
      </c>
      <c r="G789" t="s">
        <v>332</v>
      </c>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2:90" x14ac:dyDescent="0.4">
      <c r="B790" s="8" t="str">
        <f t="shared" si="784"/>
        <v xml:space="preserve">secondary unit </v>
      </c>
      <c r="D790" t="s">
        <v>827</v>
      </c>
      <c r="E790" s="8" t="str">
        <f t="shared" si="721"/>
        <v>790 SUBFREE-PV</v>
      </c>
      <c r="G790" t="s">
        <v>332</v>
      </c>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2:90" x14ac:dyDescent="0.4">
      <c r="B791" s="8" t="str">
        <f t="shared" si="784"/>
        <v>Secondary revenue driver</v>
      </c>
      <c r="D791" t="s">
        <v>827</v>
      </c>
      <c r="E791" s="8" t="str">
        <f t="shared" si="721"/>
        <v>791 SUBFREE-PV</v>
      </c>
      <c r="G791" t="s">
        <v>332</v>
      </c>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row>
    <row r="792" spans="2:90" x14ac:dyDescent="0.4">
      <c r="B792" s="8" t="str">
        <f t="shared" si="784"/>
        <v>Secondary volume driver</v>
      </c>
      <c r="D792" t="s">
        <v>827</v>
      </c>
      <c r="E792" s="8" t="str">
        <f t="shared" si="721"/>
        <v>792 SUBFREE-PV</v>
      </c>
      <c r="G792" t="s">
        <v>332</v>
      </c>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row>
    <row r="793" spans="2:90" x14ac:dyDescent="0.4">
      <c r="E793" s="8"/>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2:90" x14ac:dyDescent="0.4">
      <c r="E794" s="8"/>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2:90" x14ac:dyDescent="0.4">
      <c r="E795" s="8"/>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2:90" x14ac:dyDescent="0.4">
      <c r="E796" s="8"/>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2:90" x14ac:dyDescent="0.4">
      <c r="E797" s="8"/>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E798" s="8"/>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E799" s="8"/>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E800" s="8"/>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5:90" x14ac:dyDescent="0.4">
      <c r="E801" s="8"/>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5:90" x14ac:dyDescent="0.4">
      <c r="E802" s="8"/>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5:90" x14ac:dyDescent="0.4">
      <c r="E803" s="8"/>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5:90" x14ac:dyDescent="0.4">
      <c r="E804" s="8"/>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5:90" x14ac:dyDescent="0.4">
      <c r="E805" s="8"/>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5:90" x14ac:dyDescent="0.4">
      <c r="E806" s="8"/>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5:90" x14ac:dyDescent="0.4">
      <c r="E807" s="8"/>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5:90" x14ac:dyDescent="0.4">
      <c r="E808" s="8"/>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5:90" x14ac:dyDescent="0.4">
      <c r="E809" s="8"/>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5:90"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5:90"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5:90"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5:90"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5:90"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5:90"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5:90"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5" spans="2:90" x14ac:dyDescent="0.4">
      <c r="B825" s="171" t="s">
        <v>490</v>
      </c>
      <c r="E825" s="8"/>
      <c r="H825" s="170"/>
      <c r="I825" s="172"/>
      <c r="J825" s="172"/>
      <c r="K825" s="193"/>
      <c r="L825" s="193"/>
      <c r="M825" s="193"/>
      <c r="N825" s="193"/>
      <c r="O825" s="193"/>
      <c r="P825" s="193"/>
      <c r="R825" s="194"/>
      <c r="S825" s="170"/>
      <c r="T825" s="170"/>
      <c r="U825" s="170"/>
      <c r="V825" s="170"/>
      <c r="W825" s="170"/>
      <c r="X825" s="170"/>
      <c r="Y825" s="170"/>
      <c r="Z825" s="170"/>
      <c r="AA825" s="170"/>
      <c r="AB825" s="170"/>
      <c r="AC825" s="170"/>
      <c r="AD825" s="170"/>
      <c r="AE825" s="170"/>
      <c r="AF825" s="170"/>
      <c r="AG825" s="170"/>
      <c r="AH825" s="170"/>
      <c r="AI825" s="170"/>
      <c r="AJ825" s="170"/>
      <c r="AK825" s="170"/>
      <c r="AL825" s="170"/>
      <c r="AM825" s="170"/>
      <c r="AN825" s="170"/>
      <c r="AO825" s="170"/>
      <c r="AP825" s="170"/>
      <c r="AQ825" s="170"/>
      <c r="AR825" s="170"/>
      <c r="AS825" s="170"/>
      <c r="AT825" s="170"/>
      <c r="AU825" s="170"/>
      <c r="AV825" s="170"/>
      <c r="AW825" s="170"/>
      <c r="AX825" s="170"/>
      <c r="AY825" s="170"/>
      <c r="AZ825" s="170"/>
      <c r="BA825" s="170"/>
      <c r="BB825" s="170"/>
      <c r="BC825" s="170"/>
      <c r="BD825" s="170"/>
      <c r="BE825" s="170"/>
      <c r="BF825" s="170"/>
      <c r="BG825" s="170"/>
      <c r="BH825" s="170"/>
      <c r="BI825" s="170"/>
      <c r="BJ825" s="170"/>
      <c r="BK825" s="170"/>
      <c r="BL825" s="170"/>
      <c r="BM825" s="170"/>
      <c r="BN825" s="170"/>
      <c r="BO825" s="170"/>
      <c r="BP825" s="170"/>
      <c r="BQ825" s="170"/>
      <c r="BR825" s="170"/>
      <c r="BS825" s="170"/>
      <c r="BT825" s="170"/>
      <c r="BU825" s="170"/>
      <c r="BV825" s="170"/>
      <c r="BW825" s="170"/>
      <c r="BX825" s="170"/>
      <c r="BY825" s="170"/>
      <c r="BZ825" s="170"/>
      <c r="CA825" s="170"/>
      <c r="CB825" s="170"/>
      <c r="CC825" s="170"/>
      <c r="CD825" s="170"/>
      <c r="CE825" s="170"/>
      <c r="CF825" s="170"/>
      <c r="CG825" s="170"/>
      <c r="CH825" s="170"/>
      <c r="CI825" s="170"/>
      <c r="CJ825" s="170"/>
      <c r="CK825" s="170"/>
      <c r="CL825" s="170"/>
    </row>
    <row r="826" spans="2:90" x14ac:dyDescent="0.4">
      <c r="B826" s="171" t="s">
        <v>492</v>
      </c>
      <c r="E826" s="8"/>
      <c r="H826" s="170"/>
      <c r="I826" s="172"/>
      <c r="J826" s="172"/>
      <c r="K826" s="193"/>
      <c r="L826" s="193"/>
      <c r="M826" s="193"/>
      <c r="N826" s="193"/>
      <c r="O826" s="193"/>
      <c r="P826" s="193"/>
      <c r="R826" s="194"/>
      <c r="S826" s="170"/>
      <c r="T826" s="170"/>
      <c r="U826" s="170"/>
      <c r="V826" s="170"/>
      <c r="W826" s="170"/>
      <c r="X826" s="170"/>
      <c r="Y826" s="170"/>
      <c r="Z826" s="170"/>
      <c r="AA826" s="170"/>
      <c r="AB826" s="170"/>
      <c r="AC826" s="170"/>
      <c r="AD826" s="170"/>
      <c r="AE826" s="170"/>
      <c r="AF826" s="170"/>
      <c r="AG826" s="170"/>
      <c r="AH826" s="170"/>
      <c r="AI826" s="170"/>
      <c r="AJ826" s="170"/>
      <c r="AK826" s="170"/>
      <c r="AL826" s="170"/>
      <c r="AM826" s="170"/>
      <c r="AN826" s="170"/>
      <c r="AO826" s="170"/>
      <c r="AP826" s="170"/>
      <c r="AQ826" s="170"/>
      <c r="AR826" s="170"/>
      <c r="AS826" s="170"/>
      <c r="AT826" s="170"/>
      <c r="AU826" s="170"/>
      <c r="AV826" s="170"/>
      <c r="AW826" s="170"/>
      <c r="AX826" s="170"/>
      <c r="AY826" s="170"/>
      <c r="AZ826" s="170"/>
      <c r="BA826" s="170"/>
      <c r="BB826" s="170"/>
      <c r="BC826" s="170"/>
      <c r="BD826" s="170"/>
      <c r="BE826" s="170"/>
      <c r="BF826" s="170"/>
      <c r="BG826" s="170"/>
      <c r="BH826" s="170"/>
      <c r="BI826" s="170"/>
      <c r="BJ826" s="170"/>
      <c r="BK826" s="170"/>
      <c r="BL826" s="170"/>
      <c r="BM826" s="170"/>
      <c r="BN826" s="170"/>
      <c r="BO826" s="170"/>
      <c r="BP826" s="170"/>
      <c r="BQ826" s="170"/>
      <c r="BR826" s="170"/>
      <c r="BS826" s="170"/>
      <c r="BT826" s="170"/>
      <c r="BU826" s="170"/>
      <c r="BV826" s="170"/>
      <c r="BW826" s="170"/>
      <c r="BX826" s="170"/>
      <c r="BY826" s="170"/>
      <c r="BZ826" s="170"/>
      <c r="CA826" s="170"/>
      <c r="CB826" s="170"/>
      <c r="CC826" s="170"/>
      <c r="CD826" s="170"/>
      <c r="CE826" s="170"/>
      <c r="CF826" s="170"/>
      <c r="CG826" s="170"/>
      <c r="CH826" s="170"/>
      <c r="CI826" s="170"/>
      <c r="CJ826" s="170"/>
      <c r="CK826" s="170"/>
      <c r="CL826" s="170"/>
    </row>
    <row r="827" spans="2:90" x14ac:dyDescent="0.4">
      <c r="B827" s="171" t="s">
        <v>461</v>
      </c>
      <c r="E827" s="8"/>
      <c r="H827" s="170"/>
      <c r="I827" s="172"/>
      <c r="J827" s="172"/>
      <c r="K827" s="193"/>
      <c r="L827" s="193"/>
      <c r="M827" s="193"/>
      <c r="N827" s="193"/>
      <c r="O827" s="193"/>
      <c r="P827" s="193"/>
      <c r="R827" s="194"/>
      <c r="S827" s="195" t="str">
        <f t="shared" ref="S827:AX827" si="794">S$16</f>
        <v>S$12</v>
      </c>
      <c r="T827" s="195" t="str">
        <f t="shared" si="794"/>
        <v>T$12</v>
      </c>
      <c r="U827" s="195" t="str">
        <f t="shared" si="794"/>
        <v>U$12</v>
      </c>
      <c r="V827" s="195" t="str">
        <f t="shared" si="794"/>
        <v>V$12</v>
      </c>
      <c r="W827" s="195" t="str">
        <f t="shared" si="794"/>
        <v>W$12</v>
      </c>
      <c r="X827" s="195" t="str">
        <f t="shared" si="794"/>
        <v>X$12</v>
      </c>
      <c r="Y827" s="195" t="str">
        <f t="shared" si="794"/>
        <v>Y$12</v>
      </c>
      <c r="Z827" s="195" t="str">
        <f t="shared" si="794"/>
        <v>Z$12</v>
      </c>
      <c r="AA827" s="195" t="str">
        <f t="shared" si="794"/>
        <v>AA$12</v>
      </c>
      <c r="AB827" s="195" t="str">
        <f t="shared" si="794"/>
        <v>AB$12</v>
      </c>
      <c r="AC827" s="195" t="str">
        <f t="shared" si="794"/>
        <v>AC$12</v>
      </c>
      <c r="AD827" s="195" t="str">
        <f t="shared" si="794"/>
        <v>AD$12</v>
      </c>
      <c r="AE827" s="195" t="str">
        <f t="shared" si="794"/>
        <v>AE$12</v>
      </c>
      <c r="AF827" s="195" t="str">
        <f t="shared" si="794"/>
        <v>AF$12</v>
      </c>
      <c r="AG827" s="195" t="str">
        <f t="shared" si="794"/>
        <v>AG$12</v>
      </c>
      <c r="AH827" s="195" t="str">
        <f t="shared" si="794"/>
        <v>AH$12</v>
      </c>
      <c r="AI827" s="195" t="str">
        <f t="shared" si="794"/>
        <v>AI$12</v>
      </c>
      <c r="AJ827" s="195" t="str">
        <f t="shared" si="794"/>
        <v>AJ$12</v>
      </c>
      <c r="AK827" s="195" t="str">
        <f t="shared" si="794"/>
        <v>AK$12</v>
      </c>
      <c r="AL827" s="195" t="str">
        <f t="shared" si="794"/>
        <v>AL$12</v>
      </c>
      <c r="AM827" s="195" t="str">
        <f t="shared" si="794"/>
        <v>AM$12</v>
      </c>
      <c r="AN827" s="195" t="str">
        <f t="shared" si="794"/>
        <v>AN$12</v>
      </c>
      <c r="AO827" s="195" t="str">
        <f t="shared" si="794"/>
        <v>AO$12</v>
      </c>
      <c r="AP827" s="195" t="str">
        <f t="shared" si="794"/>
        <v>AP$12</v>
      </c>
      <c r="AQ827" s="195" t="str">
        <f t="shared" si="794"/>
        <v>AQ$12</v>
      </c>
      <c r="AR827" s="195" t="str">
        <f t="shared" si="794"/>
        <v>AR$12</v>
      </c>
      <c r="AS827" s="195" t="str">
        <f t="shared" si="794"/>
        <v>AS$12</v>
      </c>
      <c r="AT827" s="195" t="str">
        <f t="shared" si="794"/>
        <v>AT$12</v>
      </c>
      <c r="AU827" s="195" t="str">
        <f t="shared" si="794"/>
        <v>AU$12</v>
      </c>
      <c r="AV827" s="195" t="str">
        <f t="shared" si="794"/>
        <v>AV$12</v>
      </c>
      <c r="AW827" s="195" t="str">
        <f t="shared" si="794"/>
        <v>AW$12</v>
      </c>
      <c r="AX827" s="195" t="str">
        <f t="shared" si="794"/>
        <v>AX$12</v>
      </c>
      <c r="AY827" s="195" t="str">
        <f t="shared" ref="AY827:CD827" si="795">AY$16</f>
        <v>AY$12</v>
      </c>
      <c r="AZ827" s="195" t="str">
        <f t="shared" si="795"/>
        <v>AZ$12</v>
      </c>
      <c r="BA827" s="195" t="str">
        <f t="shared" si="795"/>
        <v>BA$12</v>
      </c>
      <c r="BB827" s="195" t="str">
        <f t="shared" si="795"/>
        <v>BB$12</v>
      </c>
      <c r="BC827" s="195" t="str">
        <f t="shared" si="795"/>
        <v>BC$12</v>
      </c>
      <c r="BD827" s="195" t="str">
        <f t="shared" si="795"/>
        <v>BD$12</v>
      </c>
      <c r="BE827" s="195" t="str">
        <f t="shared" si="795"/>
        <v>BE$12</v>
      </c>
      <c r="BF827" s="195" t="str">
        <f t="shared" si="795"/>
        <v>BF$12</v>
      </c>
      <c r="BG827" s="195" t="str">
        <f t="shared" si="795"/>
        <v>BG$12</v>
      </c>
      <c r="BH827" s="195" t="str">
        <f t="shared" si="795"/>
        <v>BH$12</v>
      </c>
      <c r="BI827" s="195" t="str">
        <f t="shared" si="795"/>
        <v>BI$12</v>
      </c>
      <c r="BJ827" s="195" t="str">
        <f t="shared" si="795"/>
        <v>BJ$12</v>
      </c>
      <c r="BK827" s="195" t="str">
        <f t="shared" si="795"/>
        <v>BK$12</v>
      </c>
      <c r="BL827" s="195" t="str">
        <f t="shared" si="795"/>
        <v>BL$12</v>
      </c>
      <c r="BM827" s="195" t="str">
        <f t="shared" si="795"/>
        <v>BM$12</v>
      </c>
      <c r="BN827" s="195" t="str">
        <f t="shared" si="795"/>
        <v>BN$12</v>
      </c>
      <c r="BO827" s="195" t="str">
        <f t="shared" si="795"/>
        <v>BO$12</v>
      </c>
      <c r="BP827" s="195" t="str">
        <f t="shared" si="795"/>
        <v>BP$12</v>
      </c>
      <c r="BQ827" s="195" t="str">
        <f t="shared" si="795"/>
        <v>BQ$12</v>
      </c>
      <c r="BR827" s="195" t="str">
        <f t="shared" si="795"/>
        <v>BR$12</v>
      </c>
      <c r="BS827" s="195" t="str">
        <f t="shared" si="795"/>
        <v>BS$12</v>
      </c>
      <c r="BT827" s="195" t="str">
        <f t="shared" si="795"/>
        <v>BT$12</v>
      </c>
      <c r="BU827" s="195" t="str">
        <f t="shared" si="795"/>
        <v>BU$12</v>
      </c>
      <c r="BV827" s="195" t="str">
        <f t="shared" si="795"/>
        <v>BV$12</v>
      </c>
      <c r="BW827" s="195" t="str">
        <f t="shared" si="795"/>
        <v>BW$12</v>
      </c>
      <c r="BX827" s="195" t="str">
        <f t="shared" si="795"/>
        <v>BX$12</v>
      </c>
      <c r="BY827" s="195" t="str">
        <f t="shared" si="795"/>
        <v>BY$12</v>
      </c>
      <c r="BZ827" s="195" t="str">
        <f t="shared" si="795"/>
        <v>BZ$12</v>
      </c>
      <c r="CA827" s="195" t="str">
        <f t="shared" si="795"/>
        <v>CA$12</v>
      </c>
      <c r="CB827" s="195" t="str">
        <f t="shared" si="795"/>
        <v>CB$12</v>
      </c>
      <c r="CC827" s="195" t="str">
        <f t="shared" si="795"/>
        <v>CC$12</v>
      </c>
      <c r="CD827" s="195" t="str">
        <f t="shared" si="795"/>
        <v>CD$12</v>
      </c>
      <c r="CE827" s="195" t="str">
        <f t="shared" ref="CE827:CL827" si="796">CE$16</f>
        <v>CE$12</v>
      </c>
      <c r="CF827" s="195" t="str">
        <f t="shared" si="796"/>
        <v>CF$12</v>
      </c>
      <c r="CG827" s="195" t="str">
        <f t="shared" si="796"/>
        <v>CG$12</v>
      </c>
      <c r="CH827" s="195" t="str">
        <f t="shared" si="796"/>
        <v>CH$12</v>
      </c>
      <c r="CI827" s="195" t="str">
        <f t="shared" si="796"/>
        <v>CI$12</v>
      </c>
      <c r="CJ827" s="195" t="str">
        <f t="shared" si="796"/>
        <v>CJ$12</v>
      </c>
      <c r="CK827" s="195" t="str">
        <f t="shared" si="796"/>
        <v>CK$12</v>
      </c>
      <c r="CL827" s="195" t="str">
        <f t="shared" si="796"/>
        <v>CL$12</v>
      </c>
    </row>
    <row r="828" spans="2:90" x14ac:dyDescent="0.4">
      <c r="B828" s="171" t="s">
        <v>462</v>
      </c>
      <c r="E828" s="8"/>
      <c r="H828" s="196"/>
      <c r="I828" s="197"/>
      <c r="J828" s="197"/>
      <c r="K828" s="198"/>
      <c r="L828" s="198"/>
      <c r="M828" s="198"/>
      <c r="N828" s="198"/>
      <c r="O828" s="198"/>
      <c r="P828" s="198"/>
      <c r="R828" s="198"/>
      <c r="S828" s="195" t="str">
        <f t="shared" ref="S828:AX828" si="797">S$17</f>
        <v>S$13</v>
      </c>
      <c r="T828" s="195" t="str">
        <f t="shared" si="797"/>
        <v>T$13</v>
      </c>
      <c r="U828" s="195" t="str">
        <f t="shared" si="797"/>
        <v>U$13</v>
      </c>
      <c r="V828" s="195" t="str">
        <f t="shared" si="797"/>
        <v>V$13</v>
      </c>
      <c r="W828" s="195" t="str">
        <f t="shared" si="797"/>
        <v>W$13</v>
      </c>
      <c r="X828" s="195" t="str">
        <f t="shared" si="797"/>
        <v>X$13</v>
      </c>
      <c r="Y828" s="195" t="str">
        <f t="shared" si="797"/>
        <v>Y$13</v>
      </c>
      <c r="Z828" s="195" t="str">
        <f t="shared" si="797"/>
        <v>Z$13</v>
      </c>
      <c r="AA828" s="195" t="str">
        <f t="shared" si="797"/>
        <v>AA$13</v>
      </c>
      <c r="AB828" s="195" t="str">
        <f t="shared" si="797"/>
        <v>AB$13</v>
      </c>
      <c r="AC828" s="195" t="str">
        <f t="shared" si="797"/>
        <v>AC$13</v>
      </c>
      <c r="AD828" s="195" t="str">
        <f t="shared" si="797"/>
        <v>AD$13</v>
      </c>
      <c r="AE828" s="195" t="str">
        <f t="shared" si="797"/>
        <v>AE$13</v>
      </c>
      <c r="AF828" s="195" t="str">
        <f t="shared" si="797"/>
        <v>AF$13</v>
      </c>
      <c r="AG828" s="195" t="str">
        <f t="shared" si="797"/>
        <v>AG$13</v>
      </c>
      <c r="AH828" s="195" t="str">
        <f t="shared" si="797"/>
        <v>AH$13</v>
      </c>
      <c r="AI828" s="195" t="str">
        <f t="shared" si="797"/>
        <v>AI$13</v>
      </c>
      <c r="AJ828" s="195" t="str">
        <f t="shared" si="797"/>
        <v>AJ$13</v>
      </c>
      <c r="AK828" s="195" t="str">
        <f t="shared" si="797"/>
        <v>AK$13</v>
      </c>
      <c r="AL828" s="195" t="str">
        <f t="shared" si="797"/>
        <v>AL$13</v>
      </c>
      <c r="AM828" s="195" t="str">
        <f t="shared" si="797"/>
        <v>AM$13</v>
      </c>
      <c r="AN828" s="195" t="str">
        <f t="shared" si="797"/>
        <v>AN$13</v>
      </c>
      <c r="AO828" s="195" t="str">
        <f t="shared" si="797"/>
        <v>AO$13</v>
      </c>
      <c r="AP828" s="195" t="str">
        <f t="shared" si="797"/>
        <v>AP$13</v>
      </c>
      <c r="AQ828" s="195" t="str">
        <f t="shared" si="797"/>
        <v>AQ$13</v>
      </c>
      <c r="AR828" s="195" t="str">
        <f t="shared" si="797"/>
        <v>AR$13</v>
      </c>
      <c r="AS828" s="195" t="str">
        <f t="shared" si="797"/>
        <v>AS$13</v>
      </c>
      <c r="AT828" s="195" t="str">
        <f t="shared" si="797"/>
        <v>AT$13</v>
      </c>
      <c r="AU828" s="195" t="str">
        <f t="shared" si="797"/>
        <v>AU$13</v>
      </c>
      <c r="AV828" s="195" t="str">
        <f t="shared" si="797"/>
        <v>AV$13</v>
      </c>
      <c r="AW828" s="195" t="str">
        <f t="shared" si="797"/>
        <v>AW$13</v>
      </c>
      <c r="AX828" s="195" t="str">
        <f t="shared" si="797"/>
        <v>AX$13</v>
      </c>
      <c r="AY828" s="195" t="str">
        <f t="shared" ref="AY828:CD828" si="798">AY$17</f>
        <v>AY$13</v>
      </c>
      <c r="AZ828" s="195" t="str">
        <f t="shared" si="798"/>
        <v>AZ$13</v>
      </c>
      <c r="BA828" s="195" t="str">
        <f t="shared" si="798"/>
        <v>BA$13</v>
      </c>
      <c r="BB828" s="195" t="str">
        <f t="shared" si="798"/>
        <v>BB$13</v>
      </c>
      <c r="BC828" s="195" t="str">
        <f t="shared" si="798"/>
        <v>BC$13</v>
      </c>
      <c r="BD828" s="195" t="str">
        <f t="shared" si="798"/>
        <v>BD$13</v>
      </c>
      <c r="BE828" s="195" t="str">
        <f t="shared" si="798"/>
        <v>BE$13</v>
      </c>
      <c r="BF828" s="195" t="str">
        <f t="shared" si="798"/>
        <v>BF$13</v>
      </c>
      <c r="BG828" s="195" t="str">
        <f t="shared" si="798"/>
        <v>BG$13</v>
      </c>
      <c r="BH828" s="195" t="str">
        <f t="shared" si="798"/>
        <v>BH$13</v>
      </c>
      <c r="BI828" s="195" t="str">
        <f t="shared" si="798"/>
        <v>BI$13</v>
      </c>
      <c r="BJ828" s="195" t="str">
        <f t="shared" si="798"/>
        <v>BJ$13</v>
      </c>
      <c r="BK828" s="195" t="str">
        <f t="shared" si="798"/>
        <v>BK$13</v>
      </c>
      <c r="BL828" s="195" t="str">
        <f t="shared" si="798"/>
        <v>BL$13</v>
      </c>
      <c r="BM828" s="195" t="str">
        <f t="shared" si="798"/>
        <v>BM$13</v>
      </c>
      <c r="BN828" s="195" t="str">
        <f t="shared" si="798"/>
        <v>BN$13</v>
      </c>
      <c r="BO828" s="195" t="str">
        <f t="shared" si="798"/>
        <v>BO$13</v>
      </c>
      <c r="BP828" s="195" t="str">
        <f t="shared" si="798"/>
        <v>BP$13</v>
      </c>
      <c r="BQ828" s="195" t="str">
        <f t="shared" si="798"/>
        <v>BQ$13</v>
      </c>
      <c r="BR828" s="195" t="str">
        <f t="shared" si="798"/>
        <v>BR$13</v>
      </c>
      <c r="BS828" s="195" t="str">
        <f t="shared" si="798"/>
        <v>BS$13</v>
      </c>
      <c r="BT828" s="195" t="str">
        <f t="shared" si="798"/>
        <v>BT$13</v>
      </c>
      <c r="BU828" s="195" t="str">
        <f t="shared" si="798"/>
        <v>BU$13</v>
      </c>
      <c r="BV828" s="195" t="str">
        <f t="shared" si="798"/>
        <v>BV$13</v>
      </c>
      <c r="BW828" s="195" t="str">
        <f t="shared" si="798"/>
        <v>BW$13</v>
      </c>
      <c r="BX828" s="195" t="str">
        <f t="shared" si="798"/>
        <v>BX$13</v>
      </c>
      <c r="BY828" s="195" t="str">
        <f t="shared" si="798"/>
        <v>BY$13</v>
      </c>
      <c r="BZ828" s="195" t="str">
        <f t="shared" si="798"/>
        <v>BZ$13</v>
      </c>
      <c r="CA828" s="195" t="str">
        <f t="shared" si="798"/>
        <v>CA$13</v>
      </c>
      <c r="CB828" s="195" t="str">
        <f t="shared" si="798"/>
        <v>CB$13</v>
      </c>
      <c r="CC828" s="195" t="str">
        <f t="shared" si="798"/>
        <v>CC$13</v>
      </c>
      <c r="CD828" s="195" t="str">
        <f t="shared" si="798"/>
        <v>CD$13</v>
      </c>
      <c r="CE828" s="195" t="str">
        <f t="shared" ref="CE828:CL828" si="799">CE$17</f>
        <v>CE$13</v>
      </c>
      <c r="CF828" s="195" t="str">
        <f t="shared" si="799"/>
        <v>CF$13</v>
      </c>
      <c r="CG828" s="195" t="str">
        <f t="shared" si="799"/>
        <v>CG$13</v>
      </c>
      <c r="CH828" s="195" t="str">
        <f t="shared" si="799"/>
        <v>CH$13</v>
      </c>
      <c r="CI828" s="195" t="str">
        <f t="shared" si="799"/>
        <v>CI$13</v>
      </c>
      <c r="CJ828" s="195" t="str">
        <f t="shared" si="799"/>
        <v>CJ$13</v>
      </c>
      <c r="CK828" s="195" t="str">
        <f t="shared" si="799"/>
        <v>CK$13</v>
      </c>
      <c r="CL828" s="195" t="str">
        <f t="shared" si="799"/>
        <v>CL$13</v>
      </c>
    </row>
    <row r="829" spans="2:90" x14ac:dyDescent="0.4">
      <c r="B829" s="171" t="s">
        <v>491</v>
      </c>
      <c r="E829" s="8"/>
      <c r="H829" s="196"/>
      <c r="I829" s="197"/>
      <c r="J829" s="197"/>
      <c r="K829" s="198"/>
      <c r="L829" s="198"/>
      <c r="M829" s="198"/>
      <c r="N829" s="198"/>
      <c r="O829" s="198"/>
      <c r="P829" s="198"/>
      <c r="R829" s="198"/>
      <c r="S829" s="186"/>
      <c r="T829" s="186"/>
      <c r="U829" s="186"/>
      <c r="V829" s="186"/>
      <c r="W829" s="186"/>
      <c r="X829" s="186"/>
      <c r="Y829" s="186"/>
      <c r="Z829" s="186"/>
      <c r="AA829" s="186"/>
      <c r="AB829" s="186"/>
      <c r="AC829" s="186"/>
      <c r="AD829" s="186"/>
      <c r="AE829" s="186"/>
      <c r="AF829" s="186"/>
      <c r="AG829" s="186"/>
      <c r="AH829" s="186"/>
      <c r="AI829" s="186"/>
      <c r="AJ829" s="186"/>
      <c r="AK829" s="186"/>
      <c r="AL829" s="186"/>
      <c r="AM829" s="186"/>
      <c r="AN829" s="186"/>
      <c r="AO829" s="186"/>
      <c r="AP829" s="186"/>
      <c r="AQ829" s="186"/>
      <c r="AR829" s="186"/>
      <c r="AS829" s="186"/>
      <c r="AT829" s="186"/>
      <c r="AU829" s="186"/>
      <c r="AV829" s="186"/>
      <c r="AW829" s="186"/>
      <c r="AX829" s="186"/>
      <c r="AY829" s="186"/>
      <c r="AZ829" s="186"/>
      <c r="BA829" s="186"/>
      <c r="BB829" s="186"/>
      <c r="BC829" s="186"/>
      <c r="BD829" s="186"/>
      <c r="BE829" s="186"/>
      <c r="BF829" s="186"/>
      <c r="BG829" s="186"/>
      <c r="BH829" s="186"/>
      <c r="BI829" s="186"/>
      <c r="BJ829" s="186"/>
      <c r="BK829" s="186"/>
      <c r="BL829" s="186"/>
      <c r="BM829" s="186"/>
      <c r="BN829" s="186"/>
      <c r="BO829" s="186"/>
      <c r="BP829" s="186"/>
      <c r="BQ829" s="186"/>
      <c r="BR829" s="186"/>
      <c r="BS829" s="186"/>
      <c r="BT829" s="186"/>
      <c r="BU829" s="186"/>
      <c r="BV829" s="186"/>
      <c r="BW829" s="186"/>
      <c r="BX829" s="186"/>
      <c r="BY829" s="186"/>
      <c r="BZ829" s="186"/>
      <c r="CA829" s="186"/>
      <c r="CB829" s="186"/>
      <c r="CC829" s="186"/>
      <c r="CD829" s="186"/>
      <c r="CE829" s="186"/>
      <c r="CF829" s="186"/>
      <c r="CG829" s="186"/>
      <c r="CH829" s="186"/>
      <c r="CI829" s="186"/>
      <c r="CJ829" s="186"/>
      <c r="CK829" s="186"/>
      <c r="CL829" s="186"/>
    </row>
    <row r="830" spans="2:90" x14ac:dyDescent="0.4">
      <c r="B830" s="171" t="s">
        <v>505</v>
      </c>
      <c r="E830" s="8"/>
      <c r="H830" s="196"/>
      <c r="I830" s="197"/>
      <c r="J830" s="197"/>
      <c r="K830" s="198"/>
      <c r="L830" s="198"/>
      <c r="M830" s="198"/>
      <c r="N830" s="198"/>
      <c r="O830" s="198"/>
      <c r="P830" s="198"/>
      <c r="R830" s="198"/>
      <c r="S830" s="186"/>
      <c r="T830" s="186"/>
      <c r="U830" s="186"/>
      <c r="V830" s="186"/>
      <c r="W830" s="186"/>
      <c r="X830" s="186"/>
      <c r="Y830" s="186"/>
      <c r="Z830" s="186"/>
      <c r="AA830" s="186"/>
      <c r="AB830" s="186"/>
      <c r="AC830" s="186"/>
      <c r="AD830" s="186"/>
      <c r="AE830" s="186"/>
      <c r="AF830" s="186"/>
      <c r="AG830" s="186"/>
      <c r="AH830" s="186"/>
      <c r="AI830" s="186"/>
      <c r="AJ830" s="186"/>
      <c r="AK830" s="186"/>
      <c r="AL830" s="186"/>
      <c r="AM830" s="186"/>
      <c r="AN830" s="186"/>
      <c r="AO830" s="186"/>
      <c r="AP830" s="186"/>
      <c r="AQ830" s="186"/>
      <c r="AR830" s="186"/>
      <c r="AS830" s="186"/>
      <c r="AT830" s="186"/>
      <c r="AU830" s="186"/>
      <c r="AV830" s="186"/>
      <c r="AW830" s="186"/>
      <c r="AX830" s="186"/>
      <c r="AY830" s="186"/>
      <c r="AZ830" s="186"/>
      <c r="BA830" s="186"/>
      <c r="BB830" s="186"/>
      <c r="BC830" s="186"/>
      <c r="BD830" s="186"/>
      <c r="BE830" s="186"/>
      <c r="BF830" s="186"/>
      <c r="BG830" s="186"/>
      <c r="BH830" s="186"/>
      <c r="BI830" s="186"/>
      <c r="BJ830" s="186"/>
      <c r="BK830" s="186"/>
      <c r="BL830" s="186"/>
      <c r="BM830" s="186"/>
      <c r="BN830" s="186"/>
      <c r="BO830" s="186"/>
      <c r="BP830" s="186"/>
      <c r="BQ830" s="186"/>
      <c r="BR830" s="186"/>
      <c r="BS830" s="186"/>
      <c r="BT830" s="186"/>
      <c r="BU830" s="186"/>
      <c r="BV830" s="186"/>
      <c r="BW830" s="186"/>
      <c r="BX830" s="186"/>
      <c r="BY830" s="186"/>
      <c r="BZ830" s="186"/>
      <c r="CA830" s="186"/>
      <c r="CB830" s="186"/>
      <c r="CC830" s="186"/>
      <c r="CD830" s="186"/>
      <c r="CE830" s="186"/>
      <c r="CF830" s="186"/>
      <c r="CG830" s="186"/>
      <c r="CH830" s="186"/>
      <c r="CI830" s="186"/>
      <c r="CJ830" s="186"/>
      <c r="CK830" s="186"/>
      <c r="CL830" s="186"/>
    </row>
    <row r="831" spans="2:90" x14ac:dyDescent="0.4">
      <c r="B831" s="171" t="s">
        <v>463</v>
      </c>
      <c r="E831" s="8"/>
      <c r="H831" s="196"/>
      <c r="I831" s="197"/>
      <c r="J831" s="197"/>
      <c r="K831" s="198"/>
      <c r="L831" s="198"/>
      <c r="M831" s="198"/>
      <c r="N831" s="198"/>
      <c r="O831" s="198"/>
      <c r="P831" s="198"/>
      <c r="R831" s="198"/>
      <c r="S831" s="186" t="str">
        <f t="shared" ref="S831:AX831" si="800">S$18</f>
        <v>S$14</v>
      </c>
      <c r="T831" s="186" t="str">
        <f t="shared" si="800"/>
        <v>T$14</v>
      </c>
      <c r="U831" s="186" t="str">
        <f t="shared" si="800"/>
        <v>U$14</v>
      </c>
      <c r="V831" s="186" t="str">
        <f t="shared" si="800"/>
        <v>V$14</v>
      </c>
      <c r="W831" s="186" t="str">
        <f t="shared" si="800"/>
        <v>W$14</v>
      </c>
      <c r="X831" s="186" t="str">
        <f t="shared" si="800"/>
        <v>X$14</v>
      </c>
      <c r="Y831" s="186" t="str">
        <f t="shared" si="800"/>
        <v>Y$14</v>
      </c>
      <c r="Z831" s="186" t="str">
        <f t="shared" si="800"/>
        <v>Z$14</v>
      </c>
      <c r="AA831" s="186" t="str">
        <f t="shared" si="800"/>
        <v>AA$14</v>
      </c>
      <c r="AB831" s="186" t="str">
        <f t="shared" si="800"/>
        <v>AB$14</v>
      </c>
      <c r="AC831" s="186" t="str">
        <f t="shared" si="800"/>
        <v>AC$14</v>
      </c>
      <c r="AD831" s="186" t="str">
        <f t="shared" si="800"/>
        <v>AD$14</v>
      </c>
      <c r="AE831" s="186" t="str">
        <f t="shared" si="800"/>
        <v>AE$14</v>
      </c>
      <c r="AF831" s="186" t="str">
        <f t="shared" si="800"/>
        <v>AF$14</v>
      </c>
      <c r="AG831" s="186" t="str">
        <f t="shared" si="800"/>
        <v>AG$14</v>
      </c>
      <c r="AH831" s="186" t="str">
        <f t="shared" si="800"/>
        <v>AH$14</v>
      </c>
      <c r="AI831" s="186" t="str">
        <f t="shared" si="800"/>
        <v>AI$14</v>
      </c>
      <c r="AJ831" s="186" t="str">
        <f t="shared" si="800"/>
        <v>AJ$14</v>
      </c>
      <c r="AK831" s="186" t="str">
        <f t="shared" si="800"/>
        <v>AK$14</v>
      </c>
      <c r="AL831" s="186" t="str">
        <f t="shared" si="800"/>
        <v>AL$14</v>
      </c>
      <c r="AM831" s="186" t="str">
        <f t="shared" si="800"/>
        <v>AM$14</v>
      </c>
      <c r="AN831" s="186" t="str">
        <f t="shared" si="800"/>
        <v>AN$14</v>
      </c>
      <c r="AO831" s="186" t="str">
        <f t="shared" si="800"/>
        <v>AO$14</v>
      </c>
      <c r="AP831" s="186" t="str">
        <f t="shared" si="800"/>
        <v>AP$14</v>
      </c>
      <c r="AQ831" s="186" t="str">
        <f t="shared" si="800"/>
        <v>AQ$14</v>
      </c>
      <c r="AR831" s="186" t="str">
        <f t="shared" si="800"/>
        <v>AR$14</v>
      </c>
      <c r="AS831" s="186" t="str">
        <f t="shared" si="800"/>
        <v>AS$14</v>
      </c>
      <c r="AT831" s="186" t="str">
        <f t="shared" si="800"/>
        <v>AT$14</v>
      </c>
      <c r="AU831" s="186" t="str">
        <f t="shared" si="800"/>
        <v>AU$14</v>
      </c>
      <c r="AV831" s="186" t="str">
        <f t="shared" si="800"/>
        <v>AV$14</v>
      </c>
      <c r="AW831" s="186" t="str">
        <f t="shared" si="800"/>
        <v>AW$14</v>
      </c>
      <c r="AX831" s="186" t="str">
        <f t="shared" si="800"/>
        <v>AX$14</v>
      </c>
      <c r="AY831" s="186" t="str">
        <f t="shared" ref="AY831:CD831" si="801">AY$18</f>
        <v>AY$14</v>
      </c>
      <c r="AZ831" s="186" t="str">
        <f t="shared" si="801"/>
        <v>AZ$14</v>
      </c>
      <c r="BA831" s="186" t="str">
        <f t="shared" si="801"/>
        <v>BA$14</v>
      </c>
      <c r="BB831" s="186" t="str">
        <f t="shared" si="801"/>
        <v>BB$14</v>
      </c>
      <c r="BC831" s="186" t="str">
        <f t="shared" si="801"/>
        <v>BC$14</v>
      </c>
      <c r="BD831" s="186" t="str">
        <f t="shared" si="801"/>
        <v>BD$14</v>
      </c>
      <c r="BE831" s="186" t="str">
        <f t="shared" si="801"/>
        <v>BE$14</v>
      </c>
      <c r="BF831" s="186" t="str">
        <f t="shared" si="801"/>
        <v>BF$14</v>
      </c>
      <c r="BG831" s="186" t="str">
        <f t="shared" si="801"/>
        <v>BG$14</v>
      </c>
      <c r="BH831" s="186" t="str">
        <f t="shared" si="801"/>
        <v>BH$14</v>
      </c>
      <c r="BI831" s="186" t="str">
        <f t="shared" si="801"/>
        <v>BI$14</v>
      </c>
      <c r="BJ831" s="186" t="str">
        <f t="shared" si="801"/>
        <v>BJ$14</v>
      </c>
      <c r="BK831" s="186" t="str">
        <f t="shared" si="801"/>
        <v>BK$14</v>
      </c>
      <c r="BL831" s="186" t="str">
        <f t="shared" si="801"/>
        <v>BL$14</v>
      </c>
      <c r="BM831" s="186" t="str">
        <f t="shared" si="801"/>
        <v>BM$14</v>
      </c>
      <c r="BN831" s="186" t="str">
        <f t="shared" si="801"/>
        <v>BN$14</v>
      </c>
      <c r="BO831" s="186" t="str">
        <f t="shared" si="801"/>
        <v>BO$14</v>
      </c>
      <c r="BP831" s="186" t="str">
        <f t="shared" si="801"/>
        <v>BP$14</v>
      </c>
      <c r="BQ831" s="186" t="str">
        <f t="shared" si="801"/>
        <v>BQ$14</v>
      </c>
      <c r="BR831" s="186" t="str">
        <f t="shared" si="801"/>
        <v>BR$14</v>
      </c>
      <c r="BS831" s="186" t="str">
        <f t="shared" si="801"/>
        <v>BS$14</v>
      </c>
      <c r="BT831" s="186" t="str">
        <f t="shared" si="801"/>
        <v>BT$14</v>
      </c>
      <c r="BU831" s="186" t="str">
        <f t="shared" si="801"/>
        <v>BU$14</v>
      </c>
      <c r="BV831" s="186" t="str">
        <f t="shared" si="801"/>
        <v>BV$14</v>
      </c>
      <c r="BW831" s="186" t="str">
        <f t="shared" si="801"/>
        <v>BW$14</v>
      </c>
      <c r="BX831" s="186" t="str">
        <f t="shared" si="801"/>
        <v>BX$14</v>
      </c>
      <c r="BY831" s="186" t="str">
        <f t="shared" si="801"/>
        <v>BY$14</v>
      </c>
      <c r="BZ831" s="186" t="str">
        <f t="shared" si="801"/>
        <v>BZ$14</v>
      </c>
      <c r="CA831" s="186" t="str">
        <f t="shared" si="801"/>
        <v>CA$14</v>
      </c>
      <c r="CB831" s="186" t="str">
        <f t="shared" si="801"/>
        <v>CB$14</v>
      </c>
      <c r="CC831" s="186" t="str">
        <f t="shared" si="801"/>
        <v>CC$14</v>
      </c>
      <c r="CD831" s="186" t="str">
        <f t="shared" si="801"/>
        <v>CD$14</v>
      </c>
      <c r="CE831" s="186" t="str">
        <f t="shared" ref="CE831:CL831" si="802">CE$18</f>
        <v>CE$14</v>
      </c>
      <c r="CF831" s="186" t="str">
        <f t="shared" si="802"/>
        <v>CF$14</v>
      </c>
      <c r="CG831" s="186" t="str">
        <f t="shared" si="802"/>
        <v>CG$14</v>
      </c>
      <c r="CH831" s="186" t="str">
        <f t="shared" si="802"/>
        <v>CH$14</v>
      </c>
      <c r="CI831" s="186" t="str">
        <f t="shared" si="802"/>
        <v>CI$14</v>
      </c>
      <c r="CJ831" s="186" t="str">
        <f t="shared" si="802"/>
        <v>CJ$14</v>
      </c>
      <c r="CK831" s="186" t="str">
        <f t="shared" si="802"/>
        <v>CK$14</v>
      </c>
      <c r="CL831" s="186" t="str">
        <f t="shared" si="802"/>
        <v>CL$14</v>
      </c>
    </row>
    <row r="832" spans="2:90" x14ac:dyDescent="0.4">
      <c r="B832" s="171" t="s">
        <v>464</v>
      </c>
      <c r="E832" s="8"/>
      <c r="H832" s="196"/>
      <c r="I832" s="197"/>
      <c r="J832" s="197"/>
      <c r="K832" s="198"/>
      <c r="L832" s="198"/>
      <c r="M832" s="198"/>
      <c r="N832" s="198"/>
      <c r="O832" s="198"/>
      <c r="P832" s="198"/>
      <c r="R832" s="198"/>
      <c r="S832" s="186" t="str">
        <f t="shared" ref="S832:AX832" si="803">S$19</f>
        <v>S$15</v>
      </c>
      <c r="T832" s="186" t="str">
        <f t="shared" si="803"/>
        <v>T$15</v>
      </c>
      <c r="U832" s="186" t="str">
        <f t="shared" si="803"/>
        <v>U$15</v>
      </c>
      <c r="V832" s="186" t="str">
        <f t="shared" si="803"/>
        <v>V$15</v>
      </c>
      <c r="W832" s="186" t="str">
        <f t="shared" si="803"/>
        <v>W$15</v>
      </c>
      <c r="X832" s="186" t="str">
        <f t="shared" si="803"/>
        <v>X$15</v>
      </c>
      <c r="Y832" s="186" t="str">
        <f t="shared" si="803"/>
        <v>Y$15</v>
      </c>
      <c r="Z832" s="186" t="str">
        <f t="shared" si="803"/>
        <v>Z$15</v>
      </c>
      <c r="AA832" s="186" t="str">
        <f t="shared" si="803"/>
        <v>AA$15</v>
      </c>
      <c r="AB832" s="186" t="str">
        <f t="shared" si="803"/>
        <v>AB$15</v>
      </c>
      <c r="AC832" s="186" t="str">
        <f t="shared" si="803"/>
        <v>AC$15</v>
      </c>
      <c r="AD832" s="186" t="str">
        <f t="shared" si="803"/>
        <v>AD$15</v>
      </c>
      <c r="AE832" s="186" t="str">
        <f t="shared" si="803"/>
        <v>AE$15</v>
      </c>
      <c r="AF832" s="186" t="str">
        <f t="shared" si="803"/>
        <v>AF$15</v>
      </c>
      <c r="AG832" s="186" t="str">
        <f t="shared" si="803"/>
        <v>AG$15</v>
      </c>
      <c r="AH832" s="186" t="str">
        <f t="shared" si="803"/>
        <v>AH$15</v>
      </c>
      <c r="AI832" s="186" t="str">
        <f t="shared" si="803"/>
        <v>AI$15</v>
      </c>
      <c r="AJ832" s="186" t="str">
        <f t="shared" si="803"/>
        <v>AJ$15</v>
      </c>
      <c r="AK832" s="186" t="str">
        <f t="shared" si="803"/>
        <v>AK$15</v>
      </c>
      <c r="AL832" s="186" t="str">
        <f t="shared" si="803"/>
        <v>AL$15</v>
      </c>
      <c r="AM832" s="186" t="str">
        <f t="shared" si="803"/>
        <v>AM$15</v>
      </c>
      <c r="AN832" s="186" t="str">
        <f t="shared" si="803"/>
        <v>AN$15</v>
      </c>
      <c r="AO832" s="186" t="str">
        <f t="shared" si="803"/>
        <v>AO$15</v>
      </c>
      <c r="AP832" s="186" t="str">
        <f t="shared" si="803"/>
        <v>AP$15</v>
      </c>
      <c r="AQ832" s="186" t="str">
        <f t="shared" si="803"/>
        <v>AQ$15</v>
      </c>
      <c r="AR832" s="186" t="str">
        <f t="shared" si="803"/>
        <v>AR$15</v>
      </c>
      <c r="AS832" s="186" t="str">
        <f t="shared" si="803"/>
        <v>AS$15</v>
      </c>
      <c r="AT832" s="186" t="str">
        <f t="shared" si="803"/>
        <v>AT$15</v>
      </c>
      <c r="AU832" s="186" t="str">
        <f t="shared" si="803"/>
        <v>AU$15</v>
      </c>
      <c r="AV832" s="186" t="str">
        <f t="shared" si="803"/>
        <v>AV$15</v>
      </c>
      <c r="AW832" s="186" t="str">
        <f t="shared" si="803"/>
        <v>AW$15</v>
      </c>
      <c r="AX832" s="186" t="str">
        <f t="shared" si="803"/>
        <v>AX$15</v>
      </c>
      <c r="AY832" s="186" t="str">
        <f t="shared" ref="AY832:CD832" si="804">AY$19</f>
        <v>AY$15</v>
      </c>
      <c r="AZ832" s="186" t="str">
        <f t="shared" si="804"/>
        <v>AZ$15</v>
      </c>
      <c r="BA832" s="186" t="str">
        <f t="shared" si="804"/>
        <v>BA$15</v>
      </c>
      <c r="BB832" s="186" t="str">
        <f t="shared" si="804"/>
        <v>BB$15</v>
      </c>
      <c r="BC832" s="186" t="str">
        <f t="shared" si="804"/>
        <v>BC$15</v>
      </c>
      <c r="BD832" s="186" t="str">
        <f t="shared" si="804"/>
        <v>BD$15</v>
      </c>
      <c r="BE832" s="186" t="str">
        <f t="shared" si="804"/>
        <v>BE$15</v>
      </c>
      <c r="BF832" s="186" t="str">
        <f t="shared" si="804"/>
        <v>BF$15</v>
      </c>
      <c r="BG832" s="186" t="str">
        <f t="shared" si="804"/>
        <v>BG$15</v>
      </c>
      <c r="BH832" s="186" t="str">
        <f t="shared" si="804"/>
        <v>BH$15</v>
      </c>
      <c r="BI832" s="186" t="str">
        <f t="shared" si="804"/>
        <v>BI$15</v>
      </c>
      <c r="BJ832" s="186" t="str">
        <f t="shared" si="804"/>
        <v>BJ$15</v>
      </c>
      <c r="BK832" s="186" t="str">
        <f t="shared" si="804"/>
        <v>BK$15</v>
      </c>
      <c r="BL832" s="186" t="str">
        <f t="shared" si="804"/>
        <v>BL$15</v>
      </c>
      <c r="BM832" s="186" t="str">
        <f t="shared" si="804"/>
        <v>BM$15</v>
      </c>
      <c r="BN832" s="186" t="str">
        <f t="shared" si="804"/>
        <v>BN$15</v>
      </c>
      <c r="BO832" s="186" t="str">
        <f t="shared" si="804"/>
        <v>BO$15</v>
      </c>
      <c r="BP832" s="186" t="str">
        <f t="shared" si="804"/>
        <v>BP$15</v>
      </c>
      <c r="BQ832" s="186" t="str">
        <f t="shared" si="804"/>
        <v>BQ$15</v>
      </c>
      <c r="BR832" s="186" t="str">
        <f t="shared" si="804"/>
        <v>BR$15</v>
      </c>
      <c r="BS832" s="186" t="str">
        <f t="shared" si="804"/>
        <v>BS$15</v>
      </c>
      <c r="BT832" s="186" t="str">
        <f t="shared" si="804"/>
        <v>BT$15</v>
      </c>
      <c r="BU832" s="186" t="str">
        <f t="shared" si="804"/>
        <v>BU$15</v>
      </c>
      <c r="BV832" s="186" t="str">
        <f t="shared" si="804"/>
        <v>BV$15</v>
      </c>
      <c r="BW832" s="186" t="str">
        <f t="shared" si="804"/>
        <v>BW$15</v>
      </c>
      <c r="BX832" s="186" t="str">
        <f t="shared" si="804"/>
        <v>BX$15</v>
      </c>
      <c r="BY832" s="186" t="str">
        <f t="shared" si="804"/>
        <v>BY$15</v>
      </c>
      <c r="BZ832" s="186" t="str">
        <f t="shared" si="804"/>
        <v>BZ$15</v>
      </c>
      <c r="CA832" s="186" t="str">
        <f t="shared" si="804"/>
        <v>CA$15</v>
      </c>
      <c r="CB832" s="186" t="str">
        <f t="shared" si="804"/>
        <v>CB$15</v>
      </c>
      <c r="CC832" s="186" t="str">
        <f t="shared" si="804"/>
        <v>CC$15</v>
      </c>
      <c r="CD832" s="186" t="str">
        <f t="shared" si="804"/>
        <v>CD$15</v>
      </c>
      <c r="CE832" s="186" t="str">
        <f t="shared" ref="CE832:CL832" si="805">CE$19</f>
        <v>CE$15</v>
      </c>
      <c r="CF832" s="186" t="str">
        <f t="shared" si="805"/>
        <v>CF$15</v>
      </c>
      <c r="CG832" s="186" t="str">
        <f t="shared" si="805"/>
        <v>CG$15</v>
      </c>
      <c r="CH832" s="186" t="str">
        <f t="shared" si="805"/>
        <v>CH$15</v>
      </c>
      <c r="CI832" s="186" t="str">
        <f t="shared" si="805"/>
        <v>CI$15</v>
      </c>
      <c r="CJ832" s="186" t="str">
        <f t="shared" si="805"/>
        <v>CJ$15</v>
      </c>
      <c r="CK832" s="186" t="str">
        <f t="shared" si="805"/>
        <v>CK$15</v>
      </c>
      <c r="CL832" s="186" t="str">
        <f t="shared" si="805"/>
        <v>CL$15</v>
      </c>
    </row>
    <row r="833" spans="2:90" x14ac:dyDescent="0.4">
      <c r="B833" s="70" t="s">
        <v>773</v>
      </c>
      <c r="C833" s="31"/>
      <c r="D833" t="s">
        <v>751</v>
      </c>
      <c r="E833" s="8" t="str">
        <f t="shared" ref="E833:E843" si="806">ROW()&amp;" "&amp;D833</f>
        <v>833 SUB-PR</v>
      </c>
      <c r="F833" t="s">
        <v>445</v>
      </c>
      <c r="G833" s="31" t="s">
        <v>81</v>
      </c>
      <c r="H833" s="48"/>
      <c r="I833" s="285"/>
      <c r="J833" s="285"/>
      <c r="K833" s="48"/>
      <c r="L833" s="48"/>
      <c r="M833" s="48"/>
      <c r="N833" s="48"/>
      <c r="O833" s="48"/>
      <c r="P833" s="48"/>
      <c r="R833" s="70"/>
      <c r="S833" s="286"/>
      <c r="T833" s="286"/>
      <c r="U833" s="286"/>
      <c r="V833" s="286"/>
      <c r="W833" s="286"/>
      <c r="X833" s="286"/>
      <c r="Y833" s="286"/>
      <c r="Z833" s="286"/>
      <c r="AA833" s="286"/>
      <c r="AB833" s="286"/>
      <c r="AC833" s="286"/>
      <c r="AD833" s="286"/>
      <c r="AE833" s="286"/>
      <c r="AF833" s="286"/>
      <c r="AG833" s="286"/>
      <c r="AH833" s="286"/>
      <c r="AI833" s="286"/>
      <c r="AJ833" s="286"/>
      <c r="AK833" s="286"/>
      <c r="AL833" s="286"/>
      <c r="AM833" s="286"/>
      <c r="AN833" s="286"/>
      <c r="AO833" s="286"/>
      <c r="AP833" s="286"/>
      <c r="AQ833" s="286"/>
      <c r="AR833" s="286"/>
      <c r="AS833" s="286"/>
      <c r="AT833" s="286"/>
      <c r="AU833" s="286"/>
      <c r="AV833" s="286"/>
      <c r="AW833" s="286"/>
      <c r="AX833" s="286"/>
      <c r="AY833" s="286"/>
      <c r="AZ833" s="286"/>
      <c r="BA833" s="286"/>
      <c r="BB833" s="286"/>
      <c r="BC833" s="286"/>
      <c r="BD833" s="286"/>
      <c r="BE833" s="286"/>
      <c r="BF833" s="286"/>
      <c r="BG833" s="286"/>
      <c r="BH833" s="286"/>
      <c r="BI833" s="286"/>
      <c r="BJ833" s="286"/>
      <c r="BK833" s="286"/>
      <c r="BL833" s="286"/>
      <c r="BM833" s="286"/>
      <c r="BN833" s="286"/>
      <c r="BO833" s="286"/>
      <c r="BP833" s="286"/>
      <c r="BQ833" s="286"/>
      <c r="BR833" s="286"/>
      <c r="BS833" s="286"/>
      <c r="BT833" s="286"/>
      <c r="BU833" s="286"/>
      <c r="BV833" s="286"/>
      <c r="BW833" s="286"/>
      <c r="BX833" s="286"/>
      <c r="BY833" s="286"/>
      <c r="BZ833" s="286"/>
      <c r="CA833" s="286"/>
      <c r="CB833" s="286"/>
      <c r="CC833" s="286"/>
      <c r="CD833" s="286"/>
      <c r="CE833" s="286"/>
      <c r="CF833" s="286"/>
      <c r="CG833" s="286"/>
      <c r="CH833" s="286"/>
      <c r="CI833" s="286"/>
      <c r="CJ833" s="286"/>
      <c r="CK833" s="286"/>
      <c r="CL833" s="286"/>
    </row>
    <row r="834" spans="2:90" x14ac:dyDescent="0.4">
      <c r="B834" s="13" t="str">
        <f>"Subscription Revenue - "&amp;B845</f>
        <v>Subscription Revenue - (Primary label)</v>
      </c>
      <c r="C834" s="31" t="s">
        <v>198</v>
      </c>
      <c r="D834" t="s">
        <v>751</v>
      </c>
      <c r="E834" s="8" t="str">
        <f>ROW()&amp;" "&amp;D834</f>
        <v>834 SUB-PR</v>
      </c>
      <c r="G834" s="31" t="s">
        <v>81</v>
      </c>
      <c r="H834" s="31"/>
      <c r="I834" s="73"/>
      <c r="J834" s="73"/>
      <c r="K834" s="31"/>
      <c r="L834" s="31"/>
      <c r="M834" s="31"/>
      <c r="N834" s="31"/>
      <c r="O834" s="31"/>
      <c r="P834" s="31"/>
      <c r="R834" s="67"/>
      <c r="S834" s="152"/>
      <c r="T834" s="152"/>
      <c r="U834" s="152"/>
      <c r="V834" s="152"/>
      <c r="W834" s="152"/>
      <c r="X834" s="152"/>
      <c r="Y834" s="152"/>
      <c r="Z834" s="152"/>
      <c r="AA834" s="152"/>
      <c r="AB834" s="152"/>
      <c r="AC834" s="152"/>
      <c r="AD834" s="152"/>
      <c r="AE834" s="152"/>
      <c r="AF834" s="152"/>
      <c r="AG834" s="152"/>
      <c r="AH834" s="152"/>
      <c r="AI834" s="152"/>
      <c r="AJ834" s="152"/>
      <c r="AK834" s="152"/>
      <c r="AL834" s="152"/>
      <c r="AM834" s="152"/>
      <c r="AN834" s="152"/>
      <c r="AO834" s="152"/>
      <c r="AP834" s="152"/>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52"/>
      <c r="BP834" s="152"/>
      <c r="BQ834" s="152"/>
      <c r="BR834" s="152"/>
      <c r="BS834" s="152"/>
      <c r="BT834" s="152"/>
      <c r="BU834" s="152"/>
      <c r="BV834" s="152"/>
      <c r="BW834" s="152"/>
      <c r="BX834" s="152"/>
      <c r="BY834" s="152"/>
      <c r="BZ834" s="152"/>
      <c r="CA834" s="152"/>
      <c r="CB834" s="152"/>
      <c r="CC834" s="152"/>
      <c r="CD834" s="152"/>
      <c r="CE834" s="152"/>
      <c r="CF834" s="152"/>
      <c r="CG834" s="152"/>
      <c r="CH834" s="152"/>
      <c r="CI834" s="152"/>
      <c r="CJ834" s="152"/>
      <c r="CK834" s="152"/>
      <c r="CL834" s="152"/>
    </row>
    <row r="835" spans="2:90" x14ac:dyDescent="0.4">
      <c r="B835" s="141" t="s">
        <v>414</v>
      </c>
      <c r="D835" t="s">
        <v>751</v>
      </c>
      <c r="E835" s="8" t="str">
        <f>ROW()&amp;" "&amp;D835</f>
        <v>835 SUB-PR</v>
      </c>
      <c r="G835" t="str">
        <f>E835</f>
        <v>835 SUB-PR</v>
      </c>
      <c r="H835" s="12"/>
      <c r="I835" s="60"/>
      <c r="J835" s="60"/>
      <c r="K835" s="18">
        <v>20</v>
      </c>
      <c r="L835" s="18">
        <v>20</v>
      </c>
      <c r="M835" s="18">
        <v>20</v>
      </c>
      <c r="N835" s="18">
        <v>20</v>
      </c>
      <c r="O835" s="18">
        <v>20</v>
      </c>
      <c r="P835" s="18">
        <v>20</v>
      </c>
      <c r="R835" s="19"/>
      <c r="S835" s="143" cm="1">
        <f t="array" ref="S835">INDEX($K:$P,ROW(),MATCH(S$3,$K$2:$P$2,0))</f>
        <v>20</v>
      </c>
      <c r="T835" s="143" cm="1">
        <f t="array" ref="T835">INDEX($K:$P,ROW(),MATCH(T$3,$K$2:$P$2,0))</f>
        <v>20</v>
      </c>
      <c r="U835" s="143" cm="1">
        <f t="array" ref="U835">INDEX($K:$P,ROW(),MATCH(U$3,$K$2:$P$2,0))</f>
        <v>20</v>
      </c>
      <c r="V835" s="143" cm="1">
        <f t="array" ref="V835">INDEX($K:$P,ROW(),MATCH(V$3,$K$2:$P$2,0))</f>
        <v>20</v>
      </c>
      <c r="W835" s="143" cm="1">
        <f t="array" ref="W835">INDEX($K:$P,ROW(),MATCH(W$3,$K$2:$P$2,0))</f>
        <v>20</v>
      </c>
      <c r="X835" s="143" cm="1">
        <f t="array" ref="X835">INDEX($K:$P,ROW(),MATCH(X$3,$K$2:$P$2,0))</f>
        <v>20</v>
      </c>
      <c r="Y835" s="143" cm="1">
        <f t="array" ref="Y835">INDEX($K:$P,ROW(),MATCH(Y$3,$K$2:$P$2,0))</f>
        <v>20</v>
      </c>
      <c r="Z835" s="143" cm="1">
        <f t="array" ref="Z835">INDEX($K:$P,ROW(),MATCH(Z$3,$K$2:$P$2,0))</f>
        <v>20</v>
      </c>
      <c r="AA835" s="143" cm="1">
        <f t="array" ref="AA835">INDEX($K:$P,ROW(),MATCH(AA$3,$K$2:$P$2,0))</f>
        <v>20</v>
      </c>
      <c r="AB835" s="143" cm="1">
        <f t="array" ref="AB835">INDEX($K:$P,ROW(),MATCH(AB$3,$K$2:$P$2,0))</f>
        <v>20</v>
      </c>
      <c r="AC835" s="143" cm="1">
        <f t="array" ref="AC835">INDEX($K:$P,ROW(),MATCH(AC$3,$K$2:$P$2,0))</f>
        <v>20</v>
      </c>
      <c r="AD835" s="143" cm="1">
        <f t="array" ref="AD835">INDEX($K:$P,ROW(),MATCH(AD$3,$K$2:$P$2,0))</f>
        <v>20</v>
      </c>
      <c r="AE835" s="143" cm="1">
        <f t="array" ref="AE835">INDEX($K:$P,ROW(),MATCH(AE$3,$K$2:$P$2,0))</f>
        <v>20</v>
      </c>
      <c r="AF835" s="143" cm="1">
        <f t="array" ref="AF835">INDEX($K:$P,ROW(),MATCH(AF$3,$K$2:$P$2,0))</f>
        <v>20</v>
      </c>
      <c r="AG835" s="143" cm="1">
        <f t="array" ref="AG835">INDEX($K:$P,ROW(),MATCH(AG$3,$K$2:$P$2,0))</f>
        <v>20</v>
      </c>
      <c r="AH835" s="143" cm="1">
        <f t="array" ref="AH835">INDEX($K:$P,ROW(),MATCH(AH$3,$K$2:$P$2,0))</f>
        <v>20</v>
      </c>
      <c r="AI835" s="143" cm="1">
        <f t="array" ref="AI835">INDEX($K:$P,ROW(),MATCH(AI$3,$K$2:$P$2,0))</f>
        <v>20</v>
      </c>
      <c r="AJ835" s="143" cm="1">
        <f t="array" ref="AJ835">INDEX($K:$P,ROW(),MATCH(AJ$3,$K$2:$P$2,0))</f>
        <v>20</v>
      </c>
      <c r="AK835" s="143" cm="1">
        <f t="array" ref="AK835">INDEX($K:$P,ROW(),MATCH(AK$3,$K$2:$P$2,0))</f>
        <v>20</v>
      </c>
      <c r="AL835" s="143" cm="1">
        <f t="array" ref="AL835">INDEX($K:$P,ROW(),MATCH(AL$3,$K$2:$P$2,0))</f>
        <v>20</v>
      </c>
      <c r="AM835" s="143" cm="1">
        <f t="array" ref="AM835">INDEX($K:$P,ROW(),MATCH(AM$3,$K$2:$P$2,0))</f>
        <v>20</v>
      </c>
      <c r="AN835" s="143" cm="1">
        <f t="array" ref="AN835">INDEX($K:$P,ROW(),MATCH(AN$3,$K$2:$P$2,0))</f>
        <v>20</v>
      </c>
      <c r="AO835" s="143" cm="1">
        <f t="array" ref="AO835">INDEX($K:$P,ROW(),MATCH(AO$3,$K$2:$P$2,0))</f>
        <v>20</v>
      </c>
      <c r="AP835" s="143" cm="1">
        <f t="array" ref="AP835">INDEX($K:$P,ROW(),MATCH(AP$3,$K$2:$P$2,0))</f>
        <v>20</v>
      </c>
      <c r="AQ835" s="143" cm="1">
        <f t="array" ref="AQ835">INDEX($K:$P,ROW(),MATCH(AQ$3,$K$2:$P$2,0))</f>
        <v>20</v>
      </c>
      <c r="AR835" s="143" cm="1">
        <f t="array" ref="AR835">INDEX($K:$P,ROW(),MATCH(AR$3,$K$2:$P$2,0))</f>
        <v>20</v>
      </c>
      <c r="AS835" s="143" cm="1">
        <f t="array" ref="AS835">INDEX($K:$P,ROW(),MATCH(AS$3,$K$2:$P$2,0))</f>
        <v>20</v>
      </c>
      <c r="AT835" s="143" cm="1">
        <f t="array" ref="AT835">INDEX($K:$P,ROW(),MATCH(AT$3,$K$2:$P$2,0))</f>
        <v>20</v>
      </c>
      <c r="AU835" s="143" cm="1">
        <f t="array" ref="AU835">INDEX($K:$P,ROW(),MATCH(AU$3,$K$2:$P$2,0))</f>
        <v>20</v>
      </c>
      <c r="AV835" s="143" cm="1">
        <f t="array" ref="AV835">INDEX($K:$P,ROW(),MATCH(AV$3,$K$2:$P$2,0))</f>
        <v>20</v>
      </c>
      <c r="AW835" s="143" cm="1">
        <f t="array" ref="AW835">INDEX($K:$P,ROW(),MATCH(AW$3,$K$2:$P$2,0))</f>
        <v>20</v>
      </c>
      <c r="AX835" s="143" cm="1">
        <f t="array" ref="AX835">INDEX($K:$P,ROW(),MATCH(AX$3,$K$2:$P$2,0))</f>
        <v>20</v>
      </c>
      <c r="AY835" s="143" cm="1">
        <f t="array" ref="AY835">INDEX($K:$P,ROW(),MATCH(AY$3,$K$2:$P$2,0))</f>
        <v>20</v>
      </c>
      <c r="AZ835" s="143" cm="1">
        <f t="array" ref="AZ835">INDEX($K:$P,ROW(),MATCH(AZ$3,$K$2:$P$2,0))</f>
        <v>20</v>
      </c>
      <c r="BA835" s="143" cm="1">
        <f t="array" ref="BA835">INDEX($K:$P,ROW(),MATCH(BA$3,$K$2:$P$2,0))</f>
        <v>20</v>
      </c>
      <c r="BB835" s="143" cm="1">
        <f t="array" ref="BB835">INDEX($K:$P,ROW(),MATCH(BB$3,$K$2:$P$2,0))</f>
        <v>20</v>
      </c>
      <c r="BC835" s="143" cm="1">
        <f t="array" ref="BC835">INDEX($K:$P,ROW(),MATCH(BC$3,$K$2:$P$2,0))</f>
        <v>20</v>
      </c>
      <c r="BD835" s="143" cm="1">
        <f t="array" ref="BD835">INDEX($K:$P,ROW(),MATCH(BD$3,$K$2:$P$2,0))</f>
        <v>20</v>
      </c>
      <c r="BE835" s="143" cm="1">
        <f t="array" ref="BE835">INDEX($K:$P,ROW(),MATCH(BE$3,$K$2:$P$2,0))</f>
        <v>20</v>
      </c>
      <c r="BF835" s="143" cm="1">
        <f t="array" ref="BF835">INDEX($K:$P,ROW(),MATCH(BF$3,$K$2:$P$2,0))</f>
        <v>20</v>
      </c>
      <c r="BG835" s="143" cm="1">
        <f t="array" ref="BG835">INDEX($K:$P,ROW(),MATCH(BG$3,$K$2:$P$2,0))</f>
        <v>20</v>
      </c>
      <c r="BH835" s="143" cm="1">
        <f t="array" ref="BH835">INDEX($K:$P,ROW(),MATCH(BH$3,$K$2:$P$2,0))</f>
        <v>20</v>
      </c>
      <c r="BI835" s="143" cm="1">
        <f t="array" ref="BI835">INDEX($K:$P,ROW(),MATCH(BI$3,$K$2:$P$2,0))</f>
        <v>20</v>
      </c>
      <c r="BJ835" s="143" cm="1">
        <f t="array" ref="BJ835">INDEX($K:$P,ROW(),MATCH(BJ$3,$K$2:$P$2,0))</f>
        <v>20</v>
      </c>
      <c r="BK835" s="143" cm="1">
        <f t="array" ref="BK835">INDEX($K:$P,ROW(),MATCH(BK$3,$K$2:$P$2,0))</f>
        <v>20</v>
      </c>
      <c r="BL835" s="143" cm="1">
        <f t="array" ref="BL835">INDEX($K:$P,ROW(),MATCH(BL$3,$K$2:$P$2,0))</f>
        <v>20</v>
      </c>
      <c r="BM835" s="143" cm="1">
        <f t="array" ref="BM835">INDEX($K:$P,ROW(),MATCH(BM$3,$K$2:$P$2,0))</f>
        <v>20</v>
      </c>
      <c r="BN835" s="143" cm="1">
        <f t="array" ref="BN835">INDEX($K:$P,ROW(),MATCH(BN$3,$K$2:$P$2,0))</f>
        <v>20</v>
      </c>
      <c r="BO835" s="143" cm="1">
        <f t="array" ref="BO835">INDEX($K:$P,ROW(),MATCH(BO$3,$K$2:$P$2,0))</f>
        <v>20</v>
      </c>
      <c r="BP835" s="143" cm="1">
        <f t="array" ref="BP835">INDEX($K:$P,ROW(),MATCH(BP$3,$K$2:$P$2,0))</f>
        <v>20</v>
      </c>
      <c r="BQ835" s="143" cm="1">
        <f t="array" ref="BQ835">INDEX($K:$P,ROW(),MATCH(BQ$3,$K$2:$P$2,0))</f>
        <v>20</v>
      </c>
      <c r="BR835" s="143" cm="1">
        <f t="array" ref="BR835">INDEX($K:$P,ROW(),MATCH(BR$3,$K$2:$P$2,0))</f>
        <v>20</v>
      </c>
      <c r="BS835" s="143" cm="1">
        <f t="array" ref="BS835">INDEX($K:$P,ROW(),MATCH(BS$3,$K$2:$P$2,0))</f>
        <v>20</v>
      </c>
      <c r="BT835" s="143" cm="1">
        <f t="array" ref="BT835">INDEX($K:$P,ROW(),MATCH(BT$3,$K$2:$P$2,0))</f>
        <v>20</v>
      </c>
      <c r="BU835" s="143" cm="1">
        <f t="array" ref="BU835">INDEX($K:$P,ROW(),MATCH(BU$3,$K$2:$P$2,0))</f>
        <v>20</v>
      </c>
      <c r="BV835" s="143" cm="1">
        <f t="array" ref="BV835">INDEX($K:$P,ROW(),MATCH(BV$3,$K$2:$P$2,0))</f>
        <v>20</v>
      </c>
      <c r="BW835" s="143" cm="1">
        <f t="array" ref="BW835">INDEX($K:$P,ROW(),MATCH(BW$3,$K$2:$P$2,0))</f>
        <v>20</v>
      </c>
      <c r="BX835" s="143" cm="1">
        <f t="array" ref="BX835">INDEX($K:$P,ROW(),MATCH(BX$3,$K$2:$P$2,0))</f>
        <v>20</v>
      </c>
      <c r="BY835" s="143" cm="1">
        <f t="array" ref="BY835">INDEX($K:$P,ROW(),MATCH(BY$3,$K$2:$P$2,0))</f>
        <v>20</v>
      </c>
      <c r="BZ835" s="143" cm="1">
        <f t="array" ref="BZ835">INDEX($K:$P,ROW(),MATCH(BZ$3,$K$2:$P$2,0))</f>
        <v>20</v>
      </c>
      <c r="CA835" s="143" cm="1">
        <f t="array" ref="CA835">INDEX($K:$P,ROW(),MATCH(CA$3,$K$2:$P$2,0))</f>
        <v>20</v>
      </c>
      <c r="CB835" s="143" cm="1">
        <f t="array" ref="CB835">INDEX($K:$P,ROW(),MATCH(CB$3,$K$2:$P$2,0))</f>
        <v>20</v>
      </c>
      <c r="CC835" s="143" cm="1">
        <f t="array" ref="CC835">INDEX($K:$P,ROW(),MATCH(CC$3,$K$2:$P$2,0))</f>
        <v>20</v>
      </c>
      <c r="CD835" s="143" cm="1">
        <f t="array" ref="CD835">INDEX($K:$P,ROW(),MATCH(CD$3,$K$2:$P$2,0))</f>
        <v>20</v>
      </c>
      <c r="CE835" s="143" cm="1">
        <f t="array" ref="CE835">INDEX($K:$P,ROW(),MATCH(CE$3,$K$2:$P$2,0))</f>
        <v>20</v>
      </c>
      <c r="CF835" s="143" cm="1">
        <f t="array" ref="CF835">INDEX($K:$P,ROW(),MATCH(CF$3,$K$2:$P$2,0))</f>
        <v>20</v>
      </c>
      <c r="CG835" s="143" cm="1">
        <f t="array" ref="CG835">INDEX($K:$P,ROW(),MATCH(CG$3,$K$2:$P$2,0))</f>
        <v>20</v>
      </c>
      <c r="CH835" s="143" cm="1">
        <f t="array" ref="CH835">INDEX($K:$P,ROW(),MATCH(CH$3,$K$2:$P$2,0))</f>
        <v>20</v>
      </c>
      <c r="CI835" s="143" cm="1">
        <f t="array" ref="CI835">INDEX($K:$P,ROW(),MATCH(CI$3,$K$2:$P$2,0))</f>
        <v>20</v>
      </c>
      <c r="CJ835" s="143" cm="1">
        <f t="array" ref="CJ835">INDEX($K:$P,ROW(),MATCH(CJ$3,$K$2:$P$2,0))</f>
        <v>20</v>
      </c>
      <c r="CK835" s="143" cm="1">
        <f t="array" ref="CK835">INDEX($K:$P,ROW(),MATCH(CK$3,$K$2:$P$2,0))</f>
        <v>20</v>
      </c>
      <c r="CL835" s="143" cm="1">
        <f t="array" ref="CL835">INDEX($K:$P,ROW(),MATCH(CL$3,$K$2:$P$2,0))</f>
        <v>20</v>
      </c>
    </row>
    <row r="836" spans="2:90" x14ac:dyDescent="0.4">
      <c r="B836"/>
      <c r="D836" t="s">
        <v>751</v>
      </c>
      <c r="E836" s="8" t="str">
        <f t="shared" ref="E836" si="807">ROW()&amp;" "&amp;D836</f>
        <v>836 SUB-PR</v>
      </c>
      <c r="I836"/>
      <c r="J836"/>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2:90" x14ac:dyDescent="0.4">
      <c r="B837" s="95" t="str">
        <f>B842&amp;":"</f>
        <v># of subscribers:</v>
      </c>
      <c r="C837" s="6"/>
      <c r="D837" t="s">
        <v>751</v>
      </c>
      <c r="E837" s="8" t="str">
        <f t="shared" si="806"/>
        <v>837 SUB-PR</v>
      </c>
      <c r="G837" s="6"/>
      <c r="H837" s="12"/>
      <c r="I837" s="60"/>
      <c r="J837" s="60"/>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row>
    <row r="838" spans="2:90" x14ac:dyDescent="0.4">
      <c r="B838" s="154" t="s">
        <v>71</v>
      </c>
      <c r="C838" s="6"/>
      <c r="D838" t="s">
        <v>751</v>
      </c>
      <c r="E838" s="8" t="str">
        <f t="shared" si="806"/>
        <v>838 SUB-PR</v>
      </c>
      <c r="G838" s="6"/>
      <c r="K838" s="15">
        <f>SUMIF($4:$4,K$2-1,838:838)</f>
        <v>0</v>
      </c>
      <c r="L838" s="15">
        <f ca="1">K842</f>
        <v>500</v>
      </c>
      <c r="M838" s="15">
        <f ca="1">L842</f>
        <v>500</v>
      </c>
      <c r="N838" s="15">
        <f ca="1">M842</f>
        <v>500</v>
      </c>
      <c r="O838" s="15">
        <f ca="1">N842</f>
        <v>500</v>
      </c>
      <c r="P838" s="15">
        <f ca="1">O842</f>
        <v>500</v>
      </c>
      <c r="R838" s="15"/>
      <c r="S838" s="76">
        <f t="shared" ref="S838:AY838" si="808">R842</f>
        <v>0</v>
      </c>
      <c r="T838" s="76">
        <f t="shared" ca="1" si="808"/>
        <v>500</v>
      </c>
      <c r="U838" s="76">
        <f t="shared" ca="1" si="808"/>
        <v>500</v>
      </c>
      <c r="V838" s="76">
        <f t="shared" ca="1" si="808"/>
        <v>500</v>
      </c>
      <c r="W838" s="76">
        <f t="shared" ca="1" si="808"/>
        <v>500</v>
      </c>
      <c r="X838" s="76">
        <f t="shared" ca="1" si="808"/>
        <v>500</v>
      </c>
      <c r="Y838" s="76">
        <f t="shared" ca="1" si="808"/>
        <v>500</v>
      </c>
      <c r="Z838" s="76">
        <f t="shared" ca="1" si="808"/>
        <v>500</v>
      </c>
      <c r="AA838" s="76">
        <f t="shared" ca="1" si="808"/>
        <v>500</v>
      </c>
      <c r="AB838" s="76">
        <f t="shared" ca="1" si="808"/>
        <v>500</v>
      </c>
      <c r="AC838" s="76">
        <f t="shared" ca="1" si="808"/>
        <v>500</v>
      </c>
      <c r="AD838" s="76">
        <f t="shared" ca="1" si="808"/>
        <v>500</v>
      </c>
      <c r="AE838" s="76">
        <f t="shared" ca="1" si="808"/>
        <v>500</v>
      </c>
      <c r="AF838" s="76">
        <f t="shared" ca="1" si="808"/>
        <v>500</v>
      </c>
      <c r="AG838" s="76">
        <f t="shared" ca="1" si="808"/>
        <v>500</v>
      </c>
      <c r="AH838" s="76">
        <f t="shared" ca="1" si="808"/>
        <v>500</v>
      </c>
      <c r="AI838" s="76">
        <f t="shared" ca="1" si="808"/>
        <v>500</v>
      </c>
      <c r="AJ838" s="76">
        <f t="shared" ca="1" si="808"/>
        <v>500</v>
      </c>
      <c r="AK838" s="76">
        <f t="shared" ca="1" si="808"/>
        <v>500</v>
      </c>
      <c r="AL838" s="76">
        <f t="shared" ca="1" si="808"/>
        <v>500</v>
      </c>
      <c r="AM838" s="76">
        <f t="shared" ca="1" si="808"/>
        <v>500</v>
      </c>
      <c r="AN838" s="76">
        <f t="shared" ca="1" si="808"/>
        <v>500</v>
      </c>
      <c r="AO838" s="76">
        <f t="shared" ca="1" si="808"/>
        <v>500</v>
      </c>
      <c r="AP838" s="76">
        <f t="shared" ca="1" si="808"/>
        <v>500</v>
      </c>
      <c r="AQ838" s="76">
        <f t="shared" ca="1" si="808"/>
        <v>500</v>
      </c>
      <c r="AR838" s="76">
        <f t="shared" ca="1" si="808"/>
        <v>500</v>
      </c>
      <c r="AS838" s="76">
        <f t="shared" ca="1" si="808"/>
        <v>500</v>
      </c>
      <c r="AT838" s="76">
        <f t="shared" ca="1" si="808"/>
        <v>500</v>
      </c>
      <c r="AU838" s="76">
        <f t="shared" ca="1" si="808"/>
        <v>500</v>
      </c>
      <c r="AV838" s="76">
        <f t="shared" ca="1" si="808"/>
        <v>500</v>
      </c>
      <c r="AW838" s="76">
        <f t="shared" ca="1" si="808"/>
        <v>500</v>
      </c>
      <c r="AX838" s="76">
        <f t="shared" ca="1" si="808"/>
        <v>500</v>
      </c>
      <c r="AY838" s="76">
        <f t="shared" ca="1" si="808"/>
        <v>500</v>
      </c>
      <c r="AZ838" s="76">
        <f t="shared" ref="AZ838:CE838" ca="1" si="809">AY842</f>
        <v>500</v>
      </c>
      <c r="BA838" s="76">
        <f t="shared" ca="1" si="809"/>
        <v>500</v>
      </c>
      <c r="BB838" s="76">
        <f t="shared" ca="1" si="809"/>
        <v>500</v>
      </c>
      <c r="BC838" s="76">
        <f t="shared" ca="1" si="809"/>
        <v>500</v>
      </c>
      <c r="BD838" s="76">
        <f t="shared" ca="1" si="809"/>
        <v>500</v>
      </c>
      <c r="BE838" s="76">
        <f t="shared" ca="1" si="809"/>
        <v>500</v>
      </c>
      <c r="BF838" s="76">
        <f t="shared" ca="1" si="809"/>
        <v>500</v>
      </c>
      <c r="BG838" s="76">
        <f t="shared" ca="1" si="809"/>
        <v>500</v>
      </c>
      <c r="BH838" s="76">
        <f t="shared" ca="1" si="809"/>
        <v>500</v>
      </c>
      <c r="BI838" s="76">
        <f t="shared" ca="1" si="809"/>
        <v>500</v>
      </c>
      <c r="BJ838" s="76">
        <f t="shared" ca="1" si="809"/>
        <v>500</v>
      </c>
      <c r="BK838" s="76">
        <f t="shared" ca="1" si="809"/>
        <v>500</v>
      </c>
      <c r="BL838" s="76">
        <f t="shared" ca="1" si="809"/>
        <v>500</v>
      </c>
      <c r="BM838" s="76">
        <f t="shared" ca="1" si="809"/>
        <v>500</v>
      </c>
      <c r="BN838" s="76">
        <f t="shared" ca="1" si="809"/>
        <v>500</v>
      </c>
      <c r="BO838" s="76">
        <f t="shared" ca="1" si="809"/>
        <v>500</v>
      </c>
      <c r="BP838" s="76">
        <f t="shared" ca="1" si="809"/>
        <v>500</v>
      </c>
      <c r="BQ838" s="76">
        <f t="shared" ca="1" si="809"/>
        <v>500</v>
      </c>
      <c r="BR838" s="76">
        <f t="shared" ca="1" si="809"/>
        <v>500</v>
      </c>
      <c r="BS838" s="76">
        <f t="shared" ca="1" si="809"/>
        <v>500</v>
      </c>
      <c r="BT838" s="76">
        <f t="shared" ca="1" si="809"/>
        <v>500</v>
      </c>
      <c r="BU838" s="76">
        <f t="shared" ca="1" si="809"/>
        <v>500</v>
      </c>
      <c r="BV838" s="76">
        <f t="shared" ca="1" si="809"/>
        <v>500</v>
      </c>
      <c r="BW838" s="76">
        <f t="shared" ca="1" si="809"/>
        <v>500</v>
      </c>
      <c r="BX838" s="76">
        <f t="shared" ca="1" si="809"/>
        <v>500</v>
      </c>
      <c r="BY838" s="76">
        <f t="shared" ca="1" si="809"/>
        <v>500</v>
      </c>
      <c r="BZ838" s="76">
        <f t="shared" ca="1" si="809"/>
        <v>500</v>
      </c>
      <c r="CA838" s="76">
        <f t="shared" ca="1" si="809"/>
        <v>500</v>
      </c>
      <c r="CB838" s="76">
        <f t="shared" ca="1" si="809"/>
        <v>500</v>
      </c>
      <c r="CC838" s="76">
        <f t="shared" ca="1" si="809"/>
        <v>500</v>
      </c>
      <c r="CD838" s="76">
        <f t="shared" ca="1" si="809"/>
        <v>500</v>
      </c>
      <c r="CE838" s="76">
        <f t="shared" ca="1" si="809"/>
        <v>500</v>
      </c>
      <c r="CF838" s="76">
        <f t="shared" ref="CF838:CL838" ca="1" si="810">CE842</f>
        <v>500</v>
      </c>
      <c r="CG838" s="76">
        <f t="shared" ca="1" si="810"/>
        <v>500</v>
      </c>
      <c r="CH838" s="76">
        <f t="shared" ca="1" si="810"/>
        <v>500</v>
      </c>
      <c r="CI838" s="76">
        <f t="shared" ca="1" si="810"/>
        <v>500</v>
      </c>
      <c r="CJ838" s="76">
        <f t="shared" ca="1" si="810"/>
        <v>500</v>
      </c>
      <c r="CK838" s="76">
        <f t="shared" ca="1" si="810"/>
        <v>500</v>
      </c>
      <c r="CL838" s="76">
        <f t="shared" ca="1" si="810"/>
        <v>500</v>
      </c>
    </row>
    <row r="839" spans="2:90" x14ac:dyDescent="0.4">
      <c r="B839" s="154" t="s">
        <v>72</v>
      </c>
      <c r="C839" s="6"/>
      <c r="D839" t="s">
        <v>751</v>
      </c>
      <c r="E839" s="8" t="str">
        <f t="shared" si="806"/>
        <v>839 SUB-PR</v>
      </c>
      <c r="G839" s="6"/>
      <c r="K839" s="34">
        <f t="shared" ref="K839:P839" ca="1" si="811">SUMIF($3:$3,K$2,839:839)</f>
        <v>815.78947368420995</v>
      </c>
      <c r="L839" s="34">
        <f t="shared" ca="1" si="811"/>
        <v>315.78947368420995</v>
      </c>
      <c r="M839" s="34">
        <f t="shared" ca="1" si="811"/>
        <v>315.78947368420995</v>
      </c>
      <c r="N839" s="34">
        <f t="shared" ca="1" si="811"/>
        <v>315.78947368420995</v>
      </c>
      <c r="O839" s="34">
        <f t="shared" ca="1" si="811"/>
        <v>315.78947368420995</v>
      </c>
      <c r="P839" s="34">
        <f t="shared" ca="1" si="811"/>
        <v>315.78947368420995</v>
      </c>
      <c r="R839" s="15"/>
      <c r="S839" s="76">
        <f t="shared" ref="S839" ca="1" si="812">S842-S841-S838</f>
        <v>526.31578947368416</v>
      </c>
      <c r="T839" s="76">
        <f t="shared" ref="T839:AX839" ca="1" si="813">T842-T841-T838</f>
        <v>26.315789473684163</v>
      </c>
      <c r="U839" s="76">
        <f t="shared" ca="1" si="813"/>
        <v>26.315789473684163</v>
      </c>
      <c r="V839" s="76">
        <f t="shared" ca="1" si="813"/>
        <v>26.315789473684163</v>
      </c>
      <c r="W839" s="76">
        <f t="shared" ca="1" si="813"/>
        <v>26.315789473684163</v>
      </c>
      <c r="X839" s="76">
        <f t="shared" ca="1" si="813"/>
        <v>26.315789473684163</v>
      </c>
      <c r="Y839" s="76">
        <f t="shared" ca="1" si="813"/>
        <v>26.315789473684163</v>
      </c>
      <c r="Z839" s="76">
        <f t="shared" ca="1" si="813"/>
        <v>26.315789473684163</v>
      </c>
      <c r="AA839" s="76">
        <f t="shared" ca="1" si="813"/>
        <v>26.315789473684163</v>
      </c>
      <c r="AB839" s="76">
        <f t="shared" ca="1" si="813"/>
        <v>26.315789473684163</v>
      </c>
      <c r="AC839" s="76">
        <f t="shared" ca="1" si="813"/>
        <v>26.315789473684163</v>
      </c>
      <c r="AD839" s="76">
        <f t="shared" ca="1" si="813"/>
        <v>26.315789473684163</v>
      </c>
      <c r="AE839" s="76">
        <f t="shared" ca="1" si="813"/>
        <v>26.315789473684163</v>
      </c>
      <c r="AF839" s="76">
        <f t="shared" ca="1" si="813"/>
        <v>26.315789473684163</v>
      </c>
      <c r="AG839" s="76">
        <f t="shared" ca="1" si="813"/>
        <v>26.315789473684163</v>
      </c>
      <c r="AH839" s="76">
        <f t="shared" ca="1" si="813"/>
        <v>26.315789473684163</v>
      </c>
      <c r="AI839" s="76">
        <f t="shared" ca="1" si="813"/>
        <v>26.315789473684163</v>
      </c>
      <c r="AJ839" s="76">
        <f t="shared" ca="1" si="813"/>
        <v>26.315789473684163</v>
      </c>
      <c r="AK839" s="76">
        <f t="shared" ca="1" si="813"/>
        <v>26.315789473684163</v>
      </c>
      <c r="AL839" s="76">
        <f t="shared" ca="1" si="813"/>
        <v>26.315789473684163</v>
      </c>
      <c r="AM839" s="76">
        <f t="shared" ca="1" si="813"/>
        <v>26.315789473684163</v>
      </c>
      <c r="AN839" s="76">
        <f t="shared" ca="1" si="813"/>
        <v>26.315789473684163</v>
      </c>
      <c r="AO839" s="76">
        <f t="shared" ca="1" si="813"/>
        <v>26.315789473684163</v>
      </c>
      <c r="AP839" s="76">
        <f t="shared" ca="1" si="813"/>
        <v>26.315789473684163</v>
      </c>
      <c r="AQ839" s="76">
        <f t="shared" ca="1" si="813"/>
        <v>26.315789473684163</v>
      </c>
      <c r="AR839" s="76">
        <f t="shared" ca="1" si="813"/>
        <v>26.315789473684163</v>
      </c>
      <c r="AS839" s="76">
        <f t="shared" ca="1" si="813"/>
        <v>26.315789473684163</v>
      </c>
      <c r="AT839" s="76">
        <f t="shared" ca="1" si="813"/>
        <v>26.315789473684163</v>
      </c>
      <c r="AU839" s="76">
        <f t="shared" ca="1" si="813"/>
        <v>26.315789473684163</v>
      </c>
      <c r="AV839" s="76">
        <f t="shared" ca="1" si="813"/>
        <v>26.315789473684163</v>
      </c>
      <c r="AW839" s="76">
        <f t="shared" ca="1" si="813"/>
        <v>26.315789473684163</v>
      </c>
      <c r="AX839" s="76">
        <f t="shared" ca="1" si="813"/>
        <v>26.315789473684163</v>
      </c>
      <c r="AY839" s="76">
        <f t="shared" ref="AY839:CD839" ca="1" si="814">AY842-AY841-AY838</f>
        <v>26.315789473684163</v>
      </c>
      <c r="AZ839" s="76">
        <f t="shared" ca="1" si="814"/>
        <v>26.315789473684163</v>
      </c>
      <c r="BA839" s="76">
        <f t="shared" ca="1" si="814"/>
        <v>26.315789473684163</v>
      </c>
      <c r="BB839" s="76">
        <f t="shared" ca="1" si="814"/>
        <v>26.315789473684163</v>
      </c>
      <c r="BC839" s="76">
        <f t="shared" ca="1" si="814"/>
        <v>26.315789473684163</v>
      </c>
      <c r="BD839" s="76">
        <f t="shared" ca="1" si="814"/>
        <v>26.315789473684163</v>
      </c>
      <c r="BE839" s="76">
        <f t="shared" ca="1" si="814"/>
        <v>26.315789473684163</v>
      </c>
      <c r="BF839" s="76">
        <f t="shared" ca="1" si="814"/>
        <v>26.315789473684163</v>
      </c>
      <c r="BG839" s="76">
        <f t="shared" ca="1" si="814"/>
        <v>26.315789473684163</v>
      </c>
      <c r="BH839" s="76">
        <f t="shared" ca="1" si="814"/>
        <v>26.315789473684163</v>
      </c>
      <c r="BI839" s="76">
        <f t="shared" ca="1" si="814"/>
        <v>26.315789473684163</v>
      </c>
      <c r="BJ839" s="76">
        <f t="shared" ca="1" si="814"/>
        <v>26.315789473684163</v>
      </c>
      <c r="BK839" s="76">
        <f t="shared" ca="1" si="814"/>
        <v>26.315789473684163</v>
      </c>
      <c r="BL839" s="76">
        <f t="shared" ca="1" si="814"/>
        <v>26.315789473684163</v>
      </c>
      <c r="BM839" s="76">
        <f t="shared" ca="1" si="814"/>
        <v>26.315789473684163</v>
      </c>
      <c r="BN839" s="76">
        <f t="shared" ca="1" si="814"/>
        <v>26.315789473684163</v>
      </c>
      <c r="BO839" s="76">
        <f t="shared" ca="1" si="814"/>
        <v>26.315789473684163</v>
      </c>
      <c r="BP839" s="76">
        <f t="shared" ca="1" si="814"/>
        <v>26.315789473684163</v>
      </c>
      <c r="BQ839" s="76">
        <f t="shared" ca="1" si="814"/>
        <v>26.315789473684163</v>
      </c>
      <c r="BR839" s="76">
        <f t="shared" ca="1" si="814"/>
        <v>26.315789473684163</v>
      </c>
      <c r="BS839" s="76">
        <f t="shared" ca="1" si="814"/>
        <v>26.315789473684163</v>
      </c>
      <c r="BT839" s="76">
        <f t="shared" ca="1" si="814"/>
        <v>26.315789473684163</v>
      </c>
      <c r="BU839" s="76">
        <f t="shared" ca="1" si="814"/>
        <v>26.315789473684163</v>
      </c>
      <c r="BV839" s="76">
        <f t="shared" ca="1" si="814"/>
        <v>26.315789473684163</v>
      </c>
      <c r="BW839" s="76">
        <f t="shared" ca="1" si="814"/>
        <v>26.315789473684163</v>
      </c>
      <c r="BX839" s="76">
        <f t="shared" ca="1" si="814"/>
        <v>26.315789473684163</v>
      </c>
      <c r="BY839" s="76">
        <f t="shared" ca="1" si="814"/>
        <v>26.315789473684163</v>
      </c>
      <c r="BZ839" s="76">
        <f t="shared" ca="1" si="814"/>
        <v>26.315789473684163</v>
      </c>
      <c r="CA839" s="76">
        <f t="shared" ca="1" si="814"/>
        <v>26.315789473684163</v>
      </c>
      <c r="CB839" s="76">
        <f t="shared" ca="1" si="814"/>
        <v>26.315789473684163</v>
      </c>
      <c r="CC839" s="76">
        <f t="shared" ca="1" si="814"/>
        <v>26.315789473684163</v>
      </c>
      <c r="CD839" s="76">
        <f t="shared" ca="1" si="814"/>
        <v>26.315789473684163</v>
      </c>
      <c r="CE839" s="76">
        <f t="shared" ref="CE839:CK839" ca="1" si="815">CE842-CE841-CE838</f>
        <v>26.315789473684163</v>
      </c>
      <c r="CF839" s="76">
        <f t="shared" ca="1" si="815"/>
        <v>26.315789473684163</v>
      </c>
      <c r="CG839" s="76">
        <f t="shared" ca="1" si="815"/>
        <v>26.315789473684163</v>
      </c>
      <c r="CH839" s="76">
        <f t="shared" ca="1" si="815"/>
        <v>26.315789473684163</v>
      </c>
      <c r="CI839" s="76">
        <f t="shared" ca="1" si="815"/>
        <v>26.315789473684163</v>
      </c>
      <c r="CJ839" s="76">
        <f t="shared" ca="1" si="815"/>
        <v>26.315789473684163</v>
      </c>
      <c r="CK839" s="76">
        <f t="shared" ca="1" si="815"/>
        <v>26.315789473684163</v>
      </c>
      <c r="CL839" s="76">
        <f t="shared" ref="CL839" ca="1" si="816">CL842-CL841-CL838</f>
        <v>26.315789473684163</v>
      </c>
    </row>
    <row r="840" spans="2:90" x14ac:dyDescent="0.4">
      <c r="B840" s="141" t="s">
        <v>73</v>
      </c>
      <c r="D840" t="s">
        <v>751</v>
      </c>
      <c r="E840" s="8" t="str">
        <f t="shared" si="806"/>
        <v>840 SUB-PR</v>
      </c>
      <c r="G840" t="str">
        <f>E840</f>
        <v>840 SUB-PR</v>
      </c>
      <c r="H840" s="12"/>
      <c r="I840" s="60"/>
      <c r="J840" s="60"/>
      <c r="K840" s="16">
        <v>0.05</v>
      </c>
      <c r="L840" s="16">
        <v>0.05</v>
      </c>
      <c r="M840" s="16">
        <v>0.05</v>
      </c>
      <c r="N840" s="16">
        <v>0.05</v>
      </c>
      <c r="O840" s="16">
        <v>0.05</v>
      </c>
      <c r="P840" s="16">
        <v>0.05</v>
      </c>
      <c r="R840" s="20"/>
      <c r="S840" s="146" cm="1">
        <f t="array" ref="S840">INDEX($K:$P,ROW(),MATCH(S$3,$K$2:$P$2,0))</f>
        <v>0.05</v>
      </c>
      <c r="T840" s="146" cm="1">
        <f t="array" ref="T840">INDEX($K:$P,ROW(),MATCH(T$3,$K$2:$P$2,0))</f>
        <v>0.05</v>
      </c>
      <c r="U840" s="146" cm="1">
        <f t="array" ref="U840">INDEX($K:$P,ROW(),MATCH(U$3,$K$2:$P$2,0))</f>
        <v>0.05</v>
      </c>
      <c r="V840" s="146" cm="1">
        <f t="array" ref="V840">INDEX($K:$P,ROW(),MATCH(V$3,$K$2:$P$2,0))</f>
        <v>0.05</v>
      </c>
      <c r="W840" s="146" cm="1">
        <f t="array" ref="W840">INDEX($K:$P,ROW(),MATCH(W$3,$K$2:$P$2,0))</f>
        <v>0.05</v>
      </c>
      <c r="X840" s="146" cm="1">
        <f t="array" ref="X840">INDEX($K:$P,ROW(),MATCH(X$3,$K$2:$P$2,0))</f>
        <v>0.05</v>
      </c>
      <c r="Y840" s="146" cm="1">
        <f t="array" ref="Y840">INDEX($K:$P,ROW(),MATCH(Y$3,$K$2:$P$2,0))</f>
        <v>0.05</v>
      </c>
      <c r="Z840" s="146" cm="1">
        <f t="array" ref="Z840">INDEX($K:$P,ROW(),MATCH(Z$3,$K$2:$P$2,0))</f>
        <v>0.05</v>
      </c>
      <c r="AA840" s="146" cm="1">
        <f t="array" ref="AA840">INDEX($K:$P,ROW(),MATCH(AA$3,$K$2:$P$2,0))</f>
        <v>0.05</v>
      </c>
      <c r="AB840" s="146" cm="1">
        <f t="array" ref="AB840">INDEX($K:$P,ROW(),MATCH(AB$3,$K$2:$P$2,0))</f>
        <v>0.05</v>
      </c>
      <c r="AC840" s="146" cm="1">
        <f t="array" ref="AC840">INDEX($K:$P,ROW(),MATCH(AC$3,$K$2:$P$2,0))</f>
        <v>0.05</v>
      </c>
      <c r="AD840" s="146" cm="1">
        <f t="array" ref="AD840">INDEX($K:$P,ROW(),MATCH(AD$3,$K$2:$P$2,0))</f>
        <v>0.05</v>
      </c>
      <c r="AE840" s="146" cm="1">
        <f t="array" ref="AE840">INDEX($K:$P,ROW(),MATCH(AE$3,$K$2:$P$2,0))</f>
        <v>0.05</v>
      </c>
      <c r="AF840" s="146" cm="1">
        <f t="array" ref="AF840">INDEX($K:$P,ROW(),MATCH(AF$3,$K$2:$P$2,0))</f>
        <v>0.05</v>
      </c>
      <c r="AG840" s="146" cm="1">
        <f t="array" ref="AG840">INDEX($K:$P,ROW(),MATCH(AG$3,$K$2:$P$2,0))</f>
        <v>0.05</v>
      </c>
      <c r="AH840" s="146" cm="1">
        <f t="array" ref="AH840">INDEX($K:$P,ROW(),MATCH(AH$3,$K$2:$P$2,0))</f>
        <v>0.05</v>
      </c>
      <c r="AI840" s="146" cm="1">
        <f t="array" ref="AI840">INDEX($K:$P,ROW(),MATCH(AI$3,$K$2:$P$2,0))</f>
        <v>0.05</v>
      </c>
      <c r="AJ840" s="146" cm="1">
        <f t="array" ref="AJ840">INDEX($K:$P,ROW(),MATCH(AJ$3,$K$2:$P$2,0))</f>
        <v>0.05</v>
      </c>
      <c r="AK840" s="146" cm="1">
        <f t="array" ref="AK840">INDEX($K:$P,ROW(),MATCH(AK$3,$K$2:$P$2,0))</f>
        <v>0.05</v>
      </c>
      <c r="AL840" s="146" cm="1">
        <f t="array" ref="AL840">INDEX($K:$P,ROW(),MATCH(AL$3,$K$2:$P$2,0))</f>
        <v>0.05</v>
      </c>
      <c r="AM840" s="146" cm="1">
        <f t="array" ref="AM840">INDEX($K:$P,ROW(),MATCH(AM$3,$K$2:$P$2,0))</f>
        <v>0.05</v>
      </c>
      <c r="AN840" s="146" cm="1">
        <f t="array" ref="AN840">INDEX($K:$P,ROW(),MATCH(AN$3,$K$2:$P$2,0))</f>
        <v>0.05</v>
      </c>
      <c r="AO840" s="146" cm="1">
        <f t="array" ref="AO840">INDEX($K:$P,ROW(),MATCH(AO$3,$K$2:$P$2,0))</f>
        <v>0.05</v>
      </c>
      <c r="AP840" s="146" cm="1">
        <f t="array" ref="AP840">INDEX($K:$P,ROW(),MATCH(AP$3,$K$2:$P$2,0))</f>
        <v>0.05</v>
      </c>
      <c r="AQ840" s="146" cm="1">
        <f t="array" ref="AQ840">INDEX($K:$P,ROW(),MATCH(AQ$3,$K$2:$P$2,0))</f>
        <v>0.05</v>
      </c>
      <c r="AR840" s="146" cm="1">
        <f t="array" ref="AR840">INDEX($K:$P,ROW(),MATCH(AR$3,$K$2:$P$2,0))</f>
        <v>0.05</v>
      </c>
      <c r="AS840" s="146" cm="1">
        <f t="array" ref="AS840">INDEX($K:$P,ROW(),MATCH(AS$3,$K$2:$P$2,0))</f>
        <v>0.05</v>
      </c>
      <c r="AT840" s="146" cm="1">
        <f t="array" ref="AT840">INDEX($K:$P,ROW(),MATCH(AT$3,$K$2:$P$2,0))</f>
        <v>0.05</v>
      </c>
      <c r="AU840" s="146" cm="1">
        <f t="array" ref="AU840">INDEX($K:$P,ROW(),MATCH(AU$3,$K$2:$P$2,0))</f>
        <v>0.05</v>
      </c>
      <c r="AV840" s="146" cm="1">
        <f t="array" ref="AV840">INDEX($K:$P,ROW(),MATCH(AV$3,$K$2:$P$2,0))</f>
        <v>0.05</v>
      </c>
      <c r="AW840" s="146" cm="1">
        <f t="array" ref="AW840">INDEX($K:$P,ROW(),MATCH(AW$3,$K$2:$P$2,0))</f>
        <v>0.05</v>
      </c>
      <c r="AX840" s="146" cm="1">
        <f t="array" ref="AX840">INDEX($K:$P,ROW(),MATCH(AX$3,$K$2:$P$2,0))</f>
        <v>0.05</v>
      </c>
      <c r="AY840" s="146" cm="1">
        <f t="array" ref="AY840">INDEX($K:$P,ROW(),MATCH(AY$3,$K$2:$P$2,0))</f>
        <v>0.05</v>
      </c>
      <c r="AZ840" s="146" cm="1">
        <f t="array" ref="AZ840">INDEX($K:$P,ROW(),MATCH(AZ$3,$K$2:$P$2,0))</f>
        <v>0.05</v>
      </c>
      <c r="BA840" s="146" cm="1">
        <f t="array" ref="BA840">INDEX($K:$P,ROW(),MATCH(BA$3,$K$2:$P$2,0))</f>
        <v>0.05</v>
      </c>
      <c r="BB840" s="146" cm="1">
        <f t="array" ref="BB840">INDEX($K:$P,ROW(),MATCH(BB$3,$K$2:$P$2,0))</f>
        <v>0.05</v>
      </c>
      <c r="BC840" s="146" cm="1">
        <f t="array" ref="BC840">INDEX($K:$P,ROW(),MATCH(BC$3,$K$2:$P$2,0))</f>
        <v>0.05</v>
      </c>
      <c r="BD840" s="146" cm="1">
        <f t="array" ref="BD840">INDEX($K:$P,ROW(),MATCH(BD$3,$K$2:$P$2,0))</f>
        <v>0.05</v>
      </c>
      <c r="BE840" s="146" cm="1">
        <f t="array" ref="BE840">INDEX($K:$P,ROW(),MATCH(BE$3,$K$2:$P$2,0))</f>
        <v>0.05</v>
      </c>
      <c r="BF840" s="146" cm="1">
        <f t="array" ref="BF840">INDEX($K:$P,ROW(),MATCH(BF$3,$K$2:$P$2,0))</f>
        <v>0.05</v>
      </c>
      <c r="BG840" s="146" cm="1">
        <f t="array" ref="BG840">INDEX($K:$P,ROW(),MATCH(BG$3,$K$2:$P$2,0))</f>
        <v>0.05</v>
      </c>
      <c r="BH840" s="146" cm="1">
        <f t="array" ref="BH840">INDEX($K:$P,ROW(),MATCH(BH$3,$K$2:$P$2,0))</f>
        <v>0.05</v>
      </c>
      <c r="BI840" s="146" cm="1">
        <f t="array" ref="BI840">INDEX($K:$P,ROW(),MATCH(BI$3,$K$2:$P$2,0))</f>
        <v>0.05</v>
      </c>
      <c r="BJ840" s="146" cm="1">
        <f t="array" ref="BJ840">INDEX($K:$P,ROW(),MATCH(BJ$3,$K$2:$P$2,0))</f>
        <v>0.05</v>
      </c>
      <c r="BK840" s="146" cm="1">
        <f t="array" ref="BK840">INDEX($K:$P,ROW(),MATCH(BK$3,$K$2:$P$2,0))</f>
        <v>0.05</v>
      </c>
      <c r="BL840" s="146" cm="1">
        <f t="array" ref="BL840">INDEX($K:$P,ROW(),MATCH(BL$3,$K$2:$P$2,0))</f>
        <v>0.05</v>
      </c>
      <c r="BM840" s="146" cm="1">
        <f t="array" ref="BM840">INDEX($K:$P,ROW(),MATCH(BM$3,$K$2:$P$2,0))</f>
        <v>0.05</v>
      </c>
      <c r="BN840" s="146" cm="1">
        <f t="array" ref="BN840">INDEX($K:$P,ROW(),MATCH(BN$3,$K$2:$P$2,0))</f>
        <v>0.05</v>
      </c>
      <c r="BO840" s="146" cm="1">
        <f t="array" ref="BO840">INDEX($K:$P,ROW(),MATCH(BO$3,$K$2:$P$2,0))</f>
        <v>0.05</v>
      </c>
      <c r="BP840" s="146" cm="1">
        <f t="array" ref="BP840">INDEX($K:$P,ROW(),MATCH(BP$3,$K$2:$P$2,0))</f>
        <v>0.05</v>
      </c>
      <c r="BQ840" s="146" cm="1">
        <f t="array" ref="BQ840">INDEX($K:$P,ROW(),MATCH(BQ$3,$K$2:$P$2,0))</f>
        <v>0.05</v>
      </c>
      <c r="BR840" s="146" cm="1">
        <f t="array" ref="BR840">INDEX($K:$P,ROW(),MATCH(BR$3,$K$2:$P$2,0))</f>
        <v>0.05</v>
      </c>
      <c r="BS840" s="146" cm="1">
        <f t="array" ref="BS840">INDEX($K:$P,ROW(),MATCH(BS$3,$K$2:$P$2,0))</f>
        <v>0.05</v>
      </c>
      <c r="BT840" s="146" cm="1">
        <f t="array" ref="BT840">INDEX($K:$P,ROW(),MATCH(BT$3,$K$2:$P$2,0))</f>
        <v>0.05</v>
      </c>
      <c r="BU840" s="146" cm="1">
        <f t="array" ref="BU840">INDEX($K:$P,ROW(),MATCH(BU$3,$K$2:$P$2,0))</f>
        <v>0.05</v>
      </c>
      <c r="BV840" s="146" cm="1">
        <f t="array" ref="BV840">INDEX($K:$P,ROW(),MATCH(BV$3,$K$2:$P$2,0))</f>
        <v>0.05</v>
      </c>
      <c r="BW840" s="146" cm="1">
        <f t="array" ref="BW840">INDEX($K:$P,ROW(),MATCH(BW$3,$K$2:$P$2,0))</f>
        <v>0.05</v>
      </c>
      <c r="BX840" s="146" cm="1">
        <f t="array" ref="BX840">INDEX($K:$P,ROW(),MATCH(BX$3,$K$2:$P$2,0))</f>
        <v>0.05</v>
      </c>
      <c r="BY840" s="146" cm="1">
        <f t="array" ref="BY840">INDEX($K:$P,ROW(),MATCH(BY$3,$K$2:$P$2,0))</f>
        <v>0.05</v>
      </c>
      <c r="BZ840" s="146" cm="1">
        <f t="array" ref="BZ840">INDEX($K:$P,ROW(),MATCH(BZ$3,$K$2:$P$2,0))</f>
        <v>0.05</v>
      </c>
      <c r="CA840" s="146" cm="1">
        <f t="array" ref="CA840">INDEX($K:$P,ROW(),MATCH(CA$3,$K$2:$P$2,0))</f>
        <v>0.05</v>
      </c>
      <c r="CB840" s="146" cm="1">
        <f t="array" ref="CB840">INDEX($K:$P,ROW(),MATCH(CB$3,$K$2:$P$2,0))</f>
        <v>0.05</v>
      </c>
      <c r="CC840" s="146" cm="1">
        <f t="array" ref="CC840">INDEX($K:$P,ROW(),MATCH(CC$3,$K$2:$P$2,0))</f>
        <v>0.05</v>
      </c>
      <c r="CD840" s="146" cm="1">
        <f t="array" ref="CD840">INDEX($K:$P,ROW(),MATCH(CD$3,$K$2:$P$2,0))</f>
        <v>0.05</v>
      </c>
      <c r="CE840" s="146" cm="1">
        <f t="array" ref="CE840">INDEX($K:$P,ROW(),MATCH(CE$3,$K$2:$P$2,0))</f>
        <v>0.05</v>
      </c>
      <c r="CF840" s="146" cm="1">
        <f t="array" ref="CF840">INDEX($K:$P,ROW(),MATCH(CF$3,$K$2:$P$2,0))</f>
        <v>0.05</v>
      </c>
      <c r="CG840" s="146" cm="1">
        <f t="array" ref="CG840">INDEX($K:$P,ROW(),MATCH(CG$3,$K$2:$P$2,0))</f>
        <v>0.05</v>
      </c>
      <c r="CH840" s="146" cm="1">
        <f t="array" ref="CH840">INDEX($K:$P,ROW(),MATCH(CH$3,$K$2:$P$2,0))</f>
        <v>0.05</v>
      </c>
      <c r="CI840" s="146" cm="1">
        <f t="array" ref="CI840">INDEX($K:$P,ROW(),MATCH(CI$3,$K$2:$P$2,0))</f>
        <v>0.05</v>
      </c>
      <c r="CJ840" s="146" cm="1">
        <f t="array" ref="CJ840">INDEX($K:$P,ROW(),MATCH(CJ$3,$K$2:$P$2,0))</f>
        <v>0.05</v>
      </c>
      <c r="CK840" s="146" cm="1">
        <f t="array" ref="CK840">INDEX($K:$P,ROW(),MATCH(CK$3,$K$2:$P$2,0))</f>
        <v>0.05</v>
      </c>
      <c r="CL840" s="146" cm="1">
        <f t="array" ref="CL840">INDEX($K:$P,ROW(),MATCH(CL$3,$K$2:$P$2,0))</f>
        <v>0.05</v>
      </c>
    </row>
    <row r="841" spans="2:90" x14ac:dyDescent="0.4">
      <c r="B841" s="154" t="s">
        <v>74</v>
      </c>
      <c r="D841" t="s">
        <v>751</v>
      </c>
      <c r="E841" s="8" t="str">
        <f t="shared" si="806"/>
        <v>841 SUB-PR</v>
      </c>
      <c r="K841" s="34">
        <f t="shared" ref="K841:P841" ca="1" si="817">SUMIF($3:$3,K$2,841:841)</f>
        <v>-315.78947368421058</v>
      </c>
      <c r="L841" s="34">
        <f t="shared" ca="1" si="817"/>
        <v>-315.78947368421058</v>
      </c>
      <c r="M841" s="34">
        <f t="shared" ca="1" si="817"/>
        <v>-315.78947368421058</v>
      </c>
      <c r="N841" s="34">
        <f t="shared" ca="1" si="817"/>
        <v>-315.78947368421058</v>
      </c>
      <c r="O841" s="34">
        <f t="shared" ca="1" si="817"/>
        <v>-315.78947368421058</v>
      </c>
      <c r="P841" s="34">
        <f t="shared" ca="1" si="817"/>
        <v>-315.78947368421058</v>
      </c>
      <c r="R841" s="15"/>
      <c r="S841" s="76">
        <f t="shared" ref="S841" ca="1" si="818">-S842/(1-S840)*S840</f>
        <v>-26.315789473684216</v>
      </c>
      <c r="T841" s="76">
        <f t="shared" ref="T841:AX841" ca="1" si="819">-T842/(1-T840)*T840</f>
        <v>-26.315789473684216</v>
      </c>
      <c r="U841" s="76">
        <f t="shared" ca="1" si="819"/>
        <v>-26.315789473684216</v>
      </c>
      <c r="V841" s="76">
        <f t="shared" ca="1" si="819"/>
        <v>-26.315789473684216</v>
      </c>
      <c r="W841" s="76">
        <f t="shared" ca="1" si="819"/>
        <v>-26.315789473684216</v>
      </c>
      <c r="X841" s="76">
        <f t="shared" ca="1" si="819"/>
        <v>-26.315789473684216</v>
      </c>
      <c r="Y841" s="76">
        <f t="shared" ca="1" si="819"/>
        <v>-26.315789473684216</v>
      </c>
      <c r="Z841" s="76">
        <f t="shared" ca="1" si="819"/>
        <v>-26.315789473684216</v>
      </c>
      <c r="AA841" s="76">
        <f t="shared" ca="1" si="819"/>
        <v>-26.315789473684216</v>
      </c>
      <c r="AB841" s="76">
        <f t="shared" ca="1" si="819"/>
        <v>-26.315789473684216</v>
      </c>
      <c r="AC841" s="76">
        <f t="shared" ca="1" si="819"/>
        <v>-26.315789473684216</v>
      </c>
      <c r="AD841" s="76">
        <f t="shared" ca="1" si="819"/>
        <v>-26.315789473684216</v>
      </c>
      <c r="AE841" s="76">
        <f t="shared" ca="1" si="819"/>
        <v>-26.315789473684216</v>
      </c>
      <c r="AF841" s="76">
        <f t="shared" ca="1" si="819"/>
        <v>-26.315789473684216</v>
      </c>
      <c r="AG841" s="76">
        <f t="shared" ca="1" si="819"/>
        <v>-26.315789473684216</v>
      </c>
      <c r="AH841" s="76">
        <f t="shared" ca="1" si="819"/>
        <v>-26.315789473684216</v>
      </c>
      <c r="AI841" s="76">
        <f t="shared" ca="1" si="819"/>
        <v>-26.315789473684216</v>
      </c>
      <c r="AJ841" s="76">
        <f t="shared" ca="1" si="819"/>
        <v>-26.315789473684216</v>
      </c>
      <c r="AK841" s="76">
        <f t="shared" ca="1" si="819"/>
        <v>-26.315789473684216</v>
      </c>
      <c r="AL841" s="76">
        <f t="shared" ca="1" si="819"/>
        <v>-26.315789473684216</v>
      </c>
      <c r="AM841" s="76">
        <f t="shared" ca="1" si="819"/>
        <v>-26.315789473684216</v>
      </c>
      <c r="AN841" s="76">
        <f t="shared" ca="1" si="819"/>
        <v>-26.315789473684216</v>
      </c>
      <c r="AO841" s="76">
        <f t="shared" ca="1" si="819"/>
        <v>-26.315789473684216</v>
      </c>
      <c r="AP841" s="76">
        <f t="shared" ca="1" si="819"/>
        <v>-26.315789473684216</v>
      </c>
      <c r="AQ841" s="76">
        <f t="shared" ca="1" si="819"/>
        <v>-26.315789473684216</v>
      </c>
      <c r="AR841" s="76">
        <f t="shared" ca="1" si="819"/>
        <v>-26.315789473684216</v>
      </c>
      <c r="AS841" s="76">
        <f t="shared" ca="1" si="819"/>
        <v>-26.315789473684216</v>
      </c>
      <c r="AT841" s="76">
        <f t="shared" ca="1" si="819"/>
        <v>-26.315789473684216</v>
      </c>
      <c r="AU841" s="76">
        <f t="shared" ca="1" si="819"/>
        <v>-26.315789473684216</v>
      </c>
      <c r="AV841" s="76">
        <f t="shared" ca="1" si="819"/>
        <v>-26.315789473684216</v>
      </c>
      <c r="AW841" s="76">
        <f t="shared" ca="1" si="819"/>
        <v>-26.315789473684216</v>
      </c>
      <c r="AX841" s="76">
        <f t="shared" ca="1" si="819"/>
        <v>-26.315789473684216</v>
      </c>
      <c r="AY841" s="76">
        <f t="shared" ref="AY841:CD841" ca="1" si="820">-AY842/(1-AY840)*AY840</f>
        <v>-26.315789473684216</v>
      </c>
      <c r="AZ841" s="76">
        <f t="shared" ca="1" si="820"/>
        <v>-26.315789473684216</v>
      </c>
      <c r="BA841" s="76">
        <f t="shared" ca="1" si="820"/>
        <v>-26.315789473684216</v>
      </c>
      <c r="BB841" s="76">
        <f t="shared" ca="1" si="820"/>
        <v>-26.315789473684216</v>
      </c>
      <c r="BC841" s="76">
        <f t="shared" ca="1" si="820"/>
        <v>-26.315789473684216</v>
      </c>
      <c r="BD841" s="76">
        <f t="shared" ca="1" si="820"/>
        <v>-26.315789473684216</v>
      </c>
      <c r="BE841" s="76">
        <f t="shared" ca="1" si="820"/>
        <v>-26.315789473684216</v>
      </c>
      <c r="BF841" s="76">
        <f t="shared" ca="1" si="820"/>
        <v>-26.315789473684216</v>
      </c>
      <c r="BG841" s="76">
        <f t="shared" ca="1" si="820"/>
        <v>-26.315789473684216</v>
      </c>
      <c r="BH841" s="76">
        <f t="shared" ca="1" si="820"/>
        <v>-26.315789473684216</v>
      </c>
      <c r="BI841" s="76">
        <f t="shared" ca="1" si="820"/>
        <v>-26.315789473684216</v>
      </c>
      <c r="BJ841" s="76">
        <f t="shared" ca="1" si="820"/>
        <v>-26.315789473684216</v>
      </c>
      <c r="BK841" s="76">
        <f t="shared" ca="1" si="820"/>
        <v>-26.315789473684216</v>
      </c>
      <c r="BL841" s="76">
        <f t="shared" ca="1" si="820"/>
        <v>-26.315789473684216</v>
      </c>
      <c r="BM841" s="76">
        <f t="shared" ca="1" si="820"/>
        <v>-26.315789473684216</v>
      </c>
      <c r="BN841" s="76">
        <f t="shared" ca="1" si="820"/>
        <v>-26.315789473684216</v>
      </c>
      <c r="BO841" s="76">
        <f t="shared" ca="1" si="820"/>
        <v>-26.315789473684216</v>
      </c>
      <c r="BP841" s="76">
        <f t="shared" ca="1" si="820"/>
        <v>-26.315789473684216</v>
      </c>
      <c r="BQ841" s="76">
        <f t="shared" ca="1" si="820"/>
        <v>-26.315789473684216</v>
      </c>
      <c r="BR841" s="76">
        <f t="shared" ca="1" si="820"/>
        <v>-26.315789473684216</v>
      </c>
      <c r="BS841" s="76">
        <f t="shared" ca="1" si="820"/>
        <v>-26.315789473684216</v>
      </c>
      <c r="BT841" s="76">
        <f t="shared" ca="1" si="820"/>
        <v>-26.315789473684216</v>
      </c>
      <c r="BU841" s="76">
        <f t="shared" ca="1" si="820"/>
        <v>-26.315789473684216</v>
      </c>
      <c r="BV841" s="76">
        <f t="shared" ca="1" si="820"/>
        <v>-26.315789473684216</v>
      </c>
      <c r="BW841" s="76">
        <f t="shared" ca="1" si="820"/>
        <v>-26.315789473684216</v>
      </c>
      <c r="BX841" s="76">
        <f t="shared" ca="1" si="820"/>
        <v>-26.315789473684216</v>
      </c>
      <c r="BY841" s="76">
        <f t="shared" ca="1" si="820"/>
        <v>-26.315789473684216</v>
      </c>
      <c r="BZ841" s="76">
        <f t="shared" ca="1" si="820"/>
        <v>-26.315789473684216</v>
      </c>
      <c r="CA841" s="76">
        <f t="shared" ca="1" si="820"/>
        <v>-26.315789473684216</v>
      </c>
      <c r="CB841" s="76">
        <f t="shared" ca="1" si="820"/>
        <v>-26.315789473684216</v>
      </c>
      <c r="CC841" s="76">
        <f t="shared" ca="1" si="820"/>
        <v>-26.315789473684216</v>
      </c>
      <c r="CD841" s="76">
        <f t="shared" ca="1" si="820"/>
        <v>-26.315789473684216</v>
      </c>
      <c r="CE841" s="76">
        <f t="shared" ref="CE841:CK841" ca="1" si="821">-CE842/(1-CE840)*CE840</f>
        <v>-26.315789473684216</v>
      </c>
      <c r="CF841" s="76">
        <f t="shared" ca="1" si="821"/>
        <v>-26.315789473684216</v>
      </c>
      <c r="CG841" s="76">
        <f t="shared" ca="1" si="821"/>
        <v>-26.315789473684216</v>
      </c>
      <c r="CH841" s="76">
        <f t="shared" ca="1" si="821"/>
        <v>-26.315789473684216</v>
      </c>
      <c r="CI841" s="76">
        <f t="shared" ca="1" si="821"/>
        <v>-26.315789473684216</v>
      </c>
      <c r="CJ841" s="76">
        <f t="shared" ca="1" si="821"/>
        <v>-26.315789473684216</v>
      </c>
      <c r="CK841" s="76">
        <f t="shared" ca="1" si="821"/>
        <v>-26.315789473684216</v>
      </c>
      <c r="CL841" s="76">
        <f t="shared" ref="CL841" ca="1" si="822">-CL842/(1-CL840)*CL840</f>
        <v>-26.315789473684216</v>
      </c>
    </row>
    <row r="842" spans="2:90" x14ac:dyDescent="0.4">
      <c r="B842" s="124" t="str">
        <f>"# of "&amp;B846&amp;"s"</f>
        <v># of subscribers</v>
      </c>
      <c r="C842" t="s">
        <v>80</v>
      </c>
      <c r="D842" t="s">
        <v>751</v>
      </c>
      <c r="E842" s="8" t="str">
        <f t="shared" si="806"/>
        <v>842 SUB-PR</v>
      </c>
      <c r="H842" s="31"/>
      <c r="I842" s="73"/>
      <c r="J842" s="73"/>
      <c r="K842" s="116">
        <f t="shared" ref="K842:P842" ca="1" si="823">SUMIF($4:$4,K$2,842:842)</f>
        <v>500</v>
      </c>
      <c r="L842" s="116">
        <f t="shared" ca="1" si="823"/>
        <v>500</v>
      </c>
      <c r="M842" s="116">
        <f t="shared" ca="1" si="823"/>
        <v>500</v>
      </c>
      <c r="N842" s="116">
        <f t="shared" ca="1" si="823"/>
        <v>500</v>
      </c>
      <c r="O842" s="116">
        <f t="shared" ca="1" si="823"/>
        <v>500</v>
      </c>
      <c r="P842" s="116">
        <f t="shared" ca="1" si="823"/>
        <v>500</v>
      </c>
      <c r="R842" s="38"/>
      <c r="S842" s="147" cm="1">
        <f t="array" aca="1" ref="S842" ca="1">INDIRECT(S827)/S835</f>
        <v>500</v>
      </c>
      <c r="T842" s="147" cm="1">
        <f t="array" aca="1" ref="T842" ca="1">INDIRECT(T827)/T835</f>
        <v>500</v>
      </c>
      <c r="U842" s="147" cm="1">
        <f t="array" aca="1" ref="U842" ca="1">INDIRECT(U827)/U835</f>
        <v>500</v>
      </c>
      <c r="V842" s="147" cm="1">
        <f t="array" aca="1" ref="V842" ca="1">INDIRECT(V827)/V835</f>
        <v>500</v>
      </c>
      <c r="W842" s="147" cm="1">
        <f t="array" aca="1" ref="W842" ca="1">INDIRECT(W827)/W835</f>
        <v>500</v>
      </c>
      <c r="X842" s="147" cm="1">
        <f t="array" aca="1" ref="X842" ca="1">INDIRECT(X827)/X835</f>
        <v>500</v>
      </c>
      <c r="Y842" s="147" cm="1">
        <f t="array" aca="1" ref="Y842" ca="1">INDIRECT(Y827)/Y835</f>
        <v>500</v>
      </c>
      <c r="Z842" s="147" cm="1">
        <f t="array" aca="1" ref="Z842" ca="1">INDIRECT(Z827)/Z835</f>
        <v>500</v>
      </c>
      <c r="AA842" s="147" cm="1">
        <f t="array" aca="1" ref="AA842" ca="1">INDIRECT(AA827)/AA835</f>
        <v>500</v>
      </c>
      <c r="AB842" s="147" cm="1">
        <f t="array" aca="1" ref="AB842" ca="1">INDIRECT(AB827)/AB835</f>
        <v>500</v>
      </c>
      <c r="AC842" s="147" cm="1">
        <f t="array" aca="1" ref="AC842" ca="1">INDIRECT(AC827)/AC835</f>
        <v>500</v>
      </c>
      <c r="AD842" s="147" cm="1">
        <f t="array" aca="1" ref="AD842" ca="1">INDIRECT(AD827)/AD835</f>
        <v>500</v>
      </c>
      <c r="AE842" s="147" cm="1">
        <f t="array" aca="1" ref="AE842" ca="1">INDIRECT(AE827)/AE835</f>
        <v>500</v>
      </c>
      <c r="AF842" s="147" cm="1">
        <f t="array" aca="1" ref="AF842" ca="1">INDIRECT(AF827)/AF835</f>
        <v>500</v>
      </c>
      <c r="AG842" s="147" cm="1">
        <f t="array" aca="1" ref="AG842" ca="1">INDIRECT(AG827)/AG835</f>
        <v>500</v>
      </c>
      <c r="AH842" s="147" cm="1">
        <f t="array" aca="1" ref="AH842" ca="1">INDIRECT(AH827)/AH835</f>
        <v>500</v>
      </c>
      <c r="AI842" s="147" cm="1">
        <f t="array" aca="1" ref="AI842" ca="1">INDIRECT(AI827)/AI835</f>
        <v>500</v>
      </c>
      <c r="AJ842" s="147" cm="1">
        <f t="array" aca="1" ref="AJ842" ca="1">INDIRECT(AJ827)/AJ835</f>
        <v>500</v>
      </c>
      <c r="AK842" s="147" cm="1">
        <f t="array" aca="1" ref="AK842" ca="1">INDIRECT(AK827)/AK835</f>
        <v>500</v>
      </c>
      <c r="AL842" s="147" cm="1">
        <f t="array" aca="1" ref="AL842" ca="1">INDIRECT(AL827)/AL835</f>
        <v>500</v>
      </c>
      <c r="AM842" s="147" cm="1">
        <f t="array" aca="1" ref="AM842" ca="1">INDIRECT(AM827)/AM835</f>
        <v>500</v>
      </c>
      <c r="AN842" s="147" cm="1">
        <f t="array" aca="1" ref="AN842" ca="1">INDIRECT(AN827)/AN835</f>
        <v>500</v>
      </c>
      <c r="AO842" s="147" cm="1">
        <f t="array" aca="1" ref="AO842" ca="1">INDIRECT(AO827)/AO835</f>
        <v>500</v>
      </c>
      <c r="AP842" s="147" cm="1">
        <f t="array" aca="1" ref="AP842" ca="1">INDIRECT(AP827)/AP835</f>
        <v>500</v>
      </c>
      <c r="AQ842" s="147" cm="1">
        <f t="array" aca="1" ref="AQ842" ca="1">INDIRECT(AQ827)/AQ835</f>
        <v>500</v>
      </c>
      <c r="AR842" s="147" cm="1">
        <f t="array" aca="1" ref="AR842" ca="1">INDIRECT(AR827)/AR835</f>
        <v>500</v>
      </c>
      <c r="AS842" s="147" cm="1">
        <f t="array" aca="1" ref="AS842" ca="1">INDIRECT(AS827)/AS835</f>
        <v>500</v>
      </c>
      <c r="AT842" s="147" cm="1">
        <f t="array" aca="1" ref="AT842" ca="1">INDIRECT(AT827)/AT835</f>
        <v>500</v>
      </c>
      <c r="AU842" s="147" cm="1">
        <f t="array" aca="1" ref="AU842" ca="1">INDIRECT(AU827)/AU835</f>
        <v>500</v>
      </c>
      <c r="AV842" s="147" cm="1">
        <f t="array" aca="1" ref="AV842" ca="1">INDIRECT(AV827)/AV835</f>
        <v>500</v>
      </c>
      <c r="AW842" s="147" cm="1">
        <f t="array" aca="1" ref="AW842" ca="1">INDIRECT(AW827)/AW835</f>
        <v>500</v>
      </c>
      <c r="AX842" s="147" cm="1">
        <f t="array" aca="1" ref="AX842" ca="1">INDIRECT(AX827)/AX835</f>
        <v>500</v>
      </c>
      <c r="AY842" s="147" cm="1">
        <f t="array" aca="1" ref="AY842" ca="1">INDIRECT(AY827)/AY835</f>
        <v>500</v>
      </c>
      <c r="AZ842" s="147" cm="1">
        <f t="array" aca="1" ref="AZ842" ca="1">INDIRECT(AZ827)/AZ835</f>
        <v>500</v>
      </c>
      <c r="BA842" s="147" cm="1">
        <f t="array" aca="1" ref="BA842" ca="1">INDIRECT(BA827)/BA835</f>
        <v>500</v>
      </c>
      <c r="BB842" s="147" cm="1">
        <f t="array" aca="1" ref="BB842" ca="1">INDIRECT(BB827)/BB835</f>
        <v>500</v>
      </c>
      <c r="BC842" s="147" cm="1">
        <f t="array" aca="1" ref="BC842" ca="1">INDIRECT(BC827)/BC835</f>
        <v>500</v>
      </c>
      <c r="BD842" s="147" cm="1">
        <f t="array" aca="1" ref="BD842" ca="1">INDIRECT(BD827)/BD835</f>
        <v>500</v>
      </c>
      <c r="BE842" s="147" cm="1">
        <f t="array" aca="1" ref="BE842" ca="1">INDIRECT(BE827)/BE835</f>
        <v>500</v>
      </c>
      <c r="BF842" s="147" cm="1">
        <f t="array" aca="1" ref="BF842" ca="1">INDIRECT(BF827)/BF835</f>
        <v>500</v>
      </c>
      <c r="BG842" s="147" cm="1">
        <f t="array" aca="1" ref="BG842" ca="1">INDIRECT(BG827)/BG835</f>
        <v>500</v>
      </c>
      <c r="BH842" s="147" cm="1">
        <f t="array" aca="1" ref="BH842" ca="1">INDIRECT(BH827)/BH835</f>
        <v>500</v>
      </c>
      <c r="BI842" s="147" cm="1">
        <f t="array" aca="1" ref="BI842" ca="1">INDIRECT(BI827)/BI835</f>
        <v>500</v>
      </c>
      <c r="BJ842" s="147" cm="1">
        <f t="array" aca="1" ref="BJ842" ca="1">INDIRECT(BJ827)/BJ835</f>
        <v>500</v>
      </c>
      <c r="BK842" s="147" cm="1">
        <f t="array" aca="1" ref="BK842" ca="1">INDIRECT(BK827)/BK835</f>
        <v>500</v>
      </c>
      <c r="BL842" s="147" cm="1">
        <f t="array" aca="1" ref="BL842" ca="1">INDIRECT(BL827)/BL835</f>
        <v>500</v>
      </c>
      <c r="BM842" s="147" cm="1">
        <f t="array" aca="1" ref="BM842" ca="1">INDIRECT(BM827)/BM835</f>
        <v>500</v>
      </c>
      <c r="BN842" s="147" cm="1">
        <f t="array" aca="1" ref="BN842" ca="1">INDIRECT(BN827)/BN835</f>
        <v>500</v>
      </c>
      <c r="BO842" s="147" cm="1">
        <f t="array" aca="1" ref="BO842" ca="1">INDIRECT(BO827)/BO835</f>
        <v>500</v>
      </c>
      <c r="BP842" s="147" cm="1">
        <f t="array" aca="1" ref="BP842" ca="1">INDIRECT(BP827)/BP835</f>
        <v>500</v>
      </c>
      <c r="BQ842" s="147" cm="1">
        <f t="array" aca="1" ref="BQ842" ca="1">INDIRECT(BQ827)/BQ835</f>
        <v>500</v>
      </c>
      <c r="BR842" s="147" cm="1">
        <f t="array" aca="1" ref="BR842" ca="1">INDIRECT(BR827)/BR835</f>
        <v>500</v>
      </c>
      <c r="BS842" s="147" cm="1">
        <f t="array" aca="1" ref="BS842" ca="1">INDIRECT(BS827)/BS835</f>
        <v>500</v>
      </c>
      <c r="BT842" s="147" cm="1">
        <f t="array" aca="1" ref="BT842" ca="1">INDIRECT(BT827)/BT835</f>
        <v>500</v>
      </c>
      <c r="BU842" s="147" cm="1">
        <f t="array" aca="1" ref="BU842" ca="1">INDIRECT(BU827)/BU835</f>
        <v>500</v>
      </c>
      <c r="BV842" s="147" cm="1">
        <f t="array" aca="1" ref="BV842" ca="1">INDIRECT(BV827)/BV835</f>
        <v>500</v>
      </c>
      <c r="BW842" s="147" cm="1">
        <f t="array" aca="1" ref="BW842" ca="1">INDIRECT(BW827)/BW835</f>
        <v>500</v>
      </c>
      <c r="BX842" s="147" cm="1">
        <f t="array" aca="1" ref="BX842" ca="1">INDIRECT(BX827)/BX835</f>
        <v>500</v>
      </c>
      <c r="BY842" s="147" cm="1">
        <f t="array" aca="1" ref="BY842" ca="1">INDIRECT(BY827)/BY835</f>
        <v>500</v>
      </c>
      <c r="BZ842" s="147" cm="1">
        <f t="array" aca="1" ref="BZ842" ca="1">INDIRECT(BZ827)/BZ835</f>
        <v>500</v>
      </c>
      <c r="CA842" s="147" cm="1">
        <f t="array" aca="1" ref="CA842" ca="1">INDIRECT(CA827)/CA835</f>
        <v>500</v>
      </c>
      <c r="CB842" s="147" cm="1">
        <f t="array" aca="1" ref="CB842" ca="1">INDIRECT(CB827)/CB835</f>
        <v>500</v>
      </c>
      <c r="CC842" s="147" cm="1">
        <f t="array" aca="1" ref="CC842" ca="1">INDIRECT(CC827)/CC835</f>
        <v>500</v>
      </c>
      <c r="CD842" s="147" cm="1">
        <f t="array" aca="1" ref="CD842" ca="1">INDIRECT(CD827)/CD835</f>
        <v>500</v>
      </c>
      <c r="CE842" s="147" cm="1">
        <f t="array" aca="1" ref="CE842" ca="1">INDIRECT(CE827)/CE835</f>
        <v>500</v>
      </c>
      <c r="CF842" s="147" cm="1">
        <f t="array" aca="1" ref="CF842" ca="1">INDIRECT(CF827)/CF835</f>
        <v>500</v>
      </c>
      <c r="CG842" s="147" cm="1">
        <f t="array" aca="1" ref="CG842" ca="1">INDIRECT(CG827)/CG835</f>
        <v>500</v>
      </c>
      <c r="CH842" s="147" cm="1">
        <f t="array" aca="1" ref="CH842" ca="1">INDIRECT(CH827)/CH835</f>
        <v>500</v>
      </c>
      <c r="CI842" s="147" cm="1">
        <f t="array" aca="1" ref="CI842" ca="1">INDIRECT(CI827)/CI835</f>
        <v>500</v>
      </c>
      <c r="CJ842" s="147" cm="1">
        <f t="array" aca="1" ref="CJ842" ca="1">INDIRECT(CJ827)/CJ835</f>
        <v>500</v>
      </c>
      <c r="CK842" s="147" cm="1">
        <f t="array" aca="1" ref="CK842" ca="1">INDIRECT(CK827)/CK835</f>
        <v>500</v>
      </c>
      <c r="CL842" s="147" cm="1">
        <f t="array" aca="1" ref="CL842" ca="1">INDIRECT(CL827)/CL835</f>
        <v>500</v>
      </c>
    </row>
    <row r="843" spans="2:90" x14ac:dyDescent="0.4">
      <c r="B843" s="141" t="s">
        <v>62</v>
      </c>
      <c r="D843" t="s">
        <v>751</v>
      </c>
      <c r="E843" s="8" t="str">
        <f t="shared" si="806"/>
        <v>843 SUB-PR</v>
      </c>
      <c r="H843" s="12"/>
      <c r="I843" s="60"/>
      <c r="J843" s="60"/>
      <c r="K843" s="34">
        <f t="shared" ref="K843:P843" ca="1" si="824">K842-SUM(K841,K838:K839)</f>
        <v>6.2527760746888816E-13</v>
      </c>
      <c r="L843" s="34">
        <f t="shared" ca="1" si="824"/>
        <v>6.2527760746888816E-13</v>
      </c>
      <c r="M843" s="34">
        <f t="shared" ca="1" si="824"/>
        <v>6.2527760746888816E-13</v>
      </c>
      <c r="N843" s="34">
        <f t="shared" ca="1" si="824"/>
        <v>6.2527760746888816E-13</v>
      </c>
      <c r="O843" s="34">
        <f t="shared" ca="1" si="824"/>
        <v>6.2527760746888816E-13</v>
      </c>
      <c r="P843" s="34">
        <f t="shared" ca="1" si="824"/>
        <v>6.2527760746888816E-13</v>
      </c>
      <c r="R843" s="15"/>
      <c r="S843" s="76">
        <f t="shared" ref="S843" ca="1" si="825">S842-SUM(S841,S838:S839)</f>
        <v>0</v>
      </c>
      <c r="T843" s="76">
        <f t="shared" ref="T843:AX843" ca="1" si="826">T842-SUM(T841,T838:T839)</f>
        <v>0</v>
      </c>
      <c r="U843" s="76">
        <f t="shared" ca="1" si="826"/>
        <v>0</v>
      </c>
      <c r="V843" s="76">
        <f t="shared" ca="1" si="826"/>
        <v>0</v>
      </c>
      <c r="W843" s="76">
        <f t="shared" ca="1" si="826"/>
        <v>0</v>
      </c>
      <c r="X843" s="76">
        <f t="shared" ca="1" si="826"/>
        <v>0</v>
      </c>
      <c r="Y843" s="76">
        <f t="shared" ca="1" si="826"/>
        <v>0</v>
      </c>
      <c r="Z843" s="76">
        <f t="shared" ca="1" si="826"/>
        <v>0</v>
      </c>
      <c r="AA843" s="76">
        <f t="shared" ca="1" si="826"/>
        <v>0</v>
      </c>
      <c r="AB843" s="76">
        <f t="shared" ca="1" si="826"/>
        <v>0</v>
      </c>
      <c r="AC843" s="76">
        <f t="shared" ca="1" si="826"/>
        <v>0</v>
      </c>
      <c r="AD843" s="76">
        <f t="shared" ca="1" si="826"/>
        <v>0</v>
      </c>
      <c r="AE843" s="76">
        <f t="shared" ca="1" si="826"/>
        <v>0</v>
      </c>
      <c r="AF843" s="76">
        <f t="shared" ca="1" si="826"/>
        <v>0</v>
      </c>
      <c r="AG843" s="76">
        <f t="shared" ca="1" si="826"/>
        <v>0</v>
      </c>
      <c r="AH843" s="76">
        <f t="shared" ca="1" si="826"/>
        <v>0</v>
      </c>
      <c r="AI843" s="76">
        <f t="shared" ca="1" si="826"/>
        <v>0</v>
      </c>
      <c r="AJ843" s="76">
        <f t="shared" ca="1" si="826"/>
        <v>0</v>
      </c>
      <c r="AK843" s="76">
        <f t="shared" ca="1" si="826"/>
        <v>0</v>
      </c>
      <c r="AL843" s="76">
        <f t="shared" ca="1" si="826"/>
        <v>0</v>
      </c>
      <c r="AM843" s="76">
        <f t="shared" ca="1" si="826"/>
        <v>0</v>
      </c>
      <c r="AN843" s="76">
        <f t="shared" ca="1" si="826"/>
        <v>0</v>
      </c>
      <c r="AO843" s="76">
        <f t="shared" ca="1" si="826"/>
        <v>0</v>
      </c>
      <c r="AP843" s="76">
        <f t="shared" ca="1" si="826"/>
        <v>0</v>
      </c>
      <c r="AQ843" s="76">
        <f t="shared" ca="1" si="826"/>
        <v>0</v>
      </c>
      <c r="AR843" s="76">
        <f t="shared" ca="1" si="826"/>
        <v>0</v>
      </c>
      <c r="AS843" s="76">
        <f t="shared" ca="1" si="826"/>
        <v>0</v>
      </c>
      <c r="AT843" s="76">
        <f t="shared" ca="1" si="826"/>
        <v>0</v>
      </c>
      <c r="AU843" s="76">
        <f t="shared" ca="1" si="826"/>
        <v>0</v>
      </c>
      <c r="AV843" s="76">
        <f t="shared" ca="1" si="826"/>
        <v>0</v>
      </c>
      <c r="AW843" s="76">
        <f t="shared" ca="1" si="826"/>
        <v>0</v>
      </c>
      <c r="AX843" s="76">
        <f t="shared" ca="1" si="826"/>
        <v>0</v>
      </c>
      <c r="AY843" s="76">
        <f t="shared" ref="AY843:CD843" ca="1" si="827">AY842-SUM(AY841,AY838:AY839)</f>
        <v>0</v>
      </c>
      <c r="AZ843" s="76">
        <f t="shared" ca="1" si="827"/>
        <v>0</v>
      </c>
      <c r="BA843" s="76">
        <f t="shared" ca="1" si="827"/>
        <v>0</v>
      </c>
      <c r="BB843" s="76">
        <f t="shared" ca="1" si="827"/>
        <v>0</v>
      </c>
      <c r="BC843" s="76">
        <f t="shared" ca="1" si="827"/>
        <v>0</v>
      </c>
      <c r="BD843" s="76">
        <f t="shared" ca="1" si="827"/>
        <v>0</v>
      </c>
      <c r="BE843" s="76">
        <f t="shared" ca="1" si="827"/>
        <v>0</v>
      </c>
      <c r="BF843" s="76">
        <f t="shared" ca="1" si="827"/>
        <v>0</v>
      </c>
      <c r="BG843" s="76">
        <f t="shared" ca="1" si="827"/>
        <v>0</v>
      </c>
      <c r="BH843" s="76">
        <f t="shared" ca="1" si="827"/>
        <v>0</v>
      </c>
      <c r="BI843" s="76">
        <f t="shared" ca="1" si="827"/>
        <v>0</v>
      </c>
      <c r="BJ843" s="76">
        <f t="shared" ca="1" si="827"/>
        <v>0</v>
      </c>
      <c r="BK843" s="76">
        <f t="shared" ca="1" si="827"/>
        <v>0</v>
      </c>
      <c r="BL843" s="76">
        <f t="shared" ca="1" si="827"/>
        <v>0</v>
      </c>
      <c r="BM843" s="76">
        <f t="shared" ca="1" si="827"/>
        <v>0</v>
      </c>
      <c r="BN843" s="76">
        <f t="shared" ca="1" si="827"/>
        <v>0</v>
      </c>
      <c r="BO843" s="76">
        <f t="shared" ca="1" si="827"/>
        <v>0</v>
      </c>
      <c r="BP843" s="76">
        <f t="shared" ca="1" si="827"/>
        <v>0</v>
      </c>
      <c r="BQ843" s="76">
        <f t="shared" ca="1" si="827"/>
        <v>0</v>
      </c>
      <c r="BR843" s="76">
        <f t="shared" ca="1" si="827"/>
        <v>0</v>
      </c>
      <c r="BS843" s="76">
        <f t="shared" ca="1" si="827"/>
        <v>0</v>
      </c>
      <c r="BT843" s="76">
        <f t="shared" ca="1" si="827"/>
        <v>0</v>
      </c>
      <c r="BU843" s="76">
        <f t="shared" ca="1" si="827"/>
        <v>0</v>
      </c>
      <c r="BV843" s="76">
        <f t="shared" ca="1" si="827"/>
        <v>0</v>
      </c>
      <c r="BW843" s="76">
        <f t="shared" ca="1" si="827"/>
        <v>0</v>
      </c>
      <c r="BX843" s="76">
        <f t="shared" ca="1" si="827"/>
        <v>0</v>
      </c>
      <c r="BY843" s="76">
        <f t="shared" ca="1" si="827"/>
        <v>0</v>
      </c>
      <c r="BZ843" s="76">
        <f t="shared" ca="1" si="827"/>
        <v>0</v>
      </c>
      <c r="CA843" s="76">
        <f t="shared" ca="1" si="827"/>
        <v>0</v>
      </c>
      <c r="CB843" s="76">
        <f t="shared" ca="1" si="827"/>
        <v>0</v>
      </c>
      <c r="CC843" s="76">
        <f t="shared" ca="1" si="827"/>
        <v>0</v>
      </c>
      <c r="CD843" s="76">
        <f t="shared" ca="1" si="827"/>
        <v>0</v>
      </c>
      <c r="CE843" s="76">
        <f t="shared" ref="CE843:CK843" ca="1" si="828">CE842-SUM(CE841,CE838:CE839)</f>
        <v>0</v>
      </c>
      <c r="CF843" s="76">
        <f t="shared" ca="1" si="828"/>
        <v>0</v>
      </c>
      <c r="CG843" s="76">
        <f t="shared" ca="1" si="828"/>
        <v>0</v>
      </c>
      <c r="CH843" s="76">
        <f t="shared" ca="1" si="828"/>
        <v>0</v>
      </c>
      <c r="CI843" s="76">
        <f t="shared" ca="1" si="828"/>
        <v>0</v>
      </c>
      <c r="CJ843" s="76">
        <f t="shared" ca="1" si="828"/>
        <v>0</v>
      </c>
      <c r="CK843" s="76">
        <f t="shared" ca="1" si="828"/>
        <v>0</v>
      </c>
      <c r="CL843" s="76">
        <f t="shared" ref="CL843" ca="1" si="829">CL842-SUM(CL841,CL838:CL839)</f>
        <v>0</v>
      </c>
    </row>
    <row r="844" spans="2:90" x14ac:dyDescent="0.4">
      <c r="B844" s="95"/>
      <c r="D844" t="s">
        <v>751</v>
      </c>
      <c r="E844" s="8" t="str">
        <f t="shared" ref="E844" si="830">ROW()&amp;" "&amp;D844</f>
        <v>844 SUB-PR</v>
      </c>
      <c r="H844" s="12"/>
      <c r="I844" s="60"/>
      <c r="J844" s="60"/>
      <c r="K844" s="34"/>
      <c r="L844" s="34"/>
      <c r="M844" s="34"/>
      <c r="N844" s="34"/>
      <c r="O844" s="34"/>
      <c r="P844" s="34"/>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2:90" x14ac:dyDescent="0.4">
      <c r="B845" s="8" t="str">
        <f>B825</f>
        <v>(Primary label)</v>
      </c>
      <c r="D845" t="s">
        <v>751</v>
      </c>
      <c r="E845" s="8" t="str">
        <f t="shared" ref="E845:E850" si="831">ROW()&amp;" "&amp;D845</f>
        <v>845 SUB-PR</v>
      </c>
      <c r="F845" t="s">
        <v>490</v>
      </c>
      <c r="G845" t="s">
        <v>332</v>
      </c>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row>
    <row r="846" spans="2:90" x14ac:dyDescent="0.4">
      <c r="B846" s="235" t="str">
        <f>IFERROR(SUBSTITUTE(B833,":",""),"no unit")</f>
        <v>subscriber</v>
      </c>
      <c r="D846" t="s">
        <v>751</v>
      </c>
      <c r="E846" s="8" t="str">
        <f t="shared" si="831"/>
        <v>846 SUB-PR</v>
      </c>
      <c r="F846" t="s">
        <v>492</v>
      </c>
      <c r="G846" t="s">
        <v>332</v>
      </c>
      <c r="K846" s="53"/>
      <c r="L846" s="53"/>
      <c r="M846" s="53"/>
      <c r="N846" s="53"/>
      <c r="O846" s="53"/>
      <c r="P846" s="53"/>
      <c r="R846" s="24"/>
    </row>
    <row r="847" spans="2:90" x14ac:dyDescent="0.4">
      <c r="B847" s="8" t="str">
        <f>B827</f>
        <v>Primary revenue driver</v>
      </c>
      <c r="D847" t="s">
        <v>751</v>
      </c>
      <c r="E847" s="8" t="str">
        <f t="shared" si="831"/>
        <v>847 SUB-PR</v>
      </c>
      <c r="F847" t="s">
        <v>461</v>
      </c>
      <c r="G847" t="s">
        <v>332</v>
      </c>
      <c r="H847" s="90"/>
      <c r="I847" s="209"/>
      <c r="J847" s="209"/>
      <c r="K847" s="212"/>
      <c r="L847" s="212"/>
      <c r="M847" s="212"/>
      <c r="N847" s="212"/>
      <c r="O847" s="212"/>
      <c r="P847" s="212"/>
      <c r="R847" s="210"/>
      <c r="S847" s="76" t="str">
        <f t="shared" ref="S847" si="832">S827</f>
        <v>S$12</v>
      </c>
      <c r="T847" s="76" t="str">
        <f t="shared" ref="T847:AX847" si="833">T827</f>
        <v>T$12</v>
      </c>
      <c r="U847" s="76" t="str">
        <f t="shared" si="833"/>
        <v>U$12</v>
      </c>
      <c r="V847" s="76" t="str">
        <f t="shared" si="833"/>
        <v>V$12</v>
      </c>
      <c r="W847" s="76" t="str">
        <f t="shared" si="833"/>
        <v>W$12</v>
      </c>
      <c r="X847" s="76" t="str">
        <f t="shared" si="833"/>
        <v>X$12</v>
      </c>
      <c r="Y847" s="76" t="str">
        <f t="shared" si="833"/>
        <v>Y$12</v>
      </c>
      <c r="Z847" s="76" t="str">
        <f t="shared" si="833"/>
        <v>Z$12</v>
      </c>
      <c r="AA847" s="76" t="str">
        <f t="shared" si="833"/>
        <v>AA$12</v>
      </c>
      <c r="AB847" s="76" t="str">
        <f t="shared" si="833"/>
        <v>AB$12</v>
      </c>
      <c r="AC847" s="76" t="str">
        <f t="shared" si="833"/>
        <v>AC$12</v>
      </c>
      <c r="AD847" s="76" t="str">
        <f t="shared" si="833"/>
        <v>AD$12</v>
      </c>
      <c r="AE847" s="76" t="str">
        <f t="shared" si="833"/>
        <v>AE$12</v>
      </c>
      <c r="AF847" s="76" t="str">
        <f t="shared" si="833"/>
        <v>AF$12</v>
      </c>
      <c r="AG847" s="76" t="str">
        <f t="shared" si="833"/>
        <v>AG$12</v>
      </c>
      <c r="AH847" s="76" t="str">
        <f t="shared" si="833"/>
        <v>AH$12</v>
      </c>
      <c r="AI847" s="76" t="str">
        <f t="shared" si="833"/>
        <v>AI$12</v>
      </c>
      <c r="AJ847" s="76" t="str">
        <f t="shared" si="833"/>
        <v>AJ$12</v>
      </c>
      <c r="AK847" s="76" t="str">
        <f t="shared" si="833"/>
        <v>AK$12</v>
      </c>
      <c r="AL847" s="76" t="str">
        <f t="shared" si="833"/>
        <v>AL$12</v>
      </c>
      <c r="AM847" s="76" t="str">
        <f t="shared" si="833"/>
        <v>AM$12</v>
      </c>
      <c r="AN847" s="76" t="str">
        <f t="shared" si="833"/>
        <v>AN$12</v>
      </c>
      <c r="AO847" s="76" t="str">
        <f t="shared" si="833"/>
        <v>AO$12</v>
      </c>
      <c r="AP847" s="76" t="str">
        <f t="shared" si="833"/>
        <v>AP$12</v>
      </c>
      <c r="AQ847" s="76" t="str">
        <f t="shared" si="833"/>
        <v>AQ$12</v>
      </c>
      <c r="AR847" s="76" t="str">
        <f t="shared" si="833"/>
        <v>AR$12</v>
      </c>
      <c r="AS847" s="76" t="str">
        <f t="shared" si="833"/>
        <v>AS$12</v>
      </c>
      <c r="AT847" s="76" t="str">
        <f t="shared" si="833"/>
        <v>AT$12</v>
      </c>
      <c r="AU847" s="76" t="str">
        <f t="shared" si="833"/>
        <v>AU$12</v>
      </c>
      <c r="AV847" s="76" t="str">
        <f t="shared" si="833"/>
        <v>AV$12</v>
      </c>
      <c r="AW847" s="76" t="str">
        <f t="shared" si="833"/>
        <v>AW$12</v>
      </c>
      <c r="AX847" s="76" t="str">
        <f t="shared" si="833"/>
        <v>AX$12</v>
      </c>
      <c r="AY847" s="76" t="str">
        <f t="shared" ref="AY847:CD847" si="834">AY827</f>
        <v>AY$12</v>
      </c>
      <c r="AZ847" s="76" t="str">
        <f t="shared" si="834"/>
        <v>AZ$12</v>
      </c>
      <c r="BA847" s="76" t="str">
        <f t="shared" si="834"/>
        <v>BA$12</v>
      </c>
      <c r="BB847" s="76" t="str">
        <f t="shared" si="834"/>
        <v>BB$12</v>
      </c>
      <c r="BC847" s="76" t="str">
        <f t="shared" si="834"/>
        <v>BC$12</v>
      </c>
      <c r="BD847" s="76" t="str">
        <f t="shared" si="834"/>
        <v>BD$12</v>
      </c>
      <c r="BE847" s="76" t="str">
        <f t="shared" si="834"/>
        <v>BE$12</v>
      </c>
      <c r="BF847" s="76" t="str">
        <f t="shared" si="834"/>
        <v>BF$12</v>
      </c>
      <c r="BG847" s="76" t="str">
        <f t="shared" si="834"/>
        <v>BG$12</v>
      </c>
      <c r="BH847" s="76" t="str">
        <f t="shared" si="834"/>
        <v>BH$12</v>
      </c>
      <c r="BI847" s="76" t="str">
        <f t="shared" si="834"/>
        <v>BI$12</v>
      </c>
      <c r="BJ847" s="76" t="str">
        <f t="shared" si="834"/>
        <v>BJ$12</v>
      </c>
      <c r="BK847" s="76" t="str">
        <f t="shared" si="834"/>
        <v>BK$12</v>
      </c>
      <c r="BL847" s="76" t="str">
        <f t="shared" si="834"/>
        <v>BL$12</v>
      </c>
      <c r="BM847" s="76" t="str">
        <f t="shared" si="834"/>
        <v>BM$12</v>
      </c>
      <c r="BN847" s="76" t="str">
        <f t="shared" si="834"/>
        <v>BN$12</v>
      </c>
      <c r="BO847" s="76" t="str">
        <f t="shared" si="834"/>
        <v>BO$12</v>
      </c>
      <c r="BP847" s="76" t="str">
        <f t="shared" si="834"/>
        <v>BP$12</v>
      </c>
      <c r="BQ847" s="76" t="str">
        <f t="shared" si="834"/>
        <v>BQ$12</v>
      </c>
      <c r="BR847" s="76" t="str">
        <f t="shared" si="834"/>
        <v>BR$12</v>
      </c>
      <c r="BS847" s="76" t="str">
        <f t="shared" si="834"/>
        <v>BS$12</v>
      </c>
      <c r="BT847" s="76" t="str">
        <f t="shared" si="834"/>
        <v>BT$12</v>
      </c>
      <c r="BU847" s="76" t="str">
        <f t="shared" si="834"/>
        <v>BU$12</v>
      </c>
      <c r="BV847" s="76" t="str">
        <f t="shared" si="834"/>
        <v>BV$12</v>
      </c>
      <c r="BW847" s="76" t="str">
        <f t="shared" si="834"/>
        <v>BW$12</v>
      </c>
      <c r="BX847" s="76" t="str">
        <f t="shared" si="834"/>
        <v>BX$12</v>
      </c>
      <c r="BY847" s="76" t="str">
        <f t="shared" si="834"/>
        <v>BY$12</v>
      </c>
      <c r="BZ847" s="76" t="str">
        <f t="shared" si="834"/>
        <v>BZ$12</v>
      </c>
      <c r="CA847" s="76" t="str">
        <f t="shared" si="834"/>
        <v>CA$12</v>
      </c>
      <c r="CB847" s="76" t="str">
        <f t="shared" si="834"/>
        <v>CB$12</v>
      </c>
      <c r="CC847" s="76" t="str">
        <f t="shared" si="834"/>
        <v>CC$12</v>
      </c>
      <c r="CD847" s="76" t="str">
        <f t="shared" si="834"/>
        <v>CD$12</v>
      </c>
      <c r="CE847" s="76" t="str">
        <f t="shared" ref="CE847:CK847" si="835">CE827</f>
        <v>CE$12</v>
      </c>
      <c r="CF847" s="76" t="str">
        <f t="shared" si="835"/>
        <v>CF$12</v>
      </c>
      <c r="CG847" s="76" t="str">
        <f t="shared" si="835"/>
        <v>CG$12</v>
      </c>
      <c r="CH847" s="76" t="str">
        <f t="shared" si="835"/>
        <v>CH$12</v>
      </c>
      <c r="CI847" s="76" t="str">
        <f t="shared" si="835"/>
        <v>CI$12</v>
      </c>
      <c r="CJ847" s="76" t="str">
        <f t="shared" si="835"/>
        <v>CJ$12</v>
      </c>
      <c r="CK847" s="76" t="str">
        <f t="shared" si="835"/>
        <v>CK$12</v>
      </c>
      <c r="CL847" s="76" t="str">
        <f t="shared" ref="CL847" si="836">CL827</f>
        <v>CL$12</v>
      </c>
    </row>
    <row r="848" spans="2:90" x14ac:dyDescent="0.4">
      <c r="B848" s="8" t="str">
        <f>B828</f>
        <v>Primary volume driver</v>
      </c>
      <c r="D848" t="s">
        <v>751</v>
      </c>
      <c r="E848" s="8" t="str">
        <f t="shared" si="831"/>
        <v>848 SUB-PR</v>
      </c>
      <c r="F848" t="s">
        <v>462</v>
      </c>
      <c r="G848" t="s">
        <v>332</v>
      </c>
      <c r="H848" s="12"/>
      <c r="I848" s="60"/>
      <c r="J848" s="60"/>
      <c r="K848" s="15"/>
      <c r="L848" s="15"/>
      <c r="M848" s="15"/>
      <c r="N848" s="15"/>
      <c r="O848" s="15"/>
      <c r="P848" s="15"/>
      <c r="R848" s="15"/>
      <c r="S848" s="199" t="str">
        <f t="shared" ref="S848" si="837">ADDRESS(ROW(S842),COLUMN(S842),2)</f>
        <v>S$842</v>
      </c>
      <c r="T848" s="199" t="str">
        <f t="shared" ref="T848:AX848" si="838">ADDRESS(ROW(T842),COLUMN(T842),2)</f>
        <v>T$842</v>
      </c>
      <c r="U848" s="199" t="str">
        <f t="shared" si="838"/>
        <v>U$842</v>
      </c>
      <c r="V848" s="199" t="str">
        <f t="shared" si="838"/>
        <v>V$842</v>
      </c>
      <c r="W848" s="199" t="str">
        <f t="shared" si="838"/>
        <v>W$842</v>
      </c>
      <c r="X848" s="199" t="str">
        <f t="shared" si="838"/>
        <v>X$842</v>
      </c>
      <c r="Y848" s="199" t="str">
        <f t="shared" si="838"/>
        <v>Y$842</v>
      </c>
      <c r="Z848" s="199" t="str">
        <f t="shared" si="838"/>
        <v>Z$842</v>
      </c>
      <c r="AA848" s="199" t="str">
        <f t="shared" si="838"/>
        <v>AA$842</v>
      </c>
      <c r="AB848" s="199" t="str">
        <f t="shared" si="838"/>
        <v>AB$842</v>
      </c>
      <c r="AC848" s="199" t="str">
        <f t="shared" si="838"/>
        <v>AC$842</v>
      </c>
      <c r="AD848" s="199" t="str">
        <f t="shared" si="838"/>
        <v>AD$842</v>
      </c>
      <c r="AE848" s="199" t="str">
        <f t="shared" si="838"/>
        <v>AE$842</v>
      </c>
      <c r="AF848" s="199" t="str">
        <f t="shared" si="838"/>
        <v>AF$842</v>
      </c>
      <c r="AG848" s="199" t="str">
        <f t="shared" si="838"/>
        <v>AG$842</v>
      </c>
      <c r="AH848" s="199" t="str">
        <f t="shared" si="838"/>
        <v>AH$842</v>
      </c>
      <c r="AI848" s="199" t="str">
        <f t="shared" si="838"/>
        <v>AI$842</v>
      </c>
      <c r="AJ848" s="199" t="str">
        <f t="shared" si="838"/>
        <v>AJ$842</v>
      </c>
      <c r="AK848" s="199" t="str">
        <f t="shared" si="838"/>
        <v>AK$842</v>
      </c>
      <c r="AL848" s="199" t="str">
        <f t="shared" si="838"/>
        <v>AL$842</v>
      </c>
      <c r="AM848" s="199" t="str">
        <f t="shared" si="838"/>
        <v>AM$842</v>
      </c>
      <c r="AN848" s="199" t="str">
        <f t="shared" si="838"/>
        <v>AN$842</v>
      </c>
      <c r="AO848" s="199" t="str">
        <f t="shared" si="838"/>
        <v>AO$842</v>
      </c>
      <c r="AP848" s="199" t="str">
        <f t="shared" si="838"/>
        <v>AP$842</v>
      </c>
      <c r="AQ848" s="199" t="str">
        <f t="shared" si="838"/>
        <v>AQ$842</v>
      </c>
      <c r="AR848" s="199" t="str">
        <f t="shared" si="838"/>
        <v>AR$842</v>
      </c>
      <c r="AS848" s="199" t="str">
        <f t="shared" si="838"/>
        <v>AS$842</v>
      </c>
      <c r="AT848" s="199" t="str">
        <f t="shared" si="838"/>
        <v>AT$842</v>
      </c>
      <c r="AU848" s="199" t="str">
        <f t="shared" si="838"/>
        <v>AU$842</v>
      </c>
      <c r="AV848" s="199" t="str">
        <f t="shared" si="838"/>
        <v>AV$842</v>
      </c>
      <c r="AW848" s="199" t="str">
        <f t="shared" si="838"/>
        <v>AW$842</v>
      </c>
      <c r="AX848" s="199" t="str">
        <f t="shared" si="838"/>
        <v>AX$842</v>
      </c>
      <c r="AY848" s="199" t="str">
        <f t="shared" ref="AY848:CD848" si="839">ADDRESS(ROW(AY842),COLUMN(AY842),2)</f>
        <v>AY$842</v>
      </c>
      <c r="AZ848" s="199" t="str">
        <f t="shared" si="839"/>
        <v>AZ$842</v>
      </c>
      <c r="BA848" s="199" t="str">
        <f t="shared" si="839"/>
        <v>BA$842</v>
      </c>
      <c r="BB848" s="199" t="str">
        <f t="shared" si="839"/>
        <v>BB$842</v>
      </c>
      <c r="BC848" s="199" t="str">
        <f t="shared" si="839"/>
        <v>BC$842</v>
      </c>
      <c r="BD848" s="199" t="str">
        <f t="shared" si="839"/>
        <v>BD$842</v>
      </c>
      <c r="BE848" s="199" t="str">
        <f t="shared" si="839"/>
        <v>BE$842</v>
      </c>
      <c r="BF848" s="199" t="str">
        <f t="shared" si="839"/>
        <v>BF$842</v>
      </c>
      <c r="BG848" s="199" t="str">
        <f t="shared" si="839"/>
        <v>BG$842</v>
      </c>
      <c r="BH848" s="199" t="str">
        <f t="shared" si="839"/>
        <v>BH$842</v>
      </c>
      <c r="BI848" s="199" t="str">
        <f t="shared" si="839"/>
        <v>BI$842</v>
      </c>
      <c r="BJ848" s="199" t="str">
        <f t="shared" si="839"/>
        <v>BJ$842</v>
      </c>
      <c r="BK848" s="199" t="str">
        <f t="shared" si="839"/>
        <v>BK$842</v>
      </c>
      <c r="BL848" s="199" t="str">
        <f t="shared" si="839"/>
        <v>BL$842</v>
      </c>
      <c r="BM848" s="199" t="str">
        <f t="shared" si="839"/>
        <v>BM$842</v>
      </c>
      <c r="BN848" s="199" t="str">
        <f t="shared" si="839"/>
        <v>BN$842</v>
      </c>
      <c r="BO848" s="199" t="str">
        <f t="shared" si="839"/>
        <v>BO$842</v>
      </c>
      <c r="BP848" s="199" t="str">
        <f t="shared" si="839"/>
        <v>BP$842</v>
      </c>
      <c r="BQ848" s="199" t="str">
        <f t="shared" si="839"/>
        <v>BQ$842</v>
      </c>
      <c r="BR848" s="199" t="str">
        <f t="shared" si="839"/>
        <v>BR$842</v>
      </c>
      <c r="BS848" s="199" t="str">
        <f t="shared" si="839"/>
        <v>BS$842</v>
      </c>
      <c r="BT848" s="199" t="str">
        <f t="shared" si="839"/>
        <v>BT$842</v>
      </c>
      <c r="BU848" s="199" t="str">
        <f t="shared" si="839"/>
        <v>BU$842</v>
      </c>
      <c r="BV848" s="199" t="str">
        <f t="shared" si="839"/>
        <v>BV$842</v>
      </c>
      <c r="BW848" s="199" t="str">
        <f t="shared" si="839"/>
        <v>BW$842</v>
      </c>
      <c r="BX848" s="199" t="str">
        <f t="shared" si="839"/>
        <v>BX$842</v>
      </c>
      <c r="BY848" s="199" t="str">
        <f t="shared" si="839"/>
        <v>BY$842</v>
      </c>
      <c r="BZ848" s="199" t="str">
        <f t="shared" si="839"/>
        <v>BZ$842</v>
      </c>
      <c r="CA848" s="199" t="str">
        <f t="shared" si="839"/>
        <v>CA$842</v>
      </c>
      <c r="CB848" s="199" t="str">
        <f t="shared" si="839"/>
        <v>CB$842</v>
      </c>
      <c r="CC848" s="199" t="str">
        <f t="shared" si="839"/>
        <v>CC$842</v>
      </c>
      <c r="CD848" s="199" t="str">
        <f t="shared" si="839"/>
        <v>CD$842</v>
      </c>
      <c r="CE848" s="199" t="str">
        <f t="shared" ref="CE848:CK848" si="840">ADDRESS(ROW(CE842),COLUMN(CE842),2)</f>
        <v>CE$842</v>
      </c>
      <c r="CF848" s="199" t="str">
        <f t="shared" si="840"/>
        <v>CF$842</v>
      </c>
      <c r="CG848" s="199" t="str">
        <f t="shared" si="840"/>
        <v>CG$842</v>
      </c>
      <c r="CH848" s="199" t="str">
        <f t="shared" si="840"/>
        <v>CH$842</v>
      </c>
      <c r="CI848" s="199" t="str">
        <f t="shared" si="840"/>
        <v>CI$842</v>
      </c>
      <c r="CJ848" s="199" t="str">
        <f t="shared" si="840"/>
        <v>CJ$842</v>
      </c>
      <c r="CK848" s="199" t="str">
        <f t="shared" si="840"/>
        <v>CK$842</v>
      </c>
      <c r="CL848" s="199" t="str">
        <f t="shared" ref="CL848" si="841">ADDRESS(ROW(CL842),COLUMN(CL842),2)</f>
        <v>CL$842</v>
      </c>
    </row>
    <row r="849" spans="2:90" x14ac:dyDescent="0.4">
      <c r="B849" s="8" t="str">
        <f>B834</f>
        <v>Subscription Revenue - (Primary label)</v>
      </c>
      <c r="D849" t="s">
        <v>751</v>
      </c>
      <c r="E849" s="8" t="str">
        <f t="shared" si="831"/>
        <v>849 SUB-PR</v>
      </c>
      <c r="F849" t="s">
        <v>491</v>
      </c>
      <c r="G849" t="s">
        <v>332</v>
      </c>
      <c r="H849" s="12"/>
      <c r="I849" s="60"/>
      <c r="J849" s="60"/>
      <c r="K849" s="15"/>
      <c r="L849" s="15"/>
      <c r="M849" s="15"/>
      <c r="N849" s="15"/>
      <c r="O849" s="15"/>
      <c r="P849" s="15"/>
      <c r="R849" s="15"/>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row>
    <row r="850" spans="2:90" x14ac:dyDescent="0.4">
      <c r="B850" s="8" t="str">
        <f>B830</f>
        <v xml:space="preserve">secondary unit </v>
      </c>
      <c r="D850" t="s">
        <v>751</v>
      </c>
      <c r="E850" s="8" t="str">
        <f t="shared" si="831"/>
        <v>850 SUB-PR</v>
      </c>
      <c r="F850" t="s">
        <v>505</v>
      </c>
      <c r="G850" t="s">
        <v>332</v>
      </c>
      <c r="H850" s="12"/>
      <c r="I850" s="60"/>
      <c r="J850" s="60"/>
      <c r="K850" s="15"/>
      <c r="L850" s="15"/>
      <c r="M850" s="15"/>
      <c r="N850" s="15"/>
      <c r="O850" s="15"/>
      <c r="P850" s="15"/>
      <c r="R850" s="15"/>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row>
    <row r="851" spans="2:90" x14ac:dyDescent="0.4">
      <c r="B851" s="8" t="str">
        <f>B831</f>
        <v>Secondary revenue driver</v>
      </c>
      <c r="D851" t="s">
        <v>751</v>
      </c>
      <c r="E851" s="8" t="str">
        <f t="shared" ref="E851" si="842">ROW()&amp;" "&amp;D851</f>
        <v>851 SUB-PR</v>
      </c>
      <c r="F851" t="s">
        <v>463</v>
      </c>
      <c r="G851" t="s">
        <v>332</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row>
    <row r="852" spans="2:90" x14ac:dyDescent="0.4">
      <c r="B852" t="s">
        <v>464</v>
      </c>
      <c r="D852" t="s">
        <v>751</v>
      </c>
      <c r="E852" s="8" t="str">
        <f t="shared" ref="E852" si="843">ROW()&amp;" "&amp;D852</f>
        <v>852 SUB-PR</v>
      </c>
      <c r="F852" t="s">
        <v>464</v>
      </c>
      <c r="G852" t="s">
        <v>332</v>
      </c>
    </row>
    <row r="853" spans="2:90" x14ac:dyDescent="0.4">
      <c r="B853" s="171" t="s">
        <v>490</v>
      </c>
      <c r="E853" s="8"/>
      <c r="H853" s="170"/>
      <c r="I853" s="172"/>
      <c r="J853" s="172"/>
      <c r="K853" s="193"/>
      <c r="L853" s="193"/>
      <c r="M853" s="193"/>
      <c r="N853" s="193"/>
      <c r="O853" s="193"/>
      <c r="P853" s="193"/>
      <c r="R853" s="194"/>
      <c r="S853" s="170"/>
      <c r="T853" s="170"/>
      <c r="U853" s="170"/>
      <c r="V853" s="170"/>
      <c r="W853" s="170"/>
      <c r="X853" s="170"/>
      <c r="Y853" s="170"/>
      <c r="Z853" s="170"/>
      <c r="AA853" s="170"/>
      <c r="AB853" s="170"/>
      <c r="AC853" s="170"/>
      <c r="AD853" s="170"/>
      <c r="AE853" s="170"/>
      <c r="AF853" s="170"/>
      <c r="AG853" s="170"/>
      <c r="AH853" s="170"/>
      <c r="AI853" s="170"/>
      <c r="AJ853" s="170"/>
      <c r="AK853" s="170"/>
      <c r="AL853" s="170"/>
      <c r="AM853" s="170"/>
      <c r="AN853" s="170"/>
      <c r="AO853" s="170"/>
      <c r="AP853" s="170"/>
      <c r="AQ853" s="170"/>
      <c r="AR853" s="170"/>
      <c r="AS853" s="170"/>
      <c r="AT853" s="170"/>
      <c r="AU853" s="170"/>
      <c r="AV853" s="170"/>
      <c r="AW853" s="170"/>
      <c r="AX853" s="170"/>
      <c r="AY853" s="170"/>
      <c r="AZ853" s="170"/>
      <c r="BA853" s="170"/>
      <c r="BB853" s="170"/>
      <c r="BC853" s="170"/>
      <c r="BD853" s="170"/>
      <c r="BE853" s="170"/>
      <c r="BF853" s="170"/>
      <c r="BG853" s="170"/>
      <c r="BH853" s="170"/>
      <c r="BI853" s="170"/>
      <c r="BJ853" s="170"/>
      <c r="BK853" s="170"/>
      <c r="BL853" s="170"/>
      <c r="BM853" s="170"/>
      <c r="BN853" s="170"/>
      <c r="BO853" s="170"/>
      <c r="BP853" s="170"/>
      <c r="BQ853" s="170"/>
      <c r="BR853" s="170"/>
      <c r="BS853" s="170"/>
      <c r="BT853" s="170"/>
      <c r="BU853" s="170"/>
      <c r="BV853" s="170"/>
      <c r="BW853" s="170"/>
      <c r="BX853" s="170"/>
      <c r="BY853" s="170"/>
      <c r="BZ853" s="170"/>
      <c r="CA853" s="170"/>
      <c r="CB853" s="170"/>
      <c r="CC853" s="170"/>
      <c r="CD853" s="170"/>
      <c r="CE853" s="170"/>
      <c r="CF853" s="170"/>
      <c r="CG853" s="170"/>
      <c r="CH853" s="170"/>
      <c r="CI853" s="170"/>
      <c r="CJ853" s="170"/>
      <c r="CK853" s="170"/>
      <c r="CL853" s="170"/>
    </row>
    <row r="854" spans="2:90" x14ac:dyDescent="0.4">
      <c r="B854" s="171" t="s">
        <v>492</v>
      </c>
      <c r="E854" s="8"/>
      <c r="H854" s="170"/>
      <c r="I854" s="172"/>
      <c r="J854" s="172"/>
      <c r="K854" s="193"/>
      <c r="L854" s="193"/>
      <c r="M854" s="193"/>
      <c r="N854" s="193"/>
      <c r="O854" s="193"/>
      <c r="P854" s="193"/>
      <c r="R854" s="194"/>
      <c r="S854" s="170"/>
      <c r="T854" s="170"/>
      <c r="U854" s="170"/>
      <c r="V854" s="170"/>
      <c r="W854" s="170"/>
      <c r="X854" s="170"/>
      <c r="Y854" s="170"/>
      <c r="Z854" s="170"/>
      <c r="AA854" s="170"/>
      <c r="AB854" s="170"/>
      <c r="AC854" s="170"/>
      <c r="AD854" s="170"/>
      <c r="AE854" s="170"/>
      <c r="AF854" s="170"/>
      <c r="AG854" s="170"/>
      <c r="AH854" s="170"/>
      <c r="AI854" s="170"/>
      <c r="AJ854" s="170"/>
      <c r="AK854" s="170"/>
      <c r="AL854" s="170"/>
      <c r="AM854" s="170"/>
      <c r="AN854" s="170"/>
      <c r="AO854" s="170"/>
      <c r="AP854" s="170"/>
      <c r="AQ854" s="170"/>
      <c r="AR854" s="170"/>
      <c r="AS854" s="170"/>
      <c r="AT854" s="170"/>
      <c r="AU854" s="170"/>
      <c r="AV854" s="170"/>
      <c r="AW854" s="170"/>
      <c r="AX854" s="170"/>
      <c r="AY854" s="170"/>
      <c r="AZ854" s="170"/>
      <c r="BA854" s="170"/>
      <c r="BB854" s="170"/>
      <c r="BC854" s="170"/>
      <c r="BD854" s="170"/>
      <c r="BE854" s="170"/>
      <c r="BF854" s="170"/>
      <c r="BG854" s="170"/>
      <c r="BH854" s="170"/>
      <c r="BI854" s="170"/>
      <c r="BJ854" s="170"/>
      <c r="BK854" s="170"/>
      <c r="BL854" s="170"/>
      <c r="BM854" s="170"/>
      <c r="BN854" s="170"/>
      <c r="BO854" s="170"/>
      <c r="BP854" s="170"/>
      <c r="BQ854" s="170"/>
      <c r="BR854" s="170"/>
      <c r="BS854" s="170"/>
      <c r="BT854" s="170"/>
      <c r="BU854" s="170"/>
      <c r="BV854" s="170"/>
      <c r="BW854" s="170"/>
      <c r="BX854" s="170"/>
      <c r="BY854" s="170"/>
      <c r="BZ854" s="170"/>
      <c r="CA854" s="170"/>
      <c r="CB854" s="170"/>
      <c r="CC854" s="170"/>
      <c r="CD854" s="170"/>
      <c r="CE854" s="170"/>
      <c r="CF854" s="170"/>
      <c r="CG854" s="170"/>
      <c r="CH854" s="170"/>
      <c r="CI854" s="170"/>
      <c r="CJ854" s="170"/>
      <c r="CK854" s="170"/>
      <c r="CL854" s="170"/>
    </row>
    <row r="855" spans="2:90" x14ac:dyDescent="0.4">
      <c r="B855" s="171" t="s">
        <v>461</v>
      </c>
      <c r="E855" s="8"/>
      <c r="H855" s="170"/>
      <c r="I855" s="172"/>
      <c r="J855" s="172"/>
      <c r="K855" s="193"/>
      <c r="L855" s="193"/>
      <c r="M855" s="193"/>
      <c r="N855" s="193"/>
      <c r="O855" s="193"/>
      <c r="P855" s="193"/>
      <c r="R855" s="194"/>
      <c r="S855" s="195" t="str">
        <f t="shared" ref="S855:AX855" si="844">S$16</f>
        <v>S$12</v>
      </c>
      <c r="T855" s="195" t="str">
        <f t="shared" si="844"/>
        <v>T$12</v>
      </c>
      <c r="U855" s="195" t="str">
        <f t="shared" si="844"/>
        <v>U$12</v>
      </c>
      <c r="V855" s="195" t="str">
        <f t="shared" si="844"/>
        <v>V$12</v>
      </c>
      <c r="W855" s="195" t="str">
        <f t="shared" si="844"/>
        <v>W$12</v>
      </c>
      <c r="X855" s="195" t="str">
        <f t="shared" si="844"/>
        <v>X$12</v>
      </c>
      <c r="Y855" s="195" t="str">
        <f t="shared" si="844"/>
        <v>Y$12</v>
      </c>
      <c r="Z855" s="195" t="str">
        <f t="shared" si="844"/>
        <v>Z$12</v>
      </c>
      <c r="AA855" s="195" t="str">
        <f t="shared" si="844"/>
        <v>AA$12</v>
      </c>
      <c r="AB855" s="195" t="str">
        <f t="shared" si="844"/>
        <v>AB$12</v>
      </c>
      <c r="AC855" s="195" t="str">
        <f t="shared" si="844"/>
        <v>AC$12</v>
      </c>
      <c r="AD855" s="195" t="str">
        <f t="shared" si="844"/>
        <v>AD$12</v>
      </c>
      <c r="AE855" s="195" t="str">
        <f t="shared" si="844"/>
        <v>AE$12</v>
      </c>
      <c r="AF855" s="195" t="str">
        <f t="shared" si="844"/>
        <v>AF$12</v>
      </c>
      <c r="AG855" s="195" t="str">
        <f t="shared" si="844"/>
        <v>AG$12</v>
      </c>
      <c r="AH855" s="195" t="str">
        <f t="shared" si="844"/>
        <v>AH$12</v>
      </c>
      <c r="AI855" s="195" t="str">
        <f t="shared" si="844"/>
        <v>AI$12</v>
      </c>
      <c r="AJ855" s="195" t="str">
        <f t="shared" si="844"/>
        <v>AJ$12</v>
      </c>
      <c r="AK855" s="195" t="str">
        <f t="shared" si="844"/>
        <v>AK$12</v>
      </c>
      <c r="AL855" s="195" t="str">
        <f t="shared" si="844"/>
        <v>AL$12</v>
      </c>
      <c r="AM855" s="195" t="str">
        <f t="shared" si="844"/>
        <v>AM$12</v>
      </c>
      <c r="AN855" s="195" t="str">
        <f t="shared" si="844"/>
        <v>AN$12</v>
      </c>
      <c r="AO855" s="195" t="str">
        <f t="shared" si="844"/>
        <v>AO$12</v>
      </c>
      <c r="AP855" s="195" t="str">
        <f t="shared" si="844"/>
        <v>AP$12</v>
      </c>
      <c r="AQ855" s="195" t="str">
        <f t="shared" si="844"/>
        <v>AQ$12</v>
      </c>
      <c r="AR855" s="195" t="str">
        <f t="shared" si="844"/>
        <v>AR$12</v>
      </c>
      <c r="AS855" s="195" t="str">
        <f t="shared" si="844"/>
        <v>AS$12</v>
      </c>
      <c r="AT855" s="195" t="str">
        <f t="shared" si="844"/>
        <v>AT$12</v>
      </c>
      <c r="AU855" s="195" t="str">
        <f t="shared" si="844"/>
        <v>AU$12</v>
      </c>
      <c r="AV855" s="195" t="str">
        <f t="shared" si="844"/>
        <v>AV$12</v>
      </c>
      <c r="AW855" s="195" t="str">
        <f t="shared" si="844"/>
        <v>AW$12</v>
      </c>
      <c r="AX855" s="195" t="str">
        <f t="shared" si="844"/>
        <v>AX$12</v>
      </c>
      <c r="AY855" s="195" t="str">
        <f t="shared" ref="AY855:CD855" si="845">AY$16</f>
        <v>AY$12</v>
      </c>
      <c r="AZ855" s="195" t="str">
        <f t="shared" si="845"/>
        <v>AZ$12</v>
      </c>
      <c r="BA855" s="195" t="str">
        <f t="shared" si="845"/>
        <v>BA$12</v>
      </c>
      <c r="BB855" s="195" t="str">
        <f t="shared" si="845"/>
        <v>BB$12</v>
      </c>
      <c r="BC855" s="195" t="str">
        <f t="shared" si="845"/>
        <v>BC$12</v>
      </c>
      <c r="BD855" s="195" t="str">
        <f t="shared" si="845"/>
        <v>BD$12</v>
      </c>
      <c r="BE855" s="195" t="str">
        <f t="shared" si="845"/>
        <v>BE$12</v>
      </c>
      <c r="BF855" s="195" t="str">
        <f t="shared" si="845"/>
        <v>BF$12</v>
      </c>
      <c r="BG855" s="195" t="str">
        <f t="shared" si="845"/>
        <v>BG$12</v>
      </c>
      <c r="BH855" s="195" t="str">
        <f t="shared" si="845"/>
        <v>BH$12</v>
      </c>
      <c r="BI855" s="195" t="str">
        <f t="shared" si="845"/>
        <v>BI$12</v>
      </c>
      <c r="BJ855" s="195" t="str">
        <f t="shared" si="845"/>
        <v>BJ$12</v>
      </c>
      <c r="BK855" s="195" t="str">
        <f t="shared" si="845"/>
        <v>BK$12</v>
      </c>
      <c r="BL855" s="195" t="str">
        <f t="shared" si="845"/>
        <v>BL$12</v>
      </c>
      <c r="BM855" s="195" t="str">
        <f t="shared" si="845"/>
        <v>BM$12</v>
      </c>
      <c r="BN855" s="195" t="str">
        <f t="shared" si="845"/>
        <v>BN$12</v>
      </c>
      <c r="BO855" s="195" t="str">
        <f t="shared" si="845"/>
        <v>BO$12</v>
      </c>
      <c r="BP855" s="195" t="str">
        <f t="shared" si="845"/>
        <v>BP$12</v>
      </c>
      <c r="BQ855" s="195" t="str">
        <f t="shared" si="845"/>
        <v>BQ$12</v>
      </c>
      <c r="BR855" s="195" t="str">
        <f t="shared" si="845"/>
        <v>BR$12</v>
      </c>
      <c r="BS855" s="195" t="str">
        <f t="shared" si="845"/>
        <v>BS$12</v>
      </c>
      <c r="BT855" s="195" t="str">
        <f t="shared" si="845"/>
        <v>BT$12</v>
      </c>
      <c r="BU855" s="195" t="str">
        <f t="shared" si="845"/>
        <v>BU$12</v>
      </c>
      <c r="BV855" s="195" t="str">
        <f t="shared" si="845"/>
        <v>BV$12</v>
      </c>
      <c r="BW855" s="195" t="str">
        <f t="shared" si="845"/>
        <v>BW$12</v>
      </c>
      <c r="BX855" s="195" t="str">
        <f t="shared" si="845"/>
        <v>BX$12</v>
      </c>
      <c r="BY855" s="195" t="str">
        <f t="shared" si="845"/>
        <v>BY$12</v>
      </c>
      <c r="BZ855" s="195" t="str">
        <f t="shared" si="845"/>
        <v>BZ$12</v>
      </c>
      <c r="CA855" s="195" t="str">
        <f t="shared" si="845"/>
        <v>CA$12</v>
      </c>
      <c r="CB855" s="195" t="str">
        <f t="shared" si="845"/>
        <v>CB$12</v>
      </c>
      <c r="CC855" s="195" t="str">
        <f t="shared" si="845"/>
        <v>CC$12</v>
      </c>
      <c r="CD855" s="195" t="str">
        <f t="shared" si="845"/>
        <v>CD$12</v>
      </c>
      <c r="CE855" s="195" t="str">
        <f t="shared" ref="CE855:CL855" si="846">CE$16</f>
        <v>CE$12</v>
      </c>
      <c r="CF855" s="195" t="str">
        <f t="shared" si="846"/>
        <v>CF$12</v>
      </c>
      <c r="CG855" s="195" t="str">
        <f t="shared" si="846"/>
        <v>CG$12</v>
      </c>
      <c r="CH855" s="195" t="str">
        <f t="shared" si="846"/>
        <v>CH$12</v>
      </c>
      <c r="CI855" s="195" t="str">
        <f t="shared" si="846"/>
        <v>CI$12</v>
      </c>
      <c r="CJ855" s="195" t="str">
        <f t="shared" si="846"/>
        <v>CJ$12</v>
      </c>
      <c r="CK855" s="195" t="str">
        <f t="shared" si="846"/>
        <v>CK$12</v>
      </c>
      <c r="CL855" s="195" t="str">
        <f t="shared" si="846"/>
        <v>CL$12</v>
      </c>
    </row>
    <row r="856" spans="2:90" x14ac:dyDescent="0.4">
      <c r="B856" s="171" t="s">
        <v>462</v>
      </c>
      <c r="E856" s="8"/>
      <c r="H856" s="196"/>
      <c r="I856" s="197"/>
      <c r="J856" s="197"/>
      <c r="K856" s="198"/>
      <c r="L856" s="198"/>
      <c r="M856" s="198"/>
      <c r="N856" s="198"/>
      <c r="O856" s="198"/>
      <c r="P856" s="198"/>
      <c r="R856" s="198"/>
      <c r="S856" s="195" t="str">
        <f t="shared" ref="S856:AX856" si="847">S$17</f>
        <v>S$13</v>
      </c>
      <c r="T856" s="195" t="str">
        <f t="shared" si="847"/>
        <v>T$13</v>
      </c>
      <c r="U856" s="195" t="str">
        <f t="shared" si="847"/>
        <v>U$13</v>
      </c>
      <c r="V856" s="195" t="str">
        <f t="shared" si="847"/>
        <v>V$13</v>
      </c>
      <c r="W856" s="195" t="str">
        <f t="shared" si="847"/>
        <v>W$13</v>
      </c>
      <c r="X856" s="195" t="str">
        <f t="shared" si="847"/>
        <v>X$13</v>
      </c>
      <c r="Y856" s="195" t="str">
        <f t="shared" si="847"/>
        <v>Y$13</v>
      </c>
      <c r="Z856" s="195" t="str">
        <f t="shared" si="847"/>
        <v>Z$13</v>
      </c>
      <c r="AA856" s="195" t="str">
        <f t="shared" si="847"/>
        <v>AA$13</v>
      </c>
      <c r="AB856" s="195" t="str">
        <f t="shared" si="847"/>
        <v>AB$13</v>
      </c>
      <c r="AC856" s="195" t="str">
        <f t="shared" si="847"/>
        <v>AC$13</v>
      </c>
      <c r="AD856" s="195" t="str">
        <f t="shared" si="847"/>
        <v>AD$13</v>
      </c>
      <c r="AE856" s="195" t="str">
        <f t="shared" si="847"/>
        <v>AE$13</v>
      </c>
      <c r="AF856" s="195" t="str">
        <f t="shared" si="847"/>
        <v>AF$13</v>
      </c>
      <c r="AG856" s="195" t="str">
        <f t="shared" si="847"/>
        <v>AG$13</v>
      </c>
      <c r="AH856" s="195" t="str">
        <f t="shared" si="847"/>
        <v>AH$13</v>
      </c>
      <c r="AI856" s="195" t="str">
        <f t="shared" si="847"/>
        <v>AI$13</v>
      </c>
      <c r="AJ856" s="195" t="str">
        <f t="shared" si="847"/>
        <v>AJ$13</v>
      </c>
      <c r="AK856" s="195" t="str">
        <f t="shared" si="847"/>
        <v>AK$13</v>
      </c>
      <c r="AL856" s="195" t="str">
        <f t="shared" si="847"/>
        <v>AL$13</v>
      </c>
      <c r="AM856" s="195" t="str">
        <f t="shared" si="847"/>
        <v>AM$13</v>
      </c>
      <c r="AN856" s="195" t="str">
        <f t="shared" si="847"/>
        <v>AN$13</v>
      </c>
      <c r="AO856" s="195" t="str">
        <f t="shared" si="847"/>
        <v>AO$13</v>
      </c>
      <c r="AP856" s="195" t="str">
        <f t="shared" si="847"/>
        <v>AP$13</v>
      </c>
      <c r="AQ856" s="195" t="str">
        <f t="shared" si="847"/>
        <v>AQ$13</v>
      </c>
      <c r="AR856" s="195" t="str">
        <f t="shared" si="847"/>
        <v>AR$13</v>
      </c>
      <c r="AS856" s="195" t="str">
        <f t="shared" si="847"/>
        <v>AS$13</v>
      </c>
      <c r="AT856" s="195" t="str">
        <f t="shared" si="847"/>
        <v>AT$13</v>
      </c>
      <c r="AU856" s="195" t="str">
        <f t="shared" si="847"/>
        <v>AU$13</v>
      </c>
      <c r="AV856" s="195" t="str">
        <f t="shared" si="847"/>
        <v>AV$13</v>
      </c>
      <c r="AW856" s="195" t="str">
        <f t="shared" si="847"/>
        <v>AW$13</v>
      </c>
      <c r="AX856" s="195" t="str">
        <f t="shared" si="847"/>
        <v>AX$13</v>
      </c>
      <c r="AY856" s="195" t="str">
        <f t="shared" ref="AY856:CD856" si="848">AY$17</f>
        <v>AY$13</v>
      </c>
      <c r="AZ856" s="195" t="str">
        <f t="shared" si="848"/>
        <v>AZ$13</v>
      </c>
      <c r="BA856" s="195" t="str">
        <f t="shared" si="848"/>
        <v>BA$13</v>
      </c>
      <c r="BB856" s="195" t="str">
        <f t="shared" si="848"/>
        <v>BB$13</v>
      </c>
      <c r="BC856" s="195" t="str">
        <f t="shared" si="848"/>
        <v>BC$13</v>
      </c>
      <c r="BD856" s="195" t="str">
        <f t="shared" si="848"/>
        <v>BD$13</v>
      </c>
      <c r="BE856" s="195" t="str">
        <f t="shared" si="848"/>
        <v>BE$13</v>
      </c>
      <c r="BF856" s="195" t="str">
        <f t="shared" si="848"/>
        <v>BF$13</v>
      </c>
      <c r="BG856" s="195" t="str">
        <f t="shared" si="848"/>
        <v>BG$13</v>
      </c>
      <c r="BH856" s="195" t="str">
        <f t="shared" si="848"/>
        <v>BH$13</v>
      </c>
      <c r="BI856" s="195" t="str">
        <f t="shared" si="848"/>
        <v>BI$13</v>
      </c>
      <c r="BJ856" s="195" t="str">
        <f t="shared" si="848"/>
        <v>BJ$13</v>
      </c>
      <c r="BK856" s="195" t="str">
        <f t="shared" si="848"/>
        <v>BK$13</v>
      </c>
      <c r="BL856" s="195" t="str">
        <f t="shared" si="848"/>
        <v>BL$13</v>
      </c>
      <c r="BM856" s="195" t="str">
        <f t="shared" si="848"/>
        <v>BM$13</v>
      </c>
      <c r="BN856" s="195" t="str">
        <f t="shared" si="848"/>
        <v>BN$13</v>
      </c>
      <c r="BO856" s="195" t="str">
        <f t="shared" si="848"/>
        <v>BO$13</v>
      </c>
      <c r="BP856" s="195" t="str">
        <f t="shared" si="848"/>
        <v>BP$13</v>
      </c>
      <c r="BQ856" s="195" t="str">
        <f t="shared" si="848"/>
        <v>BQ$13</v>
      </c>
      <c r="BR856" s="195" t="str">
        <f t="shared" si="848"/>
        <v>BR$13</v>
      </c>
      <c r="BS856" s="195" t="str">
        <f t="shared" si="848"/>
        <v>BS$13</v>
      </c>
      <c r="BT856" s="195" t="str">
        <f t="shared" si="848"/>
        <v>BT$13</v>
      </c>
      <c r="BU856" s="195" t="str">
        <f t="shared" si="848"/>
        <v>BU$13</v>
      </c>
      <c r="BV856" s="195" t="str">
        <f t="shared" si="848"/>
        <v>BV$13</v>
      </c>
      <c r="BW856" s="195" t="str">
        <f t="shared" si="848"/>
        <v>BW$13</v>
      </c>
      <c r="BX856" s="195" t="str">
        <f t="shared" si="848"/>
        <v>BX$13</v>
      </c>
      <c r="BY856" s="195" t="str">
        <f t="shared" si="848"/>
        <v>BY$13</v>
      </c>
      <c r="BZ856" s="195" t="str">
        <f t="shared" si="848"/>
        <v>BZ$13</v>
      </c>
      <c r="CA856" s="195" t="str">
        <f t="shared" si="848"/>
        <v>CA$13</v>
      </c>
      <c r="CB856" s="195" t="str">
        <f t="shared" si="848"/>
        <v>CB$13</v>
      </c>
      <c r="CC856" s="195" t="str">
        <f t="shared" si="848"/>
        <v>CC$13</v>
      </c>
      <c r="CD856" s="195" t="str">
        <f t="shared" si="848"/>
        <v>CD$13</v>
      </c>
      <c r="CE856" s="195" t="str">
        <f t="shared" ref="CE856:CL856" si="849">CE$17</f>
        <v>CE$13</v>
      </c>
      <c r="CF856" s="195" t="str">
        <f t="shared" si="849"/>
        <v>CF$13</v>
      </c>
      <c r="CG856" s="195" t="str">
        <f t="shared" si="849"/>
        <v>CG$13</v>
      </c>
      <c r="CH856" s="195" t="str">
        <f t="shared" si="849"/>
        <v>CH$13</v>
      </c>
      <c r="CI856" s="195" t="str">
        <f t="shared" si="849"/>
        <v>CI$13</v>
      </c>
      <c r="CJ856" s="195" t="str">
        <f t="shared" si="849"/>
        <v>CJ$13</v>
      </c>
      <c r="CK856" s="195" t="str">
        <f t="shared" si="849"/>
        <v>CK$13</v>
      </c>
      <c r="CL856" s="195" t="str">
        <f t="shared" si="849"/>
        <v>CL$13</v>
      </c>
    </row>
    <row r="857" spans="2:90" x14ac:dyDescent="0.4">
      <c r="B857" s="171" t="s">
        <v>491</v>
      </c>
      <c r="E857" s="8"/>
      <c r="H857" s="196"/>
      <c r="I857" s="197"/>
      <c r="J857" s="197"/>
      <c r="K857" s="198"/>
      <c r="L857" s="198"/>
      <c r="M857" s="198"/>
      <c r="N857" s="198"/>
      <c r="O857" s="198"/>
      <c r="P857" s="198"/>
      <c r="R857" s="198"/>
      <c r="S857" s="186"/>
      <c r="T857" s="186"/>
      <c r="U857" s="186"/>
      <c r="V857" s="186"/>
      <c r="W857" s="186"/>
      <c r="X857" s="186"/>
      <c r="Y857" s="186"/>
      <c r="Z857" s="186"/>
      <c r="AA857" s="186"/>
      <c r="AB857" s="186"/>
      <c r="AC857" s="186"/>
      <c r="AD857" s="186"/>
      <c r="AE857" s="186"/>
      <c r="AF857" s="186"/>
      <c r="AG857" s="186"/>
      <c r="AH857" s="186"/>
      <c r="AI857" s="186"/>
      <c r="AJ857" s="186"/>
      <c r="AK857" s="186"/>
      <c r="AL857" s="186"/>
      <c r="AM857" s="186"/>
      <c r="AN857" s="186"/>
      <c r="AO857" s="186"/>
      <c r="AP857" s="186"/>
      <c r="AQ857" s="186"/>
      <c r="AR857" s="186"/>
      <c r="AS857" s="186"/>
      <c r="AT857" s="186"/>
      <c r="AU857" s="186"/>
      <c r="AV857" s="186"/>
      <c r="AW857" s="186"/>
      <c r="AX857" s="186"/>
      <c r="AY857" s="186"/>
      <c r="AZ857" s="186"/>
      <c r="BA857" s="186"/>
      <c r="BB857" s="186"/>
      <c r="BC857" s="186"/>
      <c r="BD857" s="186"/>
      <c r="BE857" s="186"/>
      <c r="BF857" s="186"/>
      <c r="BG857" s="186"/>
      <c r="BH857" s="186"/>
      <c r="BI857" s="186"/>
      <c r="BJ857" s="186"/>
      <c r="BK857" s="186"/>
      <c r="BL857" s="186"/>
      <c r="BM857" s="186"/>
      <c r="BN857" s="186"/>
      <c r="BO857" s="186"/>
      <c r="BP857" s="186"/>
      <c r="BQ857" s="186"/>
      <c r="BR857" s="186"/>
      <c r="BS857" s="186"/>
      <c r="BT857" s="186"/>
      <c r="BU857" s="186"/>
      <c r="BV857" s="186"/>
      <c r="BW857" s="186"/>
      <c r="BX857" s="186"/>
      <c r="BY857" s="186"/>
      <c r="BZ857" s="186"/>
      <c r="CA857" s="186"/>
      <c r="CB857" s="186"/>
      <c r="CC857" s="186"/>
      <c r="CD857" s="186"/>
      <c r="CE857" s="186"/>
      <c r="CF857" s="186"/>
      <c r="CG857" s="186"/>
      <c r="CH857" s="186"/>
      <c r="CI857" s="186"/>
      <c r="CJ857" s="186"/>
      <c r="CK857" s="186"/>
      <c r="CL857" s="186"/>
    </row>
    <row r="858" spans="2:90" x14ac:dyDescent="0.4">
      <c r="B858" s="171" t="s">
        <v>505</v>
      </c>
      <c r="E858" s="8"/>
      <c r="H858" s="196"/>
      <c r="I858" s="197"/>
      <c r="J858" s="197"/>
      <c r="K858" s="198"/>
      <c r="L858" s="198"/>
      <c r="M858" s="198"/>
      <c r="N858" s="198"/>
      <c r="O858" s="198"/>
      <c r="P858" s="198"/>
      <c r="R858" s="198"/>
      <c r="S858" s="186"/>
      <c r="T858" s="186"/>
      <c r="U858" s="186"/>
      <c r="V858" s="186"/>
      <c r="W858" s="186"/>
      <c r="X858" s="186"/>
      <c r="Y858" s="186"/>
      <c r="Z858" s="186"/>
      <c r="AA858" s="186"/>
      <c r="AB858" s="186"/>
      <c r="AC858" s="186"/>
      <c r="AD858" s="186"/>
      <c r="AE858" s="186"/>
      <c r="AF858" s="186"/>
      <c r="AG858" s="186"/>
      <c r="AH858" s="186"/>
      <c r="AI858" s="186"/>
      <c r="AJ858" s="186"/>
      <c r="AK858" s="186"/>
      <c r="AL858" s="186"/>
      <c r="AM858" s="186"/>
      <c r="AN858" s="186"/>
      <c r="AO858" s="186"/>
      <c r="AP858" s="186"/>
      <c r="AQ858" s="186"/>
      <c r="AR858" s="186"/>
      <c r="AS858" s="186"/>
      <c r="AT858" s="186"/>
      <c r="AU858" s="186"/>
      <c r="AV858" s="186"/>
      <c r="AW858" s="186"/>
      <c r="AX858" s="186"/>
      <c r="AY858" s="186"/>
      <c r="AZ858" s="186"/>
      <c r="BA858" s="186"/>
      <c r="BB858" s="186"/>
      <c r="BC858" s="186"/>
      <c r="BD858" s="186"/>
      <c r="BE858" s="186"/>
      <c r="BF858" s="186"/>
      <c r="BG858" s="186"/>
      <c r="BH858" s="186"/>
      <c r="BI858" s="186"/>
      <c r="BJ858" s="186"/>
      <c r="BK858" s="186"/>
      <c r="BL858" s="186"/>
      <c r="BM858" s="186"/>
      <c r="BN858" s="186"/>
      <c r="BO858" s="186"/>
      <c r="BP858" s="186"/>
      <c r="BQ858" s="186"/>
      <c r="BR858" s="186"/>
      <c r="BS858" s="186"/>
      <c r="BT858" s="186"/>
      <c r="BU858" s="186"/>
      <c r="BV858" s="186"/>
      <c r="BW858" s="186"/>
      <c r="BX858" s="186"/>
      <c r="BY858" s="186"/>
      <c r="BZ858" s="186"/>
      <c r="CA858" s="186"/>
      <c r="CB858" s="186"/>
      <c r="CC858" s="186"/>
      <c r="CD858" s="186"/>
      <c r="CE858" s="186"/>
      <c r="CF858" s="186"/>
      <c r="CG858" s="186"/>
      <c r="CH858" s="186"/>
      <c r="CI858" s="186"/>
      <c r="CJ858" s="186"/>
      <c r="CK858" s="186"/>
      <c r="CL858" s="186"/>
    </row>
    <row r="859" spans="2:90" x14ac:dyDescent="0.4">
      <c r="B859" s="171" t="s">
        <v>463</v>
      </c>
      <c r="E859" s="8"/>
      <c r="H859" s="196"/>
      <c r="I859" s="197"/>
      <c r="J859" s="197"/>
      <c r="K859" s="198"/>
      <c r="L859" s="198"/>
      <c r="M859" s="198"/>
      <c r="N859" s="198"/>
      <c r="O859" s="198"/>
      <c r="P859" s="198"/>
      <c r="R859" s="198"/>
      <c r="S859" s="186" t="str">
        <f t="shared" ref="S859:AX859" si="850">S$18</f>
        <v>S$14</v>
      </c>
      <c r="T859" s="186" t="str">
        <f t="shared" si="850"/>
        <v>T$14</v>
      </c>
      <c r="U859" s="186" t="str">
        <f t="shared" si="850"/>
        <v>U$14</v>
      </c>
      <c r="V859" s="186" t="str">
        <f t="shared" si="850"/>
        <v>V$14</v>
      </c>
      <c r="W859" s="186" t="str">
        <f t="shared" si="850"/>
        <v>W$14</v>
      </c>
      <c r="X859" s="186" t="str">
        <f t="shared" si="850"/>
        <v>X$14</v>
      </c>
      <c r="Y859" s="186" t="str">
        <f t="shared" si="850"/>
        <v>Y$14</v>
      </c>
      <c r="Z859" s="186" t="str">
        <f t="shared" si="850"/>
        <v>Z$14</v>
      </c>
      <c r="AA859" s="186" t="str">
        <f t="shared" si="850"/>
        <v>AA$14</v>
      </c>
      <c r="AB859" s="186" t="str">
        <f t="shared" si="850"/>
        <v>AB$14</v>
      </c>
      <c r="AC859" s="186" t="str">
        <f t="shared" si="850"/>
        <v>AC$14</v>
      </c>
      <c r="AD859" s="186" t="str">
        <f t="shared" si="850"/>
        <v>AD$14</v>
      </c>
      <c r="AE859" s="186" t="str">
        <f t="shared" si="850"/>
        <v>AE$14</v>
      </c>
      <c r="AF859" s="186" t="str">
        <f t="shared" si="850"/>
        <v>AF$14</v>
      </c>
      <c r="AG859" s="186" t="str">
        <f t="shared" si="850"/>
        <v>AG$14</v>
      </c>
      <c r="AH859" s="186" t="str">
        <f t="shared" si="850"/>
        <v>AH$14</v>
      </c>
      <c r="AI859" s="186" t="str">
        <f t="shared" si="850"/>
        <v>AI$14</v>
      </c>
      <c r="AJ859" s="186" t="str">
        <f t="shared" si="850"/>
        <v>AJ$14</v>
      </c>
      <c r="AK859" s="186" t="str">
        <f t="shared" si="850"/>
        <v>AK$14</v>
      </c>
      <c r="AL859" s="186" t="str">
        <f t="shared" si="850"/>
        <v>AL$14</v>
      </c>
      <c r="AM859" s="186" t="str">
        <f t="shared" si="850"/>
        <v>AM$14</v>
      </c>
      <c r="AN859" s="186" t="str">
        <f t="shared" si="850"/>
        <v>AN$14</v>
      </c>
      <c r="AO859" s="186" t="str">
        <f t="shared" si="850"/>
        <v>AO$14</v>
      </c>
      <c r="AP859" s="186" t="str">
        <f t="shared" si="850"/>
        <v>AP$14</v>
      </c>
      <c r="AQ859" s="186" t="str">
        <f t="shared" si="850"/>
        <v>AQ$14</v>
      </c>
      <c r="AR859" s="186" t="str">
        <f t="shared" si="850"/>
        <v>AR$14</v>
      </c>
      <c r="AS859" s="186" t="str">
        <f t="shared" si="850"/>
        <v>AS$14</v>
      </c>
      <c r="AT859" s="186" t="str">
        <f t="shared" si="850"/>
        <v>AT$14</v>
      </c>
      <c r="AU859" s="186" t="str">
        <f t="shared" si="850"/>
        <v>AU$14</v>
      </c>
      <c r="AV859" s="186" t="str">
        <f t="shared" si="850"/>
        <v>AV$14</v>
      </c>
      <c r="AW859" s="186" t="str">
        <f t="shared" si="850"/>
        <v>AW$14</v>
      </c>
      <c r="AX859" s="186" t="str">
        <f t="shared" si="850"/>
        <v>AX$14</v>
      </c>
      <c r="AY859" s="186" t="str">
        <f t="shared" ref="AY859:CD859" si="851">AY$18</f>
        <v>AY$14</v>
      </c>
      <c r="AZ859" s="186" t="str">
        <f t="shared" si="851"/>
        <v>AZ$14</v>
      </c>
      <c r="BA859" s="186" t="str">
        <f t="shared" si="851"/>
        <v>BA$14</v>
      </c>
      <c r="BB859" s="186" t="str">
        <f t="shared" si="851"/>
        <v>BB$14</v>
      </c>
      <c r="BC859" s="186" t="str">
        <f t="shared" si="851"/>
        <v>BC$14</v>
      </c>
      <c r="BD859" s="186" t="str">
        <f t="shared" si="851"/>
        <v>BD$14</v>
      </c>
      <c r="BE859" s="186" t="str">
        <f t="shared" si="851"/>
        <v>BE$14</v>
      </c>
      <c r="BF859" s="186" t="str">
        <f t="shared" si="851"/>
        <v>BF$14</v>
      </c>
      <c r="BG859" s="186" t="str">
        <f t="shared" si="851"/>
        <v>BG$14</v>
      </c>
      <c r="BH859" s="186" t="str">
        <f t="shared" si="851"/>
        <v>BH$14</v>
      </c>
      <c r="BI859" s="186" t="str">
        <f t="shared" si="851"/>
        <v>BI$14</v>
      </c>
      <c r="BJ859" s="186" t="str">
        <f t="shared" si="851"/>
        <v>BJ$14</v>
      </c>
      <c r="BK859" s="186" t="str">
        <f t="shared" si="851"/>
        <v>BK$14</v>
      </c>
      <c r="BL859" s="186" t="str">
        <f t="shared" si="851"/>
        <v>BL$14</v>
      </c>
      <c r="BM859" s="186" t="str">
        <f t="shared" si="851"/>
        <v>BM$14</v>
      </c>
      <c r="BN859" s="186" t="str">
        <f t="shared" si="851"/>
        <v>BN$14</v>
      </c>
      <c r="BO859" s="186" t="str">
        <f t="shared" si="851"/>
        <v>BO$14</v>
      </c>
      <c r="BP859" s="186" t="str">
        <f t="shared" si="851"/>
        <v>BP$14</v>
      </c>
      <c r="BQ859" s="186" t="str">
        <f t="shared" si="851"/>
        <v>BQ$14</v>
      </c>
      <c r="BR859" s="186" t="str">
        <f t="shared" si="851"/>
        <v>BR$14</v>
      </c>
      <c r="BS859" s="186" t="str">
        <f t="shared" si="851"/>
        <v>BS$14</v>
      </c>
      <c r="BT859" s="186" t="str">
        <f t="shared" si="851"/>
        <v>BT$14</v>
      </c>
      <c r="BU859" s="186" t="str">
        <f t="shared" si="851"/>
        <v>BU$14</v>
      </c>
      <c r="BV859" s="186" t="str">
        <f t="shared" si="851"/>
        <v>BV$14</v>
      </c>
      <c r="BW859" s="186" t="str">
        <f t="shared" si="851"/>
        <v>BW$14</v>
      </c>
      <c r="BX859" s="186" t="str">
        <f t="shared" si="851"/>
        <v>BX$14</v>
      </c>
      <c r="BY859" s="186" t="str">
        <f t="shared" si="851"/>
        <v>BY$14</v>
      </c>
      <c r="BZ859" s="186" t="str">
        <f t="shared" si="851"/>
        <v>BZ$14</v>
      </c>
      <c r="CA859" s="186" t="str">
        <f t="shared" si="851"/>
        <v>CA$14</v>
      </c>
      <c r="CB859" s="186" t="str">
        <f t="shared" si="851"/>
        <v>CB$14</v>
      </c>
      <c r="CC859" s="186" t="str">
        <f t="shared" si="851"/>
        <v>CC$14</v>
      </c>
      <c r="CD859" s="186" t="str">
        <f t="shared" si="851"/>
        <v>CD$14</v>
      </c>
      <c r="CE859" s="186" t="str">
        <f t="shared" ref="CE859:CL859" si="852">CE$18</f>
        <v>CE$14</v>
      </c>
      <c r="CF859" s="186" t="str">
        <f t="shared" si="852"/>
        <v>CF$14</v>
      </c>
      <c r="CG859" s="186" t="str">
        <f t="shared" si="852"/>
        <v>CG$14</v>
      </c>
      <c r="CH859" s="186" t="str">
        <f t="shared" si="852"/>
        <v>CH$14</v>
      </c>
      <c r="CI859" s="186" t="str">
        <f t="shared" si="852"/>
        <v>CI$14</v>
      </c>
      <c r="CJ859" s="186" t="str">
        <f t="shared" si="852"/>
        <v>CJ$14</v>
      </c>
      <c r="CK859" s="186" t="str">
        <f t="shared" si="852"/>
        <v>CK$14</v>
      </c>
      <c r="CL859" s="186" t="str">
        <f t="shared" si="852"/>
        <v>CL$14</v>
      </c>
    </row>
    <row r="860" spans="2:90" x14ac:dyDescent="0.4">
      <c r="B860" s="171" t="s">
        <v>464</v>
      </c>
      <c r="E860" s="8"/>
      <c r="H860" s="196"/>
      <c r="I860" s="197"/>
      <c r="J860" s="197"/>
      <c r="K860" s="198"/>
      <c r="L860" s="198"/>
      <c r="M860" s="198"/>
      <c r="N860" s="198"/>
      <c r="O860" s="198"/>
      <c r="P860" s="198"/>
      <c r="R860" s="198"/>
      <c r="S860" s="186" t="str">
        <f t="shared" ref="S860:AX860" si="853">S$19</f>
        <v>S$15</v>
      </c>
      <c r="T860" s="186" t="str">
        <f t="shared" si="853"/>
        <v>T$15</v>
      </c>
      <c r="U860" s="186" t="str">
        <f t="shared" si="853"/>
        <v>U$15</v>
      </c>
      <c r="V860" s="186" t="str">
        <f t="shared" si="853"/>
        <v>V$15</v>
      </c>
      <c r="W860" s="186" t="str">
        <f t="shared" si="853"/>
        <v>W$15</v>
      </c>
      <c r="X860" s="186" t="str">
        <f t="shared" si="853"/>
        <v>X$15</v>
      </c>
      <c r="Y860" s="186" t="str">
        <f t="shared" si="853"/>
        <v>Y$15</v>
      </c>
      <c r="Z860" s="186" t="str">
        <f t="shared" si="853"/>
        <v>Z$15</v>
      </c>
      <c r="AA860" s="186" t="str">
        <f t="shared" si="853"/>
        <v>AA$15</v>
      </c>
      <c r="AB860" s="186" t="str">
        <f t="shared" si="853"/>
        <v>AB$15</v>
      </c>
      <c r="AC860" s="186" t="str">
        <f t="shared" si="853"/>
        <v>AC$15</v>
      </c>
      <c r="AD860" s="186" t="str">
        <f t="shared" si="853"/>
        <v>AD$15</v>
      </c>
      <c r="AE860" s="186" t="str">
        <f t="shared" si="853"/>
        <v>AE$15</v>
      </c>
      <c r="AF860" s="186" t="str">
        <f t="shared" si="853"/>
        <v>AF$15</v>
      </c>
      <c r="AG860" s="186" t="str">
        <f t="shared" si="853"/>
        <v>AG$15</v>
      </c>
      <c r="AH860" s="186" t="str">
        <f t="shared" si="853"/>
        <v>AH$15</v>
      </c>
      <c r="AI860" s="186" t="str">
        <f t="shared" si="853"/>
        <v>AI$15</v>
      </c>
      <c r="AJ860" s="186" t="str">
        <f t="shared" si="853"/>
        <v>AJ$15</v>
      </c>
      <c r="AK860" s="186" t="str">
        <f t="shared" si="853"/>
        <v>AK$15</v>
      </c>
      <c r="AL860" s="186" t="str">
        <f t="shared" si="853"/>
        <v>AL$15</v>
      </c>
      <c r="AM860" s="186" t="str">
        <f t="shared" si="853"/>
        <v>AM$15</v>
      </c>
      <c r="AN860" s="186" t="str">
        <f t="shared" si="853"/>
        <v>AN$15</v>
      </c>
      <c r="AO860" s="186" t="str">
        <f t="shared" si="853"/>
        <v>AO$15</v>
      </c>
      <c r="AP860" s="186" t="str">
        <f t="shared" si="853"/>
        <v>AP$15</v>
      </c>
      <c r="AQ860" s="186" t="str">
        <f t="shared" si="853"/>
        <v>AQ$15</v>
      </c>
      <c r="AR860" s="186" t="str">
        <f t="shared" si="853"/>
        <v>AR$15</v>
      </c>
      <c r="AS860" s="186" t="str">
        <f t="shared" si="853"/>
        <v>AS$15</v>
      </c>
      <c r="AT860" s="186" t="str">
        <f t="shared" si="853"/>
        <v>AT$15</v>
      </c>
      <c r="AU860" s="186" t="str">
        <f t="shared" si="853"/>
        <v>AU$15</v>
      </c>
      <c r="AV860" s="186" t="str">
        <f t="shared" si="853"/>
        <v>AV$15</v>
      </c>
      <c r="AW860" s="186" t="str">
        <f t="shared" si="853"/>
        <v>AW$15</v>
      </c>
      <c r="AX860" s="186" t="str">
        <f t="shared" si="853"/>
        <v>AX$15</v>
      </c>
      <c r="AY860" s="186" t="str">
        <f t="shared" ref="AY860:CD860" si="854">AY$19</f>
        <v>AY$15</v>
      </c>
      <c r="AZ860" s="186" t="str">
        <f t="shared" si="854"/>
        <v>AZ$15</v>
      </c>
      <c r="BA860" s="186" t="str">
        <f t="shared" si="854"/>
        <v>BA$15</v>
      </c>
      <c r="BB860" s="186" t="str">
        <f t="shared" si="854"/>
        <v>BB$15</v>
      </c>
      <c r="BC860" s="186" t="str">
        <f t="shared" si="854"/>
        <v>BC$15</v>
      </c>
      <c r="BD860" s="186" t="str">
        <f t="shared" si="854"/>
        <v>BD$15</v>
      </c>
      <c r="BE860" s="186" t="str">
        <f t="shared" si="854"/>
        <v>BE$15</v>
      </c>
      <c r="BF860" s="186" t="str">
        <f t="shared" si="854"/>
        <v>BF$15</v>
      </c>
      <c r="BG860" s="186" t="str">
        <f t="shared" si="854"/>
        <v>BG$15</v>
      </c>
      <c r="BH860" s="186" t="str">
        <f t="shared" si="854"/>
        <v>BH$15</v>
      </c>
      <c r="BI860" s="186" t="str">
        <f t="shared" si="854"/>
        <v>BI$15</v>
      </c>
      <c r="BJ860" s="186" t="str">
        <f t="shared" si="854"/>
        <v>BJ$15</v>
      </c>
      <c r="BK860" s="186" t="str">
        <f t="shared" si="854"/>
        <v>BK$15</v>
      </c>
      <c r="BL860" s="186" t="str">
        <f t="shared" si="854"/>
        <v>BL$15</v>
      </c>
      <c r="BM860" s="186" t="str">
        <f t="shared" si="854"/>
        <v>BM$15</v>
      </c>
      <c r="BN860" s="186" t="str">
        <f t="shared" si="854"/>
        <v>BN$15</v>
      </c>
      <c r="BO860" s="186" t="str">
        <f t="shared" si="854"/>
        <v>BO$15</v>
      </c>
      <c r="BP860" s="186" t="str">
        <f t="shared" si="854"/>
        <v>BP$15</v>
      </c>
      <c r="BQ860" s="186" t="str">
        <f t="shared" si="854"/>
        <v>BQ$15</v>
      </c>
      <c r="BR860" s="186" t="str">
        <f t="shared" si="854"/>
        <v>BR$15</v>
      </c>
      <c r="BS860" s="186" t="str">
        <f t="shared" si="854"/>
        <v>BS$15</v>
      </c>
      <c r="BT860" s="186" t="str">
        <f t="shared" si="854"/>
        <v>BT$15</v>
      </c>
      <c r="BU860" s="186" t="str">
        <f t="shared" si="854"/>
        <v>BU$15</v>
      </c>
      <c r="BV860" s="186" t="str">
        <f t="shared" si="854"/>
        <v>BV$15</v>
      </c>
      <c r="BW860" s="186" t="str">
        <f t="shared" si="854"/>
        <v>BW$15</v>
      </c>
      <c r="BX860" s="186" t="str">
        <f t="shared" si="854"/>
        <v>BX$15</v>
      </c>
      <c r="BY860" s="186" t="str">
        <f t="shared" si="854"/>
        <v>BY$15</v>
      </c>
      <c r="BZ860" s="186" t="str">
        <f t="shared" si="854"/>
        <v>BZ$15</v>
      </c>
      <c r="CA860" s="186" t="str">
        <f t="shared" si="854"/>
        <v>CA$15</v>
      </c>
      <c r="CB860" s="186" t="str">
        <f t="shared" si="854"/>
        <v>CB$15</v>
      </c>
      <c r="CC860" s="186" t="str">
        <f t="shared" si="854"/>
        <v>CC$15</v>
      </c>
      <c r="CD860" s="186" t="str">
        <f t="shared" si="854"/>
        <v>CD$15</v>
      </c>
      <c r="CE860" s="186" t="str">
        <f t="shared" ref="CE860:CL860" si="855">CE$19</f>
        <v>CE$15</v>
      </c>
      <c r="CF860" s="186" t="str">
        <f t="shared" si="855"/>
        <v>CF$15</v>
      </c>
      <c r="CG860" s="186" t="str">
        <f t="shared" si="855"/>
        <v>CG$15</v>
      </c>
      <c r="CH860" s="186" t="str">
        <f t="shared" si="855"/>
        <v>CH$15</v>
      </c>
      <c r="CI860" s="186" t="str">
        <f t="shared" si="855"/>
        <v>CI$15</v>
      </c>
      <c r="CJ860" s="186" t="str">
        <f t="shared" si="855"/>
        <v>CJ$15</v>
      </c>
      <c r="CK860" s="186" t="str">
        <f t="shared" si="855"/>
        <v>CK$15</v>
      </c>
      <c r="CL860" s="186" t="str">
        <f t="shared" si="855"/>
        <v>CL$15</v>
      </c>
    </row>
    <row r="861" spans="2:90" x14ac:dyDescent="0.4">
      <c r="B861" s="66" t="s">
        <v>772</v>
      </c>
      <c r="C861" s="31"/>
      <c r="D861" t="s">
        <v>752</v>
      </c>
      <c r="E861" s="8" t="str">
        <f t="shared" ref="E861:E864" si="856">ROW()&amp;" "&amp;D861</f>
        <v>861 SALES-PR</v>
      </c>
      <c r="F861" t="s">
        <v>415</v>
      </c>
      <c r="G861" s="31" t="s">
        <v>81</v>
      </c>
      <c r="H861" s="22"/>
      <c r="I861" s="287"/>
      <c r="J861" s="287"/>
      <c r="K861" s="22"/>
      <c r="L861" s="22"/>
      <c r="M861" s="22"/>
      <c r="N861" s="22"/>
      <c r="O861" s="22"/>
      <c r="P861" s="22"/>
      <c r="R861" s="66"/>
      <c r="S861" s="66"/>
      <c r="T861" s="66"/>
      <c r="U861" s="66"/>
      <c r="V861" s="66"/>
      <c r="W861" s="66"/>
      <c r="X861" s="66"/>
      <c r="Y861" s="66"/>
      <c r="Z861" s="66"/>
      <c r="AA861" s="66"/>
      <c r="AB861" s="66"/>
      <c r="AC861" s="66"/>
      <c r="AD861" s="66"/>
      <c r="AE861" s="66"/>
      <c r="AF861" s="66"/>
      <c r="AG861" s="66"/>
      <c r="AH861" s="66"/>
      <c r="AI861" s="66"/>
      <c r="AJ861" s="66"/>
      <c r="AK861" s="66"/>
      <c r="AL861" s="66"/>
      <c r="AM861" s="66"/>
      <c r="AN861" s="66"/>
      <c r="AO861" s="66"/>
      <c r="AP861" s="66"/>
      <c r="AQ861" s="66"/>
      <c r="AR861" s="66"/>
      <c r="AS861" s="66"/>
      <c r="AT861" s="66"/>
      <c r="AU861" s="66"/>
      <c r="AV861" s="66"/>
      <c r="AW861" s="66"/>
      <c r="AX861" s="66"/>
      <c r="AY861" s="66"/>
      <c r="AZ861" s="66"/>
      <c r="BA861" s="66"/>
      <c r="BB861" s="66"/>
      <c r="BC861" s="66"/>
      <c r="BD861" s="66"/>
      <c r="BE861" s="66"/>
      <c r="BF861" s="66"/>
      <c r="BG861" s="66"/>
      <c r="BH861" s="66"/>
      <c r="BI861" s="66"/>
      <c r="BJ861" s="66"/>
      <c r="BK861" s="66"/>
      <c r="BL861" s="66"/>
      <c r="BM861" s="66"/>
      <c r="BN861" s="66"/>
      <c r="BO861" s="66"/>
      <c r="BP861" s="66"/>
      <c r="BQ861" s="66"/>
      <c r="BR861" s="66"/>
      <c r="BS861" s="66"/>
      <c r="BT861" s="66"/>
      <c r="BU861" s="66"/>
      <c r="BV861" s="66"/>
      <c r="BW861" s="66"/>
      <c r="BX861" s="66"/>
      <c r="BY861" s="66"/>
      <c r="BZ861" s="66"/>
      <c r="CA861" s="66"/>
      <c r="CB861" s="66"/>
      <c r="CC861" s="66"/>
      <c r="CD861" s="66"/>
      <c r="CE861" s="66"/>
      <c r="CF861" s="66"/>
      <c r="CG861" s="66"/>
      <c r="CH861" s="66"/>
      <c r="CI861" s="66"/>
      <c r="CJ861" s="66"/>
      <c r="CK861" s="66"/>
      <c r="CL861" s="66"/>
    </row>
    <row r="862" spans="2:90" x14ac:dyDescent="0.4">
      <c r="B862" s="122" t="str">
        <f>"Revenue - "&amp;B868</f>
        <v>Revenue - (Primary label)</v>
      </c>
      <c r="C862" t="s">
        <v>198</v>
      </c>
      <c r="D862" t="s">
        <v>752</v>
      </c>
      <c r="E862" s="8" t="str">
        <f t="shared" si="856"/>
        <v>862 SALES-PR</v>
      </c>
      <c r="G862" t="s">
        <v>332</v>
      </c>
      <c r="H862" s="31"/>
      <c r="I862" s="73"/>
      <c r="J862" s="73"/>
      <c r="K862" s="58"/>
      <c r="L862" s="58"/>
      <c r="M862" s="58"/>
      <c r="N862" s="58"/>
      <c r="O862" s="58"/>
      <c r="P862" s="58"/>
      <c r="R862" s="33"/>
    </row>
    <row r="863" spans="2:90" x14ac:dyDescent="0.4">
      <c r="B863" s="122"/>
      <c r="D863" t="s">
        <v>752</v>
      </c>
      <c r="E863" s="8" t="str">
        <f t="shared" si="856"/>
        <v>863 SALES-PR</v>
      </c>
      <c r="H863" s="31"/>
      <c r="I863" s="73"/>
      <c r="J863" s="73"/>
      <c r="K863" s="58"/>
      <c r="L863" s="58"/>
      <c r="M863" s="58"/>
      <c r="N863" s="58"/>
      <c r="O863" s="58"/>
      <c r="P863" s="58"/>
      <c r="R863" s="33"/>
    </row>
    <row r="864" spans="2:90" x14ac:dyDescent="0.4">
      <c r="B864" s="95" t="s">
        <v>343</v>
      </c>
      <c r="D864" t="s">
        <v>752</v>
      </c>
      <c r="E864" s="8" t="str">
        <f t="shared" si="856"/>
        <v>864 SALES-PR</v>
      </c>
      <c r="H864" s="31"/>
      <c r="I864" s="73"/>
      <c r="J864" s="73"/>
      <c r="K864" s="58"/>
      <c r="L864" s="58"/>
      <c r="M864" s="58"/>
      <c r="N864" s="58"/>
      <c r="O864" s="58"/>
      <c r="P864" s="58"/>
      <c r="R864" s="33"/>
    </row>
    <row r="865" spans="2:90" x14ac:dyDescent="0.4">
      <c r="B865" s="141" t="str">
        <f>"Price/"&amp;B869</f>
        <v>Price/unit</v>
      </c>
      <c r="D865" t="s">
        <v>752</v>
      </c>
      <c r="E865" s="8" t="str">
        <f t="shared" ref="E865:E866" si="857">ROW()&amp;" "&amp;D865</f>
        <v>865 SALES-PR</v>
      </c>
      <c r="H865" s="31"/>
      <c r="I865" s="73"/>
      <c r="J865" s="73"/>
      <c r="K865" s="135">
        <v>20</v>
      </c>
      <c r="L865" s="135">
        <v>20</v>
      </c>
      <c r="M865" s="135">
        <v>20</v>
      </c>
      <c r="N865" s="135">
        <v>20</v>
      </c>
      <c r="O865" s="135">
        <v>20</v>
      </c>
      <c r="P865" s="135">
        <v>20</v>
      </c>
      <c r="R865" s="33"/>
      <c r="S865" s="136" cm="1">
        <f t="array" ref="S865">INDEX($K:$P,ROW(),MATCH(S$3,$K$2:$P$2,0))</f>
        <v>20</v>
      </c>
      <c r="T865" s="136" cm="1">
        <f t="array" ref="T865">INDEX($K:$P,ROW(),MATCH(T$3,$K$2:$P$2,0))</f>
        <v>20</v>
      </c>
      <c r="U865" s="136" cm="1">
        <f t="array" ref="U865">INDEX($K:$P,ROW(),MATCH(U$3,$K$2:$P$2,0))</f>
        <v>20</v>
      </c>
      <c r="V865" s="136" cm="1">
        <f t="array" ref="V865">INDEX($K:$P,ROW(),MATCH(V$3,$K$2:$P$2,0))</f>
        <v>20</v>
      </c>
      <c r="W865" s="136" cm="1">
        <f t="array" ref="W865">INDEX($K:$P,ROW(),MATCH(W$3,$K$2:$P$2,0))</f>
        <v>20</v>
      </c>
      <c r="X865" s="136" cm="1">
        <f t="array" ref="X865">INDEX($K:$P,ROW(),MATCH(X$3,$K$2:$P$2,0))</f>
        <v>20</v>
      </c>
      <c r="Y865" s="136" cm="1">
        <f t="array" ref="Y865">INDEX($K:$P,ROW(),MATCH(Y$3,$K$2:$P$2,0))</f>
        <v>20</v>
      </c>
      <c r="Z865" s="136" cm="1">
        <f t="array" ref="Z865">INDEX($K:$P,ROW(),MATCH(Z$3,$K$2:$P$2,0))</f>
        <v>20</v>
      </c>
      <c r="AA865" s="136" cm="1">
        <f t="array" ref="AA865">INDEX($K:$P,ROW(),MATCH(AA$3,$K$2:$P$2,0))</f>
        <v>20</v>
      </c>
      <c r="AB865" s="136" cm="1">
        <f t="array" ref="AB865">INDEX($K:$P,ROW(),MATCH(AB$3,$K$2:$P$2,0))</f>
        <v>20</v>
      </c>
      <c r="AC865" s="136" cm="1">
        <f t="array" ref="AC865">INDEX($K:$P,ROW(),MATCH(AC$3,$K$2:$P$2,0))</f>
        <v>20</v>
      </c>
      <c r="AD865" s="136" cm="1">
        <f t="array" ref="AD865">INDEX($K:$P,ROW(),MATCH(AD$3,$K$2:$P$2,0))</f>
        <v>20</v>
      </c>
      <c r="AE865" s="136" cm="1">
        <f t="array" ref="AE865">INDEX($K:$P,ROW(),MATCH(AE$3,$K$2:$P$2,0))</f>
        <v>20</v>
      </c>
      <c r="AF865" s="136" cm="1">
        <f t="array" ref="AF865">INDEX($K:$P,ROW(),MATCH(AF$3,$K$2:$P$2,0))</f>
        <v>20</v>
      </c>
      <c r="AG865" s="136" cm="1">
        <f t="array" ref="AG865">INDEX($K:$P,ROW(),MATCH(AG$3,$K$2:$P$2,0))</f>
        <v>20</v>
      </c>
      <c r="AH865" s="136" cm="1">
        <f t="array" ref="AH865">INDEX($K:$P,ROW(),MATCH(AH$3,$K$2:$P$2,0))</f>
        <v>20</v>
      </c>
      <c r="AI865" s="136" cm="1">
        <f t="array" ref="AI865">INDEX($K:$P,ROW(),MATCH(AI$3,$K$2:$P$2,0))</f>
        <v>20</v>
      </c>
      <c r="AJ865" s="136" cm="1">
        <f t="array" ref="AJ865">INDEX($K:$P,ROW(),MATCH(AJ$3,$K$2:$P$2,0))</f>
        <v>20</v>
      </c>
      <c r="AK865" s="136" cm="1">
        <f t="array" ref="AK865">INDEX($K:$P,ROW(),MATCH(AK$3,$K$2:$P$2,0))</f>
        <v>20</v>
      </c>
      <c r="AL865" s="136" cm="1">
        <f t="array" ref="AL865">INDEX($K:$P,ROW(),MATCH(AL$3,$K$2:$P$2,0))</f>
        <v>20</v>
      </c>
      <c r="AM865" s="136" cm="1">
        <f t="array" ref="AM865">INDEX($K:$P,ROW(),MATCH(AM$3,$K$2:$P$2,0))</f>
        <v>20</v>
      </c>
      <c r="AN865" s="136" cm="1">
        <f t="array" ref="AN865">INDEX($K:$P,ROW(),MATCH(AN$3,$K$2:$P$2,0))</f>
        <v>20</v>
      </c>
      <c r="AO865" s="136" cm="1">
        <f t="array" ref="AO865">INDEX($K:$P,ROW(),MATCH(AO$3,$K$2:$P$2,0))</f>
        <v>20</v>
      </c>
      <c r="AP865" s="136" cm="1">
        <f t="array" ref="AP865">INDEX($K:$P,ROW(),MATCH(AP$3,$K$2:$P$2,0))</f>
        <v>20</v>
      </c>
      <c r="AQ865" s="136" cm="1">
        <f t="array" ref="AQ865">INDEX($K:$P,ROW(),MATCH(AQ$3,$K$2:$P$2,0))</f>
        <v>20</v>
      </c>
      <c r="AR865" s="136" cm="1">
        <f t="array" ref="AR865">INDEX($K:$P,ROW(),MATCH(AR$3,$K$2:$P$2,0))</f>
        <v>20</v>
      </c>
      <c r="AS865" s="136" cm="1">
        <f t="array" ref="AS865">INDEX($K:$P,ROW(),MATCH(AS$3,$K$2:$P$2,0))</f>
        <v>20</v>
      </c>
      <c r="AT865" s="136" cm="1">
        <f t="array" ref="AT865">INDEX($K:$P,ROW(),MATCH(AT$3,$K$2:$P$2,0))</f>
        <v>20</v>
      </c>
      <c r="AU865" s="136" cm="1">
        <f t="array" ref="AU865">INDEX($K:$P,ROW(),MATCH(AU$3,$K$2:$P$2,0))</f>
        <v>20</v>
      </c>
      <c r="AV865" s="136" cm="1">
        <f t="array" ref="AV865">INDEX($K:$P,ROW(),MATCH(AV$3,$K$2:$P$2,0))</f>
        <v>20</v>
      </c>
      <c r="AW865" s="136" cm="1">
        <f t="array" ref="AW865">INDEX($K:$P,ROW(),MATCH(AW$3,$K$2:$P$2,0))</f>
        <v>20</v>
      </c>
      <c r="AX865" s="136" cm="1">
        <f t="array" ref="AX865">INDEX($K:$P,ROW(),MATCH(AX$3,$K$2:$P$2,0))</f>
        <v>20</v>
      </c>
      <c r="AY865" s="136" cm="1">
        <f t="array" ref="AY865">INDEX($K:$P,ROW(),MATCH(AY$3,$K$2:$P$2,0))</f>
        <v>20</v>
      </c>
      <c r="AZ865" s="136" cm="1">
        <f t="array" ref="AZ865">INDEX($K:$P,ROW(),MATCH(AZ$3,$K$2:$P$2,0))</f>
        <v>20</v>
      </c>
      <c r="BA865" s="136" cm="1">
        <f t="array" ref="BA865">INDEX($K:$P,ROW(),MATCH(BA$3,$K$2:$P$2,0))</f>
        <v>20</v>
      </c>
      <c r="BB865" s="136" cm="1">
        <f t="array" ref="BB865">INDEX($K:$P,ROW(),MATCH(BB$3,$K$2:$P$2,0))</f>
        <v>20</v>
      </c>
      <c r="BC865" s="136" cm="1">
        <f t="array" ref="BC865">INDEX($K:$P,ROW(),MATCH(BC$3,$K$2:$P$2,0))</f>
        <v>20</v>
      </c>
      <c r="BD865" s="136" cm="1">
        <f t="array" ref="BD865">INDEX($K:$P,ROW(),MATCH(BD$3,$K$2:$P$2,0))</f>
        <v>20</v>
      </c>
      <c r="BE865" s="136" cm="1">
        <f t="array" ref="BE865">INDEX($K:$P,ROW(),MATCH(BE$3,$K$2:$P$2,0))</f>
        <v>20</v>
      </c>
      <c r="BF865" s="136" cm="1">
        <f t="array" ref="BF865">INDEX($K:$P,ROW(),MATCH(BF$3,$K$2:$P$2,0))</f>
        <v>20</v>
      </c>
      <c r="BG865" s="136" cm="1">
        <f t="array" ref="BG865">INDEX($K:$P,ROW(),MATCH(BG$3,$K$2:$P$2,0))</f>
        <v>20</v>
      </c>
      <c r="BH865" s="136" cm="1">
        <f t="array" ref="BH865">INDEX($K:$P,ROW(),MATCH(BH$3,$K$2:$P$2,0))</f>
        <v>20</v>
      </c>
      <c r="BI865" s="136" cm="1">
        <f t="array" ref="BI865">INDEX($K:$P,ROW(),MATCH(BI$3,$K$2:$P$2,0))</f>
        <v>20</v>
      </c>
      <c r="BJ865" s="136" cm="1">
        <f t="array" ref="BJ865">INDEX($K:$P,ROW(),MATCH(BJ$3,$K$2:$P$2,0))</f>
        <v>20</v>
      </c>
      <c r="BK865" s="136" cm="1">
        <f t="array" ref="BK865">INDEX($K:$P,ROW(),MATCH(BK$3,$K$2:$P$2,0))</f>
        <v>20</v>
      </c>
      <c r="BL865" s="136" cm="1">
        <f t="array" ref="BL865">INDEX($K:$P,ROW(),MATCH(BL$3,$K$2:$P$2,0))</f>
        <v>20</v>
      </c>
      <c r="BM865" s="136" cm="1">
        <f t="array" ref="BM865">INDEX($K:$P,ROW(),MATCH(BM$3,$K$2:$P$2,0))</f>
        <v>20</v>
      </c>
      <c r="BN865" s="136" cm="1">
        <f t="array" ref="BN865">INDEX($K:$P,ROW(),MATCH(BN$3,$K$2:$P$2,0))</f>
        <v>20</v>
      </c>
      <c r="BO865" s="136" cm="1">
        <f t="array" ref="BO865">INDEX($K:$P,ROW(),MATCH(BO$3,$K$2:$P$2,0))</f>
        <v>20</v>
      </c>
      <c r="BP865" s="136" cm="1">
        <f t="array" ref="BP865">INDEX($K:$P,ROW(),MATCH(BP$3,$K$2:$P$2,0))</f>
        <v>20</v>
      </c>
      <c r="BQ865" s="136" cm="1">
        <f t="array" ref="BQ865">INDEX($K:$P,ROW(),MATCH(BQ$3,$K$2:$P$2,0))</f>
        <v>20</v>
      </c>
      <c r="BR865" s="136" cm="1">
        <f t="array" ref="BR865">INDEX($K:$P,ROW(),MATCH(BR$3,$K$2:$P$2,0))</f>
        <v>20</v>
      </c>
      <c r="BS865" s="136" cm="1">
        <f t="array" ref="BS865">INDEX($K:$P,ROW(),MATCH(BS$3,$K$2:$P$2,0))</f>
        <v>20</v>
      </c>
      <c r="BT865" s="136" cm="1">
        <f t="array" ref="BT865">INDEX($K:$P,ROW(),MATCH(BT$3,$K$2:$P$2,0))</f>
        <v>20</v>
      </c>
      <c r="BU865" s="136" cm="1">
        <f t="array" ref="BU865">INDEX($K:$P,ROW(),MATCH(BU$3,$K$2:$P$2,0))</f>
        <v>20</v>
      </c>
      <c r="BV865" s="136" cm="1">
        <f t="array" ref="BV865">INDEX($K:$P,ROW(),MATCH(BV$3,$K$2:$P$2,0))</f>
        <v>20</v>
      </c>
      <c r="BW865" s="136" cm="1">
        <f t="array" ref="BW865">INDEX($K:$P,ROW(),MATCH(BW$3,$K$2:$P$2,0))</f>
        <v>20</v>
      </c>
      <c r="BX865" s="136" cm="1">
        <f t="array" ref="BX865">INDEX($K:$P,ROW(),MATCH(BX$3,$K$2:$P$2,0))</f>
        <v>20</v>
      </c>
      <c r="BY865" s="136" cm="1">
        <f t="array" ref="BY865">INDEX($K:$P,ROW(),MATCH(BY$3,$K$2:$P$2,0))</f>
        <v>20</v>
      </c>
      <c r="BZ865" s="136" cm="1">
        <f t="array" ref="BZ865">INDEX($K:$P,ROW(),MATCH(BZ$3,$K$2:$P$2,0))</f>
        <v>20</v>
      </c>
      <c r="CA865" s="136" cm="1">
        <f t="array" ref="CA865">INDEX($K:$P,ROW(),MATCH(CA$3,$K$2:$P$2,0))</f>
        <v>20</v>
      </c>
      <c r="CB865" s="136" cm="1">
        <f t="array" ref="CB865">INDEX($K:$P,ROW(),MATCH(CB$3,$K$2:$P$2,0))</f>
        <v>20</v>
      </c>
      <c r="CC865" s="136" cm="1">
        <f t="array" ref="CC865">INDEX($K:$P,ROW(),MATCH(CC$3,$K$2:$P$2,0))</f>
        <v>20</v>
      </c>
      <c r="CD865" s="136" cm="1">
        <f t="array" ref="CD865">INDEX($K:$P,ROW(),MATCH(CD$3,$K$2:$P$2,0))</f>
        <v>20</v>
      </c>
      <c r="CE865" s="136" cm="1">
        <f t="array" ref="CE865">INDEX($K:$P,ROW(),MATCH(CE$3,$K$2:$P$2,0))</f>
        <v>20</v>
      </c>
      <c r="CF865" s="136" cm="1">
        <f t="array" ref="CF865">INDEX($K:$P,ROW(),MATCH(CF$3,$K$2:$P$2,0))</f>
        <v>20</v>
      </c>
      <c r="CG865" s="136" cm="1">
        <f t="array" ref="CG865">INDEX($K:$P,ROW(),MATCH(CG$3,$K$2:$P$2,0))</f>
        <v>20</v>
      </c>
      <c r="CH865" s="136" cm="1">
        <f t="array" ref="CH865">INDEX($K:$P,ROW(),MATCH(CH$3,$K$2:$P$2,0))</f>
        <v>20</v>
      </c>
      <c r="CI865" s="136" cm="1">
        <f t="array" ref="CI865">INDEX($K:$P,ROW(),MATCH(CI$3,$K$2:$P$2,0))</f>
        <v>20</v>
      </c>
      <c r="CJ865" s="136" cm="1">
        <f t="array" ref="CJ865">INDEX($K:$P,ROW(),MATCH(CJ$3,$K$2:$P$2,0))</f>
        <v>20</v>
      </c>
      <c r="CK865" s="136" cm="1">
        <f t="array" ref="CK865">INDEX($K:$P,ROW(),MATCH(CK$3,$K$2:$P$2,0))</f>
        <v>20</v>
      </c>
      <c r="CL865" s="136" cm="1">
        <f t="array" ref="CL865">INDEX($K:$P,ROW(),MATCH(CL$3,$K$2:$P$2,0))</f>
        <v>20</v>
      </c>
    </row>
    <row r="866" spans="2:90" x14ac:dyDescent="0.4">
      <c r="B866" s="124" t="str">
        <f>"# of "&amp;B869&amp;"s sold"</f>
        <v># of units sold</v>
      </c>
      <c r="C866" s="27"/>
      <c r="D866" t="s">
        <v>752</v>
      </c>
      <c r="E866" s="9" t="str">
        <f t="shared" si="857"/>
        <v>866 SALES-PR</v>
      </c>
      <c r="F866" s="27"/>
      <c r="G866" s="27"/>
      <c r="H866" s="31"/>
      <c r="I866" s="73"/>
      <c r="J866" s="73"/>
      <c r="K866" s="38">
        <f t="shared" ref="K866:P866" ca="1" si="858">SUMIF($3:$3,K$2,866:866)</f>
        <v>6000</v>
      </c>
      <c r="L866" s="38">
        <f t="shared" ca="1" si="858"/>
        <v>6000</v>
      </c>
      <c r="M866" s="38">
        <f t="shared" ca="1" si="858"/>
        <v>6000</v>
      </c>
      <c r="N866" s="38">
        <f t="shared" ca="1" si="858"/>
        <v>6000</v>
      </c>
      <c r="O866" s="38">
        <f t="shared" ca="1" si="858"/>
        <v>6000</v>
      </c>
      <c r="P866" s="38">
        <f t="shared" ca="1" si="858"/>
        <v>6000</v>
      </c>
      <c r="R866" s="33"/>
      <c r="S866" s="38" cm="1">
        <f t="array" aca="1" ref="S866" ca="1">INDIRECT(S855)/S865</f>
        <v>500</v>
      </c>
      <c r="T866" s="38" cm="1">
        <f t="array" aca="1" ref="T866" ca="1">INDIRECT(T855)/T865</f>
        <v>500</v>
      </c>
      <c r="U866" s="38" cm="1">
        <f t="array" aca="1" ref="U866" ca="1">INDIRECT(U855)/U865</f>
        <v>500</v>
      </c>
      <c r="V866" s="38" cm="1">
        <f t="array" aca="1" ref="V866" ca="1">INDIRECT(V855)/V865</f>
        <v>500</v>
      </c>
      <c r="W866" s="38" cm="1">
        <f t="array" aca="1" ref="W866" ca="1">INDIRECT(W855)/W865</f>
        <v>500</v>
      </c>
      <c r="X866" s="38" cm="1">
        <f t="array" aca="1" ref="X866" ca="1">INDIRECT(X855)/X865</f>
        <v>500</v>
      </c>
      <c r="Y866" s="38" cm="1">
        <f t="array" aca="1" ref="Y866" ca="1">INDIRECT(Y855)/Y865</f>
        <v>500</v>
      </c>
      <c r="Z866" s="38" cm="1">
        <f t="array" aca="1" ref="Z866" ca="1">INDIRECT(Z855)/Z865</f>
        <v>500</v>
      </c>
      <c r="AA866" s="38" cm="1">
        <f t="array" aca="1" ref="AA866" ca="1">INDIRECT(AA855)/AA865</f>
        <v>500</v>
      </c>
      <c r="AB866" s="38" cm="1">
        <f t="array" aca="1" ref="AB866" ca="1">INDIRECT(AB855)/AB865</f>
        <v>500</v>
      </c>
      <c r="AC866" s="38" cm="1">
        <f t="array" aca="1" ref="AC866" ca="1">INDIRECT(AC855)/AC865</f>
        <v>500</v>
      </c>
      <c r="AD866" s="38" cm="1">
        <f t="array" aca="1" ref="AD866" ca="1">INDIRECT(AD855)/AD865</f>
        <v>500</v>
      </c>
      <c r="AE866" s="38" cm="1">
        <f t="array" aca="1" ref="AE866" ca="1">INDIRECT(AE855)/AE865</f>
        <v>500</v>
      </c>
      <c r="AF866" s="38" cm="1">
        <f t="array" aca="1" ref="AF866" ca="1">INDIRECT(AF855)/AF865</f>
        <v>500</v>
      </c>
      <c r="AG866" s="38" cm="1">
        <f t="array" aca="1" ref="AG866" ca="1">INDIRECT(AG855)/AG865</f>
        <v>500</v>
      </c>
      <c r="AH866" s="38" cm="1">
        <f t="array" aca="1" ref="AH866" ca="1">INDIRECT(AH855)/AH865</f>
        <v>500</v>
      </c>
      <c r="AI866" s="38" cm="1">
        <f t="array" aca="1" ref="AI866" ca="1">INDIRECT(AI855)/AI865</f>
        <v>500</v>
      </c>
      <c r="AJ866" s="38" cm="1">
        <f t="array" aca="1" ref="AJ866" ca="1">INDIRECT(AJ855)/AJ865</f>
        <v>500</v>
      </c>
      <c r="AK866" s="38" cm="1">
        <f t="array" aca="1" ref="AK866" ca="1">INDIRECT(AK855)/AK865</f>
        <v>500</v>
      </c>
      <c r="AL866" s="38" cm="1">
        <f t="array" aca="1" ref="AL866" ca="1">INDIRECT(AL855)/AL865</f>
        <v>500</v>
      </c>
      <c r="AM866" s="38" cm="1">
        <f t="array" aca="1" ref="AM866" ca="1">INDIRECT(AM855)/AM865</f>
        <v>500</v>
      </c>
      <c r="AN866" s="38" cm="1">
        <f t="array" aca="1" ref="AN866" ca="1">INDIRECT(AN855)/AN865</f>
        <v>500</v>
      </c>
      <c r="AO866" s="38" cm="1">
        <f t="array" aca="1" ref="AO866" ca="1">INDIRECT(AO855)/AO865</f>
        <v>500</v>
      </c>
      <c r="AP866" s="38" cm="1">
        <f t="array" aca="1" ref="AP866" ca="1">INDIRECT(AP855)/AP865</f>
        <v>500</v>
      </c>
      <c r="AQ866" s="38" cm="1">
        <f t="array" aca="1" ref="AQ866" ca="1">INDIRECT(AQ855)/AQ865</f>
        <v>500</v>
      </c>
      <c r="AR866" s="38" cm="1">
        <f t="array" aca="1" ref="AR866" ca="1">INDIRECT(AR855)/AR865</f>
        <v>500</v>
      </c>
      <c r="AS866" s="38" cm="1">
        <f t="array" aca="1" ref="AS866" ca="1">INDIRECT(AS855)/AS865</f>
        <v>500</v>
      </c>
      <c r="AT866" s="38" cm="1">
        <f t="array" aca="1" ref="AT866" ca="1">INDIRECT(AT855)/AT865</f>
        <v>500</v>
      </c>
      <c r="AU866" s="38" cm="1">
        <f t="array" aca="1" ref="AU866" ca="1">INDIRECT(AU855)/AU865</f>
        <v>500</v>
      </c>
      <c r="AV866" s="38" cm="1">
        <f t="array" aca="1" ref="AV866" ca="1">INDIRECT(AV855)/AV865</f>
        <v>500</v>
      </c>
      <c r="AW866" s="38" cm="1">
        <f t="array" aca="1" ref="AW866" ca="1">INDIRECT(AW855)/AW865</f>
        <v>500</v>
      </c>
      <c r="AX866" s="38" cm="1">
        <f t="array" aca="1" ref="AX866" ca="1">INDIRECT(AX855)/AX865</f>
        <v>500</v>
      </c>
      <c r="AY866" s="38" cm="1">
        <f t="array" aca="1" ref="AY866" ca="1">INDIRECT(AY855)/AY865</f>
        <v>500</v>
      </c>
      <c r="AZ866" s="38" cm="1">
        <f t="array" aca="1" ref="AZ866" ca="1">INDIRECT(AZ855)/AZ865</f>
        <v>500</v>
      </c>
      <c r="BA866" s="38" cm="1">
        <f t="array" aca="1" ref="BA866" ca="1">INDIRECT(BA855)/BA865</f>
        <v>500</v>
      </c>
      <c r="BB866" s="38" cm="1">
        <f t="array" aca="1" ref="BB866" ca="1">INDIRECT(BB855)/BB865</f>
        <v>500</v>
      </c>
      <c r="BC866" s="38" cm="1">
        <f t="array" aca="1" ref="BC866" ca="1">INDIRECT(BC855)/BC865</f>
        <v>500</v>
      </c>
      <c r="BD866" s="38" cm="1">
        <f t="array" aca="1" ref="BD866" ca="1">INDIRECT(BD855)/BD865</f>
        <v>500</v>
      </c>
      <c r="BE866" s="38" cm="1">
        <f t="array" aca="1" ref="BE866" ca="1">INDIRECT(BE855)/BE865</f>
        <v>500</v>
      </c>
      <c r="BF866" s="38" cm="1">
        <f t="array" aca="1" ref="BF866" ca="1">INDIRECT(BF855)/BF865</f>
        <v>500</v>
      </c>
      <c r="BG866" s="38" cm="1">
        <f t="array" aca="1" ref="BG866" ca="1">INDIRECT(BG855)/BG865</f>
        <v>500</v>
      </c>
      <c r="BH866" s="38" cm="1">
        <f t="array" aca="1" ref="BH866" ca="1">INDIRECT(BH855)/BH865</f>
        <v>500</v>
      </c>
      <c r="BI866" s="38" cm="1">
        <f t="array" aca="1" ref="BI866" ca="1">INDIRECT(BI855)/BI865</f>
        <v>500</v>
      </c>
      <c r="BJ866" s="38" cm="1">
        <f t="array" aca="1" ref="BJ866" ca="1">INDIRECT(BJ855)/BJ865</f>
        <v>500</v>
      </c>
      <c r="BK866" s="38" cm="1">
        <f t="array" aca="1" ref="BK866" ca="1">INDIRECT(BK855)/BK865</f>
        <v>500</v>
      </c>
      <c r="BL866" s="38" cm="1">
        <f t="array" aca="1" ref="BL866" ca="1">INDIRECT(BL855)/BL865</f>
        <v>500</v>
      </c>
      <c r="BM866" s="38" cm="1">
        <f t="array" aca="1" ref="BM866" ca="1">INDIRECT(BM855)/BM865</f>
        <v>500</v>
      </c>
      <c r="BN866" s="38" cm="1">
        <f t="array" aca="1" ref="BN866" ca="1">INDIRECT(BN855)/BN865</f>
        <v>500</v>
      </c>
      <c r="BO866" s="38" cm="1">
        <f t="array" aca="1" ref="BO866" ca="1">INDIRECT(BO855)/BO865</f>
        <v>500</v>
      </c>
      <c r="BP866" s="38" cm="1">
        <f t="array" aca="1" ref="BP866" ca="1">INDIRECT(BP855)/BP865</f>
        <v>500</v>
      </c>
      <c r="BQ866" s="38" cm="1">
        <f t="array" aca="1" ref="BQ866" ca="1">INDIRECT(BQ855)/BQ865</f>
        <v>500</v>
      </c>
      <c r="BR866" s="38" cm="1">
        <f t="array" aca="1" ref="BR866" ca="1">INDIRECT(BR855)/BR865</f>
        <v>500</v>
      </c>
      <c r="BS866" s="38" cm="1">
        <f t="array" aca="1" ref="BS866" ca="1">INDIRECT(BS855)/BS865</f>
        <v>500</v>
      </c>
      <c r="BT866" s="38" cm="1">
        <f t="array" aca="1" ref="BT866" ca="1">INDIRECT(BT855)/BT865</f>
        <v>500</v>
      </c>
      <c r="BU866" s="38" cm="1">
        <f t="array" aca="1" ref="BU866" ca="1">INDIRECT(BU855)/BU865</f>
        <v>500</v>
      </c>
      <c r="BV866" s="38" cm="1">
        <f t="array" aca="1" ref="BV866" ca="1">INDIRECT(BV855)/BV865</f>
        <v>500</v>
      </c>
      <c r="BW866" s="38" cm="1">
        <f t="array" aca="1" ref="BW866" ca="1">INDIRECT(BW855)/BW865</f>
        <v>500</v>
      </c>
      <c r="BX866" s="38" cm="1">
        <f t="array" aca="1" ref="BX866" ca="1">INDIRECT(BX855)/BX865</f>
        <v>500</v>
      </c>
      <c r="BY866" s="38" cm="1">
        <f t="array" aca="1" ref="BY866" ca="1">INDIRECT(BY855)/BY865</f>
        <v>500</v>
      </c>
      <c r="BZ866" s="38" cm="1">
        <f t="array" aca="1" ref="BZ866" ca="1">INDIRECT(BZ855)/BZ865</f>
        <v>500</v>
      </c>
      <c r="CA866" s="38" cm="1">
        <f t="array" aca="1" ref="CA866" ca="1">INDIRECT(CA855)/CA865</f>
        <v>500</v>
      </c>
      <c r="CB866" s="38" cm="1">
        <f t="array" aca="1" ref="CB866" ca="1">INDIRECT(CB855)/CB865</f>
        <v>500</v>
      </c>
      <c r="CC866" s="38" cm="1">
        <f t="array" aca="1" ref="CC866" ca="1">INDIRECT(CC855)/CC865</f>
        <v>500</v>
      </c>
      <c r="CD866" s="38" cm="1">
        <f t="array" aca="1" ref="CD866" ca="1">INDIRECT(CD855)/CD865</f>
        <v>500</v>
      </c>
      <c r="CE866" s="38" cm="1">
        <f t="array" aca="1" ref="CE866" ca="1">INDIRECT(CE855)/CE865</f>
        <v>500</v>
      </c>
      <c r="CF866" s="38" cm="1">
        <f t="array" aca="1" ref="CF866" ca="1">INDIRECT(CF855)/CF865</f>
        <v>500</v>
      </c>
      <c r="CG866" s="38" cm="1">
        <f t="array" aca="1" ref="CG866" ca="1">INDIRECT(CG855)/CG865</f>
        <v>500</v>
      </c>
      <c r="CH866" s="38" cm="1">
        <f t="array" aca="1" ref="CH866" ca="1">INDIRECT(CH855)/CH865</f>
        <v>500</v>
      </c>
      <c r="CI866" s="38" cm="1">
        <f t="array" aca="1" ref="CI866" ca="1">INDIRECT(CI855)/CI865</f>
        <v>500</v>
      </c>
      <c r="CJ866" s="38" cm="1">
        <f t="array" aca="1" ref="CJ866" ca="1">INDIRECT(CJ855)/CJ865</f>
        <v>500</v>
      </c>
      <c r="CK866" s="38" cm="1">
        <f t="array" aca="1" ref="CK866" ca="1">INDIRECT(CK855)/CK865</f>
        <v>500</v>
      </c>
      <c r="CL866" s="38" cm="1">
        <f t="array" aca="1" ref="CL866" ca="1">INDIRECT(CL855)/CL865</f>
        <v>500</v>
      </c>
    </row>
    <row r="867" spans="2:90" x14ac:dyDescent="0.4">
      <c r="B867" s="124"/>
      <c r="C867" s="27"/>
      <c r="D867" t="s">
        <v>752</v>
      </c>
      <c r="E867" s="9" t="str">
        <f t="shared" ref="E867" si="859">ROW()&amp;" "&amp;D867</f>
        <v>867 SALES-PR</v>
      </c>
      <c r="F867" s="27"/>
      <c r="G867" s="27"/>
      <c r="H867" s="31"/>
      <c r="I867" s="73"/>
      <c r="J867" s="73"/>
      <c r="K867" s="38"/>
      <c r="L867" s="38"/>
      <c r="M867" s="38"/>
      <c r="N867" s="38"/>
      <c r="O867" s="38"/>
      <c r="P867" s="38"/>
      <c r="R867" s="33"/>
      <c r="S867" s="38"/>
      <c r="T867" s="38"/>
      <c r="U867" s="38"/>
      <c r="V867" s="38"/>
      <c r="W867" s="38"/>
      <c r="X867" s="38"/>
      <c r="Y867" s="38"/>
      <c r="Z867" s="38"/>
      <c r="AA867" s="38"/>
      <c r="AB867" s="38"/>
      <c r="AC867" s="38"/>
      <c r="AD867" s="38"/>
      <c r="AE867" s="38"/>
      <c r="AF867" s="38"/>
      <c r="AG867" s="38"/>
      <c r="AH867" s="38"/>
      <c r="AI867" s="38"/>
      <c r="AJ867" s="38"/>
      <c r="AK867" s="38"/>
      <c r="AL867" s="38"/>
      <c r="AM867" s="38"/>
      <c r="AN867" s="38"/>
      <c r="AO867" s="38"/>
      <c r="AP867" s="38"/>
      <c r="AQ867" s="38"/>
      <c r="AR867" s="38"/>
      <c r="AS867" s="38"/>
      <c r="AT867" s="38"/>
      <c r="AU867" s="38"/>
      <c r="AV867" s="38"/>
      <c r="AW867" s="38"/>
      <c r="AX867" s="38"/>
      <c r="AY867" s="38"/>
      <c r="AZ867" s="38"/>
      <c r="BA867" s="38"/>
      <c r="BB867" s="38"/>
      <c r="BC867" s="38"/>
      <c r="BD867" s="38"/>
      <c r="BE867" s="38"/>
      <c r="BF867" s="38"/>
      <c r="BG867" s="38"/>
      <c r="BH867" s="38"/>
      <c r="BI867" s="38"/>
      <c r="BJ867" s="38"/>
      <c r="BK867" s="38"/>
      <c r="BL867" s="38"/>
      <c r="BM867" s="38"/>
      <c r="BN867" s="38"/>
      <c r="BO867" s="38"/>
      <c r="BP867" s="38"/>
      <c r="BQ867" s="38"/>
      <c r="BR867" s="38"/>
      <c r="BS867" s="38"/>
      <c r="BT867" s="38"/>
      <c r="BU867" s="38"/>
      <c r="BV867" s="38"/>
      <c r="BW867" s="38"/>
      <c r="BX867" s="38"/>
      <c r="BY867" s="38"/>
      <c r="BZ867" s="38"/>
      <c r="CA867" s="38"/>
      <c r="CB867" s="38"/>
      <c r="CC867" s="38"/>
      <c r="CD867" s="38"/>
      <c r="CE867" s="38"/>
      <c r="CF867" s="38"/>
      <c r="CG867" s="38"/>
      <c r="CH867" s="38"/>
      <c r="CI867" s="38"/>
      <c r="CJ867" s="38"/>
      <c r="CK867" s="38"/>
      <c r="CL867" s="38"/>
    </row>
    <row r="868" spans="2:90" x14ac:dyDescent="0.4">
      <c r="B868" s="132" t="str">
        <f>B853</f>
        <v>(Primary label)</v>
      </c>
      <c r="D868" t="s">
        <v>752</v>
      </c>
      <c r="E868" s="8" t="str">
        <f>ROW()&amp;" "&amp;D868</f>
        <v>868 SALES-PR</v>
      </c>
      <c r="G868" t="s">
        <v>332</v>
      </c>
      <c r="H868" s="31"/>
      <c r="I868" s="73"/>
      <c r="J868" s="73"/>
      <c r="K868" s="58"/>
      <c r="L868" s="58"/>
      <c r="M868" s="58"/>
      <c r="N868" s="58"/>
      <c r="O868" s="58"/>
      <c r="P868" s="58"/>
      <c r="R868" s="33"/>
    </row>
    <row r="869" spans="2:90" x14ac:dyDescent="0.4">
      <c r="B869" s="235" t="str">
        <f>IFERROR(SUBSTITUTE(B861,":",""),"no unit")</f>
        <v>unit</v>
      </c>
      <c r="D869" t="s">
        <v>752</v>
      </c>
      <c r="E869" s="8" t="str">
        <f>ROW()&amp;" "&amp;D869</f>
        <v>869 SALES-PR</v>
      </c>
      <c r="G869" t="s">
        <v>332</v>
      </c>
      <c r="H869" s="31"/>
      <c r="I869" s="73"/>
      <c r="J869" s="73"/>
      <c r="K869" s="58"/>
      <c r="L869" s="58"/>
      <c r="M869" s="58"/>
      <c r="N869" s="58"/>
      <c r="O869" s="58"/>
      <c r="P869" s="58"/>
      <c r="R869" s="33"/>
    </row>
    <row r="870" spans="2:90" x14ac:dyDescent="0.4">
      <c r="B870" s="8" t="str">
        <f t="shared" ref="B870:B875" si="860">B855</f>
        <v>Primary revenue driver</v>
      </c>
      <c r="D870" t="s">
        <v>752</v>
      </c>
      <c r="E870" s="8" t="str">
        <f>ROW()&amp;" "&amp;D870</f>
        <v>870 SALES-PR</v>
      </c>
      <c r="G870" t="s">
        <v>332</v>
      </c>
      <c r="H870" s="31"/>
      <c r="I870" s="73"/>
      <c r="J870" s="73"/>
      <c r="K870" s="58"/>
      <c r="L870" s="58"/>
      <c r="M870" s="58"/>
      <c r="N870" s="58"/>
      <c r="O870" s="58"/>
      <c r="P870" s="58"/>
      <c r="R870" s="33"/>
      <c r="S870" s="175" t="str">
        <f t="shared" ref="S870" si="861">S855</f>
        <v>S$12</v>
      </c>
      <c r="T870" s="175" t="str">
        <f t="shared" ref="T870:AX870" si="862">T855</f>
        <v>T$12</v>
      </c>
      <c r="U870" s="175" t="str">
        <f t="shared" si="862"/>
        <v>U$12</v>
      </c>
      <c r="V870" s="175" t="str">
        <f t="shared" si="862"/>
        <v>V$12</v>
      </c>
      <c r="W870" s="175" t="str">
        <f t="shared" si="862"/>
        <v>W$12</v>
      </c>
      <c r="X870" s="175" t="str">
        <f t="shared" si="862"/>
        <v>X$12</v>
      </c>
      <c r="Y870" s="175" t="str">
        <f t="shared" si="862"/>
        <v>Y$12</v>
      </c>
      <c r="Z870" s="175" t="str">
        <f t="shared" si="862"/>
        <v>Z$12</v>
      </c>
      <c r="AA870" s="175" t="str">
        <f t="shared" si="862"/>
        <v>AA$12</v>
      </c>
      <c r="AB870" s="175" t="str">
        <f t="shared" si="862"/>
        <v>AB$12</v>
      </c>
      <c r="AC870" s="175" t="str">
        <f t="shared" si="862"/>
        <v>AC$12</v>
      </c>
      <c r="AD870" s="175" t="str">
        <f t="shared" si="862"/>
        <v>AD$12</v>
      </c>
      <c r="AE870" s="175" t="str">
        <f t="shared" si="862"/>
        <v>AE$12</v>
      </c>
      <c r="AF870" s="175" t="str">
        <f t="shared" si="862"/>
        <v>AF$12</v>
      </c>
      <c r="AG870" s="175" t="str">
        <f t="shared" si="862"/>
        <v>AG$12</v>
      </c>
      <c r="AH870" s="175" t="str">
        <f t="shared" si="862"/>
        <v>AH$12</v>
      </c>
      <c r="AI870" s="175" t="str">
        <f t="shared" si="862"/>
        <v>AI$12</v>
      </c>
      <c r="AJ870" s="175" t="str">
        <f t="shared" si="862"/>
        <v>AJ$12</v>
      </c>
      <c r="AK870" s="175" t="str">
        <f t="shared" si="862"/>
        <v>AK$12</v>
      </c>
      <c r="AL870" s="175" t="str">
        <f t="shared" si="862"/>
        <v>AL$12</v>
      </c>
      <c r="AM870" s="175" t="str">
        <f t="shared" si="862"/>
        <v>AM$12</v>
      </c>
      <c r="AN870" s="175" t="str">
        <f t="shared" si="862"/>
        <v>AN$12</v>
      </c>
      <c r="AO870" s="175" t="str">
        <f t="shared" si="862"/>
        <v>AO$12</v>
      </c>
      <c r="AP870" s="175" t="str">
        <f t="shared" si="862"/>
        <v>AP$12</v>
      </c>
      <c r="AQ870" s="175" t="str">
        <f t="shared" si="862"/>
        <v>AQ$12</v>
      </c>
      <c r="AR870" s="175" t="str">
        <f t="shared" si="862"/>
        <v>AR$12</v>
      </c>
      <c r="AS870" s="175" t="str">
        <f t="shared" si="862"/>
        <v>AS$12</v>
      </c>
      <c r="AT870" s="175" t="str">
        <f t="shared" si="862"/>
        <v>AT$12</v>
      </c>
      <c r="AU870" s="175" t="str">
        <f t="shared" si="862"/>
        <v>AU$12</v>
      </c>
      <c r="AV870" s="175" t="str">
        <f t="shared" si="862"/>
        <v>AV$12</v>
      </c>
      <c r="AW870" s="175" t="str">
        <f t="shared" si="862"/>
        <v>AW$12</v>
      </c>
      <c r="AX870" s="175" t="str">
        <f t="shared" si="862"/>
        <v>AX$12</v>
      </c>
      <c r="AY870" s="175" t="str">
        <f t="shared" ref="AY870:CD870" si="863">AY855</f>
        <v>AY$12</v>
      </c>
      <c r="AZ870" s="175" t="str">
        <f t="shared" si="863"/>
        <v>AZ$12</v>
      </c>
      <c r="BA870" s="175" t="str">
        <f t="shared" si="863"/>
        <v>BA$12</v>
      </c>
      <c r="BB870" s="175" t="str">
        <f t="shared" si="863"/>
        <v>BB$12</v>
      </c>
      <c r="BC870" s="175" t="str">
        <f t="shared" si="863"/>
        <v>BC$12</v>
      </c>
      <c r="BD870" s="175" t="str">
        <f t="shared" si="863"/>
        <v>BD$12</v>
      </c>
      <c r="BE870" s="175" t="str">
        <f t="shared" si="863"/>
        <v>BE$12</v>
      </c>
      <c r="BF870" s="175" t="str">
        <f t="shared" si="863"/>
        <v>BF$12</v>
      </c>
      <c r="BG870" s="175" t="str">
        <f t="shared" si="863"/>
        <v>BG$12</v>
      </c>
      <c r="BH870" s="175" t="str">
        <f t="shared" si="863"/>
        <v>BH$12</v>
      </c>
      <c r="BI870" s="175" t="str">
        <f t="shared" si="863"/>
        <v>BI$12</v>
      </c>
      <c r="BJ870" s="175" t="str">
        <f t="shared" si="863"/>
        <v>BJ$12</v>
      </c>
      <c r="BK870" s="175" t="str">
        <f t="shared" si="863"/>
        <v>BK$12</v>
      </c>
      <c r="BL870" s="175" t="str">
        <f t="shared" si="863"/>
        <v>BL$12</v>
      </c>
      <c r="BM870" s="175" t="str">
        <f t="shared" si="863"/>
        <v>BM$12</v>
      </c>
      <c r="BN870" s="175" t="str">
        <f t="shared" si="863"/>
        <v>BN$12</v>
      </c>
      <c r="BO870" s="175" t="str">
        <f t="shared" si="863"/>
        <v>BO$12</v>
      </c>
      <c r="BP870" s="175" t="str">
        <f t="shared" si="863"/>
        <v>BP$12</v>
      </c>
      <c r="BQ870" s="175" t="str">
        <f t="shared" si="863"/>
        <v>BQ$12</v>
      </c>
      <c r="BR870" s="175" t="str">
        <f t="shared" si="863"/>
        <v>BR$12</v>
      </c>
      <c r="BS870" s="175" t="str">
        <f t="shared" si="863"/>
        <v>BS$12</v>
      </c>
      <c r="BT870" s="175" t="str">
        <f t="shared" si="863"/>
        <v>BT$12</v>
      </c>
      <c r="BU870" s="175" t="str">
        <f t="shared" si="863"/>
        <v>BU$12</v>
      </c>
      <c r="BV870" s="175" t="str">
        <f t="shared" si="863"/>
        <v>BV$12</v>
      </c>
      <c r="BW870" s="175" t="str">
        <f t="shared" si="863"/>
        <v>BW$12</v>
      </c>
      <c r="BX870" s="175" t="str">
        <f t="shared" si="863"/>
        <v>BX$12</v>
      </c>
      <c r="BY870" s="175" t="str">
        <f t="shared" si="863"/>
        <v>BY$12</v>
      </c>
      <c r="BZ870" s="175" t="str">
        <f t="shared" si="863"/>
        <v>BZ$12</v>
      </c>
      <c r="CA870" s="175" t="str">
        <f t="shared" si="863"/>
        <v>CA$12</v>
      </c>
      <c r="CB870" s="175" t="str">
        <f t="shared" si="863"/>
        <v>CB$12</v>
      </c>
      <c r="CC870" s="175" t="str">
        <f t="shared" si="863"/>
        <v>CC$12</v>
      </c>
      <c r="CD870" s="175" t="str">
        <f t="shared" si="863"/>
        <v>CD$12</v>
      </c>
      <c r="CE870" s="175" t="str">
        <f t="shared" ref="CE870:CK870" si="864">CE855</f>
        <v>CE$12</v>
      </c>
      <c r="CF870" s="175" t="str">
        <f t="shared" si="864"/>
        <v>CF$12</v>
      </c>
      <c r="CG870" s="175" t="str">
        <f t="shared" si="864"/>
        <v>CG$12</v>
      </c>
      <c r="CH870" s="175" t="str">
        <f t="shared" si="864"/>
        <v>CH$12</v>
      </c>
      <c r="CI870" s="175" t="str">
        <f t="shared" si="864"/>
        <v>CI$12</v>
      </c>
      <c r="CJ870" s="175" t="str">
        <f t="shared" si="864"/>
        <v>CJ$12</v>
      </c>
      <c r="CK870" s="175" t="str">
        <f t="shared" si="864"/>
        <v>CK$12</v>
      </c>
      <c r="CL870" s="175" t="str">
        <f t="shared" ref="CL870" si="865">CL855</f>
        <v>CL$12</v>
      </c>
    </row>
    <row r="871" spans="2:90" x14ac:dyDescent="0.4">
      <c r="B871" s="89" t="str">
        <f t="shared" si="860"/>
        <v>Primary volume driver</v>
      </c>
      <c r="D871" t="s">
        <v>752</v>
      </c>
      <c r="E871" s="8" t="str">
        <f>ROW()&amp;" "&amp;D871</f>
        <v>871 SALES-PR</v>
      </c>
      <c r="G871" t="s">
        <v>332</v>
      </c>
      <c r="H871" s="204"/>
      <c r="I871" s="205"/>
      <c r="J871" s="205"/>
      <c r="K871" s="213"/>
      <c r="L871" s="213"/>
      <c r="M871" s="213"/>
      <c r="N871" s="213"/>
      <c r="O871" s="213"/>
      <c r="P871" s="213"/>
      <c r="R871" s="214"/>
      <c r="S871" s="208" t="str">
        <f t="shared" ref="S871" si="866">ADDRESS(ROW(S866),COLUMN(S866),2)</f>
        <v>S$866</v>
      </c>
      <c r="T871" s="208" t="str">
        <f t="shared" ref="T871:AX871" si="867">ADDRESS(ROW(T866),COLUMN(T866),2)</f>
        <v>T$866</v>
      </c>
      <c r="U871" s="208" t="str">
        <f t="shared" si="867"/>
        <v>U$866</v>
      </c>
      <c r="V871" s="208" t="str">
        <f t="shared" si="867"/>
        <v>V$866</v>
      </c>
      <c r="W871" s="208" t="str">
        <f t="shared" si="867"/>
        <v>W$866</v>
      </c>
      <c r="X871" s="208" t="str">
        <f t="shared" si="867"/>
        <v>X$866</v>
      </c>
      <c r="Y871" s="208" t="str">
        <f t="shared" si="867"/>
        <v>Y$866</v>
      </c>
      <c r="Z871" s="208" t="str">
        <f t="shared" si="867"/>
        <v>Z$866</v>
      </c>
      <c r="AA871" s="208" t="str">
        <f t="shared" si="867"/>
        <v>AA$866</v>
      </c>
      <c r="AB871" s="208" t="str">
        <f t="shared" si="867"/>
        <v>AB$866</v>
      </c>
      <c r="AC871" s="208" t="str">
        <f t="shared" si="867"/>
        <v>AC$866</v>
      </c>
      <c r="AD871" s="208" t="str">
        <f t="shared" si="867"/>
        <v>AD$866</v>
      </c>
      <c r="AE871" s="208" t="str">
        <f t="shared" si="867"/>
        <v>AE$866</v>
      </c>
      <c r="AF871" s="208" t="str">
        <f t="shared" si="867"/>
        <v>AF$866</v>
      </c>
      <c r="AG871" s="208" t="str">
        <f t="shared" si="867"/>
        <v>AG$866</v>
      </c>
      <c r="AH871" s="208" t="str">
        <f t="shared" si="867"/>
        <v>AH$866</v>
      </c>
      <c r="AI871" s="208" t="str">
        <f t="shared" si="867"/>
        <v>AI$866</v>
      </c>
      <c r="AJ871" s="208" t="str">
        <f t="shared" si="867"/>
        <v>AJ$866</v>
      </c>
      <c r="AK871" s="208" t="str">
        <f t="shared" si="867"/>
        <v>AK$866</v>
      </c>
      <c r="AL871" s="208" t="str">
        <f t="shared" si="867"/>
        <v>AL$866</v>
      </c>
      <c r="AM871" s="208" t="str">
        <f t="shared" si="867"/>
        <v>AM$866</v>
      </c>
      <c r="AN871" s="208" t="str">
        <f t="shared" si="867"/>
        <v>AN$866</v>
      </c>
      <c r="AO871" s="208" t="str">
        <f t="shared" si="867"/>
        <v>AO$866</v>
      </c>
      <c r="AP871" s="208" t="str">
        <f t="shared" si="867"/>
        <v>AP$866</v>
      </c>
      <c r="AQ871" s="208" t="str">
        <f t="shared" si="867"/>
        <v>AQ$866</v>
      </c>
      <c r="AR871" s="208" t="str">
        <f t="shared" si="867"/>
        <v>AR$866</v>
      </c>
      <c r="AS871" s="208" t="str">
        <f t="shared" si="867"/>
        <v>AS$866</v>
      </c>
      <c r="AT871" s="208" t="str">
        <f t="shared" si="867"/>
        <v>AT$866</v>
      </c>
      <c r="AU871" s="208" t="str">
        <f t="shared" si="867"/>
        <v>AU$866</v>
      </c>
      <c r="AV871" s="208" t="str">
        <f t="shared" si="867"/>
        <v>AV$866</v>
      </c>
      <c r="AW871" s="208" t="str">
        <f t="shared" si="867"/>
        <v>AW$866</v>
      </c>
      <c r="AX871" s="208" t="str">
        <f t="shared" si="867"/>
        <v>AX$866</v>
      </c>
      <c r="AY871" s="208" t="str">
        <f t="shared" ref="AY871:CD871" si="868">ADDRESS(ROW(AY866),COLUMN(AY866),2)</f>
        <v>AY$866</v>
      </c>
      <c r="AZ871" s="208" t="str">
        <f t="shared" si="868"/>
        <v>AZ$866</v>
      </c>
      <c r="BA871" s="208" t="str">
        <f t="shared" si="868"/>
        <v>BA$866</v>
      </c>
      <c r="BB871" s="208" t="str">
        <f t="shared" si="868"/>
        <v>BB$866</v>
      </c>
      <c r="BC871" s="208" t="str">
        <f t="shared" si="868"/>
        <v>BC$866</v>
      </c>
      <c r="BD871" s="208" t="str">
        <f t="shared" si="868"/>
        <v>BD$866</v>
      </c>
      <c r="BE871" s="208" t="str">
        <f t="shared" si="868"/>
        <v>BE$866</v>
      </c>
      <c r="BF871" s="208" t="str">
        <f t="shared" si="868"/>
        <v>BF$866</v>
      </c>
      <c r="BG871" s="208" t="str">
        <f t="shared" si="868"/>
        <v>BG$866</v>
      </c>
      <c r="BH871" s="208" t="str">
        <f t="shared" si="868"/>
        <v>BH$866</v>
      </c>
      <c r="BI871" s="208" t="str">
        <f t="shared" si="868"/>
        <v>BI$866</v>
      </c>
      <c r="BJ871" s="208" t="str">
        <f t="shared" si="868"/>
        <v>BJ$866</v>
      </c>
      <c r="BK871" s="208" t="str">
        <f t="shared" si="868"/>
        <v>BK$866</v>
      </c>
      <c r="BL871" s="208" t="str">
        <f t="shared" si="868"/>
        <v>BL$866</v>
      </c>
      <c r="BM871" s="208" t="str">
        <f t="shared" si="868"/>
        <v>BM$866</v>
      </c>
      <c r="BN871" s="208" t="str">
        <f t="shared" si="868"/>
        <v>BN$866</v>
      </c>
      <c r="BO871" s="208" t="str">
        <f t="shared" si="868"/>
        <v>BO$866</v>
      </c>
      <c r="BP871" s="208" t="str">
        <f t="shared" si="868"/>
        <v>BP$866</v>
      </c>
      <c r="BQ871" s="208" t="str">
        <f t="shared" si="868"/>
        <v>BQ$866</v>
      </c>
      <c r="BR871" s="208" t="str">
        <f t="shared" si="868"/>
        <v>BR$866</v>
      </c>
      <c r="BS871" s="208" t="str">
        <f t="shared" si="868"/>
        <v>BS$866</v>
      </c>
      <c r="BT871" s="208" t="str">
        <f t="shared" si="868"/>
        <v>BT$866</v>
      </c>
      <c r="BU871" s="208" t="str">
        <f t="shared" si="868"/>
        <v>BU$866</v>
      </c>
      <c r="BV871" s="208" t="str">
        <f t="shared" si="868"/>
        <v>BV$866</v>
      </c>
      <c r="BW871" s="208" t="str">
        <f t="shared" si="868"/>
        <v>BW$866</v>
      </c>
      <c r="BX871" s="208" t="str">
        <f t="shared" si="868"/>
        <v>BX$866</v>
      </c>
      <c r="BY871" s="208" t="str">
        <f t="shared" si="868"/>
        <v>BY$866</v>
      </c>
      <c r="BZ871" s="208" t="str">
        <f t="shared" si="868"/>
        <v>BZ$866</v>
      </c>
      <c r="CA871" s="208" t="str">
        <f t="shared" si="868"/>
        <v>CA$866</v>
      </c>
      <c r="CB871" s="208" t="str">
        <f t="shared" si="868"/>
        <v>CB$866</v>
      </c>
      <c r="CC871" s="208" t="str">
        <f t="shared" si="868"/>
        <v>CC$866</v>
      </c>
      <c r="CD871" s="208" t="str">
        <f t="shared" si="868"/>
        <v>CD$866</v>
      </c>
      <c r="CE871" s="208" t="str">
        <f t="shared" ref="CE871:CK871" si="869">ADDRESS(ROW(CE866),COLUMN(CE866),2)</f>
        <v>CE$866</v>
      </c>
      <c r="CF871" s="208" t="str">
        <f t="shared" si="869"/>
        <v>CF$866</v>
      </c>
      <c r="CG871" s="208" t="str">
        <f t="shared" si="869"/>
        <v>CG$866</v>
      </c>
      <c r="CH871" s="208" t="str">
        <f t="shared" si="869"/>
        <v>CH$866</v>
      </c>
      <c r="CI871" s="208" t="str">
        <f t="shared" si="869"/>
        <v>CI$866</v>
      </c>
      <c r="CJ871" s="208" t="str">
        <f t="shared" si="869"/>
        <v>CJ$866</v>
      </c>
      <c r="CK871" s="208" t="str">
        <f t="shared" si="869"/>
        <v>CK$866</v>
      </c>
      <c r="CL871" s="208" t="str">
        <f t="shared" ref="CL871" si="870">ADDRESS(ROW(CL866),COLUMN(CL866),2)</f>
        <v>CL$866</v>
      </c>
    </row>
    <row r="872" spans="2:90" x14ac:dyDescent="0.4">
      <c r="B872" s="8" t="str">
        <f t="shared" si="860"/>
        <v>(Secondary label)</v>
      </c>
      <c r="D872" t="s">
        <v>752</v>
      </c>
      <c r="E872" s="8" t="str">
        <f t="shared" ref="E872:E875" si="871">ROW()&amp;" "&amp;D872</f>
        <v>872 SALES-PR</v>
      </c>
      <c r="G872" t="s">
        <v>332</v>
      </c>
      <c r="H872" s="12"/>
      <c r="I872" s="60"/>
      <c r="J872" s="60"/>
      <c r="K872" s="15"/>
      <c r="L872" s="15"/>
      <c r="M872" s="15"/>
      <c r="N872" s="15"/>
      <c r="O872" s="15"/>
      <c r="P872" s="15"/>
      <c r="R872" s="15"/>
      <c r="S872" s="175"/>
      <c r="T872" s="175"/>
      <c r="U872" s="175"/>
      <c r="V872" s="175"/>
      <c r="W872" s="175"/>
      <c r="X872" s="175"/>
      <c r="Y872" s="175"/>
      <c r="Z872" s="175"/>
      <c r="AA872" s="175"/>
      <c r="AB872" s="175"/>
      <c r="AC872" s="175"/>
      <c r="AD872" s="175"/>
      <c r="AE872" s="175"/>
      <c r="AF872" s="175"/>
      <c r="AG872" s="175"/>
      <c r="AH872" s="175"/>
      <c r="AI872" s="175"/>
      <c r="AJ872" s="175"/>
      <c r="AK872" s="175"/>
      <c r="AL872" s="175"/>
      <c r="AM872" s="175"/>
      <c r="AN872" s="175"/>
      <c r="AO872" s="175"/>
      <c r="AP872" s="175"/>
      <c r="AQ872" s="175"/>
      <c r="AR872" s="175"/>
      <c r="AS872" s="175"/>
      <c r="AT872" s="175"/>
      <c r="AU872" s="175"/>
      <c r="AV872" s="175"/>
      <c r="AW872" s="175"/>
      <c r="AX872" s="175"/>
      <c r="AY872" s="175"/>
      <c r="AZ872" s="175"/>
      <c r="BA872" s="175"/>
      <c r="BB872" s="175"/>
      <c r="BC872" s="175"/>
      <c r="BD872" s="175"/>
      <c r="BE872" s="175"/>
      <c r="BF872" s="175"/>
      <c r="BG872" s="175"/>
      <c r="BH872" s="175"/>
      <c r="BI872" s="175"/>
      <c r="BJ872" s="175"/>
      <c r="BK872" s="175"/>
      <c r="BL872" s="175"/>
      <c r="BM872" s="175"/>
      <c r="BN872" s="175"/>
      <c r="BO872" s="175"/>
      <c r="BP872" s="175"/>
      <c r="BQ872" s="175"/>
      <c r="BR872" s="175"/>
      <c r="BS872" s="175"/>
      <c r="BT872" s="175"/>
      <c r="BU872" s="175"/>
      <c r="BV872" s="175"/>
      <c r="BW872" s="175"/>
      <c r="BX872" s="175"/>
      <c r="BY872" s="175"/>
      <c r="BZ872" s="175"/>
      <c r="CA872" s="175"/>
      <c r="CB872" s="175"/>
      <c r="CC872" s="175"/>
      <c r="CD872" s="175"/>
      <c r="CE872" s="175"/>
      <c r="CF872" s="175"/>
      <c r="CG872" s="175"/>
      <c r="CH872" s="175"/>
      <c r="CI872" s="175"/>
      <c r="CJ872" s="175"/>
      <c r="CK872" s="175"/>
      <c r="CL872" s="175"/>
    </row>
    <row r="873" spans="2:90" x14ac:dyDescent="0.4">
      <c r="B873" s="8" t="str">
        <f t="shared" si="860"/>
        <v xml:space="preserve">secondary unit </v>
      </c>
      <c r="D873" t="s">
        <v>752</v>
      </c>
      <c r="E873" s="8" t="str">
        <f t="shared" ref="E873:E874" si="872">ROW()&amp;" "&amp;D873</f>
        <v>873 SALES-PR</v>
      </c>
      <c r="G873" t="s">
        <v>332</v>
      </c>
      <c r="H873" s="12"/>
      <c r="I873" s="60"/>
      <c r="J873" s="60"/>
      <c r="K873" s="15"/>
      <c r="L873" s="15"/>
      <c r="M873" s="15"/>
      <c r="N873" s="15"/>
      <c r="O873" s="15"/>
      <c r="P873" s="15"/>
      <c r="R873" s="15"/>
      <c r="S873" s="175"/>
      <c r="T873" s="175"/>
      <c r="U873" s="175"/>
      <c r="V873" s="175"/>
      <c r="W873" s="175"/>
      <c r="X873" s="175"/>
      <c r="Y873" s="175"/>
      <c r="Z873" s="175"/>
      <c r="AA873" s="175"/>
      <c r="AB873" s="175"/>
      <c r="AC873" s="175"/>
      <c r="AD873" s="175"/>
      <c r="AE873" s="175"/>
      <c r="AF873" s="175"/>
      <c r="AG873" s="175"/>
      <c r="AH873" s="175"/>
      <c r="AI873" s="175"/>
      <c r="AJ873" s="175"/>
      <c r="AK873" s="175"/>
      <c r="AL873" s="175"/>
      <c r="AM873" s="175"/>
      <c r="AN873" s="175"/>
      <c r="AO873" s="175"/>
      <c r="AP873" s="175"/>
      <c r="AQ873" s="175"/>
      <c r="AR873" s="175"/>
      <c r="AS873" s="175"/>
      <c r="AT873" s="175"/>
      <c r="AU873" s="175"/>
      <c r="AV873" s="175"/>
      <c r="AW873" s="175"/>
      <c r="AX873" s="175"/>
      <c r="AY873" s="175"/>
      <c r="AZ873" s="175"/>
      <c r="BA873" s="175"/>
      <c r="BB873" s="175"/>
      <c r="BC873" s="175"/>
      <c r="BD873" s="175"/>
      <c r="BE873" s="175"/>
      <c r="BF873" s="175"/>
      <c r="BG873" s="175"/>
      <c r="BH873" s="175"/>
      <c r="BI873" s="175"/>
      <c r="BJ873" s="175"/>
      <c r="BK873" s="175"/>
      <c r="BL873" s="175"/>
      <c r="BM873" s="175"/>
      <c r="BN873" s="175"/>
      <c r="BO873" s="175"/>
      <c r="BP873" s="175"/>
      <c r="BQ873" s="175"/>
      <c r="BR873" s="175"/>
      <c r="BS873" s="175"/>
      <c r="BT873" s="175"/>
      <c r="BU873" s="175"/>
      <c r="BV873" s="175"/>
      <c r="BW873" s="175"/>
      <c r="BX873" s="175"/>
      <c r="BY873" s="175"/>
      <c r="BZ873" s="175"/>
      <c r="CA873" s="175"/>
      <c r="CB873" s="175"/>
      <c r="CC873" s="175"/>
      <c r="CD873" s="175"/>
      <c r="CE873" s="175"/>
      <c r="CF873" s="175"/>
      <c r="CG873" s="175"/>
      <c r="CH873" s="175"/>
      <c r="CI873" s="175"/>
      <c r="CJ873" s="175"/>
      <c r="CK873" s="175"/>
      <c r="CL873" s="175"/>
    </row>
    <row r="874" spans="2:90" x14ac:dyDescent="0.4">
      <c r="B874" s="8" t="str">
        <f t="shared" si="860"/>
        <v>Secondary revenue driver</v>
      </c>
      <c r="D874" t="s">
        <v>752</v>
      </c>
      <c r="E874" s="8" t="str">
        <f t="shared" si="872"/>
        <v>874 SALES-PR</v>
      </c>
      <c r="G874" t="s">
        <v>332</v>
      </c>
      <c r="H874" s="12"/>
      <c r="I874" s="60"/>
      <c r="J874" s="60"/>
      <c r="K874" s="15"/>
      <c r="L874" s="15"/>
      <c r="M874" s="15"/>
      <c r="N874" s="15"/>
      <c r="O874" s="15"/>
      <c r="P874" s="15"/>
      <c r="R874" s="15"/>
      <c r="S874" s="175"/>
      <c r="T874" s="175"/>
      <c r="U874" s="175"/>
      <c r="V874" s="175"/>
      <c r="W874" s="175"/>
      <c r="X874" s="175"/>
      <c r="Y874" s="175"/>
      <c r="Z874" s="175"/>
      <c r="AA874" s="175"/>
      <c r="AB874" s="175"/>
      <c r="AC874" s="175"/>
      <c r="AD874" s="175"/>
      <c r="AE874" s="175"/>
      <c r="AF874" s="175"/>
      <c r="AG874" s="175"/>
      <c r="AH874" s="175"/>
      <c r="AI874" s="175"/>
      <c r="AJ874" s="175"/>
      <c r="AK874" s="175"/>
      <c r="AL874" s="175"/>
      <c r="AM874" s="175"/>
      <c r="AN874" s="175"/>
      <c r="AO874" s="175"/>
      <c r="AP874" s="175"/>
      <c r="AQ874" s="175"/>
      <c r="AR874" s="175"/>
      <c r="AS874" s="175"/>
      <c r="AT874" s="175"/>
      <c r="AU874" s="175"/>
      <c r="AV874" s="175"/>
      <c r="AW874" s="175"/>
      <c r="AX874" s="175"/>
      <c r="AY874" s="175"/>
      <c r="AZ874" s="175"/>
      <c r="BA874" s="175"/>
      <c r="BB874" s="175"/>
      <c r="BC874" s="175"/>
      <c r="BD874" s="175"/>
      <c r="BE874" s="175"/>
      <c r="BF874" s="175"/>
      <c r="BG874" s="175"/>
      <c r="BH874" s="175"/>
      <c r="BI874" s="175"/>
      <c r="BJ874" s="175"/>
      <c r="BK874" s="175"/>
      <c r="BL874" s="175"/>
      <c r="BM874" s="175"/>
      <c r="BN874" s="175"/>
      <c r="BO874" s="175"/>
      <c r="BP874" s="175"/>
      <c r="BQ874" s="175"/>
      <c r="BR874" s="175"/>
      <c r="BS874" s="175"/>
      <c r="BT874" s="175"/>
      <c r="BU874" s="175"/>
      <c r="BV874" s="175"/>
      <c r="BW874" s="175"/>
      <c r="BX874" s="175"/>
      <c r="BY874" s="175"/>
      <c r="BZ874" s="175"/>
      <c r="CA874" s="175"/>
      <c r="CB874" s="175"/>
      <c r="CC874" s="175"/>
      <c r="CD874" s="175"/>
      <c r="CE874" s="175"/>
      <c r="CF874" s="175"/>
      <c r="CG874" s="175"/>
      <c r="CH874" s="175"/>
      <c r="CI874" s="175"/>
      <c r="CJ874" s="175"/>
      <c r="CK874" s="175"/>
      <c r="CL874" s="175"/>
    </row>
    <row r="875" spans="2:90" x14ac:dyDescent="0.4">
      <c r="B875" s="8" t="str">
        <f t="shared" si="860"/>
        <v>Secondary volume driver</v>
      </c>
      <c r="D875" t="s">
        <v>752</v>
      </c>
      <c r="E875" s="8" t="str">
        <f t="shared" si="871"/>
        <v>875 SALES-PR</v>
      </c>
      <c r="G875" t="s">
        <v>332</v>
      </c>
      <c r="H875" s="12"/>
      <c r="I875" s="60"/>
      <c r="J875" s="60"/>
      <c r="K875" s="15"/>
      <c r="L875" s="15"/>
      <c r="M875" s="15"/>
      <c r="N875" s="15"/>
      <c r="O875" s="15"/>
      <c r="P875" s="15"/>
      <c r="R875" s="15"/>
      <c r="S875" s="175"/>
      <c r="T875" s="175"/>
      <c r="U875" s="175"/>
      <c r="V875" s="175"/>
      <c r="W875" s="175"/>
      <c r="X875" s="175"/>
      <c r="Y875" s="175"/>
      <c r="Z875" s="175"/>
      <c r="AA875" s="175"/>
      <c r="AB875" s="175"/>
      <c r="AC875" s="175"/>
      <c r="AD875" s="175"/>
      <c r="AE875" s="175"/>
      <c r="AF875" s="175"/>
      <c r="AG875" s="175"/>
      <c r="AH875" s="175"/>
      <c r="AI875" s="175"/>
      <c r="AJ875" s="175"/>
      <c r="AK875" s="175"/>
      <c r="AL875" s="175"/>
      <c r="AM875" s="175"/>
      <c r="AN875" s="175"/>
      <c r="AO875" s="175"/>
      <c r="AP875" s="175"/>
      <c r="AQ875" s="175"/>
      <c r="AR875" s="175"/>
      <c r="AS875" s="175"/>
      <c r="AT875" s="175"/>
      <c r="AU875" s="175"/>
      <c r="AV875" s="175"/>
      <c r="AW875" s="175"/>
      <c r="AX875" s="175"/>
      <c r="AY875" s="175"/>
      <c r="AZ875" s="175"/>
      <c r="BA875" s="175"/>
      <c r="BB875" s="175"/>
      <c r="BC875" s="175"/>
      <c r="BD875" s="175"/>
      <c r="BE875" s="175"/>
      <c r="BF875" s="175"/>
      <c r="BG875" s="175"/>
      <c r="BH875" s="175"/>
      <c r="BI875" s="175"/>
      <c r="BJ875" s="175"/>
      <c r="BK875" s="175"/>
      <c r="BL875" s="175"/>
      <c r="BM875" s="175"/>
      <c r="BN875" s="175"/>
      <c r="BO875" s="175"/>
      <c r="BP875" s="175"/>
      <c r="BQ875" s="175"/>
      <c r="BR875" s="175"/>
      <c r="BS875" s="175"/>
      <c r="BT875" s="175"/>
      <c r="BU875" s="175"/>
      <c r="BV875" s="175"/>
      <c r="BW875" s="175"/>
      <c r="BX875" s="175"/>
      <c r="BY875" s="175"/>
      <c r="BZ875" s="175"/>
      <c r="CA875" s="175"/>
      <c r="CB875" s="175"/>
      <c r="CC875" s="175"/>
      <c r="CD875" s="175"/>
      <c r="CE875" s="175"/>
      <c r="CF875" s="175"/>
      <c r="CG875" s="175"/>
      <c r="CH875" s="175"/>
      <c r="CI875" s="175"/>
      <c r="CJ875" s="175"/>
      <c r="CK875" s="175"/>
      <c r="CL875" s="175"/>
    </row>
    <row r="877" spans="2:90" x14ac:dyDescent="0.4">
      <c r="B877" s="171" t="s">
        <v>490</v>
      </c>
      <c r="E877" s="8"/>
      <c r="H877" s="170"/>
      <c r="I877" s="172"/>
      <c r="J877" s="172"/>
      <c r="K877" s="193"/>
      <c r="L877" s="193"/>
      <c r="M877" s="193"/>
      <c r="N877" s="193"/>
      <c r="O877" s="193"/>
      <c r="P877" s="193"/>
      <c r="R877" s="194"/>
      <c r="S877" s="170"/>
      <c r="T877" s="170"/>
      <c r="U877" s="170"/>
      <c r="V877" s="170"/>
      <c r="W877" s="170"/>
      <c r="X877" s="170"/>
      <c r="Y877" s="170"/>
      <c r="Z877" s="170"/>
      <c r="AA877" s="170"/>
      <c r="AB877" s="170"/>
      <c r="AC877" s="170"/>
      <c r="AD877" s="170"/>
      <c r="AE877" s="170"/>
      <c r="AF877" s="170"/>
      <c r="AG877" s="170"/>
      <c r="AH877" s="170"/>
      <c r="AI877" s="170"/>
      <c r="AJ877" s="170"/>
      <c r="AK877" s="170"/>
      <c r="AL877" s="170"/>
      <c r="AM877" s="170"/>
      <c r="AN877" s="170"/>
      <c r="AO877" s="170"/>
      <c r="AP877" s="170"/>
      <c r="AQ877" s="170"/>
      <c r="AR877" s="170"/>
      <c r="AS877" s="170"/>
      <c r="AT877" s="170"/>
      <c r="AU877" s="170"/>
      <c r="AV877" s="170"/>
      <c r="AW877" s="170"/>
      <c r="AX877" s="170"/>
      <c r="AY877" s="170"/>
      <c r="AZ877" s="170"/>
      <c r="BA877" s="170"/>
      <c r="BB877" s="170"/>
      <c r="BC877" s="170"/>
      <c r="BD877" s="170"/>
      <c r="BE877" s="170"/>
      <c r="BF877" s="170"/>
      <c r="BG877" s="170"/>
      <c r="BH877" s="170"/>
      <c r="BI877" s="170"/>
      <c r="BJ877" s="170"/>
      <c r="BK877" s="170"/>
      <c r="BL877" s="170"/>
      <c r="BM877" s="170"/>
      <c r="BN877" s="170"/>
      <c r="BO877" s="170"/>
      <c r="BP877" s="170"/>
      <c r="BQ877" s="170"/>
      <c r="BR877" s="170"/>
      <c r="BS877" s="170"/>
      <c r="BT877" s="170"/>
      <c r="BU877" s="170"/>
      <c r="BV877" s="170"/>
      <c r="BW877" s="170"/>
      <c r="BX877" s="170"/>
      <c r="BY877" s="170"/>
      <c r="BZ877" s="170"/>
      <c r="CA877" s="170"/>
      <c r="CB877" s="170"/>
      <c r="CC877" s="170"/>
      <c r="CD877" s="170"/>
      <c r="CE877" s="170"/>
      <c r="CF877" s="170"/>
      <c r="CG877" s="170"/>
      <c r="CH877" s="170"/>
      <c r="CI877" s="170"/>
      <c r="CJ877" s="170"/>
      <c r="CK877" s="170"/>
      <c r="CL877" s="170"/>
    </row>
    <row r="878" spans="2:90" x14ac:dyDescent="0.4">
      <c r="B878" s="171" t="s">
        <v>492</v>
      </c>
      <c r="E878" s="8"/>
      <c r="H878" s="170"/>
      <c r="I878" s="172"/>
      <c r="J878" s="172"/>
      <c r="K878" s="193"/>
      <c r="L878" s="193"/>
      <c r="M878" s="193"/>
      <c r="N878" s="193"/>
      <c r="O878" s="193"/>
      <c r="P878" s="193"/>
      <c r="R878" s="194"/>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c r="BA878" s="170"/>
      <c r="BB878" s="170"/>
      <c r="BC878" s="170"/>
      <c r="BD878" s="170"/>
      <c r="BE878" s="170"/>
      <c r="BF878" s="170"/>
      <c r="BG878" s="170"/>
      <c r="BH878" s="170"/>
      <c r="BI878" s="170"/>
      <c r="BJ878" s="170"/>
      <c r="BK878" s="170"/>
      <c r="BL878" s="170"/>
      <c r="BM878" s="170"/>
      <c r="BN878" s="170"/>
      <c r="BO878" s="170"/>
      <c r="BP878" s="170"/>
      <c r="BQ878" s="170"/>
      <c r="BR878" s="170"/>
      <c r="BS878" s="170"/>
      <c r="BT878" s="170"/>
      <c r="BU878" s="170"/>
      <c r="BV878" s="170"/>
      <c r="BW878" s="170"/>
      <c r="BX878" s="170"/>
      <c r="BY878" s="170"/>
      <c r="BZ878" s="170"/>
      <c r="CA878" s="170"/>
      <c r="CB878" s="170"/>
      <c r="CC878" s="170"/>
      <c r="CD878" s="170"/>
      <c r="CE878" s="170"/>
      <c r="CF878" s="170"/>
      <c r="CG878" s="170"/>
      <c r="CH878" s="170"/>
      <c r="CI878" s="170"/>
      <c r="CJ878" s="170"/>
      <c r="CK878" s="170"/>
      <c r="CL878" s="170"/>
    </row>
    <row r="879" spans="2:90" x14ac:dyDescent="0.4">
      <c r="B879" s="171" t="s">
        <v>461</v>
      </c>
      <c r="E879" s="8"/>
      <c r="H879" s="170"/>
      <c r="I879" s="172"/>
      <c r="J879" s="172"/>
      <c r="K879" s="193"/>
      <c r="L879" s="193"/>
      <c r="M879" s="193"/>
      <c r="N879" s="193"/>
      <c r="O879" s="193"/>
      <c r="P879" s="193"/>
      <c r="R879" s="194"/>
      <c r="S879" s="195" t="str">
        <f t="shared" ref="S879:AX879" si="873">S$16</f>
        <v>S$12</v>
      </c>
      <c r="T879" s="195" t="str">
        <f t="shared" si="873"/>
        <v>T$12</v>
      </c>
      <c r="U879" s="195" t="str">
        <f t="shared" si="873"/>
        <v>U$12</v>
      </c>
      <c r="V879" s="195" t="str">
        <f t="shared" si="873"/>
        <v>V$12</v>
      </c>
      <c r="W879" s="195" t="str">
        <f t="shared" si="873"/>
        <v>W$12</v>
      </c>
      <c r="X879" s="195" t="str">
        <f t="shared" si="873"/>
        <v>X$12</v>
      </c>
      <c r="Y879" s="195" t="str">
        <f t="shared" si="873"/>
        <v>Y$12</v>
      </c>
      <c r="Z879" s="195" t="str">
        <f t="shared" si="873"/>
        <v>Z$12</v>
      </c>
      <c r="AA879" s="195" t="str">
        <f t="shared" si="873"/>
        <v>AA$12</v>
      </c>
      <c r="AB879" s="195" t="str">
        <f t="shared" si="873"/>
        <v>AB$12</v>
      </c>
      <c r="AC879" s="195" t="str">
        <f t="shared" si="873"/>
        <v>AC$12</v>
      </c>
      <c r="AD879" s="195" t="str">
        <f t="shared" si="873"/>
        <v>AD$12</v>
      </c>
      <c r="AE879" s="195" t="str">
        <f t="shared" si="873"/>
        <v>AE$12</v>
      </c>
      <c r="AF879" s="195" t="str">
        <f t="shared" si="873"/>
        <v>AF$12</v>
      </c>
      <c r="AG879" s="195" t="str">
        <f t="shared" si="873"/>
        <v>AG$12</v>
      </c>
      <c r="AH879" s="195" t="str">
        <f t="shared" si="873"/>
        <v>AH$12</v>
      </c>
      <c r="AI879" s="195" t="str">
        <f t="shared" si="873"/>
        <v>AI$12</v>
      </c>
      <c r="AJ879" s="195" t="str">
        <f t="shared" si="873"/>
        <v>AJ$12</v>
      </c>
      <c r="AK879" s="195" t="str">
        <f t="shared" si="873"/>
        <v>AK$12</v>
      </c>
      <c r="AL879" s="195" t="str">
        <f t="shared" si="873"/>
        <v>AL$12</v>
      </c>
      <c r="AM879" s="195" t="str">
        <f t="shared" si="873"/>
        <v>AM$12</v>
      </c>
      <c r="AN879" s="195" t="str">
        <f t="shared" si="873"/>
        <v>AN$12</v>
      </c>
      <c r="AO879" s="195" t="str">
        <f t="shared" si="873"/>
        <v>AO$12</v>
      </c>
      <c r="AP879" s="195" t="str">
        <f t="shared" si="873"/>
        <v>AP$12</v>
      </c>
      <c r="AQ879" s="195" t="str">
        <f t="shared" si="873"/>
        <v>AQ$12</v>
      </c>
      <c r="AR879" s="195" t="str">
        <f t="shared" si="873"/>
        <v>AR$12</v>
      </c>
      <c r="AS879" s="195" t="str">
        <f t="shared" si="873"/>
        <v>AS$12</v>
      </c>
      <c r="AT879" s="195" t="str">
        <f t="shared" si="873"/>
        <v>AT$12</v>
      </c>
      <c r="AU879" s="195" t="str">
        <f t="shared" si="873"/>
        <v>AU$12</v>
      </c>
      <c r="AV879" s="195" t="str">
        <f t="shared" si="873"/>
        <v>AV$12</v>
      </c>
      <c r="AW879" s="195" t="str">
        <f t="shared" si="873"/>
        <v>AW$12</v>
      </c>
      <c r="AX879" s="195" t="str">
        <f t="shared" si="873"/>
        <v>AX$12</v>
      </c>
      <c r="AY879" s="195" t="str">
        <f t="shared" ref="AY879:CD879" si="874">AY$16</f>
        <v>AY$12</v>
      </c>
      <c r="AZ879" s="195" t="str">
        <f t="shared" si="874"/>
        <v>AZ$12</v>
      </c>
      <c r="BA879" s="195" t="str">
        <f t="shared" si="874"/>
        <v>BA$12</v>
      </c>
      <c r="BB879" s="195" t="str">
        <f t="shared" si="874"/>
        <v>BB$12</v>
      </c>
      <c r="BC879" s="195" t="str">
        <f t="shared" si="874"/>
        <v>BC$12</v>
      </c>
      <c r="BD879" s="195" t="str">
        <f t="shared" si="874"/>
        <v>BD$12</v>
      </c>
      <c r="BE879" s="195" t="str">
        <f t="shared" si="874"/>
        <v>BE$12</v>
      </c>
      <c r="BF879" s="195" t="str">
        <f t="shared" si="874"/>
        <v>BF$12</v>
      </c>
      <c r="BG879" s="195" t="str">
        <f t="shared" si="874"/>
        <v>BG$12</v>
      </c>
      <c r="BH879" s="195" t="str">
        <f t="shared" si="874"/>
        <v>BH$12</v>
      </c>
      <c r="BI879" s="195" t="str">
        <f t="shared" si="874"/>
        <v>BI$12</v>
      </c>
      <c r="BJ879" s="195" t="str">
        <f t="shared" si="874"/>
        <v>BJ$12</v>
      </c>
      <c r="BK879" s="195" t="str">
        <f t="shared" si="874"/>
        <v>BK$12</v>
      </c>
      <c r="BL879" s="195" t="str">
        <f t="shared" si="874"/>
        <v>BL$12</v>
      </c>
      <c r="BM879" s="195" t="str">
        <f t="shared" si="874"/>
        <v>BM$12</v>
      </c>
      <c r="BN879" s="195" t="str">
        <f t="shared" si="874"/>
        <v>BN$12</v>
      </c>
      <c r="BO879" s="195" t="str">
        <f t="shared" si="874"/>
        <v>BO$12</v>
      </c>
      <c r="BP879" s="195" t="str">
        <f t="shared" si="874"/>
        <v>BP$12</v>
      </c>
      <c r="BQ879" s="195" t="str">
        <f t="shared" si="874"/>
        <v>BQ$12</v>
      </c>
      <c r="BR879" s="195" t="str">
        <f t="shared" si="874"/>
        <v>BR$12</v>
      </c>
      <c r="BS879" s="195" t="str">
        <f t="shared" si="874"/>
        <v>BS$12</v>
      </c>
      <c r="BT879" s="195" t="str">
        <f t="shared" si="874"/>
        <v>BT$12</v>
      </c>
      <c r="BU879" s="195" t="str">
        <f t="shared" si="874"/>
        <v>BU$12</v>
      </c>
      <c r="BV879" s="195" t="str">
        <f t="shared" si="874"/>
        <v>BV$12</v>
      </c>
      <c r="BW879" s="195" t="str">
        <f t="shared" si="874"/>
        <v>BW$12</v>
      </c>
      <c r="BX879" s="195" t="str">
        <f t="shared" si="874"/>
        <v>BX$12</v>
      </c>
      <c r="BY879" s="195" t="str">
        <f t="shared" si="874"/>
        <v>BY$12</v>
      </c>
      <c r="BZ879" s="195" t="str">
        <f t="shared" si="874"/>
        <v>BZ$12</v>
      </c>
      <c r="CA879" s="195" t="str">
        <f t="shared" si="874"/>
        <v>CA$12</v>
      </c>
      <c r="CB879" s="195" t="str">
        <f t="shared" si="874"/>
        <v>CB$12</v>
      </c>
      <c r="CC879" s="195" t="str">
        <f t="shared" si="874"/>
        <v>CC$12</v>
      </c>
      <c r="CD879" s="195" t="str">
        <f t="shared" si="874"/>
        <v>CD$12</v>
      </c>
      <c r="CE879" s="195" t="str">
        <f t="shared" ref="CE879:CL879" si="875">CE$16</f>
        <v>CE$12</v>
      </c>
      <c r="CF879" s="195" t="str">
        <f t="shared" si="875"/>
        <v>CF$12</v>
      </c>
      <c r="CG879" s="195" t="str">
        <f t="shared" si="875"/>
        <v>CG$12</v>
      </c>
      <c r="CH879" s="195" t="str">
        <f t="shared" si="875"/>
        <v>CH$12</v>
      </c>
      <c r="CI879" s="195" t="str">
        <f t="shared" si="875"/>
        <v>CI$12</v>
      </c>
      <c r="CJ879" s="195" t="str">
        <f t="shared" si="875"/>
        <v>CJ$12</v>
      </c>
      <c r="CK879" s="195" t="str">
        <f t="shared" si="875"/>
        <v>CK$12</v>
      </c>
      <c r="CL879" s="195" t="str">
        <f t="shared" si="875"/>
        <v>CL$12</v>
      </c>
    </row>
    <row r="880" spans="2:90" x14ac:dyDescent="0.4">
      <c r="B880" s="171" t="s">
        <v>462</v>
      </c>
      <c r="E880" s="8"/>
      <c r="H880" s="196"/>
      <c r="I880" s="197"/>
      <c r="J880" s="197"/>
      <c r="K880" s="198"/>
      <c r="L880" s="198"/>
      <c r="M880" s="198"/>
      <c r="N880" s="198"/>
      <c r="O880" s="198"/>
      <c r="P880" s="198"/>
      <c r="R880" s="198"/>
      <c r="S880" s="195" t="str">
        <f t="shared" ref="S880:AX880" si="876">S$17</f>
        <v>S$13</v>
      </c>
      <c r="T880" s="195" t="str">
        <f t="shared" si="876"/>
        <v>T$13</v>
      </c>
      <c r="U880" s="195" t="str">
        <f t="shared" si="876"/>
        <v>U$13</v>
      </c>
      <c r="V880" s="195" t="str">
        <f t="shared" si="876"/>
        <v>V$13</v>
      </c>
      <c r="W880" s="195" t="str">
        <f t="shared" si="876"/>
        <v>W$13</v>
      </c>
      <c r="X880" s="195" t="str">
        <f t="shared" si="876"/>
        <v>X$13</v>
      </c>
      <c r="Y880" s="195" t="str">
        <f t="shared" si="876"/>
        <v>Y$13</v>
      </c>
      <c r="Z880" s="195" t="str">
        <f t="shared" si="876"/>
        <v>Z$13</v>
      </c>
      <c r="AA880" s="195" t="str">
        <f t="shared" si="876"/>
        <v>AA$13</v>
      </c>
      <c r="AB880" s="195" t="str">
        <f t="shared" si="876"/>
        <v>AB$13</v>
      </c>
      <c r="AC880" s="195" t="str">
        <f t="shared" si="876"/>
        <v>AC$13</v>
      </c>
      <c r="AD880" s="195" t="str">
        <f t="shared" si="876"/>
        <v>AD$13</v>
      </c>
      <c r="AE880" s="195" t="str">
        <f t="shared" si="876"/>
        <v>AE$13</v>
      </c>
      <c r="AF880" s="195" t="str">
        <f t="shared" si="876"/>
        <v>AF$13</v>
      </c>
      <c r="AG880" s="195" t="str">
        <f t="shared" si="876"/>
        <v>AG$13</v>
      </c>
      <c r="AH880" s="195" t="str">
        <f t="shared" si="876"/>
        <v>AH$13</v>
      </c>
      <c r="AI880" s="195" t="str">
        <f t="shared" si="876"/>
        <v>AI$13</v>
      </c>
      <c r="AJ880" s="195" t="str">
        <f t="shared" si="876"/>
        <v>AJ$13</v>
      </c>
      <c r="AK880" s="195" t="str">
        <f t="shared" si="876"/>
        <v>AK$13</v>
      </c>
      <c r="AL880" s="195" t="str">
        <f t="shared" si="876"/>
        <v>AL$13</v>
      </c>
      <c r="AM880" s="195" t="str">
        <f t="shared" si="876"/>
        <v>AM$13</v>
      </c>
      <c r="AN880" s="195" t="str">
        <f t="shared" si="876"/>
        <v>AN$13</v>
      </c>
      <c r="AO880" s="195" t="str">
        <f t="shared" si="876"/>
        <v>AO$13</v>
      </c>
      <c r="AP880" s="195" t="str">
        <f t="shared" si="876"/>
        <v>AP$13</v>
      </c>
      <c r="AQ880" s="195" t="str">
        <f t="shared" si="876"/>
        <v>AQ$13</v>
      </c>
      <c r="AR880" s="195" t="str">
        <f t="shared" si="876"/>
        <v>AR$13</v>
      </c>
      <c r="AS880" s="195" t="str">
        <f t="shared" si="876"/>
        <v>AS$13</v>
      </c>
      <c r="AT880" s="195" t="str">
        <f t="shared" si="876"/>
        <v>AT$13</v>
      </c>
      <c r="AU880" s="195" t="str">
        <f t="shared" si="876"/>
        <v>AU$13</v>
      </c>
      <c r="AV880" s="195" t="str">
        <f t="shared" si="876"/>
        <v>AV$13</v>
      </c>
      <c r="AW880" s="195" t="str">
        <f t="shared" si="876"/>
        <v>AW$13</v>
      </c>
      <c r="AX880" s="195" t="str">
        <f t="shared" si="876"/>
        <v>AX$13</v>
      </c>
      <c r="AY880" s="195" t="str">
        <f t="shared" ref="AY880:CD880" si="877">AY$17</f>
        <v>AY$13</v>
      </c>
      <c r="AZ880" s="195" t="str">
        <f t="shared" si="877"/>
        <v>AZ$13</v>
      </c>
      <c r="BA880" s="195" t="str">
        <f t="shared" si="877"/>
        <v>BA$13</v>
      </c>
      <c r="BB880" s="195" t="str">
        <f t="shared" si="877"/>
        <v>BB$13</v>
      </c>
      <c r="BC880" s="195" t="str">
        <f t="shared" si="877"/>
        <v>BC$13</v>
      </c>
      <c r="BD880" s="195" t="str">
        <f t="shared" si="877"/>
        <v>BD$13</v>
      </c>
      <c r="BE880" s="195" t="str">
        <f t="shared" si="877"/>
        <v>BE$13</v>
      </c>
      <c r="BF880" s="195" t="str">
        <f t="shared" si="877"/>
        <v>BF$13</v>
      </c>
      <c r="BG880" s="195" t="str">
        <f t="shared" si="877"/>
        <v>BG$13</v>
      </c>
      <c r="BH880" s="195" t="str">
        <f t="shared" si="877"/>
        <v>BH$13</v>
      </c>
      <c r="BI880" s="195" t="str">
        <f t="shared" si="877"/>
        <v>BI$13</v>
      </c>
      <c r="BJ880" s="195" t="str">
        <f t="shared" si="877"/>
        <v>BJ$13</v>
      </c>
      <c r="BK880" s="195" t="str">
        <f t="shared" si="877"/>
        <v>BK$13</v>
      </c>
      <c r="BL880" s="195" t="str">
        <f t="shared" si="877"/>
        <v>BL$13</v>
      </c>
      <c r="BM880" s="195" t="str">
        <f t="shared" si="877"/>
        <v>BM$13</v>
      </c>
      <c r="BN880" s="195" t="str">
        <f t="shared" si="877"/>
        <v>BN$13</v>
      </c>
      <c r="BO880" s="195" t="str">
        <f t="shared" si="877"/>
        <v>BO$13</v>
      </c>
      <c r="BP880" s="195" t="str">
        <f t="shared" si="877"/>
        <v>BP$13</v>
      </c>
      <c r="BQ880" s="195" t="str">
        <f t="shared" si="877"/>
        <v>BQ$13</v>
      </c>
      <c r="BR880" s="195" t="str">
        <f t="shared" si="877"/>
        <v>BR$13</v>
      </c>
      <c r="BS880" s="195" t="str">
        <f t="shared" si="877"/>
        <v>BS$13</v>
      </c>
      <c r="BT880" s="195" t="str">
        <f t="shared" si="877"/>
        <v>BT$13</v>
      </c>
      <c r="BU880" s="195" t="str">
        <f t="shared" si="877"/>
        <v>BU$13</v>
      </c>
      <c r="BV880" s="195" t="str">
        <f t="shared" si="877"/>
        <v>BV$13</v>
      </c>
      <c r="BW880" s="195" t="str">
        <f t="shared" si="877"/>
        <v>BW$13</v>
      </c>
      <c r="BX880" s="195" t="str">
        <f t="shared" si="877"/>
        <v>BX$13</v>
      </c>
      <c r="BY880" s="195" t="str">
        <f t="shared" si="877"/>
        <v>BY$13</v>
      </c>
      <c r="BZ880" s="195" t="str">
        <f t="shared" si="877"/>
        <v>BZ$13</v>
      </c>
      <c r="CA880" s="195" t="str">
        <f t="shared" si="877"/>
        <v>CA$13</v>
      </c>
      <c r="CB880" s="195" t="str">
        <f t="shared" si="877"/>
        <v>CB$13</v>
      </c>
      <c r="CC880" s="195" t="str">
        <f t="shared" si="877"/>
        <v>CC$13</v>
      </c>
      <c r="CD880" s="195" t="str">
        <f t="shared" si="877"/>
        <v>CD$13</v>
      </c>
      <c r="CE880" s="195" t="str">
        <f t="shared" ref="CE880:CL880" si="878">CE$17</f>
        <v>CE$13</v>
      </c>
      <c r="CF880" s="195" t="str">
        <f t="shared" si="878"/>
        <v>CF$13</v>
      </c>
      <c r="CG880" s="195" t="str">
        <f t="shared" si="878"/>
        <v>CG$13</v>
      </c>
      <c r="CH880" s="195" t="str">
        <f t="shared" si="878"/>
        <v>CH$13</v>
      </c>
      <c r="CI880" s="195" t="str">
        <f t="shared" si="878"/>
        <v>CI$13</v>
      </c>
      <c r="CJ880" s="195" t="str">
        <f t="shared" si="878"/>
        <v>CJ$13</v>
      </c>
      <c r="CK880" s="195" t="str">
        <f t="shared" si="878"/>
        <v>CK$13</v>
      </c>
      <c r="CL880" s="195" t="str">
        <f t="shared" si="878"/>
        <v>CL$13</v>
      </c>
    </row>
    <row r="881" spans="2:90" x14ac:dyDescent="0.4">
      <c r="B881" s="171" t="s">
        <v>491</v>
      </c>
      <c r="E881" s="8"/>
      <c r="H881" s="196"/>
      <c r="I881" s="197"/>
      <c r="J881" s="197"/>
      <c r="K881" s="198"/>
      <c r="L881" s="198"/>
      <c r="M881" s="198"/>
      <c r="N881" s="198"/>
      <c r="O881" s="198"/>
      <c r="P881" s="198"/>
      <c r="R881" s="198"/>
      <c r="S881" s="195"/>
      <c r="T881" s="195"/>
      <c r="U881" s="195"/>
      <c r="V881" s="195"/>
      <c r="W881" s="195"/>
      <c r="X881" s="195"/>
      <c r="Y881" s="195"/>
      <c r="Z881" s="195"/>
      <c r="AA881" s="195"/>
      <c r="AB881" s="195"/>
      <c r="AC881" s="195"/>
      <c r="AD881" s="195"/>
      <c r="AE881" s="195"/>
      <c r="AF881" s="195"/>
      <c r="AG881" s="195"/>
      <c r="AH881" s="195"/>
      <c r="AI881" s="195"/>
      <c r="AJ881" s="195"/>
      <c r="AK881" s="195"/>
      <c r="AL881" s="195"/>
      <c r="AM881" s="195"/>
      <c r="AN881" s="195"/>
      <c r="AO881" s="195"/>
      <c r="AP881" s="195"/>
      <c r="AQ881" s="195"/>
      <c r="AR881" s="195"/>
      <c r="AS881" s="195"/>
      <c r="AT881" s="195"/>
      <c r="AU881" s="195"/>
      <c r="AV881" s="195"/>
      <c r="AW881" s="195"/>
      <c r="AX881" s="195"/>
      <c r="AY881" s="195"/>
      <c r="AZ881" s="195"/>
      <c r="BA881" s="195"/>
      <c r="BB881" s="195"/>
      <c r="BC881" s="195"/>
      <c r="BD881" s="195"/>
      <c r="BE881" s="195"/>
      <c r="BF881" s="195"/>
      <c r="BG881" s="195"/>
      <c r="BH881" s="195"/>
      <c r="BI881" s="195"/>
      <c r="BJ881" s="195"/>
      <c r="BK881" s="195"/>
      <c r="BL881" s="195"/>
      <c r="BM881" s="195"/>
      <c r="BN881" s="195"/>
      <c r="BO881" s="195"/>
      <c r="BP881" s="195"/>
      <c r="BQ881" s="195"/>
      <c r="BR881" s="195"/>
      <c r="BS881" s="195"/>
      <c r="BT881" s="195"/>
      <c r="BU881" s="195"/>
      <c r="BV881" s="195"/>
      <c r="BW881" s="195"/>
      <c r="BX881" s="195"/>
      <c r="BY881" s="195"/>
      <c r="BZ881" s="195"/>
      <c r="CA881" s="195"/>
      <c r="CB881" s="195"/>
      <c r="CC881" s="195"/>
      <c r="CD881" s="195"/>
      <c r="CE881" s="195"/>
      <c r="CF881" s="195"/>
      <c r="CG881" s="195"/>
      <c r="CH881" s="195"/>
      <c r="CI881" s="195"/>
      <c r="CJ881" s="195"/>
      <c r="CK881" s="195"/>
      <c r="CL881" s="195"/>
    </row>
    <row r="882" spans="2:90" x14ac:dyDescent="0.4">
      <c r="B882" s="171" t="s">
        <v>505</v>
      </c>
      <c r="E882" s="8"/>
      <c r="H882" s="196"/>
      <c r="I882" s="197"/>
      <c r="J882" s="197"/>
      <c r="K882" s="198"/>
      <c r="L882" s="198"/>
      <c r="M882" s="198"/>
      <c r="N882" s="198"/>
      <c r="O882" s="198"/>
      <c r="P882" s="198"/>
      <c r="R882" s="198"/>
      <c r="S882" s="186"/>
      <c r="T882" s="186"/>
      <c r="U882" s="186"/>
      <c r="V882" s="186"/>
      <c r="W882" s="186"/>
      <c r="X882" s="186"/>
      <c r="Y882" s="186"/>
      <c r="Z882" s="186"/>
      <c r="AA882" s="186"/>
      <c r="AB882" s="186"/>
      <c r="AC882" s="186"/>
      <c r="AD882" s="186"/>
      <c r="AE882" s="186"/>
      <c r="AF882" s="186"/>
      <c r="AG882" s="186"/>
      <c r="AH882" s="186"/>
      <c r="AI882" s="186"/>
      <c r="AJ882" s="186"/>
      <c r="AK882" s="186"/>
      <c r="AL882" s="186"/>
      <c r="AM882" s="186"/>
      <c r="AN882" s="186"/>
      <c r="AO882" s="186"/>
      <c r="AP882" s="186"/>
      <c r="AQ882" s="186"/>
      <c r="AR882" s="186"/>
      <c r="AS882" s="186"/>
      <c r="AT882" s="186"/>
      <c r="AU882" s="186"/>
      <c r="AV882" s="186"/>
      <c r="AW882" s="186"/>
      <c r="AX882" s="186"/>
      <c r="AY882" s="186"/>
      <c r="AZ882" s="186"/>
      <c r="BA882" s="186"/>
      <c r="BB882" s="186"/>
      <c r="BC882" s="186"/>
      <c r="BD882" s="186"/>
      <c r="BE882" s="186"/>
      <c r="BF882" s="186"/>
      <c r="BG882" s="186"/>
      <c r="BH882" s="186"/>
      <c r="BI882" s="186"/>
      <c r="BJ882" s="186"/>
      <c r="BK882" s="186"/>
      <c r="BL882" s="186"/>
      <c r="BM882" s="186"/>
      <c r="BN882" s="186"/>
      <c r="BO882" s="186"/>
      <c r="BP882" s="186"/>
      <c r="BQ882" s="186"/>
      <c r="BR882" s="186"/>
      <c r="BS882" s="186"/>
      <c r="BT882" s="186"/>
      <c r="BU882" s="186"/>
      <c r="BV882" s="186"/>
      <c r="BW882" s="186"/>
      <c r="BX882" s="186"/>
      <c r="BY882" s="186"/>
      <c r="BZ882" s="186"/>
      <c r="CA882" s="186"/>
      <c r="CB882" s="186"/>
      <c r="CC882" s="186"/>
      <c r="CD882" s="186"/>
      <c r="CE882" s="186"/>
      <c r="CF882" s="186"/>
      <c r="CG882" s="186"/>
      <c r="CH882" s="186"/>
      <c r="CI882" s="186"/>
      <c r="CJ882" s="186"/>
      <c r="CK882" s="186"/>
      <c r="CL882" s="186"/>
    </row>
    <row r="883" spans="2:90" x14ac:dyDescent="0.4">
      <c r="B883" s="171" t="s">
        <v>463</v>
      </c>
      <c r="E883" s="8"/>
      <c r="H883" s="196"/>
      <c r="I883" s="197"/>
      <c r="J883" s="197"/>
      <c r="K883" s="198"/>
      <c r="L883" s="198"/>
      <c r="M883" s="198"/>
      <c r="N883" s="198"/>
      <c r="O883" s="198"/>
      <c r="P883" s="198"/>
      <c r="R883" s="198"/>
      <c r="S883" s="186" t="str">
        <f t="shared" ref="S883:AX883" si="879">S$18</f>
        <v>S$14</v>
      </c>
      <c r="T883" s="186" t="str">
        <f t="shared" si="879"/>
        <v>T$14</v>
      </c>
      <c r="U883" s="186" t="str">
        <f t="shared" si="879"/>
        <v>U$14</v>
      </c>
      <c r="V883" s="186" t="str">
        <f t="shared" si="879"/>
        <v>V$14</v>
      </c>
      <c r="W883" s="186" t="str">
        <f t="shared" si="879"/>
        <v>W$14</v>
      </c>
      <c r="X883" s="186" t="str">
        <f t="shared" si="879"/>
        <v>X$14</v>
      </c>
      <c r="Y883" s="186" t="str">
        <f t="shared" si="879"/>
        <v>Y$14</v>
      </c>
      <c r="Z883" s="186" t="str">
        <f t="shared" si="879"/>
        <v>Z$14</v>
      </c>
      <c r="AA883" s="186" t="str">
        <f t="shared" si="879"/>
        <v>AA$14</v>
      </c>
      <c r="AB883" s="186" t="str">
        <f t="shared" si="879"/>
        <v>AB$14</v>
      </c>
      <c r="AC883" s="186" t="str">
        <f t="shared" si="879"/>
        <v>AC$14</v>
      </c>
      <c r="AD883" s="186" t="str">
        <f t="shared" si="879"/>
        <v>AD$14</v>
      </c>
      <c r="AE883" s="186" t="str">
        <f t="shared" si="879"/>
        <v>AE$14</v>
      </c>
      <c r="AF883" s="186" t="str">
        <f t="shared" si="879"/>
        <v>AF$14</v>
      </c>
      <c r="AG883" s="186" t="str">
        <f t="shared" si="879"/>
        <v>AG$14</v>
      </c>
      <c r="AH883" s="186" t="str">
        <f t="shared" si="879"/>
        <v>AH$14</v>
      </c>
      <c r="AI883" s="186" t="str">
        <f t="shared" si="879"/>
        <v>AI$14</v>
      </c>
      <c r="AJ883" s="186" t="str">
        <f t="shared" si="879"/>
        <v>AJ$14</v>
      </c>
      <c r="AK883" s="186" t="str">
        <f t="shared" si="879"/>
        <v>AK$14</v>
      </c>
      <c r="AL883" s="186" t="str">
        <f t="shared" si="879"/>
        <v>AL$14</v>
      </c>
      <c r="AM883" s="186" t="str">
        <f t="shared" si="879"/>
        <v>AM$14</v>
      </c>
      <c r="AN883" s="186" t="str">
        <f t="shared" si="879"/>
        <v>AN$14</v>
      </c>
      <c r="AO883" s="186" t="str">
        <f t="shared" si="879"/>
        <v>AO$14</v>
      </c>
      <c r="AP883" s="186" t="str">
        <f t="shared" si="879"/>
        <v>AP$14</v>
      </c>
      <c r="AQ883" s="186" t="str">
        <f t="shared" si="879"/>
        <v>AQ$14</v>
      </c>
      <c r="AR883" s="186" t="str">
        <f t="shared" si="879"/>
        <v>AR$14</v>
      </c>
      <c r="AS883" s="186" t="str">
        <f t="shared" si="879"/>
        <v>AS$14</v>
      </c>
      <c r="AT883" s="186" t="str">
        <f t="shared" si="879"/>
        <v>AT$14</v>
      </c>
      <c r="AU883" s="186" t="str">
        <f t="shared" si="879"/>
        <v>AU$14</v>
      </c>
      <c r="AV883" s="186" t="str">
        <f t="shared" si="879"/>
        <v>AV$14</v>
      </c>
      <c r="AW883" s="186" t="str">
        <f t="shared" si="879"/>
        <v>AW$14</v>
      </c>
      <c r="AX883" s="186" t="str">
        <f t="shared" si="879"/>
        <v>AX$14</v>
      </c>
      <c r="AY883" s="186" t="str">
        <f t="shared" ref="AY883:CD883" si="880">AY$18</f>
        <v>AY$14</v>
      </c>
      <c r="AZ883" s="186" t="str">
        <f t="shared" si="880"/>
        <v>AZ$14</v>
      </c>
      <c r="BA883" s="186" t="str">
        <f t="shared" si="880"/>
        <v>BA$14</v>
      </c>
      <c r="BB883" s="186" t="str">
        <f t="shared" si="880"/>
        <v>BB$14</v>
      </c>
      <c r="BC883" s="186" t="str">
        <f t="shared" si="880"/>
        <v>BC$14</v>
      </c>
      <c r="BD883" s="186" t="str">
        <f t="shared" si="880"/>
        <v>BD$14</v>
      </c>
      <c r="BE883" s="186" t="str">
        <f t="shared" si="880"/>
        <v>BE$14</v>
      </c>
      <c r="BF883" s="186" t="str">
        <f t="shared" si="880"/>
        <v>BF$14</v>
      </c>
      <c r="BG883" s="186" t="str">
        <f t="shared" si="880"/>
        <v>BG$14</v>
      </c>
      <c r="BH883" s="186" t="str">
        <f t="shared" si="880"/>
        <v>BH$14</v>
      </c>
      <c r="BI883" s="186" t="str">
        <f t="shared" si="880"/>
        <v>BI$14</v>
      </c>
      <c r="BJ883" s="186" t="str">
        <f t="shared" si="880"/>
        <v>BJ$14</v>
      </c>
      <c r="BK883" s="186" t="str">
        <f t="shared" si="880"/>
        <v>BK$14</v>
      </c>
      <c r="BL883" s="186" t="str">
        <f t="shared" si="880"/>
        <v>BL$14</v>
      </c>
      <c r="BM883" s="186" t="str">
        <f t="shared" si="880"/>
        <v>BM$14</v>
      </c>
      <c r="BN883" s="186" t="str">
        <f t="shared" si="880"/>
        <v>BN$14</v>
      </c>
      <c r="BO883" s="186" t="str">
        <f t="shared" si="880"/>
        <v>BO$14</v>
      </c>
      <c r="BP883" s="186" t="str">
        <f t="shared" si="880"/>
        <v>BP$14</v>
      </c>
      <c r="BQ883" s="186" t="str">
        <f t="shared" si="880"/>
        <v>BQ$14</v>
      </c>
      <c r="BR883" s="186" t="str">
        <f t="shared" si="880"/>
        <v>BR$14</v>
      </c>
      <c r="BS883" s="186" t="str">
        <f t="shared" si="880"/>
        <v>BS$14</v>
      </c>
      <c r="BT883" s="186" t="str">
        <f t="shared" si="880"/>
        <v>BT$14</v>
      </c>
      <c r="BU883" s="186" t="str">
        <f t="shared" si="880"/>
        <v>BU$14</v>
      </c>
      <c r="BV883" s="186" t="str">
        <f t="shared" si="880"/>
        <v>BV$14</v>
      </c>
      <c r="BW883" s="186" t="str">
        <f t="shared" si="880"/>
        <v>BW$14</v>
      </c>
      <c r="BX883" s="186" t="str">
        <f t="shared" si="880"/>
        <v>BX$14</v>
      </c>
      <c r="BY883" s="186" t="str">
        <f t="shared" si="880"/>
        <v>BY$14</v>
      </c>
      <c r="BZ883" s="186" t="str">
        <f t="shared" si="880"/>
        <v>BZ$14</v>
      </c>
      <c r="CA883" s="186" t="str">
        <f t="shared" si="880"/>
        <v>CA$14</v>
      </c>
      <c r="CB883" s="186" t="str">
        <f t="shared" si="880"/>
        <v>CB$14</v>
      </c>
      <c r="CC883" s="186" t="str">
        <f t="shared" si="880"/>
        <v>CC$14</v>
      </c>
      <c r="CD883" s="186" t="str">
        <f t="shared" si="880"/>
        <v>CD$14</v>
      </c>
      <c r="CE883" s="186" t="str">
        <f t="shared" ref="CE883:CL883" si="881">CE$18</f>
        <v>CE$14</v>
      </c>
      <c r="CF883" s="186" t="str">
        <f t="shared" si="881"/>
        <v>CF$14</v>
      </c>
      <c r="CG883" s="186" t="str">
        <f t="shared" si="881"/>
        <v>CG$14</v>
      </c>
      <c r="CH883" s="186" t="str">
        <f t="shared" si="881"/>
        <v>CH$14</v>
      </c>
      <c r="CI883" s="186" t="str">
        <f t="shared" si="881"/>
        <v>CI$14</v>
      </c>
      <c r="CJ883" s="186" t="str">
        <f t="shared" si="881"/>
        <v>CJ$14</v>
      </c>
      <c r="CK883" s="186" t="str">
        <f t="shared" si="881"/>
        <v>CK$14</v>
      </c>
      <c r="CL883" s="186" t="str">
        <f t="shared" si="881"/>
        <v>CL$14</v>
      </c>
    </row>
    <row r="884" spans="2:90" x14ac:dyDescent="0.4">
      <c r="B884" s="171" t="s">
        <v>464</v>
      </c>
      <c r="E884" s="8"/>
      <c r="H884" s="196"/>
      <c r="I884" s="197"/>
      <c r="J884" s="197"/>
      <c r="K884" s="198"/>
      <c r="L884" s="198"/>
      <c r="M884" s="198"/>
      <c r="N884" s="198"/>
      <c r="O884" s="198"/>
      <c r="P884" s="198"/>
      <c r="R884" s="198"/>
      <c r="S884" s="186" t="str">
        <f t="shared" ref="S884:AX884" si="882">S$19</f>
        <v>S$15</v>
      </c>
      <c r="T884" s="186" t="str">
        <f t="shared" si="882"/>
        <v>T$15</v>
      </c>
      <c r="U884" s="186" t="str">
        <f t="shared" si="882"/>
        <v>U$15</v>
      </c>
      <c r="V884" s="186" t="str">
        <f t="shared" si="882"/>
        <v>V$15</v>
      </c>
      <c r="W884" s="186" t="str">
        <f t="shared" si="882"/>
        <v>W$15</v>
      </c>
      <c r="X884" s="186" t="str">
        <f t="shared" si="882"/>
        <v>X$15</v>
      </c>
      <c r="Y884" s="186" t="str">
        <f t="shared" si="882"/>
        <v>Y$15</v>
      </c>
      <c r="Z884" s="186" t="str">
        <f t="shared" si="882"/>
        <v>Z$15</v>
      </c>
      <c r="AA884" s="186" t="str">
        <f t="shared" si="882"/>
        <v>AA$15</v>
      </c>
      <c r="AB884" s="186" t="str">
        <f t="shared" si="882"/>
        <v>AB$15</v>
      </c>
      <c r="AC884" s="186" t="str">
        <f t="shared" si="882"/>
        <v>AC$15</v>
      </c>
      <c r="AD884" s="186" t="str">
        <f t="shared" si="882"/>
        <v>AD$15</v>
      </c>
      <c r="AE884" s="186" t="str">
        <f t="shared" si="882"/>
        <v>AE$15</v>
      </c>
      <c r="AF884" s="186" t="str">
        <f t="shared" si="882"/>
        <v>AF$15</v>
      </c>
      <c r="AG884" s="186" t="str">
        <f t="shared" si="882"/>
        <v>AG$15</v>
      </c>
      <c r="AH884" s="186" t="str">
        <f t="shared" si="882"/>
        <v>AH$15</v>
      </c>
      <c r="AI884" s="186" t="str">
        <f t="shared" si="882"/>
        <v>AI$15</v>
      </c>
      <c r="AJ884" s="186" t="str">
        <f t="shared" si="882"/>
        <v>AJ$15</v>
      </c>
      <c r="AK884" s="186" t="str">
        <f t="shared" si="882"/>
        <v>AK$15</v>
      </c>
      <c r="AL884" s="186" t="str">
        <f t="shared" si="882"/>
        <v>AL$15</v>
      </c>
      <c r="AM884" s="186" t="str">
        <f t="shared" si="882"/>
        <v>AM$15</v>
      </c>
      <c r="AN884" s="186" t="str">
        <f t="shared" si="882"/>
        <v>AN$15</v>
      </c>
      <c r="AO884" s="186" t="str">
        <f t="shared" si="882"/>
        <v>AO$15</v>
      </c>
      <c r="AP884" s="186" t="str">
        <f t="shared" si="882"/>
        <v>AP$15</v>
      </c>
      <c r="AQ884" s="186" t="str">
        <f t="shared" si="882"/>
        <v>AQ$15</v>
      </c>
      <c r="AR884" s="186" t="str">
        <f t="shared" si="882"/>
        <v>AR$15</v>
      </c>
      <c r="AS884" s="186" t="str">
        <f t="shared" si="882"/>
        <v>AS$15</v>
      </c>
      <c r="AT884" s="186" t="str">
        <f t="shared" si="882"/>
        <v>AT$15</v>
      </c>
      <c r="AU884" s="186" t="str">
        <f t="shared" si="882"/>
        <v>AU$15</v>
      </c>
      <c r="AV884" s="186" t="str">
        <f t="shared" si="882"/>
        <v>AV$15</v>
      </c>
      <c r="AW884" s="186" t="str">
        <f t="shared" si="882"/>
        <v>AW$15</v>
      </c>
      <c r="AX884" s="186" t="str">
        <f t="shared" si="882"/>
        <v>AX$15</v>
      </c>
      <c r="AY884" s="186" t="str">
        <f t="shared" ref="AY884:CD884" si="883">AY$19</f>
        <v>AY$15</v>
      </c>
      <c r="AZ884" s="186" t="str">
        <f t="shared" si="883"/>
        <v>AZ$15</v>
      </c>
      <c r="BA884" s="186" t="str">
        <f t="shared" si="883"/>
        <v>BA$15</v>
      </c>
      <c r="BB884" s="186" t="str">
        <f t="shared" si="883"/>
        <v>BB$15</v>
      </c>
      <c r="BC884" s="186" t="str">
        <f t="shared" si="883"/>
        <v>BC$15</v>
      </c>
      <c r="BD884" s="186" t="str">
        <f t="shared" si="883"/>
        <v>BD$15</v>
      </c>
      <c r="BE884" s="186" t="str">
        <f t="shared" si="883"/>
        <v>BE$15</v>
      </c>
      <c r="BF884" s="186" t="str">
        <f t="shared" si="883"/>
        <v>BF$15</v>
      </c>
      <c r="BG884" s="186" t="str">
        <f t="shared" si="883"/>
        <v>BG$15</v>
      </c>
      <c r="BH884" s="186" t="str">
        <f t="shared" si="883"/>
        <v>BH$15</v>
      </c>
      <c r="BI884" s="186" t="str">
        <f t="shared" si="883"/>
        <v>BI$15</v>
      </c>
      <c r="BJ884" s="186" t="str">
        <f t="shared" si="883"/>
        <v>BJ$15</v>
      </c>
      <c r="BK884" s="186" t="str">
        <f t="shared" si="883"/>
        <v>BK$15</v>
      </c>
      <c r="BL884" s="186" t="str">
        <f t="shared" si="883"/>
        <v>BL$15</v>
      </c>
      <c r="BM884" s="186" t="str">
        <f t="shared" si="883"/>
        <v>BM$15</v>
      </c>
      <c r="BN884" s="186" t="str">
        <f t="shared" si="883"/>
        <v>BN$15</v>
      </c>
      <c r="BO884" s="186" t="str">
        <f t="shared" si="883"/>
        <v>BO$15</v>
      </c>
      <c r="BP884" s="186" t="str">
        <f t="shared" si="883"/>
        <v>BP$15</v>
      </c>
      <c r="BQ884" s="186" t="str">
        <f t="shared" si="883"/>
        <v>BQ$15</v>
      </c>
      <c r="BR884" s="186" t="str">
        <f t="shared" si="883"/>
        <v>BR$15</v>
      </c>
      <c r="BS884" s="186" t="str">
        <f t="shared" si="883"/>
        <v>BS$15</v>
      </c>
      <c r="BT884" s="186" t="str">
        <f t="shared" si="883"/>
        <v>BT$15</v>
      </c>
      <c r="BU884" s="186" t="str">
        <f t="shared" si="883"/>
        <v>BU$15</v>
      </c>
      <c r="BV884" s="186" t="str">
        <f t="shared" si="883"/>
        <v>BV$15</v>
      </c>
      <c r="BW884" s="186" t="str">
        <f t="shared" si="883"/>
        <v>BW$15</v>
      </c>
      <c r="BX884" s="186" t="str">
        <f t="shared" si="883"/>
        <v>BX$15</v>
      </c>
      <c r="BY884" s="186" t="str">
        <f t="shared" si="883"/>
        <v>BY$15</v>
      </c>
      <c r="BZ884" s="186" t="str">
        <f t="shared" si="883"/>
        <v>BZ$15</v>
      </c>
      <c r="CA884" s="186" t="str">
        <f t="shared" si="883"/>
        <v>CA$15</v>
      </c>
      <c r="CB884" s="186" t="str">
        <f t="shared" si="883"/>
        <v>CB$15</v>
      </c>
      <c r="CC884" s="186" t="str">
        <f t="shared" si="883"/>
        <v>CC$15</v>
      </c>
      <c r="CD884" s="186" t="str">
        <f t="shared" si="883"/>
        <v>CD$15</v>
      </c>
      <c r="CE884" s="186" t="str">
        <f t="shared" ref="CE884:CL884" si="884">CE$19</f>
        <v>CE$15</v>
      </c>
      <c r="CF884" s="186" t="str">
        <f t="shared" si="884"/>
        <v>CF$15</v>
      </c>
      <c r="CG884" s="186" t="str">
        <f t="shared" si="884"/>
        <v>CG$15</v>
      </c>
      <c r="CH884" s="186" t="str">
        <f t="shared" si="884"/>
        <v>CH$15</v>
      </c>
      <c r="CI884" s="186" t="str">
        <f t="shared" si="884"/>
        <v>CI$15</v>
      </c>
      <c r="CJ884" s="186" t="str">
        <f t="shared" si="884"/>
        <v>CJ$15</v>
      </c>
      <c r="CK884" s="186" t="str">
        <f t="shared" si="884"/>
        <v>CK$15</v>
      </c>
      <c r="CL884" s="186" t="str">
        <f t="shared" si="884"/>
        <v>CL$15</v>
      </c>
    </row>
    <row r="885" spans="2:90" x14ac:dyDescent="0.4">
      <c r="B885" s="66" t="s">
        <v>772</v>
      </c>
      <c r="C885" s="31"/>
      <c r="D885" t="s">
        <v>478</v>
      </c>
      <c r="E885" s="8" t="str">
        <f t="shared" ref="E885:E888" si="885">ROW()&amp;" "&amp;D885</f>
        <v>885 SAM-PR-R</v>
      </c>
      <c r="F885" t="s">
        <v>440</v>
      </c>
      <c r="G885" s="31" t="s">
        <v>81</v>
      </c>
      <c r="H885" s="22"/>
      <c r="I885" s="287"/>
      <c r="J885" s="287"/>
      <c r="K885" s="22"/>
      <c r="L885" s="22"/>
      <c r="M885" s="22"/>
      <c r="N885" s="22"/>
      <c r="O885" s="22"/>
      <c r="P885" s="22"/>
      <c r="R885" s="66"/>
      <c r="S885" s="66"/>
      <c r="T885" s="66"/>
      <c r="U885" s="66"/>
      <c r="V885" s="66"/>
      <c r="W885" s="66"/>
      <c r="X885" s="66"/>
      <c r="Y885" s="66"/>
      <c r="Z885" s="66"/>
      <c r="AA885" s="66"/>
      <c r="AB885" s="66"/>
      <c r="AC885" s="66"/>
      <c r="AD885" s="66"/>
      <c r="AE885" s="66"/>
      <c r="AF885" s="66"/>
      <c r="AG885" s="66"/>
      <c r="AH885" s="66"/>
      <c r="AI885" s="66"/>
      <c r="AJ885" s="66"/>
      <c r="AK885" s="66"/>
      <c r="AL885" s="66"/>
      <c r="AM885" s="66"/>
      <c r="AN885" s="66"/>
      <c r="AO885" s="66"/>
      <c r="AP885" s="66"/>
      <c r="AQ885" s="66"/>
      <c r="AR885" s="66"/>
      <c r="AS885" s="66"/>
      <c r="AT885" s="66"/>
      <c r="AU885" s="66"/>
      <c r="AV885" s="66"/>
      <c r="AW885" s="66"/>
      <c r="AX885" s="66"/>
      <c r="AY885" s="66"/>
      <c r="AZ885" s="66"/>
      <c r="BA885" s="66"/>
      <c r="BB885" s="66"/>
      <c r="BC885" s="66"/>
      <c r="BD885" s="66"/>
      <c r="BE885" s="66"/>
      <c r="BF885" s="66"/>
      <c r="BG885" s="66"/>
      <c r="BH885" s="66"/>
      <c r="BI885" s="66"/>
      <c r="BJ885" s="66"/>
      <c r="BK885" s="66"/>
      <c r="BL885" s="66"/>
      <c r="BM885" s="66"/>
      <c r="BN885" s="66"/>
      <c r="BO885" s="66"/>
      <c r="BP885" s="66"/>
      <c r="BQ885" s="66"/>
      <c r="BR885" s="66"/>
      <c r="BS885" s="66"/>
      <c r="BT885" s="66"/>
      <c r="BU885" s="66"/>
      <c r="BV885" s="66"/>
      <c r="BW885" s="66"/>
      <c r="BX885" s="66"/>
      <c r="BY885" s="66"/>
      <c r="BZ885" s="66"/>
      <c r="CA885" s="66"/>
      <c r="CB885" s="66"/>
      <c r="CC885" s="66"/>
      <c r="CD885" s="66"/>
      <c r="CE885" s="66"/>
      <c r="CF885" s="66"/>
      <c r="CG885" s="66"/>
      <c r="CH885" s="66"/>
      <c r="CI885" s="66"/>
      <c r="CJ885" s="66"/>
      <c r="CK885" s="66"/>
      <c r="CL885" s="66"/>
    </row>
    <row r="886" spans="2:90" x14ac:dyDescent="0.4">
      <c r="B886" s="122" t="str">
        <f>"SAM - "&amp;SUBSTITUTE(B885,":","")</f>
        <v>SAM - unit</v>
      </c>
      <c r="D886" t="s">
        <v>478</v>
      </c>
      <c r="E886" s="8" t="str">
        <f t="shared" si="885"/>
        <v>886 SAM-PR-R</v>
      </c>
      <c r="G886" t="s">
        <v>332</v>
      </c>
      <c r="I886" s="74"/>
      <c r="J886" s="74"/>
      <c r="K886" s="24"/>
      <c r="L886" s="24"/>
      <c r="M886" s="24"/>
      <c r="N886" s="24"/>
      <c r="O886" s="24"/>
      <c r="P886" s="24"/>
      <c r="R886" s="19"/>
      <c r="S886" s="19"/>
      <c r="T886" s="19"/>
      <c r="U886" s="19"/>
      <c r="V886" s="19"/>
      <c r="W886" s="19"/>
      <c r="X886" s="19"/>
      <c r="Y886" s="19"/>
      <c r="Z886" s="19"/>
      <c r="AA886" s="19"/>
      <c r="AB886" s="19"/>
      <c r="AC886" s="19"/>
      <c r="AD886" s="19"/>
      <c r="AE886" s="19"/>
      <c r="AF886" s="19"/>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c r="CK886" s="19"/>
      <c r="CL886" s="19"/>
    </row>
    <row r="887" spans="2:90" x14ac:dyDescent="0.4">
      <c r="B887" s="141" t="s">
        <v>65</v>
      </c>
      <c r="D887" t="s">
        <v>478</v>
      </c>
      <c r="E887" s="8" t="str">
        <f t="shared" si="885"/>
        <v>887 SAM-PR-R</v>
      </c>
      <c r="G887" t="str">
        <f>E887</f>
        <v>887 SAM-PR-R</v>
      </c>
      <c r="H887" s="12"/>
      <c r="J887" s="75">
        <v>0.01</v>
      </c>
      <c r="K887" s="162">
        <v>4.8000000000000001E-2</v>
      </c>
      <c r="L887" s="162">
        <v>8.5999999999999993E-2</v>
      </c>
      <c r="M887" s="162">
        <v>0.124</v>
      </c>
      <c r="N887" s="162">
        <v>0.16200000000000001</v>
      </c>
      <c r="O887" s="162">
        <v>0.2</v>
      </c>
      <c r="P887" s="162">
        <v>0.2</v>
      </c>
      <c r="R887" s="20"/>
      <c r="S887" s="163" cm="1">
        <f t="array" ref="S887">(INDEX($I:$O,ROW(),MATCH(S$3,$I$2:$O$2,0))/12-INDEX($I:$O,ROW(),MATCH(S$3-1,$I$2:$O$2,0))/12)+R887</f>
        <v>3.1666666666666666E-3</v>
      </c>
      <c r="T887" s="163" cm="1">
        <f t="array" ref="T887">(INDEX($I:$O,ROW(),MATCH(T$3,$I$2:$O$2,0))/12-INDEX($I:$O,ROW(),MATCH(T$3-1,$I$2:$O$2,0))/12)+S887</f>
        <v>6.3333333333333332E-3</v>
      </c>
      <c r="U887" s="163" cm="1">
        <f t="array" ref="U887">(INDEX($I:$O,ROW(),MATCH(U$3,$I$2:$O$2,0))/12-INDEX($I:$O,ROW(),MATCH(U$3-1,$I$2:$O$2,0))/12)+T887</f>
        <v>9.4999999999999998E-3</v>
      </c>
      <c r="V887" s="163" cm="1">
        <f t="array" ref="V887">(INDEX($I:$O,ROW(),MATCH(V$3,$I$2:$O$2,0))/12-INDEX($I:$O,ROW(),MATCH(V$3-1,$I$2:$O$2,0))/12)+U887</f>
        <v>1.2666666666666666E-2</v>
      </c>
      <c r="W887" s="163" cm="1">
        <f t="array" ref="W887">(INDEX($I:$O,ROW(),MATCH(W$3,$I$2:$O$2,0))/12-INDEX($I:$O,ROW(),MATCH(W$3-1,$I$2:$O$2,0))/12)+V887</f>
        <v>1.5833333333333331E-2</v>
      </c>
      <c r="X887" s="163" cm="1">
        <f t="array" ref="X887">(INDEX($I:$O,ROW(),MATCH(X$3,$I$2:$O$2,0))/12-INDEX($I:$O,ROW(),MATCH(X$3-1,$I$2:$O$2,0))/12)+W887</f>
        <v>1.8999999999999996E-2</v>
      </c>
      <c r="Y887" s="163" cm="1">
        <f t="array" ref="Y887">(INDEX($I:$O,ROW(),MATCH(Y$3,$I$2:$O$2,0))/12-INDEX($I:$O,ROW(),MATCH(Y$3-1,$I$2:$O$2,0))/12)+X887</f>
        <v>2.2166666666666661E-2</v>
      </c>
      <c r="Z887" s="163" cm="1">
        <f t="array" ref="Z887">(INDEX($I:$O,ROW(),MATCH(Z$3,$I$2:$O$2,0))/12-INDEX($I:$O,ROW(),MATCH(Z$3-1,$I$2:$O$2,0))/12)+Y887</f>
        <v>2.5333333333333326E-2</v>
      </c>
      <c r="AA887" s="163" cm="1">
        <f t="array" ref="AA887">(INDEX($I:$O,ROW(),MATCH(AA$3,$I$2:$O$2,0))/12-INDEX($I:$O,ROW(),MATCH(AA$3-1,$I$2:$O$2,0))/12)+Z887</f>
        <v>2.8499999999999991E-2</v>
      </c>
      <c r="AB887" s="163" cm="1">
        <f t="array" ref="AB887">(INDEX($I:$O,ROW(),MATCH(AB$3,$I$2:$O$2,0))/12-INDEX($I:$O,ROW(),MATCH(AB$3-1,$I$2:$O$2,0))/12)+AA887</f>
        <v>3.1666666666666655E-2</v>
      </c>
      <c r="AC887" s="163" cm="1">
        <f t="array" ref="AC887">(INDEX($I:$O,ROW(),MATCH(AC$3,$I$2:$O$2,0))/12-INDEX($I:$O,ROW(),MATCH(AC$3-1,$I$2:$O$2,0))/12)+AB887</f>
        <v>3.483333333333332E-2</v>
      </c>
      <c r="AD887" s="163" cm="1">
        <f t="array" ref="AD887">(INDEX($I:$O,ROW(),MATCH(AD$3,$I$2:$O$2,0))/12-INDEX($I:$O,ROW(),MATCH(AD$3-1,$I$2:$O$2,0))/12)+AC887</f>
        <v>3.7999999999999985E-2</v>
      </c>
      <c r="AE887" s="163" cm="1">
        <f t="array" ref="AE887">(INDEX($I:$O,ROW(),MATCH(AE$3,$I$2:$O$2,0))/12-INDEX($I:$O,ROW(),MATCH(AE$3-1,$I$2:$O$2,0))/12)+AD887</f>
        <v>4.116666666666665E-2</v>
      </c>
      <c r="AF887" s="163" cm="1">
        <f t="array" ref="AF887">(INDEX($I:$O,ROW(),MATCH(AF$3,$I$2:$O$2,0))/12-INDEX($I:$O,ROW(),MATCH(AF$3-1,$I$2:$O$2,0))/12)+AE887</f>
        <v>4.4333333333333315E-2</v>
      </c>
      <c r="AG887" s="163" cm="1">
        <f t="array" ref="AG887">(INDEX($I:$O,ROW(),MATCH(AG$3,$I$2:$O$2,0))/12-INDEX($I:$O,ROW(),MATCH(AG$3-1,$I$2:$O$2,0))/12)+AF887</f>
        <v>4.749999999999998E-2</v>
      </c>
      <c r="AH887" s="163" cm="1">
        <f t="array" ref="AH887">(INDEX($I:$O,ROW(),MATCH(AH$3,$I$2:$O$2,0))/12-INDEX($I:$O,ROW(),MATCH(AH$3-1,$I$2:$O$2,0))/12)+AG887</f>
        <v>5.0666666666666645E-2</v>
      </c>
      <c r="AI887" s="163" cm="1">
        <f t="array" ref="AI887">(INDEX($I:$O,ROW(),MATCH(AI$3,$I$2:$O$2,0))/12-INDEX($I:$O,ROW(),MATCH(AI$3-1,$I$2:$O$2,0))/12)+AH887</f>
        <v>5.3833333333333309E-2</v>
      </c>
      <c r="AJ887" s="163" cm="1">
        <f t="array" ref="AJ887">(INDEX($I:$O,ROW(),MATCH(AJ$3,$I$2:$O$2,0))/12-INDEX($I:$O,ROW(),MATCH(AJ$3-1,$I$2:$O$2,0))/12)+AI887</f>
        <v>5.6999999999999974E-2</v>
      </c>
      <c r="AK887" s="163" cm="1">
        <f t="array" ref="AK887">(INDEX($I:$O,ROW(),MATCH(AK$3,$I$2:$O$2,0))/12-INDEX($I:$O,ROW(),MATCH(AK$3-1,$I$2:$O$2,0))/12)+AJ887</f>
        <v>6.0166666666666639E-2</v>
      </c>
      <c r="AL887" s="163" cm="1">
        <f t="array" ref="AL887">(INDEX($I:$O,ROW(),MATCH(AL$3,$I$2:$O$2,0))/12-INDEX($I:$O,ROW(),MATCH(AL$3-1,$I$2:$O$2,0))/12)+AK887</f>
        <v>6.3333333333333311E-2</v>
      </c>
      <c r="AM887" s="163" cm="1">
        <f t="array" ref="AM887">(INDEX($I:$O,ROW(),MATCH(AM$3,$I$2:$O$2,0))/12-INDEX($I:$O,ROW(),MATCH(AM$3-1,$I$2:$O$2,0))/12)+AL887</f>
        <v>6.6499999999999976E-2</v>
      </c>
      <c r="AN887" s="163" cm="1">
        <f t="array" ref="AN887">(INDEX($I:$O,ROW(),MATCH(AN$3,$I$2:$O$2,0))/12-INDEX($I:$O,ROW(),MATCH(AN$3-1,$I$2:$O$2,0))/12)+AM887</f>
        <v>6.9666666666666641E-2</v>
      </c>
      <c r="AO887" s="163" cm="1">
        <f t="array" ref="AO887">(INDEX($I:$O,ROW(),MATCH(AO$3,$I$2:$O$2,0))/12-INDEX($I:$O,ROW(),MATCH(AO$3-1,$I$2:$O$2,0))/12)+AN887</f>
        <v>7.2833333333333306E-2</v>
      </c>
      <c r="AP887" s="163" cm="1">
        <f t="array" ref="AP887">(INDEX($I:$O,ROW(),MATCH(AP$3,$I$2:$O$2,0))/12-INDEX($I:$O,ROW(),MATCH(AP$3-1,$I$2:$O$2,0))/12)+AO887</f>
        <v>7.599999999999997E-2</v>
      </c>
      <c r="AQ887" s="163" cm="1">
        <f t="array" ref="AQ887">(INDEX($I:$O,ROW(),MATCH(AQ$3,$I$2:$O$2,0))/12-INDEX($I:$O,ROW(),MATCH(AQ$3-1,$I$2:$O$2,0))/12)+AP887</f>
        <v>7.9166666666666635E-2</v>
      </c>
      <c r="AR887" s="163" cm="1">
        <f t="array" ref="AR887">(INDEX($I:$O,ROW(),MATCH(AR$3,$I$2:$O$2,0))/12-INDEX($I:$O,ROW(),MATCH(AR$3-1,$I$2:$O$2,0))/12)+AQ887</f>
        <v>8.23333333333333E-2</v>
      </c>
      <c r="AS887" s="163" cm="1">
        <f t="array" ref="AS887">(INDEX($I:$O,ROW(),MATCH(AS$3,$I$2:$O$2,0))/12-INDEX($I:$O,ROW(),MATCH(AS$3-1,$I$2:$O$2,0))/12)+AR887</f>
        <v>8.5499999999999965E-2</v>
      </c>
      <c r="AT887" s="163" cm="1">
        <f t="array" ref="AT887">(INDEX($I:$O,ROW(),MATCH(AT$3,$I$2:$O$2,0))/12-INDEX($I:$O,ROW(),MATCH(AT$3-1,$I$2:$O$2,0))/12)+AS887</f>
        <v>8.866666666666663E-2</v>
      </c>
      <c r="AU887" s="163" cm="1">
        <f t="array" ref="AU887">(INDEX($I:$O,ROW(),MATCH(AU$3,$I$2:$O$2,0))/12-INDEX($I:$O,ROW(),MATCH(AU$3-1,$I$2:$O$2,0))/12)+AT887</f>
        <v>9.1833333333333295E-2</v>
      </c>
      <c r="AV887" s="163" cm="1">
        <f t="array" ref="AV887">(INDEX($I:$O,ROW(),MATCH(AV$3,$I$2:$O$2,0))/12-INDEX($I:$O,ROW(),MATCH(AV$3-1,$I$2:$O$2,0))/12)+AU887</f>
        <v>9.4999999999999959E-2</v>
      </c>
      <c r="AW887" s="163" cm="1">
        <f t="array" ref="AW887">(INDEX($I:$O,ROW(),MATCH(AW$3,$I$2:$O$2,0))/12-INDEX($I:$O,ROW(),MATCH(AW$3-1,$I$2:$O$2,0))/12)+AV887</f>
        <v>9.8166666666666624E-2</v>
      </c>
      <c r="AX887" s="163" cm="1">
        <f t="array" ref="AX887">(INDEX($I:$O,ROW(),MATCH(AX$3,$I$2:$O$2,0))/12-INDEX($I:$O,ROW(),MATCH(AX$3-1,$I$2:$O$2,0))/12)+AW887</f>
        <v>0.10133333333333329</v>
      </c>
      <c r="AY887" s="163" cm="1">
        <f t="array" ref="AY887">(INDEX($I:$O,ROW(),MATCH(AY$3,$I$2:$O$2,0))/12-INDEX($I:$O,ROW(),MATCH(AY$3-1,$I$2:$O$2,0))/12)+AX887</f>
        <v>0.10449999999999995</v>
      </c>
      <c r="AZ887" s="163" cm="1">
        <f t="array" ref="AZ887">(INDEX($I:$O,ROW(),MATCH(AZ$3,$I$2:$O$2,0))/12-INDEX($I:$O,ROW(),MATCH(AZ$3-1,$I$2:$O$2,0))/12)+AY887</f>
        <v>0.10766666666666662</v>
      </c>
      <c r="BA887" s="163" cm="1">
        <f t="array" ref="BA887">(INDEX($I:$O,ROW(),MATCH(BA$3,$I$2:$O$2,0))/12-INDEX($I:$O,ROW(),MATCH(BA$3-1,$I$2:$O$2,0))/12)+AZ887</f>
        <v>0.11083333333333328</v>
      </c>
      <c r="BB887" s="163" cm="1">
        <f t="array" ref="BB887">(INDEX($I:$O,ROW(),MATCH(BB$3,$I$2:$O$2,0))/12-INDEX($I:$O,ROW(),MATCH(BB$3-1,$I$2:$O$2,0))/12)+BA887</f>
        <v>0.11399999999999995</v>
      </c>
      <c r="BC887" s="163" cm="1">
        <f t="array" ref="BC887">(INDEX($I:$O,ROW(),MATCH(BC$3,$I$2:$O$2,0))/12-INDEX($I:$O,ROW(),MATCH(BC$3-1,$I$2:$O$2,0))/12)+BB887</f>
        <v>0.11716666666666661</v>
      </c>
      <c r="BD887" s="163" cm="1">
        <f t="array" ref="BD887">(INDEX($I:$O,ROW(),MATCH(BD$3,$I$2:$O$2,0))/12-INDEX($I:$O,ROW(),MATCH(BD$3-1,$I$2:$O$2,0))/12)+BC887</f>
        <v>0.12033333333333328</v>
      </c>
      <c r="BE887" s="163" cm="1">
        <f t="array" ref="BE887">(INDEX($I:$O,ROW(),MATCH(BE$3,$I$2:$O$2,0))/12-INDEX($I:$O,ROW(),MATCH(BE$3-1,$I$2:$O$2,0))/12)+BD887</f>
        <v>0.12349999999999994</v>
      </c>
      <c r="BF887" s="163" cm="1">
        <f t="array" ref="BF887">(INDEX($I:$O,ROW(),MATCH(BF$3,$I$2:$O$2,0))/12-INDEX($I:$O,ROW(),MATCH(BF$3-1,$I$2:$O$2,0))/12)+BE887</f>
        <v>0.12666666666666662</v>
      </c>
      <c r="BG887" s="163" cm="1">
        <f t="array" ref="BG887">(INDEX($I:$O,ROW(),MATCH(BG$3,$I$2:$O$2,0))/12-INDEX($I:$O,ROW(),MATCH(BG$3-1,$I$2:$O$2,0))/12)+BF887</f>
        <v>0.1298333333333333</v>
      </c>
      <c r="BH887" s="163" cm="1">
        <f t="array" ref="BH887">(INDEX($I:$O,ROW(),MATCH(BH$3,$I$2:$O$2,0))/12-INDEX($I:$O,ROW(),MATCH(BH$3-1,$I$2:$O$2,0))/12)+BG887</f>
        <v>0.13299999999999998</v>
      </c>
      <c r="BI887" s="163" cm="1">
        <f t="array" ref="BI887">(INDEX($I:$O,ROW(),MATCH(BI$3,$I$2:$O$2,0))/12-INDEX($I:$O,ROW(),MATCH(BI$3-1,$I$2:$O$2,0))/12)+BH887</f>
        <v>0.13616666666666666</v>
      </c>
      <c r="BJ887" s="163" cm="1">
        <f t="array" ref="BJ887">(INDEX($I:$O,ROW(),MATCH(BJ$3,$I$2:$O$2,0))/12-INDEX($I:$O,ROW(),MATCH(BJ$3-1,$I$2:$O$2,0))/12)+BI887</f>
        <v>0.13933333333333334</v>
      </c>
      <c r="BK887" s="163" cm="1">
        <f t="array" ref="BK887">(INDEX($I:$O,ROW(),MATCH(BK$3,$I$2:$O$2,0))/12-INDEX($I:$O,ROW(),MATCH(BK$3-1,$I$2:$O$2,0))/12)+BJ887</f>
        <v>0.14250000000000002</v>
      </c>
      <c r="BL887" s="163" cm="1">
        <f t="array" ref="BL887">(INDEX($I:$O,ROW(),MATCH(BL$3,$I$2:$O$2,0))/12-INDEX($I:$O,ROW(),MATCH(BL$3-1,$I$2:$O$2,0))/12)+BK887</f>
        <v>0.14566666666666669</v>
      </c>
      <c r="BM887" s="163" cm="1">
        <f t="array" ref="BM887">(INDEX($I:$O,ROW(),MATCH(BM$3,$I$2:$O$2,0))/12-INDEX($I:$O,ROW(),MATCH(BM$3-1,$I$2:$O$2,0))/12)+BL887</f>
        <v>0.14883333333333337</v>
      </c>
      <c r="BN887" s="163" cm="1">
        <f t="array" ref="BN887">(INDEX($I:$O,ROW(),MATCH(BN$3,$I$2:$O$2,0))/12-INDEX($I:$O,ROW(),MATCH(BN$3-1,$I$2:$O$2,0))/12)+BM887</f>
        <v>0.15200000000000005</v>
      </c>
      <c r="BO887" s="163" cm="1">
        <f t="array" ref="BO887">(INDEX($I:$O,ROW(),MATCH(BO$3,$I$2:$O$2,0))/12-INDEX($I:$O,ROW(),MATCH(BO$3-1,$I$2:$O$2,0))/12)+BN887</f>
        <v>0.15516666666666673</v>
      </c>
      <c r="BP887" s="163" cm="1">
        <f t="array" ref="BP887">(INDEX($I:$O,ROW(),MATCH(BP$3,$I$2:$O$2,0))/12-INDEX($I:$O,ROW(),MATCH(BP$3-1,$I$2:$O$2,0))/12)+BO887</f>
        <v>0.15833333333333341</v>
      </c>
      <c r="BQ887" s="163" cm="1">
        <f t="array" ref="BQ887">(INDEX($I:$O,ROW(),MATCH(BQ$3,$I$2:$O$2,0))/12-INDEX($I:$O,ROW(),MATCH(BQ$3-1,$I$2:$O$2,0))/12)+BP887</f>
        <v>0.16150000000000009</v>
      </c>
      <c r="BR887" s="163" cm="1">
        <f t="array" ref="BR887">(INDEX($I:$O,ROW(),MATCH(BR$3,$I$2:$O$2,0))/12-INDEX($I:$O,ROW(),MATCH(BR$3-1,$I$2:$O$2,0))/12)+BQ887</f>
        <v>0.16466666666666677</v>
      </c>
      <c r="BS887" s="163" cm="1">
        <f t="array" ref="BS887">(INDEX($I:$O,ROW(),MATCH(BS$3,$I$2:$O$2,0))/12-INDEX($I:$O,ROW(),MATCH(BS$3-1,$I$2:$O$2,0))/12)+BR887</f>
        <v>0.16783333333333345</v>
      </c>
      <c r="BT887" s="163" cm="1">
        <f t="array" ref="BT887">(INDEX($I:$O,ROW(),MATCH(BT$3,$I$2:$O$2,0))/12-INDEX($I:$O,ROW(),MATCH(BT$3-1,$I$2:$O$2,0))/12)+BS887</f>
        <v>0.17100000000000012</v>
      </c>
      <c r="BU887" s="163" cm="1">
        <f t="array" ref="BU887">(INDEX($I:$O,ROW(),MATCH(BU$3,$I$2:$O$2,0))/12-INDEX($I:$O,ROW(),MATCH(BU$3-1,$I$2:$O$2,0))/12)+BT887</f>
        <v>0.1741666666666668</v>
      </c>
      <c r="BV887" s="163" cm="1">
        <f t="array" ref="BV887">(INDEX($I:$O,ROW(),MATCH(BV$3,$I$2:$O$2,0))/12-INDEX($I:$O,ROW(),MATCH(BV$3-1,$I$2:$O$2,0))/12)+BU887</f>
        <v>0.17733333333333348</v>
      </c>
      <c r="BW887" s="163" cm="1">
        <f t="array" ref="BW887">(INDEX($I:$O,ROW(),MATCH(BW$3,$I$2:$O$2,0))/12-INDEX($I:$O,ROW(),MATCH(BW$3-1,$I$2:$O$2,0))/12)+BV887</f>
        <v>0.18050000000000016</v>
      </c>
      <c r="BX887" s="163" cm="1">
        <f t="array" ref="BX887">(INDEX($I:$O,ROW(),MATCH(BX$3,$I$2:$O$2,0))/12-INDEX($I:$O,ROW(),MATCH(BX$3-1,$I$2:$O$2,0))/12)+BW887</f>
        <v>0.18366666666666684</v>
      </c>
      <c r="BY887" s="163" cm="1">
        <f t="array" ref="BY887">(INDEX($I:$O,ROW(),MATCH(BY$3,$I$2:$O$2,0))/12-INDEX($I:$O,ROW(),MATCH(BY$3-1,$I$2:$O$2,0))/12)+BX887</f>
        <v>0.18683333333333352</v>
      </c>
      <c r="BZ887" s="163" cm="1">
        <f t="array" ref="BZ887">(INDEX($I:$O,ROW(),MATCH(BZ$3,$I$2:$O$2,0))/12-INDEX($I:$O,ROW(),MATCH(BZ$3-1,$I$2:$O$2,0))/12)+BY887</f>
        <v>0.1900000000000002</v>
      </c>
      <c r="CA887" s="163" cm="1">
        <f t="array" ref="CA887">(INDEX($I:$P,ROW(),MATCH(CA$3,$I$2:$P$2,0))/12-INDEX($I:$P,ROW(),MATCH(CA$3-1,$I$2:$P$2,0))/12)+BZ887</f>
        <v>0.1900000000000002</v>
      </c>
      <c r="CB887" s="163" cm="1">
        <f t="array" ref="CB887">(INDEX($I:$P,ROW(),MATCH(CB$3,$I$2:$P$2,0))/12-INDEX($I:$P,ROW(),MATCH(CB$3-1,$I$2:$P$2,0))/12)+CA887</f>
        <v>0.1900000000000002</v>
      </c>
      <c r="CC887" s="163" cm="1">
        <f t="array" ref="CC887">(INDEX($I:$P,ROW(),MATCH(CC$3,$I$2:$P$2,0))/12-INDEX($I:$P,ROW(),MATCH(CC$3-1,$I$2:$P$2,0))/12)+CB887</f>
        <v>0.1900000000000002</v>
      </c>
      <c r="CD887" s="163" cm="1">
        <f t="array" ref="CD887">(INDEX($I:$P,ROW(),MATCH(CD$3,$I$2:$P$2,0))/12-INDEX($I:$P,ROW(),MATCH(CD$3-1,$I$2:$P$2,0))/12)+CC887</f>
        <v>0.1900000000000002</v>
      </c>
      <c r="CE887" s="163" cm="1">
        <f t="array" ref="CE887">(INDEX($I:$P,ROW(),MATCH(CE$3,$I$2:$P$2,0))/12-INDEX($I:$P,ROW(),MATCH(CE$3-1,$I$2:$P$2,0))/12)+CD887</f>
        <v>0.1900000000000002</v>
      </c>
      <c r="CF887" s="163" cm="1">
        <f t="array" ref="CF887">(INDEX($I:$P,ROW(),MATCH(CF$3,$I$2:$P$2,0))/12-INDEX($I:$P,ROW(),MATCH(CF$3-1,$I$2:$P$2,0))/12)+CE887</f>
        <v>0.1900000000000002</v>
      </c>
      <c r="CG887" s="163" cm="1">
        <f t="array" ref="CG887">(INDEX($I:$P,ROW(),MATCH(CG$3,$I$2:$P$2,0))/12-INDEX($I:$P,ROW(),MATCH(CG$3-1,$I$2:$P$2,0))/12)+CF887</f>
        <v>0.1900000000000002</v>
      </c>
      <c r="CH887" s="163" cm="1">
        <f t="array" ref="CH887">(INDEX($I:$P,ROW(),MATCH(CH$3,$I$2:$P$2,0))/12-INDEX($I:$P,ROW(),MATCH(CH$3-1,$I$2:$P$2,0))/12)+CG887</f>
        <v>0.1900000000000002</v>
      </c>
      <c r="CI887" s="163" cm="1">
        <f t="array" ref="CI887">(INDEX($I:$P,ROW(),MATCH(CI$3,$I$2:$P$2,0))/12-INDEX($I:$P,ROW(),MATCH(CI$3-1,$I$2:$P$2,0))/12)+CH887</f>
        <v>0.1900000000000002</v>
      </c>
      <c r="CJ887" s="163" cm="1">
        <f t="array" ref="CJ887">(INDEX($I:$P,ROW(),MATCH(CJ$3,$I$2:$P$2,0))/12-INDEX($I:$P,ROW(),MATCH(CJ$3-1,$I$2:$P$2,0))/12)+CI887</f>
        <v>0.1900000000000002</v>
      </c>
      <c r="CK887" s="163" cm="1">
        <f t="array" ref="CK887">(INDEX($I:$P,ROW(),MATCH(CK$3,$I$2:$P$2,0))/12-INDEX($I:$P,ROW(),MATCH(CK$3-1,$I$2:$P$2,0))/12)+CJ887</f>
        <v>0.1900000000000002</v>
      </c>
      <c r="CL887" s="163" cm="1">
        <f t="array" ref="CL887">(INDEX($I:$P,ROW(),MATCH(CL$3,$I$2:$P$2,0))/12-INDEX($I:$P,ROW(),MATCH(CL$3-1,$I$2:$P$2,0))/12)+CK887</f>
        <v>0.1900000000000002</v>
      </c>
    </row>
    <row r="888" spans="2:90" x14ac:dyDescent="0.4">
      <c r="B888" s="123" t="str">
        <f>"Revenue - "&amp;B890</f>
        <v>Revenue - (Primary label)</v>
      </c>
      <c r="C888" s="27" t="s">
        <v>198</v>
      </c>
      <c r="D888" t="s">
        <v>478</v>
      </c>
      <c r="E888" s="9" t="str">
        <f t="shared" si="885"/>
        <v>888 SAM-PR-R</v>
      </c>
      <c r="F888" s="27"/>
      <c r="G888" s="27" t="str">
        <f>E888</f>
        <v>888 SAM-PR-R</v>
      </c>
      <c r="H888" s="24"/>
      <c r="I888" s="24"/>
      <c r="J888" s="24"/>
      <c r="K888" s="33">
        <f t="shared" ref="K888:P888" ca="1" si="886">SUMIF($3:$3,K$2,888:888)</f>
        <v>2469.9999999999991</v>
      </c>
      <c r="L888" s="33">
        <f t="shared" ca="1" si="886"/>
        <v>7029.9999999999982</v>
      </c>
      <c r="M888" s="33">
        <f t="shared" ca="1" si="886"/>
        <v>11589.999999999995</v>
      </c>
      <c r="N888" s="33">
        <f t="shared" ca="1" si="886"/>
        <v>16149.999999999998</v>
      </c>
      <c r="O888" s="33">
        <f t="shared" ca="1" si="886"/>
        <v>20710.000000000018</v>
      </c>
      <c r="P888" s="33">
        <f t="shared" ca="1" si="886"/>
        <v>22800.000000000029</v>
      </c>
      <c r="R888" s="161"/>
      <c r="S888" s="33" cm="1">
        <f t="array" aca="1" ref="S888" ca="1">S887*INDIRECT(S879)</f>
        <v>31.666666666666664</v>
      </c>
      <c r="T888" s="33" cm="1">
        <f t="array" aca="1" ref="T888" ca="1">T887*INDIRECT(T879)</f>
        <v>63.333333333333329</v>
      </c>
      <c r="U888" s="33" cm="1">
        <f t="array" aca="1" ref="U888" ca="1">U887*INDIRECT(U879)</f>
        <v>95</v>
      </c>
      <c r="V888" s="33" cm="1">
        <f t="array" aca="1" ref="V888" ca="1">V887*INDIRECT(V879)</f>
        <v>126.66666666666666</v>
      </c>
      <c r="W888" s="33" cm="1">
        <f t="array" aca="1" ref="W888" ca="1">W887*INDIRECT(W879)</f>
        <v>158.33333333333331</v>
      </c>
      <c r="X888" s="33" cm="1">
        <f t="array" aca="1" ref="X888" ca="1">X887*INDIRECT(X879)</f>
        <v>189.99999999999997</v>
      </c>
      <c r="Y888" s="33" cm="1">
        <f t="array" aca="1" ref="Y888" ca="1">Y887*INDIRECT(Y879)</f>
        <v>221.6666666666666</v>
      </c>
      <c r="Z888" s="33" cm="1">
        <f t="array" aca="1" ref="Z888" ca="1">Z887*INDIRECT(Z879)</f>
        <v>253.33333333333326</v>
      </c>
      <c r="AA888" s="33" cm="1">
        <f t="array" aca="1" ref="AA888" ca="1">AA887*INDIRECT(AA879)</f>
        <v>284.99999999999989</v>
      </c>
      <c r="AB888" s="33" cm="1">
        <f t="array" aca="1" ref="AB888" ca="1">AB887*INDIRECT(AB879)</f>
        <v>316.66666666666657</v>
      </c>
      <c r="AC888" s="33" cm="1">
        <f t="array" aca="1" ref="AC888" ca="1">AC887*INDIRECT(AC879)</f>
        <v>348.3333333333332</v>
      </c>
      <c r="AD888" s="33" cm="1">
        <f t="array" aca="1" ref="AD888" ca="1">AD887*INDIRECT(AD879)</f>
        <v>379.99999999999983</v>
      </c>
      <c r="AE888" s="33" cm="1">
        <f t="array" aca="1" ref="AE888" ca="1">AE887*INDIRECT(AE879)</f>
        <v>411.66666666666652</v>
      </c>
      <c r="AF888" s="33" cm="1">
        <f t="array" aca="1" ref="AF888" ca="1">AF887*INDIRECT(AF879)</f>
        <v>443.33333333333314</v>
      </c>
      <c r="AG888" s="33" cm="1">
        <f t="array" aca="1" ref="AG888" ca="1">AG887*INDIRECT(AG879)</f>
        <v>474.99999999999977</v>
      </c>
      <c r="AH888" s="33" cm="1">
        <f t="array" aca="1" ref="AH888" ca="1">AH887*INDIRECT(AH879)</f>
        <v>506.66666666666646</v>
      </c>
      <c r="AI888" s="33" cm="1">
        <f t="array" aca="1" ref="AI888" ca="1">AI887*INDIRECT(AI879)</f>
        <v>538.33333333333314</v>
      </c>
      <c r="AJ888" s="33" cm="1">
        <f t="array" aca="1" ref="AJ888" ca="1">AJ887*INDIRECT(AJ879)</f>
        <v>569.99999999999977</v>
      </c>
      <c r="AK888" s="33" cm="1">
        <f t="array" aca="1" ref="AK888" ca="1">AK887*INDIRECT(AK879)</f>
        <v>601.6666666666664</v>
      </c>
      <c r="AL888" s="33" cm="1">
        <f t="array" aca="1" ref="AL888" ca="1">AL887*INDIRECT(AL879)</f>
        <v>633.33333333333314</v>
      </c>
      <c r="AM888" s="33" cm="1">
        <f t="array" aca="1" ref="AM888" ca="1">AM887*INDIRECT(AM879)</f>
        <v>664.99999999999977</v>
      </c>
      <c r="AN888" s="33" cm="1">
        <f t="array" aca="1" ref="AN888" ca="1">AN887*INDIRECT(AN879)</f>
        <v>696.6666666666664</v>
      </c>
      <c r="AO888" s="33" cm="1">
        <f t="array" aca="1" ref="AO888" ca="1">AO887*INDIRECT(AO879)</f>
        <v>728.33333333333303</v>
      </c>
      <c r="AP888" s="33" cm="1">
        <f t="array" aca="1" ref="AP888" ca="1">AP887*INDIRECT(AP879)</f>
        <v>759.99999999999966</v>
      </c>
      <c r="AQ888" s="33" cm="1">
        <f t="array" aca="1" ref="AQ888" ca="1">AQ887*INDIRECT(AQ879)</f>
        <v>791.6666666666664</v>
      </c>
      <c r="AR888" s="33" cm="1">
        <f t="array" aca="1" ref="AR888" ca="1">AR887*INDIRECT(AR879)</f>
        <v>823.33333333333303</v>
      </c>
      <c r="AS888" s="33" cm="1">
        <f t="array" aca="1" ref="AS888" ca="1">AS887*INDIRECT(AS879)</f>
        <v>854.99999999999966</v>
      </c>
      <c r="AT888" s="33" cm="1">
        <f t="array" aca="1" ref="AT888" ca="1">AT887*INDIRECT(AT879)</f>
        <v>886.66666666666629</v>
      </c>
      <c r="AU888" s="33" cm="1">
        <f t="array" aca="1" ref="AU888" ca="1">AU887*INDIRECT(AU879)</f>
        <v>918.33333333333292</v>
      </c>
      <c r="AV888" s="33" cm="1">
        <f t="array" aca="1" ref="AV888" ca="1">AV887*INDIRECT(AV879)</f>
        <v>949.99999999999955</v>
      </c>
      <c r="AW888" s="33" cm="1">
        <f t="array" aca="1" ref="AW888" ca="1">AW887*INDIRECT(AW879)</f>
        <v>981.66666666666629</v>
      </c>
      <c r="AX888" s="33" cm="1">
        <f t="array" aca="1" ref="AX888" ca="1">AX887*INDIRECT(AX879)</f>
        <v>1013.3333333333329</v>
      </c>
      <c r="AY888" s="33" cm="1">
        <f t="array" aca="1" ref="AY888" ca="1">AY887*INDIRECT(AY879)</f>
        <v>1044.9999999999995</v>
      </c>
      <c r="AZ888" s="33" cm="1">
        <f t="array" aca="1" ref="AZ888" ca="1">AZ887*INDIRECT(AZ879)</f>
        <v>1076.6666666666663</v>
      </c>
      <c r="BA888" s="33" cm="1">
        <f t="array" aca="1" ref="BA888" ca="1">BA887*INDIRECT(BA879)</f>
        <v>1108.3333333333328</v>
      </c>
      <c r="BB888" s="33" cm="1">
        <f t="array" aca="1" ref="BB888" ca="1">BB887*INDIRECT(BB879)</f>
        <v>1139.9999999999995</v>
      </c>
      <c r="BC888" s="33" cm="1">
        <f t="array" aca="1" ref="BC888" ca="1">BC887*INDIRECT(BC879)</f>
        <v>1171.6666666666661</v>
      </c>
      <c r="BD888" s="33" cm="1">
        <f t="array" aca="1" ref="BD888" ca="1">BD887*INDIRECT(BD879)</f>
        <v>1203.3333333333328</v>
      </c>
      <c r="BE888" s="33" cm="1">
        <f t="array" aca="1" ref="BE888" ca="1">BE887*INDIRECT(BE879)</f>
        <v>1234.9999999999995</v>
      </c>
      <c r="BF888" s="33" cm="1">
        <f t="array" aca="1" ref="BF888" ca="1">BF887*INDIRECT(BF879)</f>
        <v>1266.6666666666663</v>
      </c>
      <c r="BG888" s="33" cm="1">
        <f t="array" aca="1" ref="BG888" ca="1">BG887*INDIRECT(BG879)</f>
        <v>1298.333333333333</v>
      </c>
      <c r="BH888" s="33" cm="1">
        <f t="array" aca="1" ref="BH888" ca="1">BH887*INDIRECT(BH879)</f>
        <v>1329.9999999999998</v>
      </c>
      <c r="BI888" s="33" cm="1">
        <f t="array" aca="1" ref="BI888" ca="1">BI887*INDIRECT(BI879)</f>
        <v>1361.6666666666665</v>
      </c>
      <c r="BJ888" s="33" cm="1">
        <f t="array" aca="1" ref="BJ888" ca="1">BJ887*INDIRECT(BJ879)</f>
        <v>1393.3333333333333</v>
      </c>
      <c r="BK888" s="33" cm="1">
        <f t="array" aca="1" ref="BK888" ca="1">BK887*INDIRECT(BK879)</f>
        <v>1425.0000000000002</v>
      </c>
      <c r="BL888" s="33" cm="1">
        <f t="array" aca="1" ref="BL888" ca="1">BL887*INDIRECT(BL879)</f>
        <v>1456.666666666667</v>
      </c>
      <c r="BM888" s="33" cm="1">
        <f t="array" aca="1" ref="BM888" ca="1">BM887*INDIRECT(BM879)</f>
        <v>1488.3333333333337</v>
      </c>
      <c r="BN888" s="33" cm="1">
        <f t="array" aca="1" ref="BN888" ca="1">BN887*INDIRECT(BN879)</f>
        <v>1520.0000000000005</v>
      </c>
      <c r="BO888" s="33" cm="1">
        <f t="array" aca="1" ref="BO888" ca="1">BO887*INDIRECT(BO879)</f>
        <v>1551.6666666666672</v>
      </c>
      <c r="BP888" s="33" cm="1">
        <f t="array" aca="1" ref="BP888" ca="1">BP887*INDIRECT(BP879)</f>
        <v>1583.3333333333342</v>
      </c>
      <c r="BQ888" s="33" cm="1">
        <f t="array" aca="1" ref="BQ888" ca="1">BQ887*INDIRECT(BQ879)</f>
        <v>1615.0000000000009</v>
      </c>
      <c r="BR888" s="33" cm="1">
        <f t="array" aca="1" ref="BR888" ca="1">BR887*INDIRECT(BR879)</f>
        <v>1646.6666666666677</v>
      </c>
      <c r="BS888" s="33" cm="1">
        <f t="array" aca="1" ref="BS888" ca="1">BS887*INDIRECT(BS879)</f>
        <v>1678.3333333333344</v>
      </c>
      <c r="BT888" s="33" cm="1">
        <f t="array" aca="1" ref="BT888" ca="1">BT887*INDIRECT(BT879)</f>
        <v>1710.0000000000011</v>
      </c>
      <c r="BU888" s="33" cm="1">
        <f t="array" aca="1" ref="BU888" ca="1">BU887*INDIRECT(BU879)</f>
        <v>1741.6666666666681</v>
      </c>
      <c r="BV888" s="33" cm="1">
        <f t="array" aca="1" ref="BV888" ca="1">BV887*INDIRECT(BV879)</f>
        <v>1773.3333333333348</v>
      </c>
      <c r="BW888" s="33" cm="1">
        <f t="array" aca="1" ref="BW888" ca="1">BW887*INDIRECT(BW879)</f>
        <v>1805.0000000000016</v>
      </c>
      <c r="BX888" s="33" cm="1">
        <f t="array" aca="1" ref="BX888" ca="1">BX887*INDIRECT(BX879)</f>
        <v>1836.6666666666683</v>
      </c>
      <c r="BY888" s="33" cm="1">
        <f t="array" aca="1" ref="BY888" ca="1">BY887*INDIRECT(BY879)</f>
        <v>1868.3333333333351</v>
      </c>
      <c r="BZ888" s="33" cm="1">
        <f t="array" aca="1" ref="BZ888" ca="1">BZ887*INDIRECT(BZ879)</f>
        <v>1900.000000000002</v>
      </c>
      <c r="CA888" s="33" cm="1">
        <f t="array" aca="1" ref="CA888" ca="1">CA887*INDIRECT(CA879)</f>
        <v>1900.000000000002</v>
      </c>
      <c r="CB888" s="33" cm="1">
        <f t="array" aca="1" ref="CB888" ca="1">CB887*INDIRECT(CB879)</f>
        <v>1900.000000000002</v>
      </c>
      <c r="CC888" s="33" cm="1">
        <f t="array" aca="1" ref="CC888" ca="1">CC887*INDIRECT(CC879)</f>
        <v>1900.000000000002</v>
      </c>
      <c r="CD888" s="33" cm="1">
        <f t="array" aca="1" ref="CD888" ca="1">CD887*INDIRECT(CD879)</f>
        <v>1900.000000000002</v>
      </c>
      <c r="CE888" s="33" cm="1">
        <f t="array" aca="1" ref="CE888" ca="1">CE887*INDIRECT(CE879)</f>
        <v>1900.000000000002</v>
      </c>
      <c r="CF888" s="33" cm="1">
        <f t="array" aca="1" ref="CF888" ca="1">CF887*INDIRECT(CF879)</f>
        <v>1900.000000000002</v>
      </c>
      <c r="CG888" s="33" cm="1">
        <f t="array" aca="1" ref="CG888" ca="1">CG887*INDIRECT(CG879)</f>
        <v>1900.000000000002</v>
      </c>
      <c r="CH888" s="33" cm="1">
        <f t="array" aca="1" ref="CH888" ca="1">CH887*INDIRECT(CH879)</f>
        <v>1900.000000000002</v>
      </c>
      <c r="CI888" s="33" cm="1">
        <f t="array" aca="1" ref="CI888" ca="1">CI887*INDIRECT(CI879)</f>
        <v>1900.000000000002</v>
      </c>
      <c r="CJ888" s="33" cm="1">
        <f t="array" aca="1" ref="CJ888" ca="1">CJ887*INDIRECT(CJ879)</f>
        <v>1900.000000000002</v>
      </c>
      <c r="CK888" s="33" cm="1">
        <f t="array" aca="1" ref="CK888" ca="1">CK887*INDIRECT(CK879)</f>
        <v>1900.000000000002</v>
      </c>
      <c r="CL888" s="33" cm="1">
        <f t="array" aca="1" ref="CL888" ca="1">CL887*INDIRECT(CL879)</f>
        <v>1900.000000000002</v>
      </c>
    </row>
    <row r="889" spans="2:90" x14ac:dyDescent="0.4">
      <c r="B889" s="123"/>
      <c r="C889" s="27"/>
      <c r="D889" t="s">
        <v>478</v>
      </c>
      <c r="E889" s="9" t="str">
        <f t="shared" ref="E889" si="887">ROW()&amp;" "&amp;D889</f>
        <v>889 SAM-PR-R</v>
      </c>
      <c r="F889" s="27"/>
      <c r="G889" s="27"/>
      <c r="H889" s="24"/>
      <c r="I889" s="24"/>
      <c r="J889" s="24"/>
      <c r="K889" s="33"/>
      <c r="L889" s="33"/>
      <c r="M889" s="33"/>
      <c r="N889" s="33"/>
      <c r="O889" s="33"/>
      <c r="P889" s="33"/>
      <c r="R889" s="161"/>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3"/>
      <c r="AV889" s="33"/>
      <c r="AW889" s="33"/>
      <c r="AX889" s="33"/>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c r="BV889" s="33"/>
      <c r="BW889" s="33"/>
      <c r="BX889" s="33"/>
      <c r="BY889" s="33"/>
      <c r="BZ889" s="33"/>
      <c r="CA889" s="33"/>
      <c r="CB889" s="33"/>
      <c r="CC889" s="33"/>
      <c r="CD889" s="33"/>
      <c r="CE889" s="33"/>
      <c r="CF889" s="33"/>
      <c r="CG889" s="33"/>
      <c r="CH889" s="33"/>
      <c r="CI889" s="33"/>
      <c r="CJ889" s="33"/>
      <c r="CK889" s="33"/>
      <c r="CL889" s="33"/>
    </row>
    <row r="890" spans="2:90" x14ac:dyDescent="0.4">
      <c r="B890" s="132" t="str">
        <f>B877</f>
        <v>(Primary label)</v>
      </c>
      <c r="D890" t="s">
        <v>478</v>
      </c>
      <c r="E890" s="8" t="str">
        <f>ROW()&amp;" "&amp;D890</f>
        <v>890 SAM-PR-R</v>
      </c>
      <c r="G890" t="s">
        <v>332</v>
      </c>
      <c r="H890" s="31"/>
      <c r="I890" s="73"/>
      <c r="J890" s="73"/>
      <c r="K890" s="58"/>
      <c r="L890" s="58"/>
      <c r="M890" s="58"/>
      <c r="N890" s="58"/>
      <c r="O890" s="58"/>
      <c r="P890" s="58"/>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3"/>
      <c r="AV890" s="33"/>
      <c r="AW890" s="33"/>
      <c r="AX890" s="33"/>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c r="BV890" s="33"/>
      <c r="BW890" s="33"/>
      <c r="BX890" s="33"/>
      <c r="BY890" s="33"/>
      <c r="BZ890" s="33"/>
      <c r="CA890" s="33"/>
      <c r="CB890" s="33"/>
      <c r="CC890" s="33"/>
      <c r="CD890" s="33"/>
      <c r="CE890" s="33"/>
      <c r="CF890" s="33"/>
      <c r="CG890" s="33"/>
      <c r="CH890" s="33"/>
      <c r="CI890" s="33"/>
      <c r="CJ890" s="33"/>
      <c r="CK890" s="33"/>
      <c r="CL890" s="33"/>
    </row>
    <row r="891" spans="2:90" x14ac:dyDescent="0.4">
      <c r="B891" s="235" t="str">
        <f>IFERROR(SUBSTITUTE(B885,":",""),"no unit")</f>
        <v>unit</v>
      </c>
      <c r="D891" t="s">
        <v>478</v>
      </c>
      <c r="E891" s="8" t="str">
        <f>ROW()&amp;" "&amp;D891</f>
        <v>891 SAM-PR-R</v>
      </c>
      <c r="G891" t="s">
        <v>332</v>
      </c>
      <c r="H891" s="204"/>
      <c r="I891" s="205"/>
      <c r="J891" s="205"/>
      <c r="K891" s="213"/>
      <c r="L891" s="213"/>
      <c r="M891" s="213"/>
      <c r="N891" s="213"/>
      <c r="O891" s="213"/>
      <c r="P891" s="213"/>
      <c r="R891" s="214"/>
      <c r="S891" s="208" t="str">
        <f t="shared" ref="S891" si="888">ADDRESS(ROW(S888),COLUMN(S888),2)</f>
        <v>S$888</v>
      </c>
      <c r="T891" s="208" t="str">
        <f t="shared" ref="T891:AX891" si="889">ADDRESS(ROW(T888),COLUMN(T888),2)</f>
        <v>T$888</v>
      </c>
      <c r="U891" s="208" t="str">
        <f t="shared" si="889"/>
        <v>U$888</v>
      </c>
      <c r="V891" s="208" t="str">
        <f t="shared" si="889"/>
        <v>V$888</v>
      </c>
      <c r="W891" s="208" t="str">
        <f t="shared" si="889"/>
        <v>W$888</v>
      </c>
      <c r="X891" s="208" t="str">
        <f t="shared" si="889"/>
        <v>X$888</v>
      </c>
      <c r="Y891" s="208" t="str">
        <f t="shared" si="889"/>
        <v>Y$888</v>
      </c>
      <c r="Z891" s="208" t="str">
        <f t="shared" si="889"/>
        <v>Z$888</v>
      </c>
      <c r="AA891" s="208" t="str">
        <f t="shared" si="889"/>
        <v>AA$888</v>
      </c>
      <c r="AB891" s="208" t="str">
        <f t="shared" si="889"/>
        <v>AB$888</v>
      </c>
      <c r="AC891" s="208" t="str">
        <f t="shared" si="889"/>
        <v>AC$888</v>
      </c>
      <c r="AD891" s="208" t="str">
        <f t="shared" si="889"/>
        <v>AD$888</v>
      </c>
      <c r="AE891" s="208" t="str">
        <f t="shared" si="889"/>
        <v>AE$888</v>
      </c>
      <c r="AF891" s="208" t="str">
        <f t="shared" si="889"/>
        <v>AF$888</v>
      </c>
      <c r="AG891" s="208" t="str">
        <f t="shared" si="889"/>
        <v>AG$888</v>
      </c>
      <c r="AH891" s="208" t="str">
        <f t="shared" si="889"/>
        <v>AH$888</v>
      </c>
      <c r="AI891" s="208" t="str">
        <f t="shared" si="889"/>
        <v>AI$888</v>
      </c>
      <c r="AJ891" s="208" t="str">
        <f t="shared" si="889"/>
        <v>AJ$888</v>
      </c>
      <c r="AK891" s="208" t="str">
        <f t="shared" si="889"/>
        <v>AK$888</v>
      </c>
      <c r="AL891" s="208" t="str">
        <f t="shared" si="889"/>
        <v>AL$888</v>
      </c>
      <c r="AM891" s="208" t="str">
        <f t="shared" si="889"/>
        <v>AM$888</v>
      </c>
      <c r="AN891" s="208" t="str">
        <f t="shared" si="889"/>
        <v>AN$888</v>
      </c>
      <c r="AO891" s="208" t="str">
        <f t="shared" si="889"/>
        <v>AO$888</v>
      </c>
      <c r="AP891" s="208" t="str">
        <f t="shared" si="889"/>
        <v>AP$888</v>
      </c>
      <c r="AQ891" s="208" t="str">
        <f t="shared" si="889"/>
        <v>AQ$888</v>
      </c>
      <c r="AR891" s="208" t="str">
        <f t="shared" si="889"/>
        <v>AR$888</v>
      </c>
      <c r="AS891" s="208" t="str">
        <f t="shared" si="889"/>
        <v>AS$888</v>
      </c>
      <c r="AT891" s="208" t="str">
        <f t="shared" si="889"/>
        <v>AT$888</v>
      </c>
      <c r="AU891" s="208" t="str">
        <f t="shared" si="889"/>
        <v>AU$888</v>
      </c>
      <c r="AV891" s="208" t="str">
        <f t="shared" si="889"/>
        <v>AV$888</v>
      </c>
      <c r="AW891" s="208" t="str">
        <f t="shared" si="889"/>
        <v>AW$888</v>
      </c>
      <c r="AX891" s="208" t="str">
        <f t="shared" si="889"/>
        <v>AX$888</v>
      </c>
      <c r="AY891" s="208" t="str">
        <f t="shared" ref="AY891:CD891" si="890">ADDRESS(ROW(AY888),COLUMN(AY888),2)</f>
        <v>AY$888</v>
      </c>
      <c r="AZ891" s="208" t="str">
        <f t="shared" si="890"/>
        <v>AZ$888</v>
      </c>
      <c r="BA891" s="208" t="str">
        <f t="shared" si="890"/>
        <v>BA$888</v>
      </c>
      <c r="BB891" s="208" t="str">
        <f t="shared" si="890"/>
        <v>BB$888</v>
      </c>
      <c r="BC891" s="208" t="str">
        <f t="shared" si="890"/>
        <v>BC$888</v>
      </c>
      <c r="BD891" s="208" t="str">
        <f t="shared" si="890"/>
        <v>BD$888</v>
      </c>
      <c r="BE891" s="208" t="str">
        <f t="shared" si="890"/>
        <v>BE$888</v>
      </c>
      <c r="BF891" s="208" t="str">
        <f t="shared" si="890"/>
        <v>BF$888</v>
      </c>
      <c r="BG891" s="208" t="str">
        <f t="shared" si="890"/>
        <v>BG$888</v>
      </c>
      <c r="BH891" s="208" t="str">
        <f t="shared" si="890"/>
        <v>BH$888</v>
      </c>
      <c r="BI891" s="208" t="str">
        <f t="shared" si="890"/>
        <v>BI$888</v>
      </c>
      <c r="BJ891" s="208" t="str">
        <f t="shared" si="890"/>
        <v>BJ$888</v>
      </c>
      <c r="BK891" s="208" t="str">
        <f t="shared" si="890"/>
        <v>BK$888</v>
      </c>
      <c r="BL891" s="208" t="str">
        <f t="shared" si="890"/>
        <v>BL$888</v>
      </c>
      <c r="BM891" s="208" t="str">
        <f t="shared" si="890"/>
        <v>BM$888</v>
      </c>
      <c r="BN891" s="208" t="str">
        <f t="shared" si="890"/>
        <v>BN$888</v>
      </c>
      <c r="BO891" s="208" t="str">
        <f t="shared" si="890"/>
        <v>BO$888</v>
      </c>
      <c r="BP891" s="208" t="str">
        <f t="shared" si="890"/>
        <v>BP$888</v>
      </c>
      <c r="BQ891" s="208" t="str">
        <f t="shared" si="890"/>
        <v>BQ$888</v>
      </c>
      <c r="BR891" s="208" t="str">
        <f t="shared" si="890"/>
        <v>BR$888</v>
      </c>
      <c r="BS891" s="208" t="str">
        <f t="shared" si="890"/>
        <v>BS$888</v>
      </c>
      <c r="BT891" s="208" t="str">
        <f t="shared" si="890"/>
        <v>BT$888</v>
      </c>
      <c r="BU891" s="208" t="str">
        <f t="shared" si="890"/>
        <v>BU$888</v>
      </c>
      <c r="BV891" s="208" t="str">
        <f t="shared" si="890"/>
        <v>BV$888</v>
      </c>
      <c r="BW891" s="208" t="str">
        <f t="shared" si="890"/>
        <v>BW$888</v>
      </c>
      <c r="BX891" s="208" t="str">
        <f t="shared" si="890"/>
        <v>BX$888</v>
      </c>
      <c r="BY891" s="208" t="str">
        <f t="shared" si="890"/>
        <v>BY$888</v>
      </c>
      <c r="BZ891" s="208" t="str">
        <f t="shared" si="890"/>
        <v>BZ$888</v>
      </c>
      <c r="CA891" s="208" t="str">
        <f t="shared" si="890"/>
        <v>CA$888</v>
      </c>
      <c r="CB891" s="208" t="str">
        <f t="shared" si="890"/>
        <v>CB$888</v>
      </c>
      <c r="CC891" s="208" t="str">
        <f t="shared" si="890"/>
        <v>CC$888</v>
      </c>
      <c r="CD891" s="208" t="str">
        <f t="shared" si="890"/>
        <v>CD$888</v>
      </c>
      <c r="CE891" s="208" t="str">
        <f t="shared" ref="CE891:CK891" si="891">ADDRESS(ROW(CE888),COLUMN(CE888),2)</f>
        <v>CE$888</v>
      </c>
      <c r="CF891" s="208" t="str">
        <f t="shared" si="891"/>
        <v>CF$888</v>
      </c>
      <c r="CG891" s="208" t="str">
        <f t="shared" si="891"/>
        <v>CG$888</v>
      </c>
      <c r="CH891" s="208" t="str">
        <f t="shared" si="891"/>
        <v>CH$888</v>
      </c>
      <c r="CI891" s="208" t="str">
        <f t="shared" si="891"/>
        <v>CI$888</v>
      </c>
      <c r="CJ891" s="208" t="str">
        <f t="shared" si="891"/>
        <v>CJ$888</v>
      </c>
      <c r="CK891" s="208" t="str">
        <f t="shared" si="891"/>
        <v>CK$888</v>
      </c>
      <c r="CL891" s="208" t="str">
        <f t="shared" ref="CL891" si="892">ADDRESS(ROW(CL888),COLUMN(CL888),2)</f>
        <v>CL$888</v>
      </c>
    </row>
    <row r="892" spans="2:90" x14ac:dyDescent="0.4">
      <c r="B892" s="132" t="str">
        <f>B879</f>
        <v>Primary revenue driver</v>
      </c>
      <c r="D892" t="s">
        <v>478</v>
      </c>
      <c r="E892" s="8" t="str">
        <f>ROW()&amp;" "&amp;D892</f>
        <v>892 SAM-PR-R</v>
      </c>
      <c r="G892" t="s">
        <v>332</v>
      </c>
      <c r="H892" s="31"/>
      <c r="I892" s="73"/>
      <c r="J892" s="73"/>
      <c r="K892" s="58"/>
      <c r="L892" s="58"/>
      <c r="M892" s="58"/>
      <c r="N892" s="58"/>
      <c r="O892" s="58"/>
      <c r="P892" s="58"/>
      <c r="R892" s="33"/>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row>
    <row r="893" spans="2:90" x14ac:dyDescent="0.4">
      <c r="B893" s="132" t="str">
        <f>B880</f>
        <v>Primary volume driver</v>
      </c>
      <c r="D893" t="s">
        <v>478</v>
      </c>
      <c r="E893" s="8" t="str">
        <f t="shared" ref="E893:E896" si="893">ROW()&amp;" "&amp;D893</f>
        <v>893 SAM-PR-R</v>
      </c>
      <c r="G893" t="s">
        <v>332</v>
      </c>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row>
    <row r="894" spans="2:90" x14ac:dyDescent="0.4">
      <c r="B894" s="132" t="str">
        <f>B881</f>
        <v>(Secondary label)</v>
      </c>
      <c r="D894" t="s">
        <v>478</v>
      </c>
      <c r="E894" s="8" t="str">
        <f t="shared" ref="E894" si="894">ROW()&amp;" "&amp;D894</f>
        <v>894 SAM-PR-R</v>
      </c>
      <c r="G894" t="s">
        <v>332</v>
      </c>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row>
    <row r="895" spans="2:90" x14ac:dyDescent="0.4">
      <c r="B895" s="132" t="str">
        <f>B882</f>
        <v xml:space="preserve">secondary unit </v>
      </c>
      <c r="D895" t="s">
        <v>478</v>
      </c>
      <c r="E895" s="8" t="str">
        <f t="shared" si="893"/>
        <v>895 SAM-PR-R</v>
      </c>
      <c r="G895" t="s">
        <v>332</v>
      </c>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2:90" x14ac:dyDescent="0.4">
      <c r="B896" s="132" t="str">
        <f>B883</f>
        <v>Secondary revenue driver</v>
      </c>
      <c r="D896" t="s">
        <v>478</v>
      </c>
      <c r="E896" s="8" t="str">
        <f t="shared" si="893"/>
        <v>896 SAM-PR-R</v>
      </c>
      <c r="G896" t="s">
        <v>332</v>
      </c>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B897" s="8" t="s">
        <v>459</v>
      </c>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B898" s="8" t="s">
        <v>5</v>
      </c>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B901" s="132"/>
      <c r="E901" s="8"/>
      <c r="H901" s="31"/>
      <c r="I901" s="73"/>
      <c r="J901" s="73"/>
      <c r="K901" s="39"/>
      <c r="L901" s="39"/>
      <c r="M901" s="39"/>
      <c r="N901" s="39"/>
      <c r="O901" s="39"/>
      <c r="P901" s="39"/>
      <c r="R901" s="38"/>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B902" s="171" t="s">
        <v>490</v>
      </c>
      <c r="E902" s="8"/>
      <c r="H902" s="170"/>
      <c r="I902" s="172"/>
      <c r="J902" s="172"/>
      <c r="K902" s="193"/>
      <c r="L902" s="193"/>
      <c r="M902" s="193"/>
      <c r="N902" s="193"/>
      <c r="O902" s="193"/>
      <c r="P902" s="193"/>
      <c r="R902" s="194"/>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c r="BA902" s="170"/>
      <c r="BB902" s="170"/>
      <c r="BC902" s="170"/>
      <c r="BD902" s="170"/>
      <c r="BE902" s="170"/>
      <c r="BF902" s="170"/>
      <c r="BG902" s="170"/>
      <c r="BH902" s="170"/>
      <c r="BI902" s="170"/>
      <c r="BJ902" s="170"/>
      <c r="BK902" s="170"/>
      <c r="BL902" s="170"/>
      <c r="BM902" s="170"/>
      <c r="BN902" s="170"/>
      <c r="BO902" s="170"/>
      <c r="BP902" s="170"/>
      <c r="BQ902" s="170"/>
      <c r="BR902" s="170"/>
      <c r="BS902" s="170"/>
      <c r="BT902" s="170"/>
      <c r="BU902" s="170"/>
      <c r="BV902" s="170"/>
      <c r="BW902" s="170"/>
      <c r="BX902" s="170"/>
      <c r="BY902" s="170"/>
      <c r="BZ902" s="170"/>
      <c r="CA902" s="170"/>
      <c r="CB902" s="170"/>
      <c r="CC902" s="170"/>
      <c r="CD902" s="170"/>
      <c r="CE902" s="170"/>
      <c r="CF902" s="170"/>
      <c r="CG902" s="170"/>
      <c r="CH902" s="170"/>
      <c r="CI902" s="170"/>
      <c r="CJ902" s="170"/>
      <c r="CK902" s="170"/>
      <c r="CL902" s="170"/>
    </row>
    <row r="903" spans="2:90" x14ac:dyDescent="0.4">
      <c r="B903" s="171" t="s">
        <v>492</v>
      </c>
      <c r="E903" s="8"/>
      <c r="H903" s="170"/>
      <c r="I903" s="172"/>
      <c r="J903" s="172"/>
      <c r="K903" s="193"/>
      <c r="L903" s="193"/>
      <c r="M903" s="193"/>
      <c r="N903" s="193"/>
      <c r="O903" s="193"/>
      <c r="P903" s="193"/>
      <c r="R903" s="194"/>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c r="BA903" s="170"/>
      <c r="BB903" s="170"/>
      <c r="BC903" s="170"/>
      <c r="BD903" s="170"/>
      <c r="BE903" s="170"/>
      <c r="BF903" s="170"/>
      <c r="BG903" s="170"/>
      <c r="BH903" s="170"/>
      <c r="BI903" s="170"/>
      <c r="BJ903" s="170"/>
      <c r="BK903" s="170"/>
      <c r="BL903" s="170"/>
      <c r="BM903" s="170"/>
      <c r="BN903" s="170"/>
      <c r="BO903" s="170"/>
      <c r="BP903" s="170"/>
      <c r="BQ903" s="170"/>
      <c r="BR903" s="170"/>
      <c r="BS903" s="170"/>
      <c r="BT903" s="170"/>
      <c r="BU903" s="170"/>
      <c r="BV903" s="170"/>
      <c r="BW903" s="170"/>
      <c r="BX903" s="170"/>
      <c r="BY903" s="170"/>
      <c r="BZ903" s="170"/>
      <c r="CA903" s="170"/>
      <c r="CB903" s="170"/>
      <c r="CC903" s="170"/>
      <c r="CD903" s="170"/>
      <c r="CE903" s="170"/>
      <c r="CF903" s="170"/>
      <c r="CG903" s="170"/>
      <c r="CH903" s="170"/>
      <c r="CI903" s="170"/>
      <c r="CJ903" s="170"/>
      <c r="CK903" s="170"/>
      <c r="CL903" s="170"/>
    </row>
    <row r="904" spans="2:90" x14ac:dyDescent="0.4">
      <c r="B904" s="171" t="s">
        <v>461</v>
      </c>
      <c r="E904" s="8"/>
      <c r="H904" s="170"/>
      <c r="I904" s="172"/>
      <c r="J904" s="172"/>
      <c r="K904" s="193"/>
      <c r="L904" s="193"/>
      <c r="M904" s="193"/>
      <c r="N904" s="193"/>
      <c r="O904" s="193"/>
      <c r="P904" s="193"/>
      <c r="R904" s="194"/>
      <c r="S904" s="195" t="str">
        <f t="shared" ref="S904:AX904" si="895">S$16</f>
        <v>S$12</v>
      </c>
      <c r="T904" s="195" t="str">
        <f t="shared" si="895"/>
        <v>T$12</v>
      </c>
      <c r="U904" s="195" t="str">
        <f t="shared" si="895"/>
        <v>U$12</v>
      </c>
      <c r="V904" s="195" t="str">
        <f t="shared" si="895"/>
        <v>V$12</v>
      </c>
      <c r="W904" s="195" t="str">
        <f t="shared" si="895"/>
        <v>W$12</v>
      </c>
      <c r="X904" s="195" t="str">
        <f t="shared" si="895"/>
        <v>X$12</v>
      </c>
      <c r="Y904" s="195" t="str">
        <f t="shared" si="895"/>
        <v>Y$12</v>
      </c>
      <c r="Z904" s="195" t="str">
        <f t="shared" si="895"/>
        <v>Z$12</v>
      </c>
      <c r="AA904" s="195" t="str">
        <f t="shared" si="895"/>
        <v>AA$12</v>
      </c>
      <c r="AB904" s="195" t="str">
        <f t="shared" si="895"/>
        <v>AB$12</v>
      </c>
      <c r="AC904" s="195" t="str">
        <f t="shared" si="895"/>
        <v>AC$12</v>
      </c>
      <c r="AD904" s="195" t="str">
        <f t="shared" si="895"/>
        <v>AD$12</v>
      </c>
      <c r="AE904" s="195" t="str">
        <f t="shared" si="895"/>
        <v>AE$12</v>
      </c>
      <c r="AF904" s="195" t="str">
        <f t="shared" si="895"/>
        <v>AF$12</v>
      </c>
      <c r="AG904" s="195" t="str">
        <f t="shared" si="895"/>
        <v>AG$12</v>
      </c>
      <c r="AH904" s="195" t="str">
        <f t="shared" si="895"/>
        <v>AH$12</v>
      </c>
      <c r="AI904" s="195" t="str">
        <f t="shared" si="895"/>
        <v>AI$12</v>
      </c>
      <c r="AJ904" s="195" t="str">
        <f t="shared" si="895"/>
        <v>AJ$12</v>
      </c>
      <c r="AK904" s="195" t="str">
        <f t="shared" si="895"/>
        <v>AK$12</v>
      </c>
      <c r="AL904" s="195" t="str">
        <f t="shared" si="895"/>
        <v>AL$12</v>
      </c>
      <c r="AM904" s="195" t="str">
        <f t="shared" si="895"/>
        <v>AM$12</v>
      </c>
      <c r="AN904" s="195" t="str">
        <f t="shared" si="895"/>
        <v>AN$12</v>
      </c>
      <c r="AO904" s="195" t="str">
        <f t="shared" si="895"/>
        <v>AO$12</v>
      </c>
      <c r="AP904" s="195" t="str">
        <f t="shared" si="895"/>
        <v>AP$12</v>
      </c>
      <c r="AQ904" s="195" t="str">
        <f t="shared" si="895"/>
        <v>AQ$12</v>
      </c>
      <c r="AR904" s="195" t="str">
        <f t="shared" si="895"/>
        <v>AR$12</v>
      </c>
      <c r="AS904" s="195" t="str">
        <f t="shared" si="895"/>
        <v>AS$12</v>
      </c>
      <c r="AT904" s="195" t="str">
        <f t="shared" si="895"/>
        <v>AT$12</v>
      </c>
      <c r="AU904" s="195" t="str">
        <f t="shared" si="895"/>
        <v>AU$12</v>
      </c>
      <c r="AV904" s="195" t="str">
        <f t="shared" si="895"/>
        <v>AV$12</v>
      </c>
      <c r="AW904" s="195" t="str">
        <f t="shared" si="895"/>
        <v>AW$12</v>
      </c>
      <c r="AX904" s="195" t="str">
        <f t="shared" si="895"/>
        <v>AX$12</v>
      </c>
      <c r="AY904" s="195" t="str">
        <f t="shared" ref="AY904:CD904" si="896">AY$16</f>
        <v>AY$12</v>
      </c>
      <c r="AZ904" s="195" t="str">
        <f t="shared" si="896"/>
        <v>AZ$12</v>
      </c>
      <c r="BA904" s="195" t="str">
        <f t="shared" si="896"/>
        <v>BA$12</v>
      </c>
      <c r="BB904" s="195" t="str">
        <f t="shared" si="896"/>
        <v>BB$12</v>
      </c>
      <c r="BC904" s="195" t="str">
        <f t="shared" si="896"/>
        <v>BC$12</v>
      </c>
      <c r="BD904" s="195" t="str">
        <f t="shared" si="896"/>
        <v>BD$12</v>
      </c>
      <c r="BE904" s="195" t="str">
        <f t="shared" si="896"/>
        <v>BE$12</v>
      </c>
      <c r="BF904" s="195" t="str">
        <f t="shared" si="896"/>
        <v>BF$12</v>
      </c>
      <c r="BG904" s="195" t="str">
        <f t="shared" si="896"/>
        <v>BG$12</v>
      </c>
      <c r="BH904" s="195" t="str">
        <f t="shared" si="896"/>
        <v>BH$12</v>
      </c>
      <c r="BI904" s="195" t="str">
        <f t="shared" si="896"/>
        <v>BI$12</v>
      </c>
      <c r="BJ904" s="195" t="str">
        <f t="shared" si="896"/>
        <v>BJ$12</v>
      </c>
      <c r="BK904" s="195" t="str">
        <f t="shared" si="896"/>
        <v>BK$12</v>
      </c>
      <c r="BL904" s="195" t="str">
        <f t="shared" si="896"/>
        <v>BL$12</v>
      </c>
      <c r="BM904" s="195" t="str">
        <f t="shared" si="896"/>
        <v>BM$12</v>
      </c>
      <c r="BN904" s="195" t="str">
        <f t="shared" si="896"/>
        <v>BN$12</v>
      </c>
      <c r="BO904" s="195" t="str">
        <f t="shared" si="896"/>
        <v>BO$12</v>
      </c>
      <c r="BP904" s="195" t="str">
        <f t="shared" si="896"/>
        <v>BP$12</v>
      </c>
      <c r="BQ904" s="195" t="str">
        <f t="shared" si="896"/>
        <v>BQ$12</v>
      </c>
      <c r="BR904" s="195" t="str">
        <f t="shared" si="896"/>
        <v>BR$12</v>
      </c>
      <c r="BS904" s="195" t="str">
        <f t="shared" si="896"/>
        <v>BS$12</v>
      </c>
      <c r="BT904" s="195" t="str">
        <f t="shared" si="896"/>
        <v>BT$12</v>
      </c>
      <c r="BU904" s="195" t="str">
        <f t="shared" si="896"/>
        <v>BU$12</v>
      </c>
      <c r="BV904" s="195" t="str">
        <f t="shared" si="896"/>
        <v>BV$12</v>
      </c>
      <c r="BW904" s="195" t="str">
        <f t="shared" si="896"/>
        <v>BW$12</v>
      </c>
      <c r="BX904" s="195" t="str">
        <f t="shared" si="896"/>
        <v>BX$12</v>
      </c>
      <c r="BY904" s="195" t="str">
        <f t="shared" si="896"/>
        <v>BY$12</v>
      </c>
      <c r="BZ904" s="195" t="str">
        <f t="shared" si="896"/>
        <v>BZ$12</v>
      </c>
      <c r="CA904" s="195" t="str">
        <f t="shared" si="896"/>
        <v>CA$12</v>
      </c>
      <c r="CB904" s="195" t="str">
        <f t="shared" si="896"/>
        <v>CB$12</v>
      </c>
      <c r="CC904" s="195" t="str">
        <f t="shared" si="896"/>
        <v>CC$12</v>
      </c>
      <c r="CD904" s="195" t="str">
        <f t="shared" si="896"/>
        <v>CD$12</v>
      </c>
      <c r="CE904" s="195" t="str">
        <f t="shared" ref="CE904:CL904" si="897">CE$16</f>
        <v>CE$12</v>
      </c>
      <c r="CF904" s="195" t="str">
        <f t="shared" si="897"/>
        <v>CF$12</v>
      </c>
      <c r="CG904" s="195" t="str">
        <f t="shared" si="897"/>
        <v>CG$12</v>
      </c>
      <c r="CH904" s="195" t="str">
        <f t="shared" si="897"/>
        <v>CH$12</v>
      </c>
      <c r="CI904" s="195" t="str">
        <f t="shared" si="897"/>
        <v>CI$12</v>
      </c>
      <c r="CJ904" s="195" t="str">
        <f t="shared" si="897"/>
        <v>CJ$12</v>
      </c>
      <c r="CK904" s="195" t="str">
        <f t="shared" si="897"/>
        <v>CK$12</v>
      </c>
      <c r="CL904" s="195" t="str">
        <f t="shared" si="897"/>
        <v>CL$12</v>
      </c>
    </row>
    <row r="905" spans="2:90" x14ac:dyDescent="0.4">
      <c r="B905" s="171" t="s">
        <v>462</v>
      </c>
      <c r="E905" s="8"/>
      <c r="H905" s="196"/>
      <c r="I905" s="197"/>
      <c r="J905" s="197"/>
      <c r="K905" s="198"/>
      <c r="L905" s="198"/>
      <c r="M905" s="198"/>
      <c r="N905" s="198"/>
      <c r="O905" s="198"/>
      <c r="P905" s="198"/>
      <c r="R905" s="198"/>
      <c r="S905" s="195" t="str">
        <f t="shared" ref="S905:AX905" si="898">S$17</f>
        <v>S$13</v>
      </c>
      <c r="T905" s="195" t="str">
        <f t="shared" si="898"/>
        <v>T$13</v>
      </c>
      <c r="U905" s="195" t="str">
        <f t="shared" si="898"/>
        <v>U$13</v>
      </c>
      <c r="V905" s="195" t="str">
        <f t="shared" si="898"/>
        <v>V$13</v>
      </c>
      <c r="W905" s="195" t="str">
        <f t="shared" si="898"/>
        <v>W$13</v>
      </c>
      <c r="X905" s="195" t="str">
        <f t="shared" si="898"/>
        <v>X$13</v>
      </c>
      <c r="Y905" s="195" t="str">
        <f t="shared" si="898"/>
        <v>Y$13</v>
      </c>
      <c r="Z905" s="195" t="str">
        <f t="shared" si="898"/>
        <v>Z$13</v>
      </c>
      <c r="AA905" s="195" t="str">
        <f t="shared" si="898"/>
        <v>AA$13</v>
      </c>
      <c r="AB905" s="195" t="str">
        <f t="shared" si="898"/>
        <v>AB$13</v>
      </c>
      <c r="AC905" s="195" t="str">
        <f t="shared" si="898"/>
        <v>AC$13</v>
      </c>
      <c r="AD905" s="195" t="str">
        <f t="shared" si="898"/>
        <v>AD$13</v>
      </c>
      <c r="AE905" s="195" t="str">
        <f t="shared" si="898"/>
        <v>AE$13</v>
      </c>
      <c r="AF905" s="195" t="str">
        <f t="shared" si="898"/>
        <v>AF$13</v>
      </c>
      <c r="AG905" s="195" t="str">
        <f t="shared" si="898"/>
        <v>AG$13</v>
      </c>
      <c r="AH905" s="195" t="str">
        <f t="shared" si="898"/>
        <v>AH$13</v>
      </c>
      <c r="AI905" s="195" t="str">
        <f t="shared" si="898"/>
        <v>AI$13</v>
      </c>
      <c r="AJ905" s="195" t="str">
        <f t="shared" si="898"/>
        <v>AJ$13</v>
      </c>
      <c r="AK905" s="195" t="str">
        <f t="shared" si="898"/>
        <v>AK$13</v>
      </c>
      <c r="AL905" s="195" t="str">
        <f t="shared" si="898"/>
        <v>AL$13</v>
      </c>
      <c r="AM905" s="195" t="str">
        <f t="shared" si="898"/>
        <v>AM$13</v>
      </c>
      <c r="AN905" s="195" t="str">
        <f t="shared" si="898"/>
        <v>AN$13</v>
      </c>
      <c r="AO905" s="195" t="str">
        <f t="shared" si="898"/>
        <v>AO$13</v>
      </c>
      <c r="AP905" s="195" t="str">
        <f t="shared" si="898"/>
        <v>AP$13</v>
      </c>
      <c r="AQ905" s="195" t="str">
        <f t="shared" si="898"/>
        <v>AQ$13</v>
      </c>
      <c r="AR905" s="195" t="str">
        <f t="shared" si="898"/>
        <v>AR$13</v>
      </c>
      <c r="AS905" s="195" t="str">
        <f t="shared" si="898"/>
        <v>AS$13</v>
      </c>
      <c r="AT905" s="195" t="str">
        <f t="shared" si="898"/>
        <v>AT$13</v>
      </c>
      <c r="AU905" s="195" t="str">
        <f t="shared" si="898"/>
        <v>AU$13</v>
      </c>
      <c r="AV905" s="195" t="str">
        <f t="shared" si="898"/>
        <v>AV$13</v>
      </c>
      <c r="AW905" s="195" t="str">
        <f t="shared" si="898"/>
        <v>AW$13</v>
      </c>
      <c r="AX905" s="195" t="str">
        <f t="shared" si="898"/>
        <v>AX$13</v>
      </c>
      <c r="AY905" s="195" t="str">
        <f t="shared" ref="AY905:CD905" si="899">AY$17</f>
        <v>AY$13</v>
      </c>
      <c r="AZ905" s="195" t="str">
        <f t="shared" si="899"/>
        <v>AZ$13</v>
      </c>
      <c r="BA905" s="195" t="str">
        <f t="shared" si="899"/>
        <v>BA$13</v>
      </c>
      <c r="BB905" s="195" t="str">
        <f t="shared" si="899"/>
        <v>BB$13</v>
      </c>
      <c r="BC905" s="195" t="str">
        <f t="shared" si="899"/>
        <v>BC$13</v>
      </c>
      <c r="BD905" s="195" t="str">
        <f t="shared" si="899"/>
        <v>BD$13</v>
      </c>
      <c r="BE905" s="195" t="str">
        <f t="shared" si="899"/>
        <v>BE$13</v>
      </c>
      <c r="BF905" s="195" t="str">
        <f t="shared" si="899"/>
        <v>BF$13</v>
      </c>
      <c r="BG905" s="195" t="str">
        <f t="shared" si="899"/>
        <v>BG$13</v>
      </c>
      <c r="BH905" s="195" t="str">
        <f t="shared" si="899"/>
        <v>BH$13</v>
      </c>
      <c r="BI905" s="195" t="str">
        <f t="shared" si="899"/>
        <v>BI$13</v>
      </c>
      <c r="BJ905" s="195" t="str">
        <f t="shared" si="899"/>
        <v>BJ$13</v>
      </c>
      <c r="BK905" s="195" t="str">
        <f t="shared" si="899"/>
        <v>BK$13</v>
      </c>
      <c r="BL905" s="195" t="str">
        <f t="shared" si="899"/>
        <v>BL$13</v>
      </c>
      <c r="BM905" s="195" t="str">
        <f t="shared" si="899"/>
        <v>BM$13</v>
      </c>
      <c r="BN905" s="195" t="str">
        <f t="shared" si="899"/>
        <v>BN$13</v>
      </c>
      <c r="BO905" s="195" t="str">
        <f t="shared" si="899"/>
        <v>BO$13</v>
      </c>
      <c r="BP905" s="195" t="str">
        <f t="shared" si="899"/>
        <v>BP$13</v>
      </c>
      <c r="BQ905" s="195" t="str">
        <f t="shared" si="899"/>
        <v>BQ$13</v>
      </c>
      <c r="BR905" s="195" t="str">
        <f t="shared" si="899"/>
        <v>BR$13</v>
      </c>
      <c r="BS905" s="195" t="str">
        <f t="shared" si="899"/>
        <v>BS$13</v>
      </c>
      <c r="BT905" s="195" t="str">
        <f t="shared" si="899"/>
        <v>BT$13</v>
      </c>
      <c r="BU905" s="195" t="str">
        <f t="shared" si="899"/>
        <v>BU$13</v>
      </c>
      <c r="BV905" s="195" t="str">
        <f t="shared" si="899"/>
        <v>BV$13</v>
      </c>
      <c r="BW905" s="195" t="str">
        <f t="shared" si="899"/>
        <v>BW$13</v>
      </c>
      <c r="BX905" s="195" t="str">
        <f t="shared" si="899"/>
        <v>BX$13</v>
      </c>
      <c r="BY905" s="195" t="str">
        <f t="shared" si="899"/>
        <v>BY$13</v>
      </c>
      <c r="BZ905" s="195" t="str">
        <f t="shared" si="899"/>
        <v>BZ$13</v>
      </c>
      <c r="CA905" s="195" t="str">
        <f t="shared" si="899"/>
        <v>CA$13</v>
      </c>
      <c r="CB905" s="195" t="str">
        <f t="shared" si="899"/>
        <v>CB$13</v>
      </c>
      <c r="CC905" s="195" t="str">
        <f t="shared" si="899"/>
        <v>CC$13</v>
      </c>
      <c r="CD905" s="195" t="str">
        <f t="shared" si="899"/>
        <v>CD$13</v>
      </c>
      <c r="CE905" s="195" t="str">
        <f t="shared" ref="CE905:CL905" si="900">CE$17</f>
        <v>CE$13</v>
      </c>
      <c r="CF905" s="195" t="str">
        <f t="shared" si="900"/>
        <v>CF$13</v>
      </c>
      <c r="CG905" s="195" t="str">
        <f t="shared" si="900"/>
        <v>CG$13</v>
      </c>
      <c r="CH905" s="195" t="str">
        <f t="shared" si="900"/>
        <v>CH$13</v>
      </c>
      <c r="CI905" s="195" t="str">
        <f t="shared" si="900"/>
        <v>CI$13</v>
      </c>
      <c r="CJ905" s="195" t="str">
        <f t="shared" si="900"/>
        <v>CJ$13</v>
      </c>
      <c r="CK905" s="195" t="str">
        <f t="shared" si="900"/>
        <v>CK$13</v>
      </c>
      <c r="CL905" s="195" t="str">
        <f t="shared" si="900"/>
        <v>CL$13</v>
      </c>
    </row>
    <row r="906" spans="2:90" x14ac:dyDescent="0.4">
      <c r="B906" s="171" t="s">
        <v>491</v>
      </c>
      <c r="E906" s="8"/>
      <c r="H906" s="196"/>
      <c r="I906" s="197"/>
      <c r="J906" s="197"/>
      <c r="K906" s="198"/>
      <c r="L906" s="198"/>
      <c r="M906" s="198"/>
      <c r="N906" s="198"/>
      <c r="O906" s="198"/>
      <c r="P906" s="198"/>
      <c r="R906" s="198"/>
      <c r="S906" s="186"/>
      <c r="T906" s="186"/>
      <c r="U906" s="186"/>
      <c r="V906" s="186"/>
      <c r="W906" s="186"/>
      <c r="X906" s="186"/>
      <c r="Y906" s="186"/>
      <c r="Z906" s="186"/>
      <c r="AA906" s="186"/>
      <c r="AB906" s="186"/>
      <c r="AC906" s="186"/>
      <c r="AD906" s="186"/>
      <c r="AE906" s="186"/>
      <c r="AF906" s="186"/>
      <c r="AG906" s="186"/>
      <c r="AH906" s="186"/>
      <c r="AI906" s="186"/>
      <c r="AJ906" s="186"/>
      <c r="AK906" s="186"/>
      <c r="AL906" s="186"/>
      <c r="AM906" s="186"/>
      <c r="AN906" s="186"/>
      <c r="AO906" s="186"/>
      <c r="AP906" s="186"/>
      <c r="AQ906" s="186"/>
      <c r="AR906" s="186"/>
      <c r="AS906" s="186"/>
      <c r="AT906" s="186"/>
      <c r="AU906" s="186"/>
      <c r="AV906" s="186"/>
      <c r="AW906" s="186"/>
      <c r="AX906" s="186"/>
      <c r="AY906" s="186"/>
      <c r="AZ906" s="186"/>
      <c r="BA906" s="186"/>
      <c r="BB906" s="186"/>
      <c r="BC906" s="186"/>
      <c r="BD906" s="186"/>
      <c r="BE906" s="186"/>
      <c r="BF906" s="186"/>
      <c r="BG906" s="186"/>
      <c r="BH906" s="186"/>
      <c r="BI906" s="186"/>
      <c r="BJ906" s="186"/>
      <c r="BK906" s="186"/>
      <c r="BL906" s="186"/>
      <c r="BM906" s="186"/>
      <c r="BN906" s="186"/>
      <c r="BO906" s="186"/>
      <c r="BP906" s="186"/>
      <c r="BQ906" s="186"/>
      <c r="BR906" s="186"/>
      <c r="BS906" s="186"/>
      <c r="BT906" s="186"/>
      <c r="BU906" s="186"/>
      <c r="BV906" s="186"/>
      <c r="BW906" s="186"/>
      <c r="BX906" s="186"/>
      <c r="BY906" s="186"/>
      <c r="BZ906" s="186"/>
      <c r="CA906" s="186"/>
      <c r="CB906" s="186"/>
      <c r="CC906" s="186"/>
      <c r="CD906" s="186"/>
      <c r="CE906" s="186"/>
      <c r="CF906" s="186"/>
      <c r="CG906" s="186"/>
      <c r="CH906" s="186"/>
      <c r="CI906" s="186"/>
      <c r="CJ906" s="186"/>
      <c r="CK906" s="186"/>
      <c r="CL906" s="186"/>
    </row>
    <row r="907" spans="2:90" x14ac:dyDescent="0.4">
      <c r="B907" s="171" t="s">
        <v>505</v>
      </c>
      <c r="E907" s="8"/>
      <c r="H907" s="196"/>
      <c r="I907" s="197"/>
      <c r="J907" s="197"/>
      <c r="K907" s="198"/>
      <c r="L907" s="198"/>
      <c r="M907" s="198"/>
      <c r="N907" s="198"/>
      <c r="O907" s="198"/>
      <c r="P907" s="198"/>
      <c r="R907" s="198"/>
      <c r="S907" s="186"/>
      <c r="T907" s="186"/>
      <c r="U907" s="186"/>
      <c r="V907" s="186"/>
      <c r="W907" s="186"/>
      <c r="X907" s="186"/>
      <c r="Y907" s="186"/>
      <c r="Z907" s="186"/>
      <c r="AA907" s="186"/>
      <c r="AB907" s="186"/>
      <c r="AC907" s="186"/>
      <c r="AD907" s="186"/>
      <c r="AE907" s="186"/>
      <c r="AF907" s="186"/>
      <c r="AG907" s="186"/>
      <c r="AH907" s="186"/>
      <c r="AI907" s="186"/>
      <c r="AJ907" s="186"/>
      <c r="AK907" s="186"/>
      <c r="AL907" s="186"/>
      <c r="AM907" s="186"/>
      <c r="AN907" s="186"/>
      <c r="AO907" s="186"/>
      <c r="AP907" s="186"/>
      <c r="AQ907" s="186"/>
      <c r="AR907" s="186"/>
      <c r="AS907" s="186"/>
      <c r="AT907" s="186"/>
      <c r="AU907" s="186"/>
      <c r="AV907" s="186"/>
      <c r="AW907" s="186"/>
      <c r="AX907" s="186"/>
      <c r="AY907" s="186"/>
      <c r="AZ907" s="186"/>
      <c r="BA907" s="186"/>
      <c r="BB907" s="186"/>
      <c r="BC907" s="186"/>
      <c r="BD907" s="186"/>
      <c r="BE907" s="186"/>
      <c r="BF907" s="186"/>
      <c r="BG907" s="186"/>
      <c r="BH907" s="186"/>
      <c r="BI907" s="186"/>
      <c r="BJ907" s="186"/>
      <c r="BK907" s="186"/>
      <c r="BL907" s="186"/>
      <c r="BM907" s="186"/>
      <c r="BN907" s="186"/>
      <c r="BO907" s="186"/>
      <c r="BP907" s="186"/>
      <c r="BQ907" s="186"/>
      <c r="BR907" s="186"/>
      <c r="BS907" s="186"/>
      <c r="BT907" s="186"/>
      <c r="BU907" s="186"/>
      <c r="BV907" s="186"/>
      <c r="BW907" s="186"/>
      <c r="BX907" s="186"/>
      <c r="BY907" s="186"/>
      <c r="BZ907" s="186"/>
      <c r="CA907" s="186"/>
      <c r="CB907" s="186"/>
      <c r="CC907" s="186"/>
      <c r="CD907" s="186"/>
      <c r="CE907" s="186"/>
      <c r="CF907" s="186"/>
      <c r="CG907" s="186"/>
      <c r="CH907" s="186"/>
      <c r="CI907" s="186"/>
      <c r="CJ907" s="186"/>
      <c r="CK907" s="186"/>
      <c r="CL907" s="186"/>
    </row>
    <row r="908" spans="2:90" x14ac:dyDescent="0.4">
      <c r="B908" s="171" t="s">
        <v>463</v>
      </c>
      <c r="E908" s="8"/>
      <c r="H908" s="196"/>
      <c r="I908" s="197"/>
      <c r="J908" s="197"/>
      <c r="K908" s="198"/>
      <c r="L908" s="198"/>
      <c r="M908" s="198"/>
      <c r="N908" s="198"/>
      <c r="O908" s="198"/>
      <c r="P908" s="198"/>
      <c r="R908" s="198"/>
      <c r="S908" s="186" t="str">
        <f t="shared" ref="S908:AX908" si="901">S$18</f>
        <v>S$14</v>
      </c>
      <c r="T908" s="186" t="str">
        <f t="shared" si="901"/>
        <v>T$14</v>
      </c>
      <c r="U908" s="186" t="str">
        <f t="shared" si="901"/>
        <v>U$14</v>
      </c>
      <c r="V908" s="186" t="str">
        <f t="shared" si="901"/>
        <v>V$14</v>
      </c>
      <c r="W908" s="186" t="str">
        <f t="shared" si="901"/>
        <v>W$14</v>
      </c>
      <c r="X908" s="186" t="str">
        <f t="shared" si="901"/>
        <v>X$14</v>
      </c>
      <c r="Y908" s="186" t="str">
        <f t="shared" si="901"/>
        <v>Y$14</v>
      </c>
      <c r="Z908" s="186" t="str">
        <f t="shared" si="901"/>
        <v>Z$14</v>
      </c>
      <c r="AA908" s="186" t="str">
        <f t="shared" si="901"/>
        <v>AA$14</v>
      </c>
      <c r="AB908" s="186" t="str">
        <f t="shared" si="901"/>
        <v>AB$14</v>
      </c>
      <c r="AC908" s="186" t="str">
        <f t="shared" si="901"/>
        <v>AC$14</v>
      </c>
      <c r="AD908" s="186" t="str">
        <f t="shared" si="901"/>
        <v>AD$14</v>
      </c>
      <c r="AE908" s="186" t="str">
        <f t="shared" si="901"/>
        <v>AE$14</v>
      </c>
      <c r="AF908" s="186" t="str">
        <f t="shared" si="901"/>
        <v>AF$14</v>
      </c>
      <c r="AG908" s="186" t="str">
        <f t="shared" si="901"/>
        <v>AG$14</v>
      </c>
      <c r="AH908" s="186" t="str">
        <f t="shared" si="901"/>
        <v>AH$14</v>
      </c>
      <c r="AI908" s="186" t="str">
        <f t="shared" si="901"/>
        <v>AI$14</v>
      </c>
      <c r="AJ908" s="186" t="str">
        <f t="shared" si="901"/>
        <v>AJ$14</v>
      </c>
      <c r="AK908" s="186" t="str">
        <f t="shared" si="901"/>
        <v>AK$14</v>
      </c>
      <c r="AL908" s="186" t="str">
        <f t="shared" si="901"/>
        <v>AL$14</v>
      </c>
      <c r="AM908" s="186" t="str">
        <f t="shared" si="901"/>
        <v>AM$14</v>
      </c>
      <c r="AN908" s="186" t="str">
        <f t="shared" si="901"/>
        <v>AN$14</v>
      </c>
      <c r="AO908" s="186" t="str">
        <f t="shared" si="901"/>
        <v>AO$14</v>
      </c>
      <c r="AP908" s="186" t="str">
        <f t="shared" si="901"/>
        <v>AP$14</v>
      </c>
      <c r="AQ908" s="186" t="str">
        <f t="shared" si="901"/>
        <v>AQ$14</v>
      </c>
      <c r="AR908" s="186" t="str">
        <f t="shared" si="901"/>
        <v>AR$14</v>
      </c>
      <c r="AS908" s="186" t="str">
        <f t="shared" si="901"/>
        <v>AS$14</v>
      </c>
      <c r="AT908" s="186" t="str">
        <f t="shared" si="901"/>
        <v>AT$14</v>
      </c>
      <c r="AU908" s="186" t="str">
        <f t="shared" si="901"/>
        <v>AU$14</v>
      </c>
      <c r="AV908" s="186" t="str">
        <f t="shared" si="901"/>
        <v>AV$14</v>
      </c>
      <c r="AW908" s="186" t="str">
        <f t="shared" si="901"/>
        <v>AW$14</v>
      </c>
      <c r="AX908" s="186" t="str">
        <f t="shared" si="901"/>
        <v>AX$14</v>
      </c>
      <c r="AY908" s="186" t="str">
        <f t="shared" ref="AY908:CD908" si="902">AY$18</f>
        <v>AY$14</v>
      </c>
      <c r="AZ908" s="186" t="str">
        <f t="shared" si="902"/>
        <v>AZ$14</v>
      </c>
      <c r="BA908" s="186" t="str">
        <f t="shared" si="902"/>
        <v>BA$14</v>
      </c>
      <c r="BB908" s="186" t="str">
        <f t="shared" si="902"/>
        <v>BB$14</v>
      </c>
      <c r="BC908" s="186" t="str">
        <f t="shared" si="902"/>
        <v>BC$14</v>
      </c>
      <c r="BD908" s="186" t="str">
        <f t="shared" si="902"/>
        <v>BD$14</v>
      </c>
      <c r="BE908" s="186" t="str">
        <f t="shared" si="902"/>
        <v>BE$14</v>
      </c>
      <c r="BF908" s="186" t="str">
        <f t="shared" si="902"/>
        <v>BF$14</v>
      </c>
      <c r="BG908" s="186" t="str">
        <f t="shared" si="902"/>
        <v>BG$14</v>
      </c>
      <c r="BH908" s="186" t="str">
        <f t="shared" si="902"/>
        <v>BH$14</v>
      </c>
      <c r="BI908" s="186" t="str">
        <f t="shared" si="902"/>
        <v>BI$14</v>
      </c>
      <c r="BJ908" s="186" t="str">
        <f t="shared" si="902"/>
        <v>BJ$14</v>
      </c>
      <c r="BK908" s="186" t="str">
        <f t="shared" si="902"/>
        <v>BK$14</v>
      </c>
      <c r="BL908" s="186" t="str">
        <f t="shared" si="902"/>
        <v>BL$14</v>
      </c>
      <c r="BM908" s="186" t="str">
        <f t="shared" si="902"/>
        <v>BM$14</v>
      </c>
      <c r="BN908" s="186" t="str">
        <f t="shared" si="902"/>
        <v>BN$14</v>
      </c>
      <c r="BO908" s="186" t="str">
        <f t="shared" si="902"/>
        <v>BO$14</v>
      </c>
      <c r="BP908" s="186" t="str">
        <f t="shared" si="902"/>
        <v>BP$14</v>
      </c>
      <c r="BQ908" s="186" t="str">
        <f t="shared" si="902"/>
        <v>BQ$14</v>
      </c>
      <c r="BR908" s="186" t="str">
        <f t="shared" si="902"/>
        <v>BR$14</v>
      </c>
      <c r="BS908" s="186" t="str">
        <f t="shared" si="902"/>
        <v>BS$14</v>
      </c>
      <c r="BT908" s="186" t="str">
        <f t="shared" si="902"/>
        <v>BT$14</v>
      </c>
      <c r="BU908" s="186" t="str">
        <f t="shared" si="902"/>
        <v>BU$14</v>
      </c>
      <c r="BV908" s="186" t="str">
        <f t="shared" si="902"/>
        <v>BV$14</v>
      </c>
      <c r="BW908" s="186" t="str">
        <f t="shared" si="902"/>
        <v>BW$14</v>
      </c>
      <c r="BX908" s="186" t="str">
        <f t="shared" si="902"/>
        <v>BX$14</v>
      </c>
      <c r="BY908" s="186" t="str">
        <f t="shared" si="902"/>
        <v>BY$14</v>
      </c>
      <c r="BZ908" s="186" t="str">
        <f t="shared" si="902"/>
        <v>BZ$14</v>
      </c>
      <c r="CA908" s="186" t="str">
        <f t="shared" si="902"/>
        <v>CA$14</v>
      </c>
      <c r="CB908" s="186" t="str">
        <f t="shared" si="902"/>
        <v>CB$14</v>
      </c>
      <c r="CC908" s="186" t="str">
        <f t="shared" si="902"/>
        <v>CC$14</v>
      </c>
      <c r="CD908" s="186" t="str">
        <f t="shared" si="902"/>
        <v>CD$14</v>
      </c>
      <c r="CE908" s="186" t="str">
        <f t="shared" ref="CE908:CL908" si="903">CE$18</f>
        <v>CE$14</v>
      </c>
      <c r="CF908" s="186" t="str">
        <f t="shared" si="903"/>
        <v>CF$14</v>
      </c>
      <c r="CG908" s="186" t="str">
        <f t="shared" si="903"/>
        <v>CG$14</v>
      </c>
      <c r="CH908" s="186" t="str">
        <f t="shared" si="903"/>
        <v>CH$14</v>
      </c>
      <c r="CI908" s="186" t="str">
        <f t="shared" si="903"/>
        <v>CI$14</v>
      </c>
      <c r="CJ908" s="186" t="str">
        <f t="shared" si="903"/>
        <v>CJ$14</v>
      </c>
      <c r="CK908" s="186" t="str">
        <f t="shared" si="903"/>
        <v>CK$14</v>
      </c>
      <c r="CL908" s="186" t="str">
        <f t="shared" si="903"/>
        <v>CL$14</v>
      </c>
    </row>
    <row r="909" spans="2:90" x14ac:dyDescent="0.4">
      <c r="B909" s="171" t="s">
        <v>464</v>
      </c>
      <c r="E909" s="8"/>
      <c r="H909" s="196"/>
      <c r="I909" s="197"/>
      <c r="J909" s="197"/>
      <c r="K909" s="198"/>
      <c r="L909" s="198"/>
      <c r="M909" s="198"/>
      <c r="N909" s="198"/>
      <c r="O909" s="198"/>
      <c r="P909" s="198"/>
      <c r="R909" s="198"/>
      <c r="S909" s="186" t="str">
        <f t="shared" ref="S909:AX909" si="904">S$19</f>
        <v>S$15</v>
      </c>
      <c r="T909" s="186" t="str">
        <f t="shared" si="904"/>
        <v>T$15</v>
      </c>
      <c r="U909" s="186" t="str">
        <f t="shared" si="904"/>
        <v>U$15</v>
      </c>
      <c r="V909" s="186" t="str">
        <f t="shared" si="904"/>
        <v>V$15</v>
      </c>
      <c r="W909" s="186" t="str">
        <f t="shared" si="904"/>
        <v>W$15</v>
      </c>
      <c r="X909" s="186" t="str">
        <f t="shared" si="904"/>
        <v>X$15</v>
      </c>
      <c r="Y909" s="186" t="str">
        <f t="shared" si="904"/>
        <v>Y$15</v>
      </c>
      <c r="Z909" s="186" t="str">
        <f t="shared" si="904"/>
        <v>Z$15</v>
      </c>
      <c r="AA909" s="186" t="str">
        <f t="shared" si="904"/>
        <v>AA$15</v>
      </c>
      <c r="AB909" s="186" t="str">
        <f t="shared" si="904"/>
        <v>AB$15</v>
      </c>
      <c r="AC909" s="186" t="str">
        <f t="shared" si="904"/>
        <v>AC$15</v>
      </c>
      <c r="AD909" s="186" t="str">
        <f t="shared" si="904"/>
        <v>AD$15</v>
      </c>
      <c r="AE909" s="186" t="str">
        <f t="shared" si="904"/>
        <v>AE$15</v>
      </c>
      <c r="AF909" s="186" t="str">
        <f t="shared" si="904"/>
        <v>AF$15</v>
      </c>
      <c r="AG909" s="186" t="str">
        <f t="shared" si="904"/>
        <v>AG$15</v>
      </c>
      <c r="AH909" s="186" t="str">
        <f t="shared" si="904"/>
        <v>AH$15</v>
      </c>
      <c r="AI909" s="186" t="str">
        <f t="shared" si="904"/>
        <v>AI$15</v>
      </c>
      <c r="AJ909" s="186" t="str">
        <f t="shared" si="904"/>
        <v>AJ$15</v>
      </c>
      <c r="AK909" s="186" t="str">
        <f t="shared" si="904"/>
        <v>AK$15</v>
      </c>
      <c r="AL909" s="186" t="str">
        <f t="shared" si="904"/>
        <v>AL$15</v>
      </c>
      <c r="AM909" s="186" t="str">
        <f t="shared" si="904"/>
        <v>AM$15</v>
      </c>
      <c r="AN909" s="186" t="str">
        <f t="shared" si="904"/>
        <v>AN$15</v>
      </c>
      <c r="AO909" s="186" t="str">
        <f t="shared" si="904"/>
        <v>AO$15</v>
      </c>
      <c r="AP909" s="186" t="str">
        <f t="shared" si="904"/>
        <v>AP$15</v>
      </c>
      <c r="AQ909" s="186" t="str">
        <f t="shared" si="904"/>
        <v>AQ$15</v>
      </c>
      <c r="AR909" s="186" t="str">
        <f t="shared" si="904"/>
        <v>AR$15</v>
      </c>
      <c r="AS909" s="186" t="str">
        <f t="shared" si="904"/>
        <v>AS$15</v>
      </c>
      <c r="AT909" s="186" t="str">
        <f t="shared" si="904"/>
        <v>AT$15</v>
      </c>
      <c r="AU909" s="186" t="str">
        <f t="shared" si="904"/>
        <v>AU$15</v>
      </c>
      <c r="AV909" s="186" t="str">
        <f t="shared" si="904"/>
        <v>AV$15</v>
      </c>
      <c r="AW909" s="186" t="str">
        <f t="shared" si="904"/>
        <v>AW$15</v>
      </c>
      <c r="AX909" s="186" t="str">
        <f t="shared" si="904"/>
        <v>AX$15</v>
      </c>
      <c r="AY909" s="186" t="str">
        <f t="shared" ref="AY909:CD909" si="905">AY$19</f>
        <v>AY$15</v>
      </c>
      <c r="AZ909" s="186" t="str">
        <f t="shared" si="905"/>
        <v>AZ$15</v>
      </c>
      <c r="BA909" s="186" t="str">
        <f t="shared" si="905"/>
        <v>BA$15</v>
      </c>
      <c r="BB909" s="186" t="str">
        <f t="shared" si="905"/>
        <v>BB$15</v>
      </c>
      <c r="BC909" s="186" t="str">
        <f t="shared" si="905"/>
        <v>BC$15</v>
      </c>
      <c r="BD909" s="186" t="str">
        <f t="shared" si="905"/>
        <v>BD$15</v>
      </c>
      <c r="BE909" s="186" t="str">
        <f t="shared" si="905"/>
        <v>BE$15</v>
      </c>
      <c r="BF909" s="186" t="str">
        <f t="shared" si="905"/>
        <v>BF$15</v>
      </c>
      <c r="BG909" s="186" t="str">
        <f t="shared" si="905"/>
        <v>BG$15</v>
      </c>
      <c r="BH909" s="186" t="str">
        <f t="shared" si="905"/>
        <v>BH$15</v>
      </c>
      <c r="BI909" s="186" t="str">
        <f t="shared" si="905"/>
        <v>BI$15</v>
      </c>
      <c r="BJ909" s="186" t="str">
        <f t="shared" si="905"/>
        <v>BJ$15</v>
      </c>
      <c r="BK909" s="186" t="str">
        <f t="shared" si="905"/>
        <v>BK$15</v>
      </c>
      <c r="BL909" s="186" t="str">
        <f t="shared" si="905"/>
        <v>BL$15</v>
      </c>
      <c r="BM909" s="186" t="str">
        <f t="shared" si="905"/>
        <v>BM$15</v>
      </c>
      <c r="BN909" s="186" t="str">
        <f t="shared" si="905"/>
        <v>BN$15</v>
      </c>
      <c r="BO909" s="186" t="str">
        <f t="shared" si="905"/>
        <v>BO$15</v>
      </c>
      <c r="BP909" s="186" t="str">
        <f t="shared" si="905"/>
        <v>BP$15</v>
      </c>
      <c r="BQ909" s="186" t="str">
        <f t="shared" si="905"/>
        <v>BQ$15</v>
      </c>
      <c r="BR909" s="186" t="str">
        <f t="shared" si="905"/>
        <v>BR$15</v>
      </c>
      <c r="BS909" s="186" t="str">
        <f t="shared" si="905"/>
        <v>BS$15</v>
      </c>
      <c r="BT909" s="186" t="str">
        <f t="shared" si="905"/>
        <v>BT$15</v>
      </c>
      <c r="BU909" s="186" t="str">
        <f t="shared" si="905"/>
        <v>BU$15</v>
      </c>
      <c r="BV909" s="186" t="str">
        <f t="shared" si="905"/>
        <v>BV$15</v>
      </c>
      <c r="BW909" s="186" t="str">
        <f t="shared" si="905"/>
        <v>BW$15</v>
      </c>
      <c r="BX909" s="186" t="str">
        <f t="shared" si="905"/>
        <v>BX$15</v>
      </c>
      <c r="BY909" s="186" t="str">
        <f t="shared" si="905"/>
        <v>BY$15</v>
      </c>
      <c r="BZ909" s="186" t="str">
        <f t="shared" si="905"/>
        <v>BZ$15</v>
      </c>
      <c r="CA909" s="186" t="str">
        <f t="shared" si="905"/>
        <v>CA$15</v>
      </c>
      <c r="CB909" s="186" t="str">
        <f t="shared" si="905"/>
        <v>CB$15</v>
      </c>
      <c r="CC909" s="186" t="str">
        <f t="shared" si="905"/>
        <v>CC$15</v>
      </c>
      <c r="CD909" s="186" t="str">
        <f t="shared" si="905"/>
        <v>CD$15</v>
      </c>
      <c r="CE909" s="186" t="str">
        <f t="shared" ref="CE909:CL909" si="906">CE$19</f>
        <v>CE$15</v>
      </c>
      <c r="CF909" s="186" t="str">
        <f t="shared" si="906"/>
        <v>CF$15</v>
      </c>
      <c r="CG909" s="186" t="str">
        <f t="shared" si="906"/>
        <v>CG$15</v>
      </c>
      <c r="CH909" s="186" t="str">
        <f t="shared" si="906"/>
        <v>CH$15</v>
      </c>
      <c r="CI909" s="186" t="str">
        <f t="shared" si="906"/>
        <v>CI$15</v>
      </c>
      <c r="CJ909" s="186" t="str">
        <f t="shared" si="906"/>
        <v>CJ$15</v>
      </c>
      <c r="CK909" s="186" t="str">
        <f t="shared" si="906"/>
        <v>CK$15</v>
      </c>
      <c r="CL909" s="186" t="str">
        <f t="shared" si="906"/>
        <v>CL$15</v>
      </c>
    </row>
    <row r="910" spans="2:90" x14ac:dyDescent="0.4">
      <c r="B910" s="66" t="s">
        <v>772</v>
      </c>
      <c r="C910" s="31"/>
      <c r="D910" t="s">
        <v>272</v>
      </c>
      <c r="E910" s="8" t="str">
        <f t="shared" ref="E910:E920" si="907">ROW()&amp;" "&amp;D910</f>
        <v>910 GMV-PV</v>
      </c>
      <c r="F910" t="s">
        <v>417</v>
      </c>
      <c r="G910" s="31" t="s">
        <v>81</v>
      </c>
      <c r="H910" s="22"/>
      <c r="I910" s="287"/>
      <c r="J910" s="287"/>
      <c r="K910" s="22"/>
      <c r="L910" s="22"/>
      <c r="M910" s="22"/>
      <c r="N910" s="22"/>
      <c r="O910" s="22"/>
      <c r="P910" s="22"/>
      <c r="R910" s="66"/>
      <c r="S910" s="288"/>
      <c r="T910" s="288"/>
      <c r="U910" s="288"/>
      <c r="V910" s="288"/>
      <c r="W910" s="288"/>
      <c r="X910" s="288"/>
      <c r="Y910" s="288"/>
      <c r="Z910" s="288"/>
      <c r="AA910" s="288"/>
      <c r="AB910" s="288"/>
      <c r="AC910" s="288"/>
      <c r="AD910" s="288"/>
      <c r="AE910" s="288"/>
      <c r="AF910" s="288"/>
      <c r="AG910" s="288"/>
      <c r="AH910" s="288"/>
      <c r="AI910" s="288"/>
      <c r="AJ910" s="288"/>
      <c r="AK910" s="288"/>
      <c r="AL910" s="288"/>
      <c r="AM910" s="288"/>
      <c r="AN910" s="288"/>
      <c r="AO910" s="288"/>
      <c r="AP910" s="288"/>
      <c r="AQ910" s="288"/>
      <c r="AR910" s="288"/>
      <c r="AS910" s="288"/>
      <c r="AT910" s="288"/>
      <c r="AU910" s="288"/>
      <c r="AV910" s="288"/>
      <c r="AW910" s="288"/>
      <c r="AX910" s="288"/>
      <c r="AY910" s="288"/>
      <c r="AZ910" s="288"/>
      <c r="BA910" s="288"/>
      <c r="BB910" s="288"/>
      <c r="BC910" s="288"/>
      <c r="BD910" s="288"/>
      <c r="BE910" s="288"/>
      <c r="BF910" s="288"/>
      <c r="BG910" s="288"/>
      <c r="BH910" s="288"/>
      <c r="BI910" s="288"/>
      <c r="BJ910" s="288"/>
      <c r="BK910" s="288"/>
      <c r="BL910" s="288"/>
      <c r="BM910" s="288"/>
      <c r="BN910" s="288"/>
      <c r="BO910" s="288"/>
      <c r="BP910" s="288"/>
      <c r="BQ910" s="288"/>
      <c r="BR910" s="288"/>
      <c r="BS910" s="288"/>
      <c r="BT910" s="288"/>
      <c r="BU910" s="288"/>
      <c r="BV910" s="288"/>
      <c r="BW910" s="288"/>
      <c r="BX910" s="288"/>
      <c r="BY910" s="288"/>
      <c r="BZ910" s="288"/>
      <c r="CA910" s="288"/>
      <c r="CB910" s="288"/>
      <c r="CC910" s="288"/>
      <c r="CD910" s="288"/>
      <c r="CE910" s="288"/>
      <c r="CF910" s="288"/>
      <c r="CG910" s="288"/>
      <c r="CH910" s="288"/>
      <c r="CI910" s="288"/>
      <c r="CJ910" s="288"/>
      <c r="CK910" s="288"/>
      <c r="CL910" s="288"/>
    </row>
    <row r="911" spans="2:90" x14ac:dyDescent="0.4">
      <c r="B911" s="141" t="str">
        <f>"# of "&amp;B918&amp;"s"</f>
        <v># of units</v>
      </c>
      <c r="D911" t="s">
        <v>272</v>
      </c>
      <c r="E911" s="8" t="str">
        <f t="shared" si="907"/>
        <v>911 GMV-PV</v>
      </c>
      <c r="G911" t="s">
        <v>332</v>
      </c>
      <c r="H911" s="12"/>
      <c r="I911" s="60"/>
      <c r="J911" s="60"/>
      <c r="K911" s="15"/>
      <c r="L911" s="15"/>
      <c r="M911" s="15"/>
      <c r="N911" s="15"/>
      <c r="O911" s="15"/>
      <c r="P911" s="15"/>
      <c r="R911" s="15"/>
      <c r="S911" s="76" t="str">
        <f t="shared" ref="S911" si="908">S905</f>
        <v>S$13</v>
      </c>
      <c r="T911" s="76" t="str">
        <f t="shared" ref="T911:CE911" si="909">T905</f>
        <v>T$13</v>
      </c>
      <c r="U911" s="76" t="str">
        <f t="shared" si="909"/>
        <v>U$13</v>
      </c>
      <c r="V911" s="76" t="str">
        <f t="shared" si="909"/>
        <v>V$13</v>
      </c>
      <c r="W911" s="76" t="str">
        <f t="shared" si="909"/>
        <v>W$13</v>
      </c>
      <c r="X911" s="76" t="str">
        <f t="shared" si="909"/>
        <v>X$13</v>
      </c>
      <c r="Y911" s="76" t="str">
        <f t="shared" si="909"/>
        <v>Y$13</v>
      </c>
      <c r="Z911" s="76" t="str">
        <f t="shared" si="909"/>
        <v>Z$13</v>
      </c>
      <c r="AA911" s="76" t="str">
        <f t="shared" si="909"/>
        <v>AA$13</v>
      </c>
      <c r="AB911" s="76" t="str">
        <f t="shared" si="909"/>
        <v>AB$13</v>
      </c>
      <c r="AC911" s="76" t="str">
        <f t="shared" si="909"/>
        <v>AC$13</v>
      </c>
      <c r="AD911" s="76" t="str">
        <f t="shared" si="909"/>
        <v>AD$13</v>
      </c>
      <c r="AE911" s="76" t="str">
        <f t="shared" si="909"/>
        <v>AE$13</v>
      </c>
      <c r="AF911" s="76" t="str">
        <f t="shared" si="909"/>
        <v>AF$13</v>
      </c>
      <c r="AG911" s="76" t="str">
        <f t="shared" si="909"/>
        <v>AG$13</v>
      </c>
      <c r="AH911" s="76" t="str">
        <f t="shared" si="909"/>
        <v>AH$13</v>
      </c>
      <c r="AI911" s="76" t="str">
        <f t="shared" si="909"/>
        <v>AI$13</v>
      </c>
      <c r="AJ911" s="76" t="str">
        <f t="shared" si="909"/>
        <v>AJ$13</v>
      </c>
      <c r="AK911" s="76" t="str">
        <f t="shared" si="909"/>
        <v>AK$13</v>
      </c>
      <c r="AL911" s="76" t="str">
        <f t="shared" si="909"/>
        <v>AL$13</v>
      </c>
      <c r="AM911" s="76" t="str">
        <f t="shared" si="909"/>
        <v>AM$13</v>
      </c>
      <c r="AN911" s="76" t="str">
        <f t="shared" si="909"/>
        <v>AN$13</v>
      </c>
      <c r="AO911" s="76" t="str">
        <f t="shared" si="909"/>
        <v>AO$13</v>
      </c>
      <c r="AP911" s="76" t="str">
        <f t="shared" si="909"/>
        <v>AP$13</v>
      </c>
      <c r="AQ911" s="76" t="str">
        <f t="shared" si="909"/>
        <v>AQ$13</v>
      </c>
      <c r="AR911" s="76" t="str">
        <f t="shared" si="909"/>
        <v>AR$13</v>
      </c>
      <c r="AS911" s="76" t="str">
        <f t="shared" si="909"/>
        <v>AS$13</v>
      </c>
      <c r="AT911" s="76" t="str">
        <f t="shared" si="909"/>
        <v>AT$13</v>
      </c>
      <c r="AU911" s="76" t="str">
        <f t="shared" si="909"/>
        <v>AU$13</v>
      </c>
      <c r="AV911" s="76" t="str">
        <f t="shared" si="909"/>
        <v>AV$13</v>
      </c>
      <c r="AW911" s="76" t="str">
        <f t="shared" si="909"/>
        <v>AW$13</v>
      </c>
      <c r="AX911" s="76" t="str">
        <f t="shared" si="909"/>
        <v>AX$13</v>
      </c>
      <c r="AY911" s="76" t="str">
        <f t="shared" si="909"/>
        <v>AY$13</v>
      </c>
      <c r="AZ911" s="76" t="str">
        <f t="shared" si="909"/>
        <v>AZ$13</v>
      </c>
      <c r="BA911" s="76" t="str">
        <f t="shared" si="909"/>
        <v>BA$13</v>
      </c>
      <c r="BB911" s="76" t="str">
        <f t="shared" si="909"/>
        <v>BB$13</v>
      </c>
      <c r="BC911" s="76" t="str">
        <f t="shared" si="909"/>
        <v>BC$13</v>
      </c>
      <c r="BD911" s="76" t="str">
        <f t="shared" si="909"/>
        <v>BD$13</v>
      </c>
      <c r="BE911" s="76" t="str">
        <f t="shared" si="909"/>
        <v>BE$13</v>
      </c>
      <c r="BF911" s="76" t="str">
        <f t="shared" si="909"/>
        <v>BF$13</v>
      </c>
      <c r="BG911" s="76" t="str">
        <f t="shared" si="909"/>
        <v>BG$13</v>
      </c>
      <c r="BH911" s="76" t="str">
        <f t="shared" si="909"/>
        <v>BH$13</v>
      </c>
      <c r="BI911" s="76" t="str">
        <f t="shared" si="909"/>
        <v>BI$13</v>
      </c>
      <c r="BJ911" s="76" t="str">
        <f t="shared" si="909"/>
        <v>BJ$13</v>
      </c>
      <c r="BK911" s="76" t="str">
        <f t="shared" si="909"/>
        <v>BK$13</v>
      </c>
      <c r="BL911" s="76" t="str">
        <f t="shared" si="909"/>
        <v>BL$13</v>
      </c>
      <c r="BM911" s="76" t="str">
        <f t="shared" si="909"/>
        <v>BM$13</v>
      </c>
      <c r="BN911" s="76" t="str">
        <f t="shared" si="909"/>
        <v>BN$13</v>
      </c>
      <c r="BO911" s="76" t="str">
        <f t="shared" si="909"/>
        <v>BO$13</v>
      </c>
      <c r="BP911" s="76" t="str">
        <f t="shared" si="909"/>
        <v>BP$13</v>
      </c>
      <c r="BQ911" s="76" t="str">
        <f t="shared" si="909"/>
        <v>BQ$13</v>
      </c>
      <c r="BR911" s="76" t="str">
        <f t="shared" si="909"/>
        <v>BR$13</v>
      </c>
      <c r="BS911" s="76" t="str">
        <f t="shared" si="909"/>
        <v>BS$13</v>
      </c>
      <c r="BT911" s="76" t="str">
        <f t="shared" si="909"/>
        <v>BT$13</v>
      </c>
      <c r="BU911" s="76" t="str">
        <f t="shared" si="909"/>
        <v>BU$13</v>
      </c>
      <c r="BV911" s="76" t="str">
        <f t="shared" si="909"/>
        <v>BV$13</v>
      </c>
      <c r="BW911" s="76" t="str">
        <f t="shared" si="909"/>
        <v>BW$13</v>
      </c>
      <c r="BX911" s="76" t="str">
        <f t="shared" si="909"/>
        <v>BX$13</v>
      </c>
      <c r="BY911" s="76" t="str">
        <f t="shared" si="909"/>
        <v>BY$13</v>
      </c>
      <c r="BZ911" s="76" t="str">
        <f t="shared" si="909"/>
        <v>BZ$13</v>
      </c>
      <c r="CA911" s="76" t="str">
        <f t="shared" si="909"/>
        <v>CA$13</v>
      </c>
      <c r="CB911" s="76" t="str">
        <f t="shared" si="909"/>
        <v>CB$13</v>
      </c>
      <c r="CC911" s="76" t="str">
        <f t="shared" si="909"/>
        <v>CC$13</v>
      </c>
      <c r="CD911" s="76" t="str">
        <f t="shared" si="909"/>
        <v>CD$13</v>
      </c>
      <c r="CE911" s="76" t="str">
        <f t="shared" si="909"/>
        <v>CE$13</v>
      </c>
      <c r="CF911" s="76" t="str">
        <f t="shared" ref="CF911:CK911" si="910">CF905</f>
        <v>CF$13</v>
      </c>
      <c r="CG911" s="76" t="str">
        <f t="shared" si="910"/>
        <v>CG$13</v>
      </c>
      <c r="CH911" s="76" t="str">
        <f t="shared" si="910"/>
        <v>CH$13</v>
      </c>
      <c r="CI911" s="76" t="str">
        <f t="shared" si="910"/>
        <v>CI$13</v>
      </c>
      <c r="CJ911" s="76" t="str">
        <f t="shared" si="910"/>
        <v>CJ$13</v>
      </c>
      <c r="CK911" s="76" t="str">
        <f t="shared" si="910"/>
        <v>CK$13</v>
      </c>
      <c r="CL911" s="76" t="str">
        <f t="shared" ref="CL911" si="911">CL905</f>
        <v>CL$13</v>
      </c>
    </row>
    <row r="912" spans="2:90" x14ac:dyDescent="0.4">
      <c r="B912" s="141" t="str">
        <f>"Avg. "&amp;B918&amp;" value"</f>
        <v>Avg. unit value</v>
      </c>
      <c r="D912" t="s">
        <v>272</v>
      </c>
      <c r="E912" s="8" t="str">
        <f t="shared" si="907"/>
        <v>912 GMV-PV</v>
      </c>
      <c r="G912" t="str">
        <f>E912</f>
        <v>912 GMV-PV</v>
      </c>
      <c r="H912" s="12"/>
      <c r="I912" s="60"/>
      <c r="J912" s="60"/>
      <c r="K912" s="18">
        <v>10</v>
      </c>
      <c r="L912" s="18">
        <v>10</v>
      </c>
      <c r="M912" s="18">
        <v>10</v>
      </c>
      <c r="N912" s="18">
        <v>10</v>
      </c>
      <c r="O912" s="18">
        <v>10</v>
      </c>
      <c r="P912" s="18">
        <v>10</v>
      </c>
      <c r="R912" s="19"/>
      <c r="S912" s="143" cm="1">
        <f t="array" ref="S912">INDEX($K:$P,ROW(),MATCH(S$3,$K$2:$P$2,0))</f>
        <v>10</v>
      </c>
      <c r="T912" s="143" cm="1">
        <f t="array" ref="T912">INDEX($K:$P,ROW(),MATCH(T$3,$K$2:$P$2,0))</f>
        <v>10</v>
      </c>
      <c r="U912" s="143" cm="1">
        <f t="array" ref="U912">INDEX($K:$P,ROW(),MATCH(U$3,$K$2:$P$2,0))</f>
        <v>10</v>
      </c>
      <c r="V912" s="143" cm="1">
        <f t="array" ref="V912">INDEX($K:$P,ROW(),MATCH(V$3,$K$2:$P$2,0))</f>
        <v>10</v>
      </c>
      <c r="W912" s="143" cm="1">
        <f t="array" ref="W912">INDEX($K:$P,ROW(),MATCH(W$3,$K$2:$P$2,0))</f>
        <v>10</v>
      </c>
      <c r="X912" s="143" cm="1">
        <f t="array" ref="X912">INDEX($K:$P,ROW(),MATCH(X$3,$K$2:$P$2,0))</f>
        <v>10</v>
      </c>
      <c r="Y912" s="143" cm="1">
        <f t="array" ref="Y912">INDEX($K:$P,ROW(),MATCH(Y$3,$K$2:$P$2,0))</f>
        <v>10</v>
      </c>
      <c r="Z912" s="143" cm="1">
        <f t="array" ref="Z912">INDEX($K:$P,ROW(),MATCH(Z$3,$K$2:$P$2,0))</f>
        <v>10</v>
      </c>
      <c r="AA912" s="143" cm="1">
        <f t="array" ref="AA912">INDEX($K:$P,ROW(),MATCH(AA$3,$K$2:$P$2,0))</f>
        <v>10</v>
      </c>
      <c r="AB912" s="143" cm="1">
        <f t="array" ref="AB912">INDEX($K:$P,ROW(),MATCH(AB$3,$K$2:$P$2,0))</f>
        <v>10</v>
      </c>
      <c r="AC912" s="143" cm="1">
        <f t="array" ref="AC912">INDEX($K:$P,ROW(),MATCH(AC$3,$K$2:$P$2,0))</f>
        <v>10</v>
      </c>
      <c r="AD912" s="143" cm="1">
        <f t="array" ref="AD912">INDEX($K:$P,ROW(),MATCH(AD$3,$K$2:$P$2,0))</f>
        <v>10</v>
      </c>
      <c r="AE912" s="143" cm="1">
        <f t="array" ref="AE912">INDEX($K:$P,ROW(),MATCH(AE$3,$K$2:$P$2,0))</f>
        <v>10</v>
      </c>
      <c r="AF912" s="143" cm="1">
        <f t="array" ref="AF912">INDEX($K:$P,ROW(),MATCH(AF$3,$K$2:$P$2,0))</f>
        <v>10</v>
      </c>
      <c r="AG912" s="143" cm="1">
        <f t="array" ref="AG912">INDEX($K:$P,ROW(),MATCH(AG$3,$K$2:$P$2,0))</f>
        <v>10</v>
      </c>
      <c r="AH912" s="143" cm="1">
        <f t="array" ref="AH912">INDEX($K:$P,ROW(),MATCH(AH$3,$K$2:$P$2,0))</f>
        <v>10</v>
      </c>
      <c r="AI912" s="143" cm="1">
        <f t="array" ref="AI912">INDEX($K:$P,ROW(),MATCH(AI$3,$K$2:$P$2,0))</f>
        <v>10</v>
      </c>
      <c r="AJ912" s="143" cm="1">
        <f t="array" ref="AJ912">INDEX($K:$P,ROW(),MATCH(AJ$3,$K$2:$P$2,0))</f>
        <v>10</v>
      </c>
      <c r="AK912" s="143" cm="1">
        <f t="array" ref="AK912">INDEX($K:$P,ROW(),MATCH(AK$3,$K$2:$P$2,0))</f>
        <v>10</v>
      </c>
      <c r="AL912" s="143" cm="1">
        <f t="array" ref="AL912">INDEX($K:$P,ROW(),MATCH(AL$3,$K$2:$P$2,0))</f>
        <v>10</v>
      </c>
      <c r="AM912" s="143" cm="1">
        <f t="array" ref="AM912">INDEX($K:$P,ROW(),MATCH(AM$3,$K$2:$P$2,0))</f>
        <v>10</v>
      </c>
      <c r="AN912" s="143" cm="1">
        <f t="array" ref="AN912">INDEX($K:$P,ROW(),MATCH(AN$3,$K$2:$P$2,0))</f>
        <v>10</v>
      </c>
      <c r="AO912" s="143" cm="1">
        <f t="array" ref="AO912">INDEX($K:$P,ROW(),MATCH(AO$3,$K$2:$P$2,0))</f>
        <v>10</v>
      </c>
      <c r="AP912" s="143" cm="1">
        <f t="array" ref="AP912">INDEX($K:$P,ROW(),MATCH(AP$3,$K$2:$P$2,0))</f>
        <v>10</v>
      </c>
      <c r="AQ912" s="143" cm="1">
        <f t="array" ref="AQ912">INDEX($K:$P,ROW(),MATCH(AQ$3,$K$2:$P$2,0))</f>
        <v>10</v>
      </c>
      <c r="AR912" s="143" cm="1">
        <f t="array" ref="AR912">INDEX($K:$P,ROW(),MATCH(AR$3,$K$2:$P$2,0))</f>
        <v>10</v>
      </c>
      <c r="AS912" s="143" cm="1">
        <f t="array" ref="AS912">INDEX($K:$P,ROW(),MATCH(AS$3,$K$2:$P$2,0))</f>
        <v>10</v>
      </c>
      <c r="AT912" s="143" cm="1">
        <f t="array" ref="AT912">INDEX($K:$P,ROW(),MATCH(AT$3,$K$2:$P$2,0))</f>
        <v>10</v>
      </c>
      <c r="AU912" s="143" cm="1">
        <f t="array" ref="AU912">INDEX($K:$P,ROW(),MATCH(AU$3,$K$2:$P$2,0))</f>
        <v>10</v>
      </c>
      <c r="AV912" s="143" cm="1">
        <f t="array" ref="AV912">INDEX($K:$P,ROW(),MATCH(AV$3,$K$2:$P$2,0))</f>
        <v>10</v>
      </c>
      <c r="AW912" s="143" cm="1">
        <f t="array" ref="AW912">INDEX($K:$P,ROW(),MATCH(AW$3,$K$2:$P$2,0))</f>
        <v>10</v>
      </c>
      <c r="AX912" s="143" cm="1">
        <f t="array" ref="AX912">INDEX($K:$P,ROW(),MATCH(AX$3,$K$2:$P$2,0))</f>
        <v>10</v>
      </c>
      <c r="AY912" s="143" cm="1">
        <f t="array" ref="AY912">INDEX($K:$P,ROW(),MATCH(AY$3,$K$2:$P$2,0))</f>
        <v>10</v>
      </c>
      <c r="AZ912" s="143" cm="1">
        <f t="array" ref="AZ912">INDEX($K:$P,ROW(),MATCH(AZ$3,$K$2:$P$2,0))</f>
        <v>10</v>
      </c>
      <c r="BA912" s="143" cm="1">
        <f t="array" ref="BA912">INDEX($K:$P,ROW(),MATCH(BA$3,$K$2:$P$2,0))</f>
        <v>10</v>
      </c>
      <c r="BB912" s="143" cm="1">
        <f t="array" ref="BB912">INDEX($K:$P,ROW(),MATCH(BB$3,$K$2:$P$2,0))</f>
        <v>10</v>
      </c>
      <c r="BC912" s="143" cm="1">
        <f t="array" ref="BC912">INDEX($K:$P,ROW(),MATCH(BC$3,$K$2:$P$2,0))</f>
        <v>10</v>
      </c>
      <c r="BD912" s="143" cm="1">
        <f t="array" ref="BD912">INDEX($K:$P,ROW(),MATCH(BD$3,$K$2:$P$2,0))</f>
        <v>10</v>
      </c>
      <c r="BE912" s="143" cm="1">
        <f t="array" ref="BE912">INDEX($K:$P,ROW(),MATCH(BE$3,$K$2:$P$2,0))</f>
        <v>10</v>
      </c>
      <c r="BF912" s="143" cm="1">
        <f t="array" ref="BF912">INDEX($K:$P,ROW(),MATCH(BF$3,$K$2:$P$2,0))</f>
        <v>10</v>
      </c>
      <c r="BG912" s="143" cm="1">
        <f t="array" ref="BG912">INDEX($K:$P,ROW(),MATCH(BG$3,$K$2:$P$2,0))</f>
        <v>10</v>
      </c>
      <c r="BH912" s="143" cm="1">
        <f t="array" ref="BH912">INDEX($K:$P,ROW(),MATCH(BH$3,$K$2:$P$2,0))</f>
        <v>10</v>
      </c>
      <c r="BI912" s="143" cm="1">
        <f t="array" ref="BI912">INDEX($K:$P,ROW(),MATCH(BI$3,$K$2:$P$2,0))</f>
        <v>10</v>
      </c>
      <c r="BJ912" s="143" cm="1">
        <f t="array" ref="BJ912">INDEX($K:$P,ROW(),MATCH(BJ$3,$K$2:$P$2,0))</f>
        <v>10</v>
      </c>
      <c r="BK912" s="143" cm="1">
        <f t="array" ref="BK912">INDEX($K:$P,ROW(),MATCH(BK$3,$K$2:$P$2,0))</f>
        <v>10</v>
      </c>
      <c r="BL912" s="143" cm="1">
        <f t="array" ref="BL912">INDEX($K:$P,ROW(),MATCH(BL$3,$K$2:$P$2,0))</f>
        <v>10</v>
      </c>
      <c r="BM912" s="143" cm="1">
        <f t="array" ref="BM912">INDEX($K:$P,ROW(),MATCH(BM$3,$K$2:$P$2,0))</f>
        <v>10</v>
      </c>
      <c r="BN912" s="143" cm="1">
        <f t="array" ref="BN912">INDEX($K:$P,ROW(),MATCH(BN$3,$K$2:$P$2,0))</f>
        <v>10</v>
      </c>
      <c r="BO912" s="143" cm="1">
        <f t="array" ref="BO912">INDEX($K:$P,ROW(),MATCH(BO$3,$K$2:$P$2,0))</f>
        <v>10</v>
      </c>
      <c r="BP912" s="143" cm="1">
        <f t="array" ref="BP912">INDEX($K:$P,ROW(),MATCH(BP$3,$K$2:$P$2,0))</f>
        <v>10</v>
      </c>
      <c r="BQ912" s="143" cm="1">
        <f t="array" ref="BQ912">INDEX($K:$P,ROW(),MATCH(BQ$3,$K$2:$P$2,0))</f>
        <v>10</v>
      </c>
      <c r="BR912" s="143" cm="1">
        <f t="array" ref="BR912">INDEX($K:$P,ROW(),MATCH(BR$3,$K$2:$P$2,0))</f>
        <v>10</v>
      </c>
      <c r="BS912" s="143" cm="1">
        <f t="array" ref="BS912">INDEX($K:$P,ROW(),MATCH(BS$3,$K$2:$P$2,0))</f>
        <v>10</v>
      </c>
      <c r="BT912" s="143" cm="1">
        <f t="array" ref="BT912">INDEX($K:$P,ROW(),MATCH(BT$3,$K$2:$P$2,0))</f>
        <v>10</v>
      </c>
      <c r="BU912" s="143" cm="1">
        <f t="array" ref="BU912">INDEX($K:$P,ROW(),MATCH(BU$3,$K$2:$P$2,0))</f>
        <v>10</v>
      </c>
      <c r="BV912" s="143" cm="1">
        <f t="array" ref="BV912">INDEX($K:$P,ROW(),MATCH(BV$3,$K$2:$P$2,0))</f>
        <v>10</v>
      </c>
      <c r="BW912" s="143" cm="1">
        <f t="array" ref="BW912">INDEX($K:$P,ROW(),MATCH(BW$3,$K$2:$P$2,0))</f>
        <v>10</v>
      </c>
      <c r="BX912" s="143" cm="1">
        <f t="array" ref="BX912">INDEX($K:$P,ROW(),MATCH(BX$3,$K$2:$P$2,0))</f>
        <v>10</v>
      </c>
      <c r="BY912" s="143" cm="1">
        <f t="array" ref="BY912">INDEX($K:$P,ROW(),MATCH(BY$3,$K$2:$P$2,0))</f>
        <v>10</v>
      </c>
      <c r="BZ912" s="143" cm="1">
        <f t="array" ref="BZ912">INDEX($K:$P,ROW(),MATCH(BZ$3,$K$2:$P$2,0))</f>
        <v>10</v>
      </c>
      <c r="CA912" s="143" cm="1">
        <f t="array" ref="CA912">INDEX($K:$P,ROW(),MATCH(CA$3,$K$2:$P$2,0))</f>
        <v>10</v>
      </c>
      <c r="CB912" s="143" cm="1">
        <f t="array" ref="CB912">INDEX($K:$P,ROW(),MATCH(CB$3,$K$2:$P$2,0))</f>
        <v>10</v>
      </c>
      <c r="CC912" s="143" cm="1">
        <f t="array" ref="CC912">INDEX($K:$P,ROW(),MATCH(CC$3,$K$2:$P$2,0))</f>
        <v>10</v>
      </c>
      <c r="CD912" s="143" cm="1">
        <f t="array" ref="CD912">INDEX($K:$P,ROW(),MATCH(CD$3,$K$2:$P$2,0))</f>
        <v>10</v>
      </c>
      <c r="CE912" s="143" cm="1">
        <f t="array" ref="CE912">INDEX($K:$P,ROW(),MATCH(CE$3,$K$2:$P$2,0))</f>
        <v>10</v>
      </c>
      <c r="CF912" s="143" cm="1">
        <f t="array" ref="CF912">INDEX($K:$P,ROW(),MATCH(CF$3,$K$2:$P$2,0))</f>
        <v>10</v>
      </c>
      <c r="CG912" s="143" cm="1">
        <f t="array" ref="CG912">INDEX($K:$P,ROW(),MATCH(CG$3,$K$2:$P$2,0))</f>
        <v>10</v>
      </c>
      <c r="CH912" s="143" cm="1">
        <f t="array" ref="CH912">INDEX($K:$P,ROW(),MATCH(CH$3,$K$2:$P$2,0))</f>
        <v>10</v>
      </c>
      <c r="CI912" s="143" cm="1">
        <f t="array" ref="CI912">INDEX($K:$P,ROW(),MATCH(CI$3,$K$2:$P$2,0))</f>
        <v>10</v>
      </c>
      <c r="CJ912" s="143" cm="1">
        <f t="array" ref="CJ912">INDEX($K:$P,ROW(),MATCH(CJ$3,$K$2:$P$2,0))</f>
        <v>10</v>
      </c>
      <c r="CK912" s="143" cm="1">
        <f t="array" ref="CK912">INDEX($K:$P,ROW(),MATCH(CK$3,$K$2:$P$2,0))</f>
        <v>10</v>
      </c>
      <c r="CL912" s="143" cm="1">
        <f t="array" ref="CL912">INDEX($K:$P,ROW(),MATCH(CL$3,$K$2:$P$2,0))</f>
        <v>10</v>
      </c>
    </row>
    <row r="913" spans="2:90" x14ac:dyDescent="0.4">
      <c r="B913" s="123" t="str">
        <f>"GMV - "&amp;B917</f>
        <v>GMV - (Primary label)</v>
      </c>
      <c r="C913" t="s">
        <v>80</v>
      </c>
      <c r="D913" t="s">
        <v>272</v>
      </c>
      <c r="E913" s="8" t="str">
        <f t="shared" si="907"/>
        <v>913 GMV-PV</v>
      </c>
      <c r="H913" s="27"/>
      <c r="I913" s="78"/>
      <c r="J913" s="78"/>
      <c r="K913" s="115">
        <f t="shared" ref="K913:P913" ca="1" si="912">SUMIF($3:$3,K$2,913:913)</f>
        <v>600000</v>
      </c>
      <c r="L913" s="115">
        <f t="shared" ca="1" si="912"/>
        <v>600000</v>
      </c>
      <c r="M913" s="115">
        <f t="shared" ca="1" si="912"/>
        <v>600000</v>
      </c>
      <c r="N913" s="115">
        <f t="shared" ca="1" si="912"/>
        <v>600000</v>
      </c>
      <c r="O913" s="115">
        <f t="shared" ca="1" si="912"/>
        <v>600000</v>
      </c>
      <c r="P913" s="115">
        <f t="shared" ca="1" si="912"/>
        <v>600000</v>
      </c>
      <c r="R913" s="33"/>
      <c r="S913" s="144" cm="1">
        <f t="array" aca="1" ref="S913" ca="1">S912*INDIRECT(S911)</f>
        <v>50000</v>
      </c>
      <c r="T913" s="144" cm="1">
        <f t="array" aca="1" ref="T913" ca="1">T912*INDIRECT(T911)</f>
        <v>50000</v>
      </c>
      <c r="U913" s="144" cm="1">
        <f t="array" aca="1" ref="U913" ca="1">U912*INDIRECT(U911)</f>
        <v>50000</v>
      </c>
      <c r="V913" s="144" cm="1">
        <f t="array" aca="1" ref="V913" ca="1">V912*INDIRECT(V911)</f>
        <v>50000</v>
      </c>
      <c r="W913" s="144" cm="1">
        <f t="array" aca="1" ref="W913" ca="1">W912*INDIRECT(W911)</f>
        <v>50000</v>
      </c>
      <c r="X913" s="144" cm="1">
        <f t="array" aca="1" ref="X913" ca="1">X912*INDIRECT(X911)</f>
        <v>50000</v>
      </c>
      <c r="Y913" s="144" cm="1">
        <f t="array" aca="1" ref="Y913" ca="1">Y912*INDIRECT(Y911)</f>
        <v>50000</v>
      </c>
      <c r="Z913" s="144" cm="1">
        <f t="array" aca="1" ref="Z913" ca="1">Z912*INDIRECT(Z911)</f>
        <v>50000</v>
      </c>
      <c r="AA913" s="144" cm="1">
        <f t="array" aca="1" ref="AA913" ca="1">AA912*INDIRECT(AA911)</f>
        <v>50000</v>
      </c>
      <c r="AB913" s="144" cm="1">
        <f t="array" aca="1" ref="AB913" ca="1">AB912*INDIRECT(AB911)</f>
        <v>50000</v>
      </c>
      <c r="AC913" s="144" cm="1">
        <f t="array" aca="1" ref="AC913" ca="1">AC912*INDIRECT(AC911)</f>
        <v>50000</v>
      </c>
      <c r="AD913" s="144" cm="1">
        <f t="array" aca="1" ref="AD913" ca="1">AD912*INDIRECT(AD911)</f>
        <v>50000</v>
      </c>
      <c r="AE913" s="144" cm="1">
        <f t="array" aca="1" ref="AE913" ca="1">AE912*INDIRECT(AE911)</f>
        <v>50000</v>
      </c>
      <c r="AF913" s="144" cm="1">
        <f t="array" aca="1" ref="AF913" ca="1">AF912*INDIRECT(AF911)</f>
        <v>50000</v>
      </c>
      <c r="AG913" s="144" cm="1">
        <f t="array" aca="1" ref="AG913" ca="1">AG912*INDIRECT(AG911)</f>
        <v>50000</v>
      </c>
      <c r="AH913" s="144" cm="1">
        <f t="array" aca="1" ref="AH913" ca="1">AH912*INDIRECT(AH911)</f>
        <v>50000</v>
      </c>
      <c r="AI913" s="144" cm="1">
        <f t="array" aca="1" ref="AI913" ca="1">AI912*INDIRECT(AI911)</f>
        <v>50000</v>
      </c>
      <c r="AJ913" s="144" cm="1">
        <f t="array" aca="1" ref="AJ913" ca="1">AJ912*INDIRECT(AJ911)</f>
        <v>50000</v>
      </c>
      <c r="AK913" s="144" cm="1">
        <f t="array" aca="1" ref="AK913" ca="1">AK912*INDIRECT(AK911)</f>
        <v>50000</v>
      </c>
      <c r="AL913" s="144" cm="1">
        <f t="array" aca="1" ref="AL913" ca="1">AL912*INDIRECT(AL911)</f>
        <v>50000</v>
      </c>
      <c r="AM913" s="144" cm="1">
        <f t="array" aca="1" ref="AM913" ca="1">AM912*INDIRECT(AM911)</f>
        <v>50000</v>
      </c>
      <c r="AN913" s="144" cm="1">
        <f t="array" aca="1" ref="AN913" ca="1">AN912*INDIRECT(AN911)</f>
        <v>50000</v>
      </c>
      <c r="AO913" s="144" cm="1">
        <f t="array" aca="1" ref="AO913" ca="1">AO912*INDIRECT(AO911)</f>
        <v>50000</v>
      </c>
      <c r="AP913" s="144" cm="1">
        <f t="array" aca="1" ref="AP913" ca="1">AP912*INDIRECT(AP911)</f>
        <v>50000</v>
      </c>
      <c r="AQ913" s="144" cm="1">
        <f t="array" aca="1" ref="AQ913" ca="1">AQ912*INDIRECT(AQ911)</f>
        <v>50000</v>
      </c>
      <c r="AR913" s="144" cm="1">
        <f t="array" aca="1" ref="AR913" ca="1">AR912*INDIRECT(AR911)</f>
        <v>50000</v>
      </c>
      <c r="AS913" s="144" cm="1">
        <f t="array" aca="1" ref="AS913" ca="1">AS912*INDIRECT(AS911)</f>
        <v>50000</v>
      </c>
      <c r="AT913" s="144" cm="1">
        <f t="array" aca="1" ref="AT913" ca="1">AT912*INDIRECT(AT911)</f>
        <v>50000</v>
      </c>
      <c r="AU913" s="144" cm="1">
        <f t="array" aca="1" ref="AU913" ca="1">AU912*INDIRECT(AU911)</f>
        <v>50000</v>
      </c>
      <c r="AV913" s="144" cm="1">
        <f t="array" aca="1" ref="AV913" ca="1">AV912*INDIRECT(AV911)</f>
        <v>50000</v>
      </c>
      <c r="AW913" s="144" cm="1">
        <f t="array" aca="1" ref="AW913" ca="1">AW912*INDIRECT(AW911)</f>
        <v>50000</v>
      </c>
      <c r="AX913" s="144" cm="1">
        <f t="array" aca="1" ref="AX913" ca="1">AX912*INDIRECT(AX911)</f>
        <v>50000</v>
      </c>
      <c r="AY913" s="144" cm="1">
        <f t="array" aca="1" ref="AY913" ca="1">AY912*INDIRECT(AY911)</f>
        <v>50000</v>
      </c>
      <c r="AZ913" s="144" cm="1">
        <f t="array" aca="1" ref="AZ913" ca="1">AZ912*INDIRECT(AZ911)</f>
        <v>50000</v>
      </c>
      <c r="BA913" s="144" cm="1">
        <f t="array" aca="1" ref="BA913" ca="1">BA912*INDIRECT(BA911)</f>
        <v>50000</v>
      </c>
      <c r="BB913" s="144" cm="1">
        <f t="array" aca="1" ref="BB913" ca="1">BB912*INDIRECT(BB911)</f>
        <v>50000</v>
      </c>
      <c r="BC913" s="144" cm="1">
        <f t="array" aca="1" ref="BC913" ca="1">BC912*INDIRECT(BC911)</f>
        <v>50000</v>
      </c>
      <c r="BD913" s="144" cm="1">
        <f t="array" aca="1" ref="BD913" ca="1">BD912*INDIRECT(BD911)</f>
        <v>50000</v>
      </c>
      <c r="BE913" s="144" cm="1">
        <f t="array" aca="1" ref="BE913" ca="1">BE912*INDIRECT(BE911)</f>
        <v>50000</v>
      </c>
      <c r="BF913" s="144" cm="1">
        <f t="array" aca="1" ref="BF913" ca="1">BF912*INDIRECT(BF911)</f>
        <v>50000</v>
      </c>
      <c r="BG913" s="144" cm="1">
        <f t="array" aca="1" ref="BG913" ca="1">BG912*INDIRECT(BG911)</f>
        <v>50000</v>
      </c>
      <c r="BH913" s="144" cm="1">
        <f t="array" aca="1" ref="BH913" ca="1">BH912*INDIRECT(BH911)</f>
        <v>50000</v>
      </c>
      <c r="BI913" s="144" cm="1">
        <f t="array" aca="1" ref="BI913" ca="1">BI912*INDIRECT(BI911)</f>
        <v>50000</v>
      </c>
      <c r="BJ913" s="144" cm="1">
        <f t="array" aca="1" ref="BJ913" ca="1">BJ912*INDIRECT(BJ911)</f>
        <v>50000</v>
      </c>
      <c r="BK913" s="144" cm="1">
        <f t="array" aca="1" ref="BK913" ca="1">BK912*INDIRECT(BK911)</f>
        <v>50000</v>
      </c>
      <c r="BL913" s="144" cm="1">
        <f t="array" aca="1" ref="BL913" ca="1">BL912*INDIRECT(BL911)</f>
        <v>50000</v>
      </c>
      <c r="BM913" s="144" cm="1">
        <f t="array" aca="1" ref="BM913" ca="1">BM912*INDIRECT(BM911)</f>
        <v>50000</v>
      </c>
      <c r="BN913" s="144" cm="1">
        <f t="array" aca="1" ref="BN913" ca="1">BN912*INDIRECT(BN911)</f>
        <v>50000</v>
      </c>
      <c r="BO913" s="144" cm="1">
        <f t="array" aca="1" ref="BO913" ca="1">BO912*INDIRECT(BO911)</f>
        <v>50000</v>
      </c>
      <c r="BP913" s="144" cm="1">
        <f t="array" aca="1" ref="BP913" ca="1">BP912*INDIRECT(BP911)</f>
        <v>50000</v>
      </c>
      <c r="BQ913" s="144" cm="1">
        <f t="array" aca="1" ref="BQ913" ca="1">BQ912*INDIRECT(BQ911)</f>
        <v>50000</v>
      </c>
      <c r="BR913" s="144" cm="1">
        <f t="array" aca="1" ref="BR913" ca="1">BR912*INDIRECT(BR911)</f>
        <v>50000</v>
      </c>
      <c r="BS913" s="144" cm="1">
        <f t="array" aca="1" ref="BS913" ca="1">BS912*INDIRECT(BS911)</f>
        <v>50000</v>
      </c>
      <c r="BT913" s="144" cm="1">
        <f t="array" aca="1" ref="BT913" ca="1">BT912*INDIRECT(BT911)</f>
        <v>50000</v>
      </c>
      <c r="BU913" s="144" cm="1">
        <f t="array" aca="1" ref="BU913" ca="1">BU912*INDIRECT(BU911)</f>
        <v>50000</v>
      </c>
      <c r="BV913" s="144" cm="1">
        <f t="array" aca="1" ref="BV913" ca="1">BV912*INDIRECT(BV911)</f>
        <v>50000</v>
      </c>
      <c r="BW913" s="144" cm="1">
        <f t="array" aca="1" ref="BW913" ca="1">BW912*INDIRECT(BW911)</f>
        <v>50000</v>
      </c>
      <c r="BX913" s="144" cm="1">
        <f t="array" aca="1" ref="BX913" ca="1">BX912*INDIRECT(BX911)</f>
        <v>50000</v>
      </c>
      <c r="BY913" s="144" cm="1">
        <f t="array" aca="1" ref="BY913" ca="1">BY912*INDIRECT(BY911)</f>
        <v>50000</v>
      </c>
      <c r="BZ913" s="144" cm="1">
        <f t="array" aca="1" ref="BZ913" ca="1">BZ912*INDIRECT(BZ911)</f>
        <v>50000</v>
      </c>
      <c r="CA913" s="144" cm="1">
        <f t="array" aca="1" ref="CA913" ca="1">CA912*INDIRECT(CA911)</f>
        <v>50000</v>
      </c>
      <c r="CB913" s="144" cm="1">
        <f t="array" aca="1" ref="CB913" ca="1">CB912*INDIRECT(CB911)</f>
        <v>50000</v>
      </c>
      <c r="CC913" s="144" cm="1">
        <f t="array" aca="1" ref="CC913" ca="1">CC912*INDIRECT(CC911)</f>
        <v>50000</v>
      </c>
      <c r="CD913" s="144" cm="1">
        <f t="array" aca="1" ref="CD913" ca="1">CD912*INDIRECT(CD911)</f>
        <v>50000</v>
      </c>
      <c r="CE913" s="144" cm="1">
        <f t="array" aca="1" ref="CE913" ca="1">CE912*INDIRECT(CE911)</f>
        <v>50000</v>
      </c>
      <c r="CF913" s="144" cm="1">
        <f t="array" aca="1" ref="CF913" ca="1">CF912*INDIRECT(CF911)</f>
        <v>50000</v>
      </c>
      <c r="CG913" s="144" cm="1">
        <f t="array" aca="1" ref="CG913" ca="1">CG912*INDIRECT(CG911)</f>
        <v>50000</v>
      </c>
      <c r="CH913" s="144" cm="1">
        <f t="array" aca="1" ref="CH913" ca="1">CH912*INDIRECT(CH911)</f>
        <v>50000</v>
      </c>
      <c r="CI913" s="144" cm="1">
        <f t="array" aca="1" ref="CI913" ca="1">CI912*INDIRECT(CI911)</f>
        <v>50000</v>
      </c>
      <c r="CJ913" s="144" cm="1">
        <f t="array" aca="1" ref="CJ913" ca="1">CJ912*INDIRECT(CJ911)</f>
        <v>50000</v>
      </c>
      <c r="CK913" s="144" cm="1">
        <f t="array" aca="1" ref="CK913" ca="1">CK912*INDIRECT(CK911)</f>
        <v>50000</v>
      </c>
      <c r="CL913" s="144" cm="1">
        <f t="array" aca="1" ref="CL913" ca="1">CL912*INDIRECT(CL911)</f>
        <v>50000</v>
      </c>
    </row>
    <row r="914" spans="2:90" x14ac:dyDescent="0.4">
      <c r="B914" s="141" t="s">
        <v>79</v>
      </c>
      <c r="D914" t="s">
        <v>272</v>
      </c>
      <c r="E914" s="8" t="str">
        <f t="shared" si="907"/>
        <v>914 GMV-PV</v>
      </c>
      <c r="G914" t="str">
        <f>E914</f>
        <v>914 GMV-PV</v>
      </c>
      <c r="H914" s="12"/>
      <c r="I914" s="60"/>
      <c r="J914" s="60"/>
      <c r="K914" s="16">
        <v>0.1</v>
      </c>
      <c r="L914" s="16">
        <v>0.1</v>
      </c>
      <c r="M914" s="16">
        <v>0.1</v>
      </c>
      <c r="N914" s="16">
        <v>0.1</v>
      </c>
      <c r="O914" s="16">
        <v>0.1</v>
      </c>
      <c r="P914" s="16">
        <v>0.1</v>
      </c>
      <c r="R914" s="20"/>
      <c r="S914" s="146" cm="1">
        <f t="array" ref="S914">INDEX($K:$P,ROW(),MATCH(S$3,$K$2:$P$2,0))</f>
        <v>0.1</v>
      </c>
      <c r="T914" s="146" cm="1">
        <f t="array" ref="T914">INDEX($K:$P,ROW(),MATCH(T$3,$K$2:$P$2,0))</f>
        <v>0.1</v>
      </c>
      <c r="U914" s="146" cm="1">
        <f t="array" ref="U914">INDEX($K:$P,ROW(),MATCH(U$3,$K$2:$P$2,0))</f>
        <v>0.1</v>
      </c>
      <c r="V914" s="146" cm="1">
        <f t="array" ref="V914">INDEX($K:$P,ROW(),MATCH(V$3,$K$2:$P$2,0))</f>
        <v>0.1</v>
      </c>
      <c r="W914" s="146" cm="1">
        <f t="array" ref="W914">INDEX($K:$P,ROW(),MATCH(W$3,$K$2:$P$2,0))</f>
        <v>0.1</v>
      </c>
      <c r="X914" s="146" cm="1">
        <f t="array" ref="X914">INDEX($K:$P,ROW(),MATCH(X$3,$K$2:$P$2,0))</f>
        <v>0.1</v>
      </c>
      <c r="Y914" s="146" cm="1">
        <f t="array" ref="Y914">INDEX($K:$P,ROW(),MATCH(Y$3,$K$2:$P$2,0))</f>
        <v>0.1</v>
      </c>
      <c r="Z914" s="146" cm="1">
        <f t="array" ref="Z914">INDEX($K:$P,ROW(),MATCH(Z$3,$K$2:$P$2,0))</f>
        <v>0.1</v>
      </c>
      <c r="AA914" s="146" cm="1">
        <f t="array" ref="AA914">INDEX($K:$P,ROW(),MATCH(AA$3,$K$2:$P$2,0))</f>
        <v>0.1</v>
      </c>
      <c r="AB914" s="146" cm="1">
        <f t="array" ref="AB914">INDEX($K:$P,ROW(),MATCH(AB$3,$K$2:$P$2,0))</f>
        <v>0.1</v>
      </c>
      <c r="AC914" s="146" cm="1">
        <f t="array" ref="AC914">INDEX($K:$P,ROW(),MATCH(AC$3,$K$2:$P$2,0))</f>
        <v>0.1</v>
      </c>
      <c r="AD914" s="146" cm="1">
        <f t="array" ref="AD914">INDEX($K:$P,ROW(),MATCH(AD$3,$K$2:$P$2,0))</f>
        <v>0.1</v>
      </c>
      <c r="AE914" s="146" cm="1">
        <f t="array" ref="AE914">INDEX($K:$P,ROW(),MATCH(AE$3,$K$2:$P$2,0))</f>
        <v>0.1</v>
      </c>
      <c r="AF914" s="146" cm="1">
        <f t="array" ref="AF914">INDEX($K:$P,ROW(),MATCH(AF$3,$K$2:$P$2,0))</f>
        <v>0.1</v>
      </c>
      <c r="AG914" s="146" cm="1">
        <f t="array" ref="AG914">INDEX($K:$P,ROW(),MATCH(AG$3,$K$2:$P$2,0))</f>
        <v>0.1</v>
      </c>
      <c r="AH914" s="146" cm="1">
        <f t="array" ref="AH914">INDEX($K:$P,ROW(),MATCH(AH$3,$K$2:$P$2,0))</f>
        <v>0.1</v>
      </c>
      <c r="AI914" s="146" cm="1">
        <f t="array" ref="AI914">INDEX($K:$P,ROW(),MATCH(AI$3,$K$2:$P$2,0))</f>
        <v>0.1</v>
      </c>
      <c r="AJ914" s="146" cm="1">
        <f t="array" ref="AJ914">INDEX($K:$P,ROW(),MATCH(AJ$3,$K$2:$P$2,0))</f>
        <v>0.1</v>
      </c>
      <c r="AK914" s="146" cm="1">
        <f t="array" ref="AK914">INDEX($K:$P,ROW(),MATCH(AK$3,$K$2:$P$2,0))</f>
        <v>0.1</v>
      </c>
      <c r="AL914" s="146" cm="1">
        <f t="array" ref="AL914">INDEX($K:$P,ROW(),MATCH(AL$3,$K$2:$P$2,0))</f>
        <v>0.1</v>
      </c>
      <c r="AM914" s="146" cm="1">
        <f t="array" ref="AM914">INDEX($K:$P,ROW(),MATCH(AM$3,$K$2:$P$2,0))</f>
        <v>0.1</v>
      </c>
      <c r="AN914" s="146" cm="1">
        <f t="array" ref="AN914">INDEX($K:$P,ROW(),MATCH(AN$3,$K$2:$P$2,0))</f>
        <v>0.1</v>
      </c>
      <c r="AO914" s="146" cm="1">
        <f t="array" ref="AO914">INDEX($K:$P,ROW(),MATCH(AO$3,$K$2:$P$2,0))</f>
        <v>0.1</v>
      </c>
      <c r="AP914" s="146" cm="1">
        <f t="array" ref="AP914">INDEX($K:$P,ROW(),MATCH(AP$3,$K$2:$P$2,0))</f>
        <v>0.1</v>
      </c>
      <c r="AQ914" s="146" cm="1">
        <f t="array" ref="AQ914">INDEX($K:$P,ROW(),MATCH(AQ$3,$K$2:$P$2,0))</f>
        <v>0.1</v>
      </c>
      <c r="AR914" s="146" cm="1">
        <f t="array" ref="AR914">INDEX($K:$P,ROW(),MATCH(AR$3,$K$2:$P$2,0))</f>
        <v>0.1</v>
      </c>
      <c r="AS914" s="146" cm="1">
        <f t="array" ref="AS914">INDEX($K:$P,ROW(),MATCH(AS$3,$K$2:$P$2,0))</f>
        <v>0.1</v>
      </c>
      <c r="AT914" s="146" cm="1">
        <f t="array" ref="AT914">INDEX($K:$P,ROW(),MATCH(AT$3,$K$2:$P$2,0))</f>
        <v>0.1</v>
      </c>
      <c r="AU914" s="146" cm="1">
        <f t="array" ref="AU914">INDEX($K:$P,ROW(),MATCH(AU$3,$K$2:$P$2,0))</f>
        <v>0.1</v>
      </c>
      <c r="AV914" s="146" cm="1">
        <f t="array" ref="AV914">INDEX($K:$P,ROW(),MATCH(AV$3,$K$2:$P$2,0))</f>
        <v>0.1</v>
      </c>
      <c r="AW914" s="146" cm="1">
        <f t="array" ref="AW914">INDEX($K:$P,ROW(),MATCH(AW$3,$K$2:$P$2,0))</f>
        <v>0.1</v>
      </c>
      <c r="AX914" s="146" cm="1">
        <f t="array" ref="AX914">INDEX($K:$P,ROW(),MATCH(AX$3,$K$2:$P$2,0))</f>
        <v>0.1</v>
      </c>
      <c r="AY914" s="146" cm="1">
        <f t="array" ref="AY914">INDEX($K:$P,ROW(),MATCH(AY$3,$K$2:$P$2,0))</f>
        <v>0.1</v>
      </c>
      <c r="AZ914" s="146" cm="1">
        <f t="array" ref="AZ914">INDEX($K:$P,ROW(),MATCH(AZ$3,$K$2:$P$2,0))</f>
        <v>0.1</v>
      </c>
      <c r="BA914" s="146" cm="1">
        <f t="array" ref="BA914">INDEX($K:$P,ROW(),MATCH(BA$3,$K$2:$P$2,0))</f>
        <v>0.1</v>
      </c>
      <c r="BB914" s="146" cm="1">
        <f t="array" ref="BB914">INDEX($K:$P,ROW(),MATCH(BB$3,$K$2:$P$2,0))</f>
        <v>0.1</v>
      </c>
      <c r="BC914" s="146" cm="1">
        <f t="array" ref="BC914">INDEX($K:$P,ROW(),MATCH(BC$3,$K$2:$P$2,0))</f>
        <v>0.1</v>
      </c>
      <c r="BD914" s="146" cm="1">
        <f t="array" ref="BD914">INDEX($K:$P,ROW(),MATCH(BD$3,$K$2:$P$2,0))</f>
        <v>0.1</v>
      </c>
      <c r="BE914" s="146" cm="1">
        <f t="array" ref="BE914">INDEX($K:$P,ROW(),MATCH(BE$3,$K$2:$P$2,0))</f>
        <v>0.1</v>
      </c>
      <c r="BF914" s="146" cm="1">
        <f t="array" ref="BF914">INDEX($K:$P,ROW(),MATCH(BF$3,$K$2:$P$2,0))</f>
        <v>0.1</v>
      </c>
      <c r="BG914" s="146" cm="1">
        <f t="array" ref="BG914">INDEX($K:$P,ROW(),MATCH(BG$3,$K$2:$P$2,0))</f>
        <v>0.1</v>
      </c>
      <c r="BH914" s="146" cm="1">
        <f t="array" ref="BH914">INDEX($K:$P,ROW(),MATCH(BH$3,$K$2:$P$2,0))</f>
        <v>0.1</v>
      </c>
      <c r="BI914" s="146" cm="1">
        <f t="array" ref="BI914">INDEX($K:$P,ROW(),MATCH(BI$3,$K$2:$P$2,0))</f>
        <v>0.1</v>
      </c>
      <c r="BJ914" s="146" cm="1">
        <f t="array" ref="BJ914">INDEX($K:$P,ROW(),MATCH(BJ$3,$K$2:$P$2,0))</f>
        <v>0.1</v>
      </c>
      <c r="BK914" s="146" cm="1">
        <f t="array" ref="BK914">INDEX($K:$P,ROW(),MATCH(BK$3,$K$2:$P$2,0))</f>
        <v>0.1</v>
      </c>
      <c r="BL914" s="146" cm="1">
        <f t="array" ref="BL914">INDEX($K:$P,ROW(),MATCH(BL$3,$K$2:$P$2,0))</f>
        <v>0.1</v>
      </c>
      <c r="BM914" s="146" cm="1">
        <f t="array" ref="BM914">INDEX($K:$P,ROW(),MATCH(BM$3,$K$2:$P$2,0))</f>
        <v>0.1</v>
      </c>
      <c r="BN914" s="146" cm="1">
        <f t="array" ref="BN914">INDEX($K:$P,ROW(),MATCH(BN$3,$K$2:$P$2,0))</f>
        <v>0.1</v>
      </c>
      <c r="BO914" s="146" cm="1">
        <f t="array" ref="BO914">INDEX($K:$P,ROW(),MATCH(BO$3,$K$2:$P$2,0))</f>
        <v>0.1</v>
      </c>
      <c r="BP914" s="146" cm="1">
        <f t="array" ref="BP914">INDEX($K:$P,ROW(),MATCH(BP$3,$K$2:$P$2,0))</f>
        <v>0.1</v>
      </c>
      <c r="BQ914" s="146" cm="1">
        <f t="array" ref="BQ914">INDEX($K:$P,ROW(),MATCH(BQ$3,$K$2:$P$2,0))</f>
        <v>0.1</v>
      </c>
      <c r="BR914" s="146" cm="1">
        <f t="array" ref="BR914">INDEX($K:$P,ROW(),MATCH(BR$3,$K$2:$P$2,0))</f>
        <v>0.1</v>
      </c>
      <c r="BS914" s="146" cm="1">
        <f t="array" ref="BS914">INDEX($K:$P,ROW(),MATCH(BS$3,$K$2:$P$2,0))</f>
        <v>0.1</v>
      </c>
      <c r="BT914" s="146" cm="1">
        <f t="array" ref="BT914">INDEX($K:$P,ROW(),MATCH(BT$3,$K$2:$P$2,0))</f>
        <v>0.1</v>
      </c>
      <c r="BU914" s="146" cm="1">
        <f t="array" ref="BU914">INDEX($K:$P,ROW(),MATCH(BU$3,$K$2:$P$2,0))</f>
        <v>0.1</v>
      </c>
      <c r="BV914" s="146" cm="1">
        <f t="array" ref="BV914">INDEX($K:$P,ROW(),MATCH(BV$3,$K$2:$P$2,0))</f>
        <v>0.1</v>
      </c>
      <c r="BW914" s="146" cm="1">
        <f t="array" ref="BW914">INDEX($K:$P,ROW(),MATCH(BW$3,$K$2:$P$2,0))</f>
        <v>0.1</v>
      </c>
      <c r="BX914" s="146" cm="1">
        <f t="array" ref="BX914">INDEX($K:$P,ROW(),MATCH(BX$3,$K$2:$P$2,0))</f>
        <v>0.1</v>
      </c>
      <c r="BY914" s="146" cm="1">
        <f t="array" ref="BY914">INDEX($K:$P,ROW(),MATCH(BY$3,$K$2:$P$2,0))</f>
        <v>0.1</v>
      </c>
      <c r="BZ914" s="146" cm="1">
        <f t="array" ref="BZ914">INDEX($K:$P,ROW(),MATCH(BZ$3,$K$2:$P$2,0))</f>
        <v>0.1</v>
      </c>
      <c r="CA914" s="146" cm="1">
        <f t="array" ref="CA914">INDEX($K:$P,ROW(),MATCH(CA$3,$K$2:$P$2,0))</f>
        <v>0.1</v>
      </c>
      <c r="CB914" s="146" cm="1">
        <f t="array" ref="CB914">INDEX($K:$P,ROW(),MATCH(CB$3,$K$2:$P$2,0))</f>
        <v>0.1</v>
      </c>
      <c r="CC914" s="146" cm="1">
        <f t="array" ref="CC914">INDEX($K:$P,ROW(),MATCH(CC$3,$K$2:$P$2,0))</f>
        <v>0.1</v>
      </c>
      <c r="CD914" s="146" cm="1">
        <f t="array" ref="CD914">INDEX($K:$P,ROW(),MATCH(CD$3,$K$2:$P$2,0))</f>
        <v>0.1</v>
      </c>
      <c r="CE914" s="146" cm="1">
        <f t="array" ref="CE914">INDEX($K:$P,ROW(),MATCH(CE$3,$K$2:$P$2,0))</f>
        <v>0.1</v>
      </c>
      <c r="CF914" s="146" cm="1">
        <f t="array" ref="CF914">INDEX($K:$P,ROW(),MATCH(CF$3,$K$2:$P$2,0))</f>
        <v>0.1</v>
      </c>
      <c r="CG914" s="146" cm="1">
        <f t="array" ref="CG914">INDEX($K:$P,ROW(),MATCH(CG$3,$K$2:$P$2,0))</f>
        <v>0.1</v>
      </c>
      <c r="CH914" s="146" cm="1">
        <f t="array" ref="CH914">INDEX($K:$P,ROW(),MATCH(CH$3,$K$2:$P$2,0))</f>
        <v>0.1</v>
      </c>
      <c r="CI914" s="146" cm="1">
        <f t="array" ref="CI914">INDEX($K:$P,ROW(),MATCH(CI$3,$K$2:$P$2,0))</f>
        <v>0.1</v>
      </c>
      <c r="CJ914" s="146" cm="1">
        <f t="array" ref="CJ914">INDEX($K:$P,ROW(),MATCH(CJ$3,$K$2:$P$2,0))</f>
        <v>0.1</v>
      </c>
      <c r="CK914" s="146" cm="1">
        <f t="array" ref="CK914">INDEX($K:$P,ROW(),MATCH(CK$3,$K$2:$P$2,0))</f>
        <v>0.1</v>
      </c>
      <c r="CL914" s="146" cm="1">
        <f t="array" ref="CL914">INDEX($K:$P,ROW(),MATCH(CL$3,$K$2:$P$2,0))</f>
        <v>0.1</v>
      </c>
    </row>
    <row r="915" spans="2:90" x14ac:dyDescent="0.4">
      <c r="B915" s="123" t="str">
        <f>"Revenue - "&amp;B917</f>
        <v>Revenue - (Primary label)</v>
      </c>
      <c r="C915" t="s">
        <v>198</v>
      </c>
      <c r="D915" t="s">
        <v>272</v>
      </c>
      <c r="E915" s="8" t="str">
        <f t="shared" si="907"/>
        <v>915 GMV-PV</v>
      </c>
      <c r="H915" s="27"/>
      <c r="I915" s="78"/>
      <c r="J915" s="78"/>
      <c r="K915" s="115">
        <f t="shared" ref="K915:P915" ca="1" si="913">SUMIF($3:$3,K$2,915:915)</f>
        <v>60000</v>
      </c>
      <c r="L915" s="115">
        <f t="shared" ca="1" si="913"/>
        <v>60000</v>
      </c>
      <c r="M915" s="115">
        <f t="shared" ca="1" si="913"/>
        <v>60000</v>
      </c>
      <c r="N915" s="115">
        <f t="shared" ca="1" si="913"/>
        <v>60000</v>
      </c>
      <c r="O915" s="115">
        <f t="shared" ca="1" si="913"/>
        <v>60000</v>
      </c>
      <c r="P915" s="115">
        <f t="shared" ca="1" si="913"/>
        <v>60000</v>
      </c>
      <c r="R915" s="33"/>
      <c r="S915" s="144">
        <f t="shared" ref="S915" ca="1" si="914">S914*S913</f>
        <v>5000</v>
      </c>
      <c r="T915" s="144">
        <f t="shared" ref="T915:AX915" ca="1" si="915">T914*T913</f>
        <v>5000</v>
      </c>
      <c r="U915" s="144">
        <f t="shared" ca="1" si="915"/>
        <v>5000</v>
      </c>
      <c r="V915" s="144">
        <f t="shared" ca="1" si="915"/>
        <v>5000</v>
      </c>
      <c r="W915" s="144">
        <f t="shared" ca="1" si="915"/>
        <v>5000</v>
      </c>
      <c r="X915" s="144">
        <f t="shared" ca="1" si="915"/>
        <v>5000</v>
      </c>
      <c r="Y915" s="144">
        <f t="shared" ca="1" si="915"/>
        <v>5000</v>
      </c>
      <c r="Z915" s="144">
        <f t="shared" ca="1" si="915"/>
        <v>5000</v>
      </c>
      <c r="AA915" s="144">
        <f t="shared" ca="1" si="915"/>
        <v>5000</v>
      </c>
      <c r="AB915" s="144">
        <f t="shared" ca="1" si="915"/>
        <v>5000</v>
      </c>
      <c r="AC915" s="144">
        <f t="shared" ca="1" si="915"/>
        <v>5000</v>
      </c>
      <c r="AD915" s="144">
        <f t="shared" ca="1" si="915"/>
        <v>5000</v>
      </c>
      <c r="AE915" s="144">
        <f t="shared" ca="1" si="915"/>
        <v>5000</v>
      </c>
      <c r="AF915" s="144">
        <f t="shared" ca="1" si="915"/>
        <v>5000</v>
      </c>
      <c r="AG915" s="144">
        <f t="shared" ca="1" si="915"/>
        <v>5000</v>
      </c>
      <c r="AH915" s="144">
        <f t="shared" ca="1" si="915"/>
        <v>5000</v>
      </c>
      <c r="AI915" s="144">
        <f t="shared" ca="1" si="915"/>
        <v>5000</v>
      </c>
      <c r="AJ915" s="144">
        <f t="shared" ca="1" si="915"/>
        <v>5000</v>
      </c>
      <c r="AK915" s="144">
        <f t="shared" ca="1" si="915"/>
        <v>5000</v>
      </c>
      <c r="AL915" s="144">
        <f t="shared" ca="1" si="915"/>
        <v>5000</v>
      </c>
      <c r="AM915" s="144">
        <f t="shared" ca="1" si="915"/>
        <v>5000</v>
      </c>
      <c r="AN915" s="144">
        <f t="shared" ca="1" si="915"/>
        <v>5000</v>
      </c>
      <c r="AO915" s="144">
        <f t="shared" ca="1" si="915"/>
        <v>5000</v>
      </c>
      <c r="AP915" s="144">
        <f t="shared" ca="1" si="915"/>
        <v>5000</v>
      </c>
      <c r="AQ915" s="144">
        <f t="shared" ca="1" si="915"/>
        <v>5000</v>
      </c>
      <c r="AR915" s="144">
        <f t="shared" ca="1" si="915"/>
        <v>5000</v>
      </c>
      <c r="AS915" s="144">
        <f t="shared" ca="1" si="915"/>
        <v>5000</v>
      </c>
      <c r="AT915" s="144">
        <f t="shared" ca="1" si="915"/>
        <v>5000</v>
      </c>
      <c r="AU915" s="144">
        <f t="shared" ca="1" si="915"/>
        <v>5000</v>
      </c>
      <c r="AV915" s="144">
        <f t="shared" ca="1" si="915"/>
        <v>5000</v>
      </c>
      <c r="AW915" s="144">
        <f t="shared" ca="1" si="915"/>
        <v>5000</v>
      </c>
      <c r="AX915" s="144">
        <f t="shared" ca="1" si="915"/>
        <v>5000</v>
      </c>
      <c r="AY915" s="144">
        <f t="shared" ref="AY915:CD915" ca="1" si="916">AY914*AY913</f>
        <v>5000</v>
      </c>
      <c r="AZ915" s="144">
        <f t="shared" ca="1" si="916"/>
        <v>5000</v>
      </c>
      <c r="BA915" s="144">
        <f t="shared" ca="1" si="916"/>
        <v>5000</v>
      </c>
      <c r="BB915" s="144">
        <f t="shared" ca="1" si="916"/>
        <v>5000</v>
      </c>
      <c r="BC915" s="144">
        <f t="shared" ca="1" si="916"/>
        <v>5000</v>
      </c>
      <c r="BD915" s="144">
        <f t="shared" ca="1" si="916"/>
        <v>5000</v>
      </c>
      <c r="BE915" s="144">
        <f t="shared" ca="1" si="916"/>
        <v>5000</v>
      </c>
      <c r="BF915" s="144">
        <f t="shared" ca="1" si="916"/>
        <v>5000</v>
      </c>
      <c r="BG915" s="144">
        <f t="shared" ca="1" si="916"/>
        <v>5000</v>
      </c>
      <c r="BH915" s="144">
        <f t="shared" ca="1" si="916"/>
        <v>5000</v>
      </c>
      <c r="BI915" s="144">
        <f t="shared" ca="1" si="916"/>
        <v>5000</v>
      </c>
      <c r="BJ915" s="144">
        <f t="shared" ca="1" si="916"/>
        <v>5000</v>
      </c>
      <c r="BK915" s="144">
        <f t="shared" ca="1" si="916"/>
        <v>5000</v>
      </c>
      <c r="BL915" s="144">
        <f t="shared" ca="1" si="916"/>
        <v>5000</v>
      </c>
      <c r="BM915" s="144">
        <f t="shared" ca="1" si="916"/>
        <v>5000</v>
      </c>
      <c r="BN915" s="144">
        <f t="shared" ca="1" si="916"/>
        <v>5000</v>
      </c>
      <c r="BO915" s="144">
        <f t="shared" ca="1" si="916"/>
        <v>5000</v>
      </c>
      <c r="BP915" s="144">
        <f t="shared" ca="1" si="916"/>
        <v>5000</v>
      </c>
      <c r="BQ915" s="144">
        <f t="shared" ca="1" si="916"/>
        <v>5000</v>
      </c>
      <c r="BR915" s="144">
        <f t="shared" ca="1" si="916"/>
        <v>5000</v>
      </c>
      <c r="BS915" s="144">
        <f t="shared" ca="1" si="916"/>
        <v>5000</v>
      </c>
      <c r="BT915" s="144">
        <f t="shared" ca="1" si="916"/>
        <v>5000</v>
      </c>
      <c r="BU915" s="144">
        <f t="shared" ca="1" si="916"/>
        <v>5000</v>
      </c>
      <c r="BV915" s="144">
        <f t="shared" ca="1" si="916"/>
        <v>5000</v>
      </c>
      <c r="BW915" s="144">
        <f t="shared" ca="1" si="916"/>
        <v>5000</v>
      </c>
      <c r="BX915" s="144">
        <f t="shared" ca="1" si="916"/>
        <v>5000</v>
      </c>
      <c r="BY915" s="144">
        <f t="shared" ca="1" si="916"/>
        <v>5000</v>
      </c>
      <c r="BZ915" s="144">
        <f t="shared" ca="1" si="916"/>
        <v>5000</v>
      </c>
      <c r="CA915" s="144">
        <f t="shared" ca="1" si="916"/>
        <v>5000</v>
      </c>
      <c r="CB915" s="144">
        <f t="shared" ca="1" si="916"/>
        <v>5000</v>
      </c>
      <c r="CC915" s="144">
        <f t="shared" ca="1" si="916"/>
        <v>5000</v>
      </c>
      <c r="CD915" s="144">
        <f t="shared" ca="1" si="916"/>
        <v>5000</v>
      </c>
      <c r="CE915" s="144">
        <f t="shared" ref="CE915:CK915" ca="1" si="917">CE914*CE913</f>
        <v>5000</v>
      </c>
      <c r="CF915" s="144">
        <f t="shared" ca="1" si="917"/>
        <v>5000</v>
      </c>
      <c r="CG915" s="144">
        <f t="shared" ca="1" si="917"/>
        <v>5000</v>
      </c>
      <c r="CH915" s="144">
        <f t="shared" ca="1" si="917"/>
        <v>5000</v>
      </c>
      <c r="CI915" s="144">
        <f t="shared" ca="1" si="917"/>
        <v>5000</v>
      </c>
      <c r="CJ915" s="144">
        <f t="shared" ca="1" si="917"/>
        <v>5000</v>
      </c>
      <c r="CK915" s="144">
        <f t="shared" ca="1" si="917"/>
        <v>5000</v>
      </c>
      <c r="CL915" s="144">
        <f t="shared" ref="CL915" ca="1" si="918">CL914*CL913</f>
        <v>5000</v>
      </c>
    </row>
    <row r="916" spans="2:90" x14ac:dyDescent="0.4">
      <c r="B916" s="123"/>
      <c r="D916" t="s">
        <v>272</v>
      </c>
      <c r="E916" s="8" t="str">
        <f t="shared" ref="E916" si="919">ROW()&amp;" "&amp;D916</f>
        <v>916 GMV-PV</v>
      </c>
      <c r="H916" s="27"/>
      <c r="I916" s="78"/>
      <c r="J916" s="78"/>
      <c r="K916" s="33"/>
      <c r="L916" s="33"/>
      <c r="M916" s="33"/>
      <c r="N916" s="33"/>
      <c r="O916" s="33"/>
      <c r="P916" s="33"/>
      <c r="R916" s="33"/>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c r="BT916" s="77"/>
      <c r="BU916" s="77"/>
      <c r="BV916" s="77"/>
      <c r="BW916" s="77"/>
      <c r="BX916" s="77"/>
      <c r="BY916" s="77"/>
      <c r="BZ916" s="77"/>
      <c r="CA916" s="77"/>
      <c r="CB916" s="77"/>
      <c r="CC916" s="77"/>
      <c r="CD916" s="77"/>
      <c r="CE916" s="77"/>
      <c r="CF916" s="77"/>
      <c r="CG916" s="77"/>
      <c r="CH916" s="77"/>
      <c r="CI916" s="77"/>
      <c r="CJ916" s="77"/>
      <c r="CK916" s="77"/>
      <c r="CL916" s="77"/>
    </row>
    <row r="917" spans="2:90" x14ac:dyDescent="0.4">
      <c r="B917" s="132" t="str">
        <f>B902</f>
        <v>(Primary label)</v>
      </c>
      <c r="D917" t="s">
        <v>272</v>
      </c>
      <c r="E917" s="8" t="str">
        <f t="shared" si="907"/>
        <v>917 GMV-PV</v>
      </c>
      <c r="G917" t="s">
        <v>332</v>
      </c>
      <c r="H917" s="27"/>
      <c r="I917" s="78"/>
      <c r="J917" s="78"/>
      <c r="K917" s="33"/>
      <c r="L917" s="33"/>
      <c r="M917" s="33"/>
      <c r="N917" s="33"/>
      <c r="O917" s="33"/>
      <c r="P917" s="33"/>
      <c r="R917" s="33"/>
      <c r="S917" s="77"/>
      <c r="T917" s="77"/>
      <c r="U917" s="77"/>
      <c r="V917" s="77"/>
      <c r="W917" s="77"/>
      <c r="X917" s="77"/>
      <c r="Y917" s="77"/>
      <c r="Z917" s="77"/>
      <c r="AA917" s="77"/>
      <c r="AB917" s="77"/>
      <c r="AC917" s="77"/>
      <c r="AD917" s="77"/>
      <c r="AE917" s="77"/>
      <c r="AF917" s="77"/>
      <c r="AG917" s="77"/>
      <c r="AH917" s="77"/>
      <c r="AI917" s="77"/>
      <c r="AJ917" s="77"/>
      <c r="AK917" s="77"/>
      <c r="AL917" s="77"/>
      <c r="AM917" s="77"/>
      <c r="AN917" s="77"/>
      <c r="AO917" s="77"/>
      <c r="AP917" s="77"/>
      <c r="AQ917" s="77"/>
      <c r="AR917" s="77"/>
      <c r="AS917" s="77"/>
      <c r="AT917" s="77"/>
      <c r="AU917" s="77"/>
      <c r="AV917" s="77"/>
      <c r="AW917" s="77"/>
      <c r="AX917" s="77"/>
      <c r="AY917" s="77"/>
      <c r="AZ917" s="77"/>
      <c r="BA917" s="77"/>
      <c r="BB917" s="77"/>
      <c r="BC917" s="77"/>
      <c r="BD917" s="77"/>
      <c r="BE917" s="77"/>
      <c r="BF917" s="77"/>
      <c r="BG917" s="77"/>
      <c r="BH917" s="77"/>
      <c r="BI917" s="77"/>
      <c r="BJ917" s="77"/>
      <c r="BK917" s="77"/>
      <c r="BL917" s="77"/>
      <c r="BM917" s="77"/>
      <c r="BN917" s="77"/>
      <c r="BO917" s="77"/>
      <c r="BP917" s="77"/>
      <c r="BQ917" s="77"/>
      <c r="BR917" s="77"/>
      <c r="BS917" s="77"/>
      <c r="BT917" s="77"/>
      <c r="BU917" s="77"/>
      <c r="BV917" s="77"/>
      <c r="BW917" s="77"/>
      <c r="BX917" s="77"/>
      <c r="BY917" s="77"/>
      <c r="BZ917" s="77"/>
      <c r="CA917" s="77"/>
      <c r="CB917" s="77"/>
      <c r="CC917" s="77"/>
      <c r="CD917" s="77"/>
      <c r="CE917" s="77"/>
      <c r="CF917" s="77"/>
      <c r="CG917" s="77"/>
      <c r="CH917" s="77"/>
      <c r="CI917" s="77"/>
      <c r="CJ917" s="77"/>
      <c r="CK917" s="77"/>
      <c r="CL917" s="77"/>
    </row>
    <row r="918" spans="2:90" x14ac:dyDescent="0.4">
      <c r="B918" s="235" t="str">
        <f>IFERROR(SUBSTITUTE(B910,":",""),"no unit")</f>
        <v>unit</v>
      </c>
      <c r="D918" t="s">
        <v>272</v>
      </c>
      <c r="E918" s="8" t="str">
        <f>ROW()&amp;" "&amp;D918</f>
        <v>918 GMV-PV</v>
      </c>
      <c r="G918" t="s">
        <v>332</v>
      </c>
      <c r="H918" s="27"/>
      <c r="I918" s="78"/>
      <c r="J918" s="78"/>
      <c r="K918" s="33"/>
      <c r="L918" s="33"/>
      <c r="M918" s="33"/>
      <c r="N918" s="33"/>
      <c r="O918" s="33"/>
      <c r="P918" s="33"/>
      <c r="R918" s="33"/>
      <c r="S918" s="77"/>
      <c r="T918" s="77"/>
      <c r="U918" s="77"/>
      <c r="V918" s="77"/>
      <c r="W918" s="77"/>
      <c r="X918" s="77"/>
      <c r="Y918" s="77"/>
      <c r="Z918" s="77"/>
      <c r="AA918" s="77"/>
      <c r="AB918" s="77"/>
      <c r="AC918" s="77"/>
      <c r="AD918" s="77"/>
      <c r="AE918" s="77"/>
      <c r="AF918" s="77"/>
      <c r="AG918" s="77"/>
      <c r="AH918" s="77"/>
      <c r="AI918" s="77"/>
      <c r="AJ918" s="77"/>
      <c r="AK918" s="77"/>
      <c r="AL918" s="77"/>
      <c r="AM918" s="77"/>
      <c r="AN918" s="77"/>
      <c r="AO918" s="77"/>
      <c r="AP918" s="77"/>
      <c r="AQ918" s="77"/>
      <c r="AR918" s="77"/>
      <c r="AS918" s="77"/>
      <c r="AT918" s="77"/>
      <c r="AU918" s="77"/>
      <c r="AV918" s="77"/>
      <c r="AW918" s="77"/>
      <c r="AX918" s="77"/>
      <c r="AY918" s="77"/>
      <c r="AZ918" s="77"/>
      <c r="BA918" s="77"/>
      <c r="BB918" s="77"/>
      <c r="BC918" s="77"/>
      <c r="BD918" s="77"/>
      <c r="BE918" s="77"/>
      <c r="BF918" s="77"/>
      <c r="BG918" s="77"/>
      <c r="BH918" s="77"/>
      <c r="BI918" s="77"/>
      <c r="BJ918" s="77"/>
      <c r="BK918" s="77"/>
      <c r="BL918" s="77"/>
      <c r="BM918" s="77"/>
      <c r="BN918" s="77"/>
      <c r="BO918" s="77"/>
      <c r="BP918" s="77"/>
      <c r="BQ918" s="77"/>
      <c r="BR918" s="77"/>
      <c r="BS918" s="77"/>
      <c r="BT918" s="77"/>
      <c r="BU918" s="77"/>
      <c r="BV918" s="77"/>
      <c r="BW918" s="77"/>
      <c r="BX918" s="77"/>
      <c r="BY918" s="77"/>
      <c r="BZ918" s="77"/>
      <c r="CA918" s="77"/>
      <c r="CB918" s="77"/>
      <c r="CC918" s="77"/>
      <c r="CD918" s="77"/>
      <c r="CE918" s="77"/>
      <c r="CF918" s="77"/>
      <c r="CG918" s="77"/>
      <c r="CH918" s="77"/>
      <c r="CI918" s="77"/>
      <c r="CJ918" s="77"/>
      <c r="CK918" s="77"/>
      <c r="CL918" s="77"/>
    </row>
    <row r="919" spans="2:90" x14ac:dyDescent="0.4">
      <c r="B919" s="187" t="s">
        <v>334</v>
      </c>
      <c r="D919" t="s">
        <v>272</v>
      </c>
      <c r="E919" s="8" t="str">
        <f t="shared" si="907"/>
        <v>919 GMV-PV</v>
      </c>
      <c r="G919" t="s">
        <v>332</v>
      </c>
      <c r="H919" s="3"/>
      <c r="I919" s="4"/>
      <c r="J919" s="4"/>
      <c r="K919" s="215"/>
      <c r="L919" s="215"/>
      <c r="M919" s="215"/>
      <c r="N919" s="215"/>
      <c r="O919" s="215"/>
      <c r="P919" s="215"/>
      <c r="R919" s="216"/>
      <c r="S919" s="208" t="str">
        <f t="shared" ref="S919" si="920">ADDRESS(ROW(S915),COLUMN(S915),2)</f>
        <v>S$915</v>
      </c>
      <c r="T919" s="208" t="str">
        <f t="shared" ref="T919:AX919" si="921">ADDRESS(ROW(T915),COLUMN(T915),2)</f>
        <v>T$915</v>
      </c>
      <c r="U919" s="208" t="str">
        <f t="shared" si="921"/>
        <v>U$915</v>
      </c>
      <c r="V919" s="208" t="str">
        <f t="shared" si="921"/>
        <v>V$915</v>
      </c>
      <c r="W919" s="208" t="str">
        <f t="shared" si="921"/>
        <v>W$915</v>
      </c>
      <c r="X919" s="208" t="str">
        <f t="shared" si="921"/>
        <v>X$915</v>
      </c>
      <c r="Y919" s="208" t="str">
        <f t="shared" si="921"/>
        <v>Y$915</v>
      </c>
      <c r="Z919" s="208" t="str">
        <f t="shared" si="921"/>
        <v>Z$915</v>
      </c>
      <c r="AA919" s="208" t="str">
        <f t="shared" si="921"/>
        <v>AA$915</v>
      </c>
      <c r="AB919" s="208" t="str">
        <f t="shared" si="921"/>
        <v>AB$915</v>
      </c>
      <c r="AC919" s="208" t="str">
        <f t="shared" si="921"/>
        <v>AC$915</v>
      </c>
      <c r="AD919" s="208" t="str">
        <f t="shared" si="921"/>
        <v>AD$915</v>
      </c>
      <c r="AE919" s="208" t="str">
        <f t="shared" si="921"/>
        <v>AE$915</v>
      </c>
      <c r="AF919" s="208" t="str">
        <f t="shared" si="921"/>
        <v>AF$915</v>
      </c>
      <c r="AG919" s="208" t="str">
        <f t="shared" si="921"/>
        <v>AG$915</v>
      </c>
      <c r="AH919" s="208" t="str">
        <f t="shared" si="921"/>
        <v>AH$915</v>
      </c>
      <c r="AI919" s="208" t="str">
        <f t="shared" si="921"/>
        <v>AI$915</v>
      </c>
      <c r="AJ919" s="208" t="str">
        <f t="shared" si="921"/>
        <v>AJ$915</v>
      </c>
      <c r="AK919" s="208" t="str">
        <f t="shared" si="921"/>
        <v>AK$915</v>
      </c>
      <c r="AL919" s="208" t="str">
        <f t="shared" si="921"/>
        <v>AL$915</v>
      </c>
      <c r="AM919" s="208" t="str">
        <f t="shared" si="921"/>
        <v>AM$915</v>
      </c>
      <c r="AN919" s="208" t="str">
        <f t="shared" si="921"/>
        <v>AN$915</v>
      </c>
      <c r="AO919" s="208" t="str">
        <f t="shared" si="921"/>
        <v>AO$915</v>
      </c>
      <c r="AP919" s="208" t="str">
        <f t="shared" si="921"/>
        <v>AP$915</v>
      </c>
      <c r="AQ919" s="208" t="str">
        <f t="shared" si="921"/>
        <v>AQ$915</v>
      </c>
      <c r="AR919" s="208" t="str">
        <f t="shared" si="921"/>
        <v>AR$915</v>
      </c>
      <c r="AS919" s="208" t="str">
        <f t="shared" si="921"/>
        <v>AS$915</v>
      </c>
      <c r="AT919" s="208" t="str">
        <f t="shared" si="921"/>
        <v>AT$915</v>
      </c>
      <c r="AU919" s="208" t="str">
        <f t="shared" si="921"/>
        <v>AU$915</v>
      </c>
      <c r="AV919" s="208" t="str">
        <f t="shared" si="921"/>
        <v>AV$915</v>
      </c>
      <c r="AW919" s="208" t="str">
        <f t="shared" si="921"/>
        <v>AW$915</v>
      </c>
      <c r="AX919" s="208" t="str">
        <f t="shared" si="921"/>
        <v>AX$915</v>
      </c>
      <c r="AY919" s="208" t="str">
        <f t="shared" ref="AY919:CD919" si="922">ADDRESS(ROW(AY915),COLUMN(AY915),2)</f>
        <v>AY$915</v>
      </c>
      <c r="AZ919" s="208" t="str">
        <f t="shared" si="922"/>
        <v>AZ$915</v>
      </c>
      <c r="BA919" s="208" t="str">
        <f t="shared" si="922"/>
        <v>BA$915</v>
      </c>
      <c r="BB919" s="208" t="str">
        <f t="shared" si="922"/>
        <v>BB$915</v>
      </c>
      <c r="BC919" s="208" t="str">
        <f t="shared" si="922"/>
        <v>BC$915</v>
      </c>
      <c r="BD919" s="208" t="str">
        <f t="shared" si="922"/>
        <v>BD$915</v>
      </c>
      <c r="BE919" s="208" t="str">
        <f t="shared" si="922"/>
        <v>BE$915</v>
      </c>
      <c r="BF919" s="208" t="str">
        <f t="shared" si="922"/>
        <v>BF$915</v>
      </c>
      <c r="BG919" s="208" t="str">
        <f t="shared" si="922"/>
        <v>BG$915</v>
      </c>
      <c r="BH919" s="208" t="str">
        <f t="shared" si="922"/>
        <v>BH$915</v>
      </c>
      <c r="BI919" s="208" t="str">
        <f t="shared" si="922"/>
        <v>BI$915</v>
      </c>
      <c r="BJ919" s="208" t="str">
        <f t="shared" si="922"/>
        <v>BJ$915</v>
      </c>
      <c r="BK919" s="208" t="str">
        <f t="shared" si="922"/>
        <v>BK$915</v>
      </c>
      <c r="BL919" s="208" t="str">
        <f t="shared" si="922"/>
        <v>BL$915</v>
      </c>
      <c r="BM919" s="208" t="str">
        <f t="shared" si="922"/>
        <v>BM$915</v>
      </c>
      <c r="BN919" s="208" t="str">
        <f t="shared" si="922"/>
        <v>BN$915</v>
      </c>
      <c r="BO919" s="208" t="str">
        <f t="shared" si="922"/>
        <v>BO$915</v>
      </c>
      <c r="BP919" s="208" t="str">
        <f t="shared" si="922"/>
        <v>BP$915</v>
      </c>
      <c r="BQ919" s="208" t="str">
        <f t="shared" si="922"/>
        <v>BQ$915</v>
      </c>
      <c r="BR919" s="208" t="str">
        <f t="shared" si="922"/>
        <v>BR$915</v>
      </c>
      <c r="BS919" s="208" t="str">
        <f t="shared" si="922"/>
        <v>BS$915</v>
      </c>
      <c r="BT919" s="208" t="str">
        <f t="shared" si="922"/>
        <v>BT$915</v>
      </c>
      <c r="BU919" s="208" t="str">
        <f t="shared" si="922"/>
        <v>BU$915</v>
      </c>
      <c r="BV919" s="208" t="str">
        <f t="shared" si="922"/>
        <v>BV$915</v>
      </c>
      <c r="BW919" s="208" t="str">
        <f t="shared" si="922"/>
        <v>BW$915</v>
      </c>
      <c r="BX919" s="208" t="str">
        <f t="shared" si="922"/>
        <v>BX$915</v>
      </c>
      <c r="BY919" s="208" t="str">
        <f t="shared" si="922"/>
        <v>BY$915</v>
      </c>
      <c r="BZ919" s="208" t="str">
        <f t="shared" si="922"/>
        <v>BZ$915</v>
      </c>
      <c r="CA919" s="208" t="str">
        <f t="shared" si="922"/>
        <v>CA$915</v>
      </c>
      <c r="CB919" s="208" t="str">
        <f t="shared" si="922"/>
        <v>CB$915</v>
      </c>
      <c r="CC919" s="208" t="str">
        <f t="shared" si="922"/>
        <v>CC$915</v>
      </c>
      <c r="CD919" s="208" t="str">
        <f t="shared" si="922"/>
        <v>CD$915</v>
      </c>
      <c r="CE919" s="208" t="str">
        <f t="shared" ref="CE919:CK919" si="923">ADDRESS(ROW(CE915),COLUMN(CE915),2)</f>
        <v>CE$915</v>
      </c>
      <c r="CF919" s="208" t="str">
        <f t="shared" si="923"/>
        <v>CF$915</v>
      </c>
      <c r="CG919" s="208" t="str">
        <f t="shared" si="923"/>
        <v>CG$915</v>
      </c>
      <c r="CH919" s="208" t="str">
        <f t="shared" si="923"/>
        <v>CH$915</v>
      </c>
      <c r="CI919" s="208" t="str">
        <f t="shared" si="923"/>
        <v>CI$915</v>
      </c>
      <c r="CJ919" s="208" t="str">
        <f t="shared" si="923"/>
        <v>CJ$915</v>
      </c>
      <c r="CK919" s="208" t="str">
        <f t="shared" si="923"/>
        <v>CK$915</v>
      </c>
      <c r="CL919" s="208" t="str">
        <f t="shared" ref="CL919" si="924">ADDRESS(ROW(CL915),COLUMN(CL915),2)</f>
        <v>CL$915</v>
      </c>
    </row>
    <row r="920" spans="2:90" x14ac:dyDescent="0.4">
      <c r="B920" s="132" t="s">
        <v>333</v>
      </c>
      <c r="D920" t="s">
        <v>272</v>
      </c>
      <c r="E920" s="8" t="str">
        <f t="shared" si="907"/>
        <v>920 GMV-PV</v>
      </c>
      <c r="G920" t="s">
        <v>332</v>
      </c>
      <c r="H920" s="12"/>
      <c r="I920" s="60"/>
      <c r="J920" s="60"/>
      <c r="K920" s="15"/>
      <c r="L920" s="15"/>
      <c r="M920" s="15"/>
      <c r="N920" s="15"/>
      <c r="O920" s="15"/>
      <c r="P920" s="15"/>
      <c r="R920" s="15"/>
      <c r="S920" s="175" t="str">
        <f t="shared" ref="S920" si="925">S905</f>
        <v>S$13</v>
      </c>
      <c r="T920" s="175" t="str">
        <f t="shared" ref="T920:AX920" si="926">T905</f>
        <v>T$13</v>
      </c>
      <c r="U920" s="175" t="str">
        <f t="shared" si="926"/>
        <v>U$13</v>
      </c>
      <c r="V920" s="175" t="str">
        <f t="shared" si="926"/>
        <v>V$13</v>
      </c>
      <c r="W920" s="175" t="str">
        <f t="shared" si="926"/>
        <v>W$13</v>
      </c>
      <c r="X920" s="175" t="str">
        <f t="shared" si="926"/>
        <v>X$13</v>
      </c>
      <c r="Y920" s="175" t="str">
        <f t="shared" si="926"/>
        <v>Y$13</v>
      </c>
      <c r="Z920" s="175" t="str">
        <f t="shared" si="926"/>
        <v>Z$13</v>
      </c>
      <c r="AA920" s="175" t="str">
        <f t="shared" si="926"/>
        <v>AA$13</v>
      </c>
      <c r="AB920" s="175" t="str">
        <f t="shared" si="926"/>
        <v>AB$13</v>
      </c>
      <c r="AC920" s="175" t="str">
        <f t="shared" si="926"/>
        <v>AC$13</v>
      </c>
      <c r="AD920" s="175" t="str">
        <f t="shared" si="926"/>
        <v>AD$13</v>
      </c>
      <c r="AE920" s="175" t="str">
        <f t="shared" si="926"/>
        <v>AE$13</v>
      </c>
      <c r="AF920" s="175" t="str">
        <f t="shared" si="926"/>
        <v>AF$13</v>
      </c>
      <c r="AG920" s="175" t="str">
        <f t="shared" si="926"/>
        <v>AG$13</v>
      </c>
      <c r="AH920" s="175" t="str">
        <f t="shared" si="926"/>
        <v>AH$13</v>
      </c>
      <c r="AI920" s="175" t="str">
        <f t="shared" si="926"/>
        <v>AI$13</v>
      </c>
      <c r="AJ920" s="175" t="str">
        <f t="shared" si="926"/>
        <v>AJ$13</v>
      </c>
      <c r="AK920" s="175" t="str">
        <f t="shared" si="926"/>
        <v>AK$13</v>
      </c>
      <c r="AL920" s="175" t="str">
        <f t="shared" si="926"/>
        <v>AL$13</v>
      </c>
      <c r="AM920" s="175" t="str">
        <f t="shared" si="926"/>
        <v>AM$13</v>
      </c>
      <c r="AN920" s="175" t="str">
        <f t="shared" si="926"/>
        <v>AN$13</v>
      </c>
      <c r="AO920" s="175" t="str">
        <f t="shared" si="926"/>
        <v>AO$13</v>
      </c>
      <c r="AP920" s="175" t="str">
        <f t="shared" si="926"/>
        <v>AP$13</v>
      </c>
      <c r="AQ920" s="175" t="str">
        <f t="shared" si="926"/>
        <v>AQ$13</v>
      </c>
      <c r="AR920" s="175" t="str">
        <f t="shared" si="926"/>
        <v>AR$13</v>
      </c>
      <c r="AS920" s="175" t="str">
        <f t="shared" si="926"/>
        <v>AS$13</v>
      </c>
      <c r="AT920" s="175" t="str">
        <f t="shared" si="926"/>
        <v>AT$13</v>
      </c>
      <c r="AU920" s="175" t="str">
        <f t="shared" si="926"/>
        <v>AU$13</v>
      </c>
      <c r="AV920" s="175" t="str">
        <f t="shared" si="926"/>
        <v>AV$13</v>
      </c>
      <c r="AW920" s="175" t="str">
        <f t="shared" si="926"/>
        <v>AW$13</v>
      </c>
      <c r="AX920" s="175" t="str">
        <f t="shared" si="926"/>
        <v>AX$13</v>
      </c>
      <c r="AY920" s="175" t="str">
        <f t="shared" ref="AY920:CD920" si="927">AY905</f>
        <v>AY$13</v>
      </c>
      <c r="AZ920" s="175" t="str">
        <f t="shared" si="927"/>
        <v>AZ$13</v>
      </c>
      <c r="BA920" s="175" t="str">
        <f t="shared" si="927"/>
        <v>BA$13</v>
      </c>
      <c r="BB920" s="175" t="str">
        <f t="shared" si="927"/>
        <v>BB$13</v>
      </c>
      <c r="BC920" s="175" t="str">
        <f t="shared" si="927"/>
        <v>BC$13</v>
      </c>
      <c r="BD920" s="175" t="str">
        <f t="shared" si="927"/>
        <v>BD$13</v>
      </c>
      <c r="BE920" s="175" t="str">
        <f t="shared" si="927"/>
        <v>BE$13</v>
      </c>
      <c r="BF920" s="175" t="str">
        <f t="shared" si="927"/>
        <v>BF$13</v>
      </c>
      <c r="BG920" s="175" t="str">
        <f t="shared" si="927"/>
        <v>BG$13</v>
      </c>
      <c r="BH920" s="175" t="str">
        <f t="shared" si="927"/>
        <v>BH$13</v>
      </c>
      <c r="BI920" s="175" t="str">
        <f t="shared" si="927"/>
        <v>BI$13</v>
      </c>
      <c r="BJ920" s="175" t="str">
        <f t="shared" si="927"/>
        <v>BJ$13</v>
      </c>
      <c r="BK920" s="175" t="str">
        <f t="shared" si="927"/>
        <v>BK$13</v>
      </c>
      <c r="BL920" s="175" t="str">
        <f t="shared" si="927"/>
        <v>BL$13</v>
      </c>
      <c r="BM920" s="175" t="str">
        <f t="shared" si="927"/>
        <v>BM$13</v>
      </c>
      <c r="BN920" s="175" t="str">
        <f t="shared" si="927"/>
        <v>BN$13</v>
      </c>
      <c r="BO920" s="175" t="str">
        <f t="shared" si="927"/>
        <v>BO$13</v>
      </c>
      <c r="BP920" s="175" t="str">
        <f t="shared" si="927"/>
        <v>BP$13</v>
      </c>
      <c r="BQ920" s="175" t="str">
        <f t="shared" si="927"/>
        <v>BQ$13</v>
      </c>
      <c r="BR920" s="175" t="str">
        <f t="shared" si="927"/>
        <v>BR$13</v>
      </c>
      <c r="BS920" s="175" t="str">
        <f t="shared" si="927"/>
        <v>BS$13</v>
      </c>
      <c r="BT920" s="175" t="str">
        <f t="shared" si="927"/>
        <v>BT$13</v>
      </c>
      <c r="BU920" s="175" t="str">
        <f t="shared" si="927"/>
        <v>BU$13</v>
      </c>
      <c r="BV920" s="175" t="str">
        <f t="shared" si="927"/>
        <v>BV$13</v>
      </c>
      <c r="BW920" s="175" t="str">
        <f t="shared" si="927"/>
        <v>BW$13</v>
      </c>
      <c r="BX920" s="175" t="str">
        <f t="shared" si="927"/>
        <v>BX$13</v>
      </c>
      <c r="BY920" s="175" t="str">
        <f t="shared" si="927"/>
        <v>BY$13</v>
      </c>
      <c r="BZ920" s="175" t="str">
        <f t="shared" si="927"/>
        <v>BZ$13</v>
      </c>
      <c r="CA920" s="175" t="str">
        <f t="shared" si="927"/>
        <v>CA$13</v>
      </c>
      <c r="CB920" s="175" t="str">
        <f t="shared" si="927"/>
        <v>CB$13</v>
      </c>
      <c r="CC920" s="175" t="str">
        <f t="shared" si="927"/>
        <v>CC$13</v>
      </c>
      <c r="CD920" s="175" t="str">
        <f t="shared" si="927"/>
        <v>CD$13</v>
      </c>
      <c r="CE920" s="175" t="str">
        <f t="shared" ref="CE920:CK920" si="928">CE905</f>
        <v>CE$13</v>
      </c>
      <c r="CF920" s="175" t="str">
        <f t="shared" si="928"/>
        <v>CF$13</v>
      </c>
      <c r="CG920" s="175" t="str">
        <f t="shared" si="928"/>
        <v>CG$13</v>
      </c>
      <c r="CH920" s="175" t="str">
        <f t="shared" si="928"/>
        <v>CH$13</v>
      </c>
      <c r="CI920" s="175" t="str">
        <f t="shared" si="928"/>
        <v>CI$13</v>
      </c>
      <c r="CJ920" s="175" t="str">
        <f t="shared" si="928"/>
        <v>CJ$13</v>
      </c>
      <c r="CK920" s="175" t="str">
        <f t="shared" si="928"/>
        <v>CK$13</v>
      </c>
      <c r="CL920" s="175" t="str">
        <f t="shared" ref="CL920" si="929">CL905</f>
        <v>CL$13</v>
      </c>
    </row>
    <row r="921" spans="2:90" x14ac:dyDescent="0.4">
      <c r="B921" s="132" t="str">
        <f>B906</f>
        <v>(Secondary label)</v>
      </c>
      <c r="D921" t="s">
        <v>272</v>
      </c>
      <c r="E921" s="8" t="str">
        <f t="shared" ref="E921:E924" si="930">ROW()&amp;" "&amp;D921</f>
        <v>921 GMV-PV</v>
      </c>
      <c r="G921" t="s">
        <v>332</v>
      </c>
      <c r="H921" s="12"/>
      <c r="I921" s="60"/>
      <c r="J921" s="60"/>
      <c r="K921" s="15"/>
      <c r="L921" s="15"/>
      <c r="M921" s="15"/>
      <c r="N921" s="15"/>
      <c r="O921" s="15"/>
      <c r="P921" s="15"/>
      <c r="R921" s="15"/>
      <c r="S921" s="175"/>
      <c r="T921" s="175"/>
      <c r="U921" s="175"/>
      <c r="V921" s="175"/>
      <c r="W921" s="175"/>
      <c r="X921" s="175"/>
      <c r="Y921" s="175"/>
      <c r="Z921" s="175"/>
      <c r="AA921" s="175"/>
      <c r="AB921" s="175"/>
      <c r="AC921" s="175"/>
      <c r="AD921" s="175"/>
      <c r="AE921" s="175"/>
      <c r="AF921" s="175"/>
      <c r="AG921" s="175"/>
      <c r="AH921" s="175"/>
      <c r="AI921" s="175"/>
      <c r="AJ921" s="175"/>
      <c r="AK921" s="175"/>
      <c r="AL921" s="175"/>
      <c r="AM921" s="175"/>
      <c r="AN921" s="175"/>
      <c r="AO921" s="175"/>
      <c r="AP921" s="175"/>
      <c r="AQ921" s="175"/>
      <c r="AR921" s="175"/>
      <c r="AS921" s="175"/>
      <c r="AT921" s="175"/>
      <c r="AU921" s="175"/>
      <c r="AV921" s="175"/>
      <c r="AW921" s="175"/>
      <c r="AX921" s="175"/>
      <c r="AY921" s="175"/>
      <c r="AZ921" s="175"/>
      <c r="BA921" s="175"/>
      <c r="BB921" s="175"/>
      <c r="BC921" s="175"/>
      <c r="BD921" s="175"/>
      <c r="BE921" s="175"/>
      <c r="BF921" s="175"/>
      <c r="BG921" s="175"/>
      <c r="BH921" s="175"/>
      <c r="BI921" s="175"/>
      <c r="BJ921" s="175"/>
      <c r="BK921" s="175"/>
      <c r="BL921" s="175"/>
      <c r="BM921" s="175"/>
      <c r="BN921" s="175"/>
      <c r="BO921" s="175"/>
      <c r="BP921" s="175"/>
      <c r="BQ921" s="175"/>
      <c r="BR921" s="175"/>
      <c r="BS921" s="175"/>
      <c r="BT921" s="175"/>
      <c r="BU921" s="175"/>
      <c r="BV921" s="175"/>
      <c r="BW921" s="175"/>
      <c r="BX921" s="175"/>
      <c r="BY921" s="175"/>
      <c r="BZ921" s="175"/>
      <c r="CA921" s="175"/>
      <c r="CB921" s="175"/>
      <c r="CC921" s="175"/>
      <c r="CD921" s="175"/>
      <c r="CE921" s="175"/>
      <c r="CF921" s="175"/>
      <c r="CG921" s="175"/>
      <c r="CH921" s="175"/>
      <c r="CI921" s="175"/>
      <c r="CJ921" s="175"/>
      <c r="CK921" s="175"/>
      <c r="CL921" s="175"/>
    </row>
    <row r="922" spans="2:90" x14ac:dyDescent="0.4">
      <c r="B922" s="132" t="str">
        <f>B907</f>
        <v xml:space="preserve">secondary unit </v>
      </c>
      <c r="D922" t="s">
        <v>272</v>
      </c>
      <c r="E922" s="8" t="str">
        <f t="shared" ref="E922" si="931">ROW()&amp;" "&amp;D922</f>
        <v>922 GMV-PV</v>
      </c>
      <c r="G922" t="s">
        <v>332</v>
      </c>
      <c r="H922" s="12"/>
      <c r="I922" s="60"/>
      <c r="J922" s="60"/>
      <c r="K922" s="15"/>
      <c r="L922" s="15"/>
      <c r="M922" s="15"/>
      <c r="N922" s="15"/>
      <c r="O922" s="15"/>
      <c r="P922" s="15"/>
      <c r="R922" s="15"/>
      <c r="S922" s="175"/>
      <c r="T922" s="175"/>
      <c r="U922" s="175"/>
      <c r="V922" s="175"/>
      <c r="W922" s="175"/>
      <c r="X922" s="175"/>
      <c r="Y922" s="175"/>
      <c r="Z922" s="175"/>
      <c r="AA922" s="175"/>
      <c r="AB922" s="175"/>
      <c r="AC922" s="175"/>
      <c r="AD922" s="175"/>
      <c r="AE922" s="175"/>
      <c r="AF922" s="175"/>
      <c r="AG922" s="175"/>
      <c r="AH922" s="175"/>
      <c r="AI922" s="175"/>
      <c r="AJ922" s="175"/>
      <c r="AK922" s="175"/>
      <c r="AL922" s="175"/>
      <c r="AM922" s="175"/>
      <c r="AN922" s="175"/>
      <c r="AO922" s="175"/>
      <c r="AP922" s="175"/>
      <c r="AQ922" s="175"/>
      <c r="AR922" s="175"/>
      <c r="AS922" s="175"/>
      <c r="AT922" s="175"/>
      <c r="AU922" s="175"/>
      <c r="AV922" s="175"/>
      <c r="AW922" s="175"/>
      <c r="AX922" s="175"/>
      <c r="AY922" s="175"/>
      <c r="AZ922" s="175"/>
      <c r="BA922" s="175"/>
      <c r="BB922" s="175"/>
      <c r="BC922" s="175"/>
      <c r="BD922" s="175"/>
      <c r="BE922" s="175"/>
      <c r="BF922" s="175"/>
      <c r="BG922" s="175"/>
      <c r="BH922" s="175"/>
      <c r="BI922" s="175"/>
      <c r="BJ922" s="175"/>
      <c r="BK922" s="175"/>
      <c r="BL922" s="175"/>
      <c r="BM922" s="175"/>
      <c r="BN922" s="175"/>
      <c r="BO922" s="175"/>
      <c r="BP922" s="175"/>
      <c r="BQ922" s="175"/>
      <c r="BR922" s="175"/>
      <c r="BS922" s="175"/>
      <c r="BT922" s="175"/>
      <c r="BU922" s="175"/>
      <c r="BV922" s="175"/>
      <c r="BW922" s="175"/>
      <c r="BX922" s="175"/>
      <c r="BY922" s="175"/>
      <c r="BZ922" s="175"/>
      <c r="CA922" s="175"/>
      <c r="CB922" s="175"/>
      <c r="CC922" s="175"/>
      <c r="CD922" s="175"/>
      <c r="CE922" s="175"/>
      <c r="CF922" s="175"/>
      <c r="CG922" s="175"/>
      <c r="CH922" s="175"/>
      <c r="CI922" s="175"/>
      <c r="CJ922" s="175"/>
      <c r="CK922" s="175"/>
      <c r="CL922" s="175"/>
    </row>
    <row r="923" spans="2:90" x14ac:dyDescent="0.4">
      <c r="B923" s="8" t="s">
        <v>463</v>
      </c>
      <c r="D923" t="s">
        <v>272</v>
      </c>
      <c r="E923" s="8" t="str">
        <f t="shared" si="930"/>
        <v>923 GMV-PV</v>
      </c>
      <c r="G923" t="s">
        <v>332</v>
      </c>
      <c r="H923" s="12"/>
      <c r="I923" s="60"/>
      <c r="J923" s="60"/>
      <c r="K923" s="15"/>
      <c r="L923" s="15"/>
      <c r="M923" s="15"/>
      <c r="N923" s="15"/>
      <c r="O923" s="15"/>
      <c r="P923" s="15"/>
      <c r="R923" s="15"/>
      <c r="S923" s="175"/>
      <c r="T923" s="175"/>
      <c r="U923" s="175"/>
      <c r="V923" s="175"/>
      <c r="W923" s="175"/>
      <c r="X923" s="175"/>
      <c r="Y923" s="175"/>
      <c r="Z923" s="175"/>
      <c r="AA923" s="175"/>
      <c r="AB923" s="175"/>
      <c r="AC923" s="175"/>
      <c r="AD923" s="175"/>
      <c r="AE923" s="175"/>
      <c r="AF923" s="175"/>
      <c r="AG923" s="175"/>
      <c r="AH923" s="175"/>
      <c r="AI923" s="175"/>
      <c r="AJ923" s="175"/>
      <c r="AK923" s="175"/>
      <c r="AL923" s="175"/>
      <c r="AM923" s="175"/>
      <c r="AN923" s="175"/>
      <c r="AO923" s="175"/>
      <c r="AP923" s="175"/>
      <c r="AQ923" s="175"/>
      <c r="AR923" s="175"/>
      <c r="AS923" s="175"/>
      <c r="AT923" s="175"/>
      <c r="AU923" s="175"/>
      <c r="AV923" s="175"/>
      <c r="AW923" s="175"/>
      <c r="AX923" s="175"/>
      <c r="AY923" s="175"/>
      <c r="AZ923" s="175"/>
      <c r="BA923" s="175"/>
      <c r="BB923" s="175"/>
      <c r="BC923" s="175"/>
      <c r="BD923" s="175"/>
      <c r="BE923" s="175"/>
      <c r="BF923" s="175"/>
      <c r="BG923" s="175"/>
      <c r="BH923" s="175"/>
      <c r="BI923" s="175"/>
      <c r="BJ923" s="175"/>
      <c r="BK923" s="175"/>
      <c r="BL923" s="175"/>
      <c r="BM923" s="175"/>
      <c r="BN923" s="175"/>
      <c r="BO923" s="175"/>
      <c r="BP923" s="175"/>
      <c r="BQ923" s="175"/>
      <c r="BR923" s="175"/>
      <c r="BS923" s="175"/>
      <c r="BT923" s="175"/>
      <c r="BU923" s="175"/>
      <c r="BV923" s="175"/>
      <c r="BW923" s="175"/>
      <c r="BX923" s="175"/>
      <c r="BY923" s="175"/>
      <c r="BZ923" s="175"/>
      <c r="CA923" s="175"/>
      <c r="CB923" s="175"/>
      <c r="CC923" s="175"/>
      <c r="CD923" s="175"/>
      <c r="CE923" s="175"/>
      <c r="CF923" s="175"/>
      <c r="CG923" s="175"/>
      <c r="CH923" s="175"/>
      <c r="CI923" s="175"/>
      <c r="CJ923" s="175"/>
      <c r="CK923" s="175"/>
      <c r="CL923" s="175"/>
    </row>
    <row r="924" spans="2:90" x14ac:dyDescent="0.4">
      <c r="B924" s="8" t="s">
        <v>464</v>
      </c>
      <c r="D924" t="s">
        <v>272</v>
      </c>
      <c r="E924" s="8" t="str">
        <f t="shared" si="930"/>
        <v>924 GMV-PV</v>
      </c>
      <c r="G924" t="s">
        <v>332</v>
      </c>
      <c r="H924" s="12"/>
      <c r="I924" s="60"/>
      <c r="J924" s="60"/>
      <c r="K924" s="15"/>
      <c r="L924" s="15"/>
      <c r="M924" s="15"/>
      <c r="N924" s="15"/>
      <c r="O924" s="15"/>
      <c r="P924" s="15"/>
      <c r="R924" s="15"/>
      <c r="S924" s="175"/>
      <c r="T924" s="175"/>
      <c r="U924" s="175"/>
      <c r="V924" s="175"/>
      <c r="W924" s="175"/>
      <c r="X924" s="175"/>
      <c r="Y924" s="175"/>
      <c r="Z924" s="175"/>
      <c r="AA924" s="175"/>
      <c r="AB924" s="175"/>
      <c r="AC924" s="175"/>
      <c r="AD924" s="175"/>
      <c r="AE924" s="175"/>
      <c r="AF924" s="175"/>
      <c r="AG924" s="175"/>
      <c r="AH924" s="175"/>
      <c r="AI924" s="175"/>
      <c r="AJ924" s="175"/>
      <c r="AK924" s="175"/>
      <c r="AL924" s="175"/>
      <c r="AM924" s="175"/>
      <c r="AN924" s="175"/>
      <c r="AO924" s="175"/>
      <c r="AP924" s="175"/>
      <c r="AQ924" s="175"/>
      <c r="AR924" s="175"/>
      <c r="AS924" s="175"/>
      <c r="AT924" s="175"/>
      <c r="AU924" s="175"/>
      <c r="AV924" s="175"/>
      <c r="AW924" s="175"/>
      <c r="AX924" s="175"/>
      <c r="AY924" s="175"/>
      <c r="AZ924" s="175"/>
      <c r="BA924" s="175"/>
      <c r="BB924" s="175"/>
      <c r="BC924" s="175"/>
      <c r="BD924" s="175"/>
      <c r="BE924" s="175"/>
      <c r="BF924" s="175"/>
      <c r="BG924" s="175"/>
      <c r="BH924" s="175"/>
      <c r="BI924" s="175"/>
      <c r="BJ924" s="175"/>
      <c r="BK924" s="175"/>
      <c r="BL924" s="175"/>
      <c r="BM924" s="175"/>
      <c r="BN924" s="175"/>
      <c r="BO924" s="175"/>
      <c r="BP924" s="175"/>
      <c r="BQ924" s="175"/>
      <c r="BR924" s="175"/>
      <c r="BS924" s="175"/>
      <c r="BT924" s="175"/>
      <c r="BU924" s="175"/>
      <c r="BV924" s="175"/>
      <c r="BW924" s="175"/>
      <c r="BX924" s="175"/>
      <c r="BY924" s="175"/>
      <c r="BZ924" s="175"/>
      <c r="CA924" s="175"/>
      <c r="CB924" s="175"/>
      <c r="CC924" s="175"/>
      <c r="CD924" s="175"/>
      <c r="CE924" s="175"/>
      <c r="CF924" s="175"/>
      <c r="CG924" s="175"/>
      <c r="CH924" s="175"/>
      <c r="CI924" s="175"/>
      <c r="CJ924" s="175"/>
      <c r="CK924" s="175"/>
      <c r="CL924" s="175"/>
    </row>
    <row r="925" spans="2:90" x14ac:dyDescent="0.4">
      <c r="E925" s="8"/>
      <c r="H925" s="12"/>
      <c r="I925" s="60"/>
      <c r="J925" s="60"/>
      <c r="K925" s="15"/>
      <c r="L925" s="15"/>
      <c r="M925" s="15"/>
      <c r="N925" s="15"/>
      <c r="O925" s="15"/>
      <c r="P925" s="15"/>
      <c r="R925" s="15"/>
      <c r="S925" s="175"/>
      <c r="T925" s="175"/>
      <c r="U925" s="175"/>
      <c r="V925" s="175"/>
      <c r="W925" s="175"/>
      <c r="X925" s="175"/>
      <c r="Y925" s="175"/>
      <c r="Z925" s="175"/>
      <c r="AA925" s="175"/>
      <c r="AB925" s="175"/>
      <c r="AC925" s="175"/>
      <c r="AD925" s="175"/>
      <c r="AE925" s="175"/>
      <c r="AF925" s="175"/>
      <c r="AG925" s="175"/>
      <c r="AH925" s="175"/>
      <c r="AI925" s="175"/>
      <c r="AJ925" s="175"/>
      <c r="AK925" s="175"/>
      <c r="AL925" s="175"/>
      <c r="AM925" s="175"/>
      <c r="AN925" s="175"/>
      <c r="AO925" s="175"/>
      <c r="AP925" s="175"/>
      <c r="AQ925" s="175"/>
      <c r="AR925" s="175"/>
      <c r="AS925" s="175"/>
      <c r="AT925" s="175"/>
      <c r="AU925" s="175"/>
      <c r="AV925" s="175"/>
      <c r="AW925" s="175"/>
      <c r="AX925" s="175"/>
      <c r="AY925" s="175"/>
      <c r="AZ925" s="175"/>
      <c r="BA925" s="175"/>
      <c r="BB925" s="175"/>
      <c r="BC925" s="175"/>
      <c r="BD925" s="175"/>
      <c r="BE925" s="175"/>
      <c r="BF925" s="175"/>
      <c r="BG925" s="175"/>
      <c r="BH925" s="175"/>
      <c r="BI925" s="175"/>
      <c r="BJ925" s="175"/>
      <c r="BK925" s="175"/>
      <c r="BL925" s="175"/>
      <c r="BM925" s="175"/>
      <c r="BN925" s="175"/>
      <c r="BO925" s="175"/>
      <c r="BP925" s="175"/>
      <c r="BQ925" s="175"/>
      <c r="BR925" s="175"/>
      <c r="BS925" s="175"/>
      <c r="BT925" s="175"/>
      <c r="BU925" s="175"/>
      <c r="BV925" s="175"/>
      <c r="BW925" s="175"/>
      <c r="BX925" s="175"/>
      <c r="BY925" s="175"/>
      <c r="BZ925" s="175"/>
      <c r="CA925" s="175"/>
      <c r="CB925" s="175"/>
      <c r="CC925" s="175"/>
      <c r="CD925" s="175"/>
      <c r="CE925" s="175"/>
      <c r="CF925" s="175"/>
      <c r="CG925" s="175"/>
      <c r="CH925" s="175"/>
      <c r="CI925" s="175"/>
      <c r="CJ925" s="175"/>
      <c r="CK925" s="175"/>
      <c r="CL925" s="175"/>
    </row>
    <row r="926" spans="2:90" x14ac:dyDescent="0.4">
      <c r="B926" s="171" t="s">
        <v>490</v>
      </c>
      <c r="E926" s="8"/>
      <c r="H926" s="170"/>
      <c r="I926" s="172"/>
      <c r="J926" s="172"/>
      <c r="K926" s="193"/>
      <c r="L926" s="193"/>
      <c r="M926" s="193"/>
      <c r="N926" s="193"/>
      <c r="O926" s="193"/>
      <c r="P926" s="193"/>
      <c r="R926" s="194"/>
      <c r="S926" s="170"/>
      <c r="T926" s="170"/>
      <c r="U926" s="170"/>
      <c r="V926" s="170"/>
      <c r="W926" s="170"/>
      <c r="X926" s="170"/>
      <c r="Y926" s="170"/>
      <c r="Z926" s="170"/>
      <c r="AA926" s="170"/>
      <c r="AB926" s="170"/>
      <c r="AC926" s="170"/>
      <c r="AD926" s="170"/>
      <c r="AE926" s="170"/>
      <c r="AF926" s="170"/>
      <c r="AG926" s="170"/>
      <c r="AH926" s="170"/>
      <c r="AI926" s="170"/>
      <c r="AJ926" s="170"/>
      <c r="AK926" s="170"/>
      <c r="AL926" s="170"/>
      <c r="AM926" s="170"/>
      <c r="AN926" s="170"/>
      <c r="AO926" s="170"/>
      <c r="AP926" s="170"/>
      <c r="AQ926" s="170"/>
      <c r="AR926" s="170"/>
      <c r="AS926" s="170"/>
      <c r="AT926" s="170"/>
      <c r="AU926" s="170"/>
      <c r="AV926" s="170"/>
      <c r="AW926" s="170"/>
      <c r="AX926" s="170"/>
      <c r="AY926" s="170"/>
      <c r="AZ926" s="170"/>
      <c r="BA926" s="170"/>
      <c r="BB926" s="170"/>
      <c r="BC926" s="170"/>
      <c r="BD926" s="170"/>
      <c r="BE926" s="170"/>
      <c r="BF926" s="170"/>
      <c r="BG926" s="170"/>
      <c r="BH926" s="170"/>
      <c r="BI926" s="170"/>
      <c r="BJ926" s="170"/>
      <c r="BK926" s="170"/>
      <c r="BL926" s="170"/>
      <c r="BM926" s="170"/>
      <c r="BN926" s="170"/>
      <c r="BO926" s="170"/>
      <c r="BP926" s="170"/>
      <c r="BQ926" s="170"/>
      <c r="BR926" s="170"/>
      <c r="BS926" s="170"/>
      <c r="BT926" s="170"/>
      <c r="BU926" s="170"/>
      <c r="BV926" s="170"/>
      <c r="BW926" s="170"/>
      <c r="BX926" s="170"/>
      <c r="BY926" s="170"/>
      <c r="BZ926" s="170"/>
      <c r="CA926" s="170"/>
      <c r="CB926" s="170"/>
      <c r="CC926" s="170"/>
      <c r="CD926" s="170"/>
      <c r="CE926" s="170"/>
      <c r="CF926" s="170"/>
      <c r="CG926" s="170"/>
      <c r="CH926" s="170"/>
      <c r="CI926" s="170"/>
      <c r="CJ926" s="170"/>
      <c r="CK926" s="170"/>
      <c r="CL926" s="170"/>
    </row>
    <row r="927" spans="2:90" x14ac:dyDescent="0.4">
      <c r="B927" s="171" t="s">
        <v>492</v>
      </c>
      <c r="E927" s="8"/>
      <c r="H927" s="170"/>
      <c r="I927" s="172"/>
      <c r="J927" s="172"/>
      <c r="K927" s="193"/>
      <c r="L927" s="193"/>
      <c r="M927" s="193"/>
      <c r="N927" s="193"/>
      <c r="O927" s="193"/>
      <c r="P927" s="193"/>
      <c r="R927" s="194"/>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c r="BA927" s="170"/>
      <c r="BB927" s="170"/>
      <c r="BC927" s="170"/>
      <c r="BD927" s="170"/>
      <c r="BE927" s="170"/>
      <c r="BF927" s="170"/>
      <c r="BG927" s="170"/>
      <c r="BH927" s="170"/>
      <c r="BI927" s="170"/>
      <c r="BJ927" s="170"/>
      <c r="BK927" s="170"/>
      <c r="BL927" s="170"/>
      <c r="BM927" s="170"/>
      <c r="BN927" s="170"/>
      <c r="BO927" s="170"/>
      <c r="BP927" s="170"/>
      <c r="BQ927" s="170"/>
      <c r="BR927" s="170"/>
      <c r="BS927" s="170"/>
      <c r="BT927" s="170"/>
      <c r="BU927" s="170"/>
      <c r="BV927" s="170"/>
      <c r="BW927" s="170"/>
      <c r="BX927" s="170"/>
      <c r="BY927" s="170"/>
      <c r="BZ927" s="170"/>
      <c r="CA927" s="170"/>
      <c r="CB927" s="170"/>
      <c r="CC927" s="170"/>
      <c r="CD927" s="170"/>
      <c r="CE927" s="170"/>
      <c r="CF927" s="170"/>
      <c r="CG927" s="170"/>
      <c r="CH927" s="170"/>
      <c r="CI927" s="170"/>
      <c r="CJ927" s="170"/>
      <c r="CK927" s="170"/>
      <c r="CL927" s="170"/>
    </row>
    <row r="928" spans="2:90" x14ac:dyDescent="0.4">
      <c r="B928" s="171" t="s">
        <v>461</v>
      </c>
      <c r="E928" s="8"/>
      <c r="H928" s="170"/>
      <c r="I928" s="172"/>
      <c r="J928" s="172"/>
      <c r="K928" s="193"/>
      <c r="L928" s="193"/>
      <c r="M928" s="193"/>
      <c r="N928" s="193"/>
      <c r="O928" s="193"/>
      <c r="P928" s="193"/>
      <c r="R928" s="194"/>
      <c r="S928" s="195" t="str">
        <f t="shared" ref="S928:AX928" si="932">S$16</f>
        <v>S$12</v>
      </c>
      <c r="T928" s="195" t="str">
        <f t="shared" si="932"/>
        <v>T$12</v>
      </c>
      <c r="U928" s="195" t="str">
        <f t="shared" si="932"/>
        <v>U$12</v>
      </c>
      <c r="V928" s="195" t="str">
        <f t="shared" si="932"/>
        <v>V$12</v>
      </c>
      <c r="W928" s="195" t="str">
        <f t="shared" si="932"/>
        <v>W$12</v>
      </c>
      <c r="X928" s="195" t="str">
        <f t="shared" si="932"/>
        <v>X$12</v>
      </c>
      <c r="Y928" s="195" t="str">
        <f t="shared" si="932"/>
        <v>Y$12</v>
      </c>
      <c r="Z928" s="195" t="str">
        <f t="shared" si="932"/>
        <v>Z$12</v>
      </c>
      <c r="AA928" s="195" t="str">
        <f t="shared" si="932"/>
        <v>AA$12</v>
      </c>
      <c r="AB928" s="195" t="str">
        <f t="shared" si="932"/>
        <v>AB$12</v>
      </c>
      <c r="AC928" s="195" t="str">
        <f t="shared" si="932"/>
        <v>AC$12</v>
      </c>
      <c r="AD928" s="195" t="str">
        <f t="shared" si="932"/>
        <v>AD$12</v>
      </c>
      <c r="AE928" s="195" t="str">
        <f t="shared" si="932"/>
        <v>AE$12</v>
      </c>
      <c r="AF928" s="195" t="str">
        <f t="shared" si="932"/>
        <v>AF$12</v>
      </c>
      <c r="AG928" s="195" t="str">
        <f t="shared" si="932"/>
        <v>AG$12</v>
      </c>
      <c r="AH928" s="195" t="str">
        <f t="shared" si="932"/>
        <v>AH$12</v>
      </c>
      <c r="AI928" s="195" t="str">
        <f t="shared" si="932"/>
        <v>AI$12</v>
      </c>
      <c r="AJ928" s="195" t="str">
        <f t="shared" si="932"/>
        <v>AJ$12</v>
      </c>
      <c r="AK928" s="195" t="str">
        <f t="shared" si="932"/>
        <v>AK$12</v>
      </c>
      <c r="AL928" s="195" t="str">
        <f t="shared" si="932"/>
        <v>AL$12</v>
      </c>
      <c r="AM928" s="195" t="str">
        <f t="shared" si="932"/>
        <v>AM$12</v>
      </c>
      <c r="AN928" s="195" t="str">
        <f t="shared" si="932"/>
        <v>AN$12</v>
      </c>
      <c r="AO928" s="195" t="str">
        <f t="shared" si="932"/>
        <v>AO$12</v>
      </c>
      <c r="AP928" s="195" t="str">
        <f t="shared" si="932"/>
        <v>AP$12</v>
      </c>
      <c r="AQ928" s="195" t="str">
        <f t="shared" si="932"/>
        <v>AQ$12</v>
      </c>
      <c r="AR928" s="195" t="str">
        <f t="shared" si="932"/>
        <v>AR$12</v>
      </c>
      <c r="AS928" s="195" t="str">
        <f t="shared" si="932"/>
        <v>AS$12</v>
      </c>
      <c r="AT928" s="195" t="str">
        <f t="shared" si="932"/>
        <v>AT$12</v>
      </c>
      <c r="AU928" s="195" t="str">
        <f t="shared" si="932"/>
        <v>AU$12</v>
      </c>
      <c r="AV928" s="195" t="str">
        <f t="shared" si="932"/>
        <v>AV$12</v>
      </c>
      <c r="AW928" s="195" t="str">
        <f t="shared" si="932"/>
        <v>AW$12</v>
      </c>
      <c r="AX928" s="195" t="str">
        <f t="shared" si="932"/>
        <v>AX$12</v>
      </c>
      <c r="AY928" s="195" t="str">
        <f t="shared" ref="AY928:CD928" si="933">AY$16</f>
        <v>AY$12</v>
      </c>
      <c r="AZ928" s="195" t="str">
        <f t="shared" si="933"/>
        <v>AZ$12</v>
      </c>
      <c r="BA928" s="195" t="str">
        <f t="shared" si="933"/>
        <v>BA$12</v>
      </c>
      <c r="BB928" s="195" t="str">
        <f t="shared" si="933"/>
        <v>BB$12</v>
      </c>
      <c r="BC928" s="195" t="str">
        <f t="shared" si="933"/>
        <v>BC$12</v>
      </c>
      <c r="BD928" s="195" t="str">
        <f t="shared" si="933"/>
        <v>BD$12</v>
      </c>
      <c r="BE928" s="195" t="str">
        <f t="shared" si="933"/>
        <v>BE$12</v>
      </c>
      <c r="BF928" s="195" t="str">
        <f t="shared" si="933"/>
        <v>BF$12</v>
      </c>
      <c r="BG928" s="195" t="str">
        <f t="shared" si="933"/>
        <v>BG$12</v>
      </c>
      <c r="BH928" s="195" t="str">
        <f t="shared" si="933"/>
        <v>BH$12</v>
      </c>
      <c r="BI928" s="195" t="str">
        <f t="shared" si="933"/>
        <v>BI$12</v>
      </c>
      <c r="BJ928" s="195" t="str">
        <f t="shared" si="933"/>
        <v>BJ$12</v>
      </c>
      <c r="BK928" s="195" t="str">
        <f t="shared" si="933"/>
        <v>BK$12</v>
      </c>
      <c r="BL928" s="195" t="str">
        <f t="shared" si="933"/>
        <v>BL$12</v>
      </c>
      <c r="BM928" s="195" t="str">
        <f t="shared" si="933"/>
        <v>BM$12</v>
      </c>
      <c r="BN928" s="195" t="str">
        <f t="shared" si="933"/>
        <v>BN$12</v>
      </c>
      <c r="BO928" s="195" t="str">
        <f t="shared" si="933"/>
        <v>BO$12</v>
      </c>
      <c r="BP928" s="195" t="str">
        <f t="shared" si="933"/>
        <v>BP$12</v>
      </c>
      <c r="BQ928" s="195" t="str">
        <f t="shared" si="933"/>
        <v>BQ$12</v>
      </c>
      <c r="BR928" s="195" t="str">
        <f t="shared" si="933"/>
        <v>BR$12</v>
      </c>
      <c r="BS928" s="195" t="str">
        <f t="shared" si="933"/>
        <v>BS$12</v>
      </c>
      <c r="BT928" s="195" t="str">
        <f t="shared" si="933"/>
        <v>BT$12</v>
      </c>
      <c r="BU928" s="195" t="str">
        <f t="shared" si="933"/>
        <v>BU$12</v>
      </c>
      <c r="BV928" s="195" t="str">
        <f t="shared" si="933"/>
        <v>BV$12</v>
      </c>
      <c r="BW928" s="195" t="str">
        <f t="shared" si="933"/>
        <v>BW$12</v>
      </c>
      <c r="BX928" s="195" t="str">
        <f t="shared" si="933"/>
        <v>BX$12</v>
      </c>
      <c r="BY928" s="195" t="str">
        <f t="shared" si="933"/>
        <v>BY$12</v>
      </c>
      <c r="BZ928" s="195" t="str">
        <f t="shared" si="933"/>
        <v>BZ$12</v>
      </c>
      <c r="CA928" s="195" t="str">
        <f t="shared" si="933"/>
        <v>CA$12</v>
      </c>
      <c r="CB928" s="195" t="str">
        <f t="shared" si="933"/>
        <v>CB$12</v>
      </c>
      <c r="CC928" s="195" t="str">
        <f t="shared" si="933"/>
        <v>CC$12</v>
      </c>
      <c r="CD928" s="195" t="str">
        <f t="shared" si="933"/>
        <v>CD$12</v>
      </c>
      <c r="CE928" s="195" t="str">
        <f t="shared" ref="CE928:CL928" si="934">CE$16</f>
        <v>CE$12</v>
      </c>
      <c r="CF928" s="195" t="str">
        <f t="shared" si="934"/>
        <v>CF$12</v>
      </c>
      <c r="CG928" s="195" t="str">
        <f t="shared" si="934"/>
        <v>CG$12</v>
      </c>
      <c r="CH928" s="195" t="str">
        <f t="shared" si="934"/>
        <v>CH$12</v>
      </c>
      <c r="CI928" s="195" t="str">
        <f t="shared" si="934"/>
        <v>CI$12</v>
      </c>
      <c r="CJ928" s="195" t="str">
        <f t="shared" si="934"/>
        <v>CJ$12</v>
      </c>
      <c r="CK928" s="195" t="str">
        <f t="shared" si="934"/>
        <v>CK$12</v>
      </c>
      <c r="CL928" s="195" t="str">
        <f t="shared" si="934"/>
        <v>CL$12</v>
      </c>
    </row>
    <row r="929" spans="2:90" x14ac:dyDescent="0.4">
      <c r="B929" s="171" t="s">
        <v>462</v>
      </c>
      <c r="E929" s="8"/>
      <c r="H929" s="196"/>
      <c r="I929" s="197"/>
      <c r="J929" s="197"/>
      <c r="K929" s="198"/>
      <c r="L929" s="198"/>
      <c r="M929" s="198"/>
      <c r="N929" s="198"/>
      <c r="O929" s="198"/>
      <c r="P929" s="198"/>
      <c r="R929" s="198"/>
      <c r="S929" s="195" t="str">
        <f t="shared" ref="S929:AX929" si="935">S$17</f>
        <v>S$13</v>
      </c>
      <c r="T929" s="195" t="str">
        <f t="shared" si="935"/>
        <v>T$13</v>
      </c>
      <c r="U929" s="195" t="str">
        <f t="shared" si="935"/>
        <v>U$13</v>
      </c>
      <c r="V929" s="195" t="str">
        <f t="shared" si="935"/>
        <v>V$13</v>
      </c>
      <c r="W929" s="195" t="str">
        <f t="shared" si="935"/>
        <v>W$13</v>
      </c>
      <c r="X929" s="195" t="str">
        <f t="shared" si="935"/>
        <v>X$13</v>
      </c>
      <c r="Y929" s="195" t="str">
        <f t="shared" si="935"/>
        <v>Y$13</v>
      </c>
      <c r="Z929" s="195" t="str">
        <f t="shared" si="935"/>
        <v>Z$13</v>
      </c>
      <c r="AA929" s="195" t="str">
        <f t="shared" si="935"/>
        <v>AA$13</v>
      </c>
      <c r="AB929" s="195" t="str">
        <f t="shared" si="935"/>
        <v>AB$13</v>
      </c>
      <c r="AC929" s="195" t="str">
        <f t="shared" si="935"/>
        <v>AC$13</v>
      </c>
      <c r="AD929" s="195" t="str">
        <f t="shared" si="935"/>
        <v>AD$13</v>
      </c>
      <c r="AE929" s="195" t="str">
        <f t="shared" si="935"/>
        <v>AE$13</v>
      </c>
      <c r="AF929" s="195" t="str">
        <f t="shared" si="935"/>
        <v>AF$13</v>
      </c>
      <c r="AG929" s="195" t="str">
        <f t="shared" si="935"/>
        <v>AG$13</v>
      </c>
      <c r="AH929" s="195" t="str">
        <f t="shared" si="935"/>
        <v>AH$13</v>
      </c>
      <c r="AI929" s="195" t="str">
        <f t="shared" si="935"/>
        <v>AI$13</v>
      </c>
      <c r="AJ929" s="195" t="str">
        <f t="shared" si="935"/>
        <v>AJ$13</v>
      </c>
      <c r="AK929" s="195" t="str">
        <f t="shared" si="935"/>
        <v>AK$13</v>
      </c>
      <c r="AL929" s="195" t="str">
        <f t="shared" si="935"/>
        <v>AL$13</v>
      </c>
      <c r="AM929" s="195" t="str">
        <f t="shared" si="935"/>
        <v>AM$13</v>
      </c>
      <c r="AN929" s="195" t="str">
        <f t="shared" si="935"/>
        <v>AN$13</v>
      </c>
      <c r="AO929" s="195" t="str">
        <f t="shared" si="935"/>
        <v>AO$13</v>
      </c>
      <c r="AP929" s="195" t="str">
        <f t="shared" si="935"/>
        <v>AP$13</v>
      </c>
      <c r="AQ929" s="195" t="str">
        <f t="shared" si="935"/>
        <v>AQ$13</v>
      </c>
      <c r="AR929" s="195" t="str">
        <f t="shared" si="935"/>
        <v>AR$13</v>
      </c>
      <c r="AS929" s="195" t="str">
        <f t="shared" si="935"/>
        <v>AS$13</v>
      </c>
      <c r="AT929" s="195" t="str">
        <f t="shared" si="935"/>
        <v>AT$13</v>
      </c>
      <c r="AU929" s="195" t="str">
        <f t="shared" si="935"/>
        <v>AU$13</v>
      </c>
      <c r="AV929" s="195" t="str">
        <f t="shared" si="935"/>
        <v>AV$13</v>
      </c>
      <c r="AW929" s="195" t="str">
        <f t="shared" si="935"/>
        <v>AW$13</v>
      </c>
      <c r="AX929" s="195" t="str">
        <f t="shared" si="935"/>
        <v>AX$13</v>
      </c>
      <c r="AY929" s="195" t="str">
        <f t="shared" ref="AY929:CD929" si="936">AY$17</f>
        <v>AY$13</v>
      </c>
      <c r="AZ929" s="195" t="str">
        <f t="shared" si="936"/>
        <v>AZ$13</v>
      </c>
      <c r="BA929" s="195" t="str">
        <f t="shared" si="936"/>
        <v>BA$13</v>
      </c>
      <c r="BB929" s="195" t="str">
        <f t="shared" si="936"/>
        <v>BB$13</v>
      </c>
      <c r="BC929" s="195" t="str">
        <f t="shared" si="936"/>
        <v>BC$13</v>
      </c>
      <c r="BD929" s="195" t="str">
        <f t="shared" si="936"/>
        <v>BD$13</v>
      </c>
      <c r="BE929" s="195" t="str">
        <f t="shared" si="936"/>
        <v>BE$13</v>
      </c>
      <c r="BF929" s="195" t="str">
        <f t="shared" si="936"/>
        <v>BF$13</v>
      </c>
      <c r="BG929" s="195" t="str">
        <f t="shared" si="936"/>
        <v>BG$13</v>
      </c>
      <c r="BH929" s="195" t="str">
        <f t="shared" si="936"/>
        <v>BH$13</v>
      </c>
      <c r="BI929" s="195" t="str">
        <f t="shared" si="936"/>
        <v>BI$13</v>
      </c>
      <c r="BJ929" s="195" t="str">
        <f t="shared" si="936"/>
        <v>BJ$13</v>
      </c>
      <c r="BK929" s="195" t="str">
        <f t="shared" si="936"/>
        <v>BK$13</v>
      </c>
      <c r="BL929" s="195" t="str">
        <f t="shared" si="936"/>
        <v>BL$13</v>
      </c>
      <c r="BM929" s="195" t="str">
        <f t="shared" si="936"/>
        <v>BM$13</v>
      </c>
      <c r="BN929" s="195" t="str">
        <f t="shared" si="936"/>
        <v>BN$13</v>
      </c>
      <c r="BO929" s="195" t="str">
        <f t="shared" si="936"/>
        <v>BO$13</v>
      </c>
      <c r="BP929" s="195" t="str">
        <f t="shared" si="936"/>
        <v>BP$13</v>
      </c>
      <c r="BQ929" s="195" t="str">
        <f t="shared" si="936"/>
        <v>BQ$13</v>
      </c>
      <c r="BR929" s="195" t="str">
        <f t="shared" si="936"/>
        <v>BR$13</v>
      </c>
      <c r="BS929" s="195" t="str">
        <f t="shared" si="936"/>
        <v>BS$13</v>
      </c>
      <c r="BT929" s="195" t="str">
        <f t="shared" si="936"/>
        <v>BT$13</v>
      </c>
      <c r="BU929" s="195" t="str">
        <f t="shared" si="936"/>
        <v>BU$13</v>
      </c>
      <c r="BV929" s="195" t="str">
        <f t="shared" si="936"/>
        <v>BV$13</v>
      </c>
      <c r="BW929" s="195" t="str">
        <f t="shared" si="936"/>
        <v>BW$13</v>
      </c>
      <c r="BX929" s="195" t="str">
        <f t="shared" si="936"/>
        <v>BX$13</v>
      </c>
      <c r="BY929" s="195" t="str">
        <f t="shared" si="936"/>
        <v>BY$13</v>
      </c>
      <c r="BZ929" s="195" t="str">
        <f t="shared" si="936"/>
        <v>BZ$13</v>
      </c>
      <c r="CA929" s="195" t="str">
        <f t="shared" si="936"/>
        <v>CA$13</v>
      </c>
      <c r="CB929" s="195" t="str">
        <f t="shared" si="936"/>
        <v>CB$13</v>
      </c>
      <c r="CC929" s="195" t="str">
        <f t="shared" si="936"/>
        <v>CC$13</v>
      </c>
      <c r="CD929" s="195" t="str">
        <f t="shared" si="936"/>
        <v>CD$13</v>
      </c>
      <c r="CE929" s="195" t="str">
        <f t="shared" ref="CE929:CL929" si="937">CE$17</f>
        <v>CE$13</v>
      </c>
      <c r="CF929" s="195" t="str">
        <f t="shared" si="937"/>
        <v>CF$13</v>
      </c>
      <c r="CG929" s="195" t="str">
        <f t="shared" si="937"/>
        <v>CG$13</v>
      </c>
      <c r="CH929" s="195" t="str">
        <f t="shared" si="937"/>
        <v>CH$13</v>
      </c>
      <c r="CI929" s="195" t="str">
        <f t="shared" si="937"/>
        <v>CI$13</v>
      </c>
      <c r="CJ929" s="195" t="str">
        <f t="shared" si="937"/>
        <v>CJ$13</v>
      </c>
      <c r="CK929" s="195" t="str">
        <f t="shared" si="937"/>
        <v>CK$13</v>
      </c>
      <c r="CL929" s="195" t="str">
        <f t="shared" si="937"/>
        <v>CL$13</v>
      </c>
    </row>
    <row r="930" spans="2:90" x14ac:dyDescent="0.4">
      <c r="B930" s="171" t="s">
        <v>491</v>
      </c>
      <c r="E930" s="8"/>
      <c r="H930" s="196"/>
      <c r="I930" s="197"/>
      <c r="J930" s="197"/>
      <c r="K930" s="198"/>
      <c r="L930" s="198"/>
      <c r="M930" s="198"/>
      <c r="N930" s="198"/>
      <c r="O930" s="198"/>
      <c r="P930" s="198"/>
      <c r="R930" s="198"/>
      <c r="S930" s="186"/>
      <c r="T930" s="186"/>
      <c r="U930" s="186"/>
      <c r="V930" s="186"/>
      <c r="W930" s="186"/>
      <c r="X930" s="186"/>
      <c r="Y930" s="186"/>
      <c r="Z930" s="186"/>
      <c r="AA930" s="186"/>
      <c r="AB930" s="186"/>
      <c r="AC930" s="186"/>
      <c r="AD930" s="186"/>
      <c r="AE930" s="186"/>
      <c r="AF930" s="186"/>
      <c r="AG930" s="186"/>
      <c r="AH930" s="186"/>
      <c r="AI930" s="186"/>
      <c r="AJ930" s="186"/>
      <c r="AK930" s="186"/>
      <c r="AL930" s="186"/>
      <c r="AM930" s="186"/>
      <c r="AN930" s="186"/>
      <c r="AO930" s="186"/>
      <c r="AP930" s="186"/>
      <c r="AQ930" s="186"/>
      <c r="AR930" s="186"/>
      <c r="AS930" s="186"/>
      <c r="AT930" s="186"/>
      <c r="AU930" s="186"/>
      <c r="AV930" s="186"/>
      <c r="AW930" s="186"/>
      <c r="AX930" s="186"/>
      <c r="AY930" s="186"/>
      <c r="AZ930" s="186"/>
      <c r="BA930" s="186"/>
      <c r="BB930" s="186"/>
      <c r="BC930" s="186"/>
      <c r="BD930" s="186"/>
      <c r="BE930" s="186"/>
      <c r="BF930" s="186"/>
      <c r="BG930" s="186"/>
      <c r="BH930" s="186"/>
      <c r="BI930" s="186"/>
      <c r="BJ930" s="186"/>
      <c r="BK930" s="186"/>
      <c r="BL930" s="186"/>
      <c r="BM930" s="186"/>
      <c r="BN930" s="186"/>
      <c r="BO930" s="186"/>
      <c r="BP930" s="186"/>
      <c r="BQ930" s="186"/>
      <c r="BR930" s="186"/>
      <c r="BS930" s="186"/>
      <c r="BT930" s="186"/>
      <c r="BU930" s="186"/>
      <c r="BV930" s="186"/>
      <c r="BW930" s="186"/>
      <c r="BX930" s="186"/>
      <c r="BY930" s="186"/>
      <c r="BZ930" s="186"/>
      <c r="CA930" s="186"/>
      <c r="CB930" s="186"/>
      <c r="CC930" s="186"/>
      <c r="CD930" s="186"/>
      <c r="CE930" s="186"/>
      <c r="CF930" s="186"/>
      <c r="CG930" s="186"/>
      <c r="CH930" s="186"/>
      <c r="CI930" s="186"/>
      <c r="CJ930" s="186"/>
      <c r="CK930" s="186"/>
      <c r="CL930" s="186"/>
    </row>
    <row r="931" spans="2:90" x14ac:dyDescent="0.4">
      <c r="B931" s="171" t="s">
        <v>505</v>
      </c>
      <c r="E931" s="8"/>
      <c r="H931" s="196"/>
      <c r="I931" s="197"/>
      <c r="J931" s="197"/>
      <c r="K931" s="198"/>
      <c r="L931" s="198"/>
      <c r="M931" s="198"/>
      <c r="N931" s="198"/>
      <c r="O931" s="198"/>
      <c r="P931" s="198"/>
      <c r="R931" s="198"/>
      <c r="S931" s="186"/>
      <c r="T931" s="186"/>
      <c r="U931" s="186"/>
      <c r="V931" s="186"/>
      <c r="W931" s="186"/>
      <c r="X931" s="186"/>
      <c r="Y931" s="186"/>
      <c r="Z931" s="186"/>
      <c r="AA931" s="186"/>
      <c r="AB931" s="186"/>
      <c r="AC931" s="186"/>
      <c r="AD931" s="186"/>
      <c r="AE931" s="186"/>
      <c r="AF931" s="186"/>
      <c r="AG931" s="186"/>
      <c r="AH931" s="186"/>
      <c r="AI931" s="186"/>
      <c r="AJ931" s="186"/>
      <c r="AK931" s="186"/>
      <c r="AL931" s="186"/>
      <c r="AM931" s="186"/>
      <c r="AN931" s="186"/>
      <c r="AO931" s="186"/>
      <c r="AP931" s="186"/>
      <c r="AQ931" s="186"/>
      <c r="AR931" s="186"/>
      <c r="AS931" s="186"/>
      <c r="AT931" s="186"/>
      <c r="AU931" s="186"/>
      <c r="AV931" s="186"/>
      <c r="AW931" s="186"/>
      <c r="AX931" s="186"/>
      <c r="AY931" s="186"/>
      <c r="AZ931" s="186"/>
      <c r="BA931" s="186"/>
      <c r="BB931" s="186"/>
      <c r="BC931" s="186"/>
      <c r="BD931" s="186"/>
      <c r="BE931" s="186"/>
      <c r="BF931" s="186"/>
      <c r="BG931" s="186"/>
      <c r="BH931" s="186"/>
      <c r="BI931" s="186"/>
      <c r="BJ931" s="186"/>
      <c r="BK931" s="186"/>
      <c r="BL931" s="186"/>
      <c r="BM931" s="186"/>
      <c r="BN931" s="186"/>
      <c r="BO931" s="186"/>
      <c r="BP931" s="186"/>
      <c r="BQ931" s="186"/>
      <c r="BR931" s="186"/>
      <c r="BS931" s="186"/>
      <c r="BT931" s="186"/>
      <c r="BU931" s="186"/>
      <c r="BV931" s="186"/>
      <c r="BW931" s="186"/>
      <c r="BX931" s="186"/>
      <c r="BY931" s="186"/>
      <c r="BZ931" s="186"/>
      <c r="CA931" s="186"/>
      <c r="CB931" s="186"/>
      <c r="CC931" s="186"/>
      <c r="CD931" s="186"/>
      <c r="CE931" s="186"/>
      <c r="CF931" s="186"/>
      <c r="CG931" s="186"/>
      <c r="CH931" s="186"/>
      <c r="CI931" s="186"/>
      <c r="CJ931" s="186"/>
      <c r="CK931" s="186"/>
      <c r="CL931" s="186"/>
    </row>
    <row r="932" spans="2:90" x14ac:dyDescent="0.4">
      <c r="B932" s="171" t="s">
        <v>463</v>
      </c>
      <c r="E932" s="8"/>
      <c r="H932" s="196"/>
      <c r="I932" s="197"/>
      <c r="J932" s="197"/>
      <c r="K932" s="198"/>
      <c r="L932" s="198"/>
      <c r="M932" s="198"/>
      <c r="N932" s="198"/>
      <c r="O932" s="198"/>
      <c r="P932" s="198"/>
      <c r="R932" s="198"/>
      <c r="S932" s="186" t="str">
        <f t="shared" ref="S932:AX932" si="938">S$18</f>
        <v>S$14</v>
      </c>
      <c r="T932" s="186" t="str">
        <f t="shared" si="938"/>
        <v>T$14</v>
      </c>
      <c r="U932" s="186" t="str">
        <f t="shared" si="938"/>
        <v>U$14</v>
      </c>
      <c r="V932" s="186" t="str">
        <f t="shared" si="938"/>
        <v>V$14</v>
      </c>
      <c r="W932" s="186" t="str">
        <f t="shared" si="938"/>
        <v>W$14</v>
      </c>
      <c r="X932" s="186" t="str">
        <f t="shared" si="938"/>
        <v>X$14</v>
      </c>
      <c r="Y932" s="186" t="str">
        <f t="shared" si="938"/>
        <v>Y$14</v>
      </c>
      <c r="Z932" s="186" t="str">
        <f t="shared" si="938"/>
        <v>Z$14</v>
      </c>
      <c r="AA932" s="186" t="str">
        <f t="shared" si="938"/>
        <v>AA$14</v>
      </c>
      <c r="AB932" s="186" t="str">
        <f t="shared" si="938"/>
        <v>AB$14</v>
      </c>
      <c r="AC932" s="186" t="str">
        <f t="shared" si="938"/>
        <v>AC$14</v>
      </c>
      <c r="AD932" s="186" t="str">
        <f t="shared" si="938"/>
        <v>AD$14</v>
      </c>
      <c r="AE932" s="186" t="str">
        <f t="shared" si="938"/>
        <v>AE$14</v>
      </c>
      <c r="AF932" s="186" t="str">
        <f t="shared" si="938"/>
        <v>AF$14</v>
      </c>
      <c r="AG932" s="186" t="str">
        <f t="shared" si="938"/>
        <v>AG$14</v>
      </c>
      <c r="AH932" s="186" t="str">
        <f t="shared" si="938"/>
        <v>AH$14</v>
      </c>
      <c r="AI932" s="186" t="str">
        <f t="shared" si="938"/>
        <v>AI$14</v>
      </c>
      <c r="AJ932" s="186" t="str">
        <f t="shared" si="938"/>
        <v>AJ$14</v>
      </c>
      <c r="AK932" s="186" t="str">
        <f t="shared" si="938"/>
        <v>AK$14</v>
      </c>
      <c r="AL932" s="186" t="str">
        <f t="shared" si="938"/>
        <v>AL$14</v>
      </c>
      <c r="AM932" s="186" t="str">
        <f t="shared" si="938"/>
        <v>AM$14</v>
      </c>
      <c r="AN932" s="186" t="str">
        <f t="shared" si="938"/>
        <v>AN$14</v>
      </c>
      <c r="AO932" s="186" t="str">
        <f t="shared" si="938"/>
        <v>AO$14</v>
      </c>
      <c r="AP932" s="186" t="str">
        <f t="shared" si="938"/>
        <v>AP$14</v>
      </c>
      <c r="AQ932" s="186" t="str">
        <f t="shared" si="938"/>
        <v>AQ$14</v>
      </c>
      <c r="AR932" s="186" t="str">
        <f t="shared" si="938"/>
        <v>AR$14</v>
      </c>
      <c r="AS932" s="186" t="str">
        <f t="shared" si="938"/>
        <v>AS$14</v>
      </c>
      <c r="AT932" s="186" t="str">
        <f t="shared" si="938"/>
        <v>AT$14</v>
      </c>
      <c r="AU932" s="186" t="str">
        <f t="shared" si="938"/>
        <v>AU$14</v>
      </c>
      <c r="AV932" s="186" t="str">
        <f t="shared" si="938"/>
        <v>AV$14</v>
      </c>
      <c r="AW932" s="186" t="str">
        <f t="shared" si="938"/>
        <v>AW$14</v>
      </c>
      <c r="AX932" s="186" t="str">
        <f t="shared" si="938"/>
        <v>AX$14</v>
      </c>
      <c r="AY932" s="186" t="str">
        <f t="shared" ref="AY932:CD932" si="939">AY$18</f>
        <v>AY$14</v>
      </c>
      <c r="AZ932" s="186" t="str">
        <f t="shared" si="939"/>
        <v>AZ$14</v>
      </c>
      <c r="BA932" s="186" t="str">
        <f t="shared" si="939"/>
        <v>BA$14</v>
      </c>
      <c r="BB932" s="186" t="str">
        <f t="shared" si="939"/>
        <v>BB$14</v>
      </c>
      <c r="BC932" s="186" t="str">
        <f t="shared" si="939"/>
        <v>BC$14</v>
      </c>
      <c r="BD932" s="186" t="str">
        <f t="shared" si="939"/>
        <v>BD$14</v>
      </c>
      <c r="BE932" s="186" t="str">
        <f t="shared" si="939"/>
        <v>BE$14</v>
      </c>
      <c r="BF932" s="186" t="str">
        <f t="shared" si="939"/>
        <v>BF$14</v>
      </c>
      <c r="BG932" s="186" t="str">
        <f t="shared" si="939"/>
        <v>BG$14</v>
      </c>
      <c r="BH932" s="186" t="str">
        <f t="shared" si="939"/>
        <v>BH$14</v>
      </c>
      <c r="BI932" s="186" t="str">
        <f t="shared" si="939"/>
        <v>BI$14</v>
      </c>
      <c r="BJ932" s="186" t="str">
        <f t="shared" si="939"/>
        <v>BJ$14</v>
      </c>
      <c r="BK932" s="186" t="str">
        <f t="shared" si="939"/>
        <v>BK$14</v>
      </c>
      <c r="BL932" s="186" t="str">
        <f t="shared" si="939"/>
        <v>BL$14</v>
      </c>
      <c r="BM932" s="186" t="str">
        <f t="shared" si="939"/>
        <v>BM$14</v>
      </c>
      <c r="BN932" s="186" t="str">
        <f t="shared" si="939"/>
        <v>BN$14</v>
      </c>
      <c r="BO932" s="186" t="str">
        <f t="shared" si="939"/>
        <v>BO$14</v>
      </c>
      <c r="BP932" s="186" t="str">
        <f t="shared" si="939"/>
        <v>BP$14</v>
      </c>
      <c r="BQ932" s="186" t="str">
        <f t="shared" si="939"/>
        <v>BQ$14</v>
      </c>
      <c r="BR932" s="186" t="str">
        <f t="shared" si="939"/>
        <v>BR$14</v>
      </c>
      <c r="BS932" s="186" t="str">
        <f t="shared" si="939"/>
        <v>BS$14</v>
      </c>
      <c r="BT932" s="186" t="str">
        <f t="shared" si="939"/>
        <v>BT$14</v>
      </c>
      <c r="BU932" s="186" t="str">
        <f t="shared" si="939"/>
        <v>BU$14</v>
      </c>
      <c r="BV932" s="186" t="str">
        <f t="shared" si="939"/>
        <v>BV$14</v>
      </c>
      <c r="BW932" s="186" t="str">
        <f t="shared" si="939"/>
        <v>BW$14</v>
      </c>
      <c r="BX932" s="186" t="str">
        <f t="shared" si="939"/>
        <v>BX$14</v>
      </c>
      <c r="BY932" s="186" t="str">
        <f t="shared" si="939"/>
        <v>BY$14</v>
      </c>
      <c r="BZ932" s="186" t="str">
        <f t="shared" si="939"/>
        <v>BZ$14</v>
      </c>
      <c r="CA932" s="186" t="str">
        <f t="shared" si="939"/>
        <v>CA$14</v>
      </c>
      <c r="CB932" s="186" t="str">
        <f t="shared" si="939"/>
        <v>CB$14</v>
      </c>
      <c r="CC932" s="186" t="str">
        <f t="shared" si="939"/>
        <v>CC$14</v>
      </c>
      <c r="CD932" s="186" t="str">
        <f t="shared" si="939"/>
        <v>CD$14</v>
      </c>
      <c r="CE932" s="186" t="str">
        <f t="shared" ref="CE932:CL932" si="940">CE$18</f>
        <v>CE$14</v>
      </c>
      <c r="CF932" s="186" t="str">
        <f t="shared" si="940"/>
        <v>CF$14</v>
      </c>
      <c r="CG932" s="186" t="str">
        <f t="shared" si="940"/>
        <v>CG$14</v>
      </c>
      <c r="CH932" s="186" t="str">
        <f t="shared" si="940"/>
        <v>CH$14</v>
      </c>
      <c r="CI932" s="186" t="str">
        <f t="shared" si="940"/>
        <v>CI$14</v>
      </c>
      <c r="CJ932" s="186" t="str">
        <f t="shared" si="940"/>
        <v>CJ$14</v>
      </c>
      <c r="CK932" s="186" t="str">
        <f t="shared" si="940"/>
        <v>CK$14</v>
      </c>
      <c r="CL932" s="186" t="str">
        <f t="shared" si="940"/>
        <v>CL$14</v>
      </c>
    </row>
    <row r="933" spans="2:90" x14ac:dyDescent="0.4">
      <c r="B933" s="171" t="s">
        <v>464</v>
      </c>
      <c r="E933" s="8"/>
      <c r="H933" s="196"/>
      <c r="I933" s="197"/>
      <c r="J933" s="197"/>
      <c r="K933" s="198"/>
      <c r="L933" s="198"/>
      <c r="M933" s="198"/>
      <c r="N933" s="198"/>
      <c r="O933" s="198"/>
      <c r="P933" s="198"/>
      <c r="R933" s="198"/>
      <c r="S933" s="186" t="str">
        <f t="shared" ref="S933:AX933" si="941">S$19</f>
        <v>S$15</v>
      </c>
      <c r="T933" s="186" t="str">
        <f t="shared" si="941"/>
        <v>T$15</v>
      </c>
      <c r="U933" s="186" t="str">
        <f t="shared" si="941"/>
        <v>U$15</v>
      </c>
      <c r="V933" s="186" t="str">
        <f t="shared" si="941"/>
        <v>V$15</v>
      </c>
      <c r="W933" s="186" t="str">
        <f t="shared" si="941"/>
        <v>W$15</v>
      </c>
      <c r="X933" s="186" t="str">
        <f t="shared" si="941"/>
        <v>X$15</v>
      </c>
      <c r="Y933" s="186" t="str">
        <f t="shared" si="941"/>
        <v>Y$15</v>
      </c>
      <c r="Z933" s="186" t="str">
        <f t="shared" si="941"/>
        <v>Z$15</v>
      </c>
      <c r="AA933" s="186" t="str">
        <f t="shared" si="941"/>
        <v>AA$15</v>
      </c>
      <c r="AB933" s="186" t="str">
        <f t="shared" si="941"/>
        <v>AB$15</v>
      </c>
      <c r="AC933" s="186" t="str">
        <f t="shared" si="941"/>
        <v>AC$15</v>
      </c>
      <c r="AD933" s="186" t="str">
        <f t="shared" si="941"/>
        <v>AD$15</v>
      </c>
      <c r="AE933" s="186" t="str">
        <f t="shared" si="941"/>
        <v>AE$15</v>
      </c>
      <c r="AF933" s="186" t="str">
        <f t="shared" si="941"/>
        <v>AF$15</v>
      </c>
      <c r="AG933" s="186" t="str">
        <f t="shared" si="941"/>
        <v>AG$15</v>
      </c>
      <c r="AH933" s="186" t="str">
        <f t="shared" si="941"/>
        <v>AH$15</v>
      </c>
      <c r="AI933" s="186" t="str">
        <f t="shared" si="941"/>
        <v>AI$15</v>
      </c>
      <c r="AJ933" s="186" t="str">
        <f t="shared" si="941"/>
        <v>AJ$15</v>
      </c>
      <c r="AK933" s="186" t="str">
        <f t="shared" si="941"/>
        <v>AK$15</v>
      </c>
      <c r="AL933" s="186" t="str">
        <f t="shared" si="941"/>
        <v>AL$15</v>
      </c>
      <c r="AM933" s="186" t="str">
        <f t="shared" si="941"/>
        <v>AM$15</v>
      </c>
      <c r="AN933" s="186" t="str">
        <f t="shared" si="941"/>
        <v>AN$15</v>
      </c>
      <c r="AO933" s="186" t="str">
        <f t="shared" si="941"/>
        <v>AO$15</v>
      </c>
      <c r="AP933" s="186" t="str">
        <f t="shared" si="941"/>
        <v>AP$15</v>
      </c>
      <c r="AQ933" s="186" t="str">
        <f t="shared" si="941"/>
        <v>AQ$15</v>
      </c>
      <c r="AR933" s="186" t="str">
        <f t="shared" si="941"/>
        <v>AR$15</v>
      </c>
      <c r="AS933" s="186" t="str">
        <f t="shared" si="941"/>
        <v>AS$15</v>
      </c>
      <c r="AT933" s="186" t="str">
        <f t="shared" si="941"/>
        <v>AT$15</v>
      </c>
      <c r="AU933" s="186" t="str">
        <f t="shared" si="941"/>
        <v>AU$15</v>
      </c>
      <c r="AV933" s="186" t="str">
        <f t="shared" si="941"/>
        <v>AV$15</v>
      </c>
      <c r="AW933" s="186" t="str">
        <f t="shared" si="941"/>
        <v>AW$15</v>
      </c>
      <c r="AX933" s="186" t="str">
        <f t="shared" si="941"/>
        <v>AX$15</v>
      </c>
      <c r="AY933" s="186" t="str">
        <f t="shared" ref="AY933:CD933" si="942">AY$19</f>
        <v>AY$15</v>
      </c>
      <c r="AZ933" s="186" t="str">
        <f t="shared" si="942"/>
        <v>AZ$15</v>
      </c>
      <c r="BA933" s="186" t="str">
        <f t="shared" si="942"/>
        <v>BA$15</v>
      </c>
      <c r="BB933" s="186" t="str">
        <f t="shared" si="942"/>
        <v>BB$15</v>
      </c>
      <c r="BC933" s="186" t="str">
        <f t="shared" si="942"/>
        <v>BC$15</v>
      </c>
      <c r="BD933" s="186" t="str">
        <f t="shared" si="942"/>
        <v>BD$15</v>
      </c>
      <c r="BE933" s="186" t="str">
        <f t="shared" si="942"/>
        <v>BE$15</v>
      </c>
      <c r="BF933" s="186" t="str">
        <f t="shared" si="942"/>
        <v>BF$15</v>
      </c>
      <c r="BG933" s="186" t="str">
        <f t="shared" si="942"/>
        <v>BG$15</v>
      </c>
      <c r="BH933" s="186" t="str">
        <f t="shared" si="942"/>
        <v>BH$15</v>
      </c>
      <c r="BI933" s="186" t="str">
        <f t="shared" si="942"/>
        <v>BI$15</v>
      </c>
      <c r="BJ933" s="186" t="str">
        <f t="shared" si="942"/>
        <v>BJ$15</v>
      </c>
      <c r="BK933" s="186" t="str">
        <f t="shared" si="942"/>
        <v>BK$15</v>
      </c>
      <c r="BL933" s="186" t="str">
        <f t="shared" si="942"/>
        <v>BL$15</v>
      </c>
      <c r="BM933" s="186" t="str">
        <f t="shared" si="942"/>
        <v>BM$15</v>
      </c>
      <c r="BN933" s="186" t="str">
        <f t="shared" si="942"/>
        <v>BN$15</v>
      </c>
      <c r="BO933" s="186" t="str">
        <f t="shared" si="942"/>
        <v>BO$15</v>
      </c>
      <c r="BP933" s="186" t="str">
        <f t="shared" si="942"/>
        <v>BP$15</v>
      </c>
      <c r="BQ933" s="186" t="str">
        <f t="shared" si="942"/>
        <v>BQ$15</v>
      </c>
      <c r="BR933" s="186" t="str">
        <f t="shared" si="942"/>
        <v>BR$15</v>
      </c>
      <c r="BS933" s="186" t="str">
        <f t="shared" si="942"/>
        <v>BS$15</v>
      </c>
      <c r="BT933" s="186" t="str">
        <f t="shared" si="942"/>
        <v>BT$15</v>
      </c>
      <c r="BU933" s="186" t="str">
        <f t="shared" si="942"/>
        <v>BU$15</v>
      </c>
      <c r="BV933" s="186" t="str">
        <f t="shared" si="942"/>
        <v>BV$15</v>
      </c>
      <c r="BW933" s="186" t="str">
        <f t="shared" si="942"/>
        <v>BW$15</v>
      </c>
      <c r="BX933" s="186" t="str">
        <f t="shared" si="942"/>
        <v>BX$15</v>
      </c>
      <c r="BY933" s="186" t="str">
        <f t="shared" si="942"/>
        <v>BY$15</v>
      </c>
      <c r="BZ933" s="186" t="str">
        <f t="shared" si="942"/>
        <v>BZ$15</v>
      </c>
      <c r="CA933" s="186" t="str">
        <f t="shared" si="942"/>
        <v>CA$15</v>
      </c>
      <c r="CB933" s="186" t="str">
        <f t="shared" si="942"/>
        <v>CB$15</v>
      </c>
      <c r="CC933" s="186" t="str">
        <f t="shared" si="942"/>
        <v>CC$15</v>
      </c>
      <c r="CD933" s="186" t="str">
        <f t="shared" si="942"/>
        <v>CD$15</v>
      </c>
      <c r="CE933" s="186" t="str">
        <f t="shared" ref="CE933:CL933" si="943">CE$19</f>
        <v>CE$15</v>
      </c>
      <c r="CF933" s="186" t="str">
        <f t="shared" si="943"/>
        <v>CF$15</v>
      </c>
      <c r="CG933" s="186" t="str">
        <f t="shared" si="943"/>
        <v>CG$15</v>
      </c>
      <c r="CH933" s="186" t="str">
        <f t="shared" si="943"/>
        <v>CH$15</v>
      </c>
      <c r="CI933" s="186" t="str">
        <f t="shared" si="943"/>
        <v>CI$15</v>
      </c>
      <c r="CJ933" s="186" t="str">
        <f t="shared" si="943"/>
        <v>CJ$15</v>
      </c>
      <c r="CK933" s="186" t="str">
        <f t="shared" si="943"/>
        <v>CK$15</v>
      </c>
      <c r="CL933" s="186" t="str">
        <f t="shared" si="943"/>
        <v>CL$15</v>
      </c>
    </row>
    <row r="934" spans="2:90" x14ac:dyDescent="0.4">
      <c r="B934" s="70" t="s">
        <v>772</v>
      </c>
      <c r="C934" s="31"/>
      <c r="D934" t="s">
        <v>753</v>
      </c>
      <c r="E934" s="8" t="str">
        <f t="shared" ref="E934:E946" si="944">ROW()&amp;" "&amp;D934</f>
        <v>934 SALES-PV</v>
      </c>
      <c r="F934" t="s">
        <v>413</v>
      </c>
      <c r="G934" s="31" t="s">
        <v>81</v>
      </c>
      <c r="H934" s="48"/>
      <c r="I934" s="285"/>
      <c r="J934" s="285"/>
      <c r="K934" s="48"/>
      <c r="L934" s="48"/>
      <c r="M934" s="48"/>
      <c r="N934" s="48"/>
      <c r="O934" s="48"/>
      <c r="P934" s="48"/>
      <c r="R934" s="70"/>
      <c r="S934" s="70"/>
      <c r="T934" s="70"/>
      <c r="U934" s="70"/>
      <c r="V934" s="70"/>
      <c r="W934" s="70"/>
      <c r="X934" s="70"/>
      <c r="Y934" s="70"/>
      <c r="Z934" s="70"/>
      <c r="AA934" s="70"/>
      <c r="AB934" s="70"/>
      <c r="AC934" s="70"/>
      <c r="AD934" s="70"/>
      <c r="AE934" s="70"/>
      <c r="AF934" s="70"/>
      <c r="AG934" s="70"/>
      <c r="AH934" s="70"/>
      <c r="AI934" s="70"/>
      <c r="AJ934" s="70"/>
      <c r="AK934" s="70"/>
      <c r="AL934" s="70"/>
      <c r="AM934" s="70"/>
      <c r="AN934" s="70"/>
      <c r="AO934" s="70"/>
      <c r="AP934" s="70"/>
      <c r="AQ934" s="70"/>
      <c r="AR934" s="70"/>
      <c r="AS934" s="70"/>
      <c r="AT934" s="70"/>
      <c r="AU934" s="70"/>
      <c r="AV934" s="70"/>
      <c r="AW934" s="70"/>
      <c r="AX934" s="70"/>
      <c r="AY934" s="70"/>
      <c r="AZ934" s="70"/>
      <c r="BA934" s="70"/>
      <c r="BB934" s="70"/>
      <c r="BC934" s="70"/>
      <c r="BD934" s="70"/>
      <c r="BE934" s="70"/>
      <c r="BF934" s="70"/>
      <c r="BG934" s="70"/>
      <c r="BH934" s="70"/>
      <c r="BI934" s="70"/>
      <c r="BJ934" s="70"/>
      <c r="BK934" s="70"/>
      <c r="BL934" s="70"/>
      <c r="BM934" s="70"/>
      <c r="BN934" s="70"/>
      <c r="BO934" s="70"/>
      <c r="BP934" s="70"/>
      <c r="BQ934" s="70"/>
      <c r="BR934" s="70"/>
      <c r="BS934" s="70"/>
      <c r="BT934" s="70"/>
      <c r="BU934" s="70"/>
      <c r="BV934" s="70"/>
      <c r="BW934" s="70"/>
      <c r="BX934" s="70"/>
      <c r="BY934" s="70"/>
      <c r="BZ934" s="70"/>
      <c r="CA934" s="70"/>
      <c r="CB934" s="70"/>
      <c r="CC934" s="70"/>
      <c r="CD934" s="70"/>
      <c r="CE934" s="70"/>
      <c r="CF934" s="70"/>
      <c r="CG934" s="70"/>
      <c r="CH934" s="70"/>
      <c r="CI934" s="70"/>
      <c r="CJ934" s="70"/>
      <c r="CK934" s="70"/>
      <c r="CL934" s="70"/>
    </row>
    <row r="935" spans="2:90" x14ac:dyDescent="0.4">
      <c r="B935" s="141" t="str">
        <f>"# of "&amp;B940&amp;"s"</f>
        <v># of units</v>
      </c>
      <c r="C935" t="s">
        <v>80</v>
      </c>
      <c r="D935" t="s">
        <v>753</v>
      </c>
      <c r="E935" s="8" t="str">
        <f t="shared" si="944"/>
        <v>935 SALES-PV</v>
      </c>
      <c r="G935" t="s">
        <v>332</v>
      </c>
      <c r="H935" s="12"/>
      <c r="I935" s="60"/>
      <c r="J935" s="60"/>
      <c r="K935" s="15">
        <f t="shared" ref="K935:P935" si="945">SUMIF($3:$3,K$2,935:935)</f>
        <v>0</v>
      </c>
      <c r="L935" s="15">
        <f t="shared" si="945"/>
        <v>0</v>
      </c>
      <c r="M935" s="15">
        <f t="shared" si="945"/>
        <v>0</v>
      </c>
      <c r="N935" s="15">
        <f t="shared" si="945"/>
        <v>0</v>
      </c>
      <c r="O935" s="15">
        <f t="shared" si="945"/>
        <v>0</v>
      </c>
      <c r="P935" s="15">
        <f t="shared" si="945"/>
        <v>0</v>
      </c>
      <c r="R935" s="15"/>
      <c r="S935" s="15">
        <f t="shared" ref="S935:AX935" si="946">S190</f>
        <v>0</v>
      </c>
      <c r="T935" s="15">
        <f t="shared" si="946"/>
        <v>0</v>
      </c>
      <c r="U935" s="15">
        <f t="shared" si="946"/>
        <v>0</v>
      </c>
      <c r="V935" s="15">
        <f t="shared" si="946"/>
        <v>0</v>
      </c>
      <c r="W935" s="15">
        <f t="shared" si="946"/>
        <v>0</v>
      </c>
      <c r="X935" s="15">
        <f t="shared" si="946"/>
        <v>0</v>
      </c>
      <c r="Y935" s="15">
        <f t="shared" si="946"/>
        <v>0</v>
      </c>
      <c r="Z935" s="15">
        <f t="shared" si="946"/>
        <v>0</v>
      </c>
      <c r="AA935" s="15">
        <f t="shared" si="946"/>
        <v>0</v>
      </c>
      <c r="AB935" s="15">
        <f t="shared" si="946"/>
        <v>0</v>
      </c>
      <c r="AC935" s="15">
        <f t="shared" si="946"/>
        <v>0</v>
      </c>
      <c r="AD935" s="15">
        <f t="shared" si="946"/>
        <v>0</v>
      </c>
      <c r="AE935" s="15">
        <f t="shared" si="946"/>
        <v>0</v>
      </c>
      <c r="AF935" s="15">
        <f t="shared" si="946"/>
        <v>0</v>
      </c>
      <c r="AG935" s="15">
        <f t="shared" si="946"/>
        <v>0</v>
      </c>
      <c r="AH935" s="15">
        <f t="shared" si="946"/>
        <v>0</v>
      </c>
      <c r="AI935" s="15">
        <f t="shared" si="946"/>
        <v>0</v>
      </c>
      <c r="AJ935" s="15">
        <f t="shared" si="946"/>
        <v>0</v>
      </c>
      <c r="AK935" s="15">
        <f t="shared" si="946"/>
        <v>0</v>
      </c>
      <c r="AL935" s="15">
        <f t="shared" si="946"/>
        <v>0</v>
      </c>
      <c r="AM935" s="15">
        <f t="shared" si="946"/>
        <v>0</v>
      </c>
      <c r="AN935" s="15">
        <f t="shared" si="946"/>
        <v>0</v>
      </c>
      <c r="AO935" s="15">
        <f t="shared" si="946"/>
        <v>0</v>
      </c>
      <c r="AP935" s="15">
        <f t="shared" si="946"/>
        <v>0</v>
      </c>
      <c r="AQ935" s="15">
        <f t="shared" si="946"/>
        <v>0</v>
      </c>
      <c r="AR935" s="15">
        <f t="shared" si="946"/>
        <v>0</v>
      </c>
      <c r="AS935" s="15">
        <f t="shared" si="946"/>
        <v>0</v>
      </c>
      <c r="AT935" s="15">
        <f t="shared" si="946"/>
        <v>0</v>
      </c>
      <c r="AU935" s="15">
        <f t="shared" si="946"/>
        <v>0</v>
      </c>
      <c r="AV935" s="15">
        <f t="shared" si="946"/>
        <v>0</v>
      </c>
      <c r="AW935" s="15">
        <f t="shared" si="946"/>
        <v>0</v>
      </c>
      <c r="AX935" s="15">
        <f t="shared" si="946"/>
        <v>0</v>
      </c>
      <c r="AY935" s="15">
        <f t="shared" ref="AY935:CD935" si="947">AY190</f>
        <v>0</v>
      </c>
      <c r="AZ935" s="15">
        <f t="shared" si="947"/>
        <v>0</v>
      </c>
      <c r="BA935" s="15">
        <f t="shared" si="947"/>
        <v>0</v>
      </c>
      <c r="BB935" s="15">
        <f t="shared" si="947"/>
        <v>0</v>
      </c>
      <c r="BC935" s="15">
        <f t="shared" si="947"/>
        <v>0</v>
      </c>
      <c r="BD935" s="15">
        <f t="shared" si="947"/>
        <v>0</v>
      </c>
      <c r="BE935" s="15">
        <f t="shared" si="947"/>
        <v>0</v>
      </c>
      <c r="BF935" s="15">
        <f t="shared" si="947"/>
        <v>0</v>
      </c>
      <c r="BG935" s="15">
        <f t="shared" si="947"/>
        <v>0</v>
      </c>
      <c r="BH935" s="15">
        <f t="shared" si="947"/>
        <v>0</v>
      </c>
      <c r="BI935" s="15">
        <f t="shared" si="947"/>
        <v>0</v>
      </c>
      <c r="BJ935" s="15">
        <f t="shared" si="947"/>
        <v>0</v>
      </c>
      <c r="BK935" s="15">
        <f t="shared" si="947"/>
        <v>0</v>
      </c>
      <c r="BL935" s="15">
        <f t="shared" si="947"/>
        <v>0</v>
      </c>
      <c r="BM935" s="15">
        <f t="shared" si="947"/>
        <v>0</v>
      </c>
      <c r="BN935" s="15">
        <f t="shared" si="947"/>
        <v>0</v>
      </c>
      <c r="BO935" s="15">
        <f t="shared" si="947"/>
        <v>0</v>
      </c>
      <c r="BP935" s="15">
        <f t="shared" si="947"/>
        <v>0</v>
      </c>
      <c r="BQ935" s="15">
        <f t="shared" si="947"/>
        <v>0</v>
      </c>
      <c r="BR935" s="15">
        <f t="shared" si="947"/>
        <v>0</v>
      </c>
      <c r="BS935" s="15">
        <f t="shared" si="947"/>
        <v>0</v>
      </c>
      <c r="BT935" s="15">
        <f t="shared" si="947"/>
        <v>0</v>
      </c>
      <c r="BU935" s="15">
        <f t="shared" si="947"/>
        <v>0</v>
      </c>
      <c r="BV935" s="15">
        <f t="shared" si="947"/>
        <v>0</v>
      </c>
      <c r="BW935" s="15">
        <f t="shared" si="947"/>
        <v>0</v>
      </c>
      <c r="BX935" s="15">
        <f t="shared" si="947"/>
        <v>0</v>
      </c>
      <c r="BY935" s="15">
        <f t="shared" si="947"/>
        <v>0</v>
      </c>
      <c r="BZ935" s="15">
        <f t="shared" si="947"/>
        <v>0</v>
      </c>
      <c r="CA935" s="15">
        <f t="shared" si="947"/>
        <v>0</v>
      </c>
      <c r="CB935" s="15">
        <f t="shared" si="947"/>
        <v>0</v>
      </c>
      <c r="CC935" s="15">
        <f t="shared" si="947"/>
        <v>0</v>
      </c>
      <c r="CD935" s="15">
        <f t="shared" si="947"/>
        <v>0</v>
      </c>
      <c r="CE935" s="15">
        <f t="shared" ref="CE935:CL935" si="948">CE190</f>
        <v>0</v>
      </c>
      <c r="CF935" s="15">
        <f t="shared" si="948"/>
        <v>0</v>
      </c>
      <c r="CG935" s="15">
        <f t="shared" si="948"/>
        <v>0</v>
      </c>
      <c r="CH935" s="15">
        <f t="shared" si="948"/>
        <v>0</v>
      </c>
      <c r="CI935" s="15">
        <f t="shared" si="948"/>
        <v>0</v>
      </c>
      <c r="CJ935" s="15">
        <f t="shared" si="948"/>
        <v>0</v>
      </c>
      <c r="CK935" s="15">
        <f t="shared" si="948"/>
        <v>0</v>
      </c>
      <c r="CL935" s="15">
        <f t="shared" si="948"/>
        <v>0</v>
      </c>
    </row>
    <row r="936" spans="2:90" x14ac:dyDescent="0.4">
      <c r="B936" s="141" t="str">
        <f>"Avg. "&amp;B940&amp;" value"</f>
        <v>Avg. unit value</v>
      </c>
      <c r="D936" t="s">
        <v>753</v>
      </c>
      <c r="E936" s="8" t="str">
        <f t="shared" si="944"/>
        <v>936 SALES-PV</v>
      </c>
      <c r="G936" t="str">
        <f>E936</f>
        <v>936 SALES-PV</v>
      </c>
      <c r="H936" s="12"/>
      <c r="I936" s="60"/>
      <c r="J936" s="60"/>
      <c r="K936" s="135">
        <v>10</v>
      </c>
      <c r="L936" s="135">
        <v>10</v>
      </c>
      <c r="M936" s="135">
        <v>10</v>
      </c>
      <c r="N936" s="135">
        <v>10</v>
      </c>
      <c r="O936" s="135">
        <v>10</v>
      </c>
      <c r="P936" s="135">
        <v>10</v>
      </c>
      <c r="R936" s="19"/>
      <c r="S936" s="136" cm="1">
        <f t="array" ref="S936">INDEX($K:$P,ROW(),MATCH(S$3,$K$2:$P$2,0))</f>
        <v>10</v>
      </c>
      <c r="T936" s="136" cm="1">
        <f t="array" ref="T936">INDEX($K:$P,ROW(),MATCH(T$3,$K$2:$P$2,0))</f>
        <v>10</v>
      </c>
      <c r="U936" s="136" cm="1">
        <f t="array" ref="U936">INDEX($K:$P,ROW(),MATCH(U$3,$K$2:$P$2,0))</f>
        <v>10</v>
      </c>
      <c r="V936" s="136" cm="1">
        <f t="array" ref="V936">INDEX($K:$P,ROW(),MATCH(V$3,$K$2:$P$2,0))</f>
        <v>10</v>
      </c>
      <c r="W936" s="136" cm="1">
        <f t="array" ref="W936">INDEX($K:$P,ROW(),MATCH(W$3,$K$2:$P$2,0))</f>
        <v>10</v>
      </c>
      <c r="X936" s="136" cm="1">
        <f t="array" ref="X936">INDEX($K:$P,ROW(),MATCH(X$3,$K$2:$P$2,0))</f>
        <v>10</v>
      </c>
      <c r="Y936" s="136" cm="1">
        <f t="array" ref="Y936">INDEX($K:$P,ROW(),MATCH(Y$3,$K$2:$P$2,0))</f>
        <v>10</v>
      </c>
      <c r="Z936" s="136" cm="1">
        <f t="array" ref="Z936">INDEX($K:$P,ROW(),MATCH(Z$3,$K$2:$P$2,0))</f>
        <v>10</v>
      </c>
      <c r="AA936" s="136" cm="1">
        <f t="array" ref="AA936">INDEX($K:$P,ROW(),MATCH(AA$3,$K$2:$P$2,0))</f>
        <v>10</v>
      </c>
      <c r="AB936" s="136" cm="1">
        <f t="array" ref="AB936">INDEX($K:$P,ROW(),MATCH(AB$3,$K$2:$P$2,0))</f>
        <v>10</v>
      </c>
      <c r="AC936" s="136" cm="1">
        <f t="array" ref="AC936">INDEX($K:$P,ROW(),MATCH(AC$3,$K$2:$P$2,0))</f>
        <v>10</v>
      </c>
      <c r="AD936" s="136" cm="1">
        <f t="array" ref="AD936">INDEX($K:$P,ROW(),MATCH(AD$3,$K$2:$P$2,0))</f>
        <v>10</v>
      </c>
      <c r="AE936" s="136" cm="1">
        <f t="array" ref="AE936">INDEX($K:$P,ROW(),MATCH(AE$3,$K$2:$P$2,0))</f>
        <v>10</v>
      </c>
      <c r="AF936" s="136" cm="1">
        <f t="array" ref="AF936">INDEX($K:$P,ROW(),MATCH(AF$3,$K$2:$P$2,0))</f>
        <v>10</v>
      </c>
      <c r="AG936" s="136" cm="1">
        <f t="array" ref="AG936">INDEX($K:$P,ROW(),MATCH(AG$3,$K$2:$P$2,0))</f>
        <v>10</v>
      </c>
      <c r="AH936" s="136" cm="1">
        <f t="array" ref="AH936">INDEX($K:$P,ROW(),MATCH(AH$3,$K$2:$P$2,0))</f>
        <v>10</v>
      </c>
      <c r="AI936" s="136" cm="1">
        <f t="array" ref="AI936">INDEX($K:$P,ROW(),MATCH(AI$3,$K$2:$P$2,0))</f>
        <v>10</v>
      </c>
      <c r="AJ936" s="136" cm="1">
        <f t="array" ref="AJ936">INDEX($K:$P,ROW(),MATCH(AJ$3,$K$2:$P$2,0))</f>
        <v>10</v>
      </c>
      <c r="AK936" s="136" cm="1">
        <f t="array" ref="AK936">INDEX($K:$P,ROW(),MATCH(AK$3,$K$2:$P$2,0))</f>
        <v>10</v>
      </c>
      <c r="AL936" s="136" cm="1">
        <f t="array" ref="AL936">INDEX($K:$P,ROW(),MATCH(AL$3,$K$2:$P$2,0))</f>
        <v>10</v>
      </c>
      <c r="AM936" s="136" cm="1">
        <f t="array" ref="AM936">INDEX($K:$P,ROW(),MATCH(AM$3,$K$2:$P$2,0))</f>
        <v>10</v>
      </c>
      <c r="AN936" s="136" cm="1">
        <f t="array" ref="AN936">INDEX($K:$P,ROW(),MATCH(AN$3,$K$2:$P$2,0))</f>
        <v>10</v>
      </c>
      <c r="AO936" s="136" cm="1">
        <f t="array" ref="AO936">INDEX($K:$P,ROW(),MATCH(AO$3,$K$2:$P$2,0))</f>
        <v>10</v>
      </c>
      <c r="AP936" s="136" cm="1">
        <f t="array" ref="AP936">INDEX($K:$P,ROW(),MATCH(AP$3,$K$2:$P$2,0))</f>
        <v>10</v>
      </c>
      <c r="AQ936" s="136" cm="1">
        <f t="array" ref="AQ936">INDEX($K:$P,ROW(),MATCH(AQ$3,$K$2:$P$2,0))</f>
        <v>10</v>
      </c>
      <c r="AR936" s="136" cm="1">
        <f t="array" ref="AR936">INDEX($K:$P,ROW(),MATCH(AR$3,$K$2:$P$2,0))</f>
        <v>10</v>
      </c>
      <c r="AS936" s="136" cm="1">
        <f t="array" ref="AS936">INDEX($K:$P,ROW(),MATCH(AS$3,$K$2:$P$2,0))</f>
        <v>10</v>
      </c>
      <c r="AT936" s="136" cm="1">
        <f t="array" ref="AT936">INDEX($K:$P,ROW(),MATCH(AT$3,$K$2:$P$2,0))</f>
        <v>10</v>
      </c>
      <c r="AU936" s="136" cm="1">
        <f t="array" ref="AU936">INDEX($K:$P,ROW(),MATCH(AU$3,$K$2:$P$2,0))</f>
        <v>10</v>
      </c>
      <c r="AV936" s="136" cm="1">
        <f t="array" ref="AV936">INDEX($K:$P,ROW(),MATCH(AV$3,$K$2:$P$2,0))</f>
        <v>10</v>
      </c>
      <c r="AW936" s="136" cm="1">
        <f t="array" ref="AW936">INDEX($K:$P,ROW(),MATCH(AW$3,$K$2:$P$2,0))</f>
        <v>10</v>
      </c>
      <c r="AX936" s="136" cm="1">
        <f t="array" ref="AX936">INDEX($K:$P,ROW(),MATCH(AX$3,$K$2:$P$2,0))</f>
        <v>10</v>
      </c>
      <c r="AY936" s="136" cm="1">
        <f t="array" ref="AY936">INDEX($K:$P,ROW(),MATCH(AY$3,$K$2:$P$2,0))</f>
        <v>10</v>
      </c>
      <c r="AZ936" s="136" cm="1">
        <f t="array" ref="AZ936">INDEX($K:$P,ROW(),MATCH(AZ$3,$K$2:$P$2,0))</f>
        <v>10</v>
      </c>
      <c r="BA936" s="136" cm="1">
        <f t="array" ref="BA936">INDEX($K:$P,ROW(),MATCH(BA$3,$K$2:$P$2,0))</f>
        <v>10</v>
      </c>
      <c r="BB936" s="136" cm="1">
        <f t="array" ref="BB936">INDEX($K:$P,ROW(),MATCH(BB$3,$K$2:$P$2,0))</f>
        <v>10</v>
      </c>
      <c r="BC936" s="136" cm="1">
        <f t="array" ref="BC936">INDEX($K:$P,ROW(),MATCH(BC$3,$K$2:$P$2,0))</f>
        <v>10</v>
      </c>
      <c r="BD936" s="136" cm="1">
        <f t="array" ref="BD936">INDEX($K:$P,ROW(),MATCH(BD$3,$K$2:$P$2,0))</f>
        <v>10</v>
      </c>
      <c r="BE936" s="136" cm="1">
        <f t="array" ref="BE936">INDEX($K:$P,ROW(),MATCH(BE$3,$K$2:$P$2,0))</f>
        <v>10</v>
      </c>
      <c r="BF936" s="136" cm="1">
        <f t="array" ref="BF936">INDEX($K:$P,ROW(),MATCH(BF$3,$K$2:$P$2,0))</f>
        <v>10</v>
      </c>
      <c r="BG936" s="136" cm="1">
        <f t="array" ref="BG936">INDEX($K:$P,ROW(),MATCH(BG$3,$K$2:$P$2,0))</f>
        <v>10</v>
      </c>
      <c r="BH936" s="136" cm="1">
        <f t="array" ref="BH936">INDEX($K:$P,ROW(),MATCH(BH$3,$K$2:$P$2,0))</f>
        <v>10</v>
      </c>
      <c r="BI936" s="136" cm="1">
        <f t="array" ref="BI936">INDEX($K:$P,ROW(),MATCH(BI$3,$K$2:$P$2,0))</f>
        <v>10</v>
      </c>
      <c r="BJ936" s="136" cm="1">
        <f t="array" ref="BJ936">INDEX($K:$P,ROW(),MATCH(BJ$3,$K$2:$P$2,0))</f>
        <v>10</v>
      </c>
      <c r="BK936" s="136" cm="1">
        <f t="array" ref="BK936">INDEX($K:$P,ROW(),MATCH(BK$3,$K$2:$P$2,0))</f>
        <v>10</v>
      </c>
      <c r="BL936" s="136" cm="1">
        <f t="array" ref="BL936">INDEX($K:$P,ROW(),MATCH(BL$3,$K$2:$P$2,0))</f>
        <v>10</v>
      </c>
      <c r="BM936" s="136" cm="1">
        <f t="array" ref="BM936">INDEX($K:$P,ROW(),MATCH(BM$3,$K$2:$P$2,0))</f>
        <v>10</v>
      </c>
      <c r="BN936" s="136" cm="1">
        <f t="array" ref="BN936">INDEX($K:$P,ROW(),MATCH(BN$3,$K$2:$P$2,0))</f>
        <v>10</v>
      </c>
      <c r="BO936" s="136" cm="1">
        <f t="array" ref="BO936">INDEX($K:$P,ROW(),MATCH(BO$3,$K$2:$P$2,0))</f>
        <v>10</v>
      </c>
      <c r="BP936" s="136" cm="1">
        <f t="array" ref="BP936">INDEX($K:$P,ROW(),MATCH(BP$3,$K$2:$P$2,0))</f>
        <v>10</v>
      </c>
      <c r="BQ936" s="136" cm="1">
        <f t="array" ref="BQ936">INDEX($K:$P,ROW(),MATCH(BQ$3,$K$2:$P$2,0))</f>
        <v>10</v>
      </c>
      <c r="BR936" s="136" cm="1">
        <f t="array" ref="BR936">INDEX($K:$P,ROW(),MATCH(BR$3,$K$2:$P$2,0))</f>
        <v>10</v>
      </c>
      <c r="BS936" s="136" cm="1">
        <f t="array" ref="BS936">INDEX($K:$P,ROW(),MATCH(BS$3,$K$2:$P$2,0))</f>
        <v>10</v>
      </c>
      <c r="BT936" s="136" cm="1">
        <f t="array" ref="BT936">INDEX($K:$P,ROW(),MATCH(BT$3,$K$2:$P$2,0))</f>
        <v>10</v>
      </c>
      <c r="BU936" s="136" cm="1">
        <f t="array" ref="BU936">INDEX($K:$P,ROW(),MATCH(BU$3,$K$2:$P$2,0))</f>
        <v>10</v>
      </c>
      <c r="BV936" s="136" cm="1">
        <f t="array" ref="BV936">INDEX($K:$P,ROW(),MATCH(BV$3,$K$2:$P$2,0))</f>
        <v>10</v>
      </c>
      <c r="BW936" s="136" cm="1">
        <f t="array" ref="BW936">INDEX($K:$P,ROW(),MATCH(BW$3,$K$2:$P$2,0))</f>
        <v>10</v>
      </c>
      <c r="BX936" s="136" cm="1">
        <f t="array" ref="BX936">INDEX($K:$P,ROW(),MATCH(BX$3,$K$2:$P$2,0))</f>
        <v>10</v>
      </c>
      <c r="BY936" s="136" cm="1">
        <f t="array" ref="BY936">INDEX($K:$P,ROW(),MATCH(BY$3,$K$2:$P$2,0))</f>
        <v>10</v>
      </c>
      <c r="BZ936" s="136" cm="1">
        <f t="array" ref="BZ936">INDEX($K:$P,ROW(),MATCH(BZ$3,$K$2:$P$2,0))</f>
        <v>10</v>
      </c>
      <c r="CA936" s="136" cm="1">
        <f t="array" ref="CA936">INDEX($K:$P,ROW(),MATCH(CA$3,$K$2:$P$2,0))</f>
        <v>10</v>
      </c>
      <c r="CB936" s="136" cm="1">
        <f t="array" ref="CB936">INDEX($K:$P,ROW(),MATCH(CB$3,$K$2:$P$2,0))</f>
        <v>10</v>
      </c>
      <c r="CC936" s="136" cm="1">
        <f t="array" ref="CC936">INDEX($K:$P,ROW(),MATCH(CC$3,$K$2:$P$2,0))</f>
        <v>10</v>
      </c>
      <c r="CD936" s="136" cm="1">
        <f t="array" ref="CD936">INDEX($K:$P,ROW(),MATCH(CD$3,$K$2:$P$2,0))</f>
        <v>10</v>
      </c>
      <c r="CE936" s="136" cm="1">
        <f t="array" ref="CE936">INDEX($K:$P,ROW(),MATCH(CE$3,$K$2:$P$2,0))</f>
        <v>10</v>
      </c>
      <c r="CF936" s="136" cm="1">
        <f t="array" ref="CF936">INDEX($K:$P,ROW(),MATCH(CF$3,$K$2:$P$2,0))</f>
        <v>10</v>
      </c>
      <c r="CG936" s="136" cm="1">
        <f t="array" ref="CG936">INDEX($K:$P,ROW(),MATCH(CG$3,$K$2:$P$2,0))</f>
        <v>10</v>
      </c>
      <c r="CH936" s="136" cm="1">
        <f t="array" ref="CH936">INDEX($K:$P,ROW(),MATCH(CH$3,$K$2:$P$2,0))</f>
        <v>10</v>
      </c>
      <c r="CI936" s="136" cm="1">
        <f t="array" ref="CI936">INDEX($K:$P,ROW(),MATCH(CI$3,$K$2:$P$2,0))</f>
        <v>10</v>
      </c>
      <c r="CJ936" s="136" cm="1">
        <f t="array" ref="CJ936">INDEX($K:$P,ROW(),MATCH(CJ$3,$K$2:$P$2,0))</f>
        <v>10</v>
      </c>
      <c r="CK936" s="136" cm="1">
        <f t="array" ref="CK936">INDEX($K:$P,ROW(),MATCH(CK$3,$K$2:$P$2,0))</f>
        <v>10</v>
      </c>
      <c r="CL936" s="136" cm="1">
        <f t="array" ref="CL936">INDEX($K:$P,ROW(),MATCH(CL$3,$K$2:$P$2,0))</f>
        <v>10</v>
      </c>
    </row>
    <row r="937" spans="2:90" x14ac:dyDescent="0.4">
      <c r="B937" s="123" t="str">
        <f>"Revenue - "&amp;B939</f>
        <v>Revenue - (Primary label)</v>
      </c>
      <c r="C937" t="s">
        <v>198</v>
      </c>
      <c r="D937" t="s">
        <v>753</v>
      </c>
      <c r="E937" s="8" t="str">
        <f t="shared" si="944"/>
        <v>937 SALES-PV</v>
      </c>
      <c r="H937" s="27"/>
      <c r="I937" s="78"/>
      <c r="J937" s="78"/>
      <c r="K937" s="33">
        <f t="shared" ref="K937:P937" ca="1" si="949">SUMIF($3:$3,K$2,937:937)</f>
        <v>600000</v>
      </c>
      <c r="L937" s="33">
        <f t="shared" ca="1" si="949"/>
        <v>600000</v>
      </c>
      <c r="M937" s="33">
        <f t="shared" ca="1" si="949"/>
        <v>600000</v>
      </c>
      <c r="N937" s="33">
        <f t="shared" ca="1" si="949"/>
        <v>600000</v>
      </c>
      <c r="O937" s="33">
        <f t="shared" ca="1" si="949"/>
        <v>600000</v>
      </c>
      <c r="P937" s="33">
        <f t="shared" ca="1" si="949"/>
        <v>600000</v>
      </c>
      <c r="R937" s="33"/>
      <c r="S937" s="33" cm="1">
        <f t="array" aca="1" ref="S937" ca="1">S936*INDIRECT(S929)</f>
        <v>50000</v>
      </c>
      <c r="T937" s="33" cm="1">
        <f t="array" aca="1" ref="T937" ca="1">T936*INDIRECT(T929)</f>
        <v>50000</v>
      </c>
      <c r="U937" s="33" cm="1">
        <f t="array" aca="1" ref="U937" ca="1">U936*INDIRECT(U929)</f>
        <v>50000</v>
      </c>
      <c r="V937" s="33" cm="1">
        <f t="array" aca="1" ref="V937" ca="1">V936*INDIRECT(V929)</f>
        <v>50000</v>
      </c>
      <c r="W937" s="33" cm="1">
        <f t="array" aca="1" ref="W937" ca="1">W936*INDIRECT(W929)</f>
        <v>50000</v>
      </c>
      <c r="X937" s="33" cm="1">
        <f t="array" aca="1" ref="X937" ca="1">X936*INDIRECT(X929)</f>
        <v>50000</v>
      </c>
      <c r="Y937" s="33" cm="1">
        <f t="array" aca="1" ref="Y937" ca="1">Y936*INDIRECT(Y929)</f>
        <v>50000</v>
      </c>
      <c r="Z937" s="33" cm="1">
        <f t="array" aca="1" ref="Z937" ca="1">Z936*INDIRECT(Z929)</f>
        <v>50000</v>
      </c>
      <c r="AA937" s="33" cm="1">
        <f t="array" aca="1" ref="AA937" ca="1">AA936*INDIRECT(AA929)</f>
        <v>50000</v>
      </c>
      <c r="AB937" s="33" cm="1">
        <f t="array" aca="1" ref="AB937" ca="1">AB936*INDIRECT(AB929)</f>
        <v>50000</v>
      </c>
      <c r="AC937" s="33" cm="1">
        <f t="array" aca="1" ref="AC937" ca="1">AC936*INDIRECT(AC929)</f>
        <v>50000</v>
      </c>
      <c r="AD937" s="33" cm="1">
        <f t="array" aca="1" ref="AD937" ca="1">AD936*INDIRECT(AD929)</f>
        <v>50000</v>
      </c>
      <c r="AE937" s="33" cm="1">
        <f t="array" aca="1" ref="AE937" ca="1">AE936*INDIRECT(AE929)</f>
        <v>50000</v>
      </c>
      <c r="AF937" s="33" cm="1">
        <f t="array" aca="1" ref="AF937" ca="1">AF936*INDIRECT(AF929)</f>
        <v>50000</v>
      </c>
      <c r="AG937" s="33" cm="1">
        <f t="array" aca="1" ref="AG937" ca="1">AG936*INDIRECT(AG929)</f>
        <v>50000</v>
      </c>
      <c r="AH937" s="33" cm="1">
        <f t="array" aca="1" ref="AH937" ca="1">AH936*INDIRECT(AH929)</f>
        <v>50000</v>
      </c>
      <c r="AI937" s="33" cm="1">
        <f t="array" aca="1" ref="AI937" ca="1">AI936*INDIRECT(AI929)</f>
        <v>50000</v>
      </c>
      <c r="AJ937" s="33" cm="1">
        <f t="array" aca="1" ref="AJ937" ca="1">AJ936*INDIRECT(AJ929)</f>
        <v>50000</v>
      </c>
      <c r="AK937" s="33" cm="1">
        <f t="array" aca="1" ref="AK937" ca="1">AK936*INDIRECT(AK929)</f>
        <v>50000</v>
      </c>
      <c r="AL937" s="33" cm="1">
        <f t="array" aca="1" ref="AL937" ca="1">AL936*INDIRECT(AL929)</f>
        <v>50000</v>
      </c>
      <c r="AM937" s="33" cm="1">
        <f t="array" aca="1" ref="AM937" ca="1">AM936*INDIRECT(AM929)</f>
        <v>50000</v>
      </c>
      <c r="AN937" s="33" cm="1">
        <f t="array" aca="1" ref="AN937" ca="1">AN936*INDIRECT(AN929)</f>
        <v>50000</v>
      </c>
      <c r="AO937" s="33" cm="1">
        <f t="array" aca="1" ref="AO937" ca="1">AO936*INDIRECT(AO929)</f>
        <v>50000</v>
      </c>
      <c r="AP937" s="33" cm="1">
        <f t="array" aca="1" ref="AP937" ca="1">AP936*INDIRECT(AP929)</f>
        <v>50000</v>
      </c>
      <c r="AQ937" s="33" cm="1">
        <f t="array" aca="1" ref="AQ937" ca="1">AQ936*INDIRECT(AQ929)</f>
        <v>50000</v>
      </c>
      <c r="AR937" s="33" cm="1">
        <f t="array" aca="1" ref="AR937" ca="1">AR936*INDIRECT(AR929)</f>
        <v>50000</v>
      </c>
      <c r="AS937" s="33" cm="1">
        <f t="array" aca="1" ref="AS937" ca="1">AS936*INDIRECT(AS929)</f>
        <v>50000</v>
      </c>
      <c r="AT937" s="33" cm="1">
        <f t="array" aca="1" ref="AT937" ca="1">AT936*INDIRECT(AT929)</f>
        <v>50000</v>
      </c>
      <c r="AU937" s="33" cm="1">
        <f t="array" aca="1" ref="AU937" ca="1">AU936*INDIRECT(AU929)</f>
        <v>50000</v>
      </c>
      <c r="AV937" s="33" cm="1">
        <f t="array" aca="1" ref="AV937" ca="1">AV936*INDIRECT(AV929)</f>
        <v>50000</v>
      </c>
      <c r="AW937" s="33" cm="1">
        <f t="array" aca="1" ref="AW937" ca="1">AW936*INDIRECT(AW929)</f>
        <v>50000</v>
      </c>
      <c r="AX937" s="33" cm="1">
        <f t="array" aca="1" ref="AX937" ca="1">AX936*INDIRECT(AX929)</f>
        <v>50000</v>
      </c>
      <c r="AY937" s="33" cm="1">
        <f t="array" aca="1" ref="AY937" ca="1">AY936*INDIRECT(AY929)</f>
        <v>50000</v>
      </c>
      <c r="AZ937" s="33" cm="1">
        <f t="array" aca="1" ref="AZ937" ca="1">AZ936*INDIRECT(AZ929)</f>
        <v>50000</v>
      </c>
      <c r="BA937" s="33" cm="1">
        <f t="array" aca="1" ref="BA937" ca="1">BA936*INDIRECT(BA929)</f>
        <v>50000</v>
      </c>
      <c r="BB937" s="33" cm="1">
        <f t="array" aca="1" ref="BB937" ca="1">BB936*INDIRECT(BB929)</f>
        <v>50000</v>
      </c>
      <c r="BC937" s="33" cm="1">
        <f t="array" aca="1" ref="BC937" ca="1">BC936*INDIRECT(BC929)</f>
        <v>50000</v>
      </c>
      <c r="BD937" s="33" cm="1">
        <f t="array" aca="1" ref="BD937" ca="1">BD936*INDIRECT(BD929)</f>
        <v>50000</v>
      </c>
      <c r="BE937" s="33" cm="1">
        <f t="array" aca="1" ref="BE937" ca="1">BE936*INDIRECT(BE929)</f>
        <v>50000</v>
      </c>
      <c r="BF937" s="33" cm="1">
        <f t="array" aca="1" ref="BF937" ca="1">BF936*INDIRECT(BF929)</f>
        <v>50000</v>
      </c>
      <c r="BG937" s="33" cm="1">
        <f t="array" aca="1" ref="BG937" ca="1">BG936*INDIRECT(BG929)</f>
        <v>50000</v>
      </c>
      <c r="BH937" s="33" cm="1">
        <f t="array" aca="1" ref="BH937" ca="1">BH936*INDIRECT(BH929)</f>
        <v>50000</v>
      </c>
      <c r="BI937" s="33" cm="1">
        <f t="array" aca="1" ref="BI937" ca="1">BI936*INDIRECT(BI929)</f>
        <v>50000</v>
      </c>
      <c r="BJ937" s="33" cm="1">
        <f t="array" aca="1" ref="BJ937" ca="1">BJ936*INDIRECT(BJ929)</f>
        <v>50000</v>
      </c>
      <c r="BK937" s="33" cm="1">
        <f t="array" aca="1" ref="BK937" ca="1">BK936*INDIRECT(BK929)</f>
        <v>50000</v>
      </c>
      <c r="BL937" s="33" cm="1">
        <f t="array" aca="1" ref="BL937" ca="1">BL936*INDIRECT(BL929)</f>
        <v>50000</v>
      </c>
      <c r="BM937" s="33" cm="1">
        <f t="array" aca="1" ref="BM937" ca="1">BM936*INDIRECT(BM929)</f>
        <v>50000</v>
      </c>
      <c r="BN937" s="33" cm="1">
        <f t="array" aca="1" ref="BN937" ca="1">BN936*INDIRECT(BN929)</f>
        <v>50000</v>
      </c>
      <c r="BO937" s="33" cm="1">
        <f t="array" aca="1" ref="BO937" ca="1">BO936*INDIRECT(BO929)</f>
        <v>50000</v>
      </c>
      <c r="BP937" s="33" cm="1">
        <f t="array" aca="1" ref="BP937" ca="1">BP936*INDIRECT(BP929)</f>
        <v>50000</v>
      </c>
      <c r="BQ937" s="33" cm="1">
        <f t="array" aca="1" ref="BQ937" ca="1">BQ936*INDIRECT(BQ929)</f>
        <v>50000</v>
      </c>
      <c r="BR937" s="33" cm="1">
        <f t="array" aca="1" ref="BR937" ca="1">BR936*INDIRECT(BR929)</f>
        <v>50000</v>
      </c>
      <c r="BS937" s="33" cm="1">
        <f t="array" aca="1" ref="BS937" ca="1">BS936*INDIRECT(BS929)</f>
        <v>50000</v>
      </c>
      <c r="BT937" s="33" cm="1">
        <f t="array" aca="1" ref="BT937" ca="1">BT936*INDIRECT(BT929)</f>
        <v>50000</v>
      </c>
      <c r="BU937" s="33" cm="1">
        <f t="array" aca="1" ref="BU937" ca="1">BU936*INDIRECT(BU929)</f>
        <v>50000</v>
      </c>
      <c r="BV937" s="33" cm="1">
        <f t="array" aca="1" ref="BV937" ca="1">BV936*INDIRECT(BV929)</f>
        <v>50000</v>
      </c>
      <c r="BW937" s="33" cm="1">
        <f t="array" aca="1" ref="BW937" ca="1">BW936*INDIRECT(BW929)</f>
        <v>50000</v>
      </c>
      <c r="BX937" s="33" cm="1">
        <f t="array" aca="1" ref="BX937" ca="1">BX936*INDIRECT(BX929)</f>
        <v>50000</v>
      </c>
      <c r="BY937" s="33" cm="1">
        <f t="array" aca="1" ref="BY937" ca="1">BY936*INDIRECT(BY929)</f>
        <v>50000</v>
      </c>
      <c r="BZ937" s="33" cm="1">
        <f t="array" aca="1" ref="BZ937" ca="1">BZ936*INDIRECT(BZ929)</f>
        <v>50000</v>
      </c>
      <c r="CA937" s="33" cm="1">
        <f t="array" aca="1" ref="CA937" ca="1">CA936*INDIRECT(CA929)</f>
        <v>50000</v>
      </c>
      <c r="CB937" s="33" cm="1">
        <f t="array" aca="1" ref="CB937" ca="1">CB936*INDIRECT(CB929)</f>
        <v>50000</v>
      </c>
      <c r="CC937" s="33" cm="1">
        <f t="array" aca="1" ref="CC937" ca="1">CC936*INDIRECT(CC929)</f>
        <v>50000</v>
      </c>
      <c r="CD937" s="33" cm="1">
        <f t="array" aca="1" ref="CD937" ca="1">CD936*INDIRECT(CD929)</f>
        <v>50000</v>
      </c>
      <c r="CE937" s="33" cm="1">
        <f t="array" aca="1" ref="CE937" ca="1">CE936*INDIRECT(CE929)</f>
        <v>50000</v>
      </c>
      <c r="CF937" s="33" cm="1">
        <f t="array" aca="1" ref="CF937" ca="1">CF936*INDIRECT(CF929)</f>
        <v>50000</v>
      </c>
      <c r="CG937" s="33" cm="1">
        <f t="array" aca="1" ref="CG937" ca="1">CG936*INDIRECT(CG929)</f>
        <v>50000</v>
      </c>
      <c r="CH937" s="33" cm="1">
        <f t="array" aca="1" ref="CH937" ca="1">CH936*INDIRECT(CH929)</f>
        <v>50000</v>
      </c>
      <c r="CI937" s="33" cm="1">
        <f t="array" aca="1" ref="CI937" ca="1">CI936*INDIRECT(CI929)</f>
        <v>50000</v>
      </c>
      <c r="CJ937" s="33" cm="1">
        <f t="array" aca="1" ref="CJ937" ca="1">CJ936*INDIRECT(CJ929)</f>
        <v>50000</v>
      </c>
      <c r="CK937" s="33" cm="1">
        <f t="array" aca="1" ref="CK937" ca="1">CK936*INDIRECT(CK929)</f>
        <v>50000</v>
      </c>
      <c r="CL937" s="33" cm="1">
        <f t="array" aca="1" ref="CL937" ca="1">CL936*INDIRECT(CL929)</f>
        <v>50000</v>
      </c>
    </row>
    <row r="938" spans="2:90" x14ac:dyDescent="0.4">
      <c r="B938" s="123"/>
      <c r="D938" t="s">
        <v>753</v>
      </c>
      <c r="E938" s="8" t="str">
        <f t="shared" ref="E938" si="950">ROW()&amp;" "&amp;D938</f>
        <v>938 SALES-PV</v>
      </c>
      <c r="H938" s="27"/>
      <c r="I938" s="78"/>
      <c r="J938" s="78"/>
      <c r="K938" s="33"/>
      <c r="L938" s="33"/>
      <c r="M938" s="33"/>
      <c r="N938" s="33"/>
      <c r="O938" s="33"/>
      <c r="P938" s="33"/>
      <c r="R938" s="33"/>
      <c r="S938" s="33"/>
      <c r="T938" s="33"/>
      <c r="U938" s="33"/>
      <c r="V938" s="33"/>
      <c r="W938" s="33"/>
      <c r="X938" s="33"/>
      <c r="Y938" s="33"/>
      <c r="Z938" s="33"/>
      <c r="AA938" s="33"/>
      <c r="AB938" s="33"/>
      <c r="AC938" s="33"/>
      <c r="AD938" s="33"/>
      <c r="AE938" s="33"/>
      <c r="AF938" s="33"/>
      <c r="AG938" s="33"/>
      <c r="AH938" s="33"/>
      <c r="AI938" s="33"/>
      <c r="AJ938" s="33"/>
      <c r="AK938" s="33"/>
      <c r="AL938" s="33"/>
      <c r="AM938" s="33"/>
      <c r="AN938" s="33"/>
      <c r="AO938" s="33"/>
      <c r="AP938" s="33"/>
      <c r="AQ938" s="33"/>
      <c r="AR938" s="33"/>
      <c r="AS938" s="33"/>
      <c r="AT938" s="33"/>
      <c r="AU938" s="33"/>
      <c r="AV938" s="33"/>
      <c r="AW938" s="33"/>
      <c r="AX938" s="33"/>
      <c r="AY938" s="33"/>
      <c r="AZ938" s="33"/>
      <c r="BA938" s="33"/>
      <c r="BB938" s="33"/>
      <c r="BC938" s="33"/>
      <c r="BD938" s="33"/>
      <c r="BE938" s="33"/>
      <c r="BF938" s="33"/>
      <c r="BG938" s="33"/>
      <c r="BH938" s="33"/>
      <c r="BI938" s="33"/>
      <c r="BJ938" s="33"/>
      <c r="BK938" s="33"/>
      <c r="BL938" s="33"/>
      <c r="BM938" s="33"/>
      <c r="BN938" s="33"/>
      <c r="BO938" s="33"/>
      <c r="BP938" s="33"/>
      <c r="BQ938" s="33"/>
      <c r="BR938" s="33"/>
      <c r="BS938" s="33"/>
      <c r="BT938" s="33"/>
      <c r="BU938" s="33"/>
      <c r="BV938" s="33"/>
      <c r="BW938" s="33"/>
      <c r="BX938" s="33"/>
      <c r="BY938" s="33"/>
      <c r="BZ938" s="33"/>
      <c r="CA938" s="33"/>
      <c r="CB938" s="33"/>
      <c r="CC938" s="33"/>
      <c r="CD938" s="33"/>
      <c r="CE938" s="33"/>
      <c r="CF938" s="33"/>
      <c r="CG938" s="33"/>
      <c r="CH938" s="33"/>
      <c r="CI938" s="33"/>
      <c r="CJ938" s="33"/>
      <c r="CK938" s="33"/>
      <c r="CL938" s="33"/>
    </row>
    <row r="939" spans="2:90" x14ac:dyDescent="0.4">
      <c r="B939" s="8" t="str">
        <f>B926</f>
        <v>(Primary label)</v>
      </c>
      <c r="D939" t="s">
        <v>753</v>
      </c>
      <c r="E939" s="8" t="str">
        <f t="shared" si="944"/>
        <v>939 SALES-PV</v>
      </c>
      <c r="G939" t="s">
        <v>332</v>
      </c>
      <c r="H939" s="27"/>
      <c r="I939" s="78"/>
      <c r="J939" s="78"/>
      <c r="K939" s="33"/>
      <c r="L939" s="33"/>
      <c r="M939" s="33"/>
      <c r="N939" s="33"/>
      <c r="O939" s="33"/>
      <c r="P939" s="33"/>
      <c r="R939" s="33"/>
      <c r="S939" s="33"/>
      <c r="T939" s="33"/>
      <c r="U939" s="33"/>
      <c r="V939" s="33"/>
      <c r="W939" s="33"/>
      <c r="X939" s="33"/>
      <c r="Y939" s="33"/>
      <c r="Z939" s="33"/>
      <c r="AA939" s="33"/>
      <c r="AB939" s="33"/>
      <c r="AC939" s="33"/>
      <c r="AD939" s="33"/>
      <c r="AE939" s="33"/>
      <c r="AF939" s="33"/>
      <c r="AG939" s="33"/>
      <c r="AH939" s="33"/>
      <c r="AI939" s="33"/>
      <c r="AJ939" s="33"/>
      <c r="AK939" s="33"/>
      <c r="AL939" s="33"/>
      <c r="AM939" s="33"/>
      <c r="AN939" s="33"/>
      <c r="AO939" s="33"/>
      <c r="AP939" s="33"/>
      <c r="AQ939" s="33"/>
      <c r="AR939" s="33"/>
      <c r="AS939" s="33"/>
      <c r="AT939" s="33"/>
      <c r="AU939" s="33"/>
      <c r="AV939" s="33"/>
      <c r="AW939" s="33"/>
      <c r="AX939" s="33"/>
      <c r="AY939" s="33"/>
      <c r="AZ939" s="33"/>
      <c r="BA939" s="33"/>
      <c r="BB939" s="33"/>
      <c r="BC939" s="33"/>
      <c r="BD939" s="33"/>
      <c r="BE939" s="33"/>
      <c r="BF939" s="33"/>
      <c r="BG939" s="33"/>
      <c r="BH939" s="33"/>
      <c r="BI939" s="33"/>
      <c r="BJ939" s="33"/>
      <c r="BK939" s="33"/>
      <c r="BL939" s="33"/>
      <c r="BM939" s="33"/>
      <c r="BN939" s="33"/>
      <c r="BO939" s="33"/>
      <c r="BP939" s="33"/>
      <c r="BQ939" s="33"/>
      <c r="BR939" s="33"/>
      <c r="BS939" s="33"/>
      <c r="BT939" s="33"/>
      <c r="BU939" s="33"/>
      <c r="BV939" s="33"/>
      <c r="BW939" s="33"/>
      <c r="BX939" s="33"/>
      <c r="BY939" s="33"/>
      <c r="BZ939" s="33"/>
      <c r="CA939" s="33"/>
      <c r="CB939" s="33"/>
      <c r="CC939" s="33"/>
      <c r="CD939" s="33"/>
      <c r="CE939" s="33"/>
      <c r="CF939" s="33"/>
      <c r="CG939" s="33"/>
      <c r="CH939" s="33"/>
      <c r="CI939" s="33"/>
      <c r="CJ939" s="33"/>
      <c r="CK939" s="33"/>
      <c r="CL939" s="33"/>
    </row>
    <row r="940" spans="2:90" x14ac:dyDescent="0.4">
      <c r="B940" s="235" t="str">
        <f>IFERROR(SUBSTITUTE(B934,":",""),"no unit")</f>
        <v>unit</v>
      </c>
      <c r="D940" t="s">
        <v>753</v>
      </c>
      <c r="E940" s="8" t="str">
        <f>ROW()&amp;" "&amp;D940</f>
        <v>940 SALES-PV</v>
      </c>
      <c r="G940" t="s">
        <v>332</v>
      </c>
      <c r="H940" s="27"/>
      <c r="I940" s="78"/>
      <c r="J940" s="78"/>
      <c r="K940" s="33"/>
      <c r="L940" s="33"/>
      <c r="M940" s="33"/>
      <c r="N940" s="33"/>
      <c r="O940" s="33"/>
      <c r="P940" s="33"/>
      <c r="R940" s="33"/>
      <c r="S940" s="33"/>
      <c r="T940" s="33"/>
      <c r="U940" s="33"/>
      <c r="V940" s="33"/>
      <c r="W940" s="33"/>
      <c r="X940" s="33"/>
      <c r="Y940" s="33"/>
      <c r="Z940" s="33"/>
      <c r="AA940" s="33"/>
      <c r="AB940" s="33"/>
      <c r="AC940" s="33"/>
      <c r="AD940" s="33"/>
      <c r="AE940" s="33"/>
      <c r="AF940" s="33"/>
      <c r="AG940" s="33"/>
      <c r="AH940" s="33"/>
      <c r="AI940" s="33"/>
      <c r="AJ940" s="33"/>
      <c r="AK940" s="33"/>
      <c r="AL940" s="33"/>
      <c r="AM940" s="33"/>
      <c r="AN940" s="33"/>
      <c r="AO940" s="33"/>
      <c r="AP940" s="33"/>
      <c r="AQ940" s="33"/>
      <c r="AR940" s="33"/>
      <c r="AS940" s="33"/>
      <c r="AT940" s="33"/>
      <c r="AU940" s="33"/>
      <c r="AV940" s="33"/>
      <c r="AW940" s="33"/>
      <c r="AX940" s="33"/>
      <c r="AY940" s="33"/>
      <c r="AZ940" s="33"/>
      <c r="BA940" s="33"/>
      <c r="BB940" s="33"/>
      <c r="BC940" s="33"/>
      <c r="BD940" s="33"/>
      <c r="BE940" s="33"/>
      <c r="BF940" s="33"/>
      <c r="BG940" s="33"/>
      <c r="BH940" s="33"/>
      <c r="BI940" s="33"/>
      <c r="BJ940" s="33"/>
      <c r="BK940" s="33"/>
      <c r="BL940" s="33"/>
      <c r="BM940" s="33"/>
      <c r="BN940" s="33"/>
      <c r="BO940" s="33"/>
      <c r="BP940" s="33"/>
      <c r="BQ940" s="33"/>
      <c r="BR940" s="33"/>
      <c r="BS940" s="33"/>
      <c r="BT940" s="33"/>
      <c r="BU940" s="33"/>
      <c r="BV940" s="33"/>
      <c r="BW940" s="33"/>
      <c r="BX940" s="33"/>
      <c r="BY940" s="33"/>
      <c r="BZ940" s="33"/>
      <c r="CA940" s="33"/>
      <c r="CB940" s="33"/>
      <c r="CC940" s="33"/>
      <c r="CD940" s="33"/>
      <c r="CE940" s="33"/>
      <c r="CF940" s="33"/>
      <c r="CG940" s="33"/>
      <c r="CH940" s="33"/>
      <c r="CI940" s="33"/>
      <c r="CJ940" s="33"/>
      <c r="CK940" s="33"/>
      <c r="CL940" s="33"/>
    </row>
    <row r="941" spans="2:90" x14ac:dyDescent="0.4">
      <c r="B941" s="8" t="s">
        <v>334</v>
      </c>
      <c r="D941" t="s">
        <v>753</v>
      </c>
      <c r="E941" s="8" t="str">
        <f t="shared" si="944"/>
        <v>941 SALES-PV</v>
      </c>
      <c r="G941" t="s">
        <v>332</v>
      </c>
      <c r="H941" s="27"/>
      <c r="I941" s="78"/>
      <c r="J941" s="78"/>
      <c r="K941" s="33"/>
      <c r="L941" s="33"/>
      <c r="M941" s="33"/>
      <c r="N941" s="33"/>
      <c r="O941" s="33"/>
      <c r="P941" s="33"/>
      <c r="R941" s="33"/>
      <c r="S941" s="4" t="str">
        <f t="shared" ref="S941" si="951">ADDRESS(ROW(S937),COLUMN(S937),2)</f>
        <v>S$937</v>
      </c>
      <c r="T941" s="4" t="str">
        <f t="shared" ref="T941:AX941" si="952">ADDRESS(ROW(T937),COLUMN(T937),2)</f>
        <v>T$937</v>
      </c>
      <c r="U941" s="4" t="str">
        <f t="shared" si="952"/>
        <v>U$937</v>
      </c>
      <c r="V941" s="4" t="str">
        <f t="shared" si="952"/>
        <v>V$937</v>
      </c>
      <c r="W941" s="4" t="str">
        <f t="shared" si="952"/>
        <v>W$937</v>
      </c>
      <c r="X941" s="4" t="str">
        <f t="shared" si="952"/>
        <v>X$937</v>
      </c>
      <c r="Y941" s="4" t="str">
        <f t="shared" si="952"/>
        <v>Y$937</v>
      </c>
      <c r="Z941" s="4" t="str">
        <f t="shared" si="952"/>
        <v>Z$937</v>
      </c>
      <c r="AA941" s="4" t="str">
        <f t="shared" si="952"/>
        <v>AA$937</v>
      </c>
      <c r="AB941" s="4" t="str">
        <f t="shared" si="952"/>
        <v>AB$937</v>
      </c>
      <c r="AC941" s="4" t="str">
        <f t="shared" si="952"/>
        <v>AC$937</v>
      </c>
      <c r="AD941" s="4" t="str">
        <f t="shared" si="952"/>
        <v>AD$937</v>
      </c>
      <c r="AE941" s="4" t="str">
        <f t="shared" si="952"/>
        <v>AE$937</v>
      </c>
      <c r="AF941" s="4" t="str">
        <f t="shared" si="952"/>
        <v>AF$937</v>
      </c>
      <c r="AG941" s="4" t="str">
        <f t="shared" si="952"/>
        <v>AG$937</v>
      </c>
      <c r="AH941" s="4" t="str">
        <f t="shared" si="952"/>
        <v>AH$937</v>
      </c>
      <c r="AI941" s="4" t="str">
        <f t="shared" si="952"/>
        <v>AI$937</v>
      </c>
      <c r="AJ941" s="4" t="str">
        <f t="shared" si="952"/>
        <v>AJ$937</v>
      </c>
      <c r="AK941" s="4" t="str">
        <f t="shared" si="952"/>
        <v>AK$937</v>
      </c>
      <c r="AL941" s="4" t="str">
        <f t="shared" si="952"/>
        <v>AL$937</v>
      </c>
      <c r="AM941" s="4" t="str">
        <f t="shared" si="952"/>
        <v>AM$937</v>
      </c>
      <c r="AN941" s="4" t="str">
        <f t="shared" si="952"/>
        <v>AN$937</v>
      </c>
      <c r="AO941" s="4" t="str">
        <f t="shared" si="952"/>
        <v>AO$937</v>
      </c>
      <c r="AP941" s="4" t="str">
        <f t="shared" si="952"/>
        <v>AP$937</v>
      </c>
      <c r="AQ941" s="4" t="str">
        <f t="shared" si="952"/>
        <v>AQ$937</v>
      </c>
      <c r="AR941" s="4" t="str">
        <f t="shared" si="952"/>
        <v>AR$937</v>
      </c>
      <c r="AS941" s="4" t="str">
        <f t="shared" si="952"/>
        <v>AS$937</v>
      </c>
      <c r="AT941" s="4" t="str">
        <f t="shared" si="952"/>
        <v>AT$937</v>
      </c>
      <c r="AU941" s="4" t="str">
        <f t="shared" si="952"/>
        <v>AU$937</v>
      </c>
      <c r="AV941" s="4" t="str">
        <f t="shared" si="952"/>
        <v>AV$937</v>
      </c>
      <c r="AW941" s="4" t="str">
        <f t="shared" si="952"/>
        <v>AW$937</v>
      </c>
      <c r="AX941" s="4" t="str">
        <f t="shared" si="952"/>
        <v>AX$937</v>
      </c>
      <c r="AY941" s="4" t="str">
        <f t="shared" ref="AY941:CD941" si="953">ADDRESS(ROW(AY937),COLUMN(AY937),2)</f>
        <v>AY$937</v>
      </c>
      <c r="AZ941" s="4" t="str">
        <f t="shared" si="953"/>
        <v>AZ$937</v>
      </c>
      <c r="BA941" s="4" t="str">
        <f t="shared" si="953"/>
        <v>BA$937</v>
      </c>
      <c r="BB941" s="4" t="str">
        <f t="shared" si="953"/>
        <v>BB$937</v>
      </c>
      <c r="BC941" s="4" t="str">
        <f t="shared" si="953"/>
        <v>BC$937</v>
      </c>
      <c r="BD941" s="4" t="str">
        <f t="shared" si="953"/>
        <v>BD$937</v>
      </c>
      <c r="BE941" s="4" t="str">
        <f t="shared" si="953"/>
        <v>BE$937</v>
      </c>
      <c r="BF941" s="4" t="str">
        <f t="shared" si="953"/>
        <v>BF$937</v>
      </c>
      <c r="BG941" s="4" t="str">
        <f t="shared" si="953"/>
        <v>BG$937</v>
      </c>
      <c r="BH941" s="4" t="str">
        <f t="shared" si="953"/>
        <v>BH$937</v>
      </c>
      <c r="BI941" s="4" t="str">
        <f t="shared" si="953"/>
        <v>BI$937</v>
      </c>
      <c r="BJ941" s="4" t="str">
        <f t="shared" si="953"/>
        <v>BJ$937</v>
      </c>
      <c r="BK941" s="4" t="str">
        <f t="shared" si="953"/>
        <v>BK$937</v>
      </c>
      <c r="BL941" s="4" t="str">
        <f t="shared" si="953"/>
        <v>BL$937</v>
      </c>
      <c r="BM941" s="4" t="str">
        <f t="shared" si="953"/>
        <v>BM$937</v>
      </c>
      <c r="BN941" s="4" t="str">
        <f t="shared" si="953"/>
        <v>BN$937</v>
      </c>
      <c r="BO941" s="4" t="str">
        <f t="shared" si="953"/>
        <v>BO$937</v>
      </c>
      <c r="BP941" s="4" t="str">
        <f t="shared" si="953"/>
        <v>BP$937</v>
      </c>
      <c r="BQ941" s="4" t="str">
        <f t="shared" si="953"/>
        <v>BQ$937</v>
      </c>
      <c r="BR941" s="4" t="str">
        <f t="shared" si="953"/>
        <v>BR$937</v>
      </c>
      <c r="BS941" s="4" t="str">
        <f t="shared" si="953"/>
        <v>BS$937</v>
      </c>
      <c r="BT941" s="4" t="str">
        <f t="shared" si="953"/>
        <v>BT$937</v>
      </c>
      <c r="BU941" s="4" t="str">
        <f t="shared" si="953"/>
        <v>BU$937</v>
      </c>
      <c r="BV941" s="4" t="str">
        <f t="shared" si="953"/>
        <v>BV$937</v>
      </c>
      <c r="BW941" s="4" t="str">
        <f t="shared" si="953"/>
        <v>BW$937</v>
      </c>
      <c r="BX941" s="4" t="str">
        <f t="shared" si="953"/>
        <v>BX$937</v>
      </c>
      <c r="BY941" s="4" t="str">
        <f t="shared" si="953"/>
        <v>BY$937</v>
      </c>
      <c r="BZ941" s="4" t="str">
        <f t="shared" si="953"/>
        <v>BZ$937</v>
      </c>
      <c r="CA941" s="4" t="str">
        <f t="shared" si="953"/>
        <v>CA$937</v>
      </c>
      <c r="CB941" s="4" t="str">
        <f t="shared" si="953"/>
        <v>CB$937</v>
      </c>
      <c r="CC941" s="4" t="str">
        <f t="shared" si="953"/>
        <v>CC$937</v>
      </c>
      <c r="CD941" s="4" t="str">
        <f t="shared" si="953"/>
        <v>CD$937</v>
      </c>
      <c r="CE941" s="4" t="str">
        <f t="shared" ref="CE941:CK941" si="954">ADDRESS(ROW(CE937),COLUMN(CE937),2)</f>
        <v>CE$937</v>
      </c>
      <c r="CF941" s="4" t="str">
        <f t="shared" si="954"/>
        <v>CF$937</v>
      </c>
      <c r="CG941" s="4" t="str">
        <f t="shared" si="954"/>
        <v>CG$937</v>
      </c>
      <c r="CH941" s="4" t="str">
        <f t="shared" si="954"/>
        <v>CH$937</v>
      </c>
      <c r="CI941" s="4" t="str">
        <f t="shared" si="954"/>
        <v>CI$937</v>
      </c>
      <c r="CJ941" s="4" t="str">
        <f t="shared" si="954"/>
        <v>CJ$937</v>
      </c>
      <c r="CK941" s="4" t="str">
        <f t="shared" si="954"/>
        <v>CK$937</v>
      </c>
      <c r="CL941" s="4" t="str">
        <f t="shared" ref="CL941" si="955">ADDRESS(ROW(CL937),COLUMN(CL937),2)</f>
        <v>CL$937</v>
      </c>
    </row>
    <row r="942" spans="2:90" x14ac:dyDescent="0.4">
      <c r="B942" s="125" t="s">
        <v>333</v>
      </c>
      <c r="D942" t="s">
        <v>753</v>
      </c>
      <c r="E942" s="8" t="str">
        <f t="shared" si="944"/>
        <v>942 SALES-PV</v>
      </c>
      <c r="G942" t="s">
        <v>332</v>
      </c>
      <c r="H942" s="56"/>
      <c r="I942" s="79"/>
      <c r="J942" s="79"/>
      <c r="K942" s="15"/>
      <c r="L942" s="15"/>
      <c r="M942" s="15"/>
      <c r="N942" s="15"/>
      <c r="O942" s="15"/>
      <c r="P942" s="15"/>
      <c r="R942" s="15"/>
      <c r="S942" s="175" t="str">
        <f t="shared" ref="S942" si="956">S929</f>
        <v>S$13</v>
      </c>
      <c r="T942" s="175" t="str">
        <f t="shared" ref="T942:AX942" si="957">T929</f>
        <v>T$13</v>
      </c>
      <c r="U942" s="175" t="str">
        <f t="shared" si="957"/>
        <v>U$13</v>
      </c>
      <c r="V942" s="175" t="str">
        <f t="shared" si="957"/>
        <v>V$13</v>
      </c>
      <c r="W942" s="175" t="str">
        <f t="shared" si="957"/>
        <v>W$13</v>
      </c>
      <c r="X942" s="175" t="str">
        <f t="shared" si="957"/>
        <v>X$13</v>
      </c>
      <c r="Y942" s="175" t="str">
        <f t="shared" si="957"/>
        <v>Y$13</v>
      </c>
      <c r="Z942" s="175" t="str">
        <f t="shared" si="957"/>
        <v>Z$13</v>
      </c>
      <c r="AA942" s="175" t="str">
        <f t="shared" si="957"/>
        <v>AA$13</v>
      </c>
      <c r="AB942" s="175" t="str">
        <f t="shared" si="957"/>
        <v>AB$13</v>
      </c>
      <c r="AC942" s="175" t="str">
        <f t="shared" si="957"/>
        <v>AC$13</v>
      </c>
      <c r="AD942" s="175" t="str">
        <f t="shared" si="957"/>
        <v>AD$13</v>
      </c>
      <c r="AE942" s="175" t="str">
        <f t="shared" si="957"/>
        <v>AE$13</v>
      </c>
      <c r="AF942" s="175" t="str">
        <f t="shared" si="957"/>
        <v>AF$13</v>
      </c>
      <c r="AG942" s="175" t="str">
        <f t="shared" si="957"/>
        <v>AG$13</v>
      </c>
      <c r="AH942" s="175" t="str">
        <f t="shared" si="957"/>
        <v>AH$13</v>
      </c>
      <c r="AI942" s="175" t="str">
        <f t="shared" si="957"/>
        <v>AI$13</v>
      </c>
      <c r="AJ942" s="175" t="str">
        <f t="shared" si="957"/>
        <v>AJ$13</v>
      </c>
      <c r="AK942" s="175" t="str">
        <f t="shared" si="957"/>
        <v>AK$13</v>
      </c>
      <c r="AL942" s="175" t="str">
        <f t="shared" si="957"/>
        <v>AL$13</v>
      </c>
      <c r="AM942" s="175" t="str">
        <f t="shared" si="957"/>
        <v>AM$13</v>
      </c>
      <c r="AN942" s="175" t="str">
        <f t="shared" si="957"/>
        <v>AN$13</v>
      </c>
      <c r="AO942" s="175" t="str">
        <f t="shared" si="957"/>
        <v>AO$13</v>
      </c>
      <c r="AP942" s="175" t="str">
        <f t="shared" si="957"/>
        <v>AP$13</v>
      </c>
      <c r="AQ942" s="175" t="str">
        <f t="shared" si="957"/>
        <v>AQ$13</v>
      </c>
      <c r="AR942" s="175" t="str">
        <f t="shared" si="957"/>
        <v>AR$13</v>
      </c>
      <c r="AS942" s="175" t="str">
        <f t="shared" si="957"/>
        <v>AS$13</v>
      </c>
      <c r="AT942" s="175" t="str">
        <f t="shared" si="957"/>
        <v>AT$13</v>
      </c>
      <c r="AU942" s="175" t="str">
        <f t="shared" si="957"/>
        <v>AU$13</v>
      </c>
      <c r="AV942" s="175" t="str">
        <f t="shared" si="957"/>
        <v>AV$13</v>
      </c>
      <c r="AW942" s="175" t="str">
        <f t="shared" si="957"/>
        <v>AW$13</v>
      </c>
      <c r="AX942" s="175" t="str">
        <f t="shared" si="957"/>
        <v>AX$13</v>
      </c>
      <c r="AY942" s="175" t="str">
        <f t="shared" ref="AY942:CD942" si="958">AY929</f>
        <v>AY$13</v>
      </c>
      <c r="AZ942" s="175" t="str">
        <f t="shared" si="958"/>
        <v>AZ$13</v>
      </c>
      <c r="BA942" s="175" t="str">
        <f t="shared" si="958"/>
        <v>BA$13</v>
      </c>
      <c r="BB942" s="175" t="str">
        <f t="shared" si="958"/>
        <v>BB$13</v>
      </c>
      <c r="BC942" s="175" t="str">
        <f t="shared" si="958"/>
        <v>BC$13</v>
      </c>
      <c r="BD942" s="175" t="str">
        <f t="shared" si="958"/>
        <v>BD$13</v>
      </c>
      <c r="BE942" s="175" t="str">
        <f t="shared" si="958"/>
        <v>BE$13</v>
      </c>
      <c r="BF942" s="175" t="str">
        <f t="shared" si="958"/>
        <v>BF$13</v>
      </c>
      <c r="BG942" s="175" t="str">
        <f t="shared" si="958"/>
        <v>BG$13</v>
      </c>
      <c r="BH942" s="175" t="str">
        <f t="shared" si="958"/>
        <v>BH$13</v>
      </c>
      <c r="BI942" s="175" t="str">
        <f t="shared" si="958"/>
        <v>BI$13</v>
      </c>
      <c r="BJ942" s="175" t="str">
        <f t="shared" si="958"/>
        <v>BJ$13</v>
      </c>
      <c r="BK942" s="175" t="str">
        <f t="shared" si="958"/>
        <v>BK$13</v>
      </c>
      <c r="BL942" s="175" t="str">
        <f t="shared" si="958"/>
        <v>BL$13</v>
      </c>
      <c r="BM942" s="175" t="str">
        <f t="shared" si="958"/>
        <v>BM$13</v>
      </c>
      <c r="BN942" s="175" t="str">
        <f t="shared" si="958"/>
        <v>BN$13</v>
      </c>
      <c r="BO942" s="175" t="str">
        <f t="shared" si="958"/>
        <v>BO$13</v>
      </c>
      <c r="BP942" s="175" t="str">
        <f t="shared" si="958"/>
        <v>BP$13</v>
      </c>
      <c r="BQ942" s="175" t="str">
        <f t="shared" si="958"/>
        <v>BQ$13</v>
      </c>
      <c r="BR942" s="175" t="str">
        <f t="shared" si="958"/>
        <v>BR$13</v>
      </c>
      <c r="BS942" s="175" t="str">
        <f t="shared" si="958"/>
        <v>BS$13</v>
      </c>
      <c r="BT942" s="175" t="str">
        <f t="shared" si="958"/>
        <v>BT$13</v>
      </c>
      <c r="BU942" s="175" t="str">
        <f t="shared" si="958"/>
        <v>BU$13</v>
      </c>
      <c r="BV942" s="175" t="str">
        <f t="shared" si="958"/>
        <v>BV$13</v>
      </c>
      <c r="BW942" s="175" t="str">
        <f t="shared" si="958"/>
        <v>BW$13</v>
      </c>
      <c r="BX942" s="175" t="str">
        <f t="shared" si="958"/>
        <v>BX$13</v>
      </c>
      <c r="BY942" s="175" t="str">
        <f t="shared" si="958"/>
        <v>BY$13</v>
      </c>
      <c r="BZ942" s="175" t="str">
        <f t="shared" si="958"/>
        <v>BZ$13</v>
      </c>
      <c r="CA942" s="175" t="str">
        <f t="shared" si="958"/>
        <v>CA$13</v>
      </c>
      <c r="CB942" s="175" t="str">
        <f t="shared" si="958"/>
        <v>CB$13</v>
      </c>
      <c r="CC942" s="175" t="str">
        <f t="shared" si="958"/>
        <v>CC$13</v>
      </c>
      <c r="CD942" s="175" t="str">
        <f t="shared" si="958"/>
        <v>CD$13</v>
      </c>
      <c r="CE942" s="175" t="str">
        <f t="shared" ref="CE942:CK942" si="959">CE929</f>
        <v>CE$13</v>
      </c>
      <c r="CF942" s="175" t="str">
        <f t="shared" si="959"/>
        <v>CF$13</v>
      </c>
      <c r="CG942" s="175" t="str">
        <f t="shared" si="959"/>
        <v>CG$13</v>
      </c>
      <c r="CH942" s="175" t="str">
        <f t="shared" si="959"/>
        <v>CH$13</v>
      </c>
      <c r="CI942" s="175" t="str">
        <f t="shared" si="959"/>
        <v>CI$13</v>
      </c>
      <c r="CJ942" s="175" t="str">
        <f t="shared" si="959"/>
        <v>CJ$13</v>
      </c>
      <c r="CK942" s="175" t="str">
        <f t="shared" si="959"/>
        <v>CK$13</v>
      </c>
      <c r="CL942" s="175" t="str">
        <f t="shared" ref="CL942" si="960">CL929</f>
        <v>CL$13</v>
      </c>
    </row>
    <row r="943" spans="2:90" x14ac:dyDescent="0.4">
      <c r="B943" s="8" t="str">
        <f>B930</f>
        <v>(Secondary label)</v>
      </c>
      <c r="D943" t="s">
        <v>753</v>
      </c>
      <c r="E943" s="8" t="str">
        <f t="shared" si="944"/>
        <v>943 SALES-PV</v>
      </c>
      <c r="G943" t="s">
        <v>332</v>
      </c>
      <c r="H943" s="12"/>
      <c r="I943" s="60"/>
      <c r="J943" s="60"/>
      <c r="K943" s="15"/>
      <c r="L943" s="15"/>
      <c r="M943" s="15"/>
      <c r="N943" s="15"/>
      <c r="O943" s="15"/>
      <c r="P943" s="15"/>
      <c r="R943" s="15"/>
      <c r="S943" s="175">
        <f t="shared" ref="S943" si="961">S930</f>
        <v>0</v>
      </c>
      <c r="T943" s="175">
        <f t="shared" ref="T943:AX943" si="962">T930</f>
        <v>0</v>
      </c>
      <c r="U943" s="175">
        <f t="shared" si="962"/>
        <v>0</v>
      </c>
      <c r="V943" s="175">
        <f t="shared" si="962"/>
        <v>0</v>
      </c>
      <c r="W943" s="175">
        <f t="shared" si="962"/>
        <v>0</v>
      </c>
      <c r="X943" s="175">
        <f t="shared" si="962"/>
        <v>0</v>
      </c>
      <c r="Y943" s="175">
        <f t="shared" si="962"/>
        <v>0</v>
      </c>
      <c r="Z943" s="175">
        <f t="shared" si="962"/>
        <v>0</v>
      </c>
      <c r="AA943" s="175">
        <f t="shared" si="962"/>
        <v>0</v>
      </c>
      <c r="AB943" s="175">
        <f t="shared" si="962"/>
        <v>0</v>
      </c>
      <c r="AC943" s="175">
        <f t="shared" si="962"/>
        <v>0</v>
      </c>
      <c r="AD943" s="175">
        <f t="shared" si="962"/>
        <v>0</v>
      </c>
      <c r="AE943" s="175">
        <f t="shared" si="962"/>
        <v>0</v>
      </c>
      <c r="AF943" s="175">
        <f t="shared" si="962"/>
        <v>0</v>
      </c>
      <c r="AG943" s="175">
        <f t="shared" si="962"/>
        <v>0</v>
      </c>
      <c r="AH943" s="175">
        <f t="shared" si="962"/>
        <v>0</v>
      </c>
      <c r="AI943" s="175">
        <f t="shared" si="962"/>
        <v>0</v>
      </c>
      <c r="AJ943" s="175">
        <f t="shared" si="962"/>
        <v>0</v>
      </c>
      <c r="AK943" s="175">
        <f t="shared" si="962"/>
        <v>0</v>
      </c>
      <c r="AL943" s="175">
        <f t="shared" si="962"/>
        <v>0</v>
      </c>
      <c r="AM943" s="175">
        <f t="shared" si="962"/>
        <v>0</v>
      </c>
      <c r="AN943" s="175">
        <f t="shared" si="962"/>
        <v>0</v>
      </c>
      <c r="AO943" s="175">
        <f t="shared" si="962"/>
        <v>0</v>
      </c>
      <c r="AP943" s="175">
        <f t="shared" si="962"/>
        <v>0</v>
      </c>
      <c r="AQ943" s="175">
        <f t="shared" si="962"/>
        <v>0</v>
      </c>
      <c r="AR943" s="175">
        <f t="shared" si="962"/>
        <v>0</v>
      </c>
      <c r="AS943" s="175">
        <f t="shared" si="962"/>
        <v>0</v>
      </c>
      <c r="AT943" s="175">
        <f t="shared" si="962"/>
        <v>0</v>
      </c>
      <c r="AU943" s="175">
        <f t="shared" si="962"/>
        <v>0</v>
      </c>
      <c r="AV943" s="175">
        <f t="shared" si="962"/>
        <v>0</v>
      </c>
      <c r="AW943" s="175">
        <f t="shared" si="962"/>
        <v>0</v>
      </c>
      <c r="AX943" s="175">
        <f t="shared" si="962"/>
        <v>0</v>
      </c>
      <c r="AY943" s="175">
        <f t="shared" ref="AY943:CD943" si="963">AY930</f>
        <v>0</v>
      </c>
      <c r="AZ943" s="175">
        <f t="shared" si="963"/>
        <v>0</v>
      </c>
      <c r="BA943" s="175">
        <f t="shared" si="963"/>
        <v>0</v>
      </c>
      <c r="BB943" s="175">
        <f t="shared" si="963"/>
        <v>0</v>
      </c>
      <c r="BC943" s="175">
        <f t="shared" si="963"/>
        <v>0</v>
      </c>
      <c r="BD943" s="175">
        <f t="shared" si="963"/>
        <v>0</v>
      </c>
      <c r="BE943" s="175">
        <f t="shared" si="963"/>
        <v>0</v>
      </c>
      <c r="BF943" s="175">
        <f t="shared" si="963"/>
        <v>0</v>
      </c>
      <c r="BG943" s="175">
        <f t="shared" si="963"/>
        <v>0</v>
      </c>
      <c r="BH943" s="175">
        <f t="shared" si="963"/>
        <v>0</v>
      </c>
      <c r="BI943" s="175">
        <f t="shared" si="963"/>
        <v>0</v>
      </c>
      <c r="BJ943" s="175">
        <f t="shared" si="963"/>
        <v>0</v>
      </c>
      <c r="BK943" s="175">
        <f t="shared" si="963"/>
        <v>0</v>
      </c>
      <c r="BL943" s="175">
        <f t="shared" si="963"/>
        <v>0</v>
      </c>
      <c r="BM943" s="175">
        <f t="shared" si="963"/>
        <v>0</v>
      </c>
      <c r="BN943" s="175">
        <f t="shared" si="963"/>
        <v>0</v>
      </c>
      <c r="BO943" s="175">
        <f t="shared" si="963"/>
        <v>0</v>
      </c>
      <c r="BP943" s="175">
        <f t="shared" si="963"/>
        <v>0</v>
      </c>
      <c r="BQ943" s="175">
        <f t="shared" si="963"/>
        <v>0</v>
      </c>
      <c r="BR943" s="175">
        <f t="shared" si="963"/>
        <v>0</v>
      </c>
      <c r="BS943" s="175">
        <f t="shared" si="963"/>
        <v>0</v>
      </c>
      <c r="BT943" s="175">
        <f t="shared" si="963"/>
        <v>0</v>
      </c>
      <c r="BU943" s="175">
        <f t="shared" si="963"/>
        <v>0</v>
      </c>
      <c r="BV943" s="175">
        <f t="shared" si="963"/>
        <v>0</v>
      </c>
      <c r="BW943" s="175">
        <f t="shared" si="963"/>
        <v>0</v>
      </c>
      <c r="BX943" s="175">
        <f t="shared" si="963"/>
        <v>0</v>
      </c>
      <c r="BY943" s="175">
        <f t="shared" si="963"/>
        <v>0</v>
      </c>
      <c r="BZ943" s="175">
        <f t="shared" si="963"/>
        <v>0</v>
      </c>
      <c r="CA943" s="175">
        <f t="shared" si="963"/>
        <v>0</v>
      </c>
      <c r="CB943" s="175">
        <f t="shared" si="963"/>
        <v>0</v>
      </c>
      <c r="CC943" s="175">
        <f t="shared" si="963"/>
        <v>0</v>
      </c>
      <c r="CD943" s="175">
        <f t="shared" si="963"/>
        <v>0</v>
      </c>
      <c r="CE943" s="175">
        <f t="shared" ref="CE943:CK943" si="964">CE930</f>
        <v>0</v>
      </c>
      <c r="CF943" s="175">
        <f t="shared" si="964"/>
        <v>0</v>
      </c>
      <c r="CG943" s="175">
        <f t="shared" si="964"/>
        <v>0</v>
      </c>
      <c r="CH943" s="175">
        <f t="shared" si="964"/>
        <v>0</v>
      </c>
      <c r="CI943" s="175">
        <f t="shared" si="964"/>
        <v>0</v>
      </c>
      <c r="CJ943" s="175">
        <f t="shared" si="964"/>
        <v>0</v>
      </c>
      <c r="CK943" s="175">
        <f t="shared" si="964"/>
        <v>0</v>
      </c>
      <c r="CL943" s="175">
        <f t="shared" ref="CL943" si="965">CL930</f>
        <v>0</v>
      </c>
    </row>
    <row r="944" spans="2:90" x14ac:dyDescent="0.4">
      <c r="B944" s="8" t="str">
        <f>B931</f>
        <v xml:space="preserve">secondary unit </v>
      </c>
      <c r="D944" t="s">
        <v>753</v>
      </c>
      <c r="E944" s="8" t="str">
        <f t="shared" ref="E944" si="966">ROW()&amp;" "&amp;D944</f>
        <v>944 SALES-PV</v>
      </c>
      <c r="G944" t="s">
        <v>332</v>
      </c>
      <c r="H944" s="12"/>
      <c r="I944" s="60"/>
      <c r="J944" s="60"/>
      <c r="K944" s="15"/>
      <c r="L944" s="15"/>
      <c r="M944" s="15"/>
      <c r="N944" s="15"/>
      <c r="O944" s="15"/>
      <c r="P944" s="15"/>
      <c r="R944" s="15"/>
      <c r="S944" s="175"/>
      <c r="T944" s="175"/>
      <c r="U944" s="175"/>
      <c r="V944" s="175"/>
      <c r="W944" s="175"/>
      <c r="X944" s="175"/>
      <c r="Y944" s="175"/>
      <c r="Z944" s="175"/>
      <c r="AA944" s="175"/>
      <c r="AB944" s="175"/>
      <c r="AC944" s="175"/>
      <c r="AD944" s="175"/>
      <c r="AE944" s="175"/>
      <c r="AF944" s="175"/>
      <c r="AG944" s="175"/>
      <c r="AH944" s="175"/>
      <c r="AI944" s="175"/>
      <c r="AJ944" s="175"/>
      <c r="AK944" s="175"/>
      <c r="AL944" s="175"/>
      <c r="AM944" s="175"/>
      <c r="AN944" s="175"/>
      <c r="AO944" s="175"/>
      <c r="AP944" s="175"/>
      <c r="AQ944" s="175"/>
      <c r="AR944" s="175"/>
      <c r="AS944" s="175"/>
      <c r="AT944" s="175"/>
      <c r="AU944" s="175"/>
      <c r="AV944" s="175"/>
      <c r="AW944" s="175"/>
      <c r="AX944" s="175"/>
      <c r="AY944" s="175"/>
      <c r="AZ944" s="175"/>
      <c r="BA944" s="175"/>
      <c r="BB944" s="175"/>
      <c r="BC944" s="175"/>
      <c r="BD944" s="175"/>
      <c r="BE944" s="175"/>
      <c r="BF944" s="175"/>
      <c r="BG944" s="175"/>
      <c r="BH944" s="175"/>
      <c r="BI944" s="175"/>
      <c r="BJ944" s="175"/>
      <c r="BK944" s="175"/>
      <c r="BL944" s="175"/>
      <c r="BM944" s="175"/>
      <c r="BN944" s="175"/>
      <c r="BO944" s="175"/>
      <c r="BP944" s="175"/>
      <c r="BQ944" s="175"/>
      <c r="BR944" s="175"/>
      <c r="BS944" s="175"/>
      <c r="BT944" s="175"/>
      <c r="BU944" s="175"/>
      <c r="BV944" s="175"/>
      <c r="BW944" s="175"/>
      <c r="BX944" s="175"/>
      <c r="BY944" s="175"/>
      <c r="BZ944" s="175"/>
      <c r="CA944" s="175"/>
      <c r="CB944" s="175"/>
      <c r="CC944" s="175"/>
      <c r="CD944" s="175"/>
      <c r="CE944" s="175"/>
      <c r="CF944" s="175"/>
      <c r="CG944" s="175"/>
      <c r="CH944" s="175"/>
      <c r="CI944" s="175"/>
      <c r="CJ944" s="175"/>
      <c r="CK944" s="175"/>
      <c r="CL944" s="175"/>
    </row>
    <row r="945" spans="2:90" x14ac:dyDescent="0.4">
      <c r="B945" s="8" t="str">
        <f>B932</f>
        <v>Secondary revenue driver</v>
      </c>
      <c r="D945" t="s">
        <v>753</v>
      </c>
      <c r="E945" s="8" t="str">
        <f t="shared" si="944"/>
        <v>945 SALES-PV</v>
      </c>
      <c r="G945" t="s">
        <v>332</v>
      </c>
      <c r="H945" s="12"/>
      <c r="I945" s="60"/>
      <c r="J945" s="60"/>
      <c r="K945" s="15"/>
      <c r="L945" s="15"/>
      <c r="M945" s="15"/>
      <c r="N945" s="15"/>
      <c r="O945" s="15"/>
      <c r="P945" s="15"/>
      <c r="R945" s="15"/>
      <c r="S945" s="175" t="str">
        <f t="shared" ref="S945" si="967">S932</f>
        <v>S$14</v>
      </c>
      <c r="T945" s="175" t="str">
        <f t="shared" ref="T945:AX945" si="968">T932</f>
        <v>T$14</v>
      </c>
      <c r="U945" s="175" t="str">
        <f t="shared" si="968"/>
        <v>U$14</v>
      </c>
      <c r="V945" s="175" t="str">
        <f t="shared" si="968"/>
        <v>V$14</v>
      </c>
      <c r="W945" s="175" t="str">
        <f t="shared" si="968"/>
        <v>W$14</v>
      </c>
      <c r="X945" s="175" t="str">
        <f t="shared" si="968"/>
        <v>X$14</v>
      </c>
      <c r="Y945" s="175" t="str">
        <f t="shared" si="968"/>
        <v>Y$14</v>
      </c>
      <c r="Z945" s="175" t="str">
        <f t="shared" si="968"/>
        <v>Z$14</v>
      </c>
      <c r="AA945" s="175" t="str">
        <f t="shared" si="968"/>
        <v>AA$14</v>
      </c>
      <c r="AB945" s="175" t="str">
        <f t="shared" si="968"/>
        <v>AB$14</v>
      </c>
      <c r="AC945" s="175" t="str">
        <f t="shared" si="968"/>
        <v>AC$14</v>
      </c>
      <c r="AD945" s="175" t="str">
        <f t="shared" si="968"/>
        <v>AD$14</v>
      </c>
      <c r="AE945" s="175" t="str">
        <f t="shared" si="968"/>
        <v>AE$14</v>
      </c>
      <c r="AF945" s="175" t="str">
        <f t="shared" si="968"/>
        <v>AF$14</v>
      </c>
      <c r="AG945" s="175" t="str">
        <f t="shared" si="968"/>
        <v>AG$14</v>
      </c>
      <c r="AH945" s="175" t="str">
        <f t="shared" si="968"/>
        <v>AH$14</v>
      </c>
      <c r="AI945" s="175" t="str">
        <f t="shared" si="968"/>
        <v>AI$14</v>
      </c>
      <c r="AJ945" s="175" t="str">
        <f t="shared" si="968"/>
        <v>AJ$14</v>
      </c>
      <c r="AK945" s="175" t="str">
        <f t="shared" si="968"/>
        <v>AK$14</v>
      </c>
      <c r="AL945" s="175" t="str">
        <f t="shared" si="968"/>
        <v>AL$14</v>
      </c>
      <c r="AM945" s="175" t="str">
        <f t="shared" si="968"/>
        <v>AM$14</v>
      </c>
      <c r="AN945" s="175" t="str">
        <f t="shared" si="968"/>
        <v>AN$14</v>
      </c>
      <c r="AO945" s="175" t="str">
        <f t="shared" si="968"/>
        <v>AO$14</v>
      </c>
      <c r="AP945" s="175" t="str">
        <f t="shared" si="968"/>
        <v>AP$14</v>
      </c>
      <c r="AQ945" s="175" t="str">
        <f t="shared" si="968"/>
        <v>AQ$14</v>
      </c>
      <c r="AR945" s="175" t="str">
        <f t="shared" si="968"/>
        <v>AR$14</v>
      </c>
      <c r="AS945" s="175" t="str">
        <f t="shared" si="968"/>
        <v>AS$14</v>
      </c>
      <c r="AT945" s="175" t="str">
        <f t="shared" si="968"/>
        <v>AT$14</v>
      </c>
      <c r="AU945" s="175" t="str">
        <f t="shared" si="968"/>
        <v>AU$14</v>
      </c>
      <c r="AV945" s="175" t="str">
        <f t="shared" si="968"/>
        <v>AV$14</v>
      </c>
      <c r="AW945" s="175" t="str">
        <f t="shared" si="968"/>
        <v>AW$14</v>
      </c>
      <c r="AX945" s="175" t="str">
        <f t="shared" si="968"/>
        <v>AX$14</v>
      </c>
      <c r="AY945" s="175" t="str">
        <f t="shared" ref="AY945:CD945" si="969">AY932</f>
        <v>AY$14</v>
      </c>
      <c r="AZ945" s="175" t="str">
        <f t="shared" si="969"/>
        <v>AZ$14</v>
      </c>
      <c r="BA945" s="175" t="str">
        <f t="shared" si="969"/>
        <v>BA$14</v>
      </c>
      <c r="BB945" s="175" t="str">
        <f t="shared" si="969"/>
        <v>BB$14</v>
      </c>
      <c r="BC945" s="175" t="str">
        <f t="shared" si="969"/>
        <v>BC$14</v>
      </c>
      <c r="BD945" s="175" t="str">
        <f t="shared" si="969"/>
        <v>BD$14</v>
      </c>
      <c r="BE945" s="175" t="str">
        <f t="shared" si="969"/>
        <v>BE$14</v>
      </c>
      <c r="BF945" s="175" t="str">
        <f t="shared" si="969"/>
        <v>BF$14</v>
      </c>
      <c r="BG945" s="175" t="str">
        <f t="shared" si="969"/>
        <v>BG$14</v>
      </c>
      <c r="BH945" s="175" t="str">
        <f t="shared" si="969"/>
        <v>BH$14</v>
      </c>
      <c r="BI945" s="175" t="str">
        <f t="shared" si="969"/>
        <v>BI$14</v>
      </c>
      <c r="BJ945" s="175" t="str">
        <f t="shared" si="969"/>
        <v>BJ$14</v>
      </c>
      <c r="BK945" s="175" t="str">
        <f t="shared" si="969"/>
        <v>BK$14</v>
      </c>
      <c r="BL945" s="175" t="str">
        <f t="shared" si="969"/>
        <v>BL$14</v>
      </c>
      <c r="BM945" s="175" t="str">
        <f t="shared" si="969"/>
        <v>BM$14</v>
      </c>
      <c r="BN945" s="175" t="str">
        <f t="shared" si="969"/>
        <v>BN$14</v>
      </c>
      <c r="BO945" s="175" t="str">
        <f t="shared" si="969"/>
        <v>BO$14</v>
      </c>
      <c r="BP945" s="175" t="str">
        <f t="shared" si="969"/>
        <v>BP$14</v>
      </c>
      <c r="BQ945" s="175" t="str">
        <f t="shared" si="969"/>
        <v>BQ$14</v>
      </c>
      <c r="BR945" s="175" t="str">
        <f t="shared" si="969"/>
        <v>BR$14</v>
      </c>
      <c r="BS945" s="175" t="str">
        <f t="shared" si="969"/>
        <v>BS$14</v>
      </c>
      <c r="BT945" s="175" t="str">
        <f t="shared" si="969"/>
        <v>BT$14</v>
      </c>
      <c r="BU945" s="175" t="str">
        <f t="shared" si="969"/>
        <v>BU$14</v>
      </c>
      <c r="BV945" s="175" t="str">
        <f t="shared" si="969"/>
        <v>BV$14</v>
      </c>
      <c r="BW945" s="175" t="str">
        <f t="shared" si="969"/>
        <v>BW$14</v>
      </c>
      <c r="BX945" s="175" t="str">
        <f t="shared" si="969"/>
        <v>BX$14</v>
      </c>
      <c r="BY945" s="175" t="str">
        <f t="shared" si="969"/>
        <v>BY$14</v>
      </c>
      <c r="BZ945" s="175" t="str">
        <f t="shared" si="969"/>
        <v>BZ$14</v>
      </c>
      <c r="CA945" s="175" t="str">
        <f t="shared" si="969"/>
        <v>CA$14</v>
      </c>
      <c r="CB945" s="175" t="str">
        <f t="shared" si="969"/>
        <v>CB$14</v>
      </c>
      <c r="CC945" s="175" t="str">
        <f t="shared" si="969"/>
        <v>CC$14</v>
      </c>
      <c r="CD945" s="175" t="str">
        <f t="shared" si="969"/>
        <v>CD$14</v>
      </c>
      <c r="CE945" s="175" t="str">
        <f t="shared" ref="CE945:CK945" si="970">CE932</f>
        <v>CE$14</v>
      </c>
      <c r="CF945" s="175" t="str">
        <f t="shared" si="970"/>
        <v>CF$14</v>
      </c>
      <c r="CG945" s="175" t="str">
        <f t="shared" si="970"/>
        <v>CG$14</v>
      </c>
      <c r="CH945" s="175" t="str">
        <f t="shared" si="970"/>
        <v>CH$14</v>
      </c>
      <c r="CI945" s="175" t="str">
        <f t="shared" si="970"/>
        <v>CI$14</v>
      </c>
      <c r="CJ945" s="175" t="str">
        <f t="shared" si="970"/>
        <v>CJ$14</v>
      </c>
      <c r="CK945" s="175" t="str">
        <f t="shared" si="970"/>
        <v>CK$14</v>
      </c>
      <c r="CL945" s="175" t="str">
        <f t="shared" ref="CL945" si="971">CL932</f>
        <v>CL$14</v>
      </c>
    </row>
    <row r="946" spans="2:90" x14ac:dyDescent="0.4">
      <c r="B946" s="8" t="str">
        <f>B933</f>
        <v>Secondary volume driver</v>
      </c>
      <c r="D946" t="s">
        <v>753</v>
      </c>
      <c r="E946" s="8" t="str">
        <f t="shared" si="944"/>
        <v>946 SALES-PV</v>
      </c>
      <c r="G946" t="s">
        <v>332</v>
      </c>
      <c r="H946" s="12"/>
      <c r="I946" s="60"/>
      <c r="J946" s="60"/>
      <c r="K946" s="15"/>
      <c r="L946" s="15"/>
      <c r="M946" s="15"/>
      <c r="N946" s="15"/>
      <c r="O946" s="15"/>
      <c r="P946" s="15"/>
      <c r="R946" s="15"/>
      <c r="S946" s="175" t="str">
        <f t="shared" ref="S946" si="972">S933</f>
        <v>S$15</v>
      </c>
      <c r="T946" s="175" t="str">
        <f t="shared" ref="T946:AX946" si="973">T933</f>
        <v>T$15</v>
      </c>
      <c r="U946" s="175" t="str">
        <f t="shared" si="973"/>
        <v>U$15</v>
      </c>
      <c r="V946" s="175" t="str">
        <f t="shared" si="973"/>
        <v>V$15</v>
      </c>
      <c r="W946" s="175" t="str">
        <f t="shared" si="973"/>
        <v>W$15</v>
      </c>
      <c r="X946" s="175" t="str">
        <f t="shared" si="973"/>
        <v>X$15</v>
      </c>
      <c r="Y946" s="175" t="str">
        <f t="shared" si="973"/>
        <v>Y$15</v>
      </c>
      <c r="Z946" s="175" t="str">
        <f t="shared" si="973"/>
        <v>Z$15</v>
      </c>
      <c r="AA946" s="175" t="str">
        <f t="shared" si="973"/>
        <v>AA$15</v>
      </c>
      <c r="AB946" s="175" t="str">
        <f t="shared" si="973"/>
        <v>AB$15</v>
      </c>
      <c r="AC946" s="175" t="str">
        <f t="shared" si="973"/>
        <v>AC$15</v>
      </c>
      <c r="AD946" s="175" t="str">
        <f t="shared" si="973"/>
        <v>AD$15</v>
      </c>
      <c r="AE946" s="175" t="str">
        <f t="shared" si="973"/>
        <v>AE$15</v>
      </c>
      <c r="AF946" s="175" t="str">
        <f t="shared" si="973"/>
        <v>AF$15</v>
      </c>
      <c r="AG946" s="175" t="str">
        <f t="shared" si="973"/>
        <v>AG$15</v>
      </c>
      <c r="AH946" s="175" t="str">
        <f t="shared" si="973"/>
        <v>AH$15</v>
      </c>
      <c r="AI946" s="175" t="str">
        <f t="shared" si="973"/>
        <v>AI$15</v>
      </c>
      <c r="AJ946" s="175" t="str">
        <f t="shared" si="973"/>
        <v>AJ$15</v>
      </c>
      <c r="AK946" s="175" t="str">
        <f t="shared" si="973"/>
        <v>AK$15</v>
      </c>
      <c r="AL946" s="175" t="str">
        <f t="shared" si="973"/>
        <v>AL$15</v>
      </c>
      <c r="AM946" s="175" t="str">
        <f t="shared" si="973"/>
        <v>AM$15</v>
      </c>
      <c r="AN946" s="175" t="str">
        <f t="shared" si="973"/>
        <v>AN$15</v>
      </c>
      <c r="AO946" s="175" t="str">
        <f t="shared" si="973"/>
        <v>AO$15</v>
      </c>
      <c r="AP946" s="175" t="str">
        <f t="shared" si="973"/>
        <v>AP$15</v>
      </c>
      <c r="AQ946" s="175" t="str">
        <f t="shared" si="973"/>
        <v>AQ$15</v>
      </c>
      <c r="AR946" s="175" t="str">
        <f t="shared" si="973"/>
        <v>AR$15</v>
      </c>
      <c r="AS946" s="175" t="str">
        <f t="shared" si="973"/>
        <v>AS$15</v>
      </c>
      <c r="AT946" s="175" t="str">
        <f t="shared" si="973"/>
        <v>AT$15</v>
      </c>
      <c r="AU946" s="175" t="str">
        <f t="shared" si="973"/>
        <v>AU$15</v>
      </c>
      <c r="AV946" s="175" t="str">
        <f t="shared" si="973"/>
        <v>AV$15</v>
      </c>
      <c r="AW946" s="175" t="str">
        <f t="shared" si="973"/>
        <v>AW$15</v>
      </c>
      <c r="AX946" s="175" t="str">
        <f t="shared" si="973"/>
        <v>AX$15</v>
      </c>
      <c r="AY946" s="175" t="str">
        <f t="shared" ref="AY946:CD946" si="974">AY933</f>
        <v>AY$15</v>
      </c>
      <c r="AZ946" s="175" t="str">
        <f t="shared" si="974"/>
        <v>AZ$15</v>
      </c>
      <c r="BA946" s="175" t="str">
        <f t="shared" si="974"/>
        <v>BA$15</v>
      </c>
      <c r="BB946" s="175" t="str">
        <f t="shared" si="974"/>
        <v>BB$15</v>
      </c>
      <c r="BC946" s="175" t="str">
        <f t="shared" si="974"/>
        <v>BC$15</v>
      </c>
      <c r="BD946" s="175" t="str">
        <f t="shared" si="974"/>
        <v>BD$15</v>
      </c>
      <c r="BE946" s="175" t="str">
        <f t="shared" si="974"/>
        <v>BE$15</v>
      </c>
      <c r="BF946" s="175" t="str">
        <f t="shared" si="974"/>
        <v>BF$15</v>
      </c>
      <c r="BG946" s="175" t="str">
        <f t="shared" si="974"/>
        <v>BG$15</v>
      </c>
      <c r="BH946" s="175" t="str">
        <f t="shared" si="974"/>
        <v>BH$15</v>
      </c>
      <c r="BI946" s="175" t="str">
        <f t="shared" si="974"/>
        <v>BI$15</v>
      </c>
      <c r="BJ946" s="175" t="str">
        <f t="shared" si="974"/>
        <v>BJ$15</v>
      </c>
      <c r="BK946" s="175" t="str">
        <f t="shared" si="974"/>
        <v>BK$15</v>
      </c>
      <c r="BL946" s="175" t="str">
        <f t="shared" si="974"/>
        <v>BL$15</v>
      </c>
      <c r="BM946" s="175" t="str">
        <f t="shared" si="974"/>
        <v>BM$15</v>
      </c>
      <c r="BN946" s="175" t="str">
        <f t="shared" si="974"/>
        <v>BN$15</v>
      </c>
      <c r="BO946" s="175" t="str">
        <f t="shared" si="974"/>
        <v>BO$15</v>
      </c>
      <c r="BP946" s="175" t="str">
        <f t="shared" si="974"/>
        <v>BP$15</v>
      </c>
      <c r="BQ946" s="175" t="str">
        <f t="shared" si="974"/>
        <v>BQ$15</v>
      </c>
      <c r="BR946" s="175" t="str">
        <f t="shared" si="974"/>
        <v>BR$15</v>
      </c>
      <c r="BS946" s="175" t="str">
        <f t="shared" si="974"/>
        <v>BS$15</v>
      </c>
      <c r="BT946" s="175" t="str">
        <f t="shared" si="974"/>
        <v>BT$15</v>
      </c>
      <c r="BU946" s="175" t="str">
        <f t="shared" si="974"/>
        <v>BU$15</v>
      </c>
      <c r="BV946" s="175" t="str">
        <f t="shared" si="974"/>
        <v>BV$15</v>
      </c>
      <c r="BW946" s="175" t="str">
        <f t="shared" si="974"/>
        <v>BW$15</v>
      </c>
      <c r="BX946" s="175" t="str">
        <f t="shared" si="974"/>
        <v>BX$15</v>
      </c>
      <c r="BY946" s="175" t="str">
        <f t="shared" si="974"/>
        <v>BY$15</v>
      </c>
      <c r="BZ946" s="175" t="str">
        <f t="shared" si="974"/>
        <v>BZ$15</v>
      </c>
      <c r="CA946" s="175" t="str">
        <f t="shared" si="974"/>
        <v>CA$15</v>
      </c>
      <c r="CB946" s="175" t="str">
        <f t="shared" si="974"/>
        <v>CB$15</v>
      </c>
      <c r="CC946" s="175" t="str">
        <f t="shared" si="974"/>
        <v>CC$15</v>
      </c>
      <c r="CD946" s="175" t="str">
        <f t="shared" si="974"/>
        <v>CD$15</v>
      </c>
      <c r="CE946" s="175" t="str">
        <f t="shared" ref="CE946:CK946" si="975">CE933</f>
        <v>CE$15</v>
      </c>
      <c r="CF946" s="175" t="str">
        <f t="shared" si="975"/>
        <v>CF$15</v>
      </c>
      <c r="CG946" s="175" t="str">
        <f t="shared" si="975"/>
        <v>CG$15</v>
      </c>
      <c r="CH946" s="175" t="str">
        <f t="shared" si="975"/>
        <v>CH$15</v>
      </c>
      <c r="CI946" s="175" t="str">
        <f t="shared" si="975"/>
        <v>CI$15</v>
      </c>
      <c r="CJ946" s="175" t="str">
        <f t="shared" si="975"/>
        <v>CJ$15</v>
      </c>
      <c r="CK946" s="175" t="str">
        <f t="shared" si="975"/>
        <v>CK$15</v>
      </c>
      <c r="CL946" s="175" t="str">
        <f t="shared" ref="CL946" si="976">CL933</f>
        <v>CL$15</v>
      </c>
    </row>
    <row r="947" spans="2:90" x14ac:dyDescent="0.4">
      <c r="E947" s="8"/>
      <c r="H947" s="12"/>
      <c r="I947" s="60"/>
      <c r="J947" s="60"/>
      <c r="K947" s="15"/>
      <c r="L947" s="15"/>
      <c r="M947" s="15"/>
      <c r="N947" s="15"/>
      <c r="O947" s="15"/>
      <c r="P947" s="15"/>
      <c r="R947" s="15"/>
      <c r="S947" s="175">
        <v>20</v>
      </c>
      <c r="T947" s="175">
        <v>20</v>
      </c>
      <c r="U947" s="175">
        <v>20</v>
      </c>
      <c r="V947" s="175">
        <v>20</v>
      </c>
      <c r="W947" s="175">
        <v>20</v>
      </c>
      <c r="X947" s="175">
        <v>20</v>
      </c>
      <c r="Y947" s="175">
        <v>20</v>
      </c>
      <c r="Z947" s="175"/>
      <c r="AA947" s="175"/>
      <c r="AB947" s="175"/>
      <c r="AC947" s="175"/>
      <c r="AD947" s="175"/>
      <c r="AE947" s="175"/>
      <c r="AF947" s="175"/>
      <c r="AG947" s="175"/>
      <c r="AH947" s="175"/>
      <c r="AI947" s="175"/>
      <c r="AJ947" s="175"/>
      <c r="AK947" s="175"/>
      <c r="AL947" s="175"/>
      <c r="AM947" s="175"/>
      <c r="AN947" s="175"/>
      <c r="AO947" s="175"/>
      <c r="AP947" s="175"/>
      <c r="AQ947" s="175"/>
      <c r="AR947" s="175"/>
      <c r="AS947" s="175"/>
      <c r="AT947" s="175"/>
      <c r="AU947" s="175"/>
      <c r="AV947" s="175"/>
      <c r="AW947" s="175"/>
      <c r="AX947" s="175"/>
      <c r="AY947" s="175"/>
      <c r="AZ947" s="175"/>
      <c r="BA947" s="175"/>
      <c r="BB947" s="175"/>
      <c r="BC947" s="175"/>
      <c r="BD947" s="175"/>
      <c r="BE947" s="175"/>
      <c r="BF947" s="175"/>
      <c r="BG947" s="175"/>
      <c r="BH947" s="175"/>
      <c r="BI947" s="175"/>
      <c r="BJ947" s="175"/>
      <c r="BK947" s="175"/>
      <c r="BL947" s="175"/>
      <c r="BM947" s="175"/>
      <c r="BN947" s="175"/>
      <c r="BO947" s="175"/>
      <c r="BP947" s="175"/>
      <c r="BQ947" s="175"/>
      <c r="BR947" s="175"/>
      <c r="BS947" s="175"/>
      <c r="BT947" s="175"/>
      <c r="BU947" s="175"/>
      <c r="BV947" s="175"/>
      <c r="BW947" s="175"/>
      <c r="BX947" s="175"/>
      <c r="BY947" s="175"/>
      <c r="BZ947" s="175"/>
      <c r="CA947" s="175"/>
      <c r="CB947" s="175"/>
      <c r="CC947" s="175"/>
      <c r="CD947" s="175"/>
      <c r="CE947" s="175"/>
      <c r="CF947" s="175"/>
      <c r="CG947" s="175"/>
      <c r="CH947" s="175"/>
      <c r="CI947" s="175"/>
      <c r="CJ947" s="175"/>
      <c r="CK947" s="175"/>
      <c r="CL947" s="175"/>
    </row>
    <row r="948" spans="2:90" x14ac:dyDescent="0.4">
      <c r="B948" s="171" t="s">
        <v>490</v>
      </c>
      <c r="E948" s="8"/>
      <c r="H948" s="170"/>
      <c r="I948" s="172"/>
      <c r="J948" s="172"/>
      <c r="K948" s="193"/>
      <c r="L948" s="193"/>
      <c r="M948" s="193"/>
      <c r="N948" s="193"/>
      <c r="O948" s="193"/>
      <c r="P948" s="193"/>
      <c r="R948" s="194"/>
      <c r="S948" s="170"/>
      <c r="T948" s="170"/>
      <c r="U948" s="170"/>
      <c r="V948" s="170"/>
      <c r="W948" s="170"/>
      <c r="X948" s="170"/>
      <c r="Y948" s="170"/>
      <c r="Z948" s="170"/>
      <c r="AA948" s="170"/>
      <c r="AB948" s="170"/>
      <c r="AC948" s="170"/>
      <c r="AD948" s="170"/>
      <c r="AE948" s="170"/>
      <c r="AF948" s="170"/>
      <c r="AG948" s="170"/>
      <c r="AH948" s="170"/>
      <c r="AI948" s="170"/>
      <c r="AJ948" s="170"/>
      <c r="AK948" s="170"/>
      <c r="AL948" s="170"/>
      <c r="AM948" s="170"/>
      <c r="AN948" s="170"/>
      <c r="AO948" s="170"/>
      <c r="AP948" s="170"/>
      <c r="AQ948" s="170"/>
      <c r="AR948" s="170"/>
      <c r="AS948" s="170"/>
      <c r="AT948" s="170"/>
      <c r="AU948" s="170"/>
      <c r="AV948" s="170"/>
      <c r="AW948" s="170"/>
      <c r="AX948" s="170"/>
      <c r="AY948" s="170"/>
      <c r="AZ948" s="170"/>
      <c r="BA948" s="170"/>
      <c r="BB948" s="170"/>
      <c r="BC948" s="170"/>
      <c r="BD948" s="170"/>
      <c r="BE948" s="170"/>
      <c r="BF948" s="170"/>
      <c r="BG948" s="170"/>
      <c r="BH948" s="170"/>
      <c r="BI948" s="170"/>
      <c r="BJ948" s="170"/>
      <c r="BK948" s="170"/>
      <c r="BL948" s="170"/>
      <c r="BM948" s="170"/>
      <c r="BN948" s="170"/>
      <c r="BO948" s="170"/>
      <c r="BP948" s="170"/>
      <c r="BQ948" s="170"/>
      <c r="BR948" s="170"/>
      <c r="BS948" s="170"/>
      <c r="BT948" s="170"/>
      <c r="BU948" s="170"/>
      <c r="BV948" s="170"/>
      <c r="BW948" s="170"/>
      <c r="BX948" s="170"/>
      <c r="BY948" s="170"/>
      <c r="BZ948" s="170"/>
      <c r="CA948" s="170"/>
      <c r="CB948" s="170"/>
      <c r="CC948" s="170"/>
      <c r="CD948" s="170"/>
      <c r="CE948" s="170"/>
      <c r="CF948" s="170"/>
      <c r="CG948" s="170"/>
      <c r="CH948" s="170"/>
      <c r="CI948" s="170"/>
      <c r="CJ948" s="170"/>
      <c r="CK948" s="170"/>
      <c r="CL948" s="170"/>
    </row>
    <row r="949" spans="2:90" x14ac:dyDescent="0.4">
      <c r="B949" s="171" t="s">
        <v>492</v>
      </c>
      <c r="E949" s="8"/>
      <c r="H949" s="170"/>
      <c r="I949" s="172"/>
      <c r="J949" s="172"/>
      <c r="K949" s="193"/>
      <c r="L949" s="193"/>
      <c r="M949" s="193"/>
      <c r="N949" s="193"/>
      <c r="O949" s="193"/>
      <c r="P949" s="193"/>
      <c r="R949" s="194"/>
      <c r="S949" s="170"/>
      <c r="T949" s="170"/>
      <c r="U949" s="170"/>
      <c r="V949" s="170"/>
      <c r="W949" s="170"/>
      <c r="X949" s="170"/>
      <c r="Y949" s="170"/>
      <c r="Z949" s="170"/>
      <c r="AA949" s="170"/>
      <c r="AB949" s="170"/>
      <c r="AC949" s="170"/>
      <c r="AD949" s="170"/>
      <c r="AE949" s="170"/>
      <c r="AF949" s="170"/>
      <c r="AG949" s="170"/>
      <c r="AH949" s="170"/>
      <c r="AI949" s="170"/>
      <c r="AJ949" s="170"/>
      <c r="AK949" s="170"/>
      <c r="AL949" s="170"/>
      <c r="AM949" s="170"/>
      <c r="AN949" s="170"/>
      <c r="AO949" s="170"/>
      <c r="AP949" s="170"/>
      <c r="AQ949" s="170"/>
      <c r="AR949" s="170"/>
      <c r="AS949" s="170"/>
      <c r="AT949" s="170"/>
      <c r="AU949" s="170"/>
      <c r="AV949" s="170"/>
      <c r="AW949" s="170"/>
      <c r="AX949" s="170"/>
      <c r="AY949" s="170"/>
      <c r="AZ949" s="170"/>
      <c r="BA949" s="170"/>
      <c r="BB949" s="170"/>
      <c r="BC949" s="170"/>
      <c r="BD949" s="170"/>
      <c r="BE949" s="170"/>
      <c r="BF949" s="170"/>
      <c r="BG949" s="170"/>
      <c r="BH949" s="170"/>
      <c r="BI949" s="170"/>
      <c r="BJ949" s="170"/>
      <c r="BK949" s="170"/>
      <c r="BL949" s="170"/>
      <c r="BM949" s="170"/>
      <c r="BN949" s="170"/>
      <c r="BO949" s="170"/>
      <c r="BP949" s="170"/>
      <c r="BQ949" s="170"/>
      <c r="BR949" s="170"/>
      <c r="BS949" s="170"/>
      <c r="BT949" s="170"/>
      <c r="BU949" s="170"/>
      <c r="BV949" s="170"/>
      <c r="BW949" s="170"/>
      <c r="BX949" s="170"/>
      <c r="BY949" s="170"/>
      <c r="BZ949" s="170"/>
      <c r="CA949" s="170"/>
      <c r="CB949" s="170"/>
      <c r="CC949" s="170"/>
      <c r="CD949" s="170"/>
      <c r="CE949" s="170"/>
      <c r="CF949" s="170"/>
      <c r="CG949" s="170"/>
      <c r="CH949" s="170"/>
      <c r="CI949" s="170"/>
      <c r="CJ949" s="170"/>
      <c r="CK949" s="170"/>
      <c r="CL949" s="170"/>
    </row>
    <row r="950" spans="2:90" x14ac:dyDescent="0.4">
      <c r="B950" s="171" t="s">
        <v>461</v>
      </c>
      <c r="E950" s="8"/>
      <c r="H950" s="170"/>
      <c r="I950" s="172"/>
      <c r="J950" s="172"/>
      <c r="K950" s="193"/>
      <c r="L950" s="193"/>
      <c r="M950" s="193"/>
      <c r="N950" s="193"/>
      <c r="O950" s="193"/>
      <c r="P950" s="193"/>
      <c r="R950" s="194"/>
      <c r="S950" s="195" t="str">
        <f t="shared" ref="S950:AX950" si="977">S$16</f>
        <v>S$12</v>
      </c>
      <c r="T950" s="195" t="str">
        <f t="shared" si="977"/>
        <v>T$12</v>
      </c>
      <c r="U950" s="195" t="str">
        <f t="shared" si="977"/>
        <v>U$12</v>
      </c>
      <c r="V950" s="195" t="str">
        <f t="shared" si="977"/>
        <v>V$12</v>
      </c>
      <c r="W950" s="195" t="str">
        <f t="shared" si="977"/>
        <v>W$12</v>
      </c>
      <c r="X950" s="195" t="str">
        <f t="shared" si="977"/>
        <v>X$12</v>
      </c>
      <c r="Y950" s="195" t="str">
        <f t="shared" si="977"/>
        <v>Y$12</v>
      </c>
      <c r="Z950" s="195" t="str">
        <f t="shared" si="977"/>
        <v>Z$12</v>
      </c>
      <c r="AA950" s="195" t="str">
        <f t="shared" si="977"/>
        <v>AA$12</v>
      </c>
      <c r="AB950" s="195" t="str">
        <f t="shared" si="977"/>
        <v>AB$12</v>
      </c>
      <c r="AC950" s="195" t="str">
        <f t="shared" si="977"/>
        <v>AC$12</v>
      </c>
      <c r="AD950" s="195" t="str">
        <f t="shared" si="977"/>
        <v>AD$12</v>
      </c>
      <c r="AE950" s="195" t="str">
        <f t="shared" si="977"/>
        <v>AE$12</v>
      </c>
      <c r="AF950" s="195" t="str">
        <f t="shared" si="977"/>
        <v>AF$12</v>
      </c>
      <c r="AG950" s="195" t="str">
        <f t="shared" si="977"/>
        <v>AG$12</v>
      </c>
      <c r="AH950" s="195" t="str">
        <f t="shared" si="977"/>
        <v>AH$12</v>
      </c>
      <c r="AI950" s="195" t="str">
        <f t="shared" si="977"/>
        <v>AI$12</v>
      </c>
      <c r="AJ950" s="195" t="str">
        <f t="shared" si="977"/>
        <v>AJ$12</v>
      </c>
      <c r="AK950" s="195" t="str">
        <f t="shared" si="977"/>
        <v>AK$12</v>
      </c>
      <c r="AL950" s="195" t="str">
        <f t="shared" si="977"/>
        <v>AL$12</v>
      </c>
      <c r="AM950" s="195" t="str">
        <f t="shared" si="977"/>
        <v>AM$12</v>
      </c>
      <c r="AN950" s="195" t="str">
        <f t="shared" si="977"/>
        <v>AN$12</v>
      </c>
      <c r="AO950" s="195" t="str">
        <f t="shared" si="977"/>
        <v>AO$12</v>
      </c>
      <c r="AP950" s="195" t="str">
        <f t="shared" si="977"/>
        <v>AP$12</v>
      </c>
      <c r="AQ950" s="195" t="str">
        <f t="shared" si="977"/>
        <v>AQ$12</v>
      </c>
      <c r="AR950" s="195" t="str">
        <f t="shared" si="977"/>
        <v>AR$12</v>
      </c>
      <c r="AS950" s="195" t="str">
        <f t="shared" si="977"/>
        <v>AS$12</v>
      </c>
      <c r="AT950" s="195" t="str">
        <f t="shared" si="977"/>
        <v>AT$12</v>
      </c>
      <c r="AU950" s="195" t="str">
        <f t="shared" si="977"/>
        <v>AU$12</v>
      </c>
      <c r="AV950" s="195" t="str">
        <f t="shared" si="977"/>
        <v>AV$12</v>
      </c>
      <c r="AW950" s="195" t="str">
        <f t="shared" si="977"/>
        <v>AW$12</v>
      </c>
      <c r="AX950" s="195" t="str">
        <f t="shared" si="977"/>
        <v>AX$12</v>
      </c>
      <c r="AY950" s="195" t="str">
        <f t="shared" ref="AY950:CD950" si="978">AY$16</f>
        <v>AY$12</v>
      </c>
      <c r="AZ950" s="195" t="str">
        <f t="shared" si="978"/>
        <v>AZ$12</v>
      </c>
      <c r="BA950" s="195" t="str">
        <f t="shared" si="978"/>
        <v>BA$12</v>
      </c>
      <c r="BB950" s="195" t="str">
        <f t="shared" si="978"/>
        <v>BB$12</v>
      </c>
      <c r="BC950" s="195" t="str">
        <f t="shared" si="978"/>
        <v>BC$12</v>
      </c>
      <c r="BD950" s="195" t="str">
        <f t="shared" si="978"/>
        <v>BD$12</v>
      </c>
      <c r="BE950" s="195" t="str">
        <f t="shared" si="978"/>
        <v>BE$12</v>
      </c>
      <c r="BF950" s="195" t="str">
        <f t="shared" si="978"/>
        <v>BF$12</v>
      </c>
      <c r="BG950" s="195" t="str">
        <f t="shared" si="978"/>
        <v>BG$12</v>
      </c>
      <c r="BH950" s="195" t="str">
        <f t="shared" si="978"/>
        <v>BH$12</v>
      </c>
      <c r="BI950" s="195" t="str">
        <f t="shared" si="978"/>
        <v>BI$12</v>
      </c>
      <c r="BJ950" s="195" t="str">
        <f t="shared" si="978"/>
        <v>BJ$12</v>
      </c>
      <c r="BK950" s="195" t="str">
        <f t="shared" si="978"/>
        <v>BK$12</v>
      </c>
      <c r="BL950" s="195" t="str">
        <f t="shared" si="978"/>
        <v>BL$12</v>
      </c>
      <c r="BM950" s="195" t="str">
        <f t="shared" si="978"/>
        <v>BM$12</v>
      </c>
      <c r="BN950" s="195" t="str">
        <f t="shared" si="978"/>
        <v>BN$12</v>
      </c>
      <c r="BO950" s="195" t="str">
        <f t="shared" si="978"/>
        <v>BO$12</v>
      </c>
      <c r="BP950" s="195" t="str">
        <f t="shared" si="978"/>
        <v>BP$12</v>
      </c>
      <c r="BQ950" s="195" t="str">
        <f t="shared" si="978"/>
        <v>BQ$12</v>
      </c>
      <c r="BR950" s="195" t="str">
        <f t="shared" si="978"/>
        <v>BR$12</v>
      </c>
      <c r="BS950" s="195" t="str">
        <f t="shared" si="978"/>
        <v>BS$12</v>
      </c>
      <c r="BT950" s="195" t="str">
        <f t="shared" si="978"/>
        <v>BT$12</v>
      </c>
      <c r="BU950" s="195" t="str">
        <f t="shared" si="978"/>
        <v>BU$12</v>
      </c>
      <c r="BV950" s="195" t="str">
        <f t="shared" si="978"/>
        <v>BV$12</v>
      </c>
      <c r="BW950" s="195" t="str">
        <f t="shared" si="978"/>
        <v>BW$12</v>
      </c>
      <c r="BX950" s="195" t="str">
        <f t="shared" si="978"/>
        <v>BX$12</v>
      </c>
      <c r="BY950" s="195" t="str">
        <f t="shared" si="978"/>
        <v>BY$12</v>
      </c>
      <c r="BZ950" s="195" t="str">
        <f t="shared" si="978"/>
        <v>BZ$12</v>
      </c>
      <c r="CA950" s="195" t="str">
        <f t="shared" si="978"/>
        <v>CA$12</v>
      </c>
      <c r="CB950" s="195" t="str">
        <f t="shared" si="978"/>
        <v>CB$12</v>
      </c>
      <c r="CC950" s="195" t="str">
        <f t="shared" si="978"/>
        <v>CC$12</v>
      </c>
      <c r="CD950" s="195" t="str">
        <f t="shared" si="978"/>
        <v>CD$12</v>
      </c>
      <c r="CE950" s="195" t="str">
        <f t="shared" ref="CE950:CL950" si="979">CE$16</f>
        <v>CE$12</v>
      </c>
      <c r="CF950" s="195" t="str">
        <f t="shared" si="979"/>
        <v>CF$12</v>
      </c>
      <c r="CG950" s="195" t="str">
        <f t="shared" si="979"/>
        <v>CG$12</v>
      </c>
      <c r="CH950" s="195" t="str">
        <f t="shared" si="979"/>
        <v>CH$12</v>
      </c>
      <c r="CI950" s="195" t="str">
        <f t="shared" si="979"/>
        <v>CI$12</v>
      </c>
      <c r="CJ950" s="195" t="str">
        <f t="shared" si="979"/>
        <v>CJ$12</v>
      </c>
      <c r="CK950" s="195" t="str">
        <f t="shared" si="979"/>
        <v>CK$12</v>
      </c>
      <c r="CL950" s="195" t="str">
        <f t="shared" si="979"/>
        <v>CL$12</v>
      </c>
    </row>
    <row r="951" spans="2:90" x14ac:dyDescent="0.4">
      <c r="B951" s="171" t="s">
        <v>462</v>
      </c>
      <c r="E951" s="8"/>
      <c r="H951" s="196"/>
      <c r="I951" s="197"/>
      <c r="J951" s="197"/>
      <c r="K951" s="198"/>
      <c r="L951" s="198"/>
      <c r="M951" s="198"/>
      <c r="N951" s="198"/>
      <c r="O951" s="198"/>
      <c r="P951" s="198"/>
      <c r="R951" s="195" t="str">
        <f>ADDRESS(ROW(R947),COLUMN(R947),4)</f>
        <v>R947</v>
      </c>
      <c r="S951" s="195" t="str">
        <f t="shared" ref="S951" si="980">ADDRESS(ROW(S947),COLUMN(S947),4)</f>
        <v>S947</v>
      </c>
      <c r="T951" s="195" t="str">
        <f t="shared" ref="T951:CE951" si="981">ADDRESS(ROW(T947),COLUMN(T947),4)</f>
        <v>T947</v>
      </c>
      <c r="U951" s="195" t="str">
        <f t="shared" si="981"/>
        <v>U947</v>
      </c>
      <c r="V951" s="195" t="str">
        <f t="shared" si="981"/>
        <v>V947</v>
      </c>
      <c r="W951" s="195" t="str">
        <f t="shared" si="981"/>
        <v>W947</v>
      </c>
      <c r="X951" s="195" t="str">
        <f t="shared" si="981"/>
        <v>X947</v>
      </c>
      <c r="Y951" s="195" t="str">
        <f t="shared" si="981"/>
        <v>Y947</v>
      </c>
      <c r="Z951" s="195" t="str">
        <f t="shared" si="981"/>
        <v>Z947</v>
      </c>
      <c r="AA951" s="195" t="str">
        <f t="shared" si="981"/>
        <v>AA947</v>
      </c>
      <c r="AB951" s="195" t="str">
        <f t="shared" si="981"/>
        <v>AB947</v>
      </c>
      <c r="AC951" s="195" t="str">
        <f t="shared" si="981"/>
        <v>AC947</v>
      </c>
      <c r="AD951" s="195" t="str">
        <f t="shared" si="981"/>
        <v>AD947</v>
      </c>
      <c r="AE951" s="195" t="str">
        <f t="shared" si="981"/>
        <v>AE947</v>
      </c>
      <c r="AF951" s="195" t="str">
        <f t="shared" si="981"/>
        <v>AF947</v>
      </c>
      <c r="AG951" s="195" t="str">
        <f t="shared" si="981"/>
        <v>AG947</v>
      </c>
      <c r="AH951" s="195" t="str">
        <f t="shared" si="981"/>
        <v>AH947</v>
      </c>
      <c r="AI951" s="195" t="str">
        <f t="shared" si="981"/>
        <v>AI947</v>
      </c>
      <c r="AJ951" s="195" t="str">
        <f t="shared" si="981"/>
        <v>AJ947</v>
      </c>
      <c r="AK951" s="195" t="str">
        <f t="shared" si="981"/>
        <v>AK947</v>
      </c>
      <c r="AL951" s="195" t="str">
        <f t="shared" si="981"/>
        <v>AL947</v>
      </c>
      <c r="AM951" s="195" t="str">
        <f t="shared" si="981"/>
        <v>AM947</v>
      </c>
      <c r="AN951" s="195" t="str">
        <f t="shared" si="981"/>
        <v>AN947</v>
      </c>
      <c r="AO951" s="195" t="str">
        <f t="shared" si="981"/>
        <v>AO947</v>
      </c>
      <c r="AP951" s="195" t="str">
        <f t="shared" si="981"/>
        <v>AP947</v>
      </c>
      <c r="AQ951" s="195" t="str">
        <f t="shared" si="981"/>
        <v>AQ947</v>
      </c>
      <c r="AR951" s="195" t="str">
        <f t="shared" si="981"/>
        <v>AR947</v>
      </c>
      <c r="AS951" s="195" t="str">
        <f t="shared" si="981"/>
        <v>AS947</v>
      </c>
      <c r="AT951" s="195" t="str">
        <f t="shared" si="981"/>
        <v>AT947</v>
      </c>
      <c r="AU951" s="195" t="str">
        <f t="shared" si="981"/>
        <v>AU947</v>
      </c>
      <c r="AV951" s="195" t="str">
        <f t="shared" si="981"/>
        <v>AV947</v>
      </c>
      <c r="AW951" s="195" t="str">
        <f t="shared" si="981"/>
        <v>AW947</v>
      </c>
      <c r="AX951" s="195" t="str">
        <f t="shared" si="981"/>
        <v>AX947</v>
      </c>
      <c r="AY951" s="195" t="str">
        <f t="shared" si="981"/>
        <v>AY947</v>
      </c>
      <c r="AZ951" s="195" t="str">
        <f t="shared" si="981"/>
        <v>AZ947</v>
      </c>
      <c r="BA951" s="195" t="str">
        <f t="shared" si="981"/>
        <v>BA947</v>
      </c>
      <c r="BB951" s="195" t="str">
        <f t="shared" si="981"/>
        <v>BB947</v>
      </c>
      <c r="BC951" s="195" t="str">
        <f t="shared" si="981"/>
        <v>BC947</v>
      </c>
      <c r="BD951" s="195" t="str">
        <f t="shared" si="981"/>
        <v>BD947</v>
      </c>
      <c r="BE951" s="195" t="str">
        <f t="shared" si="981"/>
        <v>BE947</v>
      </c>
      <c r="BF951" s="195" t="str">
        <f t="shared" si="981"/>
        <v>BF947</v>
      </c>
      <c r="BG951" s="195" t="str">
        <f t="shared" si="981"/>
        <v>BG947</v>
      </c>
      <c r="BH951" s="195" t="str">
        <f t="shared" si="981"/>
        <v>BH947</v>
      </c>
      <c r="BI951" s="195" t="str">
        <f t="shared" si="981"/>
        <v>BI947</v>
      </c>
      <c r="BJ951" s="195" t="str">
        <f t="shared" si="981"/>
        <v>BJ947</v>
      </c>
      <c r="BK951" s="195" t="str">
        <f t="shared" si="981"/>
        <v>BK947</v>
      </c>
      <c r="BL951" s="195" t="str">
        <f t="shared" si="981"/>
        <v>BL947</v>
      </c>
      <c r="BM951" s="195" t="str">
        <f t="shared" si="981"/>
        <v>BM947</v>
      </c>
      <c r="BN951" s="195" t="str">
        <f t="shared" si="981"/>
        <v>BN947</v>
      </c>
      <c r="BO951" s="195" t="str">
        <f t="shared" si="981"/>
        <v>BO947</v>
      </c>
      <c r="BP951" s="195" t="str">
        <f t="shared" si="981"/>
        <v>BP947</v>
      </c>
      <c r="BQ951" s="195" t="str">
        <f t="shared" si="981"/>
        <v>BQ947</v>
      </c>
      <c r="BR951" s="195" t="str">
        <f t="shared" si="981"/>
        <v>BR947</v>
      </c>
      <c r="BS951" s="195" t="str">
        <f t="shared" si="981"/>
        <v>BS947</v>
      </c>
      <c r="BT951" s="195" t="str">
        <f t="shared" si="981"/>
        <v>BT947</v>
      </c>
      <c r="BU951" s="195" t="str">
        <f t="shared" si="981"/>
        <v>BU947</v>
      </c>
      <c r="BV951" s="195" t="str">
        <f t="shared" si="981"/>
        <v>BV947</v>
      </c>
      <c r="BW951" s="195" t="str">
        <f t="shared" si="981"/>
        <v>BW947</v>
      </c>
      <c r="BX951" s="195" t="str">
        <f t="shared" si="981"/>
        <v>BX947</v>
      </c>
      <c r="BY951" s="195" t="str">
        <f t="shared" si="981"/>
        <v>BY947</v>
      </c>
      <c r="BZ951" s="195" t="str">
        <f t="shared" si="981"/>
        <v>BZ947</v>
      </c>
      <c r="CA951" s="195" t="str">
        <f t="shared" si="981"/>
        <v>CA947</v>
      </c>
      <c r="CB951" s="195" t="str">
        <f t="shared" si="981"/>
        <v>CB947</v>
      </c>
      <c r="CC951" s="195" t="str">
        <f t="shared" si="981"/>
        <v>CC947</v>
      </c>
      <c r="CD951" s="195" t="str">
        <f t="shared" si="981"/>
        <v>CD947</v>
      </c>
      <c r="CE951" s="195" t="str">
        <f t="shared" si="981"/>
        <v>CE947</v>
      </c>
      <c r="CF951" s="195" t="str">
        <f t="shared" ref="CF951:CK951" si="982">ADDRESS(ROW(CF947),COLUMN(CF947),4)</f>
        <v>CF947</v>
      </c>
      <c r="CG951" s="195" t="str">
        <f t="shared" si="982"/>
        <v>CG947</v>
      </c>
      <c r="CH951" s="195" t="str">
        <f t="shared" si="982"/>
        <v>CH947</v>
      </c>
      <c r="CI951" s="195" t="str">
        <f t="shared" si="982"/>
        <v>CI947</v>
      </c>
      <c r="CJ951" s="195" t="str">
        <f t="shared" si="982"/>
        <v>CJ947</v>
      </c>
      <c r="CK951" s="195" t="str">
        <f t="shared" si="982"/>
        <v>CK947</v>
      </c>
      <c r="CL951" s="195" t="str">
        <f t="shared" ref="CL951" si="983">ADDRESS(ROW(CL947),COLUMN(CL947),4)</f>
        <v>CL947</v>
      </c>
    </row>
    <row r="952" spans="2:90" x14ac:dyDescent="0.4">
      <c r="B952" s="171" t="s">
        <v>491</v>
      </c>
      <c r="E952" s="8"/>
      <c r="H952" s="196"/>
      <c r="I952" s="197"/>
      <c r="J952" s="197"/>
      <c r="K952" s="198"/>
      <c r="L952" s="198"/>
      <c r="M952" s="198"/>
      <c r="N952" s="198"/>
      <c r="O952" s="198"/>
      <c r="P952" s="198"/>
      <c r="R952" s="198"/>
      <c r="S952" s="186"/>
      <c r="T952" s="186"/>
      <c r="U952" s="186"/>
      <c r="V952" s="186"/>
      <c r="W952" s="186"/>
      <c r="X952" s="186"/>
      <c r="Y952" s="186"/>
      <c r="Z952" s="186"/>
      <c r="AA952" s="186"/>
      <c r="AB952" s="186"/>
      <c r="AC952" s="186"/>
      <c r="AD952" s="186"/>
      <c r="AE952" s="186"/>
      <c r="AF952" s="186"/>
      <c r="AG952" s="186"/>
      <c r="AH952" s="186"/>
      <c r="AI952" s="186"/>
      <c r="AJ952" s="186"/>
      <c r="AK952" s="186"/>
      <c r="AL952" s="186"/>
      <c r="AM952" s="186"/>
      <c r="AN952" s="186"/>
      <c r="AO952" s="186"/>
      <c r="AP952" s="186"/>
      <c r="AQ952" s="186"/>
      <c r="AR952" s="186"/>
      <c r="AS952" s="186"/>
      <c r="AT952" s="186"/>
      <c r="AU952" s="186"/>
      <c r="AV952" s="186"/>
      <c r="AW952" s="186"/>
      <c r="AX952" s="186"/>
      <c r="AY952" s="186"/>
      <c r="AZ952" s="186"/>
      <c r="BA952" s="186"/>
      <c r="BB952" s="186"/>
      <c r="BC952" s="186"/>
      <c r="BD952" s="186"/>
      <c r="BE952" s="186"/>
      <c r="BF952" s="186"/>
      <c r="BG952" s="186"/>
      <c r="BH952" s="186"/>
      <c r="BI952" s="186"/>
      <c r="BJ952" s="186"/>
      <c r="BK952" s="186"/>
      <c r="BL952" s="186"/>
      <c r="BM952" s="186"/>
      <c r="BN952" s="186"/>
      <c r="BO952" s="186"/>
      <c r="BP952" s="186"/>
      <c r="BQ952" s="186"/>
      <c r="BR952" s="186"/>
      <c r="BS952" s="186"/>
      <c r="BT952" s="186"/>
      <c r="BU952" s="186"/>
      <c r="BV952" s="186"/>
      <c r="BW952" s="186"/>
      <c r="BX952" s="186"/>
      <c r="BY952" s="186"/>
      <c r="BZ952" s="186"/>
      <c r="CA952" s="186"/>
      <c r="CB952" s="186"/>
      <c r="CC952" s="186"/>
      <c r="CD952" s="186"/>
      <c r="CE952" s="186"/>
      <c r="CF952" s="186"/>
      <c r="CG952" s="186"/>
      <c r="CH952" s="186"/>
      <c r="CI952" s="186"/>
      <c r="CJ952" s="186"/>
      <c r="CK952" s="186"/>
      <c r="CL952" s="186"/>
    </row>
    <row r="953" spans="2:90" x14ac:dyDescent="0.4">
      <c r="B953" s="171" t="s">
        <v>505</v>
      </c>
      <c r="E953" s="8"/>
      <c r="H953" s="196"/>
      <c r="I953" s="197"/>
      <c r="J953" s="197"/>
      <c r="K953" s="198"/>
      <c r="L953" s="198"/>
      <c r="M953" s="198"/>
      <c r="N953" s="198"/>
      <c r="O953" s="198"/>
      <c r="P953" s="198"/>
      <c r="R953" s="198"/>
      <c r="S953" s="186"/>
      <c r="T953" s="186"/>
      <c r="U953" s="186"/>
      <c r="V953" s="186"/>
      <c r="W953" s="186"/>
      <c r="X953" s="186"/>
      <c r="Y953" s="186"/>
      <c r="Z953" s="186"/>
      <c r="AA953" s="186"/>
      <c r="AB953" s="186"/>
      <c r="AC953" s="186"/>
      <c r="AD953" s="186"/>
      <c r="AE953" s="186"/>
      <c r="AF953" s="186"/>
      <c r="AG953" s="186"/>
      <c r="AH953" s="186"/>
      <c r="AI953" s="186"/>
      <c r="AJ953" s="186"/>
      <c r="AK953" s="186"/>
      <c r="AL953" s="186"/>
      <c r="AM953" s="186"/>
      <c r="AN953" s="186"/>
      <c r="AO953" s="186"/>
      <c r="AP953" s="186"/>
      <c r="AQ953" s="186"/>
      <c r="AR953" s="186"/>
      <c r="AS953" s="186"/>
      <c r="AT953" s="186"/>
      <c r="AU953" s="186"/>
      <c r="AV953" s="186"/>
      <c r="AW953" s="186"/>
      <c r="AX953" s="186"/>
      <c r="AY953" s="186"/>
      <c r="AZ953" s="186"/>
      <c r="BA953" s="186"/>
      <c r="BB953" s="186"/>
      <c r="BC953" s="186"/>
      <c r="BD953" s="186"/>
      <c r="BE953" s="186"/>
      <c r="BF953" s="186"/>
      <c r="BG953" s="186"/>
      <c r="BH953" s="186"/>
      <c r="BI953" s="186"/>
      <c r="BJ953" s="186"/>
      <c r="BK953" s="186"/>
      <c r="BL953" s="186"/>
      <c r="BM953" s="186"/>
      <c r="BN953" s="186"/>
      <c r="BO953" s="186"/>
      <c r="BP953" s="186"/>
      <c r="BQ953" s="186"/>
      <c r="BR953" s="186"/>
      <c r="BS953" s="186"/>
      <c r="BT953" s="186"/>
      <c r="BU953" s="186"/>
      <c r="BV953" s="186"/>
      <c r="BW953" s="186"/>
      <c r="BX953" s="186"/>
      <c r="BY953" s="186"/>
      <c r="BZ953" s="186"/>
      <c r="CA953" s="186"/>
      <c r="CB953" s="186"/>
      <c r="CC953" s="186"/>
      <c r="CD953" s="186"/>
      <c r="CE953" s="186"/>
      <c r="CF953" s="186"/>
      <c r="CG953" s="186"/>
      <c r="CH953" s="186"/>
      <c r="CI953" s="186"/>
      <c r="CJ953" s="186"/>
      <c r="CK953" s="186"/>
      <c r="CL953" s="186"/>
    </row>
    <row r="954" spans="2:90" x14ac:dyDescent="0.4">
      <c r="B954" s="171" t="s">
        <v>463</v>
      </c>
      <c r="E954" s="8"/>
      <c r="H954" s="196"/>
      <c r="I954" s="197"/>
      <c r="J954" s="197"/>
      <c r="K954" s="198"/>
      <c r="L954" s="198"/>
      <c r="M954" s="198"/>
      <c r="N954" s="198"/>
      <c r="O954" s="198"/>
      <c r="P954" s="198"/>
      <c r="R954" s="198"/>
      <c r="S954" s="186" t="str">
        <f t="shared" ref="S954:AX954" si="984">S$18</f>
        <v>S$14</v>
      </c>
      <c r="T954" s="186" t="str">
        <f t="shared" si="984"/>
        <v>T$14</v>
      </c>
      <c r="U954" s="186" t="str">
        <f t="shared" si="984"/>
        <v>U$14</v>
      </c>
      <c r="V954" s="186" t="str">
        <f t="shared" si="984"/>
        <v>V$14</v>
      </c>
      <c r="W954" s="186" t="str">
        <f t="shared" si="984"/>
        <v>W$14</v>
      </c>
      <c r="X954" s="186" t="str">
        <f t="shared" si="984"/>
        <v>X$14</v>
      </c>
      <c r="Y954" s="186" t="str">
        <f t="shared" si="984"/>
        <v>Y$14</v>
      </c>
      <c r="Z954" s="186" t="str">
        <f t="shared" si="984"/>
        <v>Z$14</v>
      </c>
      <c r="AA954" s="186" t="str">
        <f t="shared" si="984"/>
        <v>AA$14</v>
      </c>
      <c r="AB954" s="186" t="str">
        <f t="shared" si="984"/>
        <v>AB$14</v>
      </c>
      <c r="AC954" s="186" t="str">
        <f t="shared" si="984"/>
        <v>AC$14</v>
      </c>
      <c r="AD954" s="186" t="str">
        <f t="shared" si="984"/>
        <v>AD$14</v>
      </c>
      <c r="AE954" s="186" t="str">
        <f t="shared" si="984"/>
        <v>AE$14</v>
      </c>
      <c r="AF954" s="186" t="str">
        <f t="shared" si="984"/>
        <v>AF$14</v>
      </c>
      <c r="AG954" s="186" t="str">
        <f t="shared" si="984"/>
        <v>AG$14</v>
      </c>
      <c r="AH954" s="186" t="str">
        <f t="shared" si="984"/>
        <v>AH$14</v>
      </c>
      <c r="AI954" s="186" t="str">
        <f t="shared" si="984"/>
        <v>AI$14</v>
      </c>
      <c r="AJ954" s="186" t="str">
        <f t="shared" si="984"/>
        <v>AJ$14</v>
      </c>
      <c r="AK954" s="186" t="str">
        <f t="shared" si="984"/>
        <v>AK$14</v>
      </c>
      <c r="AL954" s="186" t="str">
        <f t="shared" si="984"/>
        <v>AL$14</v>
      </c>
      <c r="AM954" s="186" t="str">
        <f t="shared" si="984"/>
        <v>AM$14</v>
      </c>
      <c r="AN954" s="186" t="str">
        <f t="shared" si="984"/>
        <v>AN$14</v>
      </c>
      <c r="AO954" s="186" t="str">
        <f t="shared" si="984"/>
        <v>AO$14</v>
      </c>
      <c r="AP954" s="186" t="str">
        <f t="shared" si="984"/>
        <v>AP$14</v>
      </c>
      <c r="AQ954" s="186" t="str">
        <f t="shared" si="984"/>
        <v>AQ$14</v>
      </c>
      <c r="AR954" s="186" t="str">
        <f t="shared" si="984"/>
        <v>AR$14</v>
      </c>
      <c r="AS954" s="186" t="str">
        <f t="shared" si="984"/>
        <v>AS$14</v>
      </c>
      <c r="AT954" s="186" t="str">
        <f t="shared" si="984"/>
        <v>AT$14</v>
      </c>
      <c r="AU954" s="186" t="str">
        <f t="shared" si="984"/>
        <v>AU$14</v>
      </c>
      <c r="AV954" s="186" t="str">
        <f t="shared" si="984"/>
        <v>AV$14</v>
      </c>
      <c r="AW954" s="186" t="str">
        <f t="shared" si="984"/>
        <v>AW$14</v>
      </c>
      <c r="AX954" s="186" t="str">
        <f t="shared" si="984"/>
        <v>AX$14</v>
      </c>
      <c r="AY954" s="186" t="str">
        <f t="shared" ref="AY954:CD954" si="985">AY$18</f>
        <v>AY$14</v>
      </c>
      <c r="AZ954" s="186" t="str">
        <f t="shared" si="985"/>
        <v>AZ$14</v>
      </c>
      <c r="BA954" s="186" t="str">
        <f t="shared" si="985"/>
        <v>BA$14</v>
      </c>
      <c r="BB954" s="186" t="str">
        <f t="shared" si="985"/>
        <v>BB$14</v>
      </c>
      <c r="BC954" s="186" t="str">
        <f t="shared" si="985"/>
        <v>BC$14</v>
      </c>
      <c r="BD954" s="186" t="str">
        <f t="shared" si="985"/>
        <v>BD$14</v>
      </c>
      <c r="BE954" s="186" t="str">
        <f t="shared" si="985"/>
        <v>BE$14</v>
      </c>
      <c r="BF954" s="186" t="str">
        <f t="shared" si="985"/>
        <v>BF$14</v>
      </c>
      <c r="BG954" s="186" t="str">
        <f t="shared" si="985"/>
        <v>BG$14</v>
      </c>
      <c r="BH954" s="186" t="str">
        <f t="shared" si="985"/>
        <v>BH$14</v>
      </c>
      <c r="BI954" s="186" t="str">
        <f t="shared" si="985"/>
        <v>BI$14</v>
      </c>
      <c r="BJ954" s="186" t="str">
        <f t="shared" si="985"/>
        <v>BJ$14</v>
      </c>
      <c r="BK954" s="186" t="str">
        <f t="shared" si="985"/>
        <v>BK$14</v>
      </c>
      <c r="BL954" s="186" t="str">
        <f t="shared" si="985"/>
        <v>BL$14</v>
      </c>
      <c r="BM954" s="186" t="str">
        <f t="shared" si="985"/>
        <v>BM$14</v>
      </c>
      <c r="BN954" s="186" t="str">
        <f t="shared" si="985"/>
        <v>BN$14</v>
      </c>
      <c r="BO954" s="186" t="str">
        <f t="shared" si="985"/>
        <v>BO$14</v>
      </c>
      <c r="BP954" s="186" t="str">
        <f t="shared" si="985"/>
        <v>BP$14</v>
      </c>
      <c r="BQ954" s="186" t="str">
        <f t="shared" si="985"/>
        <v>BQ$14</v>
      </c>
      <c r="BR954" s="186" t="str">
        <f t="shared" si="985"/>
        <v>BR$14</v>
      </c>
      <c r="BS954" s="186" t="str">
        <f t="shared" si="985"/>
        <v>BS$14</v>
      </c>
      <c r="BT954" s="186" t="str">
        <f t="shared" si="985"/>
        <v>BT$14</v>
      </c>
      <c r="BU954" s="186" t="str">
        <f t="shared" si="985"/>
        <v>BU$14</v>
      </c>
      <c r="BV954" s="186" t="str">
        <f t="shared" si="985"/>
        <v>BV$14</v>
      </c>
      <c r="BW954" s="186" t="str">
        <f t="shared" si="985"/>
        <v>BW$14</v>
      </c>
      <c r="BX954" s="186" t="str">
        <f t="shared" si="985"/>
        <v>BX$14</v>
      </c>
      <c r="BY954" s="186" t="str">
        <f t="shared" si="985"/>
        <v>BY$14</v>
      </c>
      <c r="BZ954" s="186" t="str">
        <f t="shared" si="985"/>
        <v>BZ$14</v>
      </c>
      <c r="CA954" s="186" t="str">
        <f t="shared" si="985"/>
        <v>CA$14</v>
      </c>
      <c r="CB954" s="186" t="str">
        <f t="shared" si="985"/>
        <v>CB$14</v>
      </c>
      <c r="CC954" s="186" t="str">
        <f t="shared" si="985"/>
        <v>CC$14</v>
      </c>
      <c r="CD954" s="186" t="str">
        <f t="shared" si="985"/>
        <v>CD$14</v>
      </c>
      <c r="CE954" s="186" t="str">
        <f t="shared" ref="CE954:CL954" si="986">CE$18</f>
        <v>CE$14</v>
      </c>
      <c r="CF954" s="186" t="str">
        <f t="shared" si="986"/>
        <v>CF$14</v>
      </c>
      <c r="CG954" s="186" t="str">
        <f t="shared" si="986"/>
        <v>CG$14</v>
      </c>
      <c r="CH954" s="186" t="str">
        <f t="shared" si="986"/>
        <v>CH$14</v>
      </c>
      <c r="CI954" s="186" t="str">
        <f t="shared" si="986"/>
        <v>CI$14</v>
      </c>
      <c r="CJ954" s="186" t="str">
        <f t="shared" si="986"/>
        <v>CJ$14</v>
      </c>
      <c r="CK954" s="186" t="str">
        <f t="shared" si="986"/>
        <v>CK$14</v>
      </c>
      <c r="CL954" s="186" t="str">
        <f t="shared" si="986"/>
        <v>CL$14</v>
      </c>
    </row>
    <row r="955" spans="2:90" x14ac:dyDescent="0.4">
      <c r="B955" s="171" t="s">
        <v>464</v>
      </c>
      <c r="E955" s="8"/>
      <c r="H955" s="196"/>
      <c r="I955" s="197"/>
      <c r="J955" s="197"/>
      <c r="K955" s="198"/>
      <c r="L955" s="198"/>
      <c r="M955" s="198"/>
      <c r="N955" s="198"/>
      <c r="O955" s="198"/>
      <c r="P955" s="198"/>
      <c r="R955" s="198"/>
      <c r="S955" s="186" t="str">
        <f t="shared" ref="S955:AX955" si="987">S$19</f>
        <v>S$15</v>
      </c>
      <c r="T955" s="186" t="str">
        <f t="shared" si="987"/>
        <v>T$15</v>
      </c>
      <c r="U955" s="186" t="str">
        <f t="shared" si="987"/>
        <v>U$15</v>
      </c>
      <c r="V955" s="186" t="str">
        <f t="shared" si="987"/>
        <v>V$15</v>
      </c>
      <c r="W955" s="186" t="str">
        <f t="shared" si="987"/>
        <v>W$15</v>
      </c>
      <c r="X955" s="186" t="str">
        <f t="shared" si="987"/>
        <v>X$15</v>
      </c>
      <c r="Y955" s="186" t="str">
        <f t="shared" si="987"/>
        <v>Y$15</v>
      </c>
      <c r="Z955" s="186" t="str">
        <f t="shared" si="987"/>
        <v>Z$15</v>
      </c>
      <c r="AA955" s="186" t="str">
        <f t="shared" si="987"/>
        <v>AA$15</v>
      </c>
      <c r="AB955" s="186" t="str">
        <f t="shared" si="987"/>
        <v>AB$15</v>
      </c>
      <c r="AC955" s="186" t="str">
        <f t="shared" si="987"/>
        <v>AC$15</v>
      </c>
      <c r="AD955" s="186" t="str">
        <f t="shared" si="987"/>
        <v>AD$15</v>
      </c>
      <c r="AE955" s="186" t="str">
        <f t="shared" si="987"/>
        <v>AE$15</v>
      </c>
      <c r="AF955" s="186" t="str">
        <f t="shared" si="987"/>
        <v>AF$15</v>
      </c>
      <c r="AG955" s="186" t="str">
        <f t="shared" si="987"/>
        <v>AG$15</v>
      </c>
      <c r="AH955" s="186" t="str">
        <f t="shared" si="987"/>
        <v>AH$15</v>
      </c>
      <c r="AI955" s="186" t="str">
        <f t="shared" si="987"/>
        <v>AI$15</v>
      </c>
      <c r="AJ955" s="186" t="str">
        <f t="shared" si="987"/>
        <v>AJ$15</v>
      </c>
      <c r="AK955" s="186" t="str">
        <f t="shared" si="987"/>
        <v>AK$15</v>
      </c>
      <c r="AL955" s="186" t="str">
        <f t="shared" si="987"/>
        <v>AL$15</v>
      </c>
      <c r="AM955" s="186" t="str">
        <f t="shared" si="987"/>
        <v>AM$15</v>
      </c>
      <c r="AN955" s="186" t="str">
        <f t="shared" si="987"/>
        <v>AN$15</v>
      </c>
      <c r="AO955" s="186" t="str">
        <f t="shared" si="987"/>
        <v>AO$15</v>
      </c>
      <c r="AP955" s="186" t="str">
        <f t="shared" si="987"/>
        <v>AP$15</v>
      </c>
      <c r="AQ955" s="186" t="str">
        <f t="shared" si="987"/>
        <v>AQ$15</v>
      </c>
      <c r="AR955" s="186" t="str">
        <f t="shared" si="987"/>
        <v>AR$15</v>
      </c>
      <c r="AS955" s="186" t="str">
        <f t="shared" si="987"/>
        <v>AS$15</v>
      </c>
      <c r="AT955" s="186" t="str">
        <f t="shared" si="987"/>
        <v>AT$15</v>
      </c>
      <c r="AU955" s="186" t="str">
        <f t="shared" si="987"/>
        <v>AU$15</v>
      </c>
      <c r="AV955" s="186" t="str">
        <f t="shared" si="987"/>
        <v>AV$15</v>
      </c>
      <c r="AW955" s="186" t="str">
        <f t="shared" si="987"/>
        <v>AW$15</v>
      </c>
      <c r="AX955" s="186" t="str">
        <f t="shared" si="987"/>
        <v>AX$15</v>
      </c>
      <c r="AY955" s="186" t="str">
        <f t="shared" ref="AY955:CD955" si="988">AY$19</f>
        <v>AY$15</v>
      </c>
      <c r="AZ955" s="186" t="str">
        <f t="shared" si="988"/>
        <v>AZ$15</v>
      </c>
      <c r="BA955" s="186" t="str">
        <f t="shared" si="988"/>
        <v>BA$15</v>
      </c>
      <c r="BB955" s="186" t="str">
        <f t="shared" si="988"/>
        <v>BB$15</v>
      </c>
      <c r="BC955" s="186" t="str">
        <f t="shared" si="988"/>
        <v>BC$15</v>
      </c>
      <c r="BD955" s="186" t="str">
        <f t="shared" si="988"/>
        <v>BD$15</v>
      </c>
      <c r="BE955" s="186" t="str">
        <f t="shared" si="988"/>
        <v>BE$15</v>
      </c>
      <c r="BF955" s="186" t="str">
        <f t="shared" si="988"/>
        <v>BF$15</v>
      </c>
      <c r="BG955" s="186" t="str">
        <f t="shared" si="988"/>
        <v>BG$15</v>
      </c>
      <c r="BH955" s="186" t="str">
        <f t="shared" si="988"/>
        <v>BH$15</v>
      </c>
      <c r="BI955" s="186" t="str">
        <f t="shared" si="988"/>
        <v>BI$15</v>
      </c>
      <c r="BJ955" s="186" t="str">
        <f t="shared" si="988"/>
        <v>BJ$15</v>
      </c>
      <c r="BK955" s="186" t="str">
        <f t="shared" si="988"/>
        <v>BK$15</v>
      </c>
      <c r="BL955" s="186" t="str">
        <f t="shared" si="988"/>
        <v>BL$15</v>
      </c>
      <c r="BM955" s="186" t="str">
        <f t="shared" si="988"/>
        <v>BM$15</v>
      </c>
      <c r="BN955" s="186" t="str">
        <f t="shared" si="988"/>
        <v>BN$15</v>
      </c>
      <c r="BO955" s="186" t="str">
        <f t="shared" si="988"/>
        <v>BO$15</v>
      </c>
      <c r="BP955" s="186" t="str">
        <f t="shared" si="988"/>
        <v>BP$15</v>
      </c>
      <c r="BQ955" s="186" t="str">
        <f t="shared" si="988"/>
        <v>BQ$15</v>
      </c>
      <c r="BR955" s="186" t="str">
        <f t="shared" si="988"/>
        <v>BR$15</v>
      </c>
      <c r="BS955" s="186" t="str">
        <f t="shared" si="988"/>
        <v>BS$15</v>
      </c>
      <c r="BT955" s="186" t="str">
        <f t="shared" si="988"/>
        <v>BT$15</v>
      </c>
      <c r="BU955" s="186" t="str">
        <f t="shared" si="988"/>
        <v>BU$15</v>
      </c>
      <c r="BV955" s="186" t="str">
        <f t="shared" si="988"/>
        <v>BV$15</v>
      </c>
      <c r="BW955" s="186" t="str">
        <f t="shared" si="988"/>
        <v>BW$15</v>
      </c>
      <c r="BX955" s="186" t="str">
        <f t="shared" si="988"/>
        <v>BX$15</v>
      </c>
      <c r="BY955" s="186" t="str">
        <f t="shared" si="988"/>
        <v>BY$15</v>
      </c>
      <c r="BZ955" s="186" t="str">
        <f t="shared" si="988"/>
        <v>BZ$15</v>
      </c>
      <c r="CA955" s="186" t="str">
        <f t="shared" si="988"/>
        <v>CA$15</v>
      </c>
      <c r="CB955" s="186" t="str">
        <f t="shared" si="988"/>
        <v>CB$15</v>
      </c>
      <c r="CC955" s="186" t="str">
        <f t="shared" si="988"/>
        <v>CC$15</v>
      </c>
      <c r="CD955" s="186" t="str">
        <f t="shared" si="988"/>
        <v>CD$15</v>
      </c>
      <c r="CE955" s="186" t="str">
        <f t="shared" ref="CE955:CL955" si="989">CE$19</f>
        <v>CE$15</v>
      </c>
      <c r="CF955" s="186" t="str">
        <f t="shared" si="989"/>
        <v>CF$15</v>
      </c>
      <c r="CG955" s="186" t="str">
        <f t="shared" si="989"/>
        <v>CG$15</v>
      </c>
      <c r="CH955" s="186" t="str">
        <f t="shared" si="989"/>
        <v>CH$15</v>
      </c>
      <c r="CI955" s="186" t="str">
        <f t="shared" si="989"/>
        <v>CI$15</v>
      </c>
      <c r="CJ955" s="186" t="str">
        <f t="shared" si="989"/>
        <v>CJ$15</v>
      </c>
      <c r="CK955" s="186" t="str">
        <f t="shared" si="989"/>
        <v>CK$15</v>
      </c>
      <c r="CL955" s="186" t="str">
        <f t="shared" si="989"/>
        <v>CL$15</v>
      </c>
    </row>
    <row r="956" spans="2:90" x14ac:dyDescent="0.4">
      <c r="B956" s="70" t="s">
        <v>561</v>
      </c>
      <c r="C956" s="31"/>
      <c r="D956" t="s">
        <v>754</v>
      </c>
      <c r="E956" s="8" t="str">
        <f t="shared" ref="E956:E977" si="990">ROW()&amp;" "&amp;D956</f>
        <v>956 ASSETSALE-PV</v>
      </c>
      <c r="F956" t="s">
        <v>575</v>
      </c>
      <c r="G956" s="31" t="s">
        <v>81</v>
      </c>
      <c r="H956" s="48"/>
      <c r="I956" s="285"/>
      <c r="J956" s="285"/>
      <c r="K956" s="48"/>
      <c r="L956" s="48"/>
      <c r="M956" s="48"/>
      <c r="N956" s="48"/>
      <c r="O956" s="48"/>
      <c r="P956" s="48"/>
      <c r="R956" s="70"/>
      <c r="S956" s="70"/>
      <c r="T956" s="70"/>
      <c r="U956" s="70"/>
      <c r="V956" s="70"/>
      <c r="W956" s="70"/>
      <c r="X956" s="70"/>
      <c r="Y956" s="70"/>
      <c r="Z956" s="70"/>
      <c r="AA956" s="70"/>
      <c r="AB956" s="70"/>
      <c r="AC956" s="70"/>
      <c r="AD956" s="70"/>
      <c r="AE956" s="70"/>
      <c r="AF956" s="70"/>
      <c r="AG956" s="70"/>
      <c r="AH956" s="70"/>
      <c r="AI956" s="70"/>
      <c r="AJ956" s="70"/>
      <c r="AK956" s="70"/>
      <c r="AL956" s="70"/>
      <c r="AM956" s="70"/>
      <c r="AN956" s="70"/>
      <c r="AO956" s="70"/>
      <c r="AP956" s="70"/>
      <c r="AQ956" s="70"/>
      <c r="AR956" s="70"/>
      <c r="AS956" s="70"/>
      <c r="AT956" s="70"/>
      <c r="AU956" s="70"/>
      <c r="AV956" s="70"/>
      <c r="AW956" s="70"/>
      <c r="AX956" s="70"/>
      <c r="AY956" s="70"/>
      <c r="AZ956" s="70"/>
      <c r="BA956" s="70"/>
      <c r="BB956" s="70"/>
      <c r="BC956" s="70"/>
      <c r="BD956" s="70"/>
      <c r="BE956" s="70"/>
      <c r="BF956" s="70"/>
      <c r="BG956" s="70"/>
      <c r="BH956" s="70"/>
      <c r="BI956" s="70"/>
      <c r="BJ956" s="70"/>
      <c r="BK956" s="70"/>
      <c r="BL956" s="70"/>
      <c r="BM956" s="70"/>
      <c r="BN956" s="70"/>
      <c r="BO956" s="70"/>
      <c r="BP956" s="70"/>
      <c r="BQ956" s="70"/>
      <c r="BR956" s="70"/>
      <c r="BS956" s="70"/>
      <c r="BT956" s="70"/>
      <c r="BU956" s="70"/>
      <c r="BV956" s="70"/>
      <c r="BW956" s="70"/>
      <c r="BX956" s="70"/>
      <c r="BY956" s="70"/>
      <c r="BZ956" s="70"/>
      <c r="CA956" s="70"/>
      <c r="CB956" s="70"/>
      <c r="CC956" s="70"/>
      <c r="CD956" s="70"/>
      <c r="CE956" s="70"/>
      <c r="CF956" s="70"/>
      <c r="CG956" s="70"/>
      <c r="CH956" s="70"/>
      <c r="CI956" s="70"/>
      <c r="CJ956" s="70"/>
      <c r="CK956" s="70"/>
      <c r="CL956" s="70"/>
    </row>
    <row r="957" spans="2:90" x14ac:dyDescent="0.4">
      <c r="B957" s="126" t="str">
        <f>"Assumptions - "&amp;B977</f>
        <v>Assumptions - (Primary label)</v>
      </c>
      <c r="C957" t="s">
        <v>80</v>
      </c>
      <c r="D957" t="s">
        <v>754</v>
      </c>
      <c r="E957" s="8" t="str">
        <f t="shared" ref="E957" si="991">ROW()&amp;" "&amp;D957</f>
        <v>957 ASSETSALE-PV</v>
      </c>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row>
    <row r="958" spans="2:90" x14ac:dyDescent="0.4">
      <c r="B958" s="141" t="str">
        <f>"# of "&amp;B978&amp;"s constructed"</f>
        <v># of Units constructed</v>
      </c>
      <c r="C958" t="s">
        <v>80</v>
      </c>
      <c r="D958" t="s">
        <v>754</v>
      </c>
      <c r="E958" s="8" t="str">
        <f t="shared" si="990"/>
        <v>958 ASSETSALE-PV</v>
      </c>
      <c r="G958" t="s">
        <v>332</v>
      </c>
      <c r="H958" s="12"/>
      <c r="I958" s="60"/>
      <c r="J958" s="60"/>
      <c r="K958" s="15">
        <f t="shared" ref="K958:P958" ca="1" si="992">SUMIF($3:$3,K$2,958:958)</f>
        <v>140</v>
      </c>
      <c r="L958" s="15">
        <f t="shared" ca="1" si="992"/>
        <v>0</v>
      </c>
      <c r="M958" s="15">
        <f t="shared" ca="1" si="992"/>
        <v>0</v>
      </c>
      <c r="N958" s="15">
        <f t="shared" ca="1" si="992"/>
        <v>0</v>
      </c>
      <c r="O958" s="15">
        <f t="shared" ca="1" si="992"/>
        <v>0</v>
      </c>
      <c r="P958" s="15">
        <f t="shared" ca="1" si="992"/>
        <v>0</v>
      </c>
      <c r="R958" s="15"/>
      <c r="S958" s="15" cm="1">
        <f t="array" aca="1" ref="S958" ca="1">INDIRECT(S951)</f>
        <v>20</v>
      </c>
      <c r="T958" s="15" cm="1">
        <f t="array" aca="1" ref="T958" ca="1">INDIRECT(T951)</f>
        <v>20</v>
      </c>
      <c r="U958" s="15" cm="1">
        <f t="array" aca="1" ref="U958" ca="1">INDIRECT(U951)</f>
        <v>20</v>
      </c>
      <c r="V958" s="15" cm="1">
        <f t="array" aca="1" ref="V958" ca="1">INDIRECT(V951)</f>
        <v>20</v>
      </c>
      <c r="W958" s="15" cm="1">
        <f t="array" aca="1" ref="W958" ca="1">INDIRECT(W951)</f>
        <v>20</v>
      </c>
      <c r="X958" s="15" cm="1">
        <f t="array" aca="1" ref="X958" ca="1">INDIRECT(X951)</f>
        <v>20</v>
      </c>
      <c r="Y958" s="15" cm="1">
        <f t="array" aca="1" ref="Y958" ca="1">INDIRECT(Y951)</f>
        <v>20</v>
      </c>
      <c r="Z958" s="15" cm="1">
        <f t="array" aca="1" ref="Z958" ca="1">INDIRECT(Z951)</f>
        <v>0</v>
      </c>
      <c r="AA958" s="15" cm="1">
        <f t="array" aca="1" ref="AA958" ca="1">INDIRECT(AA951)</f>
        <v>0</v>
      </c>
      <c r="AB958" s="15" cm="1">
        <f t="array" aca="1" ref="AB958" ca="1">INDIRECT(AB951)</f>
        <v>0</v>
      </c>
      <c r="AC958" s="15" cm="1">
        <f t="array" aca="1" ref="AC958" ca="1">INDIRECT(AC951)</f>
        <v>0</v>
      </c>
      <c r="AD958" s="15" cm="1">
        <f t="array" aca="1" ref="AD958" ca="1">INDIRECT(AD951)</f>
        <v>0</v>
      </c>
      <c r="AE958" s="15" cm="1">
        <f t="array" aca="1" ref="AE958" ca="1">INDIRECT(AE951)</f>
        <v>0</v>
      </c>
      <c r="AF958" s="15" cm="1">
        <f t="array" aca="1" ref="AF958" ca="1">INDIRECT(AF951)</f>
        <v>0</v>
      </c>
      <c r="AG958" s="15" cm="1">
        <f t="array" aca="1" ref="AG958" ca="1">INDIRECT(AG951)</f>
        <v>0</v>
      </c>
      <c r="AH958" s="15" cm="1">
        <f t="array" aca="1" ref="AH958" ca="1">INDIRECT(AH951)</f>
        <v>0</v>
      </c>
      <c r="AI958" s="15" cm="1">
        <f t="array" aca="1" ref="AI958" ca="1">INDIRECT(AI951)</f>
        <v>0</v>
      </c>
      <c r="AJ958" s="15" cm="1">
        <f t="array" aca="1" ref="AJ958" ca="1">INDIRECT(AJ951)</f>
        <v>0</v>
      </c>
      <c r="AK958" s="15" cm="1">
        <f t="array" aca="1" ref="AK958" ca="1">INDIRECT(AK951)</f>
        <v>0</v>
      </c>
      <c r="AL958" s="15" cm="1">
        <f t="array" aca="1" ref="AL958" ca="1">INDIRECT(AL951)</f>
        <v>0</v>
      </c>
      <c r="AM958" s="15" cm="1">
        <f t="array" aca="1" ref="AM958" ca="1">INDIRECT(AM951)</f>
        <v>0</v>
      </c>
      <c r="AN958" s="15" cm="1">
        <f t="array" aca="1" ref="AN958" ca="1">INDIRECT(AN951)</f>
        <v>0</v>
      </c>
      <c r="AO958" s="15" cm="1">
        <f t="array" aca="1" ref="AO958" ca="1">INDIRECT(AO951)</f>
        <v>0</v>
      </c>
      <c r="AP958" s="15" cm="1">
        <f t="array" aca="1" ref="AP958" ca="1">INDIRECT(AP951)</f>
        <v>0</v>
      </c>
      <c r="AQ958" s="15" cm="1">
        <f t="array" aca="1" ref="AQ958" ca="1">INDIRECT(AQ951)</f>
        <v>0</v>
      </c>
      <c r="AR958" s="15" cm="1">
        <f t="array" aca="1" ref="AR958" ca="1">INDIRECT(AR951)</f>
        <v>0</v>
      </c>
      <c r="AS958" s="15" cm="1">
        <f t="array" aca="1" ref="AS958" ca="1">INDIRECT(AS951)</f>
        <v>0</v>
      </c>
      <c r="AT958" s="15" cm="1">
        <f t="array" aca="1" ref="AT958" ca="1">INDIRECT(AT951)</f>
        <v>0</v>
      </c>
      <c r="AU958" s="15" cm="1">
        <f t="array" aca="1" ref="AU958" ca="1">INDIRECT(AU951)</f>
        <v>0</v>
      </c>
      <c r="AV958" s="15" cm="1">
        <f t="array" aca="1" ref="AV958" ca="1">INDIRECT(AV951)</f>
        <v>0</v>
      </c>
      <c r="AW958" s="15" cm="1">
        <f t="array" aca="1" ref="AW958" ca="1">INDIRECT(AW951)</f>
        <v>0</v>
      </c>
      <c r="AX958" s="15" cm="1">
        <f t="array" aca="1" ref="AX958" ca="1">INDIRECT(AX951)</f>
        <v>0</v>
      </c>
      <c r="AY958" s="15" cm="1">
        <f t="array" aca="1" ref="AY958" ca="1">INDIRECT(AY951)</f>
        <v>0</v>
      </c>
      <c r="AZ958" s="15" cm="1">
        <f t="array" aca="1" ref="AZ958" ca="1">INDIRECT(AZ951)</f>
        <v>0</v>
      </c>
      <c r="BA958" s="15" cm="1">
        <f t="array" aca="1" ref="BA958" ca="1">INDIRECT(BA951)</f>
        <v>0</v>
      </c>
      <c r="BB958" s="15" cm="1">
        <f t="array" aca="1" ref="BB958" ca="1">INDIRECT(BB951)</f>
        <v>0</v>
      </c>
      <c r="BC958" s="15" cm="1">
        <f t="array" aca="1" ref="BC958" ca="1">INDIRECT(BC951)</f>
        <v>0</v>
      </c>
      <c r="BD958" s="15" cm="1">
        <f t="array" aca="1" ref="BD958" ca="1">INDIRECT(BD951)</f>
        <v>0</v>
      </c>
      <c r="BE958" s="15" cm="1">
        <f t="array" aca="1" ref="BE958" ca="1">INDIRECT(BE951)</f>
        <v>0</v>
      </c>
      <c r="BF958" s="15" cm="1">
        <f t="array" aca="1" ref="BF958" ca="1">INDIRECT(BF951)</f>
        <v>0</v>
      </c>
      <c r="BG958" s="15" cm="1">
        <f t="array" aca="1" ref="BG958" ca="1">INDIRECT(BG951)</f>
        <v>0</v>
      </c>
      <c r="BH958" s="15" cm="1">
        <f t="array" aca="1" ref="BH958" ca="1">INDIRECT(BH951)</f>
        <v>0</v>
      </c>
      <c r="BI958" s="15" cm="1">
        <f t="array" aca="1" ref="BI958" ca="1">INDIRECT(BI951)</f>
        <v>0</v>
      </c>
      <c r="BJ958" s="15" cm="1">
        <f t="array" aca="1" ref="BJ958" ca="1">INDIRECT(BJ951)</f>
        <v>0</v>
      </c>
      <c r="BK958" s="15" cm="1">
        <f t="array" aca="1" ref="BK958" ca="1">INDIRECT(BK951)</f>
        <v>0</v>
      </c>
      <c r="BL958" s="15" cm="1">
        <f t="array" aca="1" ref="BL958" ca="1">INDIRECT(BL951)</f>
        <v>0</v>
      </c>
      <c r="BM958" s="15" cm="1">
        <f t="array" aca="1" ref="BM958" ca="1">INDIRECT(BM951)</f>
        <v>0</v>
      </c>
      <c r="BN958" s="15" cm="1">
        <f t="array" aca="1" ref="BN958" ca="1">INDIRECT(BN951)</f>
        <v>0</v>
      </c>
      <c r="BO958" s="15" cm="1">
        <f t="array" aca="1" ref="BO958" ca="1">INDIRECT(BO951)</f>
        <v>0</v>
      </c>
      <c r="BP958" s="15" cm="1">
        <f t="array" aca="1" ref="BP958" ca="1">INDIRECT(BP951)</f>
        <v>0</v>
      </c>
      <c r="BQ958" s="15" cm="1">
        <f t="array" aca="1" ref="BQ958" ca="1">INDIRECT(BQ951)</f>
        <v>0</v>
      </c>
      <c r="BR958" s="15" cm="1">
        <f t="array" aca="1" ref="BR958" ca="1">INDIRECT(BR951)</f>
        <v>0</v>
      </c>
      <c r="BS958" s="15" cm="1">
        <f t="array" aca="1" ref="BS958" ca="1">INDIRECT(BS951)</f>
        <v>0</v>
      </c>
      <c r="BT958" s="15" cm="1">
        <f t="array" aca="1" ref="BT958" ca="1">INDIRECT(BT951)</f>
        <v>0</v>
      </c>
      <c r="BU958" s="15" cm="1">
        <f t="array" aca="1" ref="BU958" ca="1">INDIRECT(BU951)</f>
        <v>0</v>
      </c>
      <c r="BV958" s="15" cm="1">
        <f t="array" aca="1" ref="BV958" ca="1">INDIRECT(BV951)</f>
        <v>0</v>
      </c>
      <c r="BW958" s="15" cm="1">
        <f t="array" aca="1" ref="BW958" ca="1">INDIRECT(BW951)</f>
        <v>0</v>
      </c>
      <c r="BX958" s="15" cm="1">
        <f t="array" aca="1" ref="BX958" ca="1">INDIRECT(BX951)</f>
        <v>0</v>
      </c>
      <c r="BY958" s="15" cm="1">
        <f t="array" aca="1" ref="BY958" ca="1">INDIRECT(BY951)</f>
        <v>0</v>
      </c>
      <c r="BZ958" s="15" cm="1">
        <f t="array" aca="1" ref="BZ958" ca="1">INDIRECT(BZ951)</f>
        <v>0</v>
      </c>
      <c r="CA958" s="15" cm="1">
        <f t="array" aca="1" ref="CA958" ca="1">INDIRECT(CA951)</f>
        <v>0</v>
      </c>
      <c r="CB958" s="15" cm="1">
        <f t="array" aca="1" ref="CB958" ca="1">INDIRECT(CB951)</f>
        <v>0</v>
      </c>
      <c r="CC958" s="15" cm="1">
        <f t="array" aca="1" ref="CC958" ca="1">INDIRECT(CC951)</f>
        <v>0</v>
      </c>
      <c r="CD958" s="15" cm="1">
        <f t="array" aca="1" ref="CD958" ca="1">INDIRECT(CD951)</f>
        <v>0</v>
      </c>
      <c r="CE958" s="15" cm="1">
        <f t="array" aca="1" ref="CE958" ca="1">INDIRECT(CE951)</f>
        <v>0</v>
      </c>
      <c r="CF958" s="15" cm="1">
        <f t="array" aca="1" ref="CF958" ca="1">INDIRECT(CF951)</f>
        <v>0</v>
      </c>
      <c r="CG958" s="15" cm="1">
        <f t="array" aca="1" ref="CG958" ca="1">INDIRECT(CG951)</f>
        <v>0</v>
      </c>
      <c r="CH958" s="15" cm="1">
        <f t="array" aca="1" ref="CH958" ca="1">INDIRECT(CH951)</f>
        <v>0</v>
      </c>
      <c r="CI958" s="15" cm="1">
        <f t="array" aca="1" ref="CI958" ca="1">INDIRECT(CI951)</f>
        <v>0</v>
      </c>
      <c r="CJ958" s="15" cm="1">
        <f t="array" aca="1" ref="CJ958" ca="1">INDIRECT(CJ951)</f>
        <v>0</v>
      </c>
      <c r="CK958" s="15" cm="1">
        <f t="array" aca="1" ref="CK958" ca="1">INDIRECT(CK951)</f>
        <v>0</v>
      </c>
      <c r="CL958" s="15" cm="1">
        <f t="array" aca="1" ref="CL958" ca="1">INDIRECT(CL951)</f>
        <v>0</v>
      </c>
    </row>
    <row r="959" spans="2:90" x14ac:dyDescent="0.4">
      <c r="B959" s="141" t="s">
        <v>683</v>
      </c>
      <c r="D959" t="s">
        <v>754</v>
      </c>
      <c r="E959" s="8" t="str">
        <f t="shared" ref="E959" si="993">ROW()&amp;" "&amp;D959</f>
        <v>959 ASSETSALE-PV</v>
      </c>
      <c r="H959" s="64">
        <v>12</v>
      </c>
      <c r="I959" s="60"/>
      <c r="J959" s="60"/>
      <c r="K959" s="15"/>
      <c r="L959" s="15"/>
      <c r="M959" s="15"/>
      <c r="N959" s="15"/>
      <c r="O959" s="15"/>
      <c r="P959" s="15"/>
      <c r="R959" s="15"/>
      <c r="S959" s="15"/>
      <c r="T959" s="15"/>
      <c r="U959" s="15"/>
      <c r="V959" s="76"/>
      <c r="W959" s="76"/>
      <c r="X959" s="76"/>
      <c r="Y959" s="76"/>
      <c r="Z959" s="76"/>
      <c r="AA959" s="76"/>
      <c r="AB959" s="76"/>
      <c r="AC959" s="76"/>
      <c r="AD959" s="76"/>
      <c r="AE959" s="76"/>
      <c r="AF959" s="76"/>
      <c r="AG959" s="76"/>
      <c r="AH959" s="76"/>
      <c r="AI959" s="76"/>
      <c r="AJ959" s="76"/>
      <c r="AK959" s="76"/>
      <c r="AL959" s="76"/>
      <c r="AM959" s="76"/>
      <c r="AN959" s="76"/>
      <c r="AO959" s="76"/>
      <c r="AP959" s="76"/>
      <c r="AQ959" s="76"/>
      <c r="AR959" s="76"/>
      <c r="AS959" s="76"/>
      <c r="AT959" s="76"/>
      <c r="AU959" s="76"/>
      <c r="AV959" s="76"/>
      <c r="AW959" s="76"/>
      <c r="AX959" s="76"/>
      <c r="AY959" s="76"/>
      <c r="AZ959" s="76"/>
      <c r="BA959" s="76"/>
      <c r="BB959" s="76"/>
      <c r="BC959" s="76"/>
      <c r="BD959" s="76"/>
      <c r="BE959" s="76"/>
      <c r="BF959" s="76"/>
      <c r="BG959" s="76"/>
      <c r="BH959" s="76"/>
      <c r="BI959" s="76"/>
      <c r="BJ959" s="76"/>
      <c r="BK959" s="76"/>
      <c r="BL959" s="76"/>
      <c r="BM959" s="76"/>
      <c r="BN959" s="76"/>
      <c r="BO959" s="76"/>
      <c r="BP959" s="76"/>
      <c r="BQ959" s="76"/>
      <c r="BR959" s="76"/>
      <c r="BS959" s="76"/>
      <c r="BT959" s="76"/>
      <c r="BU959" s="76"/>
      <c r="BV959" s="76"/>
      <c r="BW959" s="76"/>
      <c r="BX959" s="76"/>
      <c r="BY959" s="76"/>
      <c r="BZ959" s="76"/>
      <c r="CA959" s="76"/>
      <c r="CB959" s="76"/>
      <c r="CC959" s="76"/>
      <c r="CD959" s="76"/>
      <c r="CE959" s="76"/>
      <c r="CF959" s="76"/>
      <c r="CG959" s="76"/>
      <c r="CH959" s="76"/>
      <c r="CI959" s="76"/>
      <c r="CJ959" s="76"/>
      <c r="CK959" s="76"/>
      <c r="CL959" s="76"/>
    </row>
    <row r="960" spans="2:90" x14ac:dyDescent="0.4">
      <c r="B960" s="141" t="str">
        <f>"# of "&amp;B978&amp;"s sold"</f>
        <v># of Units sold</v>
      </c>
      <c r="D960" t="s">
        <v>754</v>
      </c>
      <c r="E960" s="8" t="str">
        <f t="shared" ref="E960" si="994">ROW()&amp;" "&amp;D960</f>
        <v>960 ASSETSALE-PV</v>
      </c>
      <c r="H960" s="12"/>
      <c r="I960" s="60"/>
      <c r="J960" s="60"/>
      <c r="K960" s="15"/>
      <c r="L960" s="15"/>
      <c r="M960" s="15"/>
      <c r="N960" s="15"/>
      <c r="O960" s="15"/>
      <c r="P960" s="15"/>
      <c r="R960" s="15"/>
      <c r="S960" s="76" cm="1">
        <f t="array" aca="1" ref="S960" ca="1">-IFERROR(OFFSET(INDIRECT(S951),0,-$H959)*(COUNT($S960:S960)&gt;$H959),0)</f>
        <v>0</v>
      </c>
      <c r="T960" s="76" cm="1">
        <f t="array" aca="1" ref="T960" ca="1">-IFERROR(OFFSET(INDIRECT(T951),0,-$H959)*(COUNT($S960:T960)&gt;$H959),0)</f>
        <v>0</v>
      </c>
      <c r="U960" s="76" cm="1">
        <f t="array" aca="1" ref="U960" ca="1">-IFERROR(OFFSET(INDIRECT(U951),0,-$H959)*(COUNT($S960:U960)&gt;$H959),0)</f>
        <v>0</v>
      </c>
      <c r="V960" s="76" cm="1">
        <f t="array" aca="1" ref="V960" ca="1">-IFERROR(OFFSET(INDIRECT(V951),0,-$H959)*(COUNT($S960:V960)&gt;$H959),0)</f>
        <v>0</v>
      </c>
      <c r="W960" s="76" cm="1">
        <f t="array" aca="1" ref="W960" ca="1">-IFERROR(OFFSET(INDIRECT(W951),0,-$H959)*(COUNT($S960:W960)&gt;$H959),0)</f>
        <v>0</v>
      </c>
      <c r="X960" s="76" cm="1">
        <f t="array" aca="1" ref="X960" ca="1">-IFERROR(OFFSET(INDIRECT(X951),0,-$H959)*(COUNT($S960:X960)&gt;$H959),0)</f>
        <v>0</v>
      </c>
      <c r="Y960" s="76" cm="1">
        <f t="array" aca="1" ref="Y960" ca="1">-IFERROR(OFFSET(INDIRECT(Y951),0,-$H959)*(COUNT($S960:Y960)&gt;$H959),0)</f>
        <v>0</v>
      </c>
      <c r="Z960" s="76" cm="1">
        <f t="array" aca="1" ref="Z960" ca="1">-IFERROR(OFFSET(INDIRECT(Z951),0,-$H959)*(COUNT($S960:Z960)&gt;$H959),0)</f>
        <v>0</v>
      </c>
      <c r="AA960" s="76" cm="1">
        <f t="array" aca="1" ref="AA960" ca="1">-IFERROR(OFFSET(INDIRECT(AA951),0,-$H959)*(COUNT($S960:AA960)&gt;$H959),0)</f>
        <v>0</v>
      </c>
      <c r="AB960" s="76" cm="1">
        <f t="array" aca="1" ref="AB960" ca="1">-IFERROR(OFFSET(INDIRECT(AB951),0,-$H959)*(COUNT($S960:AB960)&gt;$H959),0)</f>
        <v>0</v>
      </c>
      <c r="AC960" s="76" cm="1">
        <f t="array" aca="1" ref="AC960" ca="1">-IFERROR(OFFSET(INDIRECT(AC951),0,-$H959)*(COUNT($S960:AC960)&gt;$H959),0)</f>
        <v>0</v>
      </c>
      <c r="AD960" s="76" cm="1">
        <f t="array" aca="1" ref="AD960" ca="1">-IFERROR(OFFSET(INDIRECT(AD951),0,-$H959)*(COUNT($S960:AD960)&gt;$H959),0)</f>
        <v>0</v>
      </c>
      <c r="AE960" s="76" cm="1">
        <f t="array" aca="1" ref="AE960" ca="1">-IFERROR(OFFSET(INDIRECT(AE951),0,-$H959)*(COUNT($S960:AE960)&gt;$H959),0)</f>
        <v>-20</v>
      </c>
      <c r="AF960" s="76" cm="1">
        <f t="array" aca="1" ref="AF960" ca="1">-IFERROR(OFFSET(INDIRECT(AF951),0,-$H959)*(COUNT($S960:AF960)&gt;$H959),0)</f>
        <v>-20</v>
      </c>
      <c r="AG960" s="76" cm="1">
        <f t="array" aca="1" ref="AG960" ca="1">-IFERROR(OFFSET(INDIRECT(AG951),0,-$H959)*(COUNT($S960:AG960)&gt;$H959),0)</f>
        <v>-20</v>
      </c>
      <c r="AH960" s="76" cm="1">
        <f t="array" aca="1" ref="AH960" ca="1">-IFERROR(OFFSET(INDIRECT(AH951),0,-$H959)*(COUNT($S960:AH960)&gt;$H959),0)</f>
        <v>-20</v>
      </c>
      <c r="AI960" s="76" cm="1">
        <f t="array" aca="1" ref="AI960" ca="1">-IFERROR(OFFSET(INDIRECT(AI951),0,-$H959)*(COUNT($S960:AI960)&gt;$H959),0)</f>
        <v>-20</v>
      </c>
      <c r="AJ960" s="76" cm="1">
        <f t="array" aca="1" ref="AJ960" ca="1">-IFERROR(OFFSET(INDIRECT(AJ951),0,-$H959)*(COUNT($S960:AJ960)&gt;$H959),0)</f>
        <v>-20</v>
      </c>
      <c r="AK960" s="76" cm="1">
        <f t="array" aca="1" ref="AK960" ca="1">-IFERROR(OFFSET(INDIRECT(AK951),0,-$H959)*(COUNT($S960:AK960)&gt;$H959),0)</f>
        <v>-20</v>
      </c>
      <c r="AL960" s="76" cm="1">
        <f t="array" aca="1" ref="AL960" ca="1">-IFERROR(OFFSET(INDIRECT(AL951),0,-$H959)*(COUNT($S960:AL960)&gt;$H959),0)</f>
        <v>0</v>
      </c>
      <c r="AM960" s="76" cm="1">
        <f t="array" aca="1" ref="AM960" ca="1">-IFERROR(OFFSET(INDIRECT(AM951),0,-$H959)*(COUNT($S960:AM960)&gt;$H959),0)</f>
        <v>0</v>
      </c>
      <c r="AN960" s="76" cm="1">
        <f t="array" aca="1" ref="AN960" ca="1">-IFERROR(OFFSET(INDIRECT(AN951),0,-$H959)*(COUNT($S960:AN960)&gt;$H959),0)</f>
        <v>0</v>
      </c>
      <c r="AO960" s="76" cm="1">
        <f t="array" aca="1" ref="AO960" ca="1">-IFERROR(OFFSET(INDIRECT(AO951),0,-$H959)*(COUNT($S960:AO960)&gt;$H959),0)</f>
        <v>0</v>
      </c>
      <c r="AP960" s="76" cm="1">
        <f t="array" aca="1" ref="AP960" ca="1">-IFERROR(OFFSET(INDIRECT(AP951),0,-$H959)*(COUNT($S960:AP960)&gt;$H959),0)</f>
        <v>0</v>
      </c>
      <c r="AQ960" s="76" cm="1">
        <f t="array" aca="1" ref="AQ960" ca="1">-IFERROR(OFFSET(INDIRECT(AQ951),0,-$H959)*(COUNT($S960:AQ960)&gt;$H959),0)</f>
        <v>0</v>
      </c>
      <c r="AR960" s="76" cm="1">
        <f t="array" aca="1" ref="AR960" ca="1">-IFERROR(OFFSET(INDIRECT(AR951),0,-$H959)*(COUNT($S960:AR960)&gt;$H959),0)</f>
        <v>0</v>
      </c>
      <c r="AS960" s="76" cm="1">
        <f t="array" aca="1" ref="AS960" ca="1">-IFERROR(OFFSET(INDIRECT(AS951),0,-$H959)*(COUNT($S960:AS960)&gt;$H959),0)</f>
        <v>0</v>
      </c>
      <c r="AT960" s="76" cm="1">
        <f t="array" aca="1" ref="AT960" ca="1">-IFERROR(OFFSET(INDIRECT(AT951),0,-$H959)*(COUNT($S960:AT960)&gt;$H959),0)</f>
        <v>0</v>
      </c>
      <c r="AU960" s="76" cm="1">
        <f t="array" aca="1" ref="AU960" ca="1">-IFERROR(OFFSET(INDIRECT(AU951),0,-$H959)*(COUNT($S960:AU960)&gt;$H959),0)</f>
        <v>0</v>
      </c>
      <c r="AV960" s="76" cm="1">
        <f t="array" aca="1" ref="AV960" ca="1">-IFERROR(OFFSET(INDIRECT(AV951),0,-$H959)*(COUNT($S960:AV960)&gt;$H959),0)</f>
        <v>0</v>
      </c>
      <c r="AW960" s="76" cm="1">
        <f t="array" aca="1" ref="AW960" ca="1">-IFERROR(OFFSET(INDIRECT(AW951),0,-$H959)*(COUNT($S960:AW960)&gt;$H959),0)</f>
        <v>0</v>
      </c>
      <c r="AX960" s="76" cm="1">
        <f t="array" aca="1" ref="AX960" ca="1">-IFERROR(OFFSET(INDIRECT(AX951),0,-$H959)*(COUNT($S960:AX960)&gt;$H959),0)</f>
        <v>0</v>
      </c>
      <c r="AY960" s="76" cm="1">
        <f t="array" aca="1" ref="AY960" ca="1">-IFERROR(OFFSET(INDIRECT(AY951),0,-$H959)*(COUNT($S960:AY960)&gt;$H959),0)</f>
        <v>0</v>
      </c>
      <c r="AZ960" s="76" cm="1">
        <f t="array" aca="1" ref="AZ960" ca="1">-IFERROR(OFFSET(INDIRECT(AZ951),0,-$H959)*(COUNT($S960:AZ960)&gt;$H959),0)</f>
        <v>0</v>
      </c>
      <c r="BA960" s="76" cm="1">
        <f t="array" aca="1" ref="BA960" ca="1">-IFERROR(OFFSET(INDIRECT(BA951),0,-$H959)*(COUNT($S960:BA960)&gt;$H959),0)</f>
        <v>0</v>
      </c>
      <c r="BB960" s="76" cm="1">
        <f t="array" aca="1" ref="BB960" ca="1">-IFERROR(OFFSET(INDIRECT(BB951),0,-$H959)*(COUNT($S960:BB960)&gt;$H959),0)</f>
        <v>0</v>
      </c>
      <c r="BC960" s="76" cm="1">
        <f t="array" aca="1" ref="BC960" ca="1">-IFERROR(OFFSET(INDIRECT(BC951),0,-$H959)*(COUNT($S960:BC960)&gt;$H959),0)</f>
        <v>0</v>
      </c>
      <c r="BD960" s="76" cm="1">
        <f t="array" aca="1" ref="BD960" ca="1">-IFERROR(OFFSET(INDIRECT(BD951),0,-$H959)*(COUNT($S960:BD960)&gt;$H959),0)</f>
        <v>0</v>
      </c>
      <c r="BE960" s="76" cm="1">
        <f t="array" aca="1" ref="BE960" ca="1">-IFERROR(OFFSET(INDIRECT(BE951),0,-$H959)*(COUNT($S960:BE960)&gt;$H959),0)</f>
        <v>0</v>
      </c>
      <c r="BF960" s="76" cm="1">
        <f t="array" aca="1" ref="BF960" ca="1">-IFERROR(OFFSET(INDIRECT(BF951),0,-$H959)*(COUNT($S960:BF960)&gt;$H959),0)</f>
        <v>0</v>
      </c>
      <c r="BG960" s="76" cm="1">
        <f t="array" aca="1" ref="BG960" ca="1">-IFERROR(OFFSET(INDIRECT(BG951),0,-$H959)*(COUNT($S960:BG960)&gt;$H959),0)</f>
        <v>0</v>
      </c>
      <c r="BH960" s="76" cm="1">
        <f t="array" aca="1" ref="BH960" ca="1">-IFERROR(OFFSET(INDIRECT(BH951),0,-$H959)*(COUNT($S960:BH960)&gt;$H959),0)</f>
        <v>0</v>
      </c>
      <c r="BI960" s="76" cm="1">
        <f t="array" aca="1" ref="BI960" ca="1">-IFERROR(OFFSET(INDIRECT(BI951),0,-$H959)*(COUNT($S960:BI960)&gt;$H959),0)</f>
        <v>0</v>
      </c>
      <c r="BJ960" s="76" cm="1">
        <f t="array" aca="1" ref="BJ960" ca="1">-IFERROR(OFFSET(INDIRECT(BJ951),0,-$H959)*(COUNT($S960:BJ960)&gt;$H959),0)</f>
        <v>0</v>
      </c>
      <c r="BK960" s="76" cm="1">
        <f t="array" aca="1" ref="BK960" ca="1">-IFERROR(OFFSET(INDIRECT(BK951),0,-$H959)*(COUNT($S960:BK960)&gt;$H959),0)</f>
        <v>0</v>
      </c>
      <c r="BL960" s="76" cm="1">
        <f t="array" aca="1" ref="BL960" ca="1">-IFERROR(OFFSET(INDIRECT(BL951),0,-$H959)*(COUNT($S960:BL960)&gt;$H959),0)</f>
        <v>0</v>
      </c>
      <c r="BM960" s="76" cm="1">
        <f t="array" aca="1" ref="BM960" ca="1">-IFERROR(OFFSET(INDIRECT(BM951),0,-$H959)*(COUNT($S960:BM960)&gt;$H959),0)</f>
        <v>0</v>
      </c>
      <c r="BN960" s="76" cm="1">
        <f t="array" aca="1" ref="BN960" ca="1">-IFERROR(OFFSET(INDIRECT(BN951),0,-$H959)*(COUNT($S960:BN960)&gt;$H959),0)</f>
        <v>0</v>
      </c>
      <c r="BO960" s="76" cm="1">
        <f t="array" aca="1" ref="BO960" ca="1">-IFERROR(OFFSET(INDIRECT(BO951),0,-$H959)*(COUNT($S960:BO960)&gt;$H959),0)</f>
        <v>0</v>
      </c>
      <c r="BP960" s="76" cm="1">
        <f t="array" aca="1" ref="BP960" ca="1">-IFERROR(OFFSET(INDIRECT(BP951),0,-$H959)*(COUNT($S960:BP960)&gt;$H959),0)</f>
        <v>0</v>
      </c>
      <c r="BQ960" s="76" cm="1">
        <f t="array" aca="1" ref="BQ960" ca="1">-IFERROR(OFFSET(INDIRECT(BQ951),0,-$H959)*(COUNT($S960:BQ960)&gt;$H959),0)</f>
        <v>0</v>
      </c>
      <c r="BR960" s="76" cm="1">
        <f t="array" aca="1" ref="BR960" ca="1">-IFERROR(OFFSET(INDIRECT(BR951),0,-$H959)*(COUNT($S960:BR960)&gt;$H959),0)</f>
        <v>0</v>
      </c>
      <c r="BS960" s="76" cm="1">
        <f t="array" aca="1" ref="BS960" ca="1">-IFERROR(OFFSET(INDIRECT(BS951),0,-$H959)*(COUNT($S960:BS960)&gt;$H959),0)</f>
        <v>0</v>
      </c>
      <c r="BT960" s="76" cm="1">
        <f t="array" aca="1" ref="BT960" ca="1">-IFERROR(OFFSET(INDIRECT(BT951),0,-$H959)*(COUNT($S960:BT960)&gt;$H959),0)</f>
        <v>0</v>
      </c>
      <c r="BU960" s="76" cm="1">
        <f t="array" aca="1" ref="BU960" ca="1">-IFERROR(OFFSET(INDIRECT(BU951),0,-$H959)*(COUNT($S960:BU960)&gt;$H959),0)</f>
        <v>0</v>
      </c>
      <c r="BV960" s="76" cm="1">
        <f t="array" aca="1" ref="BV960" ca="1">-IFERROR(OFFSET(INDIRECT(BV951),0,-$H959)*(COUNT($S960:BV960)&gt;$H959),0)</f>
        <v>0</v>
      </c>
      <c r="BW960" s="76" cm="1">
        <f t="array" aca="1" ref="BW960" ca="1">-IFERROR(OFFSET(INDIRECT(BW951),0,-$H959)*(COUNT($S960:BW960)&gt;$H959),0)</f>
        <v>0</v>
      </c>
      <c r="BX960" s="76" cm="1">
        <f t="array" aca="1" ref="BX960" ca="1">-IFERROR(OFFSET(INDIRECT(BX951),0,-$H959)*(COUNT($S960:BX960)&gt;$H959),0)</f>
        <v>0</v>
      </c>
      <c r="BY960" s="76" cm="1">
        <f t="array" aca="1" ref="BY960" ca="1">-IFERROR(OFFSET(INDIRECT(BY951),0,-$H959)*(COUNT($S960:BY960)&gt;$H959),0)</f>
        <v>0</v>
      </c>
      <c r="BZ960" s="76" cm="1">
        <f t="array" aca="1" ref="BZ960" ca="1">-IFERROR(OFFSET(INDIRECT(BZ951),0,-$H959)*(COUNT($S960:BZ960)&gt;$H959),0)</f>
        <v>0</v>
      </c>
      <c r="CA960" s="76" cm="1">
        <f t="array" aca="1" ref="CA960" ca="1">-IFERROR(OFFSET(INDIRECT(CA951),0,-$H959)*(COUNT($S960:CA960)&gt;$H959),0)</f>
        <v>0</v>
      </c>
      <c r="CB960" s="76" cm="1">
        <f t="array" aca="1" ref="CB960" ca="1">-IFERROR(OFFSET(INDIRECT(CB951),0,-$H959)*(COUNT($S960:CB960)&gt;$H959),0)</f>
        <v>0</v>
      </c>
      <c r="CC960" s="76" cm="1">
        <f t="array" aca="1" ref="CC960" ca="1">-IFERROR(OFFSET(INDIRECT(CC951),0,-$H959)*(COUNT($S960:CC960)&gt;$H959),0)</f>
        <v>0</v>
      </c>
      <c r="CD960" s="76" cm="1">
        <f t="array" aca="1" ref="CD960" ca="1">-IFERROR(OFFSET(INDIRECT(CD951),0,-$H959)*(COUNT($S960:CD960)&gt;$H959),0)</f>
        <v>0</v>
      </c>
      <c r="CE960" s="76" cm="1">
        <f t="array" aca="1" ref="CE960" ca="1">-IFERROR(OFFSET(INDIRECT(CE951),0,-$H959)*(COUNT($S960:CE960)&gt;$H959),0)</f>
        <v>0</v>
      </c>
      <c r="CF960" s="76" cm="1">
        <f t="array" aca="1" ref="CF960" ca="1">-IFERROR(OFFSET(INDIRECT(CF951),0,-$H959)*(COUNT($S960:CF960)&gt;$H959),0)</f>
        <v>0</v>
      </c>
      <c r="CG960" s="76" cm="1">
        <f t="array" aca="1" ref="CG960" ca="1">-IFERROR(OFFSET(INDIRECT(CG951),0,-$H959)*(COUNT($S960:CG960)&gt;$H959),0)</f>
        <v>0</v>
      </c>
      <c r="CH960" s="76" cm="1">
        <f t="array" aca="1" ref="CH960" ca="1">-IFERROR(OFFSET(INDIRECT(CH951),0,-$H959)*(COUNT($S960:CH960)&gt;$H959),0)</f>
        <v>0</v>
      </c>
      <c r="CI960" s="76" cm="1">
        <f t="array" aca="1" ref="CI960" ca="1">-IFERROR(OFFSET(INDIRECT(CI951),0,-$H959)*(COUNT($S960:CI960)&gt;$H959),0)</f>
        <v>0</v>
      </c>
      <c r="CJ960" s="76" cm="1">
        <f t="array" aca="1" ref="CJ960" ca="1">-IFERROR(OFFSET(INDIRECT(CJ951),0,-$H959)*(COUNT($S960:CJ960)&gt;$H959),0)</f>
        <v>0</v>
      </c>
      <c r="CK960" s="76" cm="1">
        <f t="array" aca="1" ref="CK960" ca="1">-IFERROR(OFFSET(INDIRECT(CK951),0,-$H959)*(COUNT($S960:CK960)&gt;$H959),0)</f>
        <v>0</v>
      </c>
      <c r="CL960" s="76" cm="1">
        <f t="array" aca="1" ref="CL960" ca="1">-IFERROR(OFFSET(INDIRECT(CL951),0,-$H959)*(COUNT($S960:CL960)&gt;$H959),0)</f>
        <v>0</v>
      </c>
    </row>
    <row r="961" spans="2:90" x14ac:dyDescent="0.4">
      <c r="B961" s="123"/>
      <c r="D961" t="s">
        <v>754</v>
      </c>
      <c r="E961" s="8" t="str">
        <f t="shared" ref="E961:E969" si="995">ROW()&amp;" "&amp;D961</f>
        <v>961 ASSETSALE-PV</v>
      </c>
      <c r="H961" s="27"/>
      <c r="I961" s="78"/>
      <c r="J961" s="78"/>
      <c r="K961" s="33"/>
      <c r="L961" s="24"/>
      <c r="M961" s="24"/>
      <c r="N961" s="24"/>
      <c r="O961" s="24"/>
      <c r="P961" s="24"/>
      <c r="R961" s="33"/>
      <c r="S961" s="33"/>
      <c r="T961" s="33"/>
      <c r="U961" s="33"/>
      <c r="V961" s="33"/>
      <c r="W961" s="33"/>
      <c r="X961" s="33"/>
      <c r="Y961" s="33"/>
      <c r="Z961" s="33"/>
      <c r="AA961" s="33"/>
      <c r="AB961" s="33"/>
      <c r="AC961" s="33"/>
      <c r="AD961" s="33"/>
      <c r="AE961" s="33"/>
      <c r="AF961" s="33"/>
      <c r="AG961" s="33"/>
      <c r="AH961" s="33"/>
      <c r="AI961" s="33"/>
      <c r="AJ961" s="33"/>
      <c r="AK961" s="33"/>
      <c r="AL961" s="33"/>
      <c r="AM961" s="33"/>
      <c r="AN961" s="33"/>
      <c r="AO961" s="33"/>
      <c r="AP961" s="33"/>
      <c r="AQ961" s="33"/>
      <c r="AR961" s="33"/>
      <c r="AS961" s="33"/>
      <c r="AT961" s="33"/>
      <c r="AU961" s="33"/>
      <c r="AV961" s="33"/>
      <c r="AW961" s="33"/>
      <c r="AX961" s="33"/>
      <c r="AY961" s="33"/>
      <c r="AZ961" s="33"/>
      <c r="BA961" s="33"/>
      <c r="BB961" s="33"/>
      <c r="BC961" s="33"/>
      <c r="BD961" s="33"/>
      <c r="BE961" s="33"/>
      <c r="BF961" s="33"/>
      <c r="BG961" s="33"/>
      <c r="BH961" s="33"/>
      <c r="BI961" s="33"/>
      <c r="BJ961" s="33"/>
      <c r="BK961" s="33"/>
      <c r="BL961" s="33"/>
      <c r="BM961" s="33"/>
      <c r="BN961" s="33"/>
      <c r="BO961" s="33"/>
      <c r="BP961" s="33"/>
      <c r="BQ961" s="33"/>
      <c r="BR961" s="33"/>
      <c r="BS961" s="33"/>
      <c r="BT961" s="33"/>
      <c r="BU961" s="33"/>
      <c r="BV961" s="33"/>
      <c r="BW961" s="33"/>
      <c r="BX961" s="33"/>
      <c r="BY961" s="33"/>
      <c r="BZ961" s="33"/>
      <c r="CA961" s="33"/>
      <c r="CB961" s="33"/>
      <c r="CC961" s="33"/>
      <c r="CD961" s="33"/>
      <c r="CE961" s="33"/>
      <c r="CF961" s="33"/>
      <c r="CG961" s="33"/>
      <c r="CH961" s="33"/>
      <c r="CI961" s="33"/>
      <c r="CJ961" s="33"/>
      <c r="CK961" s="33"/>
      <c r="CL961" s="33"/>
    </row>
    <row r="962" spans="2:90" x14ac:dyDescent="0.4">
      <c r="B962" s="95" t="s">
        <v>290</v>
      </c>
      <c r="D962" t="s">
        <v>754</v>
      </c>
      <c r="E962" s="8" t="str">
        <f t="shared" si="995"/>
        <v>962 ASSETSALE-PV</v>
      </c>
      <c r="K962" s="24"/>
      <c r="L962" s="24"/>
      <c r="M962" s="24"/>
      <c r="N962" s="24"/>
      <c r="O962" s="24"/>
      <c r="P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4"/>
      <c r="BF962" s="24"/>
      <c r="BG962" s="24"/>
      <c r="BH962" s="24"/>
      <c r="BI962" s="24"/>
      <c r="BJ962" s="24"/>
      <c r="BK962" s="24"/>
      <c r="BL962" s="24"/>
      <c r="BM962" s="24"/>
      <c r="BN962" s="24"/>
      <c r="BO962" s="24"/>
      <c r="BP962" s="24"/>
      <c r="BQ962" s="24"/>
      <c r="BR962" s="24"/>
      <c r="BS962" s="24"/>
      <c r="BT962" s="24"/>
      <c r="BU962" s="24"/>
      <c r="BV962" s="24"/>
      <c r="BW962" s="24"/>
      <c r="BX962" s="24"/>
      <c r="BY962" s="24"/>
      <c r="BZ962" s="24"/>
      <c r="CA962" s="24"/>
      <c r="CB962" s="24"/>
      <c r="CC962" s="24"/>
      <c r="CD962" s="24"/>
      <c r="CE962" s="24"/>
      <c r="CF962" s="24"/>
      <c r="CG962" s="24"/>
      <c r="CH962" s="24"/>
      <c r="CI962" s="24"/>
      <c r="CJ962" s="24"/>
      <c r="CK962" s="24"/>
      <c r="CL962" s="24"/>
    </row>
    <row r="963" spans="2:90" x14ac:dyDescent="0.4">
      <c r="B963" s="154" t="s">
        <v>71</v>
      </c>
      <c r="D963" t="s">
        <v>754</v>
      </c>
      <c r="E963" s="8" t="str">
        <f t="shared" si="995"/>
        <v>963 ASSETSALE-PV</v>
      </c>
      <c r="H963" s="27"/>
      <c r="I963" s="78"/>
      <c r="J963" s="78"/>
      <c r="K963" s="24">
        <v>0</v>
      </c>
      <c r="L963" s="24">
        <f ca="1">K967</f>
        <v>14000000</v>
      </c>
      <c r="M963" s="24">
        <f ca="1">L970</f>
        <v>28000000</v>
      </c>
      <c r="N963" s="24">
        <f ca="1">M970</f>
        <v>0</v>
      </c>
      <c r="O963" s="24">
        <f ca="1">N970</f>
        <v>0</v>
      </c>
      <c r="P963" s="24">
        <f ca="1">O970</f>
        <v>0</v>
      </c>
      <c r="R963" s="33"/>
      <c r="S963" s="24">
        <f t="shared" ref="S963:AY963" si="996">R967</f>
        <v>0</v>
      </c>
      <c r="T963" s="24">
        <f t="shared" ca="1" si="996"/>
        <v>2000000</v>
      </c>
      <c r="U963" s="24">
        <f t="shared" ca="1" si="996"/>
        <v>4000000</v>
      </c>
      <c r="V963" s="24">
        <f t="shared" ca="1" si="996"/>
        <v>6000000</v>
      </c>
      <c r="W963" s="24">
        <f t="shared" ca="1" si="996"/>
        <v>8000000</v>
      </c>
      <c r="X963" s="24">
        <f t="shared" ca="1" si="996"/>
        <v>10000000</v>
      </c>
      <c r="Y963" s="24">
        <f t="shared" ca="1" si="996"/>
        <v>12000000</v>
      </c>
      <c r="Z963" s="24">
        <f t="shared" ca="1" si="996"/>
        <v>14000000</v>
      </c>
      <c r="AA963" s="24">
        <f t="shared" ca="1" si="996"/>
        <v>14000000</v>
      </c>
      <c r="AB963" s="24">
        <f t="shared" ca="1" si="996"/>
        <v>14000000</v>
      </c>
      <c r="AC963" s="24">
        <f t="shared" ca="1" si="996"/>
        <v>14000000</v>
      </c>
      <c r="AD963" s="24">
        <f t="shared" ca="1" si="996"/>
        <v>14000000</v>
      </c>
      <c r="AE963" s="24">
        <f t="shared" ca="1" si="996"/>
        <v>14000000</v>
      </c>
      <c r="AF963" s="24">
        <f t="shared" ca="1" si="996"/>
        <v>12000000</v>
      </c>
      <c r="AG963" s="24">
        <f t="shared" ca="1" si="996"/>
        <v>10000000</v>
      </c>
      <c r="AH963" s="24">
        <f t="shared" ca="1" si="996"/>
        <v>8000000</v>
      </c>
      <c r="AI963" s="24">
        <f t="shared" ca="1" si="996"/>
        <v>6000000</v>
      </c>
      <c r="AJ963" s="24">
        <f t="shared" ca="1" si="996"/>
        <v>4000000</v>
      </c>
      <c r="AK963" s="24">
        <f t="shared" ca="1" si="996"/>
        <v>2000000</v>
      </c>
      <c r="AL963" s="24">
        <f t="shared" ca="1" si="996"/>
        <v>0</v>
      </c>
      <c r="AM963" s="24">
        <f t="shared" ca="1" si="996"/>
        <v>0</v>
      </c>
      <c r="AN963" s="24">
        <f t="shared" ca="1" si="996"/>
        <v>0</v>
      </c>
      <c r="AO963" s="24">
        <f t="shared" ca="1" si="996"/>
        <v>0</v>
      </c>
      <c r="AP963" s="24">
        <f t="shared" ca="1" si="996"/>
        <v>0</v>
      </c>
      <c r="AQ963" s="24">
        <f t="shared" ca="1" si="996"/>
        <v>0</v>
      </c>
      <c r="AR963" s="24">
        <f t="shared" ca="1" si="996"/>
        <v>0</v>
      </c>
      <c r="AS963" s="24">
        <f t="shared" ca="1" si="996"/>
        <v>0</v>
      </c>
      <c r="AT963" s="24">
        <f t="shared" ca="1" si="996"/>
        <v>0</v>
      </c>
      <c r="AU963" s="24">
        <f t="shared" ca="1" si="996"/>
        <v>0</v>
      </c>
      <c r="AV963" s="24">
        <f t="shared" ca="1" si="996"/>
        <v>0</v>
      </c>
      <c r="AW963" s="24">
        <f t="shared" ca="1" si="996"/>
        <v>0</v>
      </c>
      <c r="AX963" s="24">
        <f t="shared" ca="1" si="996"/>
        <v>0</v>
      </c>
      <c r="AY963" s="24">
        <f t="shared" ca="1" si="996"/>
        <v>0</v>
      </c>
      <c r="AZ963" s="24">
        <f t="shared" ref="AZ963:CE963" ca="1" si="997">AY967</f>
        <v>0</v>
      </c>
      <c r="BA963" s="24">
        <f t="shared" ca="1" si="997"/>
        <v>0</v>
      </c>
      <c r="BB963" s="24">
        <f t="shared" ca="1" si="997"/>
        <v>0</v>
      </c>
      <c r="BC963" s="24">
        <f t="shared" ca="1" si="997"/>
        <v>0</v>
      </c>
      <c r="BD963" s="24">
        <f t="shared" ca="1" si="997"/>
        <v>0</v>
      </c>
      <c r="BE963" s="24">
        <f t="shared" ca="1" si="997"/>
        <v>0</v>
      </c>
      <c r="BF963" s="24">
        <f t="shared" ca="1" si="997"/>
        <v>0</v>
      </c>
      <c r="BG963" s="24">
        <f t="shared" ca="1" si="997"/>
        <v>0</v>
      </c>
      <c r="BH963" s="24">
        <f t="shared" ca="1" si="997"/>
        <v>0</v>
      </c>
      <c r="BI963" s="24">
        <f t="shared" ca="1" si="997"/>
        <v>0</v>
      </c>
      <c r="BJ963" s="24">
        <f t="shared" ca="1" si="997"/>
        <v>0</v>
      </c>
      <c r="BK963" s="24">
        <f t="shared" ca="1" si="997"/>
        <v>0</v>
      </c>
      <c r="BL963" s="24">
        <f t="shared" ca="1" si="997"/>
        <v>0</v>
      </c>
      <c r="BM963" s="24">
        <f t="shared" ca="1" si="997"/>
        <v>0</v>
      </c>
      <c r="BN963" s="24">
        <f t="shared" ca="1" si="997"/>
        <v>0</v>
      </c>
      <c r="BO963" s="24">
        <f t="shared" ca="1" si="997"/>
        <v>0</v>
      </c>
      <c r="BP963" s="24">
        <f t="shared" ca="1" si="997"/>
        <v>0</v>
      </c>
      <c r="BQ963" s="24">
        <f t="shared" ca="1" si="997"/>
        <v>0</v>
      </c>
      <c r="BR963" s="24">
        <f t="shared" ca="1" si="997"/>
        <v>0</v>
      </c>
      <c r="BS963" s="24">
        <f t="shared" ca="1" si="997"/>
        <v>0</v>
      </c>
      <c r="BT963" s="24">
        <f t="shared" ca="1" si="997"/>
        <v>0</v>
      </c>
      <c r="BU963" s="24">
        <f t="shared" ca="1" si="997"/>
        <v>0</v>
      </c>
      <c r="BV963" s="24">
        <f t="shared" ca="1" si="997"/>
        <v>0</v>
      </c>
      <c r="BW963" s="24">
        <f t="shared" ca="1" si="997"/>
        <v>0</v>
      </c>
      <c r="BX963" s="24">
        <f t="shared" ca="1" si="997"/>
        <v>0</v>
      </c>
      <c r="BY963" s="24">
        <f t="shared" ca="1" si="997"/>
        <v>0</v>
      </c>
      <c r="BZ963" s="24">
        <f t="shared" ca="1" si="997"/>
        <v>0</v>
      </c>
      <c r="CA963" s="24">
        <f t="shared" ca="1" si="997"/>
        <v>0</v>
      </c>
      <c r="CB963" s="24">
        <f t="shared" ca="1" si="997"/>
        <v>0</v>
      </c>
      <c r="CC963" s="24">
        <f t="shared" ca="1" si="997"/>
        <v>0</v>
      </c>
      <c r="CD963" s="24">
        <f t="shared" ca="1" si="997"/>
        <v>0</v>
      </c>
      <c r="CE963" s="24">
        <f t="shared" ca="1" si="997"/>
        <v>0</v>
      </c>
      <c r="CF963" s="24">
        <f t="shared" ref="CF963:CL963" ca="1" si="998">CE967</f>
        <v>0</v>
      </c>
      <c r="CG963" s="24">
        <f t="shared" ca="1" si="998"/>
        <v>0</v>
      </c>
      <c r="CH963" s="24">
        <f t="shared" ca="1" si="998"/>
        <v>0</v>
      </c>
      <c r="CI963" s="24">
        <f t="shared" ca="1" si="998"/>
        <v>0</v>
      </c>
      <c r="CJ963" s="24">
        <f t="shared" ca="1" si="998"/>
        <v>0</v>
      </c>
      <c r="CK963" s="24">
        <f t="shared" ca="1" si="998"/>
        <v>0</v>
      </c>
      <c r="CL963" s="24">
        <f t="shared" ca="1" si="998"/>
        <v>0</v>
      </c>
    </row>
    <row r="964" spans="2:90" x14ac:dyDescent="0.4">
      <c r="B964" s="141" t="s">
        <v>574</v>
      </c>
      <c r="D964" t="s">
        <v>754</v>
      </c>
      <c r="E964" s="8" t="str">
        <f t="shared" si="995"/>
        <v>964 ASSETSALE-PV</v>
      </c>
      <c r="H964" s="27"/>
      <c r="I964" s="78"/>
      <c r="J964" s="78"/>
      <c r="K964" s="19">
        <v>100000</v>
      </c>
      <c r="L964" s="19">
        <v>100000</v>
      </c>
      <c r="M964" s="19">
        <v>100000</v>
      </c>
      <c r="N964" s="19">
        <v>100000</v>
      </c>
      <c r="O964" s="19">
        <v>100000</v>
      </c>
      <c r="P964" s="19">
        <v>100000</v>
      </c>
      <c r="R964" s="33"/>
      <c r="S964" s="19" cm="1">
        <f t="array" ref="S964">INDEX($K:$P,ROW(),MATCH(S$3,$K$2:$P$2,0))</f>
        <v>100000</v>
      </c>
      <c r="T964" s="19" cm="1">
        <f t="array" ref="T964">INDEX($K:$P,ROW(),MATCH(T$3,$K$2:$P$2,0))</f>
        <v>100000</v>
      </c>
      <c r="U964" s="19" cm="1">
        <f t="array" ref="U964">INDEX($K:$P,ROW(),MATCH(U$3,$K$2:$P$2,0))</f>
        <v>100000</v>
      </c>
      <c r="V964" s="19" cm="1">
        <f t="array" ref="V964">INDEX($K:$P,ROW(),MATCH(V$3,$K$2:$P$2,0))</f>
        <v>100000</v>
      </c>
      <c r="W964" s="19" cm="1">
        <f t="array" ref="W964">INDEX($K:$P,ROW(),MATCH(W$3,$K$2:$P$2,0))</f>
        <v>100000</v>
      </c>
      <c r="X964" s="19" cm="1">
        <f t="array" ref="X964">INDEX($K:$P,ROW(),MATCH(X$3,$K$2:$P$2,0))</f>
        <v>100000</v>
      </c>
      <c r="Y964" s="19" cm="1">
        <f t="array" ref="Y964">INDEX($K:$P,ROW(),MATCH(Y$3,$K$2:$P$2,0))</f>
        <v>100000</v>
      </c>
      <c r="Z964" s="19" cm="1">
        <f t="array" ref="Z964">INDEX($K:$P,ROW(),MATCH(Z$3,$K$2:$P$2,0))</f>
        <v>100000</v>
      </c>
      <c r="AA964" s="19" cm="1">
        <f t="array" ref="AA964">INDEX($K:$P,ROW(),MATCH(AA$3,$K$2:$P$2,0))</f>
        <v>100000</v>
      </c>
      <c r="AB964" s="19" cm="1">
        <f t="array" ref="AB964">INDEX($K:$P,ROW(),MATCH(AB$3,$K$2:$P$2,0))</f>
        <v>100000</v>
      </c>
      <c r="AC964" s="19" cm="1">
        <f t="array" ref="AC964">INDEX($K:$P,ROW(),MATCH(AC$3,$K$2:$P$2,0))</f>
        <v>100000</v>
      </c>
      <c r="AD964" s="19" cm="1">
        <f t="array" ref="AD964">INDEX($K:$P,ROW(),MATCH(AD$3,$K$2:$P$2,0))</f>
        <v>100000</v>
      </c>
      <c r="AE964" s="19" cm="1">
        <f t="array" ref="AE964">INDEX($K:$P,ROW(),MATCH(AE$3,$K$2:$P$2,0))</f>
        <v>100000</v>
      </c>
      <c r="AF964" s="19" cm="1">
        <f t="array" ref="AF964">INDEX($K:$P,ROW(),MATCH(AF$3,$K$2:$P$2,0))</f>
        <v>100000</v>
      </c>
      <c r="AG964" s="19" cm="1">
        <f t="array" ref="AG964">INDEX($K:$P,ROW(),MATCH(AG$3,$K$2:$P$2,0))</f>
        <v>100000</v>
      </c>
      <c r="AH964" s="19" cm="1">
        <f t="array" ref="AH964">INDEX($K:$P,ROW(),MATCH(AH$3,$K$2:$P$2,0))</f>
        <v>100000</v>
      </c>
      <c r="AI964" s="19" cm="1">
        <f t="array" ref="AI964">INDEX($K:$P,ROW(),MATCH(AI$3,$K$2:$P$2,0))</f>
        <v>100000</v>
      </c>
      <c r="AJ964" s="19" cm="1">
        <f t="array" ref="AJ964">INDEX($K:$P,ROW(),MATCH(AJ$3,$K$2:$P$2,0))</f>
        <v>100000</v>
      </c>
      <c r="AK964" s="19" cm="1">
        <f t="array" ref="AK964">INDEX($K:$P,ROW(),MATCH(AK$3,$K$2:$P$2,0))</f>
        <v>100000</v>
      </c>
      <c r="AL964" s="19" cm="1">
        <f t="array" ref="AL964">INDEX($K:$P,ROW(),MATCH(AL$3,$K$2:$P$2,0))</f>
        <v>100000</v>
      </c>
      <c r="AM964" s="19" cm="1">
        <f t="array" ref="AM964">INDEX($K:$P,ROW(),MATCH(AM$3,$K$2:$P$2,0))</f>
        <v>100000</v>
      </c>
      <c r="AN964" s="19" cm="1">
        <f t="array" ref="AN964">INDEX($K:$P,ROW(),MATCH(AN$3,$K$2:$P$2,0))</f>
        <v>100000</v>
      </c>
      <c r="AO964" s="19" cm="1">
        <f t="array" ref="AO964">INDEX($K:$P,ROW(),MATCH(AO$3,$K$2:$P$2,0))</f>
        <v>100000</v>
      </c>
      <c r="AP964" s="19" cm="1">
        <f t="array" ref="AP964">INDEX($K:$P,ROW(),MATCH(AP$3,$K$2:$P$2,0))</f>
        <v>100000</v>
      </c>
      <c r="AQ964" s="19" cm="1">
        <f t="array" ref="AQ964">INDEX($K:$P,ROW(),MATCH(AQ$3,$K$2:$P$2,0))</f>
        <v>100000</v>
      </c>
      <c r="AR964" s="19" cm="1">
        <f t="array" ref="AR964">INDEX($K:$P,ROW(),MATCH(AR$3,$K$2:$P$2,0))</f>
        <v>100000</v>
      </c>
      <c r="AS964" s="19" cm="1">
        <f t="array" ref="AS964">INDEX($K:$P,ROW(),MATCH(AS$3,$K$2:$P$2,0))</f>
        <v>100000</v>
      </c>
      <c r="AT964" s="19" cm="1">
        <f t="array" ref="AT964">INDEX($K:$P,ROW(),MATCH(AT$3,$K$2:$P$2,0))</f>
        <v>100000</v>
      </c>
      <c r="AU964" s="19" cm="1">
        <f t="array" ref="AU964">INDEX($K:$P,ROW(),MATCH(AU$3,$K$2:$P$2,0))</f>
        <v>100000</v>
      </c>
      <c r="AV964" s="19" cm="1">
        <f t="array" ref="AV964">INDEX($K:$P,ROW(),MATCH(AV$3,$K$2:$P$2,0))</f>
        <v>100000</v>
      </c>
      <c r="AW964" s="19" cm="1">
        <f t="array" ref="AW964">INDEX($K:$P,ROW(),MATCH(AW$3,$K$2:$P$2,0))</f>
        <v>100000</v>
      </c>
      <c r="AX964" s="19" cm="1">
        <f t="array" ref="AX964">INDEX($K:$P,ROW(),MATCH(AX$3,$K$2:$P$2,0))</f>
        <v>100000</v>
      </c>
      <c r="AY964" s="19" cm="1">
        <f t="array" ref="AY964">INDEX($K:$P,ROW(),MATCH(AY$3,$K$2:$P$2,0))</f>
        <v>100000</v>
      </c>
      <c r="AZ964" s="19" cm="1">
        <f t="array" ref="AZ964">INDEX($K:$P,ROW(),MATCH(AZ$3,$K$2:$P$2,0))</f>
        <v>100000</v>
      </c>
      <c r="BA964" s="19" cm="1">
        <f t="array" ref="BA964">INDEX($K:$P,ROW(),MATCH(BA$3,$K$2:$P$2,0))</f>
        <v>100000</v>
      </c>
      <c r="BB964" s="19" cm="1">
        <f t="array" ref="BB964">INDEX($K:$P,ROW(),MATCH(BB$3,$K$2:$P$2,0))</f>
        <v>100000</v>
      </c>
      <c r="BC964" s="19" cm="1">
        <f t="array" ref="BC964">INDEX($K:$P,ROW(),MATCH(BC$3,$K$2:$P$2,0))</f>
        <v>100000</v>
      </c>
      <c r="BD964" s="19" cm="1">
        <f t="array" ref="BD964">INDEX($K:$P,ROW(),MATCH(BD$3,$K$2:$P$2,0))</f>
        <v>100000</v>
      </c>
      <c r="BE964" s="19" cm="1">
        <f t="array" ref="BE964">INDEX($K:$P,ROW(),MATCH(BE$3,$K$2:$P$2,0))</f>
        <v>100000</v>
      </c>
      <c r="BF964" s="19" cm="1">
        <f t="array" ref="BF964">INDEX($K:$P,ROW(),MATCH(BF$3,$K$2:$P$2,0))</f>
        <v>100000</v>
      </c>
      <c r="BG964" s="19" cm="1">
        <f t="array" ref="BG964">INDEX($K:$P,ROW(),MATCH(BG$3,$K$2:$P$2,0))</f>
        <v>100000</v>
      </c>
      <c r="BH964" s="19" cm="1">
        <f t="array" ref="BH964">INDEX($K:$P,ROW(),MATCH(BH$3,$K$2:$P$2,0))</f>
        <v>100000</v>
      </c>
      <c r="BI964" s="19" cm="1">
        <f t="array" ref="BI964">INDEX($K:$P,ROW(),MATCH(BI$3,$K$2:$P$2,0))</f>
        <v>100000</v>
      </c>
      <c r="BJ964" s="19" cm="1">
        <f t="array" ref="BJ964">INDEX($K:$P,ROW(),MATCH(BJ$3,$K$2:$P$2,0))</f>
        <v>100000</v>
      </c>
      <c r="BK964" s="19" cm="1">
        <f t="array" ref="BK964">INDEX($K:$P,ROW(),MATCH(BK$3,$K$2:$P$2,0))</f>
        <v>100000</v>
      </c>
      <c r="BL964" s="19" cm="1">
        <f t="array" ref="BL964">INDEX($K:$P,ROW(),MATCH(BL$3,$K$2:$P$2,0))</f>
        <v>100000</v>
      </c>
      <c r="BM964" s="19" cm="1">
        <f t="array" ref="BM964">INDEX($K:$P,ROW(),MATCH(BM$3,$K$2:$P$2,0))</f>
        <v>100000</v>
      </c>
      <c r="BN964" s="19" cm="1">
        <f t="array" ref="BN964">INDEX($K:$P,ROW(),MATCH(BN$3,$K$2:$P$2,0))</f>
        <v>100000</v>
      </c>
      <c r="BO964" s="19" cm="1">
        <f t="array" ref="BO964">INDEX($K:$P,ROW(),MATCH(BO$3,$K$2:$P$2,0))</f>
        <v>100000</v>
      </c>
      <c r="BP964" s="19" cm="1">
        <f t="array" ref="BP964">INDEX($K:$P,ROW(),MATCH(BP$3,$K$2:$P$2,0))</f>
        <v>100000</v>
      </c>
      <c r="BQ964" s="19" cm="1">
        <f t="array" ref="BQ964">INDEX($K:$P,ROW(),MATCH(BQ$3,$K$2:$P$2,0))</f>
        <v>100000</v>
      </c>
      <c r="BR964" s="19" cm="1">
        <f t="array" ref="BR964">INDEX($K:$P,ROW(),MATCH(BR$3,$K$2:$P$2,0))</f>
        <v>100000</v>
      </c>
      <c r="BS964" s="19" cm="1">
        <f t="array" ref="BS964">INDEX($K:$P,ROW(),MATCH(BS$3,$K$2:$P$2,0))</f>
        <v>100000</v>
      </c>
      <c r="BT964" s="19" cm="1">
        <f t="array" ref="BT964">INDEX($K:$P,ROW(),MATCH(BT$3,$K$2:$P$2,0))</f>
        <v>100000</v>
      </c>
      <c r="BU964" s="19" cm="1">
        <f t="array" ref="BU964">INDEX($K:$P,ROW(),MATCH(BU$3,$K$2:$P$2,0))</f>
        <v>100000</v>
      </c>
      <c r="BV964" s="19" cm="1">
        <f t="array" ref="BV964">INDEX($K:$P,ROW(),MATCH(BV$3,$K$2:$P$2,0))</f>
        <v>100000</v>
      </c>
      <c r="BW964" s="19" cm="1">
        <f t="array" ref="BW964">INDEX($K:$P,ROW(),MATCH(BW$3,$K$2:$P$2,0))</f>
        <v>100000</v>
      </c>
      <c r="BX964" s="19" cm="1">
        <f t="array" ref="BX964">INDEX($K:$P,ROW(),MATCH(BX$3,$K$2:$P$2,0))</f>
        <v>100000</v>
      </c>
      <c r="BY964" s="19" cm="1">
        <f t="array" ref="BY964">INDEX($K:$P,ROW(),MATCH(BY$3,$K$2:$P$2,0))</f>
        <v>100000</v>
      </c>
      <c r="BZ964" s="19" cm="1">
        <f t="array" ref="BZ964">INDEX($K:$P,ROW(),MATCH(BZ$3,$K$2:$P$2,0))</f>
        <v>100000</v>
      </c>
      <c r="CA964" s="19" cm="1">
        <f t="array" ref="CA964">INDEX($K:$P,ROW(),MATCH(CA$3,$K$2:$P$2,0))</f>
        <v>100000</v>
      </c>
      <c r="CB964" s="19" cm="1">
        <f t="array" ref="CB964">INDEX($K:$P,ROW(),MATCH(CB$3,$K$2:$P$2,0))</f>
        <v>100000</v>
      </c>
      <c r="CC964" s="19" cm="1">
        <f t="array" ref="CC964">INDEX($K:$P,ROW(),MATCH(CC$3,$K$2:$P$2,0))</f>
        <v>100000</v>
      </c>
      <c r="CD964" s="19" cm="1">
        <f t="array" ref="CD964">INDEX($K:$P,ROW(),MATCH(CD$3,$K$2:$P$2,0))</f>
        <v>100000</v>
      </c>
      <c r="CE964" s="19" cm="1">
        <f t="array" ref="CE964">INDEX($K:$P,ROW(),MATCH(CE$3,$K$2:$P$2,0))</f>
        <v>100000</v>
      </c>
      <c r="CF964" s="19" cm="1">
        <f t="array" ref="CF964">INDEX($K:$P,ROW(),MATCH(CF$3,$K$2:$P$2,0))</f>
        <v>100000</v>
      </c>
      <c r="CG964" s="19" cm="1">
        <f t="array" ref="CG964">INDEX($K:$P,ROW(),MATCH(CG$3,$K$2:$P$2,0))</f>
        <v>100000</v>
      </c>
      <c r="CH964" s="19" cm="1">
        <f t="array" ref="CH964">INDEX($K:$P,ROW(),MATCH(CH$3,$K$2:$P$2,0))</f>
        <v>100000</v>
      </c>
      <c r="CI964" s="19" cm="1">
        <f t="array" ref="CI964">INDEX($K:$P,ROW(),MATCH(CI$3,$K$2:$P$2,0))</f>
        <v>100000</v>
      </c>
      <c r="CJ964" s="19" cm="1">
        <f t="array" ref="CJ964">INDEX($K:$P,ROW(),MATCH(CJ$3,$K$2:$P$2,0))</f>
        <v>100000</v>
      </c>
      <c r="CK964" s="19" cm="1">
        <f t="array" ref="CK964">INDEX($K:$P,ROW(),MATCH(CK$3,$K$2:$P$2,0))</f>
        <v>100000</v>
      </c>
      <c r="CL964" s="19" cm="1">
        <f t="array" ref="CL964">INDEX($K:$P,ROW(),MATCH(CL$3,$K$2:$P$2,0))</f>
        <v>100000</v>
      </c>
    </row>
    <row r="965" spans="2:90" x14ac:dyDescent="0.4">
      <c r="B965" s="154" t="str">
        <f>PROPER(B978&amp;"s constructed")</f>
        <v>Units Constructed</v>
      </c>
      <c r="D965" t="s">
        <v>754</v>
      </c>
      <c r="E965" s="8" t="str">
        <f t="shared" si="995"/>
        <v>965 ASSETSALE-PV</v>
      </c>
      <c r="H965" s="27"/>
      <c r="I965" s="78"/>
      <c r="J965" s="78"/>
      <c r="K965" s="24">
        <f t="shared" ref="K965:P966" ca="1" si="999">SUMIF($3:$3,K$2,965:965)</f>
        <v>14000000</v>
      </c>
      <c r="L965" s="24">
        <f t="shared" ca="1" si="999"/>
        <v>0</v>
      </c>
      <c r="M965" s="24">
        <f t="shared" ca="1" si="999"/>
        <v>0</v>
      </c>
      <c r="N965" s="24">
        <f t="shared" ca="1" si="999"/>
        <v>0</v>
      </c>
      <c r="O965" s="24">
        <f t="shared" ca="1" si="999"/>
        <v>0</v>
      </c>
      <c r="P965" s="24">
        <f t="shared" ca="1" si="999"/>
        <v>0</v>
      </c>
      <c r="R965" s="33"/>
      <c r="S965" s="24" cm="1">
        <f t="array" aca="1" ref="S965" ca="1">INDIRECT(S951)*S964</f>
        <v>2000000</v>
      </c>
      <c r="T965" s="24" cm="1">
        <f t="array" aca="1" ref="T965" ca="1">INDIRECT(T951)*T964</f>
        <v>2000000</v>
      </c>
      <c r="U965" s="24" cm="1">
        <f t="array" aca="1" ref="U965" ca="1">INDIRECT(U951)*U964</f>
        <v>2000000</v>
      </c>
      <c r="V965" s="24" cm="1">
        <f t="array" aca="1" ref="V965" ca="1">INDIRECT(V951)*V964</f>
        <v>2000000</v>
      </c>
      <c r="W965" s="24" cm="1">
        <f t="array" aca="1" ref="W965" ca="1">INDIRECT(W951)*W964</f>
        <v>2000000</v>
      </c>
      <c r="X965" s="24" cm="1">
        <f t="array" aca="1" ref="X965" ca="1">INDIRECT(X951)*X964</f>
        <v>2000000</v>
      </c>
      <c r="Y965" s="24" cm="1">
        <f t="array" aca="1" ref="Y965" ca="1">INDIRECT(Y951)*Y964</f>
        <v>2000000</v>
      </c>
      <c r="Z965" s="24" cm="1">
        <f t="array" aca="1" ref="Z965" ca="1">INDIRECT(Z951)*Z964</f>
        <v>0</v>
      </c>
      <c r="AA965" s="24" cm="1">
        <f t="array" aca="1" ref="AA965" ca="1">INDIRECT(AA951)*AA964</f>
        <v>0</v>
      </c>
      <c r="AB965" s="24" cm="1">
        <f t="array" aca="1" ref="AB965" ca="1">INDIRECT(AB951)*AB964</f>
        <v>0</v>
      </c>
      <c r="AC965" s="24" cm="1">
        <f t="array" aca="1" ref="AC965" ca="1">INDIRECT(AC951)*AC964</f>
        <v>0</v>
      </c>
      <c r="AD965" s="24" cm="1">
        <f t="array" aca="1" ref="AD965" ca="1">INDIRECT(AD951)*AD964</f>
        <v>0</v>
      </c>
      <c r="AE965" s="24" cm="1">
        <f t="array" aca="1" ref="AE965" ca="1">INDIRECT(AE951)*AE964</f>
        <v>0</v>
      </c>
      <c r="AF965" s="24" cm="1">
        <f t="array" aca="1" ref="AF965" ca="1">INDIRECT(AF951)*AF964</f>
        <v>0</v>
      </c>
      <c r="AG965" s="24" cm="1">
        <f t="array" aca="1" ref="AG965" ca="1">INDIRECT(AG951)*AG964</f>
        <v>0</v>
      </c>
      <c r="AH965" s="24" cm="1">
        <f t="array" aca="1" ref="AH965" ca="1">INDIRECT(AH951)*AH964</f>
        <v>0</v>
      </c>
      <c r="AI965" s="24" cm="1">
        <f t="array" aca="1" ref="AI965" ca="1">INDIRECT(AI951)*AI964</f>
        <v>0</v>
      </c>
      <c r="AJ965" s="24" cm="1">
        <f t="array" aca="1" ref="AJ965" ca="1">INDIRECT(AJ951)*AJ964</f>
        <v>0</v>
      </c>
      <c r="AK965" s="24" cm="1">
        <f t="array" aca="1" ref="AK965" ca="1">INDIRECT(AK951)*AK964</f>
        <v>0</v>
      </c>
      <c r="AL965" s="24" cm="1">
        <f t="array" aca="1" ref="AL965" ca="1">INDIRECT(AL951)*AL964</f>
        <v>0</v>
      </c>
      <c r="AM965" s="24" cm="1">
        <f t="array" aca="1" ref="AM965" ca="1">INDIRECT(AM951)*AM964</f>
        <v>0</v>
      </c>
      <c r="AN965" s="24" cm="1">
        <f t="array" aca="1" ref="AN965" ca="1">INDIRECT(AN951)*AN964</f>
        <v>0</v>
      </c>
      <c r="AO965" s="24" cm="1">
        <f t="array" aca="1" ref="AO965" ca="1">INDIRECT(AO951)*AO964</f>
        <v>0</v>
      </c>
      <c r="AP965" s="24" cm="1">
        <f t="array" aca="1" ref="AP965" ca="1">INDIRECT(AP951)*AP964</f>
        <v>0</v>
      </c>
      <c r="AQ965" s="24" cm="1">
        <f t="array" aca="1" ref="AQ965" ca="1">INDIRECT(AQ951)*AQ964</f>
        <v>0</v>
      </c>
      <c r="AR965" s="24" cm="1">
        <f t="array" aca="1" ref="AR965" ca="1">INDIRECT(AR951)*AR964</f>
        <v>0</v>
      </c>
      <c r="AS965" s="24" cm="1">
        <f t="array" aca="1" ref="AS965" ca="1">INDIRECT(AS951)*AS964</f>
        <v>0</v>
      </c>
      <c r="AT965" s="24" cm="1">
        <f t="array" aca="1" ref="AT965" ca="1">INDIRECT(AT951)*AT964</f>
        <v>0</v>
      </c>
      <c r="AU965" s="24" cm="1">
        <f t="array" aca="1" ref="AU965" ca="1">INDIRECT(AU951)*AU964</f>
        <v>0</v>
      </c>
      <c r="AV965" s="24" cm="1">
        <f t="array" aca="1" ref="AV965" ca="1">INDIRECT(AV951)*AV964</f>
        <v>0</v>
      </c>
      <c r="AW965" s="24" cm="1">
        <f t="array" aca="1" ref="AW965" ca="1">INDIRECT(AW951)*AW964</f>
        <v>0</v>
      </c>
      <c r="AX965" s="24" cm="1">
        <f t="array" aca="1" ref="AX965" ca="1">INDIRECT(AX951)*AX964</f>
        <v>0</v>
      </c>
      <c r="AY965" s="24" cm="1">
        <f t="array" aca="1" ref="AY965" ca="1">INDIRECT(AY951)*AY964</f>
        <v>0</v>
      </c>
      <c r="AZ965" s="24" cm="1">
        <f t="array" aca="1" ref="AZ965" ca="1">INDIRECT(AZ951)*AZ964</f>
        <v>0</v>
      </c>
      <c r="BA965" s="24" cm="1">
        <f t="array" aca="1" ref="BA965" ca="1">INDIRECT(BA951)*BA964</f>
        <v>0</v>
      </c>
      <c r="BB965" s="24" cm="1">
        <f t="array" aca="1" ref="BB965" ca="1">INDIRECT(BB951)*BB964</f>
        <v>0</v>
      </c>
      <c r="BC965" s="24" cm="1">
        <f t="array" aca="1" ref="BC965" ca="1">INDIRECT(BC951)*BC964</f>
        <v>0</v>
      </c>
      <c r="BD965" s="24" cm="1">
        <f t="array" aca="1" ref="BD965" ca="1">INDIRECT(BD951)*BD964</f>
        <v>0</v>
      </c>
      <c r="BE965" s="24" cm="1">
        <f t="array" aca="1" ref="BE965" ca="1">INDIRECT(BE951)*BE964</f>
        <v>0</v>
      </c>
      <c r="BF965" s="24" cm="1">
        <f t="array" aca="1" ref="BF965" ca="1">INDIRECT(BF951)*BF964</f>
        <v>0</v>
      </c>
      <c r="BG965" s="24" cm="1">
        <f t="array" aca="1" ref="BG965" ca="1">INDIRECT(BG951)*BG964</f>
        <v>0</v>
      </c>
      <c r="BH965" s="24" cm="1">
        <f t="array" aca="1" ref="BH965" ca="1">INDIRECT(BH951)*BH964</f>
        <v>0</v>
      </c>
      <c r="BI965" s="24" cm="1">
        <f t="array" aca="1" ref="BI965" ca="1">INDIRECT(BI951)*BI964</f>
        <v>0</v>
      </c>
      <c r="BJ965" s="24" cm="1">
        <f t="array" aca="1" ref="BJ965" ca="1">INDIRECT(BJ951)*BJ964</f>
        <v>0</v>
      </c>
      <c r="BK965" s="24" cm="1">
        <f t="array" aca="1" ref="BK965" ca="1">INDIRECT(BK951)*BK964</f>
        <v>0</v>
      </c>
      <c r="BL965" s="24" cm="1">
        <f t="array" aca="1" ref="BL965" ca="1">INDIRECT(BL951)*BL964</f>
        <v>0</v>
      </c>
      <c r="BM965" s="24" cm="1">
        <f t="array" aca="1" ref="BM965" ca="1">INDIRECT(BM951)*BM964</f>
        <v>0</v>
      </c>
      <c r="BN965" s="24" cm="1">
        <f t="array" aca="1" ref="BN965" ca="1">INDIRECT(BN951)*BN964</f>
        <v>0</v>
      </c>
      <c r="BO965" s="24" cm="1">
        <f t="array" aca="1" ref="BO965" ca="1">INDIRECT(BO951)*BO964</f>
        <v>0</v>
      </c>
      <c r="BP965" s="24" cm="1">
        <f t="array" aca="1" ref="BP965" ca="1">INDIRECT(BP951)*BP964</f>
        <v>0</v>
      </c>
      <c r="BQ965" s="24" cm="1">
        <f t="array" aca="1" ref="BQ965" ca="1">INDIRECT(BQ951)*BQ964</f>
        <v>0</v>
      </c>
      <c r="BR965" s="24" cm="1">
        <f t="array" aca="1" ref="BR965" ca="1">INDIRECT(BR951)*BR964</f>
        <v>0</v>
      </c>
      <c r="BS965" s="24" cm="1">
        <f t="array" aca="1" ref="BS965" ca="1">INDIRECT(BS951)*BS964</f>
        <v>0</v>
      </c>
      <c r="BT965" s="24" cm="1">
        <f t="array" aca="1" ref="BT965" ca="1">INDIRECT(BT951)*BT964</f>
        <v>0</v>
      </c>
      <c r="BU965" s="24" cm="1">
        <f t="array" aca="1" ref="BU965" ca="1">INDIRECT(BU951)*BU964</f>
        <v>0</v>
      </c>
      <c r="BV965" s="24" cm="1">
        <f t="array" aca="1" ref="BV965" ca="1">INDIRECT(BV951)*BV964</f>
        <v>0</v>
      </c>
      <c r="BW965" s="24" cm="1">
        <f t="array" aca="1" ref="BW965" ca="1">INDIRECT(BW951)*BW964</f>
        <v>0</v>
      </c>
      <c r="BX965" s="24" cm="1">
        <f t="array" aca="1" ref="BX965" ca="1">INDIRECT(BX951)*BX964</f>
        <v>0</v>
      </c>
      <c r="BY965" s="24" cm="1">
        <f t="array" aca="1" ref="BY965" ca="1">INDIRECT(BY951)*BY964</f>
        <v>0</v>
      </c>
      <c r="BZ965" s="24" cm="1">
        <f t="array" aca="1" ref="BZ965" ca="1">INDIRECT(BZ951)*BZ964</f>
        <v>0</v>
      </c>
      <c r="CA965" s="24" cm="1">
        <f t="array" aca="1" ref="CA965" ca="1">INDIRECT(CA951)*CA964</f>
        <v>0</v>
      </c>
      <c r="CB965" s="24" cm="1">
        <f t="array" aca="1" ref="CB965" ca="1">INDIRECT(CB951)*CB964</f>
        <v>0</v>
      </c>
      <c r="CC965" s="24" cm="1">
        <f t="array" aca="1" ref="CC965" ca="1">INDIRECT(CC951)*CC964</f>
        <v>0</v>
      </c>
      <c r="CD965" s="24" cm="1">
        <f t="array" aca="1" ref="CD965" ca="1">INDIRECT(CD951)*CD964</f>
        <v>0</v>
      </c>
      <c r="CE965" s="24" cm="1">
        <f t="array" aca="1" ref="CE965" ca="1">INDIRECT(CE951)*CE964</f>
        <v>0</v>
      </c>
      <c r="CF965" s="24" cm="1">
        <f t="array" aca="1" ref="CF965" ca="1">INDIRECT(CF951)*CF964</f>
        <v>0</v>
      </c>
      <c r="CG965" s="24" cm="1">
        <f t="array" aca="1" ref="CG965" ca="1">INDIRECT(CG951)*CG964</f>
        <v>0</v>
      </c>
      <c r="CH965" s="24" cm="1">
        <f t="array" aca="1" ref="CH965" ca="1">INDIRECT(CH951)*CH964</f>
        <v>0</v>
      </c>
      <c r="CI965" s="24" cm="1">
        <f t="array" aca="1" ref="CI965" ca="1">INDIRECT(CI951)*CI964</f>
        <v>0</v>
      </c>
      <c r="CJ965" s="24" cm="1">
        <f t="array" aca="1" ref="CJ965" ca="1">INDIRECT(CJ951)*CJ964</f>
        <v>0</v>
      </c>
      <c r="CK965" s="24" cm="1">
        <f t="array" aca="1" ref="CK965" ca="1">INDIRECT(CK951)*CK964</f>
        <v>0</v>
      </c>
      <c r="CL965" s="24" cm="1">
        <f t="array" aca="1" ref="CL965" ca="1">INDIRECT(CL951)*CL964</f>
        <v>0</v>
      </c>
    </row>
    <row r="966" spans="2:90" x14ac:dyDescent="0.4">
      <c r="B966" s="154" t="str">
        <f>PROPER(B978)&amp;"s sold"</f>
        <v>Units sold</v>
      </c>
      <c r="D966" t="s">
        <v>754</v>
      </c>
      <c r="E966" s="8" t="str">
        <f t="shared" si="995"/>
        <v>966 ASSETSALE-PV</v>
      </c>
      <c r="H966" s="27"/>
      <c r="I966" s="78"/>
      <c r="J966" s="78"/>
      <c r="K966" s="24">
        <f t="shared" ca="1" si="999"/>
        <v>0</v>
      </c>
      <c r="L966" s="24">
        <f t="shared" ca="1" si="999"/>
        <v>-14000000</v>
      </c>
      <c r="M966" s="24">
        <f t="shared" ca="1" si="999"/>
        <v>0</v>
      </c>
      <c r="N966" s="24">
        <f t="shared" ca="1" si="999"/>
        <v>0</v>
      </c>
      <c r="O966" s="24">
        <f t="shared" ca="1" si="999"/>
        <v>0</v>
      </c>
      <c r="P966" s="24">
        <f t="shared" ca="1" si="999"/>
        <v>0</v>
      </c>
      <c r="R966" s="33"/>
      <c r="S966" s="244">
        <f t="shared" ref="S966" ca="1" si="1000">OFFSET(S964,0,-$H965)*S960</f>
        <v>0</v>
      </c>
      <c r="T966" s="244">
        <f t="shared" ref="T966:AX966" ca="1" si="1001">OFFSET(T964,0,-$H965)*T960</f>
        <v>0</v>
      </c>
      <c r="U966" s="244">
        <f t="shared" ca="1" si="1001"/>
        <v>0</v>
      </c>
      <c r="V966" s="244">
        <f t="shared" ca="1" si="1001"/>
        <v>0</v>
      </c>
      <c r="W966" s="244">
        <f t="shared" ca="1" si="1001"/>
        <v>0</v>
      </c>
      <c r="X966" s="244">
        <f t="shared" ca="1" si="1001"/>
        <v>0</v>
      </c>
      <c r="Y966" s="244">
        <f t="shared" ca="1" si="1001"/>
        <v>0</v>
      </c>
      <c r="Z966" s="244">
        <f t="shared" ca="1" si="1001"/>
        <v>0</v>
      </c>
      <c r="AA966" s="244">
        <f t="shared" ca="1" si="1001"/>
        <v>0</v>
      </c>
      <c r="AB966" s="244">
        <f t="shared" ca="1" si="1001"/>
        <v>0</v>
      </c>
      <c r="AC966" s="244">
        <f t="shared" ca="1" si="1001"/>
        <v>0</v>
      </c>
      <c r="AD966" s="244">
        <f t="shared" ca="1" si="1001"/>
        <v>0</v>
      </c>
      <c r="AE966" s="244">
        <f t="shared" ca="1" si="1001"/>
        <v>-2000000</v>
      </c>
      <c r="AF966" s="244">
        <f t="shared" ca="1" si="1001"/>
        <v>-2000000</v>
      </c>
      <c r="AG966" s="244">
        <f t="shared" ca="1" si="1001"/>
        <v>-2000000</v>
      </c>
      <c r="AH966" s="244">
        <f t="shared" ca="1" si="1001"/>
        <v>-2000000</v>
      </c>
      <c r="AI966" s="244">
        <f t="shared" ca="1" si="1001"/>
        <v>-2000000</v>
      </c>
      <c r="AJ966" s="244">
        <f t="shared" ca="1" si="1001"/>
        <v>-2000000</v>
      </c>
      <c r="AK966" s="244">
        <f t="shared" ca="1" si="1001"/>
        <v>-2000000</v>
      </c>
      <c r="AL966" s="244">
        <f t="shared" ca="1" si="1001"/>
        <v>0</v>
      </c>
      <c r="AM966" s="244">
        <f t="shared" ca="1" si="1001"/>
        <v>0</v>
      </c>
      <c r="AN966" s="244">
        <f t="shared" ca="1" si="1001"/>
        <v>0</v>
      </c>
      <c r="AO966" s="244">
        <f t="shared" ca="1" si="1001"/>
        <v>0</v>
      </c>
      <c r="AP966" s="244">
        <f t="shared" ca="1" si="1001"/>
        <v>0</v>
      </c>
      <c r="AQ966" s="244">
        <f t="shared" ca="1" si="1001"/>
        <v>0</v>
      </c>
      <c r="AR966" s="244">
        <f t="shared" ca="1" si="1001"/>
        <v>0</v>
      </c>
      <c r="AS966" s="244">
        <f t="shared" ca="1" si="1001"/>
        <v>0</v>
      </c>
      <c r="AT966" s="244">
        <f t="shared" ca="1" si="1001"/>
        <v>0</v>
      </c>
      <c r="AU966" s="244">
        <f t="shared" ca="1" si="1001"/>
        <v>0</v>
      </c>
      <c r="AV966" s="244">
        <f t="shared" ca="1" si="1001"/>
        <v>0</v>
      </c>
      <c r="AW966" s="244">
        <f t="shared" ca="1" si="1001"/>
        <v>0</v>
      </c>
      <c r="AX966" s="244">
        <f t="shared" ca="1" si="1001"/>
        <v>0</v>
      </c>
      <c r="AY966" s="244">
        <f t="shared" ref="AY966:CD966" ca="1" si="1002">OFFSET(AY964,0,-$H965)*AY960</f>
        <v>0</v>
      </c>
      <c r="AZ966" s="244">
        <f t="shared" ca="1" si="1002"/>
        <v>0</v>
      </c>
      <c r="BA966" s="244">
        <f t="shared" ca="1" si="1002"/>
        <v>0</v>
      </c>
      <c r="BB966" s="244">
        <f t="shared" ca="1" si="1002"/>
        <v>0</v>
      </c>
      <c r="BC966" s="244">
        <f t="shared" ca="1" si="1002"/>
        <v>0</v>
      </c>
      <c r="BD966" s="244">
        <f t="shared" ca="1" si="1002"/>
        <v>0</v>
      </c>
      <c r="BE966" s="244">
        <f t="shared" ca="1" si="1002"/>
        <v>0</v>
      </c>
      <c r="BF966" s="244">
        <f t="shared" ca="1" si="1002"/>
        <v>0</v>
      </c>
      <c r="BG966" s="244">
        <f t="shared" ca="1" si="1002"/>
        <v>0</v>
      </c>
      <c r="BH966" s="244">
        <f t="shared" ca="1" si="1002"/>
        <v>0</v>
      </c>
      <c r="BI966" s="244">
        <f t="shared" ca="1" si="1002"/>
        <v>0</v>
      </c>
      <c r="BJ966" s="244">
        <f t="shared" ca="1" si="1002"/>
        <v>0</v>
      </c>
      <c r="BK966" s="244">
        <f t="shared" ca="1" si="1002"/>
        <v>0</v>
      </c>
      <c r="BL966" s="244">
        <f t="shared" ca="1" si="1002"/>
        <v>0</v>
      </c>
      <c r="BM966" s="244">
        <f t="shared" ca="1" si="1002"/>
        <v>0</v>
      </c>
      <c r="BN966" s="244">
        <f t="shared" ca="1" si="1002"/>
        <v>0</v>
      </c>
      <c r="BO966" s="244">
        <f t="shared" ca="1" si="1002"/>
        <v>0</v>
      </c>
      <c r="BP966" s="244">
        <f t="shared" ca="1" si="1002"/>
        <v>0</v>
      </c>
      <c r="BQ966" s="244">
        <f t="shared" ca="1" si="1002"/>
        <v>0</v>
      </c>
      <c r="BR966" s="244">
        <f t="shared" ca="1" si="1002"/>
        <v>0</v>
      </c>
      <c r="BS966" s="244">
        <f t="shared" ca="1" si="1002"/>
        <v>0</v>
      </c>
      <c r="BT966" s="244">
        <f t="shared" ca="1" si="1002"/>
        <v>0</v>
      </c>
      <c r="BU966" s="244">
        <f t="shared" ca="1" si="1002"/>
        <v>0</v>
      </c>
      <c r="BV966" s="244">
        <f t="shared" ca="1" si="1002"/>
        <v>0</v>
      </c>
      <c r="BW966" s="244">
        <f t="shared" ca="1" si="1002"/>
        <v>0</v>
      </c>
      <c r="BX966" s="244">
        <f t="shared" ca="1" si="1002"/>
        <v>0</v>
      </c>
      <c r="BY966" s="244">
        <f t="shared" ca="1" si="1002"/>
        <v>0</v>
      </c>
      <c r="BZ966" s="244">
        <f t="shared" ca="1" si="1002"/>
        <v>0</v>
      </c>
      <c r="CA966" s="244">
        <f t="shared" ca="1" si="1002"/>
        <v>0</v>
      </c>
      <c r="CB966" s="244">
        <f t="shared" ca="1" si="1002"/>
        <v>0</v>
      </c>
      <c r="CC966" s="244">
        <f t="shared" ca="1" si="1002"/>
        <v>0</v>
      </c>
      <c r="CD966" s="244">
        <f t="shared" ca="1" si="1002"/>
        <v>0</v>
      </c>
      <c r="CE966" s="244">
        <f t="shared" ref="CE966:CK966" ca="1" si="1003">OFFSET(CE964,0,-$H965)*CE960</f>
        <v>0</v>
      </c>
      <c r="CF966" s="244">
        <f t="shared" ca="1" si="1003"/>
        <v>0</v>
      </c>
      <c r="CG966" s="244">
        <f t="shared" ca="1" si="1003"/>
        <v>0</v>
      </c>
      <c r="CH966" s="244">
        <f t="shared" ca="1" si="1003"/>
        <v>0</v>
      </c>
      <c r="CI966" s="244">
        <f t="shared" ca="1" si="1003"/>
        <v>0</v>
      </c>
      <c r="CJ966" s="244">
        <f t="shared" ca="1" si="1003"/>
        <v>0</v>
      </c>
      <c r="CK966" s="244">
        <f t="shared" ca="1" si="1003"/>
        <v>0</v>
      </c>
      <c r="CL966" s="244">
        <f t="shared" ref="CL966" ca="1" si="1004">OFFSET(CL964,0,-$H965)*CL960</f>
        <v>0</v>
      </c>
    </row>
    <row r="967" spans="2:90" x14ac:dyDescent="0.4">
      <c r="B967" s="123" t="str">
        <f>"Net fixed assets - "&amp;SUBSTITUTE(B977,":","")</f>
        <v>Net fixed assets - (Primary label)</v>
      </c>
      <c r="C967" t="s">
        <v>240</v>
      </c>
      <c r="D967" t="s">
        <v>754</v>
      </c>
      <c r="E967" s="8" t="str">
        <f t="shared" si="995"/>
        <v>967 ASSETSALE-PV</v>
      </c>
      <c r="H967" s="27"/>
      <c r="I967" s="78"/>
      <c r="J967" s="78"/>
      <c r="K967" s="115">
        <f t="shared" ref="K967:P967" ca="1" si="1005">SUMIF($4:$4,K$2,967:967)</f>
        <v>14000000</v>
      </c>
      <c r="L967" s="115">
        <f t="shared" ca="1" si="1005"/>
        <v>0</v>
      </c>
      <c r="M967" s="115">
        <f t="shared" ca="1" si="1005"/>
        <v>0</v>
      </c>
      <c r="N967" s="115">
        <f t="shared" ca="1" si="1005"/>
        <v>0</v>
      </c>
      <c r="O967" s="115">
        <f t="shared" ca="1" si="1005"/>
        <v>0</v>
      </c>
      <c r="P967" s="115">
        <f t="shared" ca="1" si="1005"/>
        <v>0</v>
      </c>
      <c r="R967" s="33"/>
      <c r="S967" s="115">
        <f t="shared" ref="S967" ca="1" si="1006">SUM(S965:S966,S963)</f>
        <v>2000000</v>
      </c>
      <c r="T967" s="115">
        <f t="shared" ref="T967:AX967" ca="1" si="1007">SUM(T965:T966,T963)</f>
        <v>4000000</v>
      </c>
      <c r="U967" s="115">
        <f t="shared" ca="1" si="1007"/>
        <v>6000000</v>
      </c>
      <c r="V967" s="115">
        <f t="shared" ca="1" si="1007"/>
        <v>8000000</v>
      </c>
      <c r="W967" s="115">
        <f t="shared" ca="1" si="1007"/>
        <v>10000000</v>
      </c>
      <c r="X967" s="115">
        <f t="shared" ca="1" si="1007"/>
        <v>12000000</v>
      </c>
      <c r="Y967" s="115">
        <f t="shared" ca="1" si="1007"/>
        <v>14000000</v>
      </c>
      <c r="Z967" s="115">
        <f t="shared" ca="1" si="1007"/>
        <v>14000000</v>
      </c>
      <c r="AA967" s="115">
        <f t="shared" ca="1" si="1007"/>
        <v>14000000</v>
      </c>
      <c r="AB967" s="115">
        <f t="shared" ca="1" si="1007"/>
        <v>14000000</v>
      </c>
      <c r="AC967" s="115">
        <f t="shared" ca="1" si="1007"/>
        <v>14000000</v>
      </c>
      <c r="AD967" s="115">
        <f t="shared" ca="1" si="1007"/>
        <v>14000000</v>
      </c>
      <c r="AE967" s="115">
        <f t="shared" ca="1" si="1007"/>
        <v>12000000</v>
      </c>
      <c r="AF967" s="115">
        <f t="shared" ca="1" si="1007"/>
        <v>10000000</v>
      </c>
      <c r="AG967" s="115">
        <f t="shared" ca="1" si="1007"/>
        <v>8000000</v>
      </c>
      <c r="AH967" s="115">
        <f t="shared" ca="1" si="1007"/>
        <v>6000000</v>
      </c>
      <c r="AI967" s="115">
        <f t="shared" ca="1" si="1007"/>
        <v>4000000</v>
      </c>
      <c r="AJ967" s="115">
        <f t="shared" ca="1" si="1007"/>
        <v>2000000</v>
      </c>
      <c r="AK967" s="115">
        <f t="shared" ca="1" si="1007"/>
        <v>0</v>
      </c>
      <c r="AL967" s="115">
        <f t="shared" ca="1" si="1007"/>
        <v>0</v>
      </c>
      <c r="AM967" s="115">
        <f t="shared" ca="1" si="1007"/>
        <v>0</v>
      </c>
      <c r="AN967" s="115">
        <f t="shared" ca="1" si="1007"/>
        <v>0</v>
      </c>
      <c r="AO967" s="115">
        <f t="shared" ca="1" si="1007"/>
        <v>0</v>
      </c>
      <c r="AP967" s="115">
        <f t="shared" ca="1" si="1007"/>
        <v>0</v>
      </c>
      <c r="AQ967" s="115">
        <f t="shared" ca="1" si="1007"/>
        <v>0</v>
      </c>
      <c r="AR967" s="115">
        <f t="shared" ca="1" si="1007"/>
        <v>0</v>
      </c>
      <c r="AS967" s="115">
        <f t="shared" ca="1" si="1007"/>
        <v>0</v>
      </c>
      <c r="AT967" s="115">
        <f t="shared" ca="1" si="1007"/>
        <v>0</v>
      </c>
      <c r="AU967" s="115">
        <f t="shared" ca="1" si="1007"/>
        <v>0</v>
      </c>
      <c r="AV967" s="115">
        <f t="shared" ca="1" si="1007"/>
        <v>0</v>
      </c>
      <c r="AW967" s="115">
        <f t="shared" ca="1" si="1007"/>
        <v>0</v>
      </c>
      <c r="AX967" s="115">
        <f t="shared" ca="1" si="1007"/>
        <v>0</v>
      </c>
      <c r="AY967" s="115">
        <f t="shared" ref="AY967:CD967" ca="1" si="1008">SUM(AY965:AY966,AY963)</f>
        <v>0</v>
      </c>
      <c r="AZ967" s="115">
        <f t="shared" ca="1" si="1008"/>
        <v>0</v>
      </c>
      <c r="BA967" s="115">
        <f t="shared" ca="1" si="1008"/>
        <v>0</v>
      </c>
      <c r="BB967" s="115">
        <f t="shared" ca="1" si="1008"/>
        <v>0</v>
      </c>
      <c r="BC967" s="115">
        <f t="shared" ca="1" si="1008"/>
        <v>0</v>
      </c>
      <c r="BD967" s="115">
        <f t="shared" ca="1" si="1008"/>
        <v>0</v>
      </c>
      <c r="BE967" s="115">
        <f t="shared" ca="1" si="1008"/>
        <v>0</v>
      </c>
      <c r="BF967" s="115">
        <f t="shared" ca="1" si="1008"/>
        <v>0</v>
      </c>
      <c r="BG967" s="115">
        <f t="shared" ca="1" si="1008"/>
        <v>0</v>
      </c>
      <c r="BH967" s="115">
        <f t="shared" ca="1" si="1008"/>
        <v>0</v>
      </c>
      <c r="BI967" s="115">
        <f t="shared" ca="1" si="1008"/>
        <v>0</v>
      </c>
      <c r="BJ967" s="115">
        <f t="shared" ca="1" si="1008"/>
        <v>0</v>
      </c>
      <c r="BK967" s="115">
        <f t="shared" ca="1" si="1008"/>
        <v>0</v>
      </c>
      <c r="BL967" s="115">
        <f t="shared" ca="1" si="1008"/>
        <v>0</v>
      </c>
      <c r="BM967" s="115">
        <f t="shared" ca="1" si="1008"/>
        <v>0</v>
      </c>
      <c r="BN967" s="115">
        <f t="shared" ca="1" si="1008"/>
        <v>0</v>
      </c>
      <c r="BO967" s="115">
        <f t="shared" ca="1" si="1008"/>
        <v>0</v>
      </c>
      <c r="BP967" s="115">
        <f t="shared" ca="1" si="1008"/>
        <v>0</v>
      </c>
      <c r="BQ967" s="115">
        <f t="shared" ca="1" si="1008"/>
        <v>0</v>
      </c>
      <c r="BR967" s="115">
        <f t="shared" ca="1" si="1008"/>
        <v>0</v>
      </c>
      <c r="BS967" s="115">
        <f t="shared" ca="1" si="1008"/>
        <v>0</v>
      </c>
      <c r="BT967" s="115">
        <f t="shared" ca="1" si="1008"/>
        <v>0</v>
      </c>
      <c r="BU967" s="115">
        <f t="shared" ca="1" si="1008"/>
        <v>0</v>
      </c>
      <c r="BV967" s="115">
        <f t="shared" ca="1" si="1008"/>
        <v>0</v>
      </c>
      <c r="BW967" s="115">
        <f t="shared" ca="1" si="1008"/>
        <v>0</v>
      </c>
      <c r="BX967" s="115">
        <f t="shared" ca="1" si="1008"/>
        <v>0</v>
      </c>
      <c r="BY967" s="115">
        <f t="shared" ca="1" si="1008"/>
        <v>0</v>
      </c>
      <c r="BZ967" s="115">
        <f t="shared" ca="1" si="1008"/>
        <v>0</v>
      </c>
      <c r="CA967" s="115">
        <f t="shared" ca="1" si="1008"/>
        <v>0</v>
      </c>
      <c r="CB967" s="115">
        <f t="shared" ca="1" si="1008"/>
        <v>0</v>
      </c>
      <c r="CC967" s="115">
        <f t="shared" ca="1" si="1008"/>
        <v>0</v>
      </c>
      <c r="CD967" s="115">
        <f t="shared" ca="1" si="1008"/>
        <v>0</v>
      </c>
      <c r="CE967" s="115">
        <f t="shared" ref="CE967:CK967" ca="1" si="1009">SUM(CE965:CE966,CE963)</f>
        <v>0</v>
      </c>
      <c r="CF967" s="115">
        <f t="shared" ca="1" si="1009"/>
        <v>0</v>
      </c>
      <c r="CG967" s="115">
        <f t="shared" ca="1" si="1009"/>
        <v>0</v>
      </c>
      <c r="CH967" s="115">
        <f t="shared" ca="1" si="1009"/>
        <v>0</v>
      </c>
      <c r="CI967" s="115">
        <f t="shared" ca="1" si="1009"/>
        <v>0</v>
      </c>
      <c r="CJ967" s="115">
        <f t="shared" ca="1" si="1009"/>
        <v>0</v>
      </c>
      <c r="CK967" s="115">
        <f t="shared" ca="1" si="1009"/>
        <v>0</v>
      </c>
      <c r="CL967" s="115">
        <f t="shared" ref="CL967" ca="1" si="1010">SUM(CL965:CL966,CL963)</f>
        <v>0</v>
      </c>
    </row>
    <row r="968" spans="2:90" x14ac:dyDescent="0.4">
      <c r="B968" s="123"/>
      <c r="D968" t="s">
        <v>754</v>
      </c>
      <c r="E968" s="8" t="str">
        <f t="shared" si="995"/>
        <v>968 ASSETSALE-PV</v>
      </c>
      <c r="H968" s="27"/>
      <c r="I968" s="78"/>
      <c r="J968" s="78"/>
      <c r="K968" s="33"/>
      <c r="L968" s="33"/>
      <c r="M968" s="33"/>
      <c r="N968" s="33"/>
      <c r="O968" s="33"/>
      <c r="P968" s="33"/>
      <c r="R968" s="33"/>
      <c r="S968" s="33"/>
      <c r="T968" s="33"/>
      <c r="U968" s="33"/>
      <c r="V968" s="33"/>
      <c r="W968" s="33"/>
      <c r="X968" s="33"/>
      <c r="Y968" s="33"/>
      <c r="Z968" s="33"/>
      <c r="AA968" s="33"/>
      <c r="AB968" s="33"/>
      <c r="AC968" s="33"/>
      <c r="AD968" s="33"/>
      <c r="AE968" s="33"/>
      <c r="AF968" s="33"/>
      <c r="AG968" s="33"/>
      <c r="AH968" s="33"/>
      <c r="AI968" s="33"/>
      <c r="AJ968" s="33"/>
      <c r="AK968" s="33"/>
      <c r="AL968" s="33"/>
      <c r="AM968" s="33"/>
      <c r="AN968" s="33"/>
      <c r="AO968" s="33"/>
      <c r="AP968" s="33"/>
      <c r="AQ968" s="33"/>
      <c r="AR968" s="33"/>
      <c r="AS968" s="33"/>
      <c r="AT968" s="33"/>
      <c r="AU968" s="33"/>
      <c r="AV968" s="33"/>
      <c r="AW968" s="33"/>
      <c r="AX968" s="33"/>
      <c r="AY968" s="33"/>
      <c r="AZ968" s="33"/>
      <c r="BA968" s="33"/>
      <c r="BB968" s="33"/>
      <c r="BC968" s="33"/>
      <c r="BD968" s="33"/>
      <c r="BE968" s="33"/>
      <c r="BF968" s="33"/>
      <c r="BG968" s="33"/>
      <c r="BH968" s="33"/>
      <c r="BI968" s="33"/>
      <c r="BJ968" s="33"/>
      <c r="BK968" s="33"/>
      <c r="BL968" s="33"/>
      <c r="BM968" s="33"/>
      <c r="BN968" s="33"/>
      <c r="BO968" s="33"/>
      <c r="BP968" s="33"/>
      <c r="BQ968" s="33"/>
      <c r="BR968" s="33"/>
      <c r="BS968" s="33"/>
      <c r="BT968" s="33"/>
      <c r="BU968" s="33"/>
      <c r="BV968" s="33"/>
      <c r="BW968" s="33"/>
      <c r="BX968" s="33"/>
      <c r="BY968" s="33"/>
      <c r="BZ968" s="33"/>
      <c r="CA968" s="33"/>
      <c r="CB968" s="33"/>
      <c r="CC968" s="33"/>
      <c r="CD968" s="33"/>
      <c r="CE968" s="33"/>
      <c r="CF968" s="33"/>
      <c r="CG968" s="33"/>
      <c r="CH968" s="33"/>
      <c r="CI968" s="33"/>
      <c r="CJ968" s="33"/>
      <c r="CK968" s="33"/>
      <c r="CL968" s="33"/>
    </row>
    <row r="969" spans="2:90" x14ac:dyDescent="0.4">
      <c r="B969" s="141" t="str">
        <f>"Sales price per "&amp;B978</f>
        <v>Sales price per Unit</v>
      </c>
      <c r="D969" t="s">
        <v>754</v>
      </c>
      <c r="E969" s="8" t="str">
        <f t="shared" si="995"/>
        <v>969 ASSETSALE-PV</v>
      </c>
      <c r="G969" t="str">
        <f>E969</f>
        <v>969 ASSETSALE-PV</v>
      </c>
      <c r="H969" s="12"/>
      <c r="I969" s="60"/>
      <c r="J969" s="60"/>
      <c r="K969" s="135">
        <v>200000</v>
      </c>
      <c r="L969" s="135">
        <v>200000</v>
      </c>
      <c r="M969" s="135">
        <v>200000</v>
      </c>
      <c r="N969" s="135">
        <v>200000</v>
      </c>
      <c r="O969" s="135">
        <v>200000</v>
      </c>
      <c r="P969" s="135">
        <v>200000</v>
      </c>
      <c r="R969" s="19"/>
      <c r="S969" s="136" cm="1">
        <f t="array" ref="S969">INDEX($K:$P,ROW(),MATCH(S$3,$K$2:$P$2,0))</f>
        <v>200000</v>
      </c>
      <c r="T969" s="136" cm="1">
        <f t="array" ref="T969">INDEX($K:$P,ROW(),MATCH(T$3,$K$2:$P$2,0))</f>
        <v>200000</v>
      </c>
      <c r="U969" s="136" cm="1">
        <f t="array" ref="U969">INDEX($K:$P,ROW(),MATCH(U$3,$K$2:$P$2,0))</f>
        <v>200000</v>
      </c>
      <c r="V969" s="136" cm="1">
        <f t="array" ref="V969">INDEX($K:$P,ROW(),MATCH(V$3,$K$2:$P$2,0))</f>
        <v>200000</v>
      </c>
      <c r="W969" s="136" cm="1">
        <f t="array" ref="W969">INDEX($K:$P,ROW(),MATCH(W$3,$K$2:$P$2,0))</f>
        <v>200000</v>
      </c>
      <c r="X969" s="136" cm="1">
        <f t="array" ref="X969">INDEX($K:$P,ROW(),MATCH(X$3,$K$2:$P$2,0))</f>
        <v>200000</v>
      </c>
      <c r="Y969" s="136" cm="1">
        <f t="array" ref="Y969">INDEX($K:$P,ROW(),MATCH(Y$3,$K$2:$P$2,0))</f>
        <v>200000</v>
      </c>
      <c r="Z969" s="136" cm="1">
        <f t="array" ref="Z969">INDEX($K:$P,ROW(),MATCH(Z$3,$K$2:$P$2,0))</f>
        <v>200000</v>
      </c>
      <c r="AA969" s="136" cm="1">
        <f t="array" ref="AA969">INDEX($K:$P,ROW(),MATCH(AA$3,$K$2:$P$2,0))</f>
        <v>200000</v>
      </c>
      <c r="AB969" s="136" cm="1">
        <f t="array" ref="AB969">INDEX($K:$P,ROW(),MATCH(AB$3,$K$2:$P$2,0))</f>
        <v>200000</v>
      </c>
      <c r="AC969" s="136" cm="1">
        <f t="array" ref="AC969">INDEX($K:$P,ROW(),MATCH(AC$3,$K$2:$P$2,0))</f>
        <v>200000</v>
      </c>
      <c r="AD969" s="136" cm="1">
        <f t="array" ref="AD969">INDEX($K:$P,ROW(),MATCH(AD$3,$K$2:$P$2,0))</f>
        <v>200000</v>
      </c>
      <c r="AE969" s="136" cm="1">
        <f t="array" ref="AE969">INDEX($K:$P,ROW(),MATCH(AE$3,$K$2:$P$2,0))</f>
        <v>200000</v>
      </c>
      <c r="AF969" s="136" cm="1">
        <f t="array" ref="AF969">INDEX($K:$P,ROW(),MATCH(AF$3,$K$2:$P$2,0))</f>
        <v>200000</v>
      </c>
      <c r="AG969" s="136" cm="1">
        <f t="array" ref="AG969">INDEX($K:$P,ROW(),MATCH(AG$3,$K$2:$P$2,0))</f>
        <v>200000</v>
      </c>
      <c r="AH969" s="136" cm="1">
        <f t="array" ref="AH969">INDEX($K:$P,ROW(),MATCH(AH$3,$K$2:$P$2,0))</f>
        <v>200000</v>
      </c>
      <c r="AI969" s="136" cm="1">
        <f t="array" ref="AI969">INDEX($K:$P,ROW(),MATCH(AI$3,$K$2:$P$2,0))</f>
        <v>200000</v>
      </c>
      <c r="AJ969" s="136" cm="1">
        <f t="array" ref="AJ969">INDEX($K:$P,ROW(),MATCH(AJ$3,$K$2:$P$2,0))</f>
        <v>200000</v>
      </c>
      <c r="AK969" s="136" cm="1">
        <f t="array" ref="AK969">INDEX($K:$P,ROW(),MATCH(AK$3,$K$2:$P$2,0))</f>
        <v>200000</v>
      </c>
      <c r="AL969" s="136" cm="1">
        <f t="array" ref="AL969">INDEX($K:$P,ROW(),MATCH(AL$3,$K$2:$P$2,0))</f>
        <v>200000</v>
      </c>
      <c r="AM969" s="136" cm="1">
        <f t="array" ref="AM969">INDEX($K:$P,ROW(),MATCH(AM$3,$K$2:$P$2,0))</f>
        <v>200000</v>
      </c>
      <c r="AN969" s="136" cm="1">
        <f t="array" ref="AN969">INDEX($K:$P,ROW(),MATCH(AN$3,$K$2:$P$2,0))</f>
        <v>200000</v>
      </c>
      <c r="AO969" s="136" cm="1">
        <f t="array" ref="AO969">INDEX($K:$P,ROW(),MATCH(AO$3,$K$2:$P$2,0))</f>
        <v>200000</v>
      </c>
      <c r="AP969" s="136" cm="1">
        <f t="array" ref="AP969">INDEX($K:$P,ROW(),MATCH(AP$3,$K$2:$P$2,0))</f>
        <v>200000</v>
      </c>
      <c r="AQ969" s="136" cm="1">
        <f t="array" ref="AQ969">INDEX($K:$P,ROW(),MATCH(AQ$3,$K$2:$P$2,0))</f>
        <v>200000</v>
      </c>
      <c r="AR969" s="136" cm="1">
        <f t="array" ref="AR969">INDEX($K:$P,ROW(),MATCH(AR$3,$K$2:$P$2,0))</f>
        <v>200000</v>
      </c>
      <c r="AS969" s="136" cm="1">
        <f t="array" ref="AS969">INDEX($K:$P,ROW(),MATCH(AS$3,$K$2:$P$2,0))</f>
        <v>200000</v>
      </c>
      <c r="AT969" s="136" cm="1">
        <f t="array" ref="AT969">INDEX($K:$P,ROW(),MATCH(AT$3,$K$2:$P$2,0))</f>
        <v>200000</v>
      </c>
      <c r="AU969" s="136" cm="1">
        <f t="array" ref="AU969">INDEX($K:$P,ROW(),MATCH(AU$3,$K$2:$P$2,0))</f>
        <v>200000</v>
      </c>
      <c r="AV969" s="136" cm="1">
        <f t="array" ref="AV969">INDEX($K:$P,ROW(),MATCH(AV$3,$K$2:$P$2,0))</f>
        <v>200000</v>
      </c>
      <c r="AW969" s="136" cm="1">
        <f t="array" ref="AW969">INDEX($K:$P,ROW(),MATCH(AW$3,$K$2:$P$2,0))</f>
        <v>200000</v>
      </c>
      <c r="AX969" s="136" cm="1">
        <f t="array" ref="AX969">INDEX($K:$P,ROW(),MATCH(AX$3,$K$2:$P$2,0))</f>
        <v>200000</v>
      </c>
      <c r="AY969" s="136" cm="1">
        <f t="array" ref="AY969">INDEX($K:$P,ROW(),MATCH(AY$3,$K$2:$P$2,0))</f>
        <v>200000</v>
      </c>
      <c r="AZ969" s="136" cm="1">
        <f t="array" ref="AZ969">INDEX($K:$P,ROW(),MATCH(AZ$3,$K$2:$P$2,0))</f>
        <v>200000</v>
      </c>
      <c r="BA969" s="136" cm="1">
        <f t="array" ref="BA969">INDEX($K:$P,ROW(),MATCH(BA$3,$K$2:$P$2,0))</f>
        <v>200000</v>
      </c>
      <c r="BB969" s="136" cm="1">
        <f t="array" ref="BB969">INDEX($K:$P,ROW(),MATCH(BB$3,$K$2:$P$2,0))</f>
        <v>200000</v>
      </c>
      <c r="BC969" s="136" cm="1">
        <f t="array" ref="BC969">INDEX($K:$P,ROW(),MATCH(BC$3,$K$2:$P$2,0))</f>
        <v>200000</v>
      </c>
      <c r="BD969" s="136" cm="1">
        <f t="array" ref="BD969">INDEX($K:$P,ROW(),MATCH(BD$3,$K$2:$P$2,0))</f>
        <v>200000</v>
      </c>
      <c r="BE969" s="136" cm="1">
        <f t="array" ref="BE969">INDEX($K:$P,ROW(),MATCH(BE$3,$K$2:$P$2,0))</f>
        <v>200000</v>
      </c>
      <c r="BF969" s="136" cm="1">
        <f t="array" ref="BF969">INDEX($K:$P,ROW(),MATCH(BF$3,$K$2:$P$2,0))</f>
        <v>200000</v>
      </c>
      <c r="BG969" s="136" cm="1">
        <f t="array" ref="BG969">INDEX($K:$P,ROW(),MATCH(BG$3,$K$2:$P$2,0))</f>
        <v>200000</v>
      </c>
      <c r="BH969" s="136" cm="1">
        <f t="array" ref="BH969">INDEX($K:$P,ROW(),MATCH(BH$3,$K$2:$P$2,0))</f>
        <v>200000</v>
      </c>
      <c r="BI969" s="136" cm="1">
        <f t="array" ref="BI969">INDEX($K:$P,ROW(),MATCH(BI$3,$K$2:$P$2,0))</f>
        <v>200000</v>
      </c>
      <c r="BJ969" s="136" cm="1">
        <f t="array" ref="BJ969">INDEX($K:$P,ROW(),MATCH(BJ$3,$K$2:$P$2,0))</f>
        <v>200000</v>
      </c>
      <c r="BK969" s="136" cm="1">
        <f t="array" ref="BK969">INDEX($K:$P,ROW(),MATCH(BK$3,$K$2:$P$2,0))</f>
        <v>200000</v>
      </c>
      <c r="BL969" s="136" cm="1">
        <f t="array" ref="BL969">INDEX($K:$P,ROW(),MATCH(BL$3,$K$2:$P$2,0))</f>
        <v>200000</v>
      </c>
      <c r="BM969" s="136" cm="1">
        <f t="array" ref="BM969">INDEX($K:$P,ROW(),MATCH(BM$3,$K$2:$P$2,0))</f>
        <v>200000</v>
      </c>
      <c r="BN969" s="136" cm="1">
        <f t="array" ref="BN969">INDEX($K:$P,ROW(),MATCH(BN$3,$K$2:$P$2,0))</f>
        <v>200000</v>
      </c>
      <c r="BO969" s="136" cm="1">
        <f t="array" ref="BO969">INDEX($K:$P,ROW(),MATCH(BO$3,$K$2:$P$2,0))</f>
        <v>200000</v>
      </c>
      <c r="BP969" s="136" cm="1">
        <f t="array" ref="BP969">INDEX($K:$P,ROW(),MATCH(BP$3,$K$2:$P$2,0))</f>
        <v>200000</v>
      </c>
      <c r="BQ969" s="136" cm="1">
        <f t="array" ref="BQ969">INDEX($K:$P,ROW(),MATCH(BQ$3,$K$2:$P$2,0))</f>
        <v>200000</v>
      </c>
      <c r="BR969" s="136" cm="1">
        <f t="array" ref="BR969">INDEX($K:$P,ROW(),MATCH(BR$3,$K$2:$P$2,0))</f>
        <v>200000</v>
      </c>
      <c r="BS969" s="136" cm="1">
        <f t="array" ref="BS969">INDEX($K:$P,ROW(),MATCH(BS$3,$K$2:$P$2,0))</f>
        <v>200000</v>
      </c>
      <c r="BT969" s="136" cm="1">
        <f t="array" ref="BT969">INDEX($K:$P,ROW(),MATCH(BT$3,$K$2:$P$2,0))</f>
        <v>200000</v>
      </c>
      <c r="BU969" s="136" cm="1">
        <f t="array" ref="BU969">INDEX($K:$P,ROW(),MATCH(BU$3,$K$2:$P$2,0))</f>
        <v>200000</v>
      </c>
      <c r="BV969" s="136" cm="1">
        <f t="array" ref="BV969">INDEX($K:$P,ROW(),MATCH(BV$3,$K$2:$P$2,0))</f>
        <v>200000</v>
      </c>
      <c r="BW969" s="136" cm="1">
        <f t="array" ref="BW969">INDEX($K:$P,ROW(),MATCH(BW$3,$K$2:$P$2,0))</f>
        <v>200000</v>
      </c>
      <c r="BX969" s="136" cm="1">
        <f t="array" ref="BX969">INDEX($K:$P,ROW(),MATCH(BX$3,$K$2:$P$2,0))</f>
        <v>200000</v>
      </c>
      <c r="BY969" s="136" cm="1">
        <f t="array" ref="BY969">INDEX($K:$P,ROW(),MATCH(BY$3,$K$2:$P$2,0))</f>
        <v>200000</v>
      </c>
      <c r="BZ969" s="136" cm="1">
        <f t="array" ref="BZ969">INDEX($K:$P,ROW(),MATCH(BZ$3,$K$2:$P$2,0))</f>
        <v>200000</v>
      </c>
      <c r="CA969" s="136" cm="1">
        <f t="array" ref="CA969">INDEX($K:$P,ROW(),MATCH(CA$3,$K$2:$P$2,0))</f>
        <v>200000</v>
      </c>
      <c r="CB969" s="136" cm="1">
        <f t="array" ref="CB969">INDEX($K:$P,ROW(),MATCH(CB$3,$K$2:$P$2,0))</f>
        <v>200000</v>
      </c>
      <c r="CC969" s="136" cm="1">
        <f t="array" ref="CC969">INDEX($K:$P,ROW(),MATCH(CC$3,$K$2:$P$2,0))</f>
        <v>200000</v>
      </c>
      <c r="CD969" s="136" cm="1">
        <f t="array" ref="CD969">INDEX($K:$P,ROW(),MATCH(CD$3,$K$2:$P$2,0))</f>
        <v>200000</v>
      </c>
      <c r="CE969" s="136" cm="1">
        <f t="array" ref="CE969">INDEX($K:$P,ROW(),MATCH(CE$3,$K$2:$P$2,0))</f>
        <v>200000</v>
      </c>
      <c r="CF969" s="136" cm="1">
        <f t="array" ref="CF969">INDEX($K:$P,ROW(),MATCH(CF$3,$K$2:$P$2,0))</f>
        <v>200000</v>
      </c>
      <c r="CG969" s="136" cm="1">
        <f t="array" ref="CG969">INDEX($K:$P,ROW(),MATCH(CG$3,$K$2:$P$2,0))</f>
        <v>200000</v>
      </c>
      <c r="CH969" s="136" cm="1">
        <f t="array" ref="CH969">INDEX($K:$P,ROW(),MATCH(CH$3,$K$2:$P$2,0))</f>
        <v>200000</v>
      </c>
      <c r="CI969" s="136" cm="1">
        <f t="array" ref="CI969">INDEX($K:$P,ROW(),MATCH(CI$3,$K$2:$P$2,0))</f>
        <v>200000</v>
      </c>
      <c r="CJ969" s="136" cm="1">
        <f t="array" ref="CJ969">INDEX($K:$P,ROW(),MATCH(CJ$3,$K$2:$P$2,0))</f>
        <v>200000</v>
      </c>
      <c r="CK969" s="136" cm="1">
        <f t="array" ref="CK969">INDEX($K:$P,ROW(),MATCH(CK$3,$K$2:$P$2,0))</f>
        <v>200000</v>
      </c>
      <c r="CL969" s="136" cm="1">
        <f t="array" ref="CL969">INDEX($K:$P,ROW(),MATCH(CL$3,$K$2:$P$2,0))</f>
        <v>200000</v>
      </c>
    </row>
    <row r="970" spans="2:90" x14ac:dyDescent="0.4">
      <c r="B970" s="123" t="str">
        <f>"Proceeds on sale of "&amp;B978&amp;"s - "&amp;B977</f>
        <v>Proceeds on sale of Units - (Primary label)</v>
      </c>
      <c r="C970" t="s">
        <v>235</v>
      </c>
      <c r="D970" t="s">
        <v>754</v>
      </c>
      <c r="E970" s="8" t="str">
        <f>ROW()&amp;" "&amp;D970</f>
        <v>970 ASSETSALE-PV</v>
      </c>
      <c r="H970" s="27"/>
      <c r="I970" s="78"/>
      <c r="J970" s="78"/>
      <c r="K970" s="33">
        <f t="shared" ref="K970:P970" ca="1" si="1011">SUMIF($3:$3,K$2,970:970)</f>
        <v>0</v>
      </c>
      <c r="L970" s="33">
        <f t="shared" ca="1" si="1011"/>
        <v>28000000</v>
      </c>
      <c r="M970" s="33">
        <f t="shared" ca="1" si="1011"/>
        <v>0</v>
      </c>
      <c r="N970" s="33">
        <f t="shared" ca="1" si="1011"/>
        <v>0</v>
      </c>
      <c r="O970" s="33">
        <f t="shared" ca="1" si="1011"/>
        <v>0</v>
      </c>
      <c r="P970" s="33">
        <f t="shared" ca="1" si="1011"/>
        <v>0</v>
      </c>
      <c r="R970" s="33"/>
      <c r="S970" s="33">
        <f t="shared" ref="S970" ca="1" si="1012">-S969*S960</f>
        <v>0</v>
      </c>
      <c r="T970" s="33">
        <f t="shared" ref="T970:AX970" ca="1" si="1013">-T969*T960</f>
        <v>0</v>
      </c>
      <c r="U970" s="33">
        <f t="shared" ca="1" si="1013"/>
        <v>0</v>
      </c>
      <c r="V970" s="33">
        <f t="shared" ca="1" si="1013"/>
        <v>0</v>
      </c>
      <c r="W970" s="33">
        <f t="shared" ca="1" si="1013"/>
        <v>0</v>
      </c>
      <c r="X970" s="33">
        <f t="shared" ca="1" si="1013"/>
        <v>0</v>
      </c>
      <c r="Y970" s="33">
        <f t="shared" ca="1" si="1013"/>
        <v>0</v>
      </c>
      <c r="Z970" s="33">
        <f t="shared" ca="1" si="1013"/>
        <v>0</v>
      </c>
      <c r="AA970" s="33">
        <f t="shared" ca="1" si="1013"/>
        <v>0</v>
      </c>
      <c r="AB970" s="33">
        <f t="shared" ca="1" si="1013"/>
        <v>0</v>
      </c>
      <c r="AC970" s="33">
        <f t="shared" ca="1" si="1013"/>
        <v>0</v>
      </c>
      <c r="AD970" s="33">
        <f t="shared" ca="1" si="1013"/>
        <v>0</v>
      </c>
      <c r="AE970" s="33">
        <f t="shared" ca="1" si="1013"/>
        <v>4000000</v>
      </c>
      <c r="AF970" s="33">
        <f t="shared" ca="1" si="1013"/>
        <v>4000000</v>
      </c>
      <c r="AG970" s="33">
        <f t="shared" ca="1" si="1013"/>
        <v>4000000</v>
      </c>
      <c r="AH970" s="33">
        <f t="shared" ca="1" si="1013"/>
        <v>4000000</v>
      </c>
      <c r="AI970" s="33">
        <f t="shared" ca="1" si="1013"/>
        <v>4000000</v>
      </c>
      <c r="AJ970" s="33">
        <f t="shared" ca="1" si="1013"/>
        <v>4000000</v>
      </c>
      <c r="AK970" s="33">
        <f t="shared" ca="1" si="1013"/>
        <v>4000000</v>
      </c>
      <c r="AL970" s="33">
        <f t="shared" ca="1" si="1013"/>
        <v>0</v>
      </c>
      <c r="AM970" s="33">
        <f t="shared" ca="1" si="1013"/>
        <v>0</v>
      </c>
      <c r="AN970" s="33">
        <f t="shared" ca="1" si="1013"/>
        <v>0</v>
      </c>
      <c r="AO970" s="33">
        <f t="shared" ca="1" si="1013"/>
        <v>0</v>
      </c>
      <c r="AP970" s="33">
        <f t="shared" ca="1" si="1013"/>
        <v>0</v>
      </c>
      <c r="AQ970" s="33">
        <f t="shared" ca="1" si="1013"/>
        <v>0</v>
      </c>
      <c r="AR970" s="33">
        <f t="shared" ca="1" si="1013"/>
        <v>0</v>
      </c>
      <c r="AS970" s="33">
        <f t="shared" ca="1" si="1013"/>
        <v>0</v>
      </c>
      <c r="AT970" s="33">
        <f t="shared" ca="1" si="1013"/>
        <v>0</v>
      </c>
      <c r="AU970" s="33">
        <f t="shared" ca="1" si="1013"/>
        <v>0</v>
      </c>
      <c r="AV970" s="33">
        <f t="shared" ca="1" si="1013"/>
        <v>0</v>
      </c>
      <c r="AW970" s="33">
        <f t="shared" ca="1" si="1013"/>
        <v>0</v>
      </c>
      <c r="AX970" s="33">
        <f t="shared" ca="1" si="1013"/>
        <v>0</v>
      </c>
      <c r="AY970" s="33">
        <f t="shared" ref="AY970:CD970" ca="1" si="1014">-AY969*AY960</f>
        <v>0</v>
      </c>
      <c r="AZ970" s="33">
        <f t="shared" ca="1" si="1014"/>
        <v>0</v>
      </c>
      <c r="BA970" s="33">
        <f t="shared" ca="1" si="1014"/>
        <v>0</v>
      </c>
      <c r="BB970" s="33">
        <f t="shared" ca="1" si="1014"/>
        <v>0</v>
      </c>
      <c r="BC970" s="33">
        <f t="shared" ca="1" si="1014"/>
        <v>0</v>
      </c>
      <c r="BD970" s="33">
        <f t="shared" ca="1" si="1014"/>
        <v>0</v>
      </c>
      <c r="BE970" s="33">
        <f t="shared" ca="1" si="1014"/>
        <v>0</v>
      </c>
      <c r="BF970" s="33">
        <f t="shared" ca="1" si="1014"/>
        <v>0</v>
      </c>
      <c r="BG970" s="33">
        <f t="shared" ca="1" si="1014"/>
        <v>0</v>
      </c>
      <c r="BH970" s="33">
        <f t="shared" ca="1" si="1014"/>
        <v>0</v>
      </c>
      <c r="BI970" s="33">
        <f t="shared" ca="1" si="1014"/>
        <v>0</v>
      </c>
      <c r="BJ970" s="33">
        <f t="shared" ca="1" si="1014"/>
        <v>0</v>
      </c>
      <c r="BK970" s="33">
        <f t="shared" ca="1" si="1014"/>
        <v>0</v>
      </c>
      <c r="BL970" s="33">
        <f t="shared" ca="1" si="1014"/>
        <v>0</v>
      </c>
      <c r="BM970" s="33">
        <f t="shared" ca="1" si="1014"/>
        <v>0</v>
      </c>
      <c r="BN970" s="33">
        <f t="shared" ca="1" si="1014"/>
        <v>0</v>
      </c>
      <c r="BO970" s="33">
        <f t="shared" ca="1" si="1014"/>
        <v>0</v>
      </c>
      <c r="BP970" s="33">
        <f t="shared" ca="1" si="1014"/>
        <v>0</v>
      </c>
      <c r="BQ970" s="33">
        <f t="shared" ca="1" si="1014"/>
        <v>0</v>
      </c>
      <c r="BR970" s="33">
        <f t="shared" ca="1" si="1014"/>
        <v>0</v>
      </c>
      <c r="BS970" s="33">
        <f t="shared" ca="1" si="1014"/>
        <v>0</v>
      </c>
      <c r="BT970" s="33">
        <f t="shared" ca="1" si="1014"/>
        <v>0</v>
      </c>
      <c r="BU970" s="33">
        <f t="shared" ca="1" si="1014"/>
        <v>0</v>
      </c>
      <c r="BV970" s="33">
        <f t="shared" ca="1" si="1014"/>
        <v>0</v>
      </c>
      <c r="BW970" s="33">
        <f t="shared" ca="1" si="1014"/>
        <v>0</v>
      </c>
      <c r="BX970" s="33">
        <f t="shared" ca="1" si="1014"/>
        <v>0</v>
      </c>
      <c r="BY970" s="33">
        <f t="shared" ca="1" si="1014"/>
        <v>0</v>
      </c>
      <c r="BZ970" s="33">
        <f t="shared" ca="1" si="1014"/>
        <v>0</v>
      </c>
      <c r="CA970" s="33">
        <f t="shared" ca="1" si="1014"/>
        <v>0</v>
      </c>
      <c r="CB970" s="33">
        <f t="shared" ca="1" si="1014"/>
        <v>0</v>
      </c>
      <c r="CC970" s="33">
        <f t="shared" ca="1" si="1014"/>
        <v>0</v>
      </c>
      <c r="CD970" s="33">
        <f t="shared" ca="1" si="1014"/>
        <v>0</v>
      </c>
      <c r="CE970" s="33">
        <f t="shared" ref="CE970:CK970" ca="1" si="1015">-CE969*CE960</f>
        <v>0</v>
      </c>
      <c r="CF970" s="33">
        <f t="shared" ca="1" si="1015"/>
        <v>0</v>
      </c>
      <c r="CG970" s="33">
        <f t="shared" ca="1" si="1015"/>
        <v>0</v>
      </c>
      <c r="CH970" s="33">
        <f t="shared" ca="1" si="1015"/>
        <v>0</v>
      </c>
      <c r="CI970" s="33">
        <f t="shared" ca="1" si="1015"/>
        <v>0</v>
      </c>
      <c r="CJ970" s="33">
        <f t="shared" ca="1" si="1015"/>
        <v>0</v>
      </c>
      <c r="CK970" s="33">
        <f t="shared" ca="1" si="1015"/>
        <v>0</v>
      </c>
      <c r="CL970" s="33">
        <f t="shared" ref="CL970" ca="1" si="1016">-CL969*CL960</f>
        <v>0</v>
      </c>
    </row>
    <row r="971" spans="2:90" x14ac:dyDescent="0.4">
      <c r="B971" s="123"/>
      <c r="D971" t="s">
        <v>754</v>
      </c>
      <c r="E971" s="8"/>
      <c r="H971" s="27"/>
      <c r="I971" s="78"/>
      <c r="J971" s="78"/>
      <c r="K971" s="33"/>
      <c r="L971" s="33"/>
      <c r="M971" s="33"/>
      <c r="N971" s="33"/>
      <c r="O971" s="33"/>
      <c r="P971" s="33"/>
      <c r="R971" s="33"/>
      <c r="S971" s="33"/>
      <c r="T971" s="33"/>
      <c r="U971" s="33"/>
      <c r="V971" s="33"/>
      <c r="W971" s="33"/>
      <c r="X971" s="33"/>
      <c r="Y971" s="33"/>
      <c r="Z971" s="33"/>
      <c r="AA971" s="33"/>
      <c r="AB971" s="33"/>
      <c r="AC971" s="33"/>
      <c r="AD971" s="33"/>
      <c r="AE971" s="33"/>
      <c r="AF971" s="33"/>
      <c r="AG971" s="33"/>
      <c r="AH971" s="33"/>
      <c r="AI971" s="33"/>
      <c r="AJ971" s="33"/>
      <c r="AK971" s="33"/>
      <c r="AL971" s="33"/>
      <c r="AM971" s="33"/>
      <c r="AN971" s="33"/>
      <c r="AO971" s="33"/>
      <c r="AP971" s="33"/>
      <c r="AQ971" s="33"/>
      <c r="AR971" s="33"/>
      <c r="AS971" s="33"/>
      <c r="AT971" s="33"/>
      <c r="AU971" s="33"/>
      <c r="AV971" s="33"/>
      <c r="AW971" s="33"/>
      <c r="AX971" s="33"/>
      <c r="AY971" s="33"/>
      <c r="AZ971" s="33"/>
      <c r="BA971" s="33"/>
      <c r="BB971" s="33"/>
      <c r="BC971" s="33"/>
      <c r="BD971" s="33"/>
      <c r="BE971" s="33"/>
      <c r="BF971" s="33"/>
      <c r="BG971" s="33"/>
      <c r="BH971" s="33"/>
      <c r="BI971" s="33"/>
      <c r="BJ971" s="33"/>
      <c r="BK971" s="33"/>
      <c r="BL971" s="33"/>
      <c r="BM971" s="33"/>
      <c r="BN971" s="33"/>
      <c r="BO971" s="33"/>
      <c r="BP971" s="33"/>
      <c r="BQ971" s="33"/>
      <c r="BR971" s="33"/>
      <c r="BS971" s="33"/>
      <c r="BT971" s="33"/>
      <c r="BU971" s="33"/>
      <c r="BV971" s="33"/>
      <c r="BW971" s="33"/>
      <c r="BX971" s="33"/>
      <c r="BY971" s="33"/>
      <c r="BZ971" s="33"/>
      <c r="CA971" s="33"/>
      <c r="CB971" s="33"/>
      <c r="CC971" s="33"/>
      <c r="CD971" s="33"/>
      <c r="CE971" s="33"/>
      <c r="CF971" s="33"/>
      <c r="CG971" s="33"/>
      <c r="CH971" s="33"/>
      <c r="CI971" s="33"/>
      <c r="CJ971" s="33"/>
      <c r="CK971" s="33"/>
      <c r="CL971" s="33"/>
    </row>
    <row r="972" spans="2:90" x14ac:dyDescent="0.4">
      <c r="B972" s="95" t="s">
        <v>576</v>
      </c>
      <c r="D972" t="s">
        <v>754</v>
      </c>
      <c r="E972" s="8"/>
      <c r="H972" s="27"/>
      <c r="I972" s="78"/>
      <c r="J972" s="78"/>
      <c r="K972" s="33"/>
      <c r="L972" s="33"/>
      <c r="M972" s="33"/>
      <c r="N972" s="33"/>
      <c r="O972" s="33"/>
      <c r="P972" s="33"/>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3"/>
      <c r="AO972" s="33"/>
      <c r="AP972" s="33"/>
      <c r="AQ972" s="33"/>
      <c r="AR972" s="33"/>
      <c r="AS972" s="33"/>
      <c r="AT972" s="33"/>
      <c r="AU972" s="33"/>
      <c r="AV972" s="33"/>
      <c r="AW972" s="33"/>
      <c r="AX972" s="33"/>
      <c r="AY972" s="33"/>
      <c r="AZ972" s="33"/>
      <c r="BA972" s="33"/>
      <c r="BB972" s="33"/>
      <c r="BC972" s="33"/>
      <c r="BD972" s="33"/>
      <c r="BE972" s="33"/>
      <c r="BF972" s="33"/>
      <c r="BG972" s="33"/>
      <c r="BH972" s="33"/>
      <c r="BI972" s="33"/>
      <c r="BJ972" s="33"/>
      <c r="BK972" s="33"/>
      <c r="BL972" s="33"/>
      <c r="BM972" s="33"/>
      <c r="BN972" s="33"/>
      <c r="BO972" s="33"/>
      <c r="BP972" s="33"/>
      <c r="BQ972" s="33"/>
      <c r="BR972" s="33"/>
      <c r="BS972" s="33"/>
      <c r="BT972" s="33"/>
      <c r="BU972" s="33"/>
      <c r="BV972" s="33"/>
      <c r="BW972" s="33"/>
      <c r="BX972" s="33"/>
      <c r="BY972" s="33"/>
      <c r="BZ972" s="33"/>
      <c r="CA972" s="33"/>
      <c r="CB972" s="33"/>
      <c r="CC972" s="33"/>
      <c r="CD972" s="33"/>
      <c r="CE972" s="33"/>
      <c r="CF972" s="33"/>
      <c r="CG972" s="33"/>
      <c r="CH972" s="33"/>
      <c r="CI972" s="33"/>
      <c r="CJ972" s="33"/>
      <c r="CK972" s="33"/>
      <c r="CL972" s="33"/>
    </row>
    <row r="973" spans="2:90" x14ac:dyDescent="0.4">
      <c r="B973" s="154" t="str">
        <f>"Gain on sale of "&amp;B978&amp;"s - "&amp;B977</f>
        <v>Gain on sale of Units - (Primary label)</v>
      </c>
      <c r="C973" t="s">
        <v>198</v>
      </c>
      <c r="D973" t="s">
        <v>754</v>
      </c>
      <c r="E973" s="8"/>
      <c r="K973" s="24">
        <f t="shared" ref="K973:P975" ca="1" si="1017">SUMIF($3:$3,K$2,973:973)</f>
        <v>0</v>
      </c>
      <c r="L973" s="24">
        <f t="shared" ca="1" si="1017"/>
        <v>14000000</v>
      </c>
      <c r="M973" s="24">
        <f t="shared" ca="1" si="1017"/>
        <v>0</v>
      </c>
      <c r="N973" s="24">
        <f t="shared" ca="1" si="1017"/>
        <v>0</v>
      </c>
      <c r="O973" s="24">
        <f t="shared" ca="1" si="1017"/>
        <v>0</v>
      </c>
      <c r="P973" s="24">
        <f t="shared" ca="1" si="1017"/>
        <v>0</v>
      </c>
      <c r="R973" s="24"/>
      <c r="S973" s="24">
        <f t="shared" ref="S973" ca="1" si="1018">S970+S966</f>
        <v>0</v>
      </c>
      <c r="T973" s="24">
        <f t="shared" ref="T973:AX973" ca="1" si="1019">T970+T966</f>
        <v>0</v>
      </c>
      <c r="U973" s="24">
        <f t="shared" ca="1" si="1019"/>
        <v>0</v>
      </c>
      <c r="V973" s="24">
        <f t="shared" ca="1" si="1019"/>
        <v>0</v>
      </c>
      <c r="W973" s="24">
        <f t="shared" ca="1" si="1019"/>
        <v>0</v>
      </c>
      <c r="X973" s="24">
        <f t="shared" ca="1" si="1019"/>
        <v>0</v>
      </c>
      <c r="Y973" s="24">
        <f t="shared" ca="1" si="1019"/>
        <v>0</v>
      </c>
      <c r="Z973" s="24">
        <f t="shared" ca="1" si="1019"/>
        <v>0</v>
      </c>
      <c r="AA973" s="24">
        <f t="shared" ca="1" si="1019"/>
        <v>0</v>
      </c>
      <c r="AB973" s="24">
        <f t="shared" ca="1" si="1019"/>
        <v>0</v>
      </c>
      <c r="AC973" s="24">
        <f t="shared" ca="1" si="1019"/>
        <v>0</v>
      </c>
      <c r="AD973" s="24">
        <f t="shared" ca="1" si="1019"/>
        <v>0</v>
      </c>
      <c r="AE973" s="24">
        <f t="shared" ca="1" si="1019"/>
        <v>2000000</v>
      </c>
      <c r="AF973" s="24">
        <f t="shared" ca="1" si="1019"/>
        <v>2000000</v>
      </c>
      <c r="AG973" s="24">
        <f t="shared" ca="1" si="1019"/>
        <v>2000000</v>
      </c>
      <c r="AH973" s="24">
        <f t="shared" ca="1" si="1019"/>
        <v>2000000</v>
      </c>
      <c r="AI973" s="24">
        <f t="shared" ca="1" si="1019"/>
        <v>2000000</v>
      </c>
      <c r="AJ973" s="24">
        <f t="shared" ca="1" si="1019"/>
        <v>2000000</v>
      </c>
      <c r="AK973" s="24">
        <f t="shared" ca="1" si="1019"/>
        <v>2000000</v>
      </c>
      <c r="AL973" s="24">
        <f t="shared" ca="1" si="1019"/>
        <v>0</v>
      </c>
      <c r="AM973" s="24">
        <f t="shared" ca="1" si="1019"/>
        <v>0</v>
      </c>
      <c r="AN973" s="24">
        <f t="shared" ca="1" si="1019"/>
        <v>0</v>
      </c>
      <c r="AO973" s="24">
        <f t="shared" ca="1" si="1019"/>
        <v>0</v>
      </c>
      <c r="AP973" s="24">
        <f t="shared" ca="1" si="1019"/>
        <v>0</v>
      </c>
      <c r="AQ973" s="24">
        <f t="shared" ca="1" si="1019"/>
        <v>0</v>
      </c>
      <c r="AR973" s="24">
        <f t="shared" ca="1" si="1019"/>
        <v>0</v>
      </c>
      <c r="AS973" s="24">
        <f t="shared" ca="1" si="1019"/>
        <v>0</v>
      </c>
      <c r="AT973" s="24">
        <f t="shared" ca="1" si="1019"/>
        <v>0</v>
      </c>
      <c r="AU973" s="24">
        <f t="shared" ca="1" si="1019"/>
        <v>0</v>
      </c>
      <c r="AV973" s="24">
        <f t="shared" ca="1" si="1019"/>
        <v>0</v>
      </c>
      <c r="AW973" s="24">
        <f t="shared" ca="1" si="1019"/>
        <v>0</v>
      </c>
      <c r="AX973" s="24">
        <f t="shared" ca="1" si="1019"/>
        <v>0</v>
      </c>
      <c r="AY973" s="24">
        <f t="shared" ref="AY973:CD973" ca="1" si="1020">AY970+AY966</f>
        <v>0</v>
      </c>
      <c r="AZ973" s="24">
        <f t="shared" ca="1" si="1020"/>
        <v>0</v>
      </c>
      <c r="BA973" s="24">
        <f t="shared" ca="1" si="1020"/>
        <v>0</v>
      </c>
      <c r="BB973" s="24">
        <f t="shared" ca="1" si="1020"/>
        <v>0</v>
      </c>
      <c r="BC973" s="24">
        <f t="shared" ca="1" si="1020"/>
        <v>0</v>
      </c>
      <c r="BD973" s="24">
        <f t="shared" ca="1" si="1020"/>
        <v>0</v>
      </c>
      <c r="BE973" s="24">
        <f t="shared" ca="1" si="1020"/>
        <v>0</v>
      </c>
      <c r="BF973" s="24">
        <f t="shared" ca="1" si="1020"/>
        <v>0</v>
      </c>
      <c r="BG973" s="24">
        <f t="shared" ca="1" si="1020"/>
        <v>0</v>
      </c>
      <c r="BH973" s="24">
        <f t="shared" ca="1" si="1020"/>
        <v>0</v>
      </c>
      <c r="BI973" s="24">
        <f t="shared" ca="1" si="1020"/>
        <v>0</v>
      </c>
      <c r="BJ973" s="24">
        <f t="shared" ca="1" si="1020"/>
        <v>0</v>
      </c>
      <c r="BK973" s="24">
        <f t="shared" ca="1" si="1020"/>
        <v>0</v>
      </c>
      <c r="BL973" s="24">
        <f t="shared" ca="1" si="1020"/>
        <v>0</v>
      </c>
      <c r="BM973" s="24">
        <f t="shared" ca="1" si="1020"/>
        <v>0</v>
      </c>
      <c r="BN973" s="24">
        <f t="shared" ca="1" si="1020"/>
        <v>0</v>
      </c>
      <c r="BO973" s="24">
        <f t="shared" ca="1" si="1020"/>
        <v>0</v>
      </c>
      <c r="BP973" s="24">
        <f t="shared" ca="1" si="1020"/>
        <v>0</v>
      </c>
      <c r="BQ973" s="24">
        <f t="shared" ca="1" si="1020"/>
        <v>0</v>
      </c>
      <c r="BR973" s="24">
        <f t="shared" ca="1" si="1020"/>
        <v>0</v>
      </c>
      <c r="BS973" s="24">
        <f t="shared" ca="1" si="1020"/>
        <v>0</v>
      </c>
      <c r="BT973" s="24">
        <f t="shared" ca="1" si="1020"/>
        <v>0</v>
      </c>
      <c r="BU973" s="24">
        <f t="shared" ca="1" si="1020"/>
        <v>0</v>
      </c>
      <c r="BV973" s="24">
        <f t="shared" ca="1" si="1020"/>
        <v>0</v>
      </c>
      <c r="BW973" s="24">
        <f t="shared" ca="1" si="1020"/>
        <v>0</v>
      </c>
      <c r="BX973" s="24">
        <f t="shared" ca="1" si="1020"/>
        <v>0</v>
      </c>
      <c r="BY973" s="24">
        <f t="shared" ca="1" si="1020"/>
        <v>0</v>
      </c>
      <c r="BZ973" s="24">
        <f t="shared" ca="1" si="1020"/>
        <v>0</v>
      </c>
      <c r="CA973" s="24">
        <f t="shared" ca="1" si="1020"/>
        <v>0</v>
      </c>
      <c r="CB973" s="24">
        <f t="shared" ca="1" si="1020"/>
        <v>0</v>
      </c>
      <c r="CC973" s="24">
        <f t="shared" ca="1" si="1020"/>
        <v>0</v>
      </c>
      <c r="CD973" s="24">
        <f t="shared" ca="1" si="1020"/>
        <v>0</v>
      </c>
      <c r="CE973" s="24">
        <f t="shared" ref="CE973:CK973" ca="1" si="1021">CE970+CE966</f>
        <v>0</v>
      </c>
      <c r="CF973" s="24">
        <f t="shared" ca="1" si="1021"/>
        <v>0</v>
      </c>
      <c r="CG973" s="24">
        <f t="shared" ca="1" si="1021"/>
        <v>0</v>
      </c>
      <c r="CH973" s="24">
        <f t="shared" ca="1" si="1021"/>
        <v>0</v>
      </c>
      <c r="CI973" s="24">
        <f t="shared" ca="1" si="1021"/>
        <v>0</v>
      </c>
      <c r="CJ973" s="24">
        <f t="shared" ca="1" si="1021"/>
        <v>0</v>
      </c>
      <c r="CK973" s="24">
        <f t="shared" ca="1" si="1021"/>
        <v>0</v>
      </c>
      <c r="CL973" s="24">
        <f t="shared" ref="CL973" ca="1" si="1022">CL970+CL966</f>
        <v>0</v>
      </c>
    </row>
    <row r="974" spans="2:90" x14ac:dyDescent="0.4">
      <c r="B974" s="154" t="str">
        <f>"Gain on sale of "&amp;B978&amp;"s - "&amp;B977</f>
        <v>Gain on sale of Units - (Primary label)</v>
      </c>
      <c r="C974" t="s">
        <v>577</v>
      </c>
      <c r="D974" t="s">
        <v>754</v>
      </c>
      <c r="E974" s="8"/>
      <c r="K974" s="24">
        <f t="shared" ca="1" si="1017"/>
        <v>0</v>
      </c>
      <c r="L974" s="24">
        <f t="shared" ca="1" si="1017"/>
        <v>-14000000</v>
      </c>
      <c r="M974" s="24">
        <f t="shared" ca="1" si="1017"/>
        <v>0</v>
      </c>
      <c r="N974" s="24">
        <f t="shared" ca="1" si="1017"/>
        <v>0</v>
      </c>
      <c r="O974" s="24">
        <f t="shared" ca="1" si="1017"/>
        <v>0</v>
      </c>
      <c r="P974" s="24">
        <f t="shared" ca="1" si="1017"/>
        <v>0</v>
      </c>
      <c r="R974" s="24"/>
      <c r="S974" s="24">
        <f ca="1">-S970+S966</f>
        <v>0</v>
      </c>
      <c r="T974" s="24">
        <f ca="1">-T970+T966</f>
        <v>0</v>
      </c>
      <c r="U974" s="24">
        <f ca="1">-U970+U966</f>
        <v>0</v>
      </c>
      <c r="V974" s="24">
        <f ca="1">-V970+V966</f>
        <v>0</v>
      </c>
      <c r="W974" s="24">
        <f ca="1">-W970+W966</f>
        <v>0</v>
      </c>
      <c r="X974" s="24">
        <f t="shared" ref="X974:BC974" ca="1" si="1023">-(X970+X966)</f>
        <v>0</v>
      </c>
      <c r="Y974" s="24">
        <f t="shared" ca="1" si="1023"/>
        <v>0</v>
      </c>
      <c r="Z974" s="24">
        <f t="shared" ca="1" si="1023"/>
        <v>0</v>
      </c>
      <c r="AA974" s="24">
        <f t="shared" ca="1" si="1023"/>
        <v>0</v>
      </c>
      <c r="AB974" s="24">
        <f t="shared" ca="1" si="1023"/>
        <v>0</v>
      </c>
      <c r="AC974" s="24">
        <f t="shared" ca="1" si="1023"/>
        <v>0</v>
      </c>
      <c r="AD974" s="24">
        <f t="shared" ca="1" si="1023"/>
        <v>0</v>
      </c>
      <c r="AE974" s="24">
        <f t="shared" ca="1" si="1023"/>
        <v>-2000000</v>
      </c>
      <c r="AF974" s="24">
        <f t="shared" ca="1" si="1023"/>
        <v>-2000000</v>
      </c>
      <c r="AG974" s="24">
        <f t="shared" ca="1" si="1023"/>
        <v>-2000000</v>
      </c>
      <c r="AH974" s="24">
        <f t="shared" ca="1" si="1023"/>
        <v>-2000000</v>
      </c>
      <c r="AI974" s="24">
        <f t="shared" ca="1" si="1023"/>
        <v>-2000000</v>
      </c>
      <c r="AJ974" s="24">
        <f t="shared" ca="1" si="1023"/>
        <v>-2000000</v>
      </c>
      <c r="AK974" s="24">
        <f t="shared" ca="1" si="1023"/>
        <v>-2000000</v>
      </c>
      <c r="AL974" s="24">
        <f t="shared" ca="1" si="1023"/>
        <v>0</v>
      </c>
      <c r="AM974" s="24">
        <f t="shared" ca="1" si="1023"/>
        <v>0</v>
      </c>
      <c r="AN974" s="24">
        <f t="shared" ca="1" si="1023"/>
        <v>0</v>
      </c>
      <c r="AO974" s="24">
        <f t="shared" ca="1" si="1023"/>
        <v>0</v>
      </c>
      <c r="AP974" s="24">
        <f t="shared" ca="1" si="1023"/>
        <v>0</v>
      </c>
      <c r="AQ974" s="24">
        <f t="shared" ca="1" si="1023"/>
        <v>0</v>
      </c>
      <c r="AR974" s="24">
        <f t="shared" ca="1" si="1023"/>
        <v>0</v>
      </c>
      <c r="AS974" s="24">
        <f t="shared" ca="1" si="1023"/>
        <v>0</v>
      </c>
      <c r="AT974" s="24">
        <f t="shared" ca="1" si="1023"/>
        <v>0</v>
      </c>
      <c r="AU974" s="24">
        <f t="shared" ca="1" si="1023"/>
        <v>0</v>
      </c>
      <c r="AV974" s="24">
        <f t="shared" ca="1" si="1023"/>
        <v>0</v>
      </c>
      <c r="AW974" s="24">
        <f t="shared" ca="1" si="1023"/>
        <v>0</v>
      </c>
      <c r="AX974" s="24">
        <f t="shared" ca="1" si="1023"/>
        <v>0</v>
      </c>
      <c r="AY974" s="24">
        <f t="shared" ca="1" si="1023"/>
        <v>0</v>
      </c>
      <c r="AZ974" s="24">
        <f t="shared" ca="1" si="1023"/>
        <v>0</v>
      </c>
      <c r="BA974" s="24">
        <f t="shared" ca="1" si="1023"/>
        <v>0</v>
      </c>
      <c r="BB974" s="24">
        <f t="shared" ca="1" si="1023"/>
        <v>0</v>
      </c>
      <c r="BC974" s="24">
        <f t="shared" ca="1" si="1023"/>
        <v>0</v>
      </c>
      <c r="BD974" s="24">
        <f t="shared" ref="BD974:CK974" ca="1" si="1024">-(BD970+BD966)</f>
        <v>0</v>
      </c>
      <c r="BE974" s="24">
        <f t="shared" ca="1" si="1024"/>
        <v>0</v>
      </c>
      <c r="BF974" s="24">
        <f t="shared" ca="1" si="1024"/>
        <v>0</v>
      </c>
      <c r="BG974" s="24">
        <f t="shared" ca="1" si="1024"/>
        <v>0</v>
      </c>
      <c r="BH974" s="24">
        <f t="shared" ca="1" si="1024"/>
        <v>0</v>
      </c>
      <c r="BI974" s="24">
        <f t="shared" ca="1" si="1024"/>
        <v>0</v>
      </c>
      <c r="BJ974" s="24">
        <f t="shared" ca="1" si="1024"/>
        <v>0</v>
      </c>
      <c r="BK974" s="24">
        <f t="shared" ca="1" si="1024"/>
        <v>0</v>
      </c>
      <c r="BL974" s="24">
        <f t="shared" ca="1" si="1024"/>
        <v>0</v>
      </c>
      <c r="BM974" s="24">
        <f t="shared" ca="1" si="1024"/>
        <v>0</v>
      </c>
      <c r="BN974" s="24">
        <f t="shared" ca="1" si="1024"/>
        <v>0</v>
      </c>
      <c r="BO974" s="24">
        <f t="shared" ca="1" si="1024"/>
        <v>0</v>
      </c>
      <c r="BP974" s="24">
        <f t="shared" ca="1" si="1024"/>
        <v>0</v>
      </c>
      <c r="BQ974" s="24">
        <f t="shared" ca="1" si="1024"/>
        <v>0</v>
      </c>
      <c r="BR974" s="24">
        <f t="shared" ca="1" si="1024"/>
        <v>0</v>
      </c>
      <c r="BS974" s="24">
        <f t="shared" ca="1" si="1024"/>
        <v>0</v>
      </c>
      <c r="BT974" s="24">
        <f t="shared" ca="1" si="1024"/>
        <v>0</v>
      </c>
      <c r="BU974" s="24">
        <f t="shared" ca="1" si="1024"/>
        <v>0</v>
      </c>
      <c r="BV974" s="24">
        <f t="shared" ca="1" si="1024"/>
        <v>0</v>
      </c>
      <c r="BW974" s="24">
        <f t="shared" ca="1" si="1024"/>
        <v>0</v>
      </c>
      <c r="BX974" s="24">
        <f t="shared" ca="1" si="1024"/>
        <v>0</v>
      </c>
      <c r="BY974" s="24">
        <f t="shared" ca="1" si="1024"/>
        <v>0</v>
      </c>
      <c r="BZ974" s="24">
        <f t="shared" ca="1" si="1024"/>
        <v>0</v>
      </c>
      <c r="CA974" s="24">
        <f t="shared" ca="1" si="1024"/>
        <v>0</v>
      </c>
      <c r="CB974" s="24">
        <f t="shared" ca="1" si="1024"/>
        <v>0</v>
      </c>
      <c r="CC974" s="24">
        <f t="shared" ca="1" si="1024"/>
        <v>0</v>
      </c>
      <c r="CD974" s="24">
        <f t="shared" ca="1" si="1024"/>
        <v>0</v>
      </c>
      <c r="CE974" s="24">
        <f t="shared" ca="1" si="1024"/>
        <v>0</v>
      </c>
      <c r="CF974" s="24">
        <f t="shared" ca="1" si="1024"/>
        <v>0</v>
      </c>
      <c r="CG974" s="24">
        <f t="shared" ca="1" si="1024"/>
        <v>0</v>
      </c>
      <c r="CH974" s="24">
        <f t="shared" ca="1" si="1024"/>
        <v>0</v>
      </c>
      <c r="CI974" s="24">
        <f t="shared" ca="1" si="1024"/>
        <v>0</v>
      </c>
      <c r="CJ974" s="24">
        <f t="shared" ca="1" si="1024"/>
        <v>0</v>
      </c>
      <c r="CK974" s="24">
        <f t="shared" ca="1" si="1024"/>
        <v>0</v>
      </c>
      <c r="CL974" s="24">
        <f t="shared" ref="CL974" ca="1" si="1025">-(CL970+CL966)</f>
        <v>0</v>
      </c>
    </row>
    <row r="975" spans="2:90" x14ac:dyDescent="0.4">
      <c r="B975" s="154" t="str">
        <f>B965&amp;" - "&amp;B948</f>
        <v>Units Constructed - (Primary label)</v>
      </c>
      <c r="C975" t="s">
        <v>235</v>
      </c>
      <c r="D975" t="s">
        <v>754</v>
      </c>
      <c r="E975" s="8"/>
      <c r="H975" s="27"/>
      <c r="I975" s="78"/>
      <c r="J975" s="78"/>
      <c r="K975" s="24">
        <f t="shared" ca="1" si="1017"/>
        <v>-14000000</v>
      </c>
      <c r="L975" s="24">
        <f t="shared" ca="1" si="1017"/>
        <v>0</v>
      </c>
      <c r="M975" s="24">
        <f t="shared" ca="1" si="1017"/>
        <v>0</v>
      </c>
      <c r="N975" s="24">
        <f t="shared" ca="1" si="1017"/>
        <v>0</v>
      </c>
      <c r="O975" s="24">
        <f t="shared" ca="1" si="1017"/>
        <v>0</v>
      </c>
      <c r="P975" s="24">
        <f t="shared" ca="1" si="1017"/>
        <v>0</v>
      </c>
      <c r="R975" s="33"/>
      <c r="S975" s="24">
        <f t="shared" ref="S975" ca="1" si="1026">-S965</f>
        <v>-2000000</v>
      </c>
      <c r="T975" s="24">
        <f t="shared" ref="T975:AX975" ca="1" si="1027">-T965</f>
        <v>-2000000</v>
      </c>
      <c r="U975" s="24">
        <f t="shared" ca="1" si="1027"/>
        <v>-2000000</v>
      </c>
      <c r="V975" s="24">
        <f t="shared" ca="1" si="1027"/>
        <v>-2000000</v>
      </c>
      <c r="W975" s="24">
        <f t="shared" ca="1" si="1027"/>
        <v>-2000000</v>
      </c>
      <c r="X975" s="24">
        <f t="shared" ca="1" si="1027"/>
        <v>-2000000</v>
      </c>
      <c r="Y975" s="24">
        <f t="shared" ca="1" si="1027"/>
        <v>-2000000</v>
      </c>
      <c r="Z975" s="24">
        <f t="shared" ca="1" si="1027"/>
        <v>0</v>
      </c>
      <c r="AA975" s="24">
        <f t="shared" ca="1" si="1027"/>
        <v>0</v>
      </c>
      <c r="AB975" s="24">
        <f t="shared" ca="1" si="1027"/>
        <v>0</v>
      </c>
      <c r="AC975" s="24">
        <f t="shared" ca="1" si="1027"/>
        <v>0</v>
      </c>
      <c r="AD975" s="24">
        <f t="shared" ca="1" si="1027"/>
        <v>0</v>
      </c>
      <c r="AE975" s="24">
        <f t="shared" ca="1" si="1027"/>
        <v>0</v>
      </c>
      <c r="AF975" s="24">
        <f t="shared" ca="1" si="1027"/>
        <v>0</v>
      </c>
      <c r="AG975" s="24">
        <f t="shared" ca="1" si="1027"/>
        <v>0</v>
      </c>
      <c r="AH975" s="24">
        <f t="shared" ca="1" si="1027"/>
        <v>0</v>
      </c>
      <c r="AI975" s="24">
        <f t="shared" ca="1" si="1027"/>
        <v>0</v>
      </c>
      <c r="AJ975" s="24">
        <f t="shared" ca="1" si="1027"/>
        <v>0</v>
      </c>
      <c r="AK975" s="24">
        <f t="shared" ca="1" si="1027"/>
        <v>0</v>
      </c>
      <c r="AL975" s="24">
        <f t="shared" ca="1" si="1027"/>
        <v>0</v>
      </c>
      <c r="AM975" s="24">
        <f t="shared" ca="1" si="1027"/>
        <v>0</v>
      </c>
      <c r="AN975" s="24">
        <f t="shared" ca="1" si="1027"/>
        <v>0</v>
      </c>
      <c r="AO975" s="24">
        <f t="shared" ca="1" si="1027"/>
        <v>0</v>
      </c>
      <c r="AP975" s="24">
        <f t="shared" ca="1" si="1027"/>
        <v>0</v>
      </c>
      <c r="AQ975" s="24">
        <f t="shared" ca="1" si="1027"/>
        <v>0</v>
      </c>
      <c r="AR975" s="24">
        <f t="shared" ca="1" si="1027"/>
        <v>0</v>
      </c>
      <c r="AS975" s="24">
        <f t="shared" ca="1" si="1027"/>
        <v>0</v>
      </c>
      <c r="AT975" s="24">
        <f t="shared" ca="1" si="1027"/>
        <v>0</v>
      </c>
      <c r="AU975" s="24">
        <f t="shared" ca="1" si="1027"/>
        <v>0</v>
      </c>
      <c r="AV975" s="24">
        <f t="shared" ca="1" si="1027"/>
        <v>0</v>
      </c>
      <c r="AW975" s="24">
        <f t="shared" ca="1" si="1027"/>
        <v>0</v>
      </c>
      <c r="AX975" s="24">
        <f t="shared" ca="1" si="1027"/>
        <v>0</v>
      </c>
      <c r="AY975" s="24">
        <f t="shared" ref="AY975:CD975" ca="1" si="1028">-AY965</f>
        <v>0</v>
      </c>
      <c r="AZ975" s="24">
        <f t="shared" ca="1" si="1028"/>
        <v>0</v>
      </c>
      <c r="BA975" s="24">
        <f t="shared" ca="1" si="1028"/>
        <v>0</v>
      </c>
      <c r="BB975" s="24">
        <f t="shared" ca="1" si="1028"/>
        <v>0</v>
      </c>
      <c r="BC975" s="24">
        <f t="shared" ca="1" si="1028"/>
        <v>0</v>
      </c>
      <c r="BD975" s="24">
        <f t="shared" ca="1" si="1028"/>
        <v>0</v>
      </c>
      <c r="BE975" s="24">
        <f t="shared" ca="1" si="1028"/>
        <v>0</v>
      </c>
      <c r="BF975" s="24">
        <f t="shared" ca="1" si="1028"/>
        <v>0</v>
      </c>
      <c r="BG975" s="24">
        <f t="shared" ca="1" si="1028"/>
        <v>0</v>
      </c>
      <c r="BH975" s="24">
        <f t="shared" ca="1" si="1028"/>
        <v>0</v>
      </c>
      <c r="BI975" s="24">
        <f t="shared" ca="1" si="1028"/>
        <v>0</v>
      </c>
      <c r="BJ975" s="24">
        <f t="shared" ca="1" si="1028"/>
        <v>0</v>
      </c>
      <c r="BK975" s="24">
        <f t="shared" ca="1" si="1028"/>
        <v>0</v>
      </c>
      <c r="BL975" s="24">
        <f t="shared" ca="1" si="1028"/>
        <v>0</v>
      </c>
      <c r="BM975" s="24">
        <f t="shared" ca="1" si="1028"/>
        <v>0</v>
      </c>
      <c r="BN975" s="24">
        <f t="shared" ca="1" si="1028"/>
        <v>0</v>
      </c>
      <c r="BO975" s="24">
        <f t="shared" ca="1" si="1028"/>
        <v>0</v>
      </c>
      <c r="BP975" s="24">
        <f t="shared" ca="1" si="1028"/>
        <v>0</v>
      </c>
      <c r="BQ975" s="24">
        <f t="shared" ca="1" si="1028"/>
        <v>0</v>
      </c>
      <c r="BR975" s="24">
        <f t="shared" ca="1" si="1028"/>
        <v>0</v>
      </c>
      <c r="BS975" s="24">
        <f t="shared" ca="1" si="1028"/>
        <v>0</v>
      </c>
      <c r="BT975" s="24">
        <f t="shared" ca="1" si="1028"/>
        <v>0</v>
      </c>
      <c r="BU975" s="24">
        <f t="shared" ca="1" si="1028"/>
        <v>0</v>
      </c>
      <c r="BV975" s="24">
        <f t="shared" ca="1" si="1028"/>
        <v>0</v>
      </c>
      <c r="BW975" s="24">
        <f t="shared" ca="1" si="1028"/>
        <v>0</v>
      </c>
      <c r="BX975" s="24">
        <f t="shared" ca="1" si="1028"/>
        <v>0</v>
      </c>
      <c r="BY975" s="24">
        <f t="shared" ca="1" si="1028"/>
        <v>0</v>
      </c>
      <c r="BZ975" s="24">
        <f t="shared" ca="1" si="1028"/>
        <v>0</v>
      </c>
      <c r="CA975" s="24">
        <f t="shared" ca="1" si="1028"/>
        <v>0</v>
      </c>
      <c r="CB975" s="24">
        <f t="shared" ca="1" si="1028"/>
        <v>0</v>
      </c>
      <c r="CC975" s="24">
        <f t="shared" ca="1" si="1028"/>
        <v>0</v>
      </c>
      <c r="CD975" s="24">
        <f t="shared" ca="1" si="1028"/>
        <v>0</v>
      </c>
      <c r="CE975" s="24">
        <f t="shared" ref="CE975:CK975" ca="1" si="1029">-CE965</f>
        <v>0</v>
      </c>
      <c r="CF975" s="24">
        <f t="shared" ca="1" si="1029"/>
        <v>0</v>
      </c>
      <c r="CG975" s="24">
        <f t="shared" ca="1" si="1029"/>
        <v>0</v>
      </c>
      <c r="CH975" s="24">
        <f t="shared" ca="1" si="1029"/>
        <v>0</v>
      </c>
      <c r="CI975" s="24">
        <f t="shared" ca="1" si="1029"/>
        <v>0</v>
      </c>
      <c r="CJ975" s="24">
        <f t="shared" ca="1" si="1029"/>
        <v>0</v>
      </c>
      <c r="CK975" s="24">
        <f t="shared" ca="1" si="1029"/>
        <v>0</v>
      </c>
      <c r="CL975" s="24">
        <f t="shared" ref="CL975" ca="1" si="1030">-CL965</f>
        <v>0</v>
      </c>
    </row>
    <row r="976" spans="2:90" x14ac:dyDescent="0.4">
      <c r="B976" s="122"/>
      <c r="D976" t="s">
        <v>754</v>
      </c>
      <c r="E976" s="8"/>
      <c r="H976" s="27"/>
      <c r="I976" s="78"/>
      <c r="J976" s="78"/>
      <c r="K976" s="24"/>
      <c r="L976" s="24"/>
      <c r="M976" s="24"/>
      <c r="N976" s="24"/>
      <c r="O976" s="24"/>
      <c r="P976" s="24"/>
      <c r="R976" s="33"/>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4"/>
      <c r="BF976" s="24"/>
      <c r="BG976" s="24"/>
      <c r="BH976" s="24"/>
      <c r="BI976" s="24"/>
      <c r="BJ976" s="24"/>
      <c r="BK976" s="24"/>
      <c r="BL976" s="24"/>
      <c r="BM976" s="24"/>
      <c r="BN976" s="24"/>
      <c r="BO976" s="24"/>
      <c r="BP976" s="24"/>
      <c r="BQ976" s="24"/>
      <c r="BR976" s="24"/>
      <c r="BS976" s="24"/>
      <c r="BT976" s="24"/>
      <c r="BU976" s="24"/>
      <c r="BV976" s="24"/>
      <c r="BW976" s="24"/>
      <c r="BX976" s="24"/>
      <c r="BY976" s="24"/>
      <c r="BZ976" s="24"/>
      <c r="CA976" s="24"/>
      <c r="CB976" s="24"/>
      <c r="CC976" s="24"/>
      <c r="CD976" s="24"/>
      <c r="CE976" s="24"/>
      <c r="CF976" s="24"/>
      <c r="CG976" s="24"/>
      <c r="CH976" s="24"/>
      <c r="CI976" s="24"/>
      <c r="CJ976" s="24"/>
      <c r="CK976" s="24"/>
      <c r="CL976" s="24"/>
    </row>
    <row r="977" spans="2:90" x14ac:dyDescent="0.4">
      <c r="B977" s="8" t="str">
        <f>B948</f>
        <v>(Primary label)</v>
      </c>
      <c r="D977" t="s">
        <v>754</v>
      </c>
      <c r="E977" s="8" t="str">
        <f t="shared" si="990"/>
        <v>977 ASSETSALE-PV</v>
      </c>
      <c r="G977" t="s">
        <v>332</v>
      </c>
      <c r="H977" s="27"/>
      <c r="I977" s="78"/>
      <c r="J977" s="78"/>
      <c r="K977" s="33"/>
      <c r="L977" s="33"/>
      <c r="M977" s="33"/>
      <c r="N977" s="33"/>
      <c r="O977" s="33"/>
      <c r="P977" s="33"/>
      <c r="R977" s="33"/>
      <c r="S977" s="33"/>
      <c r="T977" s="33"/>
      <c r="U977" s="33"/>
      <c r="V977" s="33"/>
      <c r="W977" s="33"/>
      <c r="X977" s="33"/>
      <c r="Y977" s="33"/>
      <c r="Z977" s="33"/>
      <c r="AA977" s="33"/>
      <c r="AB977" s="33"/>
      <c r="AC977" s="33"/>
      <c r="AD977" s="33"/>
      <c r="AE977" s="33"/>
      <c r="AF977" s="33"/>
      <c r="AG977" s="33"/>
      <c r="AH977" s="33"/>
      <c r="AI977" s="33"/>
      <c r="AJ977" s="33"/>
      <c r="AK977" s="33"/>
      <c r="AL977" s="33"/>
      <c r="AM977" s="33"/>
      <c r="AN977" s="33"/>
      <c r="AO977" s="33"/>
      <c r="AP977" s="33"/>
      <c r="AQ977" s="33"/>
      <c r="AR977" s="33"/>
      <c r="AS977" s="33"/>
      <c r="AT977" s="33"/>
      <c r="AU977" s="33"/>
      <c r="AV977" s="33"/>
      <c r="AW977" s="33"/>
      <c r="AX977" s="33"/>
      <c r="AY977" s="33"/>
      <c r="AZ977" s="33"/>
      <c r="BA977" s="33"/>
      <c r="BB977" s="33"/>
      <c r="BC977" s="33"/>
      <c r="BD977" s="33"/>
      <c r="BE977" s="33"/>
      <c r="BF977" s="33"/>
      <c r="BG977" s="33"/>
      <c r="BH977" s="33"/>
      <c r="BI977" s="33"/>
      <c r="BJ977" s="33"/>
      <c r="BK977" s="33"/>
      <c r="BL977" s="33"/>
      <c r="BM977" s="33"/>
      <c r="BN977" s="33"/>
      <c r="BO977" s="33"/>
      <c r="BP977" s="33"/>
      <c r="BQ977" s="33"/>
      <c r="BR977" s="33"/>
      <c r="BS977" s="33"/>
      <c r="BT977" s="33"/>
      <c r="BU977" s="33"/>
      <c r="BV977" s="33"/>
      <c r="BW977" s="33"/>
      <c r="BX977" s="33"/>
      <c r="BY977" s="33"/>
      <c r="BZ977" s="33"/>
      <c r="CA977" s="33"/>
      <c r="CB977" s="33"/>
      <c r="CC977" s="33"/>
      <c r="CD977" s="33"/>
      <c r="CE977" s="33"/>
      <c r="CF977" s="33"/>
      <c r="CG977" s="33"/>
      <c r="CH977" s="33"/>
      <c r="CI977" s="33"/>
      <c r="CJ977" s="33"/>
      <c r="CK977" s="33"/>
      <c r="CL977" s="33"/>
    </row>
    <row r="978" spans="2:90" x14ac:dyDescent="0.4">
      <c r="B978" s="235" t="str">
        <f>IFERROR(SUBSTITUTE(B956,":",""),"no unit")</f>
        <v>Unit</v>
      </c>
      <c r="D978" t="s">
        <v>754</v>
      </c>
      <c r="E978" s="8" t="str">
        <f>ROW()&amp;" "&amp;D978</f>
        <v>978 ASSETSALE-PV</v>
      </c>
      <c r="G978" t="s">
        <v>332</v>
      </c>
      <c r="H978" s="27"/>
      <c r="I978" s="78"/>
      <c r="J978" s="78"/>
      <c r="K978" s="33"/>
      <c r="L978" s="33"/>
      <c r="M978" s="33"/>
      <c r="N978" s="33"/>
      <c r="O978" s="33"/>
      <c r="P978" s="33"/>
      <c r="R978" s="33"/>
      <c r="S978" s="33"/>
      <c r="T978" s="33"/>
      <c r="U978" s="33"/>
      <c r="V978" s="33"/>
      <c r="W978" s="33"/>
      <c r="X978" s="33"/>
      <c r="Y978" s="33"/>
      <c r="Z978" s="33"/>
      <c r="AA978" s="33"/>
      <c r="AB978" s="33"/>
      <c r="AC978" s="33"/>
      <c r="AD978" s="33"/>
      <c r="AE978" s="33"/>
      <c r="AF978" s="33"/>
      <c r="AG978" s="33"/>
      <c r="AH978" s="33"/>
      <c r="AI978" s="33"/>
      <c r="AJ978" s="33"/>
      <c r="AK978" s="33"/>
      <c r="AL978" s="33"/>
      <c r="AM978" s="33"/>
      <c r="AN978" s="33"/>
      <c r="AO978" s="33"/>
      <c r="AP978" s="33"/>
      <c r="AQ978" s="33"/>
      <c r="AR978" s="33"/>
      <c r="AS978" s="33"/>
      <c r="AT978" s="33"/>
      <c r="AU978" s="33"/>
      <c r="AV978" s="33"/>
      <c r="AW978" s="33"/>
      <c r="AX978" s="33"/>
      <c r="AY978" s="33"/>
      <c r="AZ978" s="33"/>
      <c r="BA978" s="33"/>
      <c r="BB978" s="33"/>
      <c r="BC978" s="33"/>
      <c r="BD978" s="33"/>
      <c r="BE978" s="33"/>
      <c r="BF978" s="33"/>
      <c r="BG978" s="33"/>
      <c r="BH978" s="33"/>
      <c r="BI978" s="33"/>
      <c r="BJ978" s="33"/>
      <c r="BK978" s="33"/>
      <c r="BL978" s="33"/>
      <c r="BM978" s="33"/>
      <c r="BN978" s="33"/>
      <c r="BO978" s="33"/>
      <c r="BP978" s="33"/>
      <c r="BQ978" s="33"/>
      <c r="BR978" s="33"/>
      <c r="BS978" s="33"/>
      <c r="BT978" s="33"/>
      <c r="BU978" s="33"/>
      <c r="BV978" s="33"/>
      <c r="BW978" s="33"/>
      <c r="BX978" s="33"/>
      <c r="BY978" s="33"/>
      <c r="BZ978" s="33"/>
      <c r="CA978" s="33"/>
      <c r="CB978" s="33"/>
      <c r="CC978" s="33"/>
      <c r="CD978" s="33"/>
      <c r="CE978" s="33"/>
      <c r="CF978" s="33"/>
      <c r="CG978" s="33"/>
      <c r="CH978" s="33"/>
      <c r="CI978" s="33"/>
      <c r="CJ978" s="33"/>
      <c r="CK978" s="33"/>
      <c r="CL978" s="33"/>
    </row>
    <row r="979" spans="2:90" x14ac:dyDescent="0.4">
      <c r="B979" s="8" t="s">
        <v>334</v>
      </c>
      <c r="D979" t="s">
        <v>754</v>
      </c>
      <c r="E979" s="8" t="str">
        <f t="shared" ref="E979:E984" si="1031">ROW()&amp;" "&amp;D979</f>
        <v>979 ASSETSALE-PV</v>
      </c>
      <c r="G979" t="s">
        <v>332</v>
      </c>
      <c r="H979" s="27"/>
      <c r="I979" s="78"/>
      <c r="J979" s="78"/>
      <c r="K979" s="33"/>
      <c r="L979" s="33"/>
      <c r="M979" s="33"/>
      <c r="N979" s="33"/>
      <c r="O979" s="33"/>
      <c r="P979" s="33"/>
      <c r="R979" s="33"/>
      <c r="S979" s="4" t="str">
        <f t="shared" ref="S979" si="1032">ADDRESS(ROW(S970),COLUMN(S970),2)</f>
        <v>S$970</v>
      </c>
      <c r="T979" s="4" t="str">
        <f t="shared" ref="T979:AX979" si="1033">ADDRESS(ROW(T970),COLUMN(T970),2)</f>
        <v>T$970</v>
      </c>
      <c r="U979" s="4" t="str">
        <f t="shared" si="1033"/>
        <v>U$970</v>
      </c>
      <c r="V979" s="4" t="str">
        <f t="shared" si="1033"/>
        <v>V$970</v>
      </c>
      <c r="W979" s="4" t="str">
        <f t="shared" si="1033"/>
        <v>W$970</v>
      </c>
      <c r="X979" s="4" t="str">
        <f t="shared" si="1033"/>
        <v>X$970</v>
      </c>
      <c r="Y979" s="4" t="str">
        <f t="shared" si="1033"/>
        <v>Y$970</v>
      </c>
      <c r="Z979" s="4" t="str">
        <f t="shared" si="1033"/>
        <v>Z$970</v>
      </c>
      <c r="AA979" s="4" t="str">
        <f t="shared" si="1033"/>
        <v>AA$970</v>
      </c>
      <c r="AB979" s="4" t="str">
        <f t="shared" si="1033"/>
        <v>AB$970</v>
      </c>
      <c r="AC979" s="4" t="str">
        <f t="shared" si="1033"/>
        <v>AC$970</v>
      </c>
      <c r="AD979" s="4" t="str">
        <f t="shared" si="1033"/>
        <v>AD$970</v>
      </c>
      <c r="AE979" s="4" t="str">
        <f t="shared" si="1033"/>
        <v>AE$970</v>
      </c>
      <c r="AF979" s="4" t="str">
        <f t="shared" si="1033"/>
        <v>AF$970</v>
      </c>
      <c r="AG979" s="4" t="str">
        <f t="shared" si="1033"/>
        <v>AG$970</v>
      </c>
      <c r="AH979" s="4" t="str">
        <f t="shared" si="1033"/>
        <v>AH$970</v>
      </c>
      <c r="AI979" s="4" t="str">
        <f t="shared" si="1033"/>
        <v>AI$970</v>
      </c>
      <c r="AJ979" s="4" t="str">
        <f t="shared" si="1033"/>
        <v>AJ$970</v>
      </c>
      <c r="AK979" s="4" t="str">
        <f t="shared" si="1033"/>
        <v>AK$970</v>
      </c>
      <c r="AL979" s="4" t="str">
        <f t="shared" si="1033"/>
        <v>AL$970</v>
      </c>
      <c r="AM979" s="4" t="str">
        <f t="shared" si="1033"/>
        <v>AM$970</v>
      </c>
      <c r="AN979" s="4" t="str">
        <f t="shared" si="1033"/>
        <v>AN$970</v>
      </c>
      <c r="AO979" s="4" t="str">
        <f t="shared" si="1033"/>
        <v>AO$970</v>
      </c>
      <c r="AP979" s="4" t="str">
        <f t="shared" si="1033"/>
        <v>AP$970</v>
      </c>
      <c r="AQ979" s="4" t="str">
        <f t="shared" si="1033"/>
        <v>AQ$970</v>
      </c>
      <c r="AR979" s="4" t="str">
        <f t="shared" si="1033"/>
        <v>AR$970</v>
      </c>
      <c r="AS979" s="4" t="str">
        <f t="shared" si="1033"/>
        <v>AS$970</v>
      </c>
      <c r="AT979" s="4" t="str">
        <f t="shared" si="1033"/>
        <v>AT$970</v>
      </c>
      <c r="AU979" s="4" t="str">
        <f t="shared" si="1033"/>
        <v>AU$970</v>
      </c>
      <c r="AV979" s="4" t="str">
        <f t="shared" si="1033"/>
        <v>AV$970</v>
      </c>
      <c r="AW979" s="4" t="str">
        <f t="shared" si="1033"/>
        <v>AW$970</v>
      </c>
      <c r="AX979" s="4" t="str">
        <f t="shared" si="1033"/>
        <v>AX$970</v>
      </c>
      <c r="AY979" s="4" t="str">
        <f t="shared" ref="AY979:CD979" si="1034">ADDRESS(ROW(AY970),COLUMN(AY970),2)</f>
        <v>AY$970</v>
      </c>
      <c r="AZ979" s="4" t="str">
        <f t="shared" si="1034"/>
        <v>AZ$970</v>
      </c>
      <c r="BA979" s="4" t="str">
        <f t="shared" si="1034"/>
        <v>BA$970</v>
      </c>
      <c r="BB979" s="4" t="str">
        <f t="shared" si="1034"/>
        <v>BB$970</v>
      </c>
      <c r="BC979" s="4" t="str">
        <f t="shared" si="1034"/>
        <v>BC$970</v>
      </c>
      <c r="BD979" s="4" t="str">
        <f t="shared" si="1034"/>
        <v>BD$970</v>
      </c>
      <c r="BE979" s="4" t="str">
        <f t="shared" si="1034"/>
        <v>BE$970</v>
      </c>
      <c r="BF979" s="4" t="str">
        <f t="shared" si="1034"/>
        <v>BF$970</v>
      </c>
      <c r="BG979" s="4" t="str">
        <f t="shared" si="1034"/>
        <v>BG$970</v>
      </c>
      <c r="BH979" s="4" t="str">
        <f t="shared" si="1034"/>
        <v>BH$970</v>
      </c>
      <c r="BI979" s="4" t="str">
        <f t="shared" si="1034"/>
        <v>BI$970</v>
      </c>
      <c r="BJ979" s="4" t="str">
        <f t="shared" si="1034"/>
        <v>BJ$970</v>
      </c>
      <c r="BK979" s="4" t="str">
        <f t="shared" si="1034"/>
        <v>BK$970</v>
      </c>
      <c r="BL979" s="4" t="str">
        <f t="shared" si="1034"/>
        <v>BL$970</v>
      </c>
      <c r="BM979" s="4" t="str">
        <f t="shared" si="1034"/>
        <v>BM$970</v>
      </c>
      <c r="BN979" s="4" t="str">
        <f t="shared" si="1034"/>
        <v>BN$970</v>
      </c>
      <c r="BO979" s="4" t="str">
        <f t="shared" si="1034"/>
        <v>BO$970</v>
      </c>
      <c r="BP979" s="4" t="str">
        <f t="shared" si="1034"/>
        <v>BP$970</v>
      </c>
      <c r="BQ979" s="4" t="str">
        <f t="shared" si="1034"/>
        <v>BQ$970</v>
      </c>
      <c r="BR979" s="4" t="str">
        <f t="shared" si="1034"/>
        <v>BR$970</v>
      </c>
      <c r="BS979" s="4" t="str">
        <f t="shared" si="1034"/>
        <v>BS$970</v>
      </c>
      <c r="BT979" s="4" t="str">
        <f t="shared" si="1034"/>
        <v>BT$970</v>
      </c>
      <c r="BU979" s="4" t="str">
        <f t="shared" si="1034"/>
        <v>BU$970</v>
      </c>
      <c r="BV979" s="4" t="str">
        <f t="shared" si="1034"/>
        <v>BV$970</v>
      </c>
      <c r="BW979" s="4" t="str">
        <f t="shared" si="1034"/>
        <v>BW$970</v>
      </c>
      <c r="BX979" s="4" t="str">
        <f t="shared" si="1034"/>
        <v>BX$970</v>
      </c>
      <c r="BY979" s="4" t="str">
        <f t="shared" si="1034"/>
        <v>BY$970</v>
      </c>
      <c r="BZ979" s="4" t="str">
        <f t="shared" si="1034"/>
        <v>BZ$970</v>
      </c>
      <c r="CA979" s="4" t="str">
        <f t="shared" si="1034"/>
        <v>CA$970</v>
      </c>
      <c r="CB979" s="4" t="str">
        <f t="shared" si="1034"/>
        <v>CB$970</v>
      </c>
      <c r="CC979" s="4" t="str">
        <f t="shared" si="1034"/>
        <v>CC$970</v>
      </c>
      <c r="CD979" s="4" t="str">
        <f t="shared" si="1034"/>
        <v>CD$970</v>
      </c>
      <c r="CE979" s="4" t="str">
        <f t="shared" ref="CE979:CK979" si="1035">ADDRESS(ROW(CE970),COLUMN(CE970),2)</f>
        <v>CE$970</v>
      </c>
      <c r="CF979" s="4" t="str">
        <f t="shared" si="1035"/>
        <v>CF$970</v>
      </c>
      <c r="CG979" s="4" t="str">
        <f t="shared" si="1035"/>
        <v>CG$970</v>
      </c>
      <c r="CH979" s="4" t="str">
        <f t="shared" si="1035"/>
        <v>CH$970</v>
      </c>
      <c r="CI979" s="4" t="str">
        <f t="shared" si="1035"/>
        <v>CI$970</v>
      </c>
      <c r="CJ979" s="4" t="str">
        <f t="shared" si="1035"/>
        <v>CJ$970</v>
      </c>
      <c r="CK979" s="4" t="str">
        <f t="shared" si="1035"/>
        <v>CK$970</v>
      </c>
      <c r="CL979" s="4" t="str">
        <f t="shared" ref="CL979" si="1036">ADDRESS(ROW(CL970),COLUMN(CL970),2)</f>
        <v>CL$970</v>
      </c>
    </row>
    <row r="980" spans="2:90" x14ac:dyDescent="0.4">
      <c r="B980" s="125" t="s">
        <v>333</v>
      </c>
      <c r="D980" t="s">
        <v>754</v>
      </c>
      <c r="E980" s="8" t="str">
        <f t="shared" si="1031"/>
        <v>980 ASSETSALE-PV</v>
      </c>
      <c r="G980" t="s">
        <v>332</v>
      </c>
      <c r="H980" s="56"/>
      <c r="I980" s="79"/>
      <c r="J980" s="79"/>
      <c r="K980" s="15"/>
      <c r="L980" s="15"/>
      <c r="M980" s="15"/>
      <c r="N980" s="15"/>
      <c r="O980" s="15"/>
      <c r="P980" s="15"/>
      <c r="R980" s="15"/>
      <c r="S980" s="175" t="str">
        <f t="shared" ref="S980" si="1037">S951</f>
        <v>S947</v>
      </c>
      <c r="T980" s="175" t="str">
        <f t="shared" ref="T980:AX980" si="1038">T951</f>
        <v>T947</v>
      </c>
      <c r="U980" s="175" t="str">
        <f t="shared" si="1038"/>
        <v>U947</v>
      </c>
      <c r="V980" s="175" t="str">
        <f t="shared" si="1038"/>
        <v>V947</v>
      </c>
      <c r="W980" s="175" t="str">
        <f t="shared" si="1038"/>
        <v>W947</v>
      </c>
      <c r="X980" s="175" t="str">
        <f t="shared" si="1038"/>
        <v>X947</v>
      </c>
      <c r="Y980" s="175" t="str">
        <f t="shared" si="1038"/>
        <v>Y947</v>
      </c>
      <c r="Z980" s="175" t="str">
        <f t="shared" si="1038"/>
        <v>Z947</v>
      </c>
      <c r="AA980" s="175" t="str">
        <f t="shared" si="1038"/>
        <v>AA947</v>
      </c>
      <c r="AB980" s="175" t="str">
        <f t="shared" si="1038"/>
        <v>AB947</v>
      </c>
      <c r="AC980" s="175" t="str">
        <f t="shared" si="1038"/>
        <v>AC947</v>
      </c>
      <c r="AD980" s="175" t="str">
        <f t="shared" si="1038"/>
        <v>AD947</v>
      </c>
      <c r="AE980" s="175" t="str">
        <f t="shared" si="1038"/>
        <v>AE947</v>
      </c>
      <c r="AF980" s="175" t="str">
        <f t="shared" si="1038"/>
        <v>AF947</v>
      </c>
      <c r="AG980" s="175" t="str">
        <f t="shared" si="1038"/>
        <v>AG947</v>
      </c>
      <c r="AH980" s="175" t="str">
        <f t="shared" si="1038"/>
        <v>AH947</v>
      </c>
      <c r="AI980" s="175" t="str">
        <f t="shared" si="1038"/>
        <v>AI947</v>
      </c>
      <c r="AJ980" s="175" t="str">
        <f t="shared" si="1038"/>
        <v>AJ947</v>
      </c>
      <c r="AK980" s="175" t="str">
        <f t="shared" si="1038"/>
        <v>AK947</v>
      </c>
      <c r="AL980" s="175" t="str">
        <f t="shared" si="1038"/>
        <v>AL947</v>
      </c>
      <c r="AM980" s="175" t="str">
        <f t="shared" si="1038"/>
        <v>AM947</v>
      </c>
      <c r="AN980" s="175" t="str">
        <f t="shared" si="1038"/>
        <v>AN947</v>
      </c>
      <c r="AO980" s="175" t="str">
        <f t="shared" si="1038"/>
        <v>AO947</v>
      </c>
      <c r="AP980" s="175" t="str">
        <f t="shared" si="1038"/>
        <v>AP947</v>
      </c>
      <c r="AQ980" s="175" t="str">
        <f t="shared" si="1038"/>
        <v>AQ947</v>
      </c>
      <c r="AR980" s="175" t="str">
        <f t="shared" si="1038"/>
        <v>AR947</v>
      </c>
      <c r="AS980" s="175" t="str">
        <f t="shared" si="1038"/>
        <v>AS947</v>
      </c>
      <c r="AT980" s="175" t="str">
        <f t="shared" si="1038"/>
        <v>AT947</v>
      </c>
      <c r="AU980" s="175" t="str">
        <f t="shared" si="1038"/>
        <v>AU947</v>
      </c>
      <c r="AV980" s="175" t="str">
        <f t="shared" si="1038"/>
        <v>AV947</v>
      </c>
      <c r="AW980" s="175" t="str">
        <f t="shared" si="1038"/>
        <v>AW947</v>
      </c>
      <c r="AX980" s="175" t="str">
        <f t="shared" si="1038"/>
        <v>AX947</v>
      </c>
      <c r="AY980" s="175" t="str">
        <f t="shared" ref="AY980:CD980" si="1039">AY951</f>
        <v>AY947</v>
      </c>
      <c r="AZ980" s="175" t="str">
        <f t="shared" si="1039"/>
        <v>AZ947</v>
      </c>
      <c r="BA980" s="175" t="str">
        <f t="shared" si="1039"/>
        <v>BA947</v>
      </c>
      <c r="BB980" s="175" t="str">
        <f t="shared" si="1039"/>
        <v>BB947</v>
      </c>
      <c r="BC980" s="175" t="str">
        <f t="shared" si="1039"/>
        <v>BC947</v>
      </c>
      <c r="BD980" s="175" t="str">
        <f t="shared" si="1039"/>
        <v>BD947</v>
      </c>
      <c r="BE980" s="175" t="str">
        <f t="shared" si="1039"/>
        <v>BE947</v>
      </c>
      <c r="BF980" s="175" t="str">
        <f t="shared" si="1039"/>
        <v>BF947</v>
      </c>
      <c r="BG980" s="175" t="str">
        <f t="shared" si="1039"/>
        <v>BG947</v>
      </c>
      <c r="BH980" s="175" t="str">
        <f t="shared" si="1039"/>
        <v>BH947</v>
      </c>
      <c r="BI980" s="175" t="str">
        <f t="shared" si="1039"/>
        <v>BI947</v>
      </c>
      <c r="BJ980" s="175" t="str">
        <f t="shared" si="1039"/>
        <v>BJ947</v>
      </c>
      <c r="BK980" s="175" t="str">
        <f t="shared" si="1039"/>
        <v>BK947</v>
      </c>
      <c r="BL980" s="175" t="str">
        <f t="shared" si="1039"/>
        <v>BL947</v>
      </c>
      <c r="BM980" s="175" t="str">
        <f t="shared" si="1039"/>
        <v>BM947</v>
      </c>
      <c r="BN980" s="175" t="str">
        <f t="shared" si="1039"/>
        <v>BN947</v>
      </c>
      <c r="BO980" s="175" t="str">
        <f t="shared" si="1039"/>
        <v>BO947</v>
      </c>
      <c r="BP980" s="175" t="str">
        <f t="shared" si="1039"/>
        <v>BP947</v>
      </c>
      <c r="BQ980" s="175" t="str">
        <f t="shared" si="1039"/>
        <v>BQ947</v>
      </c>
      <c r="BR980" s="175" t="str">
        <f t="shared" si="1039"/>
        <v>BR947</v>
      </c>
      <c r="BS980" s="175" t="str">
        <f t="shared" si="1039"/>
        <v>BS947</v>
      </c>
      <c r="BT980" s="175" t="str">
        <f t="shared" si="1039"/>
        <v>BT947</v>
      </c>
      <c r="BU980" s="175" t="str">
        <f t="shared" si="1039"/>
        <v>BU947</v>
      </c>
      <c r="BV980" s="175" t="str">
        <f t="shared" si="1039"/>
        <v>BV947</v>
      </c>
      <c r="BW980" s="175" t="str">
        <f t="shared" si="1039"/>
        <v>BW947</v>
      </c>
      <c r="BX980" s="175" t="str">
        <f t="shared" si="1039"/>
        <v>BX947</v>
      </c>
      <c r="BY980" s="175" t="str">
        <f t="shared" si="1039"/>
        <v>BY947</v>
      </c>
      <c r="BZ980" s="175" t="str">
        <f t="shared" si="1039"/>
        <v>BZ947</v>
      </c>
      <c r="CA980" s="175" t="str">
        <f t="shared" si="1039"/>
        <v>CA947</v>
      </c>
      <c r="CB980" s="175" t="str">
        <f t="shared" si="1039"/>
        <v>CB947</v>
      </c>
      <c r="CC980" s="175" t="str">
        <f t="shared" si="1039"/>
        <v>CC947</v>
      </c>
      <c r="CD980" s="175" t="str">
        <f t="shared" si="1039"/>
        <v>CD947</v>
      </c>
      <c r="CE980" s="175" t="str">
        <f t="shared" ref="CE980:CK980" si="1040">CE951</f>
        <v>CE947</v>
      </c>
      <c r="CF980" s="175" t="str">
        <f t="shared" si="1040"/>
        <v>CF947</v>
      </c>
      <c r="CG980" s="175" t="str">
        <f t="shared" si="1040"/>
        <v>CG947</v>
      </c>
      <c r="CH980" s="175" t="str">
        <f t="shared" si="1040"/>
        <v>CH947</v>
      </c>
      <c r="CI980" s="175" t="str">
        <f t="shared" si="1040"/>
        <v>CI947</v>
      </c>
      <c r="CJ980" s="175" t="str">
        <f t="shared" si="1040"/>
        <v>CJ947</v>
      </c>
      <c r="CK980" s="175" t="str">
        <f t="shared" si="1040"/>
        <v>CK947</v>
      </c>
      <c r="CL980" s="175" t="str">
        <f t="shared" ref="CL980" si="1041">CL951</f>
        <v>CL947</v>
      </c>
    </row>
    <row r="981" spans="2:90" x14ac:dyDescent="0.4">
      <c r="B981" s="8" t="str">
        <f>B952</f>
        <v>(Secondary label)</v>
      </c>
      <c r="D981" t="s">
        <v>754</v>
      </c>
      <c r="E981" s="8" t="str">
        <f t="shared" si="1031"/>
        <v>981 ASSETSALE-PV</v>
      </c>
      <c r="G981" t="s">
        <v>332</v>
      </c>
      <c r="H981" s="12"/>
      <c r="I981" s="60"/>
      <c r="J981" s="60"/>
      <c r="K981" s="15"/>
      <c r="L981" s="15"/>
      <c r="M981" s="15"/>
      <c r="N981" s="15"/>
      <c r="O981" s="15"/>
      <c r="P981" s="15"/>
      <c r="R981" s="15"/>
      <c r="S981" s="175">
        <f t="shared" ref="S981" si="1042">S952</f>
        <v>0</v>
      </c>
      <c r="T981" s="175">
        <f t="shared" ref="T981:AX981" si="1043">T952</f>
        <v>0</v>
      </c>
      <c r="U981" s="175">
        <f t="shared" si="1043"/>
        <v>0</v>
      </c>
      <c r="V981" s="175">
        <f t="shared" si="1043"/>
        <v>0</v>
      </c>
      <c r="W981" s="175">
        <f t="shared" si="1043"/>
        <v>0</v>
      </c>
      <c r="X981" s="175">
        <f t="shared" si="1043"/>
        <v>0</v>
      </c>
      <c r="Y981" s="175">
        <f t="shared" si="1043"/>
        <v>0</v>
      </c>
      <c r="Z981" s="175">
        <f t="shared" si="1043"/>
        <v>0</v>
      </c>
      <c r="AA981" s="175">
        <f t="shared" si="1043"/>
        <v>0</v>
      </c>
      <c r="AB981" s="175">
        <f t="shared" si="1043"/>
        <v>0</v>
      </c>
      <c r="AC981" s="175">
        <f t="shared" si="1043"/>
        <v>0</v>
      </c>
      <c r="AD981" s="175">
        <f t="shared" si="1043"/>
        <v>0</v>
      </c>
      <c r="AE981" s="175">
        <f t="shared" si="1043"/>
        <v>0</v>
      </c>
      <c r="AF981" s="175">
        <f t="shared" si="1043"/>
        <v>0</v>
      </c>
      <c r="AG981" s="175">
        <f t="shared" si="1043"/>
        <v>0</v>
      </c>
      <c r="AH981" s="175">
        <f t="shared" si="1043"/>
        <v>0</v>
      </c>
      <c r="AI981" s="175">
        <f t="shared" si="1043"/>
        <v>0</v>
      </c>
      <c r="AJ981" s="175">
        <f t="shared" si="1043"/>
        <v>0</v>
      </c>
      <c r="AK981" s="175">
        <f t="shared" si="1043"/>
        <v>0</v>
      </c>
      <c r="AL981" s="175">
        <f t="shared" si="1043"/>
        <v>0</v>
      </c>
      <c r="AM981" s="175">
        <f t="shared" si="1043"/>
        <v>0</v>
      </c>
      <c r="AN981" s="175">
        <f t="shared" si="1043"/>
        <v>0</v>
      </c>
      <c r="AO981" s="175">
        <f t="shared" si="1043"/>
        <v>0</v>
      </c>
      <c r="AP981" s="175">
        <f t="shared" si="1043"/>
        <v>0</v>
      </c>
      <c r="AQ981" s="175">
        <f t="shared" si="1043"/>
        <v>0</v>
      </c>
      <c r="AR981" s="175">
        <f t="shared" si="1043"/>
        <v>0</v>
      </c>
      <c r="AS981" s="175">
        <f t="shared" si="1043"/>
        <v>0</v>
      </c>
      <c r="AT981" s="175">
        <f t="shared" si="1043"/>
        <v>0</v>
      </c>
      <c r="AU981" s="175">
        <f t="shared" si="1043"/>
        <v>0</v>
      </c>
      <c r="AV981" s="175">
        <f t="shared" si="1043"/>
        <v>0</v>
      </c>
      <c r="AW981" s="175">
        <f t="shared" si="1043"/>
        <v>0</v>
      </c>
      <c r="AX981" s="175">
        <f t="shared" si="1043"/>
        <v>0</v>
      </c>
      <c r="AY981" s="175">
        <f t="shared" ref="AY981:CD981" si="1044">AY952</f>
        <v>0</v>
      </c>
      <c r="AZ981" s="175">
        <f t="shared" si="1044"/>
        <v>0</v>
      </c>
      <c r="BA981" s="175">
        <f t="shared" si="1044"/>
        <v>0</v>
      </c>
      <c r="BB981" s="175">
        <f t="shared" si="1044"/>
        <v>0</v>
      </c>
      <c r="BC981" s="175">
        <f t="shared" si="1044"/>
        <v>0</v>
      </c>
      <c r="BD981" s="175">
        <f t="shared" si="1044"/>
        <v>0</v>
      </c>
      <c r="BE981" s="175">
        <f t="shared" si="1044"/>
        <v>0</v>
      </c>
      <c r="BF981" s="175">
        <f t="shared" si="1044"/>
        <v>0</v>
      </c>
      <c r="BG981" s="175">
        <f t="shared" si="1044"/>
        <v>0</v>
      </c>
      <c r="BH981" s="175">
        <f t="shared" si="1044"/>
        <v>0</v>
      </c>
      <c r="BI981" s="175">
        <f t="shared" si="1044"/>
        <v>0</v>
      </c>
      <c r="BJ981" s="175">
        <f t="shared" si="1044"/>
        <v>0</v>
      </c>
      <c r="BK981" s="175">
        <f t="shared" si="1044"/>
        <v>0</v>
      </c>
      <c r="BL981" s="175">
        <f t="shared" si="1044"/>
        <v>0</v>
      </c>
      <c r="BM981" s="175">
        <f t="shared" si="1044"/>
        <v>0</v>
      </c>
      <c r="BN981" s="175">
        <f t="shared" si="1044"/>
        <v>0</v>
      </c>
      <c r="BO981" s="175">
        <f t="shared" si="1044"/>
        <v>0</v>
      </c>
      <c r="BP981" s="175">
        <f t="shared" si="1044"/>
        <v>0</v>
      </c>
      <c r="BQ981" s="175">
        <f t="shared" si="1044"/>
        <v>0</v>
      </c>
      <c r="BR981" s="175">
        <f t="shared" si="1044"/>
        <v>0</v>
      </c>
      <c r="BS981" s="175">
        <f t="shared" si="1044"/>
        <v>0</v>
      </c>
      <c r="BT981" s="175">
        <f t="shared" si="1044"/>
        <v>0</v>
      </c>
      <c r="BU981" s="175">
        <f t="shared" si="1044"/>
        <v>0</v>
      </c>
      <c r="BV981" s="175">
        <f t="shared" si="1044"/>
        <v>0</v>
      </c>
      <c r="BW981" s="175">
        <f t="shared" si="1044"/>
        <v>0</v>
      </c>
      <c r="BX981" s="175">
        <f t="shared" si="1044"/>
        <v>0</v>
      </c>
      <c r="BY981" s="175">
        <f t="shared" si="1044"/>
        <v>0</v>
      </c>
      <c r="BZ981" s="175">
        <f t="shared" si="1044"/>
        <v>0</v>
      </c>
      <c r="CA981" s="175">
        <f t="shared" si="1044"/>
        <v>0</v>
      </c>
      <c r="CB981" s="175">
        <f t="shared" si="1044"/>
        <v>0</v>
      </c>
      <c r="CC981" s="175">
        <f t="shared" si="1044"/>
        <v>0</v>
      </c>
      <c r="CD981" s="175">
        <f t="shared" si="1044"/>
        <v>0</v>
      </c>
      <c r="CE981" s="175">
        <f t="shared" ref="CE981:CK981" si="1045">CE952</f>
        <v>0</v>
      </c>
      <c r="CF981" s="175">
        <f t="shared" si="1045"/>
        <v>0</v>
      </c>
      <c r="CG981" s="175">
        <f t="shared" si="1045"/>
        <v>0</v>
      </c>
      <c r="CH981" s="175">
        <f t="shared" si="1045"/>
        <v>0</v>
      </c>
      <c r="CI981" s="175">
        <f t="shared" si="1045"/>
        <v>0</v>
      </c>
      <c r="CJ981" s="175">
        <f t="shared" si="1045"/>
        <v>0</v>
      </c>
      <c r="CK981" s="175">
        <f t="shared" si="1045"/>
        <v>0</v>
      </c>
      <c r="CL981" s="175">
        <f t="shared" ref="CL981" si="1046">CL952</f>
        <v>0</v>
      </c>
    </row>
    <row r="982" spans="2:90" x14ac:dyDescent="0.4">
      <c r="B982" s="8" t="str">
        <f>B953</f>
        <v xml:space="preserve">secondary unit </v>
      </c>
      <c r="D982" t="s">
        <v>754</v>
      </c>
      <c r="E982" s="8" t="str">
        <f t="shared" si="1031"/>
        <v>982 ASSETSALE-PV</v>
      </c>
      <c r="G982" t="s">
        <v>332</v>
      </c>
      <c r="H982" s="12"/>
      <c r="I982" s="60"/>
      <c r="J982" s="60"/>
      <c r="K982" s="15"/>
      <c r="L982" s="15"/>
      <c r="M982" s="15"/>
      <c r="N982" s="15"/>
      <c r="O982" s="15"/>
      <c r="P982" s="15"/>
      <c r="R982" s="15"/>
      <c r="S982" s="175"/>
      <c r="T982" s="175"/>
      <c r="U982" s="175"/>
      <c r="V982" s="175"/>
      <c r="W982" s="175"/>
      <c r="X982" s="175"/>
      <c r="Y982" s="175"/>
      <c r="Z982" s="175"/>
      <c r="AA982" s="175"/>
      <c r="AB982" s="175"/>
      <c r="AC982" s="175"/>
      <c r="AD982" s="175"/>
      <c r="AE982" s="175"/>
      <c r="AF982" s="175"/>
      <c r="AG982" s="175"/>
      <c r="AH982" s="175"/>
      <c r="AI982" s="175"/>
      <c r="AJ982" s="175"/>
      <c r="AK982" s="175"/>
      <c r="AL982" s="175"/>
      <c r="AM982" s="175"/>
      <c r="AN982" s="175"/>
      <c r="AO982" s="175"/>
      <c r="AP982" s="175"/>
      <c r="AQ982" s="175"/>
      <c r="AR982" s="175"/>
      <c r="AS982" s="175"/>
      <c r="AT982" s="175"/>
      <c r="AU982" s="175"/>
      <c r="AV982" s="175"/>
      <c r="AW982" s="175"/>
      <c r="AX982" s="175"/>
      <c r="AY982" s="175"/>
      <c r="AZ982" s="175"/>
      <c r="BA982" s="175"/>
      <c r="BB982" s="175"/>
      <c r="BC982" s="175"/>
      <c r="BD982" s="175"/>
      <c r="BE982" s="175"/>
      <c r="BF982" s="175"/>
      <c r="BG982" s="175"/>
      <c r="BH982" s="175"/>
      <c r="BI982" s="175"/>
      <c r="BJ982" s="175"/>
      <c r="BK982" s="175"/>
      <c r="BL982" s="175"/>
      <c r="BM982" s="175"/>
      <c r="BN982" s="175"/>
      <c r="BO982" s="175"/>
      <c r="BP982" s="175"/>
      <c r="BQ982" s="175"/>
      <c r="BR982" s="175"/>
      <c r="BS982" s="175"/>
      <c r="BT982" s="175"/>
      <c r="BU982" s="175"/>
      <c r="BV982" s="175"/>
      <c r="BW982" s="175"/>
      <c r="BX982" s="175"/>
      <c r="BY982" s="175"/>
      <c r="BZ982" s="175"/>
      <c r="CA982" s="175"/>
      <c r="CB982" s="175"/>
      <c r="CC982" s="175"/>
      <c r="CD982" s="175"/>
      <c r="CE982" s="175"/>
      <c r="CF982" s="175"/>
      <c r="CG982" s="175"/>
      <c r="CH982" s="175"/>
      <c r="CI982" s="175"/>
      <c r="CJ982" s="175"/>
      <c r="CK982" s="175"/>
      <c r="CL982" s="175"/>
    </row>
    <row r="983" spans="2:90" x14ac:dyDescent="0.4">
      <c r="B983" s="8" t="str">
        <f>B954</f>
        <v>Secondary revenue driver</v>
      </c>
      <c r="D983" t="s">
        <v>754</v>
      </c>
      <c r="E983" s="8" t="str">
        <f t="shared" si="1031"/>
        <v>983 ASSETSALE-PV</v>
      </c>
      <c r="G983" t="s">
        <v>332</v>
      </c>
      <c r="H983" s="12"/>
      <c r="I983" s="60"/>
      <c r="J983" s="60"/>
      <c r="K983" s="15"/>
      <c r="L983" s="15"/>
      <c r="M983" s="15"/>
      <c r="N983" s="15"/>
      <c r="O983" s="15"/>
      <c r="P983" s="15"/>
      <c r="R983" s="15"/>
      <c r="S983" s="175" t="str">
        <f t="shared" ref="S983" si="1047">S954</f>
        <v>S$14</v>
      </c>
      <c r="T983" s="175" t="str">
        <f t="shared" ref="T983:AX983" si="1048">T954</f>
        <v>T$14</v>
      </c>
      <c r="U983" s="175" t="str">
        <f t="shared" si="1048"/>
        <v>U$14</v>
      </c>
      <c r="V983" s="175" t="str">
        <f t="shared" si="1048"/>
        <v>V$14</v>
      </c>
      <c r="W983" s="175" t="str">
        <f t="shared" si="1048"/>
        <v>W$14</v>
      </c>
      <c r="X983" s="175" t="str">
        <f t="shared" si="1048"/>
        <v>X$14</v>
      </c>
      <c r="Y983" s="175" t="str">
        <f t="shared" si="1048"/>
        <v>Y$14</v>
      </c>
      <c r="Z983" s="175" t="str">
        <f t="shared" si="1048"/>
        <v>Z$14</v>
      </c>
      <c r="AA983" s="175" t="str">
        <f t="shared" si="1048"/>
        <v>AA$14</v>
      </c>
      <c r="AB983" s="175" t="str">
        <f t="shared" si="1048"/>
        <v>AB$14</v>
      </c>
      <c r="AC983" s="175" t="str">
        <f t="shared" si="1048"/>
        <v>AC$14</v>
      </c>
      <c r="AD983" s="175" t="str">
        <f t="shared" si="1048"/>
        <v>AD$14</v>
      </c>
      <c r="AE983" s="175" t="str">
        <f t="shared" si="1048"/>
        <v>AE$14</v>
      </c>
      <c r="AF983" s="175" t="str">
        <f t="shared" si="1048"/>
        <v>AF$14</v>
      </c>
      <c r="AG983" s="175" t="str">
        <f t="shared" si="1048"/>
        <v>AG$14</v>
      </c>
      <c r="AH983" s="175" t="str">
        <f t="shared" si="1048"/>
        <v>AH$14</v>
      </c>
      <c r="AI983" s="175" t="str">
        <f t="shared" si="1048"/>
        <v>AI$14</v>
      </c>
      <c r="AJ983" s="175" t="str">
        <f t="shared" si="1048"/>
        <v>AJ$14</v>
      </c>
      <c r="AK983" s="175" t="str">
        <f t="shared" si="1048"/>
        <v>AK$14</v>
      </c>
      <c r="AL983" s="175" t="str">
        <f t="shared" si="1048"/>
        <v>AL$14</v>
      </c>
      <c r="AM983" s="175" t="str">
        <f t="shared" si="1048"/>
        <v>AM$14</v>
      </c>
      <c r="AN983" s="175" t="str">
        <f t="shared" si="1048"/>
        <v>AN$14</v>
      </c>
      <c r="AO983" s="175" t="str">
        <f t="shared" si="1048"/>
        <v>AO$14</v>
      </c>
      <c r="AP983" s="175" t="str">
        <f t="shared" si="1048"/>
        <v>AP$14</v>
      </c>
      <c r="AQ983" s="175" t="str">
        <f t="shared" si="1048"/>
        <v>AQ$14</v>
      </c>
      <c r="AR983" s="175" t="str">
        <f t="shared" si="1048"/>
        <v>AR$14</v>
      </c>
      <c r="AS983" s="175" t="str">
        <f t="shared" si="1048"/>
        <v>AS$14</v>
      </c>
      <c r="AT983" s="175" t="str">
        <f t="shared" si="1048"/>
        <v>AT$14</v>
      </c>
      <c r="AU983" s="175" t="str">
        <f t="shared" si="1048"/>
        <v>AU$14</v>
      </c>
      <c r="AV983" s="175" t="str">
        <f t="shared" si="1048"/>
        <v>AV$14</v>
      </c>
      <c r="AW983" s="175" t="str">
        <f t="shared" si="1048"/>
        <v>AW$14</v>
      </c>
      <c r="AX983" s="175" t="str">
        <f t="shared" si="1048"/>
        <v>AX$14</v>
      </c>
      <c r="AY983" s="175" t="str">
        <f t="shared" ref="AY983:CD983" si="1049">AY954</f>
        <v>AY$14</v>
      </c>
      <c r="AZ983" s="175" t="str">
        <f t="shared" si="1049"/>
        <v>AZ$14</v>
      </c>
      <c r="BA983" s="175" t="str">
        <f t="shared" si="1049"/>
        <v>BA$14</v>
      </c>
      <c r="BB983" s="175" t="str">
        <f t="shared" si="1049"/>
        <v>BB$14</v>
      </c>
      <c r="BC983" s="175" t="str">
        <f t="shared" si="1049"/>
        <v>BC$14</v>
      </c>
      <c r="BD983" s="175" t="str">
        <f t="shared" si="1049"/>
        <v>BD$14</v>
      </c>
      <c r="BE983" s="175" t="str">
        <f t="shared" si="1049"/>
        <v>BE$14</v>
      </c>
      <c r="BF983" s="175" t="str">
        <f t="shared" si="1049"/>
        <v>BF$14</v>
      </c>
      <c r="BG983" s="175" t="str">
        <f t="shared" si="1049"/>
        <v>BG$14</v>
      </c>
      <c r="BH983" s="175" t="str">
        <f t="shared" si="1049"/>
        <v>BH$14</v>
      </c>
      <c r="BI983" s="175" t="str">
        <f t="shared" si="1049"/>
        <v>BI$14</v>
      </c>
      <c r="BJ983" s="175" t="str">
        <f t="shared" si="1049"/>
        <v>BJ$14</v>
      </c>
      <c r="BK983" s="175" t="str">
        <f t="shared" si="1049"/>
        <v>BK$14</v>
      </c>
      <c r="BL983" s="175" t="str">
        <f t="shared" si="1049"/>
        <v>BL$14</v>
      </c>
      <c r="BM983" s="175" t="str">
        <f t="shared" si="1049"/>
        <v>BM$14</v>
      </c>
      <c r="BN983" s="175" t="str">
        <f t="shared" si="1049"/>
        <v>BN$14</v>
      </c>
      <c r="BO983" s="175" t="str">
        <f t="shared" si="1049"/>
        <v>BO$14</v>
      </c>
      <c r="BP983" s="175" t="str">
        <f t="shared" si="1049"/>
        <v>BP$14</v>
      </c>
      <c r="BQ983" s="175" t="str">
        <f t="shared" si="1049"/>
        <v>BQ$14</v>
      </c>
      <c r="BR983" s="175" t="str">
        <f t="shared" si="1049"/>
        <v>BR$14</v>
      </c>
      <c r="BS983" s="175" t="str">
        <f t="shared" si="1049"/>
        <v>BS$14</v>
      </c>
      <c r="BT983" s="175" t="str">
        <f t="shared" si="1049"/>
        <v>BT$14</v>
      </c>
      <c r="BU983" s="175" t="str">
        <f t="shared" si="1049"/>
        <v>BU$14</v>
      </c>
      <c r="BV983" s="175" t="str">
        <f t="shared" si="1049"/>
        <v>BV$14</v>
      </c>
      <c r="BW983" s="175" t="str">
        <f t="shared" si="1049"/>
        <v>BW$14</v>
      </c>
      <c r="BX983" s="175" t="str">
        <f t="shared" si="1049"/>
        <v>BX$14</v>
      </c>
      <c r="BY983" s="175" t="str">
        <f t="shared" si="1049"/>
        <v>BY$14</v>
      </c>
      <c r="BZ983" s="175" t="str">
        <f t="shared" si="1049"/>
        <v>BZ$14</v>
      </c>
      <c r="CA983" s="175" t="str">
        <f t="shared" si="1049"/>
        <v>CA$14</v>
      </c>
      <c r="CB983" s="175" t="str">
        <f t="shared" si="1049"/>
        <v>CB$14</v>
      </c>
      <c r="CC983" s="175" t="str">
        <f t="shared" si="1049"/>
        <v>CC$14</v>
      </c>
      <c r="CD983" s="175" t="str">
        <f t="shared" si="1049"/>
        <v>CD$14</v>
      </c>
      <c r="CE983" s="175" t="str">
        <f t="shared" ref="CE983:CK983" si="1050">CE954</f>
        <v>CE$14</v>
      </c>
      <c r="CF983" s="175" t="str">
        <f t="shared" si="1050"/>
        <v>CF$14</v>
      </c>
      <c r="CG983" s="175" t="str">
        <f t="shared" si="1050"/>
        <v>CG$14</v>
      </c>
      <c r="CH983" s="175" t="str">
        <f t="shared" si="1050"/>
        <v>CH$14</v>
      </c>
      <c r="CI983" s="175" t="str">
        <f t="shared" si="1050"/>
        <v>CI$14</v>
      </c>
      <c r="CJ983" s="175" t="str">
        <f t="shared" si="1050"/>
        <v>CJ$14</v>
      </c>
      <c r="CK983" s="175" t="str">
        <f t="shared" si="1050"/>
        <v>CK$14</v>
      </c>
      <c r="CL983" s="175" t="str">
        <f t="shared" ref="CL983" si="1051">CL954</f>
        <v>CL$14</v>
      </c>
    </row>
    <row r="984" spans="2:90" x14ac:dyDescent="0.4">
      <c r="B984" s="8" t="str">
        <f>B955</f>
        <v>Secondary volume driver</v>
      </c>
      <c r="D984" t="s">
        <v>754</v>
      </c>
      <c r="E984" s="8" t="str">
        <f t="shared" si="1031"/>
        <v>984 ASSETSALE-PV</v>
      </c>
      <c r="G984" t="s">
        <v>332</v>
      </c>
      <c r="H984" s="12"/>
      <c r="I984" s="60"/>
      <c r="J984" s="60"/>
      <c r="K984" s="15"/>
      <c r="L984" s="15"/>
      <c r="M984" s="15"/>
      <c r="N984" s="15"/>
      <c r="O984" s="15"/>
      <c r="P984" s="15"/>
      <c r="R984" s="15"/>
      <c r="S984" s="175" t="str">
        <f t="shared" ref="S984" si="1052">S955</f>
        <v>S$15</v>
      </c>
      <c r="T984" s="175" t="str">
        <f t="shared" ref="T984:AX984" si="1053">T955</f>
        <v>T$15</v>
      </c>
      <c r="U984" s="175" t="str">
        <f t="shared" si="1053"/>
        <v>U$15</v>
      </c>
      <c r="V984" s="175" t="str">
        <f t="shared" si="1053"/>
        <v>V$15</v>
      </c>
      <c r="W984" s="175" t="str">
        <f t="shared" si="1053"/>
        <v>W$15</v>
      </c>
      <c r="X984" s="175" t="str">
        <f t="shared" si="1053"/>
        <v>X$15</v>
      </c>
      <c r="Y984" s="175" t="str">
        <f t="shared" si="1053"/>
        <v>Y$15</v>
      </c>
      <c r="Z984" s="175" t="str">
        <f t="shared" si="1053"/>
        <v>Z$15</v>
      </c>
      <c r="AA984" s="175" t="str">
        <f t="shared" si="1053"/>
        <v>AA$15</v>
      </c>
      <c r="AB984" s="175" t="str">
        <f t="shared" si="1053"/>
        <v>AB$15</v>
      </c>
      <c r="AC984" s="175" t="str">
        <f t="shared" si="1053"/>
        <v>AC$15</v>
      </c>
      <c r="AD984" s="175" t="str">
        <f t="shared" si="1053"/>
        <v>AD$15</v>
      </c>
      <c r="AE984" s="175" t="str">
        <f t="shared" si="1053"/>
        <v>AE$15</v>
      </c>
      <c r="AF984" s="175" t="str">
        <f t="shared" si="1053"/>
        <v>AF$15</v>
      </c>
      <c r="AG984" s="175" t="str">
        <f t="shared" si="1053"/>
        <v>AG$15</v>
      </c>
      <c r="AH984" s="175" t="str">
        <f t="shared" si="1053"/>
        <v>AH$15</v>
      </c>
      <c r="AI984" s="175" t="str">
        <f t="shared" si="1053"/>
        <v>AI$15</v>
      </c>
      <c r="AJ984" s="175" t="str">
        <f t="shared" si="1053"/>
        <v>AJ$15</v>
      </c>
      <c r="AK984" s="175" t="str">
        <f t="shared" si="1053"/>
        <v>AK$15</v>
      </c>
      <c r="AL984" s="175" t="str">
        <f t="shared" si="1053"/>
        <v>AL$15</v>
      </c>
      <c r="AM984" s="175" t="str">
        <f t="shared" si="1053"/>
        <v>AM$15</v>
      </c>
      <c r="AN984" s="175" t="str">
        <f t="shared" si="1053"/>
        <v>AN$15</v>
      </c>
      <c r="AO984" s="175" t="str">
        <f t="shared" si="1053"/>
        <v>AO$15</v>
      </c>
      <c r="AP984" s="175" t="str">
        <f t="shared" si="1053"/>
        <v>AP$15</v>
      </c>
      <c r="AQ984" s="175" t="str">
        <f t="shared" si="1053"/>
        <v>AQ$15</v>
      </c>
      <c r="AR984" s="175" t="str">
        <f t="shared" si="1053"/>
        <v>AR$15</v>
      </c>
      <c r="AS984" s="175" t="str">
        <f t="shared" si="1053"/>
        <v>AS$15</v>
      </c>
      <c r="AT984" s="175" t="str">
        <f t="shared" si="1053"/>
        <v>AT$15</v>
      </c>
      <c r="AU984" s="175" t="str">
        <f t="shared" si="1053"/>
        <v>AU$15</v>
      </c>
      <c r="AV984" s="175" t="str">
        <f t="shared" si="1053"/>
        <v>AV$15</v>
      </c>
      <c r="AW984" s="175" t="str">
        <f t="shared" si="1053"/>
        <v>AW$15</v>
      </c>
      <c r="AX984" s="175" t="str">
        <f t="shared" si="1053"/>
        <v>AX$15</v>
      </c>
      <c r="AY984" s="175" t="str">
        <f t="shared" ref="AY984:CD984" si="1054">AY955</f>
        <v>AY$15</v>
      </c>
      <c r="AZ984" s="175" t="str">
        <f t="shared" si="1054"/>
        <v>AZ$15</v>
      </c>
      <c r="BA984" s="175" t="str">
        <f t="shared" si="1054"/>
        <v>BA$15</v>
      </c>
      <c r="BB984" s="175" t="str">
        <f t="shared" si="1054"/>
        <v>BB$15</v>
      </c>
      <c r="BC984" s="175" t="str">
        <f t="shared" si="1054"/>
        <v>BC$15</v>
      </c>
      <c r="BD984" s="175" t="str">
        <f t="shared" si="1054"/>
        <v>BD$15</v>
      </c>
      <c r="BE984" s="175" t="str">
        <f t="shared" si="1054"/>
        <v>BE$15</v>
      </c>
      <c r="BF984" s="175" t="str">
        <f t="shared" si="1054"/>
        <v>BF$15</v>
      </c>
      <c r="BG984" s="175" t="str">
        <f t="shared" si="1054"/>
        <v>BG$15</v>
      </c>
      <c r="BH984" s="175" t="str">
        <f t="shared" si="1054"/>
        <v>BH$15</v>
      </c>
      <c r="BI984" s="175" t="str">
        <f t="shared" si="1054"/>
        <v>BI$15</v>
      </c>
      <c r="BJ984" s="175" t="str">
        <f t="shared" si="1054"/>
        <v>BJ$15</v>
      </c>
      <c r="BK984" s="175" t="str">
        <f t="shared" si="1054"/>
        <v>BK$15</v>
      </c>
      <c r="BL984" s="175" t="str">
        <f t="shared" si="1054"/>
        <v>BL$15</v>
      </c>
      <c r="BM984" s="175" t="str">
        <f t="shared" si="1054"/>
        <v>BM$15</v>
      </c>
      <c r="BN984" s="175" t="str">
        <f t="shared" si="1054"/>
        <v>BN$15</v>
      </c>
      <c r="BO984" s="175" t="str">
        <f t="shared" si="1054"/>
        <v>BO$15</v>
      </c>
      <c r="BP984" s="175" t="str">
        <f t="shared" si="1054"/>
        <v>BP$15</v>
      </c>
      <c r="BQ984" s="175" t="str">
        <f t="shared" si="1054"/>
        <v>BQ$15</v>
      </c>
      <c r="BR984" s="175" t="str">
        <f t="shared" si="1054"/>
        <v>BR$15</v>
      </c>
      <c r="BS984" s="175" t="str">
        <f t="shared" si="1054"/>
        <v>BS$15</v>
      </c>
      <c r="BT984" s="175" t="str">
        <f t="shared" si="1054"/>
        <v>BT$15</v>
      </c>
      <c r="BU984" s="175" t="str">
        <f t="shared" si="1054"/>
        <v>BU$15</v>
      </c>
      <c r="BV984" s="175" t="str">
        <f t="shared" si="1054"/>
        <v>BV$15</v>
      </c>
      <c r="BW984" s="175" t="str">
        <f t="shared" si="1054"/>
        <v>BW$15</v>
      </c>
      <c r="BX984" s="175" t="str">
        <f t="shared" si="1054"/>
        <v>BX$15</v>
      </c>
      <c r="BY984" s="175" t="str">
        <f t="shared" si="1054"/>
        <v>BY$15</v>
      </c>
      <c r="BZ984" s="175" t="str">
        <f t="shared" si="1054"/>
        <v>BZ$15</v>
      </c>
      <c r="CA984" s="175" t="str">
        <f t="shared" si="1054"/>
        <v>CA$15</v>
      </c>
      <c r="CB984" s="175" t="str">
        <f t="shared" si="1054"/>
        <v>CB$15</v>
      </c>
      <c r="CC984" s="175" t="str">
        <f t="shared" si="1054"/>
        <v>CC$15</v>
      </c>
      <c r="CD984" s="175" t="str">
        <f t="shared" si="1054"/>
        <v>CD$15</v>
      </c>
      <c r="CE984" s="175" t="str">
        <f t="shared" ref="CE984:CK984" si="1055">CE955</f>
        <v>CE$15</v>
      </c>
      <c r="CF984" s="175" t="str">
        <f t="shared" si="1055"/>
        <v>CF$15</v>
      </c>
      <c r="CG984" s="175" t="str">
        <f t="shared" si="1055"/>
        <v>CG$15</v>
      </c>
      <c r="CH984" s="175" t="str">
        <f t="shared" si="1055"/>
        <v>CH$15</v>
      </c>
      <c r="CI984" s="175" t="str">
        <f t="shared" si="1055"/>
        <v>CI$15</v>
      </c>
      <c r="CJ984" s="175" t="str">
        <f t="shared" si="1055"/>
        <v>CJ$15</v>
      </c>
      <c r="CK984" s="175" t="str">
        <f t="shared" si="1055"/>
        <v>CK$15</v>
      </c>
      <c r="CL984" s="175" t="str">
        <f t="shared" ref="CL984" si="1056">CL955</f>
        <v>CL$15</v>
      </c>
    </row>
    <row r="985" spans="2:90" x14ac:dyDescent="0.4">
      <c r="E985" s="8"/>
      <c r="H985" s="12"/>
      <c r="I985" s="60"/>
      <c r="J985" s="60"/>
      <c r="K985" s="15"/>
      <c r="L985" s="15"/>
      <c r="M985" s="15"/>
      <c r="N985" s="15"/>
      <c r="O985" s="15"/>
      <c r="P985" s="15"/>
      <c r="R985" s="15"/>
      <c r="S985" s="175"/>
      <c r="T985" s="175"/>
      <c r="U985" s="175"/>
      <c r="V985" s="175"/>
      <c r="W985" s="175"/>
      <c r="X985" s="175"/>
      <c r="Y985" s="175"/>
      <c r="Z985" s="175"/>
      <c r="AA985" s="175"/>
      <c r="AB985" s="175"/>
      <c r="AC985" s="175"/>
      <c r="AD985" s="175"/>
      <c r="AE985" s="175"/>
      <c r="AF985" s="175"/>
      <c r="AG985" s="175"/>
      <c r="AH985" s="175"/>
      <c r="AI985" s="175"/>
      <c r="AJ985" s="175"/>
      <c r="AK985" s="175"/>
      <c r="AL985" s="175"/>
      <c r="AM985" s="175"/>
      <c r="AN985" s="175"/>
      <c r="AO985" s="175"/>
      <c r="AP985" s="175"/>
      <c r="AQ985" s="175"/>
      <c r="AR985" s="175"/>
      <c r="AS985" s="175"/>
      <c r="AT985" s="175"/>
      <c r="AU985" s="175"/>
      <c r="AV985" s="175"/>
      <c r="AW985" s="175"/>
      <c r="AX985" s="175"/>
      <c r="AY985" s="175"/>
      <c r="AZ985" s="175"/>
      <c r="BA985" s="175"/>
      <c r="BB985" s="175"/>
      <c r="BC985" s="175"/>
      <c r="BD985" s="175"/>
      <c r="BE985" s="175"/>
      <c r="BF985" s="175"/>
      <c r="BG985" s="175"/>
      <c r="BH985" s="175"/>
      <c r="BI985" s="175"/>
      <c r="BJ985" s="175"/>
      <c r="BK985" s="175"/>
      <c r="BL985" s="175"/>
      <c r="BM985" s="175"/>
      <c r="BN985" s="175"/>
      <c r="BO985" s="175"/>
      <c r="BP985" s="175"/>
      <c r="BQ985" s="175"/>
      <c r="BR985" s="175"/>
      <c r="BS985" s="175"/>
      <c r="BT985" s="175"/>
      <c r="BU985" s="175"/>
      <c r="BV985" s="175"/>
      <c r="BW985" s="175"/>
      <c r="BX985" s="175"/>
      <c r="BY985" s="175"/>
      <c r="BZ985" s="175"/>
      <c r="CA985" s="175"/>
      <c r="CB985" s="175"/>
      <c r="CC985" s="175"/>
      <c r="CD985" s="175"/>
      <c r="CE985" s="175"/>
      <c r="CF985" s="175"/>
      <c r="CG985" s="175"/>
      <c r="CH985" s="175"/>
      <c r="CI985" s="175"/>
      <c r="CJ985" s="175"/>
      <c r="CK985" s="175"/>
      <c r="CL985" s="175"/>
    </row>
    <row r="986" spans="2:90" x14ac:dyDescent="0.4">
      <c r="E986" s="8"/>
      <c r="H986" s="12"/>
      <c r="I986" s="60"/>
      <c r="J986" s="60"/>
      <c r="K986" s="15"/>
      <c r="L986" s="15"/>
      <c r="M986" s="15"/>
      <c r="N986" s="15"/>
      <c r="O986" s="15"/>
      <c r="P986" s="15"/>
      <c r="R986" s="15"/>
      <c r="S986" s="175"/>
      <c r="T986" s="175"/>
      <c r="U986" s="175"/>
      <c r="V986" s="175"/>
      <c r="W986" s="175"/>
      <c r="X986" s="175"/>
      <c r="Y986" s="175"/>
      <c r="Z986" s="175"/>
      <c r="AA986" s="175"/>
      <c r="AB986" s="175"/>
      <c r="AC986" s="175"/>
      <c r="AD986" s="175"/>
      <c r="AE986" s="175"/>
      <c r="AF986" s="175"/>
      <c r="AG986" s="175"/>
      <c r="AH986" s="175"/>
      <c r="AI986" s="175"/>
      <c r="AJ986" s="175"/>
      <c r="AK986" s="175"/>
      <c r="AL986" s="175"/>
      <c r="AM986" s="175"/>
      <c r="AN986" s="175"/>
      <c r="AO986" s="175"/>
      <c r="AP986" s="175"/>
      <c r="AQ986" s="175"/>
      <c r="AR986" s="175"/>
      <c r="AS986" s="175"/>
      <c r="AT986" s="175"/>
      <c r="AU986" s="175"/>
      <c r="AV986" s="175"/>
      <c r="AW986" s="175"/>
      <c r="AX986" s="175"/>
      <c r="AY986" s="175"/>
      <c r="AZ986" s="175"/>
      <c r="BA986" s="175"/>
      <c r="BB986" s="175"/>
      <c r="BC986" s="175"/>
      <c r="BD986" s="175"/>
      <c r="BE986" s="175"/>
      <c r="BF986" s="175"/>
      <c r="BG986" s="175"/>
      <c r="BH986" s="175"/>
      <c r="BI986" s="175"/>
      <c r="BJ986" s="175"/>
      <c r="BK986" s="175"/>
      <c r="BL986" s="175"/>
      <c r="BM986" s="175"/>
      <c r="BN986" s="175"/>
      <c r="BO986" s="175"/>
      <c r="BP986" s="175"/>
      <c r="BQ986" s="175"/>
      <c r="BR986" s="175"/>
      <c r="BS986" s="175"/>
      <c r="BT986" s="175"/>
      <c r="BU986" s="175"/>
      <c r="BV986" s="175"/>
      <c r="BW986" s="175"/>
      <c r="BX986" s="175"/>
      <c r="BY986" s="175"/>
      <c r="BZ986" s="175"/>
      <c r="CA986" s="175"/>
      <c r="CB986" s="175"/>
      <c r="CC986" s="175"/>
      <c r="CD986" s="175"/>
      <c r="CE986" s="175"/>
      <c r="CF986" s="175"/>
      <c r="CG986" s="175"/>
      <c r="CH986" s="175"/>
      <c r="CI986" s="175"/>
      <c r="CJ986" s="175"/>
      <c r="CK986" s="175"/>
      <c r="CL986" s="175"/>
    </row>
    <row r="987" spans="2:90" x14ac:dyDescent="0.4">
      <c r="E987" s="8"/>
      <c r="H987" s="12"/>
      <c r="I987" s="60"/>
      <c r="J987" s="60"/>
      <c r="K987" s="15"/>
      <c r="L987" s="15"/>
      <c r="M987" s="15"/>
      <c r="N987" s="15"/>
      <c r="O987" s="15"/>
      <c r="P987" s="15"/>
      <c r="R987" s="15"/>
      <c r="S987" s="175"/>
      <c r="T987" s="175"/>
      <c r="U987" s="175"/>
      <c r="V987" s="175"/>
      <c r="W987" s="175"/>
      <c r="X987" s="175"/>
      <c r="Y987" s="175"/>
      <c r="Z987" s="175"/>
      <c r="AA987" s="175"/>
      <c r="AB987" s="175"/>
      <c r="AC987" s="175"/>
      <c r="AD987" s="175"/>
      <c r="AE987" s="175"/>
      <c r="AF987" s="175"/>
      <c r="AG987" s="175"/>
      <c r="AH987" s="175"/>
      <c r="AI987" s="175"/>
      <c r="AJ987" s="175"/>
      <c r="AK987" s="175"/>
      <c r="AL987" s="175"/>
      <c r="AM987" s="175"/>
      <c r="AN987" s="175"/>
      <c r="AO987" s="175"/>
      <c r="AP987" s="175"/>
      <c r="AQ987" s="175"/>
      <c r="AR987" s="175"/>
      <c r="AS987" s="175"/>
      <c r="AT987" s="175"/>
      <c r="AU987" s="175"/>
      <c r="AV987" s="175"/>
      <c r="AW987" s="175"/>
      <c r="AX987" s="175"/>
      <c r="AY987" s="175"/>
      <c r="AZ987" s="175"/>
      <c r="BA987" s="175"/>
      <c r="BB987" s="175"/>
      <c r="BC987" s="175"/>
      <c r="BD987" s="175"/>
      <c r="BE987" s="175"/>
      <c r="BF987" s="175"/>
      <c r="BG987" s="175"/>
      <c r="BH987" s="175"/>
      <c r="BI987" s="175"/>
      <c r="BJ987" s="175"/>
      <c r="BK987" s="175"/>
      <c r="BL987" s="175"/>
      <c r="BM987" s="175"/>
      <c r="BN987" s="175"/>
      <c r="BO987" s="175"/>
      <c r="BP987" s="175"/>
      <c r="BQ987" s="175"/>
      <c r="BR987" s="175"/>
      <c r="BS987" s="175"/>
      <c r="BT987" s="175"/>
      <c r="BU987" s="175"/>
      <c r="BV987" s="175"/>
      <c r="BW987" s="175"/>
      <c r="BX987" s="175"/>
      <c r="BY987" s="175"/>
      <c r="BZ987" s="175"/>
      <c r="CA987" s="175"/>
      <c r="CB987" s="175"/>
      <c r="CC987" s="175"/>
      <c r="CD987" s="175"/>
      <c r="CE987" s="175"/>
      <c r="CF987" s="175"/>
      <c r="CG987" s="175"/>
      <c r="CH987" s="175"/>
      <c r="CI987" s="175"/>
      <c r="CJ987" s="175"/>
      <c r="CK987" s="175"/>
      <c r="CL987" s="175"/>
    </row>
    <row r="988" spans="2:90" x14ac:dyDescent="0.4">
      <c r="B988" s="171" t="s">
        <v>490</v>
      </c>
      <c r="E988" s="8"/>
      <c r="H988" s="170"/>
      <c r="I988" s="172"/>
      <c r="J988" s="172"/>
      <c r="K988" s="193"/>
      <c r="L988" s="193"/>
      <c r="M988" s="193"/>
      <c r="N988" s="193"/>
      <c r="O988" s="193"/>
      <c r="P988" s="193"/>
      <c r="R988" s="194"/>
      <c r="S988" s="170"/>
      <c r="T988" s="170"/>
      <c r="U988" s="170"/>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c r="BA988" s="170"/>
      <c r="BB988" s="170"/>
      <c r="BC988" s="170"/>
      <c r="BD988" s="170"/>
      <c r="BE988" s="170"/>
      <c r="BF988" s="170"/>
      <c r="BG988" s="170"/>
      <c r="BH988" s="170"/>
      <c r="BI988" s="170"/>
      <c r="BJ988" s="170"/>
      <c r="BK988" s="170"/>
      <c r="BL988" s="170"/>
      <c r="BM988" s="170"/>
      <c r="BN988" s="170"/>
      <c r="BO988" s="170"/>
      <c r="BP988" s="170"/>
      <c r="BQ988" s="170"/>
      <c r="BR988" s="170"/>
      <c r="BS988" s="170"/>
      <c r="BT988" s="170"/>
      <c r="BU988" s="170"/>
      <c r="BV988" s="170"/>
      <c r="BW988" s="170"/>
      <c r="BX988" s="170"/>
      <c r="BY988" s="170"/>
      <c r="BZ988" s="170"/>
      <c r="CA988" s="170"/>
      <c r="CB988" s="170"/>
      <c r="CC988" s="170"/>
      <c r="CD988" s="170"/>
      <c r="CE988" s="170"/>
      <c r="CF988" s="170"/>
      <c r="CG988" s="170"/>
      <c r="CH988" s="170"/>
      <c r="CI988" s="170"/>
      <c r="CJ988" s="170"/>
      <c r="CK988" s="170"/>
      <c r="CL988" s="170"/>
    </row>
    <row r="989" spans="2:90" x14ac:dyDescent="0.4">
      <c r="B989" s="171" t="s">
        <v>492</v>
      </c>
      <c r="E989" s="8"/>
      <c r="H989" s="170"/>
      <c r="I989" s="172"/>
      <c r="J989" s="172"/>
      <c r="K989" s="193"/>
      <c r="L989" s="193"/>
      <c r="M989" s="193"/>
      <c r="N989" s="193"/>
      <c r="O989" s="193"/>
      <c r="P989" s="193"/>
      <c r="R989" s="194"/>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c r="BH989" s="170"/>
      <c r="BI989" s="170"/>
      <c r="BJ989" s="170"/>
      <c r="BK989" s="170"/>
      <c r="BL989" s="170"/>
      <c r="BM989" s="170"/>
      <c r="BN989" s="170"/>
      <c r="BO989" s="170"/>
      <c r="BP989" s="170"/>
      <c r="BQ989" s="170"/>
      <c r="BR989" s="170"/>
      <c r="BS989" s="170"/>
      <c r="BT989" s="170"/>
      <c r="BU989" s="170"/>
      <c r="BV989" s="170"/>
      <c r="BW989" s="170"/>
      <c r="BX989" s="170"/>
      <c r="BY989" s="170"/>
      <c r="BZ989" s="170"/>
      <c r="CA989" s="170"/>
      <c r="CB989" s="170"/>
      <c r="CC989" s="170"/>
      <c r="CD989" s="170"/>
      <c r="CE989" s="170"/>
      <c r="CF989" s="170"/>
      <c r="CG989" s="170"/>
      <c r="CH989" s="170"/>
      <c r="CI989" s="170"/>
      <c r="CJ989" s="170"/>
      <c r="CK989" s="170"/>
      <c r="CL989" s="170"/>
    </row>
    <row r="990" spans="2:90" x14ac:dyDescent="0.4">
      <c r="B990" s="171" t="s">
        <v>461</v>
      </c>
      <c r="E990" s="8"/>
      <c r="H990" s="170"/>
      <c r="I990" s="172"/>
      <c r="J990" s="172"/>
      <c r="K990" s="193"/>
      <c r="L990" s="193"/>
      <c r="M990" s="193"/>
      <c r="N990" s="193"/>
      <c r="O990" s="193"/>
      <c r="P990" s="193"/>
      <c r="R990" s="194"/>
      <c r="S990" s="195" t="str">
        <f t="shared" ref="S990:AX990" si="1057">S$16</f>
        <v>S$12</v>
      </c>
      <c r="T990" s="195" t="str">
        <f t="shared" si="1057"/>
        <v>T$12</v>
      </c>
      <c r="U990" s="195" t="str">
        <f t="shared" si="1057"/>
        <v>U$12</v>
      </c>
      <c r="V990" s="195" t="str">
        <f t="shared" si="1057"/>
        <v>V$12</v>
      </c>
      <c r="W990" s="195" t="str">
        <f t="shared" si="1057"/>
        <v>W$12</v>
      </c>
      <c r="X990" s="195" t="str">
        <f t="shared" si="1057"/>
        <v>X$12</v>
      </c>
      <c r="Y990" s="195" t="str">
        <f t="shared" si="1057"/>
        <v>Y$12</v>
      </c>
      <c r="Z990" s="195" t="str">
        <f t="shared" si="1057"/>
        <v>Z$12</v>
      </c>
      <c r="AA990" s="195" t="str">
        <f t="shared" si="1057"/>
        <v>AA$12</v>
      </c>
      <c r="AB990" s="195" t="str">
        <f t="shared" si="1057"/>
        <v>AB$12</v>
      </c>
      <c r="AC990" s="195" t="str">
        <f t="shared" si="1057"/>
        <v>AC$12</v>
      </c>
      <c r="AD990" s="195" t="str">
        <f t="shared" si="1057"/>
        <v>AD$12</v>
      </c>
      <c r="AE990" s="195" t="str">
        <f t="shared" si="1057"/>
        <v>AE$12</v>
      </c>
      <c r="AF990" s="195" t="str">
        <f t="shared" si="1057"/>
        <v>AF$12</v>
      </c>
      <c r="AG990" s="195" t="str">
        <f t="shared" si="1057"/>
        <v>AG$12</v>
      </c>
      <c r="AH990" s="195" t="str">
        <f t="shared" si="1057"/>
        <v>AH$12</v>
      </c>
      <c r="AI990" s="195" t="str">
        <f t="shared" si="1057"/>
        <v>AI$12</v>
      </c>
      <c r="AJ990" s="195" t="str">
        <f t="shared" si="1057"/>
        <v>AJ$12</v>
      </c>
      <c r="AK990" s="195" t="str">
        <f t="shared" si="1057"/>
        <v>AK$12</v>
      </c>
      <c r="AL990" s="195" t="str">
        <f t="shared" si="1057"/>
        <v>AL$12</v>
      </c>
      <c r="AM990" s="195" t="str">
        <f t="shared" si="1057"/>
        <v>AM$12</v>
      </c>
      <c r="AN990" s="195" t="str">
        <f t="shared" si="1057"/>
        <v>AN$12</v>
      </c>
      <c r="AO990" s="195" t="str">
        <f t="shared" si="1057"/>
        <v>AO$12</v>
      </c>
      <c r="AP990" s="195" t="str">
        <f t="shared" si="1057"/>
        <v>AP$12</v>
      </c>
      <c r="AQ990" s="195" t="str">
        <f t="shared" si="1057"/>
        <v>AQ$12</v>
      </c>
      <c r="AR990" s="195" t="str">
        <f t="shared" si="1057"/>
        <v>AR$12</v>
      </c>
      <c r="AS990" s="195" t="str">
        <f t="shared" si="1057"/>
        <v>AS$12</v>
      </c>
      <c r="AT990" s="195" t="str">
        <f t="shared" si="1057"/>
        <v>AT$12</v>
      </c>
      <c r="AU990" s="195" t="str">
        <f t="shared" si="1057"/>
        <v>AU$12</v>
      </c>
      <c r="AV990" s="195" t="str">
        <f t="shared" si="1057"/>
        <v>AV$12</v>
      </c>
      <c r="AW990" s="195" t="str">
        <f t="shared" si="1057"/>
        <v>AW$12</v>
      </c>
      <c r="AX990" s="195" t="str">
        <f t="shared" si="1057"/>
        <v>AX$12</v>
      </c>
      <c r="AY990" s="195" t="str">
        <f t="shared" ref="AY990:CD990" si="1058">AY$16</f>
        <v>AY$12</v>
      </c>
      <c r="AZ990" s="195" t="str">
        <f t="shared" si="1058"/>
        <v>AZ$12</v>
      </c>
      <c r="BA990" s="195" t="str">
        <f t="shared" si="1058"/>
        <v>BA$12</v>
      </c>
      <c r="BB990" s="195" t="str">
        <f t="shared" si="1058"/>
        <v>BB$12</v>
      </c>
      <c r="BC990" s="195" t="str">
        <f t="shared" si="1058"/>
        <v>BC$12</v>
      </c>
      <c r="BD990" s="195" t="str">
        <f t="shared" si="1058"/>
        <v>BD$12</v>
      </c>
      <c r="BE990" s="195" t="str">
        <f t="shared" si="1058"/>
        <v>BE$12</v>
      </c>
      <c r="BF990" s="195" t="str">
        <f t="shared" si="1058"/>
        <v>BF$12</v>
      </c>
      <c r="BG990" s="195" t="str">
        <f t="shared" si="1058"/>
        <v>BG$12</v>
      </c>
      <c r="BH990" s="195" t="str">
        <f t="shared" si="1058"/>
        <v>BH$12</v>
      </c>
      <c r="BI990" s="195" t="str">
        <f t="shared" si="1058"/>
        <v>BI$12</v>
      </c>
      <c r="BJ990" s="195" t="str">
        <f t="shared" si="1058"/>
        <v>BJ$12</v>
      </c>
      <c r="BK990" s="195" t="str">
        <f t="shared" si="1058"/>
        <v>BK$12</v>
      </c>
      <c r="BL990" s="195" t="str">
        <f t="shared" si="1058"/>
        <v>BL$12</v>
      </c>
      <c r="BM990" s="195" t="str">
        <f t="shared" si="1058"/>
        <v>BM$12</v>
      </c>
      <c r="BN990" s="195" t="str">
        <f t="shared" si="1058"/>
        <v>BN$12</v>
      </c>
      <c r="BO990" s="195" t="str">
        <f t="shared" si="1058"/>
        <v>BO$12</v>
      </c>
      <c r="BP990" s="195" t="str">
        <f t="shared" si="1058"/>
        <v>BP$12</v>
      </c>
      <c r="BQ990" s="195" t="str">
        <f t="shared" si="1058"/>
        <v>BQ$12</v>
      </c>
      <c r="BR990" s="195" t="str">
        <f t="shared" si="1058"/>
        <v>BR$12</v>
      </c>
      <c r="BS990" s="195" t="str">
        <f t="shared" si="1058"/>
        <v>BS$12</v>
      </c>
      <c r="BT990" s="195" t="str">
        <f t="shared" si="1058"/>
        <v>BT$12</v>
      </c>
      <c r="BU990" s="195" t="str">
        <f t="shared" si="1058"/>
        <v>BU$12</v>
      </c>
      <c r="BV990" s="195" t="str">
        <f t="shared" si="1058"/>
        <v>BV$12</v>
      </c>
      <c r="BW990" s="195" t="str">
        <f t="shared" si="1058"/>
        <v>BW$12</v>
      </c>
      <c r="BX990" s="195" t="str">
        <f t="shared" si="1058"/>
        <v>BX$12</v>
      </c>
      <c r="BY990" s="195" t="str">
        <f t="shared" si="1058"/>
        <v>BY$12</v>
      </c>
      <c r="BZ990" s="195" t="str">
        <f t="shared" si="1058"/>
        <v>BZ$12</v>
      </c>
      <c r="CA990" s="195" t="str">
        <f t="shared" si="1058"/>
        <v>CA$12</v>
      </c>
      <c r="CB990" s="195" t="str">
        <f t="shared" si="1058"/>
        <v>CB$12</v>
      </c>
      <c r="CC990" s="195" t="str">
        <f t="shared" si="1058"/>
        <v>CC$12</v>
      </c>
      <c r="CD990" s="195" t="str">
        <f t="shared" si="1058"/>
        <v>CD$12</v>
      </c>
      <c r="CE990" s="195" t="str">
        <f t="shared" ref="CE990:CL990" si="1059">CE$16</f>
        <v>CE$12</v>
      </c>
      <c r="CF990" s="195" t="str">
        <f t="shared" si="1059"/>
        <v>CF$12</v>
      </c>
      <c r="CG990" s="195" t="str">
        <f t="shared" si="1059"/>
        <v>CG$12</v>
      </c>
      <c r="CH990" s="195" t="str">
        <f t="shared" si="1059"/>
        <v>CH$12</v>
      </c>
      <c r="CI990" s="195" t="str">
        <f t="shared" si="1059"/>
        <v>CI$12</v>
      </c>
      <c r="CJ990" s="195" t="str">
        <f t="shared" si="1059"/>
        <v>CJ$12</v>
      </c>
      <c r="CK990" s="195" t="str">
        <f t="shared" si="1059"/>
        <v>CK$12</v>
      </c>
      <c r="CL990" s="195" t="str">
        <f t="shared" si="1059"/>
        <v>CL$12</v>
      </c>
    </row>
    <row r="991" spans="2:90" x14ac:dyDescent="0.4">
      <c r="B991" s="171" t="s">
        <v>462</v>
      </c>
      <c r="E991" s="8"/>
      <c r="H991" s="196"/>
      <c r="I991" s="197"/>
      <c r="J991" s="197"/>
      <c r="K991" s="198"/>
      <c r="L991" s="198"/>
      <c r="M991" s="198"/>
      <c r="N991" s="198"/>
      <c r="O991" s="198"/>
      <c r="P991" s="198"/>
      <c r="R991" s="198"/>
      <c r="S991" s="195" t="str">
        <f t="shared" ref="S991:AX991" si="1060">S$17</f>
        <v>S$13</v>
      </c>
      <c r="T991" s="195" t="str">
        <f t="shared" si="1060"/>
        <v>T$13</v>
      </c>
      <c r="U991" s="195" t="str">
        <f t="shared" si="1060"/>
        <v>U$13</v>
      </c>
      <c r="V991" s="195" t="str">
        <f t="shared" si="1060"/>
        <v>V$13</v>
      </c>
      <c r="W991" s="195" t="str">
        <f t="shared" si="1060"/>
        <v>W$13</v>
      </c>
      <c r="X991" s="195" t="str">
        <f t="shared" si="1060"/>
        <v>X$13</v>
      </c>
      <c r="Y991" s="195" t="str">
        <f t="shared" si="1060"/>
        <v>Y$13</v>
      </c>
      <c r="Z991" s="195" t="str">
        <f t="shared" si="1060"/>
        <v>Z$13</v>
      </c>
      <c r="AA991" s="195" t="str">
        <f t="shared" si="1060"/>
        <v>AA$13</v>
      </c>
      <c r="AB991" s="195" t="str">
        <f t="shared" si="1060"/>
        <v>AB$13</v>
      </c>
      <c r="AC991" s="195" t="str">
        <f t="shared" si="1060"/>
        <v>AC$13</v>
      </c>
      <c r="AD991" s="195" t="str">
        <f t="shared" si="1060"/>
        <v>AD$13</v>
      </c>
      <c r="AE991" s="195" t="str">
        <f t="shared" si="1060"/>
        <v>AE$13</v>
      </c>
      <c r="AF991" s="195" t="str">
        <f t="shared" si="1060"/>
        <v>AF$13</v>
      </c>
      <c r="AG991" s="195" t="str">
        <f t="shared" si="1060"/>
        <v>AG$13</v>
      </c>
      <c r="AH991" s="195" t="str">
        <f t="shared" si="1060"/>
        <v>AH$13</v>
      </c>
      <c r="AI991" s="195" t="str">
        <f t="shared" si="1060"/>
        <v>AI$13</v>
      </c>
      <c r="AJ991" s="195" t="str">
        <f t="shared" si="1060"/>
        <v>AJ$13</v>
      </c>
      <c r="AK991" s="195" t="str">
        <f t="shared" si="1060"/>
        <v>AK$13</v>
      </c>
      <c r="AL991" s="195" t="str">
        <f t="shared" si="1060"/>
        <v>AL$13</v>
      </c>
      <c r="AM991" s="195" t="str">
        <f t="shared" si="1060"/>
        <v>AM$13</v>
      </c>
      <c r="AN991" s="195" t="str">
        <f t="shared" si="1060"/>
        <v>AN$13</v>
      </c>
      <c r="AO991" s="195" t="str">
        <f t="shared" si="1060"/>
        <v>AO$13</v>
      </c>
      <c r="AP991" s="195" t="str">
        <f t="shared" si="1060"/>
        <v>AP$13</v>
      </c>
      <c r="AQ991" s="195" t="str">
        <f t="shared" si="1060"/>
        <v>AQ$13</v>
      </c>
      <c r="AR991" s="195" t="str">
        <f t="shared" si="1060"/>
        <v>AR$13</v>
      </c>
      <c r="AS991" s="195" t="str">
        <f t="shared" si="1060"/>
        <v>AS$13</v>
      </c>
      <c r="AT991" s="195" t="str">
        <f t="shared" si="1060"/>
        <v>AT$13</v>
      </c>
      <c r="AU991" s="195" t="str">
        <f t="shared" si="1060"/>
        <v>AU$13</v>
      </c>
      <c r="AV991" s="195" t="str">
        <f t="shared" si="1060"/>
        <v>AV$13</v>
      </c>
      <c r="AW991" s="195" t="str">
        <f t="shared" si="1060"/>
        <v>AW$13</v>
      </c>
      <c r="AX991" s="195" t="str">
        <f t="shared" si="1060"/>
        <v>AX$13</v>
      </c>
      <c r="AY991" s="195" t="str">
        <f t="shared" ref="AY991:CD991" si="1061">AY$17</f>
        <v>AY$13</v>
      </c>
      <c r="AZ991" s="195" t="str">
        <f t="shared" si="1061"/>
        <v>AZ$13</v>
      </c>
      <c r="BA991" s="195" t="str">
        <f t="shared" si="1061"/>
        <v>BA$13</v>
      </c>
      <c r="BB991" s="195" t="str">
        <f t="shared" si="1061"/>
        <v>BB$13</v>
      </c>
      <c r="BC991" s="195" t="str">
        <f t="shared" si="1061"/>
        <v>BC$13</v>
      </c>
      <c r="BD991" s="195" t="str">
        <f t="shared" si="1061"/>
        <v>BD$13</v>
      </c>
      <c r="BE991" s="195" t="str">
        <f t="shared" si="1061"/>
        <v>BE$13</v>
      </c>
      <c r="BF991" s="195" t="str">
        <f t="shared" si="1061"/>
        <v>BF$13</v>
      </c>
      <c r="BG991" s="195" t="str">
        <f t="shared" si="1061"/>
        <v>BG$13</v>
      </c>
      <c r="BH991" s="195" t="str">
        <f t="shared" si="1061"/>
        <v>BH$13</v>
      </c>
      <c r="BI991" s="195" t="str">
        <f t="shared" si="1061"/>
        <v>BI$13</v>
      </c>
      <c r="BJ991" s="195" t="str">
        <f t="shared" si="1061"/>
        <v>BJ$13</v>
      </c>
      <c r="BK991" s="195" t="str">
        <f t="shared" si="1061"/>
        <v>BK$13</v>
      </c>
      <c r="BL991" s="195" t="str">
        <f t="shared" si="1061"/>
        <v>BL$13</v>
      </c>
      <c r="BM991" s="195" t="str">
        <f t="shared" si="1061"/>
        <v>BM$13</v>
      </c>
      <c r="BN991" s="195" t="str">
        <f t="shared" si="1061"/>
        <v>BN$13</v>
      </c>
      <c r="BO991" s="195" t="str">
        <f t="shared" si="1061"/>
        <v>BO$13</v>
      </c>
      <c r="BP991" s="195" t="str">
        <f t="shared" si="1061"/>
        <v>BP$13</v>
      </c>
      <c r="BQ991" s="195" t="str">
        <f t="shared" si="1061"/>
        <v>BQ$13</v>
      </c>
      <c r="BR991" s="195" t="str">
        <f t="shared" si="1061"/>
        <v>BR$13</v>
      </c>
      <c r="BS991" s="195" t="str">
        <f t="shared" si="1061"/>
        <v>BS$13</v>
      </c>
      <c r="BT991" s="195" t="str">
        <f t="shared" si="1061"/>
        <v>BT$13</v>
      </c>
      <c r="BU991" s="195" t="str">
        <f t="shared" si="1061"/>
        <v>BU$13</v>
      </c>
      <c r="BV991" s="195" t="str">
        <f t="shared" si="1061"/>
        <v>BV$13</v>
      </c>
      <c r="BW991" s="195" t="str">
        <f t="shared" si="1061"/>
        <v>BW$13</v>
      </c>
      <c r="BX991" s="195" t="str">
        <f t="shared" si="1061"/>
        <v>BX$13</v>
      </c>
      <c r="BY991" s="195" t="str">
        <f t="shared" si="1061"/>
        <v>BY$13</v>
      </c>
      <c r="BZ991" s="195" t="str">
        <f t="shared" si="1061"/>
        <v>BZ$13</v>
      </c>
      <c r="CA991" s="195" t="str">
        <f t="shared" si="1061"/>
        <v>CA$13</v>
      </c>
      <c r="CB991" s="195" t="str">
        <f t="shared" si="1061"/>
        <v>CB$13</v>
      </c>
      <c r="CC991" s="195" t="str">
        <f t="shared" si="1061"/>
        <v>CC$13</v>
      </c>
      <c r="CD991" s="195" t="str">
        <f t="shared" si="1061"/>
        <v>CD$13</v>
      </c>
      <c r="CE991" s="195" t="str">
        <f t="shared" ref="CE991:CL991" si="1062">CE$17</f>
        <v>CE$13</v>
      </c>
      <c r="CF991" s="195" t="str">
        <f t="shared" si="1062"/>
        <v>CF$13</v>
      </c>
      <c r="CG991" s="195" t="str">
        <f t="shared" si="1062"/>
        <v>CG$13</v>
      </c>
      <c r="CH991" s="195" t="str">
        <f t="shared" si="1062"/>
        <v>CH$13</v>
      </c>
      <c r="CI991" s="195" t="str">
        <f t="shared" si="1062"/>
        <v>CI$13</v>
      </c>
      <c r="CJ991" s="195" t="str">
        <f t="shared" si="1062"/>
        <v>CJ$13</v>
      </c>
      <c r="CK991" s="195" t="str">
        <f t="shared" si="1062"/>
        <v>CK$13</v>
      </c>
      <c r="CL991" s="195" t="str">
        <f t="shared" si="1062"/>
        <v>CL$13</v>
      </c>
    </row>
    <row r="992" spans="2:90" x14ac:dyDescent="0.4">
      <c r="B992" s="171" t="s">
        <v>491</v>
      </c>
      <c r="E992" s="8"/>
      <c r="H992" s="196"/>
      <c r="I992" s="197"/>
      <c r="J992" s="197"/>
      <c r="K992" s="198"/>
      <c r="L992" s="198"/>
      <c r="M992" s="198"/>
      <c r="N992" s="198"/>
      <c r="O992" s="198"/>
      <c r="P992" s="198"/>
      <c r="R992" s="198"/>
      <c r="S992" s="186"/>
      <c r="T992" s="186"/>
      <c r="U992" s="186"/>
      <c r="V992" s="186"/>
      <c r="W992" s="186"/>
      <c r="X992" s="186"/>
      <c r="Y992" s="186"/>
      <c r="Z992" s="186"/>
      <c r="AA992" s="186"/>
      <c r="AB992" s="186"/>
      <c r="AC992" s="186"/>
      <c r="AD992" s="186"/>
      <c r="AE992" s="186"/>
      <c r="AF992" s="186"/>
      <c r="AG992" s="186"/>
      <c r="AH992" s="186"/>
      <c r="AI992" s="186"/>
      <c r="AJ992" s="186"/>
      <c r="AK992" s="186"/>
      <c r="AL992" s="186"/>
      <c r="AM992" s="186"/>
      <c r="AN992" s="186"/>
      <c r="AO992" s="186"/>
      <c r="AP992" s="186"/>
      <c r="AQ992" s="186"/>
      <c r="AR992" s="186"/>
      <c r="AS992" s="186"/>
      <c r="AT992" s="186"/>
      <c r="AU992" s="186"/>
      <c r="AV992" s="186"/>
      <c r="AW992" s="186"/>
      <c r="AX992" s="186"/>
      <c r="AY992" s="186"/>
      <c r="AZ992" s="186"/>
      <c r="BA992" s="186"/>
      <c r="BB992" s="186"/>
      <c r="BC992" s="186"/>
      <c r="BD992" s="186"/>
      <c r="BE992" s="186"/>
      <c r="BF992" s="186"/>
      <c r="BG992" s="186"/>
      <c r="BH992" s="186"/>
      <c r="BI992" s="186"/>
      <c r="BJ992" s="186"/>
      <c r="BK992" s="186"/>
      <c r="BL992" s="186"/>
      <c r="BM992" s="186"/>
      <c r="BN992" s="186"/>
      <c r="BO992" s="186"/>
      <c r="BP992" s="186"/>
      <c r="BQ992" s="186"/>
      <c r="BR992" s="186"/>
      <c r="BS992" s="186"/>
      <c r="BT992" s="186"/>
      <c r="BU992" s="186"/>
      <c r="BV992" s="186"/>
      <c r="BW992" s="186"/>
      <c r="BX992" s="186"/>
      <c r="BY992" s="186"/>
      <c r="BZ992" s="186"/>
      <c r="CA992" s="186"/>
      <c r="CB992" s="186"/>
      <c r="CC992" s="186"/>
      <c r="CD992" s="186"/>
      <c r="CE992" s="186"/>
      <c r="CF992" s="186"/>
      <c r="CG992" s="186"/>
      <c r="CH992" s="186"/>
      <c r="CI992" s="186"/>
      <c r="CJ992" s="186"/>
      <c r="CK992" s="186"/>
      <c r="CL992" s="186"/>
    </row>
    <row r="993" spans="2:90" x14ac:dyDescent="0.4">
      <c r="B993" s="171" t="s">
        <v>505</v>
      </c>
      <c r="E993" s="8"/>
      <c r="H993" s="196"/>
      <c r="I993" s="197"/>
      <c r="J993" s="197"/>
      <c r="K993" s="198"/>
      <c r="L993" s="198"/>
      <c r="M993" s="198"/>
      <c r="N993" s="198"/>
      <c r="O993" s="198"/>
      <c r="P993" s="198"/>
      <c r="R993" s="198"/>
      <c r="S993" s="186"/>
      <c r="T993" s="186"/>
      <c r="U993" s="186"/>
      <c r="V993" s="186"/>
      <c r="W993" s="186"/>
      <c r="X993" s="186"/>
      <c r="Y993" s="186"/>
      <c r="Z993" s="186"/>
      <c r="AA993" s="186"/>
      <c r="AB993" s="186"/>
      <c r="AC993" s="186"/>
      <c r="AD993" s="186"/>
      <c r="AE993" s="186"/>
      <c r="AF993" s="186"/>
      <c r="AG993" s="186"/>
      <c r="AH993" s="186"/>
      <c r="AI993" s="186"/>
      <c r="AJ993" s="186"/>
      <c r="AK993" s="186"/>
      <c r="AL993" s="186"/>
      <c r="AM993" s="186"/>
      <c r="AN993" s="186"/>
      <c r="AO993" s="186"/>
      <c r="AP993" s="186"/>
      <c r="AQ993" s="186"/>
      <c r="AR993" s="186"/>
      <c r="AS993" s="186"/>
      <c r="AT993" s="186"/>
      <c r="AU993" s="186"/>
      <c r="AV993" s="186"/>
      <c r="AW993" s="186"/>
      <c r="AX993" s="186"/>
      <c r="AY993" s="186"/>
      <c r="AZ993" s="186"/>
      <c r="BA993" s="186"/>
      <c r="BB993" s="186"/>
      <c r="BC993" s="186"/>
      <c r="BD993" s="186"/>
      <c r="BE993" s="186"/>
      <c r="BF993" s="186"/>
      <c r="BG993" s="186"/>
      <c r="BH993" s="186"/>
      <c r="BI993" s="186"/>
      <c r="BJ993" s="186"/>
      <c r="BK993" s="186"/>
      <c r="BL993" s="186"/>
      <c r="BM993" s="186"/>
      <c r="BN993" s="186"/>
      <c r="BO993" s="186"/>
      <c r="BP993" s="186"/>
      <c r="BQ993" s="186"/>
      <c r="BR993" s="186"/>
      <c r="BS993" s="186"/>
      <c r="BT993" s="186"/>
      <c r="BU993" s="186"/>
      <c r="BV993" s="186"/>
      <c r="BW993" s="186"/>
      <c r="BX993" s="186"/>
      <c r="BY993" s="186"/>
      <c r="BZ993" s="186"/>
      <c r="CA993" s="186"/>
      <c r="CB993" s="186"/>
      <c r="CC993" s="186"/>
      <c r="CD993" s="186"/>
      <c r="CE993" s="186"/>
      <c r="CF993" s="186"/>
      <c r="CG993" s="186"/>
      <c r="CH993" s="186"/>
      <c r="CI993" s="186"/>
      <c r="CJ993" s="186"/>
      <c r="CK993" s="186"/>
      <c r="CL993" s="186"/>
    </row>
    <row r="994" spans="2:90" x14ac:dyDescent="0.4">
      <c r="B994" s="171" t="s">
        <v>463</v>
      </c>
      <c r="E994" s="8"/>
      <c r="H994" s="196"/>
      <c r="I994" s="197"/>
      <c r="J994" s="197"/>
      <c r="K994" s="198"/>
      <c r="L994" s="198"/>
      <c r="M994" s="198"/>
      <c r="N994" s="198"/>
      <c r="O994" s="198"/>
      <c r="P994" s="198"/>
      <c r="R994" s="198"/>
      <c r="S994" s="186" t="str">
        <f t="shared" ref="S994:AX994" si="1063">S$18</f>
        <v>S$14</v>
      </c>
      <c r="T994" s="186" t="str">
        <f t="shared" si="1063"/>
        <v>T$14</v>
      </c>
      <c r="U994" s="186" t="str">
        <f t="shared" si="1063"/>
        <v>U$14</v>
      </c>
      <c r="V994" s="186" t="str">
        <f t="shared" si="1063"/>
        <v>V$14</v>
      </c>
      <c r="W994" s="186" t="str">
        <f t="shared" si="1063"/>
        <v>W$14</v>
      </c>
      <c r="X994" s="186" t="str">
        <f t="shared" si="1063"/>
        <v>X$14</v>
      </c>
      <c r="Y994" s="186" t="str">
        <f t="shared" si="1063"/>
        <v>Y$14</v>
      </c>
      <c r="Z994" s="186" t="str">
        <f t="shared" si="1063"/>
        <v>Z$14</v>
      </c>
      <c r="AA994" s="186" t="str">
        <f t="shared" si="1063"/>
        <v>AA$14</v>
      </c>
      <c r="AB994" s="186" t="str">
        <f t="shared" si="1063"/>
        <v>AB$14</v>
      </c>
      <c r="AC994" s="186" t="str">
        <f t="shared" si="1063"/>
        <v>AC$14</v>
      </c>
      <c r="AD994" s="186" t="str">
        <f t="shared" si="1063"/>
        <v>AD$14</v>
      </c>
      <c r="AE994" s="186" t="str">
        <f t="shared" si="1063"/>
        <v>AE$14</v>
      </c>
      <c r="AF994" s="186" t="str">
        <f t="shared" si="1063"/>
        <v>AF$14</v>
      </c>
      <c r="AG994" s="186" t="str">
        <f t="shared" si="1063"/>
        <v>AG$14</v>
      </c>
      <c r="AH994" s="186" t="str">
        <f t="shared" si="1063"/>
        <v>AH$14</v>
      </c>
      <c r="AI994" s="186" t="str">
        <f t="shared" si="1063"/>
        <v>AI$14</v>
      </c>
      <c r="AJ994" s="186" t="str">
        <f t="shared" si="1063"/>
        <v>AJ$14</v>
      </c>
      <c r="AK994" s="186" t="str">
        <f t="shared" si="1063"/>
        <v>AK$14</v>
      </c>
      <c r="AL994" s="186" t="str">
        <f t="shared" si="1063"/>
        <v>AL$14</v>
      </c>
      <c r="AM994" s="186" t="str">
        <f t="shared" si="1063"/>
        <v>AM$14</v>
      </c>
      <c r="AN994" s="186" t="str">
        <f t="shared" si="1063"/>
        <v>AN$14</v>
      </c>
      <c r="AO994" s="186" t="str">
        <f t="shared" si="1063"/>
        <v>AO$14</v>
      </c>
      <c r="AP994" s="186" t="str">
        <f t="shared" si="1063"/>
        <v>AP$14</v>
      </c>
      <c r="AQ994" s="186" t="str">
        <f t="shared" si="1063"/>
        <v>AQ$14</v>
      </c>
      <c r="AR994" s="186" t="str">
        <f t="shared" si="1063"/>
        <v>AR$14</v>
      </c>
      <c r="AS994" s="186" t="str">
        <f t="shared" si="1063"/>
        <v>AS$14</v>
      </c>
      <c r="AT994" s="186" t="str">
        <f t="shared" si="1063"/>
        <v>AT$14</v>
      </c>
      <c r="AU994" s="186" t="str">
        <f t="shared" si="1063"/>
        <v>AU$14</v>
      </c>
      <c r="AV994" s="186" t="str">
        <f t="shared" si="1063"/>
        <v>AV$14</v>
      </c>
      <c r="AW994" s="186" t="str">
        <f t="shared" si="1063"/>
        <v>AW$14</v>
      </c>
      <c r="AX994" s="186" t="str">
        <f t="shared" si="1063"/>
        <v>AX$14</v>
      </c>
      <c r="AY994" s="186" t="str">
        <f t="shared" ref="AY994:CD994" si="1064">AY$18</f>
        <v>AY$14</v>
      </c>
      <c r="AZ994" s="186" t="str">
        <f t="shared" si="1064"/>
        <v>AZ$14</v>
      </c>
      <c r="BA994" s="186" t="str">
        <f t="shared" si="1064"/>
        <v>BA$14</v>
      </c>
      <c r="BB994" s="186" t="str">
        <f t="shared" si="1064"/>
        <v>BB$14</v>
      </c>
      <c r="BC994" s="186" t="str">
        <f t="shared" si="1064"/>
        <v>BC$14</v>
      </c>
      <c r="BD994" s="186" t="str">
        <f t="shared" si="1064"/>
        <v>BD$14</v>
      </c>
      <c r="BE994" s="186" t="str">
        <f t="shared" si="1064"/>
        <v>BE$14</v>
      </c>
      <c r="BF994" s="186" t="str">
        <f t="shared" si="1064"/>
        <v>BF$14</v>
      </c>
      <c r="BG994" s="186" t="str">
        <f t="shared" si="1064"/>
        <v>BG$14</v>
      </c>
      <c r="BH994" s="186" t="str">
        <f t="shared" si="1064"/>
        <v>BH$14</v>
      </c>
      <c r="BI994" s="186" t="str">
        <f t="shared" si="1064"/>
        <v>BI$14</v>
      </c>
      <c r="BJ994" s="186" t="str">
        <f t="shared" si="1064"/>
        <v>BJ$14</v>
      </c>
      <c r="BK994" s="186" t="str">
        <f t="shared" si="1064"/>
        <v>BK$14</v>
      </c>
      <c r="BL994" s="186" t="str">
        <f t="shared" si="1064"/>
        <v>BL$14</v>
      </c>
      <c r="BM994" s="186" t="str">
        <f t="shared" si="1064"/>
        <v>BM$14</v>
      </c>
      <c r="BN994" s="186" t="str">
        <f t="shared" si="1064"/>
        <v>BN$14</v>
      </c>
      <c r="BO994" s="186" t="str">
        <f t="shared" si="1064"/>
        <v>BO$14</v>
      </c>
      <c r="BP994" s="186" t="str">
        <f t="shared" si="1064"/>
        <v>BP$14</v>
      </c>
      <c r="BQ994" s="186" t="str">
        <f t="shared" si="1064"/>
        <v>BQ$14</v>
      </c>
      <c r="BR994" s="186" t="str">
        <f t="shared" si="1064"/>
        <v>BR$14</v>
      </c>
      <c r="BS994" s="186" t="str">
        <f t="shared" si="1064"/>
        <v>BS$14</v>
      </c>
      <c r="BT994" s="186" t="str">
        <f t="shared" si="1064"/>
        <v>BT$14</v>
      </c>
      <c r="BU994" s="186" t="str">
        <f t="shared" si="1064"/>
        <v>BU$14</v>
      </c>
      <c r="BV994" s="186" t="str">
        <f t="shared" si="1064"/>
        <v>BV$14</v>
      </c>
      <c r="BW994" s="186" t="str">
        <f t="shared" si="1064"/>
        <v>BW$14</v>
      </c>
      <c r="BX994" s="186" t="str">
        <f t="shared" si="1064"/>
        <v>BX$14</v>
      </c>
      <c r="BY994" s="186" t="str">
        <f t="shared" si="1064"/>
        <v>BY$14</v>
      </c>
      <c r="BZ994" s="186" t="str">
        <f t="shared" si="1064"/>
        <v>BZ$14</v>
      </c>
      <c r="CA994" s="186" t="str">
        <f t="shared" si="1064"/>
        <v>CA$14</v>
      </c>
      <c r="CB994" s="186" t="str">
        <f t="shared" si="1064"/>
        <v>CB$14</v>
      </c>
      <c r="CC994" s="186" t="str">
        <f t="shared" si="1064"/>
        <v>CC$14</v>
      </c>
      <c r="CD994" s="186" t="str">
        <f t="shared" si="1064"/>
        <v>CD$14</v>
      </c>
      <c r="CE994" s="186" t="str">
        <f t="shared" ref="CE994:CL994" si="1065">CE$18</f>
        <v>CE$14</v>
      </c>
      <c r="CF994" s="186" t="str">
        <f t="shared" si="1065"/>
        <v>CF$14</v>
      </c>
      <c r="CG994" s="186" t="str">
        <f t="shared" si="1065"/>
        <v>CG$14</v>
      </c>
      <c r="CH994" s="186" t="str">
        <f t="shared" si="1065"/>
        <v>CH$14</v>
      </c>
      <c r="CI994" s="186" t="str">
        <f t="shared" si="1065"/>
        <v>CI$14</v>
      </c>
      <c r="CJ994" s="186" t="str">
        <f t="shared" si="1065"/>
        <v>CJ$14</v>
      </c>
      <c r="CK994" s="186" t="str">
        <f t="shared" si="1065"/>
        <v>CK$14</v>
      </c>
      <c r="CL994" s="186" t="str">
        <f t="shared" si="1065"/>
        <v>CL$14</v>
      </c>
    </row>
    <row r="995" spans="2:90" x14ac:dyDescent="0.4">
      <c r="B995" s="171" t="s">
        <v>464</v>
      </c>
      <c r="E995" s="8"/>
      <c r="H995" s="196"/>
      <c r="I995" s="197"/>
      <c r="J995" s="197"/>
      <c r="K995" s="198"/>
      <c r="L995" s="198"/>
      <c r="M995" s="198"/>
      <c r="N995" s="198"/>
      <c r="O995" s="198"/>
      <c r="P995" s="198"/>
      <c r="R995" s="198"/>
      <c r="S995" s="186" t="str">
        <f t="shared" ref="S995:AX995" si="1066">S$19</f>
        <v>S$15</v>
      </c>
      <c r="T995" s="186" t="str">
        <f t="shared" si="1066"/>
        <v>T$15</v>
      </c>
      <c r="U995" s="186" t="str">
        <f t="shared" si="1066"/>
        <v>U$15</v>
      </c>
      <c r="V995" s="186" t="str">
        <f t="shared" si="1066"/>
        <v>V$15</v>
      </c>
      <c r="W995" s="186" t="str">
        <f t="shared" si="1066"/>
        <v>W$15</v>
      </c>
      <c r="X995" s="186" t="str">
        <f t="shared" si="1066"/>
        <v>X$15</v>
      </c>
      <c r="Y995" s="186" t="str">
        <f t="shared" si="1066"/>
        <v>Y$15</v>
      </c>
      <c r="Z995" s="186" t="str">
        <f t="shared" si="1066"/>
        <v>Z$15</v>
      </c>
      <c r="AA995" s="186" t="str">
        <f t="shared" si="1066"/>
        <v>AA$15</v>
      </c>
      <c r="AB995" s="186" t="str">
        <f t="shared" si="1066"/>
        <v>AB$15</v>
      </c>
      <c r="AC995" s="186" t="str">
        <f t="shared" si="1066"/>
        <v>AC$15</v>
      </c>
      <c r="AD995" s="186" t="str">
        <f t="shared" si="1066"/>
        <v>AD$15</v>
      </c>
      <c r="AE995" s="186" t="str">
        <f t="shared" si="1066"/>
        <v>AE$15</v>
      </c>
      <c r="AF995" s="186" t="str">
        <f t="shared" si="1066"/>
        <v>AF$15</v>
      </c>
      <c r="AG995" s="186" t="str">
        <f t="shared" si="1066"/>
        <v>AG$15</v>
      </c>
      <c r="AH995" s="186" t="str">
        <f t="shared" si="1066"/>
        <v>AH$15</v>
      </c>
      <c r="AI995" s="186" t="str">
        <f t="shared" si="1066"/>
        <v>AI$15</v>
      </c>
      <c r="AJ995" s="186" t="str">
        <f t="shared" si="1066"/>
        <v>AJ$15</v>
      </c>
      <c r="AK995" s="186" t="str">
        <f t="shared" si="1066"/>
        <v>AK$15</v>
      </c>
      <c r="AL995" s="186" t="str">
        <f t="shared" si="1066"/>
        <v>AL$15</v>
      </c>
      <c r="AM995" s="186" t="str">
        <f t="shared" si="1066"/>
        <v>AM$15</v>
      </c>
      <c r="AN995" s="186" t="str">
        <f t="shared" si="1066"/>
        <v>AN$15</v>
      </c>
      <c r="AO995" s="186" t="str">
        <f t="shared" si="1066"/>
        <v>AO$15</v>
      </c>
      <c r="AP995" s="186" t="str">
        <f t="shared" si="1066"/>
        <v>AP$15</v>
      </c>
      <c r="AQ995" s="186" t="str">
        <f t="shared" si="1066"/>
        <v>AQ$15</v>
      </c>
      <c r="AR995" s="186" t="str">
        <f t="shared" si="1066"/>
        <v>AR$15</v>
      </c>
      <c r="AS995" s="186" t="str">
        <f t="shared" si="1066"/>
        <v>AS$15</v>
      </c>
      <c r="AT995" s="186" t="str">
        <f t="shared" si="1066"/>
        <v>AT$15</v>
      </c>
      <c r="AU995" s="186" t="str">
        <f t="shared" si="1066"/>
        <v>AU$15</v>
      </c>
      <c r="AV995" s="186" t="str">
        <f t="shared" si="1066"/>
        <v>AV$15</v>
      </c>
      <c r="AW995" s="186" t="str">
        <f t="shared" si="1066"/>
        <v>AW$15</v>
      </c>
      <c r="AX995" s="186" t="str">
        <f t="shared" si="1066"/>
        <v>AX$15</v>
      </c>
      <c r="AY995" s="186" t="str">
        <f t="shared" ref="AY995:CD995" si="1067">AY$19</f>
        <v>AY$15</v>
      </c>
      <c r="AZ995" s="186" t="str">
        <f t="shared" si="1067"/>
        <v>AZ$15</v>
      </c>
      <c r="BA995" s="186" t="str">
        <f t="shared" si="1067"/>
        <v>BA$15</v>
      </c>
      <c r="BB995" s="186" t="str">
        <f t="shared" si="1067"/>
        <v>BB$15</v>
      </c>
      <c r="BC995" s="186" t="str">
        <f t="shared" si="1067"/>
        <v>BC$15</v>
      </c>
      <c r="BD995" s="186" t="str">
        <f t="shared" si="1067"/>
        <v>BD$15</v>
      </c>
      <c r="BE995" s="186" t="str">
        <f t="shared" si="1067"/>
        <v>BE$15</v>
      </c>
      <c r="BF995" s="186" t="str">
        <f t="shared" si="1067"/>
        <v>BF$15</v>
      </c>
      <c r="BG995" s="186" t="str">
        <f t="shared" si="1067"/>
        <v>BG$15</v>
      </c>
      <c r="BH995" s="186" t="str">
        <f t="shared" si="1067"/>
        <v>BH$15</v>
      </c>
      <c r="BI995" s="186" t="str">
        <f t="shared" si="1067"/>
        <v>BI$15</v>
      </c>
      <c r="BJ995" s="186" t="str">
        <f t="shared" si="1067"/>
        <v>BJ$15</v>
      </c>
      <c r="BK995" s="186" t="str">
        <f t="shared" si="1067"/>
        <v>BK$15</v>
      </c>
      <c r="BL995" s="186" t="str">
        <f t="shared" si="1067"/>
        <v>BL$15</v>
      </c>
      <c r="BM995" s="186" t="str">
        <f t="shared" si="1067"/>
        <v>BM$15</v>
      </c>
      <c r="BN995" s="186" t="str">
        <f t="shared" si="1067"/>
        <v>BN$15</v>
      </c>
      <c r="BO995" s="186" t="str">
        <f t="shared" si="1067"/>
        <v>BO$15</v>
      </c>
      <c r="BP995" s="186" t="str">
        <f t="shared" si="1067"/>
        <v>BP$15</v>
      </c>
      <c r="BQ995" s="186" t="str">
        <f t="shared" si="1067"/>
        <v>BQ$15</v>
      </c>
      <c r="BR995" s="186" t="str">
        <f t="shared" si="1067"/>
        <v>BR$15</v>
      </c>
      <c r="BS995" s="186" t="str">
        <f t="shared" si="1067"/>
        <v>BS$15</v>
      </c>
      <c r="BT995" s="186" t="str">
        <f t="shared" si="1067"/>
        <v>BT$15</v>
      </c>
      <c r="BU995" s="186" t="str">
        <f t="shared" si="1067"/>
        <v>BU$15</v>
      </c>
      <c r="BV995" s="186" t="str">
        <f t="shared" si="1067"/>
        <v>BV$15</v>
      </c>
      <c r="BW995" s="186" t="str">
        <f t="shared" si="1067"/>
        <v>BW$15</v>
      </c>
      <c r="BX995" s="186" t="str">
        <f t="shared" si="1067"/>
        <v>BX$15</v>
      </c>
      <c r="BY995" s="186" t="str">
        <f t="shared" si="1067"/>
        <v>BY$15</v>
      </c>
      <c r="BZ995" s="186" t="str">
        <f t="shared" si="1067"/>
        <v>BZ$15</v>
      </c>
      <c r="CA995" s="186" t="str">
        <f t="shared" si="1067"/>
        <v>CA$15</v>
      </c>
      <c r="CB995" s="186" t="str">
        <f t="shared" si="1067"/>
        <v>CB$15</v>
      </c>
      <c r="CC995" s="186" t="str">
        <f t="shared" si="1067"/>
        <v>CC$15</v>
      </c>
      <c r="CD995" s="186" t="str">
        <f t="shared" si="1067"/>
        <v>CD$15</v>
      </c>
      <c r="CE995" s="186" t="str">
        <f t="shared" ref="CE995:CL995" si="1068">CE$19</f>
        <v>CE$15</v>
      </c>
      <c r="CF995" s="186" t="str">
        <f t="shared" si="1068"/>
        <v>CF$15</v>
      </c>
      <c r="CG995" s="186" t="str">
        <f t="shared" si="1068"/>
        <v>CG$15</v>
      </c>
      <c r="CH995" s="186" t="str">
        <f t="shared" si="1068"/>
        <v>CH$15</v>
      </c>
      <c r="CI995" s="186" t="str">
        <f t="shared" si="1068"/>
        <v>CI$15</v>
      </c>
      <c r="CJ995" s="186" t="str">
        <f t="shared" si="1068"/>
        <v>CJ$15</v>
      </c>
      <c r="CK995" s="186" t="str">
        <f t="shared" si="1068"/>
        <v>CK$15</v>
      </c>
      <c r="CL995" s="186" t="str">
        <f t="shared" si="1068"/>
        <v>CL$15</v>
      </c>
    </row>
    <row r="996" spans="2:90" x14ac:dyDescent="0.4">
      <c r="B996" s="70" t="s">
        <v>778</v>
      </c>
      <c r="C996" s="31"/>
      <c r="D996" t="s">
        <v>777</v>
      </c>
      <c r="E996" s="8" t="str">
        <f t="shared" ref="E996:E1009" si="1069">ROW()&amp;" "&amp;D996</f>
        <v>996 HOURLY-PV</v>
      </c>
      <c r="F996" t="s">
        <v>413</v>
      </c>
      <c r="G996" s="31" t="s">
        <v>81</v>
      </c>
      <c r="H996" s="48"/>
      <c r="I996" s="285"/>
      <c r="J996" s="285"/>
      <c r="K996" s="48"/>
      <c r="L996" s="48"/>
      <c r="M996" s="48"/>
      <c r="N996" s="48"/>
      <c r="O996" s="48"/>
      <c r="P996" s="48"/>
      <c r="R996" s="70"/>
      <c r="S996" s="70"/>
      <c r="T996" s="70"/>
      <c r="U996" s="70"/>
      <c r="V996" s="70"/>
      <c r="W996" s="70"/>
      <c r="X996" s="70"/>
      <c r="Y996" s="70"/>
      <c r="Z996" s="70"/>
      <c r="AA996" s="70"/>
      <c r="AB996" s="70"/>
      <c r="AC996" s="70"/>
      <c r="AD996" s="70"/>
      <c r="AE996" s="70"/>
      <c r="AF996" s="70"/>
      <c r="AG996" s="70"/>
      <c r="AH996" s="70"/>
      <c r="AI996" s="70"/>
      <c r="AJ996" s="70"/>
      <c r="AK996" s="70"/>
      <c r="AL996" s="70"/>
      <c r="AM996" s="70"/>
      <c r="AN996" s="70"/>
      <c r="AO996" s="70"/>
      <c r="AP996" s="70"/>
      <c r="AQ996" s="70"/>
      <c r="AR996" s="70"/>
      <c r="AS996" s="70"/>
      <c r="AT996" s="70"/>
      <c r="AU996" s="70"/>
      <c r="AV996" s="70"/>
      <c r="AW996" s="70"/>
      <c r="AX996" s="70"/>
      <c r="AY996" s="70"/>
      <c r="AZ996" s="70"/>
      <c r="BA996" s="70"/>
      <c r="BB996" s="70"/>
      <c r="BC996" s="70"/>
      <c r="BD996" s="70"/>
      <c r="BE996" s="70"/>
      <c r="BF996" s="70"/>
      <c r="BG996" s="70"/>
      <c r="BH996" s="70"/>
      <c r="BI996" s="70"/>
      <c r="BJ996" s="70"/>
      <c r="BK996" s="70"/>
      <c r="BL996" s="70"/>
      <c r="BM996" s="70"/>
      <c r="BN996" s="70"/>
      <c r="BO996" s="70"/>
      <c r="BP996" s="70"/>
      <c r="BQ996" s="70"/>
      <c r="BR996" s="70"/>
      <c r="BS996" s="70"/>
      <c r="BT996" s="70"/>
      <c r="BU996" s="70"/>
      <c r="BV996" s="70"/>
      <c r="BW996" s="70"/>
      <c r="BX996" s="70"/>
      <c r="BY996" s="70"/>
      <c r="BZ996" s="70"/>
      <c r="CA996" s="70"/>
      <c r="CB996" s="70"/>
      <c r="CC996" s="70"/>
      <c r="CD996" s="70"/>
      <c r="CE996" s="70"/>
      <c r="CF996" s="70"/>
      <c r="CG996" s="70"/>
      <c r="CH996" s="70"/>
      <c r="CI996" s="70"/>
      <c r="CJ996" s="70"/>
      <c r="CK996" s="70"/>
      <c r="CL996" s="70"/>
    </row>
    <row r="997" spans="2:90" x14ac:dyDescent="0.4">
      <c r="B997" s="141" t="str">
        <f>"# of "&amp;B1010&amp;"s"</f>
        <v># of projects</v>
      </c>
      <c r="C997" t="s">
        <v>80</v>
      </c>
      <c r="D997" t="s">
        <v>777</v>
      </c>
      <c r="E997" s="8" t="str">
        <f t="shared" si="1069"/>
        <v>997 HOURLY-PV</v>
      </c>
      <c r="G997" t="s">
        <v>332</v>
      </c>
      <c r="H997" s="12"/>
      <c r="I997" s="60"/>
      <c r="J997" s="60"/>
      <c r="K997" s="15">
        <f t="shared" ref="K997:P997" ca="1" si="1070">SUMIF($3:$3,K$2,997:997)</f>
        <v>60000</v>
      </c>
      <c r="L997" s="15">
        <f t="shared" ca="1" si="1070"/>
        <v>60000</v>
      </c>
      <c r="M997" s="15">
        <f t="shared" ca="1" si="1070"/>
        <v>60000</v>
      </c>
      <c r="N997" s="15">
        <f t="shared" ca="1" si="1070"/>
        <v>60000</v>
      </c>
      <c r="O997" s="15">
        <f t="shared" ca="1" si="1070"/>
        <v>60000</v>
      </c>
      <c r="P997" s="15">
        <f t="shared" ca="1" si="1070"/>
        <v>60000</v>
      </c>
      <c r="R997" s="15"/>
      <c r="S997" s="15" cm="1">
        <f t="array" aca="1" ref="S997" ca="1">INDIRECT(S991)</f>
        <v>5000</v>
      </c>
      <c r="T997" s="15" cm="1">
        <f t="array" aca="1" ref="T997" ca="1">INDIRECT(T991)</f>
        <v>5000</v>
      </c>
      <c r="U997" s="15" cm="1">
        <f t="array" aca="1" ref="U997" ca="1">INDIRECT(U991)</f>
        <v>5000</v>
      </c>
      <c r="V997" s="15" cm="1">
        <f t="array" aca="1" ref="V997" ca="1">INDIRECT(V991)</f>
        <v>5000</v>
      </c>
      <c r="W997" s="15" cm="1">
        <f t="array" aca="1" ref="W997" ca="1">INDIRECT(W991)</f>
        <v>5000</v>
      </c>
      <c r="X997" s="15" cm="1">
        <f t="array" aca="1" ref="X997" ca="1">INDIRECT(X991)</f>
        <v>5000</v>
      </c>
      <c r="Y997" s="15" cm="1">
        <f t="array" aca="1" ref="Y997" ca="1">INDIRECT(Y991)</f>
        <v>5000</v>
      </c>
      <c r="Z997" s="15" cm="1">
        <f t="array" aca="1" ref="Z997" ca="1">INDIRECT(Z991)</f>
        <v>5000</v>
      </c>
      <c r="AA997" s="15" cm="1">
        <f t="array" aca="1" ref="AA997" ca="1">INDIRECT(AA991)</f>
        <v>5000</v>
      </c>
      <c r="AB997" s="15" cm="1">
        <f t="array" aca="1" ref="AB997" ca="1">INDIRECT(AB991)</f>
        <v>5000</v>
      </c>
      <c r="AC997" s="15" cm="1">
        <f t="array" aca="1" ref="AC997" ca="1">INDIRECT(AC991)</f>
        <v>5000</v>
      </c>
      <c r="AD997" s="15" cm="1">
        <f t="array" aca="1" ref="AD997" ca="1">INDIRECT(AD991)</f>
        <v>5000</v>
      </c>
      <c r="AE997" s="15" cm="1">
        <f t="array" aca="1" ref="AE997" ca="1">INDIRECT(AE991)</f>
        <v>5000</v>
      </c>
      <c r="AF997" s="15" cm="1">
        <f t="array" aca="1" ref="AF997" ca="1">INDIRECT(AF991)</f>
        <v>5000</v>
      </c>
      <c r="AG997" s="15" cm="1">
        <f t="array" aca="1" ref="AG997" ca="1">INDIRECT(AG991)</f>
        <v>5000</v>
      </c>
      <c r="AH997" s="15" cm="1">
        <f t="array" aca="1" ref="AH997" ca="1">INDIRECT(AH991)</f>
        <v>5000</v>
      </c>
      <c r="AI997" s="15" cm="1">
        <f t="array" aca="1" ref="AI997" ca="1">INDIRECT(AI991)</f>
        <v>5000</v>
      </c>
      <c r="AJ997" s="15" cm="1">
        <f t="array" aca="1" ref="AJ997" ca="1">INDIRECT(AJ991)</f>
        <v>5000</v>
      </c>
      <c r="AK997" s="15" cm="1">
        <f t="array" aca="1" ref="AK997" ca="1">INDIRECT(AK991)</f>
        <v>5000</v>
      </c>
      <c r="AL997" s="15" cm="1">
        <f t="array" aca="1" ref="AL997" ca="1">INDIRECT(AL991)</f>
        <v>5000</v>
      </c>
      <c r="AM997" s="15" cm="1">
        <f t="array" aca="1" ref="AM997" ca="1">INDIRECT(AM991)</f>
        <v>5000</v>
      </c>
      <c r="AN997" s="15" cm="1">
        <f t="array" aca="1" ref="AN997" ca="1">INDIRECT(AN991)</f>
        <v>5000</v>
      </c>
      <c r="AO997" s="15" cm="1">
        <f t="array" aca="1" ref="AO997" ca="1">INDIRECT(AO991)</f>
        <v>5000</v>
      </c>
      <c r="AP997" s="15" cm="1">
        <f t="array" aca="1" ref="AP997" ca="1">INDIRECT(AP991)</f>
        <v>5000</v>
      </c>
      <c r="AQ997" s="15" cm="1">
        <f t="array" aca="1" ref="AQ997" ca="1">INDIRECT(AQ991)</f>
        <v>5000</v>
      </c>
      <c r="AR997" s="15" cm="1">
        <f t="array" aca="1" ref="AR997" ca="1">INDIRECT(AR991)</f>
        <v>5000</v>
      </c>
      <c r="AS997" s="15" cm="1">
        <f t="array" aca="1" ref="AS997" ca="1">INDIRECT(AS991)</f>
        <v>5000</v>
      </c>
      <c r="AT997" s="15" cm="1">
        <f t="array" aca="1" ref="AT997" ca="1">INDIRECT(AT991)</f>
        <v>5000</v>
      </c>
      <c r="AU997" s="15" cm="1">
        <f t="array" aca="1" ref="AU997" ca="1">INDIRECT(AU991)</f>
        <v>5000</v>
      </c>
      <c r="AV997" s="15" cm="1">
        <f t="array" aca="1" ref="AV997" ca="1">INDIRECT(AV991)</f>
        <v>5000</v>
      </c>
      <c r="AW997" s="15" cm="1">
        <f t="array" aca="1" ref="AW997" ca="1">INDIRECT(AW991)</f>
        <v>5000</v>
      </c>
      <c r="AX997" s="15" cm="1">
        <f t="array" aca="1" ref="AX997" ca="1">INDIRECT(AX991)</f>
        <v>5000</v>
      </c>
      <c r="AY997" s="15" cm="1">
        <f t="array" aca="1" ref="AY997" ca="1">INDIRECT(AY991)</f>
        <v>5000</v>
      </c>
      <c r="AZ997" s="15" cm="1">
        <f t="array" aca="1" ref="AZ997" ca="1">INDIRECT(AZ991)</f>
        <v>5000</v>
      </c>
      <c r="BA997" s="15" cm="1">
        <f t="array" aca="1" ref="BA997" ca="1">INDIRECT(BA991)</f>
        <v>5000</v>
      </c>
      <c r="BB997" s="15" cm="1">
        <f t="array" aca="1" ref="BB997" ca="1">INDIRECT(BB991)</f>
        <v>5000</v>
      </c>
      <c r="BC997" s="15" cm="1">
        <f t="array" aca="1" ref="BC997" ca="1">INDIRECT(BC991)</f>
        <v>5000</v>
      </c>
      <c r="BD997" s="15" cm="1">
        <f t="array" aca="1" ref="BD997" ca="1">INDIRECT(BD991)</f>
        <v>5000</v>
      </c>
      <c r="BE997" s="15" cm="1">
        <f t="array" aca="1" ref="BE997" ca="1">INDIRECT(BE991)</f>
        <v>5000</v>
      </c>
      <c r="BF997" s="15" cm="1">
        <f t="array" aca="1" ref="BF997" ca="1">INDIRECT(BF991)</f>
        <v>5000</v>
      </c>
      <c r="BG997" s="15" cm="1">
        <f t="array" aca="1" ref="BG997" ca="1">INDIRECT(BG991)</f>
        <v>5000</v>
      </c>
      <c r="BH997" s="15" cm="1">
        <f t="array" aca="1" ref="BH997" ca="1">INDIRECT(BH991)</f>
        <v>5000</v>
      </c>
      <c r="BI997" s="15" cm="1">
        <f t="array" aca="1" ref="BI997" ca="1">INDIRECT(BI991)</f>
        <v>5000</v>
      </c>
      <c r="BJ997" s="15" cm="1">
        <f t="array" aca="1" ref="BJ997" ca="1">INDIRECT(BJ991)</f>
        <v>5000</v>
      </c>
      <c r="BK997" s="15" cm="1">
        <f t="array" aca="1" ref="BK997" ca="1">INDIRECT(BK991)</f>
        <v>5000</v>
      </c>
      <c r="BL997" s="15" cm="1">
        <f t="array" aca="1" ref="BL997" ca="1">INDIRECT(BL991)</f>
        <v>5000</v>
      </c>
      <c r="BM997" s="15" cm="1">
        <f t="array" aca="1" ref="BM997" ca="1">INDIRECT(BM991)</f>
        <v>5000</v>
      </c>
      <c r="BN997" s="15" cm="1">
        <f t="array" aca="1" ref="BN997" ca="1">INDIRECT(BN991)</f>
        <v>5000</v>
      </c>
      <c r="BO997" s="15" cm="1">
        <f t="array" aca="1" ref="BO997" ca="1">INDIRECT(BO991)</f>
        <v>5000</v>
      </c>
      <c r="BP997" s="15" cm="1">
        <f t="array" aca="1" ref="BP997" ca="1">INDIRECT(BP991)</f>
        <v>5000</v>
      </c>
      <c r="BQ997" s="15" cm="1">
        <f t="array" aca="1" ref="BQ997" ca="1">INDIRECT(BQ991)</f>
        <v>5000</v>
      </c>
      <c r="BR997" s="15" cm="1">
        <f t="array" aca="1" ref="BR997" ca="1">INDIRECT(BR991)</f>
        <v>5000</v>
      </c>
      <c r="BS997" s="15" cm="1">
        <f t="array" aca="1" ref="BS997" ca="1">INDIRECT(BS991)</f>
        <v>5000</v>
      </c>
      <c r="BT997" s="15" cm="1">
        <f t="array" aca="1" ref="BT997" ca="1">INDIRECT(BT991)</f>
        <v>5000</v>
      </c>
      <c r="BU997" s="15" cm="1">
        <f t="array" aca="1" ref="BU997" ca="1">INDIRECT(BU991)</f>
        <v>5000</v>
      </c>
      <c r="BV997" s="15" cm="1">
        <f t="array" aca="1" ref="BV997" ca="1">INDIRECT(BV991)</f>
        <v>5000</v>
      </c>
      <c r="BW997" s="15" cm="1">
        <f t="array" aca="1" ref="BW997" ca="1">INDIRECT(BW991)</f>
        <v>5000</v>
      </c>
      <c r="BX997" s="15" cm="1">
        <f t="array" aca="1" ref="BX997" ca="1">INDIRECT(BX991)</f>
        <v>5000</v>
      </c>
      <c r="BY997" s="15" cm="1">
        <f t="array" aca="1" ref="BY997" ca="1">INDIRECT(BY991)</f>
        <v>5000</v>
      </c>
      <c r="BZ997" s="15" cm="1">
        <f t="array" aca="1" ref="BZ997" ca="1">INDIRECT(BZ991)</f>
        <v>5000</v>
      </c>
      <c r="CA997" s="15" cm="1">
        <f t="array" aca="1" ref="CA997" ca="1">INDIRECT(CA991)</f>
        <v>5000</v>
      </c>
      <c r="CB997" s="15" cm="1">
        <f t="array" aca="1" ref="CB997" ca="1">INDIRECT(CB991)</f>
        <v>5000</v>
      </c>
      <c r="CC997" s="15" cm="1">
        <f t="array" aca="1" ref="CC997" ca="1">INDIRECT(CC991)</f>
        <v>5000</v>
      </c>
      <c r="CD997" s="15" cm="1">
        <f t="array" aca="1" ref="CD997" ca="1">INDIRECT(CD991)</f>
        <v>5000</v>
      </c>
      <c r="CE997" s="15" cm="1">
        <f t="array" aca="1" ref="CE997" ca="1">INDIRECT(CE991)</f>
        <v>5000</v>
      </c>
      <c r="CF997" s="15" cm="1">
        <f t="array" aca="1" ref="CF997" ca="1">INDIRECT(CF991)</f>
        <v>5000</v>
      </c>
      <c r="CG997" s="15" cm="1">
        <f t="array" aca="1" ref="CG997" ca="1">INDIRECT(CG991)</f>
        <v>5000</v>
      </c>
      <c r="CH997" s="15" cm="1">
        <f t="array" aca="1" ref="CH997" ca="1">INDIRECT(CH991)</f>
        <v>5000</v>
      </c>
      <c r="CI997" s="15" cm="1">
        <f t="array" aca="1" ref="CI997" ca="1">INDIRECT(CI991)</f>
        <v>5000</v>
      </c>
      <c r="CJ997" s="15" cm="1">
        <f t="array" aca="1" ref="CJ997" ca="1">INDIRECT(CJ991)</f>
        <v>5000</v>
      </c>
      <c r="CK997" s="15" cm="1">
        <f t="array" aca="1" ref="CK997" ca="1">INDIRECT(CK991)</f>
        <v>5000</v>
      </c>
      <c r="CL997" s="15" cm="1">
        <f t="array" aca="1" ref="CL997" ca="1">INDIRECT(CL991)</f>
        <v>5000</v>
      </c>
    </row>
    <row r="998" spans="2:90" x14ac:dyDescent="0.4">
      <c r="B998" s="141" t="str">
        <f>"Avg. # of billable hours/"&amp;B1010</f>
        <v>Avg. # of billable hours/project</v>
      </c>
      <c r="D998" t="s">
        <v>777</v>
      </c>
      <c r="E998" s="8" t="str">
        <f t="shared" si="1069"/>
        <v>998 HOURLY-PV</v>
      </c>
      <c r="G998" t="str">
        <f>E998</f>
        <v>998 HOURLY-PV</v>
      </c>
      <c r="H998" s="12"/>
      <c r="I998" s="60"/>
      <c r="J998" s="60"/>
      <c r="K998" s="249">
        <v>100</v>
      </c>
      <c r="L998" s="249">
        <v>100</v>
      </c>
      <c r="M998" s="249">
        <v>100</v>
      </c>
      <c r="N998" s="249">
        <v>100</v>
      </c>
      <c r="O998" s="249">
        <v>100</v>
      </c>
      <c r="P998" s="249">
        <v>100</v>
      </c>
      <c r="R998" s="19"/>
      <c r="S998" s="250" cm="1">
        <f t="array" ref="S998">INDEX($K:$P,ROW(),MATCH(S$3,$K$2:$P$2,0))</f>
        <v>100</v>
      </c>
      <c r="T998" s="250" cm="1">
        <f t="array" ref="T998">INDEX($K:$P,ROW(),MATCH(T$3,$K$2:$P$2,0))</f>
        <v>100</v>
      </c>
      <c r="U998" s="250" cm="1">
        <f t="array" ref="U998">INDEX($K:$P,ROW(),MATCH(U$3,$K$2:$P$2,0))</f>
        <v>100</v>
      </c>
      <c r="V998" s="250" cm="1">
        <f t="array" ref="V998">INDEX($K:$P,ROW(),MATCH(V$3,$K$2:$P$2,0))</f>
        <v>100</v>
      </c>
      <c r="W998" s="250" cm="1">
        <f t="array" ref="W998">INDEX($K:$P,ROW(),MATCH(W$3,$K$2:$P$2,0))</f>
        <v>100</v>
      </c>
      <c r="X998" s="250" cm="1">
        <f t="array" ref="X998">INDEX($K:$P,ROW(),MATCH(X$3,$K$2:$P$2,0))</f>
        <v>100</v>
      </c>
      <c r="Y998" s="250" cm="1">
        <f t="array" ref="Y998">INDEX($K:$P,ROW(),MATCH(Y$3,$K$2:$P$2,0))</f>
        <v>100</v>
      </c>
      <c r="Z998" s="250" cm="1">
        <f t="array" ref="Z998">INDEX($K:$P,ROW(),MATCH(Z$3,$K$2:$P$2,0))</f>
        <v>100</v>
      </c>
      <c r="AA998" s="250" cm="1">
        <f t="array" ref="AA998">INDEX($K:$P,ROW(),MATCH(AA$3,$K$2:$P$2,0))</f>
        <v>100</v>
      </c>
      <c r="AB998" s="250" cm="1">
        <f t="array" ref="AB998">INDEX($K:$P,ROW(),MATCH(AB$3,$K$2:$P$2,0))</f>
        <v>100</v>
      </c>
      <c r="AC998" s="250" cm="1">
        <f t="array" ref="AC998">INDEX($K:$P,ROW(),MATCH(AC$3,$K$2:$P$2,0))</f>
        <v>100</v>
      </c>
      <c r="AD998" s="250" cm="1">
        <f t="array" ref="AD998">INDEX($K:$P,ROW(),MATCH(AD$3,$K$2:$P$2,0))</f>
        <v>100</v>
      </c>
      <c r="AE998" s="250" cm="1">
        <f t="array" ref="AE998">INDEX($K:$P,ROW(),MATCH(AE$3,$K$2:$P$2,0))</f>
        <v>100</v>
      </c>
      <c r="AF998" s="250" cm="1">
        <f t="array" ref="AF998">INDEX($K:$P,ROW(),MATCH(AF$3,$K$2:$P$2,0))</f>
        <v>100</v>
      </c>
      <c r="AG998" s="250" cm="1">
        <f t="array" ref="AG998">INDEX($K:$P,ROW(),MATCH(AG$3,$K$2:$P$2,0))</f>
        <v>100</v>
      </c>
      <c r="AH998" s="250" cm="1">
        <f t="array" ref="AH998">INDEX($K:$P,ROW(),MATCH(AH$3,$K$2:$P$2,0))</f>
        <v>100</v>
      </c>
      <c r="AI998" s="250" cm="1">
        <f t="array" ref="AI998">INDEX($K:$P,ROW(),MATCH(AI$3,$K$2:$P$2,0))</f>
        <v>100</v>
      </c>
      <c r="AJ998" s="250" cm="1">
        <f t="array" ref="AJ998">INDEX($K:$P,ROW(),MATCH(AJ$3,$K$2:$P$2,0))</f>
        <v>100</v>
      </c>
      <c r="AK998" s="250" cm="1">
        <f t="array" ref="AK998">INDEX($K:$P,ROW(),MATCH(AK$3,$K$2:$P$2,0))</f>
        <v>100</v>
      </c>
      <c r="AL998" s="250" cm="1">
        <f t="array" ref="AL998">INDEX($K:$P,ROW(),MATCH(AL$3,$K$2:$P$2,0))</f>
        <v>100</v>
      </c>
      <c r="AM998" s="250" cm="1">
        <f t="array" ref="AM998">INDEX($K:$P,ROW(),MATCH(AM$3,$K$2:$P$2,0))</f>
        <v>100</v>
      </c>
      <c r="AN998" s="250" cm="1">
        <f t="array" ref="AN998">INDEX($K:$P,ROW(),MATCH(AN$3,$K$2:$P$2,0))</f>
        <v>100</v>
      </c>
      <c r="AO998" s="250" cm="1">
        <f t="array" ref="AO998">INDEX($K:$P,ROW(),MATCH(AO$3,$K$2:$P$2,0))</f>
        <v>100</v>
      </c>
      <c r="AP998" s="250" cm="1">
        <f t="array" ref="AP998">INDEX($K:$P,ROW(),MATCH(AP$3,$K$2:$P$2,0))</f>
        <v>100</v>
      </c>
      <c r="AQ998" s="250" cm="1">
        <f t="array" ref="AQ998">INDEX($K:$P,ROW(),MATCH(AQ$3,$K$2:$P$2,0))</f>
        <v>100</v>
      </c>
      <c r="AR998" s="250" cm="1">
        <f t="array" ref="AR998">INDEX($K:$P,ROW(),MATCH(AR$3,$K$2:$P$2,0))</f>
        <v>100</v>
      </c>
      <c r="AS998" s="250" cm="1">
        <f t="array" ref="AS998">INDEX($K:$P,ROW(),MATCH(AS$3,$K$2:$P$2,0))</f>
        <v>100</v>
      </c>
      <c r="AT998" s="250" cm="1">
        <f t="array" ref="AT998">INDEX($K:$P,ROW(),MATCH(AT$3,$K$2:$P$2,0))</f>
        <v>100</v>
      </c>
      <c r="AU998" s="250" cm="1">
        <f t="array" ref="AU998">INDEX($K:$P,ROW(),MATCH(AU$3,$K$2:$P$2,0))</f>
        <v>100</v>
      </c>
      <c r="AV998" s="250" cm="1">
        <f t="array" ref="AV998">INDEX($K:$P,ROW(),MATCH(AV$3,$K$2:$P$2,0))</f>
        <v>100</v>
      </c>
      <c r="AW998" s="250" cm="1">
        <f t="array" ref="AW998">INDEX($K:$P,ROW(),MATCH(AW$3,$K$2:$P$2,0))</f>
        <v>100</v>
      </c>
      <c r="AX998" s="250" cm="1">
        <f t="array" ref="AX998">INDEX($K:$P,ROW(),MATCH(AX$3,$K$2:$P$2,0))</f>
        <v>100</v>
      </c>
      <c r="AY998" s="250" cm="1">
        <f t="array" ref="AY998">INDEX($K:$P,ROW(),MATCH(AY$3,$K$2:$P$2,0))</f>
        <v>100</v>
      </c>
      <c r="AZ998" s="250" cm="1">
        <f t="array" ref="AZ998">INDEX($K:$P,ROW(),MATCH(AZ$3,$K$2:$P$2,0))</f>
        <v>100</v>
      </c>
      <c r="BA998" s="250" cm="1">
        <f t="array" ref="BA998">INDEX($K:$P,ROW(),MATCH(BA$3,$K$2:$P$2,0))</f>
        <v>100</v>
      </c>
      <c r="BB998" s="250" cm="1">
        <f t="array" ref="BB998">INDEX($K:$P,ROW(),MATCH(BB$3,$K$2:$P$2,0))</f>
        <v>100</v>
      </c>
      <c r="BC998" s="250" cm="1">
        <f t="array" ref="BC998">INDEX($K:$P,ROW(),MATCH(BC$3,$K$2:$P$2,0))</f>
        <v>100</v>
      </c>
      <c r="BD998" s="250" cm="1">
        <f t="array" ref="BD998">INDEX($K:$P,ROW(),MATCH(BD$3,$K$2:$P$2,0))</f>
        <v>100</v>
      </c>
      <c r="BE998" s="250" cm="1">
        <f t="array" ref="BE998">INDEX($K:$P,ROW(),MATCH(BE$3,$K$2:$P$2,0))</f>
        <v>100</v>
      </c>
      <c r="BF998" s="250" cm="1">
        <f t="array" ref="BF998">INDEX($K:$P,ROW(),MATCH(BF$3,$K$2:$P$2,0))</f>
        <v>100</v>
      </c>
      <c r="BG998" s="250" cm="1">
        <f t="array" ref="BG998">INDEX($K:$P,ROW(),MATCH(BG$3,$K$2:$P$2,0))</f>
        <v>100</v>
      </c>
      <c r="BH998" s="250" cm="1">
        <f t="array" ref="BH998">INDEX($K:$P,ROW(),MATCH(BH$3,$K$2:$P$2,0))</f>
        <v>100</v>
      </c>
      <c r="BI998" s="250" cm="1">
        <f t="array" ref="BI998">INDEX($K:$P,ROW(),MATCH(BI$3,$K$2:$P$2,0))</f>
        <v>100</v>
      </c>
      <c r="BJ998" s="250" cm="1">
        <f t="array" ref="BJ998">INDEX($K:$P,ROW(),MATCH(BJ$3,$K$2:$P$2,0))</f>
        <v>100</v>
      </c>
      <c r="BK998" s="250" cm="1">
        <f t="array" ref="BK998">INDEX($K:$P,ROW(),MATCH(BK$3,$K$2:$P$2,0))</f>
        <v>100</v>
      </c>
      <c r="BL998" s="250" cm="1">
        <f t="array" ref="BL998">INDEX($K:$P,ROW(),MATCH(BL$3,$K$2:$P$2,0))</f>
        <v>100</v>
      </c>
      <c r="BM998" s="250" cm="1">
        <f t="array" ref="BM998">INDEX($K:$P,ROW(),MATCH(BM$3,$K$2:$P$2,0))</f>
        <v>100</v>
      </c>
      <c r="BN998" s="250" cm="1">
        <f t="array" ref="BN998">INDEX($K:$P,ROW(),MATCH(BN$3,$K$2:$P$2,0))</f>
        <v>100</v>
      </c>
      <c r="BO998" s="250" cm="1">
        <f t="array" ref="BO998">INDEX($K:$P,ROW(),MATCH(BO$3,$K$2:$P$2,0))</f>
        <v>100</v>
      </c>
      <c r="BP998" s="250" cm="1">
        <f t="array" ref="BP998">INDEX($K:$P,ROW(),MATCH(BP$3,$K$2:$P$2,0))</f>
        <v>100</v>
      </c>
      <c r="BQ998" s="250" cm="1">
        <f t="array" ref="BQ998">INDEX($K:$P,ROW(),MATCH(BQ$3,$K$2:$P$2,0))</f>
        <v>100</v>
      </c>
      <c r="BR998" s="250" cm="1">
        <f t="array" ref="BR998">INDEX($K:$P,ROW(),MATCH(BR$3,$K$2:$P$2,0))</f>
        <v>100</v>
      </c>
      <c r="BS998" s="250" cm="1">
        <f t="array" ref="BS998">INDEX($K:$P,ROW(),MATCH(BS$3,$K$2:$P$2,0))</f>
        <v>100</v>
      </c>
      <c r="BT998" s="250" cm="1">
        <f t="array" ref="BT998">INDEX($K:$P,ROW(),MATCH(BT$3,$K$2:$P$2,0))</f>
        <v>100</v>
      </c>
      <c r="BU998" s="250" cm="1">
        <f t="array" ref="BU998">INDEX($K:$P,ROW(),MATCH(BU$3,$K$2:$P$2,0))</f>
        <v>100</v>
      </c>
      <c r="BV998" s="250" cm="1">
        <f t="array" ref="BV998">INDEX($K:$P,ROW(),MATCH(BV$3,$K$2:$P$2,0))</f>
        <v>100</v>
      </c>
      <c r="BW998" s="250" cm="1">
        <f t="array" ref="BW998">INDEX($K:$P,ROW(),MATCH(BW$3,$K$2:$P$2,0))</f>
        <v>100</v>
      </c>
      <c r="BX998" s="250" cm="1">
        <f t="array" ref="BX998">INDEX($K:$P,ROW(),MATCH(BX$3,$K$2:$P$2,0))</f>
        <v>100</v>
      </c>
      <c r="BY998" s="250" cm="1">
        <f t="array" ref="BY998">INDEX($K:$P,ROW(),MATCH(BY$3,$K$2:$P$2,0))</f>
        <v>100</v>
      </c>
      <c r="BZ998" s="250" cm="1">
        <f t="array" ref="BZ998">INDEX($K:$P,ROW(),MATCH(BZ$3,$K$2:$P$2,0))</f>
        <v>100</v>
      </c>
      <c r="CA998" s="250" cm="1">
        <f t="array" ref="CA998">INDEX($K:$P,ROW(),MATCH(CA$3,$K$2:$P$2,0))</f>
        <v>100</v>
      </c>
      <c r="CB998" s="250" cm="1">
        <f t="array" ref="CB998">INDEX($K:$P,ROW(),MATCH(CB$3,$K$2:$P$2,0))</f>
        <v>100</v>
      </c>
      <c r="CC998" s="250" cm="1">
        <f t="array" ref="CC998">INDEX($K:$P,ROW(),MATCH(CC$3,$K$2:$P$2,0))</f>
        <v>100</v>
      </c>
      <c r="CD998" s="250" cm="1">
        <f t="array" ref="CD998">INDEX($K:$P,ROW(),MATCH(CD$3,$K$2:$P$2,0))</f>
        <v>100</v>
      </c>
      <c r="CE998" s="250" cm="1">
        <f t="array" ref="CE998">INDEX($K:$P,ROW(),MATCH(CE$3,$K$2:$P$2,0))</f>
        <v>100</v>
      </c>
      <c r="CF998" s="250" cm="1">
        <f t="array" ref="CF998">INDEX($K:$P,ROW(),MATCH(CF$3,$K$2:$P$2,0))</f>
        <v>100</v>
      </c>
      <c r="CG998" s="250" cm="1">
        <f t="array" ref="CG998">INDEX($K:$P,ROW(),MATCH(CG$3,$K$2:$P$2,0))</f>
        <v>100</v>
      </c>
      <c r="CH998" s="250" cm="1">
        <f t="array" ref="CH998">INDEX($K:$P,ROW(),MATCH(CH$3,$K$2:$P$2,0))</f>
        <v>100</v>
      </c>
      <c r="CI998" s="250" cm="1">
        <f t="array" ref="CI998">INDEX($K:$P,ROW(),MATCH(CI$3,$K$2:$P$2,0))</f>
        <v>100</v>
      </c>
      <c r="CJ998" s="250" cm="1">
        <f t="array" ref="CJ998">INDEX($K:$P,ROW(),MATCH(CJ$3,$K$2:$P$2,0))</f>
        <v>100</v>
      </c>
      <c r="CK998" s="250" cm="1">
        <f t="array" ref="CK998">INDEX($K:$P,ROW(),MATCH(CK$3,$K$2:$P$2,0))</f>
        <v>100</v>
      </c>
      <c r="CL998" s="250" cm="1">
        <f t="array" ref="CL998">INDEX($K:$P,ROW(),MATCH(CL$3,$K$2:$P$2,0))</f>
        <v>100</v>
      </c>
    </row>
    <row r="999" spans="2:90" x14ac:dyDescent="0.4">
      <c r="B999" s="124" t="s">
        <v>779</v>
      </c>
      <c r="D999" t="s">
        <v>777</v>
      </c>
      <c r="E999" s="8" t="str">
        <f t="shared" ref="E999:E1002" si="1071">ROW()&amp;" "&amp;D999</f>
        <v>999 HOURLY-PV</v>
      </c>
      <c r="H999" s="12"/>
      <c r="I999" s="60"/>
      <c r="J999" s="60"/>
      <c r="K999" s="38">
        <f t="shared" ref="K999:P999" ca="1" si="1072">SUMIF($3:$3,K$2,999:999)</f>
        <v>6000000</v>
      </c>
      <c r="L999" s="38">
        <f t="shared" ca="1" si="1072"/>
        <v>6000000</v>
      </c>
      <c r="M999" s="38">
        <f t="shared" ca="1" si="1072"/>
        <v>6000000</v>
      </c>
      <c r="N999" s="38">
        <f t="shared" ca="1" si="1072"/>
        <v>6000000</v>
      </c>
      <c r="O999" s="38">
        <f t="shared" ca="1" si="1072"/>
        <v>6000000</v>
      </c>
      <c r="P999" s="38">
        <f t="shared" ca="1" si="1072"/>
        <v>6000000</v>
      </c>
      <c r="R999" s="19"/>
      <c r="S999" s="38" cm="1">
        <f t="array" aca="1" ref="S999" ca="1">S998*INDIRECT(S991)</f>
        <v>500000</v>
      </c>
      <c r="T999" s="38" cm="1">
        <f t="array" aca="1" ref="T999" ca="1">T998*INDIRECT(T991)</f>
        <v>500000</v>
      </c>
      <c r="U999" s="38" cm="1">
        <f t="array" aca="1" ref="U999" ca="1">U998*INDIRECT(U991)</f>
        <v>500000</v>
      </c>
      <c r="V999" s="38" cm="1">
        <f t="array" aca="1" ref="V999" ca="1">V998*INDIRECT(V991)</f>
        <v>500000</v>
      </c>
      <c r="W999" s="38" cm="1">
        <f t="array" aca="1" ref="W999" ca="1">W998*INDIRECT(W991)</f>
        <v>500000</v>
      </c>
      <c r="X999" s="38" cm="1">
        <f t="array" aca="1" ref="X999" ca="1">X998*INDIRECT(X991)</f>
        <v>500000</v>
      </c>
      <c r="Y999" s="38" cm="1">
        <f t="array" aca="1" ref="Y999" ca="1">Y998*INDIRECT(Y991)</f>
        <v>500000</v>
      </c>
      <c r="Z999" s="38" cm="1">
        <f t="array" aca="1" ref="Z999" ca="1">Z998*INDIRECT(Z991)</f>
        <v>500000</v>
      </c>
      <c r="AA999" s="38" cm="1">
        <f t="array" aca="1" ref="AA999" ca="1">AA998*INDIRECT(AA991)</f>
        <v>500000</v>
      </c>
      <c r="AB999" s="38" cm="1">
        <f t="array" aca="1" ref="AB999" ca="1">AB998*INDIRECT(AB991)</f>
        <v>500000</v>
      </c>
      <c r="AC999" s="38" cm="1">
        <f t="array" aca="1" ref="AC999" ca="1">AC998*INDIRECT(AC991)</f>
        <v>500000</v>
      </c>
      <c r="AD999" s="38" cm="1">
        <f t="array" aca="1" ref="AD999" ca="1">AD998*INDIRECT(AD991)</f>
        <v>500000</v>
      </c>
      <c r="AE999" s="38" cm="1">
        <f t="array" aca="1" ref="AE999" ca="1">AE998*INDIRECT(AE991)</f>
        <v>500000</v>
      </c>
      <c r="AF999" s="38" cm="1">
        <f t="array" aca="1" ref="AF999" ca="1">AF998*INDIRECT(AF991)</f>
        <v>500000</v>
      </c>
      <c r="AG999" s="38" cm="1">
        <f t="array" aca="1" ref="AG999" ca="1">AG998*INDIRECT(AG991)</f>
        <v>500000</v>
      </c>
      <c r="AH999" s="38" cm="1">
        <f t="array" aca="1" ref="AH999" ca="1">AH998*INDIRECT(AH991)</f>
        <v>500000</v>
      </c>
      <c r="AI999" s="38" cm="1">
        <f t="array" aca="1" ref="AI999" ca="1">AI998*INDIRECT(AI991)</f>
        <v>500000</v>
      </c>
      <c r="AJ999" s="38" cm="1">
        <f t="array" aca="1" ref="AJ999" ca="1">AJ998*INDIRECT(AJ991)</f>
        <v>500000</v>
      </c>
      <c r="AK999" s="38" cm="1">
        <f t="array" aca="1" ref="AK999" ca="1">AK998*INDIRECT(AK991)</f>
        <v>500000</v>
      </c>
      <c r="AL999" s="38" cm="1">
        <f t="array" aca="1" ref="AL999" ca="1">AL998*INDIRECT(AL991)</f>
        <v>500000</v>
      </c>
      <c r="AM999" s="38" cm="1">
        <f t="array" aca="1" ref="AM999" ca="1">AM998*INDIRECT(AM991)</f>
        <v>500000</v>
      </c>
      <c r="AN999" s="38" cm="1">
        <f t="array" aca="1" ref="AN999" ca="1">AN998*INDIRECT(AN991)</f>
        <v>500000</v>
      </c>
      <c r="AO999" s="38" cm="1">
        <f t="array" aca="1" ref="AO999" ca="1">AO998*INDIRECT(AO991)</f>
        <v>500000</v>
      </c>
      <c r="AP999" s="38" cm="1">
        <f t="array" aca="1" ref="AP999" ca="1">AP998*INDIRECT(AP991)</f>
        <v>500000</v>
      </c>
      <c r="AQ999" s="38" cm="1">
        <f t="array" aca="1" ref="AQ999" ca="1">AQ998*INDIRECT(AQ991)</f>
        <v>500000</v>
      </c>
      <c r="AR999" s="38" cm="1">
        <f t="array" aca="1" ref="AR999" ca="1">AR998*INDIRECT(AR991)</f>
        <v>500000</v>
      </c>
      <c r="AS999" s="38" cm="1">
        <f t="array" aca="1" ref="AS999" ca="1">AS998*INDIRECT(AS991)</f>
        <v>500000</v>
      </c>
      <c r="AT999" s="38" cm="1">
        <f t="array" aca="1" ref="AT999" ca="1">AT998*INDIRECT(AT991)</f>
        <v>500000</v>
      </c>
      <c r="AU999" s="38" cm="1">
        <f t="array" aca="1" ref="AU999" ca="1">AU998*INDIRECT(AU991)</f>
        <v>500000</v>
      </c>
      <c r="AV999" s="38" cm="1">
        <f t="array" aca="1" ref="AV999" ca="1">AV998*INDIRECT(AV991)</f>
        <v>500000</v>
      </c>
      <c r="AW999" s="38" cm="1">
        <f t="array" aca="1" ref="AW999" ca="1">AW998*INDIRECT(AW991)</f>
        <v>500000</v>
      </c>
      <c r="AX999" s="38" cm="1">
        <f t="array" aca="1" ref="AX999" ca="1">AX998*INDIRECT(AX991)</f>
        <v>500000</v>
      </c>
      <c r="AY999" s="38" cm="1">
        <f t="array" aca="1" ref="AY999" ca="1">AY998*INDIRECT(AY991)</f>
        <v>500000</v>
      </c>
      <c r="AZ999" s="38" cm="1">
        <f t="array" aca="1" ref="AZ999" ca="1">AZ998*INDIRECT(AZ991)</f>
        <v>500000</v>
      </c>
      <c r="BA999" s="38" cm="1">
        <f t="array" aca="1" ref="BA999" ca="1">BA998*INDIRECT(BA991)</f>
        <v>500000</v>
      </c>
      <c r="BB999" s="38" cm="1">
        <f t="array" aca="1" ref="BB999" ca="1">BB998*INDIRECT(BB991)</f>
        <v>500000</v>
      </c>
      <c r="BC999" s="38" cm="1">
        <f t="array" aca="1" ref="BC999" ca="1">BC998*INDIRECT(BC991)</f>
        <v>500000</v>
      </c>
      <c r="BD999" s="38" cm="1">
        <f t="array" aca="1" ref="BD999" ca="1">BD998*INDIRECT(BD991)</f>
        <v>500000</v>
      </c>
      <c r="BE999" s="38" cm="1">
        <f t="array" aca="1" ref="BE999" ca="1">BE998*INDIRECT(BE991)</f>
        <v>500000</v>
      </c>
      <c r="BF999" s="38" cm="1">
        <f t="array" aca="1" ref="BF999" ca="1">BF998*INDIRECT(BF991)</f>
        <v>500000</v>
      </c>
      <c r="BG999" s="38" cm="1">
        <f t="array" aca="1" ref="BG999" ca="1">BG998*INDIRECT(BG991)</f>
        <v>500000</v>
      </c>
      <c r="BH999" s="38" cm="1">
        <f t="array" aca="1" ref="BH999" ca="1">BH998*INDIRECT(BH991)</f>
        <v>500000</v>
      </c>
      <c r="BI999" s="38" cm="1">
        <f t="array" aca="1" ref="BI999" ca="1">BI998*INDIRECT(BI991)</f>
        <v>500000</v>
      </c>
      <c r="BJ999" s="38" cm="1">
        <f t="array" aca="1" ref="BJ999" ca="1">BJ998*INDIRECT(BJ991)</f>
        <v>500000</v>
      </c>
      <c r="BK999" s="38" cm="1">
        <f t="array" aca="1" ref="BK999" ca="1">BK998*INDIRECT(BK991)</f>
        <v>500000</v>
      </c>
      <c r="BL999" s="38" cm="1">
        <f t="array" aca="1" ref="BL999" ca="1">BL998*INDIRECT(BL991)</f>
        <v>500000</v>
      </c>
      <c r="BM999" s="38" cm="1">
        <f t="array" aca="1" ref="BM999" ca="1">BM998*INDIRECT(BM991)</f>
        <v>500000</v>
      </c>
      <c r="BN999" s="38" cm="1">
        <f t="array" aca="1" ref="BN999" ca="1">BN998*INDIRECT(BN991)</f>
        <v>500000</v>
      </c>
      <c r="BO999" s="38" cm="1">
        <f t="array" aca="1" ref="BO999" ca="1">BO998*INDIRECT(BO991)</f>
        <v>500000</v>
      </c>
      <c r="BP999" s="38" cm="1">
        <f t="array" aca="1" ref="BP999" ca="1">BP998*INDIRECT(BP991)</f>
        <v>500000</v>
      </c>
      <c r="BQ999" s="38" cm="1">
        <f t="array" aca="1" ref="BQ999" ca="1">BQ998*INDIRECT(BQ991)</f>
        <v>500000</v>
      </c>
      <c r="BR999" s="38" cm="1">
        <f t="array" aca="1" ref="BR999" ca="1">BR998*INDIRECT(BR991)</f>
        <v>500000</v>
      </c>
      <c r="BS999" s="38" cm="1">
        <f t="array" aca="1" ref="BS999" ca="1">BS998*INDIRECT(BS991)</f>
        <v>500000</v>
      </c>
      <c r="BT999" s="38" cm="1">
        <f t="array" aca="1" ref="BT999" ca="1">BT998*INDIRECT(BT991)</f>
        <v>500000</v>
      </c>
      <c r="BU999" s="38" cm="1">
        <f t="array" aca="1" ref="BU999" ca="1">BU998*INDIRECT(BU991)</f>
        <v>500000</v>
      </c>
      <c r="BV999" s="38" cm="1">
        <f t="array" aca="1" ref="BV999" ca="1">BV998*INDIRECT(BV991)</f>
        <v>500000</v>
      </c>
      <c r="BW999" s="38" cm="1">
        <f t="array" aca="1" ref="BW999" ca="1">BW998*INDIRECT(BW991)</f>
        <v>500000</v>
      </c>
      <c r="BX999" s="38" cm="1">
        <f t="array" aca="1" ref="BX999" ca="1">BX998*INDIRECT(BX991)</f>
        <v>500000</v>
      </c>
      <c r="BY999" s="38" cm="1">
        <f t="array" aca="1" ref="BY999" ca="1">BY998*INDIRECT(BY991)</f>
        <v>500000</v>
      </c>
      <c r="BZ999" s="38" cm="1">
        <f t="array" aca="1" ref="BZ999" ca="1">BZ998*INDIRECT(BZ991)</f>
        <v>500000</v>
      </c>
      <c r="CA999" s="38" cm="1">
        <f t="array" aca="1" ref="CA999" ca="1">CA998*INDIRECT(CA991)</f>
        <v>500000</v>
      </c>
      <c r="CB999" s="38" cm="1">
        <f t="array" aca="1" ref="CB999" ca="1">CB998*INDIRECT(CB991)</f>
        <v>500000</v>
      </c>
      <c r="CC999" s="38" cm="1">
        <f t="array" aca="1" ref="CC999" ca="1">CC998*INDIRECT(CC991)</f>
        <v>500000</v>
      </c>
      <c r="CD999" s="38" cm="1">
        <f t="array" aca="1" ref="CD999" ca="1">CD998*INDIRECT(CD991)</f>
        <v>500000</v>
      </c>
      <c r="CE999" s="38" cm="1">
        <f t="array" aca="1" ref="CE999" ca="1">CE998*INDIRECT(CE991)</f>
        <v>500000</v>
      </c>
      <c r="CF999" s="38" cm="1">
        <f t="array" aca="1" ref="CF999" ca="1">CF998*INDIRECT(CF991)</f>
        <v>500000</v>
      </c>
      <c r="CG999" s="38" cm="1">
        <f t="array" aca="1" ref="CG999" ca="1">CG998*INDIRECT(CG991)</f>
        <v>500000</v>
      </c>
      <c r="CH999" s="38" cm="1">
        <f t="array" aca="1" ref="CH999" ca="1">CH998*INDIRECT(CH991)</f>
        <v>500000</v>
      </c>
      <c r="CI999" s="38" cm="1">
        <f t="array" aca="1" ref="CI999" ca="1">CI998*INDIRECT(CI991)</f>
        <v>500000</v>
      </c>
      <c r="CJ999" s="38" cm="1">
        <f t="array" aca="1" ref="CJ999" ca="1">CJ998*INDIRECT(CJ991)</f>
        <v>500000</v>
      </c>
      <c r="CK999" s="38" cm="1">
        <f t="array" aca="1" ref="CK999" ca="1">CK998*INDIRECT(CK991)</f>
        <v>500000</v>
      </c>
      <c r="CL999" s="38" cm="1">
        <f t="array" aca="1" ref="CL999" ca="1">CL998*INDIRECT(CL991)</f>
        <v>500000</v>
      </c>
    </row>
    <row r="1000" spans="2:90" x14ac:dyDescent="0.4">
      <c r="B1000" s="141"/>
      <c r="D1000" t="s">
        <v>777</v>
      </c>
      <c r="E1000" s="8" t="str">
        <f t="shared" si="1071"/>
        <v>1000 HOURLY-PV</v>
      </c>
      <c r="H1000" s="12"/>
      <c r="I1000" s="60"/>
      <c r="J1000" s="60"/>
      <c r="K1000" s="8"/>
      <c r="L1000" s="8"/>
      <c r="M1000" s="8"/>
      <c r="N1000" s="8"/>
      <c r="O1000" s="8"/>
      <c r="P1000" s="8"/>
      <c r="R1000" s="19"/>
      <c r="S1000" s="19"/>
      <c r="T1000" s="19"/>
      <c r="U1000" s="19"/>
      <c r="V1000" s="19"/>
      <c r="W1000" s="19"/>
      <c r="X1000" s="19"/>
      <c r="Y1000" s="19"/>
      <c r="Z1000" s="19"/>
      <c r="AA1000" s="19"/>
      <c r="AB1000" s="19"/>
      <c r="AC1000" s="19"/>
      <c r="AD1000" s="19"/>
      <c r="AE1000" s="19"/>
      <c r="AF1000" s="19"/>
      <c r="AG1000" s="19"/>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c r="CK1000" s="19"/>
      <c r="CL1000" s="19"/>
    </row>
    <row r="1001" spans="2:90" x14ac:dyDescent="0.4">
      <c r="B1001" s="95" t="str">
        <f>"Revenue - "&amp;B1009&amp;":"</f>
        <v>Revenue - (Primary label):</v>
      </c>
      <c r="D1001" t="s">
        <v>777</v>
      </c>
      <c r="E1001" s="8" t="str">
        <f t="shared" si="1071"/>
        <v>1001 HOURLY-PV</v>
      </c>
      <c r="H1001" s="12"/>
      <c r="I1001" s="60"/>
      <c r="J1001" s="60"/>
      <c r="K1001" s="8"/>
      <c r="L1001" s="8"/>
      <c r="M1001" s="8"/>
      <c r="N1001" s="8"/>
      <c r="O1001" s="8"/>
      <c r="P1001" s="8"/>
      <c r="R1001" s="19"/>
      <c r="S1001" s="19"/>
      <c r="T1001" s="19"/>
      <c r="U1001" s="19"/>
      <c r="V1001" s="19"/>
      <c r="W1001" s="19"/>
      <c r="X1001" s="19"/>
      <c r="Y1001" s="19"/>
      <c r="Z1001" s="19"/>
      <c r="AA1001" s="19"/>
      <c r="AB1001" s="19"/>
      <c r="AC1001" s="19"/>
      <c r="AD1001" s="19"/>
      <c r="AE1001" s="19"/>
      <c r="AF1001" s="19"/>
      <c r="AG1001" s="19"/>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c r="CK1001" s="19"/>
      <c r="CL1001" s="19"/>
    </row>
    <row r="1002" spans="2:90" x14ac:dyDescent="0.4">
      <c r="B1002" s="141" t="s">
        <v>780</v>
      </c>
      <c r="D1002" t="s">
        <v>777</v>
      </c>
      <c r="E1002" s="8" t="str">
        <f t="shared" si="1071"/>
        <v>1002 HOURLY-PV</v>
      </c>
      <c r="H1002" s="12"/>
      <c r="I1002" s="60"/>
      <c r="J1002" s="60"/>
      <c r="K1002" s="135">
        <v>50</v>
      </c>
      <c r="L1002" s="135">
        <v>50</v>
      </c>
      <c r="M1002" s="135">
        <v>50</v>
      </c>
      <c r="N1002" s="135">
        <v>50</v>
      </c>
      <c r="O1002" s="135">
        <v>50</v>
      </c>
      <c r="P1002" s="135">
        <v>50</v>
      </c>
      <c r="R1002" s="19"/>
      <c r="S1002" s="136" cm="1">
        <f t="array" ref="S1002">INDEX($K:$P,ROW(),MATCH(S$3,$K$2:$P$2,0))</f>
        <v>50</v>
      </c>
      <c r="T1002" s="136" cm="1">
        <f t="array" ref="T1002">INDEX($K:$P,ROW(),MATCH(T$3,$K$2:$P$2,0))</f>
        <v>50</v>
      </c>
      <c r="U1002" s="136" cm="1">
        <f t="array" ref="U1002">INDEX($K:$P,ROW(),MATCH(U$3,$K$2:$P$2,0))</f>
        <v>50</v>
      </c>
      <c r="V1002" s="136" cm="1">
        <f t="array" ref="V1002">INDEX($K:$P,ROW(),MATCH(V$3,$K$2:$P$2,0))</f>
        <v>50</v>
      </c>
      <c r="W1002" s="136" cm="1">
        <f t="array" ref="W1002">INDEX($K:$P,ROW(),MATCH(W$3,$K$2:$P$2,0))</f>
        <v>50</v>
      </c>
      <c r="X1002" s="136" cm="1">
        <f t="array" ref="X1002">INDEX($K:$P,ROW(),MATCH(X$3,$K$2:$P$2,0))</f>
        <v>50</v>
      </c>
      <c r="Y1002" s="136" cm="1">
        <f t="array" ref="Y1002">INDEX($K:$P,ROW(),MATCH(Y$3,$K$2:$P$2,0))</f>
        <v>50</v>
      </c>
      <c r="Z1002" s="136" cm="1">
        <f t="array" ref="Z1002">INDEX($K:$P,ROW(),MATCH(Z$3,$K$2:$P$2,0))</f>
        <v>50</v>
      </c>
      <c r="AA1002" s="136" cm="1">
        <f t="array" ref="AA1002">INDEX($K:$P,ROW(),MATCH(AA$3,$K$2:$P$2,0))</f>
        <v>50</v>
      </c>
      <c r="AB1002" s="136" cm="1">
        <f t="array" ref="AB1002">INDEX($K:$P,ROW(),MATCH(AB$3,$K$2:$P$2,0))</f>
        <v>50</v>
      </c>
      <c r="AC1002" s="136" cm="1">
        <f t="array" ref="AC1002">INDEX($K:$P,ROW(),MATCH(AC$3,$K$2:$P$2,0))</f>
        <v>50</v>
      </c>
      <c r="AD1002" s="136" cm="1">
        <f t="array" ref="AD1002">INDEX($K:$P,ROW(),MATCH(AD$3,$K$2:$P$2,0))</f>
        <v>50</v>
      </c>
      <c r="AE1002" s="136" cm="1">
        <f t="array" ref="AE1002">INDEX($K:$P,ROW(),MATCH(AE$3,$K$2:$P$2,0))</f>
        <v>50</v>
      </c>
      <c r="AF1002" s="136" cm="1">
        <f t="array" ref="AF1002">INDEX($K:$P,ROW(),MATCH(AF$3,$K$2:$P$2,0))</f>
        <v>50</v>
      </c>
      <c r="AG1002" s="136" cm="1">
        <f t="array" ref="AG1002">INDEX($K:$P,ROW(),MATCH(AG$3,$K$2:$P$2,0))</f>
        <v>50</v>
      </c>
      <c r="AH1002" s="136" cm="1">
        <f t="array" ref="AH1002">INDEX($K:$P,ROW(),MATCH(AH$3,$K$2:$P$2,0))</f>
        <v>50</v>
      </c>
      <c r="AI1002" s="136" cm="1">
        <f t="array" ref="AI1002">INDEX($K:$P,ROW(),MATCH(AI$3,$K$2:$P$2,0))</f>
        <v>50</v>
      </c>
      <c r="AJ1002" s="136" cm="1">
        <f t="array" ref="AJ1002">INDEX($K:$P,ROW(),MATCH(AJ$3,$K$2:$P$2,0))</f>
        <v>50</v>
      </c>
      <c r="AK1002" s="136" cm="1">
        <f t="array" ref="AK1002">INDEX($K:$P,ROW(),MATCH(AK$3,$K$2:$P$2,0))</f>
        <v>50</v>
      </c>
      <c r="AL1002" s="136" cm="1">
        <f t="array" ref="AL1002">INDEX($K:$P,ROW(),MATCH(AL$3,$K$2:$P$2,0))</f>
        <v>50</v>
      </c>
      <c r="AM1002" s="136" cm="1">
        <f t="array" ref="AM1002">INDEX($K:$P,ROW(),MATCH(AM$3,$K$2:$P$2,0))</f>
        <v>50</v>
      </c>
      <c r="AN1002" s="136" cm="1">
        <f t="array" ref="AN1002">INDEX($K:$P,ROW(),MATCH(AN$3,$K$2:$P$2,0))</f>
        <v>50</v>
      </c>
      <c r="AO1002" s="136" cm="1">
        <f t="array" ref="AO1002">INDEX($K:$P,ROW(),MATCH(AO$3,$K$2:$P$2,0))</f>
        <v>50</v>
      </c>
      <c r="AP1002" s="136" cm="1">
        <f t="array" ref="AP1002">INDEX($K:$P,ROW(),MATCH(AP$3,$K$2:$P$2,0))</f>
        <v>50</v>
      </c>
      <c r="AQ1002" s="136" cm="1">
        <f t="array" ref="AQ1002">INDEX($K:$P,ROW(),MATCH(AQ$3,$K$2:$P$2,0))</f>
        <v>50</v>
      </c>
      <c r="AR1002" s="136" cm="1">
        <f t="array" ref="AR1002">INDEX($K:$P,ROW(),MATCH(AR$3,$K$2:$P$2,0))</f>
        <v>50</v>
      </c>
      <c r="AS1002" s="136" cm="1">
        <f t="array" ref="AS1002">INDEX($K:$P,ROW(),MATCH(AS$3,$K$2:$P$2,0))</f>
        <v>50</v>
      </c>
      <c r="AT1002" s="136" cm="1">
        <f t="array" ref="AT1002">INDEX($K:$P,ROW(),MATCH(AT$3,$K$2:$P$2,0))</f>
        <v>50</v>
      </c>
      <c r="AU1002" s="136" cm="1">
        <f t="array" ref="AU1002">INDEX($K:$P,ROW(),MATCH(AU$3,$K$2:$P$2,0))</f>
        <v>50</v>
      </c>
      <c r="AV1002" s="136" cm="1">
        <f t="array" ref="AV1002">INDEX($K:$P,ROW(),MATCH(AV$3,$K$2:$P$2,0))</f>
        <v>50</v>
      </c>
      <c r="AW1002" s="136" cm="1">
        <f t="array" ref="AW1002">INDEX($K:$P,ROW(),MATCH(AW$3,$K$2:$P$2,0))</f>
        <v>50</v>
      </c>
      <c r="AX1002" s="136" cm="1">
        <f t="array" ref="AX1002">INDEX($K:$P,ROW(),MATCH(AX$3,$K$2:$P$2,0))</f>
        <v>50</v>
      </c>
      <c r="AY1002" s="136" cm="1">
        <f t="array" ref="AY1002">INDEX($K:$P,ROW(),MATCH(AY$3,$K$2:$P$2,0))</f>
        <v>50</v>
      </c>
      <c r="AZ1002" s="136" cm="1">
        <f t="array" ref="AZ1002">INDEX($K:$P,ROW(),MATCH(AZ$3,$K$2:$P$2,0))</f>
        <v>50</v>
      </c>
      <c r="BA1002" s="136" cm="1">
        <f t="array" ref="BA1002">INDEX($K:$P,ROW(),MATCH(BA$3,$K$2:$P$2,0))</f>
        <v>50</v>
      </c>
      <c r="BB1002" s="136" cm="1">
        <f t="array" ref="BB1002">INDEX($K:$P,ROW(),MATCH(BB$3,$K$2:$P$2,0))</f>
        <v>50</v>
      </c>
      <c r="BC1002" s="136" cm="1">
        <f t="array" ref="BC1002">INDEX($K:$P,ROW(),MATCH(BC$3,$K$2:$P$2,0))</f>
        <v>50</v>
      </c>
      <c r="BD1002" s="136" cm="1">
        <f t="array" ref="BD1002">INDEX($K:$P,ROW(),MATCH(BD$3,$K$2:$P$2,0))</f>
        <v>50</v>
      </c>
      <c r="BE1002" s="136" cm="1">
        <f t="array" ref="BE1002">INDEX($K:$P,ROW(),MATCH(BE$3,$K$2:$P$2,0))</f>
        <v>50</v>
      </c>
      <c r="BF1002" s="136" cm="1">
        <f t="array" ref="BF1002">INDEX($K:$P,ROW(),MATCH(BF$3,$K$2:$P$2,0))</f>
        <v>50</v>
      </c>
      <c r="BG1002" s="136" cm="1">
        <f t="array" ref="BG1002">INDEX($K:$P,ROW(),MATCH(BG$3,$K$2:$P$2,0))</f>
        <v>50</v>
      </c>
      <c r="BH1002" s="136" cm="1">
        <f t="array" ref="BH1002">INDEX($K:$P,ROW(),MATCH(BH$3,$K$2:$P$2,0))</f>
        <v>50</v>
      </c>
      <c r="BI1002" s="136" cm="1">
        <f t="array" ref="BI1002">INDEX($K:$P,ROW(),MATCH(BI$3,$K$2:$P$2,0))</f>
        <v>50</v>
      </c>
      <c r="BJ1002" s="136" cm="1">
        <f t="array" ref="BJ1002">INDEX($K:$P,ROW(),MATCH(BJ$3,$K$2:$P$2,0))</f>
        <v>50</v>
      </c>
      <c r="BK1002" s="136" cm="1">
        <f t="array" ref="BK1002">INDEX($K:$P,ROW(),MATCH(BK$3,$K$2:$P$2,0))</f>
        <v>50</v>
      </c>
      <c r="BL1002" s="136" cm="1">
        <f t="array" ref="BL1002">INDEX($K:$P,ROW(),MATCH(BL$3,$K$2:$P$2,0))</f>
        <v>50</v>
      </c>
      <c r="BM1002" s="136" cm="1">
        <f t="array" ref="BM1002">INDEX($K:$P,ROW(),MATCH(BM$3,$K$2:$P$2,0))</f>
        <v>50</v>
      </c>
      <c r="BN1002" s="136" cm="1">
        <f t="array" ref="BN1002">INDEX($K:$P,ROW(),MATCH(BN$3,$K$2:$P$2,0))</f>
        <v>50</v>
      </c>
      <c r="BO1002" s="136" cm="1">
        <f t="array" ref="BO1002">INDEX($K:$P,ROW(),MATCH(BO$3,$K$2:$P$2,0))</f>
        <v>50</v>
      </c>
      <c r="BP1002" s="136" cm="1">
        <f t="array" ref="BP1002">INDEX($K:$P,ROW(),MATCH(BP$3,$K$2:$P$2,0))</f>
        <v>50</v>
      </c>
      <c r="BQ1002" s="136" cm="1">
        <f t="array" ref="BQ1002">INDEX($K:$P,ROW(),MATCH(BQ$3,$K$2:$P$2,0))</f>
        <v>50</v>
      </c>
      <c r="BR1002" s="136" cm="1">
        <f t="array" ref="BR1002">INDEX($K:$P,ROW(),MATCH(BR$3,$K$2:$P$2,0))</f>
        <v>50</v>
      </c>
      <c r="BS1002" s="136" cm="1">
        <f t="array" ref="BS1002">INDEX($K:$P,ROW(),MATCH(BS$3,$K$2:$P$2,0))</f>
        <v>50</v>
      </c>
      <c r="BT1002" s="136" cm="1">
        <f t="array" ref="BT1002">INDEX($K:$P,ROW(),MATCH(BT$3,$K$2:$P$2,0))</f>
        <v>50</v>
      </c>
      <c r="BU1002" s="136" cm="1">
        <f t="array" ref="BU1002">INDEX($K:$P,ROW(),MATCH(BU$3,$K$2:$P$2,0))</f>
        <v>50</v>
      </c>
      <c r="BV1002" s="136" cm="1">
        <f t="array" ref="BV1002">INDEX($K:$P,ROW(),MATCH(BV$3,$K$2:$P$2,0))</f>
        <v>50</v>
      </c>
      <c r="BW1002" s="136" cm="1">
        <f t="array" ref="BW1002">INDEX($K:$P,ROW(),MATCH(BW$3,$K$2:$P$2,0))</f>
        <v>50</v>
      </c>
      <c r="BX1002" s="136" cm="1">
        <f t="array" ref="BX1002">INDEX($K:$P,ROW(),MATCH(BX$3,$K$2:$P$2,0))</f>
        <v>50</v>
      </c>
      <c r="BY1002" s="136" cm="1">
        <f t="array" ref="BY1002">INDEX($K:$P,ROW(),MATCH(BY$3,$K$2:$P$2,0))</f>
        <v>50</v>
      </c>
      <c r="BZ1002" s="136" cm="1">
        <f t="array" ref="BZ1002">INDEX($K:$P,ROW(),MATCH(BZ$3,$K$2:$P$2,0))</f>
        <v>50</v>
      </c>
      <c r="CA1002" s="136" cm="1">
        <f t="array" ref="CA1002">INDEX($K:$P,ROW(),MATCH(CA$3,$K$2:$P$2,0))</f>
        <v>50</v>
      </c>
      <c r="CB1002" s="136" cm="1">
        <f t="array" ref="CB1002">INDEX($K:$P,ROW(),MATCH(CB$3,$K$2:$P$2,0))</f>
        <v>50</v>
      </c>
      <c r="CC1002" s="136" cm="1">
        <f t="array" ref="CC1002">INDEX($K:$P,ROW(),MATCH(CC$3,$K$2:$P$2,0))</f>
        <v>50</v>
      </c>
      <c r="CD1002" s="136" cm="1">
        <f t="array" ref="CD1002">INDEX($K:$P,ROW(),MATCH(CD$3,$K$2:$P$2,0))</f>
        <v>50</v>
      </c>
      <c r="CE1002" s="136" cm="1">
        <f t="array" ref="CE1002">INDEX($K:$P,ROW(),MATCH(CE$3,$K$2:$P$2,0))</f>
        <v>50</v>
      </c>
      <c r="CF1002" s="136" cm="1">
        <f t="array" ref="CF1002">INDEX($K:$P,ROW(),MATCH(CF$3,$K$2:$P$2,0))</f>
        <v>50</v>
      </c>
      <c r="CG1002" s="136" cm="1">
        <f t="array" ref="CG1002">INDEX($K:$P,ROW(),MATCH(CG$3,$K$2:$P$2,0))</f>
        <v>50</v>
      </c>
      <c r="CH1002" s="136" cm="1">
        <f t="array" ref="CH1002">INDEX($K:$P,ROW(),MATCH(CH$3,$K$2:$P$2,0))</f>
        <v>50</v>
      </c>
      <c r="CI1002" s="136" cm="1">
        <f t="array" ref="CI1002">INDEX($K:$P,ROW(),MATCH(CI$3,$K$2:$P$2,0))</f>
        <v>50</v>
      </c>
      <c r="CJ1002" s="136" cm="1">
        <f t="array" ref="CJ1002">INDEX($K:$P,ROW(),MATCH(CJ$3,$K$2:$P$2,0))</f>
        <v>50</v>
      </c>
      <c r="CK1002" s="136" cm="1">
        <f t="array" ref="CK1002">INDEX($K:$P,ROW(),MATCH(CK$3,$K$2:$P$2,0))</f>
        <v>50</v>
      </c>
      <c r="CL1002" s="136" cm="1">
        <f t="array" ref="CL1002">INDEX($K:$P,ROW(),MATCH(CL$3,$K$2:$P$2,0))</f>
        <v>50</v>
      </c>
    </row>
    <row r="1003" spans="2:90" x14ac:dyDescent="0.4">
      <c r="B1003" s="123" t="str">
        <f>"Revenue - "&amp;B1009</f>
        <v>Revenue - (Primary label)</v>
      </c>
      <c r="C1003" t="s">
        <v>198</v>
      </c>
      <c r="D1003" t="s">
        <v>777</v>
      </c>
      <c r="E1003" s="8" t="str">
        <f t="shared" si="1069"/>
        <v>1003 HOURLY-PV</v>
      </c>
      <c r="H1003" s="27"/>
      <c r="I1003" s="78"/>
      <c r="J1003" s="78"/>
      <c r="K1003" s="33">
        <f t="shared" ref="K1003:P1003" ca="1" si="1073">SUMIF($3:$3,K$2,1003:1003)</f>
        <v>300000000</v>
      </c>
      <c r="L1003" s="33">
        <f t="shared" ca="1" si="1073"/>
        <v>300000000</v>
      </c>
      <c r="M1003" s="33">
        <f t="shared" ca="1" si="1073"/>
        <v>300000000</v>
      </c>
      <c r="N1003" s="33">
        <f t="shared" ca="1" si="1073"/>
        <v>300000000</v>
      </c>
      <c r="O1003" s="33">
        <f t="shared" ca="1" si="1073"/>
        <v>300000000</v>
      </c>
      <c r="P1003" s="33">
        <f t="shared" ca="1" si="1073"/>
        <v>300000000</v>
      </c>
      <c r="R1003" s="33"/>
      <c r="S1003" s="33">
        <f t="shared" ref="S1003" ca="1" si="1074">S999*S1002</f>
        <v>25000000</v>
      </c>
      <c r="T1003" s="33">
        <f t="shared" ref="T1003:AX1003" ca="1" si="1075">T999*T1002</f>
        <v>25000000</v>
      </c>
      <c r="U1003" s="33">
        <f t="shared" ca="1" si="1075"/>
        <v>25000000</v>
      </c>
      <c r="V1003" s="33">
        <f t="shared" ca="1" si="1075"/>
        <v>25000000</v>
      </c>
      <c r="W1003" s="33">
        <f t="shared" ca="1" si="1075"/>
        <v>25000000</v>
      </c>
      <c r="X1003" s="33">
        <f t="shared" ca="1" si="1075"/>
        <v>25000000</v>
      </c>
      <c r="Y1003" s="33">
        <f t="shared" ca="1" si="1075"/>
        <v>25000000</v>
      </c>
      <c r="Z1003" s="33">
        <f t="shared" ca="1" si="1075"/>
        <v>25000000</v>
      </c>
      <c r="AA1003" s="33">
        <f t="shared" ca="1" si="1075"/>
        <v>25000000</v>
      </c>
      <c r="AB1003" s="33">
        <f t="shared" ca="1" si="1075"/>
        <v>25000000</v>
      </c>
      <c r="AC1003" s="33">
        <f t="shared" ca="1" si="1075"/>
        <v>25000000</v>
      </c>
      <c r="AD1003" s="33">
        <f t="shared" ca="1" si="1075"/>
        <v>25000000</v>
      </c>
      <c r="AE1003" s="33">
        <f t="shared" ca="1" si="1075"/>
        <v>25000000</v>
      </c>
      <c r="AF1003" s="33">
        <f t="shared" ca="1" si="1075"/>
        <v>25000000</v>
      </c>
      <c r="AG1003" s="33">
        <f t="shared" ca="1" si="1075"/>
        <v>25000000</v>
      </c>
      <c r="AH1003" s="33">
        <f t="shared" ca="1" si="1075"/>
        <v>25000000</v>
      </c>
      <c r="AI1003" s="33">
        <f t="shared" ca="1" si="1075"/>
        <v>25000000</v>
      </c>
      <c r="AJ1003" s="33">
        <f t="shared" ca="1" si="1075"/>
        <v>25000000</v>
      </c>
      <c r="AK1003" s="33">
        <f t="shared" ca="1" si="1075"/>
        <v>25000000</v>
      </c>
      <c r="AL1003" s="33">
        <f t="shared" ca="1" si="1075"/>
        <v>25000000</v>
      </c>
      <c r="AM1003" s="33">
        <f t="shared" ca="1" si="1075"/>
        <v>25000000</v>
      </c>
      <c r="AN1003" s="33">
        <f t="shared" ca="1" si="1075"/>
        <v>25000000</v>
      </c>
      <c r="AO1003" s="33">
        <f t="shared" ca="1" si="1075"/>
        <v>25000000</v>
      </c>
      <c r="AP1003" s="33">
        <f t="shared" ca="1" si="1075"/>
        <v>25000000</v>
      </c>
      <c r="AQ1003" s="33">
        <f t="shared" ca="1" si="1075"/>
        <v>25000000</v>
      </c>
      <c r="AR1003" s="33">
        <f t="shared" ca="1" si="1075"/>
        <v>25000000</v>
      </c>
      <c r="AS1003" s="33">
        <f t="shared" ca="1" si="1075"/>
        <v>25000000</v>
      </c>
      <c r="AT1003" s="33">
        <f t="shared" ca="1" si="1075"/>
        <v>25000000</v>
      </c>
      <c r="AU1003" s="33">
        <f t="shared" ca="1" si="1075"/>
        <v>25000000</v>
      </c>
      <c r="AV1003" s="33">
        <f t="shared" ca="1" si="1075"/>
        <v>25000000</v>
      </c>
      <c r="AW1003" s="33">
        <f t="shared" ca="1" si="1075"/>
        <v>25000000</v>
      </c>
      <c r="AX1003" s="33">
        <f t="shared" ca="1" si="1075"/>
        <v>25000000</v>
      </c>
      <c r="AY1003" s="33">
        <f t="shared" ref="AY1003:CD1003" ca="1" si="1076">AY999*AY1002</f>
        <v>25000000</v>
      </c>
      <c r="AZ1003" s="33">
        <f t="shared" ca="1" si="1076"/>
        <v>25000000</v>
      </c>
      <c r="BA1003" s="33">
        <f t="shared" ca="1" si="1076"/>
        <v>25000000</v>
      </c>
      <c r="BB1003" s="33">
        <f t="shared" ca="1" si="1076"/>
        <v>25000000</v>
      </c>
      <c r="BC1003" s="33">
        <f t="shared" ca="1" si="1076"/>
        <v>25000000</v>
      </c>
      <c r="BD1003" s="33">
        <f t="shared" ca="1" si="1076"/>
        <v>25000000</v>
      </c>
      <c r="BE1003" s="33">
        <f t="shared" ca="1" si="1076"/>
        <v>25000000</v>
      </c>
      <c r="BF1003" s="33">
        <f t="shared" ca="1" si="1076"/>
        <v>25000000</v>
      </c>
      <c r="BG1003" s="33">
        <f t="shared" ca="1" si="1076"/>
        <v>25000000</v>
      </c>
      <c r="BH1003" s="33">
        <f t="shared" ca="1" si="1076"/>
        <v>25000000</v>
      </c>
      <c r="BI1003" s="33">
        <f t="shared" ca="1" si="1076"/>
        <v>25000000</v>
      </c>
      <c r="BJ1003" s="33">
        <f t="shared" ca="1" si="1076"/>
        <v>25000000</v>
      </c>
      <c r="BK1003" s="33">
        <f t="shared" ca="1" si="1076"/>
        <v>25000000</v>
      </c>
      <c r="BL1003" s="33">
        <f t="shared" ca="1" si="1076"/>
        <v>25000000</v>
      </c>
      <c r="BM1003" s="33">
        <f t="shared" ca="1" si="1076"/>
        <v>25000000</v>
      </c>
      <c r="BN1003" s="33">
        <f t="shared" ca="1" si="1076"/>
        <v>25000000</v>
      </c>
      <c r="BO1003" s="33">
        <f t="shared" ca="1" si="1076"/>
        <v>25000000</v>
      </c>
      <c r="BP1003" s="33">
        <f t="shared" ca="1" si="1076"/>
        <v>25000000</v>
      </c>
      <c r="BQ1003" s="33">
        <f t="shared" ca="1" si="1076"/>
        <v>25000000</v>
      </c>
      <c r="BR1003" s="33">
        <f t="shared" ca="1" si="1076"/>
        <v>25000000</v>
      </c>
      <c r="BS1003" s="33">
        <f t="shared" ca="1" si="1076"/>
        <v>25000000</v>
      </c>
      <c r="BT1003" s="33">
        <f t="shared" ca="1" si="1076"/>
        <v>25000000</v>
      </c>
      <c r="BU1003" s="33">
        <f t="shared" ca="1" si="1076"/>
        <v>25000000</v>
      </c>
      <c r="BV1003" s="33">
        <f t="shared" ca="1" si="1076"/>
        <v>25000000</v>
      </c>
      <c r="BW1003" s="33">
        <f t="shared" ca="1" si="1076"/>
        <v>25000000</v>
      </c>
      <c r="BX1003" s="33">
        <f t="shared" ca="1" si="1076"/>
        <v>25000000</v>
      </c>
      <c r="BY1003" s="33">
        <f t="shared" ca="1" si="1076"/>
        <v>25000000</v>
      </c>
      <c r="BZ1003" s="33">
        <f t="shared" ca="1" si="1076"/>
        <v>25000000</v>
      </c>
      <c r="CA1003" s="33">
        <f t="shared" ca="1" si="1076"/>
        <v>25000000</v>
      </c>
      <c r="CB1003" s="33">
        <f t="shared" ca="1" si="1076"/>
        <v>25000000</v>
      </c>
      <c r="CC1003" s="33">
        <f t="shared" ca="1" si="1076"/>
        <v>25000000</v>
      </c>
      <c r="CD1003" s="33">
        <f t="shared" ca="1" si="1076"/>
        <v>25000000</v>
      </c>
      <c r="CE1003" s="33">
        <f t="shared" ref="CE1003:CK1003" ca="1" si="1077">CE999*CE1002</f>
        <v>25000000</v>
      </c>
      <c r="CF1003" s="33">
        <f t="shared" ca="1" si="1077"/>
        <v>25000000</v>
      </c>
      <c r="CG1003" s="33">
        <f t="shared" ca="1" si="1077"/>
        <v>25000000</v>
      </c>
      <c r="CH1003" s="33">
        <f t="shared" ca="1" si="1077"/>
        <v>25000000</v>
      </c>
      <c r="CI1003" s="33">
        <f t="shared" ca="1" si="1077"/>
        <v>25000000</v>
      </c>
      <c r="CJ1003" s="33">
        <f t="shared" ca="1" si="1077"/>
        <v>25000000</v>
      </c>
      <c r="CK1003" s="33">
        <f t="shared" ca="1" si="1077"/>
        <v>25000000</v>
      </c>
      <c r="CL1003" s="33">
        <f t="shared" ref="CL1003" ca="1" si="1078">CL999*CL1002</f>
        <v>25000000</v>
      </c>
    </row>
    <row r="1004" spans="2:90" x14ac:dyDescent="0.4">
      <c r="B1004" s="123"/>
      <c r="D1004" t="s">
        <v>777</v>
      </c>
      <c r="E1004" s="8" t="str">
        <f t="shared" si="1069"/>
        <v>1004 HOURLY-PV</v>
      </c>
      <c r="H1004" s="27"/>
      <c r="I1004" s="78"/>
      <c r="J1004" s="78"/>
      <c r="K1004" s="33"/>
      <c r="L1004" s="33"/>
      <c r="M1004" s="33"/>
      <c r="N1004" s="33"/>
      <c r="O1004" s="33"/>
      <c r="P1004" s="33"/>
      <c r="R1004" s="33"/>
      <c r="S1004" s="33"/>
      <c r="T1004" s="33"/>
      <c r="U1004" s="33"/>
      <c r="V1004" s="33"/>
      <c r="W1004" s="33"/>
      <c r="X1004" s="33"/>
      <c r="Y1004" s="33"/>
      <c r="Z1004" s="33"/>
      <c r="AA1004" s="33"/>
      <c r="AB1004" s="33"/>
      <c r="AC1004" s="33"/>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c r="AY1004" s="33"/>
      <c r="AZ1004" s="33"/>
      <c r="BA1004" s="33"/>
      <c r="BB1004" s="33"/>
      <c r="BC1004" s="33"/>
      <c r="BD1004" s="33"/>
      <c r="BE1004" s="33"/>
      <c r="BF1004" s="33"/>
      <c r="BG1004" s="33"/>
      <c r="BH1004" s="33"/>
      <c r="BI1004" s="33"/>
      <c r="BJ1004" s="33"/>
      <c r="BK1004" s="33"/>
      <c r="BL1004" s="33"/>
      <c r="BM1004" s="33"/>
      <c r="BN1004" s="33"/>
      <c r="BO1004" s="33"/>
      <c r="BP1004" s="33"/>
      <c r="BQ1004" s="33"/>
      <c r="BR1004" s="33"/>
      <c r="BS1004" s="33"/>
      <c r="BT1004" s="33"/>
      <c r="BU1004" s="33"/>
      <c r="BV1004" s="33"/>
      <c r="BW1004" s="33"/>
      <c r="BX1004" s="33"/>
      <c r="BY1004" s="33"/>
      <c r="BZ1004" s="33"/>
      <c r="CA1004" s="33"/>
      <c r="CB1004" s="33"/>
      <c r="CC1004" s="33"/>
      <c r="CD1004" s="33"/>
      <c r="CE1004" s="33"/>
      <c r="CF1004" s="33"/>
      <c r="CG1004" s="33"/>
      <c r="CH1004" s="33"/>
      <c r="CI1004" s="33"/>
      <c r="CJ1004" s="33"/>
      <c r="CK1004" s="33"/>
      <c r="CL1004" s="33"/>
    </row>
    <row r="1005" spans="2:90" x14ac:dyDescent="0.4">
      <c r="B1005" s="95" t="str">
        <f>"COGS - "&amp;B1013&amp;":"</f>
        <v>COGS - (Secondary label):</v>
      </c>
      <c r="D1005" t="s">
        <v>777</v>
      </c>
      <c r="E1005" s="8" t="str">
        <f t="shared" si="1069"/>
        <v>1005 HOURLY-PV</v>
      </c>
      <c r="H1005" s="12"/>
      <c r="I1005" s="60"/>
      <c r="J1005" s="60"/>
      <c r="K1005" s="17"/>
      <c r="L1005" s="17"/>
      <c r="M1005" s="17"/>
      <c r="N1005" s="17"/>
      <c r="O1005" s="17"/>
      <c r="P1005" s="17"/>
      <c r="R1005" s="19"/>
      <c r="S1005" s="19"/>
      <c r="T1005" s="19"/>
      <c r="U1005" s="19"/>
      <c r="V1005" s="19"/>
      <c r="W1005" s="19"/>
      <c r="X1005" s="19"/>
      <c r="Y1005" s="19"/>
      <c r="Z1005" s="19"/>
      <c r="AA1005" s="19"/>
      <c r="AB1005" s="19"/>
      <c r="AC1005" s="19"/>
      <c r="AD1005" s="19"/>
      <c r="AE1005" s="19"/>
      <c r="AF1005" s="19"/>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c r="CK1005" s="19"/>
      <c r="CL1005" s="19"/>
    </row>
    <row r="1006" spans="2:90" x14ac:dyDescent="0.4">
      <c r="B1006" s="141" t="s">
        <v>780</v>
      </c>
      <c r="D1006" t="s">
        <v>777</v>
      </c>
      <c r="E1006" s="8" t="str">
        <f t="shared" si="1069"/>
        <v>1006 HOURLY-PV</v>
      </c>
      <c r="H1006" s="12"/>
      <c r="I1006" s="60"/>
      <c r="J1006" s="60"/>
      <c r="K1006" s="135">
        <v>25</v>
      </c>
      <c r="L1006" s="135">
        <v>25</v>
      </c>
      <c r="M1006" s="135">
        <v>25</v>
      </c>
      <c r="N1006" s="135">
        <v>25</v>
      </c>
      <c r="O1006" s="135">
        <v>25</v>
      </c>
      <c r="P1006" s="135">
        <v>25</v>
      </c>
      <c r="R1006" s="19"/>
      <c r="S1006" s="136" cm="1">
        <f t="array" ref="S1006">INDEX($K:$P,ROW(),MATCH(S$3,$K$2:$P$2,0))</f>
        <v>25</v>
      </c>
      <c r="T1006" s="136" cm="1">
        <f t="array" ref="T1006">INDEX($K:$P,ROW(),MATCH(T$3,$K$2:$P$2,0))</f>
        <v>25</v>
      </c>
      <c r="U1006" s="136" cm="1">
        <f t="array" ref="U1006">INDEX($K:$P,ROW(),MATCH(U$3,$K$2:$P$2,0))</f>
        <v>25</v>
      </c>
      <c r="V1006" s="136" cm="1">
        <f t="array" ref="V1006">INDEX($K:$P,ROW(),MATCH(V$3,$K$2:$P$2,0))</f>
        <v>25</v>
      </c>
      <c r="W1006" s="136" cm="1">
        <f t="array" ref="W1006">INDEX($K:$P,ROW(),MATCH(W$3,$K$2:$P$2,0))</f>
        <v>25</v>
      </c>
      <c r="X1006" s="136" cm="1">
        <f t="array" ref="X1006">INDEX($K:$P,ROW(),MATCH(X$3,$K$2:$P$2,0))</f>
        <v>25</v>
      </c>
      <c r="Y1006" s="136" cm="1">
        <f t="array" ref="Y1006">INDEX($K:$P,ROW(),MATCH(Y$3,$K$2:$P$2,0))</f>
        <v>25</v>
      </c>
      <c r="Z1006" s="136" cm="1">
        <f t="array" ref="Z1006">INDEX($K:$P,ROW(),MATCH(Z$3,$K$2:$P$2,0))</f>
        <v>25</v>
      </c>
      <c r="AA1006" s="136" cm="1">
        <f t="array" ref="AA1006">INDEX($K:$P,ROW(),MATCH(AA$3,$K$2:$P$2,0))</f>
        <v>25</v>
      </c>
      <c r="AB1006" s="136" cm="1">
        <f t="array" ref="AB1006">INDEX($K:$P,ROW(),MATCH(AB$3,$K$2:$P$2,0))</f>
        <v>25</v>
      </c>
      <c r="AC1006" s="136" cm="1">
        <f t="array" ref="AC1006">INDEX($K:$P,ROW(),MATCH(AC$3,$K$2:$P$2,0))</f>
        <v>25</v>
      </c>
      <c r="AD1006" s="136" cm="1">
        <f t="array" ref="AD1006">INDEX($K:$P,ROW(),MATCH(AD$3,$K$2:$P$2,0))</f>
        <v>25</v>
      </c>
      <c r="AE1006" s="136" cm="1">
        <f t="array" ref="AE1006">INDEX($K:$P,ROW(),MATCH(AE$3,$K$2:$P$2,0))</f>
        <v>25</v>
      </c>
      <c r="AF1006" s="136" cm="1">
        <f t="array" ref="AF1006">INDEX($K:$P,ROW(),MATCH(AF$3,$K$2:$P$2,0))</f>
        <v>25</v>
      </c>
      <c r="AG1006" s="136" cm="1">
        <f t="array" ref="AG1006">INDEX($K:$P,ROW(),MATCH(AG$3,$K$2:$P$2,0))</f>
        <v>25</v>
      </c>
      <c r="AH1006" s="136" cm="1">
        <f t="array" ref="AH1006">INDEX($K:$P,ROW(),MATCH(AH$3,$K$2:$P$2,0))</f>
        <v>25</v>
      </c>
      <c r="AI1006" s="136" cm="1">
        <f t="array" ref="AI1006">INDEX($K:$P,ROW(),MATCH(AI$3,$K$2:$P$2,0))</f>
        <v>25</v>
      </c>
      <c r="AJ1006" s="136" cm="1">
        <f t="array" ref="AJ1006">INDEX($K:$P,ROW(),MATCH(AJ$3,$K$2:$P$2,0))</f>
        <v>25</v>
      </c>
      <c r="AK1006" s="136" cm="1">
        <f t="array" ref="AK1006">INDEX($K:$P,ROW(),MATCH(AK$3,$K$2:$P$2,0))</f>
        <v>25</v>
      </c>
      <c r="AL1006" s="136" cm="1">
        <f t="array" ref="AL1006">INDEX($K:$P,ROW(),MATCH(AL$3,$K$2:$P$2,0))</f>
        <v>25</v>
      </c>
      <c r="AM1006" s="136" cm="1">
        <f t="array" ref="AM1006">INDEX($K:$P,ROW(),MATCH(AM$3,$K$2:$P$2,0))</f>
        <v>25</v>
      </c>
      <c r="AN1006" s="136" cm="1">
        <f t="array" ref="AN1006">INDEX($K:$P,ROW(),MATCH(AN$3,$K$2:$P$2,0))</f>
        <v>25</v>
      </c>
      <c r="AO1006" s="136" cm="1">
        <f t="array" ref="AO1006">INDEX($K:$P,ROW(),MATCH(AO$3,$K$2:$P$2,0))</f>
        <v>25</v>
      </c>
      <c r="AP1006" s="136" cm="1">
        <f t="array" ref="AP1006">INDEX($K:$P,ROW(),MATCH(AP$3,$K$2:$P$2,0))</f>
        <v>25</v>
      </c>
      <c r="AQ1006" s="136" cm="1">
        <f t="array" ref="AQ1006">INDEX($K:$P,ROW(),MATCH(AQ$3,$K$2:$P$2,0))</f>
        <v>25</v>
      </c>
      <c r="AR1006" s="136" cm="1">
        <f t="array" ref="AR1006">INDEX($K:$P,ROW(),MATCH(AR$3,$K$2:$P$2,0))</f>
        <v>25</v>
      </c>
      <c r="AS1006" s="136" cm="1">
        <f t="array" ref="AS1006">INDEX($K:$P,ROW(),MATCH(AS$3,$K$2:$P$2,0))</f>
        <v>25</v>
      </c>
      <c r="AT1006" s="136" cm="1">
        <f t="array" ref="AT1006">INDEX($K:$P,ROW(),MATCH(AT$3,$K$2:$P$2,0))</f>
        <v>25</v>
      </c>
      <c r="AU1006" s="136" cm="1">
        <f t="array" ref="AU1006">INDEX($K:$P,ROW(),MATCH(AU$3,$K$2:$P$2,0))</f>
        <v>25</v>
      </c>
      <c r="AV1006" s="136" cm="1">
        <f t="array" ref="AV1006">INDEX($K:$P,ROW(),MATCH(AV$3,$K$2:$P$2,0))</f>
        <v>25</v>
      </c>
      <c r="AW1006" s="136" cm="1">
        <f t="array" ref="AW1006">INDEX($K:$P,ROW(),MATCH(AW$3,$K$2:$P$2,0))</f>
        <v>25</v>
      </c>
      <c r="AX1006" s="136" cm="1">
        <f t="array" ref="AX1006">INDEX($K:$P,ROW(),MATCH(AX$3,$K$2:$P$2,0))</f>
        <v>25</v>
      </c>
      <c r="AY1006" s="136" cm="1">
        <f t="array" ref="AY1006">INDEX($K:$P,ROW(),MATCH(AY$3,$K$2:$P$2,0))</f>
        <v>25</v>
      </c>
      <c r="AZ1006" s="136" cm="1">
        <f t="array" ref="AZ1006">INDEX($K:$P,ROW(),MATCH(AZ$3,$K$2:$P$2,0))</f>
        <v>25</v>
      </c>
      <c r="BA1006" s="136" cm="1">
        <f t="array" ref="BA1006">INDEX($K:$P,ROW(),MATCH(BA$3,$K$2:$P$2,0))</f>
        <v>25</v>
      </c>
      <c r="BB1006" s="136" cm="1">
        <f t="array" ref="BB1006">INDEX($K:$P,ROW(),MATCH(BB$3,$K$2:$P$2,0))</f>
        <v>25</v>
      </c>
      <c r="BC1006" s="136" cm="1">
        <f t="array" ref="BC1006">INDEX($K:$P,ROW(),MATCH(BC$3,$K$2:$P$2,0))</f>
        <v>25</v>
      </c>
      <c r="BD1006" s="136" cm="1">
        <f t="array" ref="BD1006">INDEX($K:$P,ROW(),MATCH(BD$3,$K$2:$P$2,0))</f>
        <v>25</v>
      </c>
      <c r="BE1006" s="136" cm="1">
        <f t="array" ref="BE1006">INDEX($K:$P,ROW(),MATCH(BE$3,$K$2:$P$2,0))</f>
        <v>25</v>
      </c>
      <c r="BF1006" s="136" cm="1">
        <f t="array" ref="BF1006">INDEX($K:$P,ROW(),MATCH(BF$3,$K$2:$P$2,0))</f>
        <v>25</v>
      </c>
      <c r="BG1006" s="136" cm="1">
        <f t="array" ref="BG1006">INDEX($K:$P,ROW(),MATCH(BG$3,$K$2:$P$2,0))</f>
        <v>25</v>
      </c>
      <c r="BH1006" s="136" cm="1">
        <f t="array" ref="BH1006">INDEX($K:$P,ROW(),MATCH(BH$3,$K$2:$P$2,0))</f>
        <v>25</v>
      </c>
      <c r="BI1006" s="136" cm="1">
        <f t="array" ref="BI1006">INDEX($K:$P,ROW(),MATCH(BI$3,$K$2:$P$2,0))</f>
        <v>25</v>
      </c>
      <c r="BJ1006" s="136" cm="1">
        <f t="array" ref="BJ1006">INDEX($K:$P,ROW(),MATCH(BJ$3,$K$2:$P$2,0))</f>
        <v>25</v>
      </c>
      <c r="BK1006" s="136" cm="1">
        <f t="array" ref="BK1006">INDEX($K:$P,ROW(),MATCH(BK$3,$K$2:$P$2,0))</f>
        <v>25</v>
      </c>
      <c r="BL1006" s="136" cm="1">
        <f t="array" ref="BL1006">INDEX($K:$P,ROW(),MATCH(BL$3,$K$2:$P$2,0))</f>
        <v>25</v>
      </c>
      <c r="BM1006" s="136" cm="1">
        <f t="array" ref="BM1006">INDEX($K:$P,ROW(),MATCH(BM$3,$K$2:$P$2,0))</f>
        <v>25</v>
      </c>
      <c r="BN1006" s="136" cm="1">
        <f t="array" ref="BN1006">INDEX($K:$P,ROW(),MATCH(BN$3,$K$2:$P$2,0))</f>
        <v>25</v>
      </c>
      <c r="BO1006" s="136" cm="1">
        <f t="array" ref="BO1006">INDEX($K:$P,ROW(),MATCH(BO$3,$K$2:$P$2,0))</f>
        <v>25</v>
      </c>
      <c r="BP1006" s="136" cm="1">
        <f t="array" ref="BP1006">INDEX($K:$P,ROW(),MATCH(BP$3,$K$2:$P$2,0))</f>
        <v>25</v>
      </c>
      <c r="BQ1006" s="136" cm="1">
        <f t="array" ref="BQ1006">INDEX($K:$P,ROW(),MATCH(BQ$3,$K$2:$P$2,0))</f>
        <v>25</v>
      </c>
      <c r="BR1006" s="136" cm="1">
        <f t="array" ref="BR1006">INDEX($K:$P,ROW(),MATCH(BR$3,$K$2:$P$2,0))</f>
        <v>25</v>
      </c>
      <c r="BS1006" s="136" cm="1">
        <f t="array" ref="BS1006">INDEX($K:$P,ROW(),MATCH(BS$3,$K$2:$P$2,0))</f>
        <v>25</v>
      </c>
      <c r="BT1006" s="136" cm="1">
        <f t="array" ref="BT1006">INDEX($K:$P,ROW(),MATCH(BT$3,$K$2:$P$2,0))</f>
        <v>25</v>
      </c>
      <c r="BU1006" s="136" cm="1">
        <f t="array" ref="BU1006">INDEX($K:$P,ROW(),MATCH(BU$3,$K$2:$P$2,0))</f>
        <v>25</v>
      </c>
      <c r="BV1006" s="136" cm="1">
        <f t="array" ref="BV1006">INDEX($K:$P,ROW(),MATCH(BV$3,$K$2:$P$2,0))</f>
        <v>25</v>
      </c>
      <c r="BW1006" s="136" cm="1">
        <f t="array" ref="BW1006">INDEX($K:$P,ROW(),MATCH(BW$3,$K$2:$P$2,0))</f>
        <v>25</v>
      </c>
      <c r="BX1006" s="136" cm="1">
        <f t="array" ref="BX1006">INDEX($K:$P,ROW(),MATCH(BX$3,$K$2:$P$2,0))</f>
        <v>25</v>
      </c>
      <c r="BY1006" s="136" cm="1">
        <f t="array" ref="BY1006">INDEX($K:$P,ROW(),MATCH(BY$3,$K$2:$P$2,0))</f>
        <v>25</v>
      </c>
      <c r="BZ1006" s="136" cm="1">
        <f t="array" ref="BZ1006">INDEX($K:$P,ROW(),MATCH(BZ$3,$K$2:$P$2,0))</f>
        <v>25</v>
      </c>
      <c r="CA1006" s="136" cm="1">
        <f t="array" ref="CA1006">INDEX($K:$P,ROW(),MATCH(CA$3,$K$2:$P$2,0))</f>
        <v>25</v>
      </c>
      <c r="CB1006" s="136" cm="1">
        <f t="array" ref="CB1006">INDEX($K:$P,ROW(),MATCH(CB$3,$K$2:$P$2,0))</f>
        <v>25</v>
      </c>
      <c r="CC1006" s="136" cm="1">
        <f t="array" ref="CC1006">INDEX($K:$P,ROW(),MATCH(CC$3,$K$2:$P$2,0))</f>
        <v>25</v>
      </c>
      <c r="CD1006" s="136" cm="1">
        <f t="array" ref="CD1006">INDEX($K:$P,ROW(),MATCH(CD$3,$K$2:$P$2,0))</f>
        <v>25</v>
      </c>
      <c r="CE1006" s="136" cm="1">
        <f t="array" ref="CE1006">INDEX($K:$P,ROW(),MATCH(CE$3,$K$2:$P$2,0))</f>
        <v>25</v>
      </c>
      <c r="CF1006" s="136" cm="1">
        <f t="array" ref="CF1006">INDEX($K:$P,ROW(),MATCH(CF$3,$K$2:$P$2,0))</f>
        <v>25</v>
      </c>
      <c r="CG1006" s="136" cm="1">
        <f t="array" ref="CG1006">INDEX($K:$P,ROW(),MATCH(CG$3,$K$2:$P$2,0))</f>
        <v>25</v>
      </c>
      <c r="CH1006" s="136" cm="1">
        <f t="array" ref="CH1006">INDEX($K:$P,ROW(),MATCH(CH$3,$K$2:$P$2,0))</f>
        <v>25</v>
      </c>
      <c r="CI1006" s="136" cm="1">
        <f t="array" ref="CI1006">INDEX($K:$P,ROW(),MATCH(CI$3,$K$2:$P$2,0))</f>
        <v>25</v>
      </c>
      <c r="CJ1006" s="136" cm="1">
        <f t="array" ref="CJ1006">INDEX($K:$P,ROW(),MATCH(CJ$3,$K$2:$P$2,0))</f>
        <v>25</v>
      </c>
      <c r="CK1006" s="136" cm="1">
        <f t="array" ref="CK1006">INDEX($K:$P,ROW(),MATCH(CK$3,$K$2:$P$2,0))</f>
        <v>25</v>
      </c>
      <c r="CL1006" s="136" cm="1">
        <f t="array" ref="CL1006">INDEX($K:$P,ROW(),MATCH(CL$3,$K$2:$P$2,0))</f>
        <v>25</v>
      </c>
    </row>
    <row r="1007" spans="2:90" x14ac:dyDescent="0.4">
      <c r="B1007" s="123" t="str">
        <f>"COGS - "&amp;B1009</f>
        <v>COGS - (Primary label)</v>
      </c>
      <c r="C1007" t="s">
        <v>203</v>
      </c>
      <c r="D1007" t="s">
        <v>777</v>
      </c>
      <c r="E1007" s="8" t="str">
        <f t="shared" ref="E1007" si="1079">ROW()&amp;" "&amp;D1007</f>
        <v>1007 HOURLY-PV</v>
      </c>
      <c r="H1007" s="27"/>
      <c r="I1007" s="78"/>
      <c r="J1007" s="78"/>
      <c r="K1007" s="33">
        <f t="shared" ref="K1007:P1007" ca="1" si="1080">SUMIF($3:$3,K$2,1007:1007)</f>
        <v>-150000000</v>
      </c>
      <c r="L1007" s="33">
        <f t="shared" ca="1" si="1080"/>
        <v>-150000000</v>
      </c>
      <c r="M1007" s="33">
        <f t="shared" ca="1" si="1080"/>
        <v>-150000000</v>
      </c>
      <c r="N1007" s="33">
        <f t="shared" ca="1" si="1080"/>
        <v>-150000000</v>
      </c>
      <c r="O1007" s="33">
        <f t="shared" ca="1" si="1080"/>
        <v>-150000000</v>
      </c>
      <c r="P1007" s="33">
        <f t="shared" ca="1" si="1080"/>
        <v>-150000000</v>
      </c>
      <c r="R1007" s="33"/>
      <c r="S1007" s="33">
        <f t="shared" ref="S1007" ca="1" si="1081">-S999*S1006</f>
        <v>-12500000</v>
      </c>
      <c r="T1007" s="33">
        <f t="shared" ref="T1007:AX1007" ca="1" si="1082">-T999*T1006</f>
        <v>-12500000</v>
      </c>
      <c r="U1007" s="33">
        <f t="shared" ca="1" si="1082"/>
        <v>-12500000</v>
      </c>
      <c r="V1007" s="33">
        <f t="shared" ca="1" si="1082"/>
        <v>-12500000</v>
      </c>
      <c r="W1007" s="33">
        <f t="shared" ca="1" si="1082"/>
        <v>-12500000</v>
      </c>
      <c r="X1007" s="33">
        <f t="shared" ca="1" si="1082"/>
        <v>-12500000</v>
      </c>
      <c r="Y1007" s="33">
        <f t="shared" ca="1" si="1082"/>
        <v>-12500000</v>
      </c>
      <c r="Z1007" s="33">
        <f t="shared" ca="1" si="1082"/>
        <v>-12500000</v>
      </c>
      <c r="AA1007" s="33">
        <f t="shared" ca="1" si="1082"/>
        <v>-12500000</v>
      </c>
      <c r="AB1007" s="33">
        <f t="shared" ca="1" si="1082"/>
        <v>-12500000</v>
      </c>
      <c r="AC1007" s="33">
        <f t="shared" ca="1" si="1082"/>
        <v>-12500000</v>
      </c>
      <c r="AD1007" s="33">
        <f t="shared" ca="1" si="1082"/>
        <v>-12500000</v>
      </c>
      <c r="AE1007" s="33">
        <f t="shared" ca="1" si="1082"/>
        <v>-12500000</v>
      </c>
      <c r="AF1007" s="33">
        <f t="shared" ca="1" si="1082"/>
        <v>-12500000</v>
      </c>
      <c r="AG1007" s="33">
        <f t="shared" ca="1" si="1082"/>
        <v>-12500000</v>
      </c>
      <c r="AH1007" s="33">
        <f t="shared" ca="1" si="1082"/>
        <v>-12500000</v>
      </c>
      <c r="AI1007" s="33">
        <f t="shared" ca="1" si="1082"/>
        <v>-12500000</v>
      </c>
      <c r="AJ1007" s="33">
        <f t="shared" ca="1" si="1082"/>
        <v>-12500000</v>
      </c>
      <c r="AK1007" s="33">
        <f t="shared" ca="1" si="1082"/>
        <v>-12500000</v>
      </c>
      <c r="AL1007" s="33">
        <f t="shared" ca="1" si="1082"/>
        <v>-12500000</v>
      </c>
      <c r="AM1007" s="33">
        <f t="shared" ca="1" si="1082"/>
        <v>-12500000</v>
      </c>
      <c r="AN1007" s="33">
        <f t="shared" ca="1" si="1082"/>
        <v>-12500000</v>
      </c>
      <c r="AO1007" s="33">
        <f t="shared" ca="1" si="1082"/>
        <v>-12500000</v>
      </c>
      <c r="AP1007" s="33">
        <f t="shared" ca="1" si="1082"/>
        <v>-12500000</v>
      </c>
      <c r="AQ1007" s="33">
        <f t="shared" ca="1" si="1082"/>
        <v>-12500000</v>
      </c>
      <c r="AR1007" s="33">
        <f t="shared" ca="1" si="1082"/>
        <v>-12500000</v>
      </c>
      <c r="AS1007" s="33">
        <f t="shared" ca="1" si="1082"/>
        <v>-12500000</v>
      </c>
      <c r="AT1007" s="33">
        <f t="shared" ca="1" si="1082"/>
        <v>-12500000</v>
      </c>
      <c r="AU1007" s="33">
        <f t="shared" ca="1" si="1082"/>
        <v>-12500000</v>
      </c>
      <c r="AV1007" s="33">
        <f t="shared" ca="1" si="1082"/>
        <v>-12500000</v>
      </c>
      <c r="AW1007" s="33">
        <f t="shared" ca="1" si="1082"/>
        <v>-12500000</v>
      </c>
      <c r="AX1007" s="33">
        <f t="shared" ca="1" si="1082"/>
        <v>-12500000</v>
      </c>
      <c r="AY1007" s="33">
        <f t="shared" ref="AY1007:CD1007" ca="1" si="1083">-AY999*AY1006</f>
        <v>-12500000</v>
      </c>
      <c r="AZ1007" s="33">
        <f t="shared" ca="1" si="1083"/>
        <v>-12500000</v>
      </c>
      <c r="BA1007" s="33">
        <f t="shared" ca="1" si="1083"/>
        <v>-12500000</v>
      </c>
      <c r="BB1007" s="33">
        <f t="shared" ca="1" si="1083"/>
        <v>-12500000</v>
      </c>
      <c r="BC1007" s="33">
        <f t="shared" ca="1" si="1083"/>
        <v>-12500000</v>
      </c>
      <c r="BD1007" s="33">
        <f t="shared" ca="1" si="1083"/>
        <v>-12500000</v>
      </c>
      <c r="BE1007" s="33">
        <f t="shared" ca="1" si="1083"/>
        <v>-12500000</v>
      </c>
      <c r="BF1007" s="33">
        <f t="shared" ca="1" si="1083"/>
        <v>-12500000</v>
      </c>
      <c r="BG1007" s="33">
        <f t="shared" ca="1" si="1083"/>
        <v>-12500000</v>
      </c>
      <c r="BH1007" s="33">
        <f t="shared" ca="1" si="1083"/>
        <v>-12500000</v>
      </c>
      <c r="BI1007" s="33">
        <f t="shared" ca="1" si="1083"/>
        <v>-12500000</v>
      </c>
      <c r="BJ1007" s="33">
        <f t="shared" ca="1" si="1083"/>
        <v>-12500000</v>
      </c>
      <c r="BK1007" s="33">
        <f t="shared" ca="1" si="1083"/>
        <v>-12500000</v>
      </c>
      <c r="BL1007" s="33">
        <f t="shared" ca="1" si="1083"/>
        <v>-12500000</v>
      </c>
      <c r="BM1007" s="33">
        <f t="shared" ca="1" si="1083"/>
        <v>-12500000</v>
      </c>
      <c r="BN1007" s="33">
        <f t="shared" ca="1" si="1083"/>
        <v>-12500000</v>
      </c>
      <c r="BO1007" s="33">
        <f t="shared" ca="1" si="1083"/>
        <v>-12500000</v>
      </c>
      <c r="BP1007" s="33">
        <f t="shared" ca="1" si="1083"/>
        <v>-12500000</v>
      </c>
      <c r="BQ1007" s="33">
        <f t="shared" ca="1" si="1083"/>
        <v>-12500000</v>
      </c>
      <c r="BR1007" s="33">
        <f t="shared" ca="1" si="1083"/>
        <v>-12500000</v>
      </c>
      <c r="BS1007" s="33">
        <f t="shared" ca="1" si="1083"/>
        <v>-12500000</v>
      </c>
      <c r="BT1007" s="33">
        <f t="shared" ca="1" si="1083"/>
        <v>-12500000</v>
      </c>
      <c r="BU1007" s="33">
        <f t="shared" ca="1" si="1083"/>
        <v>-12500000</v>
      </c>
      <c r="BV1007" s="33">
        <f t="shared" ca="1" si="1083"/>
        <v>-12500000</v>
      </c>
      <c r="BW1007" s="33">
        <f t="shared" ca="1" si="1083"/>
        <v>-12500000</v>
      </c>
      <c r="BX1007" s="33">
        <f t="shared" ca="1" si="1083"/>
        <v>-12500000</v>
      </c>
      <c r="BY1007" s="33">
        <f t="shared" ca="1" si="1083"/>
        <v>-12500000</v>
      </c>
      <c r="BZ1007" s="33">
        <f t="shared" ca="1" si="1083"/>
        <v>-12500000</v>
      </c>
      <c r="CA1007" s="33">
        <f t="shared" ca="1" si="1083"/>
        <v>-12500000</v>
      </c>
      <c r="CB1007" s="33">
        <f t="shared" ca="1" si="1083"/>
        <v>-12500000</v>
      </c>
      <c r="CC1007" s="33">
        <f t="shared" ca="1" si="1083"/>
        <v>-12500000</v>
      </c>
      <c r="CD1007" s="33">
        <f t="shared" ca="1" si="1083"/>
        <v>-12500000</v>
      </c>
      <c r="CE1007" s="33">
        <f t="shared" ref="CE1007:CK1007" ca="1" si="1084">-CE999*CE1006</f>
        <v>-12500000</v>
      </c>
      <c r="CF1007" s="33">
        <f t="shared" ca="1" si="1084"/>
        <v>-12500000</v>
      </c>
      <c r="CG1007" s="33">
        <f t="shared" ca="1" si="1084"/>
        <v>-12500000</v>
      </c>
      <c r="CH1007" s="33">
        <f t="shared" ca="1" si="1084"/>
        <v>-12500000</v>
      </c>
      <c r="CI1007" s="33">
        <f t="shared" ca="1" si="1084"/>
        <v>-12500000</v>
      </c>
      <c r="CJ1007" s="33">
        <f t="shared" ca="1" si="1084"/>
        <v>-12500000</v>
      </c>
      <c r="CK1007" s="33">
        <f t="shared" ca="1" si="1084"/>
        <v>-12500000</v>
      </c>
      <c r="CL1007" s="33">
        <f t="shared" ref="CL1007" ca="1" si="1085">-CL999*CL1006</f>
        <v>-12500000</v>
      </c>
    </row>
    <row r="1008" spans="2:90" x14ac:dyDescent="0.4">
      <c r="B1008" s="123"/>
      <c r="D1008" t="s">
        <v>777</v>
      </c>
      <c r="E1008" s="8" t="str">
        <f t="shared" ref="E1008" si="1086">ROW()&amp;" "&amp;D1008</f>
        <v>1008 HOURLY-PV</v>
      </c>
      <c r="H1008" s="27"/>
      <c r="I1008" s="78"/>
      <c r="J1008" s="78"/>
      <c r="K1008" s="33"/>
      <c r="L1008" s="33"/>
      <c r="M1008" s="33"/>
      <c r="N1008" s="33"/>
      <c r="O1008" s="33"/>
      <c r="P1008" s="33"/>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c r="AY1008" s="33"/>
      <c r="AZ1008" s="33"/>
      <c r="BA1008" s="33"/>
      <c r="BB1008" s="33"/>
      <c r="BC1008" s="33"/>
      <c r="BD1008" s="33"/>
      <c r="BE1008" s="33"/>
      <c r="BF1008" s="33"/>
      <c r="BG1008" s="33"/>
      <c r="BH1008" s="33"/>
      <c r="BI1008" s="33"/>
      <c r="BJ1008" s="33"/>
      <c r="BK1008" s="33"/>
      <c r="BL1008" s="33"/>
      <c r="BM1008" s="33"/>
      <c r="BN1008" s="33"/>
      <c r="BO1008" s="33"/>
      <c r="BP1008" s="33"/>
      <c r="BQ1008" s="33"/>
      <c r="BR1008" s="33"/>
      <c r="BS1008" s="33"/>
      <c r="BT1008" s="33"/>
      <c r="BU1008" s="33"/>
      <c r="BV1008" s="33"/>
      <c r="BW1008" s="33"/>
      <c r="BX1008" s="33"/>
      <c r="BY1008" s="33"/>
      <c r="BZ1008" s="33"/>
      <c r="CA1008" s="33"/>
      <c r="CB1008" s="33"/>
      <c r="CC1008" s="33"/>
      <c r="CD1008" s="33"/>
      <c r="CE1008" s="33"/>
      <c r="CF1008" s="33"/>
      <c r="CG1008" s="33"/>
      <c r="CH1008" s="33"/>
      <c r="CI1008" s="33"/>
      <c r="CJ1008" s="33"/>
      <c r="CK1008" s="33"/>
      <c r="CL1008" s="33"/>
    </row>
    <row r="1009" spans="2:90" x14ac:dyDescent="0.4">
      <c r="B1009" s="8" t="str">
        <f>B988</f>
        <v>(Primary label)</v>
      </c>
      <c r="D1009" t="s">
        <v>777</v>
      </c>
      <c r="E1009" s="8" t="str">
        <f t="shared" si="1069"/>
        <v>1009 HOURLY-PV</v>
      </c>
      <c r="G1009" t="s">
        <v>332</v>
      </c>
      <c r="H1009" s="27"/>
      <c r="I1009" s="78"/>
      <c r="J1009" s="78"/>
      <c r="K1009" s="33"/>
      <c r="L1009" s="33"/>
      <c r="M1009" s="33"/>
      <c r="N1009" s="33"/>
      <c r="O1009" s="33"/>
      <c r="P1009" s="33"/>
      <c r="R1009" s="33"/>
      <c r="S1009" s="33"/>
      <c r="T1009" s="33"/>
      <c r="U1009" s="33"/>
      <c r="V1009" s="33"/>
      <c r="W1009" s="33"/>
      <c r="X1009" s="33"/>
      <c r="Y1009" s="33"/>
      <c r="Z1009" s="33"/>
      <c r="AA1009" s="33"/>
      <c r="AB1009" s="33"/>
      <c r="AC1009" s="33"/>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c r="AY1009" s="33"/>
      <c r="AZ1009" s="33"/>
      <c r="BA1009" s="33"/>
      <c r="BB1009" s="33"/>
      <c r="BC1009" s="33"/>
      <c r="BD1009" s="33"/>
      <c r="BE1009" s="33"/>
      <c r="BF1009" s="33"/>
      <c r="BG1009" s="33"/>
      <c r="BH1009" s="33"/>
      <c r="BI1009" s="33"/>
      <c r="BJ1009" s="33"/>
      <c r="BK1009" s="33"/>
      <c r="BL1009" s="33"/>
      <c r="BM1009" s="33"/>
      <c r="BN1009" s="33"/>
      <c r="BO1009" s="33"/>
      <c r="BP1009" s="33"/>
      <c r="BQ1009" s="33"/>
      <c r="BR1009" s="33"/>
      <c r="BS1009" s="33"/>
      <c r="BT1009" s="33"/>
      <c r="BU1009" s="33"/>
      <c r="BV1009" s="33"/>
      <c r="BW1009" s="33"/>
      <c r="BX1009" s="33"/>
      <c r="BY1009" s="33"/>
      <c r="BZ1009" s="33"/>
      <c r="CA1009" s="33"/>
      <c r="CB1009" s="33"/>
      <c r="CC1009" s="33"/>
      <c r="CD1009" s="33"/>
      <c r="CE1009" s="33"/>
      <c r="CF1009" s="33"/>
      <c r="CG1009" s="33"/>
      <c r="CH1009" s="33"/>
      <c r="CI1009" s="33"/>
      <c r="CJ1009" s="33"/>
      <c r="CK1009" s="33"/>
      <c r="CL1009" s="33"/>
    </row>
    <row r="1010" spans="2:90" x14ac:dyDescent="0.4">
      <c r="B1010" s="235" t="str">
        <f>IFERROR(SUBSTITUTE(B996,":",""),"no unit")</f>
        <v>project</v>
      </c>
      <c r="D1010" t="s">
        <v>777</v>
      </c>
      <c r="E1010" s="8" t="str">
        <f>ROW()&amp;" "&amp;D1010</f>
        <v>1010 HOURLY-PV</v>
      </c>
      <c r="G1010" t="s">
        <v>332</v>
      </c>
      <c r="H1010" s="27"/>
      <c r="I1010" s="78"/>
      <c r="J1010" s="78"/>
      <c r="K1010" s="33"/>
      <c r="L1010" s="33"/>
      <c r="M1010" s="33"/>
      <c r="N1010" s="33"/>
      <c r="O1010" s="33"/>
      <c r="P1010" s="33"/>
      <c r="R1010" s="33"/>
      <c r="S1010" s="33"/>
      <c r="T1010" s="33"/>
      <c r="U1010" s="33"/>
      <c r="V1010" s="33"/>
      <c r="W1010" s="33"/>
      <c r="X1010" s="33"/>
      <c r="Y1010" s="33"/>
      <c r="Z1010" s="33"/>
      <c r="AA1010" s="33"/>
      <c r="AB1010" s="33"/>
      <c r="AC1010" s="33"/>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c r="AY1010" s="33"/>
      <c r="AZ1010" s="33"/>
      <c r="BA1010" s="33"/>
      <c r="BB1010" s="33"/>
      <c r="BC1010" s="33"/>
      <c r="BD1010" s="33"/>
      <c r="BE1010" s="33"/>
      <c r="BF1010" s="33"/>
      <c r="BG1010" s="33"/>
      <c r="BH1010" s="33"/>
      <c r="BI1010" s="33"/>
      <c r="BJ1010" s="33"/>
      <c r="BK1010" s="33"/>
      <c r="BL1010" s="33"/>
      <c r="BM1010" s="33"/>
      <c r="BN1010" s="33"/>
      <c r="BO1010" s="33"/>
      <c r="BP1010" s="33"/>
      <c r="BQ1010" s="33"/>
      <c r="BR1010" s="33"/>
      <c r="BS1010" s="33"/>
      <c r="BT1010" s="33"/>
      <c r="BU1010" s="33"/>
      <c r="BV1010" s="33"/>
      <c r="BW1010" s="33"/>
      <c r="BX1010" s="33"/>
      <c r="BY1010" s="33"/>
      <c r="BZ1010" s="33"/>
      <c r="CA1010" s="33"/>
      <c r="CB1010" s="33"/>
      <c r="CC1010" s="33"/>
      <c r="CD1010" s="33"/>
      <c r="CE1010" s="33"/>
      <c r="CF1010" s="33"/>
      <c r="CG1010" s="33"/>
      <c r="CH1010" s="33"/>
      <c r="CI1010" s="33"/>
      <c r="CJ1010" s="33"/>
      <c r="CK1010" s="33"/>
      <c r="CL1010" s="33"/>
    </row>
    <row r="1011" spans="2:90" x14ac:dyDescent="0.4">
      <c r="B1011" s="8" t="s">
        <v>334</v>
      </c>
      <c r="D1011" t="s">
        <v>777</v>
      </c>
      <c r="E1011" s="8" t="str">
        <f t="shared" ref="E1011:E1016" si="1087">ROW()&amp;" "&amp;D1011</f>
        <v>1011 HOURLY-PV</v>
      </c>
      <c r="G1011" t="s">
        <v>332</v>
      </c>
      <c r="H1011" s="27"/>
      <c r="I1011" s="78"/>
      <c r="J1011" s="78"/>
      <c r="K1011" s="33"/>
      <c r="L1011" s="33"/>
      <c r="M1011" s="33"/>
      <c r="N1011" s="33"/>
      <c r="O1011" s="33"/>
      <c r="P1011" s="33"/>
      <c r="R1011" s="33"/>
      <c r="S1011" s="4" t="str">
        <f t="shared" ref="S1011" si="1088">ADDRESS(ROW(S1003),COLUMN(S1003),2)</f>
        <v>S$1003</v>
      </c>
      <c r="T1011" s="4" t="str">
        <f t="shared" ref="T1011:CD1011" si="1089">ADDRESS(ROW(T1003),COLUMN(T1003),2)</f>
        <v>T$1003</v>
      </c>
      <c r="U1011" s="4" t="str">
        <f t="shared" si="1089"/>
        <v>U$1003</v>
      </c>
      <c r="V1011" s="4" t="str">
        <f t="shared" si="1089"/>
        <v>V$1003</v>
      </c>
      <c r="W1011" s="4" t="str">
        <f t="shared" si="1089"/>
        <v>W$1003</v>
      </c>
      <c r="X1011" s="4" t="str">
        <f t="shared" si="1089"/>
        <v>X$1003</v>
      </c>
      <c r="Y1011" s="4" t="str">
        <f t="shared" si="1089"/>
        <v>Y$1003</v>
      </c>
      <c r="Z1011" s="4" t="str">
        <f t="shared" si="1089"/>
        <v>Z$1003</v>
      </c>
      <c r="AA1011" s="4" t="str">
        <f t="shared" si="1089"/>
        <v>AA$1003</v>
      </c>
      <c r="AB1011" s="4" t="str">
        <f t="shared" si="1089"/>
        <v>AB$1003</v>
      </c>
      <c r="AC1011" s="4" t="str">
        <f t="shared" si="1089"/>
        <v>AC$1003</v>
      </c>
      <c r="AD1011" s="4" t="str">
        <f t="shared" si="1089"/>
        <v>AD$1003</v>
      </c>
      <c r="AE1011" s="4" t="str">
        <f t="shared" si="1089"/>
        <v>AE$1003</v>
      </c>
      <c r="AF1011" s="4" t="str">
        <f t="shared" si="1089"/>
        <v>AF$1003</v>
      </c>
      <c r="AG1011" s="4" t="str">
        <f t="shared" si="1089"/>
        <v>AG$1003</v>
      </c>
      <c r="AH1011" s="4" t="str">
        <f t="shared" si="1089"/>
        <v>AH$1003</v>
      </c>
      <c r="AI1011" s="4" t="str">
        <f t="shared" si="1089"/>
        <v>AI$1003</v>
      </c>
      <c r="AJ1011" s="4" t="str">
        <f t="shared" si="1089"/>
        <v>AJ$1003</v>
      </c>
      <c r="AK1011" s="4" t="str">
        <f t="shared" si="1089"/>
        <v>AK$1003</v>
      </c>
      <c r="AL1011" s="4" t="str">
        <f t="shared" si="1089"/>
        <v>AL$1003</v>
      </c>
      <c r="AM1011" s="4" t="str">
        <f t="shared" si="1089"/>
        <v>AM$1003</v>
      </c>
      <c r="AN1011" s="4" t="str">
        <f t="shared" si="1089"/>
        <v>AN$1003</v>
      </c>
      <c r="AO1011" s="4" t="str">
        <f t="shared" si="1089"/>
        <v>AO$1003</v>
      </c>
      <c r="AP1011" s="4" t="str">
        <f t="shared" si="1089"/>
        <v>AP$1003</v>
      </c>
      <c r="AQ1011" s="4" t="str">
        <f t="shared" si="1089"/>
        <v>AQ$1003</v>
      </c>
      <c r="AR1011" s="4" t="str">
        <f t="shared" si="1089"/>
        <v>AR$1003</v>
      </c>
      <c r="AS1011" s="4" t="str">
        <f t="shared" si="1089"/>
        <v>AS$1003</v>
      </c>
      <c r="AT1011" s="4" t="str">
        <f t="shared" si="1089"/>
        <v>AT$1003</v>
      </c>
      <c r="AU1011" s="4" t="str">
        <f t="shared" si="1089"/>
        <v>AU$1003</v>
      </c>
      <c r="AV1011" s="4" t="str">
        <f t="shared" si="1089"/>
        <v>AV$1003</v>
      </c>
      <c r="AW1011" s="4" t="str">
        <f t="shared" si="1089"/>
        <v>AW$1003</v>
      </c>
      <c r="AX1011" s="4" t="str">
        <f t="shared" si="1089"/>
        <v>AX$1003</v>
      </c>
      <c r="AY1011" s="4" t="str">
        <f t="shared" si="1089"/>
        <v>AY$1003</v>
      </c>
      <c r="AZ1011" s="4" t="str">
        <f t="shared" si="1089"/>
        <v>AZ$1003</v>
      </c>
      <c r="BA1011" s="4" t="str">
        <f t="shared" si="1089"/>
        <v>BA$1003</v>
      </c>
      <c r="BB1011" s="4" t="str">
        <f t="shared" si="1089"/>
        <v>BB$1003</v>
      </c>
      <c r="BC1011" s="4" t="str">
        <f t="shared" si="1089"/>
        <v>BC$1003</v>
      </c>
      <c r="BD1011" s="4" t="str">
        <f t="shared" si="1089"/>
        <v>BD$1003</v>
      </c>
      <c r="BE1011" s="4" t="str">
        <f t="shared" si="1089"/>
        <v>BE$1003</v>
      </c>
      <c r="BF1011" s="4" t="str">
        <f t="shared" si="1089"/>
        <v>BF$1003</v>
      </c>
      <c r="BG1011" s="4" t="str">
        <f t="shared" si="1089"/>
        <v>BG$1003</v>
      </c>
      <c r="BH1011" s="4" t="str">
        <f t="shared" si="1089"/>
        <v>BH$1003</v>
      </c>
      <c r="BI1011" s="4" t="str">
        <f t="shared" si="1089"/>
        <v>BI$1003</v>
      </c>
      <c r="BJ1011" s="4" t="str">
        <f t="shared" si="1089"/>
        <v>BJ$1003</v>
      </c>
      <c r="BK1011" s="4" t="str">
        <f t="shared" si="1089"/>
        <v>BK$1003</v>
      </c>
      <c r="BL1011" s="4" t="str">
        <f t="shared" si="1089"/>
        <v>BL$1003</v>
      </c>
      <c r="BM1011" s="4" t="str">
        <f t="shared" si="1089"/>
        <v>BM$1003</v>
      </c>
      <c r="BN1011" s="4" t="str">
        <f t="shared" si="1089"/>
        <v>BN$1003</v>
      </c>
      <c r="BO1011" s="4" t="str">
        <f t="shared" si="1089"/>
        <v>BO$1003</v>
      </c>
      <c r="BP1011" s="4" t="str">
        <f t="shared" si="1089"/>
        <v>BP$1003</v>
      </c>
      <c r="BQ1011" s="4" t="str">
        <f t="shared" si="1089"/>
        <v>BQ$1003</v>
      </c>
      <c r="BR1011" s="4" t="str">
        <f t="shared" si="1089"/>
        <v>BR$1003</v>
      </c>
      <c r="BS1011" s="4" t="str">
        <f t="shared" si="1089"/>
        <v>BS$1003</v>
      </c>
      <c r="BT1011" s="4" t="str">
        <f t="shared" si="1089"/>
        <v>BT$1003</v>
      </c>
      <c r="BU1011" s="4" t="str">
        <f t="shared" si="1089"/>
        <v>BU$1003</v>
      </c>
      <c r="BV1011" s="4" t="str">
        <f t="shared" si="1089"/>
        <v>BV$1003</v>
      </c>
      <c r="BW1011" s="4" t="str">
        <f t="shared" si="1089"/>
        <v>BW$1003</v>
      </c>
      <c r="BX1011" s="4" t="str">
        <f t="shared" si="1089"/>
        <v>BX$1003</v>
      </c>
      <c r="BY1011" s="4" t="str">
        <f t="shared" si="1089"/>
        <v>BY$1003</v>
      </c>
      <c r="BZ1011" s="4" t="str">
        <f t="shared" si="1089"/>
        <v>BZ$1003</v>
      </c>
      <c r="CA1011" s="4" t="str">
        <f t="shared" si="1089"/>
        <v>CA$1003</v>
      </c>
      <c r="CB1011" s="4" t="str">
        <f t="shared" si="1089"/>
        <v>CB$1003</v>
      </c>
      <c r="CC1011" s="4" t="str">
        <f t="shared" si="1089"/>
        <v>CC$1003</v>
      </c>
      <c r="CD1011" s="4" t="str">
        <f t="shared" si="1089"/>
        <v>CD$1003</v>
      </c>
      <c r="CE1011" s="4" t="str">
        <f t="shared" ref="CE1011:CK1011" si="1090">ADDRESS(ROW(CE1003),COLUMN(CE1003),2)</f>
        <v>CE$1003</v>
      </c>
      <c r="CF1011" s="4" t="str">
        <f t="shared" si="1090"/>
        <v>CF$1003</v>
      </c>
      <c r="CG1011" s="4" t="str">
        <f t="shared" si="1090"/>
        <v>CG$1003</v>
      </c>
      <c r="CH1011" s="4" t="str">
        <f t="shared" si="1090"/>
        <v>CH$1003</v>
      </c>
      <c r="CI1011" s="4" t="str">
        <f t="shared" si="1090"/>
        <v>CI$1003</v>
      </c>
      <c r="CJ1011" s="4" t="str">
        <f t="shared" si="1090"/>
        <v>CJ$1003</v>
      </c>
      <c r="CK1011" s="4" t="str">
        <f t="shared" si="1090"/>
        <v>CK$1003</v>
      </c>
      <c r="CL1011" s="4" t="str">
        <f t="shared" ref="CL1011" si="1091">ADDRESS(ROW(CL1003),COLUMN(CL1003),2)</f>
        <v>CL$1003</v>
      </c>
    </row>
    <row r="1012" spans="2:90" x14ac:dyDescent="0.4">
      <c r="B1012" s="125" t="s">
        <v>333</v>
      </c>
      <c r="D1012" t="s">
        <v>777</v>
      </c>
      <c r="E1012" s="8" t="str">
        <f t="shared" si="1087"/>
        <v>1012 HOURLY-PV</v>
      </c>
      <c r="G1012" t="s">
        <v>332</v>
      </c>
      <c r="H1012" s="56"/>
      <c r="I1012" s="79"/>
      <c r="J1012" s="79"/>
      <c r="K1012" s="15"/>
      <c r="L1012" s="15"/>
      <c r="M1012" s="15"/>
      <c r="N1012" s="15"/>
      <c r="O1012" s="15"/>
      <c r="P1012" s="15"/>
      <c r="R1012" s="15"/>
      <c r="S1012" s="175" t="str">
        <f t="shared" ref="S1012" si="1092">S991</f>
        <v>S$13</v>
      </c>
      <c r="T1012" s="175" t="str">
        <f t="shared" ref="T1012:AX1012" si="1093">T991</f>
        <v>T$13</v>
      </c>
      <c r="U1012" s="175" t="str">
        <f t="shared" si="1093"/>
        <v>U$13</v>
      </c>
      <c r="V1012" s="175" t="str">
        <f t="shared" si="1093"/>
        <v>V$13</v>
      </c>
      <c r="W1012" s="175" t="str">
        <f t="shared" si="1093"/>
        <v>W$13</v>
      </c>
      <c r="X1012" s="175" t="str">
        <f t="shared" si="1093"/>
        <v>X$13</v>
      </c>
      <c r="Y1012" s="175" t="str">
        <f t="shared" si="1093"/>
        <v>Y$13</v>
      </c>
      <c r="Z1012" s="175" t="str">
        <f t="shared" si="1093"/>
        <v>Z$13</v>
      </c>
      <c r="AA1012" s="175" t="str">
        <f t="shared" si="1093"/>
        <v>AA$13</v>
      </c>
      <c r="AB1012" s="175" t="str">
        <f t="shared" si="1093"/>
        <v>AB$13</v>
      </c>
      <c r="AC1012" s="175" t="str">
        <f t="shared" si="1093"/>
        <v>AC$13</v>
      </c>
      <c r="AD1012" s="175" t="str">
        <f t="shared" si="1093"/>
        <v>AD$13</v>
      </c>
      <c r="AE1012" s="175" t="str">
        <f t="shared" si="1093"/>
        <v>AE$13</v>
      </c>
      <c r="AF1012" s="175" t="str">
        <f t="shared" si="1093"/>
        <v>AF$13</v>
      </c>
      <c r="AG1012" s="175" t="str">
        <f t="shared" si="1093"/>
        <v>AG$13</v>
      </c>
      <c r="AH1012" s="175" t="str">
        <f t="shared" si="1093"/>
        <v>AH$13</v>
      </c>
      <c r="AI1012" s="175" t="str">
        <f t="shared" si="1093"/>
        <v>AI$13</v>
      </c>
      <c r="AJ1012" s="175" t="str">
        <f t="shared" si="1093"/>
        <v>AJ$13</v>
      </c>
      <c r="AK1012" s="175" t="str">
        <f t="shared" si="1093"/>
        <v>AK$13</v>
      </c>
      <c r="AL1012" s="175" t="str">
        <f t="shared" si="1093"/>
        <v>AL$13</v>
      </c>
      <c r="AM1012" s="175" t="str">
        <f t="shared" si="1093"/>
        <v>AM$13</v>
      </c>
      <c r="AN1012" s="175" t="str">
        <f t="shared" si="1093"/>
        <v>AN$13</v>
      </c>
      <c r="AO1012" s="175" t="str">
        <f t="shared" si="1093"/>
        <v>AO$13</v>
      </c>
      <c r="AP1012" s="175" t="str">
        <f t="shared" si="1093"/>
        <v>AP$13</v>
      </c>
      <c r="AQ1012" s="175" t="str">
        <f t="shared" si="1093"/>
        <v>AQ$13</v>
      </c>
      <c r="AR1012" s="175" t="str">
        <f t="shared" si="1093"/>
        <v>AR$13</v>
      </c>
      <c r="AS1012" s="175" t="str">
        <f t="shared" si="1093"/>
        <v>AS$13</v>
      </c>
      <c r="AT1012" s="175" t="str">
        <f t="shared" si="1093"/>
        <v>AT$13</v>
      </c>
      <c r="AU1012" s="175" t="str">
        <f t="shared" si="1093"/>
        <v>AU$13</v>
      </c>
      <c r="AV1012" s="175" t="str">
        <f t="shared" si="1093"/>
        <v>AV$13</v>
      </c>
      <c r="AW1012" s="175" t="str">
        <f t="shared" si="1093"/>
        <v>AW$13</v>
      </c>
      <c r="AX1012" s="175" t="str">
        <f t="shared" si="1093"/>
        <v>AX$13</v>
      </c>
      <c r="AY1012" s="175" t="str">
        <f t="shared" ref="AY1012:CD1012" si="1094">AY991</f>
        <v>AY$13</v>
      </c>
      <c r="AZ1012" s="175" t="str">
        <f t="shared" si="1094"/>
        <v>AZ$13</v>
      </c>
      <c r="BA1012" s="175" t="str">
        <f t="shared" si="1094"/>
        <v>BA$13</v>
      </c>
      <c r="BB1012" s="175" t="str">
        <f t="shared" si="1094"/>
        <v>BB$13</v>
      </c>
      <c r="BC1012" s="175" t="str">
        <f t="shared" si="1094"/>
        <v>BC$13</v>
      </c>
      <c r="BD1012" s="175" t="str">
        <f t="shared" si="1094"/>
        <v>BD$13</v>
      </c>
      <c r="BE1012" s="175" t="str">
        <f t="shared" si="1094"/>
        <v>BE$13</v>
      </c>
      <c r="BF1012" s="175" t="str">
        <f t="shared" si="1094"/>
        <v>BF$13</v>
      </c>
      <c r="BG1012" s="175" t="str">
        <f t="shared" si="1094"/>
        <v>BG$13</v>
      </c>
      <c r="BH1012" s="175" t="str">
        <f t="shared" si="1094"/>
        <v>BH$13</v>
      </c>
      <c r="BI1012" s="175" t="str">
        <f t="shared" si="1094"/>
        <v>BI$13</v>
      </c>
      <c r="BJ1012" s="175" t="str">
        <f t="shared" si="1094"/>
        <v>BJ$13</v>
      </c>
      <c r="BK1012" s="175" t="str">
        <f t="shared" si="1094"/>
        <v>BK$13</v>
      </c>
      <c r="BL1012" s="175" t="str">
        <f t="shared" si="1094"/>
        <v>BL$13</v>
      </c>
      <c r="BM1012" s="175" t="str">
        <f t="shared" si="1094"/>
        <v>BM$13</v>
      </c>
      <c r="BN1012" s="175" t="str">
        <f t="shared" si="1094"/>
        <v>BN$13</v>
      </c>
      <c r="BO1012" s="175" t="str">
        <f t="shared" si="1094"/>
        <v>BO$13</v>
      </c>
      <c r="BP1012" s="175" t="str">
        <f t="shared" si="1094"/>
        <v>BP$13</v>
      </c>
      <c r="BQ1012" s="175" t="str">
        <f t="shared" si="1094"/>
        <v>BQ$13</v>
      </c>
      <c r="BR1012" s="175" t="str">
        <f t="shared" si="1094"/>
        <v>BR$13</v>
      </c>
      <c r="BS1012" s="175" t="str">
        <f t="shared" si="1094"/>
        <v>BS$13</v>
      </c>
      <c r="BT1012" s="175" t="str">
        <f t="shared" si="1094"/>
        <v>BT$13</v>
      </c>
      <c r="BU1012" s="175" t="str">
        <f t="shared" si="1094"/>
        <v>BU$13</v>
      </c>
      <c r="BV1012" s="175" t="str">
        <f t="shared" si="1094"/>
        <v>BV$13</v>
      </c>
      <c r="BW1012" s="175" t="str">
        <f t="shared" si="1094"/>
        <v>BW$13</v>
      </c>
      <c r="BX1012" s="175" t="str">
        <f t="shared" si="1094"/>
        <v>BX$13</v>
      </c>
      <c r="BY1012" s="175" t="str">
        <f t="shared" si="1094"/>
        <v>BY$13</v>
      </c>
      <c r="BZ1012" s="175" t="str">
        <f t="shared" si="1094"/>
        <v>BZ$13</v>
      </c>
      <c r="CA1012" s="175" t="str">
        <f t="shared" si="1094"/>
        <v>CA$13</v>
      </c>
      <c r="CB1012" s="175" t="str">
        <f t="shared" si="1094"/>
        <v>CB$13</v>
      </c>
      <c r="CC1012" s="175" t="str">
        <f t="shared" si="1094"/>
        <v>CC$13</v>
      </c>
      <c r="CD1012" s="175" t="str">
        <f t="shared" si="1094"/>
        <v>CD$13</v>
      </c>
      <c r="CE1012" s="175" t="str">
        <f t="shared" ref="CE1012:CK1012" si="1095">CE991</f>
        <v>CE$13</v>
      </c>
      <c r="CF1012" s="175" t="str">
        <f t="shared" si="1095"/>
        <v>CF$13</v>
      </c>
      <c r="CG1012" s="175" t="str">
        <f t="shared" si="1095"/>
        <v>CG$13</v>
      </c>
      <c r="CH1012" s="175" t="str">
        <f t="shared" si="1095"/>
        <v>CH$13</v>
      </c>
      <c r="CI1012" s="175" t="str">
        <f t="shared" si="1095"/>
        <v>CI$13</v>
      </c>
      <c r="CJ1012" s="175" t="str">
        <f t="shared" si="1095"/>
        <v>CJ$13</v>
      </c>
      <c r="CK1012" s="175" t="str">
        <f t="shared" si="1095"/>
        <v>CK$13</v>
      </c>
      <c r="CL1012" s="175" t="str">
        <f t="shared" ref="CL1012" si="1096">CL991</f>
        <v>CL$13</v>
      </c>
    </row>
    <row r="1013" spans="2:90" x14ac:dyDescent="0.4">
      <c r="B1013" s="8" t="str">
        <f>B992</f>
        <v>(Secondary label)</v>
      </c>
      <c r="D1013" t="s">
        <v>777</v>
      </c>
      <c r="E1013" s="8" t="str">
        <f t="shared" si="1087"/>
        <v>1013 HOURLY-PV</v>
      </c>
      <c r="G1013" t="s">
        <v>332</v>
      </c>
      <c r="H1013" s="12"/>
      <c r="I1013" s="60"/>
      <c r="J1013" s="60"/>
      <c r="K1013" s="15"/>
      <c r="L1013" s="15"/>
      <c r="M1013" s="15"/>
      <c r="N1013" s="15"/>
      <c r="O1013" s="15"/>
      <c r="P1013" s="15"/>
      <c r="R1013" s="15"/>
      <c r="S1013" s="175">
        <f t="shared" ref="S1013" si="1097">S992</f>
        <v>0</v>
      </c>
      <c r="T1013" s="175">
        <f t="shared" ref="T1013:AX1013" si="1098">T992</f>
        <v>0</v>
      </c>
      <c r="U1013" s="175">
        <f t="shared" si="1098"/>
        <v>0</v>
      </c>
      <c r="V1013" s="175">
        <f t="shared" si="1098"/>
        <v>0</v>
      </c>
      <c r="W1013" s="175">
        <f t="shared" si="1098"/>
        <v>0</v>
      </c>
      <c r="X1013" s="175">
        <f t="shared" si="1098"/>
        <v>0</v>
      </c>
      <c r="Y1013" s="175">
        <f t="shared" si="1098"/>
        <v>0</v>
      </c>
      <c r="Z1013" s="175">
        <f t="shared" si="1098"/>
        <v>0</v>
      </c>
      <c r="AA1013" s="175">
        <f t="shared" si="1098"/>
        <v>0</v>
      </c>
      <c r="AB1013" s="175">
        <f t="shared" si="1098"/>
        <v>0</v>
      </c>
      <c r="AC1013" s="175">
        <f t="shared" si="1098"/>
        <v>0</v>
      </c>
      <c r="AD1013" s="175">
        <f t="shared" si="1098"/>
        <v>0</v>
      </c>
      <c r="AE1013" s="175">
        <f t="shared" si="1098"/>
        <v>0</v>
      </c>
      <c r="AF1013" s="175">
        <f t="shared" si="1098"/>
        <v>0</v>
      </c>
      <c r="AG1013" s="175">
        <f t="shared" si="1098"/>
        <v>0</v>
      </c>
      <c r="AH1013" s="175">
        <f t="shared" si="1098"/>
        <v>0</v>
      </c>
      <c r="AI1013" s="175">
        <f t="shared" si="1098"/>
        <v>0</v>
      </c>
      <c r="AJ1013" s="175">
        <f t="shared" si="1098"/>
        <v>0</v>
      </c>
      <c r="AK1013" s="175">
        <f t="shared" si="1098"/>
        <v>0</v>
      </c>
      <c r="AL1013" s="175">
        <f t="shared" si="1098"/>
        <v>0</v>
      </c>
      <c r="AM1013" s="175">
        <f t="shared" si="1098"/>
        <v>0</v>
      </c>
      <c r="AN1013" s="175">
        <f t="shared" si="1098"/>
        <v>0</v>
      </c>
      <c r="AO1013" s="175">
        <f t="shared" si="1098"/>
        <v>0</v>
      </c>
      <c r="AP1013" s="175">
        <f t="shared" si="1098"/>
        <v>0</v>
      </c>
      <c r="AQ1013" s="175">
        <f t="shared" si="1098"/>
        <v>0</v>
      </c>
      <c r="AR1013" s="175">
        <f t="shared" si="1098"/>
        <v>0</v>
      </c>
      <c r="AS1013" s="175">
        <f t="shared" si="1098"/>
        <v>0</v>
      </c>
      <c r="AT1013" s="175">
        <f t="shared" si="1098"/>
        <v>0</v>
      </c>
      <c r="AU1013" s="175">
        <f t="shared" si="1098"/>
        <v>0</v>
      </c>
      <c r="AV1013" s="175">
        <f t="shared" si="1098"/>
        <v>0</v>
      </c>
      <c r="AW1013" s="175">
        <f t="shared" si="1098"/>
        <v>0</v>
      </c>
      <c r="AX1013" s="175">
        <f t="shared" si="1098"/>
        <v>0</v>
      </c>
      <c r="AY1013" s="175">
        <f t="shared" ref="AY1013:CD1013" si="1099">AY992</f>
        <v>0</v>
      </c>
      <c r="AZ1013" s="175">
        <f t="shared" si="1099"/>
        <v>0</v>
      </c>
      <c r="BA1013" s="175">
        <f t="shared" si="1099"/>
        <v>0</v>
      </c>
      <c r="BB1013" s="175">
        <f t="shared" si="1099"/>
        <v>0</v>
      </c>
      <c r="BC1013" s="175">
        <f t="shared" si="1099"/>
        <v>0</v>
      </c>
      <c r="BD1013" s="175">
        <f t="shared" si="1099"/>
        <v>0</v>
      </c>
      <c r="BE1013" s="175">
        <f t="shared" si="1099"/>
        <v>0</v>
      </c>
      <c r="BF1013" s="175">
        <f t="shared" si="1099"/>
        <v>0</v>
      </c>
      <c r="BG1013" s="175">
        <f t="shared" si="1099"/>
        <v>0</v>
      </c>
      <c r="BH1013" s="175">
        <f t="shared" si="1099"/>
        <v>0</v>
      </c>
      <c r="BI1013" s="175">
        <f t="shared" si="1099"/>
        <v>0</v>
      </c>
      <c r="BJ1013" s="175">
        <f t="shared" si="1099"/>
        <v>0</v>
      </c>
      <c r="BK1013" s="175">
        <f t="shared" si="1099"/>
        <v>0</v>
      </c>
      <c r="BL1013" s="175">
        <f t="shared" si="1099"/>
        <v>0</v>
      </c>
      <c r="BM1013" s="175">
        <f t="shared" si="1099"/>
        <v>0</v>
      </c>
      <c r="BN1013" s="175">
        <f t="shared" si="1099"/>
        <v>0</v>
      </c>
      <c r="BO1013" s="175">
        <f t="shared" si="1099"/>
        <v>0</v>
      </c>
      <c r="BP1013" s="175">
        <f t="shared" si="1099"/>
        <v>0</v>
      </c>
      <c r="BQ1013" s="175">
        <f t="shared" si="1099"/>
        <v>0</v>
      </c>
      <c r="BR1013" s="175">
        <f t="shared" si="1099"/>
        <v>0</v>
      </c>
      <c r="BS1013" s="175">
        <f t="shared" si="1099"/>
        <v>0</v>
      </c>
      <c r="BT1013" s="175">
        <f t="shared" si="1099"/>
        <v>0</v>
      </c>
      <c r="BU1013" s="175">
        <f t="shared" si="1099"/>
        <v>0</v>
      </c>
      <c r="BV1013" s="175">
        <f t="shared" si="1099"/>
        <v>0</v>
      </c>
      <c r="BW1013" s="175">
        <f t="shared" si="1099"/>
        <v>0</v>
      </c>
      <c r="BX1013" s="175">
        <f t="shared" si="1099"/>
        <v>0</v>
      </c>
      <c r="BY1013" s="175">
        <f t="shared" si="1099"/>
        <v>0</v>
      </c>
      <c r="BZ1013" s="175">
        <f t="shared" si="1099"/>
        <v>0</v>
      </c>
      <c r="CA1013" s="175">
        <f t="shared" si="1099"/>
        <v>0</v>
      </c>
      <c r="CB1013" s="175">
        <f t="shared" si="1099"/>
        <v>0</v>
      </c>
      <c r="CC1013" s="175">
        <f t="shared" si="1099"/>
        <v>0</v>
      </c>
      <c r="CD1013" s="175">
        <f t="shared" si="1099"/>
        <v>0</v>
      </c>
      <c r="CE1013" s="175">
        <f t="shared" ref="CE1013:CK1013" si="1100">CE992</f>
        <v>0</v>
      </c>
      <c r="CF1013" s="175">
        <f t="shared" si="1100"/>
        <v>0</v>
      </c>
      <c r="CG1013" s="175">
        <f t="shared" si="1100"/>
        <v>0</v>
      </c>
      <c r="CH1013" s="175">
        <f t="shared" si="1100"/>
        <v>0</v>
      </c>
      <c r="CI1013" s="175">
        <f t="shared" si="1100"/>
        <v>0</v>
      </c>
      <c r="CJ1013" s="175">
        <f t="shared" si="1100"/>
        <v>0</v>
      </c>
      <c r="CK1013" s="175">
        <f t="shared" si="1100"/>
        <v>0</v>
      </c>
      <c r="CL1013" s="175">
        <f t="shared" ref="CL1013" si="1101">CL992</f>
        <v>0</v>
      </c>
    </row>
    <row r="1014" spans="2:90" x14ac:dyDescent="0.4">
      <c r="B1014" s="8" t="str">
        <f>B993</f>
        <v xml:space="preserve">secondary unit </v>
      </c>
      <c r="D1014" t="s">
        <v>777</v>
      </c>
      <c r="E1014" s="8" t="str">
        <f t="shared" si="1087"/>
        <v>1014 HOURLY-PV</v>
      </c>
      <c r="G1014" t="s">
        <v>332</v>
      </c>
      <c r="H1014" s="12"/>
      <c r="I1014" s="60"/>
      <c r="J1014" s="60"/>
      <c r="K1014" s="15"/>
      <c r="L1014" s="15"/>
      <c r="M1014" s="15"/>
      <c r="N1014" s="15"/>
      <c r="O1014" s="15"/>
      <c r="P1014" s="15"/>
      <c r="R1014" s="15"/>
      <c r="S1014" s="175"/>
      <c r="T1014" s="175"/>
      <c r="U1014" s="175"/>
      <c r="V1014" s="175"/>
      <c r="W1014" s="175"/>
      <c r="X1014" s="175"/>
      <c r="Y1014" s="175"/>
      <c r="Z1014" s="175"/>
      <c r="AA1014" s="175"/>
      <c r="AB1014" s="175"/>
      <c r="AC1014" s="175"/>
      <c r="AD1014" s="175"/>
      <c r="AE1014" s="175"/>
      <c r="AF1014" s="175"/>
      <c r="AG1014" s="175"/>
      <c r="AH1014" s="175"/>
      <c r="AI1014" s="175"/>
      <c r="AJ1014" s="175"/>
      <c r="AK1014" s="175"/>
      <c r="AL1014" s="175"/>
      <c r="AM1014" s="175"/>
      <c r="AN1014" s="175"/>
      <c r="AO1014" s="175"/>
      <c r="AP1014" s="175"/>
      <c r="AQ1014" s="175"/>
      <c r="AR1014" s="175"/>
      <c r="AS1014" s="175"/>
      <c r="AT1014" s="175"/>
      <c r="AU1014" s="175"/>
      <c r="AV1014" s="175"/>
      <c r="AW1014" s="175"/>
      <c r="AX1014" s="175"/>
      <c r="AY1014" s="175"/>
      <c r="AZ1014" s="175"/>
      <c r="BA1014" s="175"/>
      <c r="BB1014" s="175"/>
      <c r="BC1014" s="175"/>
      <c r="BD1014" s="175"/>
      <c r="BE1014" s="175"/>
      <c r="BF1014" s="175"/>
      <c r="BG1014" s="175"/>
      <c r="BH1014" s="175"/>
      <c r="BI1014" s="175"/>
      <c r="BJ1014" s="175"/>
      <c r="BK1014" s="175"/>
      <c r="BL1014" s="175"/>
      <c r="BM1014" s="175"/>
      <c r="BN1014" s="175"/>
      <c r="BO1014" s="175"/>
      <c r="BP1014" s="175"/>
      <c r="BQ1014" s="175"/>
      <c r="BR1014" s="175"/>
      <c r="BS1014" s="175"/>
      <c r="BT1014" s="175"/>
      <c r="BU1014" s="175"/>
      <c r="BV1014" s="175"/>
      <c r="BW1014" s="175"/>
      <c r="BX1014" s="175"/>
      <c r="BY1014" s="175"/>
      <c r="BZ1014" s="175"/>
      <c r="CA1014" s="175"/>
      <c r="CB1014" s="175"/>
      <c r="CC1014" s="175"/>
      <c r="CD1014" s="175"/>
      <c r="CE1014" s="175"/>
      <c r="CF1014" s="175"/>
      <c r="CG1014" s="175"/>
      <c r="CH1014" s="175"/>
      <c r="CI1014" s="175"/>
      <c r="CJ1014" s="175"/>
      <c r="CK1014" s="175"/>
      <c r="CL1014" s="175"/>
    </row>
    <row r="1015" spans="2:90" x14ac:dyDescent="0.4">
      <c r="B1015" s="8" t="str">
        <f>B994</f>
        <v>Secondary revenue driver</v>
      </c>
      <c r="D1015" t="s">
        <v>777</v>
      </c>
      <c r="E1015" s="8" t="str">
        <f t="shared" si="1087"/>
        <v>1015 HOURLY-PV</v>
      </c>
      <c r="G1015" t="s">
        <v>332</v>
      </c>
      <c r="H1015" s="12"/>
      <c r="I1015" s="60"/>
      <c r="J1015" s="60"/>
      <c r="K1015" s="15"/>
      <c r="L1015" s="15"/>
      <c r="M1015" s="15"/>
      <c r="N1015" s="15"/>
      <c r="O1015" s="15"/>
      <c r="P1015" s="15"/>
      <c r="R1015" s="15"/>
      <c r="S1015" s="175" t="str">
        <f t="shared" ref="S1015" si="1102">S994</f>
        <v>S$14</v>
      </c>
      <c r="T1015" s="175" t="str">
        <f t="shared" ref="T1015:AX1015" si="1103">T994</f>
        <v>T$14</v>
      </c>
      <c r="U1015" s="175" t="str">
        <f t="shared" si="1103"/>
        <v>U$14</v>
      </c>
      <c r="V1015" s="175" t="str">
        <f t="shared" si="1103"/>
        <v>V$14</v>
      </c>
      <c r="W1015" s="175" t="str">
        <f t="shared" si="1103"/>
        <v>W$14</v>
      </c>
      <c r="X1015" s="175" t="str">
        <f t="shared" si="1103"/>
        <v>X$14</v>
      </c>
      <c r="Y1015" s="175" t="str">
        <f t="shared" si="1103"/>
        <v>Y$14</v>
      </c>
      <c r="Z1015" s="175" t="str">
        <f t="shared" si="1103"/>
        <v>Z$14</v>
      </c>
      <c r="AA1015" s="175" t="str">
        <f t="shared" si="1103"/>
        <v>AA$14</v>
      </c>
      <c r="AB1015" s="175" t="str">
        <f t="shared" si="1103"/>
        <v>AB$14</v>
      </c>
      <c r="AC1015" s="175" t="str">
        <f t="shared" si="1103"/>
        <v>AC$14</v>
      </c>
      <c r="AD1015" s="175" t="str">
        <f t="shared" si="1103"/>
        <v>AD$14</v>
      </c>
      <c r="AE1015" s="175" t="str">
        <f t="shared" si="1103"/>
        <v>AE$14</v>
      </c>
      <c r="AF1015" s="175" t="str">
        <f t="shared" si="1103"/>
        <v>AF$14</v>
      </c>
      <c r="AG1015" s="175" t="str">
        <f t="shared" si="1103"/>
        <v>AG$14</v>
      </c>
      <c r="AH1015" s="175" t="str">
        <f t="shared" si="1103"/>
        <v>AH$14</v>
      </c>
      <c r="AI1015" s="175" t="str">
        <f t="shared" si="1103"/>
        <v>AI$14</v>
      </c>
      <c r="AJ1015" s="175" t="str">
        <f t="shared" si="1103"/>
        <v>AJ$14</v>
      </c>
      <c r="AK1015" s="175" t="str">
        <f t="shared" si="1103"/>
        <v>AK$14</v>
      </c>
      <c r="AL1015" s="175" t="str">
        <f t="shared" si="1103"/>
        <v>AL$14</v>
      </c>
      <c r="AM1015" s="175" t="str">
        <f t="shared" si="1103"/>
        <v>AM$14</v>
      </c>
      <c r="AN1015" s="175" t="str">
        <f t="shared" si="1103"/>
        <v>AN$14</v>
      </c>
      <c r="AO1015" s="175" t="str">
        <f t="shared" si="1103"/>
        <v>AO$14</v>
      </c>
      <c r="AP1015" s="175" t="str">
        <f t="shared" si="1103"/>
        <v>AP$14</v>
      </c>
      <c r="AQ1015" s="175" t="str">
        <f t="shared" si="1103"/>
        <v>AQ$14</v>
      </c>
      <c r="AR1015" s="175" t="str">
        <f t="shared" si="1103"/>
        <v>AR$14</v>
      </c>
      <c r="AS1015" s="175" t="str">
        <f t="shared" si="1103"/>
        <v>AS$14</v>
      </c>
      <c r="AT1015" s="175" t="str">
        <f t="shared" si="1103"/>
        <v>AT$14</v>
      </c>
      <c r="AU1015" s="175" t="str">
        <f t="shared" si="1103"/>
        <v>AU$14</v>
      </c>
      <c r="AV1015" s="175" t="str">
        <f t="shared" si="1103"/>
        <v>AV$14</v>
      </c>
      <c r="AW1015" s="175" t="str">
        <f t="shared" si="1103"/>
        <v>AW$14</v>
      </c>
      <c r="AX1015" s="175" t="str">
        <f t="shared" si="1103"/>
        <v>AX$14</v>
      </c>
      <c r="AY1015" s="175" t="str">
        <f t="shared" ref="AY1015:CD1015" si="1104">AY994</f>
        <v>AY$14</v>
      </c>
      <c r="AZ1015" s="175" t="str">
        <f t="shared" si="1104"/>
        <v>AZ$14</v>
      </c>
      <c r="BA1015" s="175" t="str">
        <f t="shared" si="1104"/>
        <v>BA$14</v>
      </c>
      <c r="BB1015" s="175" t="str">
        <f t="shared" si="1104"/>
        <v>BB$14</v>
      </c>
      <c r="BC1015" s="175" t="str">
        <f t="shared" si="1104"/>
        <v>BC$14</v>
      </c>
      <c r="BD1015" s="175" t="str">
        <f t="shared" si="1104"/>
        <v>BD$14</v>
      </c>
      <c r="BE1015" s="175" t="str">
        <f t="shared" si="1104"/>
        <v>BE$14</v>
      </c>
      <c r="BF1015" s="175" t="str">
        <f t="shared" si="1104"/>
        <v>BF$14</v>
      </c>
      <c r="BG1015" s="175" t="str">
        <f t="shared" si="1104"/>
        <v>BG$14</v>
      </c>
      <c r="BH1015" s="175" t="str">
        <f t="shared" si="1104"/>
        <v>BH$14</v>
      </c>
      <c r="BI1015" s="175" t="str">
        <f t="shared" si="1104"/>
        <v>BI$14</v>
      </c>
      <c r="BJ1015" s="175" t="str">
        <f t="shared" si="1104"/>
        <v>BJ$14</v>
      </c>
      <c r="BK1015" s="175" t="str">
        <f t="shared" si="1104"/>
        <v>BK$14</v>
      </c>
      <c r="BL1015" s="175" t="str">
        <f t="shared" si="1104"/>
        <v>BL$14</v>
      </c>
      <c r="BM1015" s="175" t="str">
        <f t="shared" si="1104"/>
        <v>BM$14</v>
      </c>
      <c r="BN1015" s="175" t="str">
        <f t="shared" si="1104"/>
        <v>BN$14</v>
      </c>
      <c r="BO1015" s="175" t="str">
        <f t="shared" si="1104"/>
        <v>BO$14</v>
      </c>
      <c r="BP1015" s="175" t="str">
        <f t="shared" si="1104"/>
        <v>BP$14</v>
      </c>
      <c r="BQ1015" s="175" t="str">
        <f t="shared" si="1104"/>
        <v>BQ$14</v>
      </c>
      <c r="BR1015" s="175" t="str">
        <f t="shared" si="1104"/>
        <v>BR$14</v>
      </c>
      <c r="BS1015" s="175" t="str">
        <f t="shared" si="1104"/>
        <v>BS$14</v>
      </c>
      <c r="BT1015" s="175" t="str">
        <f t="shared" si="1104"/>
        <v>BT$14</v>
      </c>
      <c r="BU1015" s="175" t="str">
        <f t="shared" si="1104"/>
        <v>BU$14</v>
      </c>
      <c r="BV1015" s="175" t="str">
        <f t="shared" si="1104"/>
        <v>BV$14</v>
      </c>
      <c r="BW1015" s="175" t="str">
        <f t="shared" si="1104"/>
        <v>BW$14</v>
      </c>
      <c r="BX1015" s="175" t="str">
        <f t="shared" si="1104"/>
        <v>BX$14</v>
      </c>
      <c r="BY1015" s="175" t="str">
        <f t="shared" si="1104"/>
        <v>BY$14</v>
      </c>
      <c r="BZ1015" s="175" t="str">
        <f t="shared" si="1104"/>
        <v>BZ$14</v>
      </c>
      <c r="CA1015" s="175" t="str">
        <f t="shared" si="1104"/>
        <v>CA$14</v>
      </c>
      <c r="CB1015" s="175" t="str">
        <f t="shared" si="1104"/>
        <v>CB$14</v>
      </c>
      <c r="CC1015" s="175" t="str">
        <f t="shared" si="1104"/>
        <v>CC$14</v>
      </c>
      <c r="CD1015" s="175" t="str">
        <f t="shared" si="1104"/>
        <v>CD$14</v>
      </c>
      <c r="CE1015" s="175" t="str">
        <f t="shared" ref="CE1015:CK1015" si="1105">CE994</f>
        <v>CE$14</v>
      </c>
      <c r="CF1015" s="175" t="str">
        <f t="shared" si="1105"/>
        <v>CF$14</v>
      </c>
      <c r="CG1015" s="175" t="str">
        <f t="shared" si="1105"/>
        <v>CG$14</v>
      </c>
      <c r="CH1015" s="175" t="str">
        <f t="shared" si="1105"/>
        <v>CH$14</v>
      </c>
      <c r="CI1015" s="175" t="str">
        <f t="shared" si="1105"/>
        <v>CI$14</v>
      </c>
      <c r="CJ1015" s="175" t="str">
        <f t="shared" si="1105"/>
        <v>CJ$14</v>
      </c>
      <c r="CK1015" s="175" t="str">
        <f t="shared" si="1105"/>
        <v>CK$14</v>
      </c>
      <c r="CL1015" s="175" t="str">
        <f t="shared" ref="CL1015" si="1106">CL994</f>
        <v>CL$14</v>
      </c>
    </row>
    <row r="1016" spans="2:90" x14ac:dyDescent="0.4">
      <c r="B1016" s="8" t="str">
        <f>B995</f>
        <v>Secondary volume driver</v>
      </c>
      <c r="D1016" t="s">
        <v>777</v>
      </c>
      <c r="E1016" s="8" t="str">
        <f t="shared" si="1087"/>
        <v>1016 HOURLY-PV</v>
      </c>
      <c r="G1016" t="s">
        <v>332</v>
      </c>
      <c r="H1016" s="12"/>
      <c r="I1016" s="60"/>
      <c r="J1016" s="60"/>
      <c r="K1016" s="15"/>
      <c r="L1016" s="15"/>
      <c r="M1016" s="15"/>
      <c r="N1016" s="15"/>
      <c r="O1016" s="15"/>
      <c r="P1016" s="15"/>
      <c r="R1016" s="15"/>
      <c r="S1016" s="175" t="str">
        <f t="shared" ref="S1016" si="1107">S995</f>
        <v>S$15</v>
      </c>
      <c r="T1016" s="175" t="str">
        <f t="shared" ref="T1016:AX1016" si="1108">T995</f>
        <v>T$15</v>
      </c>
      <c r="U1016" s="175" t="str">
        <f t="shared" si="1108"/>
        <v>U$15</v>
      </c>
      <c r="V1016" s="175" t="str">
        <f t="shared" si="1108"/>
        <v>V$15</v>
      </c>
      <c r="W1016" s="175" t="str">
        <f t="shared" si="1108"/>
        <v>W$15</v>
      </c>
      <c r="X1016" s="175" t="str">
        <f t="shared" si="1108"/>
        <v>X$15</v>
      </c>
      <c r="Y1016" s="175" t="str">
        <f t="shared" si="1108"/>
        <v>Y$15</v>
      </c>
      <c r="Z1016" s="175" t="str">
        <f t="shared" si="1108"/>
        <v>Z$15</v>
      </c>
      <c r="AA1016" s="175" t="str">
        <f t="shared" si="1108"/>
        <v>AA$15</v>
      </c>
      <c r="AB1016" s="175" t="str">
        <f t="shared" si="1108"/>
        <v>AB$15</v>
      </c>
      <c r="AC1016" s="175" t="str">
        <f t="shared" si="1108"/>
        <v>AC$15</v>
      </c>
      <c r="AD1016" s="175" t="str">
        <f t="shared" si="1108"/>
        <v>AD$15</v>
      </c>
      <c r="AE1016" s="175" t="str">
        <f t="shared" si="1108"/>
        <v>AE$15</v>
      </c>
      <c r="AF1016" s="175" t="str">
        <f t="shared" si="1108"/>
        <v>AF$15</v>
      </c>
      <c r="AG1016" s="175" t="str">
        <f t="shared" si="1108"/>
        <v>AG$15</v>
      </c>
      <c r="AH1016" s="175" t="str">
        <f t="shared" si="1108"/>
        <v>AH$15</v>
      </c>
      <c r="AI1016" s="175" t="str">
        <f t="shared" si="1108"/>
        <v>AI$15</v>
      </c>
      <c r="AJ1016" s="175" t="str">
        <f t="shared" si="1108"/>
        <v>AJ$15</v>
      </c>
      <c r="AK1016" s="175" t="str">
        <f t="shared" si="1108"/>
        <v>AK$15</v>
      </c>
      <c r="AL1016" s="175" t="str">
        <f t="shared" si="1108"/>
        <v>AL$15</v>
      </c>
      <c r="AM1016" s="175" t="str">
        <f t="shared" si="1108"/>
        <v>AM$15</v>
      </c>
      <c r="AN1016" s="175" t="str">
        <f t="shared" si="1108"/>
        <v>AN$15</v>
      </c>
      <c r="AO1016" s="175" t="str">
        <f t="shared" si="1108"/>
        <v>AO$15</v>
      </c>
      <c r="AP1016" s="175" t="str">
        <f t="shared" si="1108"/>
        <v>AP$15</v>
      </c>
      <c r="AQ1016" s="175" t="str">
        <f t="shared" si="1108"/>
        <v>AQ$15</v>
      </c>
      <c r="AR1016" s="175" t="str">
        <f t="shared" si="1108"/>
        <v>AR$15</v>
      </c>
      <c r="AS1016" s="175" t="str">
        <f t="shared" si="1108"/>
        <v>AS$15</v>
      </c>
      <c r="AT1016" s="175" t="str">
        <f t="shared" si="1108"/>
        <v>AT$15</v>
      </c>
      <c r="AU1016" s="175" t="str">
        <f t="shared" si="1108"/>
        <v>AU$15</v>
      </c>
      <c r="AV1016" s="175" t="str">
        <f t="shared" si="1108"/>
        <v>AV$15</v>
      </c>
      <c r="AW1016" s="175" t="str">
        <f t="shared" si="1108"/>
        <v>AW$15</v>
      </c>
      <c r="AX1016" s="175" t="str">
        <f t="shared" si="1108"/>
        <v>AX$15</v>
      </c>
      <c r="AY1016" s="175" t="str">
        <f t="shared" ref="AY1016:CD1016" si="1109">AY995</f>
        <v>AY$15</v>
      </c>
      <c r="AZ1016" s="175" t="str">
        <f t="shared" si="1109"/>
        <v>AZ$15</v>
      </c>
      <c r="BA1016" s="175" t="str">
        <f t="shared" si="1109"/>
        <v>BA$15</v>
      </c>
      <c r="BB1016" s="175" t="str">
        <f t="shared" si="1109"/>
        <v>BB$15</v>
      </c>
      <c r="BC1016" s="175" t="str">
        <f t="shared" si="1109"/>
        <v>BC$15</v>
      </c>
      <c r="BD1016" s="175" t="str">
        <f t="shared" si="1109"/>
        <v>BD$15</v>
      </c>
      <c r="BE1016" s="175" t="str">
        <f t="shared" si="1109"/>
        <v>BE$15</v>
      </c>
      <c r="BF1016" s="175" t="str">
        <f t="shared" si="1109"/>
        <v>BF$15</v>
      </c>
      <c r="BG1016" s="175" t="str">
        <f t="shared" si="1109"/>
        <v>BG$15</v>
      </c>
      <c r="BH1016" s="175" t="str">
        <f t="shared" si="1109"/>
        <v>BH$15</v>
      </c>
      <c r="BI1016" s="175" t="str">
        <f t="shared" si="1109"/>
        <v>BI$15</v>
      </c>
      <c r="BJ1016" s="175" t="str">
        <f t="shared" si="1109"/>
        <v>BJ$15</v>
      </c>
      <c r="BK1016" s="175" t="str">
        <f t="shared" si="1109"/>
        <v>BK$15</v>
      </c>
      <c r="BL1016" s="175" t="str">
        <f t="shared" si="1109"/>
        <v>BL$15</v>
      </c>
      <c r="BM1016" s="175" t="str">
        <f t="shared" si="1109"/>
        <v>BM$15</v>
      </c>
      <c r="BN1016" s="175" t="str">
        <f t="shared" si="1109"/>
        <v>BN$15</v>
      </c>
      <c r="BO1016" s="175" t="str">
        <f t="shared" si="1109"/>
        <v>BO$15</v>
      </c>
      <c r="BP1016" s="175" t="str">
        <f t="shared" si="1109"/>
        <v>BP$15</v>
      </c>
      <c r="BQ1016" s="175" t="str">
        <f t="shared" si="1109"/>
        <v>BQ$15</v>
      </c>
      <c r="BR1016" s="175" t="str">
        <f t="shared" si="1109"/>
        <v>BR$15</v>
      </c>
      <c r="BS1016" s="175" t="str">
        <f t="shared" si="1109"/>
        <v>BS$15</v>
      </c>
      <c r="BT1016" s="175" t="str">
        <f t="shared" si="1109"/>
        <v>BT$15</v>
      </c>
      <c r="BU1016" s="175" t="str">
        <f t="shared" si="1109"/>
        <v>BU$15</v>
      </c>
      <c r="BV1016" s="175" t="str">
        <f t="shared" si="1109"/>
        <v>BV$15</v>
      </c>
      <c r="BW1016" s="175" t="str">
        <f t="shared" si="1109"/>
        <v>BW$15</v>
      </c>
      <c r="BX1016" s="175" t="str">
        <f t="shared" si="1109"/>
        <v>BX$15</v>
      </c>
      <c r="BY1016" s="175" t="str">
        <f t="shared" si="1109"/>
        <v>BY$15</v>
      </c>
      <c r="BZ1016" s="175" t="str">
        <f t="shared" si="1109"/>
        <v>BZ$15</v>
      </c>
      <c r="CA1016" s="175" t="str">
        <f t="shared" si="1109"/>
        <v>CA$15</v>
      </c>
      <c r="CB1016" s="175" t="str">
        <f t="shared" si="1109"/>
        <v>CB$15</v>
      </c>
      <c r="CC1016" s="175" t="str">
        <f t="shared" si="1109"/>
        <v>CC$15</v>
      </c>
      <c r="CD1016" s="175" t="str">
        <f t="shared" si="1109"/>
        <v>CD$15</v>
      </c>
      <c r="CE1016" s="175" t="str">
        <f t="shared" ref="CE1016:CK1016" si="1110">CE995</f>
        <v>CE$15</v>
      </c>
      <c r="CF1016" s="175" t="str">
        <f t="shared" si="1110"/>
        <v>CF$15</v>
      </c>
      <c r="CG1016" s="175" t="str">
        <f t="shared" si="1110"/>
        <v>CG$15</v>
      </c>
      <c r="CH1016" s="175" t="str">
        <f t="shared" si="1110"/>
        <v>CH$15</v>
      </c>
      <c r="CI1016" s="175" t="str">
        <f t="shared" si="1110"/>
        <v>CI$15</v>
      </c>
      <c r="CJ1016" s="175" t="str">
        <f t="shared" si="1110"/>
        <v>CJ$15</v>
      </c>
      <c r="CK1016" s="175" t="str">
        <f t="shared" si="1110"/>
        <v>CK$15</v>
      </c>
      <c r="CL1016" s="175" t="str">
        <f t="shared" ref="CL1016" si="1111">CL995</f>
        <v>CL$15</v>
      </c>
    </row>
    <row r="1017" spans="2:90" x14ac:dyDescent="0.4">
      <c r="E1017" s="8"/>
      <c r="H1017" s="12"/>
      <c r="I1017" s="60"/>
      <c r="J1017" s="60"/>
      <c r="K1017" s="15"/>
      <c r="L1017" s="15"/>
      <c r="M1017" s="15"/>
      <c r="N1017" s="15"/>
      <c r="O1017" s="15"/>
      <c r="P1017" s="15"/>
      <c r="R1017" s="15"/>
      <c r="S1017" s="175"/>
      <c r="T1017" s="175"/>
      <c r="U1017" s="175"/>
      <c r="V1017" s="175"/>
      <c r="W1017" s="175"/>
      <c r="X1017" s="175"/>
      <c r="Y1017" s="175"/>
      <c r="Z1017" s="175"/>
      <c r="AA1017" s="175"/>
      <c r="AB1017" s="175"/>
      <c r="AC1017" s="175"/>
      <c r="AD1017" s="175"/>
      <c r="AE1017" s="175"/>
      <c r="AF1017" s="175"/>
      <c r="AG1017" s="175"/>
      <c r="AH1017" s="175"/>
      <c r="AI1017" s="175"/>
      <c r="AJ1017" s="175"/>
      <c r="AK1017" s="175"/>
      <c r="AL1017" s="175"/>
      <c r="AM1017" s="175"/>
      <c r="AN1017" s="175"/>
      <c r="AO1017" s="175"/>
      <c r="AP1017" s="175"/>
      <c r="AQ1017" s="175"/>
      <c r="AR1017" s="175"/>
      <c r="AS1017" s="175"/>
      <c r="AT1017" s="175"/>
      <c r="AU1017" s="175"/>
      <c r="AV1017" s="175"/>
      <c r="AW1017" s="175"/>
      <c r="AX1017" s="175"/>
      <c r="AY1017" s="175"/>
      <c r="AZ1017" s="175"/>
      <c r="BA1017" s="175"/>
      <c r="BB1017" s="175"/>
      <c r="BC1017" s="175"/>
      <c r="BD1017" s="175"/>
      <c r="BE1017" s="175"/>
      <c r="BF1017" s="175"/>
      <c r="BG1017" s="175"/>
      <c r="BH1017" s="175"/>
      <c r="BI1017" s="175"/>
      <c r="BJ1017" s="175"/>
      <c r="BK1017" s="175"/>
      <c r="BL1017" s="175"/>
      <c r="BM1017" s="175"/>
      <c r="BN1017" s="175"/>
      <c r="BO1017" s="175"/>
      <c r="BP1017" s="175"/>
      <c r="BQ1017" s="175"/>
      <c r="BR1017" s="175"/>
      <c r="BS1017" s="175"/>
      <c r="BT1017" s="175"/>
      <c r="BU1017" s="175"/>
      <c r="BV1017" s="175"/>
      <c r="BW1017" s="175"/>
      <c r="BX1017" s="175"/>
      <c r="BY1017" s="175"/>
      <c r="BZ1017" s="175"/>
      <c r="CA1017" s="175"/>
      <c r="CB1017" s="175"/>
      <c r="CC1017" s="175"/>
      <c r="CD1017" s="175"/>
      <c r="CE1017" s="175"/>
      <c r="CF1017" s="175"/>
      <c r="CG1017" s="175"/>
      <c r="CH1017" s="175"/>
      <c r="CI1017" s="175"/>
      <c r="CJ1017" s="175"/>
      <c r="CK1017" s="175"/>
      <c r="CL1017" s="175"/>
    </row>
    <row r="1018" spans="2:90" x14ac:dyDescent="0.4">
      <c r="E1018" s="8"/>
      <c r="H1018" s="12"/>
      <c r="I1018" s="60"/>
      <c r="J1018" s="60"/>
      <c r="K1018" s="15"/>
      <c r="L1018" s="15"/>
      <c r="M1018" s="15"/>
      <c r="N1018" s="15"/>
      <c r="O1018" s="15"/>
      <c r="P1018" s="15"/>
      <c r="R1018" s="15"/>
      <c r="S1018" s="175"/>
      <c r="T1018" s="175"/>
      <c r="U1018" s="175"/>
      <c r="V1018" s="175"/>
      <c r="W1018" s="175"/>
      <c r="X1018" s="175"/>
      <c r="Y1018" s="175"/>
      <c r="Z1018" s="175"/>
      <c r="AA1018" s="175"/>
      <c r="AB1018" s="175"/>
      <c r="AC1018" s="175"/>
      <c r="AD1018" s="175"/>
      <c r="AE1018" s="175"/>
      <c r="AF1018" s="175"/>
      <c r="AG1018" s="175"/>
      <c r="AH1018" s="175"/>
      <c r="AI1018" s="175"/>
      <c r="AJ1018" s="175"/>
      <c r="AK1018" s="175"/>
      <c r="AL1018" s="175"/>
      <c r="AM1018" s="175"/>
      <c r="AN1018" s="175"/>
      <c r="AO1018" s="175"/>
      <c r="AP1018" s="175"/>
      <c r="AQ1018" s="175"/>
      <c r="AR1018" s="175"/>
      <c r="AS1018" s="175"/>
      <c r="AT1018" s="175"/>
      <c r="AU1018" s="175"/>
      <c r="AV1018" s="175"/>
      <c r="AW1018" s="175"/>
      <c r="AX1018" s="175"/>
      <c r="AY1018" s="175"/>
      <c r="AZ1018" s="175"/>
      <c r="BA1018" s="175"/>
      <c r="BB1018" s="175"/>
      <c r="BC1018" s="175"/>
      <c r="BD1018" s="175"/>
      <c r="BE1018" s="175"/>
      <c r="BF1018" s="175"/>
      <c r="BG1018" s="175"/>
      <c r="BH1018" s="175"/>
      <c r="BI1018" s="175"/>
      <c r="BJ1018" s="175"/>
      <c r="BK1018" s="175"/>
      <c r="BL1018" s="175"/>
      <c r="BM1018" s="175"/>
      <c r="BN1018" s="175"/>
      <c r="BO1018" s="175"/>
      <c r="BP1018" s="175"/>
      <c r="BQ1018" s="175"/>
      <c r="BR1018" s="175"/>
      <c r="BS1018" s="175"/>
      <c r="BT1018" s="175"/>
      <c r="BU1018" s="175"/>
      <c r="BV1018" s="175"/>
      <c r="BW1018" s="175"/>
      <c r="BX1018" s="175"/>
      <c r="BY1018" s="175"/>
      <c r="BZ1018" s="175"/>
      <c r="CA1018" s="175"/>
      <c r="CB1018" s="175"/>
      <c r="CC1018" s="175"/>
      <c r="CD1018" s="175"/>
      <c r="CE1018" s="175"/>
      <c r="CF1018" s="175"/>
      <c r="CG1018" s="175"/>
      <c r="CH1018" s="175"/>
      <c r="CI1018" s="175"/>
      <c r="CJ1018" s="175"/>
      <c r="CK1018" s="175"/>
      <c r="CL1018" s="175"/>
    </row>
    <row r="1019" spans="2:90" x14ac:dyDescent="0.4">
      <c r="E1019" s="8"/>
      <c r="H1019" s="12"/>
      <c r="I1019" s="60"/>
      <c r="J1019" s="60"/>
      <c r="K1019" s="15"/>
      <c r="L1019" s="15"/>
      <c r="M1019" s="15"/>
      <c r="N1019" s="15"/>
      <c r="O1019" s="15"/>
      <c r="P1019" s="15"/>
      <c r="R1019" s="15"/>
      <c r="S1019" s="175"/>
      <c r="T1019" s="175"/>
      <c r="U1019" s="175"/>
      <c r="V1019" s="175"/>
      <c r="W1019" s="175"/>
      <c r="X1019" s="175"/>
      <c r="Y1019" s="175"/>
      <c r="Z1019" s="175"/>
      <c r="AA1019" s="175"/>
      <c r="AB1019" s="175"/>
      <c r="AC1019" s="175"/>
      <c r="AD1019" s="175"/>
      <c r="AE1019" s="175"/>
      <c r="AF1019" s="175"/>
      <c r="AG1019" s="175"/>
      <c r="AH1019" s="175"/>
      <c r="AI1019" s="175"/>
      <c r="AJ1019" s="175"/>
      <c r="AK1019" s="175"/>
      <c r="AL1019" s="175"/>
      <c r="AM1019" s="175"/>
      <c r="AN1019" s="175"/>
      <c r="AO1019" s="175"/>
      <c r="AP1019" s="175"/>
      <c r="AQ1019" s="175"/>
      <c r="AR1019" s="175"/>
      <c r="AS1019" s="175"/>
      <c r="AT1019" s="175"/>
      <c r="AU1019" s="175"/>
      <c r="AV1019" s="175"/>
      <c r="AW1019" s="175"/>
      <c r="AX1019" s="175"/>
      <c r="AY1019" s="175"/>
      <c r="AZ1019" s="175"/>
      <c r="BA1019" s="175"/>
      <c r="BB1019" s="175"/>
      <c r="BC1019" s="175"/>
      <c r="BD1019" s="175"/>
      <c r="BE1019" s="175"/>
      <c r="BF1019" s="175"/>
      <c r="BG1019" s="175"/>
      <c r="BH1019" s="175"/>
      <c r="BI1019" s="175"/>
      <c r="BJ1019" s="175"/>
      <c r="BK1019" s="175"/>
      <c r="BL1019" s="175"/>
      <c r="BM1019" s="175"/>
      <c r="BN1019" s="175"/>
      <c r="BO1019" s="175"/>
      <c r="BP1019" s="175"/>
      <c r="BQ1019" s="175"/>
      <c r="BR1019" s="175"/>
      <c r="BS1019" s="175"/>
      <c r="BT1019" s="175"/>
      <c r="BU1019" s="175"/>
      <c r="BV1019" s="175"/>
      <c r="BW1019" s="175"/>
      <c r="BX1019" s="175"/>
      <c r="BY1019" s="175"/>
      <c r="BZ1019" s="175"/>
      <c r="CA1019" s="175"/>
      <c r="CB1019" s="175"/>
      <c r="CC1019" s="175"/>
      <c r="CD1019" s="175"/>
      <c r="CE1019" s="175"/>
      <c r="CF1019" s="175"/>
      <c r="CG1019" s="175"/>
      <c r="CH1019" s="175"/>
      <c r="CI1019" s="175"/>
      <c r="CJ1019" s="175"/>
      <c r="CK1019" s="175"/>
      <c r="CL1019" s="175"/>
    </row>
    <row r="1020" spans="2:90" x14ac:dyDescent="0.4">
      <c r="E1020" s="8"/>
      <c r="H1020" s="12"/>
      <c r="I1020" s="60"/>
      <c r="J1020" s="60"/>
      <c r="K1020" s="15"/>
      <c r="L1020" s="15"/>
      <c r="M1020" s="15"/>
      <c r="N1020" s="15"/>
      <c r="O1020" s="15"/>
      <c r="P1020" s="15"/>
      <c r="R1020" s="15"/>
      <c r="S1020" s="175"/>
      <c r="T1020" s="175"/>
      <c r="U1020" s="175"/>
      <c r="V1020" s="175"/>
      <c r="W1020" s="175"/>
      <c r="X1020" s="175"/>
      <c r="Y1020" s="175"/>
      <c r="Z1020" s="175"/>
      <c r="AA1020" s="175"/>
      <c r="AB1020" s="175"/>
      <c r="AC1020" s="175"/>
      <c r="AD1020" s="175"/>
      <c r="AE1020" s="175"/>
      <c r="AF1020" s="175"/>
      <c r="AG1020" s="175"/>
      <c r="AH1020" s="175"/>
      <c r="AI1020" s="175"/>
      <c r="AJ1020" s="175"/>
      <c r="AK1020" s="175"/>
      <c r="AL1020" s="175"/>
      <c r="AM1020" s="175"/>
      <c r="AN1020" s="175"/>
      <c r="AO1020" s="175"/>
      <c r="AP1020" s="175"/>
      <c r="AQ1020" s="175"/>
      <c r="AR1020" s="175"/>
      <c r="AS1020" s="175"/>
      <c r="AT1020" s="175"/>
      <c r="AU1020" s="175"/>
      <c r="AV1020" s="175"/>
      <c r="AW1020" s="175"/>
      <c r="AX1020" s="175"/>
      <c r="AY1020" s="175"/>
      <c r="AZ1020" s="175"/>
      <c r="BA1020" s="175"/>
      <c r="BB1020" s="175"/>
      <c r="BC1020" s="175"/>
      <c r="BD1020" s="175"/>
      <c r="BE1020" s="175"/>
      <c r="BF1020" s="175"/>
      <c r="BG1020" s="175"/>
      <c r="BH1020" s="175"/>
      <c r="BI1020" s="175"/>
      <c r="BJ1020" s="175"/>
      <c r="BK1020" s="175"/>
      <c r="BL1020" s="175"/>
      <c r="BM1020" s="175"/>
      <c r="BN1020" s="175"/>
      <c r="BO1020" s="175"/>
      <c r="BP1020" s="175"/>
      <c r="BQ1020" s="175"/>
      <c r="BR1020" s="175"/>
      <c r="BS1020" s="175"/>
      <c r="BT1020" s="175"/>
      <c r="BU1020" s="175"/>
      <c r="BV1020" s="175"/>
      <c r="BW1020" s="175"/>
      <c r="BX1020" s="175"/>
      <c r="BY1020" s="175"/>
      <c r="BZ1020" s="175"/>
      <c r="CA1020" s="175"/>
      <c r="CB1020" s="175"/>
      <c r="CC1020" s="175"/>
      <c r="CD1020" s="175"/>
      <c r="CE1020" s="175"/>
      <c r="CF1020" s="175"/>
      <c r="CG1020" s="175"/>
      <c r="CH1020" s="175"/>
      <c r="CI1020" s="175"/>
      <c r="CJ1020" s="175"/>
      <c r="CK1020" s="175"/>
      <c r="CL1020" s="175"/>
    </row>
    <row r="1021" spans="2:90" x14ac:dyDescent="0.4">
      <c r="E1021" s="8"/>
      <c r="H1021" s="12"/>
      <c r="I1021" s="60"/>
      <c r="J1021" s="60"/>
      <c r="K1021" s="15"/>
      <c r="L1021" s="15"/>
      <c r="M1021" s="15"/>
      <c r="N1021" s="15"/>
      <c r="O1021" s="15"/>
      <c r="P1021" s="15"/>
      <c r="R1021" s="15"/>
      <c r="S1021" s="175"/>
      <c r="T1021" s="175"/>
      <c r="U1021" s="175"/>
      <c r="V1021" s="175"/>
      <c r="W1021" s="175"/>
      <c r="X1021" s="175"/>
      <c r="Y1021" s="175"/>
      <c r="Z1021" s="175"/>
      <c r="AA1021" s="175"/>
      <c r="AB1021" s="175"/>
      <c r="AC1021" s="175"/>
      <c r="AD1021" s="175"/>
      <c r="AE1021" s="175"/>
      <c r="AF1021" s="175"/>
      <c r="AG1021" s="175"/>
      <c r="AH1021" s="175"/>
      <c r="AI1021" s="175"/>
      <c r="AJ1021" s="175"/>
      <c r="AK1021" s="175"/>
      <c r="AL1021" s="175"/>
      <c r="AM1021" s="175"/>
      <c r="AN1021" s="175"/>
      <c r="AO1021" s="175"/>
      <c r="AP1021" s="175"/>
      <c r="AQ1021" s="175"/>
      <c r="AR1021" s="175"/>
      <c r="AS1021" s="175"/>
      <c r="AT1021" s="175"/>
      <c r="AU1021" s="175"/>
      <c r="AV1021" s="175"/>
      <c r="AW1021" s="175"/>
      <c r="AX1021" s="175"/>
      <c r="AY1021" s="175"/>
      <c r="AZ1021" s="175"/>
      <c r="BA1021" s="175"/>
      <c r="BB1021" s="175"/>
      <c r="BC1021" s="175"/>
      <c r="BD1021" s="175"/>
      <c r="BE1021" s="175"/>
      <c r="BF1021" s="175"/>
      <c r="BG1021" s="175"/>
      <c r="BH1021" s="175"/>
      <c r="BI1021" s="175"/>
      <c r="BJ1021" s="175"/>
      <c r="BK1021" s="175"/>
      <c r="BL1021" s="175"/>
      <c r="BM1021" s="175"/>
      <c r="BN1021" s="175"/>
      <c r="BO1021" s="175"/>
      <c r="BP1021" s="175"/>
      <c r="BQ1021" s="175"/>
      <c r="BR1021" s="175"/>
      <c r="BS1021" s="175"/>
      <c r="BT1021" s="175"/>
      <c r="BU1021" s="175"/>
      <c r="BV1021" s="175"/>
      <c r="BW1021" s="175"/>
      <c r="BX1021" s="175"/>
      <c r="BY1021" s="175"/>
      <c r="BZ1021" s="175"/>
      <c r="CA1021" s="175"/>
      <c r="CB1021" s="175"/>
      <c r="CC1021" s="175"/>
      <c r="CD1021" s="175"/>
      <c r="CE1021" s="175"/>
      <c r="CF1021" s="175"/>
      <c r="CG1021" s="175"/>
      <c r="CH1021" s="175"/>
      <c r="CI1021" s="175"/>
      <c r="CJ1021" s="175"/>
      <c r="CK1021" s="175"/>
      <c r="CL1021" s="175"/>
    </row>
    <row r="1022" spans="2:90" x14ac:dyDescent="0.4">
      <c r="E1022" s="8"/>
      <c r="H1022" s="12"/>
      <c r="I1022" s="60"/>
      <c r="J1022" s="60"/>
      <c r="K1022" s="15"/>
      <c r="L1022" s="15"/>
      <c r="M1022" s="15"/>
      <c r="N1022" s="15"/>
      <c r="O1022" s="15"/>
      <c r="P1022" s="15"/>
      <c r="R1022" s="15"/>
      <c r="S1022" s="175"/>
      <c r="T1022" s="175"/>
      <c r="U1022" s="175"/>
      <c r="V1022" s="175"/>
      <c r="W1022" s="175"/>
      <c r="X1022" s="175"/>
      <c r="Y1022" s="175"/>
      <c r="Z1022" s="175"/>
      <c r="AA1022" s="175"/>
      <c r="AB1022" s="175"/>
      <c r="AC1022" s="175"/>
      <c r="AD1022" s="175"/>
      <c r="AE1022" s="175"/>
      <c r="AF1022" s="175"/>
      <c r="AG1022" s="175"/>
      <c r="AH1022" s="175"/>
      <c r="AI1022" s="175"/>
      <c r="AJ1022" s="175"/>
      <c r="AK1022" s="175"/>
      <c r="AL1022" s="175"/>
      <c r="AM1022" s="175"/>
      <c r="AN1022" s="175"/>
      <c r="AO1022" s="175"/>
      <c r="AP1022" s="175"/>
      <c r="AQ1022" s="175"/>
      <c r="AR1022" s="175"/>
      <c r="AS1022" s="175"/>
      <c r="AT1022" s="175"/>
      <c r="AU1022" s="175"/>
      <c r="AV1022" s="175"/>
      <c r="AW1022" s="175"/>
      <c r="AX1022" s="175"/>
      <c r="AY1022" s="175"/>
      <c r="AZ1022" s="175"/>
      <c r="BA1022" s="175"/>
      <c r="BB1022" s="175"/>
      <c r="BC1022" s="175"/>
      <c r="BD1022" s="175"/>
      <c r="BE1022" s="175"/>
      <c r="BF1022" s="175"/>
      <c r="BG1022" s="175"/>
      <c r="BH1022" s="175"/>
      <c r="BI1022" s="175"/>
      <c r="BJ1022" s="175"/>
      <c r="BK1022" s="175"/>
      <c r="BL1022" s="175"/>
      <c r="BM1022" s="175"/>
      <c r="BN1022" s="175"/>
      <c r="BO1022" s="175"/>
      <c r="BP1022" s="175"/>
      <c r="BQ1022" s="175"/>
      <c r="BR1022" s="175"/>
      <c r="BS1022" s="175"/>
      <c r="BT1022" s="175"/>
      <c r="BU1022" s="175"/>
      <c r="BV1022" s="175"/>
      <c r="BW1022" s="175"/>
      <c r="BX1022" s="175"/>
      <c r="BY1022" s="175"/>
      <c r="BZ1022" s="175"/>
      <c r="CA1022" s="175"/>
      <c r="CB1022" s="175"/>
      <c r="CC1022" s="175"/>
      <c r="CD1022" s="175"/>
      <c r="CE1022" s="175"/>
      <c r="CF1022" s="175"/>
      <c r="CG1022" s="175"/>
      <c r="CH1022" s="175"/>
      <c r="CI1022" s="175"/>
      <c r="CJ1022" s="175"/>
      <c r="CK1022" s="175"/>
      <c r="CL1022" s="175"/>
    </row>
    <row r="1023" spans="2:90" x14ac:dyDescent="0.4">
      <c r="E1023" s="8"/>
      <c r="H1023" s="12"/>
      <c r="I1023" s="60"/>
      <c r="J1023" s="60"/>
      <c r="K1023" s="15"/>
      <c r="L1023" s="15"/>
      <c r="M1023" s="15"/>
      <c r="N1023" s="15"/>
      <c r="O1023" s="15"/>
      <c r="P1023" s="15"/>
      <c r="R1023" s="15"/>
      <c r="S1023" s="175"/>
      <c r="T1023" s="175"/>
      <c r="U1023" s="175"/>
      <c r="V1023" s="175"/>
      <c r="W1023" s="175"/>
      <c r="X1023" s="175"/>
      <c r="Y1023" s="175"/>
      <c r="Z1023" s="175"/>
      <c r="AA1023" s="175"/>
      <c r="AB1023" s="175"/>
      <c r="AC1023" s="175"/>
      <c r="AD1023" s="175"/>
      <c r="AE1023" s="175"/>
      <c r="AF1023" s="175"/>
      <c r="AG1023" s="175"/>
      <c r="AH1023" s="175"/>
      <c r="AI1023" s="175"/>
      <c r="AJ1023" s="175"/>
      <c r="AK1023" s="175"/>
      <c r="AL1023" s="175"/>
      <c r="AM1023" s="175"/>
      <c r="AN1023" s="175"/>
      <c r="AO1023" s="175"/>
      <c r="AP1023" s="175"/>
      <c r="AQ1023" s="175"/>
      <c r="AR1023" s="175"/>
      <c r="AS1023" s="175"/>
      <c r="AT1023" s="175"/>
      <c r="AU1023" s="175"/>
      <c r="AV1023" s="175"/>
      <c r="AW1023" s="175"/>
      <c r="AX1023" s="175"/>
      <c r="AY1023" s="175"/>
      <c r="AZ1023" s="175"/>
      <c r="BA1023" s="175"/>
      <c r="BB1023" s="175"/>
      <c r="BC1023" s="175"/>
      <c r="BD1023" s="175"/>
      <c r="BE1023" s="175"/>
      <c r="BF1023" s="175"/>
      <c r="BG1023" s="175"/>
      <c r="BH1023" s="175"/>
      <c r="BI1023" s="175"/>
      <c r="BJ1023" s="175"/>
      <c r="BK1023" s="175"/>
      <c r="BL1023" s="175"/>
      <c r="BM1023" s="175"/>
      <c r="BN1023" s="175"/>
      <c r="BO1023" s="175"/>
      <c r="BP1023" s="175"/>
      <c r="BQ1023" s="175"/>
      <c r="BR1023" s="175"/>
      <c r="BS1023" s="175"/>
      <c r="BT1023" s="175"/>
      <c r="BU1023" s="175"/>
      <c r="BV1023" s="175"/>
      <c r="BW1023" s="175"/>
      <c r="BX1023" s="175"/>
      <c r="BY1023" s="175"/>
      <c r="BZ1023" s="175"/>
      <c r="CA1023" s="175"/>
      <c r="CB1023" s="175"/>
      <c r="CC1023" s="175"/>
      <c r="CD1023" s="175"/>
      <c r="CE1023" s="175"/>
      <c r="CF1023" s="175"/>
      <c r="CG1023" s="175"/>
      <c r="CH1023" s="175"/>
      <c r="CI1023" s="175"/>
      <c r="CJ1023" s="175"/>
      <c r="CK1023" s="175"/>
      <c r="CL1023" s="175"/>
    </row>
    <row r="1024" spans="2:90" x14ac:dyDescent="0.4">
      <c r="E1024" s="8"/>
      <c r="H1024" s="12"/>
      <c r="I1024" s="60"/>
      <c r="J1024" s="60"/>
      <c r="K1024" s="15"/>
      <c r="L1024" s="15"/>
      <c r="M1024" s="15"/>
      <c r="N1024" s="15"/>
      <c r="O1024" s="15"/>
      <c r="P1024" s="15"/>
      <c r="R1024" s="15"/>
      <c r="S1024" s="175"/>
      <c r="T1024" s="175"/>
      <c r="U1024" s="175"/>
      <c r="V1024" s="175"/>
      <c r="W1024" s="175"/>
      <c r="X1024" s="175"/>
      <c r="Y1024" s="175"/>
      <c r="Z1024" s="175"/>
      <c r="AA1024" s="175"/>
      <c r="AB1024" s="175"/>
      <c r="AC1024" s="175"/>
      <c r="AD1024" s="175"/>
      <c r="AE1024" s="175"/>
      <c r="AF1024" s="175"/>
      <c r="AG1024" s="175"/>
      <c r="AH1024" s="175"/>
      <c r="AI1024" s="175"/>
      <c r="AJ1024" s="175"/>
      <c r="AK1024" s="175"/>
      <c r="AL1024" s="175"/>
      <c r="AM1024" s="175"/>
      <c r="AN1024" s="175"/>
      <c r="AO1024" s="175"/>
      <c r="AP1024" s="175"/>
      <c r="AQ1024" s="175"/>
      <c r="AR1024" s="175"/>
      <c r="AS1024" s="175"/>
      <c r="AT1024" s="175"/>
      <c r="AU1024" s="175"/>
      <c r="AV1024" s="175"/>
      <c r="AW1024" s="175"/>
      <c r="AX1024" s="175"/>
      <c r="AY1024" s="175"/>
      <c r="AZ1024" s="175"/>
      <c r="BA1024" s="175"/>
      <c r="BB1024" s="175"/>
      <c r="BC1024" s="175"/>
      <c r="BD1024" s="175"/>
      <c r="BE1024" s="175"/>
      <c r="BF1024" s="175"/>
      <c r="BG1024" s="175"/>
      <c r="BH1024" s="175"/>
      <c r="BI1024" s="175"/>
      <c r="BJ1024" s="175"/>
      <c r="BK1024" s="175"/>
      <c r="BL1024" s="175"/>
      <c r="BM1024" s="175"/>
      <c r="BN1024" s="175"/>
      <c r="BO1024" s="175"/>
      <c r="BP1024" s="175"/>
      <c r="BQ1024" s="175"/>
      <c r="BR1024" s="175"/>
      <c r="BS1024" s="175"/>
      <c r="BT1024" s="175"/>
      <c r="BU1024" s="175"/>
      <c r="BV1024" s="175"/>
      <c r="BW1024" s="175"/>
      <c r="BX1024" s="175"/>
      <c r="BY1024" s="175"/>
      <c r="BZ1024" s="175"/>
      <c r="CA1024" s="175"/>
      <c r="CB1024" s="175"/>
      <c r="CC1024" s="175"/>
      <c r="CD1024" s="175"/>
      <c r="CE1024" s="175"/>
      <c r="CF1024" s="175"/>
      <c r="CG1024" s="175"/>
      <c r="CH1024" s="175"/>
      <c r="CI1024" s="175"/>
      <c r="CJ1024" s="175"/>
      <c r="CK1024" s="175"/>
      <c r="CL1024" s="175"/>
    </row>
    <row r="1025" spans="2:90" x14ac:dyDescent="0.4">
      <c r="E1025" s="8"/>
      <c r="H1025" s="12"/>
      <c r="I1025" s="60"/>
      <c r="J1025" s="60"/>
      <c r="K1025" s="15"/>
      <c r="L1025" s="15"/>
      <c r="M1025" s="15"/>
      <c r="N1025" s="15"/>
      <c r="O1025" s="15"/>
      <c r="P1025" s="15"/>
      <c r="R1025" s="15"/>
      <c r="S1025" s="175"/>
      <c r="T1025" s="175"/>
      <c r="U1025" s="175"/>
      <c r="V1025" s="175"/>
      <c r="W1025" s="175"/>
      <c r="X1025" s="175"/>
      <c r="Y1025" s="175"/>
      <c r="Z1025" s="175"/>
      <c r="AA1025" s="175"/>
      <c r="AB1025" s="175"/>
      <c r="AC1025" s="175"/>
      <c r="AD1025" s="175"/>
      <c r="AE1025" s="175"/>
      <c r="AF1025" s="175"/>
      <c r="AG1025" s="175"/>
      <c r="AH1025" s="175"/>
      <c r="AI1025" s="175"/>
      <c r="AJ1025" s="175"/>
      <c r="AK1025" s="175"/>
      <c r="AL1025" s="175"/>
      <c r="AM1025" s="175"/>
      <c r="AN1025" s="175"/>
      <c r="AO1025" s="175"/>
      <c r="AP1025" s="175"/>
      <c r="AQ1025" s="175"/>
      <c r="AR1025" s="175"/>
      <c r="AS1025" s="175"/>
      <c r="AT1025" s="175"/>
      <c r="AU1025" s="175"/>
      <c r="AV1025" s="175"/>
      <c r="AW1025" s="175"/>
      <c r="AX1025" s="175"/>
      <c r="AY1025" s="175"/>
      <c r="AZ1025" s="175"/>
      <c r="BA1025" s="175"/>
      <c r="BB1025" s="175"/>
      <c r="BC1025" s="175"/>
      <c r="BD1025" s="175"/>
      <c r="BE1025" s="175"/>
      <c r="BF1025" s="175"/>
      <c r="BG1025" s="175"/>
      <c r="BH1025" s="175"/>
      <c r="BI1025" s="175"/>
      <c r="BJ1025" s="175"/>
      <c r="BK1025" s="175"/>
      <c r="BL1025" s="175"/>
      <c r="BM1025" s="175"/>
      <c r="BN1025" s="175"/>
      <c r="BO1025" s="175"/>
      <c r="BP1025" s="175"/>
      <c r="BQ1025" s="175"/>
      <c r="BR1025" s="175"/>
      <c r="BS1025" s="175"/>
      <c r="BT1025" s="175"/>
      <c r="BU1025" s="175"/>
      <c r="BV1025" s="175"/>
      <c r="BW1025" s="175"/>
      <c r="BX1025" s="175"/>
      <c r="BY1025" s="175"/>
      <c r="BZ1025" s="175"/>
      <c r="CA1025" s="175"/>
      <c r="CB1025" s="175"/>
      <c r="CC1025" s="175"/>
      <c r="CD1025" s="175"/>
      <c r="CE1025" s="175"/>
      <c r="CF1025" s="175"/>
      <c r="CG1025" s="175"/>
      <c r="CH1025" s="175"/>
      <c r="CI1025" s="175"/>
      <c r="CJ1025" s="175"/>
      <c r="CK1025" s="175"/>
      <c r="CL1025" s="175"/>
    </row>
    <row r="1026" spans="2:90" x14ac:dyDescent="0.4">
      <c r="E1026" s="8"/>
      <c r="H1026" s="12"/>
      <c r="I1026" s="60"/>
      <c r="J1026" s="60"/>
      <c r="K1026" s="15"/>
      <c r="L1026" s="15"/>
      <c r="M1026" s="15"/>
      <c r="N1026" s="15"/>
      <c r="O1026" s="15"/>
      <c r="P1026" s="15"/>
      <c r="R1026" s="15"/>
      <c r="S1026" s="175"/>
      <c r="T1026" s="175"/>
      <c r="U1026" s="175"/>
      <c r="V1026" s="175"/>
      <c r="W1026" s="175"/>
      <c r="X1026" s="175"/>
      <c r="Y1026" s="175"/>
      <c r="Z1026" s="175"/>
      <c r="AA1026" s="175"/>
      <c r="AB1026" s="175"/>
      <c r="AC1026" s="175"/>
      <c r="AD1026" s="175"/>
      <c r="AE1026" s="175"/>
      <c r="AF1026" s="175"/>
      <c r="AG1026" s="175"/>
      <c r="AH1026" s="175"/>
      <c r="AI1026" s="175"/>
      <c r="AJ1026" s="175"/>
      <c r="AK1026" s="175"/>
      <c r="AL1026" s="175"/>
      <c r="AM1026" s="175"/>
      <c r="AN1026" s="175"/>
      <c r="AO1026" s="175"/>
      <c r="AP1026" s="175"/>
      <c r="AQ1026" s="175"/>
      <c r="AR1026" s="175"/>
      <c r="AS1026" s="175"/>
      <c r="AT1026" s="175"/>
      <c r="AU1026" s="175"/>
      <c r="AV1026" s="175"/>
      <c r="AW1026" s="175"/>
      <c r="AX1026" s="175"/>
      <c r="AY1026" s="175"/>
      <c r="AZ1026" s="175"/>
      <c r="BA1026" s="175"/>
      <c r="BB1026" s="175"/>
      <c r="BC1026" s="175"/>
      <c r="BD1026" s="175"/>
      <c r="BE1026" s="175"/>
      <c r="BF1026" s="175"/>
      <c r="BG1026" s="175"/>
      <c r="BH1026" s="175"/>
      <c r="BI1026" s="175"/>
      <c r="BJ1026" s="175"/>
      <c r="BK1026" s="175"/>
      <c r="BL1026" s="175"/>
      <c r="BM1026" s="175"/>
      <c r="BN1026" s="175"/>
      <c r="BO1026" s="175"/>
      <c r="BP1026" s="175"/>
      <c r="BQ1026" s="175"/>
      <c r="BR1026" s="175"/>
      <c r="BS1026" s="175"/>
      <c r="BT1026" s="175"/>
      <c r="BU1026" s="175"/>
      <c r="BV1026" s="175"/>
      <c r="BW1026" s="175"/>
      <c r="BX1026" s="175"/>
      <c r="BY1026" s="175"/>
      <c r="BZ1026" s="175"/>
      <c r="CA1026" s="175"/>
      <c r="CB1026" s="175"/>
      <c r="CC1026" s="175"/>
      <c r="CD1026" s="175"/>
      <c r="CE1026" s="175"/>
      <c r="CF1026" s="175"/>
      <c r="CG1026" s="175"/>
      <c r="CH1026" s="175"/>
      <c r="CI1026" s="175"/>
      <c r="CJ1026" s="175"/>
      <c r="CK1026" s="175"/>
      <c r="CL1026" s="175"/>
    </row>
    <row r="1027" spans="2:90" x14ac:dyDescent="0.4">
      <c r="B1027" s="171" t="s">
        <v>490</v>
      </c>
      <c r="E1027" s="8"/>
      <c r="H1027" s="170"/>
      <c r="I1027" s="172"/>
      <c r="J1027" s="172"/>
      <c r="K1027" s="193"/>
      <c r="L1027" s="193"/>
      <c r="M1027" s="193"/>
      <c r="N1027" s="193"/>
      <c r="O1027" s="193"/>
      <c r="P1027" s="193"/>
      <c r="R1027" s="194"/>
      <c r="S1027" s="170"/>
      <c r="T1027" s="170"/>
      <c r="U1027" s="170"/>
      <c r="V1027" s="170"/>
      <c r="W1027" s="170"/>
      <c r="X1027" s="170"/>
      <c r="Y1027" s="170"/>
      <c r="Z1027" s="170"/>
      <c r="AA1027" s="170"/>
      <c r="AB1027" s="170"/>
      <c r="AC1027" s="170"/>
      <c r="AD1027" s="170"/>
      <c r="AE1027" s="170"/>
      <c r="AF1027" s="170"/>
      <c r="AG1027" s="170"/>
      <c r="AH1027" s="170"/>
      <c r="AI1027" s="170"/>
      <c r="AJ1027" s="170"/>
      <c r="AK1027" s="170"/>
      <c r="AL1027" s="170"/>
      <c r="AM1027" s="170"/>
      <c r="AN1027" s="170"/>
      <c r="AO1027" s="170"/>
      <c r="AP1027" s="170"/>
      <c r="AQ1027" s="170"/>
      <c r="AR1027" s="170"/>
      <c r="AS1027" s="170"/>
      <c r="AT1027" s="170"/>
      <c r="AU1027" s="170"/>
      <c r="AV1027" s="170"/>
      <c r="AW1027" s="170"/>
      <c r="AX1027" s="170"/>
      <c r="AY1027" s="170"/>
      <c r="AZ1027" s="170"/>
      <c r="BA1027" s="170"/>
      <c r="BB1027" s="170"/>
      <c r="BC1027" s="170"/>
      <c r="BD1027" s="170"/>
      <c r="BE1027" s="170"/>
      <c r="BF1027" s="170"/>
      <c r="BG1027" s="170"/>
      <c r="BH1027" s="170"/>
      <c r="BI1027" s="170"/>
      <c r="BJ1027" s="170"/>
      <c r="BK1027" s="170"/>
      <c r="BL1027" s="170"/>
      <c r="BM1027" s="170"/>
      <c r="BN1027" s="170"/>
      <c r="BO1027" s="170"/>
      <c r="BP1027" s="170"/>
      <c r="BQ1027" s="170"/>
      <c r="BR1027" s="170"/>
      <c r="BS1027" s="170"/>
      <c r="BT1027" s="170"/>
      <c r="BU1027" s="170"/>
      <c r="BV1027" s="170"/>
      <c r="BW1027" s="170"/>
      <c r="BX1027" s="170"/>
      <c r="BY1027" s="170"/>
      <c r="BZ1027" s="170"/>
      <c r="CA1027" s="170"/>
      <c r="CB1027" s="170"/>
      <c r="CC1027" s="170"/>
      <c r="CD1027" s="170"/>
      <c r="CE1027" s="170"/>
      <c r="CF1027" s="170"/>
      <c r="CG1027" s="170"/>
      <c r="CH1027" s="170"/>
      <c r="CI1027" s="170"/>
      <c r="CJ1027" s="170"/>
      <c r="CK1027" s="170"/>
      <c r="CL1027" s="170"/>
    </row>
    <row r="1028" spans="2:90" x14ac:dyDescent="0.4">
      <c r="B1028" s="171" t="s">
        <v>492</v>
      </c>
      <c r="E1028" s="8"/>
      <c r="H1028" s="170"/>
      <c r="I1028" s="172"/>
      <c r="J1028" s="172"/>
      <c r="K1028" s="193"/>
      <c r="L1028" s="193"/>
      <c r="M1028" s="193"/>
      <c r="N1028" s="193"/>
      <c r="O1028" s="193"/>
      <c r="P1028" s="193"/>
      <c r="R1028" s="194"/>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c r="BA1028" s="170"/>
      <c r="BB1028" s="170"/>
      <c r="BC1028" s="170"/>
      <c r="BD1028" s="170"/>
      <c r="BE1028" s="170"/>
      <c r="BF1028" s="170"/>
      <c r="BG1028" s="170"/>
      <c r="BH1028" s="170"/>
      <c r="BI1028" s="170"/>
      <c r="BJ1028" s="170"/>
      <c r="BK1028" s="170"/>
      <c r="BL1028" s="170"/>
      <c r="BM1028" s="170"/>
      <c r="BN1028" s="170"/>
      <c r="BO1028" s="170"/>
      <c r="BP1028" s="170"/>
      <c r="BQ1028" s="170"/>
      <c r="BR1028" s="170"/>
      <c r="BS1028" s="170"/>
      <c r="BT1028" s="170"/>
      <c r="BU1028" s="170"/>
      <c r="BV1028" s="170"/>
      <c r="BW1028" s="170"/>
      <c r="BX1028" s="170"/>
      <c r="BY1028" s="170"/>
      <c r="BZ1028" s="170"/>
      <c r="CA1028" s="170"/>
      <c r="CB1028" s="170"/>
      <c r="CC1028" s="170"/>
      <c r="CD1028" s="170"/>
      <c r="CE1028" s="170"/>
      <c r="CF1028" s="170"/>
      <c r="CG1028" s="170"/>
      <c r="CH1028" s="170"/>
      <c r="CI1028" s="170"/>
      <c r="CJ1028" s="170"/>
      <c r="CK1028" s="170"/>
      <c r="CL1028" s="170"/>
    </row>
    <row r="1029" spans="2:90" x14ac:dyDescent="0.4">
      <c r="B1029" s="171" t="s">
        <v>461</v>
      </c>
      <c r="E1029" s="8"/>
      <c r="H1029" s="170"/>
      <c r="I1029" s="172"/>
      <c r="J1029" s="172"/>
      <c r="K1029" s="195"/>
      <c r="L1029" s="195"/>
      <c r="M1029" s="195"/>
      <c r="N1029" s="195"/>
      <c r="O1029" s="195"/>
      <c r="P1029" s="195"/>
      <c r="R1029" s="194"/>
      <c r="S1029" s="195" t="str">
        <f t="shared" ref="S1029:AX1029" si="1112">ADDRESS(ROW(S324),COLUMN(S324),2)</f>
        <v>S$324</v>
      </c>
      <c r="T1029" s="195" t="str">
        <f t="shared" si="1112"/>
        <v>T$324</v>
      </c>
      <c r="U1029" s="195" t="str">
        <f t="shared" si="1112"/>
        <v>U$324</v>
      </c>
      <c r="V1029" s="195" t="str">
        <f t="shared" si="1112"/>
        <v>V$324</v>
      </c>
      <c r="W1029" s="195" t="str">
        <f t="shared" si="1112"/>
        <v>W$324</v>
      </c>
      <c r="X1029" s="195" t="str">
        <f t="shared" si="1112"/>
        <v>X$324</v>
      </c>
      <c r="Y1029" s="195" t="str">
        <f t="shared" si="1112"/>
        <v>Y$324</v>
      </c>
      <c r="Z1029" s="195" t="str">
        <f t="shared" si="1112"/>
        <v>Z$324</v>
      </c>
      <c r="AA1029" s="195" t="str">
        <f t="shared" si="1112"/>
        <v>AA$324</v>
      </c>
      <c r="AB1029" s="195" t="str">
        <f t="shared" si="1112"/>
        <v>AB$324</v>
      </c>
      <c r="AC1029" s="195" t="str">
        <f t="shared" si="1112"/>
        <v>AC$324</v>
      </c>
      <c r="AD1029" s="195" t="str">
        <f t="shared" si="1112"/>
        <v>AD$324</v>
      </c>
      <c r="AE1029" s="195" t="str">
        <f t="shared" si="1112"/>
        <v>AE$324</v>
      </c>
      <c r="AF1029" s="195" t="str">
        <f t="shared" si="1112"/>
        <v>AF$324</v>
      </c>
      <c r="AG1029" s="195" t="str">
        <f t="shared" si="1112"/>
        <v>AG$324</v>
      </c>
      <c r="AH1029" s="195" t="str">
        <f t="shared" si="1112"/>
        <v>AH$324</v>
      </c>
      <c r="AI1029" s="195" t="str">
        <f t="shared" si="1112"/>
        <v>AI$324</v>
      </c>
      <c r="AJ1029" s="195" t="str">
        <f t="shared" si="1112"/>
        <v>AJ$324</v>
      </c>
      <c r="AK1029" s="195" t="str">
        <f t="shared" si="1112"/>
        <v>AK$324</v>
      </c>
      <c r="AL1029" s="195" t="str">
        <f t="shared" si="1112"/>
        <v>AL$324</v>
      </c>
      <c r="AM1029" s="195" t="str">
        <f t="shared" si="1112"/>
        <v>AM$324</v>
      </c>
      <c r="AN1029" s="195" t="str">
        <f t="shared" si="1112"/>
        <v>AN$324</v>
      </c>
      <c r="AO1029" s="195" t="str">
        <f t="shared" si="1112"/>
        <v>AO$324</v>
      </c>
      <c r="AP1029" s="195" t="str">
        <f t="shared" si="1112"/>
        <v>AP$324</v>
      </c>
      <c r="AQ1029" s="195" t="str">
        <f t="shared" si="1112"/>
        <v>AQ$324</v>
      </c>
      <c r="AR1029" s="195" t="str">
        <f t="shared" si="1112"/>
        <v>AR$324</v>
      </c>
      <c r="AS1029" s="195" t="str">
        <f t="shared" si="1112"/>
        <v>AS$324</v>
      </c>
      <c r="AT1029" s="195" t="str">
        <f t="shared" si="1112"/>
        <v>AT$324</v>
      </c>
      <c r="AU1029" s="195" t="str">
        <f t="shared" si="1112"/>
        <v>AU$324</v>
      </c>
      <c r="AV1029" s="195" t="str">
        <f t="shared" si="1112"/>
        <v>AV$324</v>
      </c>
      <c r="AW1029" s="195" t="str">
        <f t="shared" si="1112"/>
        <v>AW$324</v>
      </c>
      <c r="AX1029" s="195" t="str">
        <f t="shared" si="1112"/>
        <v>AX$324</v>
      </c>
      <c r="AY1029" s="195" t="str">
        <f t="shared" ref="AY1029:CD1029" si="1113">ADDRESS(ROW(AY324),COLUMN(AY324),2)</f>
        <v>AY$324</v>
      </c>
      <c r="AZ1029" s="195" t="str">
        <f t="shared" si="1113"/>
        <v>AZ$324</v>
      </c>
      <c r="BA1029" s="195" t="str">
        <f t="shared" si="1113"/>
        <v>BA$324</v>
      </c>
      <c r="BB1029" s="195" t="str">
        <f t="shared" si="1113"/>
        <v>BB$324</v>
      </c>
      <c r="BC1029" s="195" t="str">
        <f t="shared" si="1113"/>
        <v>BC$324</v>
      </c>
      <c r="BD1029" s="195" t="str">
        <f t="shared" si="1113"/>
        <v>BD$324</v>
      </c>
      <c r="BE1029" s="195" t="str">
        <f t="shared" si="1113"/>
        <v>BE$324</v>
      </c>
      <c r="BF1029" s="195" t="str">
        <f t="shared" si="1113"/>
        <v>BF$324</v>
      </c>
      <c r="BG1029" s="195" t="str">
        <f t="shared" si="1113"/>
        <v>BG$324</v>
      </c>
      <c r="BH1029" s="195" t="str">
        <f t="shared" si="1113"/>
        <v>BH$324</v>
      </c>
      <c r="BI1029" s="195" t="str">
        <f t="shared" si="1113"/>
        <v>BI$324</v>
      </c>
      <c r="BJ1029" s="195" t="str">
        <f t="shared" si="1113"/>
        <v>BJ$324</v>
      </c>
      <c r="BK1029" s="195" t="str">
        <f t="shared" si="1113"/>
        <v>BK$324</v>
      </c>
      <c r="BL1029" s="195" t="str">
        <f t="shared" si="1113"/>
        <v>BL$324</v>
      </c>
      <c r="BM1029" s="195" t="str">
        <f t="shared" si="1113"/>
        <v>BM$324</v>
      </c>
      <c r="BN1029" s="195" t="str">
        <f t="shared" si="1113"/>
        <v>BN$324</v>
      </c>
      <c r="BO1029" s="195" t="str">
        <f t="shared" si="1113"/>
        <v>BO$324</v>
      </c>
      <c r="BP1029" s="195" t="str">
        <f t="shared" si="1113"/>
        <v>BP$324</v>
      </c>
      <c r="BQ1029" s="195" t="str">
        <f t="shared" si="1113"/>
        <v>BQ$324</v>
      </c>
      <c r="BR1029" s="195" t="str">
        <f t="shared" si="1113"/>
        <v>BR$324</v>
      </c>
      <c r="BS1029" s="195" t="str">
        <f t="shared" si="1113"/>
        <v>BS$324</v>
      </c>
      <c r="BT1029" s="195" t="str">
        <f t="shared" si="1113"/>
        <v>BT$324</v>
      </c>
      <c r="BU1029" s="195" t="str">
        <f t="shared" si="1113"/>
        <v>BU$324</v>
      </c>
      <c r="BV1029" s="195" t="str">
        <f t="shared" si="1113"/>
        <v>BV$324</v>
      </c>
      <c r="BW1029" s="195" t="str">
        <f t="shared" si="1113"/>
        <v>BW$324</v>
      </c>
      <c r="BX1029" s="195" t="str">
        <f t="shared" si="1113"/>
        <v>BX$324</v>
      </c>
      <c r="BY1029" s="195" t="str">
        <f t="shared" si="1113"/>
        <v>BY$324</v>
      </c>
      <c r="BZ1029" s="195" t="str">
        <f t="shared" si="1113"/>
        <v>BZ$324</v>
      </c>
      <c r="CA1029" s="195" t="str">
        <f t="shared" si="1113"/>
        <v>CA$324</v>
      </c>
      <c r="CB1029" s="195" t="str">
        <f t="shared" si="1113"/>
        <v>CB$324</v>
      </c>
      <c r="CC1029" s="195" t="str">
        <f t="shared" si="1113"/>
        <v>CC$324</v>
      </c>
      <c r="CD1029" s="195" t="str">
        <f t="shared" si="1113"/>
        <v>CD$324</v>
      </c>
      <c r="CE1029" s="195" t="str">
        <f t="shared" ref="CE1029:CL1029" si="1114">ADDRESS(ROW(CE324),COLUMN(CE324),2)</f>
        <v>CE$324</v>
      </c>
      <c r="CF1029" s="195" t="str">
        <f t="shared" si="1114"/>
        <v>CF$324</v>
      </c>
      <c r="CG1029" s="195" t="str">
        <f t="shared" si="1114"/>
        <v>CG$324</v>
      </c>
      <c r="CH1029" s="195" t="str">
        <f t="shared" si="1114"/>
        <v>CH$324</v>
      </c>
      <c r="CI1029" s="195" t="str">
        <f t="shared" si="1114"/>
        <v>CI$324</v>
      </c>
      <c r="CJ1029" s="195" t="str">
        <f t="shared" si="1114"/>
        <v>CJ$324</v>
      </c>
      <c r="CK1029" s="195" t="str">
        <f t="shared" si="1114"/>
        <v>CK$324</v>
      </c>
      <c r="CL1029" s="195" t="str">
        <f t="shared" si="1114"/>
        <v>CL$324</v>
      </c>
    </row>
    <row r="1030" spans="2:90" x14ac:dyDescent="0.4">
      <c r="B1030" s="171" t="s">
        <v>462</v>
      </c>
      <c r="E1030" s="8"/>
      <c r="H1030" s="196"/>
      <c r="I1030" s="197"/>
      <c r="J1030" s="197"/>
      <c r="K1030" s="195"/>
      <c r="L1030" s="195"/>
      <c r="M1030" s="195"/>
      <c r="N1030" s="195"/>
      <c r="O1030" s="195"/>
      <c r="P1030" s="195"/>
      <c r="R1030" s="198"/>
      <c r="S1030" s="313" t="str">
        <f t="shared" ref="S1030" si="1115">S1029</f>
        <v>S$324</v>
      </c>
      <c r="T1030" s="313" t="str">
        <f t="shared" ref="T1030:CE1030" si="1116">T1029</f>
        <v>T$324</v>
      </c>
      <c r="U1030" s="313" t="str">
        <f t="shared" si="1116"/>
        <v>U$324</v>
      </c>
      <c r="V1030" s="313" t="str">
        <f t="shared" si="1116"/>
        <v>V$324</v>
      </c>
      <c r="W1030" s="313" t="str">
        <f t="shared" si="1116"/>
        <v>W$324</v>
      </c>
      <c r="X1030" s="313" t="str">
        <f t="shared" si="1116"/>
        <v>X$324</v>
      </c>
      <c r="Y1030" s="313" t="str">
        <f t="shared" si="1116"/>
        <v>Y$324</v>
      </c>
      <c r="Z1030" s="313" t="str">
        <f t="shared" si="1116"/>
        <v>Z$324</v>
      </c>
      <c r="AA1030" s="313" t="str">
        <f t="shared" si="1116"/>
        <v>AA$324</v>
      </c>
      <c r="AB1030" s="313" t="str">
        <f t="shared" si="1116"/>
        <v>AB$324</v>
      </c>
      <c r="AC1030" s="313" t="str">
        <f t="shared" si="1116"/>
        <v>AC$324</v>
      </c>
      <c r="AD1030" s="313" t="str">
        <f t="shared" si="1116"/>
        <v>AD$324</v>
      </c>
      <c r="AE1030" s="313" t="str">
        <f t="shared" si="1116"/>
        <v>AE$324</v>
      </c>
      <c r="AF1030" s="313" t="str">
        <f t="shared" si="1116"/>
        <v>AF$324</v>
      </c>
      <c r="AG1030" s="313" t="str">
        <f t="shared" si="1116"/>
        <v>AG$324</v>
      </c>
      <c r="AH1030" s="313" t="str">
        <f t="shared" si="1116"/>
        <v>AH$324</v>
      </c>
      <c r="AI1030" s="313" t="str">
        <f t="shared" si="1116"/>
        <v>AI$324</v>
      </c>
      <c r="AJ1030" s="313" t="str">
        <f t="shared" si="1116"/>
        <v>AJ$324</v>
      </c>
      <c r="AK1030" s="313" t="str">
        <f t="shared" si="1116"/>
        <v>AK$324</v>
      </c>
      <c r="AL1030" s="313" t="str">
        <f t="shared" si="1116"/>
        <v>AL$324</v>
      </c>
      <c r="AM1030" s="313" t="str">
        <f t="shared" si="1116"/>
        <v>AM$324</v>
      </c>
      <c r="AN1030" s="313" t="str">
        <f t="shared" si="1116"/>
        <v>AN$324</v>
      </c>
      <c r="AO1030" s="313" t="str">
        <f t="shared" si="1116"/>
        <v>AO$324</v>
      </c>
      <c r="AP1030" s="313" t="str">
        <f t="shared" si="1116"/>
        <v>AP$324</v>
      </c>
      <c r="AQ1030" s="313" t="str">
        <f t="shared" si="1116"/>
        <v>AQ$324</v>
      </c>
      <c r="AR1030" s="313" t="str">
        <f t="shared" si="1116"/>
        <v>AR$324</v>
      </c>
      <c r="AS1030" s="313" t="str">
        <f t="shared" si="1116"/>
        <v>AS$324</v>
      </c>
      <c r="AT1030" s="313" t="str">
        <f t="shared" si="1116"/>
        <v>AT$324</v>
      </c>
      <c r="AU1030" s="313" t="str">
        <f t="shared" si="1116"/>
        <v>AU$324</v>
      </c>
      <c r="AV1030" s="313" t="str">
        <f t="shared" si="1116"/>
        <v>AV$324</v>
      </c>
      <c r="AW1030" s="313" t="str">
        <f t="shared" si="1116"/>
        <v>AW$324</v>
      </c>
      <c r="AX1030" s="313" t="str">
        <f t="shared" si="1116"/>
        <v>AX$324</v>
      </c>
      <c r="AY1030" s="313" t="str">
        <f t="shared" si="1116"/>
        <v>AY$324</v>
      </c>
      <c r="AZ1030" s="313" t="str">
        <f t="shared" si="1116"/>
        <v>AZ$324</v>
      </c>
      <c r="BA1030" s="313" t="str">
        <f t="shared" si="1116"/>
        <v>BA$324</v>
      </c>
      <c r="BB1030" s="313" t="str">
        <f t="shared" si="1116"/>
        <v>BB$324</v>
      </c>
      <c r="BC1030" s="313" t="str">
        <f t="shared" si="1116"/>
        <v>BC$324</v>
      </c>
      <c r="BD1030" s="313" t="str">
        <f t="shared" si="1116"/>
        <v>BD$324</v>
      </c>
      <c r="BE1030" s="313" t="str">
        <f t="shared" si="1116"/>
        <v>BE$324</v>
      </c>
      <c r="BF1030" s="313" t="str">
        <f t="shared" si="1116"/>
        <v>BF$324</v>
      </c>
      <c r="BG1030" s="313" t="str">
        <f t="shared" si="1116"/>
        <v>BG$324</v>
      </c>
      <c r="BH1030" s="313" t="str">
        <f t="shared" si="1116"/>
        <v>BH$324</v>
      </c>
      <c r="BI1030" s="313" t="str">
        <f t="shared" si="1116"/>
        <v>BI$324</v>
      </c>
      <c r="BJ1030" s="313" t="str">
        <f t="shared" si="1116"/>
        <v>BJ$324</v>
      </c>
      <c r="BK1030" s="313" t="str">
        <f t="shared" si="1116"/>
        <v>BK$324</v>
      </c>
      <c r="BL1030" s="313" t="str">
        <f t="shared" si="1116"/>
        <v>BL$324</v>
      </c>
      <c r="BM1030" s="313" t="str">
        <f t="shared" si="1116"/>
        <v>BM$324</v>
      </c>
      <c r="BN1030" s="313" t="str">
        <f t="shared" si="1116"/>
        <v>BN$324</v>
      </c>
      <c r="BO1030" s="313" t="str">
        <f t="shared" si="1116"/>
        <v>BO$324</v>
      </c>
      <c r="BP1030" s="313" t="str">
        <f t="shared" si="1116"/>
        <v>BP$324</v>
      </c>
      <c r="BQ1030" s="313" t="str">
        <f t="shared" si="1116"/>
        <v>BQ$324</v>
      </c>
      <c r="BR1030" s="313" t="str">
        <f t="shared" si="1116"/>
        <v>BR$324</v>
      </c>
      <c r="BS1030" s="313" t="str">
        <f t="shared" si="1116"/>
        <v>BS$324</v>
      </c>
      <c r="BT1030" s="313" t="str">
        <f t="shared" si="1116"/>
        <v>BT$324</v>
      </c>
      <c r="BU1030" s="313" t="str">
        <f t="shared" si="1116"/>
        <v>BU$324</v>
      </c>
      <c r="BV1030" s="313" t="str">
        <f t="shared" si="1116"/>
        <v>BV$324</v>
      </c>
      <c r="BW1030" s="313" t="str">
        <f t="shared" si="1116"/>
        <v>BW$324</v>
      </c>
      <c r="BX1030" s="313" t="str">
        <f t="shared" si="1116"/>
        <v>BX$324</v>
      </c>
      <c r="BY1030" s="313" t="str">
        <f t="shared" si="1116"/>
        <v>BY$324</v>
      </c>
      <c r="BZ1030" s="313" t="str">
        <f t="shared" si="1116"/>
        <v>BZ$324</v>
      </c>
      <c r="CA1030" s="313" t="str">
        <f t="shared" si="1116"/>
        <v>CA$324</v>
      </c>
      <c r="CB1030" s="313" t="str">
        <f t="shared" si="1116"/>
        <v>CB$324</v>
      </c>
      <c r="CC1030" s="313" t="str">
        <f t="shared" si="1116"/>
        <v>CC$324</v>
      </c>
      <c r="CD1030" s="313" t="str">
        <f t="shared" si="1116"/>
        <v>CD$324</v>
      </c>
      <c r="CE1030" s="313" t="str">
        <f t="shared" si="1116"/>
        <v>CE$324</v>
      </c>
      <c r="CF1030" s="313" t="str">
        <f t="shared" ref="CF1030:CK1030" si="1117">CF1029</f>
        <v>CF$324</v>
      </c>
      <c r="CG1030" s="313" t="str">
        <f t="shared" si="1117"/>
        <v>CG$324</v>
      </c>
      <c r="CH1030" s="313" t="str">
        <f t="shared" si="1117"/>
        <v>CH$324</v>
      </c>
      <c r="CI1030" s="313" t="str">
        <f t="shared" si="1117"/>
        <v>CI$324</v>
      </c>
      <c r="CJ1030" s="313" t="str">
        <f t="shared" si="1117"/>
        <v>CJ$324</v>
      </c>
      <c r="CK1030" s="313" t="str">
        <f t="shared" si="1117"/>
        <v>CK$324</v>
      </c>
      <c r="CL1030" s="313" t="str">
        <f t="shared" ref="CL1030" si="1118">CL1029</f>
        <v>CL$324</v>
      </c>
    </row>
    <row r="1031" spans="2:90" x14ac:dyDescent="0.4">
      <c r="B1031" s="171" t="s">
        <v>491</v>
      </c>
      <c r="E1031" s="8"/>
      <c r="H1031" s="196"/>
      <c r="I1031" s="197"/>
      <c r="J1031" s="197"/>
      <c r="K1031" s="198"/>
      <c r="L1031" s="198"/>
      <c r="M1031" s="198"/>
      <c r="N1031" s="198"/>
      <c r="O1031" s="198"/>
      <c r="P1031" s="198"/>
      <c r="R1031" s="198"/>
      <c r="S1031" s="195"/>
      <c r="T1031" s="195"/>
      <c r="U1031" s="195"/>
      <c r="V1031" s="195"/>
      <c r="W1031" s="195"/>
      <c r="X1031" s="195"/>
      <c r="Y1031" s="195"/>
      <c r="Z1031" s="195"/>
      <c r="AA1031" s="195"/>
      <c r="AB1031" s="195"/>
      <c r="AC1031" s="195"/>
      <c r="AD1031" s="195"/>
      <c r="AE1031" s="195"/>
      <c r="AF1031" s="195"/>
      <c r="AG1031" s="195"/>
      <c r="AH1031" s="195"/>
      <c r="AI1031" s="195"/>
      <c r="AJ1031" s="195"/>
      <c r="AK1031" s="195"/>
      <c r="AL1031" s="195"/>
      <c r="AM1031" s="195"/>
      <c r="AN1031" s="195"/>
      <c r="AO1031" s="195"/>
      <c r="AP1031" s="195"/>
      <c r="AQ1031" s="195"/>
      <c r="AR1031" s="195"/>
      <c r="AS1031" s="195"/>
      <c r="AT1031" s="195"/>
      <c r="AU1031" s="195"/>
      <c r="AV1031" s="195"/>
      <c r="AW1031" s="195"/>
      <c r="AX1031" s="195"/>
      <c r="AY1031" s="195"/>
      <c r="AZ1031" s="195"/>
      <c r="BA1031" s="195"/>
      <c r="BB1031" s="195"/>
      <c r="BC1031" s="195"/>
      <c r="BD1031" s="195"/>
      <c r="BE1031" s="195"/>
      <c r="BF1031" s="195"/>
      <c r="BG1031" s="195"/>
      <c r="BH1031" s="195"/>
      <c r="BI1031" s="195"/>
      <c r="BJ1031" s="195"/>
      <c r="BK1031" s="195"/>
      <c r="BL1031" s="195"/>
      <c r="BM1031" s="195"/>
      <c r="BN1031" s="195"/>
      <c r="BO1031" s="195"/>
      <c r="BP1031" s="195"/>
      <c r="BQ1031" s="195"/>
      <c r="BR1031" s="195"/>
      <c r="BS1031" s="195"/>
      <c r="BT1031" s="195"/>
      <c r="BU1031" s="195"/>
      <c r="BV1031" s="195"/>
      <c r="BW1031" s="195"/>
      <c r="BX1031" s="195"/>
      <c r="BY1031" s="195"/>
      <c r="BZ1031" s="195"/>
      <c r="CA1031" s="195"/>
      <c r="CB1031" s="195"/>
      <c r="CC1031" s="195"/>
      <c r="CD1031" s="195"/>
      <c r="CE1031" s="195"/>
      <c r="CF1031" s="195"/>
      <c r="CG1031" s="195"/>
      <c r="CH1031" s="195"/>
      <c r="CI1031" s="195"/>
      <c r="CJ1031" s="195"/>
      <c r="CK1031" s="195"/>
      <c r="CL1031" s="195"/>
    </row>
    <row r="1032" spans="2:90" x14ac:dyDescent="0.4">
      <c r="B1032" s="171" t="s">
        <v>505</v>
      </c>
      <c r="E1032" s="8"/>
      <c r="H1032" s="196"/>
      <c r="I1032" s="197"/>
      <c r="J1032" s="197"/>
      <c r="K1032" s="198"/>
      <c r="L1032" s="198"/>
      <c r="M1032" s="198"/>
      <c r="N1032" s="198"/>
      <c r="O1032" s="198"/>
      <c r="P1032" s="198"/>
      <c r="R1032" s="198"/>
      <c r="S1032" s="186"/>
      <c r="T1032" s="186"/>
      <c r="U1032" s="186"/>
      <c r="V1032" s="186"/>
      <c r="W1032" s="186"/>
      <c r="X1032" s="186"/>
      <c r="Y1032" s="186"/>
      <c r="Z1032" s="186"/>
      <c r="AA1032" s="186"/>
      <c r="AB1032" s="186"/>
      <c r="AC1032" s="186"/>
      <c r="AD1032" s="186"/>
      <c r="AE1032" s="186"/>
      <c r="AF1032" s="186"/>
      <c r="AG1032" s="186"/>
      <c r="AH1032" s="186"/>
      <c r="AI1032" s="186"/>
      <c r="AJ1032" s="186"/>
      <c r="AK1032" s="186"/>
      <c r="AL1032" s="186"/>
      <c r="AM1032" s="186"/>
      <c r="AN1032" s="186"/>
      <c r="AO1032" s="186"/>
      <c r="AP1032" s="186"/>
      <c r="AQ1032" s="186"/>
      <c r="AR1032" s="186"/>
      <c r="AS1032" s="186"/>
      <c r="AT1032" s="186"/>
      <c r="AU1032" s="186"/>
      <c r="AV1032" s="186"/>
      <c r="AW1032" s="186"/>
      <c r="AX1032" s="186"/>
      <c r="AY1032" s="186"/>
      <c r="AZ1032" s="186"/>
      <c r="BA1032" s="186"/>
      <c r="BB1032" s="186"/>
      <c r="BC1032" s="186"/>
      <c r="BD1032" s="186"/>
      <c r="BE1032" s="186"/>
      <c r="BF1032" s="186"/>
      <c r="BG1032" s="186"/>
      <c r="BH1032" s="186"/>
      <c r="BI1032" s="186"/>
      <c r="BJ1032" s="186"/>
      <c r="BK1032" s="186"/>
      <c r="BL1032" s="186"/>
      <c r="BM1032" s="186"/>
      <c r="BN1032" s="186"/>
      <c r="BO1032" s="186"/>
      <c r="BP1032" s="186"/>
      <c r="BQ1032" s="186"/>
      <c r="BR1032" s="186"/>
      <c r="BS1032" s="186"/>
      <c r="BT1032" s="186"/>
      <c r="BU1032" s="186"/>
      <c r="BV1032" s="186"/>
      <c r="BW1032" s="186"/>
      <c r="BX1032" s="186"/>
      <c r="BY1032" s="186"/>
      <c r="BZ1032" s="186"/>
      <c r="CA1032" s="186"/>
      <c r="CB1032" s="186"/>
      <c r="CC1032" s="186"/>
      <c r="CD1032" s="186"/>
      <c r="CE1032" s="186"/>
      <c r="CF1032" s="186"/>
      <c r="CG1032" s="186"/>
      <c r="CH1032" s="186"/>
      <c r="CI1032" s="186"/>
      <c r="CJ1032" s="186"/>
      <c r="CK1032" s="186"/>
      <c r="CL1032" s="186"/>
    </row>
    <row r="1033" spans="2:90" x14ac:dyDescent="0.4">
      <c r="B1033" s="171" t="s">
        <v>463</v>
      </c>
      <c r="E1033" s="8"/>
      <c r="H1033" s="196"/>
      <c r="I1033" s="197"/>
      <c r="J1033" s="197"/>
      <c r="K1033" s="198"/>
      <c r="L1033" s="198"/>
      <c r="M1033" s="198"/>
      <c r="N1033" s="198"/>
      <c r="O1033" s="198"/>
      <c r="P1033" s="198"/>
      <c r="R1033" s="198"/>
      <c r="S1033" s="186" t="str">
        <f t="shared" ref="S1033:AX1033" si="1119">S$18</f>
        <v>S$14</v>
      </c>
      <c r="T1033" s="186" t="str">
        <f t="shared" si="1119"/>
        <v>T$14</v>
      </c>
      <c r="U1033" s="186" t="str">
        <f t="shared" si="1119"/>
        <v>U$14</v>
      </c>
      <c r="V1033" s="186" t="str">
        <f t="shared" si="1119"/>
        <v>V$14</v>
      </c>
      <c r="W1033" s="186" t="str">
        <f t="shared" si="1119"/>
        <v>W$14</v>
      </c>
      <c r="X1033" s="186" t="str">
        <f t="shared" si="1119"/>
        <v>X$14</v>
      </c>
      <c r="Y1033" s="186" t="str">
        <f t="shared" si="1119"/>
        <v>Y$14</v>
      </c>
      <c r="Z1033" s="186" t="str">
        <f t="shared" si="1119"/>
        <v>Z$14</v>
      </c>
      <c r="AA1033" s="186" t="str">
        <f t="shared" si="1119"/>
        <v>AA$14</v>
      </c>
      <c r="AB1033" s="186" t="str">
        <f t="shared" si="1119"/>
        <v>AB$14</v>
      </c>
      <c r="AC1033" s="186" t="str">
        <f t="shared" si="1119"/>
        <v>AC$14</v>
      </c>
      <c r="AD1033" s="186" t="str">
        <f t="shared" si="1119"/>
        <v>AD$14</v>
      </c>
      <c r="AE1033" s="186" t="str">
        <f t="shared" si="1119"/>
        <v>AE$14</v>
      </c>
      <c r="AF1033" s="186" t="str">
        <f t="shared" si="1119"/>
        <v>AF$14</v>
      </c>
      <c r="AG1033" s="186" t="str">
        <f t="shared" si="1119"/>
        <v>AG$14</v>
      </c>
      <c r="AH1033" s="186" t="str">
        <f t="shared" si="1119"/>
        <v>AH$14</v>
      </c>
      <c r="AI1033" s="186" t="str">
        <f t="shared" si="1119"/>
        <v>AI$14</v>
      </c>
      <c r="AJ1033" s="186" t="str">
        <f t="shared" si="1119"/>
        <v>AJ$14</v>
      </c>
      <c r="AK1033" s="186" t="str">
        <f t="shared" si="1119"/>
        <v>AK$14</v>
      </c>
      <c r="AL1033" s="186" t="str">
        <f t="shared" si="1119"/>
        <v>AL$14</v>
      </c>
      <c r="AM1033" s="186" t="str">
        <f t="shared" si="1119"/>
        <v>AM$14</v>
      </c>
      <c r="AN1033" s="186" t="str">
        <f t="shared" si="1119"/>
        <v>AN$14</v>
      </c>
      <c r="AO1033" s="186" t="str">
        <f t="shared" si="1119"/>
        <v>AO$14</v>
      </c>
      <c r="AP1033" s="186" t="str">
        <f t="shared" si="1119"/>
        <v>AP$14</v>
      </c>
      <c r="AQ1033" s="186" t="str">
        <f t="shared" si="1119"/>
        <v>AQ$14</v>
      </c>
      <c r="AR1033" s="186" t="str">
        <f t="shared" si="1119"/>
        <v>AR$14</v>
      </c>
      <c r="AS1033" s="186" t="str">
        <f t="shared" si="1119"/>
        <v>AS$14</v>
      </c>
      <c r="AT1033" s="186" t="str">
        <f t="shared" si="1119"/>
        <v>AT$14</v>
      </c>
      <c r="AU1033" s="186" t="str">
        <f t="shared" si="1119"/>
        <v>AU$14</v>
      </c>
      <c r="AV1033" s="186" t="str">
        <f t="shared" si="1119"/>
        <v>AV$14</v>
      </c>
      <c r="AW1033" s="186" t="str">
        <f t="shared" si="1119"/>
        <v>AW$14</v>
      </c>
      <c r="AX1033" s="186" t="str">
        <f t="shared" si="1119"/>
        <v>AX$14</v>
      </c>
      <c r="AY1033" s="186" t="str">
        <f t="shared" ref="AY1033:CD1033" si="1120">AY$18</f>
        <v>AY$14</v>
      </c>
      <c r="AZ1033" s="186" t="str">
        <f t="shared" si="1120"/>
        <v>AZ$14</v>
      </c>
      <c r="BA1033" s="186" t="str">
        <f t="shared" si="1120"/>
        <v>BA$14</v>
      </c>
      <c r="BB1033" s="186" t="str">
        <f t="shared" si="1120"/>
        <v>BB$14</v>
      </c>
      <c r="BC1033" s="186" t="str">
        <f t="shared" si="1120"/>
        <v>BC$14</v>
      </c>
      <c r="BD1033" s="186" t="str">
        <f t="shared" si="1120"/>
        <v>BD$14</v>
      </c>
      <c r="BE1033" s="186" t="str">
        <f t="shared" si="1120"/>
        <v>BE$14</v>
      </c>
      <c r="BF1033" s="186" t="str">
        <f t="shared" si="1120"/>
        <v>BF$14</v>
      </c>
      <c r="BG1033" s="186" t="str">
        <f t="shared" si="1120"/>
        <v>BG$14</v>
      </c>
      <c r="BH1033" s="186" t="str">
        <f t="shared" si="1120"/>
        <v>BH$14</v>
      </c>
      <c r="BI1033" s="186" t="str">
        <f t="shared" si="1120"/>
        <v>BI$14</v>
      </c>
      <c r="BJ1033" s="186" t="str">
        <f t="shared" si="1120"/>
        <v>BJ$14</v>
      </c>
      <c r="BK1033" s="186" t="str">
        <f t="shared" si="1120"/>
        <v>BK$14</v>
      </c>
      <c r="BL1033" s="186" t="str">
        <f t="shared" si="1120"/>
        <v>BL$14</v>
      </c>
      <c r="BM1033" s="186" t="str">
        <f t="shared" si="1120"/>
        <v>BM$14</v>
      </c>
      <c r="BN1033" s="186" t="str">
        <f t="shared" si="1120"/>
        <v>BN$14</v>
      </c>
      <c r="BO1033" s="186" t="str">
        <f t="shared" si="1120"/>
        <v>BO$14</v>
      </c>
      <c r="BP1033" s="186" t="str">
        <f t="shared" si="1120"/>
        <v>BP$14</v>
      </c>
      <c r="BQ1033" s="186" t="str">
        <f t="shared" si="1120"/>
        <v>BQ$14</v>
      </c>
      <c r="BR1033" s="186" t="str">
        <f t="shared" si="1120"/>
        <v>BR$14</v>
      </c>
      <c r="BS1033" s="186" t="str">
        <f t="shared" si="1120"/>
        <v>BS$14</v>
      </c>
      <c r="BT1033" s="186" t="str">
        <f t="shared" si="1120"/>
        <v>BT$14</v>
      </c>
      <c r="BU1033" s="186" t="str">
        <f t="shared" si="1120"/>
        <v>BU$14</v>
      </c>
      <c r="BV1033" s="186" t="str">
        <f t="shared" si="1120"/>
        <v>BV$14</v>
      </c>
      <c r="BW1033" s="186" t="str">
        <f t="shared" si="1120"/>
        <v>BW$14</v>
      </c>
      <c r="BX1033" s="186" t="str">
        <f t="shared" si="1120"/>
        <v>BX$14</v>
      </c>
      <c r="BY1033" s="186" t="str">
        <f t="shared" si="1120"/>
        <v>BY$14</v>
      </c>
      <c r="BZ1033" s="186" t="str">
        <f t="shared" si="1120"/>
        <v>BZ$14</v>
      </c>
      <c r="CA1033" s="186" t="str">
        <f t="shared" si="1120"/>
        <v>CA$14</v>
      </c>
      <c r="CB1033" s="186" t="str">
        <f t="shared" si="1120"/>
        <v>CB$14</v>
      </c>
      <c r="CC1033" s="186" t="str">
        <f t="shared" si="1120"/>
        <v>CC$14</v>
      </c>
      <c r="CD1033" s="186" t="str">
        <f t="shared" si="1120"/>
        <v>CD$14</v>
      </c>
      <c r="CE1033" s="186" t="str">
        <f t="shared" ref="CE1033:CL1033" si="1121">CE$18</f>
        <v>CE$14</v>
      </c>
      <c r="CF1033" s="186" t="str">
        <f t="shared" si="1121"/>
        <v>CF$14</v>
      </c>
      <c r="CG1033" s="186" t="str">
        <f t="shared" si="1121"/>
        <v>CG$14</v>
      </c>
      <c r="CH1033" s="186" t="str">
        <f t="shared" si="1121"/>
        <v>CH$14</v>
      </c>
      <c r="CI1033" s="186" t="str">
        <f t="shared" si="1121"/>
        <v>CI$14</v>
      </c>
      <c r="CJ1033" s="186" t="str">
        <f t="shared" si="1121"/>
        <v>CJ$14</v>
      </c>
      <c r="CK1033" s="186" t="str">
        <f t="shared" si="1121"/>
        <v>CK$14</v>
      </c>
      <c r="CL1033" s="186" t="str">
        <f t="shared" si="1121"/>
        <v>CL$14</v>
      </c>
    </row>
    <row r="1034" spans="2:90" x14ac:dyDescent="0.4">
      <c r="B1034" s="171" t="s">
        <v>464</v>
      </c>
      <c r="E1034" s="8"/>
      <c r="H1034" s="196"/>
      <c r="I1034" s="197"/>
      <c r="J1034" s="197"/>
      <c r="K1034" s="198"/>
      <c r="L1034" s="198"/>
      <c r="M1034" s="198"/>
      <c r="N1034" s="198"/>
      <c r="O1034" s="198"/>
      <c r="P1034" s="198"/>
      <c r="R1034" s="198"/>
      <c r="S1034" s="186" t="str">
        <f t="shared" ref="S1034:AX1034" si="1122">S$19</f>
        <v>S$15</v>
      </c>
      <c r="T1034" s="186" t="str">
        <f t="shared" si="1122"/>
        <v>T$15</v>
      </c>
      <c r="U1034" s="186" t="str">
        <f t="shared" si="1122"/>
        <v>U$15</v>
      </c>
      <c r="V1034" s="186" t="str">
        <f t="shared" si="1122"/>
        <v>V$15</v>
      </c>
      <c r="W1034" s="186" t="str">
        <f t="shared" si="1122"/>
        <v>W$15</v>
      </c>
      <c r="X1034" s="186" t="str">
        <f t="shared" si="1122"/>
        <v>X$15</v>
      </c>
      <c r="Y1034" s="186" t="str">
        <f t="shared" si="1122"/>
        <v>Y$15</v>
      </c>
      <c r="Z1034" s="186" t="str">
        <f t="shared" si="1122"/>
        <v>Z$15</v>
      </c>
      <c r="AA1034" s="186" t="str">
        <f t="shared" si="1122"/>
        <v>AA$15</v>
      </c>
      <c r="AB1034" s="186" t="str">
        <f t="shared" si="1122"/>
        <v>AB$15</v>
      </c>
      <c r="AC1034" s="186" t="str">
        <f t="shared" si="1122"/>
        <v>AC$15</v>
      </c>
      <c r="AD1034" s="186" t="str">
        <f t="shared" si="1122"/>
        <v>AD$15</v>
      </c>
      <c r="AE1034" s="186" t="str">
        <f t="shared" si="1122"/>
        <v>AE$15</v>
      </c>
      <c r="AF1034" s="186" t="str">
        <f t="shared" si="1122"/>
        <v>AF$15</v>
      </c>
      <c r="AG1034" s="186" t="str">
        <f t="shared" si="1122"/>
        <v>AG$15</v>
      </c>
      <c r="AH1034" s="186" t="str">
        <f t="shared" si="1122"/>
        <v>AH$15</v>
      </c>
      <c r="AI1034" s="186" t="str">
        <f t="shared" si="1122"/>
        <v>AI$15</v>
      </c>
      <c r="AJ1034" s="186" t="str">
        <f t="shared" si="1122"/>
        <v>AJ$15</v>
      </c>
      <c r="AK1034" s="186" t="str">
        <f t="shared" si="1122"/>
        <v>AK$15</v>
      </c>
      <c r="AL1034" s="186" t="str">
        <f t="shared" si="1122"/>
        <v>AL$15</v>
      </c>
      <c r="AM1034" s="186" t="str">
        <f t="shared" si="1122"/>
        <v>AM$15</v>
      </c>
      <c r="AN1034" s="186" t="str">
        <f t="shared" si="1122"/>
        <v>AN$15</v>
      </c>
      <c r="AO1034" s="186" t="str">
        <f t="shared" si="1122"/>
        <v>AO$15</v>
      </c>
      <c r="AP1034" s="186" t="str">
        <f t="shared" si="1122"/>
        <v>AP$15</v>
      </c>
      <c r="AQ1034" s="186" t="str">
        <f t="shared" si="1122"/>
        <v>AQ$15</v>
      </c>
      <c r="AR1034" s="186" t="str">
        <f t="shared" si="1122"/>
        <v>AR$15</v>
      </c>
      <c r="AS1034" s="186" t="str">
        <f t="shared" si="1122"/>
        <v>AS$15</v>
      </c>
      <c r="AT1034" s="186" t="str">
        <f t="shared" si="1122"/>
        <v>AT$15</v>
      </c>
      <c r="AU1034" s="186" t="str">
        <f t="shared" si="1122"/>
        <v>AU$15</v>
      </c>
      <c r="AV1034" s="186" t="str">
        <f t="shared" si="1122"/>
        <v>AV$15</v>
      </c>
      <c r="AW1034" s="186" t="str">
        <f t="shared" si="1122"/>
        <v>AW$15</v>
      </c>
      <c r="AX1034" s="186" t="str">
        <f t="shared" si="1122"/>
        <v>AX$15</v>
      </c>
      <c r="AY1034" s="186" t="str">
        <f t="shared" ref="AY1034:CD1034" si="1123">AY$19</f>
        <v>AY$15</v>
      </c>
      <c r="AZ1034" s="186" t="str">
        <f t="shared" si="1123"/>
        <v>AZ$15</v>
      </c>
      <c r="BA1034" s="186" t="str">
        <f t="shared" si="1123"/>
        <v>BA$15</v>
      </c>
      <c r="BB1034" s="186" t="str">
        <f t="shared" si="1123"/>
        <v>BB$15</v>
      </c>
      <c r="BC1034" s="186" t="str">
        <f t="shared" si="1123"/>
        <v>BC$15</v>
      </c>
      <c r="BD1034" s="186" t="str">
        <f t="shared" si="1123"/>
        <v>BD$15</v>
      </c>
      <c r="BE1034" s="186" t="str">
        <f t="shared" si="1123"/>
        <v>BE$15</v>
      </c>
      <c r="BF1034" s="186" t="str">
        <f t="shared" si="1123"/>
        <v>BF$15</v>
      </c>
      <c r="BG1034" s="186" t="str">
        <f t="shared" si="1123"/>
        <v>BG$15</v>
      </c>
      <c r="BH1034" s="186" t="str">
        <f t="shared" si="1123"/>
        <v>BH$15</v>
      </c>
      <c r="BI1034" s="186" t="str">
        <f t="shared" si="1123"/>
        <v>BI$15</v>
      </c>
      <c r="BJ1034" s="186" t="str">
        <f t="shared" si="1123"/>
        <v>BJ$15</v>
      </c>
      <c r="BK1034" s="186" t="str">
        <f t="shared" si="1123"/>
        <v>BK$15</v>
      </c>
      <c r="BL1034" s="186" t="str">
        <f t="shared" si="1123"/>
        <v>BL$15</v>
      </c>
      <c r="BM1034" s="186" t="str">
        <f t="shared" si="1123"/>
        <v>BM$15</v>
      </c>
      <c r="BN1034" s="186" t="str">
        <f t="shared" si="1123"/>
        <v>BN$15</v>
      </c>
      <c r="BO1034" s="186" t="str">
        <f t="shared" si="1123"/>
        <v>BO$15</v>
      </c>
      <c r="BP1034" s="186" t="str">
        <f t="shared" si="1123"/>
        <v>BP$15</v>
      </c>
      <c r="BQ1034" s="186" t="str">
        <f t="shared" si="1123"/>
        <v>BQ$15</v>
      </c>
      <c r="BR1034" s="186" t="str">
        <f t="shared" si="1123"/>
        <v>BR$15</v>
      </c>
      <c r="BS1034" s="186" t="str">
        <f t="shared" si="1123"/>
        <v>BS$15</v>
      </c>
      <c r="BT1034" s="186" t="str">
        <f t="shared" si="1123"/>
        <v>BT$15</v>
      </c>
      <c r="BU1034" s="186" t="str">
        <f t="shared" si="1123"/>
        <v>BU$15</v>
      </c>
      <c r="BV1034" s="186" t="str">
        <f t="shared" si="1123"/>
        <v>BV$15</v>
      </c>
      <c r="BW1034" s="186" t="str">
        <f t="shared" si="1123"/>
        <v>BW$15</v>
      </c>
      <c r="BX1034" s="186" t="str">
        <f t="shared" si="1123"/>
        <v>BX$15</v>
      </c>
      <c r="BY1034" s="186" t="str">
        <f t="shared" si="1123"/>
        <v>BY$15</v>
      </c>
      <c r="BZ1034" s="186" t="str">
        <f t="shared" si="1123"/>
        <v>BZ$15</v>
      </c>
      <c r="CA1034" s="186" t="str">
        <f t="shared" si="1123"/>
        <v>CA$15</v>
      </c>
      <c r="CB1034" s="186" t="str">
        <f t="shared" si="1123"/>
        <v>CB$15</v>
      </c>
      <c r="CC1034" s="186" t="str">
        <f t="shared" si="1123"/>
        <v>CC$15</v>
      </c>
      <c r="CD1034" s="186" t="str">
        <f t="shared" si="1123"/>
        <v>CD$15</v>
      </c>
      <c r="CE1034" s="186" t="str">
        <f t="shared" ref="CE1034:CL1034" si="1124">CE$19</f>
        <v>CE$15</v>
      </c>
      <c r="CF1034" s="186" t="str">
        <f t="shared" si="1124"/>
        <v>CF$15</v>
      </c>
      <c r="CG1034" s="186" t="str">
        <f t="shared" si="1124"/>
        <v>CG$15</v>
      </c>
      <c r="CH1034" s="186" t="str">
        <f t="shared" si="1124"/>
        <v>CH$15</v>
      </c>
      <c r="CI1034" s="186" t="str">
        <f t="shared" si="1124"/>
        <v>CI$15</v>
      </c>
      <c r="CJ1034" s="186" t="str">
        <f t="shared" si="1124"/>
        <v>CJ$15</v>
      </c>
      <c r="CK1034" s="186" t="str">
        <f t="shared" si="1124"/>
        <v>CK$15</v>
      </c>
      <c r="CL1034" s="186" t="str">
        <f t="shared" si="1124"/>
        <v>CL$15</v>
      </c>
    </row>
    <row r="1035" spans="2:90" x14ac:dyDescent="0.4">
      <c r="B1035" s="66" t="s">
        <v>772</v>
      </c>
      <c r="C1035" s="31"/>
      <c r="D1035" t="s">
        <v>789</v>
      </c>
      <c r="E1035" s="8" t="str">
        <f t="shared" ref="E1035:E1042" si="1125">ROW()&amp;" "&amp;D1035</f>
        <v>1035 ORIGINATIONS-PP</v>
      </c>
      <c r="F1035" t="s">
        <v>788</v>
      </c>
      <c r="G1035" s="31" t="s">
        <v>81</v>
      </c>
      <c r="H1035" s="22"/>
      <c r="I1035" s="287"/>
      <c r="J1035" s="287"/>
      <c r="K1035" s="22"/>
      <c r="L1035" s="22"/>
      <c r="M1035" s="22"/>
      <c r="N1035" s="22"/>
      <c r="O1035" s="22"/>
      <c r="P1035" s="22"/>
      <c r="R1035" s="66"/>
      <c r="S1035" s="66"/>
      <c r="T1035" s="66"/>
      <c r="U1035" s="66"/>
      <c r="V1035" s="66"/>
      <c r="W1035" s="66"/>
      <c r="X1035" s="66"/>
      <c r="Y1035" s="66"/>
      <c r="Z1035" s="66"/>
      <c r="AA1035" s="66"/>
      <c r="AB1035" s="66"/>
      <c r="AC1035" s="66"/>
      <c r="AD1035" s="66"/>
      <c r="AE1035" s="66"/>
      <c r="AF1035" s="66"/>
      <c r="AG1035" s="66"/>
      <c r="AH1035" s="66"/>
      <c r="AI1035" s="66"/>
      <c r="AJ1035" s="66"/>
      <c r="AK1035" s="66"/>
      <c r="AL1035" s="66"/>
      <c r="AM1035" s="66"/>
      <c r="AN1035" s="66"/>
      <c r="AO1035" s="66"/>
      <c r="AP1035" s="66"/>
      <c r="AQ1035" s="66"/>
      <c r="AR1035" s="66"/>
      <c r="AS1035" s="66"/>
      <c r="AT1035" s="66"/>
      <c r="AU1035" s="66"/>
      <c r="AV1035" s="66"/>
      <c r="AW1035" s="66"/>
      <c r="AX1035" s="66"/>
      <c r="AY1035" s="66"/>
      <c r="AZ1035" s="66"/>
      <c r="BA1035" s="66"/>
      <c r="BB1035" s="66"/>
      <c r="BC1035" s="66"/>
      <c r="BD1035" s="66"/>
      <c r="BE1035" s="66"/>
      <c r="BF1035" s="66"/>
      <c r="BG1035" s="66"/>
      <c r="BH1035" s="66"/>
      <c r="BI1035" s="66"/>
      <c r="BJ1035" s="66"/>
      <c r="BK1035" s="66"/>
      <c r="BL1035" s="66"/>
      <c r="BM1035" s="66"/>
      <c r="BN1035" s="66"/>
      <c r="BO1035" s="66"/>
      <c r="BP1035" s="66"/>
      <c r="BQ1035" s="66"/>
      <c r="BR1035" s="66"/>
      <c r="BS1035" s="66"/>
      <c r="BT1035" s="66"/>
      <c r="BU1035" s="66"/>
      <c r="BV1035" s="66"/>
      <c r="BW1035" s="66"/>
      <c r="BX1035" s="66"/>
      <c r="BY1035" s="66"/>
      <c r="BZ1035" s="66"/>
      <c r="CA1035" s="66"/>
      <c r="CB1035" s="66"/>
      <c r="CC1035" s="66"/>
      <c r="CD1035" s="66"/>
      <c r="CE1035" s="66"/>
      <c r="CF1035" s="66"/>
      <c r="CG1035" s="66"/>
      <c r="CH1035" s="66"/>
      <c r="CI1035" s="66"/>
      <c r="CJ1035" s="66"/>
      <c r="CK1035" s="66"/>
      <c r="CL1035" s="66"/>
    </row>
    <row r="1036" spans="2:90" x14ac:dyDescent="0.4">
      <c r="B1036" s="95" t="str">
        <f>"% CAGR - "&amp;B1043</f>
        <v>% CAGR - (Primary label)</v>
      </c>
      <c r="D1036" t="s">
        <v>789</v>
      </c>
      <c r="E1036" s="8" t="str">
        <f t="shared" si="1125"/>
        <v>1036 ORIGINATIONS-PP</v>
      </c>
      <c r="G1036" t="s">
        <v>332</v>
      </c>
      <c r="H1036" s="31"/>
      <c r="I1036" s="73"/>
      <c r="J1036" s="73"/>
      <c r="K1036" s="58"/>
      <c r="L1036" s="58"/>
      <c r="M1036" s="58"/>
      <c r="N1036" s="58"/>
      <c r="O1036" s="58"/>
      <c r="P1036" s="58"/>
      <c r="R1036" s="33"/>
    </row>
    <row r="1037" spans="2:90" x14ac:dyDescent="0.4">
      <c r="B1037" s="122"/>
      <c r="D1037" t="s">
        <v>789</v>
      </c>
      <c r="E1037" s="8" t="str">
        <f t="shared" si="1125"/>
        <v>1037 ORIGINATIONS-PP</v>
      </c>
      <c r="H1037" s="31"/>
      <c r="I1037" s="73"/>
      <c r="J1037" s="73"/>
      <c r="K1037" s="58"/>
      <c r="L1037" s="58"/>
      <c r="M1037" s="58"/>
      <c r="N1037" s="58"/>
      <c r="O1037" s="58"/>
      <c r="P1037" s="58"/>
      <c r="R1037" s="33"/>
    </row>
    <row r="1038" spans="2:90" x14ac:dyDescent="0.4">
      <c r="B1038" s="95" t="s">
        <v>343</v>
      </c>
      <c r="D1038" t="s">
        <v>789</v>
      </c>
      <c r="E1038" s="8" t="str">
        <f t="shared" si="1125"/>
        <v>1038 ORIGINATIONS-PP</v>
      </c>
      <c r="H1038" s="31"/>
      <c r="I1038" s="73"/>
      <c r="J1038" s="73"/>
      <c r="K1038" s="58"/>
      <c r="L1038" s="58"/>
      <c r="M1038" s="58"/>
      <c r="N1038" s="58"/>
      <c r="O1038" s="58"/>
      <c r="P1038" s="58"/>
      <c r="R1038" s="33"/>
    </row>
    <row r="1039" spans="2:90" x14ac:dyDescent="0.4">
      <c r="B1039" s="141" t="str">
        <f>"# of "&amp;B1044&amp;"s originated"</f>
        <v># of units originated</v>
      </c>
      <c r="C1039" s="27"/>
      <c r="D1039" t="s">
        <v>789</v>
      </c>
      <c r="E1039" s="9" t="str">
        <f t="shared" ref="E1039" si="1126">ROW()&amp;" "&amp;D1039</f>
        <v>1039 ORIGINATIONS-PP</v>
      </c>
      <c r="F1039" s="27"/>
      <c r="G1039" s="27"/>
      <c r="H1039" s="31"/>
      <c r="I1039" s="73"/>
      <c r="J1039" s="73"/>
      <c r="K1039" s="15" t="e">
        <f t="shared" ref="K1039:P1039" ca="1" si="1127">SUMIF($3:$3,K$2,1039:1039)</f>
        <v>#REF!</v>
      </c>
      <c r="L1039" s="15" t="e">
        <f t="shared" ca="1" si="1127"/>
        <v>#REF!</v>
      </c>
      <c r="M1039" s="15" t="e">
        <f t="shared" ca="1" si="1127"/>
        <v>#REF!</v>
      </c>
      <c r="N1039" s="15" t="e">
        <f t="shared" ca="1" si="1127"/>
        <v>#REF!</v>
      </c>
      <c r="O1039" s="15" t="e">
        <f t="shared" ca="1" si="1127"/>
        <v>#REF!</v>
      </c>
      <c r="P1039" s="15" t="e">
        <f t="shared" ca="1" si="1127"/>
        <v>#REF!</v>
      </c>
      <c r="R1039" s="33"/>
      <c r="S1039" s="15" t="e" cm="1">
        <f t="array" aca="1" ref="S1039" ca="1">INDEX($K:$P,ROW(),MATCH(#REF!,$K$2:$P$2,0))*(1+INDIRECT(S1030))^(YEAR(S$1)-YEAR($S$1))/S$5</f>
        <v>#REF!</v>
      </c>
      <c r="T1039" s="15" t="e" cm="1">
        <f t="array" aca="1" ref="T1039" ca="1">INDEX($K:$P,ROW(),MATCH(#REF!,$K$2:$P$2,0))*(1+INDIRECT(T1030))^(YEAR(T$1)-YEAR($S$1))/T$5</f>
        <v>#REF!</v>
      </c>
      <c r="U1039" s="15" t="e" cm="1">
        <f t="array" aca="1" ref="U1039" ca="1">INDEX($K:$P,ROW(),MATCH(#REF!,$K$2:$P$2,0))*(1+INDIRECT(U1030))^(YEAR(U$1)-YEAR($S$1))/U$5</f>
        <v>#REF!</v>
      </c>
      <c r="V1039" s="15" t="e" cm="1">
        <f t="array" aca="1" ref="V1039" ca="1">INDEX($K:$P,ROW(),MATCH(#REF!,$K$2:$P$2,0))*(1+INDIRECT(V1030))^(YEAR(V$1)-YEAR($S$1))/V$5</f>
        <v>#REF!</v>
      </c>
      <c r="W1039" s="15" t="e" cm="1">
        <f t="array" aca="1" ref="W1039" ca="1">INDEX($K:$P,ROW(),MATCH(#REF!,$K$2:$P$2,0))*(1+INDIRECT(W1030))^(YEAR(W$1)-YEAR($S$1))/W$5</f>
        <v>#REF!</v>
      </c>
      <c r="X1039" s="15" t="e" cm="1">
        <f t="array" aca="1" ref="X1039" ca="1">INDEX($K:$P,ROW(),MATCH(#REF!,$K$2:$P$2,0))*(1+INDIRECT(X1030))^(YEAR(X$1)-YEAR($S$1))/X$5</f>
        <v>#REF!</v>
      </c>
      <c r="Y1039" s="15" t="e" cm="1">
        <f t="array" aca="1" ref="Y1039" ca="1">INDEX($K:$P,ROW(),MATCH(#REF!,$K$2:$P$2,0))*(1+INDIRECT(Y1030))^(YEAR(Y$1)-YEAR($S$1))/Y$5</f>
        <v>#REF!</v>
      </c>
      <c r="Z1039" s="15" t="e" cm="1">
        <f t="array" aca="1" ref="Z1039" ca="1">INDEX($K:$P,ROW(),MATCH(#REF!,$K$2:$P$2,0))*(1+INDIRECT(Z1030))^(YEAR(Z$1)-YEAR($S$1))/Z$5</f>
        <v>#REF!</v>
      </c>
      <c r="AA1039" s="15" t="e" cm="1">
        <f t="array" aca="1" ref="AA1039" ca="1">INDEX($K:$P,ROW(),MATCH(#REF!,$K$2:$P$2,0))*(1+INDIRECT(AA1030))^(YEAR(AA$1)-YEAR($S$1))/AA$5</f>
        <v>#REF!</v>
      </c>
      <c r="AB1039" s="15" t="e" cm="1">
        <f t="array" aca="1" ref="AB1039" ca="1">INDEX($K:$P,ROW(),MATCH(#REF!,$K$2:$P$2,0))*(1+INDIRECT(AB1030))^(YEAR(AB$1)-YEAR($S$1))/AB$5</f>
        <v>#REF!</v>
      </c>
      <c r="AC1039" s="15" t="e" cm="1">
        <f t="array" aca="1" ref="AC1039" ca="1">INDEX($K:$P,ROW(),MATCH(#REF!,$K$2:$P$2,0))*(1+INDIRECT(AC1030))^(YEAR(AC$1)-YEAR($S$1))/AC$5</f>
        <v>#REF!</v>
      </c>
      <c r="AD1039" s="15" t="e" cm="1">
        <f t="array" aca="1" ref="AD1039" ca="1">INDEX($K:$P,ROW(),MATCH(#REF!,$K$2:$P$2,0))*(1+INDIRECT(AD1030))^(YEAR(AD$1)-YEAR($S$1))/AD$5</f>
        <v>#REF!</v>
      </c>
      <c r="AE1039" s="15" t="e" cm="1">
        <f t="array" aca="1" ref="AE1039" ca="1">INDEX($K:$P,ROW(),MATCH(#REF!,$K$2:$P$2,0))*(1+INDIRECT(AE1030))^(YEAR(AE$1)-YEAR($S$1))/AE$5</f>
        <v>#REF!</v>
      </c>
      <c r="AF1039" s="15" t="e" cm="1">
        <f t="array" aca="1" ref="AF1039" ca="1">INDEX($K:$P,ROW(),MATCH(#REF!,$K$2:$P$2,0))*(1+INDIRECT(AF1030))^(YEAR(AF$1)-YEAR($S$1))/AF$5</f>
        <v>#REF!</v>
      </c>
      <c r="AG1039" s="15" t="e" cm="1">
        <f t="array" aca="1" ref="AG1039" ca="1">INDEX($K:$P,ROW(),MATCH(#REF!,$K$2:$P$2,0))*(1+INDIRECT(AG1030))^(YEAR(AG$1)-YEAR($S$1))/AG$5</f>
        <v>#REF!</v>
      </c>
      <c r="AH1039" s="15" t="e" cm="1">
        <f t="array" aca="1" ref="AH1039" ca="1">INDEX($K:$P,ROW(),MATCH(#REF!,$K$2:$P$2,0))*(1+INDIRECT(AH1030))^(YEAR(AH$1)-YEAR($S$1))/AH$5</f>
        <v>#REF!</v>
      </c>
      <c r="AI1039" s="15" t="e" cm="1">
        <f t="array" aca="1" ref="AI1039" ca="1">INDEX($K:$P,ROW(),MATCH(#REF!,$K$2:$P$2,0))*(1+INDIRECT(AI1030))^(YEAR(AI$1)-YEAR($S$1))/AI$5</f>
        <v>#REF!</v>
      </c>
      <c r="AJ1039" s="15" t="e" cm="1">
        <f t="array" aca="1" ref="AJ1039" ca="1">INDEX($K:$P,ROW(),MATCH(#REF!,$K$2:$P$2,0))*(1+INDIRECT(AJ1030))^(YEAR(AJ$1)-YEAR($S$1))/AJ$5</f>
        <v>#REF!</v>
      </c>
      <c r="AK1039" s="15" t="e" cm="1">
        <f t="array" aca="1" ref="AK1039" ca="1">INDEX($K:$P,ROW(),MATCH(#REF!,$K$2:$P$2,0))*(1+INDIRECT(AK1030))^(YEAR(AK$1)-YEAR($S$1))/AK$5</f>
        <v>#REF!</v>
      </c>
      <c r="AL1039" s="15" t="e" cm="1">
        <f t="array" aca="1" ref="AL1039" ca="1">INDEX($K:$P,ROW(),MATCH(#REF!,$K$2:$P$2,0))*(1+INDIRECT(AL1030))^(YEAR(AL$1)-YEAR($S$1))/AL$5</f>
        <v>#REF!</v>
      </c>
      <c r="AM1039" s="15" t="e" cm="1">
        <f t="array" aca="1" ref="AM1039" ca="1">INDEX($K:$P,ROW(),MATCH(#REF!,$K$2:$P$2,0))*(1+INDIRECT(AM1030))^(YEAR(AM$1)-YEAR($S$1))/AM$5</f>
        <v>#REF!</v>
      </c>
      <c r="AN1039" s="15" t="e" cm="1">
        <f t="array" aca="1" ref="AN1039" ca="1">INDEX($K:$P,ROW(),MATCH(#REF!,$K$2:$P$2,0))*(1+INDIRECT(AN1030))^(YEAR(AN$1)-YEAR($S$1))/AN$5</f>
        <v>#REF!</v>
      </c>
      <c r="AO1039" s="15" t="e" cm="1">
        <f t="array" aca="1" ref="AO1039" ca="1">INDEX($K:$P,ROW(),MATCH(#REF!,$K$2:$P$2,0))*(1+INDIRECT(AO1030))^(YEAR(AO$1)-YEAR($S$1))/AO$5</f>
        <v>#REF!</v>
      </c>
      <c r="AP1039" s="15" t="e" cm="1">
        <f t="array" aca="1" ref="AP1039" ca="1">INDEX($K:$P,ROW(),MATCH(#REF!,$K$2:$P$2,0))*(1+INDIRECT(AP1030))^(YEAR(AP$1)-YEAR($S$1))/AP$5</f>
        <v>#REF!</v>
      </c>
      <c r="AQ1039" s="15" t="e" cm="1">
        <f t="array" aca="1" ref="AQ1039" ca="1">INDEX($K:$P,ROW(),MATCH(#REF!,$K$2:$P$2,0))*(1+INDIRECT(AQ1030))^(YEAR(AQ$1)-YEAR($S$1))/AQ$5</f>
        <v>#REF!</v>
      </c>
      <c r="AR1039" s="15" t="e" cm="1">
        <f t="array" aca="1" ref="AR1039" ca="1">INDEX($K:$P,ROW(),MATCH(#REF!,$K$2:$P$2,0))*(1+INDIRECT(AR1030))^(YEAR(AR$1)-YEAR($S$1))/AR$5</f>
        <v>#REF!</v>
      </c>
      <c r="AS1039" s="15" t="e" cm="1">
        <f t="array" aca="1" ref="AS1039" ca="1">INDEX($K:$P,ROW(),MATCH(#REF!,$K$2:$P$2,0))*(1+INDIRECT(AS1030))^(YEAR(AS$1)-YEAR($S$1))/AS$5</f>
        <v>#REF!</v>
      </c>
      <c r="AT1039" s="15" t="e" cm="1">
        <f t="array" aca="1" ref="AT1039" ca="1">INDEX($K:$P,ROW(),MATCH(#REF!,$K$2:$P$2,0))*(1+INDIRECT(AT1030))^(YEAR(AT$1)-YEAR($S$1))/AT$5</f>
        <v>#REF!</v>
      </c>
      <c r="AU1039" s="15" t="e" cm="1">
        <f t="array" aca="1" ref="AU1039" ca="1">INDEX($K:$P,ROW(),MATCH(#REF!,$K$2:$P$2,0))*(1+INDIRECT(AU1030))^(YEAR(AU$1)-YEAR($S$1))/AU$5</f>
        <v>#REF!</v>
      </c>
      <c r="AV1039" s="15" t="e" cm="1">
        <f t="array" aca="1" ref="AV1039" ca="1">INDEX($K:$P,ROW(),MATCH(#REF!,$K$2:$P$2,0))*(1+INDIRECT(AV1030))^(YEAR(AV$1)-YEAR($S$1))/AV$5</f>
        <v>#REF!</v>
      </c>
      <c r="AW1039" s="15" t="e" cm="1">
        <f t="array" aca="1" ref="AW1039" ca="1">INDEX($K:$P,ROW(),MATCH(#REF!,$K$2:$P$2,0))*(1+INDIRECT(AW1030))^(YEAR(AW$1)-YEAR($S$1))/AW$5</f>
        <v>#REF!</v>
      </c>
      <c r="AX1039" s="15" t="e" cm="1">
        <f t="array" aca="1" ref="AX1039" ca="1">INDEX($K:$P,ROW(),MATCH(#REF!,$K$2:$P$2,0))*(1+INDIRECT(AX1030))^(YEAR(AX$1)-YEAR($S$1))/AX$5</f>
        <v>#REF!</v>
      </c>
      <c r="AY1039" s="15" t="e" cm="1">
        <f t="array" aca="1" ref="AY1039" ca="1">INDEX($K:$P,ROW(),MATCH(#REF!,$K$2:$P$2,0))*(1+INDIRECT(AY1030))^(YEAR(AY$1)-YEAR($S$1))/AY$5</f>
        <v>#REF!</v>
      </c>
      <c r="AZ1039" s="15" t="e" cm="1">
        <f t="array" aca="1" ref="AZ1039" ca="1">INDEX($K:$P,ROW(),MATCH(#REF!,$K$2:$P$2,0))*(1+INDIRECT(AZ1030))^(YEAR(AZ$1)-YEAR($S$1))/AZ$5</f>
        <v>#REF!</v>
      </c>
      <c r="BA1039" s="15" t="e" cm="1">
        <f t="array" aca="1" ref="BA1039" ca="1">INDEX($K:$P,ROW(),MATCH(#REF!,$K$2:$P$2,0))*(1+INDIRECT(BA1030))^(YEAR(BA$1)-YEAR($S$1))/BA$5</f>
        <v>#REF!</v>
      </c>
      <c r="BB1039" s="15" t="e" cm="1">
        <f t="array" aca="1" ref="BB1039" ca="1">INDEX($K:$P,ROW(),MATCH(#REF!,$K$2:$P$2,0))*(1+INDIRECT(BB1030))^(YEAR(BB$1)-YEAR($S$1))/BB$5</f>
        <v>#REF!</v>
      </c>
      <c r="BC1039" s="15" t="e" cm="1">
        <f t="array" aca="1" ref="BC1039" ca="1">INDEX($K:$P,ROW(),MATCH(#REF!,$K$2:$P$2,0))*(1+INDIRECT(BC1030))^(YEAR(BC$1)-YEAR($S$1))/BC$5</f>
        <v>#REF!</v>
      </c>
      <c r="BD1039" s="15" t="e" cm="1">
        <f t="array" aca="1" ref="BD1039" ca="1">INDEX($K:$P,ROW(),MATCH(#REF!,$K$2:$P$2,0))*(1+INDIRECT(BD1030))^(YEAR(BD$1)-YEAR($S$1))/BD$5</f>
        <v>#REF!</v>
      </c>
      <c r="BE1039" s="15" t="e" cm="1">
        <f t="array" aca="1" ref="BE1039" ca="1">INDEX($K:$P,ROW(),MATCH(#REF!,$K$2:$P$2,0))*(1+INDIRECT(BE1030))^(YEAR(BE$1)-YEAR($S$1))/BE$5</f>
        <v>#REF!</v>
      </c>
      <c r="BF1039" s="15" t="e" cm="1">
        <f t="array" aca="1" ref="BF1039" ca="1">INDEX($K:$P,ROW(),MATCH(#REF!,$K$2:$P$2,0))*(1+INDIRECT(BF1030))^(YEAR(BF$1)-YEAR($S$1))/BF$5</f>
        <v>#REF!</v>
      </c>
      <c r="BG1039" s="15" t="e" cm="1">
        <f t="array" aca="1" ref="BG1039" ca="1">INDEX($K:$P,ROW(),MATCH(#REF!,$K$2:$P$2,0))*(1+INDIRECT(BG1030))^(YEAR(BG$1)-YEAR($S$1))/BG$5</f>
        <v>#REF!</v>
      </c>
      <c r="BH1039" s="15" t="e" cm="1">
        <f t="array" aca="1" ref="BH1039" ca="1">INDEX($K:$P,ROW(),MATCH(#REF!,$K$2:$P$2,0))*(1+INDIRECT(BH1030))^(YEAR(BH$1)-YEAR($S$1))/BH$5</f>
        <v>#REF!</v>
      </c>
      <c r="BI1039" s="15" t="e" cm="1">
        <f t="array" aca="1" ref="BI1039" ca="1">INDEX($K:$P,ROW(),MATCH(#REF!,$K$2:$P$2,0))*(1+INDIRECT(BI1030))^(YEAR(BI$1)-YEAR($S$1))/BI$5</f>
        <v>#REF!</v>
      </c>
      <c r="BJ1039" s="15" t="e" cm="1">
        <f t="array" aca="1" ref="BJ1039" ca="1">INDEX($K:$P,ROW(),MATCH(#REF!,$K$2:$P$2,0))*(1+INDIRECT(BJ1030))^(YEAR(BJ$1)-YEAR($S$1))/BJ$5</f>
        <v>#REF!</v>
      </c>
      <c r="BK1039" s="15" t="e" cm="1">
        <f t="array" aca="1" ref="BK1039" ca="1">INDEX($K:$P,ROW(),MATCH(#REF!,$K$2:$P$2,0))*(1+INDIRECT(BK1030))^(YEAR(BK$1)-YEAR($S$1))/BK$5</f>
        <v>#REF!</v>
      </c>
      <c r="BL1039" s="15" t="e" cm="1">
        <f t="array" aca="1" ref="BL1039" ca="1">INDEX($K:$P,ROW(),MATCH(#REF!,$K$2:$P$2,0))*(1+INDIRECT(BL1030))^(YEAR(BL$1)-YEAR($S$1))/BL$5</f>
        <v>#REF!</v>
      </c>
      <c r="BM1039" s="15" t="e" cm="1">
        <f t="array" aca="1" ref="BM1039" ca="1">INDEX($K:$P,ROW(),MATCH(#REF!,$K$2:$P$2,0))*(1+INDIRECT(BM1030))^(YEAR(BM$1)-YEAR($S$1))/BM$5</f>
        <v>#REF!</v>
      </c>
      <c r="BN1039" s="15" t="e" cm="1">
        <f t="array" aca="1" ref="BN1039" ca="1">INDEX($K:$P,ROW(),MATCH(#REF!,$K$2:$P$2,0))*(1+INDIRECT(BN1030))^(YEAR(BN$1)-YEAR($S$1))/BN$5</f>
        <v>#REF!</v>
      </c>
      <c r="BO1039" s="15" t="e" cm="1">
        <f t="array" aca="1" ref="BO1039" ca="1">INDEX($K:$P,ROW(),MATCH(#REF!,$K$2:$P$2,0))*(1+INDIRECT(BO1030))^(YEAR(BO$1)-YEAR($S$1))/BO$5</f>
        <v>#REF!</v>
      </c>
      <c r="BP1039" s="15" t="e" cm="1">
        <f t="array" aca="1" ref="BP1039" ca="1">INDEX($K:$P,ROW(),MATCH(#REF!,$K$2:$P$2,0))*(1+INDIRECT(BP1030))^(YEAR(BP$1)-YEAR($S$1))/BP$5</f>
        <v>#REF!</v>
      </c>
      <c r="BQ1039" s="15" t="e" cm="1">
        <f t="array" aca="1" ref="BQ1039" ca="1">INDEX($K:$P,ROW(),MATCH(#REF!,$K$2:$P$2,0))*(1+INDIRECT(BQ1030))^(YEAR(BQ$1)-YEAR($S$1))/BQ$5</f>
        <v>#REF!</v>
      </c>
      <c r="BR1039" s="15" t="e" cm="1">
        <f t="array" aca="1" ref="BR1039" ca="1">INDEX($K:$P,ROW(),MATCH(#REF!,$K$2:$P$2,0))*(1+INDIRECT(BR1030))^(YEAR(BR$1)-YEAR($S$1))/BR$5</f>
        <v>#REF!</v>
      </c>
      <c r="BS1039" s="15" t="e" cm="1">
        <f t="array" aca="1" ref="BS1039" ca="1">INDEX($K:$P,ROW(),MATCH(#REF!,$K$2:$P$2,0))*(1+INDIRECT(BS1030))^(YEAR(BS$1)-YEAR($S$1))/BS$5</f>
        <v>#REF!</v>
      </c>
      <c r="BT1039" s="15" t="e" cm="1">
        <f t="array" aca="1" ref="BT1039" ca="1">INDEX($K:$P,ROW(),MATCH(#REF!,$K$2:$P$2,0))*(1+INDIRECT(BT1030))^(YEAR(BT$1)-YEAR($S$1))/BT$5</f>
        <v>#REF!</v>
      </c>
      <c r="BU1039" s="15" t="e" cm="1">
        <f t="array" aca="1" ref="BU1039" ca="1">INDEX($K:$P,ROW(),MATCH(#REF!,$K$2:$P$2,0))*(1+INDIRECT(BU1030))^(YEAR(BU$1)-YEAR($S$1))/BU$5</f>
        <v>#REF!</v>
      </c>
      <c r="BV1039" s="15" t="e" cm="1">
        <f t="array" aca="1" ref="BV1039" ca="1">INDEX($K:$P,ROW(),MATCH(#REF!,$K$2:$P$2,0))*(1+INDIRECT(BV1030))^(YEAR(BV$1)-YEAR($S$1))/BV$5</f>
        <v>#REF!</v>
      </c>
      <c r="BW1039" s="15" t="e" cm="1">
        <f t="array" aca="1" ref="BW1039" ca="1">INDEX($K:$P,ROW(),MATCH(#REF!,$K$2:$P$2,0))*(1+INDIRECT(BW1030))^(YEAR(BW$1)-YEAR($S$1))/BW$5</f>
        <v>#REF!</v>
      </c>
      <c r="BX1039" s="15" t="e" cm="1">
        <f t="array" aca="1" ref="BX1039" ca="1">INDEX($K:$P,ROW(),MATCH(#REF!,$K$2:$P$2,0))*(1+INDIRECT(BX1030))^(YEAR(BX$1)-YEAR($S$1))/BX$5</f>
        <v>#REF!</v>
      </c>
      <c r="BY1039" s="15" t="e" cm="1">
        <f t="array" aca="1" ref="BY1039" ca="1">INDEX($K:$P,ROW(),MATCH(#REF!,$K$2:$P$2,0))*(1+INDIRECT(BY1030))^(YEAR(BY$1)-YEAR($S$1))/BY$5</f>
        <v>#REF!</v>
      </c>
      <c r="BZ1039" s="15" t="e" cm="1">
        <f t="array" aca="1" ref="BZ1039" ca="1">INDEX($K:$P,ROW(),MATCH(#REF!,$K$2:$P$2,0))*(1+INDIRECT(BZ1030))^(YEAR(BZ$1)-YEAR($S$1))/BZ$5</f>
        <v>#REF!</v>
      </c>
      <c r="CA1039" s="15" t="e" cm="1">
        <f t="array" aca="1" ref="CA1039" ca="1">INDEX($K:$P,ROW(),MATCH(#REF!,$K$2:$P$2,0))*(1+INDIRECT(CA1030))^(YEAR(CA$1)-YEAR($S$1))/CA$5</f>
        <v>#REF!</v>
      </c>
      <c r="CB1039" s="15" t="e" cm="1">
        <f t="array" aca="1" ref="CB1039" ca="1">INDEX($K:$P,ROW(),MATCH(#REF!,$K$2:$P$2,0))*(1+INDIRECT(CB1030))^(YEAR(CB$1)-YEAR($S$1))/CB$5</f>
        <v>#REF!</v>
      </c>
      <c r="CC1039" s="15" t="e" cm="1">
        <f t="array" aca="1" ref="CC1039" ca="1">INDEX($K:$P,ROW(),MATCH(#REF!,$K$2:$P$2,0))*(1+INDIRECT(CC1030))^(YEAR(CC$1)-YEAR($S$1))/CC$5</f>
        <v>#REF!</v>
      </c>
      <c r="CD1039" s="15" t="e" cm="1">
        <f t="array" aca="1" ref="CD1039" ca="1">INDEX($K:$P,ROW(),MATCH(#REF!,$K$2:$P$2,0))*(1+INDIRECT(CD1030))^(YEAR(CD$1)-YEAR($S$1))/CD$5</f>
        <v>#REF!</v>
      </c>
      <c r="CE1039" s="15" t="e" cm="1">
        <f t="array" aca="1" ref="CE1039" ca="1">INDEX($K:$P,ROW(),MATCH(#REF!,$K$2:$P$2,0))*(1+INDIRECT(CE1030))^(YEAR(CE$1)-YEAR($S$1))/CE$5</f>
        <v>#REF!</v>
      </c>
      <c r="CF1039" s="15" t="e" cm="1">
        <f t="array" aca="1" ref="CF1039" ca="1">INDEX($K:$P,ROW(),MATCH(#REF!,$K$2:$P$2,0))*(1+INDIRECT(CF1030))^(YEAR(CF$1)-YEAR($S$1))/CF$5</f>
        <v>#REF!</v>
      </c>
      <c r="CG1039" s="15" t="e" cm="1">
        <f t="array" aca="1" ref="CG1039" ca="1">INDEX($K:$P,ROW(),MATCH(#REF!,$K$2:$P$2,0))*(1+INDIRECT(CG1030))^(YEAR(CG$1)-YEAR($S$1))/CG$5</f>
        <v>#REF!</v>
      </c>
      <c r="CH1039" s="15" t="e" cm="1">
        <f t="array" aca="1" ref="CH1039" ca="1">INDEX($K:$P,ROW(),MATCH(#REF!,$K$2:$P$2,0))*(1+INDIRECT(CH1030))^(YEAR(CH$1)-YEAR($S$1))/CH$5</f>
        <v>#REF!</v>
      </c>
      <c r="CI1039" s="15" t="e" cm="1">
        <f t="array" aca="1" ref="CI1039" ca="1">INDEX($K:$P,ROW(),MATCH(#REF!,$K$2:$P$2,0))*(1+INDIRECT(CI1030))^(YEAR(CI$1)-YEAR($S$1))/CI$5</f>
        <v>#REF!</v>
      </c>
      <c r="CJ1039" s="15" t="e" cm="1">
        <f t="array" aca="1" ref="CJ1039" ca="1">INDEX($K:$P,ROW(),MATCH(#REF!,$K$2:$P$2,0))*(1+INDIRECT(CJ1030))^(YEAR(CJ$1)-YEAR($S$1))/CJ$5</f>
        <v>#REF!</v>
      </c>
      <c r="CK1039" s="15" t="e" cm="1">
        <f t="array" aca="1" ref="CK1039" ca="1">INDEX($K:$P,ROW(),MATCH(#REF!,$K$2:$P$2,0))*(1+INDIRECT(CK1030))^(YEAR(CK$1)-YEAR($S$1))/CK$5</f>
        <v>#REF!</v>
      </c>
      <c r="CL1039" s="15" t="e" cm="1">
        <f t="array" aca="1" ref="CL1039" ca="1">INDEX($K:$P,ROW(),MATCH(#REF!,$K$2:$P$2,0))*(1+INDIRECT(CL1030))^(YEAR(CL$1)-YEAR($S$1))/CL$5</f>
        <v>#REF!</v>
      </c>
    </row>
    <row r="1040" spans="2:90" x14ac:dyDescent="0.4">
      <c r="B1040" s="141" t="str">
        <f>"Price/"&amp;B1044</f>
        <v>Price/unit</v>
      </c>
      <c r="D1040" t="s">
        <v>789</v>
      </c>
      <c r="E1040" s="8" t="str">
        <f t="shared" si="1125"/>
        <v>1040 ORIGINATIONS-PP</v>
      </c>
      <c r="H1040" s="31"/>
      <c r="I1040" s="73"/>
      <c r="J1040" s="73"/>
      <c r="K1040" s="135">
        <v>20</v>
      </c>
      <c r="L1040" s="135">
        <v>20</v>
      </c>
      <c r="M1040" s="135">
        <v>20</v>
      </c>
      <c r="N1040" s="135">
        <v>20</v>
      </c>
      <c r="O1040" s="135">
        <v>20</v>
      </c>
      <c r="P1040" s="135">
        <v>20</v>
      </c>
      <c r="R1040" s="33"/>
      <c r="S1040" s="136" cm="1">
        <f t="array" ref="S1040">INDEX($K:$P,ROW(),MATCH(S$3,$K$2:$P$2,0))</f>
        <v>20</v>
      </c>
      <c r="T1040" s="136" cm="1">
        <f t="array" ref="T1040">INDEX($K:$P,ROW(),MATCH(T$3,$K$2:$P$2,0))</f>
        <v>20</v>
      </c>
      <c r="U1040" s="136" cm="1">
        <f t="array" ref="U1040">INDEX($K:$P,ROW(),MATCH(U$3,$K$2:$P$2,0))</f>
        <v>20</v>
      </c>
      <c r="V1040" s="136" cm="1">
        <f t="array" ref="V1040">INDEX($K:$P,ROW(),MATCH(V$3,$K$2:$P$2,0))</f>
        <v>20</v>
      </c>
      <c r="W1040" s="136" cm="1">
        <f t="array" ref="W1040">INDEX($K:$P,ROW(),MATCH(W$3,$K$2:$P$2,0))</f>
        <v>20</v>
      </c>
      <c r="X1040" s="136" cm="1">
        <f t="array" ref="X1040">INDEX($K:$P,ROW(),MATCH(X$3,$K$2:$P$2,0))</f>
        <v>20</v>
      </c>
      <c r="Y1040" s="136" cm="1">
        <f t="array" ref="Y1040">INDEX($K:$P,ROW(),MATCH(Y$3,$K$2:$P$2,0))</f>
        <v>20</v>
      </c>
      <c r="Z1040" s="136" cm="1">
        <f t="array" ref="Z1040">INDEX($K:$P,ROW(),MATCH(Z$3,$K$2:$P$2,0))</f>
        <v>20</v>
      </c>
      <c r="AA1040" s="136" cm="1">
        <f t="array" ref="AA1040">INDEX($K:$P,ROW(),MATCH(AA$3,$K$2:$P$2,0))</f>
        <v>20</v>
      </c>
      <c r="AB1040" s="136" cm="1">
        <f t="array" ref="AB1040">INDEX($K:$P,ROW(),MATCH(AB$3,$K$2:$P$2,0))</f>
        <v>20</v>
      </c>
      <c r="AC1040" s="136" cm="1">
        <f t="array" ref="AC1040">INDEX($K:$P,ROW(),MATCH(AC$3,$K$2:$P$2,0))</f>
        <v>20</v>
      </c>
      <c r="AD1040" s="136" cm="1">
        <f t="array" ref="AD1040">INDEX($K:$P,ROW(),MATCH(AD$3,$K$2:$P$2,0))</f>
        <v>20</v>
      </c>
      <c r="AE1040" s="136" cm="1">
        <f t="array" ref="AE1040">INDEX($K:$P,ROW(),MATCH(AE$3,$K$2:$P$2,0))</f>
        <v>20</v>
      </c>
      <c r="AF1040" s="136" cm="1">
        <f t="array" ref="AF1040">INDEX($K:$P,ROW(),MATCH(AF$3,$K$2:$P$2,0))</f>
        <v>20</v>
      </c>
      <c r="AG1040" s="136" cm="1">
        <f t="array" ref="AG1040">INDEX($K:$P,ROW(),MATCH(AG$3,$K$2:$P$2,0))</f>
        <v>20</v>
      </c>
      <c r="AH1040" s="136" cm="1">
        <f t="array" ref="AH1040">INDEX($K:$P,ROW(),MATCH(AH$3,$K$2:$P$2,0))</f>
        <v>20</v>
      </c>
      <c r="AI1040" s="136" cm="1">
        <f t="array" ref="AI1040">INDEX($K:$P,ROW(),MATCH(AI$3,$K$2:$P$2,0))</f>
        <v>20</v>
      </c>
      <c r="AJ1040" s="136" cm="1">
        <f t="array" ref="AJ1040">INDEX($K:$P,ROW(),MATCH(AJ$3,$K$2:$P$2,0))</f>
        <v>20</v>
      </c>
      <c r="AK1040" s="136" cm="1">
        <f t="array" ref="AK1040">INDEX($K:$P,ROW(),MATCH(AK$3,$K$2:$P$2,0))</f>
        <v>20</v>
      </c>
      <c r="AL1040" s="136" cm="1">
        <f t="array" ref="AL1040">INDEX($K:$P,ROW(),MATCH(AL$3,$K$2:$P$2,0))</f>
        <v>20</v>
      </c>
      <c r="AM1040" s="136" cm="1">
        <f t="array" ref="AM1040">INDEX($K:$P,ROW(),MATCH(AM$3,$K$2:$P$2,0))</f>
        <v>20</v>
      </c>
      <c r="AN1040" s="136" cm="1">
        <f t="array" ref="AN1040">INDEX($K:$P,ROW(),MATCH(AN$3,$K$2:$P$2,0))</f>
        <v>20</v>
      </c>
      <c r="AO1040" s="136" cm="1">
        <f t="array" ref="AO1040">INDEX($K:$P,ROW(),MATCH(AO$3,$K$2:$P$2,0))</f>
        <v>20</v>
      </c>
      <c r="AP1040" s="136" cm="1">
        <f t="array" ref="AP1040">INDEX($K:$P,ROW(),MATCH(AP$3,$K$2:$P$2,0))</f>
        <v>20</v>
      </c>
      <c r="AQ1040" s="136" cm="1">
        <f t="array" ref="AQ1040">INDEX($K:$P,ROW(),MATCH(AQ$3,$K$2:$P$2,0))</f>
        <v>20</v>
      </c>
      <c r="AR1040" s="136" cm="1">
        <f t="array" ref="AR1040">INDEX($K:$P,ROW(),MATCH(AR$3,$K$2:$P$2,0))</f>
        <v>20</v>
      </c>
      <c r="AS1040" s="136" cm="1">
        <f t="array" ref="AS1040">INDEX($K:$P,ROW(),MATCH(AS$3,$K$2:$P$2,0))</f>
        <v>20</v>
      </c>
      <c r="AT1040" s="136" cm="1">
        <f t="array" ref="AT1040">INDEX($K:$P,ROW(),MATCH(AT$3,$K$2:$P$2,0))</f>
        <v>20</v>
      </c>
      <c r="AU1040" s="136" cm="1">
        <f t="array" ref="AU1040">INDEX($K:$P,ROW(),MATCH(AU$3,$K$2:$P$2,0))</f>
        <v>20</v>
      </c>
      <c r="AV1040" s="136" cm="1">
        <f t="array" ref="AV1040">INDEX($K:$P,ROW(),MATCH(AV$3,$K$2:$P$2,0))</f>
        <v>20</v>
      </c>
      <c r="AW1040" s="136" cm="1">
        <f t="array" ref="AW1040">INDEX($K:$P,ROW(),MATCH(AW$3,$K$2:$P$2,0))</f>
        <v>20</v>
      </c>
      <c r="AX1040" s="136" cm="1">
        <f t="array" ref="AX1040">INDEX($K:$P,ROW(),MATCH(AX$3,$K$2:$P$2,0))</f>
        <v>20</v>
      </c>
      <c r="AY1040" s="136" cm="1">
        <f t="array" ref="AY1040">INDEX($K:$P,ROW(),MATCH(AY$3,$K$2:$P$2,0))</f>
        <v>20</v>
      </c>
      <c r="AZ1040" s="136" cm="1">
        <f t="array" ref="AZ1040">INDEX($K:$P,ROW(),MATCH(AZ$3,$K$2:$P$2,0))</f>
        <v>20</v>
      </c>
      <c r="BA1040" s="136" cm="1">
        <f t="array" ref="BA1040">INDEX($K:$P,ROW(),MATCH(BA$3,$K$2:$P$2,0))</f>
        <v>20</v>
      </c>
      <c r="BB1040" s="136" cm="1">
        <f t="array" ref="BB1040">INDEX($K:$P,ROW(),MATCH(BB$3,$K$2:$P$2,0))</f>
        <v>20</v>
      </c>
      <c r="BC1040" s="136" cm="1">
        <f t="array" ref="BC1040">INDEX($K:$P,ROW(),MATCH(BC$3,$K$2:$P$2,0))</f>
        <v>20</v>
      </c>
      <c r="BD1040" s="136" cm="1">
        <f t="array" ref="BD1040">INDEX($K:$P,ROW(),MATCH(BD$3,$K$2:$P$2,0))</f>
        <v>20</v>
      </c>
      <c r="BE1040" s="136" cm="1">
        <f t="array" ref="BE1040">INDEX($K:$P,ROW(),MATCH(BE$3,$K$2:$P$2,0))</f>
        <v>20</v>
      </c>
      <c r="BF1040" s="136" cm="1">
        <f t="array" ref="BF1040">INDEX($K:$P,ROW(),MATCH(BF$3,$K$2:$P$2,0))</f>
        <v>20</v>
      </c>
      <c r="BG1040" s="136" cm="1">
        <f t="array" ref="BG1040">INDEX($K:$P,ROW(),MATCH(BG$3,$K$2:$P$2,0))</f>
        <v>20</v>
      </c>
      <c r="BH1040" s="136" cm="1">
        <f t="array" ref="BH1040">INDEX($K:$P,ROW(),MATCH(BH$3,$K$2:$P$2,0))</f>
        <v>20</v>
      </c>
      <c r="BI1040" s="136" cm="1">
        <f t="array" ref="BI1040">INDEX($K:$P,ROW(),MATCH(BI$3,$K$2:$P$2,0))</f>
        <v>20</v>
      </c>
      <c r="BJ1040" s="136" cm="1">
        <f t="array" ref="BJ1040">INDEX($K:$P,ROW(),MATCH(BJ$3,$K$2:$P$2,0))</f>
        <v>20</v>
      </c>
      <c r="BK1040" s="136" cm="1">
        <f t="array" ref="BK1040">INDEX($K:$P,ROW(),MATCH(BK$3,$K$2:$P$2,0))</f>
        <v>20</v>
      </c>
      <c r="BL1040" s="136" cm="1">
        <f t="array" ref="BL1040">INDEX($K:$P,ROW(),MATCH(BL$3,$K$2:$P$2,0))</f>
        <v>20</v>
      </c>
      <c r="BM1040" s="136" cm="1">
        <f t="array" ref="BM1040">INDEX($K:$P,ROW(),MATCH(BM$3,$K$2:$P$2,0))</f>
        <v>20</v>
      </c>
      <c r="BN1040" s="136" cm="1">
        <f t="array" ref="BN1040">INDEX($K:$P,ROW(),MATCH(BN$3,$K$2:$P$2,0))</f>
        <v>20</v>
      </c>
      <c r="BO1040" s="136" cm="1">
        <f t="array" ref="BO1040">INDEX($K:$P,ROW(),MATCH(BO$3,$K$2:$P$2,0))</f>
        <v>20</v>
      </c>
      <c r="BP1040" s="136" cm="1">
        <f t="array" ref="BP1040">INDEX($K:$P,ROW(),MATCH(BP$3,$K$2:$P$2,0))</f>
        <v>20</v>
      </c>
      <c r="BQ1040" s="136" cm="1">
        <f t="array" ref="BQ1040">INDEX($K:$P,ROW(),MATCH(BQ$3,$K$2:$P$2,0))</f>
        <v>20</v>
      </c>
      <c r="BR1040" s="136" cm="1">
        <f t="array" ref="BR1040">INDEX($K:$P,ROW(),MATCH(BR$3,$K$2:$P$2,0))</f>
        <v>20</v>
      </c>
      <c r="BS1040" s="136" cm="1">
        <f t="array" ref="BS1040">INDEX($K:$P,ROW(),MATCH(BS$3,$K$2:$P$2,0))</f>
        <v>20</v>
      </c>
      <c r="BT1040" s="136" cm="1">
        <f t="array" ref="BT1040">INDEX($K:$P,ROW(),MATCH(BT$3,$K$2:$P$2,0))</f>
        <v>20</v>
      </c>
      <c r="BU1040" s="136" cm="1">
        <f t="array" ref="BU1040">INDEX($K:$P,ROW(),MATCH(BU$3,$K$2:$P$2,0))</f>
        <v>20</v>
      </c>
      <c r="BV1040" s="136" cm="1">
        <f t="array" ref="BV1040">INDEX($K:$P,ROW(),MATCH(BV$3,$K$2:$P$2,0))</f>
        <v>20</v>
      </c>
      <c r="BW1040" s="136" cm="1">
        <f t="array" ref="BW1040">INDEX($K:$P,ROW(),MATCH(BW$3,$K$2:$P$2,0))</f>
        <v>20</v>
      </c>
      <c r="BX1040" s="136" cm="1">
        <f t="array" ref="BX1040">INDEX($K:$P,ROW(),MATCH(BX$3,$K$2:$P$2,0))</f>
        <v>20</v>
      </c>
      <c r="BY1040" s="136" cm="1">
        <f t="array" ref="BY1040">INDEX($K:$P,ROW(),MATCH(BY$3,$K$2:$P$2,0))</f>
        <v>20</v>
      </c>
      <c r="BZ1040" s="136" cm="1">
        <f t="array" ref="BZ1040">INDEX($K:$P,ROW(),MATCH(BZ$3,$K$2:$P$2,0))</f>
        <v>20</v>
      </c>
      <c r="CA1040" s="136" cm="1">
        <f t="array" ref="CA1040">INDEX($K:$P,ROW(),MATCH(CA$3,$K$2:$P$2,0))</f>
        <v>20</v>
      </c>
      <c r="CB1040" s="136" cm="1">
        <f t="array" ref="CB1040">INDEX($K:$P,ROW(),MATCH(CB$3,$K$2:$P$2,0))</f>
        <v>20</v>
      </c>
      <c r="CC1040" s="136" cm="1">
        <f t="array" ref="CC1040">INDEX($K:$P,ROW(),MATCH(CC$3,$K$2:$P$2,0))</f>
        <v>20</v>
      </c>
      <c r="CD1040" s="136" cm="1">
        <f t="array" ref="CD1040">INDEX($K:$P,ROW(),MATCH(CD$3,$K$2:$P$2,0))</f>
        <v>20</v>
      </c>
      <c r="CE1040" s="136" cm="1">
        <f t="array" ref="CE1040">INDEX($K:$P,ROW(),MATCH(CE$3,$K$2:$P$2,0))</f>
        <v>20</v>
      </c>
      <c r="CF1040" s="136" cm="1">
        <f t="array" ref="CF1040">INDEX($K:$P,ROW(),MATCH(CF$3,$K$2:$P$2,0))</f>
        <v>20</v>
      </c>
      <c r="CG1040" s="136" cm="1">
        <f t="array" ref="CG1040">INDEX($K:$P,ROW(),MATCH(CG$3,$K$2:$P$2,0))</f>
        <v>20</v>
      </c>
      <c r="CH1040" s="136" cm="1">
        <f t="array" ref="CH1040">INDEX($K:$P,ROW(),MATCH(CH$3,$K$2:$P$2,0))</f>
        <v>20</v>
      </c>
      <c r="CI1040" s="136" cm="1">
        <f t="array" ref="CI1040">INDEX($K:$P,ROW(),MATCH(CI$3,$K$2:$P$2,0))</f>
        <v>20</v>
      </c>
      <c r="CJ1040" s="136" cm="1">
        <f t="array" ref="CJ1040">INDEX($K:$P,ROW(),MATCH(CJ$3,$K$2:$P$2,0))</f>
        <v>20</v>
      </c>
      <c r="CK1040" s="136" cm="1">
        <f t="array" ref="CK1040">INDEX($K:$P,ROW(),MATCH(CK$3,$K$2:$P$2,0))</f>
        <v>20</v>
      </c>
      <c r="CL1040" s="136" cm="1">
        <f t="array" ref="CL1040">INDEX($K:$P,ROW(),MATCH(CL$3,$K$2:$P$2,0))</f>
        <v>20</v>
      </c>
    </row>
    <row r="1041" spans="2:90" x14ac:dyDescent="0.4">
      <c r="B1041" s="122" t="str">
        <f>"New originations - "&amp;B1043</f>
        <v>New originations - (Primary label)</v>
      </c>
      <c r="D1041" t="s">
        <v>789</v>
      </c>
      <c r="E1041" s="9" t="str">
        <f t="shared" si="1125"/>
        <v>1041 ORIGINATIONS-PP</v>
      </c>
      <c r="F1041" s="27"/>
      <c r="G1041" s="27"/>
      <c r="H1041" s="31"/>
      <c r="I1041" s="73"/>
      <c r="J1041" s="73"/>
      <c r="K1041" s="33" t="e">
        <f t="shared" ref="K1041:P1041" ca="1" si="1128">SUMIF($3:$3,K$2,1041:1041)</f>
        <v>#REF!</v>
      </c>
      <c r="L1041" s="33" t="e">
        <f t="shared" ca="1" si="1128"/>
        <v>#REF!</v>
      </c>
      <c r="M1041" s="33" t="e">
        <f t="shared" ca="1" si="1128"/>
        <v>#REF!</v>
      </c>
      <c r="N1041" s="33" t="e">
        <f t="shared" ca="1" si="1128"/>
        <v>#REF!</v>
      </c>
      <c r="O1041" s="33" t="e">
        <f t="shared" ca="1" si="1128"/>
        <v>#REF!</v>
      </c>
      <c r="P1041" s="33" t="e">
        <f t="shared" ca="1" si="1128"/>
        <v>#REF!</v>
      </c>
      <c r="R1041" s="33"/>
      <c r="S1041" s="33" t="e">
        <f t="shared" ref="S1041" ca="1" si="1129">S1039*S1040</f>
        <v>#REF!</v>
      </c>
      <c r="T1041" s="33" t="e">
        <f t="shared" ref="T1041:AX1041" ca="1" si="1130">T1039*T1040</f>
        <v>#REF!</v>
      </c>
      <c r="U1041" s="33" t="e">
        <f t="shared" ca="1" si="1130"/>
        <v>#REF!</v>
      </c>
      <c r="V1041" s="33" t="e">
        <f t="shared" ca="1" si="1130"/>
        <v>#REF!</v>
      </c>
      <c r="W1041" s="33" t="e">
        <f t="shared" ca="1" si="1130"/>
        <v>#REF!</v>
      </c>
      <c r="X1041" s="33" t="e">
        <f t="shared" ca="1" si="1130"/>
        <v>#REF!</v>
      </c>
      <c r="Y1041" s="33" t="e">
        <f t="shared" ca="1" si="1130"/>
        <v>#REF!</v>
      </c>
      <c r="Z1041" s="33" t="e">
        <f t="shared" ca="1" si="1130"/>
        <v>#REF!</v>
      </c>
      <c r="AA1041" s="33" t="e">
        <f t="shared" ca="1" si="1130"/>
        <v>#REF!</v>
      </c>
      <c r="AB1041" s="33" t="e">
        <f t="shared" ca="1" si="1130"/>
        <v>#REF!</v>
      </c>
      <c r="AC1041" s="33" t="e">
        <f t="shared" ca="1" si="1130"/>
        <v>#REF!</v>
      </c>
      <c r="AD1041" s="33" t="e">
        <f t="shared" ca="1" si="1130"/>
        <v>#REF!</v>
      </c>
      <c r="AE1041" s="33" t="e">
        <f t="shared" ca="1" si="1130"/>
        <v>#REF!</v>
      </c>
      <c r="AF1041" s="33" t="e">
        <f t="shared" ca="1" si="1130"/>
        <v>#REF!</v>
      </c>
      <c r="AG1041" s="33" t="e">
        <f t="shared" ca="1" si="1130"/>
        <v>#REF!</v>
      </c>
      <c r="AH1041" s="33" t="e">
        <f t="shared" ca="1" si="1130"/>
        <v>#REF!</v>
      </c>
      <c r="AI1041" s="33" t="e">
        <f t="shared" ca="1" si="1130"/>
        <v>#REF!</v>
      </c>
      <c r="AJ1041" s="33" t="e">
        <f t="shared" ca="1" si="1130"/>
        <v>#REF!</v>
      </c>
      <c r="AK1041" s="33" t="e">
        <f t="shared" ca="1" si="1130"/>
        <v>#REF!</v>
      </c>
      <c r="AL1041" s="33" t="e">
        <f t="shared" ca="1" si="1130"/>
        <v>#REF!</v>
      </c>
      <c r="AM1041" s="33" t="e">
        <f t="shared" ca="1" si="1130"/>
        <v>#REF!</v>
      </c>
      <c r="AN1041" s="33" t="e">
        <f t="shared" ca="1" si="1130"/>
        <v>#REF!</v>
      </c>
      <c r="AO1041" s="33" t="e">
        <f t="shared" ca="1" si="1130"/>
        <v>#REF!</v>
      </c>
      <c r="AP1041" s="33" t="e">
        <f t="shared" ca="1" si="1130"/>
        <v>#REF!</v>
      </c>
      <c r="AQ1041" s="33" t="e">
        <f t="shared" ca="1" si="1130"/>
        <v>#REF!</v>
      </c>
      <c r="AR1041" s="33" t="e">
        <f t="shared" ca="1" si="1130"/>
        <v>#REF!</v>
      </c>
      <c r="AS1041" s="33" t="e">
        <f t="shared" ca="1" si="1130"/>
        <v>#REF!</v>
      </c>
      <c r="AT1041" s="33" t="e">
        <f t="shared" ca="1" si="1130"/>
        <v>#REF!</v>
      </c>
      <c r="AU1041" s="33" t="e">
        <f t="shared" ca="1" si="1130"/>
        <v>#REF!</v>
      </c>
      <c r="AV1041" s="33" t="e">
        <f t="shared" ca="1" si="1130"/>
        <v>#REF!</v>
      </c>
      <c r="AW1041" s="33" t="e">
        <f t="shared" ca="1" si="1130"/>
        <v>#REF!</v>
      </c>
      <c r="AX1041" s="33" t="e">
        <f t="shared" ca="1" si="1130"/>
        <v>#REF!</v>
      </c>
      <c r="AY1041" s="33" t="e">
        <f t="shared" ref="AY1041:CD1041" ca="1" si="1131">AY1039*AY1040</f>
        <v>#REF!</v>
      </c>
      <c r="AZ1041" s="33" t="e">
        <f t="shared" ca="1" si="1131"/>
        <v>#REF!</v>
      </c>
      <c r="BA1041" s="33" t="e">
        <f t="shared" ca="1" si="1131"/>
        <v>#REF!</v>
      </c>
      <c r="BB1041" s="33" t="e">
        <f t="shared" ca="1" si="1131"/>
        <v>#REF!</v>
      </c>
      <c r="BC1041" s="33" t="e">
        <f t="shared" ca="1" si="1131"/>
        <v>#REF!</v>
      </c>
      <c r="BD1041" s="33" t="e">
        <f t="shared" ca="1" si="1131"/>
        <v>#REF!</v>
      </c>
      <c r="BE1041" s="33" t="e">
        <f t="shared" ca="1" si="1131"/>
        <v>#REF!</v>
      </c>
      <c r="BF1041" s="33" t="e">
        <f t="shared" ca="1" si="1131"/>
        <v>#REF!</v>
      </c>
      <c r="BG1041" s="33" t="e">
        <f t="shared" ca="1" si="1131"/>
        <v>#REF!</v>
      </c>
      <c r="BH1041" s="33" t="e">
        <f t="shared" ca="1" si="1131"/>
        <v>#REF!</v>
      </c>
      <c r="BI1041" s="33" t="e">
        <f t="shared" ca="1" si="1131"/>
        <v>#REF!</v>
      </c>
      <c r="BJ1041" s="33" t="e">
        <f t="shared" ca="1" si="1131"/>
        <v>#REF!</v>
      </c>
      <c r="BK1041" s="33" t="e">
        <f t="shared" ca="1" si="1131"/>
        <v>#REF!</v>
      </c>
      <c r="BL1041" s="33" t="e">
        <f t="shared" ca="1" si="1131"/>
        <v>#REF!</v>
      </c>
      <c r="BM1041" s="33" t="e">
        <f t="shared" ca="1" si="1131"/>
        <v>#REF!</v>
      </c>
      <c r="BN1041" s="33" t="e">
        <f t="shared" ca="1" si="1131"/>
        <v>#REF!</v>
      </c>
      <c r="BO1041" s="33" t="e">
        <f t="shared" ca="1" si="1131"/>
        <v>#REF!</v>
      </c>
      <c r="BP1041" s="33" t="e">
        <f t="shared" ca="1" si="1131"/>
        <v>#REF!</v>
      </c>
      <c r="BQ1041" s="33" t="e">
        <f t="shared" ca="1" si="1131"/>
        <v>#REF!</v>
      </c>
      <c r="BR1041" s="33" t="e">
        <f t="shared" ca="1" si="1131"/>
        <v>#REF!</v>
      </c>
      <c r="BS1041" s="33" t="e">
        <f t="shared" ca="1" si="1131"/>
        <v>#REF!</v>
      </c>
      <c r="BT1041" s="33" t="e">
        <f t="shared" ca="1" si="1131"/>
        <v>#REF!</v>
      </c>
      <c r="BU1041" s="33" t="e">
        <f t="shared" ca="1" si="1131"/>
        <v>#REF!</v>
      </c>
      <c r="BV1041" s="33" t="e">
        <f t="shared" ca="1" si="1131"/>
        <v>#REF!</v>
      </c>
      <c r="BW1041" s="33" t="e">
        <f t="shared" ca="1" si="1131"/>
        <v>#REF!</v>
      </c>
      <c r="BX1041" s="33" t="e">
        <f t="shared" ca="1" si="1131"/>
        <v>#REF!</v>
      </c>
      <c r="BY1041" s="33" t="e">
        <f t="shared" ca="1" si="1131"/>
        <v>#REF!</v>
      </c>
      <c r="BZ1041" s="33" t="e">
        <f t="shared" ca="1" si="1131"/>
        <v>#REF!</v>
      </c>
      <c r="CA1041" s="33" t="e">
        <f t="shared" ca="1" si="1131"/>
        <v>#REF!</v>
      </c>
      <c r="CB1041" s="33" t="e">
        <f t="shared" ca="1" si="1131"/>
        <v>#REF!</v>
      </c>
      <c r="CC1041" s="33" t="e">
        <f t="shared" ca="1" si="1131"/>
        <v>#REF!</v>
      </c>
      <c r="CD1041" s="33" t="e">
        <f t="shared" ca="1" si="1131"/>
        <v>#REF!</v>
      </c>
      <c r="CE1041" s="33" t="e">
        <f t="shared" ref="CE1041:CK1041" ca="1" si="1132">CE1039*CE1040</f>
        <v>#REF!</v>
      </c>
      <c r="CF1041" s="33" t="e">
        <f t="shared" ca="1" si="1132"/>
        <v>#REF!</v>
      </c>
      <c r="CG1041" s="33" t="e">
        <f t="shared" ca="1" si="1132"/>
        <v>#REF!</v>
      </c>
      <c r="CH1041" s="33" t="e">
        <f t="shared" ca="1" si="1132"/>
        <v>#REF!</v>
      </c>
      <c r="CI1041" s="33" t="e">
        <f t="shared" ca="1" si="1132"/>
        <v>#REF!</v>
      </c>
      <c r="CJ1041" s="33" t="e">
        <f t="shared" ca="1" si="1132"/>
        <v>#REF!</v>
      </c>
      <c r="CK1041" s="33" t="e">
        <f t="shared" ca="1" si="1132"/>
        <v>#REF!</v>
      </c>
      <c r="CL1041" s="33" t="e">
        <f t="shared" ref="CL1041" ca="1" si="1133">CL1039*CL1040</f>
        <v>#REF!</v>
      </c>
    </row>
    <row r="1042" spans="2:90" x14ac:dyDescent="0.4">
      <c r="B1042" s="124"/>
      <c r="C1042" s="27"/>
      <c r="D1042" t="s">
        <v>789</v>
      </c>
      <c r="E1042" s="9" t="str">
        <f t="shared" si="1125"/>
        <v>1042 ORIGINATIONS-PP</v>
      </c>
      <c r="F1042" s="27"/>
      <c r="G1042" s="27"/>
      <c r="H1042" s="31"/>
      <c r="I1042" s="73"/>
      <c r="J1042" s="73"/>
      <c r="K1042" s="38"/>
      <c r="L1042" s="38"/>
      <c r="M1042" s="38"/>
      <c r="N1042" s="38"/>
      <c r="O1042" s="38"/>
      <c r="P1042" s="38"/>
      <c r="R1042" s="33"/>
      <c r="S1042" s="38"/>
      <c r="T1042" s="38"/>
      <c r="U1042" s="38"/>
      <c r="V1042" s="38"/>
      <c r="W1042" s="38"/>
      <c r="X1042" s="38"/>
      <c r="Y1042" s="38"/>
      <c r="Z1042" s="38"/>
      <c r="AA1042" s="38"/>
      <c r="AB1042" s="38"/>
      <c r="AC1042" s="38"/>
      <c r="AD1042" s="38"/>
      <c r="AE1042" s="38"/>
      <c r="AF1042" s="38"/>
      <c r="AG1042" s="38"/>
      <c r="AH1042" s="38"/>
      <c r="AI1042" s="38"/>
      <c r="AJ1042" s="38"/>
      <c r="AK1042" s="38"/>
      <c r="AL1042" s="38"/>
      <c r="AM1042" s="38"/>
      <c r="AN1042" s="38"/>
      <c r="AO1042" s="38"/>
      <c r="AP1042" s="38"/>
      <c r="AQ1042" s="38"/>
      <c r="AR1042" s="38"/>
      <c r="AS1042" s="38"/>
      <c r="AT1042" s="38"/>
      <c r="AU1042" s="38"/>
      <c r="AV1042" s="38"/>
      <c r="AW1042" s="38"/>
      <c r="AX1042" s="38"/>
      <c r="AY1042" s="38"/>
      <c r="AZ1042" s="38"/>
      <c r="BA1042" s="38"/>
      <c r="BB1042" s="38"/>
      <c r="BC1042" s="38"/>
      <c r="BD1042" s="38"/>
      <c r="BE1042" s="38"/>
      <c r="BF1042" s="38"/>
      <c r="BG1042" s="38"/>
      <c r="BH1042" s="38"/>
      <c r="BI1042" s="38"/>
      <c r="BJ1042" s="38"/>
      <c r="BK1042" s="38"/>
      <c r="BL1042" s="38"/>
      <c r="BM1042" s="38"/>
      <c r="BN1042" s="38"/>
      <c r="BO1042" s="38"/>
      <c r="BP1042" s="38"/>
      <c r="BQ1042" s="38"/>
      <c r="BR1042" s="38"/>
      <c r="BS1042" s="38"/>
      <c r="BT1042" s="38"/>
      <c r="BU1042" s="38"/>
      <c r="BV1042" s="38"/>
      <c r="BW1042" s="38"/>
      <c r="BX1042" s="38"/>
      <c r="BY1042" s="38"/>
      <c r="BZ1042" s="38"/>
      <c r="CA1042" s="38"/>
      <c r="CB1042" s="38"/>
      <c r="CC1042" s="38"/>
      <c r="CD1042" s="38"/>
      <c r="CE1042" s="38"/>
      <c r="CF1042" s="38"/>
      <c r="CG1042" s="38"/>
      <c r="CH1042" s="38"/>
      <c r="CI1042" s="38"/>
      <c r="CJ1042" s="38"/>
      <c r="CK1042" s="38"/>
      <c r="CL1042" s="38"/>
    </row>
    <row r="1043" spans="2:90" x14ac:dyDescent="0.4">
      <c r="B1043" s="132" t="str">
        <f>B1027</f>
        <v>(Primary label)</v>
      </c>
      <c r="D1043" t="s">
        <v>789</v>
      </c>
      <c r="E1043" s="8" t="str">
        <f>ROW()&amp;" "&amp;D1043</f>
        <v>1043 ORIGINATIONS-PP</v>
      </c>
      <c r="G1043" t="s">
        <v>332</v>
      </c>
      <c r="H1043" s="31"/>
      <c r="I1043" s="73"/>
      <c r="J1043" s="73"/>
      <c r="K1043" s="58"/>
      <c r="L1043" s="58"/>
      <c r="M1043" s="58"/>
      <c r="N1043" s="58"/>
      <c r="O1043" s="58"/>
      <c r="P1043" s="58"/>
      <c r="R1043" s="33"/>
    </row>
    <row r="1044" spans="2:90" x14ac:dyDescent="0.4">
      <c r="B1044" s="235" t="str">
        <f>IFERROR(SUBSTITUTE(B1035,":",""),"no unit")</f>
        <v>unit</v>
      </c>
      <c r="D1044" t="s">
        <v>789</v>
      </c>
      <c r="E1044" s="8" t="str">
        <f>ROW()&amp;" "&amp;D1044</f>
        <v>1044 ORIGINATIONS-PP</v>
      </c>
      <c r="G1044" t="s">
        <v>332</v>
      </c>
      <c r="H1044" s="31"/>
      <c r="I1044" s="73"/>
      <c r="J1044" s="73"/>
      <c r="K1044" s="58"/>
      <c r="L1044" s="58"/>
      <c r="M1044" s="58"/>
      <c r="N1044" s="58"/>
      <c r="O1044" s="58"/>
      <c r="P1044" s="58"/>
      <c r="R1044" s="33"/>
    </row>
    <row r="1045" spans="2:90" x14ac:dyDescent="0.4">
      <c r="B1045" s="132" t="str">
        <f>B1029</f>
        <v>Primary revenue driver</v>
      </c>
      <c r="D1045" t="s">
        <v>789</v>
      </c>
      <c r="E1045" s="8" t="str">
        <f>ROW()&amp;" "&amp;D1045</f>
        <v>1045 ORIGINATIONS-PP</v>
      </c>
      <c r="G1045" t="s">
        <v>332</v>
      </c>
      <c r="H1045" s="31"/>
      <c r="I1045" s="73"/>
      <c r="J1045" s="73"/>
      <c r="K1045" s="58"/>
      <c r="L1045" s="58"/>
      <c r="M1045" s="58"/>
      <c r="N1045" s="58"/>
      <c r="O1045" s="58"/>
      <c r="P1045" s="58"/>
      <c r="R1045" s="33"/>
      <c r="S1045" s="175" t="str">
        <f t="shared" ref="S1045" si="1134">ADDRESS(ROW(S1041),COLUMN(S1041),2)</f>
        <v>S$1041</v>
      </c>
      <c r="T1045" s="175" t="str">
        <f t="shared" ref="T1045:AX1045" si="1135">ADDRESS(ROW(T1041),COLUMN(T1041),2)</f>
        <v>T$1041</v>
      </c>
      <c r="U1045" s="175" t="str">
        <f t="shared" si="1135"/>
        <v>U$1041</v>
      </c>
      <c r="V1045" s="175" t="str">
        <f t="shared" si="1135"/>
        <v>V$1041</v>
      </c>
      <c r="W1045" s="175" t="str">
        <f t="shared" si="1135"/>
        <v>W$1041</v>
      </c>
      <c r="X1045" s="175" t="str">
        <f t="shared" si="1135"/>
        <v>X$1041</v>
      </c>
      <c r="Y1045" s="175" t="str">
        <f t="shared" si="1135"/>
        <v>Y$1041</v>
      </c>
      <c r="Z1045" s="175" t="str">
        <f t="shared" si="1135"/>
        <v>Z$1041</v>
      </c>
      <c r="AA1045" s="175" t="str">
        <f t="shared" si="1135"/>
        <v>AA$1041</v>
      </c>
      <c r="AB1045" s="175" t="str">
        <f t="shared" si="1135"/>
        <v>AB$1041</v>
      </c>
      <c r="AC1045" s="175" t="str">
        <f t="shared" si="1135"/>
        <v>AC$1041</v>
      </c>
      <c r="AD1045" s="175" t="str">
        <f t="shared" si="1135"/>
        <v>AD$1041</v>
      </c>
      <c r="AE1045" s="175" t="str">
        <f t="shared" si="1135"/>
        <v>AE$1041</v>
      </c>
      <c r="AF1045" s="175" t="str">
        <f t="shared" si="1135"/>
        <v>AF$1041</v>
      </c>
      <c r="AG1045" s="175" t="str">
        <f t="shared" si="1135"/>
        <v>AG$1041</v>
      </c>
      <c r="AH1045" s="175" t="str">
        <f t="shared" si="1135"/>
        <v>AH$1041</v>
      </c>
      <c r="AI1045" s="175" t="str">
        <f t="shared" si="1135"/>
        <v>AI$1041</v>
      </c>
      <c r="AJ1045" s="175" t="str">
        <f t="shared" si="1135"/>
        <v>AJ$1041</v>
      </c>
      <c r="AK1045" s="175" t="str">
        <f t="shared" si="1135"/>
        <v>AK$1041</v>
      </c>
      <c r="AL1045" s="175" t="str">
        <f t="shared" si="1135"/>
        <v>AL$1041</v>
      </c>
      <c r="AM1045" s="175" t="str">
        <f t="shared" si="1135"/>
        <v>AM$1041</v>
      </c>
      <c r="AN1045" s="175" t="str">
        <f t="shared" si="1135"/>
        <v>AN$1041</v>
      </c>
      <c r="AO1045" s="175" t="str">
        <f t="shared" si="1135"/>
        <v>AO$1041</v>
      </c>
      <c r="AP1045" s="175" t="str">
        <f t="shared" si="1135"/>
        <v>AP$1041</v>
      </c>
      <c r="AQ1045" s="175" t="str">
        <f t="shared" si="1135"/>
        <v>AQ$1041</v>
      </c>
      <c r="AR1045" s="175" t="str">
        <f t="shared" si="1135"/>
        <v>AR$1041</v>
      </c>
      <c r="AS1045" s="175" t="str">
        <f t="shared" si="1135"/>
        <v>AS$1041</v>
      </c>
      <c r="AT1045" s="175" t="str">
        <f t="shared" si="1135"/>
        <v>AT$1041</v>
      </c>
      <c r="AU1045" s="175" t="str">
        <f t="shared" si="1135"/>
        <v>AU$1041</v>
      </c>
      <c r="AV1045" s="175" t="str">
        <f t="shared" si="1135"/>
        <v>AV$1041</v>
      </c>
      <c r="AW1045" s="175" t="str">
        <f t="shared" si="1135"/>
        <v>AW$1041</v>
      </c>
      <c r="AX1045" s="175" t="str">
        <f t="shared" si="1135"/>
        <v>AX$1041</v>
      </c>
      <c r="AY1045" s="175" t="str">
        <f t="shared" ref="AY1045:CD1045" si="1136">ADDRESS(ROW(AY1041),COLUMN(AY1041),2)</f>
        <v>AY$1041</v>
      </c>
      <c r="AZ1045" s="175" t="str">
        <f t="shared" si="1136"/>
        <v>AZ$1041</v>
      </c>
      <c r="BA1045" s="175" t="str">
        <f t="shared" si="1136"/>
        <v>BA$1041</v>
      </c>
      <c r="BB1045" s="175" t="str">
        <f t="shared" si="1136"/>
        <v>BB$1041</v>
      </c>
      <c r="BC1045" s="175" t="str">
        <f t="shared" si="1136"/>
        <v>BC$1041</v>
      </c>
      <c r="BD1045" s="175" t="str">
        <f t="shared" si="1136"/>
        <v>BD$1041</v>
      </c>
      <c r="BE1045" s="175" t="str">
        <f t="shared" si="1136"/>
        <v>BE$1041</v>
      </c>
      <c r="BF1045" s="175" t="str">
        <f t="shared" si="1136"/>
        <v>BF$1041</v>
      </c>
      <c r="BG1045" s="175" t="str">
        <f t="shared" si="1136"/>
        <v>BG$1041</v>
      </c>
      <c r="BH1045" s="175" t="str">
        <f t="shared" si="1136"/>
        <v>BH$1041</v>
      </c>
      <c r="BI1045" s="175" t="str">
        <f t="shared" si="1136"/>
        <v>BI$1041</v>
      </c>
      <c r="BJ1045" s="175" t="str">
        <f t="shared" si="1136"/>
        <v>BJ$1041</v>
      </c>
      <c r="BK1045" s="175" t="str">
        <f t="shared" si="1136"/>
        <v>BK$1041</v>
      </c>
      <c r="BL1045" s="175" t="str">
        <f t="shared" si="1136"/>
        <v>BL$1041</v>
      </c>
      <c r="BM1045" s="175" t="str">
        <f t="shared" si="1136"/>
        <v>BM$1041</v>
      </c>
      <c r="BN1045" s="175" t="str">
        <f t="shared" si="1136"/>
        <v>BN$1041</v>
      </c>
      <c r="BO1045" s="175" t="str">
        <f t="shared" si="1136"/>
        <v>BO$1041</v>
      </c>
      <c r="BP1045" s="175" t="str">
        <f t="shared" si="1136"/>
        <v>BP$1041</v>
      </c>
      <c r="BQ1045" s="175" t="str">
        <f t="shared" si="1136"/>
        <v>BQ$1041</v>
      </c>
      <c r="BR1045" s="175" t="str">
        <f t="shared" si="1136"/>
        <v>BR$1041</v>
      </c>
      <c r="BS1045" s="175" t="str">
        <f t="shared" si="1136"/>
        <v>BS$1041</v>
      </c>
      <c r="BT1045" s="175" t="str">
        <f t="shared" si="1136"/>
        <v>BT$1041</v>
      </c>
      <c r="BU1045" s="175" t="str">
        <f t="shared" si="1136"/>
        <v>BU$1041</v>
      </c>
      <c r="BV1045" s="175" t="str">
        <f t="shared" si="1136"/>
        <v>BV$1041</v>
      </c>
      <c r="BW1045" s="175" t="str">
        <f t="shared" si="1136"/>
        <v>BW$1041</v>
      </c>
      <c r="BX1045" s="175" t="str">
        <f t="shared" si="1136"/>
        <v>BX$1041</v>
      </c>
      <c r="BY1045" s="175" t="str">
        <f t="shared" si="1136"/>
        <v>BY$1041</v>
      </c>
      <c r="BZ1045" s="175" t="str">
        <f t="shared" si="1136"/>
        <v>BZ$1041</v>
      </c>
      <c r="CA1045" s="175" t="str">
        <f t="shared" si="1136"/>
        <v>CA$1041</v>
      </c>
      <c r="CB1045" s="175" t="str">
        <f t="shared" si="1136"/>
        <v>CB$1041</v>
      </c>
      <c r="CC1045" s="175" t="str">
        <f t="shared" si="1136"/>
        <v>CC$1041</v>
      </c>
      <c r="CD1045" s="175" t="str">
        <f t="shared" si="1136"/>
        <v>CD$1041</v>
      </c>
      <c r="CE1045" s="175" t="str">
        <f t="shared" ref="CE1045:CK1045" si="1137">ADDRESS(ROW(CE1041),COLUMN(CE1041),2)</f>
        <v>CE$1041</v>
      </c>
      <c r="CF1045" s="175" t="str">
        <f t="shared" si="1137"/>
        <v>CF$1041</v>
      </c>
      <c r="CG1045" s="175" t="str">
        <f t="shared" si="1137"/>
        <v>CG$1041</v>
      </c>
      <c r="CH1045" s="175" t="str">
        <f t="shared" si="1137"/>
        <v>CH$1041</v>
      </c>
      <c r="CI1045" s="175" t="str">
        <f t="shared" si="1137"/>
        <v>CI$1041</v>
      </c>
      <c r="CJ1045" s="175" t="str">
        <f t="shared" si="1137"/>
        <v>CJ$1041</v>
      </c>
      <c r="CK1045" s="175" t="str">
        <f t="shared" si="1137"/>
        <v>CK$1041</v>
      </c>
      <c r="CL1045" s="175" t="str">
        <f t="shared" ref="CL1045" si="1138">ADDRESS(ROW(CL1041),COLUMN(CL1041),2)</f>
        <v>CL$1041</v>
      </c>
    </row>
    <row r="1046" spans="2:90" x14ac:dyDescent="0.4">
      <c r="B1046" s="132" t="str">
        <f t="shared" ref="B1046:B1050" si="1139">B1030</f>
        <v>Primary volume driver</v>
      </c>
      <c r="D1046" t="s">
        <v>789</v>
      </c>
      <c r="E1046" s="8" t="str">
        <f>ROW()&amp;" "&amp;D1046</f>
        <v>1046 ORIGINATIONS-PP</v>
      </c>
      <c r="G1046" t="s">
        <v>332</v>
      </c>
      <c r="H1046" s="204"/>
      <c r="I1046" s="205"/>
      <c r="J1046" s="205"/>
      <c r="K1046" s="213"/>
      <c r="L1046" s="213"/>
      <c r="M1046" s="213"/>
      <c r="N1046" s="213"/>
      <c r="O1046" s="213"/>
      <c r="P1046" s="213"/>
      <c r="R1046" s="214"/>
      <c r="S1046" s="208" t="str">
        <f t="shared" ref="S1046" si="1140">S1030</f>
        <v>S$324</v>
      </c>
      <c r="T1046" s="208" t="str">
        <f t="shared" ref="T1046:CE1046" si="1141">T1030</f>
        <v>T$324</v>
      </c>
      <c r="U1046" s="208" t="str">
        <f t="shared" si="1141"/>
        <v>U$324</v>
      </c>
      <c r="V1046" s="208" t="str">
        <f t="shared" si="1141"/>
        <v>V$324</v>
      </c>
      <c r="W1046" s="208" t="str">
        <f t="shared" si="1141"/>
        <v>W$324</v>
      </c>
      <c r="X1046" s="208" t="str">
        <f t="shared" si="1141"/>
        <v>X$324</v>
      </c>
      <c r="Y1046" s="208" t="str">
        <f t="shared" si="1141"/>
        <v>Y$324</v>
      </c>
      <c r="Z1046" s="208" t="str">
        <f t="shared" si="1141"/>
        <v>Z$324</v>
      </c>
      <c r="AA1046" s="208" t="str">
        <f t="shared" si="1141"/>
        <v>AA$324</v>
      </c>
      <c r="AB1046" s="208" t="str">
        <f t="shared" si="1141"/>
        <v>AB$324</v>
      </c>
      <c r="AC1046" s="208" t="str">
        <f t="shared" si="1141"/>
        <v>AC$324</v>
      </c>
      <c r="AD1046" s="208" t="str">
        <f t="shared" si="1141"/>
        <v>AD$324</v>
      </c>
      <c r="AE1046" s="208" t="str">
        <f t="shared" si="1141"/>
        <v>AE$324</v>
      </c>
      <c r="AF1046" s="208" t="str">
        <f t="shared" si="1141"/>
        <v>AF$324</v>
      </c>
      <c r="AG1046" s="208" t="str">
        <f t="shared" si="1141"/>
        <v>AG$324</v>
      </c>
      <c r="AH1046" s="208" t="str">
        <f t="shared" si="1141"/>
        <v>AH$324</v>
      </c>
      <c r="AI1046" s="208" t="str">
        <f t="shared" si="1141"/>
        <v>AI$324</v>
      </c>
      <c r="AJ1046" s="208" t="str">
        <f t="shared" si="1141"/>
        <v>AJ$324</v>
      </c>
      <c r="AK1046" s="208" t="str">
        <f t="shared" si="1141"/>
        <v>AK$324</v>
      </c>
      <c r="AL1046" s="208" t="str">
        <f t="shared" si="1141"/>
        <v>AL$324</v>
      </c>
      <c r="AM1046" s="208" t="str">
        <f t="shared" si="1141"/>
        <v>AM$324</v>
      </c>
      <c r="AN1046" s="208" t="str">
        <f t="shared" si="1141"/>
        <v>AN$324</v>
      </c>
      <c r="AO1046" s="208" t="str">
        <f t="shared" si="1141"/>
        <v>AO$324</v>
      </c>
      <c r="AP1046" s="208" t="str">
        <f t="shared" si="1141"/>
        <v>AP$324</v>
      </c>
      <c r="AQ1046" s="208" t="str">
        <f t="shared" si="1141"/>
        <v>AQ$324</v>
      </c>
      <c r="AR1046" s="208" t="str">
        <f t="shared" si="1141"/>
        <v>AR$324</v>
      </c>
      <c r="AS1046" s="208" t="str">
        <f t="shared" si="1141"/>
        <v>AS$324</v>
      </c>
      <c r="AT1046" s="208" t="str">
        <f t="shared" si="1141"/>
        <v>AT$324</v>
      </c>
      <c r="AU1046" s="208" t="str">
        <f t="shared" si="1141"/>
        <v>AU$324</v>
      </c>
      <c r="AV1046" s="208" t="str">
        <f t="shared" si="1141"/>
        <v>AV$324</v>
      </c>
      <c r="AW1046" s="208" t="str">
        <f t="shared" si="1141"/>
        <v>AW$324</v>
      </c>
      <c r="AX1046" s="208" t="str">
        <f t="shared" si="1141"/>
        <v>AX$324</v>
      </c>
      <c r="AY1046" s="208" t="str">
        <f t="shared" si="1141"/>
        <v>AY$324</v>
      </c>
      <c r="AZ1046" s="208" t="str">
        <f t="shared" si="1141"/>
        <v>AZ$324</v>
      </c>
      <c r="BA1046" s="208" t="str">
        <f t="shared" si="1141"/>
        <v>BA$324</v>
      </c>
      <c r="BB1046" s="208" t="str">
        <f t="shared" si="1141"/>
        <v>BB$324</v>
      </c>
      <c r="BC1046" s="208" t="str">
        <f t="shared" si="1141"/>
        <v>BC$324</v>
      </c>
      <c r="BD1046" s="208" t="str">
        <f t="shared" si="1141"/>
        <v>BD$324</v>
      </c>
      <c r="BE1046" s="208" t="str">
        <f t="shared" si="1141"/>
        <v>BE$324</v>
      </c>
      <c r="BF1046" s="208" t="str">
        <f t="shared" si="1141"/>
        <v>BF$324</v>
      </c>
      <c r="BG1046" s="208" t="str">
        <f t="shared" si="1141"/>
        <v>BG$324</v>
      </c>
      <c r="BH1046" s="208" t="str">
        <f t="shared" si="1141"/>
        <v>BH$324</v>
      </c>
      <c r="BI1046" s="208" t="str">
        <f t="shared" si="1141"/>
        <v>BI$324</v>
      </c>
      <c r="BJ1046" s="208" t="str">
        <f t="shared" si="1141"/>
        <v>BJ$324</v>
      </c>
      <c r="BK1046" s="208" t="str">
        <f t="shared" si="1141"/>
        <v>BK$324</v>
      </c>
      <c r="BL1046" s="208" t="str">
        <f t="shared" si="1141"/>
        <v>BL$324</v>
      </c>
      <c r="BM1046" s="208" t="str">
        <f t="shared" si="1141"/>
        <v>BM$324</v>
      </c>
      <c r="BN1046" s="208" t="str">
        <f t="shared" si="1141"/>
        <v>BN$324</v>
      </c>
      <c r="BO1046" s="208" t="str">
        <f t="shared" si="1141"/>
        <v>BO$324</v>
      </c>
      <c r="BP1046" s="208" t="str">
        <f t="shared" si="1141"/>
        <v>BP$324</v>
      </c>
      <c r="BQ1046" s="208" t="str">
        <f t="shared" si="1141"/>
        <v>BQ$324</v>
      </c>
      <c r="BR1046" s="208" t="str">
        <f t="shared" si="1141"/>
        <v>BR$324</v>
      </c>
      <c r="BS1046" s="208" t="str">
        <f t="shared" si="1141"/>
        <v>BS$324</v>
      </c>
      <c r="BT1046" s="208" t="str">
        <f t="shared" si="1141"/>
        <v>BT$324</v>
      </c>
      <c r="BU1046" s="208" t="str">
        <f t="shared" si="1141"/>
        <v>BU$324</v>
      </c>
      <c r="BV1046" s="208" t="str">
        <f t="shared" si="1141"/>
        <v>BV$324</v>
      </c>
      <c r="BW1046" s="208" t="str">
        <f t="shared" si="1141"/>
        <v>BW$324</v>
      </c>
      <c r="BX1046" s="208" t="str">
        <f t="shared" si="1141"/>
        <v>BX$324</v>
      </c>
      <c r="BY1046" s="208" t="str">
        <f t="shared" si="1141"/>
        <v>BY$324</v>
      </c>
      <c r="BZ1046" s="208" t="str">
        <f t="shared" si="1141"/>
        <v>BZ$324</v>
      </c>
      <c r="CA1046" s="208" t="str">
        <f t="shared" si="1141"/>
        <v>CA$324</v>
      </c>
      <c r="CB1046" s="208" t="str">
        <f t="shared" si="1141"/>
        <v>CB$324</v>
      </c>
      <c r="CC1046" s="208" t="str">
        <f t="shared" si="1141"/>
        <v>CC$324</v>
      </c>
      <c r="CD1046" s="208" t="str">
        <f t="shared" si="1141"/>
        <v>CD$324</v>
      </c>
      <c r="CE1046" s="208" t="str">
        <f t="shared" si="1141"/>
        <v>CE$324</v>
      </c>
      <c r="CF1046" s="208" t="str">
        <f t="shared" ref="CF1046:CK1046" si="1142">CF1030</f>
        <v>CF$324</v>
      </c>
      <c r="CG1046" s="208" t="str">
        <f t="shared" si="1142"/>
        <v>CG$324</v>
      </c>
      <c r="CH1046" s="208" t="str">
        <f t="shared" si="1142"/>
        <v>CH$324</v>
      </c>
      <c r="CI1046" s="208" t="str">
        <f t="shared" si="1142"/>
        <v>CI$324</v>
      </c>
      <c r="CJ1046" s="208" t="str">
        <f t="shared" si="1142"/>
        <v>CJ$324</v>
      </c>
      <c r="CK1046" s="208" t="str">
        <f t="shared" si="1142"/>
        <v>CK$324</v>
      </c>
      <c r="CL1046" s="208" t="str">
        <f t="shared" ref="CL1046" si="1143">CL1030</f>
        <v>CL$324</v>
      </c>
    </row>
    <row r="1047" spans="2:90" x14ac:dyDescent="0.4">
      <c r="B1047" s="132" t="str">
        <f t="shared" si="1139"/>
        <v>(Secondary label)</v>
      </c>
      <c r="D1047" t="s">
        <v>789</v>
      </c>
      <c r="E1047" s="8" t="str">
        <f t="shared" ref="E1047:E1049" si="1144">ROW()&amp;" "&amp;D1047</f>
        <v>1047 ORIGINATIONS-PP</v>
      </c>
      <c r="G1047" t="s">
        <v>332</v>
      </c>
      <c r="H1047" s="12"/>
      <c r="I1047" s="60"/>
      <c r="J1047" s="60"/>
      <c r="K1047" s="15"/>
      <c r="L1047" s="15"/>
      <c r="M1047" s="15"/>
      <c r="N1047" s="15"/>
      <c r="O1047" s="15"/>
      <c r="P1047" s="15"/>
      <c r="R1047" s="15"/>
      <c r="S1047" s="175"/>
      <c r="T1047" s="175"/>
      <c r="U1047" s="175"/>
      <c r="V1047" s="175"/>
      <c r="W1047" s="175"/>
      <c r="X1047" s="175"/>
      <c r="Y1047" s="175"/>
      <c r="Z1047" s="175"/>
      <c r="AA1047" s="175"/>
      <c r="AB1047" s="175"/>
      <c r="AC1047" s="175"/>
      <c r="AD1047" s="175"/>
      <c r="AE1047" s="175"/>
      <c r="AF1047" s="175"/>
      <c r="AG1047" s="175"/>
      <c r="AH1047" s="175"/>
      <c r="AI1047" s="175"/>
      <c r="AJ1047" s="175"/>
      <c r="AK1047" s="175"/>
      <c r="AL1047" s="175"/>
      <c r="AM1047" s="175"/>
      <c r="AN1047" s="175"/>
      <c r="AO1047" s="175"/>
      <c r="AP1047" s="175"/>
      <c r="AQ1047" s="175"/>
      <c r="AR1047" s="175"/>
      <c r="AS1047" s="175"/>
      <c r="AT1047" s="175"/>
      <c r="AU1047" s="175"/>
      <c r="AV1047" s="175"/>
      <c r="AW1047" s="175"/>
      <c r="AX1047" s="175"/>
      <c r="AY1047" s="175"/>
      <c r="AZ1047" s="175"/>
      <c r="BA1047" s="175"/>
      <c r="BB1047" s="175"/>
      <c r="BC1047" s="175"/>
      <c r="BD1047" s="175"/>
      <c r="BE1047" s="175"/>
      <c r="BF1047" s="175"/>
      <c r="BG1047" s="175"/>
      <c r="BH1047" s="175"/>
      <c r="BI1047" s="175"/>
      <c r="BJ1047" s="175"/>
      <c r="BK1047" s="175"/>
      <c r="BL1047" s="175"/>
      <c r="BM1047" s="175"/>
      <c r="BN1047" s="175"/>
      <c r="BO1047" s="175"/>
      <c r="BP1047" s="175"/>
      <c r="BQ1047" s="175"/>
      <c r="BR1047" s="175"/>
      <c r="BS1047" s="175"/>
      <c r="BT1047" s="175"/>
      <c r="BU1047" s="175"/>
      <c r="BV1047" s="175"/>
      <c r="BW1047" s="175"/>
      <c r="BX1047" s="175"/>
      <c r="BY1047" s="175"/>
      <c r="BZ1047" s="175"/>
      <c r="CA1047" s="175"/>
      <c r="CB1047" s="175"/>
      <c r="CC1047" s="175"/>
      <c r="CD1047" s="175"/>
      <c r="CE1047" s="175"/>
      <c r="CF1047" s="175"/>
      <c r="CG1047" s="175"/>
      <c r="CH1047" s="175"/>
      <c r="CI1047" s="175"/>
      <c r="CJ1047" s="175"/>
      <c r="CK1047" s="175"/>
      <c r="CL1047" s="175"/>
    </row>
    <row r="1048" spans="2:90" x14ac:dyDescent="0.4">
      <c r="B1048" s="132" t="str">
        <f t="shared" si="1139"/>
        <v xml:space="preserve">secondary unit </v>
      </c>
      <c r="D1048" t="s">
        <v>789</v>
      </c>
      <c r="E1048" s="8" t="str">
        <f t="shared" si="1144"/>
        <v>1048 ORIGINATIONS-PP</v>
      </c>
      <c r="G1048" t="s">
        <v>332</v>
      </c>
      <c r="H1048" s="12"/>
      <c r="I1048" s="60"/>
      <c r="J1048" s="60"/>
      <c r="K1048" s="15"/>
      <c r="L1048" s="15"/>
      <c r="M1048" s="15"/>
      <c r="N1048" s="15"/>
      <c r="O1048" s="15"/>
      <c r="P1048" s="15"/>
      <c r="R1048" s="15"/>
      <c r="S1048" s="175"/>
      <c r="T1048" s="175"/>
      <c r="U1048" s="175"/>
      <c r="V1048" s="175"/>
      <c r="W1048" s="175"/>
      <c r="X1048" s="175"/>
      <c r="Y1048" s="175"/>
      <c r="Z1048" s="175"/>
      <c r="AA1048" s="175"/>
      <c r="AB1048" s="175"/>
      <c r="AC1048" s="175"/>
      <c r="AD1048" s="175"/>
      <c r="AE1048" s="175"/>
      <c r="AF1048" s="175"/>
      <c r="AG1048" s="175"/>
      <c r="AH1048" s="175"/>
      <c r="AI1048" s="175"/>
      <c r="AJ1048" s="175"/>
      <c r="AK1048" s="175"/>
      <c r="AL1048" s="175"/>
      <c r="AM1048" s="175"/>
      <c r="AN1048" s="175"/>
      <c r="AO1048" s="175"/>
      <c r="AP1048" s="175"/>
      <c r="AQ1048" s="175"/>
      <c r="AR1048" s="175"/>
      <c r="AS1048" s="175"/>
      <c r="AT1048" s="175"/>
      <c r="AU1048" s="175"/>
      <c r="AV1048" s="175"/>
      <c r="AW1048" s="175"/>
      <c r="AX1048" s="175"/>
      <c r="AY1048" s="175"/>
      <c r="AZ1048" s="175"/>
      <c r="BA1048" s="175"/>
      <c r="BB1048" s="175"/>
      <c r="BC1048" s="175"/>
      <c r="BD1048" s="175"/>
      <c r="BE1048" s="175"/>
      <c r="BF1048" s="175"/>
      <c r="BG1048" s="175"/>
      <c r="BH1048" s="175"/>
      <c r="BI1048" s="175"/>
      <c r="BJ1048" s="175"/>
      <c r="BK1048" s="175"/>
      <c r="BL1048" s="175"/>
      <c r="BM1048" s="175"/>
      <c r="BN1048" s="175"/>
      <c r="BO1048" s="175"/>
      <c r="BP1048" s="175"/>
      <c r="BQ1048" s="175"/>
      <c r="BR1048" s="175"/>
      <c r="BS1048" s="175"/>
      <c r="BT1048" s="175"/>
      <c r="BU1048" s="175"/>
      <c r="BV1048" s="175"/>
      <c r="BW1048" s="175"/>
      <c r="BX1048" s="175"/>
      <c r="BY1048" s="175"/>
      <c r="BZ1048" s="175"/>
      <c r="CA1048" s="175"/>
      <c r="CB1048" s="175"/>
      <c r="CC1048" s="175"/>
      <c r="CD1048" s="175"/>
      <c r="CE1048" s="175"/>
      <c r="CF1048" s="175"/>
      <c r="CG1048" s="175"/>
      <c r="CH1048" s="175"/>
      <c r="CI1048" s="175"/>
      <c r="CJ1048" s="175"/>
      <c r="CK1048" s="175"/>
      <c r="CL1048" s="175"/>
    </row>
    <row r="1049" spans="2:90" x14ac:dyDescent="0.4">
      <c r="B1049" s="132" t="str">
        <f t="shared" si="1139"/>
        <v>Secondary revenue driver</v>
      </c>
      <c r="D1049" t="s">
        <v>789</v>
      </c>
      <c r="E1049" s="8" t="str">
        <f t="shared" si="1144"/>
        <v>1049 ORIGINATIONS-PP</v>
      </c>
      <c r="G1049" t="s">
        <v>332</v>
      </c>
      <c r="H1049" s="12"/>
      <c r="I1049" s="60"/>
      <c r="J1049" s="60"/>
      <c r="K1049" s="15"/>
      <c r="L1049" s="15"/>
      <c r="M1049" s="15"/>
      <c r="N1049" s="15"/>
      <c r="O1049" s="15"/>
      <c r="P1049" s="15"/>
      <c r="R1049" s="15"/>
      <c r="S1049" s="175"/>
      <c r="T1049" s="175"/>
      <c r="U1049" s="175"/>
      <c r="V1049" s="175"/>
      <c r="W1049" s="175"/>
      <c r="X1049" s="175"/>
      <c r="Y1049" s="175"/>
      <c r="Z1049" s="175"/>
      <c r="AA1049" s="175"/>
      <c r="AB1049" s="175"/>
      <c r="AC1049" s="175"/>
      <c r="AD1049" s="175"/>
      <c r="AE1049" s="175"/>
      <c r="AF1049" s="175"/>
      <c r="AG1049" s="175"/>
      <c r="AH1049" s="175"/>
      <c r="AI1049" s="175"/>
      <c r="AJ1049" s="175"/>
      <c r="AK1049" s="175"/>
      <c r="AL1049" s="175"/>
      <c r="AM1049" s="175"/>
      <c r="AN1049" s="175"/>
      <c r="AO1049" s="175"/>
      <c r="AP1049" s="175"/>
      <c r="AQ1049" s="175"/>
      <c r="AR1049" s="175"/>
      <c r="AS1049" s="175"/>
      <c r="AT1049" s="175"/>
      <c r="AU1049" s="175"/>
      <c r="AV1049" s="175"/>
      <c r="AW1049" s="175"/>
      <c r="AX1049" s="175"/>
      <c r="AY1049" s="175"/>
      <c r="AZ1049" s="175"/>
      <c r="BA1049" s="175"/>
      <c r="BB1049" s="175"/>
      <c r="BC1049" s="175"/>
      <c r="BD1049" s="175"/>
      <c r="BE1049" s="175"/>
      <c r="BF1049" s="175"/>
      <c r="BG1049" s="175"/>
      <c r="BH1049" s="175"/>
      <c r="BI1049" s="175"/>
      <c r="BJ1049" s="175"/>
      <c r="BK1049" s="175"/>
      <c r="BL1049" s="175"/>
      <c r="BM1049" s="175"/>
      <c r="BN1049" s="175"/>
      <c r="BO1049" s="175"/>
      <c r="BP1049" s="175"/>
      <c r="BQ1049" s="175"/>
      <c r="BR1049" s="175"/>
      <c r="BS1049" s="175"/>
      <c r="BT1049" s="175"/>
      <c r="BU1049" s="175"/>
      <c r="BV1049" s="175"/>
      <c r="BW1049" s="175"/>
      <c r="BX1049" s="175"/>
      <c r="BY1049" s="175"/>
      <c r="BZ1049" s="175"/>
      <c r="CA1049" s="175"/>
      <c r="CB1049" s="175"/>
      <c r="CC1049" s="175"/>
      <c r="CD1049" s="175"/>
      <c r="CE1049" s="175"/>
      <c r="CF1049" s="175"/>
      <c r="CG1049" s="175"/>
      <c r="CH1049" s="175"/>
      <c r="CI1049" s="175"/>
      <c r="CJ1049" s="175"/>
      <c r="CK1049" s="175"/>
      <c r="CL1049" s="175"/>
    </row>
    <row r="1050" spans="2:90" x14ac:dyDescent="0.4">
      <c r="B1050" s="132" t="str">
        <f t="shared" si="1139"/>
        <v>Secondary volume driver</v>
      </c>
      <c r="D1050" t="s">
        <v>789</v>
      </c>
      <c r="E1050" s="8" t="str">
        <f t="shared" ref="E1050" si="1145">ROW()&amp;" "&amp;D1050</f>
        <v>1050 ORIGINATIONS-PP</v>
      </c>
      <c r="G1050" t="s">
        <v>332</v>
      </c>
    </row>
    <row r="1052" spans="2:90" x14ac:dyDescent="0.4">
      <c r="B1052" s="171" t="s">
        <v>490</v>
      </c>
      <c r="E1052" s="8"/>
      <c r="H1052" s="170"/>
      <c r="I1052" s="172"/>
      <c r="J1052" s="172"/>
      <c r="K1052" s="193"/>
      <c r="L1052" s="193"/>
      <c r="M1052" s="193"/>
      <c r="N1052" s="193"/>
      <c r="O1052" s="193"/>
      <c r="P1052" s="193"/>
      <c r="R1052" s="194"/>
      <c r="S1052" s="170"/>
      <c r="T1052" s="170"/>
      <c r="U1052" s="170"/>
      <c r="V1052" s="170"/>
      <c r="W1052" s="170"/>
      <c r="X1052" s="170"/>
      <c r="Y1052" s="170"/>
      <c r="Z1052" s="170"/>
      <c r="AA1052" s="170"/>
      <c r="AB1052" s="170"/>
      <c r="AC1052" s="170"/>
      <c r="AD1052" s="170"/>
      <c r="AE1052" s="170"/>
      <c r="AF1052" s="170"/>
      <c r="AG1052" s="170"/>
      <c r="AH1052" s="170"/>
      <c r="AI1052" s="170"/>
      <c r="AJ1052" s="170"/>
      <c r="AK1052" s="170"/>
      <c r="AL1052" s="170"/>
      <c r="AM1052" s="170"/>
      <c r="AN1052" s="170"/>
      <c r="AO1052" s="170"/>
      <c r="AP1052" s="170"/>
      <c r="AQ1052" s="170"/>
      <c r="AR1052" s="170"/>
      <c r="AS1052" s="170"/>
      <c r="AT1052" s="170"/>
      <c r="AU1052" s="170"/>
      <c r="AV1052" s="170"/>
      <c r="AW1052" s="170"/>
      <c r="AX1052" s="170"/>
      <c r="AY1052" s="170"/>
      <c r="AZ1052" s="170"/>
      <c r="BA1052" s="170"/>
      <c r="BB1052" s="170"/>
      <c r="BC1052" s="170"/>
      <c r="BD1052" s="170"/>
      <c r="BE1052" s="170"/>
      <c r="BF1052" s="170"/>
      <c r="BG1052" s="170"/>
      <c r="BH1052" s="170"/>
      <c r="BI1052" s="170"/>
      <c r="BJ1052" s="170"/>
      <c r="BK1052" s="170"/>
      <c r="BL1052" s="170"/>
      <c r="BM1052" s="170"/>
      <c r="BN1052" s="170"/>
      <c r="BO1052" s="170"/>
      <c r="BP1052" s="170"/>
      <c r="BQ1052" s="170"/>
      <c r="BR1052" s="170"/>
      <c r="BS1052" s="170"/>
      <c r="BT1052" s="170"/>
      <c r="BU1052" s="170"/>
      <c r="BV1052" s="170"/>
      <c r="BW1052" s="170"/>
      <c r="BX1052" s="170"/>
      <c r="BY1052" s="170"/>
      <c r="BZ1052" s="170"/>
      <c r="CA1052" s="170"/>
      <c r="CB1052" s="170"/>
      <c r="CC1052" s="170"/>
      <c r="CD1052" s="170"/>
      <c r="CE1052" s="170"/>
      <c r="CF1052" s="170"/>
      <c r="CG1052" s="170"/>
      <c r="CH1052" s="170"/>
      <c r="CI1052" s="170"/>
      <c r="CJ1052" s="170"/>
      <c r="CK1052" s="170"/>
      <c r="CL1052" s="170"/>
    </row>
    <row r="1053" spans="2:90" x14ac:dyDescent="0.4">
      <c r="B1053" s="171" t="s">
        <v>492</v>
      </c>
      <c r="E1053" s="8"/>
      <c r="H1053" s="170"/>
      <c r="I1053" s="172"/>
      <c r="J1053" s="172"/>
      <c r="K1053" s="193"/>
      <c r="L1053" s="193"/>
      <c r="M1053" s="193"/>
      <c r="N1053" s="193"/>
      <c r="O1053" s="193"/>
      <c r="P1053" s="193"/>
      <c r="R1053" s="194"/>
      <c r="S1053" s="170"/>
      <c r="T1053" s="170"/>
      <c r="U1053" s="170"/>
      <c r="V1053" s="170"/>
      <c r="W1053" s="170"/>
      <c r="X1053" s="170"/>
      <c r="Y1053" s="170"/>
      <c r="Z1053" s="170"/>
      <c r="AA1053" s="170"/>
      <c r="AB1053" s="170"/>
      <c r="AC1053" s="170"/>
      <c r="AD1053" s="170"/>
      <c r="AE1053" s="170"/>
      <c r="AF1053" s="170"/>
      <c r="AG1053" s="170"/>
      <c r="AH1053" s="170"/>
      <c r="AI1053" s="170"/>
      <c r="AJ1053" s="170"/>
      <c r="AK1053" s="170"/>
      <c r="AL1053" s="170"/>
      <c r="AM1053" s="170"/>
      <c r="AN1053" s="170"/>
      <c r="AO1053" s="170"/>
      <c r="AP1053" s="170"/>
      <c r="AQ1053" s="170"/>
      <c r="AR1053" s="170"/>
      <c r="AS1053" s="170"/>
      <c r="AT1053" s="170"/>
      <c r="AU1053" s="170"/>
      <c r="AV1053" s="170"/>
      <c r="AW1053" s="170"/>
      <c r="AX1053" s="170"/>
      <c r="AY1053" s="170"/>
      <c r="AZ1053" s="170"/>
      <c r="BA1053" s="170"/>
      <c r="BB1053" s="170"/>
      <c r="BC1053" s="170"/>
      <c r="BD1053" s="170"/>
      <c r="BE1053" s="170"/>
      <c r="BF1053" s="170"/>
      <c r="BG1053" s="170"/>
      <c r="BH1053" s="170"/>
      <c r="BI1053" s="170"/>
      <c r="BJ1053" s="170"/>
      <c r="BK1053" s="170"/>
      <c r="BL1053" s="170"/>
      <c r="BM1053" s="170"/>
      <c r="BN1053" s="170"/>
      <c r="BO1053" s="170"/>
      <c r="BP1053" s="170"/>
      <c r="BQ1053" s="170"/>
      <c r="BR1053" s="170"/>
      <c r="BS1053" s="170"/>
      <c r="BT1053" s="170"/>
      <c r="BU1053" s="170"/>
      <c r="BV1053" s="170"/>
      <c r="BW1053" s="170"/>
      <c r="BX1053" s="170"/>
      <c r="BY1053" s="170"/>
      <c r="BZ1053" s="170"/>
      <c r="CA1053" s="170"/>
      <c r="CB1053" s="170"/>
      <c r="CC1053" s="170"/>
      <c r="CD1053" s="170"/>
      <c r="CE1053" s="170"/>
      <c r="CF1053" s="170"/>
      <c r="CG1053" s="170"/>
      <c r="CH1053" s="170"/>
      <c r="CI1053" s="170"/>
      <c r="CJ1053" s="170"/>
      <c r="CK1053" s="170"/>
      <c r="CL1053" s="170"/>
    </row>
    <row r="1054" spans="2:90" x14ac:dyDescent="0.4">
      <c r="B1054" s="171" t="s">
        <v>461</v>
      </c>
      <c r="E1054" s="8"/>
      <c r="H1054" s="170"/>
      <c r="I1054" s="172"/>
      <c r="J1054" s="172"/>
      <c r="K1054" s="195"/>
      <c r="L1054" s="195"/>
      <c r="M1054" s="195"/>
      <c r="N1054" s="195"/>
      <c r="O1054" s="195"/>
      <c r="P1054" s="195"/>
      <c r="R1054" s="194"/>
      <c r="S1054" s="195" t="str">
        <f t="shared" ref="S1054:AX1054" si="1146">ADDRESS(ROW(S350),COLUMN(S350),2)</f>
        <v>S$350</v>
      </c>
      <c r="T1054" s="195" t="str">
        <f t="shared" si="1146"/>
        <v>T$350</v>
      </c>
      <c r="U1054" s="195" t="str">
        <f t="shared" si="1146"/>
        <v>U$350</v>
      </c>
      <c r="V1054" s="195" t="str">
        <f t="shared" si="1146"/>
        <v>V$350</v>
      </c>
      <c r="W1054" s="195" t="str">
        <f t="shared" si="1146"/>
        <v>W$350</v>
      </c>
      <c r="X1054" s="195" t="str">
        <f t="shared" si="1146"/>
        <v>X$350</v>
      </c>
      <c r="Y1054" s="195" t="str">
        <f t="shared" si="1146"/>
        <v>Y$350</v>
      </c>
      <c r="Z1054" s="195" t="str">
        <f t="shared" si="1146"/>
        <v>Z$350</v>
      </c>
      <c r="AA1054" s="195" t="str">
        <f t="shared" si="1146"/>
        <v>AA$350</v>
      </c>
      <c r="AB1054" s="195" t="str">
        <f t="shared" si="1146"/>
        <v>AB$350</v>
      </c>
      <c r="AC1054" s="195" t="str">
        <f t="shared" si="1146"/>
        <v>AC$350</v>
      </c>
      <c r="AD1054" s="195" t="str">
        <f t="shared" si="1146"/>
        <v>AD$350</v>
      </c>
      <c r="AE1054" s="195" t="str">
        <f t="shared" si="1146"/>
        <v>AE$350</v>
      </c>
      <c r="AF1054" s="195" t="str">
        <f t="shared" si="1146"/>
        <v>AF$350</v>
      </c>
      <c r="AG1054" s="195" t="str">
        <f t="shared" si="1146"/>
        <v>AG$350</v>
      </c>
      <c r="AH1054" s="195" t="str">
        <f t="shared" si="1146"/>
        <v>AH$350</v>
      </c>
      <c r="AI1054" s="195" t="str">
        <f t="shared" si="1146"/>
        <v>AI$350</v>
      </c>
      <c r="AJ1054" s="195" t="str">
        <f t="shared" si="1146"/>
        <v>AJ$350</v>
      </c>
      <c r="AK1054" s="195" t="str">
        <f t="shared" si="1146"/>
        <v>AK$350</v>
      </c>
      <c r="AL1054" s="195" t="str">
        <f t="shared" si="1146"/>
        <v>AL$350</v>
      </c>
      <c r="AM1054" s="195" t="str">
        <f t="shared" si="1146"/>
        <v>AM$350</v>
      </c>
      <c r="AN1054" s="195" t="str">
        <f t="shared" si="1146"/>
        <v>AN$350</v>
      </c>
      <c r="AO1054" s="195" t="str">
        <f t="shared" si="1146"/>
        <v>AO$350</v>
      </c>
      <c r="AP1054" s="195" t="str">
        <f t="shared" si="1146"/>
        <v>AP$350</v>
      </c>
      <c r="AQ1054" s="195" t="str">
        <f t="shared" si="1146"/>
        <v>AQ$350</v>
      </c>
      <c r="AR1054" s="195" t="str">
        <f t="shared" si="1146"/>
        <v>AR$350</v>
      </c>
      <c r="AS1054" s="195" t="str">
        <f t="shared" si="1146"/>
        <v>AS$350</v>
      </c>
      <c r="AT1054" s="195" t="str">
        <f t="shared" si="1146"/>
        <v>AT$350</v>
      </c>
      <c r="AU1054" s="195" t="str">
        <f t="shared" si="1146"/>
        <v>AU$350</v>
      </c>
      <c r="AV1054" s="195" t="str">
        <f t="shared" si="1146"/>
        <v>AV$350</v>
      </c>
      <c r="AW1054" s="195" t="str">
        <f t="shared" si="1146"/>
        <v>AW$350</v>
      </c>
      <c r="AX1054" s="195" t="str">
        <f t="shared" si="1146"/>
        <v>AX$350</v>
      </c>
      <c r="AY1054" s="195" t="str">
        <f t="shared" ref="AY1054:CD1054" si="1147">ADDRESS(ROW(AY350),COLUMN(AY350),2)</f>
        <v>AY$350</v>
      </c>
      <c r="AZ1054" s="195" t="str">
        <f t="shared" si="1147"/>
        <v>AZ$350</v>
      </c>
      <c r="BA1054" s="195" t="str">
        <f t="shared" si="1147"/>
        <v>BA$350</v>
      </c>
      <c r="BB1054" s="195" t="str">
        <f t="shared" si="1147"/>
        <v>BB$350</v>
      </c>
      <c r="BC1054" s="195" t="str">
        <f t="shared" si="1147"/>
        <v>BC$350</v>
      </c>
      <c r="BD1054" s="195" t="str">
        <f t="shared" si="1147"/>
        <v>BD$350</v>
      </c>
      <c r="BE1054" s="195" t="str">
        <f t="shared" si="1147"/>
        <v>BE$350</v>
      </c>
      <c r="BF1054" s="195" t="str">
        <f t="shared" si="1147"/>
        <v>BF$350</v>
      </c>
      <c r="BG1054" s="195" t="str">
        <f t="shared" si="1147"/>
        <v>BG$350</v>
      </c>
      <c r="BH1054" s="195" t="str">
        <f t="shared" si="1147"/>
        <v>BH$350</v>
      </c>
      <c r="BI1054" s="195" t="str">
        <f t="shared" si="1147"/>
        <v>BI$350</v>
      </c>
      <c r="BJ1054" s="195" t="str">
        <f t="shared" si="1147"/>
        <v>BJ$350</v>
      </c>
      <c r="BK1054" s="195" t="str">
        <f t="shared" si="1147"/>
        <v>BK$350</v>
      </c>
      <c r="BL1054" s="195" t="str">
        <f t="shared" si="1147"/>
        <v>BL$350</v>
      </c>
      <c r="BM1054" s="195" t="str">
        <f t="shared" si="1147"/>
        <v>BM$350</v>
      </c>
      <c r="BN1054" s="195" t="str">
        <f t="shared" si="1147"/>
        <v>BN$350</v>
      </c>
      <c r="BO1054" s="195" t="str">
        <f t="shared" si="1147"/>
        <v>BO$350</v>
      </c>
      <c r="BP1054" s="195" t="str">
        <f t="shared" si="1147"/>
        <v>BP$350</v>
      </c>
      <c r="BQ1054" s="195" t="str">
        <f t="shared" si="1147"/>
        <v>BQ$350</v>
      </c>
      <c r="BR1054" s="195" t="str">
        <f t="shared" si="1147"/>
        <v>BR$350</v>
      </c>
      <c r="BS1054" s="195" t="str">
        <f t="shared" si="1147"/>
        <v>BS$350</v>
      </c>
      <c r="BT1054" s="195" t="str">
        <f t="shared" si="1147"/>
        <v>BT$350</v>
      </c>
      <c r="BU1054" s="195" t="str">
        <f t="shared" si="1147"/>
        <v>BU$350</v>
      </c>
      <c r="BV1054" s="195" t="str">
        <f t="shared" si="1147"/>
        <v>BV$350</v>
      </c>
      <c r="BW1054" s="195" t="str">
        <f t="shared" si="1147"/>
        <v>BW$350</v>
      </c>
      <c r="BX1054" s="195" t="str">
        <f t="shared" si="1147"/>
        <v>BX$350</v>
      </c>
      <c r="BY1054" s="195" t="str">
        <f t="shared" si="1147"/>
        <v>BY$350</v>
      </c>
      <c r="BZ1054" s="195" t="str">
        <f t="shared" si="1147"/>
        <v>BZ$350</v>
      </c>
      <c r="CA1054" s="195" t="str">
        <f t="shared" si="1147"/>
        <v>CA$350</v>
      </c>
      <c r="CB1054" s="195" t="str">
        <f t="shared" si="1147"/>
        <v>CB$350</v>
      </c>
      <c r="CC1054" s="195" t="str">
        <f t="shared" si="1147"/>
        <v>CC$350</v>
      </c>
      <c r="CD1054" s="195" t="str">
        <f t="shared" si="1147"/>
        <v>CD$350</v>
      </c>
      <c r="CE1054" s="195" t="str">
        <f t="shared" ref="CE1054:CL1054" si="1148">ADDRESS(ROW(CE350),COLUMN(CE350),2)</f>
        <v>CE$350</v>
      </c>
      <c r="CF1054" s="195" t="str">
        <f t="shared" si="1148"/>
        <v>CF$350</v>
      </c>
      <c r="CG1054" s="195" t="str">
        <f t="shared" si="1148"/>
        <v>CG$350</v>
      </c>
      <c r="CH1054" s="195" t="str">
        <f t="shared" si="1148"/>
        <v>CH$350</v>
      </c>
      <c r="CI1054" s="195" t="str">
        <f t="shared" si="1148"/>
        <v>CI$350</v>
      </c>
      <c r="CJ1054" s="195" t="str">
        <f t="shared" si="1148"/>
        <v>CJ$350</v>
      </c>
      <c r="CK1054" s="195" t="str">
        <f t="shared" si="1148"/>
        <v>CK$350</v>
      </c>
      <c r="CL1054" s="195" t="str">
        <f t="shared" si="1148"/>
        <v>CL$350</v>
      </c>
    </row>
    <row r="1055" spans="2:90" x14ac:dyDescent="0.4">
      <c r="B1055" s="171" t="s">
        <v>462</v>
      </c>
      <c r="E1055" s="8"/>
      <c r="H1055" s="196"/>
      <c r="I1055" s="197"/>
      <c r="J1055" s="197"/>
      <c r="K1055" s="195"/>
      <c r="L1055" s="195"/>
      <c r="M1055" s="195"/>
      <c r="N1055" s="195"/>
      <c r="O1055" s="195"/>
      <c r="P1055" s="195"/>
      <c r="R1055" s="198"/>
      <c r="S1055" s="313" t="str">
        <f t="shared" ref="S1055" si="1149">S991</f>
        <v>S$13</v>
      </c>
      <c r="T1055" s="313" t="str">
        <f t="shared" ref="T1055:CE1055" si="1150">T991</f>
        <v>T$13</v>
      </c>
      <c r="U1055" s="313" t="str">
        <f t="shared" si="1150"/>
        <v>U$13</v>
      </c>
      <c r="V1055" s="313" t="str">
        <f t="shared" si="1150"/>
        <v>V$13</v>
      </c>
      <c r="W1055" s="313" t="str">
        <f t="shared" si="1150"/>
        <v>W$13</v>
      </c>
      <c r="X1055" s="313" t="str">
        <f t="shared" si="1150"/>
        <v>X$13</v>
      </c>
      <c r="Y1055" s="313" t="str">
        <f t="shared" si="1150"/>
        <v>Y$13</v>
      </c>
      <c r="Z1055" s="313" t="str">
        <f t="shared" si="1150"/>
        <v>Z$13</v>
      </c>
      <c r="AA1055" s="313" t="str">
        <f t="shared" si="1150"/>
        <v>AA$13</v>
      </c>
      <c r="AB1055" s="313" t="str">
        <f t="shared" si="1150"/>
        <v>AB$13</v>
      </c>
      <c r="AC1055" s="313" t="str">
        <f t="shared" si="1150"/>
        <v>AC$13</v>
      </c>
      <c r="AD1055" s="313" t="str">
        <f t="shared" si="1150"/>
        <v>AD$13</v>
      </c>
      <c r="AE1055" s="313" t="str">
        <f t="shared" si="1150"/>
        <v>AE$13</v>
      </c>
      <c r="AF1055" s="313" t="str">
        <f t="shared" si="1150"/>
        <v>AF$13</v>
      </c>
      <c r="AG1055" s="313" t="str">
        <f t="shared" si="1150"/>
        <v>AG$13</v>
      </c>
      <c r="AH1055" s="313" t="str">
        <f t="shared" si="1150"/>
        <v>AH$13</v>
      </c>
      <c r="AI1055" s="313" t="str">
        <f t="shared" si="1150"/>
        <v>AI$13</v>
      </c>
      <c r="AJ1055" s="313" t="str">
        <f t="shared" si="1150"/>
        <v>AJ$13</v>
      </c>
      <c r="AK1055" s="313" t="str">
        <f t="shared" si="1150"/>
        <v>AK$13</v>
      </c>
      <c r="AL1055" s="313" t="str">
        <f t="shared" si="1150"/>
        <v>AL$13</v>
      </c>
      <c r="AM1055" s="313" t="str">
        <f t="shared" si="1150"/>
        <v>AM$13</v>
      </c>
      <c r="AN1055" s="313" t="str">
        <f t="shared" si="1150"/>
        <v>AN$13</v>
      </c>
      <c r="AO1055" s="313" t="str">
        <f t="shared" si="1150"/>
        <v>AO$13</v>
      </c>
      <c r="AP1055" s="313" t="str">
        <f t="shared" si="1150"/>
        <v>AP$13</v>
      </c>
      <c r="AQ1055" s="313" t="str">
        <f t="shared" si="1150"/>
        <v>AQ$13</v>
      </c>
      <c r="AR1055" s="313" t="str">
        <f t="shared" si="1150"/>
        <v>AR$13</v>
      </c>
      <c r="AS1055" s="313" t="str">
        <f t="shared" si="1150"/>
        <v>AS$13</v>
      </c>
      <c r="AT1055" s="313" t="str">
        <f t="shared" si="1150"/>
        <v>AT$13</v>
      </c>
      <c r="AU1055" s="313" t="str">
        <f t="shared" si="1150"/>
        <v>AU$13</v>
      </c>
      <c r="AV1055" s="313" t="str">
        <f t="shared" si="1150"/>
        <v>AV$13</v>
      </c>
      <c r="AW1055" s="313" t="str">
        <f t="shared" si="1150"/>
        <v>AW$13</v>
      </c>
      <c r="AX1055" s="313" t="str">
        <f t="shared" si="1150"/>
        <v>AX$13</v>
      </c>
      <c r="AY1055" s="313" t="str">
        <f t="shared" si="1150"/>
        <v>AY$13</v>
      </c>
      <c r="AZ1055" s="313" t="str">
        <f t="shared" si="1150"/>
        <v>AZ$13</v>
      </c>
      <c r="BA1055" s="313" t="str">
        <f t="shared" si="1150"/>
        <v>BA$13</v>
      </c>
      <c r="BB1055" s="313" t="str">
        <f t="shared" si="1150"/>
        <v>BB$13</v>
      </c>
      <c r="BC1055" s="313" t="str">
        <f t="shared" si="1150"/>
        <v>BC$13</v>
      </c>
      <c r="BD1055" s="313" t="str">
        <f t="shared" si="1150"/>
        <v>BD$13</v>
      </c>
      <c r="BE1055" s="313" t="str">
        <f t="shared" si="1150"/>
        <v>BE$13</v>
      </c>
      <c r="BF1055" s="313" t="str">
        <f t="shared" si="1150"/>
        <v>BF$13</v>
      </c>
      <c r="BG1055" s="313" t="str">
        <f t="shared" si="1150"/>
        <v>BG$13</v>
      </c>
      <c r="BH1055" s="313" t="str">
        <f t="shared" si="1150"/>
        <v>BH$13</v>
      </c>
      <c r="BI1055" s="313" t="str">
        <f t="shared" si="1150"/>
        <v>BI$13</v>
      </c>
      <c r="BJ1055" s="313" t="str">
        <f t="shared" si="1150"/>
        <v>BJ$13</v>
      </c>
      <c r="BK1055" s="313" t="str">
        <f t="shared" si="1150"/>
        <v>BK$13</v>
      </c>
      <c r="BL1055" s="313" t="str">
        <f t="shared" si="1150"/>
        <v>BL$13</v>
      </c>
      <c r="BM1055" s="313" t="str">
        <f t="shared" si="1150"/>
        <v>BM$13</v>
      </c>
      <c r="BN1055" s="313" t="str">
        <f t="shared" si="1150"/>
        <v>BN$13</v>
      </c>
      <c r="BO1055" s="313" t="str">
        <f t="shared" si="1150"/>
        <v>BO$13</v>
      </c>
      <c r="BP1055" s="313" t="str">
        <f t="shared" si="1150"/>
        <v>BP$13</v>
      </c>
      <c r="BQ1055" s="313" t="str">
        <f t="shared" si="1150"/>
        <v>BQ$13</v>
      </c>
      <c r="BR1055" s="313" t="str">
        <f t="shared" si="1150"/>
        <v>BR$13</v>
      </c>
      <c r="BS1055" s="313" t="str">
        <f t="shared" si="1150"/>
        <v>BS$13</v>
      </c>
      <c r="BT1055" s="313" t="str">
        <f t="shared" si="1150"/>
        <v>BT$13</v>
      </c>
      <c r="BU1055" s="313" t="str">
        <f t="shared" si="1150"/>
        <v>BU$13</v>
      </c>
      <c r="BV1055" s="313" t="str">
        <f t="shared" si="1150"/>
        <v>BV$13</v>
      </c>
      <c r="BW1055" s="313" t="str">
        <f t="shared" si="1150"/>
        <v>BW$13</v>
      </c>
      <c r="BX1055" s="313" t="str">
        <f t="shared" si="1150"/>
        <v>BX$13</v>
      </c>
      <c r="BY1055" s="313" t="str">
        <f t="shared" si="1150"/>
        <v>BY$13</v>
      </c>
      <c r="BZ1055" s="313" t="str">
        <f t="shared" si="1150"/>
        <v>BZ$13</v>
      </c>
      <c r="CA1055" s="313" t="str">
        <f t="shared" si="1150"/>
        <v>CA$13</v>
      </c>
      <c r="CB1055" s="313" t="str">
        <f t="shared" si="1150"/>
        <v>CB$13</v>
      </c>
      <c r="CC1055" s="313" t="str">
        <f t="shared" si="1150"/>
        <v>CC$13</v>
      </c>
      <c r="CD1055" s="313" t="str">
        <f t="shared" si="1150"/>
        <v>CD$13</v>
      </c>
      <c r="CE1055" s="313" t="str">
        <f t="shared" si="1150"/>
        <v>CE$13</v>
      </c>
      <c r="CF1055" s="313" t="str">
        <f t="shared" ref="CF1055:CK1055" si="1151">CF991</f>
        <v>CF$13</v>
      </c>
      <c r="CG1055" s="313" t="str">
        <f t="shared" si="1151"/>
        <v>CG$13</v>
      </c>
      <c r="CH1055" s="313" t="str">
        <f t="shared" si="1151"/>
        <v>CH$13</v>
      </c>
      <c r="CI1055" s="313" t="str">
        <f t="shared" si="1151"/>
        <v>CI$13</v>
      </c>
      <c r="CJ1055" s="313" t="str">
        <f t="shared" si="1151"/>
        <v>CJ$13</v>
      </c>
      <c r="CK1055" s="313" t="str">
        <f t="shared" si="1151"/>
        <v>CK$13</v>
      </c>
      <c r="CL1055" s="313" t="str">
        <f t="shared" ref="CL1055" si="1152">CL991</f>
        <v>CL$13</v>
      </c>
    </row>
    <row r="1056" spans="2:90" x14ac:dyDescent="0.4">
      <c r="B1056" s="171" t="s">
        <v>491</v>
      </c>
      <c r="E1056" s="8"/>
      <c r="H1056" s="196"/>
      <c r="I1056" s="197"/>
      <c r="J1056" s="197"/>
      <c r="K1056" s="198"/>
      <c r="L1056" s="198"/>
      <c r="M1056" s="198"/>
      <c r="N1056" s="198"/>
      <c r="O1056" s="198"/>
      <c r="P1056" s="198"/>
      <c r="R1056" s="198"/>
      <c r="S1056" s="195"/>
      <c r="T1056" s="195"/>
      <c r="U1056" s="195"/>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195"/>
      <c r="AT1056" s="195"/>
      <c r="AU1056" s="195"/>
      <c r="AV1056" s="195"/>
      <c r="AW1056" s="195"/>
      <c r="AX1056" s="195"/>
      <c r="AY1056" s="195"/>
      <c r="AZ1056" s="195"/>
      <c r="BA1056" s="195"/>
      <c r="BB1056" s="195"/>
      <c r="BC1056" s="195"/>
      <c r="BD1056" s="195"/>
      <c r="BE1056" s="195"/>
      <c r="BF1056" s="195"/>
      <c r="BG1056" s="195"/>
      <c r="BH1056" s="195"/>
      <c r="BI1056" s="195"/>
      <c r="BJ1056" s="195"/>
      <c r="BK1056" s="195"/>
      <c r="BL1056" s="195"/>
      <c r="BM1056" s="195"/>
      <c r="BN1056" s="195"/>
      <c r="BO1056" s="195"/>
      <c r="BP1056" s="195"/>
      <c r="BQ1056" s="195"/>
      <c r="BR1056" s="195"/>
      <c r="BS1056" s="195"/>
      <c r="BT1056" s="195"/>
      <c r="BU1056" s="195"/>
      <c r="BV1056" s="195"/>
      <c r="BW1056" s="195"/>
      <c r="BX1056" s="195"/>
      <c r="BY1056" s="195"/>
      <c r="BZ1056" s="195"/>
      <c r="CA1056" s="195"/>
      <c r="CB1056" s="195"/>
      <c r="CC1056" s="195"/>
      <c r="CD1056" s="195"/>
      <c r="CE1056" s="195"/>
      <c r="CF1056" s="195"/>
      <c r="CG1056" s="195"/>
      <c r="CH1056" s="195"/>
      <c r="CI1056" s="195"/>
      <c r="CJ1056" s="195"/>
      <c r="CK1056" s="195"/>
      <c r="CL1056" s="195"/>
    </row>
    <row r="1057" spans="2:90" x14ac:dyDescent="0.4">
      <c r="B1057" s="171" t="s">
        <v>505</v>
      </c>
      <c r="E1057" s="8"/>
      <c r="H1057" s="196"/>
      <c r="I1057" s="197"/>
      <c r="J1057" s="197"/>
      <c r="K1057" s="198"/>
      <c r="L1057" s="198"/>
      <c r="M1057" s="198"/>
      <c r="N1057" s="198"/>
      <c r="O1057" s="198"/>
      <c r="P1057" s="198"/>
      <c r="R1057" s="198"/>
      <c r="S1057" s="186"/>
      <c r="T1057" s="186"/>
      <c r="U1057" s="186"/>
      <c r="V1057" s="186"/>
      <c r="W1057" s="186"/>
      <c r="X1057" s="186"/>
      <c r="Y1057" s="186"/>
      <c r="Z1057" s="186"/>
      <c r="AA1057" s="186"/>
      <c r="AB1057" s="186"/>
      <c r="AC1057" s="186"/>
      <c r="AD1057" s="186"/>
      <c r="AE1057" s="186"/>
      <c r="AF1057" s="186"/>
      <c r="AG1057" s="186"/>
      <c r="AH1057" s="186"/>
      <c r="AI1057" s="186"/>
      <c r="AJ1057" s="186"/>
      <c r="AK1057" s="186"/>
      <c r="AL1057" s="186"/>
      <c r="AM1057" s="186"/>
      <c r="AN1057" s="186"/>
      <c r="AO1057" s="186"/>
      <c r="AP1057" s="186"/>
      <c r="AQ1057" s="186"/>
      <c r="AR1057" s="186"/>
      <c r="AS1057" s="186"/>
      <c r="AT1057" s="186"/>
      <c r="AU1057" s="186"/>
      <c r="AV1057" s="186"/>
      <c r="AW1057" s="186"/>
      <c r="AX1057" s="186"/>
      <c r="AY1057" s="186"/>
      <c r="AZ1057" s="186"/>
      <c r="BA1057" s="186"/>
      <c r="BB1057" s="186"/>
      <c r="BC1057" s="186"/>
      <c r="BD1057" s="186"/>
      <c r="BE1057" s="186"/>
      <c r="BF1057" s="186"/>
      <c r="BG1057" s="186"/>
      <c r="BH1057" s="186"/>
      <c r="BI1057" s="186"/>
      <c r="BJ1057" s="186"/>
      <c r="BK1057" s="186"/>
      <c r="BL1057" s="186"/>
      <c r="BM1057" s="186"/>
      <c r="BN1057" s="186"/>
      <c r="BO1057" s="186"/>
      <c r="BP1057" s="186"/>
      <c r="BQ1057" s="186"/>
      <c r="BR1057" s="186"/>
      <c r="BS1057" s="186"/>
      <c r="BT1057" s="186"/>
      <c r="BU1057" s="186"/>
      <c r="BV1057" s="186"/>
      <c r="BW1057" s="186"/>
      <c r="BX1057" s="186"/>
      <c r="BY1057" s="186"/>
      <c r="BZ1057" s="186"/>
      <c r="CA1057" s="186"/>
      <c r="CB1057" s="186"/>
      <c r="CC1057" s="186"/>
      <c r="CD1057" s="186"/>
      <c r="CE1057" s="186"/>
      <c r="CF1057" s="186"/>
      <c r="CG1057" s="186"/>
      <c r="CH1057" s="186"/>
      <c r="CI1057" s="186"/>
      <c r="CJ1057" s="186"/>
      <c r="CK1057" s="186"/>
      <c r="CL1057" s="186"/>
    </row>
    <row r="1058" spans="2:90" x14ac:dyDescent="0.4">
      <c r="B1058" s="171" t="s">
        <v>463</v>
      </c>
      <c r="E1058" s="8"/>
      <c r="H1058" s="196"/>
      <c r="I1058" s="197"/>
      <c r="J1058" s="197"/>
      <c r="K1058" s="198"/>
      <c r="L1058" s="198"/>
      <c r="M1058" s="198"/>
      <c r="N1058" s="198"/>
      <c r="O1058" s="198"/>
      <c r="P1058" s="198"/>
      <c r="R1058" s="198"/>
      <c r="S1058" s="186" t="str">
        <f t="shared" ref="S1058:AX1058" si="1153">S$18</f>
        <v>S$14</v>
      </c>
      <c r="T1058" s="186" t="str">
        <f t="shared" si="1153"/>
        <v>T$14</v>
      </c>
      <c r="U1058" s="186" t="str">
        <f t="shared" si="1153"/>
        <v>U$14</v>
      </c>
      <c r="V1058" s="186" t="str">
        <f t="shared" si="1153"/>
        <v>V$14</v>
      </c>
      <c r="W1058" s="186" t="str">
        <f t="shared" si="1153"/>
        <v>W$14</v>
      </c>
      <c r="X1058" s="186" t="str">
        <f t="shared" si="1153"/>
        <v>X$14</v>
      </c>
      <c r="Y1058" s="186" t="str">
        <f t="shared" si="1153"/>
        <v>Y$14</v>
      </c>
      <c r="Z1058" s="186" t="str">
        <f t="shared" si="1153"/>
        <v>Z$14</v>
      </c>
      <c r="AA1058" s="186" t="str">
        <f t="shared" si="1153"/>
        <v>AA$14</v>
      </c>
      <c r="AB1058" s="186" t="str">
        <f t="shared" si="1153"/>
        <v>AB$14</v>
      </c>
      <c r="AC1058" s="186" t="str">
        <f t="shared" si="1153"/>
        <v>AC$14</v>
      </c>
      <c r="AD1058" s="186" t="str">
        <f t="shared" si="1153"/>
        <v>AD$14</v>
      </c>
      <c r="AE1058" s="186" t="str">
        <f t="shared" si="1153"/>
        <v>AE$14</v>
      </c>
      <c r="AF1058" s="186" t="str">
        <f t="shared" si="1153"/>
        <v>AF$14</v>
      </c>
      <c r="AG1058" s="186" t="str">
        <f t="shared" si="1153"/>
        <v>AG$14</v>
      </c>
      <c r="AH1058" s="186" t="str">
        <f t="shared" si="1153"/>
        <v>AH$14</v>
      </c>
      <c r="AI1058" s="186" t="str">
        <f t="shared" si="1153"/>
        <v>AI$14</v>
      </c>
      <c r="AJ1058" s="186" t="str">
        <f t="shared" si="1153"/>
        <v>AJ$14</v>
      </c>
      <c r="AK1058" s="186" t="str">
        <f t="shared" si="1153"/>
        <v>AK$14</v>
      </c>
      <c r="AL1058" s="186" t="str">
        <f t="shared" si="1153"/>
        <v>AL$14</v>
      </c>
      <c r="AM1058" s="186" t="str">
        <f t="shared" si="1153"/>
        <v>AM$14</v>
      </c>
      <c r="AN1058" s="186" t="str">
        <f t="shared" si="1153"/>
        <v>AN$14</v>
      </c>
      <c r="AO1058" s="186" t="str">
        <f t="shared" si="1153"/>
        <v>AO$14</v>
      </c>
      <c r="AP1058" s="186" t="str">
        <f t="shared" si="1153"/>
        <v>AP$14</v>
      </c>
      <c r="AQ1058" s="186" t="str">
        <f t="shared" si="1153"/>
        <v>AQ$14</v>
      </c>
      <c r="AR1058" s="186" t="str">
        <f t="shared" si="1153"/>
        <v>AR$14</v>
      </c>
      <c r="AS1058" s="186" t="str">
        <f t="shared" si="1153"/>
        <v>AS$14</v>
      </c>
      <c r="AT1058" s="186" t="str">
        <f t="shared" si="1153"/>
        <v>AT$14</v>
      </c>
      <c r="AU1058" s="186" t="str">
        <f t="shared" si="1153"/>
        <v>AU$14</v>
      </c>
      <c r="AV1058" s="186" t="str">
        <f t="shared" si="1153"/>
        <v>AV$14</v>
      </c>
      <c r="AW1058" s="186" t="str">
        <f t="shared" si="1153"/>
        <v>AW$14</v>
      </c>
      <c r="AX1058" s="186" t="str">
        <f t="shared" si="1153"/>
        <v>AX$14</v>
      </c>
      <c r="AY1058" s="186" t="str">
        <f t="shared" ref="AY1058:CD1058" si="1154">AY$18</f>
        <v>AY$14</v>
      </c>
      <c r="AZ1058" s="186" t="str">
        <f t="shared" si="1154"/>
        <v>AZ$14</v>
      </c>
      <c r="BA1058" s="186" t="str">
        <f t="shared" si="1154"/>
        <v>BA$14</v>
      </c>
      <c r="BB1058" s="186" t="str">
        <f t="shared" si="1154"/>
        <v>BB$14</v>
      </c>
      <c r="BC1058" s="186" t="str">
        <f t="shared" si="1154"/>
        <v>BC$14</v>
      </c>
      <c r="BD1058" s="186" t="str">
        <f t="shared" si="1154"/>
        <v>BD$14</v>
      </c>
      <c r="BE1058" s="186" t="str">
        <f t="shared" si="1154"/>
        <v>BE$14</v>
      </c>
      <c r="BF1058" s="186" t="str">
        <f t="shared" si="1154"/>
        <v>BF$14</v>
      </c>
      <c r="BG1058" s="186" t="str">
        <f t="shared" si="1154"/>
        <v>BG$14</v>
      </c>
      <c r="BH1058" s="186" t="str">
        <f t="shared" si="1154"/>
        <v>BH$14</v>
      </c>
      <c r="BI1058" s="186" t="str">
        <f t="shared" si="1154"/>
        <v>BI$14</v>
      </c>
      <c r="BJ1058" s="186" t="str">
        <f t="shared" si="1154"/>
        <v>BJ$14</v>
      </c>
      <c r="BK1058" s="186" t="str">
        <f t="shared" si="1154"/>
        <v>BK$14</v>
      </c>
      <c r="BL1058" s="186" t="str">
        <f t="shared" si="1154"/>
        <v>BL$14</v>
      </c>
      <c r="BM1058" s="186" t="str">
        <f t="shared" si="1154"/>
        <v>BM$14</v>
      </c>
      <c r="BN1058" s="186" t="str">
        <f t="shared" si="1154"/>
        <v>BN$14</v>
      </c>
      <c r="BO1058" s="186" t="str">
        <f t="shared" si="1154"/>
        <v>BO$14</v>
      </c>
      <c r="BP1058" s="186" t="str">
        <f t="shared" si="1154"/>
        <v>BP$14</v>
      </c>
      <c r="BQ1058" s="186" t="str">
        <f t="shared" si="1154"/>
        <v>BQ$14</v>
      </c>
      <c r="BR1058" s="186" t="str">
        <f t="shared" si="1154"/>
        <v>BR$14</v>
      </c>
      <c r="BS1058" s="186" t="str">
        <f t="shared" si="1154"/>
        <v>BS$14</v>
      </c>
      <c r="BT1058" s="186" t="str">
        <f t="shared" si="1154"/>
        <v>BT$14</v>
      </c>
      <c r="BU1058" s="186" t="str">
        <f t="shared" si="1154"/>
        <v>BU$14</v>
      </c>
      <c r="BV1058" s="186" t="str">
        <f t="shared" si="1154"/>
        <v>BV$14</v>
      </c>
      <c r="BW1058" s="186" t="str">
        <f t="shared" si="1154"/>
        <v>BW$14</v>
      </c>
      <c r="BX1058" s="186" t="str">
        <f t="shared" si="1154"/>
        <v>BX$14</v>
      </c>
      <c r="BY1058" s="186" t="str">
        <f t="shared" si="1154"/>
        <v>BY$14</v>
      </c>
      <c r="BZ1058" s="186" t="str">
        <f t="shared" si="1154"/>
        <v>BZ$14</v>
      </c>
      <c r="CA1058" s="186" t="str">
        <f t="shared" si="1154"/>
        <v>CA$14</v>
      </c>
      <c r="CB1058" s="186" t="str">
        <f t="shared" si="1154"/>
        <v>CB$14</v>
      </c>
      <c r="CC1058" s="186" t="str">
        <f t="shared" si="1154"/>
        <v>CC$14</v>
      </c>
      <c r="CD1058" s="186" t="str">
        <f t="shared" si="1154"/>
        <v>CD$14</v>
      </c>
      <c r="CE1058" s="186" t="str">
        <f t="shared" ref="CE1058:CL1058" si="1155">CE$18</f>
        <v>CE$14</v>
      </c>
      <c r="CF1058" s="186" t="str">
        <f t="shared" si="1155"/>
        <v>CF$14</v>
      </c>
      <c r="CG1058" s="186" t="str">
        <f t="shared" si="1155"/>
        <v>CG$14</v>
      </c>
      <c r="CH1058" s="186" t="str">
        <f t="shared" si="1155"/>
        <v>CH$14</v>
      </c>
      <c r="CI1058" s="186" t="str">
        <f t="shared" si="1155"/>
        <v>CI$14</v>
      </c>
      <c r="CJ1058" s="186" t="str">
        <f t="shared" si="1155"/>
        <v>CJ$14</v>
      </c>
      <c r="CK1058" s="186" t="str">
        <f t="shared" si="1155"/>
        <v>CK$14</v>
      </c>
      <c r="CL1058" s="186" t="str">
        <f t="shared" si="1155"/>
        <v>CL$14</v>
      </c>
    </row>
    <row r="1059" spans="2:90" x14ac:dyDescent="0.4">
      <c r="B1059" s="171" t="s">
        <v>464</v>
      </c>
      <c r="E1059" s="8"/>
      <c r="H1059" s="196"/>
      <c r="I1059" s="197"/>
      <c r="J1059" s="197"/>
      <c r="K1059" s="198"/>
      <c r="L1059" s="198"/>
      <c r="M1059" s="198"/>
      <c r="N1059" s="198"/>
      <c r="O1059" s="198"/>
      <c r="P1059" s="198"/>
      <c r="R1059" s="198"/>
      <c r="S1059" s="186" t="str">
        <f t="shared" ref="S1059:AX1059" si="1156">S$19</f>
        <v>S$15</v>
      </c>
      <c r="T1059" s="186" t="str">
        <f t="shared" si="1156"/>
        <v>T$15</v>
      </c>
      <c r="U1059" s="186" t="str">
        <f t="shared" si="1156"/>
        <v>U$15</v>
      </c>
      <c r="V1059" s="186" t="str">
        <f t="shared" si="1156"/>
        <v>V$15</v>
      </c>
      <c r="W1059" s="186" t="str">
        <f t="shared" si="1156"/>
        <v>W$15</v>
      </c>
      <c r="X1059" s="186" t="str">
        <f t="shared" si="1156"/>
        <v>X$15</v>
      </c>
      <c r="Y1059" s="186" t="str">
        <f t="shared" si="1156"/>
        <v>Y$15</v>
      </c>
      <c r="Z1059" s="186" t="str">
        <f t="shared" si="1156"/>
        <v>Z$15</v>
      </c>
      <c r="AA1059" s="186" t="str">
        <f t="shared" si="1156"/>
        <v>AA$15</v>
      </c>
      <c r="AB1059" s="186" t="str">
        <f t="shared" si="1156"/>
        <v>AB$15</v>
      </c>
      <c r="AC1059" s="186" t="str">
        <f t="shared" si="1156"/>
        <v>AC$15</v>
      </c>
      <c r="AD1059" s="186" t="str">
        <f t="shared" si="1156"/>
        <v>AD$15</v>
      </c>
      <c r="AE1059" s="186" t="str">
        <f t="shared" si="1156"/>
        <v>AE$15</v>
      </c>
      <c r="AF1059" s="186" t="str">
        <f t="shared" si="1156"/>
        <v>AF$15</v>
      </c>
      <c r="AG1059" s="186" t="str">
        <f t="shared" si="1156"/>
        <v>AG$15</v>
      </c>
      <c r="AH1059" s="186" t="str">
        <f t="shared" si="1156"/>
        <v>AH$15</v>
      </c>
      <c r="AI1059" s="186" t="str">
        <f t="shared" si="1156"/>
        <v>AI$15</v>
      </c>
      <c r="AJ1059" s="186" t="str">
        <f t="shared" si="1156"/>
        <v>AJ$15</v>
      </c>
      <c r="AK1059" s="186" t="str">
        <f t="shared" si="1156"/>
        <v>AK$15</v>
      </c>
      <c r="AL1059" s="186" t="str">
        <f t="shared" si="1156"/>
        <v>AL$15</v>
      </c>
      <c r="AM1059" s="186" t="str">
        <f t="shared" si="1156"/>
        <v>AM$15</v>
      </c>
      <c r="AN1059" s="186" t="str">
        <f t="shared" si="1156"/>
        <v>AN$15</v>
      </c>
      <c r="AO1059" s="186" t="str">
        <f t="shared" si="1156"/>
        <v>AO$15</v>
      </c>
      <c r="AP1059" s="186" t="str">
        <f t="shared" si="1156"/>
        <v>AP$15</v>
      </c>
      <c r="AQ1059" s="186" t="str">
        <f t="shared" si="1156"/>
        <v>AQ$15</v>
      </c>
      <c r="AR1059" s="186" t="str">
        <f t="shared" si="1156"/>
        <v>AR$15</v>
      </c>
      <c r="AS1059" s="186" t="str">
        <f t="shared" si="1156"/>
        <v>AS$15</v>
      </c>
      <c r="AT1059" s="186" t="str">
        <f t="shared" si="1156"/>
        <v>AT$15</v>
      </c>
      <c r="AU1059" s="186" t="str">
        <f t="shared" si="1156"/>
        <v>AU$15</v>
      </c>
      <c r="AV1059" s="186" t="str">
        <f t="shared" si="1156"/>
        <v>AV$15</v>
      </c>
      <c r="AW1059" s="186" t="str">
        <f t="shared" si="1156"/>
        <v>AW$15</v>
      </c>
      <c r="AX1059" s="186" t="str">
        <f t="shared" si="1156"/>
        <v>AX$15</v>
      </c>
      <c r="AY1059" s="186" t="str">
        <f t="shared" ref="AY1059:CD1059" si="1157">AY$19</f>
        <v>AY$15</v>
      </c>
      <c r="AZ1059" s="186" t="str">
        <f t="shared" si="1157"/>
        <v>AZ$15</v>
      </c>
      <c r="BA1059" s="186" t="str">
        <f t="shared" si="1157"/>
        <v>BA$15</v>
      </c>
      <c r="BB1059" s="186" t="str">
        <f t="shared" si="1157"/>
        <v>BB$15</v>
      </c>
      <c r="BC1059" s="186" t="str">
        <f t="shared" si="1157"/>
        <v>BC$15</v>
      </c>
      <c r="BD1059" s="186" t="str">
        <f t="shared" si="1157"/>
        <v>BD$15</v>
      </c>
      <c r="BE1059" s="186" t="str">
        <f t="shared" si="1157"/>
        <v>BE$15</v>
      </c>
      <c r="BF1059" s="186" t="str">
        <f t="shared" si="1157"/>
        <v>BF$15</v>
      </c>
      <c r="BG1059" s="186" t="str">
        <f t="shared" si="1157"/>
        <v>BG$15</v>
      </c>
      <c r="BH1059" s="186" t="str">
        <f t="shared" si="1157"/>
        <v>BH$15</v>
      </c>
      <c r="BI1059" s="186" t="str">
        <f t="shared" si="1157"/>
        <v>BI$15</v>
      </c>
      <c r="BJ1059" s="186" t="str">
        <f t="shared" si="1157"/>
        <v>BJ$15</v>
      </c>
      <c r="BK1059" s="186" t="str">
        <f t="shared" si="1157"/>
        <v>BK$15</v>
      </c>
      <c r="BL1059" s="186" t="str">
        <f t="shared" si="1157"/>
        <v>BL$15</v>
      </c>
      <c r="BM1059" s="186" t="str">
        <f t="shared" si="1157"/>
        <v>BM$15</v>
      </c>
      <c r="BN1059" s="186" t="str">
        <f t="shared" si="1157"/>
        <v>BN$15</v>
      </c>
      <c r="BO1059" s="186" t="str">
        <f t="shared" si="1157"/>
        <v>BO$15</v>
      </c>
      <c r="BP1059" s="186" t="str">
        <f t="shared" si="1157"/>
        <v>BP$15</v>
      </c>
      <c r="BQ1059" s="186" t="str">
        <f t="shared" si="1157"/>
        <v>BQ$15</v>
      </c>
      <c r="BR1059" s="186" t="str">
        <f t="shared" si="1157"/>
        <v>BR$15</v>
      </c>
      <c r="BS1059" s="186" t="str">
        <f t="shared" si="1157"/>
        <v>BS$15</v>
      </c>
      <c r="BT1059" s="186" t="str">
        <f t="shared" si="1157"/>
        <v>BT$15</v>
      </c>
      <c r="BU1059" s="186" t="str">
        <f t="shared" si="1157"/>
        <v>BU$15</v>
      </c>
      <c r="BV1059" s="186" t="str">
        <f t="shared" si="1157"/>
        <v>BV$15</v>
      </c>
      <c r="BW1059" s="186" t="str">
        <f t="shared" si="1157"/>
        <v>BW$15</v>
      </c>
      <c r="BX1059" s="186" t="str">
        <f t="shared" si="1157"/>
        <v>BX$15</v>
      </c>
      <c r="BY1059" s="186" t="str">
        <f t="shared" si="1157"/>
        <v>BY$15</v>
      </c>
      <c r="BZ1059" s="186" t="str">
        <f t="shared" si="1157"/>
        <v>BZ$15</v>
      </c>
      <c r="CA1059" s="186" t="str">
        <f t="shared" si="1157"/>
        <v>CA$15</v>
      </c>
      <c r="CB1059" s="186" t="str">
        <f t="shared" si="1157"/>
        <v>CB$15</v>
      </c>
      <c r="CC1059" s="186" t="str">
        <f t="shared" si="1157"/>
        <v>CC$15</v>
      </c>
      <c r="CD1059" s="186" t="str">
        <f t="shared" si="1157"/>
        <v>CD$15</v>
      </c>
      <c r="CE1059" s="186" t="str">
        <f t="shared" ref="CE1059:CL1059" si="1158">CE$19</f>
        <v>CE$15</v>
      </c>
      <c r="CF1059" s="186" t="str">
        <f t="shared" si="1158"/>
        <v>CF$15</v>
      </c>
      <c r="CG1059" s="186" t="str">
        <f t="shared" si="1158"/>
        <v>CG$15</v>
      </c>
      <c r="CH1059" s="186" t="str">
        <f t="shared" si="1158"/>
        <v>CH$15</v>
      </c>
      <c r="CI1059" s="186" t="str">
        <f t="shared" si="1158"/>
        <v>CI$15</v>
      </c>
      <c r="CJ1059" s="186" t="str">
        <f t="shared" si="1158"/>
        <v>CJ$15</v>
      </c>
      <c r="CK1059" s="186" t="str">
        <f t="shared" si="1158"/>
        <v>CK$15</v>
      </c>
      <c r="CL1059" s="186" t="str">
        <f t="shared" si="1158"/>
        <v>CL$15</v>
      </c>
    </row>
    <row r="1060" spans="2:90" x14ac:dyDescent="0.4">
      <c r="B1060" s="66" t="s">
        <v>772</v>
      </c>
      <c r="C1060" s="31"/>
      <c r="D1060" t="s">
        <v>808</v>
      </c>
      <c r="E1060" s="8" t="str">
        <f t="shared" ref="E1060:E1062" si="1159">ROW()&amp;" "&amp;D1060</f>
        <v>1060 LISTSALE-PV</v>
      </c>
      <c r="F1060" t="s">
        <v>788</v>
      </c>
      <c r="G1060" s="31" t="s">
        <v>81</v>
      </c>
      <c r="H1060" s="22"/>
      <c r="I1060" s="287"/>
      <c r="J1060" s="287"/>
      <c r="K1060" s="22"/>
      <c r="L1060" s="22"/>
      <c r="M1060" s="22"/>
      <c r="N1060" s="22"/>
      <c r="O1060" s="22"/>
      <c r="P1060" s="22"/>
      <c r="R1060" s="66"/>
      <c r="S1060" s="66"/>
      <c r="T1060" s="66"/>
      <c r="U1060" s="66"/>
      <c r="V1060" s="66"/>
      <c r="W1060" s="66"/>
      <c r="X1060" s="66"/>
      <c r="Y1060" s="66"/>
      <c r="Z1060" s="66"/>
      <c r="AA1060" s="66"/>
      <c r="AB1060" s="66"/>
      <c r="AC1060" s="66"/>
      <c r="AD1060" s="66"/>
      <c r="AE1060" s="66"/>
      <c r="AF1060" s="66"/>
      <c r="AG1060" s="66"/>
      <c r="AH1060" s="66"/>
      <c r="AI1060" s="66"/>
      <c r="AJ1060" s="66"/>
      <c r="AK1060" s="66"/>
      <c r="AL1060" s="66"/>
      <c r="AM1060" s="66"/>
      <c r="AN1060" s="66"/>
      <c r="AO1060" s="66"/>
      <c r="AP1060" s="66"/>
      <c r="AQ1060" s="66"/>
      <c r="AR1060" s="66"/>
      <c r="AS1060" s="66"/>
      <c r="AT1060" s="66"/>
      <c r="AU1060" s="66"/>
      <c r="AV1060" s="66"/>
      <c r="AW1060" s="66"/>
      <c r="AX1060" s="66"/>
      <c r="AY1060" s="66"/>
      <c r="AZ1060" s="66"/>
      <c r="BA1060" s="66"/>
      <c r="BB1060" s="66"/>
      <c r="BC1060" s="66"/>
      <c r="BD1060" s="66"/>
      <c r="BE1060" s="66"/>
      <c r="BF1060" s="66"/>
      <c r="BG1060" s="66"/>
      <c r="BH1060" s="66"/>
      <c r="BI1060" s="66"/>
      <c r="BJ1060" s="66"/>
      <c r="BK1060" s="66"/>
      <c r="BL1060" s="66"/>
      <c r="BM1060" s="66"/>
      <c r="BN1060" s="66"/>
      <c r="BO1060" s="66"/>
      <c r="BP1060" s="66"/>
      <c r="BQ1060" s="66"/>
      <c r="BR1060" s="66"/>
      <c r="BS1060" s="66"/>
      <c r="BT1060" s="66"/>
      <c r="BU1060" s="66"/>
      <c r="BV1060" s="66"/>
      <c r="BW1060" s="66"/>
      <c r="BX1060" s="66"/>
      <c r="BY1060" s="66"/>
      <c r="BZ1060" s="66"/>
      <c r="CA1060" s="66"/>
      <c r="CB1060" s="66"/>
      <c r="CC1060" s="66"/>
      <c r="CD1060" s="66"/>
      <c r="CE1060" s="66"/>
      <c r="CF1060" s="66"/>
      <c r="CG1060" s="66"/>
      <c r="CH1060" s="66"/>
      <c r="CI1060" s="66"/>
      <c r="CJ1060" s="66"/>
      <c r="CK1060" s="66"/>
      <c r="CL1060" s="66"/>
    </row>
    <row r="1061" spans="2:90" x14ac:dyDescent="0.4">
      <c r="B1061" s="95" t="s">
        <v>801</v>
      </c>
      <c r="D1061" t="s">
        <v>808</v>
      </c>
      <c r="E1061" s="8" t="str">
        <f t="shared" si="1159"/>
        <v>1061 LISTSALE-PV</v>
      </c>
      <c r="G1061" t="s">
        <v>332</v>
      </c>
      <c r="H1061" s="31"/>
      <c r="I1061" s="73"/>
      <c r="J1061" s="73"/>
      <c r="K1061" s="58"/>
      <c r="L1061" s="58"/>
      <c r="M1061" s="58"/>
      <c r="N1061" s="58"/>
      <c r="O1061" s="58"/>
      <c r="P1061" s="58"/>
      <c r="R1061" s="33"/>
    </row>
    <row r="1062" spans="2:90" x14ac:dyDescent="0.4">
      <c r="B1062" s="122"/>
      <c r="D1062" t="s">
        <v>808</v>
      </c>
      <c r="E1062" s="8" t="str">
        <f t="shared" si="1159"/>
        <v>1062 LISTSALE-PV</v>
      </c>
      <c r="H1062" s="31"/>
      <c r="I1062" s="73"/>
      <c r="J1062" s="73"/>
      <c r="K1062" s="58"/>
      <c r="L1062" s="58"/>
      <c r="M1062" s="58"/>
      <c r="N1062" s="58"/>
      <c r="O1062" s="58"/>
      <c r="P1062" s="58"/>
      <c r="R1062" s="33"/>
    </row>
    <row r="1063" spans="2:90" x14ac:dyDescent="0.4">
      <c r="B1063" s="95" t="s">
        <v>802</v>
      </c>
      <c r="D1063" t="s">
        <v>808</v>
      </c>
      <c r="E1063" s="8" t="str">
        <f t="shared" ref="E1063:E1117" si="1160">ROW()&amp;" "&amp;D1063</f>
        <v>1063 LISTSALE-PV</v>
      </c>
      <c r="H1063" s="31"/>
      <c r="I1063" s="73"/>
      <c r="J1063" s="73"/>
      <c r="K1063" s="58"/>
      <c r="L1063" s="58"/>
      <c r="M1063" s="58"/>
      <c r="N1063" s="58"/>
      <c r="O1063" s="58"/>
      <c r="P1063" s="58"/>
      <c r="R1063" s="33"/>
    </row>
    <row r="1064" spans="2:90" x14ac:dyDescent="0.4">
      <c r="B1064" s="141" t="s">
        <v>519</v>
      </c>
      <c r="D1064" t="s">
        <v>808</v>
      </c>
      <c r="E1064" s="8" t="str">
        <f t="shared" si="1160"/>
        <v>1064 LISTSALE-PV</v>
      </c>
      <c r="H1064" s="31"/>
      <c r="I1064" s="73"/>
      <c r="J1064" s="315"/>
      <c r="K1064" s="315">
        <v>0.2</v>
      </c>
      <c r="L1064" s="315">
        <v>0.2</v>
      </c>
      <c r="M1064" s="315">
        <v>0.2</v>
      </c>
      <c r="N1064" s="315">
        <v>0.2</v>
      </c>
      <c r="O1064" s="315">
        <v>0.2</v>
      </c>
      <c r="P1064" s="315">
        <v>0.2</v>
      </c>
      <c r="R1064" s="33"/>
      <c r="S1064" s="20" cm="1">
        <f t="array" ref="S1064">INDEX($K:$P,ROW(),MATCH(S$3,$K$2:$P$2,0))</f>
        <v>0.2</v>
      </c>
      <c r="T1064" s="20" cm="1">
        <f t="array" ref="T1064">INDEX($K:$P,ROW(),MATCH(T$3,$K$2:$P$2,0))</f>
        <v>0.2</v>
      </c>
      <c r="U1064" s="20" cm="1">
        <f t="array" ref="U1064">INDEX($K:$P,ROW(),MATCH(U$3,$K$2:$P$2,0))</f>
        <v>0.2</v>
      </c>
      <c r="V1064" s="20" cm="1">
        <f t="array" ref="V1064">INDEX($K:$P,ROW(),MATCH(V$3,$K$2:$P$2,0))</f>
        <v>0.2</v>
      </c>
      <c r="W1064" s="20" cm="1">
        <f t="array" ref="W1064">INDEX($K:$P,ROW(),MATCH(W$3,$K$2:$P$2,0))</f>
        <v>0.2</v>
      </c>
      <c r="X1064" s="20" cm="1">
        <f t="array" ref="X1064">INDEX($K:$P,ROW(),MATCH(X$3,$K$2:$P$2,0))</f>
        <v>0.2</v>
      </c>
      <c r="Y1064" s="20" cm="1">
        <f t="array" ref="Y1064">INDEX($K:$P,ROW(),MATCH(Y$3,$K$2:$P$2,0))</f>
        <v>0.2</v>
      </c>
      <c r="Z1064" s="20" cm="1">
        <f t="array" ref="Z1064">INDEX($K:$P,ROW(),MATCH(Z$3,$K$2:$P$2,0))</f>
        <v>0.2</v>
      </c>
      <c r="AA1064" s="20" cm="1">
        <f t="array" ref="AA1064">INDEX($K:$P,ROW(),MATCH(AA$3,$K$2:$P$2,0))</f>
        <v>0.2</v>
      </c>
      <c r="AB1064" s="20" cm="1">
        <f t="array" ref="AB1064">INDEX($K:$P,ROW(),MATCH(AB$3,$K$2:$P$2,0))</f>
        <v>0.2</v>
      </c>
      <c r="AC1064" s="20" cm="1">
        <f t="array" ref="AC1064">INDEX($K:$P,ROW(),MATCH(AC$3,$K$2:$P$2,0))</f>
        <v>0.2</v>
      </c>
      <c r="AD1064" s="20" cm="1">
        <f t="array" ref="AD1064">INDEX($K:$P,ROW(),MATCH(AD$3,$K$2:$P$2,0))</f>
        <v>0.2</v>
      </c>
      <c r="AE1064" s="20" cm="1">
        <f t="array" ref="AE1064">INDEX($K:$P,ROW(),MATCH(AE$3,$K$2:$P$2,0))</f>
        <v>0.2</v>
      </c>
      <c r="AF1064" s="20" cm="1">
        <f t="array" ref="AF1064">INDEX($K:$P,ROW(),MATCH(AF$3,$K$2:$P$2,0))</f>
        <v>0.2</v>
      </c>
      <c r="AG1064" s="20" cm="1">
        <f t="array" ref="AG1064">INDEX($K:$P,ROW(),MATCH(AG$3,$K$2:$P$2,0))</f>
        <v>0.2</v>
      </c>
      <c r="AH1064" s="20" cm="1">
        <f t="array" ref="AH1064">INDEX($K:$P,ROW(),MATCH(AH$3,$K$2:$P$2,0))</f>
        <v>0.2</v>
      </c>
      <c r="AI1064" s="20" cm="1">
        <f t="array" ref="AI1064">INDEX($K:$P,ROW(),MATCH(AI$3,$K$2:$P$2,0))</f>
        <v>0.2</v>
      </c>
      <c r="AJ1064" s="20" cm="1">
        <f t="array" ref="AJ1064">INDEX($K:$P,ROW(),MATCH(AJ$3,$K$2:$P$2,0))</f>
        <v>0.2</v>
      </c>
      <c r="AK1064" s="20" cm="1">
        <f t="array" ref="AK1064">INDEX($K:$P,ROW(),MATCH(AK$3,$K$2:$P$2,0))</f>
        <v>0.2</v>
      </c>
      <c r="AL1064" s="20" cm="1">
        <f t="array" ref="AL1064">INDEX($K:$P,ROW(),MATCH(AL$3,$K$2:$P$2,0))</f>
        <v>0.2</v>
      </c>
      <c r="AM1064" s="20" cm="1">
        <f t="array" ref="AM1064">INDEX($K:$P,ROW(),MATCH(AM$3,$K$2:$P$2,0))</f>
        <v>0.2</v>
      </c>
      <c r="AN1064" s="20" cm="1">
        <f t="array" ref="AN1064">INDEX($K:$P,ROW(),MATCH(AN$3,$K$2:$P$2,0))</f>
        <v>0.2</v>
      </c>
      <c r="AO1064" s="20" cm="1">
        <f t="array" ref="AO1064">INDEX($K:$P,ROW(),MATCH(AO$3,$K$2:$P$2,0))</f>
        <v>0.2</v>
      </c>
      <c r="AP1064" s="20" cm="1">
        <f t="array" ref="AP1064">INDEX($K:$P,ROW(),MATCH(AP$3,$K$2:$P$2,0))</f>
        <v>0.2</v>
      </c>
      <c r="AQ1064" s="20" cm="1">
        <f t="array" ref="AQ1064">INDEX($K:$P,ROW(),MATCH(AQ$3,$K$2:$P$2,0))</f>
        <v>0.2</v>
      </c>
      <c r="AR1064" s="20" cm="1">
        <f t="array" ref="AR1064">INDEX($K:$P,ROW(),MATCH(AR$3,$K$2:$P$2,0))</f>
        <v>0.2</v>
      </c>
      <c r="AS1064" s="20" cm="1">
        <f t="array" ref="AS1064">INDEX($K:$P,ROW(),MATCH(AS$3,$K$2:$P$2,0))</f>
        <v>0.2</v>
      </c>
      <c r="AT1064" s="20" cm="1">
        <f t="array" ref="AT1064">INDEX($K:$P,ROW(),MATCH(AT$3,$K$2:$P$2,0))</f>
        <v>0.2</v>
      </c>
      <c r="AU1064" s="20" cm="1">
        <f t="array" ref="AU1064">INDEX($K:$P,ROW(),MATCH(AU$3,$K$2:$P$2,0))</f>
        <v>0.2</v>
      </c>
      <c r="AV1064" s="20" cm="1">
        <f t="array" ref="AV1064">INDEX($K:$P,ROW(),MATCH(AV$3,$K$2:$P$2,0))</f>
        <v>0.2</v>
      </c>
      <c r="AW1064" s="20" cm="1">
        <f t="array" ref="AW1064">INDEX($K:$P,ROW(),MATCH(AW$3,$K$2:$P$2,0))</f>
        <v>0.2</v>
      </c>
      <c r="AX1064" s="20" cm="1">
        <f t="array" ref="AX1064">INDEX($K:$P,ROW(),MATCH(AX$3,$K$2:$P$2,0))</f>
        <v>0.2</v>
      </c>
      <c r="AY1064" s="20" cm="1">
        <f t="array" ref="AY1064">INDEX($K:$P,ROW(),MATCH(AY$3,$K$2:$P$2,0))</f>
        <v>0.2</v>
      </c>
      <c r="AZ1064" s="20" cm="1">
        <f t="array" ref="AZ1064">INDEX($K:$P,ROW(),MATCH(AZ$3,$K$2:$P$2,0))</f>
        <v>0.2</v>
      </c>
      <c r="BA1064" s="20" cm="1">
        <f t="array" ref="BA1064">INDEX($K:$P,ROW(),MATCH(BA$3,$K$2:$P$2,0))</f>
        <v>0.2</v>
      </c>
      <c r="BB1064" s="20" cm="1">
        <f t="array" ref="BB1064">INDEX($K:$P,ROW(),MATCH(BB$3,$K$2:$P$2,0))</f>
        <v>0.2</v>
      </c>
      <c r="BC1064" s="20" cm="1">
        <f t="array" ref="BC1064">INDEX($K:$P,ROW(),MATCH(BC$3,$K$2:$P$2,0))</f>
        <v>0.2</v>
      </c>
      <c r="BD1064" s="20" cm="1">
        <f t="array" ref="BD1064">INDEX($K:$P,ROW(),MATCH(BD$3,$K$2:$P$2,0))</f>
        <v>0.2</v>
      </c>
      <c r="BE1064" s="20" cm="1">
        <f t="array" ref="BE1064">INDEX($K:$P,ROW(),MATCH(BE$3,$K$2:$P$2,0))</f>
        <v>0.2</v>
      </c>
      <c r="BF1064" s="20" cm="1">
        <f t="array" ref="BF1064">INDEX($K:$P,ROW(),MATCH(BF$3,$K$2:$P$2,0))</f>
        <v>0.2</v>
      </c>
      <c r="BG1064" s="20" cm="1">
        <f t="array" ref="BG1064">INDEX($K:$P,ROW(),MATCH(BG$3,$K$2:$P$2,0))</f>
        <v>0.2</v>
      </c>
      <c r="BH1064" s="20" cm="1">
        <f t="array" ref="BH1064">INDEX($K:$P,ROW(),MATCH(BH$3,$K$2:$P$2,0))</f>
        <v>0.2</v>
      </c>
      <c r="BI1064" s="20" cm="1">
        <f t="array" ref="BI1064">INDEX($K:$P,ROW(),MATCH(BI$3,$K$2:$P$2,0))</f>
        <v>0.2</v>
      </c>
      <c r="BJ1064" s="20" cm="1">
        <f t="array" ref="BJ1064">INDEX($K:$P,ROW(),MATCH(BJ$3,$K$2:$P$2,0))</f>
        <v>0.2</v>
      </c>
      <c r="BK1064" s="20" cm="1">
        <f t="array" ref="BK1064">INDEX($K:$P,ROW(),MATCH(BK$3,$K$2:$P$2,0))</f>
        <v>0.2</v>
      </c>
      <c r="BL1064" s="20" cm="1">
        <f t="array" ref="BL1064">INDEX($K:$P,ROW(),MATCH(BL$3,$K$2:$P$2,0))</f>
        <v>0.2</v>
      </c>
      <c r="BM1064" s="20" cm="1">
        <f t="array" ref="BM1064">INDEX($K:$P,ROW(),MATCH(BM$3,$K$2:$P$2,0))</f>
        <v>0.2</v>
      </c>
      <c r="BN1064" s="20" cm="1">
        <f t="array" ref="BN1064">INDEX($K:$P,ROW(),MATCH(BN$3,$K$2:$P$2,0))</f>
        <v>0.2</v>
      </c>
      <c r="BO1064" s="20" cm="1">
        <f t="array" ref="BO1064">INDEX($K:$P,ROW(),MATCH(BO$3,$K$2:$P$2,0))</f>
        <v>0.2</v>
      </c>
      <c r="BP1064" s="20" cm="1">
        <f t="array" ref="BP1064">INDEX($K:$P,ROW(),MATCH(BP$3,$K$2:$P$2,0))</f>
        <v>0.2</v>
      </c>
      <c r="BQ1064" s="20" cm="1">
        <f t="array" ref="BQ1064">INDEX($K:$P,ROW(),MATCH(BQ$3,$K$2:$P$2,0))</f>
        <v>0.2</v>
      </c>
      <c r="BR1064" s="20" cm="1">
        <f t="array" ref="BR1064">INDEX($K:$P,ROW(),MATCH(BR$3,$K$2:$P$2,0))</f>
        <v>0.2</v>
      </c>
      <c r="BS1064" s="20" cm="1">
        <f t="array" ref="BS1064">INDEX($K:$P,ROW(),MATCH(BS$3,$K$2:$P$2,0))</f>
        <v>0.2</v>
      </c>
      <c r="BT1064" s="20" cm="1">
        <f t="array" ref="BT1064">INDEX($K:$P,ROW(),MATCH(BT$3,$K$2:$P$2,0))</f>
        <v>0.2</v>
      </c>
      <c r="BU1064" s="20" cm="1">
        <f t="array" ref="BU1064">INDEX($K:$P,ROW(),MATCH(BU$3,$K$2:$P$2,0))</f>
        <v>0.2</v>
      </c>
      <c r="BV1064" s="20" cm="1">
        <f t="array" ref="BV1064">INDEX($K:$P,ROW(),MATCH(BV$3,$K$2:$P$2,0))</f>
        <v>0.2</v>
      </c>
      <c r="BW1064" s="20" cm="1">
        <f t="array" ref="BW1064">INDEX($K:$P,ROW(),MATCH(BW$3,$K$2:$P$2,0))</f>
        <v>0.2</v>
      </c>
      <c r="BX1064" s="20" cm="1">
        <f t="array" ref="BX1064">INDEX($K:$P,ROW(),MATCH(BX$3,$K$2:$P$2,0))</f>
        <v>0.2</v>
      </c>
      <c r="BY1064" s="20" cm="1">
        <f t="array" ref="BY1064">INDEX($K:$P,ROW(),MATCH(BY$3,$K$2:$P$2,0))</f>
        <v>0.2</v>
      </c>
      <c r="BZ1064" s="20" cm="1">
        <f t="array" ref="BZ1064">INDEX($K:$P,ROW(),MATCH(BZ$3,$K$2:$P$2,0))</f>
        <v>0.2</v>
      </c>
      <c r="CA1064" s="20" cm="1">
        <f t="array" ref="CA1064">INDEX($K:$P,ROW(),MATCH(CA$3,$K$2:$P$2,0))</f>
        <v>0.2</v>
      </c>
      <c r="CB1064" s="20" cm="1">
        <f t="array" ref="CB1064">INDEX($K:$P,ROW(),MATCH(CB$3,$K$2:$P$2,0))</f>
        <v>0.2</v>
      </c>
      <c r="CC1064" s="20" cm="1">
        <f t="array" ref="CC1064">INDEX($K:$P,ROW(),MATCH(CC$3,$K$2:$P$2,0))</f>
        <v>0.2</v>
      </c>
      <c r="CD1064" s="20" cm="1">
        <f t="array" ref="CD1064">INDEX($K:$P,ROW(),MATCH(CD$3,$K$2:$P$2,0))</f>
        <v>0.2</v>
      </c>
      <c r="CE1064" s="20" cm="1">
        <f t="array" ref="CE1064">INDEX($K:$P,ROW(),MATCH(CE$3,$K$2:$P$2,0))</f>
        <v>0.2</v>
      </c>
      <c r="CF1064" s="20" cm="1">
        <f t="array" ref="CF1064">INDEX($K:$P,ROW(),MATCH(CF$3,$K$2:$P$2,0))</f>
        <v>0.2</v>
      </c>
      <c r="CG1064" s="20" cm="1">
        <f t="array" ref="CG1064">INDEX($K:$P,ROW(),MATCH(CG$3,$K$2:$P$2,0))</f>
        <v>0.2</v>
      </c>
      <c r="CH1064" s="20" cm="1">
        <f t="array" ref="CH1064">INDEX($K:$P,ROW(),MATCH(CH$3,$K$2:$P$2,0))</f>
        <v>0.2</v>
      </c>
      <c r="CI1064" s="20" cm="1">
        <f t="array" ref="CI1064">INDEX($K:$P,ROW(),MATCH(CI$3,$K$2:$P$2,0))</f>
        <v>0.2</v>
      </c>
      <c r="CJ1064" s="20" cm="1">
        <f t="array" ref="CJ1064">INDEX($K:$P,ROW(),MATCH(CJ$3,$K$2:$P$2,0))</f>
        <v>0.2</v>
      </c>
      <c r="CK1064" s="20" cm="1">
        <f t="array" ref="CK1064">INDEX($K:$P,ROW(),MATCH(CK$3,$K$2:$P$2,0))</f>
        <v>0.2</v>
      </c>
      <c r="CL1064" s="20" cm="1">
        <f t="array" ref="CL1064">INDEX($K:$P,ROW(),MATCH(CL$3,$K$2:$P$2,0))</f>
        <v>0.2</v>
      </c>
    </row>
    <row r="1065" spans="2:90" x14ac:dyDescent="0.4">
      <c r="B1065" s="141" t="s">
        <v>520</v>
      </c>
      <c r="D1065" t="s">
        <v>808</v>
      </c>
      <c r="E1065" s="8" t="str">
        <f t="shared" si="1160"/>
        <v>1065 LISTSALE-PV</v>
      </c>
      <c r="H1065" s="31"/>
      <c r="I1065" s="73"/>
      <c r="J1065" s="315"/>
      <c r="K1065" s="315">
        <v>0.2</v>
      </c>
      <c r="L1065" s="315">
        <v>0.2</v>
      </c>
      <c r="M1065" s="315">
        <v>0.2</v>
      </c>
      <c r="N1065" s="315">
        <v>0.2</v>
      </c>
      <c r="O1065" s="315">
        <v>0.2</v>
      </c>
      <c r="P1065" s="315">
        <v>0.2</v>
      </c>
      <c r="R1065" s="33"/>
      <c r="S1065" s="20" cm="1">
        <f t="array" ref="S1065">INDEX($K:$P,ROW(),MATCH(S$3,$K$2:$P$2,0))</f>
        <v>0.2</v>
      </c>
      <c r="T1065" s="20" cm="1">
        <f t="array" ref="T1065">INDEX($K:$P,ROW(),MATCH(T$3,$K$2:$P$2,0))</f>
        <v>0.2</v>
      </c>
      <c r="U1065" s="20" cm="1">
        <f t="array" ref="U1065">INDEX($K:$P,ROW(),MATCH(U$3,$K$2:$P$2,0))</f>
        <v>0.2</v>
      </c>
      <c r="V1065" s="20" cm="1">
        <f t="array" ref="V1065">INDEX($K:$P,ROW(),MATCH(V$3,$K$2:$P$2,0))</f>
        <v>0.2</v>
      </c>
      <c r="W1065" s="20" cm="1">
        <f t="array" ref="W1065">INDEX($K:$P,ROW(),MATCH(W$3,$K$2:$P$2,0))</f>
        <v>0.2</v>
      </c>
      <c r="X1065" s="20" cm="1">
        <f t="array" ref="X1065">INDEX($K:$P,ROW(),MATCH(X$3,$K$2:$P$2,0))</f>
        <v>0.2</v>
      </c>
      <c r="Y1065" s="20" cm="1">
        <f t="array" ref="Y1065">INDEX($K:$P,ROW(),MATCH(Y$3,$K$2:$P$2,0))</f>
        <v>0.2</v>
      </c>
      <c r="Z1065" s="20" cm="1">
        <f t="array" ref="Z1065">INDEX($K:$P,ROW(),MATCH(Z$3,$K$2:$P$2,0))</f>
        <v>0.2</v>
      </c>
      <c r="AA1065" s="20" cm="1">
        <f t="array" ref="AA1065">INDEX($K:$P,ROW(),MATCH(AA$3,$K$2:$P$2,0))</f>
        <v>0.2</v>
      </c>
      <c r="AB1065" s="20" cm="1">
        <f t="array" ref="AB1065">INDEX($K:$P,ROW(),MATCH(AB$3,$K$2:$P$2,0))</f>
        <v>0.2</v>
      </c>
      <c r="AC1065" s="20" cm="1">
        <f t="array" ref="AC1065">INDEX($K:$P,ROW(),MATCH(AC$3,$K$2:$P$2,0))</f>
        <v>0.2</v>
      </c>
      <c r="AD1065" s="20" cm="1">
        <f t="array" ref="AD1065">INDEX($K:$P,ROW(),MATCH(AD$3,$K$2:$P$2,0))</f>
        <v>0.2</v>
      </c>
      <c r="AE1065" s="20" cm="1">
        <f t="array" ref="AE1065">INDEX($K:$P,ROW(),MATCH(AE$3,$K$2:$P$2,0))</f>
        <v>0.2</v>
      </c>
      <c r="AF1065" s="20" cm="1">
        <f t="array" ref="AF1065">INDEX($K:$P,ROW(),MATCH(AF$3,$K$2:$P$2,0))</f>
        <v>0.2</v>
      </c>
      <c r="AG1065" s="20" cm="1">
        <f t="array" ref="AG1065">INDEX($K:$P,ROW(),MATCH(AG$3,$K$2:$P$2,0))</f>
        <v>0.2</v>
      </c>
      <c r="AH1065" s="20" cm="1">
        <f t="array" ref="AH1065">INDEX($K:$P,ROW(),MATCH(AH$3,$K$2:$P$2,0))</f>
        <v>0.2</v>
      </c>
      <c r="AI1065" s="20" cm="1">
        <f t="array" ref="AI1065">INDEX($K:$P,ROW(),MATCH(AI$3,$K$2:$P$2,0))</f>
        <v>0.2</v>
      </c>
      <c r="AJ1065" s="20" cm="1">
        <f t="array" ref="AJ1065">INDEX($K:$P,ROW(),MATCH(AJ$3,$K$2:$P$2,0))</f>
        <v>0.2</v>
      </c>
      <c r="AK1065" s="20" cm="1">
        <f t="array" ref="AK1065">INDEX($K:$P,ROW(),MATCH(AK$3,$K$2:$P$2,0))</f>
        <v>0.2</v>
      </c>
      <c r="AL1065" s="20" cm="1">
        <f t="array" ref="AL1065">INDEX($K:$P,ROW(),MATCH(AL$3,$K$2:$P$2,0))</f>
        <v>0.2</v>
      </c>
      <c r="AM1065" s="20" cm="1">
        <f t="array" ref="AM1065">INDEX($K:$P,ROW(),MATCH(AM$3,$K$2:$P$2,0))</f>
        <v>0.2</v>
      </c>
      <c r="AN1065" s="20" cm="1">
        <f t="array" ref="AN1065">INDEX($K:$P,ROW(),MATCH(AN$3,$K$2:$P$2,0))</f>
        <v>0.2</v>
      </c>
      <c r="AO1065" s="20" cm="1">
        <f t="array" ref="AO1065">INDEX($K:$P,ROW(),MATCH(AO$3,$K$2:$P$2,0))</f>
        <v>0.2</v>
      </c>
      <c r="AP1065" s="20" cm="1">
        <f t="array" ref="AP1065">INDEX($K:$P,ROW(),MATCH(AP$3,$K$2:$P$2,0))</f>
        <v>0.2</v>
      </c>
      <c r="AQ1065" s="20" cm="1">
        <f t="array" ref="AQ1065">INDEX($K:$P,ROW(),MATCH(AQ$3,$K$2:$P$2,0))</f>
        <v>0.2</v>
      </c>
      <c r="AR1065" s="20" cm="1">
        <f t="array" ref="AR1065">INDEX($K:$P,ROW(),MATCH(AR$3,$K$2:$P$2,0))</f>
        <v>0.2</v>
      </c>
      <c r="AS1065" s="20" cm="1">
        <f t="array" ref="AS1065">INDEX($K:$P,ROW(),MATCH(AS$3,$K$2:$P$2,0))</f>
        <v>0.2</v>
      </c>
      <c r="AT1065" s="20" cm="1">
        <f t="array" ref="AT1065">INDEX($K:$P,ROW(),MATCH(AT$3,$K$2:$P$2,0))</f>
        <v>0.2</v>
      </c>
      <c r="AU1065" s="20" cm="1">
        <f t="array" ref="AU1065">INDEX($K:$P,ROW(),MATCH(AU$3,$K$2:$P$2,0))</f>
        <v>0.2</v>
      </c>
      <c r="AV1065" s="20" cm="1">
        <f t="array" ref="AV1065">INDEX($K:$P,ROW(),MATCH(AV$3,$K$2:$P$2,0))</f>
        <v>0.2</v>
      </c>
      <c r="AW1065" s="20" cm="1">
        <f t="array" ref="AW1065">INDEX($K:$P,ROW(),MATCH(AW$3,$K$2:$P$2,0))</f>
        <v>0.2</v>
      </c>
      <c r="AX1065" s="20" cm="1">
        <f t="array" ref="AX1065">INDEX($K:$P,ROW(),MATCH(AX$3,$K$2:$P$2,0))</f>
        <v>0.2</v>
      </c>
      <c r="AY1065" s="20" cm="1">
        <f t="array" ref="AY1065">INDEX($K:$P,ROW(),MATCH(AY$3,$K$2:$P$2,0))</f>
        <v>0.2</v>
      </c>
      <c r="AZ1065" s="20" cm="1">
        <f t="array" ref="AZ1065">INDEX($K:$P,ROW(),MATCH(AZ$3,$K$2:$P$2,0))</f>
        <v>0.2</v>
      </c>
      <c r="BA1065" s="20" cm="1">
        <f t="array" ref="BA1065">INDEX($K:$P,ROW(),MATCH(BA$3,$K$2:$P$2,0))</f>
        <v>0.2</v>
      </c>
      <c r="BB1065" s="20" cm="1">
        <f t="array" ref="BB1065">INDEX($K:$P,ROW(),MATCH(BB$3,$K$2:$P$2,0))</f>
        <v>0.2</v>
      </c>
      <c r="BC1065" s="20" cm="1">
        <f t="array" ref="BC1065">INDEX($K:$P,ROW(),MATCH(BC$3,$K$2:$P$2,0))</f>
        <v>0.2</v>
      </c>
      <c r="BD1065" s="20" cm="1">
        <f t="array" ref="BD1065">INDEX($K:$P,ROW(),MATCH(BD$3,$K$2:$P$2,0))</f>
        <v>0.2</v>
      </c>
      <c r="BE1065" s="20" cm="1">
        <f t="array" ref="BE1065">INDEX($K:$P,ROW(),MATCH(BE$3,$K$2:$P$2,0))</f>
        <v>0.2</v>
      </c>
      <c r="BF1065" s="20" cm="1">
        <f t="array" ref="BF1065">INDEX($K:$P,ROW(),MATCH(BF$3,$K$2:$P$2,0))</f>
        <v>0.2</v>
      </c>
      <c r="BG1065" s="20" cm="1">
        <f t="array" ref="BG1065">INDEX($K:$P,ROW(),MATCH(BG$3,$K$2:$P$2,0))</f>
        <v>0.2</v>
      </c>
      <c r="BH1065" s="20" cm="1">
        <f t="array" ref="BH1065">INDEX($K:$P,ROW(),MATCH(BH$3,$K$2:$P$2,0))</f>
        <v>0.2</v>
      </c>
      <c r="BI1065" s="20" cm="1">
        <f t="array" ref="BI1065">INDEX($K:$P,ROW(),MATCH(BI$3,$K$2:$P$2,0))</f>
        <v>0.2</v>
      </c>
      <c r="BJ1065" s="20" cm="1">
        <f t="array" ref="BJ1065">INDEX($K:$P,ROW(),MATCH(BJ$3,$K$2:$P$2,0))</f>
        <v>0.2</v>
      </c>
      <c r="BK1065" s="20" cm="1">
        <f t="array" ref="BK1065">INDEX($K:$P,ROW(),MATCH(BK$3,$K$2:$P$2,0))</f>
        <v>0.2</v>
      </c>
      <c r="BL1065" s="20" cm="1">
        <f t="array" ref="BL1065">INDEX($K:$P,ROW(),MATCH(BL$3,$K$2:$P$2,0))</f>
        <v>0.2</v>
      </c>
      <c r="BM1065" s="20" cm="1">
        <f t="array" ref="BM1065">INDEX($K:$P,ROW(),MATCH(BM$3,$K$2:$P$2,0))</f>
        <v>0.2</v>
      </c>
      <c r="BN1065" s="20" cm="1">
        <f t="array" ref="BN1065">INDEX($K:$P,ROW(),MATCH(BN$3,$K$2:$P$2,0))</f>
        <v>0.2</v>
      </c>
      <c r="BO1065" s="20" cm="1">
        <f t="array" ref="BO1065">INDEX($K:$P,ROW(),MATCH(BO$3,$K$2:$P$2,0))</f>
        <v>0.2</v>
      </c>
      <c r="BP1065" s="20" cm="1">
        <f t="array" ref="BP1065">INDEX($K:$P,ROW(),MATCH(BP$3,$K$2:$P$2,0))</f>
        <v>0.2</v>
      </c>
      <c r="BQ1065" s="20" cm="1">
        <f t="array" ref="BQ1065">INDEX($K:$P,ROW(),MATCH(BQ$3,$K$2:$P$2,0))</f>
        <v>0.2</v>
      </c>
      <c r="BR1065" s="20" cm="1">
        <f t="array" ref="BR1065">INDEX($K:$P,ROW(),MATCH(BR$3,$K$2:$P$2,0))</f>
        <v>0.2</v>
      </c>
      <c r="BS1065" s="20" cm="1">
        <f t="array" ref="BS1065">INDEX($K:$P,ROW(),MATCH(BS$3,$K$2:$P$2,0))</f>
        <v>0.2</v>
      </c>
      <c r="BT1065" s="20" cm="1">
        <f t="array" ref="BT1065">INDEX($K:$P,ROW(),MATCH(BT$3,$K$2:$P$2,0))</f>
        <v>0.2</v>
      </c>
      <c r="BU1065" s="20" cm="1">
        <f t="array" ref="BU1065">INDEX($K:$P,ROW(),MATCH(BU$3,$K$2:$P$2,0))</f>
        <v>0.2</v>
      </c>
      <c r="BV1065" s="20" cm="1">
        <f t="array" ref="BV1065">INDEX($K:$P,ROW(),MATCH(BV$3,$K$2:$P$2,0))</f>
        <v>0.2</v>
      </c>
      <c r="BW1065" s="20" cm="1">
        <f t="array" ref="BW1065">INDEX($K:$P,ROW(),MATCH(BW$3,$K$2:$P$2,0))</f>
        <v>0.2</v>
      </c>
      <c r="BX1065" s="20" cm="1">
        <f t="array" ref="BX1065">INDEX($K:$P,ROW(),MATCH(BX$3,$K$2:$P$2,0))</f>
        <v>0.2</v>
      </c>
      <c r="BY1065" s="20" cm="1">
        <f t="array" ref="BY1065">INDEX($K:$P,ROW(),MATCH(BY$3,$K$2:$P$2,0))</f>
        <v>0.2</v>
      </c>
      <c r="BZ1065" s="20" cm="1">
        <f t="array" ref="BZ1065">INDEX($K:$P,ROW(),MATCH(BZ$3,$K$2:$P$2,0))</f>
        <v>0.2</v>
      </c>
      <c r="CA1065" s="20" cm="1">
        <f t="array" ref="CA1065">INDEX($K:$P,ROW(),MATCH(CA$3,$K$2:$P$2,0))</f>
        <v>0.2</v>
      </c>
      <c r="CB1065" s="20" cm="1">
        <f t="array" ref="CB1065">INDEX($K:$P,ROW(),MATCH(CB$3,$K$2:$P$2,0))</f>
        <v>0.2</v>
      </c>
      <c r="CC1065" s="20" cm="1">
        <f t="array" ref="CC1065">INDEX($K:$P,ROW(),MATCH(CC$3,$K$2:$P$2,0))</f>
        <v>0.2</v>
      </c>
      <c r="CD1065" s="20" cm="1">
        <f t="array" ref="CD1065">INDEX($K:$P,ROW(),MATCH(CD$3,$K$2:$P$2,0))</f>
        <v>0.2</v>
      </c>
      <c r="CE1065" s="20" cm="1">
        <f t="array" ref="CE1065">INDEX($K:$P,ROW(),MATCH(CE$3,$K$2:$P$2,0))</f>
        <v>0.2</v>
      </c>
      <c r="CF1065" s="20" cm="1">
        <f t="array" ref="CF1065">INDEX($K:$P,ROW(),MATCH(CF$3,$K$2:$P$2,0))</f>
        <v>0.2</v>
      </c>
      <c r="CG1065" s="20" cm="1">
        <f t="array" ref="CG1065">INDEX($K:$P,ROW(),MATCH(CG$3,$K$2:$P$2,0))</f>
        <v>0.2</v>
      </c>
      <c r="CH1065" s="20" cm="1">
        <f t="array" ref="CH1065">INDEX($K:$P,ROW(),MATCH(CH$3,$K$2:$P$2,0))</f>
        <v>0.2</v>
      </c>
      <c r="CI1065" s="20" cm="1">
        <f t="array" ref="CI1065">INDEX($K:$P,ROW(),MATCH(CI$3,$K$2:$P$2,0))</f>
        <v>0.2</v>
      </c>
      <c r="CJ1065" s="20" cm="1">
        <f t="array" ref="CJ1065">INDEX($K:$P,ROW(),MATCH(CJ$3,$K$2:$P$2,0))</f>
        <v>0.2</v>
      </c>
      <c r="CK1065" s="20" cm="1">
        <f t="array" ref="CK1065">INDEX($K:$P,ROW(),MATCH(CK$3,$K$2:$P$2,0))</f>
        <v>0.2</v>
      </c>
      <c r="CL1065" s="20" cm="1">
        <f t="array" ref="CL1065">INDEX($K:$P,ROW(),MATCH(CL$3,$K$2:$P$2,0))</f>
        <v>0.2</v>
      </c>
    </row>
    <row r="1066" spans="2:90" x14ac:dyDescent="0.4">
      <c r="B1066" s="141" t="s">
        <v>797</v>
      </c>
      <c r="D1066" t="s">
        <v>808</v>
      </c>
      <c r="E1066" s="8" t="str">
        <f t="shared" si="1160"/>
        <v>1066 LISTSALE-PV</v>
      </c>
      <c r="H1066" s="31"/>
      <c r="I1066" s="73"/>
      <c r="J1066" s="315"/>
      <c r="K1066" s="315">
        <v>0.1</v>
      </c>
      <c r="L1066" s="315">
        <v>0.1</v>
      </c>
      <c r="M1066" s="315">
        <v>0.1</v>
      </c>
      <c r="N1066" s="315">
        <v>0.1</v>
      </c>
      <c r="O1066" s="315">
        <v>0.1</v>
      </c>
      <c r="P1066" s="315">
        <v>0.1</v>
      </c>
      <c r="R1066" s="33"/>
      <c r="S1066" s="20" cm="1">
        <f t="array" ref="S1066">INDEX($K:$P,ROW(),MATCH(S$3,$K$2:$P$2,0))</f>
        <v>0.1</v>
      </c>
      <c r="T1066" s="20" cm="1">
        <f t="array" ref="T1066">INDEX($K:$P,ROW(),MATCH(T$3,$K$2:$P$2,0))</f>
        <v>0.1</v>
      </c>
      <c r="U1066" s="20" cm="1">
        <f t="array" ref="U1066">INDEX($K:$P,ROW(),MATCH(U$3,$K$2:$P$2,0))</f>
        <v>0.1</v>
      </c>
      <c r="V1066" s="20" cm="1">
        <f t="array" ref="V1066">INDEX($K:$P,ROW(),MATCH(V$3,$K$2:$P$2,0))</f>
        <v>0.1</v>
      </c>
      <c r="W1066" s="20" cm="1">
        <f t="array" ref="W1066">INDEX($K:$P,ROW(),MATCH(W$3,$K$2:$P$2,0))</f>
        <v>0.1</v>
      </c>
      <c r="X1066" s="20" cm="1">
        <f t="array" ref="X1066">INDEX($K:$P,ROW(),MATCH(X$3,$K$2:$P$2,0))</f>
        <v>0.1</v>
      </c>
      <c r="Y1066" s="20" cm="1">
        <f t="array" ref="Y1066">INDEX($K:$P,ROW(),MATCH(Y$3,$K$2:$P$2,0))</f>
        <v>0.1</v>
      </c>
      <c r="Z1066" s="20" cm="1">
        <f t="array" ref="Z1066">INDEX($K:$P,ROW(),MATCH(Z$3,$K$2:$P$2,0))</f>
        <v>0.1</v>
      </c>
      <c r="AA1066" s="20" cm="1">
        <f t="array" ref="AA1066">INDEX($K:$P,ROW(),MATCH(AA$3,$K$2:$P$2,0))</f>
        <v>0.1</v>
      </c>
      <c r="AB1066" s="20" cm="1">
        <f t="array" ref="AB1066">INDEX($K:$P,ROW(),MATCH(AB$3,$K$2:$P$2,0))</f>
        <v>0.1</v>
      </c>
      <c r="AC1066" s="20" cm="1">
        <f t="array" ref="AC1066">INDEX($K:$P,ROW(),MATCH(AC$3,$K$2:$P$2,0))</f>
        <v>0.1</v>
      </c>
      <c r="AD1066" s="20" cm="1">
        <f t="array" ref="AD1066">INDEX($K:$P,ROW(),MATCH(AD$3,$K$2:$P$2,0))</f>
        <v>0.1</v>
      </c>
      <c r="AE1066" s="20" cm="1">
        <f t="array" ref="AE1066">INDEX($K:$P,ROW(),MATCH(AE$3,$K$2:$P$2,0))</f>
        <v>0.1</v>
      </c>
      <c r="AF1066" s="20" cm="1">
        <f t="array" ref="AF1066">INDEX($K:$P,ROW(),MATCH(AF$3,$K$2:$P$2,0))</f>
        <v>0.1</v>
      </c>
      <c r="AG1066" s="20" cm="1">
        <f t="array" ref="AG1066">INDEX($K:$P,ROW(),MATCH(AG$3,$K$2:$P$2,0))</f>
        <v>0.1</v>
      </c>
      <c r="AH1066" s="20" cm="1">
        <f t="array" ref="AH1066">INDEX($K:$P,ROW(),MATCH(AH$3,$K$2:$P$2,0))</f>
        <v>0.1</v>
      </c>
      <c r="AI1066" s="20" cm="1">
        <f t="array" ref="AI1066">INDEX($K:$P,ROW(),MATCH(AI$3,$K$2:$P$2,0))</f>
        <v>0.1</v>
      </c>
      <c r="AJ1066" s="20" cm="1">
        <f t="array" ref="AJ1066">INDEX($K:$P,ROW(),MATCH(AJ$3,$K$2:$P$2,0))</f>
        <v>0.1</v>
      </c>
      <c r="AK1066" s="20" cm="1">
        <f t="array" ref="AK1066">INDEX($K:$P,ROW(),MATCH(AK$3,$K$2:$P$2,0))</f>
        <v>0.1</v>
      </c>
      <c r="AL1066" s="20" cm="1">
        <f t="array" ref="AL1066">INDEX($K:$P,ROW(),MATCH(AL$3,$K$2:$P$2,0))</f>
        <v>0.1</v>
      </c>
      <c r="AM1066" s="20" cm="1">
        <f t="array" ref="AM1066">INDEX($K:$P,ROW(),MATCH(AM$3,$K$2:$P$2,0))</f>
        <v>0.1</v>
      </c>
      <c r="AN1066" s="20" cm="1">
        <f t="array" ref="AN1066">INDEX($K:$P,ROW(),MATCH(AN$3,$K$2:$P$2,0))</f>
        <v>0.1</v>
      </c>
      <c r="AO1066" s="20" cm="1">
        <f t="array" ref="AO1066">INDEX($K:$P,ROW(),MATCH(AO$3,$K$2:$P$2,0))</f>
        <v>0.1</v>
      </c>
      <c r="AP1066" s="20" cm="1">
        <f t="array" ref="AP1066">INDEX($K:$P,ROW(),MATCH(AP$3,$K$2:$P$2,0))</f>
        <v>0.1</v>
      </c>
      <c r="AQ1066" s="20" cm="1">
        <f t="array" ref="AQ1066">INDEX($K:$P,ROW(),MATCH(AQ$3,$K$2:$P$2,0))</f>
        <v>0.1</v>
      </c>
      <c r="AR1066" s="20" cm="1">
        <f t="array" ref="AR1066">INDEX($K:$P,ROW(),MATCH(AR$3,$K$2:$P$2,0))</f>
        <v>0.1</v>
      </c>
      <c r="AS1066" s="20" cm="1">
        <f t="array" ref="AS1066">INDEX($K:$P,ROW(),MATCH(AS$3,$K$2:$P$2,0))</f>
        <v>0.1</v>
      </c>
      <c r="AT1066" s="20" cm="1">
        <f t="array" ref="AT1066">INDEX($K:$P,ROW(),MATCH(AT$3,$K$2:$P$2,0))</f>
        <v>0.1</v>
      </c>
      <c r="AU1066" s="20" cm="1">
        <f t="array" ref="AU1066">INDEX($K:$P,ROW(),MATCH(AU$3,$K$2:$P$2,0))</f>
        <v>0.1</v>
      </c>
      <c r="AV1066" s="20" cm="1">
        <f t="array" ref="AV1066">INDEX($K:$P,ROW(),MATCH(AV$3,$K$2:$P$2,0))</f>
        <v>0.1</v>
      </c>
      <c r="AW1066" s="20" cm="1">
        <f t="array" ref="AW1066">INDEX($K:$P,ROW(),MATCH(AW$3,$K$2:$P$2,0))</f>
        <v>0.1</v>
      </c>
      <c r="AX1066" s="20" cm="1">
        <f t="array" ref="AX1066">INDEX($K:$P,ROW(),MATCH(AX$3,$K$2:$P$2,0))</f>
        <v>0.1</v>
      </c>
      <c r="AY1066" s="20" cm="1">
        <f t="array" ref="AY1066">INDEX($K:$P,ROW(),MATCH(AY$3,$K$2:$P$2,0))</f>
        <v>0.1</v>
      </c>
      <c r="AZ1066" s="20" cm="1">
        <f t="array" ref="AZ1066">INDEX($K:$P,ROW(),MATCH(AZ$3,$K$2:$P$2,0))</f>
        <v>0.1</v>
      </c>
      <c r="BA1066" s="20" cm="1">
        <f t="array" ref="BA1066">INDEX($K:$P,ROW(),MATCH(BA$3,$K$2:$P$2,0))</f>
        <v>0.1</v>
      </c>
      <c r="BB1066" s="20" cm="1">
        <f t="array" ref="BB1066">INDEX($K:$P,ROW(),MATCH(BB$3,$K$2:$P$2,0))</f>
        <v>0.1</v>
      </c>
      <c r="BC1066" s="20" cm="1">
        <f t="array" ref="BC1066">INDEX($K:$P,ROW(),MATCH(BC$3,$K$2:$P$2,0))</f>
        <v>0.1</v>
      </c>
      <c r="BD1066" s="20" cm="1">
        <f t="array" ref="BD1066">INDEX($K:$P,ROW(),MATCH(BD$3,$K$2:$P$2,0))</f>
        <v>0.1</v>
      </c>
      <c r="BE1066" s="20" cm="1">
        <f t="array" ref="BE1066">INDEX($K:$P,ROW(),MATCH(BE$3,$K$2:$P$2,0))</f>
        <v>0.1</v>
      </c>
      <c r="BF1066" s="20" cm="1">
        <f t="array" ref="BF1066">INDEX($K:$P,ROW(),MATCH(BF$3,$K$2:$P$2,0))</f>
        <v>0.1</v>
      </c>
      <c r="BG1066" s="20" cm="1">
        <f t="array" ref="BG1066">INDEX($K:$P,ROW(),MATCH(BG$3,$K$2:$P$2,0))</f>
        <v>0.1</v>
      </c>
      <c r="BH1066" s="20" cm="1">
        <f t="array" ref="BH1066">INDEX($K:$P,ROW(),MATCH(BH$3,$K$2:$P$2,0))</f>
        <v>0.1</v>
      </c>
      <c r="BI1066" s="20" cm="1">
        <f t="array" ref="BI1066">INDEX($K:$P,ROW(),MATCH(BI$3,$K$2:$P$2,0))</f>
        <v>0.1</v>
      </c>
      <c r="BJ1066" s="20" cm="1">
        <f t="array" ref="BJ1066">INDEX($K:$P,ROW(),MATCH(BJ$3,$K$2:$P$2,0))</f>
        <v>0.1</v>
      </c>
      <c r="BK1066" s="20" cm="1">
        <f t="array" ref="BK1066">INDEX($K:$P,ROW(),MATCH(BK$3,$K$2:$P$2,0))</f>
        <v>0.1</v>
      </c>
      <c r="BL1066" s="20" cm="1">
        <f t="array" ref="BL1066">INDEX($K:$P,ROW(),MATCH(BL$3,$K$2:$P$2,0))</f>
        <v>0.1</v>
      </c>
      <c r="BM1066" s="20" cm="1">
        <f t="array" ref="BM1066">INDEX($K:$P,ROW(),MATCH(BM$3,$K$2:$P$2,0))</f>
        <v>0.1</v>
      </c>
      <c r="BN1066" s="20" cm="1">
        <f t="array" ref="BN1066">INDEX($K:$P,ROW(),MATCH(BN$3,$K$2:$P$2,0))</f>
        <v>0.1</v>
      </c>
      <c r="BO1066" s="20" cm="1">
        <f t="array" ref="BO1066">INDEX($K:$P,ROW(),MATCH(BO$3,$K$2:$P$2,0))</f>
        <v>0.1</v>
      </c>
      <c r="BP1066" s="20" cm="1">
        <f t="array" ref="BP1066">INDEX($K:$P,ROW(),MATCH(BP$3,$K$2:$P$2,0))</f>
        <v>0.1</v>
      </c>
      <c r="BQ1066" s="20" cm="1">
        <f t="array" ref="BQ1066">INDEX($K:$P,ROW(),MATCH(BQ$3,$K$2:$P$2,0))</f>
        <v>0.1</v>
      </c>
      <c r="BR1066" s="20" cm="1">
        <f t="array" ref="BR1066">INDEX($K:$P,ROW(),MATCH(BR$3,$K$2:$P$2,0))</f>
        <v>0.1</v>
      </c>
      <c r="BS1066" s="20" cm="1">
        <f t="array" ref="BS1066">INDEX($K:$P,ROW(),MATCH(BS$3,$K$2:$P$2,0))</f>
        <v>0.1</v>
      </c>
      <c r="BT1066" s="20" cm="1">
        <f t="array" ref="BT1066">INDEX($K:$P,ROW(),MATCH(BT$3,$K$2:$P$2,0))</f>
        <v>0.1</v>
      </c>
      <c r="BU1066" s="20" cm="1">
        <f t="array" ref="BU1066">INDEX($K:$P,ROW(),MATCH(BU$3,$K$2:$P$2,0))</f>
        <v>0.1</v>
      </c>
      <c r="BV1066" s="20" cm="1">
        <f t="array" ref="BV1066">INDEX($K:$P,ROW(),MATCH(BV$3,$K$2:$P$2,0))</f>
        <v>0.1</v>
      </c>
      <c r="BW1066" s="20" cm="1">
        <f t="array" ref="BW1066">INDEX($K:$P,ROW(),MATCH(BW$3,$K$2:$P$2,0))</f>
        <v>0.1</v>
      </c>
      <c r="BX1066" s="20" cm="1">
        <f t="array" ref="BX1066">INDEX($K:$P,ROW(),MATCH(BX$3,$K$2:$P$2,0))</f>
        <v>0.1</v>
      </c>
      <c r="BY1066" s="20" cm="1">
        <f t="array" ref="BY1066">INDEX($K:$P,ROW(),MATCH(BY$3,$K$2:$P$2,0))</f>
        <v>0.1</v>
      </c>
      <c r="BZ1066" s="20" cm="1">
        <f t="array" ref="BZ1066">INDEX($K:$P,ROW(),MATCH(BZ$3,$K$2:$P$2,0))</f>
        <v>0.1</v>
      </c>
      <c r="CA1066" s="20" cm="1">
        <f t="array" ref="CA1066">INDEX($K:$P,ROW(),MATCH(CA$3,$K$2:$P$2,0))</f>
        <v>0.1</v>
      </c>
      <c r="CB1066" s="20" cm="1">
        <f t="array" ref="CB1066">INDEX($K:$P,ROW(),MATCH(CB$3,$K$2:$P$2,0))</f>
        <v>0.1</v>
      </c>
      <c r="CC1066" s="20" cm="1">
        <f t="array" ref="CC1066">INDEX($K:$P,ROW(),MATCH(CC$3,$K$2:$P$2,0))</f>
        <v>0.1</v>
      </c>
      <c r="CD1066" s="20" cm="1">
        <f t="array" ref="CD1066">INDEX($K:$P,ROW(),MATCH(CD$3,$K$2:$P$2,0))</f>
        <v>0.1</v>
      </c>
      <c r="CE1066" s="20" cm="1">
        <f t="array" ref="CE1066">INDEX($K:$P,ROW(),MATCH(CE$3,$K$2:$P$2,0))</f>
        <v>0.1</v>
      </c>
      <c r="CF1066" s="20" cm="1">
        <f t="array" ref="CF1066">INDEX($K:$P,ROW(),MATCH(CF$3,$K$2:$P$2,0))</f>
        <v>0.1</v>
      </c>
      <c r="CG1066" s="20" cm="1">
        <f t="array" ref="CG1066">INDEX($K:$P,ROW(),MATCH(CG$3,$K$2:$P$2,0))</f>
        <v>0.1</v>
      </c>
      <c r="CH1066" s="20" cm="1">
        <f t="array" ref="CH1066">INDEX($K:$P,ROW(),MATCH(CH$3,$K$2:$P$2,0))</f>
        <v>0.1</v>
      </c>
      <c r="CI1066" s="20" cm="1">
        <f t="array" ref="CI1066">INDEX($K:$P,ROW(),MATCH(CI$3,$K$2:$P$2,0))</f>
        <v>0.1</v>
      </c>
      <c r="CJ1066" s="20" cm="1">
        <f t="array" ref="CJ1066">INDEX($K:$P,ROW(),MATCH(CJ$3,$K$2:$P$2,0))</f>
        <v>0.1</v>
      </c>
      <c r="CK1066" s="20" cm="1">
        <f t="array" ref="CK1066">INDEX($K:$P,ROW(),MATCH(CK$3,$K$2:$P$2,0))</f>
        <v>0.1</v>
      </c>
      <c r="CL1066" s="20" cm="1">
        <f t="array" ref="CL1066">INDEX($K:$P,ROW(),MATCH(CL$3,$K$2:$P$2,0))</f>
        <v>0.1</v>
      </c>
    </row>
    <row r="1067" spans="2:90" x14ac:dyDescent="0.4">
      <c r="B1067" s="141" t="s">
        <v>798</v>
      </c>
      <c r="D1067" t="s">
        <v>808</v>
      </c>
      <c r="E1067" s="8" t="str">
        <f t="shared" si="1160"/>
        <v>1067 LISTSALE-PV</v>
      </c>
      <c r="H1067" s="31"/>
      <c r="I1067" s="73"/>
      <c r="J1067" s="315"/>
      <c r="K1067" s="315">
        <v>0.3</v>
      </c>
      <c r="L1067" s="315">
        <v>0.3</v>
      </c>
      <c r="M1067" s="315">
        <v>0.3</v>
      </c>
      <c r="N1067" s="315">
        <v>0.3</v>
      </c>
      <c r="O1067" s="315">
        <v>0.3</v>
      </c>
      <c r="P1067" s="315">
        <v>0.3</v>
      </c>
      <c r="R1067" s="33"/>
      <c r="S1067" s="20" cm="1">
        <f t="array" ref="S1067">INDEX($K:$P,ROW(),MATCH(S$3,$K$2:$P$2,0))</f>
        <v>0.3</v>
      </c>
      <c r="T1067" s="20" cm="1">
        <f t="array" ref="T1067">INDEX($K:$P,ROW(),MATCH(T$3,$K$2:$P$2,0))</f>
        <v>0.3</v>
      </c>
      <c r="U1067" s="20" cm="1">
        <f t="array" ref="U1067">INDEX($K:$P,ROW(),MATCH(U$3,$K$2:$P$2,0))</f>
        <v>0.3</v>
      </c>
      <c r="V1067" s="20" cm="1">
        <f t="array" ref="V1067">INDEX($K:$P,ROW(),MATCH(V$3,$K$2:$P$2,0))</f>
        <v>0.3</v>
      </c>
      <c r="W1067" s="20" cm="1">
        <f t="array" ref="W1067">INDEX($K:$P,ROW(),MATCH(W$3,$K$2:$P$2,0))</f>
        <v>0.3</v>
      </c>
      <c r="X1067" s="20" cm="1">
        <f t="array" ref="X1067">INDEX($K:$P,ROW(),MATCH(X$3,$K$2:$P$2,0))</f>
        <v>0.3</v>
      </c>
      <c r="Y1067" s="20" cm="1">
        <f t="array" ref="Y1067">INDEX($K:$P,ROW(),MATCH(Y$3,$K$2:$P$2,0))</f>
        <v>0.3</v>
      </c>
      <c r="Z1067" s="20" cm="1">
        <f t="array" ref="Z1067">INDEX($K:$P,ROW(),MATCH(Z$3,$K$2:$P$2,0))</f>
        <v>0.3</v>
      </c>
      <c r="AA1067" s="20" cm="1">
        <f t="array" ref="AA1067">INDEX($K:$P,ROW(),MATCH(AA$3,$K$2:$P$2,0))</f>
        <v>0.3</v>
      </c>
      <c r="AB1067" s="20" cm="1">
        <f t="array" ref="AB1067">INDEX($K:$P,ROW(),MATCH(AB$3,$K$2:$P$2,0))</f>
        <v>0.3</v>
      </c>
      <c r="AC1067" s="20" cm="1">
        <f t="array" ref="AC1067">INDEX($K:$P,ROW(),MATCH(AC$3,$K$2:$P$2,0))</f>
        <v>0.3</v>
      </c>
      <c r="AD1067" s="20" cm="1">
        <f t="array" ref="AD1067">INDEX($K:$P,ROW(),MATCH(AD$3,$K$2:$P$2,0))</f>
        <v>0.3</v>
      </c>
      <c r="AE1067" s="20" cm="1">
        <f t="array" ref="AE1067">INDEX($K:$P,ROW(),MATCH(AE$3,$K$2:$P$2,0))</f>
        <v>0.3</v>
      </c>
      <c r="AF1067" s="20" cm="1">
        <f t="array" ref="AF1067">INDEX($K:$P,ROW(),MATCH(AF$3,$K$2:$P$2,0))</f>
        <v>0.3</v>
      </c>
      <c r="AG1067" s="20" cm="1">
        <f t="array" ref="AG1067">INDEX($K:$P,ROW(),MATCH(AG$3,$K$2:$P$2,0))</f>
        <v>0.3</v>
      </c>
      <c r="AH1067" s="20" cm="1">
        <f t="array" ref="AH1067">INDEX($K:$P,ROW(),MATCH(AH$3,$K$2:$P$2,0))</f>
        <v>0.3</v>
      </c>
      <c r="AI1067" s="20" cm="1">
        <f t="array" ref="AI1067">INDEX($K:$P,ROW(),MATCH(AI$3,$K$2:$P$2,0))</f>
        <v>0.3</v>
      </c>
      <c r="AJ1067" s="20" cm="1">
        <f t="array" ref="AJ1067">INDEX($K:$P,ROW(),MATCH(AJ$3,$K$2:$P$2,0))</f>
        <v>0.3</v>
      </c>
      <c r="AK1067" s="20" cm="1">
        <f t="array" ref="AK1067">INDEX($K:$P,ROW(),MATCH(AK$3,$K$2:$P$2,0))</f>
        <v>0.3</v>
      </c>
      <c r="AL1067" s="20" cm="1">
        <f t="array" ref="AL1067">INDEX($K:$P,ROW(),MATCH(AL$3,$K$2:$P$2,0))</f>
        <v>0.3</v>
      </c>
      <c r="AM1067" s="20" cm="1">
        <f t="array" ref="AM1067">INDEX($K:$P,ROW(),MATCH(AM$3,$K$2:$P$2,0))</f>
        <v>0.3</v>
      </c>
      <c r="AN1067" s="20" cm="1">
        <f t="array" ref="AN1067">INDEX($K:$P,ROW(),MATCH(AN$3,$K$2:$P$2,0))</f>
        <v>0.3</v>
      </c>
      <c r="AO1067" s="20" cm="1">
        <f t="array" ref="AO1067">INDEX($K:$P,ROW(),MATCH(AO$3,$K$2:$P$2,0))</f>
        <v>0.3</v>
      </c>
      <c r="AP1067" s="20" cm="1">
        <f t="array" ref="AP1067">INDEX($K:$P,ROW(),MATCH(AP$3,$K$2:$P$2,0))</f>
        <v>0.3</v>
      </c>
      <c r="AQ1067" s="20" cm="1">
        <f t="array" ref="AQ1067">INDEX($K:$P,ROW(),MATCH(AQ$3,$K$2:$P$2,0))</f>
        <v>0.3</v>
      </c>
      <c r="AR1067" s="20" cm="1">
        <f t="array" ref="AR1067">INDEX($K:$P,ROW(),MATCH(AR$3,$K$2:$P$2,0))</f>
        <v>0.3</v>
      </c>
      <c r="AS1067" s="20" cm="1">
        <f t="array" ref="AS1067">INDEX($K:$P,ROW(),MATCH(AS$3,$K$2:$P$2,0))</f>
        <v>0.3</v>
      </c>
      <c r="AT1067" s="20" cm="1">
        <f t="array" ref="AT1067">INDEX($K:$P,ROW(),MATCH(AT$3,$K$2:$P$2,0))</f>
        <v>0.3</v>
      </c>
      <c r="AU1067" s="20" cm="1">
        <f t="array" ref="AU1067">INDEX($K:$P,ROW(),MATCH(AU$3,$K$2:$P$2,0))</f>
        <v>0.3</v>
      </c>
      <c r="AV1067" s="20" cm="1">
        <f t="array" ref="AV1067">INDEX($K:$P,ROW(),MATCH(AV$3,$K$2:$P$2,0))</f>
        <v>0.3</v>
      </c>
      <c r="AW1067" s="20" cm="1">
        <f t="array" ref="AW1067">INDEX($K:$P,ROW(),MATCH(AW$3,$K$2:$P$2,0))</f>
        <v>0.3</v>
      </c>
      <c r="AX1067" s="20" cm="1">
        <f t="array" ref="AX1067">INDEX($K:$P,ROW(),MATCH(AX$3,$K$2:$P$2,0))</f>
        <v>0.3</v>
      </c>
      <c r="AY1067" s="20" cm="1">
        <f t="array" ref="AY1067">INDEX($K:$P,ROW(),MATCH(AY$3,$K$2:$P$2,0))</f>
        <v>0.3</v>
      </c>
      <c r="AZ1067" s="20" cm="1">
        <f t="array" ref="AZ1067">INDEX($K:$P,ROW(),MATCH(AZ$3,$K$2:$P$2,0))</f>
        <v>0.3</v>
      </c>
      <c r="BA1067" s="20" cm="1">
        <f t="array" ref="BA1067">INDEX($K:$P,ROW(),MATCH(BA$3,$K$2:$P$2,0))</f>
        <v>0.3</v>
      </c>
      <c r="BB1067" s="20" cm="1">
        <f t="array" ref="BB1067">INDEX($K:$P,ROW(),MATCH(BB$3,$K$2:$P$2,0))</f>
        <v>0.3</v>
      </c>
      <c r="BC1067" s="20" cm="1">
        <f t="array" ref="BC1067">INDEX($K:$P,ROW(),MATCH(BC$3,$K$2:$P$2,0))</f>
        <v>0.3</v>
      </c>
      <c r="BD1067" s="20" cm="1">
        <f t="array" ref="BD1067">INDEX($K:$P,ROW(),MATCH(BD$3,$K$2:$P$2,0))</f>
        <v>0.3</v>
      </c>
      <c r="BE1067" s="20" cm="1">
        <f t="array" ref="BE1067">INDEX($K:$P,ROW(),MATCH(BE$3,$K$2:$P$2,0))</f>
        <v>0.3</v>
      </c>
      <c r="BF1067" s="20" cm="1">
        <f t="array" ref="BF1067">INDEX($K:$P,ROW(),MATCH(BF$3,$K$2:$P$2,0))</f>
        <v>0.3</v>
      </c>
      <c r="BG1067" s="20" cm="1">
        <f t="array" ref="BG1067">INDEX($K:$P,ROW(),MATCH(BG$3,$K$2:$P$2,0))</f>
        <v>0.3</v>
      </c>
      <c r="BH1067" s="20" cm="1">
        <f t="array" ref="BH1067">INDEX($K:$P,ROW(),MATCH(BH$3,$K$2:$P$2,0))</f>
        <v>0.3</v>
      </c>
      <c r="BI1067" s="20" cm="1">
        <f t="array" ref="BI1067">INDEX($K:$P,ROW(),MATCH(BI$3,$K$2:$P$2,0))</f>
        <v>0.3</v>
      </c>
      <c r="BJ1067" s="20" cm="1">
        <f t="array" ref="BJ1067">INDEX($K:$P,ROW(),MATCH(BJ$3,$K$2:$P$2,0))</f>
        <v>0.3</v>
      </c>
      <c r="BK1067" s="20" cm="1">
        <f t="array" ref="BK1067">INDEX($K:$P,ROW(),MATCH(BK$3,$K$2:$P$2,0))</f>
        <v>0.3</v>
      </c>
      <c r="BL1067" s="20" cm="1">
        <f t="array" ref="BL1067">INDEX($K:$P,ROW(),MATCH(BL$3,$K$2:$P$2,0))</f>
        <v>0.3</v>
      </c>
      <c r="BM1067" s="20" cm="1">
        <f t="array" ref="BM1067">INDEX($K:$P,ROW(),MATCH(BM$3,$K$2:$P$2,0))</f>
        <v>0.3</v>
      </c>
      <c r="BN1067" s="20" cm="1">
        <f t="array" ref="BN1067">INDEX($K:$P,ROW(),MATCH(BN$3,$K$2:$P$2,0))</f>
        <v>0.3</v>
      </c>
      <c r="BO1067" s="20" cm="1">
        <f t="array" ref="BO1067">INDEX($K:$P,ROW(),MATCH(BO$3,$K$2:$P$2,0))</f>
        <v>0.3</v>
      </c>
      <c r="BP1067" s="20" cm="1">
        <f t="array" ref="BP1067">INDEX($K:$P,ROW(),MATCH(BP$3,$K$2:$P$2,0))</f>
        <v>0.3</v>
      </c>
      <c r="BQ1067" s="20" cm="1">
        <f t="array" ref="BQ1067">INDEX($K:$P,ROW(),MATCH(BQ$3,$K$2:$P$2,0))</f>
        <v>0.3</v>
      </c>
      <c r="BR1067" s="20" cm="1">
        <f t="array" ref="BR1067">INDEX($K:$P,ROW(),MATCH(BR$3,$K$2:$P$2,0))</f>
        <v>0.3</v>
      </c>
      <c r="BS1067" s="20" cm="1">
        <f t="array" ref="BS1067">INDEX($K:$P,ROW(),MATCH(BS$3,$K$2:$P$2,0))</f>
        <v>0.3</v>
      </c>
      <c r="BT1067" s="20" cm="1">
        <f t="array" ref="BT1067">INDEX($K:$P,ROW(),MATCH(BT$3,$K$2:$P$2,0))</f>
        <v>0.3</v>
      </c>
      <c r="BU1067" s="20" cm="1">
        <f t="array" ref="BU1067">INDEX($K:$P,ROW(),MATCH(BU$3,$K$2:$P$2,0))</f>
        <v>0.3</v>
      </c>
      <c r="BV1067" s="20" cm="1">
        <f t="array" ref="BV1067">INDEX($K:$P,ROW(),MATCH(BV$3,$K$2:$P$2,0))</f>
        <v>0.3</v>
      </c>
      <c r="BW1067" s="20" cm="1">
        <f t="array" ref="BW1067">INDEX($K:$P,ROW(),MATCH(BW$3,$K$2:$P$2,0))</f>
        <v>0.3</v>
      </c>
      <c r="BX1067" s="20" cm="1">
        <f t="array" ref="BX1067">INDEX($K:$P,ROW(),MATCH(BX$3,$K$2:$P$2,0))</f>
        <v>0.3</v>
      </c>
      <c r="BY1067" s="20" cm="1">
        <f t="array" ref="BY1067">INDEX($K:$P,ROW(),MATCH(BY$3,$K$2:$P$2,0))</f>
        <v>0.3</v>
      </c>
      <c r="BZ1067" s="20" cm="1">
        <f t="array" ref="BZ1067">INDEX($K:$P,ROW(),MATCH(BZ$3,$K$2:$P$2,0))</f>
        <v>0.3</v>
      </c>
      <c r="CA1067" s="20" cm="1">
        <f t="array" ref="CA1067">INDEX($K:$P,ROW(),MATCH(CA$3,$K$2:$P$2,0))</f>
        <v>0.3</v>
      </c>
      <c r="CB1067" s="20" cm="1">
        <f t="array" ref="CB1067">INDEX($K:$P,ROW(),MATCH(CB$3,$K$2:$P$2,0))</f>
        <v>0.3</v>
      </c>
      <c r="CC1067" s="20" cm="1">
        <f t="array" ref="CC1067">INDEX($K:$P,ROW(),MATCH(CC$3,$K$2:$P$2,0))</f>
        <v>0.3</v>
      </c>
      <c r="CD1067" s="20" cm="1">
        <f t="array" ref="CD1067">INDEX($K:$P,ROW(),MATCH(CD$3,$K$2:$P$2,0))</f>
        <v>0.3</v>
      </c>
      <c r="CE1067" s="20" cm="1">
        <f t="array" ref="CE1067">INDEX($K:$P,ROW(),MATCH(CE$3,$K$2:$P$2,0))</f>
        <v>0.3</v>
      </c>
      <c r="CF1067" s="20" cm="1">
        <f t="array" ref="CF1067">INDEX($K:$P,ROW(),MATCH(CF$3,$K$2:$P$2,0))</f>
        <v>0.3</v>
      </c>
      <c r="CG1067" s="20" cm="1">
        <f t="array" ref="CG1067">INDEX($K:$P,ROW(),MATCH(CG$3,$K$2:$P$2,0))</f>
        <v>0.3</v>
      </c>
      <c r="CH1067" s="20" cm="1">
        <f t="array" ref="CH1067">INDEX($K:$P,ROW(),MATCH(CH$3,$K$2:$P$2,0))</f>
        <v>0.3</v>
      </c>
      <c r="CI1067" s="20" cm="1">
        <f t="array" ref="CI1067">INDEX($K:$P,ROW(),MATCH(CI$3,$K$2:$P$2,0))</f>
        <v>0.3</v>
      </c>
      <c r="CJ1067" s="20" cm="1">
        <f t="array" ref="CJ1067">INDEX($K:$P,ROW(),MATCH(CJ$3,$K$2:$P$2,0))</f>
        <v>0.3</v>
      </c>
      <c r="CK1067" s="20" cm="1">
        <f t="array" ref="CK1067">INDEX($K:$P,ROW(),MATCH(CK$3,$K$2:$P$2,0))</f>
        <v>0.3</v>
      </c>
      <c r="CL1067" s="20" cm="1">
        <f t="array" ref="CL1067">INDEX($K:$P,ROW(),MATCH(CL$3,$K$2:$P$2,0))</f>
        <v>0.3</v>
      </c>
    </row>
    <row r="1068" spans="2:90" x14ac:dyDescent="0.4">
      <c r="B1068" s="141" t="s">
        <v>799</v>
      </c>
      <c r="D1068" t="s">
        <v>808</v>
      </c>
      <c r="E1068" s="8" t="str">
        <f t="shared" si="1160"/>
        <v>1068 LISTSALE-PV</v>
      </c>
      <c r="H1068" s="31"/>
      <c r="I1068" s="73"/>
      <c r="J1068" s="315"/>
      <c r="K1068" s="315">
        <v>0.2</v>
      </c>
      <c r="L1068" s="315">
        <v>0.2</v>
      </c>
      <c r="M1068" s="315">
        <v>0.2</v>
      </c>
      <c r="N1068" s="315">
        <v>0.2</v>
      </c>
      <c r="O1068" s="315">
        <v>0.2</v>
      </c>
      <c r="P1068" s="315">
        <v>0.2</v>
      </c>
      <c r="R1068" s="33"/>
      <c r="S1068" s="20" cm="1">
        <f t="array" ref="S1068">INDEX($K:$P,ROW(),MATCH(S$3,$K$2:$P$2,0))</f>
        <v>0.2</v>
      </c>
      <c r="T1068" s="20" cm="1">
        <f t="array" ref="T1068">INDEX($K:$P,ROW(),MATCH(T$3,$K$2:$P$2,0))</f>
        <v>0.2</v>
      </c>
      <c r="U1068" s="20" cm="1">
        <f t="array" ref="U1068">INDEX($K:$P,ROW(),MATCH(U$3,$K$2:$P$2,0))</f>
        <v>0.2</v>
      </c>
      <c r="V1068" s="20" cm="1">
        <f t="array" ref="V1068">INDEX($K:$P,ROW(),MATCH(V$3,$K$2:$P$2,0))</f>
        <v>0.2</v>
      </c>
      <c r="W1068" s="20" cm="1">
        <f t="array" ref="W1068">INDEX($K:$P,ROW(),MATCH(W$3,$K$2:$P$2,0))</f>
        <v>0.2</v>
      </c>
      <c r="X1068" s="20" cm="1">
        <f t="array" ref="X1068">INDEX($K:$P,ROW(),MATCH(X$3,$K$2:$P$2,0))</f>
        <v>0.2</v>
      </c>
      <c r="Y1068" s="20" cm="1">
        <f t="array" ref="Y1068">INDEX($K:$P,ROW(),MATCH(Y$3,$K$2:$P$2,0))</f>
        <v>0.2</v>
      </c>
      <c r="Z1068" s="20" cm="1">
        <f t="array" ref="Z1068">INDEX($K:$P,ROW(),MATCH(Z$3,$K$2:$P$2,0))</f>
        <v>0.2</v>
      </c>
      <c r="AA1068" s="20" cm="1">
        <f t="array" ref="AA1068">INDEX($K:$P,ROW(),MATCH(AA$3,$K$2:$P$2,0))</f>
        <v>0.2</v>
      </c>
      <c r="AB1068" s="20" cm="1">
        <f t="array" ref="AB1068">INDEX($K:$P,ROW(),MATCH(AB$3,$K$2:$P$2,0))</f>
        <v>0.2</v>
      </c>
      <c r="AC1068" s="20" cm="1">
        <f t="array" ref="AC1068">INDEX($K:$P,ROW(),MATCH(AC$3,$K$2:$P$2,0))</f>
        <v>0.2</v>
      </c>
      <c r="AD1068" s="20" cm="1">
        <f t="array" ref="AD1068">INDEX($K:$P,ROW(),MATCH(AD$3,$K$2:$P$2,0))</f>
        <v>0.2</v>
      </c>
      <c r="AE1068" s="20" cm="1">
        <f t="array" ref="AE1068">INDEX($K:$P,ROW(),MATCH(AE$3,$K$2:$P$2,0))</f>
        <v>0.2</v>
      </c>
      <c r="AF1068" s="20" cm="1">
        <f t="array" ref="AF1068">INDEX($K:$P,ROW(),MATCH(AF$3,$K$2:$P$2,0))</f>
        <v>0.2</v>
      </c>
      <c r="AG1068" s="20" cm="1">
        <f t="array" ref="AG1068">INDEX($K:$P,ROW(),MATCH(AG$3,$K$2:$P$2,0))</f>
        <v>0.2</v>
      </c>
      <c r="AH1068" s="20" cm="1">
        <f t="array" ref="AH1068">INDEX($K:$P,ROW(),MATCH(AH$3,$K$2:$P$2,0))</f>
        <v>0.2</v>
      </c>
      <c r="AI1068" s="20" cm="1">
        <f t="array" ref="AI1068">INDEX($K:$P,ROW(),MATCH(AI$3,$K$2:$P$2,0))</f>
        <v>0.2</v>
      </c>
      <c r="AJ1068" s="20" cm="1">
        <f t="array" ref="AJ1068">INDEX($K:$P,ROW(),MATCH(AJ$3,$K$2:$P$2,0))</f>
        <v>0.2</v>
      </c>
      <c r="AK1068" s="20" cm="1">
        <f t="array" ref="AK1068">INDEX($K:$P,ROW(),MATCH(AK$3,$K$2:$P$2,0))</f>
        <v>0.2</v>
      </c>
      <c r="AL1068" s="20" cm="1">
        <f t="array" ref="AL1068">INDEX($K:$P,ROW(),MATCH(AL$3,$K$2:$P$2,0))</f>
        <v>0.2</v>
      </c>
      <c r="AM1068" s="20" cm="1">
        <f t="array" ref="AM1068">INDEX($K:$P,ROW(),MATCH(AM$3,$K$2:$P$2,0))</f>
        <v>0.2</v>
      </c>
      <c r="AN1068" s="20" cm="1">
        <f t="array" ref="AN1068">INDEX($K:$P,ROW(),MATCH(AN$3,$K$2:$P$2,0))</f>
        <v>0.2</v>
      </c>
      <c r="AO1068" s="20" cm="1">
        <f t="array" ref="AO1068">INDEX($K:$P,ROW(),MATCH(AO$3,$K$2:$P$2,0))</f>
        <v>0.2</v>
      </c>
      <c r="AP1068" s="20" cm="1">
        <f t="array" ref="AP1068">INDEX($K:$P,ROW(),MATCH(AP$3,$K$2:$P$2,0))</f>
        <v>0.2</v>
      </c>
      <c r="AQ1068" s="20" cm="1">
        <f t="array" ref="AQ1068">INDEX($K:$P,ROW(),MATCH(AQ$3,$K$2:$P$2,0))</f>
        <v>0.2</v>
      </c>
      <c r="AR1068" s="20" cm="1">
        <f t="array" ref="AR1068">INDEX($K:$P,ROW(),MATCH(AR$3,$K$2:$P$2,0))</f>
        <v>0.2</v>
      </c>
      <c r="AS1068" s="20" cm="1">
        <f t="array" ref="AS1068">INDEX($K:$P,ROW(),MATCH(AS$3,$K$2:$P$2,0))</f>
        <v>0.2</v>
      </c>
      <c r="AT1068" s="20" cm="1">
        <f t="array" ref="AT1068">INDEX($K:$P,ROW(),MATCH(AT$3,$K$2:$P$2,0))</f>
        <v>0.2</v>
      </c>
      <c r="AU1068" s="20" cm="1">
        <f t="array" ref="AU1068">INDEX($K:$P,ROW(),MATCH(AU$3,$K$2:$P$2,0))</f>
        <v>0.2</v>
      </c>
      <c r="AV1068" s="20" cm="1">
        <f t="array" ref="AV1068">INDEX($K:$P,ROW(),MATCH(AV$3,$K$2:$P$2,0))</f>
        <v>0.2</v>
      </c>
      <c r="AW1068" s="20" cm="1">
        <f t="array" ref="AW1068">INDEX($K:$P,ROW(),MATCH(AW$3,$K$2:$P$2,0))</f>
        <v>0.2</v>
      </c>
      <c r="AX1068" s="20" cm="1">
        <f t="array" ref="AX1068">INDEX($K:$P,ROW(),MATCH(AX$3,$K$2:$P$2,0))</f>
        <v>0.2</v>
      </c>
      <c r="AY1068" s="20" cm="1">
        <f t="array" ref="AY1068">INDEX($K:$P,ROW(),MATCH(AY$3,$K$2:$P$2,0))</f>
        <v>0.2</v>
      </c>
      <c r="AZ1068" s="20" cm="1">
        <f t="array" ref="AZ1068">INDEX($K:$P,ROW(),MATCH(AZ$3,$K$2:$P$2,0))</f>
        <v>0.2</v>
      </c>
      <c r="BA1068" s="20" cm="1">
        <f t="array" ref="BA1068">INDEX($K:$P,ROW(),MATCH(BA$3,$K$2:$P$2,0))</f>
        <v>0.2</v>
      </c>
      <c r="BB1068" s="20" cm="1">
        <f t="array" ref="BB1068">INDEX($K:$P,ROW(),MATCH(BB$3,$K$2:$P$2,0))</f>
        <v>0.2</v>
      </c>
      <c r="BC1068" s="20" cm="1">
        <f t="array" ref="BC1068">INDEX($K:$P,ROW(),MATCH(BC$3,$K$2:$P$2,0))</f>
        <v>0.2</v>
      </c>
      <c r="BD1068" s="20" cm="1">
        <f t="array" ref="BD1068">INDEX($K:$P,ROW(),MATCH(BD$3,$K$2:$P$2,0))</f>
        <v>0.2</v>
      </c>
      <c r="BE1068" s="20" cm="1">
        <f t="array" ref="BE1068">INDEX($K:$P,ROW(),MATCH(BE$3,$K$2:$P$2,0))</f>
        <v>0.2</v>
      </c>
      <c r="BF1068" s="20" cm="1">
        <f t="array" ref="BF1068">INDEX($K:$P,ROW(),MATCH(BF$3,$K$2:$P$2,0))</f>
        <v>0.2</v>
      </c>
      <c r="BG1068" s="20" cm="1">
        <f t="array" ref="BG1068">INDEX($K:$P,ROW(),MATCH(BG$3,$K$2:$P$2,0))</f>
        <v>0.2</v>
      </c>
      <c r="BH1068" s="20" cm="1">
        <f t="array" ref="BH1068">INDEX($K:$P,ROW(),MATCH(BH$3,$K$2:$P$2,0))</f>
        <v>0.2</v>
      </c>
      <c r="BI1068" s="20" cm="1">
        <f t="array" ref="BI1068">INDEX($K:$P,ROW(),MATCH(BI$3,$K$2:$P$2,0))</f>
        <v>0.2</v>
      </c>
      <c r="BJ1068" s="20" cm="1">
        <f t="array" ref="BJ1068">INDEX($K:$P,ROW(),MATCH(BJ$3,$K$2:$P$2,0))</f>
        <v>0.2</v>
      </c>
      <c r="BK1068" s="20" cm="1">
        <f t="array" ref="BK1068">INDEX($K:$P,ROW(),MATCH(BK$3,$K$2:$P$2,0))</f>
        <v>0.2</v>
      </c>
      <c r="BL1068" s="20" cm="1">
        <f t="array" ref="BL1068">INDEX($K:$P,ROW(),MATCH(BL$3,$K$2:$P$2,0))</f>
        <v>0.2</v>
      </c>
      <c r="BM1068" s="20" cm="1">
        <f t="array" ref="BM1068">INDEX($K:$P,ROW(),MATCH(BM$3,$K$2:$P$2,0))</f>
        <v>0.2</v>
      </c>
      <c r="BN1068" s="20" cm="1">
        <f t="array" ref="BN1068">INDEX($K:$P,ROW(),MATCH(BN$3,$K$2:$P$2,0))</f>
        <v>0.2</v>
      </c>
      <c r="BO1068" s="20" cm="1">
        <f t="array" ref="BO1068">INDEX($K:$P,ROW(),MATCH(BO$3,$K$2:$P$2,0))</f>
        <v>0.2</v>
      </c>
      <c r="BP1068" s="20" cm="1">
        <f t="array" ref="BP1068">INDEX($K:$P,ROW(),MATCH(BP$3,$K$2:$P$2,0))</f>
        <v>0.2</v>
      </c>
      <c r="BQ1068" s="20" cm="1">
        <f t="array" ref="BQ1068">INDEX($K:$P,ROW(),MATCH(BQ$3,$K$2:$P$2,0))</f>
        <v>0.2</v>
      </c>
      <c r="BR1068" s="20" cm="1">
        <f t="array" ref="BR1068">INDEX($K:$P,ROW(),MATCH(BR$3,$K$2:$P$2,0))</f>
        <v>0.2</v>
      </c>
      <c r="BS1068" s="20" cm="1">
        <f t="array" ref="BS1068">INDEX($K:$P,ROW(),MATCH(BS$3,$K$2:$P$2,0))</f>
        <v>0.2</v>
      </c>
      <c r="BT1068" s="20" cm="1">
        <f t="array" ref="BT1068">INDEX($K:$P,ROW(),MATCH(BT$3,$K$2:$P$2,0))</f>
        <v>0.2</v>
      </c>
      <c r="BU1068" s="20" cm="1">
        <f t="array" ref="BU1068">INDEX($K:$P,ROW(),MATCH(BU$3,$K$2:$P$2,0))</f>
        <v>0.2</v>
      </c>
      <c r="BV1068" s="20" cm="1">
        <f t="array" ref="BV1068">INDEX($K:$P,ROW(),MATCH(BV$3,$K$2:$P$2,0))</f>
        <v>0.2</v>
      </c>
      <c r="BW1068" s="20" cm="1">
        <f t="array" ref="BW1068">INDEX($K:$P,ROW(),MATCH(BW$3,$K$2:$P$2,0))</f>
        <v>0.2</v>
      </c>
      <c r="BX1068" s="20" cm="1">
        <f t="array" ref="BX1068">INDEX($K:$P,ROW(),MATCH(BX$3,$K$2:$P$2,0))</f>
        <v>0.2</v>
      </c>
      <c r="BY1068" s="20" cm="1">
        <f t="array" ref="BY1068">INDEX($K:$P,ROW(),MATCH(BY$3,$K$2:$P$2,0))</f>
        <v>0.2</v>
      </c>
      <c r="BZ1068" s="20" cm="1">
        <f t="array" ref="BZ1068">INDEX($K:$P,ROW(),MATCH(BZ$3,$K$2:$P$2,0))</f>
        <v>0.2</v>
      </c>
      <c r="CA1068" s="20" cm="1">
        <f t="array" ref="CA1068">INDEX($K:$P,ROW(),MATCH(CA$3,$K$2:$P$2,0))</f>
        <v>0.2</v>
      </c>
      <c r="CB1068" s="20" cm="1">
        <f t="array" ref="CB1068">INDEX($K:$P,ROW(),MATCH(CB$3,$K$2:$P$2,0))</f>
        <v>0.2</v>
      </c>
      <c r="CC1068" s="20" cm="1">
        <f t="array" ref="CC1068">INDEX($K:$P,ROW(),MATCH(CC$3,$K$2:$P$2,0))</f>
        <v>0.2</v>
      </c>
      <c r="CD1068" s="20" cm="1">
        <f t="array" ref="CD1068">INDEX($K:$P,ROW(),MATCH(CD$3,$K$2:$P$2,0))</f>
        <v>0.2</v>
      </c>
      <c r="CE1068" s="20" cm="1">
        <f t="array" ref="CE1068">INDEX($K:$P,ROW(),MATCH(CE$3,$K$2:$P$2,0))</f>
        <v>0.2</v>
      </c>
      <c r="CF1068" s="20" cm="1">
        <f t="array" ref="CF1068">INDEX($K:$P,ROW(),MATCH(CF$3,$K$2:$P$2,0))</f>
        <v>0.2</v>
      </c>
      <c r="CG1068" s="20" cm="1">
        <f t="array" ref="CG1068">INDEX($K:$P,ROW(),MATCH(CG$3,$K$2:$P$2,0))</f>
        <v>0.2</v>
      </c>
      <c r="CH1068" s="20" cm="1">
        <f t="array" ref="CH1068">INDEX($K:$P,ROW(),MATCH(CH$3,$K$2:$P$2,0))</f>
        <v>0.2</v>
      </c>
      <c r="CI1068" s="20" cm="1">
        <f t="array" ref="CI1068">INDEX($K:$P,ROW(),MATCH(CI$3,$K$2:$P$2,0))</f>
        <v>0.2</v>
      </c>
      <c r="CJ1068" s="20" cm="1">
        <f t="array" ref="CJ1068">INDEX($K:$P,ROW(),MATCH(CJ$3,$K$2:$P$2,0))</f>
        <v>0.2</v>
      </c>
      <c r="CK1068" s="20" cm="1">
        <f t="array" ref="CK1068">INDEX($K:$P,ROW(),MATCH(CK$3,$K$2:$P$2,0))</f>
        <v>0.2</v>
      </c>
      <c r="CL1068" s="20" cm="1">
        <f t="array" ref="CL1068">INDEX($K:$P,ROW(),MATCH(CL$3,$K$2:$P$2,0))</f>
        <v>0.2</v>
      </c>
    </row>
    <row r="1069" spans="2:90" x14ac:dyDescent="0.4">
      <c r="B1069" s="124" t="str">
        <f>"# of "&amp;B1113&amp;"s sold"</f>
        <v># of units sold</v>
      </c>
      <c r="D1069" t="s">
        <v>808</v>
      </c>
      <c r="E1069" s="8" t="str">
        <f t="shared" si="1160"/>
        <v>1069 LISTSALE-PV</v>
      </c>
      <c r="H1069" s="31"/>
      <c r="I1069" s="73"/>
      <c r="J1069" s="73"/>
      <c r="K1069" s="58"/>
      <c r="L1069" s="58"/>
      <c r="M1069" s="58"/>
      <c r="N1069" s="58"/>
      <c r="O1069" s="58"/>
      <c r="P1069" s="58"/>
      <c r="R1069" s="33"/>
    </row>
    <row r="1070" spans="2:90" x14ac:dyDescent="0.4">
      <c r="B1070" s="122"/>
      <c r="D1070" t="s">
        <v>808</v>
      </c>
      <c r="E1070" s="8" t="str">
        <f t="shared" si="1160"/>
        <v>1070 LISTSALE-PV</v>
      </c>
      <c r="H1070" s="31"/>
      <c r="I1070" s="73"/>
      <c r="J1070" s="73"/>
      <c r="K1070" s="58"/>
      <c r="L1070" s="58"/>
      <c r="M1070" s="58"/>
      <c r="N1070" s="58"/>
      <c r="O1070" s="58"/>
      <c r="P1070" s="58"/>
      <c r="R1070" s="33"/>
    </row>
    <row r="1071" spans="2:90" x14ac:dyDescent="0.4">
      <c r="B1071" s="95" t="s">
        <v>343</v>
      </c>
      <c r="D1071" t="s">
        <v>808</v>
      </c>
      <c r="E1071" s="8" t="str">
        <f t="shared" si="1160"/>
        <v>1071 LISTSALE-PV</v>
      </c>
      <c r="H1071" s="31"/>
      <c r="I1071" s="73"/>
      <c r="J1071" s="73"/>
      <c r="K1071" s="58"/>
      <c r="L1071" s="58"/>
      <c r="M1071" s="58"/>
      <c r="N1071" s="58"/>
      <c r="O1071" s="58"/>
      <c r="P1071" s="58"/>
      <c r="R1071" s="33"/>
    </row>
    <row r="1072" spans="2:90" x14ac:dyDescent="0.4">
      <c r="B1072" s="141" t="s">
        <v>519</v>
      </c>
      <c r="D1072" t="s">
        <v>808</v>
      </c>
      <c r="E1072" s="8" t="str">
        <f t="shared" si="1160"/>
        <v>1072 LISTSALE-PV</v>
      </c>
      <c r="H1072" s="31"/>
      <c r="I1072" s="73"/>
      <c r="J1072" s="73"/>
      <c r="K1072" s="17">
        <f t="shared" ref="K1072:P1077" ca="1" si="1161">SUMIF($3:$3,K$2,1072:1072)</f>
        <v>12000</v>
      </c>
      <c r="L1072" s="17">
        <f t="shared" ca="1" si="1161"/>
        <v>12000</v>
      </c>
      <c r="M1072" s="17">
        <f t="shared" ca="1" si="1161"/>
        <v>12000</v>
      </c>
      <c r="N1072" s="17">
        <f t="shared" ca="1" si="1161"/>
        <v>12000</v>
      </c>
      <c r="O1072" s="17">
        <f t="shared" ca="1" si="1161"/>
        <v>12000</v>
      </c>
      <c r="P1072" s="17">
        <f t="shared" ca="1" si="1161"/>
        <v>12000</v>
      </c>
      <c r="R1072" s="33"/>
      <c r="S1072" s="15">
        <f t="shared" ref="S1072" ca="1" si="1162">S1064*S1077</f>
        <v>1000</v>
      </c>
      <c r="T1072" s="15">
        <f t="shared" ref="T1072:AX1072" ca="1" si="1163">T1064*T1077</f>
        <v>1000</v>
      </c>
      <c r="U1072" s="15">
        <f t="shared" ca="1" si="1163"/>
        <v>1000</v>
      </c>
      <c r="V1072" s="15">
        <f t="shared" ca="1" si="1163"/>
        <v>1000</v>
      </c>
      <c r="W1072" s="15">
        <f t="shared" ca="1" si="1163"/>
        <v>1000</v>
      </c>
      <c r="X1072" s="15">
        <f t="shared" ca="1" si="1163"/>
        <v>1000</v>
      </c>
      <c r="Y1072" s="15">
        <f t="shared" ca="1" si="1163"/>
        <v>1000</v>
      </c>
      <c r="Z1072" s="15">
        <f t="shared" ca="1" si="1163"/>
        <v>1000</v>
      </c>
      <c r="AA1072" s="15">
        <f t="shared" ca="1" si="1163"/>
        <v>1000</v>
      </c>
      <c r="AB1072" s="15">
        <f t="shared" ca="1" si="1163"/>
        <v>1000</v>
      </c>
      <c r="AC1072" s="15">
        <f t="shared" ca="1" si="1163"/>
        <v>1000</v>
      </c>
      <c r="AD1072" s="15">
        <f t="shared" ca="1" si="1163"/>
        <v>1000</v>
      </c>
      <c r="AE1072" s="15">
        <f t="shared" ca="1" si="1163"/>
        <v>1000</v>
      </c>
      <c r="AF1072" s="15">
        <f t="shared" ca="1" si="1163"/>
        <v>1000</v>
      </c>
      <c r="AG1072" s="15">
        <f t="shared" ca="1" si="1163"/>
        <v>1000</v>
      </c>
      <c r="AH1072" s="15">
        <f t="shared" ca="1" si="1163"/>
        <v>1000</v>
      </c>
      <c r="AI1072" s="15">
        <f t="shared" ca="1" si="1163"/>
        <v>1000</v>
      </c>
      <c r="AJ1072" s="15">
        <f t="shared" ca="1" si="1163"/>
        <v>1000</v>
      </c>
      <c r="AK1072" s="15">
        <f t="shared" ca="1" si="1163"/>
        <v>1000</v>
      </c>
      <c r="AL1072" s="15">
        <f t="shared" ca="1" si="1163"/>
        <v>1000</v>
      </c>
      <c r="AM1072" s="15">
        <f t="shared" ca="1" si="1163"/>
        <v>1000</v>
      </c>
      <c r="AN1072" s="15">
        <f t="shared" ca="1" si="1163"/>
        <v>1000</v>
      </c>
      <c r="AO1072" s="15">
        <f t="shared" ca="1" si="1163"/>
        <v>1000</v>
      </c>
      <c r="AP1072" s="15">
        <f t="shared" ca="1" si="1163"/>
        <v>1000</v>
      </c>
      <c r="AQ1072" s="15">
        <f t="shared" ca="1" si="1163"/>
        <v>1000</v>
      </c>
      <c r="AR1072" s="15">
        <f t="shared" ca="1" si="1163"/>
        <v>1000</v>
      </c>
      <c r="AS1072" s="15">
        <f t="shared" ca="1" si="1163"/>
        <v>1000</v>
      </c>
      <c r="AT1072" s="15">
        <f t="shared" ca="1" si="1163"/>
        <v>1000</v>
      </c>
      <c r="AU1072" s="15">
        <f t="shared" ca="1" si="1163"/>
        <v>1000</v>
      </c>
      <c r="AV1072" s="15">
        <f t="shared" ca="1" si="1163"/>
        <v>1000</v>
      </c>
      <c r="AW1072" s="15">
        <f t="shared" ca="1" si="1163"/>
        <v>1000</v>
      </c>
      <c r="AX1072" s="15">
        <f t="shared" ca="1" si="1163"/>
        <v>1000</v>
      </c>
      <c r="AY1072" s="15">
        <f t="shared" ref="AY1072:CD1072" ca="1" si="1164">AY1064*AY1077</f>
        <v>1000</v>
      </c>
      <c r="AZ1072" s="15">
        <f t="shared" ca="1" si="1164"/>
        <v>1000</v>
      </c>
      <c r="BA1072" s="15">
        <f t="shared" ca="1" si="1164"/>
        <v>1000</v>
      </c>
      <c r="BB1072" s="15">
        <f t="shared" ca="1" si="1164"/>
        <v>1000</v>
      </c>
      <c r="BC1072" s="15">
        <f t="shared" ca="1" si="1164"/>
        <v>1000</v>
      </c>
      <c r="BD1072" s="15">
        <f t="shared" ca="1" si="1164"/>
        <v>1000</v>
      </c>
      <c r="BE1072" s="15">
        <f t="shared" ca="1" si="1164"/>
        <v>1000</v>
      </c>
      <c r="BF1072" s="15">
        <f t="shared" ca="1" si="1164"/>
        <v>1000</v>
      </c>
      <c r="BG1072" s="15">
        <f t="shared" ca="1" si="1164"/>
        <v>1000</v>
      </c>
      <c r="BH1072" s="15">
        <f t="shared" ca="1" si="1164"/>
        <v>1000</v>
      </c>
      <c r="BI1072" s="15">
        <f t="shared" ca="1" si="1164"/>
        <v>1000</v>
      </c>
      <c r="BJ1072" s="15">
        <f t="shared" ca="1" si="1164"/>
        <v>1000</v>
      </c>
      <c r="BK1072" s="15">
        <f t="shared" ca="1" si="1164"/>
        <v>1000</v>
      </c>
      <c r="BL1072" s="15">
        <f t="shared" ca="1" si="1164"/>
        <v>1000</v>
      </c>
      <c r="BM1072" s="15">
        <f t="shared" ca="1" si="1164"/>
        <v>1000</v>
      </c>
      <c r="BN1072" s="15">
        <f t="shared" ca="1" si="1164"/>
        <v>1000</v>
      </c>
      <c r="BO1072" s="15">
        <f t="shared" ca="1" si="1164"/>
        <v>1000</v>
      </c>
      <c r="BP1072" s="15">
        <f t="shared" ca="1" si="1164"/>
        <v>1000</v>
      </c>
      <c r="BQ1072" s="15">
        <f t="shared" ca="1" si="1164"/>
        <v>1000</v>
      </c>
      <c r="BR1072" s="15">
        <f t="shared" ca="1" si="1164"/>
        <v>1000</v>
      </c>
      <c r="BS1072" s="15">
        <f t="shared" ca="1" si="1164"/>
        <v>1000</v>
      </c>
      <c r="BT1072" s="15">
        <f t="shared" ca="1" si="1164"/>
        <v>1000</v>
      </c>
      <c r="BU1072" s="15">
        <f t="shared" ca="1" si="1164"/>
        <v>1000</v>
      </c>
      <c r="BV1072" s="15">
        <f t="shared" ca="1" si="1164"/>
        <v>1000</v>
      </c>
      <c r="BW1072" s="15">
        <f t="shared" ca="1" si="1164"/>
        <v>1000</v>
      </c>
      <c r="BX1072" s="15">
        <f t="shared" ca="1" si="1164"/>
        <v>1000</v>
      </c>
      <c r="BY1072" s="15">
        <f t="shared" ca="1" si="1164"/>
        <v>1000</v>
      </c>
      <c r="BZ1072" s="15">
        <f t="shared" ca="1" si="1164"/>
        <v>1000</v>
      </c>
      <c r="CA1072" s="15">
        <f t="shared" ca="1" si="1164"/>
        <v>1000</v>
      </c>
      <c r="CB1072" s="15">
        <f t="shared" ca="1" si="1164"/>
        <v>1000</v>
      </c>
      <c r="CC1072" s="15">
        <f t="shared" ca="1" si="1164"/>
        <v>1000</v>
      </c>
      <c r="CD1072" s="15">
        <f t="shared" ca="1" si="1164"/>
        <v>1000</v>
      </c>
      <c r="CE1072" s="15">
        <f t="shared" ref="CE1072:CK1072" ca="1" si="1165">CE1064*CE1077</f>
        <v>1000</v>
      </c>
      <c r="CF1072" s="15">
        <f t="shared" ca="1" si="1165"/>
        <v>1000</v>
      </c>
      <c r="CG1072" s="15">
        <f t="shared" ca="1" si="1165"/>
        <v>1000</v>
      </c>
      <c r="CH1072" s="15">
        <f t="shared" ca="1" si="1165"/>
        <v>1000</v>
      </c>
      <c r="CI1072" s="15">
        <f t="shared" ca="1" si="1165"/>
        <v>1000</v>
      </c>
      <c r="CJ1072" s="15">
        <f t="shared" ca="1" si="1165"/>
        <v>1000</v>
      </c>
      <c r="CK1072" s="15">
        <f t="shared" ca="1" si="1165"/>
        <v>1000</v>
      </c>
      <c r="CL1072" s="15">
        <f t="shared" ref="CL1072" ca="1" si="1166">CL1064*CL1077</f>
        <v>1000</v>
      </c>
    </row>
    <row r="1073" spans="2:90" x14ac:dyDescent="0.4">
      <c r="B1073" s="141" t="s">
        <v>520</v>
      </c>
      <c r="D1073" t="s">
        <v>808</v>
      </c>
      <c r="E1073" s="8" t="str">
        <f t="shared" si="1160"/>
        <v>1073 LISTSALE-PV</v>
      </c>
      <c r="H1073" s="31"/>
      <c r="I1073" s="73"/>
      <c r="J1073" s="73"/>
      <c r="K1073" s="17">
        <f t="shared" ca="1" si="1161"/>
        <v>12000</v>
      </c>
      <c r="L1073" s="17">
        <f t="shared" ca="1" si="1161"/>
        <v>12000</v>
      </c>
      <c r="M1073" s="17">
        <f t="shared" ca="1" si="1161"/>
        <v>12000</v>
      </c>
      <c r="N1073" s="17">
        <f t="shared" ca="1" si="1161"/>
        <v>12000</v>
      </c>
      <c r="O1073" s="17">
        <f t="shared" ca="1" si="1161"/>
        <v>12000</v>
      </c>
      <c r="P1073" s="17">
        <f t="shared" ca="1" si="1161"/>
        <v>12000</v>
      </c>
      <c r="R1073" s="33"/>
      <c r="S1073" s="15">
        <f t="shared" ref="S1073" ca="1" si="1167">S1065*S1077</f>
        <v>1000</v>
      </c>
      <c r="T1073" s="15">
        <f t="shared" ref="T1073:AX1073" ca="1" si="1168">T1065*T1077</f>
        <v>1000</v>
      </c>
      <c r="U1073" s="15">
        <f t="shared" ca="1" si="1168"/>
        <v>1000</v>
      </c>
      <c r="V1073" s="15">
        <f t="shared" ca="1" si="1168"/>
        <v>1000</v>
      </c>
      <c r="W1073" s="15">
        <f t="shared" ca="1" si="1168"/>
        <v>1000</v>
      </c>
      <c r="X1073" s="15">
        <f t="shared" ca="1" si="1168"/>
        <v>1000</v>
      </c>
      <c r="Y1073" s="15">
        <f t="shared" ca="1" si="1168"/>
        <v>1000</v>
      </c>
      <c r="Z1073" s="15">
        <f t="shared" ca="1" si="1168"/>
        <v>1000</v>
      </c>
      <c r="AA1073" s="15">
        <f t="shared" ca="1" si="1168"/>
        <v>1000</v>
      </c>
      <c r="AB1073" s="15">
        <f t="shared" ca="1" si="1168"/>
        <v>1000</v>
      </c>
      <c r="AC1073" s="15">
        <f t="shared" ca="1" si="1168"/>
        <v>1000</v>
      </c>
      <c r="AD1073" s="15">
        <f t="shared" ca="1" si="1168"/>
        <v>1000</v>
      </c>
      <c r="AE1073" s="15">
        <f t="shared" ca="1" si="1168"/>
        <v>1000</v>
      </c>
      <c r="AF1073" s="15">
        <f t="shared" ca="1" si="1168"/>
        <v>1000</v>
      </c>
      <c r="AG1073" s="15">
        <f t="shared" ca="1" si="1168"/>
        <v>1000</v>
      </c>
      <c r="AH1073" s="15">
        <f t="shared" ca="1" si="1168"/>
        <v>1000</v>
      </c>
      <c r="AI1073" s="15">
        <f t="shared" ca="1" si="1168"/>
        <v>1000</v>
      </c>
      <c r="AJ1073" s="15">
        <f t="shared" ca="1" si="1168"/>
        <v>1000</v>
      </c>
      <c r="AK1073" s="15">
        <f t="shared" ca="1" si="1168"/>
        <v>1000</v>
      </c>
      <c r="AL1073" s="15">
        <f t="shared" ca="1" si="1168"/>
        <v>1000</v>
      </c>
      <c r="AM1073" s="15">
        <f t="shared" ca="1" si="1168"/>
        <v>1000</v>
      </c>
      <c r="AN1073" s="15">
        <f t="shared" ca="1" si="1168"/>
        <v>1000</v>
      </c>
      <c r="AO1073" s="15">
        <f t="shared" ca="1" si="1168"/>
        <v>1000</v>
      </c>
      <c r="AP1073" s="15">
        <f t="shared" ca="1" si="1168"/>
        <v>1000</v>
      </c>
      <c r="AQ1073" s="15">
        <f t="shared" ca="1" si="1168"/>
        <v>1000</v>
      </c>
      <c r="AR1073" s="15">
        <f t="shared" ca="1" si="1168"/>
        <v>1000</v>
      </c>
      <c r="AS1073" s="15">
        <f t="shared" ca="1" si="1168"/>
        <v>1000</v>
      </c>
      <c r="AT1073" s="15">
        <f t="shared" ca="1" si="1168"/>
        <v>1000</v>
      </c>
      <c r="AU1073" s="15">
        <f t="shared" ca="1" si="1168"/>
        <v>1000</v>
      </c>
      <c r="AV1073" s="15">
        <f t="shared" ca="1" si="1168"/>
        <v>1000</v>
      </c>
      <c r="AW1073" s="15">
        <f t="shared" ca="1" si="1168"/>
        <v>1000</v>
      </c>
      <c r="AX1073" s="15">
        <f t="shared" ca="1" si="1168"/>
        <v>1000</v>
      </c>
      <c r="AY1073" s="15">
        <f t="shared" ref="AY1073:CD1073" ca="1" si="1169">AY1065*AY1077</f>
        <v>1000</v>
      </c>
      <c r="AZ1073" s="15">
        <f t="shared" ca="1" si="1169"/>
        <v>1000</v>
      </c>
      <c r="BA1073" s="15">
        <f t="shared" ca="1" si="1169"/>
        <v>1000</v>
      </c>
      <c r="BB1073" s="15">
        <f t="shared" ca="1" si="1169"/>
        <v>1000</v>
      </c>
      <c r="BC1073" s="15">
        <f t="shared" ca="1" si="1169"/>
        <v>1000</v>
      </c>
      <c r="BD1073" s="15">
        <f t="shared" ca="1" si="1169"/>
        <v>1000</v>
      </c>
      <c r="BE1073" s="15">
        <f t="shared" ca="1" si="1169"/>
        <v>1000</v>
      </c>
      <c r="BF1073" s="15">
        <f t="shared" ca="1" si="1169"/>
        <v>1000</v>
      </c>
      <c r="BG1073" s="15">
        <f t="shared" ca="1" si="1169"/>
        <v>1000</v>
      </c>
      <c r="BH1073" s="15">
        <f t="shared" ca="1" si="1169"/>
        <v>1000</v>
      </c>
      <c r="BI1073" s="15">
        <f t="shared" ca="1" si="1169"/>
        <v>1000</v>
      </c>
      <c r="BJ1073" s="15">
        <f t="shared" ca="1" si="1169"/>
        <v>1000</v>
      </c>
      <c r="BK1073" s="15">
        <f t="shared" ca="1" si="1169"/>
        <v>1000</v>
      </c>
      <c r="BL1073" s="15">
        <f t="shared" ca="1" si="1169"/>
        <v>1000</v>
      </c>
      <c r="BM1073" s="15">
        <f t="shared" ca="1" si="1169"/>
        <v>1000</v>
      </c>
      <c r="BN1073" s="15">
        <f t="shared" ca="1" si="1169"/>
        <v>1000</v>
      </c>
      <c r="BO1073" s="15">
        <f t="shared" ca="1" si="1169"/>
        <v>1000</v>
      </c>
      <c r="BP1073" s="15">
        <f t="shared" ca="1" si="1169"/>
        <v>1000</v>
      </c>
      <c r="BQ1073" s="15">
        <f t="shared" ca="1" si="1169"/>
        <v>1000</v>
      </c>
      <c r="BR1073" s="15">
        <f t="shared" ca="1" si="1169"/>
        <v>1000</v>
      </c>
      <c r="BS1073" s="15">
        <f t="shared" ca="1" si="1169"/>
        <v>1000</v>
      </c>
      <c r="BT1073" s="15">
        <f t="shared" ca="1" si="1169"/>
        <v>1000</v>
      </c>
      <c r="BU1073" s="15">
        <f t="shared" ca="1" si="1169"/>
        <v>1000</v>
      </c>
      <c r="BV1073" s="15">
        <f t="shared" ca="1" si="1169"/>
        <v>1000</v>
      </c>
      <c r="BW1073" s="15">
        <f t="shared" ca="1" si="1169"/>
        <v>1000</v>
      </c>
      <c r="BX1073" s="15">
        <f t="shared" ca="1" si="1169"/>
        <v>1000</v>
      </c>
      <c r="BY1073" s="15">
        <f t="shared" ca="1" si="1169"/>
        <v>1000</v>
      </c>
      <c r="BZ1073" s="15">
        <f t="shared" ca="1" si="1169"/>
        <v>1000</v>
      </c>
      <c r="CA1073" s="15">
        <f t="shared" ca="1" si="1169"/>
        <v>1000</v>
      </c>
      <c r="CB1073" s="15">
        <f t="shared" ca="1" si="1169"/>
        <v>1000</v>
      </c>
      <c r="CC1073" s="15">
        <f t="shared" ca="1" si="1169"/>
        <v>1000</v>
      </c>
      <c r="CD1073" s="15">
        <f t="shared" ca="1" si="1169"/>
        <v>1000</v>
      </c>
      <c r="CE1073" s="15">
        <f t="shared" ref="CE1073:CK1073" ca="1" si="1170">CE1065*CE1077</f>
        <v>1000</v>
      </c>
      <c r="CF1073" s="15">
        <f t="shared" ca="1" si="1170"/>
        <v>1000</v>
      </c>
      <c r="CG1073" s="15">
        <f t="shared" ca="1" si="1170"/>
        <v>1000</v>
      </c>
      <c r="CH1073" s="15">
        <f t="shared" ca="1" si="1170"/>
        <v>1000</v>
      </c>
      <c r="CI1073" s="15">
        <f t="shared" ca="1" si="1170"/>
        <v>1000</v>
      </c>
      <c r="CJ1073" s="15">
        <f t="shared" ca="1" si="1170"/>
        <v>1000</v>
      </c>
      <c r="CK1073" s="15">
        <f t="shared" ca="1" si="1170"/>
        <v>1000</v>
      </c>
      <c r="CL1073" s="15">
        <f t="shared" ref="CL1073" ca="1" si="1171">CL1065*CL1077</f>
        <v>1000</v>
      </c>
    </row>
    <row r="1074" spans="2:90" x14ac:dyDescent="0.4">
      <c r="B1074" s="141" t="s">
        <v>797</v>
      </c>
      <c r="D1074" t="s">
        <v>808</v>
      </c>
      <c r="E1074" s="8" t="str">
        <f t="shared" si="1160"/>
        <v>1074 LISTSALE-PV</v>
      </c>
      <c r="H1074" s="31"/>
      <c r="I1074" s="73"/>
      <c r="J1074" s="73"/>
      <c r="K1074" s="17">
        <f t="shared" ca="1" si="1161"/>
        <v>6000</v>
      </c>
      <c r="L1074" s="17">
        <f t="shared" ca="1" si="1161"/>
        <v>6000</v>
      </c>
      <c r="M1074" s="17">
        <f t="shared" ca="1" si="1161"/>
        <v>6000</v>
      </c>
      <c r="N1074" s="17">
        <f t="shared" ca="1" si="1161"/>
        <v>6000</v>
      </c>
      <c r="O1074" s="17">
        <f t="shared" ca="1" si="1161"/>
        <v>6000</v>
      </c>
      <c r="P1074" s="17">
        <f t="shared" ca="1" si="1161"/>
        <v>6000</v>
      </c>
      <c r="R1074" s="33"/>
      <c r="S1074" s="15">
        <f t="shared" ref="S1074" ca="1" si="1172">S1066*S1077</f>
        <v>500</v>
      </c>
      <c r="T1074" s="15">
        <f t="shared" ref="T1074:AX1074" ca="1" si="1173">T1066*T1077</f>
        <v>500</v>
      </c>
      <c r="U1074" s="15">
        <f t="shared" ca="1" si="1173"/>
        <v>500</v>
      </c>
      <c r="V1074" s="15">
        <f t="shared" ca="1" si="1173"/>
        <v>500</v>
      </c>
      <c r="W1074" s="15">
        <f t="shared" ca="1" si="1173"/>
        <v>500</v>
      </c>
      <c r="X1074" s="15">
        <f t="shared" ca="1" si="1173"/>
        <v>500</v>
      </c>
      <c r="Y1074" s="15">
        <f t="shared" ca="1" si="1173"/>
        <v>500</v>
      </c>
      <c r="Z1074" s="15">
        <f t="shared" ca="1" si="1173"/>
        <v>500</v>
      </c>
      <c r="AA1074" s="15">
        <f t="shared" ca="1" si="1173"/>
        <v>500</v>
      </c>
      <c r="AB1074" s="15">
        <f t="shared" ca="1" si="1173"/>
        <v>500</v>
      </c>
      <c r="AC1074" s="15">
        <f t="shared" ca="1" si="1173"/>
        <v>500</v>
      </c>
      <c r="AD1074" s="15">
        <f t="shared" ca="1" si="1173"/>
        <v>500</v>
      </c>
      <c r="AE1074" s="15">
        <f t="shared" ca="1" si="1173"/>
        <v>500</v>
      </c>
      <c r="AF1074" s="15">
        <f t="shared" ca="1" si="1173"/>
        <v>500</v>
      </c>
      <c r="AG1074" s="15">
        <f t="shared" ca="1" si="1173"/>
        <v>500</v>
      </c>
      <c r="AH1074" s="15">
        <f t="shared" ca="1" si="1173"/>
        <v>500</v>
      </c>
      <c r="AI1074" s="15">
        <f t="shared" ca="1" si="1173"/>
        <v>500</v>
      </c>
      <c r="AJ1074" s="15">
        <f t="shared" ca="1" si="1173"/>
        <v>500</v>
      </c>
      <c r="AK1074" s="15">
        <f t="shared" ca="1" si="1173"/>
        <v>500</v>
      </c>
      <c r="AL1074" s="15">
        <f t="shared" ca="1" si="1173"/>
        <v>500</v>
      </c>
      <c r="AM1074" s="15">
        <f t="shared" ca="1" si="1173"/>
        <v>500</v>
      </c>
      <c r="AN1074" s="15">
        <f t="shared" ca="1" si="1173"/>
        <v>500</v>
      </c>
      <c r="AO1074" s="15">
        <f t="shared" ca="1" si="1173"/>
        <v>500</v>
      </c>
      <c r="AP1074" s="15">
        <f t="shared" ca="1" si="1173"/>
        <v>500</v>
      </c>
      <c r="AQ1074" s="15">
        <f t="shared" ca="1" si="1173"/>
        <v>500</v>
      </c>
      <c r="AR1074" s="15">
        <f t="shared" ca="1" si="1173"/>
        <v>500</v>
      </c>
      <c r="AS1074" s="15">
        <f t="shared" ca="1" si="1173"/>
        <v>500</v>
      </c>
      <c r="AT1074" s="15">
        <f t="shared" ca="1" si="1173"/>
        <v>500</v>
      </c>
      <c r="AU1074" s="15">
        <f t="shared" ca="1" si="1173"/>
        <v>500</v>
      </c>
      <c r="AV1074" s="15">
        <f t="shared" ca="1" si="1173"/>
        <v>500</v>
      </c>
      <c r="AW1074" s="15">
        <f t="shared" ca="1" si="1173"/>
        <v>500</v>
      </c>
      <c r="AX1074" s="15">
        <f t="shared" ca="1" si="1173"/>
        <v>500</v>
      </c>
      <c r="AY1074" s="15">
        <f t="shared" ref="AY1074:CD1074" ca="1" si="1174">AY1066*AY1077</f>
        <v>500</v>
      </c>
      <c r="AZ1074" s="15">
        <f t="shared" ca="1" si="1174"/>
        <v>500</v>
      </c>
      <c r="BA1074" s="15">
        <f t="shared" ca="1" si="1174"/>
        <v>500</v>
      </c>
      <c r="BB1074" s="15">
        <f t="shared" ca="1" si="1174"/>
        <v>500</v>
      </c>
      <c r="BC1074" s="15">
        <f t="shared" ca="1" si="1174"/>
        <v>500</v>
      </c>
      <c r="BD1074" s="15">
        <f t="shared" ca="1" si="1174"/>
        <v>500</v>
      </c>
      <c r="BE1074" s="15">
        <f t="shared" ca="1" si="1174"/>
        <v>500</v>
      </c>
      <c r="BF1074" s="15">
        <f t="shared" ca="1" si="1174"/>
        <v>500</v>
      </c>
      <c r="BG1074" s="15">
        <f t="shared" ca="1" si="1174"/>
        <v>500</v>
      </c>
      <c r="BH1074" s="15">
        <f t="shared" ca="1" si="1174"/>
        <v>500</v>
      </c>
      <c r="BI1074" s="15">
        <f t="shared" ca="1" si="1174"/>
        <v>500</v>
      </c>
      <c r="BJ1074" s="15">
        <f t="shared" ca="1" si="1174"/>
        <v>500</v>
      </c>
      <c r="BK1074" s="15">
        <f t="shared" ca="1" si="1174"/>
        <v>500</v>
      </c>
      <c r="BL1074" s="15">
        <f t="shared" ca="1" si="1174"/>
        <v>500</v>
      </c>
      <c r="BM1074" s="15">
        <f t="shared" ca="1" si="1174"/>
        <v>500</v>
      </c>
      <c r="BN1074" s="15">
        <f t="shared" ca="1" si="1174"/>
        <v>500</v>
      </c>
      <c r="BO1074" s="15">
        <f t="shared" ca="1" si="1174"/>
        <v>500</v>
      </c>
      <c r="BP1074" s="15">
        <f t="shared" ca="1" si="1174"/>
        <v>500</v>
      </c>
      <c r="BQ1074" s="15">
        <f t="shared" ca="1" si="1174"/>
        <v>500</v>
      </c>
      <c r="BR1074" s="15">
        <f t="shared" ca="1" si="1174"/>
        <v>500</v>
      </c>
      <c r="BS1074" s="15">
        <f t="shared" ca="1" si="1174"/>
        <v>500</v>
      </c>
      <c r="BT1074" s="15">
        <f t="shared" ca="1" si="1174"/>
        <v>500</v>
      </c>
      <c r="BU1074" s="15">
        <f t="shared" ca="1" si="1174"/>
        <v>500</v>
      </c>
      <c r="BV1074" s="15">
        <f t="shared" ca="1" si="1174"/>
        <v>500</v>
      </c>
      <c r="BW1074" s="15">
        <f t="shared" ca="1" si="1174"/>
        <v>500</v>
      </c>
      <c r="BX1074" s="15">
        <f t="shared" ca="1" si="1174"/>
        <v>500</v>
      </c>
      <c r="BY1074" s="15">
        <f t="shared" ca="1" si="1174"/>
        <v>500</v>
      </c>
      <c r="BZ1074" s="15">
        <f t="shared" ca="1" si="1174"/>
        <v>500</v>
      </c>
      <c r="CA1074" s="15">
        <f t="shared" ca="1" si="1174"/>
        <v>500</v>
      </c>
      <c r="CB1074" s="15">
        <f t="shared" ca="1" si="1174"/>
        <v>500</v>
      </c>
      <c r="CC1074" s="15">
        <f t="shared" ca="1" si="1174"/>
        <v>500</v>
      </c>
      <c r="CD1074" s="15">
        <f t="shared" ca="1" si="1174"/>
        <v>500</v>
      </c>
      <c r="CE1074" s="15">
        <f t="shared" ref="CE1074:CK1074" ca="1" si="1175">CE1066*CE1077</f>
        <v>500</v>
      </c>
      <c r="CF1074" s="15">
        <f t="shared" ca="1" si="1175"/>
        <v>500</v>
      </c>
      <c r="CG1074" s="15">
        <f t="shared" ca="1" si="1175"/>
        <v>500</v>
      </c>
      <c r="CH1074" s="15">
        <f t="shared" ca="1" si="1175"/>
        <v>500</v>
      </c>
      <c r="CI1074" s="15">
        <f t="shared" ca="1" si="1175"/>
        <v>500</v>
      </c>
      <c r="CJ1074" s="15">
        <f t="shared" ca="1" si="1175"/>
        <v>500</v>
      </c>
      <c r="CK1074" s="15">
        <f t="shared" ca="1" si="1175"/>
        <v>500</v>
      </c>
      <c r="CL1074" s="15">
        <f t="shared" ref="CL1074" ca="1" si="1176">CL1066*CL1077</f>
        <v>500</v>
      </c>
    </row>
    <row r="1075" spans="2:90" x14ac:dyDescent="0.4">
      <c r="B1075" s="141" t="s">
        <v>798</v>
      </c>
      <c r="D1075" t="s">
        <v>808</v>
      </c>
      <c r="E1075" s="8" t="str">
        <f t="shared" si="1160"/>
        <v>1075 LISTSALE-PV</v>
      </c>
      <c r="H1075" s="31"/>
      <c r="I1075" s="73"/>
      <c r="J1075" s="73"/>
      <c r="K1075" s="17">
        <f t="shared" ca="1" si="1161"/>
        <v>18000</v>
      </c>
      <c r="L1075" s="17">
        <f t="shared" ca="1" si="1161"/>
        <v>18000</v>
      </c>
      <c r="M1075" s="17">
        <f t="shared" ca="1" si="1161"/>
        <v>18000</v>
      </c>
      <c r="N1075" s="17">
        <f t="shared" ca="1" si="1161"/>
        <v>18000</v>
      </c>
      <c r="O1075" s="17">
        <f t="shared" ca="1" si="1161"/>
        <v>18000</v>
      </c>
      <c r="P1075" s="17">
        <f t="shared" ca="1" si="1161"/>
        <v>18000</v>
      </c>
      <c r="R1075" s="33"/>
      <c r="S1075" s="15">
        <f t="shared" ref="S1075" ca="1" si="1177">S1067*S1077</f>
        <v>1500</v>
      </c>
      <c r="T1075" s="15">
        <f t="shared" ref="T1075:AX1075" ca="1" si="1178">T1067*T1077</f>
        <v>1500</v>
      </c>
      <c r="U1075" s="15">
        <f t="shared" ca="1" si="1178"/>
        <v>1500</v>
      </c>
      <c r="V1075" s="15">
        <f t="shared" ca="1" si="1178"/>
        <v>1500</v>
      </c>
      <c r="W1075" s="15">
        <f t="shared" ca="1" si="1178"/>
        <v>1500</v>
      </c>
      <c r="X1075" s="15">
        <f t="shared" ca="1" si="1178"/>
        <v>1500</v>
      </c>
      <c r="Y1075" s="15">
        <f t="shared" ca="1" si="1178"/>
        <v>1500</v>
      </c>
      <c r="Z1075" s="15">
        <f t="shared" ca="1" si="1178"/>
        <v>1500</v>
      </c>
      <c r="AA1075" s="15">
        <f t="shared" ca="1" si="1178"/>
        <v>1500</v>
      </c>
      <c r="AB1075" s="15">
        <f t="shared" ca="1" si="1178"/>
        <v>1500</v>
      </c>
      <c r="AC1075" s="15">
        <f t="shared" ca="1" si="1178"/>
        <v>1500</v>
      </c>
      <c r="AD1075" s="15">
        <f t="shared" ca="1" si="1178"/>
        <v>1500</v>
      </c>
      <c r="AE1075" s="15">
        <f t="shared" ca="1" si="1178"/>
        <v>1500</v>
      </c>
      <c r="AF1075" s="15">
        <f t="shared" ca="1" si="1178"/>
        <v>1500</v>
      </c>
      <c r="AG1075" s="15">
        <f t="shared" ca="1" si="1178"/>
        <v>1500</v>
      </c>
      <c r="AH1075" s="15">
        <f t="shared" ca="1" si="1178"/>
        <v>1500</v>
      </c>
      <c r="AI1075" s="15">
        <f t="shared" ca="1" si="1178"/>
        <v>1500</v>
      </c>
      <c r="AJ1075" s="15">
        <f t="shared" ca="1" si="1178"/>
        <v>1500</v>
      </c>
      <c r="AK1075" s="15">
        <f t="shared" ca="1" si="1178"/>
        <v>1500</v>
      </c>
      <c r="AL1075" s="15">
        <f t="shared" ca="1" si="1178"/>
        <v>1500</v>
      </c>
      <c r="AM1075" s="15">
        <f t="shared" ca="1" si="1178"/>
        <v>1500</v>
      </c>
      <c r="AN1075" s="15">
        <f t="shared" ca="1" si="1178"/>
        <v>1500</v>
      </c>
      <c r="AO1075" s="15">
        <f t="shared" ca="1" si="1178"/>
        <v>1500</v>
      </c>
      <c r="AP1075" s="15">
        <f t="shared" ca="1" si="1178"/>
        <v>1500</v>
      </c>
      <c r="AQ1075" s="15">
        <f t="shared" ca="1" si="1178"/>
        <v>1500</v>
      </c>
      <c r="AR1075" s="15">
        <f t="shared" ca="1" si="1178"/>
        <v>1500</v>
      </c>
      <c r="AS1075" s="15">
        <f t="shared" ca="1" si="1178"/>
        <v>1500</v>
      </c>
      <c r="AT1075" s="15">
        <f t="shared" ca="1" si="1178"/>
        <v>1500</v>
      </c>
      <c r="AU1075" s="15">
        <f t="shared" ca="1" si="1178"/>
        <v>1500</v>
      </c>
      <c r="AV1075" s="15">
        <f t="shared" ca="1" si="1178"/>
        <v>1500</v>
      </c>
      <c r="AW1075" s="15">
        <f t="shared" ca="1" si="1178"/>
        <v>1500</v>
      </c>
      <c r="AX1075" s="15">
        <f t="shared" ca="1" si="1178"/>
        <v>1500</v>
      </c>
      <c r="AY1075" s="15">
        <f t="shared" ref="AY1075:CD1075" ca="1" si="1179">AY1067*AY1077</f>
        <v>1500</v>
      </c>
      <c r="AZ1075" s="15">
        <f t="shared" ca="1" si="1179"/>
        <v>1500</v>
      </c>
      <c r="BA1075" s="15">
        <f t="shared" ca="1" si="1179"/>
        <v>1500</v>
      </c>
      <c r="BB1075" s="15">
        <f t="shared" ca="1" si="1179"/>
        <v>1500</v>
      </c>
      <c r="BC1075" s="15">
        <f t="shared" ca="1" si="1179"/>
        <v>1500</v>
      </c>
      <c r="BD1075" s="15">
        <f t="shared" ca="1" si="1179"/>
        <v>1500</v>
      </c>
      <c r="BE1075" s="15">
        <f t="shared" ca="1" si="1179"/>
        <v>1500</v>
      </c>
      <c r="BF1075" s="15">
        <f t="shared" ca="1" si="1179"/>
        <v>1500</v>
      </c>
      <c r="BG1075" s="15">
        <f t="shared" ca="1" si="1179"/>
        <v>1500</v>
      </c>
      <c r="BH1075" s="15">
        <f t="shared" ca="1" si="1179"/>
        <v>1500</v>
      </c>
      <c r="BI1075" s="15">
        <f t="shared" ca="1" si="1179"/>
        <v>1500</v>
      </c>
      <c r="BJ1075" s="15">
        <f t="shared" ca="1" si="1179"/>
        <v>1500</v>
      </c>
      <c r="BK1075" s="15">
        <f t="shared" ca="1" si="1179"/>
        <v>1500</v>
      </c>
      <c r="BL1075" s="15">
        <f t="shared" ca="1" si="1179"/>
        <v>1500</v>
      </c>
      <c r="BM1075" s="15">
        <f t="shared" ca="1" si="1179"/>
        <v>1500</v>
      </c>
      <c r="BN1075" s="15">
        <f t="shared" ca="1" si="1179"/>
        <v>1500</v>
      </c>
      <c r="BO1075" s="15">
        <f t="shared" ca="1" si="1179"/>
        <v>1500</v>
      </c>
      <c r="BP1075" s="15">
        <f t="shared" ca="1" si="1179"/>
        <v>1500</v>
      </c>
      <c r="BQ1075" s="15">
        <f t="shared" ca="1" si="1179"/>
        <v>1500</v>
      </c>
      <c r="BR1075" s="15">
        <f t="shared" ca="1" si="1179"/>
        <v>1500</v>
      </c>
      <c r="BS1075" s="15">
        <f t="shared" ca="1" si="1179"/>
        <v>1500</v>
      </c>
      <c r="BT1075" s="15">
        <f t="shared" ca="1" si="1179"/>
        <v>1500</v>
      </c>
      <c r="BU1075" s="15">
        <f t="shared" ca="1" si="1179"/>
        <v>1500</v>
      </c>
      <c r="BV1075" s="15">
        <f t="shared" ca="1" si="1179"/>
        <v>1500</v>
      </c>
      <c r="BW1075" s="15">
        <f t="shared" ca="1" si="1179"/>
        <v>1500</v>
      </c>
      <c r="BX1075" s="15">
        <f t="shared" ca="1" si="1179"/>
        <v>1500</v>
      </c>
      <c r="BY1075" s="15">
        <f t="shared" ca="1" si="1179"/>
        <v>1500</v>
      </c>
      <c r="BZ1075" s="15">
        <f t="shared" ca="1" si="1179"/>
        <v>1500</v>
      </c>
      <c r="CA1075" s="15">
        <f t="shared" ca="1" si="1179"/>
        <v>1500</v>
      </c>
      <c r="CB1075" s="15">
        <f t="shared" ca="1" si="1179"/>
        <v>1500</v>
      </c>
      <c r="CC1075" s="15">
        <f t="shared" ca="1" si="1179"/>
        <v>1500</v>
      </c>
      <c r="CD1075" s="15">
        <f t="shared" ca="1" si="1179"/>
        <v>1500</v>
      </c>
      <c r="CE1075" s="15">
        <f t="shared" ref="CE1075:CK1075" ca="1" si="1180">CE1067*CE1077</f>
        <v>1500</v>
      </c>
      <c r="CF1075" s="15">
        <f t="shared" ca="1" si="1180"/>
        <v>1500</v>
      </c>
      <c r="CG1075" s="15">
        <f t="shared" ca="1" si="1180"/>
        <v>1500</v>
      </c>
      <c r="CH1075" s="15">
        <f t="shared" ca="1" si="1180"/>
        <v>1500</v>
      </c>
      <c r="CI1075" s="15">
        <f t="shared" ca="1" si="1180"/>
        <v>1500</v>
      </c>
      <c r="CJ1075" s="15">
        <f t="shared" ca="1" si="1180"/>
        <v>1500</v>
      </c>
      <c r="CK1075" s="15">
        <f t="shared" ca="1" si="1180"/>
        <v>1500</v>
      </c>
      <c r="CL1075" s="15">
        <f t="shared" ref="CL1075" ca="1" si="1181">CL1067*CL1077</f>
        <v>1500</v>
      </c>
    </row>
    <row r="1076" spans="2:90" x14ac:dyDescent="0.4">
      <c r="B1076" s="141" t="s">
        <v>799</v>
      </c>
      <c r="D1076" t="s">
        <v>808</v>
      </c>
      <c r="E1076" s="8" t="str">
        <f t="shared" si="1160"/>
        <v>1076 LISTSALE-PV</v>
      </c>
      <c r="H1076" s="31"/>
      <c r="I1076" s="73"/>
      <c r="J1076" s="73"/>
      <c r="K1076" s="249">
        <f t="shared" ca="1" si="1161"/>
        <v>12000</v>
      </c>
      <c r="L1076" s="249">
        <f t="shared" ca="1" si="1161"/>
        <v>12000</v>
      </c>
      <c r="M1076" s="249">
        <f t="shared" ca="1" si="1161"/>
        <v>12000</v>
      </c>
      <c r="N1076" s="249">
        <f t="shared" ca="1" si="1161"/>
        <v>12000</v>
      </c>
      <c r="O1076" s="249">
        <f t="shared" ca="1" si="1161"/>
        <v>12000</v>
      </c>
      <c r="P1076" s="249">
        <f t="shared" ca="1" si="1161"/>
        <v>12000</v>
      </c>
      <c r="R1076" s="33"/>
      <c r="S1076" s="15">
        <f t="shared" ref="S1076" ca="1" si="1182">S1068*S1077</f>
        <v>1000</v>
      </c>
      <c r="T1076" s="15">
        <f t="shared" ref="T1076:AX1076" ca="1" si="1183">T1068*T1077</f>
        <v>1000</v>
      </c>
      <c r="U1076" s="15">
        <f t="shared" ca="1" si="1183"/>
        <v>1000</v>
      </c>
      <c r="V1076" s="15">
        <f t="shared" ca="1" si="1183"/>
        <v>1000</v>
      </c>
      <c r="W1076" s="15">
        <f t="shared" ca="1" si="1183"/>
        <v>1000</v>
      </c>
      <c r="X1076" s="15">
        <f t="shared" ca="1" si="1183"/>
        <v>1000</v>
      </c>
      <c r="Y1076" s="15">
        <f t="shared" ca="1" si="1183"/>
        <v>1000</v>
      </c>
      <c r="Z1076" s="15">
        <f t="shared" ca="1" si="1183"/>
        <v>1000</v>
      </c>
      <c r="AA1076" s="15">
        <f t="shared" ca="1" si="1183"/>
        <v>1000</v>
      </c>
      <c r="AB1076" s="15">
        <f t="shared" ca="1" si="1183"/>
        <v>1000</v>
      </c>
      <c r="AC1076" s="15">
        <f t="shared" ca="1" si="1183"/>
        <v>1000</v>
      </c>
      <c r="AD1076" s="15">
        <f t="shared" ca="1" si="1183"/>
        <v>1000</v>
      </c>
      <c r="AE1076" s="15">
        <f t="shared" ca="1" si="1183"/>
        <v>1000</v>
      </c>
      <c r="AF1076" s="15">
        <f t="shared" ca="1" si="1183"/>
        <v>1000</v>
      </c>
      <c r="AG1076" s="15">
        <f t="shared" ca="1" si="1183"/>
        <v>1000</v>
      </c>
      <c r="AH1076" s="15">
        <f t="shared" ca="1" si="1183"/>
        <v>1000</v>
      </c>
      <c r="AI1076" s="15">
        <f t="shared" ca="1" si="1183"/>
        <v>1000</v>
      </c>
      <c r="AJ1076" s="15">
        <f t="shared" ca="1" si="1183"/>
        <v>1000</v>
      </c>
      <c r="AK1076" s="15">
        <f t="shared" ca="1" si="1183"/>
        <v>1000</v>
      </c>
      <c r="AL1076" s="15">
        <f t="shared" ca="1" si="1183"/>
        <v>1000</v>
      </c>
      <c r="AM1076" s="15">
        <f t="shared" ca="1" si="1183"/>
        <v>1000</v>
      </c>
      <c r="AN1076" s="15">
        <f t="shared" ca="1" si="1183"/>
        <v>1000</v>
      </c>
      <c r="AO1076" s="15">
        <f t="shared" ca="1" si="1183"/>
        <v>1000</v>
      </c>
      <c r="AP1076" s="15">
        <f t="shared" ca="1" si="1183"/>
        <v>1000</v>
      </c>
      <c r="AQ1076" s="15">
        <f t="shared" ca="1" si="1183"/>
        <v>1000</v>
      </c>
      <c r="AR1076" s="15">
        <f t="shared" ca="1" si="1183"/>
        <v>1000</v>
      </c>
      <c r="AS1076" s="15">
        <f t="shared" ca="1" si="1183"/>
        <v>1000</v>
      </c>
      <c r="AT1076" s="15">
        <f t="shared" ca="1" si="1183"/>
        <v>1000</v>
      </c>
      <c r="AU1076" s="15">
        <f t="shared" ca="1" si="1183"/>
        <v>1000</v>
      </c>
      <c r="AV1076" s="15">
        <f t="shared" ca="1" si="1183"/>
        <v>1000</v>
      </c>
      <c r="AW1076" s="15">
        <f t="shared" ca="1" si="1183"/>
        <v>1000</v>
      </c>
      <c r="AX1076" s="15">
        <f t="shared" ca="1" si="1183"/>
        <v>1000</v>
      </c>
      <c r="AY1076" s="15">
        <f t="shared" ref="AY1076:CD1076" ca="1" si="1184">AY1068*AY1077</f>
        <v>1000</v>
      </c>
      <c r="AZ1076" s="15">
        <f t="shared" ca="1" si="1184"/>
        <v>1000</v>
      </c>
      <c r="BA1076" s="15">
        <f t="shared" ca="1" si="1184"/>
        <v>1000</v>
      </c>
      <c r="BB1076" s="15">
        <f t="shared" ca="1" si="1184"/>
        <v>1000</v>
      </c>
      <c r="BC1076" s="15">
        <f t="shared" ca="1" si="1184"/>
        <v>1000</v>
      </c>
      <c r="BD1076" s="15">
        <f t="shared" ca="1" si="1184"/>
        <v>1000</v>
      </c>
      <c r="BE1076" s="15">
        <f t="shared" ca="1" si="1184"/>
        <v>1000</v>
      </c>
      <c r="BF1076" s="15">
        <f t="shared" ca="1" si="1184"/>
        <v>1000</v>
      </c>
      <c r="BG1076" s="15">
        <f t="shared" ca="1" si="1184"/>
        <v>1000</v>
      </c>
      <c r="BH1076" s="15">
        <f t="shared" ca="1" si="1184"/>
        <v>1000</v>
      </c>
      <c r="BI1076" s="15">
        <f t="shared" ca="1" si="1184"/>
        <v>1000</v>
      </c>
      <c r="BJ1076" s="15">
        <f t="shared" ca="1" si="1184"/>
        <v>1000</v>
      </c>
      <c r="BK1076" s="15">
        <f t="shared" ca="1" si="1184"/>
        <v>1000</v>
      </c>
      <c r="BL1076" s="15">
        <f t="shared" ca="1" si="1184"/>
        <v>1000</v>
      </c>
      <c r="BM1076" s="15">
        <f t="shared" ca="1" si="1184"/>
        <v>1000</v>
      </c>
      <c r="BN1076" s="15">
        <f t="shared" ca="1" si="1184"/>
        <v>1000</v>
      </c>
      <c r="BO1076" s="15">
        <f t="shared" ca="1" si="1184"/>
        <v>1000</v>
      </c>
      <c r="BP1076" s="15">
        <f t="shared" ca="1" si="1184"/>
        <v>1000</v>
      </c>
      <c r="BQ1076" s="15">
        <f t="shared" ca="1" si="1184"/>
        <v>1000</v>
      </c>
      <c r="BR1076" s="15">
        <f t="shared" ca="1" si="1184"/>
        <v>1000</v>
      </c>
      <c r="BS1076" s="15">
        <f t="shared" ca="1" si="1184"/>
        <v>1000</v>
      </c>
      <c r="BT1076" s="15">
        <f t="shared" ca="1" si="1184"/>
        <v>1000</v>
      </c>
      <c r="BU1076" s="15">
        <f t="shared" ca="1" si="1184"/>
        <v>1000</v>
      </c>
      <c r="BV1076" s="15">
        <f t="shared" ca="1" si="1184"/>
        <v>1000</v>
      </c>
      <c r="BW1076" s="15">
        <f t="shared" ca="1" si="1184"/>
        <v>1000</v>
      </c>
      <c r="BX1076" s="15">
        <f t="shared" ca="1" si="1184"/>
        <v>1000</v>
      </c>
      <c r="BY1076" s="15">
        <f t="shared" ca="1" si="1184"/>
        <v>1000</v>
      </c>
      <c r="BZ1076" s="15">
        <f t="shared" ca="1" si="1184"/>
        <v>1000</v>
      </c>
      <c r="CA1076" s="15">
        <f t="shared" ca="1" si="1184"/>
        <v>1000</v>
      </c>
      <c r="CB1076" s="15">
        <f t="shared" ca="1" si="1184"/>
        <v>1000</v>
      </c>
      <c r="CC1076" s="15">
        <f t="shared" ca="1" si="1184"/>
        <v>1000</v>
      </c>
      <c r="CD1076" s="15">
        <f t="shared" ca="1" si="1184"/>
        <v>1000</v>
      </c>
      <c r="CE1076" s="15">
        <f t="shared" ref="CE1076:CK1076" ca="1" si="1185">CE1068*CE1077</f>
        <v>1000</v>
      </c>
      <c r="CF1076" s="15">
        <f t="shared" ca="1" si="1185"/>
        <v>1000</v>
      </c>
      <c r="CG1076" s="15">
        <f t="shared" ca="1" si="1185"/>
        <v>1000</v>
      </c>
      <c r="CH1076" s="15">
        <f t="shared" ca="1" si="1185"/>
        <v>1000</v>
      </c>
      <c r="CI1076" s="15">
        <f t="shared" ca="1" si="1185"/>
        <v>1000</v>
      </c>
      <c r="CJ1076" s="15">
        <f t="shared" ca="1" si="1185"/>
        <v>1000</v>
      </c>
      <c r="CK1076" s="15">
        <f t="shared" ca="1" si="1185"/>
        <v>1000</v>
      </c>
      <c r="CL1076" s="15">
        <f t="shared" ref="CL1076" ca="1" si="1186">CL1068*CL1077</f>
        <v>1000</v>
      </c>
    </row>
    <row r="1077" spans="2:90" s="27" customFormat="1" x14ac:dyDescent="0.4">
      <c r="B1077" s="124" t="str">
        <f>"# of "&amp;B1113&amp;"s sold"</f>
        <v># of units sold</v>
      </c>
      <c r="D1077" t="s">
        <v>808</v>
      </c>
      <c r="E1077" s="8" t="str">
        <f t="shared" si="1160"/>
        <v>1077 LISTSALE-PV</v>
      </c>
      <c r="H1077" s="31"/>
      <c r="I1077" s="73"/>
      <c r="J1077" s="73"/>
      <c r="K1077" s="38">
        <f t="shared" ca="1" si="1161"/>
        <v>60000</v>
      </c>
      <c r="L1077" s="38">
        <f t="shared" ca="1" si="1161"/>
        <v>60000</v>
      </c>
      <c r="M1077" s="38">
        <f t="shared" ca="1" si="1161"/>
        <v>60000</v>
      </c>
      <c r="N1077" s="38">
        <f t="shared" ca="1" si="1161"/>
        <v>60000</v>
      </c>
      <c r="O1077" s="38">
        <f t="shared" ca="1" si="1161"/>
        <v>60000</v>
      </c>
      <c r="P1077" s="38">
        <f t="shared" ca="1" si="1161"/>
        <v>60000</v>
      </c>
      <c r="R1077" s="115"/>
      <c r="S1077" s="114" cm="1">
        <f t="array" aca="1" ref="S1077" ca="1">INDIRECT(S1055)</f>
        <v>5000</v>
      </c>
      <c r="T1077" s="114" cm="1">
        <f t="array" aca="1" ref="T1077" ca="1">INDIRECT(T1055)</f>
        <v>5000</v>
      </c>
      <c r="U1077" s="114" cm="1">
        <f t="array" aca="1" ref="U1077" ca="1">INDIRECT(U1055)</f>
        <v>5000</v>
      </c>
      <c r="V1077" s="114" cm="1">
        <f t="array" aca="1" ref="V1077" ca="1">INDIRECT(V1055)</f>
        <v>5000</v>
      </c>
      <c r="W1077" s="114" cm="1">
        <f t="array" aca="1" ref="W1077" ca="1">INDIRECT(W1055)</f>
        <v>5000</v>
      </c>
      <c r="X1077" s="114" cm="1">
        <f t="array" aca="1" ref="X1077" ca="1">INDIRECT(X1055)</f>
        <v>5000</v>
      </c>
      <c r="Y1077" s="114" cm="1">
        <f t="array" aca="1" ref="Y1077" ca="1">INDIRECT(Y1055)</f>
        <v>5000</v>
      </c>
      <c r="Z1077" s="114" cm="1">
        <f t="array" aca="1" ref="Z1077" ca="1">INDIRECT(Z1055)</f>
        <v>5000</v>
      </c>
      <c r="AA1077" s="114" cm="1">
        <f t="array" aca="1" ref="AA1077" ca="1">INDIRECT(AA1055)</f>
        <v>5000</v>
      </c>
      <c r="AB1077" s="114" cm="1">
        <f t="array" aca="1" ref="AB1077" ca="1">INDIRECT(AB1055)</f>
        <v>5000</v>
      </c>
      <c r="AC1077" s="114" cm="1">
        <f t="array" aca="1" ref="AC1077" ca="1">INDIRECT(AC1055)</f>
        <v>5000</v>
      </c>
      <c r="AD1077" s="114" cm="1">
        <f t="array" aca="1" ref="AD1077" ca="1">INDIRECT(AD1055)</f>
        <v>5000</v>
      </c>
      <c r="AE1077" s="114" cm="1">
        <f t="array" aca="1" ref="AE1077" ca="1">INDIRECT(AE1055)</f>
        <v>5000</v>
      </c>
      <c r="AF1077" s="114" cm="1">
        <f t="array" aca="1" ref="AF1077" ca="1">INDIRECT(AF1055)</f>
        <v>5000</v>
      </c>
      <c r="AG1077" s="114" cm="1">
        <f t="array" aca="1" ref="AG1077" ca="1">INDIRECT(AG1055)</f>
        <v>5000</v>
      </c>
      <c r="AH1077" s="114" cm="1">
        <f t="array" aca="1" ref="AH1077" ca="1">INDIRECT(AH1055)</f>
        <v>5000</v>
      </c>
      <c r="AI1077" s="114" cm="1">
        <f t="array" aca="1" ref="AI1077" ca="1">INDIRECT(AI1055)</f>
        <v>5000</v>
      </c>
      <c r="AJ1077" s="114" cm="1">
        <f t="array" aca="1" ref="AJ1077" ca="1">INDIRECT(AJ1055)</f>
        <v>5000</v>
      </c>
      <c r="AK1077" s="114" cm="1">
        <f t="array" aca="1" ref="AK1077" ca="1">INDIRECT(AK1055)</f>
        <v>5000</v>
      </c>
      <c r="AL1077" s="114" cm="1">
        <f t="array" aca="1" ref="AL1077" ca="1">INDIRECT(AL1055)</f>
        <v>5000</v>
      </c>
      <c r="AM1077" s="114" cm="1">
        <f t="array" aca="1" ref="AM1077" ca="1">INDIRECT(AM1055)</f>
        <v>5000</v>
      </c>
      <c r="AN1077" s="114" cm="1">
        <f t="array" aca="1" ref="AN1077" ca="1">INDIRECT(AN1055)</f>
        <v>5000</v>
      </c>
      <c r="AO1077" s="114" cm="1">
        <f t="array" aca="1" ref="AO1077" ca="1">INDIRECT(AO1055)</f>
        <v>5000</v>
      </c>
      <c r="AP1077" s="114" cm="1">
        <f t="array" aca="1" ref="AP1077" ca="1">INDIRECT(AP1055)</f>
        <v>5000</v>
      </c>
      <c r="AQ1077" s="114" cm="1">
        <f t="array" aca="1" ref="AQ1077" ca="1">INDIRECT(AQ1055)</f>
        <v>5000</v>
      </c>
      <c r="AR1077" s="114" cm="1">
        <f t="array" aca="1" ref="AR1077" ca="1">INDIRECT(AR1055)</f>
        <v>5000</v>
      </c>
      <c r="AS1077" s="114" cm="1">
        <f t="array" aca="1" ref="AS1077" ca="1">INDIRECT(AS1055)</f>
        <v>5000</v>
      </c>
      <c r="AT1077" s="114" cm="1">
        <f t="array" aca="1" ref="AT1077" ca="1">INDIRECT(AT1055)</f>
        <v>5000</v>
      </c>
      <c r="AU1077" s="114" cm="1">
        <f t="array" aca="1" ref="AU1077" ca="1">INDIRECT(AU1055)</f>
        <v>5000</v>
      </c>
      <c r="AV1077" s="114" cm="1">
        <f t="array" aca="1" ref="AV1077" ca="1">INDIRECT(AV1055)</f>
        <v>5000</v>
      </c>
      <c r="AW1077" s="114" cm="1">
        <f t="array" aca="1" ref="AW1077" ca="1">INDIRECT(AW1055)</f>
        <v>5000</v>
      </c>
      <c r="AX1077" s="114" cm="1">
        <f t="array" aca="1" ref="AX1077" ca="1">INDIRECT(AX1055)</f>
        <v>5000</v>
      </c>
      <c r="AY1077" s="114" cm="1">
        <f t="array" aca="1" ref="AY1077" ca="1">INDIRECT(AY1055)</f>
        <v>5000</v>
      </c>
      <c r="AZ1077" s="114" cm="1">
        <f t="array" aca="1" ref="AZ1077" ca="1">INDIRECT(AZ1055)</f>
        <v>5000</v>
      </c>
      <c r="BA1077" s="114" cm="1">
        <f t="array" aca="1" ref="BA1077" ca="1">INDIRECT(BA1055)</f>
        <v>5000</v>
      </c>
      <c r="BB1077" s="114" cm="1">
        <f t="array" aca="1" ref="BB1077" ca="1">INDIRECT(BB1055)</f>
        <v>5000</v>
      </c>
      <c r="BC1077" s="114" cm="1">
        <f t="array" aca="1" ref="BC1077" ca="1">INDIRECT(BC1055)</f>
        <v>5000</v>
      </c>
      <c r="BD1077" s="114" cm="1">
        <f t="array" aca="1" ref="BD1077" ca="1">INDIRECT(BD1055)</f>
        <v>5000</v>
      </c>
      <c r="BE1077" s="114" cm="1">
        <f t="array" aca="1" ref="BE1077" ca="1">INDIRECT(BE1055)</f>
        <v>5000</v>
      </c>
      <c r="BF1077" s="114" cm="1">
        <f t="array" aca="1" ref="BF1077" ca="1">INDIRECT(BF1055)</f>
        <v>5000</v>
      </c>
      <c r="BG1077" s="114" cm="1">
        <f t="array" aca="1" ref="BG1077" ca="1">INDIRECT(BG1055)</f>
        <v>5000</v>
      </c>
      <c r="BH1077" s="114" cm="1">
        <f t="array" aca="1" ref="BH1077" ca="1">INDIRECT(BH1055)</f>
        <v>5000</v>
      </c>
      <c r="BI1077" s="114" cm="1">
        <f t="array" aca="1" ref="BI1077" ca="1">INDIRECT(BI1055)</f>
        <v>5000</v>
      </c>
      <c r="BJ1077" s="114" cm="1">
        <f t="array" aca="1" ref="BJ1077" ca="1">INDIRECT(BJ1055)</f>
        <v>5000</v>
      </c>
      <c r="BK1077" s="114" cm="1">
        <f t="array" aca="1" ref="BK1077" ca="1">INDIRECT(BK1055)</f>
        <v>5000</v>
      </c>
      <c r="BL1077" s="114" cm="1">
        <f t="array" aca="1" ref="BL1077" ca="1">INDIRECT(BL1055)</f>
        <v>5000</v>
      </c>
      <c r="BM1077" s="114" cm="1">
        <f t="array" aca="1" ref="BM1077" ca="1">INDIRECT(BM1055)</f>
        <v>5000</v>
      </c>
      <c r="BN1077" s="114" cm="1">
        <f t="array" aca="1" ref="BN1077" ca="1">INDIRECT(BN1055)</f>
        <v>5000</v>
      </c>
      <c r="BO1077" s="114" cm="1">
        <f t="array" aca="1" ref="BO1077" ca="1">INDIRECT(BO1055)</f>
        <v>5000</v>
      </c>
      <c r="BP1077" s="114" cm="1">
        <f t="array" aca="1" ref="BP1077" ca="1">INDIRECT(BP1055)</f>
        <v>5000</v>
      </c>
      <c r="BQ1077" s="114" cm="1">
        <f t="array" aca="1" ref="BQ1077" ca="1">INDIRECT(BQ1055)</f>
        <v>5000</v>
      </c>
      <c r="BR1077" s="114" cm="1">
        <f t="array" aca="1" ref="BR1077" ca="1">INDIRECT(BR1055)</f>
        <v>5000</v>
      </c>
      <c r="BS1077" s="114" cm="1">
        <f t="array" aca="1" ref="BS1077" ca="1">INDIRECT(BS1055)</f>
        <v>5000</v>
      </c>
      <c r="BT1077" s="114" cm="1">
        <f t="array" aca="1" ref="BT1077" ca="1">INDIRECT(BT1055)</f>
        <v>5000</v>
      </c>
      <c r="BU1077" s="114" cm="1">
        <f t="array" aca="1" ref="BU1077" ca="1">INDIRECT(BU1055)</f>
        <v>5000</v>
      </c>
      <c r="BV1077" s="114" cm="1">
        <f t="array" aca="1" ref="BV1077" ca="1">INDIRECT(BV1055)</f>
        <v>5000</v>
      </c>
      <c r="BW1077" s="114" cm="1">
        <f t="array" aca="1" ref="BW1077" ca="1">INDIRECT(BW1055)</f>
        <v>5000</v>
      </c>
      <c r="BX1077" s="114" cm="1">
        <f t="array" aca="1" ref="BX1077" ca="1">INDIRECT(BX1055)</f>
        <v>5000</v>
      </c>
      <c r="BY1077" s="114" cm="1">
        <f t="array" aca="1" ref="BY1077" ca="1">INDIRECT(BY1055)</f>
        <v>5000</v>
      </c>
      <c r="BZ1077" s="114" cm="1">
        <f t="array" aca="1" ref="BZ1077" ca="1">INDIRECT(BZ1055)</f>
        <v>5000</v>
      </c>
      <c r="CA1077" s="114" cm="1">
        <f t="array" aca="1" ref="CA1077" ca="1">INDIRECT(CA1055)</f>
        <v>5000</v>
      </c>
      <c r="CB1077" s="114" cm="1">
        <f t="array" aca="1" ref="CB1077" ca="1">INDIRECT(CB1055)</f>
        <v>5000</v>
      </c>
      <c r="CC1077" s="114" cm="1">
        <f t="array" aca="1" ref="CC1077" ca="1">INDIRECT(CC1055)</f>
        <v>5000</v>
      </c>
      <c r="CD1077" s="114" cm="1">
        <f t="array" aca="1" ref="CD1077" ca="1">INDIRECT(CD1055)</f>
        <v>5000</v>
      </c>
      <c r="CE1077" s="114" cm="1">
        <f t="array" aca="1" ref="CE1077" ca="1">INDIRECT(CE1055)</f>
        <v>5000</v>
      </c>
      <c r="CF1077" s="114" cm="1">
        <f t="array" aca="1" ref="CF1077" ca="1">INDIRECT(CF1055)</f>
        <v>5000</v>
      </c>
      <c r="CG1077" s="114" cm="1">
        <f t="array" aca="1" ref="CG1077" ca="1">INDIRECT(CG1055)</f>
        <v>5000</v>
      </c>
      <c r="CH1077" s="114" cm="1">
        <f t="array" aca="1" ref="CH1077" ca="1">INDIRECT(CH1055)</f>
        <v>5000</v>
      </c>
      <c r="CI1077" s="114" cm="1">
        <f t="array" aca="1" ref="CI1077" ca="1">INDIRECT(CI1055)</f>
        <v>5000</v>
      </c>
      <c r="CJ1077" s="114" cm="1">
        <f t="array" aca="1" ref="CJ1077" ca="1">INDIRECT(CJ1055)</f>
        <v>5000</v>
      </c>
      <c r="CK1077" s="114" cm="1">
        <f t="array" aca="1" ref="CK1077" ca="1">INDIRECT(CK1055)</f>
        <v>5000</v>
      </c>
      <c r="CL1077" s="114" cm="1">
        <f t="array" aca="1" ref="CL1077" ca="1">INDIRECT(CL1055)</f>
        <v>5000</v>
      </c>
    </row>
    <row r="1078" spans="2:90" x14ac:dyDescent="0.4">
      <c r="B1078" s="141"/>
      <c r="D1078" t="s">
        <v>808</v>
      </c>
      <c r="E1078" s="8" t="str">
        <f t="shared" si="1160"/>
        <v>1078 LISTSALE-PV</v>
      </c>
      <c r="H1078" s="31"/>
      <c r="I1078" s="73"/>
      <c r="J1078" s="73"/>
      <c r="K1078" s="18"/>
      <c r="L1078" s="18"/>
      <c r="M1078" s="18"/>
      <c r="N1078" s="18"/>
      <c r="O1078" s="18"/>
      <c r="P1078" s="18"/>
      <c r="R1078" s="33"/>
      <c r="S1078" s="19"/>
      <c r="T1078" s="19"/>
      <c r="U1078" s="19"/>
      <c r="V1078" s="19"/>
      <c r="W1078" s="19"/>
      <c r="X1078" s="19"/>
      <c r="Y1078" s="19"/>
      <c r="Z1078" s="19"/>
      <c r="AA1078" s="19"/>
      <c r="AB1078" s="19"/>
      <c r="AC1078" s="19"/>
      <c r="AD1078" s="19"/>
      <c r="AE1078" s="19"/>
      <c r="AF1078" s="19"/>
      <c r="AG1078" s="19"/>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c r="CK1078" s="19"/>
      <c r="CL1078" s="19"/>
    </row>
    <row r="1079" spans="2:90" x14ac:dyDescent="0.4">
      <c r="B1079" s="95" t="str">
        <f>"$ price/"&amp;B1113</f>
        <v>$ price/unit</v>
      </c>
      <c r="D1079" t="s">
        <v>808</v>
      </c>
      <c r="E1079" s="8" t="str">
        <f t="shared" si="1160"/>
        <v>1079 LISTSALE-PV</v>
      </c>
      <c r="H1079" s="31"/>
      <c r="I1079" s="73"/>
      <c r="J1079" s="73"/>
      <c r="K1079" s="18"/>
      <c r="L1079" s="18"/>
      <c r="M1079" s="18"/>
      <c r="N1079" s="18"/>
      <c r="O1079" s="18"/>
      <c r="P1079" s="18"/>
      <c r="R1079" s="33"/>
      <c r="S1079" s="19"/>
      <c r="T1079" s="19"/>
      <c r="U1079" s="19"/>
      <c r="V1079" s="19"/>
      <c r="W1079" s="19"/>
      <c r="X1079" s="19"/>
      <c r="Y1079" s="19"/>
      <c r="Z1079" s="19"/>
      <c r="AA1079" s="19"/>
      <c r="AB1079" s="19"/>
      <c r="AC1079" s="19"/>
      <c r="AD1079" s="19"/>
      <c r="AE1079" s="19"/>
      <c r="AF1079" s="19"/>
      <c r="AG1079" s="19"/>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c r="CK1079" s="19"/>
      <c r="CL1079" s="19"/>
    </row>
    <row r="1080" spans="2:90" x14ac:dyDescent="0.4">
      <c r="B1080" s="141" t="s">
        <v>519</v>
      </c>
      <c r="D1080" t="s">
        <v>808</v>
      </c>
      <c r="E1080" s="8" t="str">
        <f t="shared" si="1160"/>
        <v>1080 LISTSALE-PV</v>
      </c>
      <c r="H1080" s="31"/>
      <c r="I1080" s="73"/>
      <c r="J1080" s="73"/>
      <c r="K1080" s="18">
        <v>10</v>
      </c>
      <c r="L1080" s="18">
        <v>10</v>
      </c>
      <c r="M1080" s="18">
        <v>10</v>
      </c>
      <c r="N1080" s="18">
        <v>10</v>
      </c>
      <c r="O1080" s="18">
        <v>10</v>
      </c>
      <c r="P1080" s="18">
        <v>10</v>
      </c>
      <c r="R1080" s="33"/>
      <c r="S1080" s="19" cm="1">
        <f t="array" ref="S1080">INDEX($K:$P,ROW(),MATCH(S$3,$K$2:$P$2,0))</f>
        <v>10</v>
      </c>
      <c r="T1080" s="19" cm="1">
        <f t="array" ref="T1080">INDEX($K:$P,ROW(),MATCH(T$3,$K$2:$P$2,0))</f>
        <v>10</v>
      </c>
      <c r="U1080" s="19" cm="1">
        <f t="array" ref="U1080">INDEX($K:$P,ROW(),MATCH(U$3,$K$2:$P$2,0))</f>
        <v>10</v>
      </c>
      <c r="V1080" s="19" cm="1">
        <f t="array" ref="V1080">INDEX($K:$P,ROW(),MATCH(V$3,$K$2:$P$2,0))</f>
        <v>10</v>
      </c>
      <c r="W1080" s="19" cm="1">
        <f t="array" ref="W1080">INDEX($K:$P,ROW(),MATCH(W$3,$K$2:$P$2,0))</f>
        <v>10</v>
      </c>
      <c r="X1080" s="19" cm="1">
        <f t="array" ref="X1080">INDEX($K:$P,ROW(),MATCH(X$3,$K$2:$P$2,0))</f>
        <v>10</v>
      </c>
      <c r="Y1080" s="19" cm="1">
        <f t="array" ref="Y1080">INDEX($K:$P,ROW(),MATCH(Y$3,$K$2:$P$2,0))</f>
        <v>10</v>
      </c>
      <c r="Z1080" s="19" cm="1">
        <f t="array" ref="Z1080">INDEX($K:$P,ROW(),MATCH(Z$3,$K$2:$P$2,0))</f>
        <v>10</v>
      </c>
      <c r="AA1080" s="19" cm="1">
        <f t="array" ref="AA1080">INDEX($K:$P,ROW(),MATCH(AA$3,$K$2:$P$2,0))</f>
        <v>10</v>
      </c>
      <c r="AB1080" s="19" cm="1">
        <f t="array" ref="AB1080">INDEX($K:$P,ROW(),MATCH(AB$3,$K$2:$P$2,0))</f>
        <v>10</v>
      </c>
      <c r="AC1080" s="19" cm="1">
        <f t="array" ref="AC1080">INDEX($K:$P,ROW(),MATCH(AC$3,$K$2:$P$2,0))</f>
        <v>10</v>
      </c>
      <c r="AD1080" s="19" cm="1">
        <f t="array" ref="AD1080">INDEX($K:$P,ROW(),MATCH(AD$3,$K$2:$P$2,0))</f>
        <v>10</v>
      </c>
      <c r="AE1080" s="19" cm="1">
        <f t="array" ref="AE1080">INDEX($K:$P,ROW(),MATCH(AE$3,$K$2:$P$2,0))</f>
        <v>10</v>
      </c>
      <c r="AF1080" s="19" cm="1">
        <f t="array" ref="AF1080">INDEX($K:$P,ROW(),MATCH(AF$3,$K$2:$P$2,0))</f>
        <v>10</v>
      </c>
      <c r="AG1080" s="19" cm="1">
        <f t="array" ref="AG1080">INDEX($K:$P,ROW(),MATCH(AG$3,$K$2:$P$2,0))</f>
        <v>10</v>
      </c>
      <c r="AH1080" s="19" cm="1">
        <f t="array" ref="AH1080">INDEX($K:$P,ROW(),MATCH(AH$3,$K$2:$P$2,0))</f>
        <v>10</v>
      </c>
      <c r="AI1080" s="19" cm="1">
        <f t="array" ref="AI1080">INDEX($K:$P,ROW(),MATCH(AI$3,$K$2:$P$2,0))</f>
        <v>10</v>
      </c>
      <c r="AJ1080" s="19" cm="1">
        <f t="array" ref="AJ1080">INDEX($K:$P,ROW(),MATCH(AJ$3,$K$2:$P$2,0))</f>
        <v>10</v>
      </c>
      <c r="AK1080" s="19" cm="1">
        <f t="array" ref="AK1080">INDEX($K:$P,ROW(),MATCH(AK$3,$K$2:$P$2,0))</f>
        <v>10</v>
      </c>
      <c r="AL1080" s="19" cm="1">
        <f t="array" ref="AL1080">INDEX($K:$P,ROW(),MATCH(AL$3,$K$2:$P$2,0))</f>
        <v>10</v>
      </c>
      <c r="AM1080" s="19" cm="1">
        <f t="array" ref="AM1080">INDEX($K:$P,ROW(),MATCH(AM$3,$K$2:$P$2,0))</f>
        <v>10</v>
      </c>
      <c r="AN1080" s="19" cm="1">
        <f t="array" ref="AN1080">INDEX($K:$P,ROW(),MATCH(AN$3,$K$2:$P$2,0))</f>
        <v>10</v>
      </c>
      <c r="AO1080" s="19" cm="1">
        <f t="array" ref="AO1080">INDEX($K:$P,ROW(),MATCH(AO$3,$K$2:$P$2,0))</f>
        <v>10</v>
      </c>
      <c r="AP1080" s="19" cm="1">
        <f t="array" ref="AP1080">INDEX($K:$P,ROW(),MATCH(AP$3,$K$2:$P$2,0))</f>
        <v>10</v>
      </c>
      <c r="AQ1080" s="19" cm="1">
        <f t="array" ref="AQ1080">INDEX($K:$P,ROW(),MATCH(AQ$3,$K$2:$P$2,0))</f>
        <v>10</v>
      </c>
      <c r="AR1080" s="19" cm="1">
        <f t="array" ref="AR1080">INDEX($K:$P,ROW(),MATCH(AR$3,$K$2:$P$2,0))</f>
        <v>10</v>
      </c>
      <c r="AS1080" s="19" cm="1">
        <f t="array" ref="AS1080">INDEX($K:$P,ROW(),MATCH(AS$3,$K$2:$P$2,0))</f>
        <v>10</v>
      </c>
      <c r="AT1080" s="19" cm="1">
        <f t="array" ref="AT1080">INDEX($K:$P,ROW(),MATCH(AT$3,$K$2:$P$2,0))</f>
        <v>10</v>
      </c>
      <c r="AU1080" s="19" cm="1">
        <f t="array" ref="AU1080">INDEX($K:$P,ROW(),MATCH(AU$3,$K$2:$P$2,0))</f>
        <v>10</v>
      </c>
      <c r="AV1080" s="19" cm="1">
        <f t="array" ref="AV1080">INDEX($K:$P,ROW(),MATCH(AV$3,$K$2:$P$2,0))</f>
        <v>10</v>
      </c>
      <c r="AW1080" s="19" cm="1">
        <f t="array" ref="AW1080">INDEX($K:$P,ROW(),MATCH(AW$3,$K$2:$P$2,0))</f>
        <v>10</v>
      </c>
      <c r="AX1080" s="19" cm="1">
        <f t="array" ref="AX1080">INDEX($K:$P,ROW(),MATCH(AX$3,$K$2:$P$2,0))</f>
        <v>10</v>
      </c>
      <c r="AY1080" s="19" cm="1">
        <f t="array" ref="AY1080">INDEX($K:$P,ROW(),MATCH(AY$3,$K$2:$P$2,0))</f>
        <v>10</v>
      </c>
      <c r="AZ1080" s="19" cm="1">
        <f t="array" ref="AZ1080">INDEX($K:$P,ROW(),MATCH(AZ$3,$K$2:$P$2,0))</f>
        <v>10</v>
      </c>
      <c r="BA1080" s="19" cm="1">
        <f t="array" ref="BA1080">INDEX($K:$P,ROW(),MATCH(BA$3,$K$2:$P$2,0))</f>
        <v>10</v>
      </c>
      <c r="BB1080" s="19" cm="1">
        <f t="array" ref="BB1080">INDEX($K:$P,ROW(),MATCH(BB$3,$K$2:$P$2,0))</f>
        <v>10</v>
      </c>
      <c r="BC1080" s="19" cm="1">
        <f t="array" ref="BC1080">INDEX($K:$P,ROW(),MATCH(BC$3,$K$2:$P$2,0))</f>
        <v>10</v>
      </c>
      <c r="BD1080" s="19" cm="1">
        <f t="array" ref="BD1080">INDEX($K:$P,ROW(),MATCH(BD$3,$K$2:$P$2,0))</f>
        <v>10</v>
      </c>
      <c r="BE1080" s="19" cm="1">
        <f t="array" ref="BE1080">INDEX($K:$P,ROW(),MATCH(BE$3,$K$2:$P$2,0))</f>
        <v>10</v>
      </c>
      <c r="BF1080" s="19" cm="1">
        <f t="array" ref="BF1080">INDEX($K:$P,ROW(),MATCH(BF$3,$K$2:$P$2,0))</f>
        <v>10</v>
      </c>
      <c r="BG1080" s="19" cm="1">
        <f t="array" ref="BG1080">INDEX($K:$P,ROW(),MATCH(BG$3,$K$2:$P$2,0))</f>
        <v>10</v>
      </c>
      <c r="BH1080" s="19" cm="1">
        <f t="array" ref="BH1080">INDEX($K:$P,ROW(),MATCH(BH$3,$K$2:$P$2,0))</f>
        <v>10</v>
      </c>
      <c r="BI1080" s="19" cm="1">
        <f t="array" ref="BI1080">INDEX($K:$P,ROW(),MATCH(BI$3,$K$2:$P$2,0))</f>
        <v>10</v>
      </c>
      <c r="BJ1080" s="19" cm="1">
        <f t="array" ref="BJ1080">INDEX($K:$P,ROW(),MATCH(BJ$3,$K$2:$P$2,0))</f>
        <v>10</v>
      </c>
      <c r="BK1080" s="19" cm="1">
        <f t="array" ref="BK1080">INDEX($K:$P,ROW(),MATCH(BK$3,$K$2:$P$2,0))</f>
        <v>10</v>
      </c>
      <c r="BL1080" s="19" cm="1">
        <f t="array" ref="BL1080">INDEX($K:$P,ROW(),MATCH(BL$3,$K$2:$P$2,0))</f>
        <v>10</v>
      </c>
      <c r="BM1080" s="19" cm="1">
        <f t="array" ref="BM1080">INDEX($K:$P,ROW(),MATCH(BM$3,$K$2:$P$2,0))</f>
        <v>10</v>
      </c>
      <c r="BN1080" s="19" cm="1">
        <f t="array" ref="BN1080">INDEX($K:$P,ROW(),MATCH(BN$3,$K$2:$P$2,0))</f>
        <v>10</v>
      </c>
      <c r="BO1080" s="19" cm="1">
        <f t="array" ref="BO1080">INDEX($K:$P,ROW(),MATCH(BO$3,$K$2:$P$2,0))</f>
        <v>10</v>
      </c>
      <c r="BP1080" s="19" cm="1">
        <f t="array" ref="BP1080">INDEX($K:$P,ROW(),MATCH(BP$3,$K$2:$P$2,0))</f>
        <v>10</v>
      </c>
      <c r="BQ1080" s="19" cm="1">
        <f t="array" ref="BQ1080">INDEX($K:$P,ROW(),MATCH(BQ$3,$K$2:$P$2,0))</f>
        <v>10</v>
      </c>
      <c r="BR1080" s="19" cm="1">
        <f t="array" ref="BR1080">INDEX($K:$P,ROW(),MATCH(BR$3,$K$2:$P$2,0))</f>
        <v>10</v>
      </c>
      <c r="BS1080" s="19" cm="1">
        <f t="array" ref="BS1080">INDEX($K:$P,ROW(),MATCH(BS$3,$K$2:$P$2,0))</f>
        <v>10</v>
      </c>
      <c r="BT1080" s="19" cm="1">
        <f t="array" ref="BT1080">INDEX($K:$P,ROW(),MATCH(BT$3,$K$2:$P$2,0))</f>
        <v>10</v>
      </c>
      <c r="BU1080" s="19" cm="1">
        <f t="array" ref="BU1080">INDEX($K:$P,ROW(),MATCH(BU$3,$K$2:$P$2,0))</f>
        <v>10</v>
      </c>
      <c r="BV1080" s="19" cm="1">
        <f t="array" ref="BV1080">INDEX($K:$P,ROW(),MATCH(BV$3,$K$2:$P$2,0))</f>
        <v>10</v>
      </c>
      <c r="BW1080" s="19" cm="1">
        <f t="array" ref="BW1080">INDEX($K:$P,ROW(),MATCH(BW$3,$K$2:$P$2,0))</f>
        <v>10</v>
      </c>
      <c r="BX1080" s="19" cm="1">
        <f t="array" ref="BX1080">INDEX($K:$P,ROW(),MATCH(BX$3,$K$2:$P$2,0))</f>
        <v>10</v>
      </c>
      <c r="BY1080" s="19" cm="1">
        <f t="array" ref="BY1080">INDEX($K:$P,ROW(),MATCH(BY$3,$K$2:$P$2,0))</f>
        <v>10</v>
      </c>
      <c r="BZ1080" s="19" cm="1">
        <f t="array" ref="BZ1080">INDEX($K:$P,ROW(),MATCH(BZ$3,$K$2:$P$2,0))</f>
        <v>10</v>
      </c>
      <c r="CA1080" s="19" cm="1">
        <f t="array" ref="CA1080">INDEX($K:$P,ROW(),MATCH(CA$3,$K$2:$P$2,0))</f>
        <v>10</v>
      </c>
      <c r="CB1080" s="19" cm="1">
        <f t="array" ref="CB1080">INDEX($K:$P,ROW(),MATCH(CB$3,$K$2:$P$2,0))</f>
        <v>10</v>
      </c>
      <c r="CC1080" s="19" cm="1">
        <f t="array" ref="CC1080">INDEX($K:$P,ROW(),MATCH(CC$3,$K$2:$P$2,0))</f>
        <v>10</v>
      </c>
      <c r="CD1080" s="19" cm="1">
        <f t="array" ref="CD1080">INDEX($K:$P,ROW(),MATCH(CD$3,$K$2:$P$2,0))</f>
        <v>10</v>
      </c>
      <c r="CE1080" s="19" cm="1">
        <f t="array" ref="CE1080">INDEX($K:$P,ROW(),MATCH(CE$3,$K$2:$P$2,0))</f>
        <v>10</v>
      </c>
      <c r="CF1080" s="19" cm="1">
        <f t="array" ref="CF1080">INDEX($K:$P,ROW(),MATCH(CF$3,$K$2:$P$2,0))</f>
        <v>10</v>
      </c>
      <c r="CG1080" s="19" cm="1">
        <f t="array" ref="CG1080">INDEX($K:$P,ROW(),MATCH(CG$3,$K$2:$P$2,0))</f>
        <v>10</v>
      </c>
      <c r="CH1080" s="19" cm="1">
        <f t="array" ref="CH1080">INDEX($K:$P,ROW(),MATCH(CH$3,$K$2:$P$2,0))</f>
        <v>10</v>
      </c>
      <c r="CI1080" s="19" cm="1">
        <f t="array" ref="CI1080">INDEX($K:$P,ROW(),MATCH(CI$3,$K$2:$P$2,0))</f>
        <v>10</v>
      </c>
      <c r="CJ1080" s="19" cm="1">
        <f t="array" ref="CJ1080">INDEX($K:$P,ROW(),MATCH(CJ$3,$K$2:$P$2,0))</f>
        <v>10</v>
      </c>
      <c r="CK1080" s="19" cm="1">
        <f t="array" ref="CK1080">INDEX($K:$P,ROW(),MATCH(CK$3,$K$2:$P$2,0))</f>
        <v>10</v>
      </c>
      <c r="CL1080" s="19" cm="1">
        <f t="array" ref="CL1080">INDEX($K:$P,ROW(),MATCH(CL$3,$K$2:$P$2,0))</f>
        <v>10</v>
      </c>
    </row>
    <row r="1081" spans="2:90" x14ac:dyDescent="0.4">
      <c r="B1081" s="141" t="s">
        <v>520</v>
      </c>
      <c r="D1081" t="s">
        <v>808</v>
      </c>
      <c r="E1081" s="8" t="str">
        <f t="shared" si="1160"/>
        <v>1081 LISTSALE-PV</v>
      </c>
      <c r="H1081" s="31"/>
      <c r="I1081" s="73"/>
      <c r="J1081" s="73"/>
      <c r="K1081" s="18">
        <v>10</v>
      </c>
      <c r="L1081" s="18">
        <v>10</v>
      </c>
      <c r="M1081" s="18">
        <v>10</v>
      </c>
      <c r="N1081" s="18">
        <v>10</v>
      </c>
      <c r="O1081" s="18">
        <v>10</v>
      </c>
      <c r="P1081" s="18">
        <v>10</v>
      </c>
      <c r="R1081" s="33"/>
      <c r="S1081" s="19" cm="1">
        <f t="array" ref="S1081">INDEX($K:$P,ROW(),MATCH(S$3,$K$2:$P$2,0))</f>
        <v>10</v>
      </c>
      <c r="T1081" s="19" cm="1">
        <f t="array" ref="T1081">INDEX($K:$P,ROW(),MATCH(T$3,$K$2:$P$2,0))</f>
        <v>10</v>
      </c>
      <c r="U1081" s="19" cm="1">
        <f t="array" ref="U1081">INDEX($K:$P,ROW(),MATCH(U$3,$K$2:$P$2,0))</f>
        <v>10</v>
      </c>
      <c r="V1081" s="19" cm="1">
        <f t="array" ref="V1081">INDEX($K:$P,ROW(),MATCH(V$3,$K$2:$P$2,0))</f>
        <v>10</v>
      </c>
      <c r="W1081" s="19" cm="1">
        <f t="array" ref="W1081">INDEX($K:$P,ROW(),MATCH(W$3,$K$2:$P$2,0))</f>
        <v>10</v>
      </c>
      <c r="X1081" s="19" cm="1">
        <f t="array" ref="X1081">INDEX($K:$P,ROW(),MATCH(X$3,$K$2:$P$2,0))</f>
        <v>10</v>
      </c>
      <c r="Y1081" s="19" cm="1">
        <f t="array" ref="Y1081">INDEX($K:$P,ROW(),MATCH(Y$3,$K$2:$P$2,0))</f>
        <v>10</v>
      </c>
      <c r="Z1081" s="19" cm="1">
        <f t="array" ref="Z1081">INDEX($K:$P,ROW(),MATCH(Z$3,$K$2:$P$2,0))</f>
        <v>10</v>
      </c>
      <c r="AA1081" s="19" cm="1">
        <f t="array" ref="AA1081">INDEX($K:$P,ROW(),MATCH(AA$3,$K$2:$P$2,0))</f>
        <v>10</v>
      </c>
      <c r="AB1081" s="19" cm="1">
        <f t="array" ref="AB1081">INDEX($K:$P,ROW(),MATCH(AB$3,$K$2:$P$2,0))</f>
        <v>10</v>
      </c>
      <c r="AC1081" s="19" cm="1">
        <f t="array" ref="AC1081">INDEX($K:$P,ROW(),MATCH(AC$3,$K$2:$P$2,0))</f>
        <v>10</v>
      </c>
      <c r="AD1081" s="19" cm="1">
        <f t="array" ref="AD1081">INDEX($K:$P,ROW(),MATCH(AD$3,$K$2:$P$2,0))</f>
        <v>10</v>
      </c>
      <c r="AE1081" s="19" cm="1">
        <f t="array" ref="AE1081">INDEX($K:$P,ROW(),MATCH(AE$3,$K$2:$P$2,0))</f>
        <v>10</v>
      </c>
      <c r="AF1081" s="19" cm="1">
        <f t="array" ref="AF1081">INDEX($K:$P,ROW(),MATCH(AF$3,$K$2:$P$2,0))</f>
        <v>10</v>
      </c>
      <c r="AG1081" s="19" cm="1">
        <f t="array" ref="AG1081">INDEX($K:$P,ROW(),MATCH(AG$3,$K$2:$P$2,0))</f>
        <v>10</v>
      </c>
      <c r="AH1081" s="19" cm="1">
        <f t="array" ref="AH1081">INDEX($K:$P,ROW(),MATCH(AH$3,$K$2:$P$2,0))</f>
        <v>10</v>
      </c>
      <c r="AI1081" s="19" cm="1">
        <f t="array" ref="AI1081">INDEX($K:$P,ROW(),MATCH(AI$3,$K$2:$P$2,0))</f>
        <v>10</v>
      </c>
      <c r="AJ1081" s="19" cm="1">
        <f t="array" ref="AJ1081">INDEX($K:$P,ROW(),MATCH(AJ$3,$K$2:$P$2,0))</f>
        <v>10</v>
      </c>
      <c r="AK1081" s="19" cm="1">
        <f t="array" ref="AK1081">INDEX($K:$P,ROW(),MATCH(AK$3,$K$2:$P$2,0))</f>
        <v>10</v>
      </c>
      <c r="AL1081" s="19" cm="1">
        <f t="array" ref="AL1081">INDEX($K:$P,ROW(),MATCH(AL$3,$K$2:$P$2,0))</f>
        <v>10</v>
      </c>
      <c r="AM1081" s="19" cm="1">
        <f t="array" ref="AM1081">INDEX($K:$P,ROW(),MATCH(AM$3,$K$2:$P$2,0))</f>
        <v>10</v>
      </c>
      <c r="AN1081" s="19" cm="1">
        <f t="array" ref="AN1081">INDEX($K:$P,ROW(),MATCH(AN$3,$K$2:$P$2,0))</f>
        <v>10</v>
      </c>
      <c r="AO1081" s="19" cm="1">
        <f t="array" ref="AO1081">INDEX($K:$P,ROW(),MATCH(AO$3,$K$2:$P$2,0))</f>
        <v>10</v>
      </c>
      <c r="AP1081" s="19" cm="1">
        <f t="array" ref="AP1081">INDEX($K:$P,ROW(),MATCH(AP$3,$K$2:$P$2,0))</f>
        <v>10</v>
      </c>
      <c r="AQ1081" s="19" cm="1">
        <f t="array" ref="AQ1081">INDEX($K:$P,ROW(),MATCH(AQ$3,$K$2:$P$2,0))</f>
        <v>10</v>
      </c>
      <c r="AR1081" s="19" cm="1">
        <f t="array" ref="AR1081">INDEX($K:$P,ROW(),MATCH(AR$3,$K$2:$P$2,0))</f>
        <v>10</v>
      </c>
      <c r="AS1081" s="19" cm="1">
        <f t="array" ref="AS1081">INDEX($K:$P,ROW(),MATCH(AS$3,$K$2:$P$2,0))</f>
        <v>10</v>
      </c>
      <c r="AT1081" s="19" cm="1">
        <f t="array" ref="AT1081">INDEX($K:$P,ROW(),MATCH(AT$3,$K$2:$P$2,0))</f>
        <v>10</v>
      </c>
      <c r="AU1081" s="19" cm="1">
        <f t="array" ref="AU1081">INDEX($K:$P,ROW(),MATCH(AU$3,$K$2:$P$2,0))</f>
        <v>10</v>
      </c>
      <c r="AV1081" s="19" cm="1">
        <f t="array" ref="AV1081">INDEX($K:$P,ROW(),MATCH(AV$3,$K$2:$P$2,0))</f>
        <v>10</v>
      </c>
      <c r="AW1081" s="19" cm="1">
        <f t="array" ref="AW1081">INDEX($K:$P,ROW(),MATCH(AW$3,$K$2:$P$2,0))</f>
        <v>10</v>
      </c>
      <c r="AX1081" s="19" cm="1">
        <f t="array" ref="AX1081">INDEX($K:$P,ROW(),MATCH(AX$3,$K$2:$P$2,0))</f>
        <v>10</v>
      </c>
      <c r="AY1081" s="19" cm="1">
        <f t="array" ref="AY1081">INDEX($K:$P,ROW(),MATCH(AY$3,$K$2:$P$2,0))</f>
        <v>10</v>
      </c>
      <c r="AZ1081" s="19" cm="1">
        <f t="array" ref="AZ1081">INDEX($K:$P,ROW(),MATCH(AZ$3,$K$2:$P$2,0))</f>
        <v>10</v>
      </c>
      <c r="BA1081" s="19" cm="1">
        <f t="array" ref="BA1081">INDEX($K:$P,ROW(),MATCH(BA$3,$K$2:$P$2,0))</f>
        <v>10</v>
      </c>
      <c r="BB1081" s="19" cm="1">
        <f t="array" ref="BB1081">INDEX($K:$P,ROW(),MATCH(BB$3,$K$2:$P$2,0))</f>
        <v>10</v>
      </c>
      <c r="BC1081" s="19" cm="1">
        <f t="array" ref="BC1081">INDEX($K:$P,ROW(),MATCH(BC$3,$K$2:$P$2,0))</f>
        <v>10</v>
      </c>
      <c r="BD1081" s="19" cm="1">
        <f t="array" ref="BD1081">INDEX($K:$P,ROW(),MATCH(BD$3,$K$2:$P$2,0))</f>
        <v>10</v>
      </c>
      <c r="BE1081" s="19" cm="1">
        <f t="array" ref="BE1081">INDEX($K:$P,ROW(),MATCH(BE$3,$K$2:$P$2,0))</f>
        <v>10</v>
      </c>
      <c r="BF1081" s="19" cm="1">
        <f t="array" ref="BF1081">INDEX($K:$P,ROW(),MATCH(BF$3,$K$2:$P$2,0))</f>
        <v>10</v>
      </c>
      <c r="BG1081" s="19" cm="1">
        <f t="array" ref="BG1081">INDEX($K:$P,ROW(),MATCH(BG$3,$K$2:$P$2,0))</f>
        <v>10</v>
      </c>
      <c r="BH1081" s="19" cm="1">
        <f t="array" ref="BH1081">INDEX($K:$P,ROW(),MATCH(BH$3,$K$2:$P$2,0))</f>
        <v>10</v>
      </c>
      <c r="BI1081" s="19" cm="1">
        <f t="array" ref="BI1081">INDEX($K:$P,ROW(),MATCH(BI$3,$K$2:$P$2,0))</f>
        <v>10</v>
      </c>
      <c r="BJ1081" s="19" cm="1">
        <f t="array" ref="BJ1081">INDEX($K:$P,ROW(),MATCH(BJ$3,$K$2:$P$2,0))</f>
        <v>10</v>
      </c>
      <c r="BK1081" s="19" cm="1">
        <f t="array" ref="BK1081">INDEX($K:$P,ROW(),MATCH(BK$3,$K$2:$P$2,0))</f>
        <v>10</v>
      </c>
      <c r="BL1081" s="19" cm="1">
        <f t="array" ref="BL1081">INDEX($K:$P,ROW(),MATCH(BL$3,$K$2:$P$2,0))</f>
        <v>10</v>
      </c>
      <c r="BM1081" s="19" cm="1">
        <f t="array" ref="BM1081">INDEX($K:$P,ROW(),MATCH(BM$3,$K$2:$P$2,0))</f>
        <v>10</v>
      </c>
      <c r="BN1081" s="19" cm="1">
        <f t="array" ref="BN1081">INDEX($K:$P,ROW(),MATCH(BN$3,$K$2:$P$2,0))</f>
        <v>10</v>
      </c>
      <c r="BO1081" s="19" cm="1">
        <f t="array" ref="BO1081">INDEX($K:$P,ROW(),MATCH(BO$3,$K$2:$P$2,0))</f>
        <v>10</v>
      </c>
      <c r="BP1081" s="19" cm="1">
        <f t="array" ref="BP1081">INDEX($K:$P,ROW(),MATCH(BP$3,$K$2:$P$2,0))</f>
        <v>10</v>
      </c>
      <c r="BQ1081" s="19" cm="1">
        <f t="array" ref="BQ1081">INDEX($K:$P,ROW(),MATCH(BQ$3,$K$2:$P$2,0))</f>
        <v>10</v>
      </c>
      <c r="BR1081" s="19" cm="1">
        <f t="array" ref="BR1081">INDEX($K:$P,ROW(),MATCH(BR$3,$K$2:$P$2,0))</f>
        <v>10</v>
      </c>
      <c r="BS1081" s="19" cm="1">
        <f t="array" ref="BS1081">INDEX($K:$P,ROW(),MATCH(BS$3,$K$2:$P$2,0))</f>
        <v>10</v>
      </c>
      <c r="BT1081" s="19" cm="1">
        <f t="array" ref="BT1081">INDEX($K:$P,ROW(),MATCH(BT$3,$K$2:$P$2,0))</f>
        <v>10</v>
      </c>
      <c r="BU1081" s="19" cm="1">
        <f t="array" ref="BU1081">INDEX($K:$P,ROW(),MATCH(BU$3,$K$2:$P$2,0))</f>
        <v>10</v>
      </c>
      <c r="BV1081" s="19" cm="1">
        <f t="array" ref="BV1081">INDEX($K:$P,ROW(),MATCH(BV$3,$K$2:$P$2,0))</f>
        <v>10</v>
      </c>
      <c r="BW1081" s="19" cm="1">
        <f t="array" ref="BW1081">INDEX($K:$P,ROW(),MATCH(BW$3,$K$2:$P$2,0))</f>
        <v>10</v>
      </c>
      <c r="BX1081" s="19" cm="1">
        <f t="array" ref="BX1081">INDEX($K:$P,ROW(),MATCH(BX$3,$K$2:$P$2,0))</f>
        <v>10</v>
      </c>
      <c r="BY1081" s="19" cm="1">
        <f t="array" ref="BY1081">INDEX($K:$P,ROW(),MATCH(BY$3,$K$2:$P$2,0))</f>
        <v>10</v>
      </c>
      <c r="BZ1081" s="19" cm="1">
        <f t="array" ref="BZ1081">INDEX($K:$P,ROW(),MATCH(BZ$3,$K$2:$P$2,0))</f>
        <v>10</v>
      </c>
      <c r="CA1081" s="19" cm="1">
        <f t="array" ref="CA1081">INDEX($K:$P,ROW(),MATCH(CA$3,$K$2:$P$2,0))</f>
        <v>10</v>
      </c>
      <c r="CB1081" s="19" cm="1">
        <f t="array" ref="CB1081">INDEX($K:$P,ROW(),MATCH(CB$3,$K$2:$P$2,0))</f>
        <v>10</v>
      </c>
      <c r="CC1081" s="19" cm="1">
        <f t="array" ref="CC1081">INDEX($K:$P,ROW(),MATCH(CC$3,$K$2:$P$2,0))</f>
        <v>10</v>
      </c>
      <c r="CD1081" s="19" cm="1">
        <f t="array" ref="CD1081">INDEX($K:$P,ROW(),MATCH(CD$3,$K$2:$P$2,0))</f>
        <v>10</v>
      </c>
      <c r="CE1081" s="19" cm="1">
        <f t="array" ref="CE1081">INDEX($K:$P,ROW(),MATCH(CE$3,$K$2:$P$2,0))</f>
        <v>10</v>
      </c>
      <c r="CF1081" s="19" cm="1">
        <f t="array" ref="CF1081">INDEX($K:$P,ROW(),MATCH(CF$3,$K$2:$P$2,0))</f>
        <v>10</v>
      </c>
      <c r="CG1081" s="19" cm="1">
        <f t="array" ref="CG1081">INDEX($K:$P,ROW(),MATCH(CG$3,$K$2:$P$2,0))</f>
        <v>10</v>
      </c>
      <c r="CH1081" s="19" cm="1">
        <f t="array" ref="CH1081">INDEX($K:$P,ROW(),MATCH(CH$3,$K$2:$P$2,0))</f>
        <v>10</v>
      </c>
      <c r="CI1081" s="19" cm="1">
        <f t="array" ref="CI1081">INDEX($K:$P,ROW(),MATCH(CI$3,$K$2:$P$2,0))</f>
        <v>10</v>
      </c>
      <c r="CJ1081" s="19" cm="1">
        <f t="array" ref="CJ1081">INDEX($K:$P,ROW(),MATCH(CJ$3,$K$2:$P$2,0))</f>
        <v>10</v>
      </c>
      <c r="CK1081" s="19" cm="1">
        <f t="array" ref="CK1081">INDEX($K:$P,ROW(),MATCH(CK$3,$K$2:$P$2,0))</f>
        <v>10</v>
      </c>
      <c r="CL1081" s="19" cm="1">
        <f t="array" ref="CL1081">INDEX($K:$P,ROW(),MATCH(CL$3,$K$2:$P$2,0))</f>
        <v>10</v>
      </c>
    </row>
    <row r="1082" spans="2:90" x14ac:dyDescent="0.4">
      <c r="B1082" s="141" t="s">
        <v>797</v>
      </c>
      <c r="D1082" t="s">
        <v>808</v>
      </c>
      <c r="E1082" s="8" t="str">
        <f t="shared" si="1160"/>
        <v>1082 LISTSALE-PV</v>
      </c>
      <c r="H1082" s="31"/>
      <c r="I1082" s="73"/>
      <c r="J1082" s="73"/>
      <c r="K1082" s="18">
        <v>10</v>
      </c>
      <c r="L1082" s="18">
        <v>10</v>
      </c>
      <c r="M1082" s="18">
        <v>10</v>
      </c>
      <c r="N1082" s="18">
        <v>10</v>
      </c>
      <c r="O1082" s="18">
        <v>10</v>
      </c>
      <c r="P1082" s="18">
        <v>10</v>
      </c>
      <c r="R1082" s="33"/>
      <c r="S1082" s="19" cm="1">
        <f t="array" ref="S1082">INDEX($K:$P,ROW(),MATCH(S$3,$K$2:$P$2,0))</f>
        <v>10</v>
      </c>
      <c r="T1082" s="19" cm="1">
        <f t="array" ref="T1082">INDEX($K:$P,ROW(),MATCH(T$3,$K$2:$P$2,0))</f>
        <v>10</v>
      </c>
      <c r="U1082" s="19" cm="1">
        <f t="array" ref="U1082">INDEX($K:$P,ROW(),MATCH(U$3,$K$2:$P$2,0))</f>
        <v>10</v>
      </c>
      <c r="V1082" s="19" cm="1">
        <f t="array" ref="V1082">INDEX($K:$P,ROW(),MATCH(V$3,$K$2:$P$2,0))</f>
        <v>10</v>
      </c>
      <c r="W1082" s="19" cm="1">
        <f t="array" ref="W1082">INDEX($K:$P,ROW(),MATCH(W$3,$K$2:$P$2,0))</f>
        <v>10</v>
      </c>
      <c r="X1082" s="19" cm="1">
        <f t="array" ref="X1082">INDEX($K:$P,ROW(),MATCH(X$3,$K$2:$P$2,0))</f>
        <v>10</v>
      </c>
      <c r="Y1082" s="19" cm="1">
        <f t="array" ref="Y1082">INDEX($K:$P,ROW(),MATCH(Y$3,$K$2:$P$2,0))</f>
        <v>10</v>
      </c>
      <c r="Z1082" s="19" cm="1">
        <f t="array" ref="Z1082">INDEX($K:$P,ROW(),MATCH(Z$3,$K$2:$P$2,0))</f>
        <v>10</v>
      </c>
      <c r="AA1082" s="19" cm="1">
        <f t="array" ref="AA1082">INDEX($K:$P,ROW(),MATCH(AA$3,$K$2:$P$2,0))</f>
        <v>10</v>
      </c>
      <c r="AB1082" s="19" cm="1">
        <f t="array" ref="AB1082">INDEX($K:$P,ROW(),MATCH(AB$3,$K$2:$P$2,0))</f>
        <v>10</v>
      </c>
      <c r="AC1082" s="19" cm="1">
        <f t="array" ref="AC1082">INDEX($K:$P,ROW(),MATCH(AC$3,$K$2:$P$2,0))</f>
        <v>10</v>
      </c>
      <c r="AD1082" s="19" cm="1">
        <f t="array" ref="AD1082">INDEX($K:$P,ROW(),MATCH(AD$3,$K$2:$P$2,0))</f>
        <v>10</v>
      </c>
      <c r="AE1082" s="19" cm="1">
        <f t="array" ref="AE1082">INDEX($K:$P,ROW(),MATCH(AE$3,$K$2:$P$2,0))</f>
        <v>10</v>
      </c>
      <c r="AF1082" s="19" cm="1">
        <f t="array" ref="AF1082">INDEX($K:$P,ROW(),MATCH(AF$3,$K$2:$P$2,0))</f>
        <v>10</v>
      </c>
      <c r="AG1082" s="19" cm="1">
        <f t="array" ref="AG1082">INDEX($K:$P,ROW(),MATCH(AG$3,$K$2:$P$2,0))</f>
        <v>10</v>
      </c>
      <c r="AH1082" s="19" cm="1">
        <f t="array" ref="AH1082">INDEX($K:$P,ROW(),MATCH(AH$3,$K$2:$P$2,0))</f>
        <v>10</v>
      </c>
      <c r="AI1082" s="19" cm="1">
        <f t="array" ref="AI1082">INDEX($K:$P,ROW(),MATCH(AI$3,$K$2:$P$2,0))</f>
        <v>10</v>
      </c>
      <c r="AJ1082" s="19" cm="1">
        <f t="array" ref="AJ1082">INDEX($K:$P,ROW(),MATCH(AJ$3,$K$2:$P$2,0))</f>
        <v>10</v>
      </c>
      <c r="AK1082" s="19" cm="1">
        <f t="array" ref="AK1082">INDEX($K:$P,ROW(),MATCH(AK$3,$K$2:$P$2,0))</f>
        <v>10</v>
      </c>
      <c r="AL1082" s="19" cm="1">
        <f t="array" ref="AL1082">INDEX($K:$P,ROW(),MATCH(AL$3,$K$2:$P$2,0))</f>
        <v>10</v>
      </c>
      <c r="AM1082" s="19" cm="1">
        <f t="array" ref="AM1082">INDEX($K:$P,ROW(),MATCH(AM$3,$K$2:$P$2,0))</f>
        <v>10</v>
      </c>
      <c r="AN1082" s="19" cm="1">
        <f t="array" ref="AN1082">INDEX($K:$P,ROW(),MATCH(AN$3,$K$2:$P$2,0))</f>
        <v>10</v>
      </c>
      <c r="AO1082" s="19" cm="1">
        <f t="array" ref="AO1082">INDEX($K:$P,ROW(),MATCH(AO$3,$K$2:$P$2,0))</f>
        <v>10</v>
      </c>
      <c r="AP1082" s="19" cm="1">
        <f t="array" ref="AP1082">INDEX($K:$P,ROW(),MATCH(AP$3,$K$2:$P$2,0))</f>
        <v>10</v>
      </c>
      <c r="AQ1082" s="19" cm="1">
        <f t="array" ref="AQ1082">INDEX($K:$P,ROW(),MATCH(AQ$3,$K$2:$P$2,0))</f>
        <v>10</v>
      </c>
      <c r="AR1082" s="19" cm="1">
        <f t="array" ref="AR1082">INDEX($K:$P,ROW(),MATCH(AR$3,$K$2:$P$2,0))</f>
        <v>10</v>
      </c>
      <c r="AS1082" s="19" cm="1">
        <f t="array" ref="AS1082">INDEX($K:$P,ROW(),MATCH(AS$3,$K$2:$P$2,0))</f>
        <v>10</v>
      </c>
      <c r="AT1082" s="19" cm="1">
        <f t="array" ref="AT1082">INDEX($K:$P,ROW(),MATCH(AT$3,$K$2:$P$2,0))</f>
        <v>10</v>
      </c>
      <c r="AU1082" s="19" cm="1">
        <f t="array" ref="AU1082">INDEX($K:$P,ROW(),MATCH(AU$3,$K$2:$P$2,0))</f>
        <v>10</v>
      </c>
      <c r="AV1082" s="19" cm="1">
        <f t="array" ref="AV1082">INDEX($K:$P,ROW(),MATCH(AV$3,$K$2:$P$2,0))</f>
        <v>10</v>
      </c>
      <c r="AW1082" s="19" cm="1">
        <f t="array" ref="AW1082">INDEX($K:$P,ROW(),MATCH(AW$3,$K$2:$P$2,0))</f>
        <v>10</v>
      </c>
      <c r="AX1082" s="19" cm="1">
        <f t="array" ref="AX1082">INDEX($K:$P,ROW(),MATCH(AX$3,$K$2:$P$2,0))</f>
        <v>10</v>
      </c>
      <c r="AY1082" s="19" cm="1">
        <f t="array" ref="AY1082">INDEX($K:$P,ROW(),MATCH(AY$3,$K$2:$P$2,0))</f>
        <v>10</v>
      </c>
      <c r="AZ1082" s="19" cm="1">
        <f t="array" ref="AZ1082">INDEX($K:$P,ROW(),MATCH(AZ$3,$K$2:$P$2,0))</f>
        <v>10</v>
      </c>
      <c r="BA1082" s="19" cm="1">
        <f t="array" ref="BA1082">INDEX($K:$P,ROW(),MATCH(BA$3,$K$2:$P$2,0))</f>
        <v>10</v>
      </c>
      <c r="BB1082" s="19" cm="1">
        <f t="array" ref="BB1082">INDEX($K:$P,ROW(),MATCH(BB$3,$K$2:$P$2,0))</f>
        <v>10</v>
      </c>
      <c r="BC1082" s="19" cm="1">
        <f t="array" ref="BC1082">INDEX($K:$P,ROW(),MATCH(BC$3,$K$2:$P$2,0))</f>
        <v>10</v>
      </c>
      <c r="BD1082" s="19" cm="1">
        <f t="array" ref="BD1082">INDEX($K:$P,ROW(),MATCH(BD$3,$K$2:$P$2,0))</f>
        <v>10</v>
      </c>
      <c r="BE1082" s="19" cm="1">
        <f t="array" ref="BE1082">INDEX($K:$P,ROW(),MATCH(BE$3,$K$2:$P$2,0))</f>
        <v>10</v>
      </c>
      <c r="BF1082" s="19" cm="1">
        <f t="array" ref="BF1082">INDEX($K:$P,ROW(),MATCH(BF$3,$K$2:$P$2,0))</f>
        <v>10</v>
      </c>
      <c r="BG1082" s="19" cm="1">
        <f t="array" ref="BG1082">INDEX($K:$P,ROW(),MATCH(BG$3,$K$2:$P$2,0))</f>
        <v>10</v>
      </c>
      <c r="BH1082" s="19" cm="1">
        <f t="array" ref="BH1082">INDEX($K:$P,ROW(),MATCH(BH$3,$K$2:$P$2,0))</f>
        <v>10</v>
      </c>
      <c r="BI1082" s="19" cm="1">
        <f t="array" ref="BI1082">INDEX($K:$P,ROW(),MATCH(BI$3,$K$2:$P$2,0))</f>
        <v>10</v>
      </c>
      <c r="BJ1082" s="19" cm="1">
        <f t="array" ref="BJ1082">INDEX($K:$P,ROW(),MATCH(BJ$3,$K$2:$P$2,0))</f>
        <v>10</v>
      </c>
      <c r="BK1082" s="19" cm="1">
        <f t="array" ref="BK1082">INDEX($K:$P,ROW(),MATCH(BK$3,$K$2:$P$2,0))</f>
        <v>10</v>
      </c>
      <c r="BL1082" s="19" cm="1">
        <f t="array" ref="BL1082">INDEX($K:$P,ROW(),MATCH(BL$3,$K$2:$P$2,0))</f>
        <v>10</v>
      </c>
      <c r="BM1082" s="19" cm="1">
        <f t="array" ref="BM1082">INDEX($K:$P,ROW(),MATCH(BM$3,$K$2:$P$2,0))</f>
        <v>10</v>
      </c>
      <c r="BN1082" s="19" cm="1">
        <f t="array" ref="BN1082">INDEX($K:$P,ROW(),MATCH(BN$3,$K$2:$P$2,0))</f>
        <v>10</v>
      </c>
      <c r="BO1082" s="19" cm="1">
        <f t="array" ref="BO1082">INDEX($K:$P,ROW(),MATCH(BO$3,$K$2:$P$2,0))</f>
        <v>10</v>
      </c>
      <c r="BP1082" s="19" cm="1">
        <f t="array" ref="BP1082">INDEX($K:$P,ROW(),MATCH(BP$3,$K$2:$P$2,0))</f>
        <v>10</v>
      </c>
      <c r="BQ1082" s="19" cm="1">
        <f t="array" ref="BQ1082">INDEX($K:$P,ROW(),MATCH(BQ$3,$K$2:$P$2,0))</f>
        <v>10</v>
      </c>
      <c r="BR1082" s="19" cm="1">
        <f t="array" ref="BR1082">INDEX($K:$P,ROW(),MATCH(BR$3,$K$2:$P$2,0))</f>
        <v>10</v>
      </c>
      <c r="BS1082" s="19" cm="1">
        <f t="array" ref="BS1082">INDEX($K:$P,ROW(),MATCH(BS$3,$K$2:$P$2,0))</f>
        <v>10</v>
      </c>
      <c r="BT1082" s="19" cm="1">
        <f t="array" ref="BT1082">INDEX($K:$P,ROW(),MATCH(BT$3,$K$2:$P$2,0))</f>
        <v>10</v>
      </c>
      <c r="BU1082" s="19" cm="1">
        <f t="array" ref="BU1082">INDEX($K:$P,ROW(),MATCH(BU$3,$K$2:$P$2,0))</f>
        <v>10</v>
      </c>
      <c r="BV1082" s="19" cm="1">
        <f t="array" ref="BV1082">INDEX($K:$P,ROW(),MATCH(BV$3,$K$2:$P$2,0))</f>
        <v>10</v>
      </c>
      <c r="BW1082" s="19" cm="1">
        <f t="array" ref="BW1082">INDEX($K:$P,ROW(),MATCH(BW$3,$K$2:$P$2,0))</f>
        <v>10</v>
      </c>
      <c r="BX1082" s="19" cm="1">
        <f t="array" ref="BX1082">INDEX($K:$P,ROW(),MATCH(BX$3,$K$2:$P$2,0))</f>
        <v>10</v>
      </c>
      <c r="BY1082" s="19" cm="1">
        <f t="array" ref="BY1082">INDEX($K:$P,ROW(),MATCH(BY$3,$K$2:$P$2,0))</f>
        <v>10</v>
      </c>
      <c r="BZ1082" s="19" cm="1">
        <f t="array" ref="BZ1082">INDEX($K:$P,ROW(),MATCH(BZ$3,$K$2:$P$2,0))</f>
        <v>10</v>
      </c>
      <c r="CA1082" s="19" cm="1">
        <f t="array" ref="CA1082">INDEX($K:$P,ROW(),MATCH(CA$3,$K$2:$P$2,0))</f>
        <v>10</v>
      </c>
      <c r="CB1082" s="19" cm="1">
        <f t="array" ref="CB1082">INDEX($K:$P,ROW(),MATCH(CB$3,$K$2:$P$2,0))</f>
        <v>10</v>
      </c>
      <c r="CC1082" s="19" cm="1">
        <f t="array" ref="CC1082">INDEX($K:$P,ROW(),MATCH(CC$3,$K$2:$P$2,0))</f>
        <v>10</v>
      </c>
      <c r="CD1082" s="19" cm="1">
        <f t="array" ref="CD1082">INDEX($K:$P,ROW(),MATCH(CD$3,$K$2:$P$2,0))</f>
        <v>10</v>
      </c>
      <c r="CE1082" s="19" cm="1">
        <f t="array" ref="CE1082">INDEX($K:$P,ROW(),MATCH(CE$3,$K$2:$P$2,0))</f>
        <v>10</v>
      </c>
      <c r="CF1082" s="19" cm="1">
        <f t="array" ref="CF1082">INDEX($K:$P,ROW(),MATCH(CF$3,$K$2:$P$2,0))</f>
        <v>10</v>
      </c>
      <c r="CG1082" s="19" cm="1">
        <f t="array" ref="CG1082">INDEX($K:$P,ROW(),MATCH(CG$3,$K$2:$P$2,0))</f>
        <v>10</v>
      </c>
      <c r="CH1082" s="19" cm="1">
        <f t="array" ref="CH1082">INDEX($K:$P,ROW(),MATCH(CH$3,$K$2:$P$2,0))</f>
        <v>10</v>
      </c>
      <c r="CI1082" s="19" cm="1">
        <f t="array" ref="CI1082">INDEX($K:$P,ROW(),MATCH(CI$3,$K$2:$P$2,0))</f>
        <v>10</v>
      </c>
      <c r="CJ1082" s="19" cm="1">
        <f t="array" ref="CJ1082">INDEX($K:$P,ROW(),MATCH(CJ$3,$K$2:$P$2,0))</f>
        <v>10</v>
      </c>
      <c r="CK1082" s="19" cm="1">
        <f t="array" ref="CK1082">INDEX($K:$P,ROW(),MATCH(CK$3,$K$2:$P$2,0))</f>
        <v>10</v>
      </c>
      <c r="CL1082" s="19" cm="1">
        <f t="array" ref="CL1082">INDEX($K:$P,ROW(),MATCH(CL$3,$K$2:$P$2,0))</f>
        <v>10</v>
      </c>
    </row>
    <row r="1083" spans="2:90" x14ac:dyDescent="0.4">
      <c r="B1083" s="141" t="s">
        <v>798</v>
      </c>
      <c r="D1083" t="s">
        <v>808</v>
      </c>
      <c r="E1083" s="8" t="str">
        <f t="shared" si="1160"/>
        <v>1083 LISTSALE-PV</v>
      </c>
      <c r="H1083" s="31"/>
      <c r="I1083" s="73"/>
      <c r="J1083" s="73"/>
      <c r="K1083" s="18">
        <v>10</v>
      </c>
      <c r="L1083" s="18">
        <v>10</v>
      </c>
      <c r="M1083" s="18">
        <v>10</v>
      </c>
      <c r="N1083" s="18">
        <v>10</v>
      </c>
      <c r="O1083" s="18">
        <v>10</v>
      </c>
      <c r="P1083" s="18">
        <v>10</v>
      </c>
      <c r="R1083" s="33"/>
      <c r="S1083" s="19" cm="1">
        <f t="array" ref="S1083">INDEX($K:$P,ROW(),MATCH(S$3,$K$2:$P$2,0))</f>
        <v>10</v>
      </c>
      <c r="T1083" s="19" cm="1">
        <f t="array" ref="T1083">INDEX($K:$P,ROW(),MATCH(T$3,$K$2:$P$2,0))</f>
        <v>10</v>
      </c>
      <c r="U1083" s="19" cm="1">
        <f t="array" ref="U1083">INDEX($K:$P,ROW(),MATCH(U$3,$K$2:$P$2,0))</f>
        <v>10</v>
      </c>
      <c r="V1083" s="19" cm="1">
        <f t="array" ref="V1083">INDEX($K:$P,ROW(),MATCH(V$3,$K$2:$P$2,0))</f>
        <v>10</v>
      </c>
      <c r="W1083" s="19" cm="1">
        <f t="array" ref="W1083">INDEX($K:$P,ROW(),MATCH(W$3,$K$2:$P$2,0))</f>
        <v>10</v>
      </c>
      <c r="X1083" s="19" cm="1">
        <f t="array" ref="X1083">INDEX($K:$P,ROW(),MATCH(X$3,$K$2:$P$2,0))</f>
        <v>10</v>
      </c>
      <c r="Y1083" s="19" cm="1">
        <f t="array" ref="Y1083">INDEX($K:$P,ROW(),MATCH(Y$3,$K$2:$P$2,0))</f>
        <v>10</v>
      </c>
      <c r="Z1083" s="19" cm="1">
        <f t="array" ref="Z1083">INDEX($K:$P,ROW(),MATCH(Z$3,$K$2:$P$2,0))</f>
        <v>10</v>
      </c>
      <c r="AA1083" s="19" cm="1">
        <f t="array" ref="AA1083">INDEX($K:$P,ROW(),MATCH(AA$3,$K$2:$P$2,0))</f>
        <v>10</v>
      </c>
      <c r="AB1083" s="19" cm="1">
        <f t="array" ref="AB1083">INDEX($K:$P,ROW(),MATCH(AB$3,$K$2:$P$2,0))</f>
        <v>10</v>
      </c>
      <c r="AC1083" s="19" cm="1">
        <f t="array" ref="AC1083">INDEX($K:$P,ROW(),MATCH(AC$3,$K$2:$P$2,0))</f>
        <v>10</v>
      </c>
      <c r="AD1083" s="19" cm="1">
        <f t="array" ref="AD1083">INDEX($K:$P,ROW(),MATCH(AD$3,$K$2:$P$2,0))</f>
        <v>10</v>
      </c>
      <c r="AE1083" s="19" cm="1">
        <f t="array" ref="AE1083">INDEX($K:$P,ROW(),MATCH(AE$3,$K$2:$P$2,0))</f>
        <v>10</v>
      </c>
      <c r="AF1083" s="19" cm="1">
        <f t="array" ref="AF1083">INDEX($K:$P,ROW(),MATCH(AF$3,$K$2:$P$2,0))</f>
        <v>10</v>
      </c>
      <c r="AG1083" s="19" cm="1">
        <f t="array" ref="AG1083">INDEX($K:$P,ROW(),MATCH(AG$3,$K$2:$P$2,0))</f>
        <v>10</v>
      </c>
      <c r="AH1083" s="19" cm="1">
        <f t="array" ref="AH1083">INDEX($K:$P,ROW(),MATCH(AH$3,$K$2:$P$2,0))</f>
        <v>10</v>
      </c>
      <c r="AI1083" s="19" cm="1">
        <f t="array" ref="AI1083">INDEX($K:$P,ROW(),MATCH(AI$3,$K$2:$P$2,0))</f>
        <v>10</v>
      </c>
      <c r="AJ1083" s="19" cm="1">
        <f t="array" ref="AJ1083">INDEX($K:$P,ROW(),MATCH(AJ$3,$K$2:$P$2,0))</f>
        <v>10</v>
      </c>
      <c r="AK1083" s="19" cm="1">
        <f t="array" ref="AK1083">INDEX($K:$P,ROW(),MATCH(AK$3,$K$2:$P$2,0))</f>
        <v>10</v>
      </c>
      <c r="AL1083" s="19" cm="1">
        <f t="array" ref="AL1083">INDEX($K:$P,ROW(),MATCH(AL$3,$K$2:$P$2,0))</f>
        <v>10</v>
      </c>
      <c r="AM1083" s="19" cm="1">
        <f t="array" ref="AM1083">INDEX($K:$P,ROW(),MATCH(AM$3,$K$2:$P$2,0))</f>
        <v>10</v>
      </c>
      <c r="AN1083" s="19" cm="1">
        <f t="array" ref="AN1083">INDEX($K:$P,ROW(),MATCH(AN$3,$K$2:$P$2,0))</f>
        <v>10</v>
      </c>
      <c r="AO1083" s="19" cm="1">
        <f t="array" ref="AO1083">INDEX($K:$P,ROW(),MATCH(AO$3,$K$2:$P$2,0))</f>
        <v>10</v>
      </c>
      <c r="AP1083" s="19" cm="1">
        <f t="array" ref="AP1083">INDEX($K:$P,ROW(),MATCH(AP$3,$K$2:$P$2,0))</f>
        <v>10</v>
      </c>
      <c r="AQ1083" s="19" cm="1">
        <f t="array" ref="AQ1083">INDEX($K:$P,ROW(),MATCH(AQ$3,$K$2:$P$2,0))</f>
        <v>10</v>
      </c>
      <c r="AR1083" s="19" cm="1">
        <f t="array" ref="AR1083">INDEX($K:$P,ROW(),MATCH(AR$3,$K$2:$P$2,0))</f>
        <v>10</v>
      </c>
      <c r="AS1083" s="19" cm="1">
        <f t="array" ref="AS1083">INDEX($K:$P,ROW(),MATCH(AS$3,$K$2:$P$2,0))</f>
        <v>10</v>
      </c>
      <c r="AT1083" s="19" cm="1">
        <f t="array" ref="AT1083">INDEX($K:$P,ROW(),MATCH(AT$3,$K$2:$P$2,0))</f>
        <v>10</v>
      </c>
      <c r="AU1083" s="19" cm="1">
        <f t="array" ref="AU1083">INDEX($K:$P,ROW(),MATCH(AU$3,$K$2:$P$2,0))</f>
        <v>10</v>
      </c>
      <c r="AV1083" s="19" cm="1">
        <f t="array" ref="AV1083">INDEX($K:$P,ROW(),MATCH(AV$3,$K$2:$P$2,0))</f>
        <v>10</v>
      </c>
      <c r="AW1083" s="19" cm="1">
        <f t="array" ref="AW1083">INDEX($K:$P,ROW(),MATCH(AW$3,$K$2:$P$2,0))</f>
        <v>10</v>
      </c>
      <c r="AX1083" s="19" cm="1">
        <f t="array" ref="AX1083">INDEX($K:$P,ROW(),MATCH(AX$3,$K$2:$P$2,0))</f>
        <v>10</v>
      </c>
      <c r="AY1083" s="19" cm="1">
        <f t="array" ref="AY1083">INDEX($K:$P,ROW(),MATCH(AY$3,$K$2:$P$2,0))</f>
        <v>10</v>
      </c>
      <c r="AZ1083" s="19" cm="1">
        <f t="array" ref="AZ1083">INDEX($K:$P,ROW(),MATCH(AZ$3,$K$2:$P$2,0))</f>
        <v>10</v>
      </c>
      <c r="BA1083" s="19" cm="1">
        <f t="array" ref="BA1083">INDEX($K:$P,ROW(),MATCH(BA$3,$K$2:$P$2,0))</f>
        <v>10</v>
      </c>
      <c r="BB1083" s="19" cm="1">
        <f t="array" ref="BB1083">INDEX($K:$P,ROW(),MATCH(BB$3,$K$2:$P$2,0))</f>
        <v>10</v>
      </c>
      <c r="BC1083" s="19" cm="1">
        <f t="array" ref="BC1083">INDEX($K:$P,ROW(),MATCH(BC$3,$K$2:$P$2,0))</f>
        <v>10</v>
      </c>
      <c r="BD1083" s="19" cm="1">
        <f t="array" ref="BD1083">INDEX($K:$P,ROW(),MATCH(BD$3,$K$2:$P$2,0))</f>
        <v>10</v>
      </c>
      <c r="BE1083" s="19" cm="1">
        <f t="array" ref="BE1083">INDEX($K:$P,ROW(),MATCH(BE$3,$K$2:$P$2,0))</f>
        <v>10</v>
      </c>
      <c r="BF1083" s="19" cm="1">
        <f t="array" ref="BF1083">INDEX($K:$P,ROW(),MATCH(BF$3,$K$2:$P$2,0))</f>
        <v>10</v>
      </c>
      <c r="BG1083" s="19" cm="1">
        <f t="array" ref="BG1083">INDEX($K:$P,ROW(),MATCH(BG$3,$K$2:$P$2,0))</f>
        <v>10</v>
      </c>
      <c r="BH1083" s="19" cm="1">
        <f t="array" ref="BH1083">INDEX($K:$P,ROW(),MATCH(BH$3,$K$2:$P$2,0))</f>
        <v>10</v>
      </c>
      <c r="BI1083" s="19" cm="1">
        <f t="array" ref="BI1083">INDEX($K:$P,ROW(),MATCH(BI$3,$K$2:$P$2,0))</f>
        <v>10</v>
      </c>
      <c r="BJ1083" s="19" cm="1">
        <f t="array" ref="BJ1083">INDEX($K:$P,ROW(),MATCH(BJ$3,$K$2:$P$2,0))</f>
        <v>10</v>
      </c>
      <c r="BK1083" s="19" cm="1">
        <f t="array" ref="BK1083">INDEX($K:$P,ROW(),MATCH(BK$3,$K$2:$P$2,0))</f>
        <v>10</v>
      </c>
      <c r="BL1083" s="19" cm="1">
        <f t="array" ref="BL1083">INDEX($K:$P,ROW(),MATCH(BL$3,$K$2:$P$2,0))</f>
        <v>10</v>
      </c>
      <c r="BM1083" s="19" cm="1">
        <f t="array" ref="BM1083">INDEX($K:$P,ROW(),MATCH(BM$3,$K$2:$P$2,0))</f>
        <v>10</v>
      </c>
      <c r="BN1083" s="19" cm="1">
        <f t="array" ref="BN1083">INDEX($K:$P,ROW(),MATCH(BN$3,$K$2:$P$2,0))</f>
        <v>10</v>
      </c>
      <c r="BO1083" s="19" cm="1">
        <f t="array" ref="BO1083">INDEX($K:$P,ROW(),MATCH(BO$3,$K$2:$P$2,0))</f>
        <v>10</v>
      </c>
      <c r="BP1083" s="19" cm="1">
        <f t="array" ref="BP1083">INDEX($K:$P,ROW(),MATCH(BP$3,$K$2:$P$2,0))</f>
        <v>10</v>
      </c>
      <c r="BQ1083" s="19" cm="1">
        <f t="array" ref="BQ1083">INDEX($K:$P,ROW(),MATCH(BQ$3,$K$2:$P$2,0))</f>
        <v>10</v>
      </c>
      <c r="BR1083" s="19" cm="1">
        <f t="array" ref="BR1083">INDEX($K:$P,ROW(),MATCH(BR$3,$K$2:$P$2,0))</f>
        <v>10</v>
      </c>
      <c r="BS1083" s="19" cm="1">
        <f t="array" ref="BS1083">INDEX($K:$P,ROW(),MATCH(BS$3,$K$2:$P$2,0))</f>
        <v>10</v>
      </c>
      <c r="BT1083" s="19" cm="1">
        <f t="array" ref="BT1083">INDEX($K:$P,ROW(),MATCH(BT$3,$K$2:$P$2,0))</f>
        <v>10</v>
      </c>
      <c r="BU1083" s="19" cm="1">
        <f t="array" ref="BU1083">INDEX($K:$P,ROW(),MATCH(BU$3,$K$2:$P$2,0))</f>
        <v>10</v>
      </c>
      <c r="BV1083" s="19" cm="1">
        <f t="array" ref="BV1083">INDEX($K:$P,ROW(),MATCH(BV$3,$K$2:$P$2,0))</f>
        <v>10</v>
      </c>
      <c r="BW1083" s="19" cm="1">
        <f t="array" ref="BW1083">INDEX($K:$P,ROW(),MATCH(BW$3,$K$2:$P$2,0))</f>
        <v>10</v>
      </c>
      <c r="BX1083" s="19" cm="1">
        <f t="array" ref="BX1083">INDEX($K:$P,ROW(),MATCH(BX$3,$K$2:$P$2,0))</f>
        <v>10</v>
      </c>
      <c r="BY1083" s="19" cm="1">
        <f t="array" ref="BY1083">INDEX($K:$P,ROW(),MATCH(BY$3,$K$2:$P$2,0))</f>
        <v>10</v>
      </c>
      <c r="BZ1083" s="19" cm="1">
        <f t="array" ref="BZ1083">INDEX($K:$P,ROW(),MATCH(BZ$3,$K$2:$P$2,0))</f>
        <v>10</v>
      </c>
      <c r="CA1083" s="19" cm="1">
        <f t="array" ref="CA1083">INDEX($K:$P,ROW(),MATCH(CA$3,$K$2:$P$2,0))</f>
        <v>10</v>
      </c>
      <c r="CB1083" s="19" cm="1">
        <f t="array" ref="CB1083">INDEX($K:$P,ROW(),MATCH(CB$3,$K$2:$P$2,0))</f>
        <v>10</v>
      </c>
      <c r="CC1083" s="19" cm="1">
        <f t="array" ref="CC1083">INDEX($K:$P,ROW(),MATCH(CC$3,$K$2:$P$2,0))</f>
        <v>10</v>
      </c>
      <c r="CD1083" s="19" cm="1">
        <f t="array" ref="CD1083">INDEX($K:$P,ROW(),MATCH(CD$3,$K$2:$P$2,0))</f>
        <v>10</v>
      </c>
      <c r="CE1083" s="19" cm="1">
        <f t="array" ref="CE1083">INDEX($K:$P,ROW(),MATCH(CE$3,$K$2:$P$2,0))</f>
        <v>10</v>
      </c>
      <c r="CF1083" s="19" cm="1">
        <f t="array" ref="CF1083">INDEX($K:$P,ROW(),MATCH(CF$3,$K$2:$P$2,0))</f>
        <v>10</v>
      </c>
      <c r="CG1083" s="19" cm="1">
        <f t="array" ref="CG1083">INDEX($K:$P,ROW(),MATCH(CG$3,$K$2:$P$2,0))</f>
        <v>10</v>
      </c>
      <c r="CH1083" s="19" cm="1">
        <f t="array" ref="CH1083">INDEX($K:$P,ROW(),MATCH(CH$3,$K$2:$P$2,0))</f>
        <v>10</v>
      </c>
      <c r="CI1083" s="19" cm="1">
        <f t="array" ref="CI1083">INDEX($K:$P,ROW(),MATCH(CI$3,$K$2:$P$2,0))</f>
        <v>10</v>
      </c>
      <c r="CJ1083" s="19" cm="1">
        <f t="array" ref="CJ1083">INDEX($K:$P,ROW(),MATCH(CJ$3,$K$2:$P$2,0))</f>
        <v>10</v>
      </c>
      <c r="CK1083" s="19" cm="1">
        <f t="array" ref="CK1083">INDEX($K:$P,ROW(),MATCH(CK$3,$K$2:$P$2,0))</f>
        <v>10</v>
      </c>
      <c r="CL1083" s="19" cm="1">
        <f t="array" ref="CL1083">INDEX($K:$P,ROW(),MATCH(CL$3,$K$2:$P$2,0))</f>
        <v>10</v>
      </c>
    </row>
    <row r="1084" spans="2:90" x14ac:dyDescent="0.4">
      <c r="B1084" s="141" t="s">
        <v>799</v>
      </c>
      <c r="D1084" t="s">
        <v>808</v>
      </c>
      <c r="E1084" s="8" t="str">
        <f t="shared" si="1160"/>
        <v>1084 LISTSALE-PV</v>
      </c>
      <c r="H1084" s="31"/>
      <c r="I1084" s="73"/>
      <c r="J1084" s="73"/>
      <c r="K1084" s="18">
        <v>10</v>
      </c>
      <c r="L1084" s="18">
        <v>10</v>
      </c>
      <c r="M1084" s="18">
        <v>10</v>
      </c>
      <c r="N1084" s="18">
        <v>10</v>
      </c>
      <c r="O1084" s="18">
        <v>10</v>
      </c>
      <c r="P1084" s="18">
        <v>10</v>
      </c>
      <c r="R1084" s="33"/>
      <c r="S1084" s="19" cm="1">
        <f t="array" ref="S1084">INDEX($K:$P,ROW(),MATCH(S$3,$K$2:$P$2,0))</f>
        <v>10</v>
      </c>
      <c r="T1084" s="19" cm="1">
        <f t="array" ref="T1084">INDEX($K:$P,ROW(),MATCH(T$3,$K$2:$P$2,0))</f>
        <v>10</v>
      </c>
      <c r="U1084" s="19" cm="1">
        <f t="array" ref="U1084">INDEX($K:$P,ROW(),MATCH(U$3,$K$2:$P$2,0))</f>
        <v>10</v>
      </c>
      <c r="V1084" s="19" cm="1">
        <f t="array" ref="V1084">INDEX($K:$P,ROW(),MATCH(V$3,$K$2:$P$2,0))</f>
        <v>10</v>
      </c>
      <c r="W1084" s="19" cm="1">
        <f t="array" ref="W1084">INDEX($K:$P,ROW(),MATCH(W$3,$K$2:$P$2,0))</f>
        <v>10</v>
      </c>
      <c r="X1084" s="19" cm="1">
        <f t="array" ref="X1084">INDEX($K:$P,ROW(),MATCH(X$3,$K$2:$P$2,0))</f>
        <v>10</v>
      </c>
      <c r="Y1084" s="19" cm="1">
        <f t="array" ref="Y1084">INDEX($K:$P,ROW(),MATCH(Y$3,$K$2:$P$2,0))</f>
        <v>10</v>
      </c>
      <c r="Z1084" s="19" cm="1">
        <f t="array" ref="Z1084">INDEX($K:$P,ROW(),MATCH(Z$3,$K$2:$P$2,0))</f>
        <v>10</v>
      </c>
      <c r="AA1084" s="19" cm="1">
        <f t="array" ref="AA1084">INDEX($K:$P,ROW(),MATCH(AA$3,$K$2:$P$2,0))</f>
        <v>10</v>
      </c>
      <c r="AB1084" s="19" cm="1">
        <f t="array" ref="AB1084">INDEX($K:$P,ROW(),MATCH(AB$3,$K$2:$P$2,0))</f>
        <v>10</v>
      </c>
      <c r="AC1084" s="19" cm="1">
        <f t="array" ref="AC1084">INDEX($K:$P,ROW(),MATCH(AC$3,$K$2:$P$2,0))</f>
        <v>10</v>
      </c>
      <c r="AD1084" s="19" cm="1">
        <f t="array" ref="AD1084">INDEX($K:$P,ROW(),MATCH(AD$3,$K$2:$P$2,0))</f>
        <v>10</v>
      </c>
      <c r="AE1084" s="19" cm="1">
        <f t="array" ref="AE1084">INDEX($K:$P,ROW(),MATCH(AE$3,$K$2:$P$2,0))</f>
        <v>10</v>
      </c>
      <c r="AF1084" s="19" cm="1">
        <f t="array" ref="AF1084">INDEX($K:$P,ROW(),MATCH(AF$3,$K$2:$P$2,0))</f>
        <v>10</v>
      </c>
      <c r="AG1084" s="19" cm="1">
        <f t="array" ref="AG1084">INDEX($K:$P,ROW(),MATCH(AG$3,$K$2:$P$2,0))</f>
        <v>10</v>
      </c>
      <c r="AH1084" s="19" cm="1">
        <f t="array" ref="AH1084">INDEX($K:$P,ROW(),MATCH(AH$3,$K$2:$P$2,0))</f>
        <v>10</v>
      </c>
      <c r="AI1084" s="19" cm="1">
        <f t="array" ref="AI1084">INDEX($K:$P,ROW(),MATCH(AI$3,$K$2:$P$2,0))</f>
        <v>10</v>
      </c>
      <c r="AJ1084" s="19" cm="1">
        <f t="array" ref="AJ1084">INDEX($K:$P,ROW(),MATCH(AJ$3,$K$2:$P$2,0))</f>
        <v>10</v>
      </c>
      <c r="AK1084" s="19" cm="1">
        <f t="array" ref="AK1084">INDEX($K:$P,ROW(),MATCH(AK$3,$K$2:$P$2,0))</f>
        <v>10</v>
      </c>
      <c r="AL1084" s="19" cm="1">
        <f t="array" ref="AL1084">INDEX($K:$P,ROW(),MATCH(AL$3,$K$2:$P$2,0))</f>
        <v>10</v>
      </c>
      <c r="AM1084" s="19" cm="1">
        <f t="array" ref="AM1084">INDEX($K:$P,ROW(),MATCH(AM$3,$K$2:$P$2,0))</f>
        <v>10</v>
      </c>
      <c r="AN1084" s="19" cm="1">
        <f t="array" ref="AN1084">INDEX($K:$P,ROW(),MATCH(AN$3,$K$2:$P$2,0))</f>
        <v>10</v>
      </c>
      <c r="AO1084" s="19" cm="1">
        <f t="array" ref="AO1084">INDEX($K:$P,ROW(),MATCH(AO$3,$K$2:$P$2,0))</f>
        <v>10</v>
      </c>
      <c r="AP1084" s="19" cm="1">
        <f t="array" ref="AP1084">INDEX($K:$P,ROW(),MATCH(AP$3,$K$2:$P$2,0))</f>
        <v>10</v>
      </c>
      <c r="AQ1084" s="19" cm="1">
        <f t="array" ref="AQ1084">INDEX($K:$P,ROW(),MATCH(AQ$3,$K$2:$P$2,0))</f>
        <v>10</v>
      </c>
      <c r="AR1084" s="19" cm="1">
        <f t="array" ref="AR1084">INDEX($K:$P,ROW(),MATCH(AR$3,$K$2:$P$2,0))</f>
        <v>10</v>
      </c>
      <c r="AS1084" s="19" cm="1">
        <f t="array" ref="AS1084">INDEX($K:$P,ROW(),MATCH(AS$3,$K$2:$P$2,0))</f>
        <v>10</v>
      </c>
      <c r="AT1084" s="19" cm="1">
        <f t="array" ref="AT1084">INDEX($K:$P,ROW(),MATCH(AT$3,$K$2:$P$2,0))</f>
        <v>10</v>
      </c>
      <c r="AU1084" s="19" cm="1">
        <f t="array" ref="AU1084">INDEX($K:$P,ROW(),MATCH(AU$3,$K$2:$P$2,0))</f>
        <v>10</v>
      </c>
      <c r="AV1084" s="19" cm="1">
        <f t="array" ref="AV1084">INDEX($K:$P,ROW(),MATCH(AV$3,$K$2:$P$2,0))</f>
        <v>10</v>
      </c>
      <c r="AW1084" s="19" cm="1">
        <f t="array" ref="AW1084">INDEX($K:$P,ROW(),MATCH(AW$3,$K$2:$P$2,0))</f>
        <v>10</v>
      </c>
      <c r="AX1084" s="19" cm="1">
        <f t="array" ref="AX1084">INDEX($K:$P,ROW(),MATCH(AX$3,$K$2:$P$2,0))</f>
        <v>10</v>
      </c>
      <c r="AY1084" s="19" cm="1">
        <f t="array" ref="AY1084">INDEX($K:$P,ROW(),MATCH(AY$3,$K$2:$P$2,0))</f>
        <v>10</v>
      </c>
      <c r="AZ1084" s="19" cm="1">
        <f t="array" ref="AZ1084">INDEX($K:$P,ROW(),MATCH(AZ$3,$K$2:$P$2,0))</f>
        <v>10</v>
      </c>
      <c r="BA1084" s="19" cm="1">
        <f t="array" ref="BA1084">INDEX($K:$P,ROW(),MATCH(BA$3,$K$2:$P$2,0))</f>
        <v>10</v>
      </c>
      <c r="BB1084" s="19" cm="1">
        <f t="array" ref="BB1084">INDEX($K:$P,ROW(),MATCH(BB$3,$K$2:$P$2,0))</f>
        <v>10</v>
      </c>
      <c r="BC1084" s="19" cm="1">
        <f t="array" ref="BC1084">INDEX($K:$P,ROW(),MATCH(BC$3,$K$2:$P$2,0))</f>
        <v>10</v>
      </c>
      <c r="BD1084" s="19" cm="1">
        <f t="array" ref="BD1084">INDEX($K:$P,ROW(),MATCH(BD$3,$K$2:$P$2,0))</f>
        <v>10</v>
      </c>
      <c r="BE1084" s="19" cm="1">
        <f t="array" ref="BE1084">INDEX($K:$P,ROW(),MATCH(BE$3,$K$2:$P$2,0))</f>
        <v>10</v>
      </c>
      <c r="BF1084" s="19" cm="1">
        <f t="array" ref="BF1084">INDEX($K:$P,ROW(),MATCH(BF$3,$K$2:$P$2,0))</f>
        <v>10</v>
      </c>
      <c r="BG1084" s="19" cm="1">
        <f t="array" ref="BG1084">INDEX($K:$P,ROW(),MATCH(BG$3,$K$2:$P$2,0))</f>
        <v>10</v>
      </c>
      <c r="BH1084" s="19" cm="1">
        <f t="array" ref="BH1084">INDEX($K:$P,ROW(),MATCH(BH$3,$K$2:$P$2,0))</f>
        <v>10</v>
      </c>
      <c r="BI1084" s="19" cm="1">
        <f t="array" ref="BI1084">INDEX($K:$P,ROW(),MATCH(BI$3,$K$2:$P$2,0))</f>
        <v>10</v>
      </c>
      <c r="BJ1084" s="19" cm="1">
        <f t="array" ref="BJ1084">INDEX($K:$P,ROW(),MATCH(BJ$3,$K$2:$P$2,0))</f>
        <v>10</v>
      </c>
      <c r="BK1084" s="19" cm="1">
        <f t="array" ref="BK1084">INDEX($K:$P,ROW(),MATCH(BK$3,$K$2:$P$2,0))</f>
        <v>10</v>
      </c>
      <c r="BL1084" s="19" cm="1">
        <f t="array" ref="BL1084">INDEX($K:$P,ROW(),MATCH(BL$3,$K$2:$P$2,0))</f>
        <v>10</v>
      </c>
      <c r="BM1084" s="19" cm="1">
        <f t="array" ref="BM1084">INDEX($K:$P,ROW(),MATCH(BM$3,$K$2:$P$2,0))</f>
        <v>10</v>
      </c>
      <c r="BN1084" s="19" cm="1">
        <f t="array" ref="BN1084">INDEX($K:$P,ROW(),MATCH(BN$3,$K$2:$P$2,0))</f>
        <v>10</v>
      </c>
      <c r="BO1084" s="19" cm="1">
        <f t="array" ref="BO1084">INDEX($K:$P,ROW(),MATCH(BO$3,$K$2:$P$2,0))</f>
        <v>10</v>
      </c>
      <c r="BP1084" s="19" cm="1">
        <f t="array" ref="BP1084">INDEX($K:$P,ROW(),MATCH(BP$3,$K$2:$P$2,0))</f>
        <v>10</v>
      </c>
      <c r="BQ1084" s="19" cm="1">
        <f t="array" ref="BQ1084">INDEX($K:$P,ROW(),MATCH(BQ$3,$K$2:$P$2,0))</f>
        <v>10</v>
      </c>
      <c r="BR1084" s="19" cm="1">
        <f t="array" ref="BR1084">INDEX($K:$P,ROW(),MATCH(BR$3,$K$2:$P$2,0))</f>
        <v>10</v>
      </c>
      <c r="BS1084" s="19" cm="1">
        <f t="array" ref="BS1084">INDEX($K:$P,ROW(),MATCH(BS$3,$K$2:$P$2,0))</f>
        <v>10</v>
      </c>
      <c r="BT1084" s="19" cm="1">
        <f t="array" ref="BT1084">INDEX($K:$P,ROW(),MATCH(BT$3,$K$2:$P$2,0))</f>
        <v>10</v>
      </c>
      <c r="BU1084" s="19" cm="1">
        <f t="array" ref="BU1084">INDEX($K:$P,ROW(),MATCH(BU$3,$K$2:$P$2,0))</f>
        <v>10</v>
      </c>
      <c r="BV1084" s="19" cm="1">
        <f t="array" ref="BV1084">INDEX($K:$P,ROW(),MATCH(BV$3,$K$2:$P$2,0))</f>
        <v>10</v>
      </c>
      <c r="BW1084" s="19" cm="1">
        <f t="array" ref="BW1084">INDEX($K:$P,ROW(),MATCH(BW$3,$K$2:$P$2,0))</f>
        <v>10</v>
      </c>
      <c r="BX1084" s="19" cm="1">
        <f t="array" ref="BX1084">INDEX($K:$P,ROW(),MATCH(BX$3,$K$2:$P$2,0))</f>
        <v>10</v>
      </c>
      <c r="BY1084" s="19" cm="1">
        <f t="array" ref="BY1084">INDEX($K:$P,ROW(),MATCH(BY$3,$K$2:$P$2,0))</f>
        <v>10</v>
      </c>
      <c r="BZ1084" s="19" cm="1">
        <f t="array" ref="BZ1084">INDEX($K:$P,ROW(),MATCH(BZ$3,$K$2:$P$2,0))</f>
        <v>10</v>
      </c>
      <c r="CA1084" s="19" cm="1">
        <f t="array" ref="CA1084">INDEX($K:$P,ROW(),MATCH(CA$3,$K$2:$P$2,0))</f>
        <v>10</v>
      </c>
      <c r="CB1084" s="19" cm="1">
        <f t="array" ref="CB1084">INDEX($K:$P,ROW(),MATCH(CB$3,$K$2:$P$2,0))</f>
        <v>10</v>
      </c>
      <c r="CC1084" s="19" cm="1">
        <f t="array" ref="CC1084">INDEX($K:$P,ROW(),MATCH(CC$3,$K$2:$P$2,0))</f>
        <v>10</v>
      </c>
      <c r="CD1084" s="19" cm="1">
        <f t="array" ref="CD1084">INDEX($K:$P,ROW(),MATCH(CD$3,$K$2:$P$2,0))</f>
        <v>10</v>
      </c>
      <c r="CE1084" s="19" cm="1">
        <f t="array" ref="CE1084">INDEX($K:$P,ROW(),MATCH(CE$3,$K$2:$P$2,0))</f>
        <v>10</v>
      </c>
      <c r="CF1084" s="19" cm="1">
        <f t="array" ref="CF1084">INDEX($K:$P,ROW(),MATCH(CF$3,$K$2:$P$2,0))</f>
        <v>10</v>
      </c>
      <c r="CG1084" s="19" cm="1">
        <f t="array" ref="CG1084">INDEX($K:$P,ROW(),MATCH(CG$3,$K$2:$P$2,0))</f>
        <v>10</v>
      </c>
      <c r="CH1084" s="19" cm="1">
        <f t="array" ref="CH1084">INDEX($K:$P,ROW(),MATCH(CH$3,$K$2:$P$2,0))</f>
        <v>10</v>
      </c>
      <c r="CI1084" s="19" cm="1">
        <f t="array" ref="CI1084">INDEX($K:$P,ROW(),MATCH(CI$3,$K$2:$P$2,0))</f>
        <v>10</v>
      </c>
      <c r="CJ1084" s="19" cm="1">
        <f t="array" ref="CJ1084">INDEX($K:$P,ROW(),MATCH(CJ$3,$K$2:$P$2,0))</f>
        <v>10</v>
      </c>
      <c r="CK1084" s="19" cm="1">
        <f t="array" ref="CK1084">INDEX($K:$P,ROW(),MATCH(CK$3,$K$2:$P$2,0))</f>
        <v>10</v>
      </c>
      <c r="CL1084" s="19" cm="1">
        <f t="array" ref="CL1084">INDEX($K:$P,ROW(),MATCH(CL$3,$K$2:$P$2,0))</f>
        <v>10</v>
      </c>
    </row>
    <row r="1085" spans="2:90" x14ac:dyDescent="0.4">
      <c r="B1085" s="124"/>
      <c r="D1085" t="s">
        <v>808</v>
      </c>
      <c r="E1085" s="8" t="str">
        <f t="shared" si="1160"/>
        <v>1085 LISTSALE-PV</v>
      </c>
      <c r="H1085" s="31"/>
      <c r="I1085" s="73"/>
      <c r="J1085" s="73"/>
      <c r="K1085" s="18"/>
      <c r="L1085" s="18"/>
      <c r="M1085" s="18"/>
      <c r="N1085" s="18"/>
      <c r="O1085" s="18"/>
      <c r="P1085" s="18"/>
      <c r="R1085" s="33"/>
      <c r="S1085" s="19"/>
      <c r="T1085" s="19"/>
      <c r="U1085" s="19"/>
      <c r="V1085" s="19"/>
      <c r="W1085" s="19"/>
      <c r="X1085" s="19"/>
      <c r="Y1085" s="19"/>
      <c r="Z1085" s="19"/>
      <c r="AA1085" s="19"/>
      <c r="AB1085" s="19"/>
      <c r="AC1085" s="19"/>
      <c r="AD1085" s="19"/>
      <c r="AE1085" s="19"/>
      <c r="AF1085" s="19"/>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c r="CK1085" s="19"/>
      <c r="CL1085" s="19"/>
    </row>
    <row r="1086" spans="2:90" x14ac:dyDescent="0.4">
      <c r="B1086" s="124" t="s">
        <v>800</v>
      </c>
      <c r="D1086" t="s">
        <v>808</v>
      </c>
      <c r="E1086" s="8" t="str">
        <f t="shared" si="1160"/>
        <v>1086 LISTSALE-PV</v>
      </c>
      <c r="H1086" s="31"/>
      <c r="I1086" s="73"/>
      <c r="J1086" s="73"/>
      <c r="K1086" s="18"/>
      <c r="L1086" s="18"/>
      <c r="M1086" s="18"/>
      <c r="N1086" s="18"/>
      <c r="O1086" s="18"/>
      <c r="P1086" s="18"/>
      <c r="R1086" s="33"/>
      <c r="S1086" s="19"/>
      <c r="T1086" s="19"/>
      <c r="U1086" s="19"/>
      <c r="V1086" s="19"/>
      <c r="W1086" s="19"/>
      <c r="X1086" s="19"/>
      <c r="Y1086" s="19"/>
      <c r="Z1086" s="19"/>
      <c r="AA1086" s="19"/>
      <c r="AB1086" s="19"/>
      <c r="AC1086" s="19"/>
      <c r="AD1086" s="19"/>
      <c r="AE1086" s="19"/>
      <c r="AF1086" s="19"/>
      <c r="AG1086" s="19"/>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c r="CK1086" s="19"/>
      <c r="CL1086" s="19"/>
    </row>
    <row r="1087" spans="2:90" x14ac:dyDescent="0.4">
      <c r="B1087" s="154" t="s">
        <v>519</v>
      </c>
      <c r="D1087" t="s">
        <v>808</v>
      </c>
      <c r="E1087" s="8" t="str">
        <f t="shared" si="1160"/>
        <v>1087 LISTSALE-PV</v>
      </c>
      <c r="H1087" s="31"/>
      <c r="I1087" s="73"/>
      <c r="J1087" s="73"/>
      <c r="K1087" s="23">
        <f t="shared" ref="K1087:P1092" ca="1" si="1187">SUMIF($3:$3,K$2,1087:1087)</f>
        <v>120000</v>
      </c>
      <c r="L1087" s="23">
        <f t="shared" ca="1" si="1187"/>
        <v>120000</v>
      </c>
      <c r="M1087" s="23">
        <f t="shared" ca="1" si="1187"/>
        <v>120000</v>
      </c>
      <c r="N1087" s="23">
        <f t="shared" ca="1" si="1187"/>
        <v>120000</v>
      </c>
      <c r="O1087" s="23">
        <f t="shared" ca="1" si="1187"/>
        <v>120000</v>
      </c>
      <c r="P1087" s="23">
        <f t="shared" ca="1" si="1187"/>
        <v>120000</v>
      </c>
      <c r="R1087" s="33"/>
      <c r="S1087" s="24">
        <f t="shared" ref="S1087" ca="1" si="1188">+S1072*S1080</f>
        <v>10000</v>
      </c>
      <c r="T1087" s="24">
        <f t="shared" ref="T1087:AX1087" ca="1" si="1189">+T1072*T1080</f>
        <v>10000</v>
      </c>
      <c r="U1087" s="24">
        <f t="shared" ca="1" si="1189"/>
        <v>10000</v>
      </c>
      <c r="V1087" s="24">
        <f t="shared" ca="1" si="1189"/>
        <v>10000</v>
      </c>
      <c r="W1087" s="24">
        <f t="shared" ca="1" si="1189"/>
        <v>10000</v>
      </c>
      <c r="X1087" s="24">
        <f t="shared" ca="1" si="1189"/>
        <v>10000</v>
      </c>
      <c r="Y1087" s="24">
        <f t="shared" ca="1" si="1189"/>
        <v>10000</v>
      </c>
      <c r="Z1087" s="24">
        <f t="shared" ca="1" si="1189"/>
        <v>10000</v>
      </c>
      <c r="AA1087" s="24">
        <f t="shared" ca="1" si="1189"/>
        <v>10000</v>
      </c>
      <c r="AB1087" s="24">
        <f t="shared" ca="1" si="1189"/>
        <v>10000</v>
      </c>
      <c r="AC1087" s="24">
        <f t="shared" ca="1" si="1189"/>
        <v>10000</v>
      </c>
      <c r="AD1087" s="24">
        <f t="shared" ca="1" si="1189"/>
        <v>10000</v>
      </c>
      <c r="AE1087" s="24">
        <f t="shared" ca="1" si="1189"/>
        <v>10000</v>
      </c>
      <c r="AF1087" s="24">
        <f t="shared" ca="1" si="1189"/>
        <v>10000</v>
      </c>
      <c r="AG1087" s="24">
        <f t="shared" ca="1" si="1189"/>
        <v>10000</v>
      </c>
      <c r="AH1087" s="24">
        <f t="shared" ca="1" si="1189"/>
        <v>10000</v>
      </c>
      <c r="AI1087" s="24">
        <f t="shared" ca="1" si="1189"/>
        <v>10000</v>
      </c>
      <c r="AJ1087" s="24">
        <f t="shared" ca="1" si="1189"/>
        <v>10000</v>
      </c>
      <c r="AK1087" s="24">
        <f t="shared" ca="1" si="1189"/>
        <v>10000</v>
      </c>
      <c r="AL1087" s="24">
        <f t="shared" ca="1" si="1189"/>
        <v>10000</v>
      </c>
      <c r="AM1087" s="24">
        <f t="shared" ca="1" si="1189"/>
        <v>10000</v>
      </c>
      <c r="AN1087" s="24">
        <f t="shared" ca="1" si="1189"/>
        <v>10000</v>
      </c>
      <c r="AO1087" s="24">
        <f t="shared" ca="1" si="1189"/>
        <v>10000</v>
      </c>
      <c r="AP1087" s="24">
        <f t="shared" ca="1" si="1189"/>
        <v>10000</v>
      </c>
      <c r="AQ1087" s="24">
        <f t="shared" ca="1" si="1189"/>
        <v>10000</v>
      </c>
      <c r="AR1087" s="24">
        <f t="shared" ca="1" si="1189"/>
        <v>10000</v>
      </c>
      <c r="AS1087" s="24">
        <f t="shared" ca="1" si="1189"/>
        <v>10000</v>
      </c>
      <c r="AT1087" s="24">
        <f t="shared" ca="1" si="1189"/>
        <v>10000</v>
      </c>
      <c r="AU1087" s="24">
        <f t="shared" ca="1" si="1189"/>
        <v>10000</v>
      </c>
      <c r="AV1087" s="24">
        <f t="shared" ca="1" si="1189"/>
        <v>10000</v>
      </c>
      <c r="AW1087" s="24">
        <f t="shared" ca="1" si="1189"/>
        <v>10000</v>
      </c>
      <c r="AX1087" s="24">
        <f t="shared" ca="1" si="1189"/>
        <v>10000</v>
      </c>
      <c r="AY1087" s="24">
        <f t="shared" ref="AY1087:CD1087" ca="1" si="1190">+AY1072*AY1080</f>
        <v>10000</v>
      </c>
      <c r="AZ1087" s="24">
        <f t="shared" ca="1" si="1190"/>
        <v>10000</v>
      </c>
      <c r="BA1087" s="24">
        <f t="shared" ca="1" si="1190"/>
        <v>10000</v>
      </c>
      <c r="BB1087" s="24">
        <f t="shared" ca="1" si="1190"/>
        <v>10000</v>
      </c>
      <c r="BC1087" s="24">
        <f t="shared" ca="1" si="1190"/>
        <v>10000</v>
      </c>
      <c r="BD1087" s="24">
        <f t="shared" ca="1" si="1190"/>
        <v>10000</v>
      </c>
      <c r="BE1087" s="24">
        <f t="shared" ca="1" si="1190"/>
        <v>10000</v>
      </c>
      <c r="BF1087" s="24">
        <f t="shared" ca="1" si="1190"/>
        <v>10000</v>
      </c>
      <c r="BG1087" s="24">
        <f t="shared" ca="1" si="1190"/>
        <v>10000</v>
      </c>
      <c r="BH1087" s="24">
        <f t="shared" ca="1" si="1190"/>
        <v>10000</v>
      </c>
      <c r="BI1087" s="24">
        <f t="shared" ca="1" si="1190"/>
        <v>10000</v>
      </c>
      <c r="BJ1087" s="24">
        <f t="shared" ca="1" si="1190"/>
        <v>10000</v>
      </c>
      <c r="BK1087" s="24">
        <f t="shared" ca="1" si="1190"/>
        <v>10000</v>
      </c>
      <c r="BL1087" s="24">
        <f t="shared" ca="1" si="1190"/>
        <v>10000</v>
      </c>
      <c r="BM1087" s="24">
        <f t="shared" ca="1" si="1190"/>
        <v>10000</v>
      </c>
      <c r="BN1087" s="24">
        <f t="shared" ca="1" si="1190"/>
        <v>10000</v>
      </c>
      <c r="BO1087" s="24">
        <f t="shared" ca="1" si="1190"/>
        <v>10000</v>
      </c>
      <c r="BP1087" s="24">
        <f t="shared" ca="1" si="1190"/>
        <v>10000</v>
      </c>
      <c r="BQ1087" s="24">
        <f t="shared" ca="1" si="1190"/>
        <v>10000</v>
      </c>
      <c r="BR1087" s="24">
        <f t="shared" ca="1" si="1190"/>
        <v>10000</v>
      </c>
      <c r="BS1087" s="24">
        <f t="shared" ca="1" si="1190"/>
        <v>10000</v>
      </c>
      <c r="BT1087" s="24">
        <f t="shared" ca="1" si="1190"/>
        <v>10000</v>
      </c>
      <c r="BU1087" s="24">
        <f t="shared" ca="1" si="1190"/>
        <v>10000</v>
      </c>
      <c r="BV1087" s="24">
        <f t="shared" ca="1" si="1190"/>
        <v>10000</v>
      </c>
      <c r="BW1087" s="24">
        <f t="shared" ca="1" si="1190"/>
        <v>10000</v>
      </c>
      <c r="BX1087" s="24">
        <f t="shared" ca="1" si="1190"/>
        <v>10000</v>
      </c>
      <c r="BY1087" s="24">
        <f t="shared" ca="1" si="1190"/>
        <v>10000</v>
      </c>
      <c r="BZ1087" s="24">
        <f t="shared" ca="1" si="1190"/>
        <v>10000</v>
      </c>
      <c r="CA1087" s="24">
        <f t="shared" ca="1" si="1190"/>
        <v>10000</v>
      </c>
      <c r="CB1087" s="24">
        <f t="shared" ca="1" si="1190"/>
        <v>10000</v>
      </c>
      <c r="CC1087" s="24">
        <f t="shared" ca="1" si="1190"/>
        <v>10000</v>
      </c>
      <c r="CD1087" s="24">
        <f t="shared" ca="1" si="1190"/>
        <v>10000</v>
      </c>
      <c r="CE1087" s="24">
        <f t="shared" ref="CE1087:CK1087" ca="1" si="1191">+CE1072*CE1080</f>
        <v>10000</v>
      </c>
      <c r="CF1087" s="24">
        <f t="shared" ca="1" si="1191"/>
        <v>10000</v>
      </c>
      <c r="CG1087" s="24">
        <f t="shared" ca="1" si="1191"/>
        <v>10000</v>
      </c>
      <c r="CH1087" s="24">
        <f t="shared" ca="1" si="1191"/>
        <v>10000</v>
      </c>
      <c r="CI1087" s="24">
        <f t="shared" ca="1" si="1191"/>
        <v>10000</v>
      </c>
      <c r="CJ1087" s="24">
        <f t="shared" ca="1" si="1191"/>
        <v>10000</v>
      </c>
      <c r="CK1087" s="24">
        <f t="shared" ca="1" si="1191"/>
        <v>10000</v>
      </c>
      <c r="CL1087" s="24">
        <f t="shared" ref="CL1087" ca="1" si="1192">+CL1072*CL1080</f>
        <v>10000</v>
      </c>
    </row>
    <row r="1088" spans="2:90" x14ac:dyDescent="0.4">
      <c r="B1088" s="154" t="s">
        <v>520</v>
      </c>
      <c r="D1088" t="s">
        <v>808</v>
      </c>
      <c r="E1088" s="8" t="str">
        <f t="shared" si="1160"/>
        <v>1088 LISTSALE-PV</v>
      </c>
      <c r="H1088" s="31"/>
      <c r="I1088" s="73"/>
      <c r="J1088" s="73"/>
      <c r="K1088" s="23">
        <f t="shared" ca="1" si="1187"/>
        <v>120000</v>
      </c>
      <c r="L1088" s="23">
        <f t="shared" ca="1" si="1187"/>
        <v>120000</v>
      </c>
      <c r="M1088" s="23">
        <f t="shared" ca="1" si="1187"/>
        <v>120000</v>
      </c>
      <c r="N1088" s="23">
        <f t="shared" ca="1" si="1187"/>
        <v>120000</v>
      </c>
      <c r="O1088" s="23">
        <f t="shared" ca="1" si="1187"/>
        <v>120000</v>
      </c>
      <c r="P1088" s="23">
        <f t="shared" ca="1" si="1187"/>
        <v>120000</v>
      </c>
      <c r="R1088" s="33"/>
      <c r="S1088" s="24">
        <f t="shared" ref="S1088" ca="1" si="1193">+S1073*S1081</f>
        <v>10000</v>
      </c>
      <c r="T1088" s="24">
        <f t="shared" ref="T1088:AX1088" ca="1" si="1194">+T1073*T1081</f>
        <v>10000</v>
      </c>
      <c r="U1088" s="24">
        <f t="shared" ca="1" si="1194"/>
        <v>10000</v>
      </c>
      <c r="V1088" s="24">
        <f t="shared" ca="1" si="1194"/>
        <v>10000</v>
      </c>
      <c r="W1088" s="24">
        <f t="shared" ca="1" si="1194"/>
        <v>10000</v>
      </c>
      <c r="X1088" s="24">
        <f t="shared" ca="1" si="1194"/>
        <v>10000</v>
      </c>
      <c r="Y1088" s="24">
        <f t="shared" ca="1" si="1194"/>
        <v>10000</v>
      </c>
      <c r="Z1088" s="24">
        <f t="shared" ca="1" si="1194"/>
        <v>10000</v>
      </c>
      <c r="AA1088" s="24">
        <f t="shared" ca="1" si="1194"/>
        <v>10000</v>
      </c>
      <c r="AB1088" s="24">
        <f t="shared" ca="1" si="1194"/>
        <v>10000</v>
      </c>
      <c r="AC1088" s="24">
        <f t="shared" ca="1" si="1194"/>
        <v>10000</v>
      </c>
      <c r="AD1088" s="24">
        <f t="shared" ca="1" si="1194"/>
        <v>10000</v>
      </c>
      <c r="AE1088" s="24">
        <f t="shared" ca="1" si="1194"/>
        <v>10000</v>
      </c>
      <c r="AF1088" s="24">
        <f t="shared" ca="1" si="1194"/>
        <v>10000</v>
      </c>
      <c r="AG1088" s="24">
        <f t="shared" ca="1" si="1194"/>
        <v>10000</v>
      </c>
      <c r="AH1088" s="24">
        <f t="shared" ca="1" si="1194"/>
        <v>10000</v>
      </c>
      <c r="AI1088" s="24">
        <f t="shared" ca="1" si="1194"/>
        <v>10000</v>
      </c>
      <c r="AJ1088" s="24">
        <f t="shared" ca="1" si="1194"/>
        <v>10000</v>
      </c>
      <c r="AK1088" s="24">
        <f t="shared" ca="1" si="1194"/>
        <v>10000</v>
      </c>
      <c r="AL1088" s="24">
        <f t="shared" ca="1" si="1194"/>
        <v>10000</v>
      </c>
      <c r="AM1088" s="24">
        <f t="shared" ca="1" si="1194"/>
        <v>10000</v>
      </c>
      <c r="AN1088" s="24">
        <f t="shared" ca="1" si="1194"/>
        <v>10000</v>
      </c>
      <c r="AO1088" s="24">
        <f t="shared" ca="1" si="1194"/>
        <v>10000</v>
      </c>
      <c r="AP1088" s="24">
        <f t="shared" ca="1" si="1194"/>
        <v>10000</v>
      </c>
      <c r="AQ1088" s="24">
        <f t="shared" ca="1" si="1194"/>
        <v>10000</v>
      </c>
      <c r="AR1088" s="24">
        <f t="shared" ca="1" si="1194"/>
        <v>10000</v>
      </c>
      <c r="AS1088" s="24">
        <f t="shared" ca="1" si="1194"/>
        <v>10000</v>
      </c>
      <c r="AT1088" s="24">
        <f t="shared" ca="1" si="1194"/>
        <v>10000</v>
      </c>
      <c r="AU1088" s="24">
        <f t="shared" ca="1" si="1194"/>
        <v>10000</v>
      </c>
      <c r="AV1088" s="24">
        <f t="shared" ca="1" si="1194"/>
        <v>10000</v>
      </c>
      <c r="AW1088" s="24">
        <f t="shared" ca="1" si="1194"/>
        <v>10000</v>
      </c>
      <c r="AX1088" s="24">
        <f t="shared" ca="1" si="1194"/>
        <v>10000</v>
      </c>
      <c r="AY1088" s="24">
        <f t="shared" ref="AY1088:CD1088" ca="1" si="1195">+AY1073*AY1081</f>
        <v>10000</v>
      </c>
      <c r="AZ1088" s="24">
        <f t="shared" ca="1" si="1195"/>
        <v>10000</v>
      </c>
      <c r="BA1088" s="24">
        <f t="shared" ca="1" si="1195"/>
        <v>10000</v>
      </c>
      <c r="BB1088" s="24">
        <f t="shared" ca="1" si="1195"/>
        <v>10000</v>
      </c>
      <c r="BC1088" s="24">
        <f t="shared" ca="1" si="1195"/>
        <v>10000</v>
      </c>
      <c r="BD1088" s="24">
        <f t="shared" ca="1" si="1195"/>
        <v>10000</v>
      </c>
      <c r="BE1088" s="24">
        <f t="shared" ca="1" si="1195"/>
        <v>10000</v>
      </c>
      <c r="BF1088" s="24">
        <f t="shared" ca="1" si="1195"/>
        <v>10000</v>
      </c>
      <c r="BG1088" s="24">
        <f t="shared" ca="1" si="1195"/>
        <v>10000</v>
      </c>
      <c r="BH1088" s="24">
        <f t="shared" ca="1" si="1195"/>
        <v>10000</v>
      </c>
      <c r="BI1088" s="24">
        <f t="shared" ca="1" si="1195"/>
        <v>10000</v>
      </c>
      <c r="BJ1088" s="24">
        <f t="shared" ca="1" si="1195"/>
        <v>10000</v>
      </c>
      <c r="BK1088" s="24">
        <f t="shared" ca="1" si="1195"/>
        <v>10000</v>
      </c>
      <c r="BL1088" s="24">
        <f t="shared" ca="1" si="1195"/>
        <v>10000</v>
      </c>
      <c r="BM1088" s="24">
        <f t="shared" ca="1" si="1195"/>
        <v>10000</v>
      </c>
      <c r="BN1088" s="24">
        <f t="shared" ca="1" si="1195"/>
        <v>10000</v>
      </c>
      <c r="BO1088" s="24">
        <f t="shared" ca="1" si="1195"/>
        <v>10000</v>
      </c>
      <c r="BP1088" s="24">
        <f t="shared" ca="1" si="1195"/>
        <v>10000</v>
      </c>
      <c r="BQ1088" s="24">
        <f t="shared" ca="1" si="1195"/>
        <v>10000</v>
      </c>
      <c r="BR1088" s="24">
        <f t="shared" ca="1" si="1195"/>
        <v>10000</v>
      </c>
      <c r="BS1088" s="24">
        <f t="shared" ca="1" si="1195"/>
        <v>10000</v>
      </c>
      <c r="BT1088" s="24">
        <f t="shared" ca="1" si="1195"/>
        <v>10000</v>
      </c>
      <c r="BU1088" s="24">
        <f t="shared" ca="1" si="1195"/>
        <v>10000</v>
      </c>
      <c r="BV1088" s="24">
        <f t="shared" ca="1" si="1195"/>
        <v>10000</v>
      </c>
      <c r="BW1088" s="24">
        <f t="shared" ca="1" si="1195"/>
        <v>10000</v>
      </c>
      <c r="BX1088" s="24">
        <f t="shared" ca="1" si="1195"/>
        <v>10000</v>
      </c>
      <c r="BY1088" s="24">
        <f t="shared" ca="1" si="1195"/>
        <v>10000</v>
      </c>
      <c r="BZ1088" s="24">
        <f t="shared" ca="1" si="1195"/>
        <v>10000</v>
      </c>
      <c r="CA1088" s="24">
        <f t="shared" ca="1" si="1195"/>
        <v>10000</v>
      </c>
      <c r="CB1088" s="24">
        <f t="shared" ca="1" si="1195"/>
        <v>10000</v>
      </c>
      <c r="CC1088" s="24">
        <f t="shared" ca="1" si="1195"/>
        <v>10000</v>
      </c>
      <c r="CD1088" s="24">
        <f t="shared" ca="1" si="1195"/>
        <v>10000</v>
      </c>
      <c r="CE1088" s="24">
        <f t="shared" ref="CE1088:CK1088" ca="1" si="1196">+CE1073*CE1081</f>
        <v>10000</v>
      </c>
      <c r="CF1088" s="24">
        <f t="shared" ca="1" si="1196"/>
        <v>10000</v>
      </c>
      <c r="CG1088" s="24">
        <f t="shared" ca="1" si="1196"/>
        <v>10000</v>
      </c>
      <c r="CH1088" s="24">
        <f t="shared" ca="1" si="1196"/>
        <v>10000</v>
      </c>
      <c r="CI1088" s="24">
        <f t="shared" ca="1" si="1196"/>
        <v>10000</v>
      </c>
      <c r="CJ1088" s="24">
        <f t="shared" ca="1" si="1196"/>
        <v>10000</v>
      </c>
      <c r="CK1088" s="24">
        <f t="shared" ca="1" si="1196"/>
        <v>10000</v>
      </c>
      <c r="CL1088" s="24">
        <f t="shared" ref="CL1088" ca="1" si="1197">+CL1073*CL1081</f>
        <v>10000</v>
      </c>
    </row>
    <row r="1089" spans="2:90" x14ac:dyDescent="0.4">
      <c r="B1089" s="154" t="s">
        <v>797</v>
      </c>
      <c r="D1089" t="s">
        <v>808</v>
      </c>
      <c r="E1089" s="8" t="str">
        <f t="shared" si="1160"/>
        <v>1089 LISTSALE-PV</v>
      </c>
      <c r="H1089" s="31"/>
      <c r="I1089" s="73"/>
      <c r="J1089" s="73"/>
      <c r="K1089" s="23">
        <f t="shared" ca="1" si="1187"/>
        <v>60000</v>
      </c>
      <c r="L1089" s="23">
        <f t="shared" ca="1" si="1187"/>
        <v>60000</v>
      </c>
      <c r="M1089" s="23">
        <f t="shared" ca="1" si="1187"/>
        <v>60000</v>
      </c>
      <c r="N1089" s="23">
        <f t="shared" ca="1" si="1187"/>
        <v>60000</v>
      </c>
      <c r="O1089" s="23">
        <f t="shared" ca="1" si="1187"/>
        <v>60000</v>
      </c>
      <c r="P1089" s="23">
        <f t="shared" ca="1" si="1187"/>
        <v>60000</v>
      </c>
      <c r="R1089" s="33"/>
      <c r="S1089" s="24">
        <f t="shared" ref="S1089" ca="1" si="1198">+S1074*S1082</f>
        <v>5000</v>
      </c>
      <c r="T1089" s="24">
        <f t="shared" ref="T1089:AX1089" ca="1" si="1199">+T1074*T1082</f>
        <v>5000</v>
      </c>
      <c r="U1089" s="24">
        <f t="shared" ca="1" si="1199"/>
        <v>5000</v>
      </c>
      <c r="V1089" s="24">
        <f t="shared" ca="1" si="1199"/>
        <v>5000</v>
      </c>
      <c r="W1089" s="24">
        <f t="shared" ca="1" si="1199"/>
        <v>5000</v>
      </c>
      <c r="X1089" s="24">
        <f t="shared" ca="1" si="1199"/>
        <v>5000</v>
      </c>
      <c r="Y1089" s="24">
        <f t="shared" ca="1" si="1199"/>
        <v>5000</v>
      </c>
      <c r="Z1089" s="24">
        <f t="shared" ca="1" si="1199"/>
        <v>5000</v>
      </c>
      <c r="AA1089" s="24">
        <f t="shared" ca="1" si="1199"/>
        <v>5000</v>
      </c>
      <c r="AB1089" s="24">
        <f t="shared" ca="1" si="1199"/>
        <v>5000</v>
      </c>
      <c r="AC1089" s="24">
        <f t="shared" ca="1" si="1199"/>
        <v>5000</v>
      </c>
      <c r="AD1089" s="24">
        <f t="shared" ca="1" si="1199"/>
        <v>5000</v>
      </c>
      <c r="AE1089" s="24">
        <f t="shared" ca="1" si="1199"/>
        <v>5000</v>
      </c>
      <c r="AF1089" s="24">
        <f t="shared" ca="1" si="1199"/>
        <v>5000</v>
      </c>
      <c r="AG1089" s="24">
        <f t="shared" ca="1" si="1199"/>
        <v>5000</v>
      </c>
      <c r="AH1089" s="24">
        <f t="shared" ca="1" si="1199"/>
        <v>5000</v>
      </c>
      <c r="AI1089" s="24">
        <f t="shared" ca="1" si="1199"/>
        <v>5000</v>
      </c>
      <c r="AJ1089" s="24">
        <f t="shared" ca="1" si="1199"/>
        <v>5000</v>
      </c>
      <c r="AK1089" s="24">
        <f t="shared" ca="1" si="1199"/>
        <v>5000</v>
      </c>
      <c r="AL1089" s="24">
        <f t="shared" ca="1" si="1199"/>
        <v>5000</v>
      </c>
      <c r="AM1089" s="24">
        <f t="shared" ca="1" si="1199"/>
        <v>5000</v>
      </c>
      <c r="AN1089" s="24">
        <f t="shared" ca="1" si="1199"/>
        <v>5000</v>
      </c>
      <c r="AO1089" s="24">
        <f t="shared" ca="1" si="1199"/>
        <v>5000</v>
      </c>
      <c r="AP1089" s="24">
        <f t="shared" ca="1" si="1199"/>
        <v>5000</v>
      </c>
      <c r="AQ1089" s="24">
        <f t="shared" ca="1" si="1199"/>
        <v>5000</v>
      </c>
      <c r="AR1089" s="24">
        <f t="shared" ca="1" si="1199"/>
        <v>5000</v>
      </c>
      <c r="AS1089" s="24">
        <f t="shared" ca="1" si="1199"/>
        <v>5000</v>
      </c>
      <c r="AT1089" s="24">
        <f t="shared" ca="1" si="1199"/>
        <v>5000</v>
      </c>
      <c r="AU1089" s="24">
        <f t="shared" ca="1" si="1199"/>
        <v>5000</v>
      </c>
      <c r="AV1089" s="24">
        <f t="shared" ca="1" si="1199"/>
        <v>5000</v>
      </c>
      <c r="AW1089" s="24">
        <f t="shared" ca="1" si="1199"/>
        <v>5000</v>
      </c>
      <c r="AX1089" s="24">
        <f t="shared" ca="1" si="1199"/>
        <v>5000</v>
      </c>
      <c r="AY1089" s="24">
        <f t="shared" ref="AY1089:CD1089" ca="1" si="1200">+AY1074*AY1082</f>
        <v>5000</v>
      </c>
      <c r="AZ1089" s="24">
        <f t="shared" ca="1" si="1200"/>
        <v>5000</v>
      </c>
      <c r="BA1089" s="24">
        <f t="shared" ca="1" si="1200"/>
        <v>5000</v>
      </c>
      <c r="BB1089" s="24">
        <f t="shared" ca="1" si="1200"/>
        <v>5000</v>
      </c>
      <c r="BC1089" s="24">
        <f t="shared" ca="1" si="1200"/>
        <v>5000</v>
      </c>
      <c r="BD1089" s="24">
        <f t="shared" ca="1" si="1200"/>
        <v>5000</v>
      </c>
      <c r="BE1089" s="24">
        <f t="shared" ca="1" si="1200"/>
        <v>5000</v>
      </c>
      <c r="BF1089" s="24">
        <f t="shared" ca="1" si="1200"/>
        <v>5000</v>
      </c>
      <c r="BG1089" s="24">
        <f t="shared" ca="1" si="1200"/>
        <v>5000</v>
      </c>
      <c r="BH1089" s="24">
        <f t="shared" ca="1" si="1200"/>
        <v>5000</v>
      </c>
      <c r="BI1089" s="24">
        <f t="shared" ca="1" si="1200"/>
        <v>5000</v>
      </c>
      <c r="BJ1089" s="24">
        <f t="shared" ca="1" si="1200"/>
        <v>5000</v>
      </c>
      <c r="BK1089" s="24">
        <f t="shared" ca="1" si="1200"/>
        <v>5000</v>
      </c>
      <c r="BL1089" s="24">
        <f t="shared" ca="1" si="1200"/>
        <v>5000</v>
      </c>
      <c r="BM1089" s="24">
        <f t="shared" ca="1" si="1200"/>
        <v>5000</v>
      </c>
      <c r="BN1089" s="24">
        <f t="shared" ca="1" si="1200"/>
        <v>5000</v>
      </c>
      <c r="BO1089" s="24">
        <f t="shared" ca="1" si="1200"/>
        <v>5000</v>
      </c>
      <c r="BP1089" s="24">
        <f t="shared" ca="1" si="1200"/>
        <v>5000</v>
      </c>
      <c r="BQ1089" s="24">
        <f t="shared" ca="1" si="1200"/>
        <v>5000</v>
      </c>
      <c r="BR1089" s="24">
        <f t="shared" ca="1" si="1200"/>
        <v>5000</v>
      </c>
      <c r="BS1089" s="24">
        <f t="shared" ca="1" si="1200"/>
        <v>5000</v>
      </c>
      <c r="BT1089" s="24">
        <f t="shared" ca="1" si="1200"/>
        <v>5000</v>
      </c>
      <c r="BU1089" s="24">
        <f t="shared" ca="1" si="1200"/>
        <v>5000</v>
      </c>
      <c r="BV1089" s="24">
        <f t="shared" ca="1" si="1200"/>
        <v>5000</v>
      </c>
      <c r="BW1089" s="24">
        <f t="shared" ca="1" si="1200"/>
        <v>5000</v>
      </c>
      <c r="BX1089" s="24">
        <f t="shared" ca="1" si="1200"/>
        <v>5000</v>
      </c>
      <c r="BY1089" s="24">
        <f t="shared" ca="1" si="1200"/>
        <v>5000</v>
      </c>
      <c r="BZ1089" s="24">
        <f t="shared" ca="1" si="1200"/>
        <v>5000</v>
      </c>
      <c r="CA1089" s="24">
        <f t="shared" ca="1" si="1200"/>
        <v>5000</v>
      </c>
      <c r="CB1089" s="24">
        <f t="shared" ca="1" si="1200"/>
        <v>5000</v>
      </c>
      <c r="CC1089" s="24">
        <f t="shared" ca="1" si="1200"/>
        <v>5000</v>
      </c>
      <c r="CD1089" s="24">
        <f t="shared" ca="1" si="1200"/>
        <v>5000</v>
      </c>
      <c r="CE1089" s="24">
        <f t="shared" ref="CE1089:CK1089" ca="1" si="1201">+CE1074*CE1082</f>
        <v>5000</v>
      </c>
      <c r="CF1089" s="24">
        <f t="shared" ca="1" si="1201"/>
        <v>5000</v>
      </c>
      <c r="CG1089" s="24">
        <f t="shared" ca="1" si="1201"/>
        <v>5000</v>
      </c>
      <c r="CH1089" s="24">
        <f t="shared" ca="1" si="1201"/>
        <v>5000</v>
      </c>
      <c r="CI1089" s="24">
        <f t="shared" ca="1" si="1201"/>
        <v>5000</v>
      </c>
      <c r="CJ1089" s="24">
        <f t="shared" ca="1" si="1201"/>
        <v>5000</v>
      </c>
      <c r="CK1089" s="24">
        <f t="shared" ca="1" si="1201"/>
        <v>5000</v>
      </c>
      <c r="CL1089" s="24">
        <f t="shared" ref="CL1089" ca="1" si="1202">+CL1074*CL1082</f>
        <v>5000</v>
      </c>
    </row>
    <row r="1090" spans="2:90" x14ac:dyDescent="0.4">
      <c r="B1090" s="154" t="s">
        <v>798</v>
      </c>
      <c r="D1090" t="s">
        <v>808</v>
      </c>
      <c r="E1090" s="8" t="str">
        <f t="shared" si="1160"/>
        <v>1090 LISTSALE-PV</v>
      </c>
      <c r="H1090" s="31"/>
      <c r="I1090" s="73"/>
      <c r="J1090" s="73"/>
      <c r="K1090" s="23">
        <f t="shared" ca="1" si="1187"/>
        <v>180000</v>
      </c>
      <c r="L1090" s="23">
        <f t="shared" ca="1" si="1187"/>
        <v>180000</v>
      </c>
      <c r="M1090" s="23">
        <f t="shared" ca="1" si="1187"/>
        <v>180000</v>
      </c>
      <c r="N1090" s="23">
        <f t="shared" ca="1" si="1187"/>
        <v>180000</v>
      </c>
      <c r="O1090" s="23">
        <f t="shared" ca="1" si="1187"/>
        <v>180000</v>
      </c>
      <c r="P1090" s="23">
        <f t="shared" ca="1" si="1187"/>
        <v>180000</v>
      </c>
      <c r="R1090" s="33"/>
      <c r="S1090" s="24">
        <f t="shared" ref="S1090" ca="1" si="1203">+S1075*S1083</f>
        <v>15000</v>
      </c>
      <c r="T1090" s="24">
        <f t="shared" ref="T1090:AX1090" ca="1" si="1204">+T1075*T1083</f>
        <v>15000</v>
      </c>
      <c r="U1090" s="24">
        <f t="shared" ca="1" si="1204"/>
        <v>15000</v>
      </c>
      <c r="V1090" s="24">
        <f t="shared" ca="1" si="1204"/>
        <v>15000</v>
      </c>
      <c r="W1090" s="24">
        <f t="shared" ca="1" si="1204"/>
        <v>15000</v>
      </c>
      <c r="X1090" s="24">
        <f t="shared" ca="1" si="1204"/>
        <v>15000</v>
      </c>
      <c r="Y1090" s="24">
        <f t="shared" ca="1" si="1204"/>
        <v>15000</v>
      </c>
      <c r="Z1090" s="24">
        <f t="shared" ca="1" si="1204"/>
        <v>15000</v>
      </c>
      <c r="AA1090" s="24">
        <f t="shared" ca="1" si="1204"/>
        <v>15000</v>
      </c>
      <c r="AB1090" s="24">
        <f t="shared" ca="1" si="1204"/>
        <v>15000</v>
      </c>
      <c r="AC1090" s="24">
        <f t="shared" ca="1" si="1204"/>
        <v>15000</v>
      </c>
      <c r="AD1090" s="24">
        <f t="shared" ca="1" si="1204"/>
        <v>15000</v>
      </c>
      <c r="AE1090" s="24">
        <f t="shared" ca="1" si="1204"/>
        <v>15000</v>
      </c>
      <c r="AF1090" s="24">
        <f t="shared" ca="1" si="1204"/>
        <v>15000</v>
      </c>
      <c r="AG1090" s="24">
        <f t="shared" ca="1" si="1204"/>
        <v>15000</v>
      </c>
      <c r="AH1090" s="24">
        <f t="shared" ca="1" si="1204"/>
        <v>15000</v>
      </c>
      <c r="AI1090" s="24">
        <f t="shared" ca="1" si="1204"/>
        <v>15000</v>
      </c>
      <c r="AJ1090" s="24">
        <f t="shared" ca="1" si="1204"/>
        <v>15000</v>
      </c>
      <c r="AK1090" s="24">
        <f t="shared" ca="1" si="1204"/>
        <v>15000</v>
      </c>
      <c r="AL1090" s="24">
        <f t="shared" ca="1" si="1204"/>
        <v>15000</v>
      </c>
      <c r="AM1090" s="24">
        <f t="shared" ca="1" si="1204"/>
        <v>15000</v>
      </c>
      <c r="AN1090" s="24">
        <f t="shared" ca="1" si="1204"/>
        <v>15000</v>
      </c>
      <c r="AO1090" s="24">
        <f t="shared" ca="1" si="1204"/>
        <v>15000</v>
      </c>
      <c r="AP1090" s="24">
        <f t="shared" ca="1" si="1204"/>
        <v>15000</v>
      </c>
      <c r="AQ1090" s="24">
        <f t="shared" ca="1" si="1204"/>
        <v>15000</v>
      </c>
      <c r="AR1090" s="24">
        <f t="shared" ca="1" si="1204"/>
        <v>15000</v>
      </c>
      <c r="AS1090" s="24">
        <f t="shared" ca="1" si="1204"/>
        <v>15000</v>
      </c>
      <c r="AT1090" s="24">
        <f t="shared" ca="1" si="1204"/>
        <v>15000</v>
      </c>
      <c r="AU1090" s="24">
        <f t="shared" ca="1" si="1204"/>
        <v>15000</v>
      </c>
      <c r="AV1090" s="24">
        <f t="shared" ca="1" si="1204"/>
        <v>15000</v>
      </c>
      <c r="AW1090" s="24">
        <f t="shared" ca="1" si="1204"/>
        <v>15000</v>
      </c>
      <c r="AX1090" s="24">
        <f t="shared" ca="1" si="1204"/>
        <v>15000</v>
      </c>
      <c r="AY1090" s="24">
        <f t="shared" ref="AY1090:CD1090" ca="1" si="1205">+AY1075*AY1083</f>
        <v>15000</v>
      </c>
      <c r="AZ1090" s="24">
        <f t="shared" ca="1" si="1205"/>
        <v>15000</v>
      </c>
      <c r="BA1090" s="24">
        <f t="shared" ca="1" si="1205"/>
        <v>15000</v>
      </c>
      <c r="BB1090" s="24">
        <f t="shared" ca="1" si="1205"/>
        <v>15000</v>
      </c>
      <c r="BC1090" s="24">
        <f t="shared" ca="1" si="1205"/>
        <v>15000</v>
      </c>
      <c r="BD1090" s="24">
        <f t="shared" ca="1" si="1205"/>
        <v>15000</v>
      </c>
      <c r="BE1090" s="24">
        <f t="shared" ca="1" si="1205"/>
        <v>15000</v>
      </c>
      <c r="BF1090" s="24">
        <f t="shared" ca="1" si="1205"/>
        <v>15000</v>
      </c>
      <c r="BG1090" s="24">
        <f t="shared" ca="1" si="1205"/>
        <v>15000</v>
      </c>
      <c r="BH1090" s="24">
        <f t="shared" ca="1" si="1205"/>
        <v>15000</v>
      </c>
      <c r="BI1090" s="24">
        <f t="shared" ca="1" si="1205"/>
        <v>15000</v>
      </c>
      <c r="BJ1090" s="24">
        <f t="shared" ca="1" si="1205"/>
        <v>15000</v>
      </c>
      <c r="BK1090" s="24">
        <f t="shared" ca="1" si="1205"/>
        <v>15000</v>
      </c>
      <c r="BL1090" s="24">
        <f t="shared" ca="1" si="1205"/>
        <v>15000</v>
      </c>
      <c r="BM1090" s="24">
        <f t="shared" ca="1" si="1205"/>
        <v>15000</v>
      </c>
      <c r="BN1090" s="24">
        <f t="shared" ca="1" si="1205"/>
        <v>15000</v>
      </c>
      <c r="BO1090" s="24">
        <f t="shared" ca="1" si="1205"/>
        <v>15000</v>
      </c>
      <c r="BP1090" s="24">
        <f t="shared" ca="1" si="1205"/>
        <v>15000</v>
      </c>
      <c r="BQ1090" s="24">
        <f t="shared" ca="1" si="1205"/>
        <v>15000</v>
      </c>
      <c r="BR1090" s="24">
        <f t="shared" ca="1" si="1205"/>
        <v>15000</v>
      </c>
      <c r="BS1090" s="24">
        <f t="shared" ca="1" si="1205"/>
        <v>15000</v>
      </c>
      <c r="BT1090" s="24">
        <f t="shared" ca="1" si="1205"/>
        <v>15000</v>
      </c>
      <c r="BU1090" s="24">
        <f t="shared" ca="1" si="1205"/>
        <v>15000</v>
      </c>
      <c r="BV1090" s="24">
        <f t="shared" ca="1" si="1205"/>
        <v>15000</v>
      </c>
      <c r="BW1090" s="24">
        <f t="shared" ca="1" si="1205"/>
        <v>15000</v>
      </c>
      <c r="BX1090" s="24">
        <f t="shared" ca="1" si="1205"/>
        <v>15000</v>
      </c>
      <c r="BY1090" s="24">
        <f t="shared" ca="1" si="1205"/>
        <v>15000</v>
      </c>
      <c r="BZ1090" s="24">
        <f t="shared" ca="1" si="1205"/>
        <v>15000</v>
      </c>
      <c r="CA1090" s="24">
        <f t="shared" ca="1" si="1205"/>
        <v>15000</v>
      </c>
      <c r="CB1090" s="24">
        <f t="shared" ca="1" si="1205"/>
        <v>15000</v>
      </c>
      <c r="CC1090" s="24">
        <f t="shared" ca="1" si="1205"/>
        <v>15000</v>
      </c>
      <c r="CD1090" s="24">
        <f t="shared" ca="1" si="1205"/>
        <v>15000</v>
      </c>
      <c r="CE1090" s="24">
        <f t="shared" ref="CE1090:CK1090" ca="1" si="1206">+CE1075*CE1083</f>
        <v>15000</v>
      </c>
      <c r="CF1090" s="24">
        <f t="shared" ca="1" si="1206"/>
        <v>15000</v>
      </c>
      <c r="CG1090" s="24">
        <f t="shared" ca="1" si="1206"/>
        <v>15000</v>
      </c>
      <c r="CH1090" s="24">
        <f t="shared" ca="1" si="1206"/>
        <v>15000</v>
      </c>
      <c r="CI1090" s="24">
        <f t="shared" ca="1" si="1206"/>
        <v>15000</v>
      </c>
      <c r="CJ1090" s="24">
        <f t="shared" ca="1" si="1206"/>
        <v>15000</v>
      </c>
      <c r="CK1090" s="24">
        <f t="shared" ca="1" si="1206"/>
        <v>15000</v>
      </c>
      <c r="CL1090" s="24">
        <f t="shared" ref="CL1090" ca="1" si="1207">+CL1075*CL1083</f>
        <v>15000</v>
      </c>
    </row>
    <row r="1091" spans="2:90" x14ac:dyDescent="0.4">
      <c r="B1091" s="154" t="s">
        <v>799</v>
      </c>
      <c r="D1091" t="s">
        <v>808</v>
      </c>
      <c r="E1091" s="8" t="str">
        <f t="shared" si="1160"/>
        <v>1091 LISTSALE-PV</v>
      </c>
      <c r="H1091" s="31"/>
      <c r="I1091" s="73"/>
      <c r="J1091" s="73"/>
      <c r="K1091" s="251">
        <f t="shared" ca="1" si="1187"/>
        <v>120000</v>
      </c>
      <c r="L1091" s="251">
        <f t="shared" ca="1" si="1187"/>
        <v>120000</v>
      </c>
      <c r="M1091" s="251">
        <f t="shared" ca="1" si="1187"/>
        <v>120000</v>
      </c>
      <c r="N1091" s="251">
        <f t="shared" ca="1" si="1187"/>
        <v>120000</v>
      </c>
      <c r="O1091" s="251">
        <f t="shared" ca="1" si="1187"/>
        <v>120000</v>
      </c>
      <c r="P1091" s="251">
        <f t="shared" ca="1" si="1187"/>
        <v>120000</v>
      </c>
      <c r="R1091" s="33"/>
      <c r="S1091" s="134">
        <f t="shared" ref="S1091" ca="1" si="1208">+S1076*S1084</f>
        <v>10000</v>
      </c>
      <c r="T1091" s="134">
        <f t="shared" ref="T1091:AX1091" ca="1" si="1209">+T1076*T1084</f>
        <v>10000</v>
      </c>
      <c r="U1091" s="134">
        <f t="shared" ca="1" si="1209"/>
        <v>10000</v>
      </c>
      <c r="V1091" s="134">
        <f t="shared" ca="1" si="1209"/>
        <v>10000</v>
      </c>
      <c r="W1091" s="134">
        <f t="shared" ca="1" si="1209"/>
        <v>10000</v>
      </c>
      <c r="X1091" s="134">
        <f t="shared" ca="1" si="1209"/>
        <v>10000</v>
      </c>
      <c r="Y1091" s="134">
        <f t="shared" ca="1" si="1209"/>
        <v>10000</v>
      </c>
      <c r="Z1091" s="134">
        <f t="shared" ca="1" si="1209"/>
        <v>10000</v>
      </c>
      <c r="AA1091" s="134">
        <f t="shared" ca="1" si="1209"/>
        <v>10000</v>
      </c>
      <c r="AB1091" s="134">
        <f t="shared" ca="1" si="1209"/>
        <v>10000</v>
      </c>
      <c r="AC1091" s="134">
        <f t="shared" ca="1" si="1209"/>
        <v>10000</v>
      </c>
      <c r="AD1091" s="134">
        <f t="shared" ca="1" si="1209"/>
        <v>10000</v>
      </c>
      <c r="AE1091" s="134">
        <f t="shared" ca="1" si="1209"/>
        <v>10000</v>
      </c>
      <c r="AF1091" s="134">
        <f t="shared" ca="1" si="1209"/>
        <v>10000</v>
      </c>
      <c r="AG1091" s="134">
        <f t="shared" ca="1" si="1209"/>
        <v>10000</v>
      </c>
      <c r="AH1091" s="134">
        <f t="shared" ca="1" si="1209"/>
        <v>10000</v>
      </c>
      <c r="AI1091" s="134">
        <f t="shared" ca="1" si="1209"/>
        <v>10000</v>
      </c>
      <c r="AJ1091" s="134">
        <f t="shared" ca="1" si="1209"/>
        <v>10000</v>
      </c>
      <c r="AK1091" s="134">
        <f t="shared" ca="1" si="1209"/>
        <v>10000</v>
      </c>
      <c r="AL1091" s="134">
        <f t="shared" ca="1" si="1209"/>
        <v>10000</v>
      </c>
      <c r="AM1091" s="134">
        <f t="shared" ca="1" si="1209"/>
        <v>10000</v>
      </c>
      <c r="AN1091" s="134">
        <f t="shared" ca="1" si="1209"/>
        <v>10000</v>
      </c>
      <c r="AO1091" s="134">
        <f t="shared" ca="1" si="1209"/>
        <v>10000</v>
      </c>
      <c r="AP1091" s="134">
        <f t="shared" ca="1" si="1209"/>
        <v>10000</v>
      </c>
      <c r="AQ1091" s="134">
        <f t="shared" ca="1" si="1209"/>
        <v>10000</v>
      </c>
      <c r="AR1091" s="134">
        <f t="shared" ca="1" si="1209"/>
        <v>10000</v>
      </c>
      <c r="AS1091" s="134">
        <f t="shared" ca="1" si="1209"/>
        <v>10000</v>
      </c>
      <c r="AT1091" s="134">
        <f t="shared" ca="1" si="1209"/>
        <v>10000</v>
      </c>
      <c r="AU1091" s="134">
        <f t="shared" ca="1" si="1209"/>
        <v>10000</v>
      </c>
      <c r="AV1091" s="134">
        <f t="shared" ca="1" si="1209"/>
        <v>10000</v>
      </c>
      <c r="AW1091" s="134">
        <f t="shared" ca="1" si="1209"/>
        <v>10000</v>
      </c>
      <c r="AX1091" s="134">
        <f t="shared" ca="1" si="1209"/>
        <v>10000</v>
      </c>
      <c r="AY1091" s="134">
        <f t="shared" ref="AY1091:CD1091" ca="1" si="1210">+AY1076*AY1084</f>
        <v>10000</v>
      </c>
      <c r="AZ1091" s="134">
        <f t="shared" ca="1" si="1210"/>
        <v>10000</v>
      </c>
      <c r="BA1091" s="134">
        <f t="shared" ca="1" si="1210"/>
        <v>10000</v>
      </c>
      <c r="BB1091" s="134">
        <f t="shared" ca="1" si="1210"/>
        <v>10000</v>
      </c>
      <c r="BC1091" s="134">
        <f t="shared" ca="1" si="1210"/>
        <v>10000</v>
      </c>
      <c r="BD1091" s="134">
        <f t="shared" ca="1" si="1210"/>
        <v>10000</v>
      </c>
      <c r="BE1091" s="134">
        <f t="shared" ca="1" si="1210"/>
        <v>10000</v>
      </c>
      <c r="BF1091" s="134">
        <f t="shared" ca="1" si="1210"/>
        <v>10000</v>
      </c>
      <c r="BG1091" s="134">
        <f t="shared" ca="1" si="1210"/>
        <v>10000</v>
      </c>
      <c r="BH1091" s="134">
        <f t="shared" ca="1" si="1210"/>
        <v>10000</v>
      </c>
      <c r="BI1091" s="134">
        <f t="shared" ca="1" si="1210"/>
        <v>10000</v>
      </c>
      <c r="BJ1091" s="134">
        <f t="shared" ca="1" si="1210"/>
        <v>10000</v>
      </c>
      <c r="BK1091" s="134">
        <f t="shared" ca="1" si="1210"/>
        <v>10000</v>
      </c>
      <c r="BL1091" s="134">
        <f t="shared" ca="1" si="1210"/>
        <v>10000</v>
      </c>
      <c r="BM1091" s="134">
        <f t="shared" ca="1" si="1210"/>
        <v>10000</v>
      </c>
      <c r="BN1091" s="134">
        <f t="shared" ca="1" si="1210"/>
        <v>10000</v>
      </c>
      <c r="BO1091" s="134">
        <f t="shared" ca="1" si="1210"/>
        <v>10000</v>
      </c>
      <c r="BP1091" s="134">
        <f t="shared" ca="1" si="1210"/>
        <v>10000</v>
      </c>
      <c r="BQ1091" s="134">
        <f t="shared" ca="1" si="1210"/>
        <v>10000</v>
      </c>
      <c r="BR1091" s="134">
        <f t="shared" ca="1" si="1210"/>
        <v>10000</v>
      </c>
      <c r="BS1091" s="134">
        <f t="shared" ca="1" si="1210"/>
        <v>10000</v>
      </c>
      <c r="BT1091" s="134">
        <f t="shared" ca="1" si="1210"/>
        <v>10000</v>
      </c>
      <c r="BU1091" s="134">
        <f t="shared" ca="1" si="1210"/>
        <v>10000</v>
      </c>
      <c r="BV1091" s="134">
        <f t="shared" ca="1" si="1210"/>
        <v>10000</v>
      </c>
      <c r="BW1091" s="134">
        <f t="shared" ca="1" si="1210"/>
        <v>10000</v>
      </c>
      <c r="BX1091" s="134">
        <f t="shared" ca="1" si="1210"/>
        <v>10000</v>
      </c>
      <c r="BY1091" s="134">
        <f t="shared" ca="1" si="1210"/>
        <v>10000</v>
      </c>
      <c r="BZ1091" s="134">
        <f t="shared" ca="1" si="1210"/>
        <v>10000</v>
      </c>
      <c r="CA1091" s="134">
        <f t="shared" ca="1" si="1210"/>
        <v>10000</v>
      </c>
      <c r="CB1091" s="134">
        <f t="shared" ca="1" si="1210"/>
        <v>10000</v>
      </c>
      <c r="CC1091" s="134">
        <f t="shared" ca="1" si="1210"/>
        <v>10000</v>
      </c>
      <c r="CD1091" s="134">
        <f t="shared" ca="1" si="1210"/>
        <v>10000</v>
      </c>
      <c r="CE1091" s="134">
        <f t="shared" ref="CE1091:CK1091" ca="1" si="1211">+CE1076*CE1084</f>
        <v>10000</v>
      </c>
      <c r="CF1091" s="134">
        <f t="shared" ca="1" si="1211"/>
        <v>10000</v>
      </c>
      <c r="CG1091" s="134">
        <f t="shared" ca="1" si="1211"/>
        <v>10000</v>
      </c>
      <c r="CH1091" s="134">
        <f t="shared" ca="1" si="1211"/>
        <v>10000</v>
      </c>
      <c r="CI1091" s="134">
        <f t="shared" ca="1" si="1211"/>
        <v>10000</v>
      </c>
      <c r="CJ1091" s="134">
        <f t="shared" ca="1" si="1211"/>
        <v>10000</v>
      </c>
      <c r="CK1091" s="134">
        <f t="shared" ca="1" si="1211"/>
        <v>10000</v>
      </c>
      <c r="CL1091" s="134">
        <f t="shared" ref="CL1091" ca="1" si="1212">+CL1076*CL1084</f>
        <v>10000</v>
      </c>
    </row>
    <row r="1092" spans="2:90" x14ac:dyDescent="0.4">
      <c r="B1092" s="123" t="s">
        <v>803</v>
      </c>
      <c r="C1092" t="s">
        <v>198</v>
      </c>
      <c r="D1092" t="s">
        <v>808</v>
      </c>
      <c r="E1092" s="8" t="str">
        <f t="shared" si="1160"/>
        <v>1092 LISTSALE-PV</v>
      </c>
      <c r="F1092" s="27"/>
      <c r="G1092" s="27"/>
      <c r="H1092" s="31"/>
      <c r="I1092" s="73"/>
      <c r="J1092" s="73"/>
      <c r="K1092" s="33">
        <f t="shared" ca="1" si="1187"/>
        <v>600000</v>
      </c>
      <c r="L1092" s="33">
        <f t="shared" ca="1" si="1187"/>
        <v>600000</v>
      </c>
      <c r="M1092" s="33">
        <f t="shared" ca="1" si="1187"/>
        <v>600000</v>
      </c>
      <c r="N1092" s="33">
        <f t="shared" ca="1" si="1187"/>
        <v>600000</v>
      </c>
      <c r="O1092" s="33">
        <f t="shared" ca="1" si="1187"/>
        <v>600000</v>
      </c>
      <c r="P1092" s="33">
        <f t="shared" ca="1" si="1187"/>
        <v>600000</v>
      </c>
      <c r="R1092" s="33"/>
      <c r="S1092" s="33">
        <f t="shared" ref="S1092" ca="1" si="1213">SUM(S1087:S1091)</f>
        <v>50000</v>
      </c>
      <c r="T1092" s="33">
        <f t="shared" ref="T1092:AX1092" ca="1" si="1214">SUM(T1087:T1091)</f>
        <v>50000</v>
      </c>
      <c r="U1092" s="33">
        <f t="shared" ca="1" si="1214"/>
        <v>50000</v>
      </c>
      <c r="V1092" s="33">
        <f t="shared" ca="1" si="1214"/>
        <v>50000</v>
      </c>
      <c r="W1092" s="33">
        <f t="shared" ca="1" si="1214"/>
        <v>50000</v>
      </c>
      <c r="X1092" s="33">
        <f t="shared" ca="1" si="1214"/>
        <v>50000</v>
      </c>
      <c r="Y1092" s="33">
        <f t="shared" ca="1" si="1214"/>
        <v>50000</v>
      </c>
      <c r="Z1092" s="33">
        <f t="shared" ca="1" si="1214"/>
        <v>50000</v>
      </c>
      <c r="AA1092" s="33">
        <f t="shared" ca="1" si="1214"/>
        <v>50000</v>
      </c>
      <c r="AB1092" s="33">
        <f t="shared" ca="1" si="1214"/>
        <v>50000</v>
      </c>
      <c r="AC1092" s="33">
        <f t="shared" ca="1" si="1214"/>
        <v>50000</v>
      </c>
      <c r="AD1092" s="33">
        <f t="shared" ca="1" si="1214"/>
        <v>50000</v>
      </c>
      <c r="AE1092" s="33">
        <f t="shared" ca="1" si="1214"/>
        <v>50000</v>
      </c>
      <c r="AF1092" s="33">
        <f t="shared" ca="1" si="1214"/>
        <v>50000</v>
      </c>
      <c r="AG1092" s="33">
        <f t="shared" ca="1" si="1214"/>
        <v>50000</v>
      </c>
      <c r="AH1092" s="33">
        <f t="shared" ca="1" si="1214"/>
        <v>50000</v>
      </c>
      <c r="AI1092" s="33">
        <f t="shared" ca="1" si="1214"/>
        <v>50000</v>
      </c>
      <c r="AJ1092" s="33">
        <f t="shared" ca="1" si="1214"/>
        <v>50000</v>
      </c>
      <c r="AK1092" s="33">
        <f t="shared" ca="1" si="1214"/>
        <v>50000</v>
      </c>
      <c r="AL1092" s="33">
        <f t="shared" ca="1" si="1214"/>
        <v>50000</v>
      </c>
      <c r="AM1092" s="33">
        <f t="shared" ca="1" si="1214"/>
        <v>50000</v>
      </c>
      <c r="AN1092" s="33">
        <f t="shared" ca="1" si="1214"/>
        <v>50000</v>
      </c>
      <c r="AO1092" s="33">
        <f t="shared" ca="1" si="1214"/>
        <v>50000</v>
      </c>
      <c r="AP1092" s="33">
        <f t="shared" ca="1" si="1214"/>
        <v>50000</v>
      </c>
      <c r="AQ1092" s="33">
        <f t="shared" ca="1" si="1214"/>
        <v>50000</v>
      </c>
      <c r="AR1092" s="33">
        <f t="shared" ca="1" si="1214"/>
        <v>50000</v>
      </c>
      <c r="AS1092" s="33">
        <f t="shared" ca="1" si="1214"/>
        <v>50000</v>
      </c>
      <c r="AT1092" s="33">
        <f t="shared" ca="1" si="1214"/>
        <v>50000</v>
      </c>
      <c r="AU1092" s="33">
        <f t="shared" ca="1" si="1214"/>
        <v>50000</v>
      </c>
      <c r="AV1092" s="33">
        <f t="shared" ca="1" si="1214"/>
        <v>50000</v>
      </c>
      <c r="AW1092" s="33">
        <f t="shared" ca="1" si="1214"/>
        <v>50000</v>
      </c>
      <c r="AX1092" s="33">
        <f t="shared" ca="1" si="1214"/>
        <v>50000</v>
      </c>
      <c r="AY1092" s="33">
        <f t="shared" ref="AY1092:CD1092" ca="1" si="1215">SUM(AY1087:AY1091)</f>
        <v>50000</v>
      </c>
      <c r="AZ1092" s="33">
        <f t="shared" ca="1" si="1215"/>
        <v>50000</v>
      </c>
      <c r="BA1092" s="33">
        <f t="shared" ca="1" si="1215"/>
        <v>50000</v>
      </c>
      <c r="BB1092" s="33">
        <f t="shared" ca="1" si="1215"/>
        <v>50000</v>
      </c>
      <c r="BC1092" s="33">
        <f t="shared" ca="1" si="1215"/>
        <v>50000</v>
      </c>
      <c r="BD1092" s="33">
        <f t="shared" ca="1" si="1215"/>
        <v>50000</v>
      </c>
      <c r="BE1092" s="33">
        <f t="shared" ca="1" si="1215"/>
        <v>50000</v>
      </c>
      <c r="BF1092" s="33">
        <f t="shared" ca="1" si="1215"/>
        <v>50000</v>
      </c>
      <c r="BG1092" s="33">
        <f t="shared" ca="1" si="1215"/>
        <v>50000</v>
      </c>
      <c r="BH1092" s="33">
        <f t="shared" ca="1" si="1215"/>
        <v>50000</v>
      </c>
      <c r="BI1092" s="33">
        <f t="shared" ca="1" si="1215"/>
        <v>50000</v>
      </c>
      <c r="BJ1092" s="33">
        <f t="shared" ca="1" si="1215"/>
        <v>50000</v>
      </c>
      <c r="BK1092" s="33">
        <f t="shared" ca="1" si="1215"/>
        <v>50000</v>
      </c>
      <c r="BL1092" s="33">
        <f t="shared" ca="1" si="1215"/>
        <v>50000</v>
      </c>
      <c r="BM1092" s="33">
        <f t="shared" ca="1" si="1215"/>
        <v>50000</v>
      </c>
      <c r="BN1092" s="33">
        <f t="shared" ca="1" si="1215"/>
        <v>50000</v>
      </c>
      <c r="BO1092" s="33">
        <f t="shared" ca="1" si="1215"/>
        <v>50000</v>
      </c>
      <c r="BP1092" s="33">
        <f t="shared" ca="1" si="1215"/>
        <v>50000</v>
      </c>
      <c r="BQ1092" s="33">
        <f t="shared" ca="1" si="1215"/>
        <v>50000</v>
      </c>
      <c r="BR1092" s="33">
        <f t="shared" ca="1" si="1215"/>
        <v>50000</v>
      </c>
      <c r="BS1092" s="33">
        <f t="shared" ca="1" si="1215"/>
        <v>50000</v>
      </c>
      <c r="BT1092" s="33">
        <f t="shared" ca="1" si="1215"/>
        <v>50000</v>
      </c>
      <c r="BU1092" s="33">
        <f t="shared" ca="1" si="1215"/>
        <v>50000</v>
      </c>
      <c r="BV1092" s="33">
        <f t="shared" ca="1" si="1215"/>
        <v>50000</v>
      </c>
      <c r="BW1092" s="33">
        <f t="shared" ca="1" si="1215"/>
        <v>50000</v>
      </c>
      <c r="BX1092" s="33">
        <f t="shared" ca="1" si="1215"/>
        <v>50000</v>
      </c>
      <c r="BY1092" s="33">
        <f t="shared" ca="1" si="1215"/>
        <v>50000</v>
      </c>
      <c r="BZ1092" s="33">
        <f t="shared" ca="1" si="1215"/>
        <v>50000</v>
      </c>
      <c r="CA1092" s="33">
        <f t="shared" ca="1" si="1215"/>
        <v>50000</v>
      </c>
      <c r="CB1092" s="33">
        <f t="shared" ca="1" si="1215"/>
        <v>50000</v>
      </c>
      <c r="CC1092" s="33">
        <f t="shared" ca="1" si="1215"/>
        <v>50000</v>
      </c>
      <c r="CD1092" s="33">
        <f t="shared" ca="1" si="1215"/>
        <v>50000</v>
      </c>
      <c r="CE1092" s="33">
        <f t="shared" ref="CE1092:CK1092" ca="1" si="1216">SUM(CE1087:CE1091)</f>
        <v>50000</v>
      </c>
      <c r="CF1092" s="33">
        <f t="shared" ca="1" si="1216"/>
        <v>50000</v>
      </c>
      <c r="CG1092" s="33">
        <f t="shared" ca="1" si="1216"/>
        <v>50000</v>
      </c>
      <c r="CH1092" s="33">
        <f t="shared" ca="1" si="1216"/>
        <v>50000</v>
      </c>
      <c r="CI1092" s="33">
        <f t="shared" ca="1" si="1216"/>
        <v>50000</v>
      </c>
      <c r="CJ1092" s="33">
        <f t="shared" ca="1" si="1216"/>
        <v>50000</v>
      </c>
      <c r="CK1092" s="33">
        <f t="shared" ca="1" si="1216"/>
        <v>50000</v>
      </c>
      <c r="CL1092" s="33">
        <f t="shared" ref="CL1092" ca="1" si="1217">SUM(CL1087:CL1091)</f>
        <v>50000</v>
      </c>
    </row>
    <row r="1093" spans="2:90" x14ac:dyDescent="0.4">
      <c r="B1093" s="122"/>
      <c r="C1093" s="27"/>
      <c r="D1093" t="s">
        <v>808</v>
      </c>
      <c r="E1093" s="8" t="str">
        <f t="shared" si="1160"/>
        <v>1093 LISTSALE-PV</v>
      </c>
      <c r="F1093" s="27"/>
      <c r="G1093" s="27"/>
      <c r="H1093" s="31"/>
      <c r="I1093" s="73"/>
      <c r="J1093" s="73"/>
      <c r="K1093" s="38"/>
      <c r="L1093" s="38"/>
      <c r="M1093" s="38"/>
      <c r="N1093" s="38"/>
      <c r="O1093" s="38"/>
      <c r="P1093" s="38"/>
      <c r="R1093" s="33"/>
      <c r="S1093" s="38"/>
      <c r="T1093" s="38"/>
      <c r="U1093" s="38"/>
      <c r="V1093" s="38"/>
      <c r="W1093" s="38"/>
      <c r="X1093" s="38"/>
      <c r="Y1093" s="38"/>
      <c r="Z1093" s="38"/>
      <c r="AA1093" s="38"/>
      <c r="AB1093" s="38"/>
      <c r="AC1093" s="38"/>
      <c r="AD1093" s="38"/>
      <c r="AE1093" s="38"/>
      <c r="AF1093" s="38"/>
      <c r="AG1093" s="38"/>
      <c r="AH1093" s="38"/>
      <c r="AI1093" s="38"/>
      <c r="AJ1093" s="38"/>
      <c r="AK1093" s="38"/>
      <c r="AL1093" s="38"/>
      <c r="AM1093" s="38"/>
      <c r="AN1093" s="38"/>
      <c r="AO1093" s="38"/>
      <c r="AP1093" s="38"/>
      <c r="AQ1093" s="38"/>
      <c r="AR1093" s="38"/>
      <c r="AS1093" s="38"/>
      <c r="AT1093" s="38"/>
      <c r="AU1093" s="38"/>
      <c r="AV1093" s="38"/>
      <c r="AW1093" s="38"/>
      <c r="AX1093" s="38"/>
      <c r="AY1093" s="38"/>
      <c r="AZ1093" s="38"/>
      <c r="BA1093" s="38"/>
      <c r="BB1093" s="38"/>
      <c r="BC1093" s="38"/>
      <c r="BD1093" s="38"/>
      <c r="BE1093" s="38"/>
      <c r="BF1093" s="38"/>
      <c r="BG1093" s="38"/>
      <c r="BH1093" s="38"/>
      <c r="BI1093" s="38"/>
      <c r="BJ1093" s="38"/>
      <c r="BK1093" s="38"/>
      <c r="BL1093" s="38"/>
      <c r="BM1093" s="38"/>
      <c r="BN1093" s="38"/>
      <c r="BO1093" s="38"/>
      <c r="BP1093" s="38"/>
      <c r="BQ1093" s="38"/>
      <c r="BR1093" s="38"/>
      <c r="BS1093" s="38"/>
      <c r="BT1093" s="38"/>
      <c r="BU1093" s="38"/>
      <c r="BV1093" s="38"/>
      <c r="BW1093" s="38"/>
      <c r="BX1093" s="38"/>
      <c r="BY1093" s="38"/>
      <c r="BZ1093" s="38"/>
      <c r="CA1093" s="38"/>
      <c r="CB1093" s="38"/>
      <c r="CC1093" s="38"/>
      <c r="CD1093" s="38"/>
      <c r="CE1093" s="38"/>
      <c r="CF1093" s="38"/>
      <c r="CG1093" s="38"/>
      <c r="CH1093" s="38"/>
      <c r="CI1093" s="38"/>
      <c r="CJ1093" s="38"/>
      <c r="CK1093" s="38"/>
      <c r="CL1093" s="38"/>
    </row>
    <row r="1094" spans="2:90" x14ac:dyDescent="0.4">
      <c r="B1094" s="95" t="str">
        <f>"$ COGS/"&amp;B1113</f>
        <v>$ COGS/unit</v>
      </c>
      <c r="D1094" t="s">
        <v>808</v>
      </c>
      <c r="E1094" s="8" t="str">
        <f t="shared" ref="E1094:E1107" si="1218">ROW()&amp;" "&amp;D1094</f>
        <v>1094 LISTSALE-PV</v>
      </c>
      <c r="H1094" s="31"/>
      <c r="I1094" s="73"/>
      <c r="J1094" s="73"/>
      <c r="K1094" s="18"/>
      <c r="L1094" s="18"/>
      <c r="M1094" s="18"/>
      <c r="N1094" s="18"/>
      <c r="O1094" s="18"/>
      <c r="P1094" s="18"/>
      <c r="R1094" s="33"/>
      <c r="S1094" s="19"/>
      <c r="T1094" s="19"/>
      <c r="U1094" s="19"/>
      <c r="V1094" s="19"/>
      <c r="W1094" s="19"/>
      <c r="X1094" s="19"/>
      <c r="Y1094" s="19"/>
      <c r="Z1094" s="19"/>
      <c r="AA1094" s="19"/>
      <c r="AB1094" s="19"/>
      <c r="AC1094" s="19"/>
      <c r="AD1094" s="19"/>
      <c r="AE1094" s="19"/>
      <c r="AF1094" s="19"/>
      <c r="AG1094" s="19"/>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c r="CK1094" s="19"/>
      <c r="CL1094" s="19"/>
    </row>
    <row r="1095" spans="2:90" x14ac:dyDescent="0.4">
      <c r="B1095" s="141" t="s">
        <v>519</v>
      </c>
      <c r="D1095" t="s">
        <v>808</v>
      </c>
      <c r="E1095" s="8" t="str">
        <f t="shared" si="1218"/>
        <v>1095 LISTSALE-PV</v>
      </c>
      <c r="H1095" s="31"/>
      <c r="I1095" s="73"/>
      <c r="J1095" s="73"/>
      <c r="K1095" s="18">
        <v>10</v>
      </c>
      <c r="L1095" s="18">
        <v>10</v>
      </c>
      <c r="M1095" s="18">
        <v>10</v>
      </c>
      <c r="N1095" s="18">
        <v>10</v>
      </c>
      <c r="O1095" s="18">
        <v>10</v>
      </c>
      <c r="P1095" s="18">
        <v>10</v>
      </c>
      <c r="R1095" s="33"/>
      <c r="S1095" s="19" cm="1">
        <f t="array" ref="S1095">INDEX($K:$P,ROW(),MATCH(S$3,$K$2:$P$2,0))</f>
        <v>10</v>
      </c>
      <c r="T1095" s="19" cm="1">
        <f t="array" ref="T1095">INDEX($K:$P,ROW(),MATCH(T$3,$K$2:$P$2,0))</f>
        <v>10</v>
      </c>
      <c r="U1095" s="19" cm="1">
        <f t="array" ref="U1095">INDEX($K:$P,ROW(),MATCH(U$3,$K$2:$P$2,0))</f>
        <v>10</v>
      </c>
      <c r="V1095" s="19" cm="1">
        <f t="array" ref="V1095">INDEX($K:$P,ROW(),MATCH(V$3,$K$2:$P$2,0))</f>
        <v>10</v>
      </c>
      <c r="W1095" s="19" cm="1">
        <f t="array" ref="W1095">INDEX($K:$P,ROW(),MATCH(W$3,$K$2:$P$2,0))</f>
        <v>10</v>
      </c>
      <c r="X1095" s="19" cm="1">
        <f t="array" ref="X1095">INDEX($K:$P,ROW(),MATCH(X$3,$K$2:$P$2,0))</f>
        <v>10</v>
      </c>
      <c r="Y1095" s="19" cm="1">
        <f t="array" ref="Y1095">INDEX($K:$P,ROW(),MATCH(Y$3,$K$2:$P$2,0))</f>
        <v>10</v>
      </c>
      <c r="Z1095" s="19" cm="1">
        <f t="array" ref="Z1095">INDEX($K:$P,ROW(),MATCH(Z$3,$K$2:$P$2,0))</f>
        <v>10</v>
      </c>
      <c r="AA1095" s="19" cm="1">
        <f t="array" ref="AA1095">INDEX($K:$P,ROW(),MATCH(AA$3,$K$2:$P$2,0))</f>
        <v>10</v>
      </c>
      <c r="AB1095" s="19" cm="1">
        <f t="array" ref="AB1095">INDEX($K:$P,ROW(),MATCH(AB$3,$K$2:$P$2,0))</f>
        <v>10</v>
      </c>
      <c r="AC1095" s="19" cm="1">
        <f t="array" ref="AC1095">INDEX($K:$P,ROW(),MATCH(AC$3,$K$2:$P$2,0))</f>
        <v>10</v>
      </c>
      <c r="AD1095" s="19" cm="1">
        <f t="array" ref="AD1095">INDEX($K:$P,ROW(),MATCH(AD$3,$K$2:$P$2,0))</f>
        <v>10</v>
      </c>
      <c r="AE1095" s="19" cm="1">
        <f t="array" ref="AE1095">INDEX($K:$P,ROW(),MATCH(AE$3,$K$2:$P$2,0))</f>
        <v>10</v>
      </c>
      <c r="AF1095" s="19" cm="1">
        <f t="array" ref="AF1095">INDEX($K:$P,ROW(),MATCH(AF$3,$K$2:$P$2,0))</f>
        <v>10</v>
      </c>
      <c r="AG1095" s="19" cm="1">
        <f t="array" ref="AG1095">INDEX($K:$P,ROW(),MATCH(AG$3,$K$2:$P$2,0))</f>
        <v>10</v>
      </c>
      <c r="AH1095" s="19" cm="1">
        <f t="array" ref="AH1095">INDEX($K:$P,ROW(),MATCH(AH$3,$K$2:$P$2,0))</f>
        <v>10</v>
      </c>
      <c r="AI1095" s="19" cm="1">
        <f t="array" ref="AI1095">INDEX($K:$P,ROW(),MATCH(AI$3,$K$2:$P$2,0))</f>
        <v>10</v>
      </c>
      <c r="AJ1095" s="19" cm="1">
        <f t="array" ref="AJ1095">INDEX($K:$P,ROW(),MATCH(AJ$3,$K$2:$P$2,0))</f>
        <v>10</v>
      </c>
      <c r="AK1095" s="19" cm="1">
        <f t="array" ref="AK1095">INDEX($K:$P,ROW(),MATCH(AK$3,$K$2:$P$2,0))</f>
        <v>10</v>
      </c>
      <c r="AL1095" s="19" cm="1">
        <f t="array" ref="AL1095">INDEX($K:$P,ROW(),MATCH(AL$3,$K$2:$P$2,0))</f>
        <v>10</v>
      </c>
      <c r="AM1095" s="19" cm="1">
        <f t="array" ref="AM1095">INDEX($K:$P,ROW(),MATCH(AM$3,$K$2:$P$2,0))</f>
        <v>10</v>
      </c>
      <c r="AN1095" s="19" cm="1">
        <f t="array" ref="AN1095">INDEX($K:$P,ROW(),MATCH(AN$3,$K$2:$P$2,0))</f>
        <v>10</v>
      </c>
      <c r="AO1095" s="19" cm="1">
        <f t="array" ref="AO1095">INDEX($K:$P,ROW(),MATCH(AO$3,$K$2:$P$2,0))</f>
        <v>10</v>
      </c>
      <c r="AP1095" s="19" cm="1">
        <f t="array" ref="AP1095">INDEX($K:$P,ROW(),MATCH(AP$3,$K$2:$P$2,0))</f>
        <v>10</v>
      </c>
      <c r="AQ1095" s="19" cm="1">
        <f t="array" ref="AQ1095">INDEX($K:$P,ROW(),MATCH(AQ$3,$K$2:$P$2,0))</f>
        <v>10</v>
      </c>
      <c r="AR1095" s="19" cm="1">
        <f t="array" ref="AR1095">INDEX($K:$P,ROW(),MATCH(AR$3,$K$2:$P$2,0))</f>
        <v>10</v>
      </c>
      <c r="AS1095" s="19" cm="1">
        <f t="array" ref="AS1095">INDEX($K:$P,ROW(),MATCH(AS$3,$K$2:$P$2,0))</f>
        <v>10</v>
      </c>
      <c r="AT1095" s="19" cm="1">
        <f t="array" ref="AT1095">INDEX($K:$P,ROW(),MATCH(AT$3,$K$2:$P$2,0))</f>
        <v>10</v>
      </c>
      <c r="AU1095" s="19" cm="1">
        <f t="array" ref="AU1095">INDEX($K:$P,ROW(),MATCH(AU$3,$K$2:$P$2,0))</f>
        <v>10</v>
      </c>
      <c r="AV1095" s="19" cm="1">
        <f t="array" ref="AV1095">INDEX($K:$P,ROW(),MATCH(AV$3,$K$2:$P$2,0))</f>
        <v>10</v>
      </c>
      <c r="AW1095" s="19" cm="1">
        <f t="array" ref="AW1095">INDEX($K:$P,ROW(),MATCH(AW$3,$K$2:$P$2,0))</f>
        <v>10</v>
      </c>
      <c r="AX1095" s="19" cm="1">
        <f t="array" ref="AX1095">INDEX($K:$P,ROW(),MATCH(AX$3,$K$2:$P$2,0))</f>
        <v>10</v>
      </c>
      <c r="AY1095" s="19" cm="1">
        <f t="array" ref="AY1095">INDEX($K:$P,ROW(),MATCH(AY$3,$K$2:$P$2,0))</f>
        <v>10</v>
      </c>
      <c r="AZ1095" s="19" cm="1">
        <f t="array" ref="AZ1095">INDEX($K:$P,ROW(),MATCH(AZ$3,$K$2:$P$2,0))</f>
        <v>10</v>
      </c>
      <c r="BA1095" s="19" cm="1">
        <f t="array" ref="BA1095">INDEX($K:$P,ROW(),MATCH(BA$3,$K$2:$P$2,0))</f>
        <v>10</v>
      </c>
      <c r="BB1095" s="19" cm="1">
        <f t="array" ref="BB1095">INDEX($K:$P,ROW(),MATCH(BB$3,$K$2:$P$2,0))</f>
        <v>10</v>
      </c>
      <c r="BC1095" s="19" cm="1">
        <f t="array" ref="BC1095">INDEX($K:$P,ROW(),MATCH(BC$3,$K$2:$P$2,0))</f>
        <v>10</v>
      </c>
      <c r="BD1095" s="19" cm="1">
        <f t="array" ref="BD1095">INDEX($K:$P,ROW(),MATCH(BD$3,$K$2:$P$2,0))</f>
        <v>10</v>
      </c>
      <c r="BE1095" s="19" cm="1">
        <f t="array" ref="BE1095">INDEX($K:$P,ROW(),MATCH(BE$3,$K$2:$P$2,0))</f>
        <v>10</v>
      </c>
      <c r="BF1095" s="19" cm="1">
        <f t="array" ref="BF1095">INDEX($K:$P,ROW(),MATCH(BF$3,$K$2:$P$2,0))</f>
        <v>10</v>
      </c>
      <c r="BG1095" s="19" cm="1">
        <f t="array" ref="BG1095">INDEX($K:$P,ROW(),MATCH(BG$3,$K$2:$P$2,0))</f>
        <v>10</v>
      </c>
      <c r="BH1095" s="19" cm="1">
        <f t="array" ref="BH1095">INDEX($K:$P,ROW(),MATCH(BH$3,$K$2:$P$2,0))</f>
        <v>10</v>
      </c>
      <c r="BI1095" s="19" cm="1">
        <f t="array" ref="BI1095">INDEX($K:$P,ROW(),MATCH(BI$3,$K$2:$P$2,0))</f>
        <v>10</v>
      </c>
      <c r="BJ1095" s="19" cm="1">
        <f t="array" ref="BJ1095">INDEX($K:$P,ROW(),MATCH(BJ$3,$K$2:$P$2,0))</f>
        <v>10</v>
      </c>
      <c r="BK1095" s="19" cm="1">
        <f t="array" ref="BK1095">INDEX($K:$P,ROW(),MATCH(BK$3,$K$2:$P$2,0))</f>
        <v>10</v>
      </c>
      <c r="BL1095" s="19" cm="1">
        <f t="array" ref="BL1095">INDEX($K:$P,ROW(),MATCH(BL$3,$K$2:$P$2,0))</f>
        <v>10</v>
      </c>
      <c r="BM1095" s="19" cm="1">
        <f t="array" ref="BM1095">INDEX($K:$P,ROW(),MATCH(BM$3,$K$2:$P$2,0))</f>
        <v>10</v>
      </c>
      <c r="BN1095" s="19" cm="1">
        <f t="array" ref="BN1095">INDEX($K:$P,ROW(),MATCH(BN$3,$K$2:$P$2,0))</f>
        <v>10</v>
      </c>
      <c r="BO1095" s="19" cm="1">
        <f t="array" ref="BO1095">INDEX($K:$P,ROW(),MATCH(BO$3,$K$2:$P$2,0))</f>
        <v>10</v>
      </c>
      <c r="BP1095" s="19" cm="1">
        <f t="array" ref="BP1095">INDEX($K:$P,ROW(),MATCH(BP$3,$K$2:$P$2,0))</f>
        <v>10</v>
      </c>
      <c r="BQ1095" s="19" cm="1">
        <f t="array" ref="BQ1095">INDEX($K:$P,ROW(),MATCH(BQ$3,$K$2:$P$2,0))</f>
        <v>10</v>
      </c>
      <c r="BR1095" s="19" cm="1">
        <f t="array" ref="BR1095">INDEX($K:$P,ROW(),MATCH(BR$3,$K$2:$P$2,0))</f>
        <v>10</v>
      </c>
      <c r="BS1095" s="19" cm="1">
        <f t="array" ref="BS1095">INDEX($K:$P,ROW(),MATCH(BS$3,$K$2:$P$2,0))</f>
        <v>10</v>
      </c>
      <c r="BT1095" s="19" cm="1">
        <f t="array" ref="BT1095">INDEX($K:$P,ROW(),MATCH(BT$3,$K$2:$P$2,0))</f>
        <v>10</v>
      </c>
      <c r="BU1095" s="19" cm="1">
        <f t="array" ref="BU1095">INDEX($K:$P,ROW(),MATCH(BU$3,$K$2:$P$2,0))</f>
        <v>10</v>
      </c>
      <c r="BV1095" s="19" cm="1">
        <f t="array" ref="BV1095">INDEX($K:$P,ROW(),MATCH(BV$3,$K$2:$P$2,0))</f>
        <v>10</v>
      </c>
      <c r="BW1095" s="19" cm="1">
        <f t="array" ref="BW1095">INDEX($K:$P,ROW(),MATCH(BW$3,$K$2:$P$2,0))</f>
        <v>10</v>
      </c>
      <c r="BX1095" s="19" cm="1">
        <f t="array" ref="BX1095">INDEX($K:$P,ROW(),MATCH(BX$3,$K$2:$P$2,0))</f>
        <v>10</v>
      </c>
      <c r="BY1095" s="19" cm="1">
        <f t="array" ref="BY1095">INDEX($K:$P,ROW(),MATCH(BY$3,$K$2:$P$2,0))</f>
        <v>10</v>
      </c>
      <c r="BZ1095" s="19" cm="1">
        <f t="array" ref="BZ1095">INDEX($K:$P,ROW(),MATCH(BZ$3,$K$2:$P$2,0))</f>
        <v>10</v>
      </c>
      <c r="CA1095" s="19" cm="1">
        <f t="array" ref="CA1095">INDEX($K:$P,ROW(),MATCH(CA$3,$K$2:$P$2,0))</f>
        <v>10</v>
      </c>
      <c r="CB1095" s="19" cm="1">
        <f t="array" ref="CB1095">INDEX($K:$P,ROW(),MATCH(CB$3,$K$2:$P$2,0))</f>
        <v>10</v>
      </c>
      <c r="CC1095" s="19" cm="1">
        <f t="array" ref="CC1095">INDEX($K:$P,ROW(),MATCH(CC$3,$K$2:$P$2,0))</f>
        <v>10</v>
      </c>
      <c r="CD1095" s="19" cm="1">
        <f t="array" ref="CD1095">INDEX($K:$P,ROW(),MATCH(CD$3,$K$2:$P$2,0))</f>
        <v>10</v>
      </c>
      <c r="CE1095" s="19" cm="1">
        <f t="array" ref="CE1095">INDEX($K:$P,ROW(),MATCH(CE$3,$K$2:$P$2,0))</f>
        <v>10</v>
      </c>
      <c r="CF1095" s="19" cm="1">
        <f t="array" ref="CF1095">INDEX($K:$P,ROW(),MATCH(CF$3,$K$2:$P$2,0))</f>
        <v>10</v>
      </c>
      <c r="CG1095" s="19" cm="1">
        <f t="array" ref="CG1095">INDEX($K:$P,ROW(),MATCH(CG$3,$K$2:$P$2,0))</f>
        <v>10</v>
      </c>
      <c r="CH1095" s="19" cm="1">
        <f t="array" ref="CH1095">INDEX($K:$P,ROW(),MATCH(CH$3,$K$2:$P$2,0))</f>
        <v>10</v>
      </c>
      <c r="CI1095" s="19" cm="1">
        <f t="array" ref="CI1095">INDEX($K:$P,ROW(),MATCH(CI$3,$K$2:$P$2,0))</f>
        <v>10</v>
      </c>
      <c r="CJ1095" s="19" cm="1">
        <f t="array" ref="CJ1095">INDEX($K:$P,ROW(),MATCH(CJ$3,$K$2:$P$2,0))</f>
        <v>10</v>
      </c>
      <c r="CK1095" s="19" cm="1">
        <f t="array" ref="CK1095">INDEX($K:$P,ROW(),MATCH(CK$3,$K$2:$P$2,0))</f>
        <v>10</v>
      </c>
      <c r="CL1095" s="19" cm="1">
        <f t="array" ref="CL1095">INDEX($K:$P,ROW(),MATCH(CL$3,$K$2:$P$2,0))</f>
        <v>10</v>
      </c>
    </row>
    <row r="1096" spans="2:90" x14ac:dyDescent="0.4">
      <c r="B1096" s="141" t="s">
        <v>520</v>
      </c>
      <c r="D1096" t="s">
        <v>808</v>
      </c>
      <c r="E1096" s="8" t="str">
        <f t="shared" si="1218"/>
        <v>1096 LISTSALE-PV</v>
      </c>
      <c r="H1096" s="31"/>
      <c r="I1096" s="73"/>
      <c r="J1096" s="73"/>
      <c r="K1096" s="18">
        <v>10</v>
      </c>
      <c r="L1096" s="18">
        <v>10</v>
      </c>
      <c r="M1096" s="18">
        <v>10</v>
      </c>
      <c r="N1096" s="18">
        <v>10</v>
      </c>
      <c r="O1096" s="18">
        <v>10</v>
      </c>
      <c r="P1096" s="18">
        <v>10</v>
      </c>
      <c r="R1096" s="33"/>
      <c r="S1096" s="19" cm="1">
        <f t="array" ref="S1096">INDEX($K:$P,ROW(),MATCH(S$3,$K$2:$P$2,0))</f>
        <v>10</v>
      </c>
      <c r="T1096" s="19" cm="1">
        <f t="array" ref="T1096">INDEX($K:$P,ROW(),MATCH(T$3,$K$2:$P$2,0))</f>
        <v>10</v>
      </c>
      <c r="U1096" s="19" cm="1">
        <f t="array" ref="U1096">INDEX($K:$P,ROW(),MATCH(U$3,$K$2:$P$2,0))</f>
        <v>10</v>
      </c>
      <c r="V1096" s="19" cm="1">
        <f t="array" ref="V1096">INDEX($K:$P,ROW(),MATCH(V$3,$K$2:$P$2,0))</f>
        <v>10</v>
      </c>
      <c r="W1096" s="19" cm="1">
        <f t="array" ref="W1096">INDEX($K:$P,ROW(),MATCH(W$3,$K$2:$P$2,0))</f>
        <v>10</v>
      </c>
      <c r="X1096" s="19" cm="1">
        <f t="array" ref="X1096">INDEX($K:$P,ROW(),MATCH(X$3,$K$2:$P$2,0))</f>
        <v>10</v>
      </c>
      <c r="Y1096" s="19" cm="1">
        <f t="array" ref="Y1096">INDEX($K:$P,ROW(),MATCH(Y$3,$K$2:$P$2,0))</f>
        <v>10</v>
      </c>
      <c r="Z1096" s="19" cm="1">
        <f t="array" ref="Z1096">INDEX($K:$P,ROW(),MATCH(Z$3,$K$2:$P$2,0))</f>
        <v>10</v>
      </c>
      <c r="AA1096" s="19" cm="1">
        <f t="array" ref="AA1096">INDEX($K:$P,ROW(),MATCH(AA$3,$K$2:$P$2,0))</f>
        <v>10</v>
      </c>
      <c r="AB1096" s="19" cm="1">
        <f t="array" ref="AB1096">INDEX($K:$P,ROW(),MATCH(AB$3,$K$2:$P$2,0))</f>
        <v>10</v>
      </c>
      <c r="AC1096" s="19" cm="1">
        <f t="array" ref="AC1096">INDEX($K:$P,ROW(),MATCH(AC$3,$K$2:$P$2,0))</f>
        <v>10</v>
      </c>
      <c r="AD1096" s="19" cm="1">
        <f t="array" ref="AD1096">INDEX($K:$P,ROW(),MATCH(AD$3,$K$2:$P$2,0))</f>
        <v>10</v>
      </c>
      <c r="AE1096" s="19" cm="1">
        <f t="array" ref="AE1096">INDEX($K:$P,ROW(),MATCH(AE$3,$K$2:$P$2,0))</f>
        <v>10</v>
      </c>
      <c r="AF1096" s="19" cm="1">
        <f t="array" ref="AF1096">INDEX($K:$P,ROW(),MATCH(AF$3,$K$2:$P$2,0))</f>
        <v>10</v>
      </c>
      <c r="AG1096" s="19" cm="1">
        <f t="array" ref="AG1096">INDEX($K:$P,ROW(),MATCH(AG$3,$K$2:$P$2,0))</f>
        <v>10</v>
      </c>
      <c r="AH1096" s="19" cm="1">
        <f t="array" ref="AH1096">INDEX($K:$P,ROW(),MATCH(AH$3,$K$2:$P$2,0))</f>
        <v>10</v>
      </c>
      <c r="AI1096" s="19" cm="1">
        <f t="array" ref="AI1096">INDEX($K:$P,ROW(),MATCH(AI$3,$K$2:$P$2,0))</f>
        <v>10</v>
      </c>
      <c r="AJ1096" s="19" cm="1">
        <f t="array" ref="AJ1096">INDEX($K:$P,ROW(),MATCH(AJ$3,$K$2:$P$2,0))</f>
        <v>10</v>
      </c>
      <c r="AK1096" s="19" cm="1">
        <f t="array" ref="AK1096">INDEX($K:$P,ROW(),MATCH(AK$3,$K$2:$P$2,0))</f>
        <v>10</v>
      </c>
      <c r="AL1096" s="19" cm="1">
        <f t="array" ref="AL1096">INDEX($K:$P,ROW(),MATCH(AL$3,$K$2:$P$2,0))</f>
        <v>10</v>
      </c>
      <c r="AM1096" s="19" cm="1">
        <f t="array" ref="AM1096">INDEX($K:$P,ROW(),MATCH(AM$3,$K$2:$P$2,0))</f>
        <v>10</v>
      </c>
      <c r="AN1096" s="19" cm="1">
        <f t="array" ref="AN1096">INDEX($K:$P,ROW(),MATCH(AN$3,$K$2:$P$2,0))</f>
        <v>10</v>
      </c>
      <c r="AO1096" s="19" cm="1">
        <f t="array" ref="AO1096">INDEX($K:$P,ROW(),MATCH(AO$3,$K$2:$P$2,0))</f>
        <v>10</v>
      </c>
      <c r="AP1096" s="19" cm="1">
        <f t="array" ref="AP1096">INDEX($K:$P,ROW(),MATCH(AP$3,$K$2:$P$2,0))</f>
        <v>10</v>
      </c>
      <c r="AQ1096" s="19" cm="1">
        <f t="array" ref="AQ1096">INDEX($K:$P,ROW(),MATCH(AQ$3,$K$2:$P$2,0))</f>
        <v>10</v>
      </c>
      <c r="AR1096" s="19" cm="1">
        <f t="array" ref="AR1096">INDEX($K:$P,ROW(),MATCH(AR$3,$K$2:$P$2,0))</f>
        <v>10</v>
      </c>
      <c r="AS1096" s="19" cm="1">
        <f t="array" ref="AS1096">INDEX($K:$P,ROW(),MATCH(AS$3,$K$2:$P$2,0))</f>
        <v>10</v>
      </c>
      <c r="AT1096" s="19" cm="1">
        <f t="array" ref="AT1096">INDEX($K:$P,ROW(),MATCH(AT$3,$K$2:$P$2,0))</f>
        <v>10</v>
      </c>
      <c r="AU1096" s="19" cm="1">
        <f t="array" ref="AU1096">INDEX($K:$P,ROW(),MATCH(AU$3,$K$2:$P$2,0))</f>
        <v>10</v>
      </c>
      <c r="AV1096" s="19" cm="1">
        <f t="array" ref="AV1096">INDEX($K:$P,ROW(),MATCH(AV$3,$K$2:$P$2,0))</f>
        <v>10</v>
      </c>
      <c r="AW1096" s="19" cm="1">
        <f t="array" ref="AW1096">INDEX($K:$P,ROW(),MATCH(AW$3,$K$2:$P$2,0))</f>
        <v>10</v>
      </c>
      <c r="AX1096" s="19" cm="1">
        <f t="array" ref="AX1096">INDEX($K:$P,ROW(),MATCH(AX$3,$K$2:$P$2,0))</f>
        <v>10</v>
      </c>
      <c r="AY1096" s="19" cm="1">
        <f t="array" ref="AY1096">INDEX($K:$P,ROW(),MATCH(AY$3,$K$2:$P$2,0))</f>
        <v>10</v>
      </c>
      <c r="AZ1096" s="19" cm="1">
        <f t="array" ref="AZ1096">INDEX($K:$P,ROW(),MATCH(AZ$3,$K$2:$P$2,0))</f>
        <v>10</v>
      </c>
      <c r="BA1096" s="19" cm="1">
        <f t="array" ref="BA1096">INDEX($K:$P,ROW(),MATCH(BA$3,$K$2:$P$2,0))</f>
        <v>10</v>
      </c>
      <c r="BB1096" s="19" cm="1">
        <f t="array" ref="BB1096">INDEX($K:$P,ROW(),MATCH(BB$3,$K$2:$P$2,0))</f>
        <v>10</v>
      </c>
      <c r="BC1096" s="19" cm="1">
        <f t="array" ref="BC1096">INDEX($K:$P,ROW(),MATCH(BC$3,$K$2:$P$2,0))</f>
        <v>10</v>
      </c>
      <c r="BD1096" s="19" cm="1">
        <f t="array" ref="BD1096">INDEX($K:$P,ROW(),MATCH(BD$3,$K$2:$P$2,0))</f>
        <v>10</v>
      </c>
      <c r="BE1096" s="19" cm="1">
        <f t="array" ref="BE1096">INDEX($K:$P,ROW(),MATCH(BE$3,$K$2:$P$2,0))</f>
        <v>10</v>
      </c>
      <c r="BF1096" s="19" cm="1">
        <f t="array" ref="BF1096">INDEX($K:$P,ROW(),MATCH(BF$3,$K$2:$P$2,0))</f>
        <v>10</v>
      </c>
      <c r="BG1096" s="19" cm="1">
        <f t="array" ref="BG1096">INDEX($K:$P,ROW(),MATCH(BG$3,$K$2:$P$2,0))</f>
        <v>10</v>
      </c>
      <c r="BH1096" s="19" cm="1">
        <f t="array" ref="BH1096">INDEX($K:$P,ROW(),MATCH(BH$3,$K$2:$P$2,0))</f>
        <v>10</v>
      </c>
      <c r="BI1096" s="19" cm="1">
        <f t="array" ref="BI1096">INDEX($K:$P,ROW(),MATCH(BI$3,$K$2:$P$2,0))</f>
        <v>10</v>
      </c>
      <c r="BJ1096" s="19" cm="1">
        <f t="array" ref="BJ1096">INDEX($K:$P,ROW(),MATCH(BJ$3,$K$2:$P$2,0))</f>
        <v>10</v>
      </c>
      <c r="BK1096" s="19" cm="1">
        <f t="array" ref="BK1096">INDEX($K:$P,ROW(),MATCH(BK$3,$K$2:$P$2,0))</f>
        <v>10</v>
      </c>
      <c r="BL1096" s="19" cm="1">
        <f t="array" ref="BL1096">INDEX($K:$P,ROW(),MATCH(BL$3,$K$2:$P$2,0))</f>
        <v>10</v>
      </c>
      <c r="BM1096" s="19" cm="1">
        <f t="array" ref="BM1096">INDEX($K:$P,ROW(),MATCH(BM$3,$K$2:$P$2,0))</f>
        <v>10</v>
      </c>
      <c r="BN1096" s="19" cm="1">
        <f t="array" ref="BN1096">INDEX($K:$P,ROW(),MATCH(BN$3,$K$2:$P$2,0))</f>
        <v>10</v>
      </c>
      <c r="BO1096" s="19" cm="1">
        <f t="array" ref="BO1096">INDEX($K:$P,ROW(),MATCH(BO$3,$K$2:$P$2,0))</f>
        <v>10</v>
      </c>
      <c r="BP1096" s="19" cm="1">
        <f t="array" ref="BP1096">INDEX($K:$P,ROW(),MATCH(BP$3,$K$2:$P$2,0))</f>
        <v>10</v>
      </c>
      <c r="BQ1096" s="19" cm="1">
        <f t="array" ref="BQ1096">INDEX($K:$P,ROW(),MATCH(BQ$3,$K$2:$P$2,0))</f>
        <v>10</v>
      </c>
      <c r="BR1096" s="19" cm="1">
        <f t="array" ref="BR1096">INDEX($K:$P,ROW(),MATCH(BR$3,$K$2:$P$2,0))</f>
        <v>10</v>
      </c>
      <c r="BS1096" s="19" cm="1">
        <f t="array" ref="BS1096">INDEX($K:$P,ROW(),MATCH(BS$3,$K$2:$P$2,0))</f>
        <v>10</v>
      </c>
      <c r="BT1096" s="19" cm="1">
        <f t="array" ref="BT1096">INDEX($K:$P,ROW(),MATCH(BT$3,$K$2:$P$2,0))</f>
        <v>10</v>
      </c>
      <c r="BU1096" s="19" cm="1">
        <f t="array" ref="BU1096">INDEX($K:$P,ROW(),MATCH(BU$3,$K$2:$P$2,0))</f>
        <v>10</v>
      </c>
      <c r="BV1096" s="19" cm="1">
        <f t="array" ref="BV1096">INDEX($K:$P,ROW(),MATCH(BV$3,$K$2:$P$2,0))</f>
        <v>10</v>
      </c>
      <c r="BW1096" s="19" cm="1">
        <f t="array" ref="BW1096">INDEX($K:$P,ROW(),MATCH(BW$3,$K$2:$P$2,0))</f>
        <v>10</v>
      </c>
      <c r="BX1096" s="19" cm="1">
        <f t="array" ref="BX1096">INDEX($K:$P,ROW(),MATCH(BX$3,$K$2:$P$2,0))</f>
        <v>10</v>
      </c>
      <c r="BY1096" s="19" cm="1">
        <f t="array" ref="BY1096">INDEX($K:$P,ROW(),MATCH(BY$3,$K$2:$P$2,0))</f>
        <v>10</v>
      </c>
      <c r="BZ1096" s="19" cm="1">
        <f t="array" ref="BZ1096">INDEX($K:$P,ROW(),MATCH(BZ$3,$K$2:$P$2,0))</f>
        <v>10</v>
      </c>
      <c r="CA1096" s="19" cm="1">
        <f t="array" ref="CA1096">INDEX($K:$P,ROW(),MATCH(CA$3,$K$2:$P$2,0))</f>
        <v>10</v>
      </c>
      <c r="CB1096" s="19" cm="1">
        <f t="array" ref="CB1096">INDEX($K:$P,ROW(),MATCH(CB$3,$K$2:$P$2,0))</f>
        <v>10</v>
      </c>
      <c r="CC1096" s="19" cm="1">
        <f t="array" ref="CC1096">INDEX($K:$P,ROW(),MATCH(CC$3,$K$2:$P$2,0))</f>
        <v>10</v>
      </c>
      <c r="CD1096" s="19" cm="1">
        <f t="array" ref="CD1096">INDEX($K:$P,ROW(),MATCH(CD$3,$K$2:$P$2,0))</f>
        <v>10</v>
      </c>
      <c r="CE1096" s="19" cm="1">
        <f t="array" ref="CE1096">INDEX($K:$P,ROW(),MATCH(CE$3,$K$2:$P$2,0))</f>
        <v>10</v>
      </c>
      <c r="CF1096" s="19" cm="1">
        <f t="array" ref="CF1096">INDEX($K:$P,ROW(),MATCH(CF$3,$K$2:$P$2,0))</f>
        <v>10</v>
      </c>
      <c r="CG1096" s="19" cm="1">
        <f t="array" ref="CG1096">INDEX($K:$P,ROW(),MATCH(CG$3,$K$2:$P$2,0))</f>
        <v>10</v>
      </c>
      <c r="CH1096" s="19" cm="1">
        <f t="array" ref="CH1096">INDEX($K:$P,ROW(),MATCH(CH$3,$K$2:$P$2,0))</f>
        <v>10</v>
      </c>
      <c r="CI1096" s="19" cm="1">
        <f t="array" ref="CI1096">INDEX($K:$P,ROW(),MATCH(CI$3,$K$2:$P$2,0))</f>
        <v>10</v>
      </c>
      <c r="CJ1096" s="19" cm="1">
        <f t="array" ref="CJ1096">INDEX($K:$P,ROW(),MATCH(CJ$3,$K$2:$P$2,0))</f>
        <v>10</v>
      </c>
      <c r="CK1096" s="19" cm="1">
        <f t="array" ref="CK1096">INDEX($K:$P,ROW(),MATCH(CK$3,$K$2:$P$2,0))</f>
        <v>10</v>
      </c>
      <c r="CL1096" s="19" cm="1">
        <f t="array" ref="CL1096">INDEX($K:$P,ROW(),MATCH(CL$3,$K$2:$P$2,0))</f>
        <v>10</v>
      </c>
    </row>
    <row r="1097" spans="2:90" x14ac:dyDescent="0.4">
      <c r="B1097" s="141" t="s">
        <v>797</v>
      </c>
      <c r="D1097" t="s">
        <v>808</v>
      </c>
      <c r="E1097" s="8" t="str">
        <f t="shared" si="1218"/>
        <v>1097 LISTSALE-PV</v>
      </c>
      <c r="H1097" s="31"/>
      <c r="I1097" s="73"/>
      <c r="J1097" s="73"/>
      <c r="K1097" s="18">
        <v>10</v>
      </c>
      <c r="L1097" s="18">
        <v>10</v>
      </c>
      <c r="M1097" s="18">
        <v>10</v>
      </c>
      <c r="N1097" s="18">
        <v>10</v>
      </c>
      <c r="O1097" s="18">
        <v>10</v>
      </c>
      <c r="P1097" s="18">
        <v>10</v>
      </c>
      <c r="R1097" s="33"/>
      <c r="S1097" s="19" cm="1">
        <f t="array" ref="S1097">INDEX($K:$P,ROW(),MATCH(S$3,$K$2:$P$2,0))</f>
        <v>10</v>
      </c>
      <c r="T1097" s="19" cm="1">
        <f t="array" ref="T1097">INDEX($K:$P,ROW(),MATCH(T$3,$K$2:$P$2,0))</f>
        <v>10</v>
      </c>
      <c r="U1097" s="19" cm="1">
        <f t="array" ref="U1097">INDEX($K:$P,ROW(),MATCH(U$3,$K$2:$P$2,0))</f>
        <v>10</v>
      </c>
      <c r="V1097" s="19" cm="1">
        <f t="array" ref="V1097">INDEX($K:$P,ROW(),MATCH(V$3,$K$2:$P$2,0))</f>
        <v>10</v>
      </c>
      <c r="W1097" s="19" cm="1">
        <f t="array" ref="W1097">INDEX($K:$P,ROW(),MATCH(W$3,$K$2:$P$2,0))</f>
        <v>10</v>
      </c>
      <c r="X1097" s="19" cm="1">
        <f t="array" ref="X1097">INDEX($K:$P,ROW(),MATCH(X$3,$K$2:$P$2,0))</f>
        <v>10</v>
      </c>
      <c r="Y1097" s="19" cm="1">
        <f t="array" ref="Y1097">INDEX($K:$P,ROW(),MATCH(Y$3,$K$2:$P$2,0))</f>
        <v>10</v>
      </c>
      <c r="Z1097" s="19" cm="1">
        <f t="array" ref="Z1097">INDEX($K:$P,ROW(),MATCH(Z$3,$K$2:$P$2,0))</f>
        <v>10</v>
      </c>
      <c r="AA1097" s="19" cm="1">
        <f t="array" ref="AA1097">INDEX($K:$P,ROW(),MATCH(AA$3,$K$2:$P$2,0))</f>
        <v>10</v>
      </c>
      <c r="AB1097" s="19" cm="1">
        <f t="array" ref="AB1097">INDEX($K:$P,ROW(),MATCH(AB$3,$K$2:$P$2,0))</f>
        <v>10</v>
      </c>
      <c r="AC1097" s="19" cm="1">
        <f t="array" ref="AC1097">INDEX($K:$P,ROW(),MATCH(AC$3,$K$2:$P$2,0))</f>
        <v>10</v>
      </c>
      <c r="AD1097" s="19" cm="1">
        <f t="array" ref="AD1097">INDEX($K:$P,ROW(),MATCH(AD$3,$K$2:$P$2,0))</f>
        <v>10</v>
      </c>
      <c r="AE1097" s="19" cm="1">
        <f t="array" ref="AE1097">INDEX($K:$P,ROW(),MATCH(AE$3,$K$2:$P$2,0))</f>
        <v>10</v>
      </c>
      <c r="AF1097" s="19" cm="1">
        <f t="array" ref="AF1097">INDEX($K:$P,ROW(),MATCH(AF$3,$K$2:$P$2,0))</f>
        <v>10</v>
      </c>
      <c r="AG1097" s="19" cm="1">
        <f t="array" ref="AG1097">INDEX($K:$P,ROW(),MATCH(AG$3,$K$2:$P$2,0))</f>
        <v>10</v>
      </c>
      <c r="AH1097" s="19" cm="1">
        <f t="array" ref="AH1097">INDEX($K:$P,ROW(),MATCH(AH$3,$K$2:$P$2,0))</f>
        <v>10</v>
      </c>
      <c r="AI1097" s="19" cm="1">
        <f t="array" ref="AI1097">INDEX($K:$P,ROW(),MATCH(AI$3,$K$2:$P$2,0))</f>
        <v>10</v>
      </c>
      <c r="AJ1097" s="19" cm="1">
        <f t="array" ref="AJ1097">INDEX($K:$P,ROW(),MATCH(AJ$3,$K$2:$P$2,0))</f>
        <v>10</v>
      </c>
      <c r="AK1097" s="19" cm="1">
        <f t="array" ref="AK1097">INDEX($K:$P,ROW(),MATCH(AK$3,$K$2:$P$2,0))</f>
        <v>10</v>
      </c>
      <c r="AL1097" s="19" cm="1">
        <f t="array" ref="AL1097">INDEX($K:$P,ROW(),MATCH(AL$3,$K$2:$P$2,0))</f>
        <v>10</v>
      </c>
      <c r="AM1097" s="19" cm="1">
        <f t="array" ref="AM1097">INDEX($K:$P,ROW(),MATCH(AM$3,$K$2:$P$2,0))</f>
        <v>10</v>
      </c>
      <c r="AN1097" s="19" cm="1">
        <f t="array" ref="AN1097">INDEX($K:$P,ROW(),MATCH(AN$3,$K$2:$P$2,0))</f>
        <v>10</v>
      </c>
      <c r="AO1097" s="19" cm="1">
        <f t="array" ref="AO1097">INDEX($K:$P,ROW(),MATCH(AO$3,$K$2:$P$2,0))</f>
        <v>10</v>
      </c>
      <c r="AP1097" s="19" cm="1">
        <f t="array" ref="AP1097">INDEX($K:$P,ROW(),MATCH(AP$3,$K$2:$P$2,0))</f>
        <v>10</v>
      </c>
      <c r="AQ1097" s="19" cm="1">
        <f t="array" ref="AQ1097">INDEX($K:$P,ROW(),MATCH(AQ$3,$K$2:$P$2,0))</f>
        <v>10</v>
      </c>
      <c r="AR1097" s="19" cm="1">
        <f t="array" ref="AR1097">INDEX($K:$P,ROW(),MATCH(AR$3,$K$2:$P$2,0))</f>
        <v>10</v>
      </c>
      <c r="AS1097" s="19" cm="1">
        <f t="array" ref="AS1097">INDEX($K:$P,ROW(),MATCH(AS$3,$K$2:$P$2,0))</f>
        <v>10</v>
      </c>
      <c r="AT1097" s="19" cm="1">
        <f t="array" ref="AT1097">INDEX($K:$P,ROW(),MATCH(AT$3,$K$2:$P$2,0))</f>
        <v>10</v>
      </c>
      <c r="AU1097" s="19" cm="1">
        <f t="array" ref="AU1097">INDEX($K:$P,ROW(),MATCH(AU$3,$K$2:$P$2,0))</f>
        <v>10</v>
      </c>
      <c r="AV1097" s="19" cm="1">
        <f t="array" ref="AV1097">INDEX($K:$P,ROW(),MATCH(AV$3,$K$2:$P$2,0))</f>
        <v>10</v>
      </c>
      <c r="AW1097" s="19" cm="1">
        <f t="array" ref="AW1097">INDEX($K:$P,ROW(),MATCH(AW$3,$K$2:$P$2,0))</f>
        <v>10</v>
      </c>
      <c r="AX1097" s="19" cm="1">
        <f t="array" ref="AX1097">INDEX($K:$P,ROW(),MATCH(AX$3,$K$2:$P$2,0))</f>
        <v>10</v>
      </c>
      <c r="AY1097" s="19" cm="1">
        <f t="array" ref="AY1097">INDEX($K:$P,ROW(),MATCH(AY$3,$K$2:$P$2,0))</f>
        <v>10</v>
      </c>
      <c r="AZ1097" s="19" cm="1">
        <f t="array" ref="AZ1097">INDEX($K:$P,ROW(),MATCH(AZ$3,$K$2:$P$2,0))</f>
        <v>10</v>
      </c>
      <c r="BA1097" s="19" cm="1">
        <f t="array" ref="BA1097">INDEX($K:$P,ROW(),MATCH(BA$3,$K$2:$P$2,0))</f>
        <v>10</v>
      </c>
      <c r="BB1097" s="19" cm="1">
        <f t="array" ref="BB1097">INDEX($K:$P,ROW(),MATCH(BB$3,$K$2:$P$2,0))</f>
        <v>10</v>
      </c>
      <c r="BC1097" s="19" cm="1">
        <f t="array" ref="BC1097">INDEX($K:$P,ROW(),MATCH(BC$3,$K$2:$P$2,0))</f>
        <v>10</v>
      </c>
      <c r="BD1097" s="19" cm="1">
        <f t="array" ref="BD1097">INDEX($K:$P,ROW(),MATCH(BD$3,$K$2:$P$2,0))</f>
        <v>10</v>
      </c>
      <c r="BE1097" s="19" cm="1">
        <f t="array" ref="BE1097">INDEX($K:$P,ROW(),MATCH(BE$3,$K$2:$P$2,0))</f>
        <v>10</v>
      </c>
      <c r="BF1097" s="19" cm="1">
        <f t="array" ref="BF1097">INDEX($K:$P,ROW(),MATCH(BF$3,$K$2:$P$2,0))</f>
        <v>10</v>
      </c>
      <c r="BG1097" s="19" cm="1">
        <f t="array" ref="BG1097">INDEX($K:$P,ROW(),MATCH(BG$3,$K$2:$P$2,0))</f>
        <v>10</v>
      </c>
      <c r="BH1097" s="19" cm="1">
        <f t="array" ref="BH1097">INDEX($K:$P,ROW(),MATCH(BH$3,$K$2:$P$2,0))</f>
        <v>10</v>
      </c>
      <c r="BI1097" s="19" cm="1">
        <f t="array" ref="BI1097">INDEX($K:$P,ROW(),MATCH(BI$3,$K$2:$P$2,0))</f>
        <v>10</v>
      </c>
      <c r="BJ1097" s="19" cm="1">
        <f t="array" ref="BJ1097">INDEX($K:$P,ROW(),MATCH(BJ$3,$K$2:$P$2,0))</f>
        <v>10</v>
      </c>
      <c r="BK1097" s="19" cm="1">
        <f t="array" ref="BK1097">INDEX($K:$P,ROW(),MATCH(BK$3,$K$2:$P$2,0))</f>
        <v>10</v>
      </c>
      <c r="BL1097" s="19" cm="1">
        <f t="array" ref="BL1097">INDEX($K:$P,ROW(),MATCH(BL$3,$K$2:$P$2,0))</f>
        <v>10</v>
      </c>
      <c r="BM1097" s="19" cm="1">
        <f t="array" ref="BM1097">INDEX($K:$P,ROW(),MATCH(BM$3,$K$2:$P$2,0))</f>
        <v>10</v>
      </c>
      <c r="BN1097" s="19" cm="1">
        <f t="array" ref="BN1097">INDEX($K:$P,ROW(),MATCH(BN$3,$K$2:$P$2,0))</f>
        <v>10</v>
      </c>
      <c r="BO1097" s="19" cm="1">
        <f t="array" ref="BO1097">INDEX($K:$P,ROW(),MATCH(BO$3,$K$2:$P$2,0))</f>
        <v>10</v>
      </c>
      <c r="BP1097" s="19" cm="1">
        <f t="array" ref="BP1097">INDEX($K:$P,ROW(),MATCH(BP$3,$K$2:$P$2,0))</f>
        <v>10</v>
      </c>
      <c r="BQ1097" s="19" cm="1">
        <f t="array" ref="BQ1097">INDEX($K:$P,ROW(),MATCH(BQ$3,$K$2:$P$2,0))</f>
        <v>10</v>
      </c>
      <c r="BR1097" s="19" cm="1">
        <f t="array" ref="BR1097">INDEX($K:$P,ROW(),MATCH(BR$3,$K$2:$P$2,0))</f>
        <v>10</v>
      </c>
      <c r="BS1097" s="19" cm="1">
        <f t="array" ref="BS1097">INDEX($K:$P,ROW(),MATCH(BS$3,$K$2:$P$2,0))</f>
        <v>10</v>
      </c>
      <c r="BT1097" s="19" cm="1">
        <f t="array" ref="BT1097">INDEX($K:$P,ROW(),MATCH(BT$3,$K$2:$P$2,0))</f>
        <v>10</v>
      </c>
      <c r="BU1097" s="19" cm="1">
        <f t="array" ref="BU1097">INDEX($K:$P,ROW(),MATCH(BU$3,$K$2:$P$2,0))</f>
        <v>10</v>
      </c>
      <c r="BV1097" s="19" cm="1">
        <f t="array" ref="BV1097">INDEX($K:$P,ROW(),MATCH(BV$3,$K$2:$P$2,0))</f>
        <v>10</v>
      </c>
      <c r="BW1097" s="19" cm="1">
        <f t="array" ref="BW1097">INDEX($K:$P,ROW(),MATCH(BW$3,$K$2:$P$2,0))</f>
        <v>10</v>
      </c>
      <c r="BX1097" s="19" cm="1">
        <f t="array" ref="BX1097">INDEX($K:$P,ROW(),MATCH(BX$3,$K$2:$P$2,0))</f>
        <v>10</v>
      </c>
      <c r="BY1097" s="19" cm="1">
        <f t="array" ref="BY1097">INDEX($K:$P,ROW(),MATCH(BY$3,$K$2:$P$2,0))</f>
        <v>10</v>
      </c>
      <c r="BZ1097" s="19" cm="1">
        <f t="array" ref="BZ1097">INDEX($K:$P,ROW(),MATCH(BZ$3,$K$2:$P$2,0))</f>
        <v>10</v>
      </c>
      <c r="CA1097" s="19" cm="1">
        <f t="array" ref="CA1097">INDEX($K:$P,ROW(),MATCH(CA$3,$K$2:$P$2,0))</f>
        <v>10</v>
      </c>
      <c r="CB1097" s="19" cm="1">
        <f t="array" ref="CB1097">INDEX($K:$P,ROW(),MATCH(CB$3,$K$2:$P$2,0))</f>
        <v>10</v>
      </c>
      <c r="CC1097" s="19" cm="1">
        <f t="array" ref="CC1097">INDEX($K:$P,ROW(),MATCH(CC$3,$K$2:$P$2,0))</f>
        <v>10</v>
      </c>
      <c r="CD1097" s="19" cm="1">
        <f t="array" ref="CD1097">INDEX($K:$P,ROW(),MATCH(CD$3,$K$2:$P$2,0))</f>
        <v>10</v>
      </c>
      <c r="CE1097" s="19" cm="1">
        <f t="array" ref="CE1097">INDEX($K:$P,ROW(),MATCH(CE$3,$K$2:$P$2,0))</f>
        <v>10</v>
      </c>
      <c r="CF1097" s="19" cm="1">
        <f t="array" ref="CF1097">INDEX($K:$P,ROW(),MATCH(CF$3,$K$2:$P$2,0))</f>
        <v>10</v>
      </c>
      <c r="CG1097" s="19" cm="1">
        <f t="array" ref="CG1097">INDEX($K:$P,ROW(),MATCH(CG$3,$K$2:$P$2,0))</f>
        <v>10</v>
      </c>
      <c r="CH1097" s="19" cm="1">
        <f t="array" ref="CH1097">INDEX($K:$P,ROW(),MATCH(CH$3,$K$2:$P$2,0))</f>
        <v>10</v>
      </c>
      <c r="CI1097" s="19" cm="1">
        <f t="array" ref="CI1097">INDEX($K:$P,ROW(),MATCH(CI$3,$K$2:$P$2,0))</f>
        <v>10</v>
      </c>
      <c r="CJ1097" s="19" cm="1">
        <f t="array" ref="CJ1097">INDEX($K:$P,ROW(),MATCH(CJ$3,$K$2:$P$2,0))</f>
        <v>10</v>
      </c>
      <c r="CK1097" s="19" cm="1">
        <f t="array" ref="CK1097">INDEX($K:$P,ROW(),MATCH(CK$3,$K$2:$P$2,0))</f>
        <v>10</v>
      </c>
      <c r="CL1097" s="19" cm="1">
        <f t="array" ref="CL1097">INDEX($K:$P,ROW(),MATCH(CL$3,$K$2:$P$2,0))</f>
        <v>10</v>
      </c>
    </row>
    <row r="1098" spans="2:90" x14ac:dyDescent="0.4">
      <c r="B1098" s="141" t="s">
        <v>798</v>
      </c>
      <c r="D1098" t="s">
        <v>808</v>
      </c>
      <c r="E1098" s="8" t="str">
        <f t="shared" si="1218"/>
        <v>1098 LISTSALE-PV</v>
      </c>
      <c r="H1098" s="31"/>
      <c r="I1098" s="73"/>
      <c r="J1098" s="73"/>
      <c r="K1098" s="18">
        <v>10</v>
      </c>
      <c r="L1098" s="18">
        <v>10</v>
      </c>
      <c r="M1098" s="18">
        <v>10</v>
      </c>
      <c r="N1098" s="18">
        <v>10</v>
      </c>
      <c r="O1098" s="18">
        <v>10</v>
      </c>
      <c r="P1098" s="18">
        <v>10</v>
      </c>
      <c r="R1098" s="33"/>
      <c r="S1098" s="19" cm="1">
        <f t="array" ref="S1098">INDEX($K:$P,ROW(),MATCH(S$3,$K$2:$P$2,0))</f>
        <v>10</v>
      </c>
      <c r="T1098" s="19" cm="1">
        <f t="array" ref="T1098">INDEX($K:$P,ROW(),MATCH(T$3,$K$2:$P$2,0))</f>
        <v>10</v>
      </c>
      <c r="U1098" s="19" cm="1">
        <f t="array" ref="U1098">INDEX($K:$P,ROW(),MATCH(U$3,$K$2:$P$2,0))</f>
        <v>10</v>
      </c>
      <c r="V1098" s="19" cm="1">
        <f t="array" ref="V1098">INDEX($K:$P,ROW(),MATCH(V$3,$K$2:$P$2,0))</f>
        <v>10</v>
      </c>
      <c r="W1098" s="19" cm="1">
        <f t="array" ref="W1098">INDEX($K:$P,ROW(),MATCH(W$3,$K$2:$P$2,0))</f>
        <v>10</v>
      </c>
      <c r="X1098" s="19" cm="1">
        <f t="array" ref="X1098">INDEX($K:$P,ROW(),MATCH(X$3,$K$2:$P$2,0))</f>
        <v>10</v>
      </c>
      <c r="Y1098" s="19" cm="1">
        <f t="array" ref="Y1098">INDEX($K:$P,ROW(),MATCH(Y$3,$K$2:$P$2,0))</f>
        <v>10</v>
      </c>
      <c r="Z1098" s="19" cm="1">
        <f t="array" ref="Z1098">INDEX($K:$P,ROW(),MATCH(Z$3,$K$2:$P$2,0))</f>
        <v>10</v>
      </c>
      <c r="AA1098" s="19" cm="1">
        <f t="array" ref="AA1098">INDEX($K:$P,ROW(),MATCH(AA$3,$K$2:$P$2,0))</f>
        <v>10</v>
      </c>
      <c r="AB1098" s="19" cm="1">
        <f t="array" ref="AB1098">INDEX($K:$P,ROW(),MATCH(AB$3,$K$2:$P$2,0))</f>
        <v>10</v>
      </c>
      <c r="AC1098" s="19" cm="1">
        <f t="array" ref="AC1098">INDEX($K:$P,ROW(),MATCH(AC$3,$K$2:$P$2,0))</f>
        <v>10</v>
      </c>
      <c r="AD1098" s="19" cm="1">
        <f t="array" ref="AD1098">INDEX($K:$P,ROW(),MATCH(AD$3,$K$2:$P$2,0))</f>
        <v>10</v>
      </c>
      <c r="AE1098" s="19" cm="1">
        <f t="array" ref="AE1098">INDEX($K:$P,ROW(),MATCH(AE$3,$K$2:$P$2,0))</f>
        <v>10</v>
      </c>
      <c r="AF1098" s="19" cm="1">
        <f t="array" ref="AF1098">INDEX($K:$P,ROW(),MATCH(AF$3,$K$2:$P$2,0))</f>
        <v>10</v>
      </c>
      <c r="AG1098" s="19" cm="1">
        <f t="array" ref="AG1098">INDEX($K:$P,ROW(),MATCH(AG$3,$K$2:$P$2,0))</f>
        <v>10</v>
      </c>
      <c r="AH1098" s="19" cm="1">
        <f t="array" ref="AH1098">INDEX($K:$P,ROW(),MATCH(AH$3,$K$2:$P$2,0))</f>
        <v>10</v>
      </c>
      <c r="AI1098" s="19" cm="1">
        <f t="array" ref="AI1098">INDEX($K:$P,ROW(),MATCH(AI$3,$K$2:$P$2,0))</f>
        <v>10</v>
      </c>
      <c r="AJ1098" s="19" cm="1">
        <f t="array" ref="AJ1098">INDEX($K:$P,ROW(),MATCH(AJ$3,$K$2:$P$2,0))</f>
        <v>10</v>
      </c>
      <c r="AK1098" s="19" cm="1">
        <f t="array" ref="AK1098">INDEX($K:$P,ROW(),MATCH(AK$3,$K$2:$P$2,0))</f>
        <v>10</v>
      </c>
      <c r="AL1098" s="19" cm="1">
        <f t="array" ref="AL1098">INDEX($K:$P,ROW(),MATCH(AL$3,$K$2:$P$2,0))</f>
        <v>10</v>
      </c>
      <c r="AM1098" s="19" cm="1">
        <f t="array" ref="AM1098">INDEX($K:$P,ROW(),MATCH(AM$3,$K$2:$P$2,0))</f>
        <v>10</v>
      </c>
      <c r="AN1098" s="19" cm="1">
        <f t="array" ref="AN1098">INDEX($K:$P,ROW(),MATCH(AN$3,$K$2:$P$2,0))</f>
        <v>10</v>
      </c>
      <c r="AO1098" s="19" cm="1">
        <f t="array" ref="AO1098">INDEX($K:$P,ROW(),MATCH(AO$3,$K$2:$P$2,0))</f>
        <v>10</v>
      </c>
      <c r="AP1098" s="19" cm="1">
        <f t="array" ref="AP1098">INDEX($K:$P,ROW(),MATCH(AP$3,$K$2:$P$2,0))</f>
        <v>10</v>
      </c>
      <c r="AQ1098" s="19" cm="1">
        <f t="array" ref="AQ1098">INDEX($K:$P,ROW(),MATCH(AQ$3,$K$2:$P$2,0))</f>
        <v>10</v>
      </c>
      <c r="AR1098" s="19" cm="1">
        <f t="array" ref="AR1098">INDEX($K:$P,ROW(),MATCH(AR$3,$K$2:$P$2,0))</f>
        <v>10</v>
      </c>
      <c r="AS1098" s="19" cm="1">
        <f t="array" ref="AS1098">INDEX($K:$P,ROW(),MATCH(AS$3,$K$2:$P$2,0))</f>
        <v>10</v>
      </c>
      <c r="AT1098" s="19" cm="1">
        <f t="array" ref="AT1098">INDEX($K:$P,ROW(),MATCH(AT$3,$K$2:$P$2,0))</f>
        <v>10</v>
      </c>
      <c r="AU1098" s="19" cm="1">
        <f t="array" ref="AU1098">INDEX($K:$P,ROW(),MATCH(AU$3,$K$2:$P$2,0))</f>
        <v>10</v>
      </c>
      <c r="AV1098" s="19" cm="1">
        <f t="array" ref="AV1098">INDEX($K:$P,ROW(),MATCH(AV$3,$K$2:$P$2,0))</f>
        <v>10</v>
      </c>
      <c r="AW1098" s="19" cm="1">
        <f t="array" ref="AW1098">INDEX($K:$P,ROW(),MATCH(AW$3,$K$2:$P$2,0))</f>
        <v>10</v>
      </c>
      <c r="AX1098" s="19" cm="1">
        <f t="array" ref="AX1098">INDEX($K:$P,ROW(),MATCH(AX$3,$K$2:$P$2,0))</f>
        <v>10</v>
      </c>
      <c r="AY1098" s="19" cm="1">
        <f t="array" ref="AY1098">INDEX($K:$P,ROW(),MATCH(AY$3,$K$2:$P$2,0))</f>
        <v>10</v>
      </c>
      <c r="AZ1098" s="19" cm="1">
        <f t="array" ref="AZ1098">INDEX($K:$P,ROW(),MATCH(AZ$3,$K$2:$P$2,0))</f>
        <v>10</v>
      </c>
      <c r="BA1098" s="19" cm="1">
        <f t="array" ref="BA1098">INDEX($K:$P,ROW(),MATCH(BA$3,$K$2:$P$2,0))</f>
        <v>10</v>
      </c>
      <c r="BB1098" s="19" cm="1">
        <f t="array" ref="BB1098">INDEX($K:$P,ROW(),MATCH(BB$3,$K$2:$P$2,0))</f>
        <v>10</v>
      </c>
      <c r="BC1098" s="19" cm="1">
        <f t="array" ref="BC1098">INDEX($K:$P,ROW(),MATCH(BC$3,$K$2:$P$2,0))</f>
        <v>10</v>
      </c>
      <c r="BD1098" s="19" cm="1">
        <f t="array" ref="BD1098">INDEX($K:$P,ROW(),MATCH(BD$3,$K$2:$P$2,0))</f>
        <v>10</v>
      </c>
      <c r="BE1098" s="19" cm="1">
        <f t="array" ref="BE1098">INDEX($K:$P,ROW(),MATCH(BE$3,$K$2:$P$2,0))</f>
        <v>10</v>
      </c>
      <c r="BF1098" s="19" cm="1">
        <f t="array" ref="BF1098">INDEX($K:$P,ROW(),MATCH(BF$3,$K$2:$P$2,0))</f>
        <v>10</v>
      </c>
      <c r="BG1098" s="19" cm="1">
        <f t="array" ref="BG1098">INDEX($K:$P,ROW(),MATCH(BG$3,$K$2:$P$2,0))</f>
        <v>10</v>
      </c>
      <c r="BH1098" s="19" cm="1">
        <f t="array" ref="BH1098">INDEX($K:$P,ROW(),MATCH(BH$3,$K$2:$P$2,0))</f>
        <v>10</v>
      </c>
      <c r="BI1098" s="19" cm="1">
        <f t="array" ref="BI1098">INDEX($K:$P,ROW(),MATCH(BI$3,$K$2:$P$2,0))</f>
        <v>10</v>
      </c>
      <c r="BJ1098" s="19" cm="1">
        <f t="array" ref="BJ1098">INDEX($K:$P,ROW(),MATCH(BJ$3,$K$2:$P$2,0))</f>
        <v>10</v>
      </c>
      <c r="BK1098" s="19" cm="1">
        <f t="array" ref="BK1098">INDEX($K:$P,ROW(),MATCH(BK$3,$K$2:$P$2,0))</f>
        <v>10</v>
      </c>
      <c r="BL1098" s="19" cm="1">
        <f t="array" ref="BL1098">INDEX($K:$P,ROW(),MATCH(BL$3,$K$2:$P$2,0))</f>
        <v>10</v>
      </c>
      <c r="BM1098" s="19" cm="1">
        <f t="array" ref="BM1098">INDEX($K:$P,ROW(),MATCH(BM$3,$K$2:$P$2,0))</f>
        <v>10</v>
      </c>
      <c r="BN1098" s="19" cm="1">
        <f t="array" ref="BN1098">INDEX($K:$P,ROW(),MATCH(BN$3,$K$2:$P$2,0))</f>
        <v>10</v>
      </c>
      <c r="BO1098" s="19" cm="1">
        <f t="array" ref="BO1098">INDEX($K:$P,ROW(),MATCH(BO$3,$K$2:$P$2,0))</f>
        <v>10</v>
      </c>
      <c r="BP1098" s="19" cm="1">
        <f t="array" ref="BP1098">INDEX($K:$P,ROW(),MATCH(BP$3,$K$2:$P$2,0))</f>
        <v>10</v>
      </c>
      <c r="BQ1098" s="19" cm="1">
        <f t="array" ref="BQ1098">INDEX($K:$P,ROW(),MATCH(BQ$3,$K$2:$P$2,0))</f>
        <v>10</v>
      </c>
      <c r="BR1098" s="19" cm="1">
        <f t="array" ref="BR1098">INDEX($K:$P,ROW(),MATCH(BR$3,$K$2:$P$2,0))</f>
        <v>10</v>
      </c>
      <c r="BS1098" s="19" cm="1">
        <f t="array" ref="BS1098">INDEX($K:$P,ROW(),MATCH(BS$3,$K$2:$P$2,0))</f>
        <v>10</v>
      </c>
      <c r="BT1098" s="19" cm="1">
        <f t="array" ref="BT1098">INDEX($K:$P,ROW(),MATCH(BT$3,$K$2:$P$2,0))</f>
        <v>10</v>
      </c>
      <c r="BU1098" s="19" cm="1">
        <f t="array" ref="BU1098">INDEX($K:$P,ROW(),MATCH(BU$3,$K$2:$P$2,0))</f>
        <v>10</v>
      </c>
      <c r="BV1098" s="19" cm="1">
        <f t="array" ref="BV1098">INDEX($K:$P,ROW(),MATCH(BV$3,$K$2:$P$2,0))</f>
        <v>10</v>
      </c>
      <c r="BW1098" s="19" cm="1">
        <f t="array" ref="BW1098">INDEX($K:$P,ROW(),MATCH(BW$3,$K$2:$P$2,0))</f>
        <v>10</v>
      </c>
      <c r="BX1098" s="19" cm="1">
        <f t="array" ref="BX1098">INDEX($K:$P,ROW(),MATCH(BX$3,$K$2:$P$2,0))</f>
        <v>10</v>
      </c>
      <c r="BY1098" s="19" cm="1">
        <f t="array" ref="BY1098">INDEX($K:$P,ROW(),MATCH(BY$3,$K$2:$P$2,0))</f>
        <v>10</v>
      </c>
      <c r="BZ1098" s="19" cm="1">
        <f t="array" ref="BZ1098">INDEX($K:$P,ROW(),MATCH(BZ$3,$K$2:$P$2,0))</f>
        <v>10</v>
      </c>
      <c r="CA1098" s="19" cm="1">
        <f t="array" ref="CA1098">INDEX($K:$P,ROW(),MATCH(CA$3,$K$2:$P$2,0))</f>
        <v>10</v>
      </c>
      <c r="CB1098" s="19" cm="1">
        <f t="array" ref="CB1098">INDEX($K:$P,ROW(),MATCH(CB$3,$K$2:$P$2,0))</f>
        <v>10</v>
      </c>
      <c r="CC1098" s="19" cm="1">
        <f t="array" ref="CC1098">INDEX($K:$P,ROW(),MATCH(CC$3,$K$2:$P$2,0))</f>
        <v>10</v>
      </c>
      <c r="CD1098" s="19" cm="1">
        <f t="array" ref="CD1098">INDEX($K:$P,ROW(),MATCH(CD$3,$K$2:$P$2,0))</f>
        <v>10</v>
      </c>
      <c r="CE1098" s="19" cm="1">
        <f t="array" ref="CE1098">INDEX($K:$P,ROW(),MATCH(CE$3,$K$2:$P$2,0))</f>
        <v>10</v>
      </c>
      <c r="CF1098" s="19" cm="1">
        <f t="array" ref="CF1098">INDEX($K:$P,ROW(),MATCH(CF$3,$K$2:$P$2,0))</f>
        <v>10</v>
      </c>
      <c r="CG1098" s="19" cm="1">
        <f t="array" ref="CG1098">INDEX($K:$P,ROW(),MATCH(CG$3,$K$2:$P$2,0))</f>
        <v>10</v>
      </c>
      <c r="CH1098" s="19" cm="1">
        <f t="array" ref="CH1098">INDEX($K:$P,ROW(),MATCH(CH$3,$K$2:$P$2,0))</f>
        <v>10</v>
      </c>
      <c r="CI1098" s="19" cm="1">
        <f t="array" ref="CI1098">INDEX($K:$P,ROW(),MATCH(CI$3,$K$2:$P$2,0))</f>
        <v>10</v>
      </c>
      <c r="CJ1098" s="19" cm="1">
        <f t="array" ref="CJ1098">INDEX($K:$P,ROW(),MATCH(CJ$3,$K$2:$P$2,0))</f>
        <v>10</v>
      </c>
      <c r="CK1098" s="19" cm="1">
        <f t="array" ref="CK1098">INDEX($K:$P,ROW(),MATCH(CK$3,$K$2:$P$2,0))</f>
        <v>10</v>
      </c>
      <c r="CL1098" s="19" cm="1">
        <f t="array" ref="CL1098">INDEX($K:$P,ROW(),MATCH(CL$3,$K$2:$P$2,0))</f>
        <v>10</v>
      </c>
    </row>
    <row r="1099" spans="2:90" x14ac:dyDescent="0.4">
      <c r="B1099" s="141" t="s">
        <v>799</v>
      </c>
      <c r="D1099" t="s">
        <v>808</v>
      </c>
      <c r="E1099" s="8" t="str">
        <f t="shared" si="1218"/>
        <v>1099 LISTSALE-PV</v>
      </c>
      <c r="H1099" s="31"/>
      <c r="I1099" s="73"/>
      <c r="J1099" s="73"/>
      <c r="K1099" s="18">
        <v>10</v>
      </c>
      <c r="L1099" s="18">
        <v>10</v>
      </c>
      <c r="M1099" s="18">
        <v>10</v>
      </c>
      <c r="N1099" s="18">
        <v>10</v>
      </c>
      <c r="O1099" s="18">
        <v>10</v>
      </c>
      <c r="P1099" s="18">
        <v>10</v>
      </c>
      <c r="R1099" s="33"/>
      <c r="S1099" s="19" cm="1">
        <f t="array" ref="S1099">INDEX($K:$P,ROW(),MATCH(S$3,$K$2:$P$2,0))</f>
        <v>10</v>
      </c>
      <c r="T1099" s="19" cm="1">
        <f t="array" ref="T1099">INDEX($K:$P,ROW(),MATCH(T$3,$K$2:$P$2,0))</f>
        <v>10</v>
      </c>
      <c r="U1099" s="19" cm="1">
        <f t="array" ref="U1099">INDEX($K:$P,ROW(),MATCH(U$3,$K$2:$P$2,0))</f>
        <v>10</v>
      </c>
      <c r="V1099" s="19" cm="1">
        <f t="array" ref="V1099">INDEX($K:$P,ROW(),MATCH(V$3,$K$2:$P$2,0))</f>
        <v>10</v>
      </c>
      <c r="W1099" s="19" cm="1">
        <f t="array" ref="W1099">INDEX($K:$P,ROW(),MATCH(W$3,$K$2:$P$2,0))</f>
        <v>10</v>
      </c>
      <c r="X1099" s="19" cm="1">
        <f t="array" ref="X1099">INDEX($K:$P,ROW(),MATCH(X$3,$K$2:$P$2,0))</f>
        <v>10</v>
      </c>
      <c r="Y1099" s="19" cm="1">
        <f t="array" ref="Y1099">INDEX($K:$P,ROW(),MATCH(Y$3,$K$2:$P$2,0))</f>
        <v>10</v>
      </c>
      <c r="Z1099" s="19" cm="1">
        <f t="array" ref="Z1099">INDEX($K:$P,ROW(),MATCH(Z$3,$K$2:$P$2,0))</f>
        <v>10</v>
      </c>
      <c r="AA1099" s="19" cm="1">
        <f t="array" ref="AA1099">INDEX($K:$P,ROW(),MATCH(AA$3,$K$2:$P$2,0))</f>
        <v>10</v>
      </c>
      <c r="AB1099" s="19" cm="1">
        <f t="array" ref="AB1099">INDEX($K:$P,ROW(),MATCH(AB$3,$K$2:$P$2,0))</f>
        <v>10</v>
      </c>
      <c r="AC1099" s="19" cm="1">
        <f t="array" ref="AC1099">INDEX($K:$P,ROW(),MATCH(AC$3,$K$2:$P$2,0))</f>
        <v>10</v>
      </c>
      <c r="AD1099" s="19" cm="1">
        <f t="array" ref="AD1099">INDEX($K:$P,ROW(),MATCH(AD$3,$K$2:$P$2,0))</f>
        <v>10</v>
      </c>
      <c r="AE1099" s="19" cm="1">
        <f t="array" ref="AE1099">INDEX($K:$P,ROW(),MATCH(AE$3,$K$2:$P$2,0))</f>
        <v>10</v>
      </c>
      <c r="AF1099" s="19" cm="1">
        <f t="array" ref="AF1099">INDEX($K:$P,ROW(),MATCH(AF$3,$K$2:$P$2,0))</f>
        <v>10</v>
      </c>
      <c r="AG1099" s="19" cm="1">
        <f t="array" ref="AG1099">INDEX($K:$P,ROW(),MATCH(AG$3,$K$2:$P$2,0))</f>
        <v>10</v>
      </c>
      <c r="AH1099" s="19" cm="1">
        <f t="array" ref="AH1099">INDEX($K:$P,ROW(),MATCH(AH$3,$K$2:$P$2,0))</f>
        <v>10</v>
      </c>
      <c r="AI1099" s="19" cm="1">
        <f t="array" ref="AI1099">INDEX($K:$P,ROW(),MATCH(AI$3,$K$2:$P$2,0))</f>
        <v>10</v>
      </c>
      <c r="AJ1099" s="19" cm="1">
        <f t="array" ref="AJ1099">INDEX($K:$P,ROW(),MATCH(AJ$3,$K$2:$P$2,0))</f>
        <v>10</v>
      </c>
      <c r="AK1099" s="19" cm="1">
        <f t="array" ref="AK1099">INDEX($K:$P,ROW(),MATCH(AK$3,$K$2:$P$2,0))</f>
        <v>10</v>
      </c>
      <c r="AL1099" s="19" cm="1">
        <f t="array" ref="AL1099">INDEX($K:$P,ROW(),MATCH(AL$3,$K$2:$P$2,0))</f>
        <v>10</v>
      </c>
      <c r="AM1099" s="19" cm="1">
        <f t="array" ref="AM1099">INDEX($K:$P,ROW(),MATCH(AM$3,$K$2:$P$2,0))</f>
        <v>10</v>
      </c>
      <c r="AN1099" s="19" cm="1">
        <f t="array" ref="AN1099">INDEX($K:$P,ROW(),MATCH(AN$3,$K$2:$P$2,0))</f>
        <v>10</v>
      </c>
      <c r="AO1099" s="19" cm="1">
        <f t="array" ref="AO1099">INDEX($K:$P,ROW(),MATCH(AO$3,$K$2:$P$2,0))</f>
        <v>10</v>
      </c>
      <c r="AP1099" s="19" cm="1">
        <f t="array" ref="AP1099">INDEX($K:$P,ROW(),MATCH(AP$3,$K$2:$P$2,0))</f>
        <v>10</v>
      </c>
      <c r="AQ1099" s="19" cm="1">
        <f t="array" ref="AQ1099">INDEX($K:$P,ROW(),MATCH(AQ$3,$K$2:$P$2,0))</f>
        <v>10</v>
      </c>
      <c r="AR1099" s="19" cm="1">
        <f t="array" ref="AR1099">INDEX($K:$P,ROW(),MATCH(AR$3,$K$2:$P$2,0))</f>
        <v>10</v>
      </c>
      <c r="AS1099" s="19" cm="1">
        <f t="array" ref="AS1099">INDEX($K:$P,ROW(),MATCH(AS$3,$K$2:$P$2,0))</f>
        <v>10</v>
      </c>
      <c r="AT1099" s="19" cm="1">
        <f t="array" ref="AT1099">INDEX($K:$P,ROW(),MATCH(AT$3,$K$2:$P$2,0))</f>
        <v>10</v>
      </c>
      <c r="AU1099" s="19" cm="1">
        <f t="array" ref="AU1099">INDEX($K:$P,ROW(),MATCH(AU$3,$K$2:$P$2,0))</f>
        <v>10</v>
      </c>
      <c r="AV1099" s="19" cm="1">
        <f t="array" ref="AV1099">INDEX($K:$P,ROW(),MATCH(AV$3,$K$2:$P$2,0))</f>
        <v>10</v>
      </c>
      <c r="AW1099" s="19" cm="1">
        <f t="array" ref="AW1099">INDEX($K:$P,ROW(),MATCH(AW$3,$K$2:$P$2,0))</f>
        <v>10</v>
      </c>
      <c r="AX1099" s="19" cm="1">
        <f t="array" ref="AX1099">INDEX($K:$P,ROW(),MATCH(AX$3,$K$2:$P$2,0))</f>
        <v>10</v>
      </c>
      <c r="AY1099" s="19" cm="1">
        <f t="array" ref="AY1099">INDEX($K:$P,ROW(),MATCH(AY$3,$K$2:$P$2,0))</f>
        <v>10</v>
      </c>
      <c r="AZ1099" s="19" cm="1">
        <f t="array" ref="AZ1099">INDEX($K:$P,ROW(),MATCH(AZ$3,$K$2:$P$2,0))</f>
        <v>10</v>
      </c>
      <c r="BA1099" s="19" cm="1">
        <f t="array" ref="BA1099">INDEX($K:$P,ROW(),MATCH(BA$3,$K$2:$P$2,0))</f>
        <v>10</v>
      </c>
      <c r="BB1099" s="19" cm="1">
        <f t="array" ref="BB1099">INDEX($K:$P,ROW(),MATCH(BB$3,$K$2:$P$2,0))</f>
        <v>10</v>
      </c>
      <c r="BC1099" s="19" cm="1">
        <f t="array" ref="BC1099">INDEX($K:$P,ROW(),MATCH(BC$3,$K$2:$P$2,0))</f>
        <v>10</v>
      </c>
      <c r="BD1099" s="19" cm="1">
        <f t="array" ref="BD1099">INDEX($K:$P,ROW(),MATCH(BD$3,$K$2:$P$2,0))</f>
        <v>10</v>
      </c>
      <c r="BE1099" s="19" cm="1">
        <f t="array" ref="BE1099">INDEX($K:$P,ROW(),MATCH(BE$3,$K$2:$P$2,0))</f>
        <v>10</v>
      </c>
      <c r="BF1099" s="19" cm="1">
        <f t="array" ref="BF1099">INDEX($K:$P,ROW(),MATCH(BF$3,$K$2:$P$2,0))</f>
        <v>10</v>
      </c>
      <c r="BG1099" s="19" cm="1">
        <f t="array" ref="BG1099">INDEX($K:$P,ROW(),MATCH(BG$3,$K$2:$P$2,0))</f>
        <v>10</v>
      </c>
      <c r="BH1099" s="19" cm="1">
        <f t="array" ref="BH1099">INDEX($K:$P,ROW(),MATCH(BH$3,$K$2:$P$2,0))</f>
        <v>10</v>
      </c>
      <c r="BI1099" s="19" cm="1">
        <f t="array" ref="BI1099">INDEX($K:$P,ROW(),MATCH(BI$3,$K$2:$P$2,0))</f>
        <v>10</v>
      </c>
      <c r="BJ1099" s="19" cm="1">
        <f t="array" ref="BJ1099">INDEX($K:$P,ROW(),MATCH(BJ$3,$K$2:$P$2,0))</f>
        <v>10</v>
      </c>
      <c r="BK1099" s="19" cm="1">
        <f t="array" ref="BK1099">INDEX($K:$P,ROW(),MATCH(BK$3,$K$2:$P$2,0))</f>
        <v>10</v>
      </c>
      <c r="BL1099" s="19" cm="1">
        <f t="array" ref="BL1099">INDEX($K:$P,ROW(),MATCH(BL$3,$K$2:$P$2,0))</f>
        <v>10</v>
      </c>
      <c r="BM1099" s="19" cm="1">
        <f t="array" ref="BM1099">INDEX($K:$P,ROW(),MATCH(BM$3,$K$2:$P$2,0))</f>
        <v>10</v>
      </c>
      <c r="BN1099" s="19" cm="1">
        <f t="array" ref="BN1099">INDEX($K:$P,ROW(),MATCH(BN$3,$K$2:$P$2,0))</f>
        <v>10</v>
      </c>
      <c r="BO1099" s="19" cm="1">
        <f t="array" ref="BO1099">INDEX($K:$P,ROW(),MATCH(BO$3,$K$2:$P$2,0))</f>
        <v>10</v>
      </c>
      <c r="BP1099" s="19" cm="1">
        <f t="array" ref="BP1099">INDEX($K:$P,ROW(),MATCH(BP$3,$K$2:$P$2,0))</f>
        <v>10</v>
      </c>
      <c r="BQ1099" s="19" cm="1">
        <f t="array" ref="BQ1099">INDEX($K:$P,ROW(),MATCH(BQ$3,$K$2:$P$2,0))</f>
        <v>10</v>
      </c>
      <c r="BR1099" s="19" cm="1">
        <f t="array" ref="BR1099">INDEX($K:$P,ROW(),MATCH(BR$3,$K$2:$P$2,0))</f>
        <v>10</v>
      </c>
      <c r="BS1099" s="19" cm="1">
        <f t="array" ref="BS1099">INDEX($K:$P,ROW(),MATCH(BS$3,$K$2:$P$2,0))</f>
        <v>10</v>
      </c>
      <c r="BT1099" s="19" cm="1">
        <f t="array" ref="BT1099">INDEX($K:$P,ROW(),MATCH(BT$3,$K$2:$P$2,0))</f>
        <v>10</v>
      </c>
      <c r="BU1099" s="19" cm="1">
        <f t="array" ref="BU1099">INDEX($K:$P,ROW(),MATCH(BU$3,$K$2:$P$2,0))</f>
        <v>10</v>
      </c>
      <c r="BV1099" s="19" cm="1">
        <f t="array" ref="BV1099">INDEX($K:$P,ROW(),MATCH(BV$3,$K$2:$P$2,0))</f>
        <v>10</v>
      </c>
      <c r="BW1099" s="19" cm="1">
        <f t="array" ref="BW1099">INDEX($K:$P,ROW(),MATCH(BW$3,$K$2:$P$2,0))</f>
        <v>10</v>
      </c>
      <c r="BX1099" s="19" cm="1">
        <f t="array" ref="BX1099">INDEX($K:$P,ROW(),MATCH(BX$3,$K$2:$P$2,0))</f>
        <v>10</v>
      </c>
      <c r="BY1099" s="19" cm="1">
        <f t="array" ref="BY1099">INDEX($K:$P,ROW(),MATCH(BY$3,$K$2:$P$2,0))</f>
        <v>10</v>
      </c>
      <c r="BZ1099" s="19" cm="1">
        <f t="array" ref="BZ1099">INDEX($K:$P,ROW(),MATCH(BZ$3,$K$2:$P$2,0))</f>
        <v>10</v>
      </c>
      <c r="CA1099" s="19" cm="1">
        <f t="array" ref="CA1099">INDEX($K:$P,ROW(),MATCH(CA$3,$K$2:$P$2,0))</f>
        <v>10</v>
      </c>
      <c r="CB1099" s="19" cm="1">
        <f t="array" ref="CB1099">INDEX($K:$P,ROW(),MATCH(CB$3,$K$2:$P$2,0))</f>
        <v>10</v>
      </c>
      <c r="CC1099" s="19" cm="1">
        <f t="array" ref="CC1099">INDEX($K:$P,ROW(),MATCH(CC$3,$K$2:$P$2,0))</f>
        <v>10</v>
      </c>
      <c r="CD1099" s="19" cm="1">
        <f t="array" ref="CD1099">INDEX($K:$P,ROW(),MATCH(CD$3,$K$2:$P$2,0))</f>
        <v>10</v>
      </c>
      <c r="CE1099" s="19" cm="1">
        <f t="array" ref="CE1099">INDEX($K:$P,ROW(),MATCH(CE$3,$K$2:$P$2,0))</f>
        <v>10</v>
      </c>
      <c r="CF1099" s="19" cm="1">
        <f t="array" ref="CF1099">INDEX($K:$P,ROW(),MATCH(CF$3,$K$2:$P$2,0))</f>
        <v>10</v>
      </c>
      <c r="CG1099" s="19" cm="1">
        <f t="array" ref="CG1099">INDEX($K:$P,ROW(),MATCH(CG$3,$K$2:$P$2,0))</f>
        <v>10</v>
      </c>
      <c r="CH1099" s="19" cm="1">
        <f t="array" ref="CH1099">INDEX($K:$P,ROW(),MATCH(CH$3,$K$2:$P$2,0))</f>
        <v>10</v>
      </c>
      <c r="CI1099" s="19" cm="1">
        <f t="array" ref="CI1099">INDEX($K:$P,ROW(),MATCH(CI$3,$K$2:$P$2,0))</f>
        <v>10</v>
      </c>
      <c r="CJ1099" s="19" cm="1">
        <f t="array" ref="CJ1099">INDEX($K:$P,ROW(),MATCH(CJ$3,$K$2:$P$2,0))</f>
        <v>10</v>
      </c>
      <c r="CK1099" s="19" cm="1">
        <f t="array" ref="CK1099">INDEX($K:$P,ROW(),MATCH(CK$3,$K$2:$P$2,0))</f>
        <v>10</v>
      </c>
      <c r="CL1099" s="19" cm="1">
        <f t="array" ref="CL1099">INDEX($K:$P,ROW(),MATCH(CL$3,$K$2:$P$2,0))</f>
        <v>10</v>
      </c>
    </row>
    <row r="1100" spans="2:90" x14ac:dyDescent="0.4">
      <c r="B1100" s="124"/>
      <c r="D1100" t="s">
        <v>808</v>
      </c>
      <c r="E1100" s="8" t="str">
        <f t="shared" si="1218"/>
        <v>1100 LISTSALE-PV</v>
      </c>
      <c r="H1100" s="31"/>
      <c r="I1100" s="73"/>
      <c r="J1100" s="73"/>
      <c r="K1100" s="18"/>
      <c r="L1100" s="18"/>
      <c r="M1100" s="18"/>
      <c r="N1100" s="18"/>
      <c r="O1100" s="18"/>
      <c r="P1100" s="18"/>
      <c r="R1100" s="33"/>
      <c r="S1100" s="19"/>
      <c r="T1100" s="19"/>
      <c r="U1100" s="19"/>
      <c r="V1100" s="19"/>
      <c r="W1100" s="19"/>
      <c r="X1100" s="19"/>
      <c r="Y1100" s="19"/>
      <c r="Z1100" s="19"/>
      <c r="AA1100" s="19"/>
      <c r="AB1100" s="19"/>
      <c r="AC1100" s="19"/>
      <c r="AD1100" s="19"/>
      <c r="AE1100" s="19"/>
      <c r="AF1100" s="19"/>
      <c r="AG1100" s="19"/>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c r="CK1100" s="19"/>
      <c r="CL1100" s="19"/>
    </row>
    <row r="1101" spans="2:90" x14ac:dyDescent="0.4">
      <c r="B1101" s="124" t="s">
        <v>522</v>
      </c>
      <c r="D1101" t="s">
        <v>808</v>
      </c>
      <c r="E1101" s="8" t="str">
        <f t="shared" si="1218"/>
        <v>1101 LISTSALE-PV</v>
      </c>
      <c r="H1101" s="31"/>
      <c r="I1101" s="73"/>
      <c r="J1101" s="73"/>
      <c r="K1101" s="18"/>
      <c r="L1101" s="18"/>
      <c r="M1101" s="18"/>
      <c r="N1101" s="18"/>
      <c r="O1101" s="18"/>
      <c r="P1101" s="18"/>
      <c r="R1101" s="33"/>
      <c r="S1101" s="19"/>
      <c r="T1101" s="19"/>
      <c r="U1101" s="19"/>
      <c r="V1101" s="19"/>
      <c r="W1101" s="19"/>
      <c r="X1101" s="19"/>
      <c r="Y1101" s="19"/>
      <c r="Z1101" s="19"/>
      <c r="AA1101" s="19"/>
      <c r="AB1101" s="19"/>
      <c r="AC1101" s="19"/>
      <c r="AD1101" s="19"/>
      <c r="AE1101" s="19"/>
      <c r="AF1101" s="19"/>
      <c r="AG1101" s="19"/>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c r="CK1101" s="19"/>
      <c r="CL1101" s="19"/>
    </row>
    <row r="1102" spans="2:90" x14ac:dyDescent="0.4">
      <c r="B1102" s="154" t="s">
        <v>519</v>
      </c>
      <c r="D1102" t="s">
        <v>808</v>
      </c>
      <c r="E1102" s="8" t="str">
        <f t="shared" si="1218"/>
        <v>1102 LISTSALE-PV</v>
      </c>
      <c r="H1102" s="31"/>
      <c r="I1102" s="73"/>
      <c r="J1102" s="73"/>
      <c r="K1102" s="23">
        <f t="shared" ref="K1102:P1107" ca="1" si="1219">SUMIF($3:$3,K$2,1102:1102)</f>
        <v>-120000</v>
      </c>
      <c r="L1102" s="23">
        <f t="shared" ca="1" si="1219"/>
        <v>-120000</v>
      </c>
      <c r="M1102" s="23">
        <f t="shared" ca="1" si="1219"/>
        <v>-120000</v>
      </c>
      <c r="N1102" s="23">
        <f t="shared" ca="1" si="1219"/>
        <v>-120000</v>
      </c>
      <c r="O1102" s="23">
        <f t="shared" ca="1" si="1219"/>
        <v>-120000</v>
      </c>
      <c r="P1102" s="23">
        <f t="shared" ca="1" si="1219"/>
        <v>-120000</v>
      </c>
      <c r="R1102" s="33"/>
      <c r="S1102" s="24">
        <f t="shared" ref="S1102" ca="1" si="1220">-+S1072*S1095</f>
        <v>-10000</v>
      </c>
      <c r="T1102" s="24">
        <f t="shared" ref="T1102:AX1102" ca="1" si="1221">-+T1072*T1095</f>
        <v>-10000</v>
      </c>
      <c r="U1102" s="24">
        <f t="shared" ca="1" si="1221"/>
        <v>-10000</v>
      </c>
      <c r="V1102" s="24">
        <f t="shared" ca="1" si="1221"/>
        <v>-10000</v>
      </c>
      <c r="W1102" s="24">
        <f t="shared" ca="1" si="1221"/>
        <v>-10000</v>
      </c>
      <c r="X1102" s="24">
        <f t="shared" ca="1" si="1221"/>
        <v>-10000</v>
      </c>
      <c r="Y1102" s="24">
        <f t="shared" ca="1" si="1221"/>
        <v>-10000</v>
      </c>
      <c r="Z1102" s="24">
        <f t="shared" ca="1" si="1221"/>
        <v>-10000</v>
      </c>
      <c r="AA1102" s="24">
        <f t="shared" ca="1" si="1221"/>
        <v>-10000</v>
      </c>
      <c r="AB1102" s="24">
        <f t="shared" ca="1" si="1221"/>
        <v>-10000</v>
      </c>
      <c r="AC1102" s="24">
        <f t="shared" ca="1" si="1221"/>
        <v>-10000</v>
      </c>
      <c r="AD1102" s="24">
        <f t="shared" ca="1" si="1221"/>
        <v>-10000</v>
      </c>
      <c r="AE1102" s="24">
        <f t="shared" ca="1" si="1221"/>
        <v>-10000</v>
      </c>
      <c r="AF1102" s="24">
        <f t="shared" ca="1" si="1221"/>
        <v>-10000</v>
      </c>
      <c r="AG1102" s="24">
        <f t="shared" ca="1" si="1221"/>
        <v>-10000</v>
      </c>
      <c r="AH1102" s="24">
        <f t="shared" ca="1" si="1221"/>
        <v>-10000</v>
      </c>
      <c r="AI1102" s="24">
        <f t="shared" ca="1" si="1221"/>
        <v>-10000</v>
      </c>
      <c r="AJ1102" s="24">
        <f t="shared" ca="1" si="1221"/>
        <v>-10000</v>
      </c>
      <c r="AK1102" s="24">
        <f t="shared" ca="1" si="1221"/>
        <v>-10000</v>
      </c>
      <c r="AL1102" s="24">
        <f t="shared" ca="1" si="1221"/>
        <v>-10000</v>
      </c>
      <c r="AM1102" s="24">
        <f t="shared" ca="1" si="1221"/>
        <v>-10000</v>
      </c>
      <c r="AN1102" s="24">
        <f t="shared" ca="1" si="1221"/>
        <v>-10000</v>
      </c>
      <c r="AO1102" s="24">
        <f t="shared" ca="1" si="1221"/>
        <v>-10000</v>
      </c>
      <c r="AP1102" s="24">
        <f t="shared" ca="1" si="1221"/>
        <v>-10000</v>
      </c>
      <c r="AQ1102" s="24">
        <f t="shared" ca="1" si="1221"/>
        <v>-10000</v>
      </c>
      <c r="AR1102" s="24">
        <f t="shared" ca="1" si="1221"/>
        <v>-10000</v>
      </c>
      <c r="AS1102" s="24">
        <f t="shared" ca="1" si="1221"/>
        <v>-10000</v>
      </c>
      <c r="AT1102" s="24">
        <f t="shared" ca="1" si="1221"/>
        <v>-10000</v>
      </c>
      <c r="AU1102" s="24">
        <f t="shared" ca="1" si="1221"/>
        <v>-10000</v>
      </c>
      <c r="AV1102" s="24">
        <f t="shared" ca="1" si="1221"/>
        <v>-10000</v>
      </c>
      <c r="AW1102" s="24">
        <f t="shared" ca="1" si="1221"/>
        <v>-10000</v>
      </c>
      <c r="AX1102" s="24">
        <f t="shared" ca="1" si="1221"/>
        <v>-10000</v>
      </c>
      <c r="AY1102" s="24">
        <f t="shared" ref="AY1102:CD1102" ca="1" si="1222">-+AY1072*AY1095</f>
        <v>-10000</v>
      </c>
      <c r="AZ1102" s="24">
        <f t="shared" ca="1" si="1222"/>
        <v>-10000</v>
      </c>
      <c r="BA1102" s="24">
        <f t="shared" ca="1" si="1222"/>
        <v>-10000</v>
      </c>
      <c r="BB1102" s="24">
        <f t="shared" ca="1" si="1222"/>
        <v>-10000</v>
      </c>
      <c r="BC1102" s="24">
        <f t="shared" ca="1" si="1222"/>
        <v>-10000</v>
      </c>
      <c r="BD1102" s="24">
        <f t="shared" ca="1" si="1222"/>
        <v>-10000</v>
      </c>
      <c r="BE1102" s="24">
        <f t="shared" ca="1" si="1222"/>
        <v>-10000</v>
      </c>
      <c r="BF1102" s="24">
        <f t="shared" ca="1" si="1222"/>
        <v>-10000</v>
      </c>
      <c r="BG1102" s="24">
        <f t="shared" ca="1" si="1222"/>
        <v>-10000</v>
      </c>
      <c r="BH1102" s="24">
        <f t="shared" ca="1" si="1222"/>
        <v>-10000</v>
      </c>
      <c r="BI1102" s="24">
        <f t="shared" ca="1" si="1222"/>
        <v>-10000</v>
      </c>
      <c r="BJ1102" s="24">
        <f t="shared" ca="1" si="1222"/>
        <v>-10000</v>
      </c>
      <c r="BK1102" s="24">
        <f t="shared" ca="1" si="1222"/>
        <v>-10000</v>
      </c>
      <c r="BL1102" s="24">
        <f t="shared" ca="1" si="1222"/>
        <v>-10000</v>
      </c>
      <c r="BM1102" s="24">
        <f t="shared" ca="1" si="1222"/>
        <v>-10000</v>
      </c>
      <c r="BN1102" s="24">
        <f t="shared" ca="1" si="1222"/>
        <v>-10000</v>
      </c>
      <c r="BO1102" s="24">
        <f t="shared" ca="1" si="1222"/>
        <v>-10000</v>
      </c>
      <c r="BP1102" s="24">
        <f t="shared" ca="1" si="1222"/>
        <v>-10000</v>
      </c>
      <c r="BQ1102" s="24">
        <f t="shared" ca="1" si="1222"/>
        <v>-10000</v>
      </c>
      <c r="BR1102" s="24">
        <f t="shared" ca="1" si="1222"/>
        <v>-10000</v>
      </c>
      <c r="BS1102" s="24">
        <f t="shared" ca="1" si="1222"/>
        <v>-10000</v>
      </c>
      <c r="BT1102" s="24">
        <f t="shared" ca="1" si="1222"/>
        <v>-10000</v>
      </c>
      <c r="BU1102" s="24">
        <f t="shared" ca="1" si="1222"/>
        <v>-10000</v>
      </c>
      <c r="BV1102" s="24">
        <f t="shared" ca="1" si="1222"/>
        <v>-10000</v>
      </c>
      <c r="BW1102" s="24">
        <f t="shared" ca="1" si="1222"/>
        <v>-10000</v>
      </c>
      <c r="BX1102" s="24">
        <f t="shared" ca="1" si="1222"/>
        <v>-10000</v>
      </c>
      <c r="BY1102" s="24">
        <f t="shared" ca="1" si="1222"/>
        <v>-10000</v>
      </c>
      <c r="BZ1102" s="24">
        <f t="shared" ca="1" si="1222"/>
        <v>-10000</v>
      </c>
      <c r="CA1102" s="24">
        <f t="shared" ca="1" si="1222"/>
        <v>-10000</v>
      </c>
      <c r="CB1102" s="24">
        <f t="shared" ca="1" si="1222"/>
        <v>-10000</v>
      </c>
      <c r="CC1102" s="24">
        <f t="shared" ca="1" si="1222"/>
        <v>-10000</v>
      </c>
      <c r="CD1102" s="24">
        <f t="shared" ca="1" si="1222"/>
        <v>-10000</v>
      </c>
      <c r="CE1102" s="24">
        <f t="shared" ref="CE1102:CK1102" ca="1" si="1223">-+CE1072*CE1095</f>
        <v>-10000</v>
      </c>
      <c r="CF1102" s="24">
        <f t="shared" ca="1" si="1223"/>
        <v>-10000</v>
      </c>
      <c r="CG1102" s="24">
        <f t="shared" ca="1" si="1223"/>
        <v>-10000</v>
      </c>
      <c r="CH1102" s="24">
        <f t="shared" ca="1" si="1223"/>
        <v>-10000</v>
      </c>
      <c r="CI1102" s="24">
        <f t="shared" ca="1" si="1223"/>
        <v>-10000</v>
      </c>
      <c r="CJ1102" s="24">
        <f t="shared" ca="1" si="1223"/>
        <v>-10000</v>
      </c>
      <c r="CK1102" s="24">
        <f t="shared" ca="1" si="1223"/>
        <v>-10000</v>
      </c>
      <c r="CL1102" s="24">
        <f t="shared" ref="CL1102" ca="1" si="1224">-+CL1072*CL1095</f>
        <v>-10000</v>
      </c>
    </row>
    <row r="1103" spans="2:90" x14ac:dyDescent="0.4">
      <c r="B1103" s="154" t="s">
        <v>520</v>
      </c>
      <c r="D1103" t="s">
        <v>808</v>
      </c>
      <c r="E1103" s="8" t="str">
        <f t="shared" si="1218"/>
        <v>1103 LISTSALE-PV</v>
      </c>
      <c r="H1103" s="31"/>
      <c r="I1103" s="73"/>
      <c r="J1103" s="73"/>
      <c r="K1103" s="23">
        <f t="shared" ca="1" si="1219"/>
        <v>-120000</v>
      </c>
      <c r="L1103" s="23">
        <f t="shared" ca="1" si="1219"/>
        <v>-120000</v>
      </c>
      <c r="M1103" s="23">
        <f t="shared" ca="1" si="1219"/>
        <v>-120000</v>
      </c>
      <c r="N1103" s="23">
        <f t="shared" ca="1" si="1219"/>
        <v>-120000</v>
      </c>
      <c r="O1103" s="23">
        <f t="shared" ca="1" si="1219"/>
        <v>-120000</v>
      </c>
      <c r="P1103" s="23">
        <f t="shared" ca="1" si="1219"/>
        <v>-120000</v>
      </c>
      <c r="R1103" s="33"/>
      <c r="S1103" s="24">
        <f t="shared" ref="S1103" ca="1" si="1225">-+S1073*S1096</f>
        <v>-10000</v>
      </c>
      <c r="T1103" s="24">
        <f t="shared" ref="T1103:AX1103" ca="1" si="1226">-+T1073*T1096</f>
        <v>-10000</v>
      </c>
      <c r="U1103" s="24">
        <f t="shared" ca="1" si="1226"/>
        <v>-10000</v>
      </c>
      <c r="V1103" s="24">
        <f t="shared" ca="1" si="1226"/>
        <v>-10000</v>
      </c>
      <c r="W1103" s="24">
        <f t="shared" ca="1" si="1226"/>
        <v>-10000</v>
      </c>
      <c r="X1103" s="24">
        <f t="shared" ca="1" si="1226"/>
        <v>-10000</v>
      </c>
      <c r="Y1103" s="24">
        <f t="shared" ca="1" si="1226"/>
        <v>-10000</v>
      </c>
      <c r="Z1103" s="24">
        <f t="shared" ca="1" si="1226"/>
        <v>-10000</v>
      </c>
      <c r="AA1103" s="24">
        <f t="shared" ca="1" si="1226"/>
        <v>-10000</v>
      </c>
      <c r="AB1103" s="24">
        <f t="shared" ca="1" si="1226"/>
        <v>-10000</v>
      </c>
      <c r="AC1103" s="24">
        <f t="shared" ca="1" si="1226"/>
        <v>-10000</v>
      </c>
      <c r="AD1103" s="24">
        <f t="shared" ca="1" si="1226"/>
        <v>-10000</v>
      </c>
      <c r="AE1103" s="24">
        <f t="shared" ca="1" si="1226"/>
        <v>-10000</v>
      </c>
      <c r="AF1103" s="24">
        <f t="shared" ca="1" si="1226"/>
        <v>-10000</v>
      </c>
      <c r="AG1103" s="24">
        <f t="shared" ca="1" si="1226"/>
        <v>-10000</v>
      </c>
      <c r="AH1103" s="24">
        <f t="shared" ca="1" si="1226"/>
        <v>-10000</v>
      </c>
      <c r="AI1103" s="24">
        <f t="shared" ca="1" si="1226"/>
        <v>-10000</v>
      </c>
      <c r="AJ1103" s="24">
        <f t="shared" ca="1" si="1226"/>
        <v>-10000</v>
      </c>
      <c r="AK1103" s="24">
        <f t="shared" ca="1" si="1226"/>
        <v>-10000</v>
      </c>
      <c r="AL1103" s="24">
        <f t="shared" ca="1" si="1226"/>
        <v>-10000</v>
      </c>
      <c r="AM1103" s="24">
        <f t="shared" ca="1" si="1226"/>
        <v>-10000</v>
      </c>
      <c r="AN1103" s="24">
        <f t="shared" ca="1" si="1226"/>
        <v>-10000</v>
      </c>
      <c r="AO1103" s="24">
        <f t="shared" ca="1" si="1226"/>
        <v>-10000</v>
      </c>
      <c r="AP1103" s="24">
        <f t="shared" ca="1" si="1226"/>
        <v>-10000</v>
      </c>
      <c r="AQ1103" s="24">
        <f t="shared" ca="1" si="1226"/>
        <v>-10000</v>
      </c>
      <c r="AR1103" s="24">
        <f t="shared" ca="1" si="1226"/>
        <v>-10000</v>
      </c>
      <c r="AS1103" s="24">
        <f t="shared" ca="1" si="1226"/>
        <v>-10000</v>
      </c>
      <c r="AT1103" s="24">
        <f t="shared" ca="1" si="1226"/>
        <v>-10000</v>
      </c>
      <c r="AU1103" s="24">
        <f t="shared" ca="1" si="1226"/>
        <v>-10000</v>
      </c>
      <c r="AV1103" s="24">
        <f t="shared" ca="1" si="1226"/>
        <v>-10000</v>
      </c>
      <c r="AW1103" s="24">
        <f t="shared" ca="1" si="1226"/>
        <v>-10000</v>
      </c>
      <c r="AX1103" s="24">
        <f t="shared" ca="1" si="1226"/>
        <v>-10000</v>
      </c>
      <c r="AY1103" s="24">
        <f t="shared" ref="AY1103:CD1103" ca="1" si="1227">-+AY1073*AY1096</f>
        <v>-10000</v>
      </c>
      <c r="AZ1103" s="24">
        <f t="shared" ca="1" si="1227"/>
        <v>-10000</v>
      </c>
      <c r="BA1103" s="24">
        <f t="shared" ca="1" si="1227"/>
        <v>-10000</v>
      </c>
      <c r="BB1103" s="24">
        <f t="shared" ca="1" si="1227"/>
        <v>-10000</v>
      </c>
      <c r="BC1103" s="24">
        <f t="shared" ca="1" si="1227"/>
        <v>-10000</v>
      </c>
      <c r="BD1103" s="24">
        <f t="shared" ca="1" si="1227"/>
        <v>-10000</v>
      </c>
      <c r="BE1103" s="24">
        <f t="shared" ca="1" si="1227"/>
        <v>-10000</v>
      </c>
      <c r="BF1103" s="24">
        <f t="shared" ca="1" si="1227"/>
        <v>-10000</v>
      </c>
      <c r="BG1103" s="24">
        <f t="shared" ca="1" si="1227"/>
        <v>-10000</v>
      </c>
      <c r="BH1103" s="24">
        <f t="shared" ca="1" si="1227"/>
        <v>-10000</v>
      </c>
      <c r="BI1103" s="24">
        <f t="shared" ca="1" si="1227"/>
        <v>-10000</v>
      </c>
      <c r="BJ1103" s="24">
        <f t="shared" ca="1" si="1227"/>
        <v>-10000</v>
      </c>
      <c r="BK1103" s="24">
        <f t="shared" ca="1" si="1227"/>
        <v>-10000</v>
      </c>
      <c r="BL1103" s="24">
        <f t="shared" ca="1" si="1227"/>
        <v>-10000</v>
      </c>
      <c r="BM1103" s="24">
        <f t="shared" ca="1" si="1227"/>
        <v>-10000</v>
      </c>
      <c r="BN1103" s="24">
        <f t="shared" ca="1" si="1227"/>
        <v>-10000</v>
      </c>
      <c r="BO1103" s="24">
        <f t="shared" ca="1" si="1227"/>
        <v>-10000</v>
      </c>
      <c r="BP1103" s="24">
        <f t="shared" ca="1" si="1227"/>
        <v>-10000</v>
      </c>
      <c r="BQ1103" s="24">
        <f t="shared" ca="1" si="1227"/>
        <v>-10000</v>
      </c>
      <c r="BR1103" s="24">
        <f t="shared" ca="1" si="1227"/>
        <v>-10000</v>
      </c>
      <c r="BS1103" s="24">
        <f t="shared" ca="1" si="1227"/>
        <v>-10000</v>
      </c>
      <c r="BT1103" s="24">
        <f t="shared" ca="1" si="1227"/>
        <v>-10000</v>
      </c>
      <c r="BU1103" s="24">
        <f t="shared" ca="1" si="1227"/>
        <v>-10000</v>
      </c>
      <c r="BV1103" s="24">
        <f t="shared" ca="1" si="1227"/>
        <v>-10000</v>
      </c>
      <c r="BW1103" s="24">
        <f t="shared" ca="1" si="1227"/>
        <v>-10000</v>
      </c>
      <c r="BX1103" s="24">
        <f t="shared" ca="1" si="1227"/>
        <v>-10000</v>
      </c>
      <c r="BY1103" s="24">
        <f t="shared" ca="1" si="1227"/>
        <v>-10000</v>
      </c>
      <c r="BZ1103" s="24">
        <f t="shared" ca="1" si="1227"/>
        <v>-10000</v>
      </c>
      <c r="CA1103" s="24">
        <f t="shared" ca="1" si="1227"/>
        <v>-10000</v>
      </c>
      <c r="CB1103" s="24">
        <f t="shared" ca="1" si="1227"/>
        <v>-10000</v>
      </c>
      <c r="CC1103" s="24">
        <f t="shared" ca="1" si="1227"/>
        <v>-10000</v>
      </c>
      <c r="CD1103" s="24">
        <f t="shared" ca="1" si="1227"/>
        <v>-10000</v>
      </c>
      <c r="CE1103" s="24">
        <f t="shared" ref="CE1103:CK1103" ca="1" si="1228">-+CE1073*CE1096</f>
        <v>-10000</v>
      </c>
      <c r="CF1103" s="24">
        <f t="shared" ca="1" si="1228"/>
        <v>-10000</v>
      </c>
      <c r="CG1103" s="24">
        <f t="shared" ca="1" si="1228"/>
        <v>-10000</v>
      </c>
      <c r="CH1103" s="24">
        <f t="shared" ca="1" si="1228"/>
        <v>-10000</v>
      </c>
      <c r="CI1103" s="24">
        <f t="shared" ca="1" si="1228"/>
        <v>-10000</v>
      </c>
      <c r="CJ1103" s="24">
        <f t="shared" ca="1" si="1228"/>
        <v>-10000</v>
      </c>
      <c r="CK1103" s="24">
        <f t="shared" ca="1" si="1228"/>
        <v>-10000</v>
      </c>
      <c r="CL1103" s="24">
        <f t="shared" ref="CL1103" ca="1" si="1229">-+CL1073*CL1096</f>
        <v>-10000</v>
      </c>
    </row>
    <row r="1104" spans="2:90" x14ac:dyDescent="0.4">
      <c r="B1104" s="154" t="s">
        <v>797</v>
      </c>
      <c r="D1104" t="s">
        <v>808</v>
      </c>
      <c r="E1104" s="8" t="str">
        <f t="shared" si="1218"/>
        <v>1104 LISTSALE-PV</v>
      </c>
      <c r="H1104" s="31"/>
      <c r="I1104" s="73"/>
      <c r="J1104" s="73"/>
      <c r="K1104" s="23">
        <f t="shared" ca="1" si="1219"/>
        <v>-60000</v>
      </c>
      <c r="L1104" s="23">
        <f t="shared" ca="1" si="1219"/>
        <v>-60000</v>
      </c>
      <c r="M1104" s="23">
        <f t="shared" ca="1" si="1219"/>
        <v>-60000</v>
      </c>
      <c r="N1104" s="23">
        <f t="shared" ca="1" si="1219"/>
        <v>-60000</v>
      </c>
      <c r="O1104" s="23">
        <f t="shared" ca="1" si="1219"/>
        <v>-60000</v>
      </c>
      <c r="P1104" s="23">
        <f t="shared" ca="1" si="1219"/>
        <v>-60000</v>
      </c>
      <c r="R1104" s="33"/>
      <c r="S1104" s="24">
        <f t="shared" ref="S1104" ca="1" si="1230">-+S1074*S1097</f>
        <v>-5000</v>
      </c>
      <c r="T1104" s="24">
        <f t="shared" ref="T1104:AX1104" ca="1" si="1231">-+T1074*T1097</f>
        <v>-5000</v>
      </c>
      <c r="U1104" s="24">
        <f t="shared" ca="1" si="1231"/>
        <v>-5000</v>
      </c>
      <c r="V1104" s="24">
        <f t="shared" ca="1" si="1231"/>
        <v>-5000</v>
      </c>
      <c r="W1104" s="24">
        <f t="shared" ca="1" si="1231"/>
        <v>-5000</v>
      </c>
      <c r="X1104" s="24">
        <f t="shared" ca="1" si="1231"/>
        <v>-5000</v>
      </c>
      <c r="Y1104" s="24">
        <f t="shared" ca="1" si="1231"/>
        <v>-5000</v>
      </c>
      <c r="Z1104" s="24">
        <f t="shared" ca="1" si="1231"/>
        <v>-5000</v>
      </c>
      <c r="AA1104" s="24">
        <f t="shared" ca="1" si="1231"/>
        <v>-5000</v>
      </c>
      <c r="AB1104" s="24">
        <f t="shared" ca="1" si="1231"/>
        <v>-5000</v>
      </c>
      <c r="AC1104" s="24">
        <f t="shared" ca="1" si="1231"/>
        <v>-5000</v>
      </c>
      <c r="AD1104" s="24">
        <f t="shared" ca="1" si="1231"/>
        <v>-5000</v>
      </c>
      <c r="AE1104" s="24">
        <f t="shared" ca="1" si="1231"/>
        <v>-5000</v>
      </c>
      <c r="AF1104" s="24">
        <f t="shared" ca="1" si="1231"/>
        <v>-5000</v>
      </c>
      <c r="AG1104" s="24">
        <f t="shared" ca="1" si="1231"/>
        <v>-5000</v>
      </c>
      <c r="AH1104" s="24">
        <f t="shared" ca="1" si="1231"/>
        <v>-5000</v>
      </c>
      <c r="AI1104" s="24">
        <f t="shared" ca="1" si="1231"/>
        <v>-5000</v>
      </c>
      <c r="AJ1104" s="24">
        <f t="shared" ca="1" si="1231"/>
        <v>-5000</v>
      </c>
      <c r="AK1104" s="24">
        <f t="shared" ca="1" si="1231"/>
        <v>-5000</v>
      </c>
      <c r="AL1104" s="24">
        <f t="shared" ca="1" si="1231"/>
        <v>-5000</v>
      </c>
      <c r="AM1104" s="24">
        <f t="shared" ca="1" si="1231"/>
        <v>-5000</v>
      </c>
      <c r="AN1104" s="24">
        <f t="shared" ca="1" si="1231"/>
        <v>-5000</v>
      </c>
      <c r="AO1104" s="24">
        <f t="shared" ca="1" si="1231"/>
        <v>-5000</v>
      </c>
      <c r="AP1104" s="24">
        <f t="shared" ca="1" si="1231"/>
        <v>-5000</v>
      </c>
      <c r="AQ1104" s="24">
        <f t="shared" ca="1" si="1231"/>
        <v>-5000</v>
      </c>
      <c r="AR1104" s="24">
        <f t="shared" ca="1" si="1231"/>
        <v>-5000</v>
      </c>
      <c r="AS1104" s="24">
        <f t="shared" ca="1" si="1231"/>
        <v>-5000</v>
      </c>
      <c r="AT1104" s="24">
        <f t="shared" ca="1" si="1231"/>
        <v>-5000</v>
      </c>
      <c r="AU1104" s="24">
        <f t="shared" ca="1" si="1231"/>
        <v>-5000</v>
      </c>
      <c r="AV1104" s="24">
        <f t="shared" ca="1" si="1231"/>
        <v>-5000</v>
      </c>
      <c r="AW1104" s="24">
        <f t="shared" ca="1" si="1231"/>
        <v>-5000</v>
      </c>
      <c r="AX1104" s="24">
        <f t="shared" ca="1" si="1231"/>
        <v>-5000</v>
      </c>
      <c r="AY1104" s="24">
        <f t="shared" ref="AY1104:CD1104" ca="1" si="1232">-+AY1074*AY1097</f>
        <v>-5000</v>
      </c>
      <c r="AZ1104" s="24">
        <f t="shared" ca="1" si="1232"/>
        <v>-5000</v>
      </c>
      <c r="BA1104" s="24">
        <f t="shared" ca="1" si="1232"/>
        <v>-5000</v>
      </c>
      <c r="BB1104" s="24">
        <f t="shared" ca="1" si="1232"/>
        <v>-5000</v>
      </c>
      <c r="BC1104" s="24">
        <f t="shared" ca="1" si="1232"/>
        <v>-5000</v>
      </c>
      <c r="BD1104" s="24">
        <f t="shared" ca="1" si="1232"/>
        <v>-5000</v>
      </c>
      <c r="BE1104" s="24">
        <f t="shared" ca="1" si="1232"/>
        <v>-5000</v>
      </c>
      <c r="BF1104" s="24">
        <f t="shared" ca="1" si="1232"/>
        <v>-5000</v>
      </c>
      <c r="BG1104" s="24">
        <f t="shared" ca="1" si="1232"/>
        <v>-5000</v>
      </c>
      <c r="BH1104" s="24">
        <f t="shared" ca="1" si="1232"/>
        <v>-5000</v>
      </c>
      <c r="BI1104" s="24">
        <f t="shared" ca="1" si="1232"/>
        <v>-5000</v>
      </c>
      <c r="BJ1104" s="24">
        <f t="shared" ca="1" si="1232"/>
        <v>-5000</v>
      </c>
      <c r="BK1104" s="24">
        <f t="shared" ca="1" si="1232"/>
        <v>-5000</v>
      </c>
      <c r="BL1104" s="24">
        <f t="shared" ca="1" si="1232"/>
        <v>-5000</v>
      </c>
      <c r="BM1104" s="24">
        <f t="shared" ca="1" si="1232"/>
        <v>-5000</v>
      </c>
      <c r="BN1104" s="24">
        <f t="shared" ca="1" si="1232"/>
        <v>-5000</v>
      </c>
      <c r="BO1104" s="24">
        <f t="shared" ca="1" si="1232"/>
        <v>-5000</v>
      </c>
      <c r="BP1104" s="24">
        <f t="shared" ca="1" si="1232"/>
        <v>-5000</v>
      </c>
      <c r="BQ1104" s="24">
        <f t="shared" ca="1" si="1232"/>
        <v>-5000</v>
      </c>
      <c r="BR1104" s="24">
        <f t="shared" ca="1" si="1232"/>
        <v>-5000</v>
      </c>
      <c r="BS1104" s="24">
        <f t="shared" ca="1" si="1232"/>
        <v>-5000</v>
      </c>
      <c r="BT1104" s="24">
        <f t="shared" ca="1" si="1232"/>
        <v>-5000</v>
      </c>
      <c r="BU1104" s="24">
        <f t="shared" ca="1" si="1232"/>
        <v>-5000</v>
      </c>
      <c r="BV1104" s="24">
        <f t="shared" ca="1" si="1232"/>
        <v>-5000</v>
      </c>
      <c r="BW1104" s="24">
        <f t="shared" ca="1" si="1232"/>
        <v>-5000</v>
      </c>
      <c r="BX1104" s="24">
        <f t="shared" ca="1" si="1232"/>
        <v>-5000</v>
      </c>
      <c r="BY1104" s="24">
        <f t="shared" ca="1" si="1232"/>
        <v>-5000</v>
      </c>
      <c r="BZ1104" s="24">
        <f t="shared" ca="1" si="1232"/>
        <v>-5000</v>
      </c>
      <c r="CA1104" s="24">
        <f t="shared" ca="1" si="1232"/>
        <v>-5000</v>
      </c>
      <c r="CB1104" s="24">
        <f t="shared" ca="1" si="1232"/>
        <v>-5000</v>
      </c>
      <c r="CC1104" s="24">
        <f t="shared" ca="1" si="1232"/>
        <v>-5000</v>
      </c>
      <c r="CD1104" s="24">
        <f t="shared" ca="1" si="1232"/>
        <v>-5000</v>
      </c>
      <c r="CE1104" s="24">
        <f t="shared" ref="CE1104:CK1104" ca="1" si="1233">-+CE1074*CE1097</f>
        <v>-5000</v>
      </c>
      <c r="CF1104" s="24">
        <f t="shared" ca="1" si="1233"/>
        <v>-5000</v>
      </c>
      <c r="CG1104" s="24">
        <f t="shared" ca="1" si="1233"/>
        <v>-5000</v>
      </c>
      <c r="CH1104" s="24">
        <f t="shared" ca="1" si="1233"/>
        <v>-5000</v>
      </c>
      <c r="CI1104" s="24">
        <f t="shared" ca="1" si="1233"/>
        <v>-5000</v>
      </c>
      <c r="CJ1104" s="24">
        <f t="shared" ca="1" si="1233"/>
        <v>-5000</v>
      </c>
      <c r="CK1104" s="24">
        <f t="shared" ca="1" si="1233"/>
        <v>-5000</v>
      </c>
      <c r="CL1104" s="24">
        <f t="shared" ref="CL1104" ca="1" si="1234">-+CL1074*CL1097</f>
        <v>-5000</v>
      </c>
    </row>
    <row r="1105" spans="2:90" x14ac:dyDescent="0.4">
      <c r="B1105" s="154" t="s">
        <v>798</v>
      </c>
      <c r="D1105" t="s">
        <v>808</v>
      </c>
      <c r="E1105" s="8" t="str">
        <f t="shared" si="1218"/>
        <v>1105 LISTSALE-PV</v>
      </c>
      <c r="H1105" s="31"/>
      <c r="I1105" s="73"/>
      <c r="J1105" s="73"/>
      <c r="K1105" s="23">
        <f t="shared" ca="1" si="1219"/>
        <v>-180000</v>
      </c>
      <c r="L1105" s="23">
        <f t="shared" ca="1" si="1219"/>
        <v>-180000</v>
      </c>
      <c r="M1105" s="23">
        <f t="shared" ca="1" si="1219"/>
        <v>-180000</v>
      </c>
      <c r="N1105" s="23">
        <f t="shared" ca="1" si="1219"/>
        <v>-180000</v>
      </c>
      <c r="O1105" s="23">
        <f t="shared" ca="1" si="1219"/>
        <v>-180000</v>
      </c>
      <c r="P1105" s="23">
        <f t="shared" ca="1" si="1219"/>
        <v>-180000</v>
      </c>
      <c r="R1105" s="33"/>
      <c r="S1105" s="24">
        <f t="shared" ref="S1105" ca="1" si="1235">-+S1075*S1098</f>
        <v>-15000</v>
      </c>
      <c r="T1105" s="24">
        <f t="shared" ref="T1105:AX1105" ca="1" si="1236">-+T1075*T1098</f>
        <v>-15000</v>
      </c>
      <c r="U1105" s="24">
        <f t="shared" ca="1" si="1236"/>
        <v>-15000</v>
      </c>
      <c r="V1105" s="24">
        <f t="shared" ca="1" si="1236"/>
        <v>-15000</v>
      </c>
      <c r="W1105" s="24">
        <f t="shared" ca="1" si="1236"/>
        <v>-15000</v>
      </c>
      <c r="X1105" s="24">
        <f t="shared" ca="1" si="1236"/>
        <v>-15000</v>
      </c>
      <c r="Y1105" s="24">
        <f t="shared" ca="1" si="1236"/>
        <v>-15000</v>
      </c>
      <c r="Z1105" s="24">
        <f t="shared" ca="1" si="1236"/>
        <v>-15000</v>
      </c>
      <c r="AA1105" s="24">
        <f t="shared" ca="1" si="1236"/>
        <v>-15000</v>
      </c>
      <c r="AB1105" s="24">
        <f t="shared" ca="1" si="1236"/>
        <v>-15000</v>
      </c>
      <c r="AC1105" s="24">
        <f t="shared" ca="1" si="1236"/>
        <v>-15000</v>
      </c>
      <c r="AD1105" s="24">
        <f t="shared" ca="1" si="1236"/>
        <v>-15000</v>
      </c>
      <c r="AE1105" s="24">
        <f t="shared" ca="1" si="1236"/>
        <v>-15000</v>
      </c>
      <c r="AF1105" s="24">
        <f t="shared" ca="1" si="1236"/>
        <v>-15000</v>
      </c>
      <c r="AG1105" s="24">
        <f t="shared" ca="1" si="1236"/>
        <v>-15000</v>
      </c>
      <c r="AH1105" s="24">
        <f t="shared" ca="1" si="1236"/>
        <v>-15000</v>
      </c>
      <c r="AI1105" s="24">
        <f t="shared" ca="1" si="1236"/>
        <v>-15000</v>
      </c>
      <c r="AJ1105" s="24">
        <f t="shared" ca="1" si="1236"/>
        <v>-15000</v>
      </c>
      <c r="AK1105" s="24">
        <f t="shared" ca="1" si="1236"/>
        <v>-15000</v>
      </c>
      <c r="AL1105" s="24">
        <f t="shared" ca="1" si="1236"/>
        <v>-15000</v>
      </c>
      <c r="AM1105" s="24">
        <f t="shared" ca="1" si="1236"/>
        <v>-15000</v>
      </c>
      <c r="AN1105" s="24">
        <f t="shared" ca="1" si="1236"/>
        <v>-15000</v>
      </c>
      <c r="AO1105" s="24">
        <f t="shared" ca="1" si="1236"/>
        <v>-15000</v>
      </c>
      <c r="AP1105" s="24">
        <f t="shared" ca="1" si="1236"/>
        <v>-15000</v>
      </c>
      <c r="AQ1105" s="24">
        <f t="shared" ca="1" si="1236"/>
        <v>-15000</v>
      </c>
      <c r="AR1105" s="24">
        <f t="shared" ca="1" si="1236"/>
        <v>-15000</v>
      </c>
      <c r="AS1105" s="24">
        <f t="shared" ca="1" si="1236"/>
        <v>-15000</v>
      </c>
      <c r="AT1105" s="24">
        <f t="shared" ca="1" si="1236"/>
        <v>-15000</v>
      </c>
      <c r="AU1105" s="24">
        <f t="shared" ca="1" si="1236"/>
        <v>-15000</v>
      </c>
      <c r="AV1105" s="24">
        <f t="shared" ca="1" si="1236"/>
        <v>-15000</v>
      </c>
      <c r="AW1105" s="24">
        <f t="shared" ca="1" si="1236"/>
        <v>-15000</v>
      </c>
      <c r="AX1105" s="24">
        <f t="shared" ca="1" si="1236"/>
        <v>-15000</v>
      </c>
      <c r="AY1105" s="24">
        <f t="shared" ref="AY1105:CD1105" ca="1" si="1237">-+AY1075*AY1098</f>
        <v>-15000</v>
      </c>
      <c r="AZ1105" s="24">
        <f t="shared" ca="1" si="1237"/>
        <v>-15000</v>
      </c>
      <c r="BA1105" s="24">
        <f t="shared" ca="1" si="1237"/>
        <v>-15000</v>
      </c>
      <c r="BB1105" s="24">
        <f t="shared" ca="1" si="1237"/>
        <v>-15000</v>
      </c>
      <c r="BC1105" s="24">
        <f t="shared" ca="1" si="1237"/>
        <v>-15000</v>
      </c>
      <c r="BD1105" s="24">
        <f t="shared" ca="1" si="1237"/>
        <v>-15000</v>
      </c>
      <c r="BE1105" s="24">
        <f t="shared" ca="1" si="1237"/>
        <v>-15000</v>
      </c>
      <c r="BF1105" s="24">
        <f t="shared" ca="1" si="1237"/>
        <v>-15000</v>
      </c>
      <c r="BG1105" s="24">
        <f t="shared" ca="1" si="1237"/>
        <v>-15000</v>
      </c>
      <c r="BH1105" s="24">
        <f t="shared" ca="1" si="1237"/>
        <v>-15000</v>
      </c>
      <c r="BI1105" s="24">
        <f t="shared" ca="1" si="1237"/>
        <v>-15000</v>
      </c>
      <c r="BJ1105" s="24">
        <f t="shared" ca="1" si="1237"/>
        <v>-15000</v>
      </c>
      <c r="BK1105" s="24">
        <f t="shared" ca="1" si="1237"/>
        <v>-15000</v>
      </c>
      <c r="BL1105" s="24">
        <f t="shared" ca="1" si="1237"/>
        <v>-15000</v>
      </c>
      <c r="BM1105" s="24">
        <f t="shared" ca="1" si="1237"/>
        <v>-15000</v>
      </c>
      <c r="BN1105" s="24">
        <f t="shared" ca="1" si="1237"/>
        <v>-15000</v>
      </c>
      <c r="BO1105" s="24">
        <f t="shared" ca="1" si="1237"/>
        <v>-15000</v>
      </c>
      <c r="BP1105" s="24">
        <f t="shared" ca="1" si="1237"/>
        <v>-15000</v>
      </c>
      <c r="BQ1105" s="24">
        <f t="shared" ca="1" si="1237"/>
        <v>-15000</v>
      </c>
      <c r="BR1105" s="24">
        <f t="shared" ca="1" si="1237"/>
        <v>-15000</v>
      </c>
      <c r="BS1105" s="24">
        <f t="shared" ca="1" si="1237"/>
        <v>-15000</v>
      </c>
      <c r="BT1105" s="24">
        <f t="shared" ca="1" si="1237"/>
        <v>-15000</v>
      </c>
      <c r="BU1105" s="24">
        <f t="shared" ca="1" si="1237"/>
        <v>-15000</v>
      </c>
      <c r="BV1105" s="24">
        <f t="shared" ca="1" si="1237"/>
        <v>-15000</v>
      </c>
      <c r="BW1105" s="24">
        <f t="shared" ca="1" si="1237"/>
        <v>-15000</v>
      </c>
      <c r="BX1105" s="24">
        <f t="shared" ca="1" si="1237"/>
        <v>-15000</v>
      </c>
      <c r="BY1105" s="24">
        <f t="shared" ca="1" si="1237"/>
        <v>-15000</v>
      </c>
      <c r="BZ1105" s="24">
        <f t="shared" ca="1" si="1237"/>
        <v>-15000</v>
      </c>
      <c r="CA1105" s="24">
        <f t="shared" ca="1" si="1237"/>
        <v>-15000</v>
      </c>
      <c r="CB1105" s="24">
        <f t="shared" ca="1" si="1237"/>
        <v>-15000</v>
      </c>
      <c r="CC1105" s="24">
        <f t="shared" ca="1" si="1237"/>
        <v>-15000</v>
      </c>
      <c r="CD1105" s="24">
        <f t="shared" ca="1" si="1237"/>
        <v>-15000</v>
      </c>
      <c r="CE1105" s="24">
        <f t="shared" ref="CE1105:CK1105" ca="1" si="1238">-+CE1075*CE1098</f>
        <v>-15000</v>
      </c>
      <c r="CF1105" s="24">
        <f t="shared" ca="1" si="1238"/>
        <v>-15000</v>
      </c>
      <c r="CG1105" s="24">
        <f t="shared" ca="1" si="1238"/>
        <v>-15000</v>
      </c>
      <c r="CH1105" s="24">
        <f t="shared" ca="1" si="1238"/>
        <v>-15000</v>
      </c>
      <c r="CI1105" s="24">
        <f t="shared" ca="1" si="1238"/>
        <v>-15000</v>
      </c>
      <c r="CJ1105" s="24">
        <f t="shared" ca="1" si="1238"/>
        <v>-15000</v>
      </c>
      <c r="CK1105" s="24">
        <f t="shared" ca="1" si="1238"/>
        <v>-15000</v>
      </c>
      <c r="CL1105" s="24">
        <f t="shared" ref="CL1105" ca="1" si="1239">-+CL1075*CL1098</f>
        <v>-15000</v>
      </c>
    </row>
    <row r="1106" spans="2:90" x14ac:dyDescent="0.4">
      <c r="B1106" s="154" t="s">
        <v>799</v>
      </c>
      <c r="D1106" t="s">
        <v>808</v>
      </c>
      <c r="E1106" s="8" t="str">
        <f t="shared" si="1218"/>
        <v>1106 LISTSALE-PV</v>
      </c>
      <c r="H1106" s="31"/>
      <c r="I1106" s="73"/>
      <c r="J1106" s="73"/>
      <c r="K1106" s="251">
        <f t="shared" ca="1" si="1219"/>
        <v>-120000</v>
      </c>
      <c r="L1106" s="251">
        <f t="shared" ca="1" si="1219"/>
        <v>-120000</v>
      </c>
      <c r="M1106" s="251">
        <f t="shared" ca="1" si="1219"/>
        <v>-120000</v>
      </c>
      <c r="N1106" s="251">
        <f t="shared" ca="1" si="1219"/>
        <v>-120000</v>
      </c>
      <c r="O1106" s="251">
        <f t="shared" ca="1" si="1219"/>
        <v>-120000</v>
      </c>
      <c r="P1106" s="251">
        <f t="shared" ca="1" si="1219"/>
        <v>-120000</v>
      </c>
      <c r="R1106" s="33"/>
      <c r="S1106" s="134">
        <f t="shared" ref="S1106" ca="1" si="1240">-+S1076*S1099</f>
        <v>-10000</v>
      </c>
      <c r="T1106" s="134">
        <f t="shared" ref="T1106:AX1106" ca="1" si="1241">-+T1076*T1099</f>
        <v>-10000</v>
      </c>
      <c r="U1106" s="134">
        <f t="shared" ca="1" si="1241"/>
        <v>-10000</v>
      </c>
      <c r="V1106" s="134">
        <f t="shared" ca="1" si="1241"/>
        <v>-10000</v>
      </c>
      <c r="W1106" s="134">
        <f t="shared" ca="1" si="1241"/>
        <v>-10000</v>
      </c>
      <c r="X1106" s="134">
        <f t="shared" ca="1" si="1241"/>
        <v>-10000</v>
      </c>
      <c r="Y1106" s="134">
        <f t="shared" ca="1" si="1241"/>
        <v>-10000</v>
      </c>
      <c r="Z1106" s="134">
        <f t="shared" ca="1" si="1241"/>
        <v>-10000</v>
      </c>
      <c r="AA1106" s="134">
        <f t="shared" ca="1" si="1241"/>
        <v>-10000</v>
      </c>
      <c r="AB1106" s="134">
        <f t="shared" ca="1" si="1241"/>
        <v>-10000</v>
      </c>
      <c r="AC1106" s="134">
        <f t="shared" ca="1" si="1241"/>
        <v>-10000</v>
      </c>
      <c r="AD1106" s="134">
        <f t="shared" ca="1" si="1241"/>
        <v>-10000</v>
      </c>
      <c r="AE1106" s="134">
        <f t="shared" ca="1" si="1241"/>
        <v>-10000</v>
      </c>
      <c r="AF1106" s="134">
        <f t="shared" ca="1" si="1241"/>
        <v>-10000</v>
      </c>
      <c r="AG1106" s="134">
        <f t="shared" ca="1" si="1241"/>
        <v>-10000</v>
      </c>
      <c r="AH1106" s="134">
        <f t="shared" ca="1" si="1241"/>
        <v>-10000</v>
      </c>
      <c r="AI1106" s="134">
        <f t="shared" ca="1" si="1241"/>
        <v>-10000</v>
      </c>
      <c r="AJ1106" s="134">
        <f t="shared" ca="1" si="1241"/>
        <v>-10000</v>
      </c>
      <c r="AK1106" s="134">
        <f t="shared" ca="1" si="1241"/>
        <v>-10000</v>
      </c>
      <c r="AL1106" s="134">
        <f t="shared" ca="1" si="1241"/>
        <v>-10000</v>
      </c>
      <c r="AM1106" s="134">
        <f t="shared" ca="1" si="1241"/>
        <v>-10000</v>
      </c>
      <c r="AN1106" s="134">
        <f t="shared" ca="1" si="1241"/>
        <v>-10000</v>
      </c>
      <c r="AO1106" s="134">
        <f t="shared" ca="1" si="1241"/>
        <v>-10000</v>
      </c>
      <c r="AP1106" s="134">
        <f t="shared" ca="1" si="1241"/>
        <v>-10000</v>
      </c>
      <c r="AQ1106" s="134">
        <f t="shared" ca="1" si="1241"/>
        <v>-10000</v>
      </c>
      <c r="AR1106" s="134">
        <f t="shared" ca="1" si="1241"/>
        <v>-10000</v>
      </c>
      <c r="AS1106" s="134">
        <f t="shared" ca="1" si="1241"/>
        <v>-10000</v>
      </c>
      <c r="AT1106" s="134">
        <f t="shared" ca="1" si="1241"/>
        <v>-10000</v>
      </c>
      <c r="AU1106" s="134">
        <f t="shared" ca="1" si="1241"/>
        <v>-10000</v>
      </c>
      <c r="AV1106" s="134">
        <f t="shared" ca="1" si="1241"/>
        <v>-10000</v>
      </c>
      <c r="AW1106" s="134">
        <f t="shared" ca="1" si="1241"/>
        <v>-10000</v>
      </c>
      <c r="AX1106" s="134">
        <f t="shared" ca="1" si="1241"/>
        <v>-10000</v>
      </c>
      <c r="AY1106" s="134">
        <f t="shared" ref="AY1106:CD1106" ca="1" si="1242">-+AY1076*AY1099</f>
        <v>-10000</v>
      </c>
      <c r="AZ1106" s="134">
        <f t="shared" ca="1" si="1242"/>
        <v>-10000</v>
      </c>
      <c r="BA1106" s="134">
        <f t="shared" ca="1" si="1242"/>
        <v>-10000</v>
      </c>
      <c r="BB1106" s="134">
        <f t="shared" ca="1" si="1242"/>
        <v>-10000</v>
      </c>
      <c r="BC1106" s="134">
        <f t="shared" ca="1" si="1242"/>
        <v>-10000</v>
      </c>
      <c r="BD1106" s="134">
        <f t="shared" ca="1" si="1242"/>
        <v>-10000</v>
      </c>
      <c r="BE1106" s="134">
        <f t="shared" ca="1" si="1242"/>
        <v>-10000</v>
      </c>
      <c r="BF1106" s="134">
        <f t="shared" ca="1" si="1242"/>
        <v>-10000</v>
      </c>
      <c r="BG1106" s="134">
        <f t="shared" ca="1" si="1242"/>
        <v>-10000</v>
      </c>
      <c r="BH1106" s="134">
        <f t="shared" ca="1" si="1242"/>
        <v>-10000</v>
      </c>
      <c r="BI1106" s="134">
        <f t="shared" ca="1" si="1242"/>
        <v>-10000</v>
      </c>
      <c r="BJ1106" s="134">
        <f t="shared" ca="1" si="1242"/>
        <v>-10000</v>
      </c>
      <c r="BK1106" s="134">
        <f t="shared" ca="1" si="1242"/>
        <v>-10000</v>
      </c>
      <c r="BL1106" s="134">
        <f t="shared" ca="1" si="1242"/>
        <v>-10000</v>
      </c>
      <c r="BM1106" s="134">
        <f t="shared" ca="1" si="1242"/>
        <v>-10000</v>
      </c>
      <c r="BN1106" s="134">
        <f t="shared" ca="1" si="1242"/>
        <v>-10000</v>
      </c>
      <c r="BO1106" s="134">
        <f t="shared" ca="1" si="1242"/>
        <v>-10000</v>
      </c>
      <c r="BP1106" s="134">
        <f t="shared" ca="1" si="1242"/>
        <v>-10000</v>
      </c>
      <c r="BQ1106" s="134">
        <f t="shared" ca="1" si="1242"/>
        <v>-10000</v>
      </c>
      <c r="BR1106" s="134">
        <f t="shared" ca="1" si="1242"/>
        <v>-10000</v>
      </c>
      <c r="BS1106" s="134">
        <f t="shared" ca="1" si="1242"/>
        <v>-10000</v>
      </c>
      <c r="BT1106" s="134">
        <f t="shared" ca="1" si="1242"/>
        <v>-10000</v>
      </c>
      <c r="BU1106" s="134">
        <f t="shared" ca="1" si="1242"/>
        <v>-10000</v>
      </c>
      <c r="BV1106" s="134">
        <f t="shared" ca="1" si="1242"/>
        <v>-10000</v>
      </c>
      <c r="BW1106" s="134">
        <f t="shared" ca="1" si="1242"/>
        <v>-10000</v>
      </c>
      <c r="BX1106" s="134">
        <f t="shared" ca="1" si="1242"/>
        <v>-10000</v>
      </c>
      <c r="BY1106" s="134">
        <f t="shared" ca="1" si="1242"/>
        <v>-10000</v>
      </c>
      <c r="BZ1106" s="134">
        <f t="shared" ca="1" si="1242"/>
        <v>-10000</v>
      </c>
      <c r="CA1106" s="134">
        <f t="shared" ca="1" si="1242"/>
        <v>-10000</v>
      </c>
      <c r="CB1106" s="134">
        <f t="shared" ca="1" si="1242"/>
        <v>-10000</v>
      </c>
      <c r="CC1106" s="134">
        <f t="shared" ca="1" si="1242"/>
        <v>-10000</v>
      </c>
      <c r="CD1106" s="134">
        <f t="shared" ca="1" si="1242"/>
        <v>-10000</v>
      </c>
      <c r="CE1106" s="134">
        <f t="shared" ref="CE1106:CK1106" ca="1" si="1243">-+CE1076*CE1099</f>
        <v>-10000</v>
      </c>
      <c r="CF1106" s="134">
        <f t="shared" ca="1" si="1243"/>
        <v>-10000</v>
      </c>
      <c r="CG1106" s="134">
        <f t="shared" ca="1" si="1243"/>
        <v>-10000</v>
      </c>
      <c r="CH1106" s="134">
        <f t="shared" ca="1" si="1243"/>
        <v>-10000</v>
      </c>
      <c r="CI1106" s="134">
        <f t="shared" ca="1" si="1243"/>
        <v>-10000</v>
      </c>
      <c r="CJ1106" s="134">
        <f t="shared" ca="1" si="1243"/>
        <v>-10000</v>
      </c>
      <c r="CK1106" s="134">
        <f t="shared" ca="1" si="1243"/>
        <v>-10000</v>
      </c>
      <c r="CL1106" s="134">
        <f t="shared" ref="CL1106" ca="1" si="1244">-+CL1076*CL1099</f>
        <v>-10000</v>
      </c>
    </row>
    <row r="1107" spans="2:90" x14ac:dyDescent="0.4">
      <c r="B1107" s="123" t="s">
        <v>804</v>
      </c>
      <c r="C1107" t="s">
        <v>203</v>
      </c>
      <c r="D1107" t="s">
        <v>808</v>
      </c>
      <c r="E1107" s="8" t="str">
        <f t="shared" si="1218"/>
        <v>1107 LISTSALE-PV</v>
      </c>
      <c r="F1107" s="27"/>
      <c r="G1107" s="27"/>
      <c r="H1107" s="31"/>
      <c r="I1107" s="73"/>
      <c r="J1107" s="73"/>
      <c r="K1107" s="33">
        <f t="shared" ca="1" si="1219"/>
        <v>-600000</v>
      </c>
      <c r="L1107" s="33">
        <f t="shared" ca="1" si="1219"/>
        <v>-600000</v>
      </c>
      <c r="M1107" s="33">
        <f t="shared" ca="1" si="1219"/>
        <v>-600000</v>
      </c>
      <c r="N1107" s="33">
        <f t="shared" ca="1" si="1219"/>
        <v>-600000</v>
      </c>
      <c r="O1107" s="33">
        <f t="shared" ca="1" si="1219"/>
        <v>-600000</v>
      </c>
      <c r="P1107" s="33">
        <f t="shared" ca="1" si="1219"/>
        <v>-600000</v>
      </c>
      <c r="R1107" s="33"/>
      <c r="S1107" s="33">
        <f t="shared" ref="S1107" ca="1" si="1245">SUM(S1102:S1106)</f>
        <v>-50000</v>
      </c>
      <c r="T1107" s="33">
        <f t="shared" ref="T1107:AX1107" ca="1" si="1246">SUM(T1102:T1106)</f>
        <v>-50000</v>
      </c>
      <c r="U1107" s="33">
        <f t="shared" ca="1" si="1246"/>
        <v>-50000</v>
      </c>
      <c r="V1107" s="33">
        <f t="shared" ca="1" si="1246"/>
        <v>-50000</v>
      </c>
      <c r="W1107" s="33">
        <f t="shared" ca="1" si="1246"/>
        <v>-50000</v>
      </c>
      <c r="X1107" s="33">
        <f t="shared" ca="1" si="1246"/>
        <v>-50000</v>
      </c>
      <c r="Y1107" s="33">
        <f t="shared" ca="1" si="1246"/>
        <v>-50000</v>
      </c>
      <c r="Z1107" s="33">
        <f t="shared" ca="1" si="1246"/>
        <v>-50000</v>
      </c>
      <c r="AA1107" s="33">
        <f t="shared" ca="1" si="1246"/>
        <v>-50000</v>
      </c>
      <c r="AB1107" s="33">
        <f t="shared" ca="1" si="1246"/>
        <v>-50000</v>
      </c>
      <c r="AC1107" s="33">
        <f t="shared" ca="1" si="1246"/>
        <v>-50000</v>
      </c>
      <c r="AD1107" s="33">
        <f t="shared" ca="1" si="1246"/>
        <v>-50000</v>
      </c>
      <c r="AE1107" s="33">
        <f t="shared" ca="1" si="1246"/>
        <v>-50000</v>
      </c>
      <c r="AF1107" s="33">
        <f t="shared" ca="1" si="1246"/>
        <v>-50000</v>
      </c>
      <c r="AG1107" s="33">
        <f t="shared" ca="1" si="1246"/>
        <v>-50000</v>
      </c>
      <c r="AH1107" s="33">
        <f t="shared" ca="1" si="1246"/>
        <v>-50000</v>
      </c>
      <c r="AI1107" s="33">
        <f t="shared" ca="1" si="1246"/>
        <v>-50000</v>
      </c>
      <c r="AJ1107" s="33">
        <f t="shared" ca="1" si="1246"/>
        <v>-50000</v>
      </c>
      <c r="AK1107" s="33">
        <f t="shared" ca="1" si="1246"/>
        <v>-50000</v>
      </c>
      <c r="AL1107" s="33">
        <f t="shared" ca="1" si="1246"/>
        <v>-50000</v>
      </c>
      <c r="AM1107" s="33">
        <f t="shared" ca="1" si="1246"/>
        <v>-50000</v>
      </c>
      <c r="AN1107" s="33">
        <f t="shared" ca="1" si="1246"/>
        <v>-50000</v>
      </c>
      <c r="AO1107" s="33">
        <f t="shared" ca="1" si="1246"/>
        <v>-50000</v>
      </c>
      <c r="AP1107" s="33">
        <f t="shared" ca="1" si="1246"/>
        <v>-50000</v>
      </c>
      <c r="AQ1107" s="33">
        <f t="shared" ca="1" si="1246"/>
        <v>-50000</v>
      </c>
      <c r="AR1107" s="33">
        <f t="shared" ca="1" si="1246"/>
        <v>-50000</v>
      </c>
      <c r="AS1107" s="33">
        <f t="shared" ca="1" si="1246"/>
        <v>-50000</v>
      </c>
      <c r="AT1107" s="33">
        <f t="shared" ca="1" si="1246"/>
        <v>-50000</v>
      </c>
      <c r="AU1107" s="33">
        <f t="shared" ca="1" si="1246"/>
        <v>-50000</v>
      </c>
      <c r="AV1107" s="33">
        <f t="shared" ca="1" si="1246"/>
        <v>-50000</v>
      </c>
      <c r="AW1107" s="33">
        <f t="shared" ca="1" si="1246"/>
        <v>-50000</v>
      </c>
      <c r="AX1107" s="33">
        <f t="shared" ca="1" si="1246"/>
        <v>-50000</v>
      </c>
      <c r="AY1107" s="33">
        <f t="shared" ref="AY1107:CD1107" ca="1" si="1247">SUM(AY1102:AY1106)</f>
        <v>-50000</v>
      </c>
      <c r="AZ1107" s="33">
        <f t="shared" ca="1" si="1247"/>
        <v>-50000</v>
      </c>
      <c r="BA1107" s="33">
        <f t="shared" ca="1" si="1247"/>
        <v>-50000</v>
      </c>
      <c r="BB1107" s="33">
        <f t="shared" ca="1" si="1247"/>
        <v>-50000</v>
      </c>
      <c r="BC1107" s="33">
        <f t="shared" ca="1" si="1247"/>
        <v>-50000</v>
      </c>
      <c r="BD1107" s="33">
        <f t="shared" ca="1" si="1247"/>
        <v>-50000</v>
      </c>
      <c r="BE1107" s="33">
        <f t="shared" ca="1" si="1247"/>
        <v>-50000</v>
      </c>
      <c r="BF1107" s="33">
        <f t="shared" ca="1" si="1247"/>
        <v>-50000</v>
      </c>
      <c r="BG1107" s="33">
        <f t="shared" ca="1" si="1247"/>
        <v>-50000</v>
      </c>
      <c r="BH1107" s="33">
        <f t="shared" ca="1" si="1247"/>
        <v>-50000</v>
      </c>
      <c r="BI1107" s="33">
        <f t="shared" ca="1" si="1247"/>
        <v>-50000</v>
      </c>
      <c r="BJ1107" s="33">
        <f t="shared" ca="1" si="1247"/>
        <v>-50000</v>
      </c>
      <c r="BK1107" s="33">
        <f t="shared" ca="1" si="1247"/>
        <v>-50000</v>
      </c>
      <c r="BL1107" s="33">
        <f t="shared" ca="1" si="1247"/>
        <v>-50000</v>
      </c>
      <c r="BM1107" s="33">
        <f t="shared" ca="1" si="1247"/>
        <v>-50000</v>
      </c>
      <c r="BN1107" s="33">
        <f t="shared" ca="1" si="1247"/>
        <v>-50000</v>
      </c>
      <c r="BO1107" s="33">
        <f t="shared" ca="1" si="1247"/>
        <v>-50000</v>
      </c>
      <c r="BP1107" s="33">
        <f t="shared" ca="1" si="1247"/>
        <v>-50000</v>
      </c>
      <c r="BQ1107" s="33">
        <f t="shared" ca="1" si="1247"/>
        <v>-50000</v>
      </c>
      <c r="BR1107" s="33">
        <f t="shared" ca="1" si="1247"/>
        <v>-50000</v>
      </c>
      <c r="BS1107" s="33">
        <f t="shared" ca="1" si="1247"/>
        <v>-50000</v>
      </c>
      <c r="BT1107" s="33">
        <f t="shared" ca="1" si="1247"/>
        <v>-50000</v>
      </c>
      <c r="BU1107" s="33">
        <f t="shared" ca="1" si="1247"/>
        <v>-50000</v>
      </c>
      <c r="BV1107" s="33">
        <f t="shared" ca="1" si="1247"/>
        <v>-50000</v>
      </c>
      <c r="BW1107" s="33">
        <f t="shared" ca="1" si="1247"/>
        <v>-50000</v>
      </c>
      <c r="BX1107" s="33">
        <f t="shared" ca="1" si="1247"/>
        <v>-50000</v>
      </c>
      <c r="BY1107" s="33">
        <f t="shared" ca="1" si="1247"/>
        <v>-50000</v>
      </c>
      <c r="BZ1107" s="33">
        <f t="shared" ca="1" si="1247"/>
        <v>-50000</v>
      </c>
      <c r="CA1107" s="33">
        <f t="shared" ca="1" si="1247"/>
        <v>-50000</v>
      </c>
      <c r="CB1107" s="33">
        <f t="shared" ca="1" si="1247"/>
        <v>-50000</v>
      </c>
      <c r="CC1107" s="33">
        <f t="shared" ca="1" si="1247"/>
        <v>-50000</v>
      </c>
      <c r="CD1107" s="33">
        <f t="shared" ca="1" si="1247"/>
        <v>-50000</v>
      </c>
      <c r="CE1107" s="33">
        <f t="shared" ref="CE1107:CK1107" ca="1" si="1248">SUM(CE1102:CE1106)</f>
        <v>-50000</v>
      </c>
      <c r="CF1107" s="33">
        <f t="shared" ca="1" si="1248"/>
        <v>-50000</v>
      </c>
      <c r="CG1107" s="33">
        <f t="shared" ca="1" si="1248"/>
        <v>-50000</v>
      </c>
      <c r="CH1107" s="33">
        <f t="shared" ca="1" si="1248"/>
        <v>-50000</v>
      </c>
      <c r="CI1107" s="33">
        <f t="shared" ca="1" si="1248"/>
        <v>-50000</v>
      </c>
      <c r="CJ1107" s="33">
        <f t="shared" ca="1" si="1248"/>
        <v>-50000</v>
      </c>
      <c r="CK1107" s="33">
        <f t="shared" ca="1" si="1248"/>
        <v>-50000</v>
      </c>
      <c r="CL1107" s="33">
        <f t="shared" ref="CL1107" ca="1" si="1249">SUM(CL1102:CL1106)</f>
        <v>-50000</v>
      </c>
    </row>
    <row r="1108" spans="2:90" x14ac:dyDescent="0.4">
      <c r="B1108" s="123"/>
      <c r="C1108" s="27"/>
      <c r="D1108" t="s">
        <v>808</v>
      </c>
      <c r="E1108" s="8" t="str">
        <f t="shared" ref="E1108:E1109" si="1250">ROW()&amp;" "&amp;D1108</f>
        <v>1108 LISTSALE-PV</v>
      </c>
      <c r="F1108" s="27"/>
      <c r="G1108" s="27"/>
      <c r="H1108" s="31"/>
      <c r="I1108" s="73"/>
      <c r="J1108" s="73"/>
      <c r="K1108" s="38"/>
      <c r="L1108" s="38"/>
      <c r="M1108" s="38"/>
      <c r="N1108" s="38"/>
      <c r="O1108" s="38"/>
      <c r="P1108" s="38"/>
      <c r="R1108" s="33"/>
      <c r="S1108" s="38"/>
      <c r="T1108" s="38"/>
      <c r="U1108" s="38"/>
      <c r="V1108" s="38"/>
      <c r="W1108" s="38"/>
      <c r="X1108" s="38"/>
      <c r="Y1108" s="38"/>
      <c r="Z1108" s="38"/>
      <c r="AA1108" s="38"/>
      <c r="AB1108" s="38"/>
      <c r="AC1108" s="38"/>
      <c r="AD1108" s="38"/>
      <c r="AE1108" s="38"/>
      <c r="AF1108" s="38"/>
      <c r="AG1108" s="38"/>
      <c r="AH1108" s="38"/>
      <c r="AI1108" s="38"/>
      <c r="AJ1108" s="38"/>
      <c r="AK1108" s="38"/>
      <c r="AL1108" s="38"/>
      <c r="AM1108" s="38"/>
      <c r="AN1108" s="38"/>
      <c r="AO1108" s="38"/>
      <c r="AP1108" s="38"/>
      <c r="AQ1108" s="38"/>
      <c r="AR1108" s="38"/>
      <c r="AS1108" s="38"/>
      <c r="AT1108" s="38"/>
      <c r="AU1108" s="38"/>
      <c r="AV1108" s="38"/>
      <c r="AW1108" s="38"/>
      <c r="AX1108" s="38"/>
      <c r="AY1108" s="38"/>
      <c r="AZ1108" s="38"/>
      <c r="BA1108" s="38"/>
      <c r="BB1108" s="38"/>
      <c r="BC1108" s="38"/>
      <c r="BD1108" s="38"/>
      <c r="BE1108" s="38"/>
      <c r="BF1108" s="38"/>
      <c r="BG1108" s="38"/>
      <c r="BH1108" s="38"/>
      <c r="BI1108" s="38"/>
      <c r="BJ1108" s="38"/>
      <c r="BK1108" s="38"/>
      <c r="BL1108" s="38"/>
      <c r="BM1108" s="38"/>
      <c r="BN1108" s="38"/>
      <c r="BO1108" s="38"/>
      <c r="BP1108" s="38"/>
      <c r="BQ1108" s="38"/>
      <c r="BR1108" s="38"/>
      <c r="BS1108" s="38"/>
      <c r="BT1108" s="38"/>
      <c r="BU1108" s="38"/>
      <c r="BV1108" s="38"/>
      <c r="BW1108" s="38"/>
      <c r="BX1108" s="38"/>
      <c r="BY1108" s="38"/>
      <c r="BZ1108" s="38"/>
      <c r="CA1108" s="38"/>
      <c r="CB1108" s="38"/>
      <c r="CC1108" s="38"/>
      <c r="CD1108" s="38"/>
      <c r="CE1108" s="38"/>
      <c r="CF1108" s="38"/>
      <c r="CG1108" s="38"/>
      <c r="CH1108" s="38"/>
      <c r="CI1108" s="38"/>
      <c r="CJ1108" s="38"/>
      <c r="CK1108" s="38"/>
      <c r="CL1108" s="38"/>
    </row>
    <row r="1109" spans="2:90" x14ac:dyDescent="0.4">
      <c r="B1109" s="123" t="s">
        <v>805</v>
      </c>
      <c r="C1109" s="27"/>
      <c r="D1109" t="s">
        <v>808</v>
      </c>
      <c r="E1109" s="8" t="str">
        <f t="shared" si="1250"/>
        <v>1109 LISTSALE-PV</v>
      </c>
      <c r="F1109" s="27"/>
      <c r="G1109" s="27"/>
      <c r="H1109" s="31"/>
      <c r="I1109" s="73"/>
      <c r="J1109" s="73"/>
      <c r="K1109" s="33">
        <f t="shared" ref="K1109:P1109" ca="1" si="1251">SUMIF($3:$3,K$2,1109:1109)</f>
        <v>0</v>
      </c>
      <c r="L1109" s="33">
        <f t="shared" ca="1" si="1251"/>
        <v>0</v>
      </c>
      <c r="M1109" s="33">
        <f t="shared" ca="1" si="1251"/>
        <v>0</v>
      </c>
      <c r="N1109" s="33">
        <f t="shared" ca="1" si="1251"/>
        <v>0</v>
      </c>
      <c r="O1109" s="33">
        <f t="shared" ca="1" si="1251"/>
        <v>0</v>
      </c>
      <c r="P1109" s="33">
        <f t="shared" ca="1" si="1251"/>
        <v>0</v>
      </c>
      <c r="R1109" s="33"/>
      <c r="S1109" s="33">
        <f t="shared" ref="S1109" ca="1" si="1252">+S1092+S1107</f>
        <v>0</v>
      </c>
      <c r="T1109" s="33">
        <f t="shared" ref="T1109:AX1109" ca="1" si="1253">+T1092+T1107</f>
        <v>0</v>
      </c>
      <c r="U1109" s="33">
        <f t="shared" ca="1" si="1253"/>
        <v>0</v>
      </c>
      <c r="V1109" s="33">
        <f t="shared" ca="1" si="1253"/>
        <v>0</v>
      </c>
      <c r="W1109" s="33">
        <f t="shared" ca="1" si="1253"/>
        <v>0</v>
      </c>
      <c r="X1109" s="33">
        <f t="shared" ca="1" si="1253"/>
        <v>0</v>
      </c>
      <c r="Y1109" s="33">
        <f t="shared" ca="1" si="1253"/>
        <v>0</v>
      </c>
      <c r="Z1109" s="33">
        <f t="shared" ca="1" si="1253"/>
        <v>0</v>
      </c>
      <c r="AA1109" s="33">
        <f t="shared" ca="1" si="1253"/>
        <v>0</v>
      </c>
      <c r="AB1109" s="33">
        <f t="shared" ca="1" si="1253"/>
        <v>0</v>
      </c>
      <c r="AC1109" s="33">
        <f t="shared" ca="1" si="1253"/>
        <v>0</v>
      </c>
      <c r="AD1109" s="33">
        <f t="shared" ca="1" si="1253"/>
        <v>0</v>
      </c>
      <c r="AE1109" s="33">
        <f t="shared" ca="1" si="1253"/>
        <v>0</v>
      </c>
      <c r="AF1109" s="33">
        <f t="shared" ca="1" si="1253"/>
        <v>0</v>
      </c>
      <c r="AG1109" s="33">
        <f t="shared" ca="1" si="1253"/>
        <v>0</v>
      </c>
      <c r="AH1109" s="33">
        <f t="shared" ca="1" si="1253"/>
        <v>0</v>
      </c>
      <c r="AI1109" s="33">
        <f t="shared" ca="1" si="1253"/>
        <v>0</v>
      </c>
      <c r="AJ1109" s="33">
        <f t="shared" ca="1" si="1253"/>
        <v>0</v>
      </c>
      <c r="AK1109" s="33">
        <f t="shared" ca="1" si="1253"/>
        <v>0</v>
      </c>
      <c r="AL1109" s="33">
        <f t="shared" ca="1" si="1253"/>
        <v>0</v>
      </c>
      <c r="AM1109" s="33">
        <f t="shared" ca="1" si="1253"/>
        <v>0</v>
      </c>
      <c r="AN1109" s="33">
        <f t="shared" ca="1" si="1253"/>
        <v>0</v>
      </c>
      <c r="AO1109" s="33">
        <f t="shared" ca="1" si="1253"/>
        <v>0</v>
      </c>
      <c r="AP1109" s="33">
        <f t="shared" ca="1" si="1253"/>
        <v>0</v>
      </c>
      <c r="AQ1109" s="33">
        <f t="shared" ca="1" si="1253"/>
        <v>0</v>
      </c>
      <c r="AR1109" s="33">
        <f t="shared" ca="1" si="1253"/>
        <v>0</v>
      </c>
      <c r="AS1109" s="33">
        <f t="shared" ca="1" si="1253"/>
        <v>0</v>
      </c>
      <c r="AT1109" s="33">
        <f t="shared" ca="1" si="1253"/>
        <v>0</v>
      </c>
      <c r="AU1109" s="33">
        <f t="shared" ca="1" si="1253"/>
        <v>0</v>
      </c>
      <c r="AV1109" s="33">
        <f t="shared" ca="1" si="1253"/>
        <v>0</v>
      </c>
      <c r="AW1109" s="33">
        <f t="shared" ca="1" si="1253"/>
        <v>0</v>
      </c>
      <c r="AX1109" s="33">
        <f t="shared" ca="1" si="1253"/>
        <v>0</v>
      </c>
      <c r="AY1109" s="33">
        <f t="shared" ref="AY1109:CD1109" ca="1" si="1254">+AY1092+AY1107</f>
        <v>0</v>
      </c>
      <c r="AZ1109" s="33">
        <f t="shared" ca="1" si="1254"/>
        <v>0</v>
      </c>
      <c r="BA1109" s="33">
        <f t="shared" ca="1" si="1254"/>
        <v>0</v>
      </c>
      <c r="BB1109" s="33">
        <f t="shared" ca="1" si="1254"/>
        <v>0</v>
      </c>
      <c r="BC1109" s="33">
        <f t="shared" ca="1" si="1254"/>
        <v>0</v>
      </c>
      <c r="BD1109" s="33">
        <f t="shared" ca="1" si="1254"/>
        <v>0</v>
      </c>
      <c r="BE1109" s="33">
        <f t="shared" ca="1" si="1254"/>
        <v>0</v>
      </c>
      <c r="BF1109" s="33">
        <f t="shared" ca="1" si="1254"/>
        <v>0</v>
      </c>
      <c r="BG1109" s="33">
        <f t="shared" ca="1" si="1254"/>
        <v>0</v>
      </c>
      <c r="BH1109" s="33">
        <f t="shared" ca="1" si="1254"/>
        <v>0</v>
      </c>
      <c r="BI1109" s="33">
        <f t="shared" ca="1" si="1254"/>
        <v>0</v>
      </c>
      <c r="BJ1109" s="33">
        <f t="shared" ca="1" si="1254"/>
        <v>0</v>
      </c>
      <c r="BK1109" s="33">
        <f t="shared" ca="1" si="1254"/>
        <v>0</v>
      </c>
      <c r="BL1109" s="33">
        <f t="shared" ca="1" si="1254"/>
        <v>0</v>
      </c>
      <c r="BM1109" s="33">
        <f t="shared" ca="1" si="1254"/>
        <v>0</v>
      </c>
      <c r="BN1109" s="33">
        <f t="shared" ca="1" si="1254"/>
        <v>0</v>
      </c>
      <c r="BO1109" s="33">
        <f t="shared" ca="1" si="1254"/>
        <v>0</v>
      </c>
      <c r="BP1109" s="33">
        <f t="shared" ca="1" si="1254"/>
        <v>0</v>
      </c>
      <c r="BQ1109" s="33">
        <f t="shared" ca="1" si="1254"/>
        <v>0</v>
      </c>
      <c r="BR1109" s="33">
        <f t="shared" ca="1" si="1254"/>
        <v>0</v>
      </c>
      <c r="BS1109" s="33">
        <f t="shared" ca="1" si="1254"/>
        <v>0</v>
      </c>
      <c r="BT1109" s="33">
        <f t="shared" ca="1" si="1254"/>
        <v>0</v>
      </c>
      <c r="BU1109" s="33">
        <f t="shared" ca="1" si="1254"/>
        <v>0</v>
      </c>
      <c r="BV1109" s="33">
        <f t="shared" ca="1" si="1254"/>
        <v>0</v>
      </c>
      <c r="BW1109" s="33">
        <f t="shared" ca="1" si="1254"/>
        <v>0</v>
      </c>
      <c r="BX1109" s="33">
        <f t="shared" ca="1" si="1254"/>
        <v>0</v>
      </c>
      <c r="BY1109" s="33">
        <f t="shared" ca="1" si="1254"/>
        <v>0</v>
      </c>
      <c r="BZ1109" s="33">
        <f t="shared" ca="1" si="1254"/>
        <v>0</v>
      </c>
      <c r="CA1109" s="33">
        <f t="shared" ca="1" si="1254"/>
        <v>0</v>
      </c>
      <c r="CB1109" s="33">
        <f t="shared" ca="1" si="1254"/>
        <v>0</v>
      </c>
      <c r="CC1109" s="33">
        <f t="shared" ca="1" si="1254"/>
        <v>0</v>
      </c>
      <c r="CD1109" s="33">
        <f t="shared" ca="1" si="1254"/>
        <v>0</v>
      </c>
      <c r="CE1109" s="33">
        <f t="shared" ref="CE1109:CK1109" ca="1" si="1255">+CE1092+CE1107</f>
        <v>0</v>
      </c>
      <c r="CF1109" s="33">
        <f t="shared" ca="1" si="1255"/>
        <v>0</v>
      </c>
      <c r="CG1109" s="33">
        <f t="shared" ca="1" si="1255"/>
        <v>0</v>
      </c>
      <c r="CH1109" s="33">
        <f t="shared" ca="1" si="1255"/>
        <v>0</v>
      </c>
      <c r="CI1109" s="33">
        <f t="shared" ca="1" si="1255"/>
        <v>0</v>
      </c>
      <c r="CJ1109" s="33">
        <f t="shared" ca="1" si="1255"/>
        <v>0</v>
      </c>
      <c r="CK1109" s="33">
        <f t="shared" ca="1" si="1255"/>
        <v>0</v>
      </c>
      <c r="CL1109" s="33">
        <f t="shared" ref="CL1109" ca="1" si="1256">+CL1092+CL1107</f>
        <v>0</v>
      </c>
    </row>
    <row r="1110" spans="2:90" x14ac:dyDescent="0.4">
      <c r="B1110" s="141" t="s">
        <v>69</v>
      </c>
      <c r="C1110" s="27"/>
      <c r="D1110" t="s">
        <v>808</v>
      </c>
      <c r="E1110" s="8" t="str">
        <f t="shared" ref="E1110:E1111" si="1257">ROW()&amp;" "&amp;D1110</f>
        <v>1110 LISTSALE-PV</v>
      </c>
      <c r="F1110" s="27"/>
      <c r="G1110" s="27"/>
      <c r="H1110" s="31"/>
      <c r="I1110" s="73"/>
      <c r="J1110" s="73"/>
      <c r="K1110" s="20">
        <f t="shared" ref="K1110:P1110" ca="1" si="1258">+IFERROR(K1109/K1092,0)</f>
        <v>0</v>
      </c>
      <c r="L1110" s="20">
        <f t="shared" ca="1" si="1258"/>
        <v>0</v>
      </c>
      <c r="M1110" s="20">
        <f t="shared" ca="1" si="1258"/>
        <v>0</v>
      </c>
      <c r="N1110" s="20">
        <f t="shared" ca="1" si="1258"/>
        <v>0</v>
      </c>
      <c r="O1110" s="20">
        <f t="shared" ca="1" si="1258"/>
        <v>0</v>
      </c>
      <c r="P1110" s="20">
        <f t="shared" ca="1" si="1258"/>
        <v>0</v>
      </c>
      <c r="R1110" s="33"/>
      <c r="S1110" s="20">
        <f t="shared" ref="S1110" ca="1" si="1259">+IFERROR(S1109/S1092,0)</f>
        <v>0</v>
      </c>
      <c r="T1110" s="20">
        <f t="shared" ref="T1110:AX1110" ca="1" si="1260">+IFERROR(T1109/T1092,0)</f>
        <v>0</v>
      </c>
      <c r="U1110" s="20">
        <f t="shared" ca="1" si="1260"/>
        <v>0</v>
      </c>
      <c r="V1110" s="20">
        <f t="shared" ca="1" si="1260"/>
        <v>0</v>
      </c>
      <c r="W1110" s="20">
        <f t="shared" ca="1" si="1260"/>
        <v>0</v>
      </c>
      <c r="X1110" s="20">
        <f t="shared" ca="1" si="1260"/>
        <v>0</v>
      </c>
      <c r="Y1110" s="20">
        <f t="shared" ca="1" si="1260"/>
        <v>0</v>
      </c>
      <c r="Z1110" s="20">
        <f t="shared" ca="1" si="1260"/>
        <v>0</v>
      </c>
      <c r="AA1110" s="20">
        <f t="shared" ca="1" si="1260"/>
        <v>0</v>
      </c>
      <c r="AB1110" s="20">
        <f t="shared" ca="1" si="1260"/>
        <v>0</v>
      </c>
      <c r="AC1110" s="20">
        <f t="shared" ca="1" si="1260"/>
        <v>0</v>
      </c>
      <c r="AD1110" s="20">
        <f t="shared" ca="1" si="1260"/>
        <v>0</v>
      </c>
      <c r="AE1110" s="20">
        <f t="shared" ca="1" si="1260"/>
        <v>0</v>
      </c>
      <c r="AF1110" s="20">
        <f t="shared" ca="1" si="1260"/>
        <v>0</v>
      </c>
      <c r="AG1110" s="20">
        <f t="shared" ca="1" si="1260"/>
        <v>0</v>
      </c>
      <c r="AH1110" s="20">
        <f t="shared" ca="1" si="1260"/>
        <v>0</v>
      </c>
      <c r="AI1110" s="20">
        <f t="shared" ca="1" si="1260"/>
        <v>0</v>
      </c>
      <c r="AJ1110" s="20">
        <f t="shared" ca="1" si="1260"/>
        <v>0</v>
      </c>
      <c r="AK1110" s="20">
        <f t="shared" ca="1" si="1260"/>
        <v>0</v>
      </c>
      <c r="AL1110" s="20">
        <f t="shared" ca="1" si="1260"/>
        <v>0</v>
      </c>
      <c r="AM1110" s="20">
        <f t="shared" ca="1" si="1260"/>
        <v>0</v>
      </c>
      <c r="AN1110" s="20">
        <f t="shared" ca="1" si="1260"/>
        <v>0</v>
      </c>
      <c r="AO1110" s="20">
        <f t="shared" ca="1" si="1260"/>
        <v>0</v>
      </c>
      <c r="AP1110" s="20">
        <f t="shared" ca="1" si="1260"/>
        <v>0</v>
      </c>
      <c r="AQ1110" s="20">
        <f t="shared" ca="1" si="1260"/>
        <v>0</v>
      </c>
      <c r="AR1110" s="20">
        <f t="shared" ca="1" si="1260"/>
        <v>0</v>
      </c>
      <c r="AS1110" s="20">
        <f t="shared" ca="1" si="1260"/>
        <v>0</v>
      </c>
      <c r="AT1110" s="20">
        <f t="shared" ca="1" si="1260"/>
        <v>0</v>
      </c>
      <c r="AU1110" s="20">
        <f t="shared" ca="1" si="1260"/>
        <v>0</v>
      </c>
      <c r="AV1110" s="20">
        <f t="shared" ca="1" si="1260"/>
        <v>0</v>
      </c>
      <c r="AW1110" s="20">
        <f t="shared" ca="1" si="1260"/>
        <v>0</v>
      </c>
      <c r="AX1110" s="20">
        <f t="shared" ca="1" si="1260"/>
        <v>0</v>
      </c>
      <c r="AY1110" s="20">
        <f t="shared" ref="AY1110:CD1110" ca="1" si="1261">+IFERROR(AY1109/AY1092,0)</f>
        <v>0</v>
      </c>
      <c r="AZ1110" s="20">
        <f t="shared" ca="1" si="1261"/>
        <v>0</v>
      </c>
      <c r="BA1110" s="20">
        <f t="shared" ca="1" si="1261"/>
        <v>0</v>
      </c>
      <c r="BB1110" s="20">
        <f t="shared" ca="1" si="1261"/>
        <v>0</v>
      </c>
      <c r="BC1110" s="20">
        <f t="shared" ca="1" si="1261"/>
        <v>0</v>
      </c>
      <c r="BD1110" s="20">
        <f t="shared" ca="1" si="1261"/>
        <v>0</v>
      </c>
      <c r="BE1110" s="20">
        <f t="shared" ca="1" si="1261"/>
        <v>0</v>
      </c>
      <c r="BF1110" s="20">
        <f t="shared" ca="1" si="1261"/>
        <v>0</v>
      </c>
      <c r="BG1110" s="20">
        <f t="shared" ca="1" si="1261"/>
        <v>0</v>
      </c>
      <c r="BH1110" s="20">
        <f t="shared" ca="1" si="1261"/>
        <v>0</v>
      </c>
      <c r="BI1110" s="20">
        <f t="shared" ca="1" si="1261"/>
        <v>0</v>
      </c>
      <c r="BJ1110" s="20">
        <f t="shared" ca="1" si="1261"/>
        <v>0</v>
      </c>
      <c r="BK1110" s="20">
        <f t="shared" ca="1" si="1261"/>
        <v>0</v>
      </c>
      <c r="BL1110" s="20">
        <f t="shared" ca="1" si="1261"/>
        <v>0</v>
      </c>
      <c r="BM1110" s="20">
        <f t="shared" ca="1" si="1261"/>
        <v>0</v>
      </c>
      <c r="BN1110" s="20">
        <f t="shared" ca="1" si="1261"/>
        <v>0</v>
      </c>
      <c r="BO1110" s="20">
        <f t="shared" ca="1" si="1261"/>
        <v>0</v>
      </c>
      <c r="BP1110" s="20">
        <f t="shared" ca="1" si="1261"/>
        <v>0</v>
      </c>
      <c r="BQ1110" s="20">
        <f t="shared" ca="1" si="1261"/>
        <v>0</v>
      </c>
      <c r="BR1110" s="20">
        <f t="shared" ca="1" si="1261"/>
        <v>0</v>
      </c>
      <c r="BS1110" s="20">
        <f t="shared" ca="1" si="1261"/>
        <v>0</v>
      </c>
      <c r="BT1110" s="20">
        <f t="shared" ca="1" si="1261"/>
        <v>0</v>
      </c>
      <c r="BU1110" s="20">
        <f t="shared" ca="1" si="1261"/>
        <v>0</v>
      </c>
      <c r="BV1110" s="20">
        <f t="shared" ca="1" si="1261"/>
        <v>0</v>
      </c>
      <c r="BW1110" s="20">
        <f t="shared" ca="1" si="1261"/>
        <v>0</v>
      </c>
      <c r="BX1110" s="20">
        <f t="shared" ca="1" si="1261"/>
        <v>0</v>
      </c>
      <c r="BY1110" s="20">
        <f t="shared" ca="1" si="1261"/>
        <v>0</v>
      </c>
      <c r="BZ1110" s="20">
        <f t="shared" ca="1" si="1261"/>
        <v>0</v>
      </c>
      <c r="CA1110" s="20">
        <f t="shared" ca="1" si="1261"/>
        <v>0</v>
      </c>
      <c r="CB1110" s="20">
        <f t="shared" ca="1" si="1261"/>
        <v>0</v>
      </c>
      <c r="CC1110" s="20">
        <f t="shared" ca="1" si="1261"/>
        <v>0</v>
      </c>
      <c r="CD1110" s="20">
        <f t="shared" ca="1" si="1261"/>
        <v>0</v>
      </c>
      <c r="CE1110" s="20">
        <f t="shared" ref="CE1110:CK1110" ca="1" si="1262">+IFERROR(CE1109/CE1092,0)</f>
        <v>0</v>
      </c>
      <c r="CF1110" s="20">
        <f t="shared" ca="1" si="1262"/>
        <v>0</v>
      </c>
      <c r="CG1110" s="20">
        <f t="shared" ca="1" si="1262"/>
        <v>0</v>
      </c>
      <c r="CH1110" s="20">
        <f t="shared" ca="1" si="1262"/>
        <v>0</v>
      </c>
      <c r="CI1110" s="20">
        <f t="shared" ca="1" si="1262"/>
        <v>0</v>
      </c>
      <c r="CJ1110" s="20">
        <f t="shared" ca="1" si="1262"/>
        <v>0</v>
      </c>
      <c r="CK1110" s="20">
        <f t="shared" ca="1" si="1262"/>
        <v>0</v>
      </c>
      <c r="CL1110" s="20">
        <f t="shared" ref="CL1110" ca="1" si="1263">+IFERROR(CL1109/CL1092,0)</f>
        <v>0</v>
      </c>
    </row>
    <row r="1111" spans="2:90" x14ac:dyDescent="0.4">
      <c r="B1111" s="123"/>
      <c r="C1111" s="27"/>
      <c r="D1111" t="s">
        <v>808</v>
      </c>
      <c r="E1111" s="8" t="str">
        <f t="shared" si="1257"/>
        <v>1111 LISTSALE-PV</v>
      </c>
      <c r="F1111" s="27"/>
      <c r="G1111" s="27"/>
      <c r="H1111" s="31"/>
      <c r="I1111" s="73"/>
      <c r="J1111" s="73"/>
      <c r="K1111" s="38"/>
      <c r="L1111" s="38"/>
      <c r="M1111" s="38"/>
      <c r="N1111" s="38"/>
      <c r="O1111" s="38"/>
      <c r="P1111" s="38"/>
      <c r="R1111" s="33"/>
      <c r="S1111" s="38"/>
      <c r="T1111" s="38"/>
      <c r="U1111" s="38"/>
      <c r="V1111" s="38"/>
      <c r="W1111" s="38"/>
      <c r="X1111" s="38"/>
      <c r="Y1111" s="38"/>
      <c r="Z1111" s="38"/>
      <c r="AA1111" s="38"/>
      <c r="AB1111" s="38"/>
      <c r="AC1111" s="38"/>
      <c r="AD1111" s="38"/>
      <c r="AE1111" s="38"/>
      <c r="AF1111" s="38"/>
      <c r="AG1111" s="38"/>
      <c r="AH1111" s="38"/>
      <c r="AI1111" s="38"/>
      <c r="AJ1111" s="38"/>
      <c r="AK1111" s="38"/>
      <c r="AL1111" s="38"/>
      <c r="AM1111" s="38"/>
      <c r="AN1111" s="38"/>
      <c r="AO1111" s="38"/>
      <c r="AP1111" s="38"/>
      <c r="AQ1111" s="38"/>
      <c r="AR1111" s="38"/>
      <c r="AS1111" s="38"/>
      <c r="AT1111" s="38"/>
      <c r="AU1111" s="38"/>
      <c r="AV1111" s="38"/>
      <c r="AW1111" s="38"/>
      <c r="AX1111" s="38"/>
      <c r="AY1111" s="38"/>
      <c r="AZ1111" s="38"/>
      <c r="BA1111" s="38"/>
      <c r="BB1111" s="38"/>
      <c r="BC1111" s="38"/>
      <c r="BD1111" s="38"/>
      <c r="BE1111" s="38"/>
      <c r="BF1111" s="38"/>
      <c r="BG1111" s="38"/>
      <c r="BH1111" s="38"/>
      <c r="BI1111" s="38"/>
      <c r="BJ1111" s="38"/>
      <c r="BK1111" s="38"/>
      <c r="BL1111" s="38"/>
      <c r="BM1111" s="38"/>
      <c r="BN1111" s="38"/>
      <c r="BO1111" s="38"/>
      <c r="BP1111" s="38"/>
      <c r="BQ1111" s="38"/>
      <c r="BR1111" s="38"/>
      <c r="BS1111" s="38"/>
      <c r="BT1111" s="38"/>
      <c r="BU1111" s="38"/>
      <c r="BV1111" s="38"/>
      <c r="BW1111" s="38"/>
      <c r="BX1111" s="38"/>
      <c r="BY1111" s="38"/>
      <c r="BZ1111" s="38"/>
      <c r="CA1111" s="38"/>
      <c r="CB1111" s="38"/>
      <c r="CC1111" s="38"/>
      <c r="CD1111" s="38"/>
      <c r="CE1111" s="38"/>
      <c r="CF1111" s="38"/>
      <c r="CG1111" s="38"/>
      <c r="CH1111" s="38"/>
      <c r="CI1111" s="38"/>
      <c r="CJ1111" s="38"/>
      <c r="CK1111" s="38"/>
      <c r="CL1111" s="38"/>
    </row>
    <row r="1112" spans="2:90" x14ac:dyDescent="0.4">
      <c r="B1112" s="132" t="str">
        <f>B1052</f>
        <v>(Primary label)</v>
      </c>
      <c r="D1112" t="s">
        <v>808</v>
      </c>
      <c r="E1112" s="8" t="str">
        <f t="shared" si="1160"/>
        <v>1112 LISTSALE-PV</v>
      </c>
      <c r="G1112" t="s">
        <v>332</v>
      </c>
      <c r="H1112" s="31"/>
      <c r="I1112" s="73"/>
      <c r="J1112" s="73"/>
      <c r="K1112" s="58"/>
      <c r="L1112" s="58"/>
      <c r="M1112" s="58"/>
      <c r="N1112" s="58"/>
      <c r="O1112" s="58"/>
      <c r="P1112" s="58"/>
      <c r="R1112" s="33"/>
    </row>
    <row r="1113" spans="2:90" x14ac:dyDescent="0.4">
      <c r="B1113" s="235" t="str">
        <f>IFERROR(SUBSTITUTE(B1060,":",""),"no unit")</f>
        <v>unit</v>
      </c>
      <c r="D1113" t="s">
        <v>808</v>
      </c>
      <c r="E1113" s="8" t="str">
        <f t="shared" si="1160"/>
        <v>1113 LISTSALE-PV</v>
      </c>
      <c r="G1113" t="s">
        <v>332</v>
      </c>
      <c r="H1113" s="204"/>
      <c r="I1113" s="205"/>
      <c r="J1113" s="205"/>
      <c r="K1113" s="213"/>
      <c r="L1113" s="213"/>
      <c r="M1113" s="213"/>
      <c r="N1113" s="213"/>
      <c r="O1113" s="213"/>
      <c r="P1113" s="213"/>
      <c r="R1113" s="214"/>
    </row>
    <row r="1114" spans="2:90" x14ac:dyDescent="0.4">
      <c r="B1114" s="132" t="str">
        <f t="shared" ref="B1114:B1119" si="1264">B1054</f>
        <v>Primary revenue driver</v>
      </c>
      <c r="D1114" t="s">
        <v>808</v>
      </c>
      <c r="E1114" s="8" t="str">
        <f t="shared" si="1160"/>
        <v>1114 LISTSALE-PV</v>
      </c>
      <c r="G1114" t="s">
        <v>332</v>
      </c>
      <c r="H1114" s="12"/>
      <c r="I1114" s="60"/>
      <c r="J1114" s="60"/>
      <c r="K1114" s="15"/>
      <c r="L1114" s="15"/>
      <c r="M1114" s="15"/>
      <c r="N1114" s="15"/>
      <c r="O1114" s="15"/>
      <c r="P1114" s="15"/>
      <c r="R1114" s="15"/>
      <c r="S1114" s="175" t="str">
        <f t="shared" ref="S1114" si="1265">ADDRESS(ROW(S1092),COLUMN(S1092),2)</f>
        <v>S$1092</v>
      </c>
      <c r="T1114" s="175" t="str">
        <f t="shared" ref="T1114:AX1114" si="1266">ADDRESS(ROW(T1092),COLUMN(T1092),2)</f>
        <v>T$1092</v>
      </c>
      <c r="U1114" s="175" t="str">
        <f t="shared" si="1266"/>
        <v>U$1092</v>
      </c>
      <c r="V1114" s="175" t="str">
        <f t="shared" si="1266"/>
        <v>V$1092</v>
      </c>
      <c r="W1114" s="175" t="str">
        <f t="shared" si="1266"/>
        <v>W$1092</v>
      </c>
      <c r="X1114" s="175" t="str">
        <f t="shared" si="1266"/>
        <v>X$1092</v>
      </c>
      <c r="Y1114" s="175" t="str">
        <f t="shared" si="1266"/>
        <v>Y$1092</v>
      </c>
      <c r="Z1114" s="175" t="str">
        <f t="shared" si="1266"/>
        <v>Z$1092</v>
      </c>
      <c r="AA1114" s="175" t="str">
        <f t="shared" si="1266"/>
        <v>AA$1092</v>
      </c>
      <c r="AB1114" s="175" t="str">
        <f t="shared" si="1266"/>
        <v>AB$1092</v>
      </c>
      <c r="AC1114" s="175" t="str">
        <f t="shared" si="1266"/>
        <v>AC$1092</v>
      </c>
      <c r="AD1114" s="175" t="str">
        <f t="shared" si="1266"/>
        <v>AD$1092</v>
      </c>
      <c r="AE1114" s="175" t="str">
        <f t="shared" si="1266"/>
        <v>AE$1092</v>
      </c>
      <c r="AF1114" s="175" t="str">
        <f t="shared" si="1266"/>
        <v>AF$1092</v>
      </c>
      <c r="AG1114" s="175" t="str">
        <f t="shared" si="1266"/>
        <v>AG$1092</v>
      </c>
      <c r="AH1114" s="175" t="str">
        <f t="shared" si="1266"/>
        <v>AH$1092</v>
      </c>
      <c r="AI1114" s="175" t="str">
        <f t="shared" si="1266"/>
        <v>AI$1092</v>
      </c>
      <c r="AJ1114" s="175" t="str">
        <f t="shared" si="1266"/>
        <v>AJ$1092</v>
      </c>
      <c r="AK1114" s="175" t="str">
        <f t="shared" si="1266"/>
        <v>AK$1092</v>
      </c>
      <c r="AL1114" s="175" t="str">
        <f t="shared" si="1266"/>
        <v>AL$1092</v>
      </c>
      <c r="AM1114" s="175" t="str">
        <f t="shared" si="1266"/>
        <v>AM$1092</v>
      </c>
      <c r="AN1114" s="175" t="str">
        <f t="shared" si="1266"/>
        <v>AN$1092</v>
      </c>
      <c r="AO1114" s="175" t="str">
        <f t="shared" si="1266"/>
        <v>AO$1092</v>
      </c>
      <c r="AP1114" s="175" t="str">
        <f t="shared" si="1266"/>
        <v>AP$1092</v>
      </c>
      <c r="AQ1114" s="175" t="str">
        <f t="shared" si="1266"/>
        <v>AQ$1092</v>
      </c>
      <c r="AR1114" s="175" t="str">
        <f t="shared" si="1266"/>
        <v>AR$1092</v>
      </c>
      <c r="AS1114" s="175" t="str">
        <f t="shared" si="1266"/>
        <v>AS$1092</v>
      </c>
      <c r="AT1114" s="175" t="str">
        <f t="shared" si="1266"/>
        <v>AT$1092</v>
      </c>
      <c r="AU1114" s="175" t="str">
        <f t="shared" si="1266"/>
        <v>AU$1092</v>
      </c>
      <c r="AV1114" s="175" t="str">
        <f t="shared" si="1266"/>
        <v>AV$1092</v>
      </c>
      <c r="AW1114" s="175" t="str">
        <f t="shared" si="1266"/>
        <v>AW$1092</v>
      </c>
      <c r="AX1114" s="175" t="str">
        <f t="shared" si="1266"/>
        <v>AX$1092</v>
      </c>
      <c r="AY1114" s="175" t="str">
        <f t="shared" ref="AY1114:CD1114" si="1267">ADDRESS(ROW(AY1092),COLUMN(AY1092),2)</f>
        <v>AY$1092</v>
      </c>
      <c r="AZ1114" s="175" t="str">
        <f t="shared" si="1267"/>
        <v>AZ$1092</v>
      </c>
      <c r="BA1114" s="175" t="str">
        <f t="shared" si="1267"/>
        <v>BA$1092</v>
      </c>
      <c r="BB1114" s="175" t="str">
        <f t="shared" si="1267"/>
        <v>BB$1092</v>
      </c>
      <c r="BC1114" s="175" t="str">
        <f t="shared" si="1267"/>
        <v>BC$1092</v>
      </c>
      <c r="BD1114" s="175" t="str">
        <f t="shared" si="1267"/>
        <v>BD$1092</v>
      </c>
      <c r="BE1114" s="175" t="str">
        <f t="shared" si="1267"/>
        <v>BE$1092</v>
      </c>
      <c r="BF1114" s="175" t="str">
        <f t="shared" si="1267"/>
        <v>BF$1092</v>
      </c>
      <c r="BG1114" s="175" t="str">
        <f t="shared" si="1267"/>
        <v>BG$1092</v>
      </c>
      <c r="BH1114" s="175" t="str">
        <f t="shared" si="1267"/>
        <v>BH$1092</v>
      </c>
      <c r="BI1114" s="175" t="str">
        <f t="shared" si="1267"/>
        <v>BI$1092</v>
      </c>
      <c r="BJ1114" s="175" t="str">
        <f t="shared" si="1267"/>
        <v>BJ$1092</v>
      </c>
      <c r="BK1114" s="175" t="str">
        <f t="shared" si="1267"/>
        <v>BK$1092</v>
      </c>
      <c r="BL1114" s="175" t="str">
        <f t="shared" si="1267"/>
        <v>BL$1092</v>
      </c>
      <c r="BM1114" s="175" t="str">
        <f t="shared" si="1267"/>
        <v>BM$1092</v>
      </c>
      <c r="BN1114" s="175" t="str">
        <f t="shared" si="1267"/>
        <v>BN$1092</v>
      </c>
      <c r="BO1114" s="175" t="str">
        <f t="shared" si="1267"/>
        <v>BO$1092</v>
      </c>
      <c r="BP1114" s="175" t="str">
        <f t="shared" si="1267"/>
        <v>BP$1092</v>
      </c>
      <c r="BQ1114" s="175" t="str">
        <f t="shared" si="1267"/>
        <v>BQ$1092</v>
      </c>
      <c r="BR1114" s="175" t="str">
        <f t="shared" si="1267"/>
        <v>BR$1092</v>
      </c>
      <c r="BS1114" s="175" t="str">
        <f t="shared" si="1267"/>
        <v>BS$1092</v>
      </c>
      <c r="BT1114" s="175" t="str">
        <f t="shared" si="1267"/>
        <v>BT$1092</v>
      </c>
      <c r="BU1114" s="175" t="str">
        <f t="shared" si="1267"/>
        <v>BU$1092</v>
      </c>
      <c r="BV1114" s="175" t="str">
        <f t="shared" si="1267"/>
        <v>BV$1092</v>
      </c>
      <c r="BW1114" s="175" t="str">
        <f t="shared" si="1267"/>
        <v>BW$1092</v>
      </c>
      <c r="BX1114" s="175" t="str">
        <f t="shared" si="1267"/>
        <v>BX$1092</v>
      </c>
      <c r="BY1114" s="175" t="str">
        <f t="shared" si="1267"/>
        <v>BY$1092</v>
      </c>
      <c r="BZ1114" s="175" t="str">
        <f t="shared" si="1267"/>
        <v>BZ$1092</v>
      </c>
      <c r="CA1114" s="175" t="str">
        <f t="shared" si="1267"/>
        <v>CA$1092</v>
      </c>
      <c r="CB1114" s="175" t="str">
        <f t="shared" si="1267"/>
        <v>CB$1092</v>
      </c>
      <c r="CC1114" s="175" t="str">
        <f t="shared" si="1267"/>
        <v>CC$1092</v>
      </c>
      <c r="CD1114" s="175" t="str">
        <f t="shared" si="1267"/>
        <v>CD$1092</v>
      </c>
      <c r="CE1114" s="175" t="str">
        <f t="shared" ref="CE1114:CK1114" si="1268">ADDRESS(ROW(CE1092),COLUMN(CE1092),2)</f>
        <v>CE$1092</v>
      </c>
      <c r="CF1114" s="175" t="str">
        <f t="shared" si="1268"/>
        <v>CF$1092</v>
      </c>
      <c r="CG1114" s="175" t="str">
        <f t="shared" si="1268"/>
        <v>CG$1092</v>
      </c>
      <c r="CH1114" s="175" t="str">
        <f t="shared" si="1268"/>
        <v>CH$1092</v>
      </c>
      <c r="CI1114" s="175" t="str">
        <f t="shared" si="1268"/>
        <v>CI$1092</v>
      </c>
      <c r="CJ1114" s="175" t="str">
        <f t="shared" si="1268"/>
        <v>CJ$1092</v>
      </c>
      <c r="CK1114" s="175" t="str">
        <f t="shared" si="1268"/>
        <v>CK$1092</v>
      </c>
      <c r="CL1114" s="175" t="str">
        <f t="shared" ref="CL1114" si="1269">ADDRESS(ROW(CL1092),COLUMN(CL1092),2)</f>
        <v>CL$1092</v>
      </c>
    </row>
    <row r="1115" spans="2:90" x14ac:dyDescent="0.4">
      <c r="B1115" s="132" t="str">
        <f t="shared" si="1264"/>
        <v>Primary volume driver</v>
      </c>
      <c r="D1115" t="s">
        <v>808</v>
      </c>
      <c r="E1115" s="8" t="str">
        <f t="shared" si="1160"/>
        <v>1115 LISTSALE-PV</v>
      </c>
      <c r="G1115" t="s">
        <v>332</v>
      </c>
      <c r="H1115" s="12"/>
      <c r="I1115" s="60"/>
      <c r="J1115" s="60"/>
      <c r="K1115" s="208">
        <f t="shared" ref="K1115:S1115" si="1270">K1055</f>
        <v>0</v>
      </c>
      <c r="L1115" s="208">
        <f t="shared" si="1270"/>
        <v>0</v>
      </c>
      <c r="M1115" s="208">
        <f t="shared" si="1270"/>
        <v>0</v>
      </c>
      <c r="N1115" s="208">
        <f t="shared" si="1270"/>
        <v>0</v>
      </c>
      <c r="O1115" s="208">
        <f t="shared" si="1270"/>
        <v>0</v>
      </c>
      <c r="P1115" s="208">
        <f t="shared" si="1270"/>
        <v>0</v>
      </c>
      <c r="Q1115" s="208"/>
      <c r="R1115" s="208">
        <f t="shared" si="1270"/>
        <v>0</v>
      </c>
      <c r="S1115" s="208" t="str">
        <f t="shared" si="1270"/>
        <v>S$13</v>
      </c>
      <c r="T1115" s="208" t="str">
        <f t="shared" ref="T1115:AX1115" si="1271">T1055</f>
        <v>T$13</v>
      </c>
      <c r="U1115" s="208" t="str">
        <f t="shared" si="1271"/>
        <v>U$13</v>
      </c>
      <c r="V1115" s="208" t="str">
        <f t="shared" si="1271"/>
        <v>V$13</v>
      </c>
      <c r="W1115" s="208" t="str">
        <f t="shared" si="1271"/>
        <v>W$13</v>
      </c>
      <c r="X1115" s="208" t="str">
        <f t="shared" si="1271"/>
        <v>X$13</v>
      </c>
      <c r="Y1115" s="208" t="str">
        <f t="shared" si="1271"/>
        <v>Y$13</v>
      </c>
      <c r="Z1115" s="208" t="str">
        <f t="shared" si="1271"/>
        <v>Z$13</v>
      </c>
      <c r="AA1115" s="208" t="str">
        <f t="shared" si="1271"/>
        <v>AA$13</v>
      </c>
      <c r="AB1115" s="208" t="str">
        <f t="shared" si="1271"/>
        <v>AB$13</v>
      </c>
      <c r="AC1115" s="208" t="str">
        <f t="shared" si="1271"/>
        <v>AC$13</v>
      </c>
      <c r="AD1115" s="208" t="str">
        <f t="shared" si="1271"/>
        <v>AD$13</v>
      </c>
      <c r="AE1115" s="208" t="str">
        <f t="shared" si="1271"/>
        <v>AE$13</v>
      </c>
      <c r="AF1115" s="208" t="str">
        <f t="shared" si="1271"/>
        <v>AF$13</v>
      </c>
      <c r="AG1115" s="208" t="str">
        <f t="shared" si="1271"/>
        <v>AG$13</v>
      </c>
      <c r="AH1115" s="208" t="str">
        <f t="shared" si="1271"/>
        <v>AH$13</v>
      </c>
      <c r="AI1115" s="208" t="str">
        <f t="shared" si="1271"/>
        <v>AI$13</v>
      </c>
      <c r="AJ1115" s="208" t="str">
        <f t="shared" si="1271"/>
        <v>AJ$13</v>
      </c>
      <c r="AK1115" s="208" t="str">
        <f t="shared" si="1271"/>
        <v>AK$13</v>
      </c>
      <c r="AL1115" s="208" t="str">
        <f t="shared" si="1271"/>
        <v>AL$13</v>
      </c>
      <c r="AM1115" s="208" t="str">
        <f t="shared" si="1271"/>
        <v>AM$13</v>
      </c>
      <c r="AN1115" s="208" t="str">
        <f t="shared" si="1271"/>
        <v>AN$13</v>
      </c>
      <c r="AO1115" s="208" t="str">
        <f t="shared" si="1271"/>
        <v>AO$13</v>
      </c>
      <c r="AP1115" s="208" t="str">
        <f t="shared" si="1271"/>
        <v>AP$13</v>
      </c>
      <c r="AQ1115" s="208" t="str">
        <f t="shared" si="1271"/>
        <v>AQ$13</v>
      </c>
      <c r="AR1115" s="208" t="str">
        <f t="shared" si="1271"/>
        <v>AR$13</v>
      </c>
      <c r="AS1115" s="208" t="str">
        <f t="shared" si="1271"/>
        <v>AS$13</v>
      </c>
      <c r="AT1115" s="208" t="str">
        <f t="shared" si="1271"/>
        <v>AT$13</v>
      </c>
      <c r="AU1115" s="208" t="str">
        <f t="shared" si="1271"/>
        <v>AU$13</v>
      </c>
      <c r="AV1115" s="208" t="str">
        <f t="shared" si="1271"/>
        <v>AV$13</v>
      </c>
      <c r="AW1115" s="208" t="str">
        <f t="shared" si="1271"/>
        <v>AW$13</v>
      </c>
      <c r="AX1115" s="208" t="str">
        <f t="shared" si="1271"/>
        <v>AX$13</v>
      </c>
      <c r="AY1115" s="208" t="str">
        <f t="shared" ref="AY1115:CD1115" si="1272">AY1055</f>
        <v>AY$13</v>
      </c>
      <c r="AZ1115" s="208" t="str">
        <f t="shared" si="1272"/>
        <v>AZ$13</v>
      </c>
      <c r="BA1115" s="208" t="str">
        <f t="shared" si="1272"/>
        <v>BA$13</v>
      </c>
      <c r="BB1115" s="208" t="str">
        <f t="shared" si="1272"/>
        <v>BB$13</v>
      </c>
      <c r="BC1115" s="208" t="str">
        <f t="shared" si="1272"/>
        <v>BC$13</v>
      </c>
      <c r="BD1115" s="208" t="str">
        <f t="shared" si="1272"/>
        <v>BD$13</v>
      </c>
      <c r="BE1115" s="208" t="str">
        <f t="shared" si="1272"/>
        <v>BE$13</v>
      </c>
      <c r="BF1115" s="208" t="str">
        <f t="shared" si="1272"/>
        <v>BF$13</v>
      </c>
      <c r="BG1115" s="208" t="str">
        <f t="shared" si="1272"/>
        <v>BG$13</v>
      </c>
      <c r="BH1115" s="208" t="str">
        <f t="shared" si="1272"/>
        <v>BH$13</v>
      </c>
      <c r="BI1115" s="208" t="str">
        <f t="shared" si="1272"/>
        <v>BI$13</v>
      </c>
      <c r="BJ1115" s="208" t="str">
        <f t="shared" si="1272"/>
        <v>BJ$13</v>
      </c>
      <c r="BK1115" s="208" t="str">
        <f t="shared" si="1272"/>
        <v>BK$13</v>
      </c>
      <c r="BL1115" s="208" t="str">
        <f t="shared" si="1272"/>
        <v>BL$13</v>
      </c>
      <c r="BM1115" s="208" t="str">
        <f t="shared" si="1272"/>
        <v>BM$13</v>
      </c>
      <c r="BN1115" s="208" t="str">
        <f t="shared" si="1272"/>
        <v>BN$13</v>
      </c>
      <c r="BO1115" s="208" t="str">
        <f t="shared" si="1272"/>
        <v>BO$13</v>
      </c>
      <c r="BP1115" s="208" t="str">
        <f t="shared" si="1272"/>
        <v>BP$13</v>
      </c>
      <c r="BQ1115" s="208" t="str">
        <f t="shared" si="1272"/>
        <v>BQ$13</v>
      </c>
      <c r="BR1115" s="208" t="str">
        <f t="shared" si="1272"/>
        <v>BR$13</v>
      </c>
      <c r="BS1115" s="208" t="str">
        <f t="shared" si="1272"/>
        <v>BS$13</v>
      </c>
      <c r="BT1115" s="208" t="str">
        <f t="shared" si="1272"/>
        <v>BT$13</v>
      </c>
      <c r="BU1115" s="208" t="str">
        <f t="shared" si="1272"/>
        <v>BU$13</v>
      </c>
      <c r="BV1115" s="208" t="str">
        <f t="shared" si="1272"/>
        <v>BV$13</v>
      </c>
      <c r="BW1115" s="208" t="str">
        <f t="shared" si="1272"/>
        <v>BW$13</v>
      </c>
      <c r="BX1115" s="208" t="str">
        <f t="shared" si="1272"/>
        <v>BX$13</v>
      </c>
      <c r="BY1115" s="208" t="str">
        <f t="shared" si="1272"/>
        <v>BY$13</v>
      </c>
      <c r="BZ1115" s="208" t="str">
        <f t="shared" si="1272"/>
        <v>BZ$13</v>
      </c>
      <c r="CA1115" s="208" t="str">
        <f t="shared" si="1272"/>
        <v>CA$13</v>
      </c>
      <c r="CB1115" s="208" t="str">
        <f t="shared" si="1272"/>
        <v>CB$13</v>
      </c>
      <c r="CC1115" s="208" t="str">
        <f t="shared" si="1272"/>
        <v>CC$13</v>
      </c>
      <c r="CD1115" s="208" t="str">
        <f t="shared" si="1272"/>
        <v>CD$13</v>
      </c>
      <c r="CE1115" s="208" t="str">
        <f t="shared" ref="CE1115:CK1115" si="1273">CE1055</f>
        <v>CE$13</v>
      </c>
      <c r="CF1115" s="208" t="str">
        <f t="shared" si="1273"/>
        <v>CF$13</v>
      </c>
      <c r="CG1115" s="208" t="str">
        <f t="shared" si="1273"/>
        <v>CG$13</v>
      </c>
      <c r="CH1115" s="208" t="str">
        <f t="shared" si="1273"/>
        <v>CH$13</v>
      </c>
      <c r="CI1115" s="208" t="str">
        <f t="shared" si="1273"/>
        <v>CI$13</v>
      </c>
      <c r="CJ1115" s="208" t="str">
        <f t="shared" si="1273"/>
        <v>CJ$13</v>
      </c>
      <c r="CK1115" s="208" t="str">
        <f t="shared" si="1273"/>
        <v>CK$13</v>
      </c>
      <c r="CL1115" s="208" t="str">
        <f t="shared" ref="CL1115" si="1274">CL1055</f>
        <v>CL$13</v>
      </c>
    </row>
    <row r="1116" spans="2:90" x14ac:dyDescent="0.4">
      <c r="B1116" s="132" t="str">
        <f t="shared" si="1264"/>
        <v>(Secondary label)</v>
      </c>
      <c r="D1116" t="s">
        <v>808</v>
      </c>
      <c r="E1116" s="8" t="str">
        <f t="shared" si="1160"/>
        <v>1116 LISTSALE-PV</v>
      </c>
      <c r="G1116" t="s">
        <v>332</v>
      </c>
      <c r="H1116" s="12"/>
      <c r="I1116" s="60"/>
      <c r="J1116" s="60"/>
      <c r="K1116" s="15"/>
      <c r="L1116" s="15"/>
      <c r="M1116" s="15"/>
      <c r="N1116" s="15"/>
      <c r="O1116" s="15"/>
      <c r="P1116" s="15"/>
      <c r="R1116" s="15"/>
      <c r="S1116" s="175"/>
      <c r="T1116" s="175"/>
      <c r="U1116" s="175"/>
      <c r="V1116" s="175"/>
      <c r="W1116" s="175"/>
      <c r="X1116" s="175"/>
      <c r="Y1116" s="175"/>
      <c r="Z1116" s="175"/>
      <c r="AA1116" s="175"/>
      <c r="AB1116" s="175"/>
      <c r="AC1116" s="175"/>
      <c r="AD1116" s="175"/>
      <c r="AE1116" s="175"/>
      <c r="AF1116" s="175"/>
      <c r="AG1116" s="175"/>
      <c r="AH1116" s="175"/>
      <c r="AI1116" s="175"/>
      <c r="AJ1116" s="175"/>
      <c r="AK1116" s="175"/>
      <c r="AL1116" s="175"/>
      <c r="AM1116" s="175"/>
      <c r="AN1116" s="175"/>
      <c r="AO1116" s="175"/>
      <c r="AP1116" s="175"/>
      <c r="AQ1116" s="175"/>
      <c r="AR1116" s="175"/>
      <c r="AS1116" s="175"/>
      <c r="AT1116" s="175"/>
      <c r="AU1116" s="175"/>
      <c r="AV1116" s="175"/>
      <c r="AW1116" s="175"/>
      <c r="AX1116" s="175"/>
      <c r="AY1116" s="175"/>
      <c r="AZ1116" s="175"/>
      <c r="BA1116" s="175"/>
      <c r="BB1116" s="175"/>
      <c r="BC1116" s="175"/>
      <c r="BD1116" s="175"/>
      <c r="BE1116" s="175"/>
      <c r="BF1116" s="175"/>
      <c r="BG1116" s="175"/>
      <c r="BH1116" s="175"/>
      <c r="BI1116" s="175"/>
      <c r="BJ1116" s="175"/>
      <c r="BK1116" s="175"/>
      <c r="BL1116" s="175"/>
      <c r="BM1116" s="175"/>
      <c r="BN1116" s="175"/>
      <c r="BO1116" s="175"/>
      <c r="BP1116" s="175"/>
      <c r="BQ1116" s="175"/>
      <c r="BR1116" s="175"/>
      <c r="BS1116" s="175"/>
      <c r="BT1116" s="175"/>
      <c r="BU1116" s="175"/>
      <c r="BV1116" s="175"/>
      <c r="BW1116" s="175"/>
      <c r="BX1116" s="175"/>
      <c r="BY1116" s="175"/>
      <c r="BZ1116" s="175"/>
      <c r="CA1116" s="175"/>
      <c r="CB1116" s="175"/>
      <c r="CC1116" s="175"/>
      <c r="CD1116" s="175"/>
      <c r="CE1116" s="175"/>
      <c r="CF1116" s="175"/>
      <c r="CG1116" s="175"/>
      <c r="CH1116" s="175"/>
      <c r="CI1116" s="175"/>
      <c r="CJ1116" s="175"/>
      <c r="CK1116" s="175"/>
      <c r="CL1116" s="175"/>
    </row>
    <row r="1117" spans="2:90" x14ac:dyDescent="0.4">
      <c r="B1117" s="132" t="str">
        <f t="shared" si="1264"/>
        <v xml:space="preserve">secondary unit </v>
      </c>
      <c r="D1117" t="s">
        <v>808</v>
      </c>
      <c r="E1117" s="8" t="str">
        <f t="shared" si="1160"/>
        <v>1117 LISTSALE-PV</v>
      </c>
      <c r="G1117" t="s">
        <v>332</v>
      </c>
    </row>
    <row r="1118" spans="2:90" x14ac:dyDescent="0.4">
      <c r="B1118" s="132" t="str">
        <f t="shared" si="1264"/>
        <v>Secondary revenue driver</v>
      </c>
      <c r="D1118" t="s">
        <v>808</v>
      </c>
      <c r="E1118" s="8" t="str">
        <f t="shared" ref="E1118:E1119" si="1275">ROW()&amp;" "&amp;D1118</f>
        <v>1118 LISTSALE-PV</v>
      </c>
      <c r="G1118" t="s">
        <v>332</v>
      </c>
      <c r="H1118" s="12"/>
      <c r="I1118" s="60"/>
      <c r="J1118" s="60"/>
      <c r="K1118" s="15"/>
      <c r="L1118" s="15"/>
      <c r="M1118" s="15"/>
      <c r="N1118" s="15"/>
      <c r="O1118" s="15"/>
      <c r="P1118" s="15"/>
      <c r="R1118" s="15"/>
      <c r="S1118" s="76"/>
      <c r="T1118" s="76"/>
      <c r="U1118" s="76"/>
      <c r="V1118" s="76"/>
      <c r="W1118" s="76"/>
      <c r="X1118" s="76"/>
      <c r="Y1118" s="76"/>
      <c r="Z1118" s="76"/>
      <c r="AA1118" s="76"/>
      <c r="AB1118" s="76"/>
      <c r="AC1118" s="76"/>
      <c r="AD1118" s="76"/>
      <c r="AE1118" s="76"/>
      <c r="AF1118" s="76"/>
      <c r="AG1118" s="76"/>
      <c r="AH1118" s="76"/>
      <c r="AI1118" s="76"/>
      <c r="AJ1118" s="76"/>
      <c r="AK1118" s="76"/>
      <c r="AL1118" s="76"/>
      <c r="AM1118" s="76"/>
      <c r="AN1118" s="76"/>
      <c r="AO1118" s="76"/>
      <c r="AP1118" s="76"/>
      <c r="AQ1118" s="76"/>
      <c r="AR1118" s="76"/>
      <c r="AS1118" s="76"/>
      <c r="AT1118" s="76"/>
      <c r="AU1118" s="76"/>
      <c r="AV1118" s="76"/>
      <c r="AW1118" s="76"/>
      <c r="AX1118" s="76"/>
      <c r="AY1118" s="76"/>
      <c r="AZ1118" s="76"/>
      <c r="BA1118" s="76"/>
      <c r="BB1118" s="76"/>
      <c r="BC1118" s="76"/>
      <c r="BD1118" s="76"/>
      <c r="BE1118" s="76"/>
      <c r="BF1118" s="76"/>
      <c r="BG1118" s="76"/>
      <c r="BH1118" s="76"/>
      <c r="BI1118" s="76"/>
      <c r="BJ1118" s="76"/>
      <c r="BK1118" s="76"/>
      <c r="BL1118" s="76"/>
      <c r="BM1118" s="76"/>
      <c r="BN1118" s="76"/>
      <c r="BO1118" s="76"/>
      <c r="BP1118" s="76"/>
      <c r="BQ1118" s="76"/>
      <c r="BR1118" s="76"/>
      <c r="BS1118" s="76"/>
      <c r="BT1118" s="76"/>
      <c r="BU1118" s="76"/>
      <c r="BV1118" s="76"/>
      <c r="BW1118" s="76"/>
      <c r="BX1118" s="76"/>
      <c r="BY1118" s="76"/>
      <c r="BZ1118" s="76"/>
      <c r="CA1118" s="76"/>
      <c r="CB1118" s="76"/>
      <c r="CC1118" s="76"/>
      <c r="CD1118" s="76"/>
      <c r="CE1118" s="76"/>
      <c r="CF1118" s="76"/>
      <c r="CG1118" s="76"/>
      <c r="CH1118" s="76"/>
      <c r="CI1118" s="76"/>
      <c r="CJ1118" s="76"/>
      <c r="CK1118" s="76"/>
      <c r="CL1118" s="76"/>
    </row>
    <row r="1119" spans="2:90" x14ac:dyDescent="0.4">
      <c r="B1119" s="132" t="str">
        <f t="shared" si="1264"/>
        <v>Secondary volume driver</v>
      </c>
      <c r="D1119" t="s">
        <v>808</v>
      </c>
      <c r="E1119" s="8" t="str">
        <f t="shared" si="1275"/>
        <v>1119 LISTSALE-PV</v>
      </c>
      <c r="G1119" t="s">
        <v>332</v>
      </c>
      <c r="H1119" s="12"/>
      <c r="I1119" s="60"/>
      <c r="J1119" s="60"/>
      <c r="K1119" s="15"/>
      <c r="L1119" s="15"/>
      <c r="M1119" s="15"/>
      <c r="N1119" s="15"/>
      <c r="O1119" s="15"/>
      <c r="P1119" s="15"/>
      <c r="R1119" s="15"/>
      <c r="S1119" s="76"/>
      <c r="T1119" s="76"/>
      <c r="U1119" s="76"/>
      <c r="V1119" s="76"/>
      <c r="W1119" s="76"/>
      <c r="X1119" s="76"/>
      <c r="Y1119" s="76"/>
      <c r="Z1119" s="76"/>
      <c r="AA1119" s="76"/>
      <c r="AB1119" s="76"/>
      <c r="AC1119" s="76"/>
      <c r="AD1119" s="76"/>
      <c r="AE1119" s="76"/>
      <c r="AF1119" s="76"/>
      <c r="AG1119" s="76"/>
      <c r="AH1119" s="76"/>
      <c r="AI1119" s="76"/>
      <c r="AJ1119" s="76"/>
      <c r="AK1119" s="76"/>
      <c r="AL1119" s="76"/>
      <c r="AM1119" s="76"/>
      <c r="AN1119" s="76"/>
      <c r="AO1119" s="76"/>
      <c r="AP1119" s="76"/>
      <c r="AQ1119" s="76"/>
      <c r="AR1119" s="76"/>
      <c r="AS1119" s="76"/>
      <c r="AT1119" s="76"/>
      <c r="AU1119" s="76"/>
      <c r="AV1119" s="76"/>
      <c r="AW1119" s="76"/>
      <c r="AX1119" s="76"/>
      <c r="AY1119" s="76"/>
      <c r="AZ1119" s="76"/>
      <c r="BA1119" s="76"/>
      <c r="BB1119" s="76"/>
      <c r="BC1119" s="76"/>
      <c r="BD1119" s="76"/>
      <c r="BE1119" s="76"/>
      <c r="BF1119" s="76"/>
      <c r="BG1119" s="76"/>
      <c r="BH1119" s="76"/>
      <c r="BI1119" s="76"/>
      <c r="BJ1119" s="76"/>
      <c r="BK1119" s="76"/>
      <c r="BL1119" s="76"/>
      <c r="BM1119" s="76"/>
      <c r="BN1119" s="76"/>
      <c r="BO1119" s="76"/>
      <c r="BP1119" s="76"/>
      <c r="BQ1119" s="76"/>
      <c r="BR1119" s="76"/>
      <c r="BS1119" s="76"/>
      <c r="BT1119" s="76"/>
      <c r="BU1119" s="76"/>
      <c r="BV1119" s="76"/>
      <c r="BW1119" s="76"/>
      <c r="BX1119" s="76"/>
      <c r="BY1119" s="76"/>
      <c r="BZ1119" s="76"/>
      <c r="CA1119" s="76"/>
      <c r="CB1119" s="76"/>
      <c r="CC1119" s="76"/>
      <c r="CD1119" s="76"/>
      <c r="CE1119" s="76"/>
      <c r="CF1119" s="76"/>
      <c r="CG1119" s="76"/>
      <c r="CH1119" s="76"/>
      <c r="CI1119" s="76"/>
      <c r="CJ1119" s="76"/>
      <c r="CK1119" s="76"/>
      <c r="CL1119" s="76"/>
    </row>
    <row r="1120" spans="2:90" x14ac:dyDescent="0.4">
      <c r="E1120" s="8"/>
      <c r="H1120" s="12"/>
      <c r="I1120" s="60"/>
      <c r="J1120" s="60"/>
      <c r="K1120" s="15"/>
      <c r="L1120" s="15"/>
      <c r="M1120" s="15"/>
      <c r="N1120" s="15"/>
      <c r="O1120" s="15"/>
      <c r="P1120" s="15"/>
      <c r="R1120" s="15"/>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row>
    <row r="1121" spans="2:90" x14ac:dyDescent="0.4">
      <c r="B1121" s="171" t="s">
        <v>490</v>
      </c>
      <c r="E1121" s="8"/>
      <c r="H1121" s="170"/>
      <c r="I1121" s="172"/>
      <c r="J1121" s="172"/>
      <c r="K1121" s="193"/>
      <c r="L1121" s="193"/>
      <c r="M1121" s="193"/>
      <c r="N1121" s="193"/>
      <c r="O1121" s="193"/>
      <c r="P1121" s="193"/>
      <c r="R1121" s="194"/>
      <c r="S1121" s="170"/>
      <c r="T1121" s="170"/>
      <c r="U1121" s="170"/>
      <c r="V1121" s="170"/>
      <c r="W1121" s="170"/>
      <c r="X1121" s="170"/>
      <c r="Y1121" s="170"/>
      <c r="Z1121" s="170"/>
      <c r="AA1121" s="170"/>
      <c r="AB1121" s="170"/>
      <c r="AC1121" s="170"/>
      <c r="AD1121" s="170"/>
      <c r="AE1121" s="170"/>
      <c r="AF1121" s="170"/>
      <c r="AG1121" s="170"/>
      <c r="AH1121" s="170"/>
      <c r="AI1121" s="170"/>
      <c r="AJ1121" s="170"/>
      <c r="AK1121" s="170"/>
      <c r="AL1121" s="170"/>
      <c r="AM1121" s="170"/>
      <c r="AN1121" s="170"/>
      <c r="AO1121" s="170"/>
      <c r="AP1121" s="170"/>
      <c r="AQ1121" s="170"/>
      <c r="AR1121" s="170"/>
      <c r="AS1121" s="170"/>
      <c r="AT1121" s="170"/>
      <c r="AU1121" s="170"/>
      <c r="AV1121" s="170"/>
      <c r="AW1121" s="170"/>
      <c r="AX1121" s="170"/>
      <c r="AY1121" s="170"/>
      <c r="AZ1121" s="170"/>
      <c r="BA1121" s="170"/>
      <c r="BB1121" s="170"/>
      <c r="BC1121" s="170"/>
      <c r="BD1121" s="170"/>
      <c r="BE1121" s="170"/>
      <c r="BF1121" s="170"/>
      <c r="BG1121" s="170"/>
      <c r="BH1121" s="170"/>
      <c r="BI1121" s="170"/>
      <c r="BJ1121" s="170"/>
      <c r="BK1121" s="170"/>
      <c r="BL1121" s="170"/>
      <c r="BM1121" s="170"/>
      <c r="BN1121" s="170"/>
      <c r="BO1121" s="170"/>
      <c r="BP1121" s="170"/>
      <c r="BQ1121" s="170"/>
      <c r="BR1121" s="170"/>
      <c r="BS1121" s="170"/>
      <c r="BT1121" s="170"/>
      <c r="BU1121" s="170"/>
      <c r="BV1121" s="170"/>
      <c r="BW1121" s="170"/>
      <c r="BX1121" s="170"/>
      <c r="BY1121" s="170"/>
      <c r="BZ1121" s="170"/>
      <c r="CA1121" s="170"/>
      <c r="CB1121" s="170"/>
      <c r="CC1121" s="170"/>
      <c r="CD1121" s="170"/>
      <c r="CE1121" s="170"/>
      <c r="CF1121" s="170"/>
      <c r="CG1121" s="170"/>
      <c r="CH1121" s="170"/>
      <c r="CI1121" s="170"/>
      <c r="CJ1121" s="170"/>
      <c r="CK1121" s="170"/>
      <c r="CL1121" s="170"/>
    </row>
    <row r="1122" spans="2:90" x14ac:dyDescent="0.4">
      <c r="B1122" s="171" t="s">
        <v>492</v>
      </c>
      <c r="E1122" s="8"/>
      <c r="H1122" s="170"/>
      <c r="I1122" s="172"/>
      <c r="J1122" s="172"/>
      <c r="K1122" s="193"/>
      <c r="L1122" s="193"/>
      <c r="M1122" s="193"/>
      <c r="N1122" s="193"/>
      <c r="O1122" s="193"/>
      <c r="P1122" s="193"/>
      <c r="R1122" s="194"/>
      <c r="S1122" s="170"/>
      <c r="T1122" s="170"/>
      <c r="U1122" s="170"/>
      <c r="V1122" s="170"/>
      <c r="W1122" s="170"/>
      <c r="X1122" s="170"/>
      <c r="Y1122" s="170"/>
      <c r="Z1122" s="170"/>
      <c r="AA1122" s="170"/>
      <c r="AB1122" s="170"/>
      <c r="AC1122" s="170"/>
      <c r="AD1122" s="170"/>
      <c r="AE1122" s="170"/>
      <c r="AF1122" s="170"/>
      <c r="AG1122" s="170"/>
      <c r="AH1122" s="170"/>
      <c r="AI1122" s="170"/>
      <c r="AJ1122" s="170"/>
      <c r="AK1122" s="170"/>
      <c r="AL1122" s="170"/>
      <c r="AM1122" s="170"/>
      <c r="AN1122" s="170"/>
      <c r="AO1122" s="170"/>
      <c r="AP1122" s="170"/>
      <c r="AQ1122" s="170"/>
      <c r="AR1122" s="170"/>
      <c r="AS1122" s="170"/>
      <c r="AT1122" s="170"/>
      <c r="AU1122" s="170"/>
      <c r="AV1122" s="170"/>
      <c r="AW1122" s="170"/>
      <c r="AX1122" s="170"/>
      <c r="AY1122" s="170"/>
      <c r="AZ1122" s="170"/>
      <c r="BA1122" s="170"/>
      <c r="BB1122" s="170"/>
      <c r="BC1122" s="170"/>
      <c r="BD1122" s="170"/>
      <c r="BE1122" s="170"/>
      <c r="BF1122" s="170"/>
      <c r="BG1122" s="170"/>
      <c r="BH1122" s="170"/>
      <c r="BI1122" s="170"/>
      <c r="BJ1122" s="170"/>
      <c r="BK1122" s="170"/>
      <c r="BL1122" s="170"/>
      <c r="BM1122" s="170"/>
      <c r="BN1122" s="170"/>
      <c r="BO1122" s="170"/>
      <c r="BP1122" s="170"/>
      <c r="BQ1122" s="170"/>
      <c r="BR1122" s="170"/>
      <c r="BS1122" s="170"/>
      <c r="BT1122" s="170"/>
      <c r="BU1122" s="170"/>
      <c r="BV1122" s="170"/>
      <c r="BW1122" s="170"/>
      <c r="BX1122" s="170"/>
      <c r="BY1122" s="170"/>
      <c r="BZ1122" s="170"/>
      <c r="CA1122" s="170"/>
      <c r="CB1122" s="170"/>
      <c r="CC1122" s="170"/>
      <c r="CD1122" s="170"/>
      <c r="CE1122" s="170"/>
      <c r="CF1122" s="170"/>
      <c r="CG1122" s="170"/>
      <c r="CH1122" s="170"/>
      <c r="CI1122" s="170"/>
      <c r="CJ1122" s="170"/>
      <c r="CK1122" s="170"/>
      <c r="CL1122" s="170"/>
    </row>
    <row r="1123" spans="2:90" x14ac:dyDescent="0.4">
      <c r="B1123" s="171" t="s">
        <v>461</v>
      </c>
      <c r="E1123" s="8"/>
      <c r="H1123" s="170"/>
      <c r="I1123" s="172"/>
      <c r="J1123" s="172"/>
      <c r="K1123" s="193"/>
      <c r="L1123" s="193"/>
      <c r="M1123" s="193"/>
      <c r="N1123" s="193"/>
      <c r="O1123" s="193"/>
      <c r="P1123" s="193"/>
      <c r="R1123" s="194"/>
      <c r="S1123" s="195" t="str">
        <f t="shared" ref="S1123:AX1123" si="1276">S$16</f>
        <v>S$12</v>
      </c>
      <c r="T1123" s="195" t="str">
        <f t="shared" si="1276"/>
        <v>T$12</v>
      </c>
      <c r="U1123" s="195" t="str">
        <f t="shared" si="1276"/>
        <v>U$12</v>
      </c>
      <c r="V1123" s="195" t="str">
        <f t="shared" si="1276"/>
        <v>V$12</v>
      </c>
      <c r="W1123" s="195" t="str">
        <f t="shared" si="1276"/>
        <v>W$12</v>
      </c>
      <c r="X1123" s="195" t="str">
        <f t="shared" si="1276"/>
        <v>X$12</v>
      </c>
      <c r="Y1123" s="195" t="str">
        <f t="shared" si="1276"/>
        <v>Y$12</v>
      </c>
      <c r="Z1123" s="195" t="str">
        <f t="shared" si="1276"/>
        <v>Z$12</v>
      </c>
      <c r="AA1123" s="195" t="str">
        <f t="shared" si="1276"/>
        <v>AA$12</v>
      </c>
      <c r="AB1123" s="195" t="str">
        <f t="shared" si="1276"/>
        <v>AB$12</v>
      </c>
      <c r="AC1123" s="195" t="str">
        <f t="shared" si="1276"/>
        <v>AC$12</v>
      </c>
      <c r="AD1123" s="195" t="str">
        <f t="shared" si="1276"/>
        <v>AD$12</v>
      </c>
      <c r="AE1123" s="195" t="str">
        <f t="shared" si="1276"/>
        <v>AE$12</v>
      </c>
      <c r="AF1123" s="195" t="str">
        <f t="shared" si="1276"/>
        <v>AF$12</v>
      </c>
      <c r="AG1123" s="195" t="str">
        <f t="shared" si="1276"/>
        <v>AG$12</v>
      </c>
      <c r="AH1123" s="195" t="str">
        <f t="shared" si="1276"/>
        <v>AH$12</v>
      </c>
      <c r="AI1123" s="195" t="str">
        <f t="shared" si="1276"/>
        <v>AI$12</v>
      </c>
      <c r="AJ1123" s="195" t="str">
        <f t="shared" si="1276"/>
        <v>AJ$12</v>
      </c>
      <c r="AK1123" s="195" t="str">
        <f t="shared" si="1276"/>
        <v>AK$12</v>
      </c>
      <c r="AL1123" s="195" t="str">
        <f t="shared" si="1276"/>
        <v>AL$12</v>
      </c>
      <c r="AM1123" s="195" t="str">
        <f t="shared" si="1276"/>
        <v>AM$12</v>
      </c>
      <c r="AN1123" s="195" t="str">
        <f t="shared" si="1276"/>
        <v>AN$12</v>
      </c>
      <c r="AO1123" s="195" t="str">
        <f t="shared" si="1276"/>
        <v>AO$12</v>
      </c>
      <c r="AP1123" s="195" t="str">
        <f t="shared" si="1276"/>
        <v>AP$12</v>
      </c>
      <c r="AQ1123" s="195" t="str">
        <f t="shared" si="1276"/>
        <v>AQ$12</v>
      </c>
      <c r="AR1123" s="195" t="str">
        <f t="shared" si="1276"/>
        <v>AR$12</v>
      </c>
      <c r="AS1123" s="195" t="str">
        <f t="shared" si="1276"/>
        <v>AS$12</v>
      </c>
      <c r="AT1123" s="195" t="str">
        <f t="shared" si="1276"/>
        <v>AT$12</v>
      </c>
      <c r="AU1123" s="195" t="str">
        <f t="shared" si="1276"/>
        <v>AU$12</v>
      </c>
      <c r="AV1123" s="195" t="str">
        <f t="shared" si="1276"/>
        <v>AV$12</v>
      </c>
      <c r="AW1123" s="195" t="str">
        <f t="shared" si="1276"/>
        <v>AW$12</v>
      </c>
      <c r="AX1123" s="195" t="str">
        <f t="shared" si="1276"/>
        <v>AX$12</v>
      </c>
      <c r="AY1123" s="195" t="str">
        <f t="shared" ref="AY1123:CD1123" si="1277">AY$16</f>
        <v>AY$12</v>
      </c>
      <c r="AZ1123" s="195" t="str">
        <f t="shared" si="1277"/>
        <v>AZ$12</v>
      </c>
      <c r="BA1123" s="195" t="str">
        <f t="shared" si="1277"/>
        <v>BA$12</v>
      </c>
      <c r="BB1123" s="195" t="str">
        <f t="shared" si="1277"/>
        <v>BB$12</v>
      </c>
      <c r="BC1123" s="195" t="str">
        <f t="shared" si="1277"/>
        <v>BC$12</v>
      </c>
      <c r="BD1123" s="195" t="str">
        <f t="shared" si="1277"/>
        <v>BD$12</v>
      </c>
      <c r="BE1123" s="195" t="str">
        <f t="shared" si="1277"/>
        <v>BE$12</v>
      </c>
      <c r="BF1123" s="195" t="str">
        <f t="shared" si="1277"/>
        <v>BF$12</v>
      </c>
      <c r="BG1123" s="195" t="str">
        <f t="shared" si="1277"/>
        <v>BG$12</v>
      </c>
      <c r="BH1123" s="195" t="str">
        <f t="shared" si="1277"/>
        <v>BH$12</v>
      </c>
      <c r="BI1123" s="195" t="str">
        <f t="shared" si="1277"/>
        <v>BI$12</v>
      </c>
      <c r="BJ1123" s="195" t="str">
        <f t="shared" si="1277"/>
        <v>BJ$12</v>
      </c>
      <c r="BK1123" s="195" t="str">
        <f t="shared" si="1277"/>
        <v>BK$12</v>
      </c>
      <c r="BL1123" s="195" t="str">
        <f t="shared" si="1277"/>
        <v>BL$12</v>
      </c>
      <c r="BM1123" s="195" t="str">
        <f t="shared" si="1277"/>
        <v>BM$12</v>
      </c>
      <c r="BN1123" s="195" t="str">
        <f t="shared" si="1277"/>
        <v>BN$12</v>
      </c>
      <c r="BO1123" s="195" t="str">
        <f t="shared" si="1277"/>
        <v>BO$12</v>
      </c>
      <c r="BP1123" s="195" t="str">
        <f t="shared" si="1277"/>
        <v>BP$12</v>
      </c>
      <c r="BQ1123" s="195" t="str">
        <f t="shared" si="1277"/>
        <v>BQ$12</v>
      </c>
      <c r="BR1123" s="195" t="str">
        <f t="shared" si="1277"/>
        <v>BR$12</v>
      </c>
      <c r="BS1123" s="195" t="str">
        <f t="shared" si="1277"/>
        <v>BS$12</v>
      </c>
      <c r="BT1123" s="195" t="str">
        <f t="shared" si="1277"/>
        <v>BT$12</v>
      </c>
      <c r="BU1123" s="195" t="str">
        <f t="shared" si="1277"/>
        <v>BU$12</v>
      </c>
      <c r="BV1123" s="195" t="str">
        <f t="shared" si="1277"/>
        <v>BV$12</v>
      </c>
      <c r="BW1123" s="195" t="str">
        <f t="shared" si="1277"/>
        <v>BW$12</v>
      </c>
      <c r="BX1123" s="195" t="str">
        <f t="shared" si="1277"/>
        <v>BX$12</v>
      </c>
      <c r="BY1123" s="195" t="str">
        <f t="shared" si="1277"/>
        <v>BY$12</v>
      </c>
      <c r="BZ1123" s="195" t="str">
        <f t="shared" si="1277"/>
        <v>BZ$12</v>
      </c>
      <c r="CA1123" s="195" t="str">
        <f t="shared" si="1277"/>
        <v>CA$12</v>
      </c>
      <c r="CB1123" s="195" t="str">
        <f t="shared" si="1277"/>
        <v>CB$12</v>
      </c>
      <c r="CC1123" s="195" t="str">
        <f t="shared" si="1277"/>
        <v>CC$12</v>
      </c>
      <c r="CD1123" s="195" t="str">
        <f t="shared" si="1277"/>
        <v>CD$12</v>
      </c>
      <c r="CE1123" s="195" t="str">
        <f t="shared" ref="CE1123:CL1123" si="1278">CE$16</f>
        <v>CE$12</v>
      </c>
      <c r="CF1123" s="195" t="str">
        <f t="shared" si="1278"/>
        <v>CF$12</v>
      </c>
      <c r="CG1123" s="195" t="str">
        <f t="shared" si="1278"/>
        <v>CG$12</v>
      </c>
      <c r="CH1123" s="195" t="str">
        <f t="shared" si="1278"/>
        <v>CH$12</v>
      </c>
      <c r="CI1123" s="195" t="str">
        <f t="shared" si="1278"/>
        <v>CI$12</v>
      </c>
      <c r="CJ1123" s="195" t="str">
        <f t="shared" si="1278"/>
        <v>CJ$12</v>
      </c>
      <c r="CK1123" s="195" t="str">
        <f t="shared" si="1278"/>
        <v>CK$12</v>
      </c>
      <c r="CL1123" s="195" t="str">
        <f t="shared" si="1278"/>
        <v>CL$12</v>
      </c>
    </row>
    <row r="1124" spans="2:90" x14ac:dyDescent="0.4">
      <c r="B1124" s="171" t="s">
        <v>462</v>
      </c>
      <c r="E1124" s="8"/>
      <c r="H1124" s="196"/>
      <c r="I1124" s="197"/>
      <c r="J1124" s="197"/>
      <c r="K1124" s="198"/>
      <c r="L1124" s="198"/>
      <c r="M1124" s="198"/>
      <c r="N1124" s="198"/>
      <c r="O1124" s="198"/>
      <c r="P1124" s="198"/>
      <c r="R1124" s="198"/>
      <c r="S1124" s="195" t="str">
        <f t="shared" ref="S1124:AX1124" si="1279">S$17</f>
        <v>S$13</v>
      </c>
      <c r="T1124" s="195" t="str">
        <f t="shared" si="1279"/>
        <v>T$13</v>
      </c>
      <c r="U1124" s="195" t="str">
        <f t="shared" si="1279"/>
        <v>U$13</v>
      </c>
      <c r="V1124" s="195" t="str">
        <f t="shared" si="1279"/>
        <v>V$13</v>
      </c>
      <c r="W1124" s="195" t="str">
        <f t="shared" si="1279"/>
        <v>W$13</v>
      </c>
      <c r="X1124" s="195" t="str">
        <f t="shared" si="1279"/>
        <v>X$13</v>
      </c>
      <c r="Y1124" s="195" t="str">
        <f t="shared" si="1279"/>
        <v>Y$13</v>
      </c>
      <c r="Z1124" s="195" t="str">
        <f t="shared" si="1279"/>
        <v>Z$13</v>
      </c>
      <c r="AA1124" s="195" t="str">
        <f t="shared" si="1279"/>
        <v>AA$13</v>
      </c>
      <c r="AB1124" s="195" t="str">
        <f t="shared" si="1279"/>
        <v>AB$13</v>
      </c>
      <c r="AC1124" s="195" t="str">
        <f t="shared" si="1279"/>
        <v>AC$13</v>
      </c>
      <c r="AD1124" s="195" t="str">
        <f t="shared" si="1279"/>
        <v>AD$13</v>
      </c>
      <c r="AE1124" s="195" t="str">
        <f t="shared" si="1279"/>
        <v>AE$13</v>
      </c>
      <c r="AF1124" s="195" t="str">
        <f t="shared" si="1279"/>
        <v>AF$13</v>
      </c>
      <c r="AG1124" s="195" t="str">
        <f t="shared" si="1279"/>
        <v>AG$13</v>
      </c>
      <c r="AH1124" s="195" t="str">
        <f t="shared" si="1279"/>
        <v>AH$13</v>
      </c>
      <c r="AI1124" s="195" t="str">
        <f t="shared" si="1279"/>
        <v>AI$13</v>
      </c>
      <c r="AJ1124" s="195" t="str">
        <f t="shared" si="1279"/>
        <v>AJ$13</v>
      </c>
      <c r="AK1124" s="195" t="str">
        <f t="shared" si="1279"/>
        <v>AK$13</v>
      </c>
      <c r="AL1124" s="195" t="str">
        <f t="shared" si="1279"/>
        <v>AL$13</v>
      </c>
      <c r="AM1124" s="195" t="str">
        <f t="shared" si="1279"/>
        <v>AM$13</v>
      </c>
      <c r="AN1124" s="195" t="str">
        <f t="shared" si="1279"/>
        <v>AN$13</v>
      </c>
      <c r="AO1124" s="195" t="str">
        <f t="shared" si="1279"/>
        <v>AO$13</v>
      </c>
      <c r="AP1124" s="195" t="str">
        <f t="shared" si="1279"/>
        <v>AP$13</v>
      </c>
      <c r="AQ1124" s="195" t="str">
        <f t="shared" si="1279"/>
        <v>AQ$13</v>
      </c>
      <c r="AR1124" s="195" t="str">
        <f t="shared" si="1279"/>
        <v>AR$13</v>
      </c>
      <c r="AS1124" s="195" t="str">
        <f t="shared" si="1279"/>
        <v>AS$13</v>
      </c>
      <c r="AT1124" s="195" t="str">
        <f t="shared" si="1279"/>
        <v>AT$13</v>
      </c>
      <c r="AU1124" s="195" t="str">
        <f t="shared" si="1279"/>
        <v>AU$13</v>
      </c>
      <c r="AV1124" s="195" t="str">
        <f t="shared" si="1279"/>
        <v>AV$13</v>
      </c>
      <c r="AW1124" s="195" t="str">
        <f t="shared" si="1279"/>
        <v>AW$13</v>
      </c>
      <c r="AX1124" s="195" t="str">
        <f t="shared" si="1279"/>
        <v>AX$13</v>
      </c>
      <c r="AY1124" s="195" t="str">
        <f t="shared" ref="AY1124:CD1124" si="1280">AY$17</f>
        <v>AY$13</v>
      </c>
      <c r="AZ1124" s="195" t="str">
        <f t="shared" si="1280"/>
        <v>AZ$13</v>
      </c>
      <c r="BA1124" s="195" t="str">
        <f t="shared" si="1280"/>
        <v>BA$13</v>
      </c>
      <c r="BB1124" s="195" t="str">
        <f t="shared" si="1280"/>
        <v>BB$13</v>
      </c>
      <c r="BC1124" s="195" t="str">
        <f t="shared" si="1280"/>
        <v>BC$13</v>
      </c>
      <c r="BD1124" s="195" t="str">
        <f t="shared" si="1280"/>
        <v>BD$13</v>
      </c>
      <c r="BE1124" s="195" t="str">
        <f t="shared" si="1280"/>
        <v>BE$13</v>
      </c>
      <c r="BF1124" s="195" t="str">
        <f t="shared" si="1280"/>
        <v>BF$13</v>
      </c>
      <c r="BG1124" s="195" t="str">
        <f t="shared" si="1280"/>
        <v>BG$13</v>
      </c>
      <c r="BH1124" s="195" t="str">
        <f t="shared" si="1280"/>
        <v>BH$13</v>
      </c>
      <c r="BI1124" s="195" t="str">
        <f t="shared" si="1280"/>
        <v>BI$13</v>
      </c>
      <c r="BJ1124" s="195" t="str">
        <f t="shared" si="1280"/>
        <v>BJ$13</v>
      </c>
      <c r="BK1124" s="195" t="str">
        <f t="shared" si="1280"/>
        <v>BK$13</v>
      </c>
      <c r="BL1124" s="195" t="str">
        <f t="shared" si="1280"/>
        <v>BL$13</v>
      </c>
      <c r="BM1124" s="195" t="str">
        <f t="shared" si="1280"/>
        <v>BM$13</v>
      </c>
      <c r="BN1124" s="195" t="str">
        <f t="shared" si="1280"/>
        <v>BN$13</v>
      </c>
      <c r="BO1124" s="195" t="str">
        <f t="shared" si="1280"/>
        <v>BO$13</v>
      </c>
      <c r="BP1124" s="195" t="str">
        <f t="shared" si="1280"/>
        <v>BP$13</v>
      </c>
      <c r="BQ1124" s="195" t="str">
        <f t="shared" si="1280"/>
        <v>BQ$13</v>
      </c>
      <c r="BR1124" s="195" t="str">
        <f t="shared" si="1280"/>
        <v>BR$13</v>
      </c>
      <c r="BS1124" s="195" t="str">
        <f t="shared" si="1280"/>
        <v>BS$13</v>
      </c>
      <c r="BT1124" s="195" t="str">
        <f t="shared" si="1280"/>
        <v>BT$13</v>
      </c>
      <c r="BU1124" s="195" t="str">
        <f t="shared" si="1280"/>
        <v>BU$13</v>
      </c>
      <c r="BV1124" s="195" t="str">
        <f t="shared" si="1280"/>
        <v>BV$13</v>
      </c>
      <c r="BW1124" s="195" t="str">
        <f t="shared" si="1280"/>
        <v>BW$13</v>
      </c>
      <c r="BX1124" s="195" t="str">
        <f t="shared" si="1280"/>
        <v>BX$13</v>
      </c>
      <c r="BY1124" s="195" t="str">
        <f t="shared" si="1280"/>
        <v>BY$13</v>
      </c>
      <c r="BZ1124" s="195" t="str">
        <f t="shared" si="1280"/>
        <v>BZ$13</v>
      </c>
      <c r="CA1124" s="195" t="str">
        <f t="shared" si="1280"/>
        <v>CA$13</v>
      </c>
      <c r="CB1124" s="195" t="str">
        <f t="shared" si="1280"/>
        <v>CB$13</v>
      </c>
      <c r="CC1124" s="195" t="str">
        <f t="shared" si="1280"/>
        <v>CC$13</v>
      </c>
      <c r="CD1124" s="195" t="str">
        <f t="shared" si="1280"/>
        <v>CD$13</v>
      </c>
      <c r="CE1124" s="195" t="str">
        <f t="shared" ref="CE1124:CL1124" si="1281">CE$17</f>
        <v>CE$13</v>
      </c>
      <c r="CF1124" s="195" t="str">
        <f t="shared" si="1281"/>
        <v>CF$13</v>
      </c>
      <c r="CG1124" s="195" t="str">
        <f t="shared" si="1281"/>
        <v>CG$13</v>
      </c>
      <c r="CH1124" s="195" t="str">
        <f t="shared" si="1281"/>
        <v>CH$13</v>
      </c>
      <c r="CI1124" s="195" t="str">
        <f t="shared" si="1281"/>
        <v>CI$13</v>
      </c>
      <c r="CJ1124" s="195" t="str">
        <f t="shared" si="1281"/>
        <v>CJ$13</v>
      </c>
      <c r="CK1124" s="195" t="str">
        <f t="shared" si="1281"/>
        <v>CK$13</v>
      </c>
      <c r="CL1124" s="195" t="str">
        <f t="shared" si="1281"/>
        <v>CL$13</v>
      </c>
    </row>
    <row r="1125" spans="2:90" x14ac:dyDescent="0.4">
      <c r="B1125" s="171" t="s">
        <v>491</v>
      </c>
      <c r="E1125" s="8"/>
      <c r="H1125" s="196"/>
      <c r="I1125" s="197"/>
      <c r="J1125" s="197"/>
      <c r="K1125" s="198"/>
      <c r="L1125" s="198"/>
      <c r="M1125" s="198"/>
      <c r="N1125" s="198"/>
      <c r="O1125" s="198"/>
      <c r="P1125" s="198"/>
      <c r="R1125" s="198"/>
      <c r="S1125" s="186"/>
      <c r="T1125" s="186"/>
      <c r="U1125" s="186"/>
      <c r="V1125" s="186"/>
      <c r="W1125" s="186"/>
      <c r="X1125" s="186"/>
      <c r="Y1125" s="186"/>
      <c r="Z1125" s="186"/>
      <c r="AA1125" s="186"/>
      <c r="AB1125" s="186"/>
      <c r="AC1125" s="186"/>
      <c r="AD1125" s="186"/>
      <c r="AE1125" s="186"/>
      <c r="AF1125" s="186"/>
      <c r="AG1125" s="186"/>
      <c r="AH1125" s="186"/>
      <c r="AI1125" s="186"/>
      <c r="AJ1125" s="186"/>
      <c r="AK1125" s="186"/>
      <c r="AL1125" s="186"/>
      <c r="AM1125" s="186"/>
      <c r="AN1125" s="186"/>
      <c r="AO1125" s="186"/>
      <c r="AP1125" s="186"/>
      <c r="AQ1125" s="186"/>
      <c r="AR1125" s="186"/>
      <c r="AS1125" s="186"/>
      <c r="AT1125" s="186"/>
      <c r="AU1125" s="186"/>
      <c r="AV1125" s="186"/>
      <c r="AW1125" s="186"/>
      <c r="AX1125" s="186"/>
      <c r="AY1125" s="186"/>
      <c r="AZ1125" s="186"/>
      <c r="BA1125" s="186"/>
      <c r="BB1125" s="186"/>
      <c r="BC1125" s="186"/>
      <c r="BD1125" s="186"/>
      <c r="BE1125" s="186"/>
      <c r="BF1125" s="186"/>
      <c r="BG1125" s="186"/>
      <c r="BH1125" s="186"/>
      <c r="BI1125" s="186"/>
      <c r="BJ1125" s="186"/>
      <c r="BK1125" s="186"/>
      <c r="BL1125" s="186"/>
      <c r="BM1125" s="186"/>
      <c r="BN1125" s="186"/>
      <c r="BO1125" s="186"/>
      <c r="BP1125" s="186"/>
      <c r="BQ1125" s="186"/>
      <c r="BR1125" s="186"/>
      <c r="BS1125" s="186"/>
      <c r="BT1125" s="186"/>
      <c r="BU1125" s="186"/>
      <c r="BV1125" s="186"/>
      <c r="BW1125" s="186"/>
      <c r="BX1125" s="186"/>
      <c r="BY1125" s="186"/>
      <c r="BZ1125" s="186"/>
      <c r="CA1125" s="186"/>
      <c r="CB1125" s="186"/>
      <c r="CC1125" s="186"/>
      <c r="CD1125" s="186"/>
      <c r="CE1125" s="186"/>
      <c r="CF1125" s="186"/>
      <c r="CG1125" s="186"/>
      <c r="CH1125" s="186"/>
      <c r="CI1125" s="186"/>
      <c r="CJ1125" s="186"/>
      <c r="CK1125" s="186"/>
      <c r="CL1125" s="186"/>
    </row>
    <row r="1126" spans="2:90" x14ac:dyDescent="0.4">
      <c r="B1126" s="171" t="s">
        <v>505</v>
      </c>
      <c r="E1126" s="8"/>
      <c r="H1126" s="196"/>
      <c r="I1126" s="197"/>
      <c r="J1126" s="197"/>
      <c r="K1126" s="198"/>
      <c r="L1126" s="198"/>
      <c r="M1126" s="198"/>
      <c r="N1126" s="198"/>
      <c r="O1126" s="198"/>
      <c r="P1126" s="198"/>
      <c r="R1126" s="198"/>
      <c r="S1126" s="186"/>
      <c r="T1126" s="186"/>
      <c r="U1126" s="186"/>
      <c r="V1126" s="186"/>
      <c r="W1126" s="186"/>
      <c r="X1126" s="186"/>
      <c r="Y1126" s="186"/>
      <c r="Z1126" s="186"/>
      <c r="AA1126" s="186"/>
      <c r="AB1126" s="186"/>
      <c r="AC1126" s="186"/>
      <c r="AD1126" s="186"/>
      <c r="AE1126" s="186"/>
      <c r="AF1126" s="186"/>
      <c r="AG1126" s="186"/>
      <c r="AH1126" s="186"/>
      <c r="AI1126" s="186"/>
      <c r="AJ1126" s="186"/>
      <c r="AK1126" s="186"/>
      <c r="AL1126" s="186"/>
      <c r="AM1126" s="186"/>
      <c r="AN1126" s="186"/>
      <c r="AO1126" s="186"/>
      <c r="AP1126" s="186"/>
      <c r="AQ1126" s="186"/>
      <c r="AR1126" s="186"/>
      <c r="AS1126" s="186"/>
      <c r="AT1126" s="186"/>
      <c r="AU1126" s="186"/>
      <c r="AV1126" s="186"/>
      <c r="AW1126" s="186"/>
      <c r="AX1126" s="186"/>
      <c r="AY1126" s="186"/>
      <c r="AZ1126" s="186"/>
      <c r="BA1126" s="186"/>
      <c r="BB1126" s="186"/>
      <c r="BC1126" s="186"/>
      <c r="BD1126" s="186"/>
      <c r="BE1126" s="186"/>
      <c r="BF1126" s="186"/>
      <c r="BG1126" s="186"/>
      <c r="BH1126" s="186"/>
      <c r="BI1126" s="186"/>
      <c r="BJ1126" s="186"/>
      <c r="BK1126" s="186"/>
      <c r="BL1126" s="186"/>
      <c r="BM1126" s="186"/>
      <c r="BN1126" s="186"/>
      <c r="BO1126" s="186"/>
      <c r="BP1126" s="186"/>
      <c r="BQ1126" s="186"/>
      <c r="BR1126" s="186"/>
      <c r="BS1126" s="186"/>
      <c r="BT1126" s="186"/>
      <c r="BU1126" s="186"/>
      <c r="BV1126" s="186"/>
      <c r="BW1126" s="186"/>
      <c r="BX1126" s="186"/>
      <c r="BY1126" s="186"/>
      <c r="BZ1126" s="186"/>
      <c r="CA1126" s="186"/>
      <c r="CB1126" s="186"/>
      <c r="CC1126" s="186"/>
      <c r="CD1126" s="186"/>
      <c r="CE1126" s="186"/>
      <c r="CF1126" s="186"/>
      <c r="CG1126" s="186"/>
      <c r="CH1126" s="186"/>
      <c r="CI1126" s="186"/>
      <c r="CJ1126" s="186"/>
      <c r="CK1126" s="186"/>
      <c r="CL1126" s="186"/>
    </row>
    <row r="1127" spans="2:90" x14ac:dyDescent="0.4">
      <c r="B1127" s="171" t="s">
        <v>463</v>
      </c>
      <c r="E1127" s="8"/>
      <c r="H1127" s="196"/>
      <c r="I1127" s="197"/>
      <c r="J1127" s="197"/>
      <c r="K1127" s="198"/>
      <c r="L1127" s="198"/>
      <c r="M1127" s="198"/>
      <c r="N1127" s="198"/>
      <c r="O1127" s="198"/>
      <c r="P1127" s="198"/>
      <c r="R1127" s="198"/>
      <c r="S1127" s="186" t="str">
        <f t="shared" ref="S1127:AX1127" si="1282">S$18</f>
        <v>S$14</v>
      </c>
      <c r="T1127" s="186" t="str">
        <f t="shared" si="1282"/>
        <v>T$14</v>
      </c>
      <c r="U1127" s="186" t="str">
        <f t="shared" si="1282"/>
        <v>U$14</v>
      </c>
      <c r="V1127" s="186" t="str">
        <f t="shared" si="1282"/>
        <v>V$14</v>
      </c>
      <c r="W1127" s="186" t="str">
        <f t="shared" si="1282"/>
        <v>W$14</v>
      </c>
      <c r="X1127" s="186" t="str">
        <f t="shared" si="1282"/>
        <v>X$14</v>
      </c>
      <c r="Y1127" s="186" t="str">
        <f t="shared" si="1282"/>
        <v>Y$14</v>
      </c>
      <c r="Z1127" s="186" t="str">
        <f t="shared" si="1282"/>
        <v>Z$14</v>
      </c>
      <c r="AA1127" s="186" t="str">
        <f t="shared" si="1282"/>
        <v>AA$14</v>
      </c>
      <c r="AB1127" s="186" t="str">
        <f t="shared" si="1282"/>
        <v>AB$14</v>
      </c>
      <c r="AC1127" s="186" t="str">
        <f t="shared" si="1282"/>
        <v>AC$14</v>
      </c>
      <c r="AD1127" s="186" t="str">
        <f t="shared" si="1282"/>
        <v>AD$14</v>
      </c>
      <c r="AE1127" s="186" t="str">
        <f t="shared" si="1282"/>
        <v>AE$14</v>
      </c>
      <c r="AF1127" s="186" t="str">
        <f t="shared" si="1282"/>
        <v>AF$14</v>
      </c>
      <c r="AG1127" s="186" t="str">
        <f t="shared" si="1282"/>
        <v>AG$14</v>
      </c>
      <c r="AH1127" s="186" t="str">
        <f t="shared" si="1282"/>
        <v>AH$14</v>
      </c>
      <c r="AI1127" s="186" t="str">
        <f t="shared" si="1282"/>
        <v>AI$14</v>
      </c>
      <c r="AJ1127" s="186" t="str">
        <f t="shared" si="1282"/>
        <v>AJ$14</v>
      </c>
      <c r="AK1127" s="186" t="str">
        <f t="shared" si="1282"/>
        <v>AK$14</v>
      </c>
      <c r="AL1127" s="186" t="str">
        <f t="shared" si="1282"/>
        <v>AL$14</v>
      </c>
      <c r="AM1127" s="186" t="str">
        <f t="shared" si="1282"/>
        <v>AM$14</v>
      </c>
      <c r="AN1127" s="186" t="str">
        <f t="shared" si="1282"/>
        <v>AN$14</v>
      </c>
      <c r="AO1127" s="186" t="str">
        <f t="shared" si="1282"/>
        <v>AO$14</v>
      </c>
      <c r="AP1127" s="186" t="str">
        <f t="shared" si="1282"/>
        <v>AP$14</v>
      </c>
      <c r="AQ1127" s="186" t="str">
        <f t="shared" si="1282"/>
        <v>AQ$14</v>
      </c>
      <c r="AR1127" s="186" t="str">
        <f t="shared" si="1282"/>
        <v>AR$14</v>
      </c>
      <c r="AS1127" s="186" t="str">
        <f t="shared" si="1282"/>
        <v>AS$14</v>
      </c>
      <c r="AT1127" s="186" t="str">
        <f t="shared" si="1282"/>
        <v>AT$14</v>
      </c>
      <c r="AU1127" s="186" t="str">
        <f t="shared" si="1282"/>
        <v>AU$14</v>
      </c>
      <c r="AV1127" s="186" t="str">
        <f t="shared" si="1282"/>
        <v>AV$14</v>
      </c>
      <c r="AW1127" s="186" t="str">
        <f t="shared" si="1282"/>
        <v>AW$14</v>
      </c>
      <c r="AX1127" s="186" t="str">
        <f t="shared" si="1282"/>
        <v>AX$14</v>
      </c>
      <c r="AY1127" s="186" t="str">
        <f t="shared" ref="AY1127:CD1127" si="1283">AY$18</f>
        <v>AY$14</v>
      </c>
      <c r="AZ1127" s="186" t="str">
        <f t="shared" si="1283"/>
        <v>AZ$14</v>
      </c>
      <c r="BA1127" s="186" t="str">
        <f t="shared" si="1283"/>
        <v>BA$14</v>
      </c>
      <c r="BB1127" s="186" t="str">
        <f t="shared" si="1283"/>
        <v>BB$14</v>
      </c>
      <c r="BC1127" s="186" t="str">
        <f t="shared" si="1283"/>
        <v>BC$14</v>
      </c>
      <c r="BD1127" s="186" t="str">
        <f t="shared" si="1283"/>
        <v>BD$14</v>
      </c>
      <c r="BE1127" s="186" t="str">
        <f t="shared" si="1283"/>
        <v>BE$14</v>
      </c>
      <c r="BF1127" s="186" t="str">
        <f t="shared" si="1283"/>
        <v>BF$14</v>
      </c>
      <c r="BG1127" s="186" t="str">
        <f t="shared" si="1283"/>
        <v>BG$14</v>
      </c>
      <c r="BH1127" s="186" t="str">
        <f t="shared" si="1283"/>
        <v>BH$14</v>
      </c>
      <c r="BI1127" s="186" t="str">
        <f t="shared" si="1283"/>
        <v>BI$14</v>
      </c>
      <c r="BJ1127" s="186" t="str">
        <f t="shared" si="1283"/>
        <v>BJ$14</v>
      </c>
      <c r="BK1127" s="186" t="str">
        <f t="shared" si="1283"/>
        <v>BK$14</v>
      </c>
      <c r="BL1127" s="186" t="str">
        <f t="shared" si="1283"/>
        <v>BL$14</v>
      </c>
      <c r="BM1127" s="186" t="str">
        <f t="shared" si="1283"/>
        <v>BM$14</v>
      </c>
      <c r="BN1127" s="186" t="str">
        <f t="shared" si="1283"/>
        <v>BN$14</v>
      </c>
      <c r="BO1127" s="186" t="str">
        <f t="shared" si="1283"/>
        <v>BO$14</v>
      </c>
      <c r="BP1127" s="186" t="str">
        <f t="shared" si="1283"/>
        <v>BP$14</v>
      </c>
      <c r="BQ1127" s="186" t="str">
        <f t="shared" si="1283"/>
        <v>BQ$14</v>
      </c>
      <c r="BR1127" s="186" t="str">
        <f t="shared" si="1283"/>
        <v>BR$14</v>
      </c>
      <c r="BS1127" s="186" t="str">
        <f t="shared" si="1283"/>
        <v>BS$14</v>
      </c>
      <c r="BT1127" s="186" t="str">
        <f t="shared" si="1283"/>
        <v>BT$14</v>
      </c>
      <c r="BU1127" s="186" t="str">
        <f t="shared" si="1283"/>
        <v>BU$14</v>
      </c>
      <c r="BV1127" s="186" t="str">
        <f t="shared" si="1283"/>
        <v>BV$14</v>
      </c>
      <c r="BW1127" s="186" t="str">
        <f t="shared" si="1283"/>
        <v>BW$14</v>
      </c>
      <c r="BX1127" s="186" t="str">
        <f t="shared" si="1283"/>
        <v>BX$14</v>
      </c>
      <c r="BY1127" s="186" t="str">
        <f t="shared" si="1283"/>
        <v>BY$14</v>
      </c>
      <c r="BZ1127" s="186" t="str">
        <f t="shared" si="1283"/>
        <v>BZ$14</v>
      </c>
      <c r="CA1127" s="186" t="str">
        <f t="shared" si="1283"/>
        <v>CA$14</v>
      </c>
      <c r="CB1127" s="186" t="str">
        <f t="shared" si="1283"/>
        <v>CB$14</v>
      </c>
      <c r="CC1127" s="186" t="str">
        <f t="shared" si="1283"/>
        <v>CC$14</v>
      </c>
      <c r="CD1127" s="186" t="str">
        <f t="shared" si="1283"/>
        <v>CD$14</v>
      </c>
      <c r="CE1127" s="186" t="str">
        <f t="shared" ref="CE1127:CL1127" si="1284">CE$18</f>
        <v>CE$14</v>
      </c>
      <c r="CF1127" s="186" t="str">
        <f t="shared" si="1284"/>
        <v>CF$14</v>
      </c>
      <c r="CG1127" s="186" t="str">
        <f t="shared" si="1284"/>
        <v>CG$14</v>
      </c>
      <c r="CH1127" s="186" t="str">
        <f t="shared" si="1284"/>
        <v>CH$14</v>
      </c>
      <c r="CI1127" s="186" t="str">
        <f t="shared" si="1284"/>
        <v>CI$14</v>
      </c>
      <c r="CJ1127" s="186" t="str">
        <f t="shared" si="1284"/>
        <v>CJ$14</v>
      </c>
      <c r="CK1127" s="186" t="str">
        <f t="shared" si="1284"/>
        <v>CK$14</v>
      </c>
      <c r="CL1127" s="186" t="str">
        <f t="shared" si="1284"/>
        <v>CL$14</v>
      </c>
    </row>
    <row r="1128" spans="2:90" x14ac:dyDescent="0.4">
      <c r="B1128" s="171" t="s">
        <v>464</v>
      </c>
      <c r="E1128" s="8"/>
      <c r="H1128" s="196"/>
      <c r="I1128" s="197"/>
      <c r="J1128" s="197"/>
      <c r="K1128" s="198"/>
      <c r="L1128" s="198"/>
      <c r="M1128" s="198"/>
      <c r="N1128" s="198"/>
      <c r="O1128" s="198"/>
      <c r="P1128" s="198"/>
      <c r="R1128" s="198"/>
      <c r="S1128" s="186" t="str">
        <f t="shared" ref="S1128:AX1128" si="1285">S$19</f>
        <v>S$15</v>
      </c>
      <c r="T1128" s="186" t="str">
        <f t="shared" si="1285"/>
        <v>T$15</v>
      </c>
      <c r="U1128" s="186" t="str">
        <f t="shared" si="1285"/>
        <v>U$15</v>
      </c>
      <c r="V1128" s="186" t="str">
        <f t="shared" si="1285"/>
        <v>V$15</v>
      </c>
      <c r="W1128" s="186" t="str">
        <f t="shared" si="1285"/>
        <v>W$15</v>
      </c>
      <c r="X1128" s="186" t="str">
        <f t="shared" si="1285"/>
        <v>X$15</v>
      </c>
      <c r="Y1128" s="186" t="str">
        <f t="shared" si="1285"/>
        <v>Y$15</v>
      </c>
      <c r="Z1128" s="186" t="str">
        <f t="shared" si="1285"/>
        <v>Z$15</v>
      </c>
      <c r="AA1128" s="186" t="str">
        <f t="shared" si="1285"/>
        <v>AA$15</v>
      </c>
      <c r="AB1128" s="186" t="str">
        <f t="shared" si="1285"/>
        <v>AB$15</v>
      </c>
      <c r="AC1128" s="186" t="str">
        <f t="shared" si="1285"/>
        <v>AC$15</v>
      </c>
      <c r="AD1128" s="186" t="str">
        <f t="shared" si="1285"/>
        <v>AD$15</v>
      </c>
      <c r="AE1128" s="186" t="str">
        <f t="shared" si="1285"/>
        <v>AE$15</v>
      </c>
      <c r="AF1128" s="186" t="str">
        <f t="shared" si="1285"/>
        <v>AF$15</v>
      </c>
      <c r="AG1128" s="186" t="str">
        <f t="shared" si="1285"/>
        <v>AG$15</v>
      </c>
      <c r="AH1128" s="186" t="str">
        <f t="shared" si="1285"/>
        <v>AH$15</v>
      </c>
      <c r="AI1128" s="186" t="str">
        <f t="shared" si="1285"/>
        <v>AI$15</v>
      </c>
      <c r="AJ1128" s="186" t="str">
        <f t="shared" si="1285"/>
        <v>AJ$15</v>
      </c>
      <c r="AK1128" s="186" t="str">
        <f t="shared" si="1285"/>
        <v>AK$15</v>
      </c>
      <c r="AL1128" s="186" t="str">
        <f t="shared" si="1285"/>
        <v>AL$15</v>
      </c>
      <c r="AM1128" s="186" t="str">
        <f t="shared" si="1285"/>
        <v>AM$15</v>
      </c>
      <c r="AN1128" s="186" t="str">
        <f t="shared" si="1285"/>
        <v>AN$15</v>
      </c>
      <c r="AO1128" s="186" t="str">
        <f t="shared" si="1285"/>
        <v>AO$15</v>
      </c>
      <c r="AP1128" s="186" t="str">
        <f t="shared" si="1285"/>
        <v>AP$15</v>
      </c>
      <c r="AQ1128" s="186" t="str">
        <f t="shared" si="1285"/>
        <v>AQ$15</v>
      </c>
      <c r="AR1128" s="186" t="str">
        <f t="shared" si="1285"/>
        <v>AR$15</v>
      </c>
      <c r="AS1128" s="186" t="str">
        <f t="shared" si="1285"/>
        <v>AS$15</v>
      </c>
      <c r="AT1128" s="186" t="str">
        <f t="shared" si="1285"/>
        <v>AT$15</v>
      </c>
      <c r="AU1128" s="186" t="str">
        <f t="shared" si="1285"/>
        <v>AU$15</v>
      </c>
      <c r="AV1128" s="186" t="str">
        <f t="shared" si="1285"/>
        <v>AV$15</v>
      </c>
      <c r="AW1128" s="186" t="str">
        <f t="shared" si="1285"/>
        <v>AW$15</v>
      </c>
      <c r="AX1128" s="186" t="str">
        <f t="shared" si="1285"/>
        <v>AX$15</v>
      </c>
      <c r="AY1128" s="186" t="str">
        <f t="shared" ref="AY1128:CD1128" si="1286">AY$19</f>
        <v>AY$15</v>
      </c>
      <c r="AZ1128" s="186" t="str">
        <f t="shared" si="1286"/>
        <v>AZ$15</v>
      </c>
      <c r="BA1128" s="186" t="str">
        <f t="shared" si="1286"/>
        <v>BA$15</v>
      </c>
      <c r="BB1128" s="186" t="str">
        <f t="shared" si="1286"/>
        <v>BB$15</v>
      </c>
      <c r="BC1128" s="186" t="str">
        <f t="shared" si="1286"/>
        <v>BC$15</v>
      </c>
      <c r="BD1128" s="186" t="str">
        <f t="shared" si="1286"/>
        <v>BD$15</v>
      </c>
      <c r="BE1128" s="186" t="str">
        <f t="shared" si="1286"/>
        <v>BE$15</v>
      </c>
      <c r="BF1128" s="186" t="str">
        <f t="shared" si="1286"/>
        <v>BF$15</v>
      </c>
      <c r="BG1128" s="186" t="str">
        <f t="shared" si="1286"/>
        <v>BG$15</v>
      </c>
      <c r="BH1128" s="186" t="str">
        <f t="shared" si="1286"/>
        <v>BH$15</v>
      </c>
      <c r="BI1128" s="186" t="str">
        <f t="shared" si="1286"/>
        <v>BI$15</v>
      </c>
      <c r="BJ1128" s="186" t="str">
        <f t="shared" si="1286"/>
        <v>BJ$15</v>
      </c>
      <c r="BK1128" s="186" t="str">
        <f t="shared" si="1286"/>
        <v>BK$15</v>
      </c>
      <c r="BL1128" s="186" t="str">
        <f t="shared" si="1286"/>
        <v>BL$15</v>
      </c>
      <c r="BM1128" s="186" t="str">
        <f t="shared" si="1286"/>
        <v>BM$15</v>
      </c>
      <c r="BN1128" s="186" t="str">
        <f t="shared" si="1286"/>
        <v>BN$15</v>
      </c>
      <c r="BO1128" s="186" t="str">
        <f t="shared" si="1286"/>
        <v>BO$15</v>
      </c>
      <c r="BP1128" s="186" t="str">
        <f t="shared" si="1286"/>
        <v>BP$15</v>
      </c>
      <c r="BQ1128" s="186" t="str">
        <f t="shared" si="1286"/>
        <v>BQ$15</v>
      </c>
      <c r="BR1128" s="186" t="str">
        <f t="shared" si="1286"/>
        <v>BR$15</v>
      </c>
      <c r="BS1128" s="186" t="str">
        <f t="shared" si="1286"/>
        <v>BS$15</v>
      </c>
      <c r="BT1128" s="186" t="str">
        <f t="shared" si="1286"/>
        <v>BT$15</v>
      </c>
      <c r="BU1128" s="186" t="str">
        <f t="shared" si="1286"/>
        <v>BU$15</v>
      </c>
      <c r="BV1128" s="186" t="str">
        <f t="shared" si="1286"/>
        <v>BV$15</v>
      </c>
      <c r="BW1128" s="186" t="str">
        <f t="shared" si="1286"/>
        <v>BW$15</v>
      </c>
      <c r="BX1128" s="186" t="str">
        <f t="shared" si="1286"/>
        <v>BX$15</v>
      </c>
      <c r="BY1128" s="186" t="str">
        <f t="shared" si="1286"/>
        <v>BY$15</v>
      </c>
      <c r="BZ1128" s="186" t="str">
        <f t="shared" si="1286"/>
        <v>BZ$15</v>
      </c>
      <c r="CA1128" s="186" t="str">
        <f t="shared" si="1286"/>
        <v>CA$15</v>
      </c>
      <c r="CB1128" s="186" t="str">
        <f t="shared" si="1286"/>
        <v>CB$15</v>
      </c>
      <c r="CC1128" s="186" t="str">
        <f t="shared" si="1286"/>
        <v>CC$15</v>
      </c>
      <c r="CD1128" s="186" t="str">
        <f t="shared" si="1286"/>
        <v>CD$15</v>
      </c>
      <c r="CE1128" s="186" t="str">
        <f t="shared" ref="CE1128:CL1128" si="1287">CE$19</f>
        <v>CE$15</v>
      </c>
      <c r="CF1128" s="186" t="str">
        <f t="shared" si="1287"/>
        <v>CF$15</v>
      </c>
      <c r="CG1128" s="186" t="str">
        <f t="shared" si="1287"/>
        <v>CG$15</v>
      </c>
      <c r="CH1128" s="186" t="str">
        <f t="shared" si="1287"/>
        <v>CH$15</v>
      </c>
      <c r="CI1128" s="186" t="str">
        <f t="shared" si="1287"/>
        <v>CI$15</v>
      </c>
      <c r="CJ1128" s="186" t="str">
        <f t="shared" si="1287"/>
        <v>CJ$15</v>
      </c>
      <c r="CK1128" s="186" t="str">
        <f t="shared" si="1287"/>
        <v>CK$15</v>
      </c>
      <c r="CL1128" s="186" t="str">
        <f t="shared" si="1287"/>
        <v>CL$15</v>
      </c>
    </row>
    <row r="1129" spans="2:90" x14ac:dyDescent="0.4">
      <c r="B1129" s="66" t="s">
        <v>306</v>
      </c>
      <c r="C1129" s="31"/>
      <c r="D1129" t="s">
        <v>841</v>
      </c>
      <c r="E1129" s="8" t="str">
        <f t="shared" ref="E1129:E1139" si="1288">ROW()&amp;" "&amp;D1129</f>
        <v>1129 LAMORT-PV</v>
      </c>
      <c r="F1129" t="s">
        <v>351</v>
      </c>
      <c r="H1129" s="22"/>
      <c r="I1129" s="287"/>
      <c r="J1129" s="287"/>
      <c r="K1129" s="22"/>
      <c r="L1129" s="22"/>
      <c r="M1129" s="22"/>
      <c r="N1129" s="22"/>
      <c r="O1129" s="22"/>
      <c r="P1129" s="22"/>
      <c r="R1129" s="66"/>
      <c r="S1129" s="289"/>
      <c r="T1129" s="289"/>
      <c r="U1129" s="289"/>
      <c r="V1129" s="289"/>
      <c r="W1129" s="289"/>
      <c r="X1129" s="289"/>
      <c r="Y1129" s="289"/>
      <c r="Z1129" s="289"/>
      <c r="AA1129" s="289"/>
      <c r="AB1129" s="289"/>
      <c r="AC1129" s="289"/>
      <c r="AD1129" s="289"/>
      <c r="AE1129" s="289"/>
      <c r="AF1129" s="289"/>
      <c r="AG1129" s="289"/>
      <c r="AH1129" s="289"/>
      <c r="AI1129" s="289"/>
      <c r="AJ1129" s="289"/>
      <c r="AK1129" s="289"/>
      <c r="AL1129" s="289"/>
      <c r="AM1129" s="289"/>
      <c r="AN1129" s="289"/>
      <c r="AO1129" s="289"/>
      <c r="AP1129" s="289"/>
      <c r="AQ1129" s="289"/>
      <c r="AR1129" s="289"/>
      <c r="AS1129" s="289"/>
      <c r="AT1129" s="289"/>
      <c r="AU1129" s="289"/>
      <c r="AV1129" s="289"/>
      <c r="AW1129" s="289"/>
      <c r="AX1129" s="289"/>
      <c r="AY1129" s="289"/>
      <c r="AZ1129" s="289"/>
      <c r="BA1129" s="289"/>
      <c r="BB1129" s="289"/>
      <c r="BC1129" s="289"/>
      <c r="BD1129" s="289"/>
      <c r="BE1129" s="289"/>
      <c r="BF1129" s="289"/>
      <c r="BG1129" s="289"/>
      <c r="BH1129" s="289"/>
      <c r="BI1129" s="289"/>
      <c r="BJ1129" s="289"/>
      <c r="BK1129" s="289"/>
      <c r="BL1129" s="289"/>
      <c r="BM1129" s="289"/>
      <c r="BN1129" s="289"/>
      <c r="BO1129" s="289"/>
      <c r="BP1129" s="289"/>
      <c r="BQ1129" s="289"/>
      <c r="BR1129" s="289"/>
      <c r="BS1129" s="289"/>
      <c r="BT1129" s="289"/>
      <c r="BU1129" s="289"/>
      <c r="BV1129" s="289"/>
      <c r="BW1129" s="289"/>
      <c r="BX1129" s="289"/>
      <c r="BY1129" s="289"/>
      <c r="BZ1129" s="289"/>
      <c r="CA1129" s="289"/>
      <c r="CB1129" s="289"/>
      <c r="CC1129" s="289"/>
      <c r="CD1129" s="289"/>
      <c r="CE1129" s="289"/>
      <c r="CF1129" s="289"/>
      <c r="CG1129" s="289"/>
      <c r="CH1129" s="289"/>
      <c r="CI1129" s="289"/>
      <c r="CJ1129" s="289"/>
      <c r="CK1129" s="289"/>
      <c r="CL1129" s="289"/>
    </row>
    <row r="1130" spans="2:90" x14ac:dyDescent="0.4">
      <c r="B1130" s="126" t="str">
        <f>"Assumptions - "&amp;B1129</f>
        <v>Assumptions - Volume driven amortizing loan - no defaults:</v>
      </c>
      <c r="D1130" t="s">
        <v>841</v>
      </c>
      <c r="E1130" s="12" t="str">
        <f t="shared" si="1288"/>
        <v>1130 LAMORT-PV</v>
      </c>
      <c r="G1130" t="str">
        <f>E1130</f>
        <v>1130 LAMORT-PV</v>
      </c>
      <c r="H1130" s="31"/>
      <c r="I1130" s="73"/>
      <c r="J1130" s="73"/>
      <c r="K1130" s="31"/>
      <c r="L1130" s="31"/>
      <c r="M1130" s="31"/>
      <c r="N1130" s="31"/>
      <c r="O1130" s="31"/>
      <c r="P1130" s="31"/>
      <c r="R1130" s="67"/>
      <c r="S1130" s="233"/>
      <c r="T1130" s="233"/>
      <c r="U1130" s="233"/>
      <c r="V1130" s="233"/>
      <c r="W1130" s="233"/>
      <c r="X1130" s="233"/>
      <c r="Y1130" s="233"/>
      <c r="Z1130" s="233"/>
      <c r="AA1130" s="233"/>
      <c r="AB1130" s="233"/>
      <c r="AC1130" s="233"/>
      <c r="AD1130" s="233"/>
      <c r="AE1130" s="233"/>
      <c r="AF1130" s="233"/>
      <c r="AG1130" s="233"/>
      <c r="AH1130" s="233"/>
      <c r="AI1130" s="233"/>
      <c r="AJ1130" s="233"/>
      <c r="AK1130" s="233"/>
      <c r="AL1130" s="233"/>
      <c r="AM1130" s="233"/>
      <c r="AN1130" s="233"/>
      <c r="AO1130" s="233"/>
      <c r="AP1130" s="233"/>
      <c r="AQ1130" s="233"/>
      <c r="AR1130" s="233"/>
      <c r="AS1130" s="233"/>
      <c r="AT1130" s="233"/>
      <c r="AU1130" s="233"/>
      <c r="AV1130" s="233"/>
      <c r="AW1130" s="233"/>
      <c r="AX1130" s="233"/>
      <c r="AY1130" s="233"/>
      <c r="AZ1130" s="233"/>
      <c r="BA1130" s="233"/>
      <c r="BB1130" s="233"/>
      <c r="BC1130" s="233"/>
      <c r="BD1130" s="233"/>
      <c r="BE1130" s="233"/>
      <c r="BF1130" s="233"/>
      <c r="BG1130" s="233"/>
      <c r="BH1130" s="233"/>
      <c r="BI1130" s="233"/>
      <c r="BJ1130" s="233"/>
      <c r="BK1130" s="233"/>
      <c r="BL1130" s="233"/>
      <c r="BM1130" s="233"/>
      <c r="BN1130" s="233"/>
      <c r="BO1130" s="233"/>
      <c r="BP1130" s="233"/>
      <c r="BQ1130" s="233"/>
      <c r="BR1130" s="233"/>
      <c r="BS1130" s="233"/>
      <c r="BT1130" s="233"/>
      <c r="BU1130" s="233"/>
      <c r="BV1130" s="233"/>
      <c r="BW1130" s="233"/>
      <c r="BX1130" s="233"/>
      <c r="BY1130" s="233"/>
      <c r="BZ1130" s="233"/>
      <c r="CA1130" s="233"/>
      <c r="CB1130" s="233"/>
      <c r="CC1130" s="233"/>
      <c r="CD1130" s="233"/>
      <c r="CE1130" s="233"/>
      <c r="CF1130" s="233"/>
      <c r="CG1130" s="233"/>
      <c r="CH1130" s="233"/>
      <c r="CI1130" s="233"/>
      <c r="CJ1130" s="233"/>
      <c r="CK1130" s="233"/>
      <c r="CL1130" s="233"/>
    </row>
    <row r="1131" spans="2:90" x14ac:dyDescent="0.4">
      <c r="B1131" s="155" t="s">
        <v>287</v>
      </c>
      <c r="D1131" t="s">
        <v>841</v>
      </c>
      <c r="E1131" s="12" t="str">
        <f t="shared" si="1288"/>
        <v>1131 LAMORT-PV</v>
      </c>
      <c r="F1131" s="31"/>
      <c r="G1131" t="str">
        <f>E1131</f>
        <v>1131 LAMORT-PV</v>
      </c>
      <c r="H1131" s="57">
        <v>12</v>
      </c>
      <c r="I1131" s="31"/>
      <c r="J1131" s="31"/>
      <c r="K1131" s="31"/>
      <c r="L1131" s="31"/>
      <c r="M1131" s="31"/>
      <c r="N1131" s="31"/>
      <c r="O1131" s="31"/>
      <c r="P1131" s="31"/>
      <c r="R1131" s="31"/>
      <c r="S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c r="CL1131" s="73"/>
    </row>
    <row r="1132" spans="2:90" x14ac:dyDescent="0.4">
      <c r="B1132" s="155" t="s">
        <v>288</v>
      </c>
      <c r="D1132" t="s">
        <v>841</v>
      </c>
      <c r="E1132" s="12" t="str">
        <f t="shared" si="1288"/>
        <v>1132 LAMORT-PV</v>
      </c>
      <c r="F1132" s="31"/>
      <c r="G1132" t="str">
        <f>E1132</f>
        <v>1132 LAMORT-PV</v>
      </c>
      <c r="H1132" s="59">
        <v>0.1</v>
      </c>
      <c r="I1132" s="31"/>
      <c r="J1132" s="31"/>
      <c r="K1132" s="31"/>
      <c r="L1132" s="31"/>
      <c r="M1132" s="31"/>
      <c r="N1132" s="31"/>
      <c r="O1132" s="31"/>
      <c r="P1132" s="31"/>
      <c r="R1132" s="31"/>
      <c r="S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c r="CL1132" s="73"/>
    </row>
    <row r="1133" spans="2:90" x14ac:dyDescent="0.4">
      <c r="B1133" s="155" t="s">
        <v>304</v>
      </c>
      <c r="D1133" t="s">
        <v>841</v>
      </c>
      <c r="E1133" s="12" t="str">
        <f t="shared" si="1288"/>
        <v>1133 LAMORT-PV</v>
      </c>
      <c r="F1133" s="31"/>
      <c r="G1133" t="str">
        <f>E1133</f>
        <v>1133 LAMORT-PV</v>
      </c>
      <c r="H1133" s="59">
        <v>0.1</v>
      </c>
      <c r="I1133" s="31"/>
      <c r="J1133" s="31"/>
      <c r="K1133" s="31"/>
      <c r="L1133" s="31"/>
      <c r="M1133" s="31"/>
      <c r="N1133" s="31"/>
      <c r="O1133" s="31"/>
      <c r="P1133" s="31"/>
      <c r="R1133" s="31"/>
      <c r="S1133" s="73"/>
      <c r="T1133" s="73"/>
      <c r="U1133" s="73"/>
      <c r="V1133" s="73"/>
      <c r="W1133" s="73"/>
      <c r="X1133" s="73"/>
      <c r="Y1133" s="73"/>
      <c r="Z1133" s="73"/>
      <c r="AA1133" s="73"/>
      <c r="AB1133" s="73"/>
      <c r="AC1133" s="73"/>
      <c r="AD1133" s="73"/>
      <c r="AE1133" s="73"/>
      <c r="AF1133" s="73"/>
      <c r="AG1133" s="73"/>
      <c r="AH1133" s="73"/>
      <c r="AI1133" s="73"/>
      <c r="AJ1133" s="73"/>
      <c r="AK1133" s="73"/>
      <c r="AL1133" s="73"/>
      <c r="AM1133" s="73"/>
      <c r="AN1133" s="73"/>
      <c r="AO1133" s="73"/>
      <c r="AP1133" s="73"/>
      <c r="AQ1133" s="73"/>
      <c r="AR1133" s="73"/>
      <c r="AS1133" s="73"/>
      <c r="AT1133" s="73"/>
      <c r="AU1133" s="73"/>
      <c r="AV1133" s="73"/>
      <c r="AW1133" s="73"/>
      <c r="AX1133" s="73"/>
      <c r="AY1133" s="73"/>
      <c r="AZ1133" s="73"/>
      <c r="BA1133" s="73"/>
      <c r="BB1133" s="73"/>
      <c r="BC1133" s="73"/>
      <c r="BD1133" s="73"/>
      <c r="BE1133" s="73"/>
      <c r="BF1133" s="73"/>
      <c r="BG1133" s="73"/>
      <c r="BH1133" s="73"/>
      <c r="BI1133" s="73"/>
      <c r="BJ1133" s="73"/>
      <c r="BK1133" s="73"/>
      <c r="BL1133" s="73"/>
      <c r="BM1133" s="73"/>
      <c r="BN1133" s="73"/>
      <c r="BO1133" s="73"/>
      <c r="BP1133" s="73"/>
      <c r="BQ1133" s="73"/>
      <c r="BR1133" s="73"/>
      <c r="BS1133" s="73"/>
      <c r="BT1133" s="73"/>
      <c r="BU1133" s="73"/>
      <c r="BV1133" s="73"/>
      <c r="BW1133" s="73"/>
      <c r="BX1133" s="73"/>
      <c r="BY1133" s="73"/>
      <c r="BZ1133" s="73"/>
      <c r="CA1133" s="73"/>
      <c r="CB1133" s="73"/>
      <c r="CC1133" s="73"/>
      <c r="CD1133" s="73"/>
      <c r="CE1133" s="73"/>
      <c r="CF1133" s="73"/>
      <c r="CG1133" s="73"/>
      <c r="CH1133" s="73"/>
      <c r="CI1133" s="73"/>
      <c r="CJ1133" s="73"/>
      <c r="CK1133" s="73"/>
      <c r="CL1133" s="73"/>
    </row>
    <row r="1134" spans="2:90" x14ac:dyDescent="0.4">
      <c r="B1134" s="155" t="s">
        <v>305</v>
      </c>
      <c r="C1134" s="31"/>
      <c r="D1134" t="s">
        <v>841</v>
      </c>
      <c r="E1134" s="12" t="str">
        <f t="shared" si="1288"/>
        <v>1134 LAMORT-PV</v>
      </c>
      <c r="F1134" s="31"/>
      <c r="G1134" s="31"/>
      <c r="H1134" s="59">
        <v>0.5</v>
      </c>
      <c r="I1134" s="31"/>
      <c r="J1134" s="31"/>
      <c r="K1134" s="31"/>
      <c r="L1134" s="31"/>
      <c r="M1134" s="31"/>
      <c r="N1134" s="31"/>
      <c r="O1134" s="31"/>
      <c r="P1134" s="31"/>
      <c r="R1134" s="31"/>
      <c r="S1134" s="73"/>
      <c r="T1134" s="73"/>
      <c r="U1134" s="73"/>
      <c r="V1134" s="73"/>
      <c r="W1134" s="73"/>
      <c r="X1134" s="73"/>
      <c r="Y1134" s="73"/>
      <c r="Z1134" s="73"/>
      <c r="AA1134" s="73"/>
      <c r="AB1134" s="73"/>
      <c r="AC1134" s="73"/>
      <c r="AD1134" s="73"/>
      <c r="AE1134" s="73"/>
      <c r="AF1134" s="73"/>
      <c r="AG1134" s="73"/>
      <c r="AH1134" s="73"/>
      <c r="AI1134" s="73"/>
      <c r="AJ1134" s="73"/>
      <c r="AK1134" s="73"/>
      <c r="AL1134" s="73"/>
      <c r="AM1134" s="73"/>
      <c r="AN1134" s="73"/>
      <c r="AO1134" s="73"/>
      <c r="AP1134" s="73"/>
      <c r="AQ1134" s="73"/>
      <c r="AR1134" s="73"/>
      <c r="AS1134" s="73"/>
      <c r="AT1134" s="73"/>
      <c r="AU1134" s="73"/>
      <c r="AV1134" s="73"/>
      <c r="AW1134" s="73"/>
      <c r="AX1134" s="73"/>
      <c r="AY1134" s="73"/>
      <c r="AZ1134" s="73"/>
      <c r="BA1134" s="73"/>
      <c r="BB1134" s="73"/>
      <c r="BC1134" s="73"/>
      <c r="BD1134" s="73"/>
      <c r="BE1134" s="73"/>
      <c r="BF1134" s="73"/>
      <c r="BG1134" s="73"/>
      <c r="BH1134" s="73"/>
      <c r="BI1134" s="73"/>
      <c r="BJ1134" s="73"/>
      <c r="BK1134" s="73"/>
      <c r="BL1134" s="73"/>
      <c r="BM1134" s="73"/>
      <c r="BN1134" s="73"/>
      <c r="BO1134" s="73"/>
      <c r="BP1134" s="73"/>
      <c r="BQ1134" s="73"/>
      <c r="BR1134" s="73"/>
      <c r="BS1134" s="73"/>
      <c r="BT1134" s="73"/>
      <c r="BU1134" s="73"/>
      <c r="BV1134" s="73"/>
      <c r="BW1134" s="73"/>
      <c r="BX1134" s="73"/>
      <c r="BY1134" s="73"/>
      <c r="BZ1134" s="73"/>
      <c r="CA1134" s="73"/>
      <c r="CB1134" s="73"/>
      <c r="CC1134" s="73"/>
      <c r="CD1134" s="73"/>
      <c r="CE1134" s="73"/>
      <c r="CF1134" s="73"/>
      <c r="CG1134" s="73"/>
      <c r="CH1134" s="73"/>
      <c r="CI1134" s="73"/>
      <c r="CJ1134" s="73"/>
      <c r="CK1134" s="73"/>
      <c r="CL1134" s="73"/>
    </row>
    <row r="1135" spans="2:90" x14ac:dyDescent="0.4">
      <c r="B1135" s="156" t="s">
        <v>289</v>
      </c>
      <c r="D1135" t="s">
        <v>841</v>
      </c>
      <c r="E1135" t="str">
        <f t="shared" si="1288"/>
        <v>1135 LAMORT-PV</v>
      </c>
      <c r="F1135" s="280"/>
      <c r="H1135" s="91">
        <v>0</v>
      </c>
      <c r="I1135" s="31"/>
      <c r="J1135" s="31"/>
      <c r="K1135" s="31"/>
      <c r="L1135" s="31"/>
      <c r="M1135" s="31"/>
      <c r="N1135" s="31"/>
      <c r="O1135" s="31"/>
      <c r="P1135" s="31"/>
      <c r="R1135" s="31"/>
      <c r="S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row>
    <row r="1136" spans="2:90" x14ac:dyDescent="0.4">
      <c r="B1136" s="124"/>
      <c r="D1136" t="s">
        <v>841</v>
      </c>
      <c r="E1136" t="str">
        <f t="shared" si="1288"/>
        <v>1136 LAMORT-PV</v>
      </c>
      <c r="F1136" s="280"/>
      <c r="H1136" s="31"/>
      <c r="I1136" s="31"/>
      <c r="J1136" s="31"/>
      <c r="K1136" s="31"/>
      <c r="L1136" s="31"/>
      <c r="M1136" s="31"/>
      <c r="N1136" s="31"/>
      <c r="O1136" s="31"/>
      <c r="P1136" s="31"/>
      <c r="R1136" s="31"/>
      <c r="S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row>
    <row r="1137" spans="2:90" x14ac:dyDescent="0.4">
      <c r="B1137" s="95" t="s">
        <v>290</v>
      </c>
      <c r="D1137" t="s">
        <v>841</v>
      </c>
      <c r="E1137" t="str">
        <f t="shared" si="1288"/>
        <v>1137 LAMORT-PV</v>
      </c>
      <c r="R1137" s="92"/>
      <c r="S1137" s="150"/>
      <c r="T1137" s="150"/>
      <c r="U1137" s="150"/>
      <c r="V1137" s="150"/>
      <c r="W1137" s="150"/>
      <c r="X1137" s="150"/>
      <c r="Y1137" s="150"/>
      <c r="Z1137" s="150"/>
      <c r="AA1137" s="150"/>
      <c r="AB1137" s="150"/>
      <c r="AC1137" s="150"/>
      <c r="AD1137" s="150"/>
      <c r="AE1137" s="150"/>
      <c r="AF1137" s="150"/>
      <c r="AG1137" s="150"/>
      <c r="AH1137" s="150"/>
      <c r="AI1137" s="150"/>
      <c r="AJ1137" s="150"/>
      <c r="AK1137" s="150"/>
      <c r="AL1137" s="150"/>
      <c r="AM1137" s="150"/>
      <c r="AN1137" s="150"/>
      <c r="AO1137" s="150"/>
      <c r="AP1137" s="150"/>
      <c r="AQ1137" s="150"/>
      <c r="AR1137" s="150"/>
      <c r="AS1137" s="150"/>
      <c r="AT1137" s="150"/>
      <c r="AU1137" s="150"/>
      <c r="AV1137" s="150"/>
      <c r="AW1137" s="150"/>
      <c r="AX1137" s="150"/>
      <c r="AY1137" s="150"/>
      <c r="AZ1137" s="150"/>
      <c r="BA1137" s="150"/>
      <c r="BB1137" s="150"/>
      <c r="BC1137" s="150"/>
      <c r="BD1137" s="150"/>
      <c r="BE1137" s="150"/>
      <c r="BF1137" s="150"/>
      <c r="BG1137" s="150"/>
      <c r="BH1137" s="150"/>
      <c r="BI1137" s="150"/>
      <c r="BJ1137" s="150"/>
      <c r="BK1137" s="150"/>
      <c r="BL1137" s="150"/>
      <c r="BM1137" s="150"/>
      <c r="BN1137" s="150"/>
      <c r="BO1137" s="150"/>
      <c r="BP1137" s="150"/>
      <c r="BQ1137" s="150"/>
      <c r="BR1137" s="150"/>
      <c r="BS1137" s="150"/>
      <c r="BT1137" s="150"/>
      <c r="BU1137" s="150"/>
      <c r="BV1137" s="150"/>
      <c r="BW1137" s="150"/>
      <c r="BX1137" s="150"/>
      <c r="BY1137" s="150"/>
      <c r="BZ1137" s="150"/>
      <c r="CA1137" s="150"/>
      <c r="CB1137" s="150"/>
      <c r="CC1137" s="150"/>
      <c r="CD1137" s="150"/>
      <c r="CE1137" s="150"/>
      <c r="CF1137" s="150"/>
      <c r="CG1137" s="150"/>
      <c r="CH1137" s="150"/>
      <c r="CI1137" s="150"/>
      <c r="CJ1137" s="150"/>
      <c r="CK1137" s="150"/>
      <c r="CL1137" s="150"/>
    </row>
    <row r="1138" spans="2:90" x14ac:dyDescent="0.4">
      <c r="B1138" s="154" t="s">
        <v>289</v>
      </c>
      <c r="D1138" t="s">
        <v>841</v>
      </c>
      <c r="E1138" t="str">
        <f t="shared" si="1288"/>
        <v>1138 LAMORT-PV</v>
      </c>
      <c r="K1138" s="24">
        <f t="shared" ref="K1138:P1139" ca="1" si="1289">SUMIF($4:$4,K$2,1138:1138)</f>
        <v>2410371.7343070023</v>
      </c>
      <c r="L1138" s="24">
        <f t="shared" ca="1" si="1289"/>
        <v>1817076.3391021655</v>
      </c>
      <c r="M1138" s="24">
        <f t="shared" ca="1" si="1289"/>
        <v>1280465.3505646121</v>
      </c>
      <c r="N1138" s="24">
        <f t="shared" ca="1" si="1289"/>
        <v>795123.04832099844</v>
      </c>
      <c r="O1138" s="24">
        <f t="shared" ca="1" si="1289"/>
        <v>356151.13872759964</v>
      </c>
      <c r="P1138" s="24">
        <f t="shared" ca="1" si="1289"/>
        <v>-40880.680920696119</v>
      </c>
      <c r="R1138"/>
      <c r="S1138" s="62">
        <f t="shared" ref="S1138:AY1138" ca="1" si="1290">R1143</f>
        <v>0</v>
      </c>
      <c r="T1138" s="62">
        <f t="shared" ca="1" si="1290"/>
        <v>451875.38971832854</v>
      </c>
      <c r="U1138" s="62">
        <f t="shared" ca="1" si="1290"/>
        <v>856027.20757399953</v>
      </c>
      <c r="V1138" s="62">
        <f t="shared" ca="1" si="1290"/>
        <v>1212853.1499992018</v>
      </c>
      <c r="W1138" s="62">
        <f t="shared" ca="1" si="1290"/>
        <v>1522747.5992891891</v>
      </c>
      <c r="X1138" s="62">
        <f t="shared" ca="1" si="1290"/>
        <v>1786101.6512200886</v>
      </c>
      <c r="Y1138" s="62">
        <f t="shared" ca="1" si="1290"/>
        <v>2003303.1424365591</v>
      </c>
      <c r="Z1138" s="62">
        <f t="shared" ca="1" si="1290"/>
        <v>2174736.6776112206</v>
      </c>
      <c r="AA1138" s="62">
        <f t="shared" ca="1" si="1290"/>
        <v>2300783.6563777551</v>
      </c>
      <c r="AB1138" s="62">
        <f t="shared" ca="1" si="1290"/>
        <v>2381822.3000395643</v>
      </c>
      <c r="AC1138" s="62">
        <f t="shared" ca="1" si="1290"/>
        <v>2418227.6780558536</v>
      </c>
      <c r="AD1138" s="62">
        <f t="shared" ca="1" si="1290"/>
        <v>2410371.7343070023</v>
      </c>
      <c r="AE1138" s="62">
        <f t="shared" ca="1" si="1290"/>
        <v>2358623.3131410531</v>
      </c>
      <c r="AF1138" s="62">
        <f t="shared" ca="1" si="1290"/>
        <v>2307306.1288181534</v>
      </c>
      <c r="AG1138" s="62">
        <f t="shared" ca="1" si="1290"/>
        <v>2256416.5876979446</v>
      </c>
      <c r="AH1138" s="62">
        <f t="shared" ca="1" si="1290"/>
        <v>2205951.1260870709</v>
      </c>
      <c r="AI1138" s="62">
        <f t="shared" ca="1" si="1290"/>
        <v>2155906.2099896213</v>
      </c>
      <c r="AJ1138" s="62">
        <f t="shared" ca="1" si="1290"/>
        <v>2106278.3348596506</v>
      </c>
      <c r="AK1138" s="62">
        <f t="shared" ca="1" si="1290"/>
        <v>2057064.0253557628</v>
      </c>
      <c r="AL1138" s="62">
        <f t="shared" ca="1" si="1290"/>
        <v>2008259.8350977406</v>
      </c>
      <c r="AM1138" s="62">
        <f t="shared" ca="1" si="1290"/>
        <v>1959862.346425202</v>
      </c>
      <c r="AN1138" s="62">
        <f t="shared" ca="1" si="1290"/>
        <v>1911868.170158268</v>
      </c>
      <c r="AO1138" s="62">
        <f t="shared" ca="1" si="1290"/>
        <v>1864273.9453602249</v>
      </c>
      <c r="AP1138" s="62">
        <f t="shared" ca="1" si="1290"/>
        <v>1817076.3391021655</v>
      </c>
      <c r="AQ1138" s="62">
        <f t="shared" ca="1" si="1290"/>
        <v>1770272.0462295902</v>
      </c>
      <c r="AR1138" s="62">
        <f t="shared" ca="1" si="1290"/>
        <v>1723857.7891309527</v>
      </c>
      <c r="AS1138" s="62">
        <f t="shared" ca="1" si="1290"/>
        <v>1677830.3175081373</v>
      </c>
      <c r="AT1138" s="62">
        <f t="shared" ca="1" si="1290"/>
        <v>1632186.4081488454</v>
      </c>
      <c r="AU1138" s="62">
        <f t="shared" ca="1" si="1290"/>
        <v>1586922.8647008808</v>
      </c>
      <c r="AV1138" s="62">
        <f t="shared" ca="1" si="1290"/>
        <v>1542036.5174483159</v>
      </c>
      <c r="AW1138" s="62">
        <f t="shared" ca="1" si="1290"/>
        <v>1497524.2230895224</v>
      </c>
      <c r="AX1138" s="62">
        <f t="shared" ca="1" si="1290"/>
        <v>1453382.8645170522</v>
      </c>
      <c r="AY1138" s="62">
        <f t="shared" ca="1" si="1290"/>
        <v>1409609.3505993527</v>
      </c>
      <c r="AZ1138" s="62">
        <f t="shared" ref="AZ1138:CE1138" ca="1" si="1291">AY1143</f>
        <v>1366200.6159643007</v>
      </c>
      <c r="BA1138" s="62">
        <f t="shared" ca="1" si="1291"/>
        <v>1323153.6207845407</v>
      </c>
      <c r="BB1138" s="62">
        <f t="shared" ca="1" si="1291"/>
        <v>1280465.3505646121</v>
      </c>
      <c r="BC1138" s="62">
        <f t="shared" ca="1" si="1291"/>
        <v>1238132.8159298496</v>
      </c>
      <c r="BD1138" s="62">
        <f t="shared" ca="1" si="1291"/>
        <v>1196153.0524170434</v>
      </c>
      <c r="BE1138" s="62">
        <f t="shared" ca="1" si="1291"/>
        <v>1154523.1202668438</v>
      </c>
      <c r="BF1138" s="62">
        <f t="shared" ca="1" si="1291"/>
        <v>1113240.104217896</v>
      </c>
      <c r="BG1138" s="62">
        <f t="shared" ca="1" si="1291"/>
        <v>1072301.1133026895</v>
      </c>
      <c r="BH1138" s="62">
        <f t="shared" ca="1" si="1291"/>
        <v>1031703.2806451096</v>
      </c>
      <c r="BI1138" s="62">
        <f t="shared" ca="1" si="1291"/>
        <v>991443.76325967617</v>
      </c>
      <c r="BJ1138" s="62">
        <f t="shared" ca="1" si="1291"/>
        <v>951519.74185245472</v>
      </c>
      <c r="BK1138" s="62">
        <f t="shared" ca="1" si="1291"/>
        <v>911928.42062362679</v>
      </c>
      <c r="BL1138" s="62">
        <f t="shared" ca="1" si="1291"/>
        <v>872667.02707170579</v>
      </c>
      <c r="BM1138" s="62">
        <f t="shared" ca="1" si="1291"/>
        <v>833732.81179938407</v>
      </c>
      <c r="BN1138" s="62">
        <f t="shared" ca="1" si="1291"/>
        <v>795123.04832099844</v>
      </c>
      <c r="BO1138" s="62">
        <f t="shared" ca="1" si="1291"/>
        <v>756835.03287159931</v>
      </c>
      <c r="BP1138" s="62">
        <f t="shared" ca="1" si="1291"/>
        <v>718866.08421761182</v>
      </c>
      <c r="BQ1138" s="62">
        <f t="shared" ca="1" si="1291"/>
        <v>681213.5434690743</v>
      </c>
      <c r="BR1138" s="62">
        <f t="shared" ca="1" si="1291"/>
        <v>643874.77389344119</v>
      </c>
      <c r="BS1138" s="62">
        <f t="shared" ca="1" si="1291"/>
        <v>606847.16073093843</v>
      </c>
      <c r="BT1138" s="62">
        <f t="shared" ca="1" si="1291"/>
        <v>570128.11101145647</v>
      </c>
      <c r="BU1138" s="62">
        <f t="shared" ca="1" si="1291"/>
        <v>533715.0533729702</v>
      </c>
      <c r="BV1138" s="62">
        <f t="shared" ca="1" si="1291"/>
        <v>497605.43788147136</v>
      </c>
      <c r="BW1138" s="62">
        <f t="shared" ca="1" si="1291"/>
        <v>461796.73585240159</v>
      </c>
      <c r="BX1138" s="62">
        <f t="shared" ca="1" si="1291"/>
        <v>426286.43967357406</v>
      </c>
      <c r="BY1138" s="62">
        <f t="shared" ca="1" si="1291"/>
        <v>391072.06262957014</v>
      </c>
      <c r="BZ1138" s="62">
        <f t="shared" ca="1" si="1291"/>
        <v>356151.13872759964</v>
      </c>
      <c r="CA1138" s="62">
        <f t="shared" ca="1" si="1291"/>
        <v>321521.22252481221</v>
      </c>
      <c r="CB1138" s="62">
        <f t="shared" ca="1" si="1291"/>
        <v>287179.88895704795</v>
      </c>
      <c r="CC1138" s="62">
        <f t="shared" ca="1" si="1291"/>
        <v>253124.73316901503</v>
      </c>
      <c r="CD1138" s="62">
        <f t="shared" ca="1" si="1291"/>
        <v>219353.37034588249</v>
      </c>
      <c r="CE1138" s="62">
        <f t="shared" ca="1" si="1291"/>
        <v>185863.43554627604</v>
      </c>
      <c r="CF1138" s="62">
        <f t="shared" ref="CF1138:CL1138" ca="1" si="1292">CE1143</f>
        <v>152652.58353666624</v>
      </c>
      <c r="CG1138" s="62">
        <f t="shared" ca="1" si="1292"/>
        <v>119718.48862713657</v>
      </c>
      <c r="CH1138" s="62">
        <f t="shared" ca="1" si="1292"/>
        <v>87058.844508519629</v>
      </c>
      <c r="CI1138" s="62">
        <f t="shared" ca="1" si="1292"/>
        <v>54671.364090891206</v>
      </c>
      <c r="CJ1138" s="62">
        <f t="shared" ca="1" si="1292"/>
        <v>22553.779343409697</v>
      </c>
      <c r="CK1138" s="62">
        <f t="shared" ca="1" si="1292"/>
        <v>-9296.1588645095471</v>
      </c>
      <c r="CL1138" s="62">
        <f t="shared" ca="1" si="1292"/>
        <v>-40880.680920696119</v>
      </c>
    </row>
    <row r="1139" spans="2:90" x14ac:dyDescent="0.4">
      <c r="B1139" s="154" t="str">
        <f>"New loans originated - "&amp;SUBSTITUTE(B1129,":","")</f>
        <v>New loans originated - Volume driven amortizing loan - no defaults</v>
      </c>
      <c r="D1139" t="s">
        <v>841</v>
      </c>
      <c r="E1139" t="str">
        <f t="shared" si="1288"/>
        <v>1139 LAMORT-PV</v>
      </c>
      <c r="K1139" s="24">
        <f t="shared" ca="1" si="1289"/>
        <v>500000</v>
      </c>
      <c r="L1139" s="24">
        <f t="shared" ca="1" si="1289"/>
        <v>500000</v>
      </c>
      <c r="M1139" s="24">
        <f t="shared" ca="1" si="1289"/>
        <v>500000</v>
      </c>
      <c r="N1139" s="24">
        <f t="shared" ca="1" si="1289"/>
        <v>500000</v>
      </c>
      <c r="O1139" s="24">
        <f t="shared" ca="1" si="1289"/>
        <v>500000</v>
      </c>
      <c r="P1139" s="24">
        <f t="shared" ca="1" si="1289"/>
        <v>500000</v>
      </c>
      <c r="R1139"/>
      <c r="S1139" s="80" cm="1">
        <f t="array" aca="1" ref="S1139" ca="1">S1140*INDIRECT(S1124)</f>
        <v>500000</v>
      </c>
      <c r="T1139" s="80" cm="1">
        <f t="array" aca="1" ref="T1139" ca="1">T1140*INDIRECT(T1124)</f>
        <v>500000</v>
      </c>
      <c r="U1139" s="80" cm="1">
        <f t="array" aca="1" ref="U1139" ca="1">U1140*INDIRECT(U1124)</f>
        <v>500000</v>
      </c>
      <c r="V1139" s="80" cm="1">
        <f t="array" aca="1" ref="V1139" ca="1">V1140*INDIRECT(V1124)</f>
        <v>500000</v>
      </c>
      <c r="W1139" s="80" cm="1">
        <f t="array" aca="1" ref="W1139" ca="1">W1140*INDIRECT(W1124)</f>
        <v>500000</v>
      </c>
      <c r="X1139" s="80" cm="1">
        <f t="array" aca="1" ref="X1139" ca="1">X1140*INDIRECT(X1124)</f>
        <v>500000</v>
      </c>
      <c r="Y1139" s="80" cm="1">
        <f t="array" aca="1" ref="Y1139" ca="1">Y1140*INDIRECT(Y1124)</f>
        <v>500000</v>
      </c>
      <c r="Z1139" s="80" cm="1">
        <f t="array" aca="1" ref="Z1139" ca="1">Z1140*INDIRECT(Z1124)</f>
        <v>500000</v>
      </c>
      <c r="AA1139" s="80" cm="1">
        <f t="array" aca="1" ref="AA1139" ca="1">AA1140*INDIRECT(AA1124)</f>
        <v>500000</v>
      </c>
      <c r="AB1139" s="80" cm="1">
        <f t="array" aca="1" ref="AB1139" ca="1">AB1140*INDIRECT(AB1124)</f>
        <v>500000</v>
      </c>
      <c r="AC1139" s="80" cm="1">
        <f t="array" aca="1" ref="AC1139" ca="1">AC1140*INDIRECT(AC1124)</f>
        <v>500000</v>
      </c>
      <c r="AD1139" s="80" cm="1">
        <f t="array" aca="1" ref="AD1139" ca="1">AD1140*INDIRECT(AD1124)</f>
        <v>500000</v>
      </c>
      <c r="AE1139" s="80" cm="1">
        <f t="array" aca="1" ref="AE1139" ca="1">AE1140*INDIRECT(AE1124)</f>
        <v>500000</v>
      </c>
      <c r="AF1139" s="80" cm="1">
        <f t="array" aca="1" ref="AF1139" ca="1">AF1140*INDIRECT(AF1124)</f>
        <v>500000</v>
      </c>
      <c r="AG1139" s="80" cm="1">
        <f t="array" aca="1" ref="AG1139" ca="1">AG1140*INDIRECT(AG1124)</f>
        <v>500000</v>
      </c>
      <c r="AH1139" s="80" cm="1">
        <f t="array" aca="1" ref="AH1139" ca="1">AH1140*INDIRECT(AH1124)</f>
        <v>500000</v>
      </c>
      <c r="AI1139" s="80" cm="1">
        <f t="array" aca="1" ref="AI1139" ca="1">AI1140*INDIRECT(AI1124)</f>
        <v>500000</v>
      </c>
      <c r="AJ1139" s="80" cm="1">
        <f t="array" aca="1" ref="AJ1139" ca="1">AJ1140*INDIRECT(AJ1124)</f>
        <v>500000</v>
      </c>
      <c r="AK1139" s="80" cm="1">
        <f t="array" aca="1" ref="AK1139" ca="1">AK1140*INDIRECT(AK1124)</f>
        <v>500000</v>
      </c>
      <c r="AL1139" s="80" cm="1">
        <f t="array" aca="1" ref="AL1139" ca="1">AL1140*INDIRECT(AL1124)</f>
        <v>500000</v>
      </c>
      <c r="AM1139" s="80" cm="1">
        <f t="array" aca="1" ref="AM1139" ca="1">AM1140*INDIRECT(AM1124)</f>
        <v>500000</v>
      </c>
      <c r="AN1139" s="80" cm="1">
        <f t="array" aca="1" ref="AN1139" ca="1">AN1140*INDIRECT(AN1124)</f>
        <v>500000</v>
      </c>
      <c r="AO1139" s="80" cm="1">
        <f t="array" aca="1" ref="AO1139" ca="1">AO1140*INDIRECT(AO1124)</f>
        <v>500000</v>
      </c>
      <c r="AP1139" s="80" cm="1">
        <f t="array" aca="1" ref="AP1139" ca="1">AP1140*INDIRECT(AP1124)</f>
        <v>500000</v>
      </c>
      <c r="AQ1139" s="80" cm="1">
        <f t="array" aca="1" ref="AQ1139" ca="1">AQ1140*INDIRECT(AQ1124)</f>
        <v>500000</v>
      </c>
      <c r="AR1139" s="80" cm="1">
        <f t="array" aca="1" ref="AR1139" ca="1">AR1140*INDIRECT(AR1124)</f>
        <v>500000</v>
      </c>
      <c r="AS1139" s="80" cm="1">
        <f t="array" aca="1" ref="AS1139" ca="1">AS1140*INDIRECT(AS1124)</f>
        <v>500000</v>
      </c>
      <c r="AT1139" s="80" cm="1">
        <f t="array" aca="1" ref="AT1139" ca="1">AT1140*INDIRECT(AT1124)</f>
        <v>500000</v>
      </c>
      <c r="AU1139" s="80" cm="1">
        <f t="array" aca="1" ref="AU1139" ca="1">AU1140*INDIRECT(AU1124)</f>
        <v>500000</v>
      </c>
      <c r="AV1139" s="80" cm="1">
        <f t="array" aca="1" ref="AV1139" ca="1">AV1140*INDIRECT(AV1124)</f>
        <v>500000</v>
      </c>
      <c r="AW1139" s="80" cm="1">
        <f t="array" aca="1" ref="AW1139" ca="1">AW1140*INDIRECT(AW1124)</f>
        <v>500000</v>
      </c>
      <c r="AX1139" s="80" cm="1">
        <f t="array" aca="1" ref="AX1139" ca="1">AX1140*INDIRECT(AX1124)</f>
        <v>500000</v>
      </c>
      <c r="AY1139" s="80" cm="1">
        <f t="array" aca="1" ref="AY1139" ca="1">AY1140*INDIRECT(AY1124)</f>
        <v>500000</v>
      </c>
      <c r="AZ1139" s="80" cm="1">
        <f t="array" aca="1" ref="AZ1139" ca="1">AZ1140*INDIRECT(AZ1124)</f>
        <v>500000</v>
      </c>
      <c r="BA1139" s="80" cm="1">
        <f t="array" aca="1" ref="BA1139" ca="1">BA1140*INDIRECT(BA1124)</f>
        <v>500000</v>
      </c>
      <c r="BB1139" s="80" cm="1">
        <f t="array" aca="1" ref="BB1139" ca="1">BB1140*INDIRECT(BB1124)</f>
        <v>500000</v>
      </c>
      <c r="BC1139" s="80" cm="1">
        <f t="array" aca="1" ref="BC1139" ca="1">BC1140*INDIRECT(BC1124)</f>
        <v>500000</v>
      </c>
      <c r="BD1139" s="80" cm="1">
        <f t="array" aca="1" ref="BD1139" ca="1">BD1140*INDIRECT(BD1124)</f>
        <v>500000</v>
      </c>
      <c r="BE1139" s="80" cm="1">
        <f t="array" aca="1" ref="BE1139" ca="1">BE1140*INDIRECT(BE1124)</f>
        <v>500000</v>
      </c>
      <c r="BF1139" s="80" cm="1">
        <f t="array" aca="1" ref="BF1139" ca="1">BF1140*INDIRECT(BF1124)</f>
        <v>500000</v>
      </c>
      <c r="BG1139" s="80" cm="1">
        <f t="array" aca="1" ref="BG1139" ca="1">BG1140*INDIRECT(BG1124)</f>
        <v>500000</v>
      </c>
      <c r="BH1139" s="80" cm="1">
        <f t="array" aca="1" ref="BH1139" ca="1">BH1140*INDIRECT(BH1124)</f>
        <v>500000</v>
      </c>
      <c r="BI1139" s="80" cm="1">
        <f t="array" aca="1" ref="BI1139" ca="1">BI1140*INDIRECT(BI1124)</f>
        <v>500000</v>
      </c>
      <c r="BJ1139" s="80" cm="1">
        <f t="array" aca="1" ref="BJ1139" ca="1">BJ1140*INDIRECT(BJ1124)</f>
        <v>500000</v>
      </c>
      <c r="BK1139" s="80" cm="1">
        <f t="array" aca="1" ref="BK1139" ca="1">BK1140*INDIRECT(BK1124)</f>
        <v>500000</v>
      </c>
      <c r="BL1139" s="80" cm="1">
        <f t="array" aca="1" ref="BL1139" ca="1">BL1140*INDIRECT(BL1124)</f>
        <v>500000</v>
      </c>
      <c r="BM1139" s="80" cm="1">
        <f t="array" aca="1" ref="BM1139" ca="1">BM1140*INDIRECT(BM1124)</f>
        <v>500000</v>
      </c>
      <c r="BN1139" s="80" cm="1">
        <f t="array" aca="1" ref="BN1139" ca="1">BN1140*INDIRECT(BN1124)</f>
        <v>500000</v>
      </c>
      <c r="BO1139" s="80" cm="1">
        <f t="array" aca="1" ref="BO1139" ca="1">BO1140*INDIRECT(BO1124)</f>
        <v>500000</v>
      </c>
      <c r="BP1139" s="80" cm="1">
        <f t="array" aca="1" ref="BP1139" ca="1">BP1140*INDIRECT(BP1124)</f>
        <v>500000</v>
      </c>
      <c r="BQ1139" s="80" cm="1">
        <f t="array" aca="1" ref="BQ1139" ca="1">BQ1140*INDIRECT(BQ1124)</f>
        <v>500000</v>
      </c>
      <c r="BR1139" s="80" cm="1">
        <f t="array" aca="1" ref="BR1139" ca="1">BR1140*INDIRECT(BR1124)</f>
        <v>500000</v>
      </c>
      <c r="BS1139" s="80" cm="1">
        <f t="array" aca="1" ref="BS1139" ca="1">BS1140*INDIRECT(BS1124)</f>
        <v>500000</v>
      </c>
      <c r="BT1139" s="80" cm="1">
        <f t="array" aca="1" ref="BT1139" ca="1">BT1140*INDIRECT(BT1124)</f>
        <v>500000</v>
      </c>
      <c r="BU1139" s="80" cm="1">
        <f t="array" aca="1" ref="BU1139" ca="1">BU1140*INDIRECT(BU1124)</f>
        <v>500000</v>
      </c>
      <c r="BV1139" s="80" cm="1">
        <f t="array" aca="1" ref="BV1139" ca="1">BV1140*INDIRECT(BV1124)</f>
        <v>500000</v>
      </c>
      <c r="BW1139" s="80" cm="1">
        <f t="array" aca="1" ref="BW1139" ca="1">BW1140*INDIRECT(BW1124)</f>
        <v>500000</v>
      </c>
      <c r="BX1139" s="80" cm="1">
        <f t="array" aca="1" ref="BX1139" ca="1">BX1140*INDIRECT(BX1124)</f>
        <v>500000</v>
      </c>
      <c r="BY1139" s="80" cm="1">
        <f t="array" aca="1" ref="BY1139" ca="1">BY1140*INDIRECT(BY1124)</f>
        <v>500000</v>
      </c>
      <c r="BZ1139" s="80" cm="1">
        <f t="array" aca="1" ref="BZ1139" ca="1">BZ1140*INDIRECT(BZ1124)</f>
        <v>500000</v>
      </c>
      <c r="CA1139" s="80" cm="1">
        <f t="array" aca="1" ref="CA1139" ca="1">CA1140*INDIRECT(CA1124)</f>
        <v>500000</v>
      </c>
      <c r="CB1139" s="80" cm="1">
        <f t="array" aca="1" ref="CB1139" ca="1">CB1140*INDIRECT(CB1124)</f>
        <v>500000</v>
      </c>
      <c r="CC1139" s="80" cm="1">
        <f t="array" aca="1" ref="CC1139" ca="1">CC1140*INDIRECT(CC1124)</f>
        <v>500000</v>
      </c>
      <c r="CD1139" s="80" cm="1">
        <f t="array" aca="1" ref="CD1139" ca="1">CD1140*INDIRECT(CD1124)</f>
        <v>500000</v>
      </c>
      <c r="CE1139" s="80" cm="1">
        <f t="array" aca="1" ref="CE1139" ca="1">CE1140*INDIRECT(CE1124)</f>
        <v>500000</v>
      </c>
      <c r="CF1139" s="80" cm="1">
        <f t="array" aca="1" ref="CF1139" ca="1">CF1140*INDIRECT(CF1124)</f>
        <v>500000</v>
      </c>
      <c r="CG1139" s="80" cm="1">
        <f t="array" aca="1" ref="CG1139" ca="1">CG1140*INDIRECT(CG1124)</f>
        <v>500000</v>
      </c>
      <c r="CH1139" s="80" cm="1">
        <f t="array" aca="1" ref="CH1139" ca="1">CH1140*INDIRECT(CH1124)</f>
        <v>500000</v>
      </c>
      <c r="CI1139" s="80" cm="1">
        <f t="array" aca="1" ref="CI1139" ca="1">CI1140*INDIRECT(CI1124)</f>
        <v>500000</v>
      </c>
      <c r="CJ1139" s="80" cm="1">
        <f t="array" aca="1" ref="CJ1139" ca="1">CJ1140*INDIRECT(CJ1124)</f>
        <v>500000</v>
      </c>
      <c r="CK1139" s="80" cm="1">
        <f t="array" aca="1" ref="CK1139" ca="1">CK1140*INDIRECT(CK1124)</f>
        <v>500000</v>
      </c>
      <c r="CL1139" s="80" cm="1">
        <f t="array" aca="1" ref="CL1139" ca="1">CL1140*INDIRECT(CL1124)</f>
        <v>500000</v>
      </c>
    </row>
    <row r="1140" spans="2:90" x14ac:dyDescent="0.4">
      <c r="B1140" s="141" t="s">
        <v>308</v>
      </c>
      <c r="C1140" s="12"/>
      <c r="D1140" t="s">
        <v>841</v>
      </c>
      <c r="E1140" t="str">
        <f>ROW()&amp;" "&amp;D1140</f>
        <v>1140 LAMORT-PV</v>
      </c>
      <c r="F1140" s="12"/>
      <c r="G1140" t="str">
        <f>E1140</f>
        <v>1140 LAMORT-PV</v>
      </c>
      <c r="H1140" s="12"/>
      <c r="I1140" s="60"/>
      <c r="J1140" s="60"/>
      <c r="K1140" s="18">
        <v>100</v>
      </c>
      <c r="L1140" s="18">
        <v>100</v>
      </c>
      <c r="M1140" s="18">
        <v>100</v>
      </c>
      <c r="N1140" s="18">
        <v>100</v>
      </c>
      <c r="O1140" s="18">
        <v>100</v>
      </c>
      <c r="P1140" s="18">
        <v>100</v>
      </c>
      <c r="R1140" s="12"/>
      <c r="S1140" s="143" cm="1">
        <f t="array" ref="S1140">IFERROR(INDEX($K:$Q,ROW(),MATCH(S$3,$K$2:$Q$2,0)),0)</f>
        <v>100</v>
      </c>
      <c r="T1140" s="143" cm="1">
        <f t="array" ref="T1140">IFERROR(INDEX($K:$Q,ROW(),MATCH(T$3,$K$2:$Q$2,0)),0)</f>
        <v>100</v>
      </c>
      <c r="U1140" s="143" cm="1">
        <f t="array" ref="U1140">IFERROR(INDEX($K:$Q,ROW(),MATCH(U$3,$K$2:$Q$2,0)),0)</f>
        <v>100</v>
      </c>
      <c r="V1140" s="143" cm="1">
        <f t="array" ref="V1140">IFERROR(INDEX($K:$Q,ROW(),MATCH(V$3,$K$2:$Q$2,0)),0)</f>
        <v>100</v>
      </c>
      <c r="W1140" s="143" cm="1">
        <f t="array" ref="W1140">IFERROR(INDEX($K:$Q,ROW(),MATCH(W$3,$K$2:$Q$2,0)),0)</f>
        <v>100</v>
      </c>
      <c r="X1140" s="143" cm="1">
        <f t="array" ref="X1140">IFERROR(INDEX($K:$Q,ROW(),MATCH(X$3,$K$2:$Q$2,0)),0)</f>
        <v>100</v>
      </c>
      <c r="Y1140" s="143" cm="1">
        <f t="array" ref="Y1140">IFERROR(INDEX($K:$Q,ROW(),MATCH(Y$3,$K$2:$Q$2,0)),0)</f>
        <v>100</v>
      </c>
      <c r="Z1140" s="143" cm="1">
        <f t="array" ref="Z1140">IFERROR(INDEX($K:$Q,ROW(),MATCH(Z$3,$K$2:$Q$2,0)),0)</f>
        <v>100</v>
      </c>
      <c r="AA1140" s="143" cm="1">
        <f t="array" ref="AA1140">IFERROR(INDEX($K:$Q,ROW(),MATCH(AA$3,$K$2:$Q$2,0)),0)</f>
        <v>100</v>
      </c>
      <c r="AB1140" s="143" cm="1">
        <f t="array" ref="AB1140">IFERROR(INDEX($K:$Q,ROW(),MATCH(AB$3,$K$2:$Q$2,0)),0)</f>
        <v>100</v>
      </c>
      <c r="AC1140" s="143" cm="1">
        <f t="array" ref="AC1140">IFERROR(INDEX($K:$Q,ROW(),MATCH(AC$3,$K$2:$Q$2,0)),0)</f>
        <v>100</v>
      </c>
      <c r="AD1140" s="143" cm="1">
        <f t="array" ref="AD1140">IFERROR(INDEX($K:$Q,ROW(),MATCH(AD$3,$K$2:$Q$2,0)),0)</f>
        <v>100</v>
      </c>
      <c r="AE1140" s="143" cm="1">
        <f t="array" ref="AE1140">IFERROR(INDEX($K:$Q,ROW(),MATCH(AE$3,$K$2:$Q$2,0)),0)</f>
        <v>100</v>
      </c>
      <c r="AF1140" s="143" cm="1">
        <f t="array" ref="AF1140">IFERROR(INDEX($K:$Q,ROW(),MATCH(AF$3,$K$2:$Q$2,0)),0)</f>
        <v>100</v>
      </c>
      <c r="AG1140" s="143" cm="1">
        <f t="array" ref="AG1140">IFERROR(INDEX($K:$Q,ROW(),MATCH(AG$3,$K$2:$Q$2,0)),0)</f>
        <v>100</v>
      </c>
      <c r="AH1140" s="143" cm="1">
        <f t="array" ref="AH1140">IFERROR(INDEX($K:$Q,ROW(),MATCH(AH$3,$K$2:$Q$2,0)),0)</f>
        <v>100</v>
      </c>
      <c r="AI1140" s="143" cm="1">
        <f t="array" ref="AI1140">IFERROR(INDEX($K:$Q,ROW(),MATCH(AI$3,$K$2:$Q$2,0)),0)</f>
        <v>100</v>
      </c>
      <c r="AJ1140" s="143" cm="1">
        <f t="array" ref="AJ1140">IFERROR(INDEX($K:$Q,ROW(),MATCH(AJ$3,$K$2:$Q$2,0)),0)</f>
        <v>100</v>
      </c>
      <c r="AK1140" s="143" cm="1">
        <f t="array" ref="AK1140">IFERROR(INDEX($K:$Q,ROW(),MATCH(AK$3,$K$2:$Q$2,0)),0)</f>
        <v>100</v>
      </c>
      <c r="AL1140" s="143" cm="1">
        <f t="array" ref="AL1140">IFERROR(INDEX($K:$Q,ROW(),MATCH(AL$3,$K$2:$Q$2,0)),0)</f>
        <v>100</v>
      </c>
      <c r="AM1140" s="143" cm="1">
        <f t="array" ref="AM1140">IFERROR(INDEX($K:$Q,ROW(),MATCH(AM$3,$K$2:$Q$2,0)),0)</f>
        <v>100</v>
      </c>
      <c r="AN1140" s="143" cm="1">
        <f t="array" ref="AN1140">IFERROR(INDEX($K:$Q,ROW(),MATCH(AN$3,$K$2:$Q$2,0)),0)</f>
        <v>100</v>
      </c>
      <c r="AO1140" s="143" cm="1">
        <f t="array" ref="AO1140">IFERROR(INDEX($K:$Q,ROW(),MATCH(AO$3,$K$2:$Q$2,0)),0)</f>
        <v>100</v>
      </c>
      <c r="AP1140" s="143" cm="1">
        <f t="array" ref="AP1140">IFERROR(INDEX($K:$Q,ROW(),MATCH(AP$3,$K$2:$Q$2,0)),0)</f>
        <v>100</v>
      </c>
      <c r="AQ1140" s="143" cm="1">
        <f t="array" ref="AQ1140">IFERROR(INDEX($K:$Q,ROW(),MATCH(AQ$3,$K$2:$Q$2,0)),0)</f>
        <v>100</v>
      </c>
      <c r="AR1140" s="143" cm="1">
        <f t="array" ref="AR1140">IFERROR(INDEX($K:$Q,ROW(),MATCH(AR$3,$K$2:$Q$2,0)),0)</f>
        <v>100</v>
      </c>
      <c r="AS1140" s="143" cm="1">
        <f t="array" ref="AS1140">IFERROR(INDEX($K:$Q,ROW(),MATCH(AS$3,$K$2:$Q$2,0)),0)</f>
        <v>100</v>
      </c>
      <c r="AT1140" s="143" cm="1">
        <f t="array" ref="AT1140">IFERROR(INDEX($K:$Q,ROW(),MATCH(AT$3,$K$2:$Q$2,0)),0)</f>
        <v>100</v>
      </c>
      <c r="AU1140" s="143" cm="1">
        <f t="array" ref="AU1140">IFERROR(INDEX($K:$Q,ROW(),MATCH(AU$3,$K$2:$Q$2,0)),0)</f>
        <v>100</v>
      </c>
      <c r="AV1140" s="143" cm="1">
        <f t="array" ref="AV1140">IFERROR(INDEX($K:$Q,ROW(),MATCH(AV$3,$K$2:$Q$2,0)),0)</f>
        <v>100</v>
      </c>
      <c r="AW1140" s="143" cm="1">
        <f t="array" ref="AW1140">IFERROR(INDEX($K:$Q,ROW(),MATCH(AW$3,$K$2:$Q$2,0)),0)</f>
        <v>100</v>
      </c>
      <c r="AX1140" s="143" cm="1">
        <f t="array" ref="AX1140">IFERROR(INDEX($K:$Q,ROW(),MATCH(AX$3,$K$2:$Q$2,0)),0)</f>
        <v>100</v>
      </c>
      <c r="AY1140" s="143" cm="1">
        <f t="array" ref="AY1140">IFERROR(INDEX($K:$Q,ROW(),MATCH(AY$3,$K$2:$Q$2,0)),0)</f>
        <v>100</v>
      </c>
      <c r="AZ1140" s="143" cm="1">
        <f t="array" ref="AZ1140">IFERROR(INDEX($K:$Q,ROW(),MATCH(AZ$3,$K$2:$Q$2,0)),0)</f>
        <v>100</v>
      </c>
      <c r="BA1140" s="143" cm="1">
        <f t="array" ref="BA1140">IFERROR(INDEX($K:$Q,ROW(),MATCH(BA$3,$K$2:$Q$2,0)),0)</f>
        <v>100</v>
      </c>
      <c r="BB1140" s="143" cm="1">
        <f t="array" ref="BB1140">IFERROR(INDEX($K:$Q,ROW(),MATCH(BB$3,$K$2:$Q$2,0)),0)</f>
        <v>100</v>
      </c>
      <c r="BC1140" s="143" cm="1">
        <f t="array" ref="BC1140">IFERROR(INDEX($K:$Q,ROW(),MATCH(BC$3,$K$2:$Q$2,0)),0)</f>
        <v>100</v>
      </c>
      <c r="BD1140" s="143" cm="1">
        <f t="array" ref="BD1140">IFERROR(INDEX($K:$Q,ROW(),MATCH(BD$3,$K$2:$Q$2,0)),0)</f>
        <v>100</v>
      </c>
      <c r="BE1140" s="143" cm="1">
        <f t="array" ref="BE1140">IFERROR(INDEX($K:$Q,ROW(),MATCH(BE$3,$K$2:$Q$2,0)),0)</f>
        <v>100</v>
      </c>
      <c r="BF1140" s="143" cm="1">
        <f t="array" ref="BF1140">IFERROR(INDEX($K:$Q,ROW(),MATCH(BF$3,$K$2:$Q$2,0)),0)</f>
        <v>100</v>
      </c>
      <c r="BG1140" s="143" cm="1">
        <f t="array" ref="BG1140">IFERROR(INDEX($K:$Q,ROW(),MATCH(BG$3,$K$2:$Q$2,0)),0)</f>
        <v>100</v>
      </c>
      <c r="BH1140" s="143" cm="1">
        <f t="array" ref="BH1140">IFERROR(INDEX($K:$Q,ROW(),MATCH(BH$3,$K$2:$Q$2,0)),0)</f>
        <v>100</v>
      </c>
      <c r="BI1140" s="143" cm="1">
        <f t="array" ref="BI1140">IFERROR(INDEX($K:$Q,ROW(),MATCH(BI$3,$K$2:$Q$2,0)),0)</f>
        <v>100</v>
      </c>
      <c r="BJ1140" s="143" cm="1">
        <f t="array" ref="BJ1140">IFERROR(INDEX($K:$Q,ROW(),MATCH(BJ$3,$K$2:$Q$2,0)),0)</f>
        <v>100</v>
      </c>
      <c r="BK1140" s="143" cm="1">
        <f t="array" ref="BK1140">IFERROR(INDEX($K:$Q,ROW(),MATCH(BK$3,$K$2:$Q$2,0)),0)</f>
        <v>100</v>
      </c>
      <c r="BL1140" s="143" cm="1">
        <f t="array" ref="BL1140">IFERROR(INDEX($K:$Q,ROW(),MATCH(BL$3,$K$2:$Q$2,0)),0)</f>
        <v>100</v>
      </c>
      <c r="BM1140" s="143" cm="1">
        <f t="array" ref="BM1140">IFERROR(INDEX($K:$Q,ROW(),MATCH(BM$3,$K$2:$Q$2,0)),0)</f>
        <v>100</v>
      </c>
      <c r="BN1140" s="143" cm="1">
        <f t="array" ref="BN1140">IFERROR(INDEX($K:$Q,ROW(),MATCH(BN$3,$K$2:$Q$2,0)),0)</f>
        <v>100</v>
      </c>
      <c r="BO1140" s="143" cm="1">
        <f t="array" ref="BO1140">IFERROR(INDEX($K:$Q,ROW(),MATCH(BO$3,$K$2:$Q$2,0)),0)</f>
        <v>100</v>
      </c>
      <c r="BP1140" s="143" cm="1">
        <f t="array" ref="BP1140">IFERROR(INDEX($K:$Q,ROW(),MATCH(BP$3,$K$2:$Q$2,0)),0)</f>
        <v>100</v>
      </c>
      <c r="BQ1140" s="143" cm="1">
        <f t="array" ref="BQ1140">IFERROR(INDEX($K:$Q,ROW(),MATCH(BQ$3,$K$2:$Q$2,0)),0)</f>
        <v>100</v>
      </c>
      <c r="BR1140" s="143" cm="1">
        <f t="array" ref="BR1140">IFERROR(INDEX($K:$Q,ROW(),MATCH(BR$3,$K$2:$Q$2,0)),0)</f>
        <v>100</v>
      </c>
      <c r="BS1140" s="143" cm="1">
        <f t="array" ref="BS1140">IFERROR(INDEX($K:$Q,ROW(),MATCH(BS$3,$K$2:$Q$2,0)),0)</f>
        <v>100</v>
      </c>
      <c r="BT1140" s="143" cm="1">
        <f t="array" ref="BT1140">IFERROR(INDEX($K:$Q,ROW(),MATCH(BT$3,$K$2:$Q$2,0)),0)</f>
        <v>100</v>
      </c>
      <c r="BU1140" s="143" cm="1">
        <f t="array" ref="BU1140">IFERROR(INDEX($K:$Q,ROW(),MATCH(BU$3,$K$2:$Q$2,0)),0)</f>
        <v>100</v>
      </c>
      <c r="BV1140" s="143" cm="1">
        <f t="array" ref="BV1140">IFERROR(INDEX($K:$Q,ROW(),MATCH(BV$3,$K$2:$Q$2,0)),0)</f>
        <v>100</v>
      </c>
      <c r="BW1140" s="143" cm="1">
        <f t="array" ref="BW1140">IFERROR(INDEX($K:$Q,ROW(),MATCH(BW$3,$K$2:$Q$2,0)),0)</f>
        <v>100</v>
      </c>
      <c r="BX1140" s="143" cm="1">
        <f t="array" ref="BX1140">IFERROR(INDEX($K:$Q,ROW(),MATCH(BX$3,$K$2:$Q$2,0)),0)</f>
        <v>100</v>
      </c>
      <c r="BY1140" s="143" cm="1">
        <f t="array" ref="BY1140">IFERROR(INDEX($K:$Q,ROW(),MATCH(BY$3,$K$2:$Q$2,0)),0)</f>
        <v>100</v>
      </c>
      <c r="BZ1140" s="143" cm="1">
        <f t="array" ref="BZ1140">IFERROR(INDEX($K:$Q,ROW(),MATCH(BZ$3,$K$2:$Q$2,0)),0)</f>
        <v>100</v>
      </c>
      <c r="CA1140" s="143" cm="1">
        <f t="array" ref="CA1140">IFERROR(INDEX($K:$Q,ROW(),MATCH(CA$3,$K$2:$Q$2,0)),0)</f>
        <v>100</v>
      </c>
      <c r="CB1140" s="143" cm="1">
        <f t="array" ref="CB1140">IFERROR(INDEX($K:$Q,ROW(),MATCH(CB$3,$K$2:$Q$2,0)),0)</f>
        <v>100</v>
      </c>
      <c r="CC1140" s="143" cm="1">
        <f t="array" ref="CC1140">IFERROR(INDEX($K:$Q,ROW(),MATCH(CC$3,$K$2:$Q$2,0)),0)</f>
        <v>100</v>
      </c>
      <c r="CD1140" s="143" cm="1">
        <f t="array" ref="CD1140">IFERROR(INDEX($K:$Q,ROW(),MATCH(CD$3,$K$2:$Q$2,0)),0)</f>
        <v>100</v>
      </c>
      <c r="CE1140" s="143" cm="1">
        <f t="array" ref="CE1140">IFERROR(INDEX($K:$Q,ROW(),MATCH(CE$3,$K$2:$Q$2,0)),0)</f>
        <v>100</v>
      </c>
      <c r="CF1140" s="143" cm="1">
        <f t="array" ref="CF1140">IFERROR(INDEX($K:$Q,ROW(),MATCH(CF$3,$K$2:$Q$2,0)),0)</f>
        <v>100</v>
      </c>
      <c r="CG1140" s="143" cm="1">
        <f t="array" ref="CG1140">IFERROR(INDEX($K:$Q,ROW(),MATCH(CG$3,$K$2:$Q$2,0)),0)</f>
        <v>100</v>
      </c>
      <c r="CH1140" s="143" cm="1">
        <f t="array" ref="CH1140">IFERROR(INDEX($K:$Q,ROW(),MATCH(CH$3,$K$2:$Q$2,0)),0)</f>
        <v>100</v>
      </c>
      <c r="CI1140" s="143" cm="1">
        <f t="array" ref="CI1140">IFERROR(INDEX($K:$Q,ROW(),MATCH(CI$3,$K$2:$Q$2,0)),0)</f>
        <v>100</v>
      </c>
      <c r="CJ1140" s="143" cm="1">
        <f t="array" ref="CJ1140">IFERROR(INDEX($K:$Q,ROW(),MATCH(CJ$3,$K$2:$Q$2,0)),0)</f>
        <v>100</v>
      </c>
      <c r="CK1140" s="143" cm="1">
        <f t="array" ref="CK1140">IFERROR(INDEX($K:$Q,ROW(),MATCH(CK$3,$K$2:$Q$2,0)),0)</f>
        <v>100</v>
      </c>
      <c r="CL1140" s="143" cm="1">
        <f t="array" ref="CL1140">IFERROR(INDEX($K:$Q,ROW(),MATCH(CL$3,$K$2:$Q$2,0)),0)</f>
        <v>100</v>
      </c>
    </row>
    <row r="1141" spans="2:90" x14ac:dyDescent="0.4">
      <c r="B1141" s="154" t="str">
        <f>"Prepayment - "&amp;SUBSTITUTE(B1129,":","")</f>
        <v>Prepayment - Volume driven amortizing loan - no defaults</v>
      </c>
      <c r="D1141" t="s">
        <v>841</v>
      </c>
      <c r="E1141" t="str">
        <f>ROW()&amp;" "&amp;D1141</f>
        <v>1141 LAMORT-PV</v>
      </c>
      <c r="K1141" s="24">
        <f t="shared" ref="K1141:P1143" si="1293">SUMIF($4:$4,K$2,1141:1141)</f>
        <v>0</v>
      </c>
      <c r="L1141" s="24">
        <f t="shared" si="1293"/>
        <v>0</v>
      </c>
      <c r="M1141" s="24">
        <f t="shared" si="1293"/>
        <v>0</v>
      </c>
      <c r="N1141" s="24">
        <f t="shared" si="1293"/>
        <v>0</v>
      </c>
      <c r="O1141" s="24">
        <f t="shared" si="1293"/>
        <v>0</v>
      </c>
      <c r="P1141" s="24">
        <f t="shared" si="1293"/>
        <v>0</v>
      </c>
      <c r="R1141"/>
      <c r="S1141" s="129">
        <v>0</v>
      </c>
      <c r="T1141" s="129">
        <v>0</v>
      </c>
      <c r="U1141" s="129">
        <v>0</v>
      </c>
      <c r="V1141" s="74">
        <v>0</v>
      </c>
      <c r="W1141" s="74">
        <v>0</v>
      </c>
      <c r="X1141" s="74">
        <v>0</v>
      </c>
      <c r="Y1141" s="74">
        <v>0</v>
      </c>
      <c r="Z1141" s="74">
        <v>0</v>
      </c>
      <c r="AA1141" s="74">
        <v>0</v>
      </c>
      <c r="AB1141" s="74">
        <v>0</v>
      </c>
      <c r="AC1141" s="74">
        <v>0</v>
      </c>
      <c r="AD1141" s="74">
        <v>0</v>
      </c>
      <c r="AE1141" s="74">
        <v>0</v>
      </c>
      <c r="AF1141" s="74">
        <v>0</v>
      </c>
      <c r="AG1141" s="74">
        <v>0</v>
      </c>
      <c r="AH1141" s="74">
        <v>0</v>
      </c>
      <c r="AI1141" s="74">
        <v>0</v>
      </c>
      <c r="AJ1141" s="74">
        <v>0</v>
      </c>
      <c r="AK1141" s="74">
        <v>0</v>
      </c>
      <c r="AL1141" s="74">
        <v>0</v>
      </c>
      <c r="AM1141" s="74">
        <v>0</v>
      </c>
      <c r="AN1141" s="74">
        <v>0</v>
      </c>
      <c r="AO1141" s="74">
        <v>0</v>
      </c>
      <c r="AP1141" s="74">
        <v>0</v>
      </c>
      <c r="AQ1141" s="74">
        <v>0</v>
      </c>
      <c r="AR1141" s="74">
        <v>0</v>
      </c>
      <c r="AS1141" s="74">
        <v>0</v>
      </c>
      <c r="AT1141" s="74">
        <v>0</v>
      </c>
      <c r="AU1141" s="74">
        <v>0</v>
      </c>
      <c r="AV1141" s="74">
        <v>0</v>
      </c>
      <c r="AW1141" s="74">
        <v>0</v>
      </c>
      <c r="AX1141" s="74">
        <v>0</v>
      </c>
      <c r="AY1141" s="74">
        <v>0</v>
      </c>
      <c r="AZ1141" s="74">
        <v>0</v>
      </c>
      <c r="BA1141" s="74">
        <v>0</v>
      </c>
      <c r="BB1141" s="74">
        <v>0</v>
      </c>
      <c r="BC1141" s="74">
        <v>0</v>
      </c>
      <c r="BD1141" s="74">
        <v>0</v>
      </c>
      <c r="BE1141" s="74">
        <v>0</v>
      </c>
      <c r="BF1141" s="74">
        <v>0</v>
      </c>
      <c r="BG1141" s="74">
        <v>0</v>
      </c>
      <c r="BH1141" s="74">
        <v>0</v>
      </c>
      <c r="BI1141" s="74">
        <v>0</v>
      </c>
      <c r="BJ1141" s="74">
        <v>0</v>
      </c>
      <c r="BK1141" s="74">
        <v>0</v>
      </c>
      <c r="BL1141" s="74">
        <v>0</v>
      </c>
      <c r="BM1141" s="74">
        <v>0</v>
      </c>
      <c r="BN1141" s="74">
        <v>0</v>
      </c>
      <c r="BO1141" s="74">
        <v>0</v>
      </c>
      <c r="BP1141" s="74">
        <v>0</v>
      </c>
      <c r="BQ1141" s="74">
        <v>0</v>
      </c>
      <c r="BR1141" s="74">
        <v>0</v>
      </c>
      <c r="BS1141" s="74">
        <v>0</v>
      </c>
      <c r="BT1141" s="74">
        <v>0</v>
      </c>
      <c r="BU1141" s="74">
        <v>0</v>
      </c>
      <c r="BV1141" s="74">
        <v>0</v>
      </c>
      <c r="BW1141" s="74">
        <v>0</v>
      </c>
      <c r="BX1141" s="74">
        <v>0</v>
      </c>
      <c r="BY1141" s="74">
        <v>0</v>
      </c>
      <c r="BZ1141" s="74">
        <v>0</v>
      </c>
      <c r="CA1141" s="74">
        <v>0</v>
      </c>
      <c r="CB1141" s="74">
        <v>0</v>
      </c>
      <c r="CC1141" s="74">
        <v>0</v>
      </c>
      <c r="CD1141" s="74">
        <v>0</v>
      </c>
      <c r="CE1141" s="74">
        <v>0</v>
      </c>
      <c r="CF1141" s="74">
        <v>0</v>
      </c>
      <c r="CG1141" s="74">
        <v>0</v>
      </c>
      <c r="CH1141" s="74">
        <v>0</v>
      </c>
      <c r="CI1141" s="74">
        <v>0</v>
      </c>
      <c r="CJ1141" s="74">
        <v>0</v>
      </c>
      <c r="CK1141" s="74">
        <v>0</v>
      </c>
      <c r="CL1141" s="74">
        <v>0</v>
      </c>
    </row>
    <row r="1142" spans="2:90" x14ac:dyDescent="0.4">
      <c r="B1142" s="154" t="str">
        <f>"Principal payments - "&amp;SUBSTITUTE(B1129,":","")</f>
        <v>Principal payments - Volume driven amortizing loan - no defaults</v>
      </c>
      <c r="D1142" t="s">
        <v>841</v>
      </c>
      <c r="E1142" t="str">
        <f>ROW()&amp;" "&amp;D1142</f>
        <v>1142 LAMORT-PV</v>
      </c>
      <c r="K1142" s="134">
        <f t="shared" ca="1" si="1293"/>
        <v>-551748.4211659492</v>
      </c>
      <c r="L1142" s="134">
        <f t="shared" ca="1" si="1293"/>
        <v>-546804.29287257546</v>
      </c>
      <c r="M1142" s="134">
        <f t="shared" ca="1" si="1293"/>
        <v>-542332.53463476256</v>
      </c>
      <c r="N1142" s="134">
        <f t="shared" ca="1" si="1293"/>
        <v>-538288.01544939913</v>
      </c>
      <c r="O1142" s="134">
        <f t="shared" ca="1" si="1293"/>
        <v>-534629.91620278743</v>
      </c>
      <c r="P1142" s="134">
        <f t="shared" ca="1" si="1293"/>
        <v>-531321.31770571833</v>
      </c>
      <c r="R1142"/>
      <c r="S1142" s="62">
        <f t="shared" ref="S1142" ca="1" si="1294">S1154-S1145</f>
        <v>-48124.610281671463</v>
      </c>
      <c r="T1142" s="62">
        <f t="shared" ref="T1142:AX1142" ca="1" si="1295">T1154-T1145</f>
        <v>-95848.18214432901</v>
      </c>
      <c r="U1142" s="62">
        <f t="shared" ca="1" si="1295"/>
        <v>-143174.05757479771</v>
      </c>
      <c r="V1142" s="62">
        <f t="shared" ca="1" si="1295"/>
        <v>-190105.55071001255</v>
      </c>
      <c r="W1142" s="62">
        <f t="shared" ca="1" si="1295"/>
        <v>-236645.94806910056</v>
      </c>
      <c r="X1142" s="62">
        <f t="shared" ca="1" si="1295"/>
        <v>-282798.50878352951</v>
      </c>
      <c r="Y1142" s="62">
        <f t="shared" ca="1" si="1295"/>
        <v>-328566.46482533828</v>
      </c>
      <c r="Z1142" s="62">
        <f t="shared" ca="1" si="1295"/>
        <v>-373953.02123346523</v>
      </c>
      <c r="AA1142" s="62">
        <f t="shared" ca="1" si="1295"/>
        <v>-418961.35633819114</v>
      </c>
      <c r="AB1142" s="62">
        <f t="shared" ca="1" si="1295"/>
        <v>-463594.62198371097</v>
      </c>
      <c r="AC1142" s="62">
        <f t="shared" ca="1" si="1295"/>
        <v>-507855.94374885148</v>
      </c>
      <c r="AD1142" s="62">
        <f t="shared" ca="1" si="1295"/>
        <v>-551748.4211659492</v>
      </c>
      <c r="AE1142" s="62">
        <f t="shared" ca="1" si="1295"/>
        <v>-551317.18432289956</v>
      </c>
      <c r="AF1142" s="62">
        <f t="shared" ca="1" si="1295"/>
        <v>-550889.5411202088</v>
      </c>
      <c r="AG1142" s="62">
        <f t="shared" ca="1" si="1295"/>
        <v>-550465.4616108737</v>
      </c>
      <c r="AH1142" s="62">
        <f t="shared" ca="1" si="1295"/>
        <v>-550044.91609744972</v>
      </c>
      <c r="AI1142" s="62">
        <f t="shared" ca="1" si="1295"/>
        <v>-549627.87512997095</v>
      </c>
      <c r="AJ1142" s="62">
        <f t="shared" ca="1" si="1295"/>
        <v>-549214.3095038879</v>
      </c>
      <c r="AK1142" s="62">
        <f t="shared" ca="1" si="1295"/>
        <v>-548804.19025802216</v>
      </c>
      <c r="AL1142" s="62">
        <f t="shared" ca="1" si="1295"/>
        <v>-548397.48867253866</v>
      </c>
      <c r="AM1142" s="62">
        <f t="shared" ca="1" si="1295"/>
        <v>-547994.17626693414</v>
      </c>
      <c r="AN1142" s="62">
        <f t="shared" ca="1" si="1295"/>
        <v>-547594.22479804303</v>
      </c>
      <c r="AO1142" s="62">
        <f t="shared" ca="1" si="1295"/>
        <v>-547197.60625805939</v>
      </c>
      <c r="AP1142" s="62">
        <f t="shared" ca="1" si="1295"/>
        <v>-546804.29287257546</v>
      </c>
      <c r="AQ1142" s="62">
        <f t="shared" ca="1" si="1295"/>
        <v>-546414.2570986374</v>
      </c>
      <c r="AR1142" s="62">
        <f t="shared" ca="1" si="1295"/>
        <v>-546027.47162281536</v>
      </c>
      <c r="AS1142" s="62">
        <f t="shared" ca="1" si="1295"/>
        <v>-545643.90935929189</v>
      </c>
      <c r="AT1142" s="62">
        <f t="shared" ca="1" si="1295"/>
        <v>-545263.54344796448</v>
      </c>
      <c r="AU1142" s="62">
        <f t="shared" ca="1" si="1295"/>
        <v>-544886.34725256485</v>
      </c>
      <c r="AV1142" s="62">
        <f t="shared" ca="1" si="1295"/>
        <v>-544512.29435879341</v>
      </c>
      <c r="AW1142" s="62">
        <f t="shared" ca="1" si="1295"/>
        <v>-544141.35857247014</v>
      </c>
      <c r="AX1142" s="62">
        <f t="shared" ca="1" si="1295"/>
        <v>-543773.51391769957</v>
      </c>
      <c r="AY1142" s="62">
        <f t="shared" ref="AY1142:CD1142" ca="1" si="1296">AY1154-AY1145</f>
        <v>-543408.73463505204</v>
      </c>
      <c r="AZ1142" s="62">
        <f t="shared" ca="1" si="1296"/>
        <v>-543046.99517975992</v>
      </c>
      <c r="BA1142" s="62">
        <f t="shared" ca="1" si="1296"/>
        <v>-542688.27021992858</v>
      </c>
      <c r="BB1142" s="62">
        <f t="shared" ca="1" si="1296"/>
        <v>-542332.53463476256</v>
      </c>
      <c r="BC1142" s="62">
        <f t="shared" ca="1" si="1296"/>
        <v>-541979.76351280627</v>
      </c>
      <c r="BD1142" s="62">
        <f t="shared" ca="1" si="1296"/>
        <v>-541629.93215019954</v>
      </c>
      <c r="BE1142" s="62">
        <f t="shared" ca="1" si="1296"/>
        <v>-541283.01604894781</v>
      </c>
      <c r="BF1142" s="62">
        <f t="shared" ca="1" si="1296"/>
        <v>-540938.99091520661</v>
      </c>
      <c r="BG1142" s="62">
        <f t="shared" ca="1" si="1296"/>
        <v>-540597.83265757991</v>
      </c>
      <c r="BH1142" s="62">
        <f t="shared" ca="1" si="1296"/>
        <v>-540259.51738543343</v>
      </c>
      <c r="BI1142" s="62">
        <f t="shared" ca="1" si="1296"/>
        <v>-539924.02140722144</v>
      </c>
      <c r="BJ1142" s="62">
        <f t="shared" ca="1" si="1296"/>
        <v>-539591.32122882793</v>
      </c>
      <c r="BK1142" s="62">
        <f t="shared" ca="1" si="1296"/>
        <v>-539261.39355192101</v>
      </c>
      <c r="BL1142" s="62">
        <f t="shared" ca="1" si="1296"/>
        <v>-538934.21527232172</v>
      </c>
      <c r="BM1142" s="62">
        <f t="shared" ca="1" si="1296"/>
        <v>-538609.76347838563</v>
      </c>
      <c r="BN1142" s="62">
        <f t="shared" ca="1" si="1296"/>
        <v>-538288.01544939913</v>
      </c>
      <c r="BO1142" s="62">
        <f t="shared" ca="1" si="1296"/>
        <v>-537968.94865398749</v>
      </c>
      <c r="BP1142" s="62">
        <f t="shared" ca="1" si="1296"/>
        <v>-537652.54074853752</v>
      </c>
      <c r="BQ1142" s="62">
        <f t="shared" ca="1" si="1296"/>
        <v>-537338.76957563311</v>
      </c>
      <c r="BR1142" s="62">
        <f t="shared" ca="1" si="1296"/>
        <v>-537027.61316250276</v>
      </c>
      <c r="BS1142" s="62">
        <f t="shared" ca="1" si="1296"/>
        <v>-536719.04971948196</v>
      </c>
      <c r="BT1142" s="62">
        <f t="shared" ca="1" si="1296"/>
        <v>-536413.05763848627</v>
      </c>
      <c r="BU1142" s="62">
        <f t="shared" ca="1" si="1296"/>
        <v>-536109.61549149884</v>
      </c>
      <c r="BV1142" s="62">
        <f t="shared" ca="1" si="1296"/>
        <v>-535808.70202906977</v>
      </c>
      <c r="BW1142" s="62">
        <f t="shared" ca="1" si="1296"/>
        <v>-535510.29617882753</v>
      </c>
      <c r="BX1142" s="62">
        <f t="shared" ca="1" si="1296"/>
        <v>-535214.37704400392</v>
      </c>
      <c r="BY1142" s="62">
        <f t="shared" ca="1" si="1296"/>
        <v>-534920.9239019705</v>
      </c>
      <c r="BZ1142" s="62">
        <f t="shared" ca="1" si="1296"/>
        <v>-534629.91620278743</v>
      </c>
      <c r="CA1142" s="62">
        <f t="shared" ca="1" si="1296"/>
        <v>-534341.33356776426</v>
      </c>
      <c r="CB1142" s="62">
        <f t="shared" ca="1" si="1296"/>
        <v>-534055.15578803292</v>
      </c>
      <c r="CC1142" s="62">
        <f t="shared" ca="1" si="1296"/>
        <v>-533771.36282313254</v>
      </c>
      <c r="CD1142" s="62">
        <f t="shared" ca="1" si="1296"/>
        <v>-533489.93479960645</v>
      </c>
      <c r="CE1142" s="62">
        <f t="shared" ref="CE1142:CK1142" ca="1" si="1297">CE1154-CE1145</f>
        <v>-533210.85200960981</v>
      </c>
      <c r="CF1142" s="62">
        <f t="shared" ca="1" si="1297"/>
        <v>-532934.09490952967</v>
      </c>
      <c r="CG1142" s="62">
        <f t="shared" ca="1" si="1297"/>
        <v>-532659.64411861694</v>
      </c>
      <c r="CH1142" s="62">
        <f t="shared" ca="1" si="1297"/>
        <v>-532387.48041762842</v>
      </c>
      <c r="CI1142" s="62">
        <f t="shared" ca="1" si="1297"/>
        <v>-532117.58474748151</v>
      </c>
      <c r="CJ1142" s="62">
        <f t="shared" ca="1" si="1297"/>
        <v>-531849.93820791924</v>
      </c>
      <c r="CK1142" s="62">
        <f t="shared" ca="1" si="1297"/>
        <v>-531584.52205618657</v>
      </c>
      <c r="CL1142" s="62">
        <f t="shared" ref="CL1142" ca="1" si="1298">CL1154-CL1145</f>
        <v>-531321.31770571833</v>
      </c>
    </row>
    <row r="1143" spans="2:90" x14ac:dyDescent="0.4">
      <c r="B1143" s="123" t="str">
        <f>"Loan - "&amp;SUBSTITUTE(B1129,":","")</f>
        <v>Loan - Volume driven amortizing loan - no defaults</v>
      </c>
      <c r="C1143" t="s">
        <v>240</v>
      </c>
      <c r="D1143" t="s">
        <v>841</v>
      </c>
      <c r="E1143" t="str">
        <f t="shared" ref="E1143:E1146" si="1299">ROW()&amp;" "&amp;D1143</f>
        <v>1143 LAMORT-PV</v>
      </c>
      <c r="F1143" s="27"/>
      <c r="G1143" s="57"/>
      <c r="I1143" s="74"/>
      <c r="J1143" s="74"/>
      <c r="K1143" s="33">
        <f t="shared" ca="1" si="1293"/>
        <v>2358623.3131410531</v>
      </c>
      <c r="L1143" s="33">
        <f t="shared" ca="1" si="1293"/>
        <v>1770272.0462295902</v>
      </c>
      <c r="M1143" s="33">
        <f t="shared" ca="1" si="1293"/>
        <v>1238132.8159298496</v>
      </c>
      <c r="N1143" s="33">
        <f t="shared" ca="1" si="1293"/>
        <v>756835.03287159931</v>
      </c>
      <c r="O1143" s="33">
        <f t="shared" ca="1" si="1293"/>
        <v>321521.22252481221</v>
      </c>
      <c r="P1143" s="33">
        <f t="shared" ca="1" si="1293"/>
        <v>-72201.998626414454</v>
      </c>
      <c r="Q1143" s="33"/>
      <c r="R1143" s="53">
        <f ca="1">S1138</f>
        <v>0</v>
      </c>
      <c r="S1143" s="333">
        <f t="shared" ref="S1143" ca="1" si="1300">SUM(S1141:S1142,S1138:S1139)</f>
        <v>451875.38971832854</v>
      </c>
      <c r="T1143" s="333">
        <f t="shared" ref="T1143:AX1143" ca="1" si="1301">SUM(T1141:T1142,T1138:T1139)</f>
        <v>856027.20757399953</v>
      </c>
      <c r="U1143" s="333">
        <f t="shared" ca="1" si="1301"/>
        <v>1212853.1499992018</v>
      </c>
      <c r="V1143" s="333">
        <f t="shared" ca="1" si="1301"/>
        <v>1522747.5992891891</v>
      </c>
      <c r="W1143" s="333">
        <f t="shared" ca="1" si="1301"/>
        <v>1786101.6512200886</v>
      </c>
      <c r="X1143" s="333">
        <f t="shared" ca="1" si="1301"/>
        <v>2003303.1424365591</v>
      </c>
      <c r="Y1143" s="333">
        <f t="shared" ca="1" si="1301"/>
        <v>2174736.6776112206</v>
      </c>
      <c r="Z1143" s="333">
        <f t="shared" ca="1" si="1301"/>
        <v>2300783.6563777551</v>
      </c>
      <c r="AA1143" s="333">
        <f t="shared" ca="1" si="1301"/>
        <v>2381822.3000395643</v>
      </c>
      <c r="AB1143" s="333">
        <f t="shared" ca="1" si="1301"/>
        <v>2418227.6780558536</v>
      </c>
      <c r="AC1143" s="333">
        <f t="shared" ca="1" si="1301"/>
        <v>2410371.7343070023</v>
      </c>
      <c r="AD1143" s="333">
        <f t="shared" ca="1" si="1301"/>
        <v>2358623.3131410531</v>
      </c>
      <c r="AE1143" s="333">
        <f t="shared" ca="1" si="1301"/>
        <v>2307306.1288181534</v>
      </c>
      <c r="AF1143" s="333">
        <f t="shared" ca="1" si="1301"/>
        <v>2256416.5876979446</v>
      </c>
      <c r="AG1143" s="333">
        <f t="shared" ca="1" si="1301"/>
        <v>2205951.1260870709</v>
      </c>
      <c r="AH1143" s="333">
        <f t="shared" ca="1" si="1301"/>
        <v>2155906.2099896213</v>
      </c>
      <c r="AI1143" s="333">
        <f t="shared" ca="1" si="1301"/>
        <v>2106278.3348596506</v>
      </c>
      <c r="AJ1143" s="333">
        <f t="shared" ca="1" si="1301"/>
        <v>2057064.0253557628</v>
      </c>
      <c r="AK1143" s="333">
        <f t="shared" ca="1" si="1301"/>
        <v>2008259.8350977406</v>
      </c>
      <c r="AL1143" s="333">
        <f t="shared" ca="1" si="1301"/>
        <v>1959862.346425202</v>
      </c>
      <c r="AM1143" s="333">
        <f t="shared" ca="1" si="1301"/>
        <v>1911868.170158268</v>
      </c>
      <c r="AN1143" s="333">
        <f t="shared" ca="1" si="1301"/>
        <v>1864273.9453602249</v>
      </c>
      <c r="AO1143" s="333">
        <f t="shared" ca="1" si="1301"/>
        <v>1817076.3391021655</v>
      </c>
      <c r="AP1143" s="333">
        <f t="shared" ca="1" si="1301"/>
        <v>1770272.0462295902</v>
      </c>
      <c r="AQ1143" s="333">
        <f t="shared" ca="1" si="1301"/>
        <v>1723857.7891309527</v>
      </c>
      <c r="AR1143" s="333">
        <f t="shared" ca="1" si="1301"/>
        <v>1677830.3175081373</v>
      </c>
      <c r="AS1143" s="333">
        <f t="shared" ca="1" si="1301"/>
        <v>1632186.4081488454</v>
      </c>
      <c r="AT1143" s="333">
        <f t="shared" ca="1" si="1301"/>
        <v>1586922.8647008808</v>
      </c>
      <c r="AU1143" s="333">
        <f t="shared" ca="1" si="1301"/>
        <v>1542036.5174483159</v>
      </c>
      <c r="AV1143" s="333">
        <f t="shared" ca="1" si="1301"/>
        <v>1497524.2230895224</v>
      </c>
      <c r="AW1143" s="333">
        <f t="shared" ca="1" si="1301"/>
        <v>1453382.8645170522</v>
      </c>
      <c r="AX1143" s="333">
        <f t="shared" ca="1" si="1301"/>
        <v>1409609.3505993527</v>
      </c>
      <c r="AY1143" s="333">
        <f t="shared" ref="AY1143:CD1143" ca="1" si="1302">SUM(AY1141:AY1142,AY1138:AY1139)</f>
        <v>1366200.6159643007</v>
      </c>
      <c r="AZ1143" s="333">
        <f t="shared" ca="1" si="1302"/>
        <v>1323153.6207845407</v>
      </c>
      <c r="BA1143" s="333">
        <f t="shared" ca="1" si="1302"/>
        <v>1280465.3505646121</v>
      </c>
      <c r="BB1143" s="333">
        <f t="shared" ca="1" si="1302"/>
        <v>1238132.8159298496</v>
      </c>
      <c r="BC1143" s="333">
        <f t="shared" ca="1" si="1302"/>
        <v>1196153.0524170434</v>
      </c>
      <c r="BD1143" s="333">
        <f t="shared" ca="1" si="1302"/>
        <v>1154523.1202668438</v>
      </c>
      <c r="BE1143" s="333">
        <f t="shared" ca="1" si="1302"/>
        <v>1113240.104217896</v>
      </c>
      <c r="BF1143" s="333">
        <f t="shared" ca="1" si="1302"/>
        <v>1072301.1133026895</v>
      </c>
      <c r="BG1143" s="333">
        <f t="shared" ca="1" si="1302"/>
        <v>1031703.2806451096</v>
      </c>
      <c r="BH1143" s="333">
        <f t="shared" ca="1" si="1302"/>
        <v>991443.76325967617</v>
      </c>
      <c r="BI1143" s="333">
        <f t="shared" ca="1" si="1302"/>
        <v>951519.74185245472</v>
      </c>
      <c r="BJ1143" s="333">
        <f t="shared" ca="1" si="1302"/>
        <v>911928.42062362679</v>
      </c>
      <c r="BK1143" s="333">
        <f t="shared" ca="1" si="1302"/>
        <v>872667.02707170579</v>
      </c>
      <c r="BL1143" s="333">
        <f t="shared" ca="1" si="1302"/>
        <v>833732.81179938407</v>
      </c>
      <c r="BM1143" s="333">
        <f t="shared" ca="1" si="1302"/>
        <v>795123.04832099844</v>
      </c>
      <c r="BN1143" s="333">
        <f t="shared" ca="1" si="1302"/>
        <v>756835.03287159931</v>
      </c>
      <c r="BO1143" s="333">
        <f t="shared" ca="1" si="1302"/>
        <v>718866.08421761182</v>
      </c>
      <c r="BP1143" s="333">
        <f t="shared" ca="1" si="1302"/>
        <v>681213.5434690743</v>
      </c>
      <c r="BQ1143" s="333">
        <f t="shared" ca="1" si="1302"/>
        <v>643874.77389344119</v>
      </c>
      <c r="BR1143" s="333">
        <f t="shared" ca="1" si="1302"/>
        <v>606847.16073093843</v>
      </c>
      <c r="BS1143" s="333">
        <f t="shared" ca="1" si="1302"/>
        <v>570128.11101145647</v>
      </c>
      <c r="BT1143" s="333">
        <f t="shared" ca="1" si="1302"/>
        <v>533715.0533729702</v>
      </c>
      <c r="BU1143" s="333">
        <f t="shared" ca="1" si="1302"/>
        <v>497605.43788147136</v>
      </c>
      <c r="BV1143" s="333">
        <f t="shared" ca="1" si="1302"/>
        <v>461796.73585240159</v>
      </c>
      <c r="BW1143" s="333">
        <f t="shared" ca="1" si="1302"/>
        <v>426286.43967357406</v>
      </c>
      <c r="BX1143" s="333">
        <f t="shared" ca="1" si="1302"/>
        <v>391072.06262957014</v>
      </c>
      <c r="BY1143" s="333">
        <f t="shared" ca="1" si="1302"/>
        <v>356151.13872759964</v>
      </c>
      <c r="BZ1143" s="333">
        <f t="shared" ca="1" si="1302"/>
        <v>321521.22252481221</v>
      </c>
      <c r="CA1143" s="333">
        <f t="shared" ca="1" si="1302"/>
        <v>287179.88895704795</v>
      </c>
      <c r="CB1143" s="333">
        <f t="shared" ca="1" si="1302"/>
        <v>253124.73316901503</v>
      </c>
      <c r="CC1143" s="333">
        <f t="shared" ca="1" si="1302"/>
        <v>219353.37034588249</v>
      </c>
      <c r="CD1143" s="333">
        <f t="shared" ca="1" si="1302"/>
        <v>185863.43554627604</v>
      </c>
      <c r="CE1143" s="333">
        <f t="shared" ref="CE1143:CK1143" ca="1" si="1303">SUM(CE1141:CE1142,CE1138:CE1139)</f>
        <v>152652.58353666624</v>
      </c>
      <c r="CF1143" s="333">
        <f t="shared" ca="1" si="1303"/>
        <v>119718.48862713657</v>
      </c>
      <c r="CG1143" s="333">
        <f t="shared" ca="1" si="1303"/>
        <v>87058.844508519629</v>
      </c>
      <c r="CH1143" s="333">
        <f t="shared" ca="1" si="1303"/>
        <v>54671.364090891206</v>
      </c>
      <c r="CI1143" s="333">
        <f t="shared" ca="1" si="1303"/>
        <v>22553.779343409697</v>
      </c>
      <c r="CJ1143" s="333">
        <f t="shared" ca="1" si="1303"/>
        <v>-9296.1588645095471</v>
      </c>
      <c r="CK1143" s="333">
        <f t="shared" ca="1" si="1303"/>
        <v>-40880.680920696119</v>
      </c>
      <c r="CL1143" s="333">
        <f t="shared" ref="CL1143" ca="1" si="1304">SUM(CL1141:CL1142,CL1138:CL1139)</f>
        <v>-72201.998626414454</v>
      </c>
    </row>
    <row r="1144" spans="2:90" x14ac:dyDescent="0.4">
      <c r="B1144" s="122"/>
      <c r="C1144" s="57"/>
      <c r="D1144" t="s">
        <v>841</v>
      </c>
      <c r="E1144" t="str">
        <f t="shared" si="1299"/>
        <v>1144 LAMORT-PV</v>
      </c>
      <c r="G1144" s="57" t="s">
        <v>244</v>
      </c>
      <c r="R1144"/>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c r="BA1144" s="62"/>
      <c r="BB1144" s="62"/>
      <c r="BC1144" s="62"/>
      <c r="BD1144" s="62"/>
      <c r="BE1144" s="62"/>
      <c r="BF1144" s="62"/>
      <c r="BG1144" s="62"/>
      <c r="BH1144" s="62"/>
      <c r="BI1144" s="62"/>
      <c r="BJ1144" s="62"/>
      <c r="BK1144" s="62"/>
      <c r="BL1144" s="62"/>
      <c r="BM1144" s="62"/>
      <c r="BN1144" s="62"/>
      <c r="BO1144" s="62"/>
      <c r="BP1144" s="62"/>
      <c r="BQ1144" s="62"/>
      <c r="BR1144" s="62"/>
      <c r="BS1144" s="62"/>
      <c r="BT1144" s="62"/>
      <c r="BU1144" s="62"/>
      <c r="BV1144" s="62"/>
      <c r="BW1144" s="62"/>
      <c r="BX1144" s="62"/>
      <c r="BY1144" s="62"/>
      <c r="BZ1144" s="62"/>
      <c r="CA1144" s="62"/>
      <c r="CB1144" s="62"/>
      <c r="CC1144" s="62"/>
      <c r="CD1144" s="62"/>
      <c r="CE1144" s="62"/>
      <c r="CF1144" s="62"/>
      <c r="CG1144" s="62"/>
      <c r="CH1144" s="62"/>
      <c r="CI1144" s="62"/>
      <c r="CJ1144" s="62"/>
      <c r="CK1144" s="62"/>
      <c r="CL1144" s="62"/>
    </row>
    <row r="1145" spans="2:90" x14ac:dyDescent="0.4">
      <c r="B1145" s="123" t="str">
        <f>"Interest income - "&amp;SUBSTITUTE(B1129,":","")</f>
        <v>Interest income - Volume driven amortizing loan - no defaults</v>
      </c>
      <c r="C1145" t="s">
        <v>198</v>
      </c>
      <c r="D1145" t="s">
        <v>841</v>
      </c>
      <c r="E1145" t="str">
        <f t="shared" si="1299"/>
        <v>1145 LAMORT-PV</v>
      </c>
      <c r="G1145" s="57"/>
      <c r="I1145" s="93"/>
      <c r="J1145" s="93"/>
      <c r="K1145" s="28">
        <f t="shared" ref="K1145:P1145" ca="1" si="1305">SUMIF($3:$3,K$2,1145:1145)</f>
        <v>212657.08488857304</v>
      </c>
      <c r="L1145" s="28">
        <f t="shared" ca="1" si="1305"/>
        <v>258407.3863507738</v>
      </c>
      <c r="M1145" s="28">
        <f t="shared" ca="1" si="1305"/>
        <v>202195.34973905084</v>
      </c>
      <c r="N1145" s="28">
        <f t="shared" ca="1" si="1305"/>
        <v>151353.90249756069</v>
      </c>
      <c r="O1145" s="28">
        <f t="shared" ca="1" si="1305"/>
        <v>105369.92978609759</v>
      </c>
      <c r="P1145" s="28">
        <f t="shared" ca="1" si="1305"/>
        <v>63779.340590537104</v>
      </c>
      <c r="R1145" s="27"/>
      <c r="S1145" s="93">
        <f t="shared" ref="S1145" ca="1" si="1306">SUM(S1138:S1139,S1141)*$H1132/12</f>
        <v>4166.666666666667</v>
      </c>
      <c r="T1145" s="93">
        <f t="shared" ref="T1145:AX1145" ca="1" si="1307">SUM(T1138:T1139,T1141)*$H1132/12</f>
        <v>7932.2949143194055</v>
      </c>
      <c r="U1145" s="93">
        <f t="shared" ca="1" si="1307"/>
        <v>11300.226729783331</v>
      </c>
      <c r="V1145" s="93">
        <f t="shared" ca="1" si="1307"/>
        <v>14273.776249993351</v>
      </c>
      <c r="W1145" s="93">
        <f t="shared" ca="1" si="1307"/>
        <v>16856.229994076577</v>
      </c>
      <c r="X1145" s="93">
        <f t="shared" ca="1" si="1307"/>
        <v>19050.847093500739</v>
      </c>
      <c r="Y1145" s="93">
        <f t="shared" ca="1" si="1307"/>
        <v>20860.859520304661</v>
      </c>
      <c r="Z1145" s="93">
        <f t="shared" ca="1" si="1307"/>
        <v>22289.472313426839</v>
      </c>
      <c r="AA1145" s="93">
        <f t="shared" ca="1" si="1307"/>
        <v>23339.86380314796</v>
      </c>
      <c r="AB1145" s="93">
        <f t="shared" ca="1" si="1307"/>
        <v>24015.185833663036</v>
      </c>
      <c r="AC1145" s="93">
        <f t="shared" ca="1" si="1307"/>
        <v>24318.56398379878</v>
      </c>
      <c r="AD1145" s="93">
        <f t="shared" ca="1" si="1307"/>
        <v>24253.097785891689</v>
      </c>
      <c r="AE1145" s="93">
        <f t="shared" ca="1" si="1307"/>
        <v>23821.860942842108</v>
      </c>
      <c r="AF1145" s="93">
        <f t="shared" ca="1" si="1307"/>
        <v>23394.217740151278</v>
      </c>
      <c r="AG1145" s="93">
        <f t="shared" ca="1" si="1307"/>
        <v>22970.138230816203</v>
      </c>
      <c r="AH1145" s="93">
        <f t="shared" ca="1" si="1307"/>
        <v>22549.592717392257</v>
      </c>
      <c r="AI1145" s="93">
        <f t="shared" ca="1" si="1307"/>
        <v>22132.551749913513</v>
      </c>
      <c r="AJ1145" s="93">
        <f t="shared" ca="1" si="1307"/>
        <v>21718.986123830422</v>
      </c>
      <c r="AK1145" s="93">
        <f t="shared" ca="1" si="1307"/>
        <v>21308.866877964691</v>
      </c>
      <c r="AL1145" s="93">
        <f t="shared" ca="1" si="1307"/>
        <v>20902.165292481171</v>
      </c>
      <c r="AM1145" s="93">
        <f t="shared" ca="1" si="1307"/>
        <v>20498.852886876684</v>
      </c>
      <c r="AN1145" s="93">
        <f t="shared" ca="1" si="1307"/>
        <v>20098.901417985569</v>
      </c>
      <c r="AO1145" s="93">
        <f t="shared" ca="1" si="1307"/>
        <v>19702.282878001872</v>
      </c>
      <c r="AP1145" s="93">
        <f t="shared" ca="1" si="1307"/>
        <v>19308.969492518048</v>
      </c>
      <c r="AQ1145" s="93">
        <f t="shared" ca="1" si="1307"/>
        <v>18918.93371857992</v>
      </c>
      <c r="AR1145" s="93">
        <f t="shared" ca="1" si="1307"/>
        <v>18532.148242757939</v>
      </c>
      <c r="AS1145" s="93">
        <f t="shared" ca="1" si="1307"/>
        <v>18148.585979234478</v>
      </c>
      <c r="AT1145" s="93">
        <f t="shared" ca="1" si="1307"/>
        <v>17768.220067907048</v>
      </c>
      <c r="AU1145" s="93">
        <f t="shared" ca="1" si="1307"/>
        <v>17391.02387250734</v>
      </c>
      <c r="AV1145" s="93">
        <f t="shared" ca="1" si="1307"/>
        <v>17016.970978735964</v>
      </c>
      <c r="AW1145" s="93">
        <f t="shared" ca="1" si="1307"/>
        <v>16646.035192412688</v>
      </c>
      <c r="AX1145" s="93">
        <f t="shared" ca="1" si="1307"/>
        <v>16278.190537642104</v>
      </c>
      <c r="AY1145" s="93">
        <f t="shared" ref="AY1145:CD1145" ca="1" si="1308">SUM(AY1138:AY1139,AY1141)*$H1132/12</f>
        <v>15913.411254994608</v>
      </c>
      <c r="AZ1145" s="93">
        <f t="shared" ca="1" si="1308"/>
        <v>15551.671799702506</v>
      </c>
      <c r="BA1145" s="93">
        <f t="shared" ca="1" si="1308"/>
        <v>15192.946839871174</v>
      </c>
      <c r="BB1145" s="93">
        <f t="shared" ca="1" si="1308"/>
        <v>14837.211254705102</v>
      </c>
      <c r="BC1145" s="93">
        <f t="shared" ca="1" si="1308"/>
        <v>14484.440132748749</v>
      </c>
      <c r="BD1145" s="93">
        <f t="shared" ca="1" si="1308"/>
        <v>14134.608770142027</v>
      </c>
      <c r="BE1145" s="93">
        <f t="shared" ca="1" si="1308"/>
        <v>13787.692668890368</v>
      </c>
      <c r="BF1145" s="93">
        <f t="shared" ca="1" si="1308"/>
        <v>13443.667535149134</v>
      </c>
      <c r="BG1145" s="93">
        <f t="shared" ca="1" si="1308"/>
        <v>13102.509277522413</v>
      </c>
      <c r="BH1145" s="93">
        <f t="shared" ca="1" si="1308"/>
        <v>12764.194005375915</v>
      </c>
      <c r="BI1145" s="93">
        <f t="shared" ca="1" si="1308"/>
        <v>12428.69802716397</v>
      </c>
      <c r="BJ1145" s="93">
        <f t="shared" ca="1" si="1308"/>
        <v>12095.997848770457</v>
      </c>
      <c r="BK1145" s="93">
        <f t="shared" ca="1" si="1308"/>
        <v>11766.070171863556</v>
      </c>
      <c r="BL1145" s="93">
        <f t="shared" ca="1" si="1308"/>
        <v>11438.891892264217</v>
      </c>
      <c r="BM1145" s="93">
        <f t="shared" ca="1" si="1308"/>
        <v>11114.440098328203</v>
      </c>
      <c r="BN1145" s="93">
        <f t="shared" ca="1" si="1308"/>
        <v>10792.692069341654</v>
      </c>
      <c r="BO1145" s="93">
        <f t="shared" ca="1" si="1308"/>
        <v>10473.625273929994</v>
      </c>
      <c r="BP1145" s="93">
        <f t="shared" ca="1" si="1308"/>
        <v>10157.217368480098</v>
      </c>
      <c r="BQ1145" s="93">
        <f t="shared" ca="1" si="1308"/>
        <v>9843.4461955756178</v>
      </c>
      <c r="BR1145" s="93">
        <f t="shared" ca="1" si="1308"/>
        <v>9532.289782445343</v>
      </c>
      <c r="BS1145" s="93">
        <f t="shared" ca="1" si="1308"/>
        <v>9223.7263394244874</v>
      </c>
      <c r="BT1145" s="93">
        <f t="shared" ca="1" si="1308"/>
        <v>8917.7342584288035</v>
      </c>
      <c r="BU1145" s="93">
        <f t="shared" ca="1" si="1308"/>
        <v>8614.2921114414185</v>
      </c>
      <c r="BV1145" s="93">
        <f t="shared" ca="1" si="1308"/>
        <v>8313.378649012262</v>
      </c>
      <c r="BW1145" s="93">
        <f t="shared" ca="1" si="1308"/>
        <v>8014.9727987700135</v>
      </c>
      <c r="BX1145" s="93">
        <f t="shared" ca="1" si="1308"/>
        <v>7719.0536639464508</v>
      </c>
      <c r="BY1145" s="93">
        <f t="shared" ca="1" si="1308"/>
        <v>7425.6005219130848</v>
      </c>
      <c r="BZ1145" s="93">
        <f t="shared" ca="1" si="1308"/>
        <v>7134.5928227299983</v>
      </c>
      <c r="CA1145" s="93">
        <f t="shared" ca="1" si="1308"/>
        <v>6846.0101877067691</v>
      </c>
      <c r="CB1145" s="93">
        <f t="shared" ca="1" si="1308"/>
        <v>6559.8324079753993</v>
      </c>
      <c r="CC1145" s="93">
        <f t="shared" ca="1" si="1308"/>
        <v>6276.0394430751257</v>
      </c>
      <c r="CD1145" s="93">
        <f t="shared" ca="1" si="1308"/>
        <v>5994.6114195490218</v>
      </c>
      <c r="CE1145" s="93">
        <f t="shared" ref="CE1145:CK1145" ca="1" si="1309">SUM(CE1138:CE1139,CE1141)*$H1132/12</f>
        <v>5715.5286295523001</v>
      </c>
      <c r="CF1145" s="93">
        <f t="shared" ca="1" si="1309"/>
        <v>5438.7715294722193</v>
      </c>
      <c r="CG1145" s="93">
        <f t="shared" ca="1" si="1309"/>
        <v>5164.3207385594715</v>
      </c>
      <c r="CH1145" s="93">
        <f t="shared" ca="1" si="1309"/>
        <v>4892.1570375709971</v>
      </c>
      <c r="CI1145" s="93">
        <f t="shared" ca="1" si="1309"/>
        <v>4622.2613674240938</v>
      </c>
      <c r="CJ1145" s="93">
        <f t="shared" ca="1" si="1309"/>
        <v>4354.6148278617475</v>
      </c>
      <c r="CK1145" s="93">
        <f t="shared" ca="1" si="1309"/>
        <v>4089.1986761290877</v>
      </c>
      <c r="CL1145" s="93">
        <f t="shared" ref="CL1145" ca="1" si="1310">SUM(CL1138:CL1139,CL1141)*$H1132/12</f>
        <v>3825.9943256608658</v>
      </c>
    </row>
    <row r="1146" spans="2:90" x14ac:dyDescent="0.4">
      <c r="B1146" s="122"/>
      <c r="C1146" s="57"/>
      <c r="D1146" t="s">
        <v>841</v>
      </c>
      <c r="E1146" t="str">
        <f t="shared" si="1299"/>
        <v>1146 LAMORT-PV</v>
      </c>
      <c r="G1146" s="57"/>
      <c r="R1146"/>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c r="BP1146" s="1"/>
      <c r="BQ1146" s="1"/>
      <c r="BR1146" s="1"/>
      <c r="BS1146" s="1"/>
      <c r="BT1146" s="1"/>
      <c r="BU1146" s="1"/>
      <c r="BV1146" s="1"/>
      <c r="BW1146" s="1"/>
      <c r="BX1146" s="1"/>
      <c r="BY1146" s="1"/>
      <c r="BZ1146" s="1"/>
      <c r="CA1146" s="1"/>
      <c r="CB1146" s="1"/>
      <c r="CC1146" s="1"/>
      <c r="CD1146" s="1"/>
      <c r="CE1146" s="1"/>
      <c r="CF1146" s="1"/>
      <c r="CG1146" s="1"/>
      <c r="CH1146" s="1"/>
      <c r="CI1146" s="1"/>
      <c r="CJ1146" s="1"/>
      <c r="CK1146" s="1"/>
      <c r="CL1146" s="1"/>
    </row>
    <row r="1147" spans="2:90" x14ac:dyDescent="0.4">
      <c r="B1147" s="95" t="s">
        <v>309</v>
      </c>
      <c r="C1147" s="57"/>
      <c r="D1147" t="s">
        <v>841</v>
      </c>
      <c r="E1147" t="str">
        <f>ROW()&amp;" "&amp;D1147</f>
        <v>1147 LAMORT-PV</v>
      </c>
      <c r="G1147" s="57"/>
      <c r="R1147"/>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c r="BP1147" s="1"/>
      <c r="BQ1147" s="1"/>
      <c r="BR1147" s="1"/>
      <c r="BS1147" s="1"/>
      <c r="BT1147" s="1"/>
      <c r="BU1147" s="1"/>
      <c r="BV1147" s="1"/>
      <c r="BW1147" s="1"/>
      <c r="BX1147" s="1"/>
      <c r="BY1147" s="1"/>
      <c r="BZ1147" s="1"/>
      <c r="CA1147" s="1"/>
      <c r="CB1147" s="1"/>
      <c r="CC1147" s="1"/>
      <c r="CD1147" s="1"/>
      <c r="CE1147" s="1"/>
      <c r="CF1147" s="1"/>
      <c r="CG1147" s="1"/>
      <c r="CH1147" s="1"/>
      <c r="CI1147" s="1"/>
      <c r="CJ1147" s="1"/>
      <c r="CK1147" s="1"/>
      <c r="CL1147" s="1"/>
    </row>
    <row r="1148" spans="2:90" x14ac:dyDescent="0.4">
      <c r="B1148" s="154" t="str">
        <f>B1139</f>
        <v>New loans originated - Volume driven amortizing loan - no defaults</v>
      </c>
      <c r="C1148" t="s">
        <v>235</v>
      </c>
      <c r="D1148" t="s">
        <v>841</v>
      </c>
      <c r="E1148" t="str">
        <f>ROW()&amp;" "&amp;D1148</f>
        <v>1148 LAMORT-PV</v>
      </c>
      <c r="G1148" s="57"/>
      <c r="K1148" s="53">
        <f t="shared" ref="K1148:P1150" ca="1" si="1311">SUMIF($3:$3,K$2,1148:1148)</f>
        <v>-6000000</v>
      </c>
      <c r="L1148" s="53">
        <f t="shared" ca="1" si="1311"/>
        <v>-6000000</v>
      </c>
      <c r="M1148" s="53">
        <f t="shared" ca="1" si="1311"/>
        <v>-6000000</v>
      </c>
      <c r="N1148" s="53">
        <f t="shared" ca="1" si="1311"/>
        <v>-6000000</v>
      </c>
      <c r="O1148" s="53">
        <f t="shared" ca="1" si="1311"/>
        <v>-6000000</v>
      </c>
      <c r="P1148" s="53">
        <f t="shared" ca="1" si="1311"/>
        <v>-6000000</v>
      </c>
      <c r="R1148"/>
      <c r="S1148" s="62">
        <f t="shared" ref="S1148" ca="1" si="1312">-S1139</f>
        <v>-500000</v>
      </c>
      <c r="T1148" s="62">
        <f t="shared" ref="T1148:AX1148" ca="1" si="1313">-T1139</f>
        <v>-500000</v>
      </c>
      <c r="U1148" s="62">
        <f t="shared" ca="1" si="1313"/>
        <v>-500000</v>
      </c>
      <c r="V1148" s="62">
        <f t="shared" ca="1" si="1313"/>
        <v>-500000</v>
      </c>
      <c r="W1148" s="62">
        <f t="shared" ca="1" si="1313"/>
        <v>-500000</v>
      </c>
      <c r="X1148" s="62">
        <f t="shared" ca="1" si="1313"/>
        <v>-500000</v>
      </c>
      <c r="Y1148" s="62">
        <f t="shared" ca="1" si="1313"/>
        <v>-500000</v>
      </c>
      <c r="Z1148" s="62">
        <f t="shared" ca="1" si="1313"/>
        <v>-500000</v>
      </c>
      <c r="AA1148" s="62">
        <f t="shared" ca="1" si="1313"/>
        <v>-500000</v>
      </c>
      <c r="AB1148" s="62">
        <f t="shared" ca="1" si="1313"/>
        <v>-500000</v>
      </c>
      <c r="AC1148" s="62">
        <f t="shared" ca="1" si="1313"/>
        <v>-500000</v>
      </c>
      <c r="AD1148" s="62">
        <f t="shared" ca="1" si="1313"/>
        <v>-500000</v>
      </c>
      <c r="AE1148" s="62">
        <f t="shared" ca="1" si="1313"/>
        <v>-500000</v>
      </c>
      <c r="AF1148" s="62">
        <f t="shared" ca="1" si="1313"/>
        <v>-500000</v>
      </c>
      <c r="AG1148" s="62">
        <f t="shared" ca="1" si="1313"/>
        <v>-500000</v>
      </c>
      <c r="AH1148" s="62">
        <f t="shared" ca="1" si="1313"/>
        <v>-500000</v>
      </c>
      <c r="AI1148" s="62">
        <f t="shared" ca="1" si="1313"/>
        <v>-500000</v>
      </c>
      <c r="AJ1148" s="62">
        <f t="shared" ca="1" si="1313"/>
        <v>-500000</v>
      </c>
      <c r="AK1148" s="62">
        <f t="shared" ca="1" si="1313"/>
        <v>-500000</v>
      </c>
      <c r="AL1148" s="62">
        <f t="shared" ca="1" si="1313"/>
        <v>-500000</v>
      </c>
      <c r="AM1148" s="62">
        <f t="shared" ca="1" si="1313"/>
        <v>-500000</v>
      </c>
      <c r="AN1148" s="62">
        <f t="shared" ca="1" si="1313"/>
        <v>-500000</v>
      </c>
      <c r="AO1148" s="62">
        <f t="shared" ca="1" si="1313"/>
        <v>-500000</v>
      </c>
      <c r="AP1148" s="62">
        <f t="shared" ca="1" si="1313"/>
        <v>-500000</v>
      </c>
      <c r="AQ1148" s="62">
        <f t="shared" ca="1" si="1313"/>
        <v>-500000</v>
      </c>
      <c r="AR1148" s="62">
        <f t="shared" ca="1" si="1313"/>
        <v>-500000</v>
      </c>
      <c r="AS1148" s="62">
        <f t="shared" ca="1" si="1313"/>
        <v>-500000</v>
      </c>
      <c r="AT1148" s="62">
        <f t="shared" ca="1" si="1313"/>
        <v>-500000</v>
      </c>
      <c r="AU1148" s="62">
        <f t="shared" ca="1" si="1313"/>
        <v>-500000</v>
      </c>
      <c r="AV1148" s="62">
        <f t="shared" ca="1" si="1313"/>
        <v>-500000</v>
      </c>
      <c r="AW1148" s="62">
        <f t="shared" ca="1" si="1313"/>
        <v>-500000</v>
      </c>
      <c r="AX1148" s="62">
        <f t="shared" ca="1" si="1313"/>
        <v>-500000</v>
      </c>
      <c r="AY1148" s="62">
        <f t="shared" ref="AY1148:CD1148" ca="1" si="1314">-AY1139</f>
        <v>-500000</v>
      </c>
      <c r="AZ1148" s="62">
        <f t="shared" ca="1" si="1314"/>
        <v>-500000</v>
      </c>
      <c r="BA1148" s="62">
        <f t="shared" ca="1" si="1314"/>
        <v>-500000</v>
      </c>
      <c r="BB1148" s="62">
        <f t="shared" ca="1" si="1314"/>
        <v>-500000</v>
      </c>
      <c r="BC1148" s="62">
        <f t="shared" ca="1" si="1314"/>
        <v>-500000</v>
      </c>
      <c r="BD1148" s="62">
        <f t="shared" ca="1" si="1314"/>
        <v>-500000</v>
      </c>
      <c r="BE1148" s="62">
        <f t="shared" ca="1" si="1314"/>
        <v>-500000</v>
      </c>
      <c r="BF1148" s="62">
        <f t="shared" ca="1" si="1314"/>
        <v>-500000</v>
      </c>
      <c r="BG1148" s="62">
        <f t="shared" ca="1" si="1314"/>
        <v>-500000</v>
      </c>
      <c r="BH1148" s="62">
        <f t="shared" ca="1" si="1314"/>
        <v>-500000</v>
      </c>
      <c r="BI1148" s="62">
        <f t="shared" ca="1" si="1314"/>
        <v>-500000</v>
      </c>
      <c r="BJ1148" s="62">
        <f t="shared" ca="1" si="1314"/>
        <v>-500000</v>
      </c>
      <c r="BK1148" s="62">
        <f t="shared" ca="1" si="1314"/>
        <v>-500000</v>
      </c>
      <c r="BL1148" s="62">
        <f t="shared" ca="1" si="1314"/>
        <v>-500000</v>
      </c>
      <c r="BM1148" s="62">
        <f t="shared" ca="1" si="1314"/>
        <v>-500000</v>
      </c>
      <c r="BN1148" s="62">
        <f t="shared" ca="1" si="1314"/>
        <v>-500000</v>
      </c>
      <c r="BO1148" s="62">
        <f t="shared" ca="1" si="1314"/>
        <v>-500000</v>
      </c>
      <c r="BP1148" s="62">
        <f t="shared" ca="1" si="1314"/>
        <v>-500000</v>
      </c>
      <c r="BQ1148" s="62">
        <f t="shared" ca="1" si="1314"/>
        <v>-500000</v>
      </c>
      <c r="BR1148" s="62">
        <f t="shared" ca="1" si="1314"/>
        <v>-500000</v>
      </c>
      <c r="BS1148" s="62">
        <f t="shared" ca="1" si="1314"/>
        <v>-500000</v>
      </c>
      <c r="BT1148" s="62">
        <f t="shared" ca="1" si="1314"/>
        <v>-500000</v>
      </c>
      <c r="BU1148" s="62">
        <f t="shared" ca="1" si="1314"/>
        <v>-500000</v>
      </c>
      <c r="BV1148" s="62">
        <f t="shared" ca="1" si="1314"/>
        <v>-500000</v>
      </c>
      <c r="BW1148" s="62">
        <f t="shared" ca="1" si="1314"/>
        <v>-500000</v>
      </c>
      <c r="BX1148" s="62">
        <f t="shared" ca="1" si="1314"/>
        <v>-500000</v>
      </c>
      <c r="BY1148" s="62">
        <f t="shared" ca="1" si="1314"/>
        <v>-500000</v>
      </c>
      <c r="BZ1148" s="62">
        <f t="shared" ca="1" si="1314"/>
        <v>-500000</v>
      </c>
      <c r="CA1148" s="62">
        <f t="shared" ca="1" si="1314"/>
        <v>-500000</v>
      </c>
      <c r="CB1148" s="62">
        <f t="shared" ca="1" si="1314"/>
        <v>-500000</v>
      </c>
      <c r="CC1148" s="62">
        <f t="shared" ca="1" si="1314"/>
        <v>-500000</v>
      </c>
      <c r="CD1148" s="62">
        <f t="shared" ca="1" si="1314"/>
        <v>-500000</v>
      </c>
      <c r="CE1148" s="62">
        <f t="shared" ref="CE1148:CK1148" ca="1" si="1315">-CE1139</f>
        <v>-500000</v>
      </c>
      <c r="CF1148" s="62">
        <f t="shared" ca="1" si="1315"/>
        <v>-500000</v>
      </c>
      <c r="CG1148" s="62">
        <f t="shared" ca="1" si="1315"/>
        <v>-500000</v>
      </c>
      <c r="CH1148" s="62">
        <f t="shared" ca="1" si="1315"/>
        <v>-500000</v>
      </c>
      <c r="CI1148" s="62">
        <f t="shared" ca="1" si="1315"/>
        <v>-500000</v>
      </c>
      <c r="CJ1148" s="62">
        <f t="shared" ca="1" si="1315"/>
        <v>-500000</v>
      </c>
      <c r="CK1148" s="62">
        <f t="shared" ca="1" si="1315"/>
        <v>-500000</v>
      </c>
      <c r="CL1148" s="62">
        <f t="shared" ref="CL1148" ca="1" si="1316">-CL1139</f>
        <v>-500000</v>
      </c>
    </row>
    <row r="1149" spans="2:90" x14ac:dyDescent="0.4">
      <c r="B1149" s="154" t="str">
        <f>B1141</f>
        <v>Prepayment - Volume driven amortizing loan - no defaults</v>
      </c>
      <c r="C1149" t="s">
        <v>235</v>
      </c>
      <c r="D1149" t="s">
        <v>841</v>
      </c>
      <c r="E1149" t="str">
        <f>ROW()&amp;" "&amp;D1149</f>
        <v>1149 LAMORT-PV</v>
      </c>
      <c r="G1149" s="57"/>
      <c r="K1149" s="53">
        <f t="shared" si="1311"/>
        <v>0</v>
      </c>
      <c r="L1149" s="53">
        <f t="shared" si="1311"/>
        <v>0</v>
      </c>
      <c r="M1149" s="53">
        <f t="shared" si="1311"/>
        <v>0</v>
      </c>
      <c r="N1149" s="53">
        <f t="shared" si="1311"/>
        <v>0</v>
      </c>
      <c r="O1149" s="53">
        <f t="shared" si="1311"/>
        <v>0</v>
      </c>
      <c r="P1149" s="53">
        <f t="shared" si="1311"/>
        <v>0</v>
      </c>
      <c r="R1149"/>
      <c r="S1149" s="62">
        <f t="shared" ref="S1149" si="1317">-S1141</f>
        <v>0</v>
      </c>
      <c r="T1149" s="62">
        <f t="shared" ref="T1149:CD1149" si="1318">-T1141</f>
        <v>0</v>
      </c>
      <c r="U1149" s="62">
        <f t="shared" si="1318"/>
        <v>0</v>
      </c>
      <c r="V1149" s="62">
        <f t="shared" si="1318"/>
        <v>0</v>
      </c>
      <c r="W1149" s="62">
        <f t="shared" si="1318"/>
        <v>0</v>
      </c>
      <c r="X1149" s="62">
        <f t="shared" si="1318"/>
        <v>0</v>
      </c>
      <c r="Y1149" s="62">
        <f t="shared" si="1318"/>
        <v>0</v>
      </c>
      <c r="Z1149" s="62">
        <f t="shared" si="1318"/>
        <v>0</v>
      </c>
      <c r="AA1149" s="62">
        <f t="shared" si="1318"/>
        <v>0</v>
      </c>
      <c r="AB1149" s="62">
        <f t="shared" si="1318"/>
        <v>0</v>
      </c>
      <c r="AC1149" s="62">
        <f t="shared" si="1318"/>
        <v>0</v>
      </c>
      <c r="AD1149" s="62">
        <f t="shared" si="1318"/>
        <v>0</v>
      </c>
      <c r="AE1149" s="62">
        <f t="shared" si="1318"/>
        <v>0</v>
      </c>
      <c r="AF1149" s="62">
        <f t="shared" si="1318"/>
        <v>0</v>
      </c>
      <c r="AG1149" s="62">
        <f t="shared" si="1318"/>
        <v>0</v>
      </c>
      <c r="AH1149" s="62">
        <f t="shared" si="1318"/>
        <v>0</v>
      </c>
      <c r="AI1149" s="62">
        <f t="shared" si="1318"/>
        <v>0</v>
      </c>
      <c r="AJ1149" s="62">
        <f t="shared" si="1318"/>
        <v>0</v>
      </c>
      <c r="AK1149" s="62">
        <f t="shared" si="1318"/>
        <v>0</v>
      </c>
      <c r="AL1149" s="62">
        <f t="shared" si="1318"/>
        <v>0</v>
      </c>
      <c r="AM1149" s="62">
        <f t="shared" si="1318"/>
        <v>0</v>
      </c>
      <c r="AN1149" s="62">
        <f t="shared" si="1318"/>
        <v>0</v>
      </c>
      <c r="AO1149" s="62">
        <f t="shared" si="1318"/>
        <v>0</v>
      </c>
      <c r="AP1149" s="62">
        <f t="shared" si="1318"/>
        <v>0</v>
      </c>
      <c r="AQ1149" s="62">
        <f t="shared" si="1318"/>
        <v>0</v>
      </c>
      <c r="AR1149" s="62">
        <f t="shared" si="1318"/>
        <v>0</v>
      </c>
      <c r="AS1149" s="62">
        <f t="shared" si="1318"/>
        <v>0</v>
      </c>
      <c r="AT1149" s="62">
        <f t="shared" si="1318"/>
        <v>0</v>
      </c>
      <c r="AU1149" s="62">
        <f t="shared" si="1318"/>
        <v>0</v>
      </c>
      <c r="AV1149" s="62">
        <f t="shared" si="1318"/>
        <v>0</v>
      </c>
      <c r="AW1149" s="62">
        <f t="shared" si="1318"/>
        <v>0</v>
      </c>
      <c r="AX1149" s="62">
        <f t="shared" si="1318"/>
        <v>0</v>
      </c>
      <c r="AY1149" s="62">
        <f t="shared" si="1318"/>
        <v>0</v>
      </c>
      <c r="AZ1149" s="62">
        <f t="shared" si="1318"/>
        <v>0</v>
      </c>
      <c r="BA1149" s="62">
        <f t="shared" si="1318"/>
        <v>0</v>
      </c>
      <c r="BB1149" s="62">
        <f t="shared" si="1318"/>
        <v>0</v>
      </c>
      <c r="BC1149" s="62">
        <f t="shared" si="1318"/>
        <v>0</v>
      </c>
      <c r="BD1149" s="62">
        <f t="shared" si="1318"/>
        <v>0</v>
      </c>
      <c r="BE1149" s="62">
        <f t="shared" si="1318"/>
        <v>0</v>
      </c>
      <c r="BF1149" s="62">
        <f t="shared" si="1318"/>
        <v>0</v>
      </c>
      <c r="BG1149" s="62">
        <f t="shared" si="1318"/>
        <v>0</v>
      </c>
      <c r="BH1149" s="62">
        <f t="shared" si="1318"/>
        <v>0</v>
      </c>
      <c r="BI1149" s="62">
        <f t="shared" si="1318"/>
        <v>0</v>
      </c>
      <c r="BJ1149" s="62">
        <f t="shared" si="1318"/>
        <v>0</v>
      </c>
      <c r="BK1149" s="62">
        <f t="shared" si="1318"/>
        <v>0</v>
      </c>
      <c r="BL1149" s="62">
        <f t="shared" si="1318"/>
        <v>0</v>
      </c>
      <c r="BM1149" s="62">
        <f t="shared" si="1318"/>
        <v>0</v>
      </c>
      <c r="BN1149" s="62">
        <f t="shared" si="1318"/>
        <v>0</v>
      </c>
      <c r="BO1149" s="62">
        <f t="shared" si="1318"/>
        <v>0</v>
      </c>
      <c r="BP1149" s="62">
        <f t="shared" si="1318"/>
        <v>0</v>
      </c>
      <c r="BQ1149" s="62">
        <f t="shared" si="1318"/>
        <v>0</v>
      </c>
      <c r="BR1149" s="62">
        <f t="shared" si="1318"/>
        <v>0</v>
      </c>
      <c r="BS1149" s="62">
        <f t="shared" si="1318"/>
        <v>0</v>
      </c>
      <c r="BT1149" s="62">
        <f t="shared" si="1318"/>
        <v>0</v>
      </c>
      <c r="BU1149" s="62">
        <f t="shared" si="1318"/>
        <v>0</v>
      </c>
      <c r="BV1149" s="62">
        <f t="shared" si="1318"/>
        <v>0</v>
      </c>
      <c r="BW1149" s="62">
        <f t="shared" si="1318"/>
        <v>0</v>
      </c>
      <c r="BX1149" s="62">
        <f t="shared" si="1318"/>
        <v>0</v>
      </c>
      <c r="BY1149" s="62">
        <f t="shared" si="1318"/>
        <v>0</v>
      </c>
      <c r="BZ1149" s="62">
        <f t="shared" si="1318"/>
        <v>0</v>
      </c>
      <c r="CA1149" s="62">
        <f t="shared" si="1318"/>
        <v>0</v>
      </c>
      <c r="CB1149" s="62">
        <f t="shared" si="1318"/>
        <v>0</v>
      </c>
      <c r="CC1149" s="62">
        <f t="shared" si="1318"/>
        <v>0</v>
      </c>
      <c r="CD1149" s="62">
        <f t="shared" si="1318"/>
        <v>0</v>
      </c>
      <c r="CE1149" s="62">
        <f t="shared" ref="CE1149:CK1149" si="1319">-CE1141</f>
        <v>0</v>
      </c>
      <c r="CF1149" s="62">
        <f t="shared" si="1319"/>
        <v>0</v>
      </c>
      <c r="CG1149" s="62">
        <f t="shared" si="1319"/>
        <v>0</v>
      </c>
      <c r="CH1149" s="62">
        <f t="shared" si="1319"/>
        <v>0</v>
      </c>
      <c r="CI1149" s="62">
        <f t="shared" si="1319"/>
        <v>0</v>
      </c>
      <c r="CJ1149" s="62">
        <f t="shared" si="1319"/>
        <v>0</v>
      </c>
      <c r="CK1149" s="62">
        <f t="shared" si="1319"/>
        <v>0</v>
      </c>
      <c r="CL1149" s="62">
        <f t="shared" ref="CL1149" si="1320">-CL1141</f>
        <v>0</v>
      </c>
    </row>
    <row r="1150" spans="2:90" x14ac:dyDescent="0.4">
      <c r="B1150" s="154" t="str">
        <f>B1142</f>
        <v>Principal payments - Volume driven amortizing loan - no defaults</v>
      </c>
      <c r="C1150" t="s">
        <v>235</v>
      </c>
      <c r="D1150" t="s">
        <v>841</v>
      </c>
      <c r="E1150" t="str">
        <f>ROW()&amp;" "&amp;D1150</f>
        <v>1150 LAMORT-PV</v>
      </c>
      <c r="G1150" s="57"/>
      <c r="K1150" s="53">
        <f t="shared" ca="1" si="1311"/>
        <v>3641376.6868589474</v>
      </c>
      <c r="L1150" s="53">
        <f t="shared" ca="1" si="1311"/>
        <v>6588351.2669114629</v>
      </c>
      <c r="M1150" s="53">
        <f t="shared" ca="1" si="1311"/>
        <v>6532139.230299741</v>
      </c>
      <c r="N1150" s="53">
        <f t="shared" ca="1" si="1311"/>
        <v>6481297.7830582494</v>
      </c>
      <c r="O1150" s="53">
        <f t="shared" ca="1" si="1311"/>
        <v>6435313.8103467869</v>
      </c>
      <c r="P1150" s="53">
        <f t="shared" ca="1" si="1311"/>
        <v>6393723.2211512271</v>
      </c>
      <c r="R1150"/>
      <c r="S1150" s="62">
        <f t="shared" ref="S1150" ca="1" si="1321">-S1142</f>
        <v>48124.610281671463</v>
      </c>
      <c r="T1150" s="62">
        <f t="shared" ref="T1150:AX1150" ca="1" si="1322">-T1142</f>
        <v>95848.18214432901</v>
      </c>
      <c r="U1150" s="62">
        <f t="shared" ca="1" si="1322"/>
        <v>143174.05757479771</v>
      </c>
      <c r="V1150" s="62">
        <f t="shared" ca="1" si="1322"/>
        <v>190105.55071001255</v>
      </c>
      <c r="W1150" s="62">
        <f t="shared" ca="1" si="1322"/>
        <v>236645.94806910056</v>
      </c>
      <c r="X1150" s="62">
        <f t="shared" ca="1" si="1322"/>
        <v>282798.50878352951</v>
      </c>
      <c r="Y1150" s="62">
        <f t="shared" ca="1" si="1322"/>
        <v>328566.46482533828</v>
      </c>
      <c r="Z1150" s="62">
        <f t="shared" ca="1" si="1322"/>
        <v>373953.02123346523</v>
      </c>
      <c r="AA1150" s="62">
        <f t="shared" ca="1" si="1322"/>
        <v>418961.35633819114</v>
      </c>
      <c r="AB1150" s="62">
        <f t="shared" ca="1" si="1322"/>
        <v>463594.62198371097</v>
      </c>
      <c r="AC1150" s="62">
        <f t="shared" ca="1" si="1322"/>
        <v>507855.94374885148</v>
      </c>
      <c r="AD1150" s="62">
        <f t="shared" ca="1" si="1322"/>
        <v>551748.4211659492</v>
      </c>
      <c r="AE1150" s="62">
        <f t="shared" ca="1" si="1322"/>
        <v>551317.18432289956</v>
      </c>
      <c r="AF1150" s="62">
        <f t="shared" ca="1" si="1322"/>
        <v>550889.5411202088</v>
      </c>
      <c r="AG1150" s="62">
        <f t="shared" ca="1" si="1322"/>
        <v>550465.4616108737</v>
      </c>
      <c r="AH1150" s="62">
        <f t="shared" ca="1" si="1322"/>
        <v>550044.91609744972</v>
      </c>
      <c r="AI1150" s="62">
        <f t="shared" ca="1" si="1322"/>
        <v>549627.87512997095</v>
      </c>
      <c r="AJ1150" s="62">
        <f t="shared" ca="1" si="1322"/>
        <v>549214.3095038879</v>
      </c>
      <c r="AK1150" s="62">
        <f t="shared" ca="1" si="1322"/>
        <v>548804.19025802216</v>
      </c>
      <c r="AL1150" s="62">
        <f t="shared" ca="1" si="1322"/>
        <v>548397.48867253866</v>
      </c>
      <c r="AM1150" s="62">
        <f t="shared" ca="1" si="1322"/>
        <v>547994.17626693414</v>
      </c>
      <c r="AN1150" s="62">
        <f t="shared" ca="1" si="1322"/>
        <v>547594.22479804303</v>
      </c>
      <c r="AO1150" s="62">
        <f t="shared" ca="1" si="1322"/>
        <v>547197.60625805939</v>
      </c>
      <c r="AP1150" s="62">
        <f t="shared" ca="1" si="1322"/>
        <v>546804.29287257546</v>
      </c>
      <c r="AQ1150" s="62">
        <f t="shared" ca="1" si="1322"/>
        <v>546414.2570986374</v>
      </c>
      <c r="AR1150" s="62">
        <f t="shared" ca="1" si="1322"/>
        <v>546027.47162281536</v>
      </c>
      <c r="AS1150" s="62">
        <f t="shared" ca="1" si="1322"/>
        <v>545643.90935929189</v>
      </c>
      <c r="AT1150" s="62">
        <f t="shared" ca="1" si="1322"/>
        <v>545263.54344796448</v>
      </c>
      <c r="AU1150" s="62">
        <f t="shared" ca="1" si="1322"/>
        <v>544886.34725256485</v>
      </c>
      <c r="AV1150" s="62">
        <f t="shared" ca="1" si="1322"/>
        <v>544512.29435879341</v>
      </c>
      <c r="AW1150" s="62">
        <f t="shared" ca="1" si="1322"/>
        <v>544141.35857247014</v>
      </c>
      <c r="AX1150" s="62">
        <f t="shared" ca="1" si="1322"/>
        <v>543773.51391769957</v>
      </c>
      <c r="AY1150" s="62">
        <f t="shared" ref="AY1150:CD1150" ca="1" si="1323">-AY1142</f>
        <v>543408.73463505204</v>
      </c>
      <c r="AZ1150" s="62">
        <f t="shared" ca="1" si="1323"/>
        <v>543046.99517975992</v>
      </c>
      <c r="BA1150" s="62">
        <f t="shared" ca="1" si="1323"/>
        <v>542688.27021992858</v>
      </c>
      <c r="BB1150" s="62">
        <f t="shared" ca="1" si="1323"/>
        <v>542332.53463476256</v>
      </c>
      <c r="BC1150" s="62">
        <f t="shared" ca="1" si="1323"/>
        <v>541979.76351280627</v>
      </c>
      <c r="BD1150" s="62">
        <f t="shared" ca="1" si="1323"/>
        <v>541629.93215019954</v>
      </c>
      <c r="BE1150" s="62">
        <f t="shared" ca="1" si="1323"/>
        <v>541283.01604894781</v>
      </c>
      <c r="BF1150" s="62">
        <f t="shared" ca="1" si="1323"/>
        <v>540938.99091520661</v>
      </c>
      <c r="BG1150" s="62">
        <f t="shared" ca="1" si="1323"/>
        <v>540597.83265757991</v>
      </c>
      <c r="BH1150" s="62">
        <f t="shared" ca="1" si="1323"/>
        <v>540259.51738543343</v>
      </c>
      <c r="BI1150" s="62">
        <f t="shared" ca="1" si="1323"/>
        <v>539924.02140722144</v>
      </c>
      <c r="BJ1150" s="62">
        <f t="shared" ca="1" si="1323"/>
        <v>539591.32122882793</v>
      </c>
      <c r="BK1150" s="62">
        <f t="shared" ca="1" si="1323"/>
        <v>539261.39355192101</v>
      </c>
      <c r="BL1150" s="62">
        <f t="shared" ca="1" si="1323"/>
        <v>538934.21527232172</v>
      </c>
      <c r="BM1150" s="62">
        <f t="shared" ca="1" si="1323"/>
        <v>538609.76347838563</v>
      </c>
      <c r="BN1150" s="62">
        <f t="shared" ca="1" si="1323"/>
        <v>538288.01544939913</v>
      </c>
      <c r="BO1150" s="62">
        <f t="shared" ca="1" si="1323"/>
        <v>537968.94865398749</v>
      </c>
      <c r="BP1150" s="62">
        <f t="shared" ca="1" si="1323"/>
        <v>537652.54074853752</v>
      </c>
      <c r="BQ1150" s="62">
        <f t="shared" ca="1" si="1323"/>
        <v>537338.76957563311</v>
      </c>
      <c r="BR1150" s="62">
        <f t="shared" ca="1" si="1323"/>
        <v>537027.61316250276</v>
      </c>
      <c r="BS1150" s="62">
        <f t="shared" ca="1" si="1323"/>
        <v>536719.04971948196</v>
      </c>
      <c r="BT1150" s="62">
        <f t="shared" ca="1" si="1323"/>
        <v>536413.05763848627</v>
      </c>
      <c r="BU1150" s="62">
        <f t="shared" ca="1" si="1323"/>
        <v>536109.61549149884</v>
      </c>
      <c r="BV1150" s="62">
        <f t="shared" ca="1" si="1323"/>
        <v>535808.70202906977</v>
      </c>
      <c r="BW1150" s="62">
        <f t="shared" ca="1" si="1323"/>
        <v>535510.29617882753</v>
      </c>
      <c r="BX1150" s="62">
        <f t="shared" ca="1" si="1323"/>
        <v>535214.37704400392</v>
      </c>
      <c r="BY1150" s="62">
        <f t="shared" ca="1" si="1323"/>
        <v>534920.9239019705</v>
      </c>
      <c r="BZ1150" s="62">
        <f t="shared" ca="1" si="1323"/>
        <v>534629.91620278743</v>
      </c>
      <c r="CA1150" s="62">
        <f t="shared" ca="1" si="1323"/>
        <v>534341.33356776426</v>
      </c>
      <c r="CB1150" s="62">
        <f t="shared" ca="1" si="1323"/>
        <v>534055.15578803292</v>
      </c>
      <c r="CC1150" s="62">
        <f t="shared" ca="1" si="1323"/>
        <v>533771.36282313254</v>
      </c>
      <c r="CD1150" s="62">
        <f t="shared" ca="1" si="1323"/>
        <v>533489.93479960645</v>
      </c>
      <c r="CE1150" s="62">
        <f t="shared" ref="CE1150:CK1150" ca="1" si="1324">-CE1142</f>
        <v>533210.85200960981</v>
      </c>
      <c r="CF1150" s="62">
        <f t="shared" ca="1" si="1324"/>
        <v>532934.09490952967</v>
      </c>
      <c r="CG1150" s="62">
        <f t="shared" ca="1" si="1324"/>
        <v>532659.64411861694</v>
      </c>
      <c r="CH1150" s="62">
        <f t="shared" ca="1" si="1324"/>
        <v>532387.48041762842</v>
      </c>
      <c r="CI1150" s="62">
        <f t="shared" ca="1" si="1324"/>
        <v>532117.58474748151</v>
      </c>
      <c r="CJ1150" s="62">
        <f t="shared" ca="1" si="1324"/>
        <v>531849.93820791924</v>
      </c>
      <c r="CK1150" s="62">
        <f t="shared" ca="1" si="1324"/>
        <v>531584.52205618657</v>
      </c>
      <c r="CL1150" s="62">
        <f t="shared" ref="CL1150" ca="1" si="1325">-CL1142</f>
        <v>531321.31770571833</v>
      </c>
    </row>
    <row r="1151" spans="2:90" x14ac:dyDescent="0.4">
      <c r="B1151" s="122"/>
      <c r="C1151" s="57"/>
      <c r="D1151" t="s">
        <v>841</v>
      </c>
      <c r="E1151" t="str">
        <f>ROW()&amp;" "&amp;D1151</f>
        <v>1151 LAMORT-PV</v>
      </c>
      <c r="G1151" s="57"/>
      <c r="R115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c r="BP1151" s="1"/>
      <c r="BQ1151" s="1"/>
      <c r="BR1151" s="1"/>
      <c r="BS1151" s="1"/>
      <c r="BT1151" s="1"/>
      <c r="BU1151" s="1"/>
      <c r="BV1151" s="1"/>
      <c r="BW1151" s="1"/>
      <c r="BX1151" s="1"/>
      <c r="BY1151" s="1"/>
      <c r="BZ1151" s="1"/>
      <c r="CA1151" s="1"/>
      <c r="CB1151" s="1"/>
      <c r="CC1151" s="1"/>
      <c r="CD1151" s="1"/>
      <c r="CE1151" s="1"/>
      <c r="CF1151" s="1"/>
      <c r="CG1151" s="1"/>
      <c r="CH1151" s="1"/>
      <c r="CI1151" s="1"/>
      <c r="CJ1151" s="1"/>
      <c r="CK1151" s="1"/>
      <c r="CL1151" s="1"/>
    </row>
    <row r="1152" spans="2:90" x14ac:dyDescent="0.4">
      <c r="B1152" s="95" t="s">
        <v>291</v>
      </c>
      <c r="C1152" s="281"/>
      <c r="D1152" t="s">
        <v>841</v>
      </c>
      <c r="E1152" t="str">
        <f t="shared" ref="E1152:E1155" si="1326">ROW()&amp;" "&amp;D1152</f>
        <v>1152 LAMORT-PV</v>
      </c>
      <c r="F1152" s="27"/>
      <c r="G1152" s="281"/>
      <c r="R1152"/>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c r="BP1152" s="1"/>
      <c r="BQ1152" s="1"/>
      <c r="BR1152" s="1"/>
      <c r="BS1152" s="1"/>
      <c r="BT1152" s="1"/>
      <c r="BU1152" s="1"/>
      <c r="BV1152" s="1"/>
      <c r="BW1152" s="1"/>
      <c r="BX1152" s="1"/>
      <c r="BY1152" s="1"/>
      <c r="BZ1152" s="1"/>
      <c r="CA1152" s="1"/>
      <c r="CB1152" s="1"/>
      <c r="CC1152" s="1"/>
      <c r="CD1152" s="1"/>
      <c r="CE1152" s="1"/>
      <c r="CF1152" s="1"/>
      <c r="CG1152" s="1"/>
      <c r="CH1152" s="1"/>
      <c r="CI1152" s="1"/>
      <c r="CJ1152" s="1"/>
      <c r="CK1152" s="1"/>
      <c r="CL1152" s="1"/>
    </row>
    <row r="1153" spans="2:90" x14ac:dyDescent="0.4">
      <c r="B1153" s="154" t="s">
        <v>292</v>
      </c>
      <c r="D1153" t="s">
        <v>841</v>
      </c>
      <c r="E1153" t="str">
        <f t="shared" si="1326"/>
        <v>1153 LAMORT-PV</v>
      </c>
      <c r="G1153" s="57"/>
      <c r="I1153" s="80"/>
      <c r="J1153" s="80"/>
      <c r="K1153" s="81">
        <f t="shared" ref="K1153:P1154" ca="1" si="1327">SUMIF($3:$3,K$2,1153:1153)</f>
        <v>-527495.32338005747</v>
      </c>
      <c r="L1153" s="81">
        <f t="shared" ca="1" si="1327"/>
        <v>-527495.32338005747</v>
      </c>
      <c r="M1153" s="81">
        <f t="shared" ca="1" si="1327"/>
        <v>-527495.32338005747</v>
      </c>
      <c r="N1153" s="81">
        <f t="shared" ca="1" si="1327"/>
        <v>-527495.32338005747</v>
      </c>
      <c r="O1153" s="81">
        <f t="shared" ca="1" si="1327"/>
        <v>-527495.32338005747</v>
      </c>
      <c r="P1153" s="81">
        <f t="shared" ca="1" si="1327"/>
        <v>-527495.32338005747</v>
      </c>
      <c r="R1153" s="53"/>
      <c r="S1153" s="94">
        <f t="shared" ref="S1153" ca="1" si="1328">+PMT($H1132/12,$H1131,S1139+S1141,0)</f>
        <v>-43957.943615004799</v>
      </c>
      <c r="T1153" s="94">
        <f t="shared" ref="T1153:AY1153" ca="1" si="1329">+PMT($H1132/12,$H1131,T1139+T1141,0)</f>
        <v>-43957.943615004799</v>
      </c>
      <c r="U1153" s="94">
        <f t="shared" ca="1" si="1329"/>
        <v>-43957.943615004799</v>
      </c>
      <c r="V1153" s="94">
        <f t="shared" ca="1" si="1329"/>
        <v>-43957.943615004799</v>
      </c>
      <c r="W1153" s="94">
        <f t="shared" ca="1" si="1329"/>
        <v>-43957.943615004799</v>
      </c>
      <c r="X1153" s="94">
        <f t="shared" ca="1" si="1329"/>
        <v>-43957.943615004799</v>
      </c>
      <c r="Y1153" s="94">
        <f t="shared" ca="1" si="1329"/>
        <v>-43957.943615004799</v>
      </c>
      <c r="Z1153" s="94">
        <f t="shared" ca="1" si="1329"/>
        <v>-43957.943615004799</v>
      </c>
      <c r="AA1153" s="94">
        <f t="shared" ca="1" si="1329"/>
        <v>-43957.943615004799</v>
      </c>
      <c r="AB1153" s="94">
        <f t="shared" ca="1" si="1329"/>
        <v>-43957.943615004799</v>
      </c>
      <c r="AC1153" s="94">
        <f t="shared" ca="1" si="1329"/>
        <v>-43957.943615004799</v>
      </c>
      <c r="AD1153" s="94">
        <f t="shared" ca="1" si="1329"/>
        <v>-43957.943615004799</v>
      </c>
      <c r="AE1153" s="94">
        <f t="shared" ca="1" si="1329"/>
        <v>-43957.943615004799</v>
      </c>
      <c r="AF1153" s="94">
        <f t="shared" ca="1" si="1329"/>
        <v>-43957.943615004799</v>
      </c>
      <c r="AG1153" s="94">
        <f t="shared" ca="1" si="1329"/>
        <v>-43957.943615004799</v>
      </c>
      <c r="AH1153" s="94">
        <f t="shared" ca="1" si="1329"/>
        <v>-43957.943615004799</v>
      </c>
      <c r="AI1153" s="94">
        <f t="shared" ca="1" si="1329"/>
        <v>-43957.943615004799</v>
      </c>
      <c r="AJ1153" s="94">
        <f t="shared" ca="1" si="1329"/>
        <v>-43957.943615004799</v>
      </c>
      <c r="AK1153" s="94">
        <f t="shared" ca="1" si="1329"/>
        <v>-43957.943615004799</v>
      </c>
      <c r="AL1153" s="94">
        <f t="shared" ca="1" si="1329"/>
        <v>-43957.943615004799</v>
      </c>
      <c r="AM1153" s="94">
        <f t="shared" ca="1" si="1329"/>
        <v>-43957.943615004799</v>
      </c>
      <c r="AN1153" s="94">
        <f t="shared" ca="1" si="1329"/>
        <v>-43957.943615004799</v>
      </c>
      <c r="AO1153" s="94">
        <f t="shared" ca="1" si="1329"/>
        <v>-43957.943615004799</v>
      </c>
      <c r="AP1153" s="94">
        <f t="shared" ca="1" si="1329"/>
        <v>-43957.943615004799</v>
      </c>
      <c r="AQ1153" s="94">
        <f t="shared" ca="1" si="1329"/>
        <v>-43957.943615004799</v>
      </c>
      <c r="AR1153" s="94">
        <f t="shared" ca="1" si="1329"/>
        <v>-43957.943615004799</v>
      </c>
      <c r="AS1153" s="94">
        <f t="shared" ca="1" si="1329"/>
        <v>-43957.943615004799</v>
      </c>
      <c r="AT1153" s="94">
        <f t="shared" ca="1" si="1329"/>
        <v>-43957.943615004799</v>
      </c>
      <c r="AU1153" s="94">
        <f t="shared" ca="1" si="1329"/>
        <v>-43957.943615004799</v>
      </c>
      <c r="AV1153" s="94">
        <f t="shared" ca="1" si="1329"/>
        <v>-43957.943615004799</v>
      </c>
      <c r="AW1153" s="94">
        <f t="shared" ca="1" si="1329"/>
        <v>-43957.943615004799</v>
      </c>
      <c r="AX1153" s="94">
        <f t="shared" ca="1" si="1329"/>
        <v>-43957.943615004799</v>
      </c>
      <c r="AY1153" s="94">
        <f t="shared" ca="1" si="1329"/>
        <v>-43957.943615004799</v>
      </c>
      <c r="AZ1153" s="94">
        <f t="shared" ref="AZ1153:CE1153" ca="1" si="1330">+PMT($H1132/12,$H1131,AZ1139+AZ1141,0)</f>
        <v>-43957.943615004799</v>
      </c>
      <c r="BA1153" s="94">
        <f t="shared" ca="1" si="1330"/>
        <v>-43957.943615004799</v>
      </c>
      <c r="BB1153" s="94">
        <f t="shared" ca="1" si="1330"/>
        <v>-43957.943615004799</v>
      </c>
      <c r="BC1153" s="94">
        <f t="shared" ca="1" si="1330"/>
        <v>-43957.943615004799</v>
      </c>
      <c r="BD1153" s="94">
        <f t="shared" ca="1" si="1330"/>
        <v>-43957.943615004799</v>
      </c>
      <c r="BE1153" s="94">
        <f t="shared" ca="1" si="1330"/>
        <v>-43957.943615004799</v>
      </c>
      <c r="BF1153" s="94">
        <f t="shared" ca="1" si="1330"/>
        <v>-43957.943615004799</v>
      </c>
      <c r="BG1153" s="94">
        <f t="shared" ca="1" si="1330"/>
        <v>-43957.943615004799</v>
      </c>
      <c r="BH1153" s="94">
        <f t="shared" ca="1" si="1330"/>
        <v>-43957.943615004799</v>
      </c>
      <c r="BI1153" s="94">
        <f t="shared" ca="1" si="1330"/>
        <v>-43957.943615004799</v>
      </c>
      <c r="BJ1153" s="94">
        <f t="shared" ca="1" si="1330"/>
        <v>-43957.943615004799</v>
      </c>
      <c r="BK1153" s="94">
        <f t="shared" ca="1" si="1330"/>
        <v>-43957.943615004799</v>
      </c>
      <c r="BL1153" s="94">
        <f t="shared" ca="1" si="1330"/>
        <v>-43957.943615004799</v>
      </c>
      <c r="BM1153" s="94">
        <f t="shared" ca="1" si="1330"/>
        <v>-43957.943615004799</v>
      </c>
      <c r="BN1153" s="94">
        <f t="shared" ca="1" si="1330"/>
        <v>-43957.943615004799</v>
      </c>
      <c r="BO1153" s="94">
        <f t="shared" ca="1" si="1330"/>
        <v>-43957.943615004799</v>
      </c>
      <c r="BP1153" s="94">
        <f t="shared" ca="1" si="1330"/>
        <v>-43957.943615004799</v>
      </c>
      <c r="BQ1153" s="94">
        <f t="shared" ca="1" si="1330"/>
        <v>-43957.943615004799</v>
      </c>
      <c r="BR1153" s="94">
        <f t="shared" ca="1" si="1330"/>
        <v>-43957.943615004799</v>
      </c>
      <c r="BS1153" s="94">
        <f t="shared" ca="1" si="1330"/>
        <v>-43957.943615004799</v>
      </c>
      <c r="BT1153" s="94">
        <f t="shared" ca="1" si="1330"/>
        <v>-43957.943615004799</v>
      </c>
      <c r="BU1153" s="94">
        <f t="shared" ca="1" si="1330"/>
        <v>-43957.943615004799</v>
      </c>
      <c r="BV1153" s="94">
        <f t="shared" ca="1" si="1330"/>
        <v>-43957.943615004799</v>
      </c>
      <c r="BW1153" s="94">
        <f t="shared" ca="1" si="1330"/>
        <v>-43957.943615004799</v>
      </c>
      <c r="BX1153" s="94">
        <f t="shared" ca="1" si="1330"/>
        <v>-43957.943615004799</v>
      </c>
      <c r="BY1153" s="94">
        <f t="shared" ca="1" si="1330"/>
        <v>-43957.943615004799</v>
      </c>
      <c r="BZ1153" s="94">
        <f t="shared" ca="1" si="1330"/>
        <v>-43957.943615004799</v>
      </c>
      <c r="CA1153" s="94">
        <f t="shared" ca="1" si="1330"/>
        <v>-43957.943615004799</v>
      </c>
      <c r="CB1153" s="94">
        <f t="shared" ca="1" si="1330"/>
        <v>-43957.943615004799</v>
      </c>
      <c r="CC1153" s="94">
        <f t="shared" ca="1" si="1330"/>
        <v>-43957.943615004799</v>
      </c>
      <c r="CD1153" s="94">
        <f t="shared" ca="1" si="1330"/>
        <v>-43957.943615004799</v>
      </c>
      <c r="CE1153" s="94">
        <f t="shared" ca="1" si="1330"/>
        <v>-43957.943615004799</v>
      </c>
      <c r="CF1153" s="94">
        <f t="shared" ref="CF1153:CK1153" ca="1" si="1331">+PMT($H1132/12,$H1131,CF1139+CF1141,0)</f>
        <v>-43957.943615004799</v>
      </c>
      <c r="CG1153" s="94">
        <f t="shared" ca="1" si="1331"/>
        <v>-43957.943615004799</v>
      </c>
      <c r="CH1153" s="94">
        <f t="shared" ca="1" si="1331"/>
        <v>-43957.943615004799</v>
      </c>
      <c r="CI1153" s="94">
        <f t="shared" ca="1" si="1331"/>
        <v>-43957.943615004799</v>
      </c>
      <c r="CJ1153" s="94">
        <f t="shared" ca="1" si="1331"/>
        <v>-43957.943615004799</v>
      </c>
      <c r="CK1153" s="94">
        <f t="shared" ca="1" si="1331"/>
        <v>-43957.943615004799</v>
      </c>
      <c r="CL1153" s="94">
        <f t="shared" ref="CL1153" ca="1" si="1332">+PMT($H1132/12,$H1131,CL1139+CL1141,0)</f>
        <v>-43957.943615004799</v>
      </c>
    </row>
    <row r="1154" spans="2:90" x14ac:dyDescent="0.4">
      <c r="B1154" s="123" t="s">
        <v>293</v>
      </c>
      <c r="D1154" t="s">
        <v>841</v>
      </c>
      <c r="E1154" s="8" t="str">
        <f t="shared" si="1326"/>
        <v>1154 LAMORT-PV</v>
      </c>
      <c r="H1154" s="27"/>
      <c r="I1154" s="77"/>
      <c r="J1154" s="77"/>
      <c r="K1154" s="77">
        <f t="shared" ca="1" si="1327"/>
        <v>-3428719.6019703746</v>
      </c>
      <c r="L1154" s="77">
        <f t="shared" ca="1" si="1327"/>
        <v>-6329943.8805606915</v>
      </c>
      <c r="M1154" s="77">
        <f t="shared" ca="1" si="1327"/>
        <v>-6329943.8805606915</v>
      </c>
      <c r="N1154" s="77">
        <f t="shared" ca="1" si="1327"/>
        <v>-6329943.8805606915</v>
      </c>
      <c r="O1154" s="77">
        <f t="shared" ca="1" si="1327"/>
        <v>-6329943.8805606915</v>
      </c>
      <c r="P1154" s="77">
        <f t="shared" ca="1" si="1327"/>
        <v>-6329943.8805606915</v>
      </c>
      <c r="R1154" s="28"/>
      <c r="S1154" s="93" cm="1">
        <f t="array" aca="1" ref="S1154" ca="1">SUM(INDEX(1151:1151,1,MAX(COLUMN($R:$R),COLUMN()-($H1131-1))):S1153)</f>
        <v>-43957.943615004799</v>
      </c>
      <c r="T1154" s="93" cm="1">
        <f t="array" aca="1" ref="T1154" ca="1">SUM(INDEX(1151:1151,1,MAX(COLUMN($R:$R),COLUMN()-($H1131-1))):T1153)</f>
        <v>-87915.887230009597</v>
      </c>
      <c r="U1154" s="93" cm="1">
        <f t="array" aca="1" ref="U1154" ca="1">SUM(INDEX(1151:1151,1,MAX(COLUMN($R:$R),COLUMN()-($H1131-1))):U1153)</f>
        <v>-131873.8308450144</v>
      </c>
      <c r="V1154" s="93" cm="1">
        <f t="array" aca="1" ref="V1154" ca="1">SUM(INDEX(1151:1151,1,MAX(COLUMN($R:$R),COLUMN()-($H1131-1))):V1153)</f>
        <v>-175831.77446001919</v>
      </c>
      <c r="W1154" s="93" cm="1">
        <f t="array" aca="1" ref="W1154" ca="1">SUM(INDEX(1151:1151,1,MAX(COLUMN($R:$R),COLUMN()-($H1131-1))):W1153)</f>
        <v>-219789.71807502399</v>
      </c>
      <c r="X1154" s="93" cm="1">
        <f t="array" aca="1" ref="X1154" ca="1">SUM(INDEX(1151:1151,1,MAX(COLUMN($R:$R),COLUMN()-($H1131-1))):X1153)</f>
        <v>-263747.66169002879</v>
      </c>
      <c r="Y1154" s="93" cm="1">
        <f t="array" aca="1" ref="Y1154" ca="1">SUM(INDEX(1151:1151,1,MAX(COLUMN($R:$R),COLUMN()-($H1131-1))):Y1153)</f>
        <v>-307705.60530503362</v>
      </c>
      <c r="Z1154" s="93" cm="1">
        <f t="array" aca="1" ref="Z1154" ca="1">SUM(INDEX(1151:1151,1,MAX(COLUMN($R:$R),COLUMN()-($H1131-1))):Z1153)</f>
        <v>-351663.54892003839</v>
      </c>
      <c r="AA1154" s="93" cm="1">
        <f t="array" aca="1" ref="AA1154" ca="1">SUM(INDEX(1151:1151,1,MAX(COLUMN($R:$R),COLUMN()-($H1131-1))):AA1153)</f>
        <v>-395621.49253504316</v>
      </c>
      <c r="AB1154" s="93" cm="1">
        <f t="array" aca="1" ref="AB1154" ca="1">SUM(INDEX(1151:1151,1,MAX(COLUMN($R:$R),COLUMN()-($H1131-1))):AB1153)</f>
        <v>-439579.43615004793</v>
      </c>
      <c r="AC1154" s="93" cm="1">
        <f t="array" aca="1" ref="AC1154" ca="1">SUM(INDEX(1151:1151,1,MAX(COLUMN($R:$R),COLUMN()-($H1131-1))):AC1153)</f>
        <v>-483537.3797650527</v>
      </c>
      <c r="AD1154" s="93" cm="1">
        <f t="array" aca="1" ref="AD1154" ca="1">SUM(INDEX(1151:1151,1,MAX(COLUMN($R:$R),COLUMN()-($H1131-1))):AD1153)</f>
        <v>-527495.32338005747</v>
      </c>
      <c r="AE1154" s="93" cm="1">
        <f t="array" aca="1" ref="AE1154" ca="1">SUM(INDEX(1151:1151,1,MAX(COLUMN($R:$R),COLUMN()-($H1131-1))):AE1153)</f>
        <v>-527495.32338005747</v>
      </c>
      <c r="AF1154" s="93" cm="1">
        <f t="array" aca="1" ref="AF1154" ca="1">SUM(INDEX(1151:1151,1,MAX(COLUMN($R:$R),COLUMN()-($H1131-1))):AF1153)</f>
        <v>-527495.32338005747</v>
      </c>
      <c r="AG1154" s="93" cm="1">
        <f t="array" aca="1" ref="AG1154" ca="1">SUM(INDEX(1151:1151,1,MAX(COLUMN($R:$R),COLUMN()-($H1131-1))):AG1153)</f>
        <v>-527495.32338005747</v>
      </c>
      <c r="AH1154" s="93" cm="1">
        <f t="array" aca="1" ref="AH1154" ca="1">SUM(INDEX(1151:1151,1,MAX(COLUMN($R:$R),COLUMN()-($H1131-1))):AH1153)</f>
        <v>-527495.32338005747</v>
      </c>
      <c r="AI1154" s="93" cm="1">
        <f t="array" aca="1" ref="AI1154" ca="1">SUM(INDEX(1151:1151,1,MAX(COLUMN($R:$R),COLUMN()-($H1131-1))):AI1153)</f>
        <v>-527495.32338005747</v>
      </c>
      <c r="AJ1154" s="93" cm="1">
        <f t="array" aca="1" ref="AJ1154" ca="1">SUM(INDEX(1151:1151,1,MAX(COLUMN($R:$R),COLUMN()-($H1131-1))):AJ1153)</f>
        <v>-527495.32338005747</v>
      </c>
      <c r="AK1154" s="93" cm="1">
        <f t="array" aca="1" ref="AK1154" ca="1">SUM(INDEX(1151:1151,1,MAX(COLUMN($R:$R),COLUMN()-($H1131-1))):AK1153)</f>
        <v>-527495.32338005747</v>
      </c>
      <c r="AL1154" s="93" cm="1">
        <f t="array" aca="1" ref="AL1154" ca="1">SUM(INDEX(1151:1151,1,MAX(COLUMN($R:$R),COLUMN()-($H1131-1))):AL1153)</f>
        <v>-527495.32338005747</v>
      </c>
      <c r="AM1154" s="93" cm="1">
        <f t="array" aca="1" ref="AM1154" ca="1">SUM(INDEX(1151:1151,1,MAX(COLUMN($R:$R),COLUMN()-($H1131-1))):AM1153)</f>
        <v>-527495.32338005747</v>
      </c>
      <c r="AN1154" s="93" cm="1">
        <f t="array" aca="1" ref="AN1154" ca="1">SUM(INDEX(1151:1151,1,MAX(COLUMN($R:$R),COLUMN()-($H1131-1))):AN1153)</f>
        <v>-527495.32338005747</v>
      </c>
      <c r="AO1154" s="93" cm="1">
        <f t="array" aca="1" ref="AO1154" ca="1">SUM(INDEX(1151:1151,1,MAX(COLUMN($R:$R),COLUMN()-($H1131-1))):AO1153)</f>
        <v>-527495.32338005747</v>
      </c>
      <c r="AP1154" s="93" cm="1">
        <f t="array" aca="1" ref="AP1154" ca="1">SUM(INDEX(1151:1151,1,MAX(COLUMN($R:$R),COLUMN()-($H1131-1))):AP1153)</f>
        <v>-527495.32338005747</v>
      </c>
      <c r="AQ1154" s="93" cm="1">
        <f t="array" aca="1" ref="AQ1154" ca="1">SUM(INDEX(1151:1151,1,MAX(COLUMN($R:$R),COLUMN()-($H1131-1))):AQ1153)</f>
        <v>-527495.32338005747</v>
      </c>
      <c r="AR1154" s="93" cm="1">
        <f t="array" aca="1" ref="AR1154" ca="1">SUM(INDEX(1151:1151,1,MAX(COLUMN($R:$R),COLUMN()-($H1131-1))):AR1153)</f>
        <v>-527495.32338005747</v>
      </c>
      <c r="AS1154" s="93" cm="1">
        <f t="array" aca="1" ref="AS1154" ca="1">SUM(INDEX(1151:1151,1,MAX(COLUMN($R:$R),COLUMN()-($H1131-1))):AS1153)</f>
        <v>-527495.32338005747</v>
      </c>
      <c r="AT1154" s="93" cm="1">
        <f t="array" aca="1" ref="AT1154" ca="1">SUM(INDEX(1151:1151,1,MAX(COLUMN($R:$R),COLUMN()-($H1131-1))):AT1153)</f>
        <v>-527495.32338005747</v>
      </c>
      <c r="AU1154" s="93" cm="1">
        <f t="array" aca="1" ref="AU1154" ca="1">SUM(INDEX(1151:1151,1,MAX(COLUMN($R:$R),COLUMN()-($H1131-1))):AU1153)</f>
        <v>-527495.32338005747</v>
      </c>
      <c r="AV1154" s="93" cm="1">
        <f t="array" aca="1" ref="AV1154" ca="1">SUM(INDEX(1151:1151,1,MAX(COLUMN($R:$R),COLUMN()-($H1131-1))):AV1153)</f>
        <v>-527495.32338005747</v>
      </c>
      <c r="AW1154" s="93" cm="1">
        <f t="array" aca="1" ref="AW1154" ca="1">SUM(INDEX(1151:1151,1,MAX(COLUMN($R:$R),COLUMN()-($H1131-1))):AW1153)</f>
        <v>-527495.32338005747</v>
      </c>
      <c r="AX1154" s="93" cm="1">
        <f t="array" aca="1" ref="AX1154" ca="1">SUM(INDEX(1151:1151,1,MAX(COLUMN($R:$R),COLUMN()-($H1131-1))):AX1153)</f>
        <v>-527495.32338005747</v>
      </c>
      <c r="AY1154" s="93" cm="1">
        <f t="array" aca="1" ref="AY1154" ca="1">SUM(INDEX(1151:1151,1,MAX(COLUMN($R:$R),COLUMN()-($H1131-1))):AY1153)</f>
        <v>-527495.32338005747</v>
      </c>
      <c r="AZ1154" s="93" cm="1">
        <f t="array" aca="1" ref="AZ1154" ca="1">SUM(INDEX(1151:1151,1,MAX(COLUMN($R:$R),COLUMN()-($H1131-1))):AZ1153)</f>
        <v>-527495.32338005747</v>
      </c>
      <c r="BA1154" s="93" cm="1">
        <f t="array" aca="1" ref="BA1154" ca="1">SUM(INDEX(1151:1151,1,MAX(COLUMN($R:$R),COLUMN()-($H1131-1))):BA1153)</f>
        <v>-527495.32338005747</v>
      </c>
      <c r="BB1154" s="93" cm="1">
        <f t="array" aca="1" ref="BB1154" ca="1">SUM(INDEX(1151:1151,1,MAX(COLUMN($R:$R),COLUMN()-($H1131-1))):BB1153)</f>
        <v>-527495.32338005747</v>
      </c>
      <c r="BC1154" s="93" cm="1">
        <f t="array" aca="1" ref="BC1154" ca="1">SUM(INDEX(1151:1151,1,MAX(COLUMN($R:$R),COLUMN()-($H1131-1))):BC1153)</f>
        <v>-527495.32338005747</v>
      </c>
      <c r="BD1154" s="93" cm="1">
        <f t="array" aca="1" ref="BD1154" ca="1">SUM(INDEX(1151:1151,1,MAX(COLUMN($R:$R),COLUMN()-($H1131-1))):BD1153)</f>
        <v>-527495.32338005747</v>
      </c>
      <c r="BE1154" s="93" cm="1">
        <f t="array" aca="1" ref="BE1154" ca="1">SUM(INDEX(1151:1151,1,MAX(COLUMN($R:$R),COLUMN()-($H1131-1))):BE1153)</f>
        <v>-527495.32338005747</v>
      </c>
      <c r="BF1154" s="93" cm="1">
        <f t="array" aca="1" ref="BF1154" ca="1">SUM(INDEX(1151:1151,1,MAX(COLUMN($R:$R),COLUMN()-($H1131-1))):BF1153)</f>
        <v>-527495.32338005747</v>
      </c>
      <c r="BG1154" s="93" cm="1">
        <f t="array" aca="1" ref="BG1154" ca="1">SUM(INDEX(1151:1151,1,MAX(COLUMN($R:$R),COLUMN()-($H1131-1))):BG1153)</f>
        <v>-527495.32338005747</v>
      </c>
      <c r="BH1154" s="93" cm="1">
        <f t="array" aca="1" ref="BH1154" ca="1">SUM(INDEX(1151:1151,1,MAX(COLUMN($R:$R),COLUMN()-($H1131-1))):BH1153)</f>
        <v>-527495.32338005747</v>
      </c>
      <c r="BI1154" s="93" cm="1">
        <f t="array" aca="1" ref="BI1154" ca="1">SUM(INDEX(1151:1151,1,MAX(COLUMN($R:$R),COLUMN()-($H1131-1))):BI1153)</f>
        <v>-527495.32338005747</v>
      </c>
      <c r="BJ1154" s="93" cm="1">
        <f t="array" aca="1" ref="BJ1154" ca="1">SUM(INDEX(1151:1151,1,MAX(COLUMN($R:$R),COLUMN()-($H1131-1))):BJ1153)</f>
        <v>-527495.32338005747</v>
      </c>
      <c r="BK1154" s="93" cm="1">
        <f t="array" aca="1" ref="BK1154" ca="1">SUM(INDEX(1151:1151,1,MAX(COLUMN($R:$R),COLUMN()-($H1131-1))):BK1153)</f>
        <v>-527495.32338005747</v>
      </c>
      <c r="BL1154" s="93" cm="1">
        <f t="array" aca="1" ref="BL1154" ca="1">SUM(INDEX(1151:1151,1,MAX(COLUMN($R:$R),COLUMN()-($H1131-1))):BL1153)</f>
        <v>-527495.32338005747</v>
      </c>
      <c r="BM1154" s="93" cm="1">
        <f t="array" aca="1" ref="BM1154" ca="1">SUM(INDEX(1151:1151,1,MAX(COLUMN($R:$R),COLUMN()-($H1131-1))):BM1153)</f>
        <v>-527495.32338005747</v>
      </c>
      <c r="BN1154" s="93" cm="1">
        <f t="array" aca="1" ref="BN1154" ca="1">SUM(INDEX(1151:1151,1,MAX(COLUMN($R:$R),COLUMN()-($H1131-1))):BN1153)</f>
        <v>-527495.32338005747</v>
      </c>
      <c r="BO1154" s="93" cm="1">
        <f t="array" aca="1" ref="BO1154" ca="1">SUM(INDEX(1151:1151,1,MAX(COLUMN($R:$R),COLUMN()-($H1131-1))):BO1153)</f>
        <v>-527495.32338005747</v>
      </c>
      <c r="BP1154" s="93" cm="1">
        <f t="array" aca="1" ref="BP1154" ca="1">SUM(INDEX(1151:1151,1,MAX(COLUMN($R:$R),COLUMN()-($H1131-1))):BP1153)</f>
        <v>-527495.32338005747</v>
      </c>
      <c r="BQ1154" s="93" cm="1">
        <f t="array" aca="1" ref="BQ1154" ca="1">SUM(INDEX(1151:1151,1,MAX(COLUMN($R:$R),COLUMN()-($H1131-1))):BQ1153)</f>
        <v>-527495.32338005747</v>
      </c>
      <c r="BR1154" s="93" cm="1">
        <f t="array" aca="1" ref="BR1154" ca="1">SUM(INDEX(1151:1151,1,MAX(COLUMN($R:$R),COLUMN()-($H1131-1))):BR1153)</f>
        <v>-527495.32338005747</v>
      </c>
      <c r="BS1154" s="93" cm="1">
        <f t="array" aca="1" ref="BS1154" ca="1">SUM(INDEX(1151:1151,1,MAX(COLUMN($R:$R),COLUMN()-($H1131-1))):BS1153)</f>
        <v>-527495.32338005747</v>
      </c>
      <c r="BT1154" s="93" cm="1">
        <f t="array" aca="1" ref="BT1154" ca="1">SUM(INDEX(1151:1151,1,MAX(COLUMN($R:$R),COLUMN()-($H1131-1))):BT1153)</f>
        <v>-527495.32338005747</v>
      </c>
      <c r="BU1154" s="93" cm="1">
        <f t="array" aca="1" ref="BU1154" ca="1">SUM(INDEX(1151:1151,1,MAX(COLUMN($R:$R),COLUMN()-($H1131-1))):BU1153)</f>
        <v>-527495.32338005747</v>
      </c>
      <c r="BV1154" s="93" cm="1">
        <f t="array" aca="1" ref="BV1154" ca="1">SUM(INDEX(1151:1151,1,MAX(COLUMN($R:$R),COLUMN()-($H1131-1))):BV1153)</f>
        <v>-527495.32338005747</v>
      </c>
      <c r="BW1154" s="93" cm="1">
        <f t="array" aca="1" ref="BW1154" ca="1">SUM(INDEX(1151:1151,1,MAX(COLUMN($R:$R),COLUMN()-($H1131-1))):BW1153)</f>
        <v>-527495.32338005747</v>
      </c>
      <c r="BX1154" s="93" cm="1">
        <f t="array" aca="1" ref="BX1154" ca="1">SUM(INDEX(1151:1151,1,MAX(COLUMN($R:$R),COLUMN()-($H1131-1))):BX1153)</f>
        <v>-527495.32338005747</v>
      </c>
      <c r="BY1154" s="93" cm="1">
        <f t="array" aca="1" ref="BY1154" ca="1">SUM(INDEX(1151:1151,1,MAX(COLUMN($R:$R),COLUMN()-($H1131-1))):BY1153)</f>
        <v>-527495.32338005747</v>
      </c>
      <c r="BZ1154" s="93" cm="1">
        <f t="array" aca="1" ref="BZ1154" ca="1">SUM(INDEX(1151:1151,1,MAX(COLUMN($R:$R),COLUMN()-($H1131-1))):BZ1153)</f>
        <v>-527495.32338005747</v>
      </c>
      <c r="CA1154" s="93" cm="1">
        <f t="array" aca="1" ref="CA1154" ca="1">SUM(INDEX(1151:1151,1,MAX(COLUMN($R:$R),COLUMN()-($H1131-1))):CA1153)</f>
        <v>-527495.32338005747</v>
      </c>
      <c r="CB1154" s="93" cm="1">
        <f t="array" aca="1" ref="CB1154" ca="1">SUM(INDEX(1151:1151,1,MAX(COLUMN($R:$R),COLUMN()-($H1131-1))):CB1153)</f>
        <v>-527495.32338005747</v>
      </c>
      <c r="CC1154" s="93" cm="1">
        <f t="array" aca="1" ref="CC1154" ca="1">SUM(INDEX(1151:1151,1,MAX(COLUMN($R:$R),COLUMN()-($H1131-1))):CC1153)</f>
        <v>-527495.32338005747</v>
      </c>
      <c r="CD1154" s="93" cm="1">
        <f t="array" aca="1" ref="CD1154" ca="1">SUM(INDEX(1151:1151,1,MAX(COLUMN($R:$R),COLUMN()-($H1131-1))):CD1153)</f>
        <v>-527495.32338005747</v>
      </c>
      <c r="CE1154" s="93" cm="1">
        <f t="array" aca="1" ref="CE1154" ca="1">SUM(INDEX(1151:1151,1,MAX(COLUMN($R:$R),COLUMN()-($H1131-1))):CE1153)</f>
        <v>-527495.32338005747</v>
      </c>
      <c r="CF1154" s="93" cm="1">
        <f t="array" aca="1" ref="CF1154" ca="1">SUM(INDEX(1151:1151,1,MAX(COLUMN($R:$R),COLUMN()-($H1131-1))):CF1153)</f>
        <v>-527495.32338005747</v>
      </c>
      <c r="CG1154" s="93" cm="1">
        <f t="array" aca="1" ref="CG1154" ca="1">SUM(INDEX(1151:1151,1,MAX(COLUMN($R:$R),COLUMN()-($H1131-1))):CG1153)</f>
        <v>-527495.32338005747</v>
      </c>
      <c r="CH1154" s="93" cm="1">
        <f t="array" aca="1" ref="CH1154" ca="1">SUM(INDEX(1151:1151,1,MAX(COLUMN($R:$R),COLUMN()-($H1131-1))):CH1153)</f>
        <v>-527495.32338005747</v>
      </c>
      <c r="CI1154" s="93" cm="1">
        <f t="array" aca="1" ref="CI1154" ca="1">SUM(INDEX(1151:1151,1,MAX(COLUMN($R:$R),COLUMN()-($H1131-1))):CI1153)</f>
        <v>-527495.32338005747</v>
      </c>
      <c r="CJ1154" s="93" cm="1">
        <f t="array" aca="1" ref="CJ1154" ca="1">SUM(INDEX(1151:1151,1,MAX(COLUMN($R:$R),COLUMN()-($H1131-1))):CJ1153)</f>
        <v>-527495.32338005747</v>
      </c>
      <c r="CK1154" s="93" cm="1">
        <f t="array" aca="1" ref="CK1154" ca="1">SUM(INDEX(1151:1151,1,MAX(COLUMN($R:$R),COLUMN()-($H1131-1))):CK1153)</f>
        <v>-527495.32338005747</v>
      </c>
      <c r="CL1154" s="93" cm="1">
        <f t="array" aca="1" ref="CL1154" ca="1">SUM(INDEX(1151:1151,1,MAX(COLUMN($R:$R),COLUMN()-($H1131-1))):CL1153)</f>
        <v>-527495.32338005747</v>
      </c>
    </row>
    <row r="1155" spans="2:90" x14ac:dyDescent="0.4">
      <c r="B1155" s="122"/>
      <c r="D1155" t="s">
        <v>841</v>
      </c>
      <c r="E1155" s="8" t="str">
        <f t="shared" si="1326"/>
        <v>1155 LAMORT-PV</v>
      </c>
      <c r="G1155" t="s">
        <v>244</v>
      </c>
      <c r="I1155" s="53"/>
      <c r="J1155" s="53"/>
      <c r="R1155"/>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c r="BP1155" s="1"/>
      <c r="BQ1155" s="1"/>
      <c r="BR1155" s="1"/>
      <c r="BS1155" s="1"/>
      <c r="BT1155" s="1"/>
      <c r="BU1155" s="1"/>
      <c r="BV1155" s="1"/>
      <c r="BW1155" s="1"/>
      <c r="BX1155" s="1"/>
      <c r="BY1155" s="1"/>
      <c r="BZ1155" s="1"/>
      <c r="CA1155" s="1"/>
      <c r="CB1155" s="1"/>
      <c r="CC1155" s="1"/>
      <c r="CD1155" s="1"/>
      <c r="CE1155" s="1"/>
      <c r="CF1155" s="1"/>
      <c r="CG1155" s="1"/>
      <c r="CH1155" s="1"/>
      <c r="CI1155" s="1"/>
      <c r="CJ1155" s="1"/>
      <c r="CK1155" s="1"/>
      <c r="CL1155" s="1"/>
    </row>
    <row r="1156" spans="2:90" x14ac:dyDescent="0.4">
      <c r="B1156" s="132" t="str">
        <f>B1121</f>
        <v>(Primary label)</v>
      </c>
      <c r="D1156" t="s">
        <v>841</v>
      </c>
      <c r="E1156" s="8" t="str">
        <f>ROW()&amp;" "&amp;D1156</f>
        <v>1156 LAMORT-PV</v>
      </c>
      <c r="G1156" t="s">
        <v>332</v>
      </c>
      <c r="H1156" s="27"/>
      <c r="I1156" s="78"/>
      <c r="J1156" s="78"/>
      <c r="K1156" s="33"/>
      <c r="L1156" s="33"/>
      <c r="M1156" s="33"/>
      <c r="N1156" s="33"/>
      <c r="O1156" s="33"/>
      <c r="P1156" s="33"/>
      <c r="R1156" s="33"/>
      <c r="S1156" s="77"/>
      <c r="T1156" s="77"/>
      <c r="U1156" s="77"/>
      <c r="V1156" s="77"/>
      <c r="W1156" s="77"/>
      <c r="X1156" s="77"/>
      <c r="Y1156" s="77"/>
      <c r="Z1156" s="77"/>
      <c r="AA1156" s="77"/>
      <c r="AB1156" s="77"/>
      <c r="AC1156" s="77"/>
      <c r="AD1156" s="77"/>
      <c r="AE1156" s="77"/>
      <c r="AF1156" s="77"/>
      <c r="AG1156" s="77"/>
      <c r="AH1156" s="77"/>
      <c r="AI1156" s="77"/>
      <c r="AJ1156" s="77"/>
      <c r="AK1156" s="77"/>
      <c r="AL1156" s="77"/>
      <c r="AM1156" s="77"/>
      <c r="AN1156" s="77"/>
      <c r="AO1156" s="77"/>
      <c r="AP1156" s="77"/>
      <c r="AQ1156" s="77"/>
      <c r="AR1156" s="77"/>
      <c r="AS1156" s="77"/>
      <c r="AT1156" s="77"/>
      <c r="AU1156" s="77"/>
      <c r="AV1156" s="77"/>
      <c r="AW1156" s="77"/>
      <c r="AX1156" s="77"/>
      <c r="AY1156" s="77"/>
      <c r="AZ1156" s="77"/>
      <c r="BA1156" s="77"/>
      <c r="BB1156" s="77"/>
      <c r="BC1156" s="77"/>
      <c r="BD1156" s="77"/>
      <c r="BE1156" s="77"/>
      <c r="BF1156" s="77"/>
      <c r="BG1156" s="77"/>
      <c r="BH1156" s="77"/>
      <c r="BI1156" s="77"/>
      <c r="BJ1156" s="77"/>
      <c r="BK1156" s="77"/>
      <c r="BL1156" s="77"/>
      <c r="BM1156" s="77"/>
      <c r="BN1156" s="77"/>
      <c r="BO1156" s="77"/>
      <c r="BP1156" s="77"/>
      <c r="BQ1156" s="77"/>
      <c r="BR1156" s="77"/>
      <c r="BS1156" s="77"/>
      <c r="BT1156" s="77"/>
      <c r="BU1156" s="77"/>
      <c r="BV1156" s="77"/>
      <c r="BW1156" s="77"/>
      <c r="BX1156" s="77"/>
      <c r="BY1156" s="77"/>
      <c r="BZ1156" s="77"/>
      <c r="CA1156" s="77"/>
      <c r="CB1156" s="77"/>
      <c r="CC1156" s="77"/>
      <c r="CD1156" s="77"/>
      <c r="CE1156" s="77"/>
      <c r="CF1156" s="77"/>
      <c r="CG1156" s="77"/>
      <c r="CH1156" s="77"/>
      <c r="CI1156" s="77"/>
      <c r="CJ1156" s="77"/>
      <c r="CK1156" s="77"/>
      <c r="CL1156" s="77"/>
    </row>
    <row r="1157" spans="2:90" x14ac:dyDescent="0.4">
      <c r="B1157" s="132" t="str">
        <f>B1122</f>
        <v>primary unit</v>
      </c>
      <c r="D1157" t="s">
        <v>841</v>
      </c>
      <c r="E1157" s="8" t="str">
        <f>ROW()&amp;" "&amp;D1157</f>
        <v>1157 LAMORT-PV</v>
      </c>
      <c r="G1157" t="s">
        <v>332</v>
      </c>
      <c r="H1157" s="27"/>
      <c r="I1157" s="78"/>
      <c r="J1157" s="78"/>
      <c r="K1157" s="33"/>
      <c r="L1157" s="33"/>
      <c r="M1157" s="33"/>
      <c r="N1157" s="33"/>
      <c r="O1157" s="33"/>
      <c r="P1157" s="33"/>
      <c r="R1157" s="33"/>
      <c r="S1157" s="77"/>
      <c r="T1157" s="77"/>
      <c r="U1157" s="77"/>
      <c r="V1157" s="77"/>
      <c r="W1157" s="77"/>
      <c r="X1157" s="77"/>
      <c r="Y1157" s="77"/>
      <c r="Z1157" s="77"/>
      <c r="AA1157" s="77"/>
      <c r="AB1157" s="77"/>
      <c r="AC1157" s="77"/>
      <c r="AD1157" s="77"/>
      <c r="AE1157" s="77"/>
      <c r="AF1157" s="77"/>
      <c r="AG1157" s="77"/>
      <c r="AH1157" s="77"/>
      <c r="AI1157" s="77"/>
      <c r="AJ1157" s="77"/>
      <c r="AK1157" s="77"/>
      <c r="AL1157" s="77"/>
      <c r="AM1157" s="77"/>
      <c r="AN1157" s="77"/>
      <c r="AO1157" s="77"/>
      <c r="AP1157" s="77"/>
      <c r="AQ1157" s="77"/>
      <c r="AR1157" s="77"/>
      <c r="AS1157" s="77"/>
      <c r="AT1157" s="77"/>
      <c r="AU1157" s="77"/>
      <c r="AV1157" s="77"/>
      <c r="AW1157" s="77"/>
      <c r="AX1157" s="77"/>
      <c r="AY1157" s="77"/>
      <c r="AZ1157" s="77"/>
      <c r="BA1157" s="77"/>
      <c r="BB1157" s="77"/>
      <c r="BC1157" s="77"/>
      <c r="BD1157" s="77"/>
      <c r="BE1157" s="77"/>
      <c r="BF1157" s="77"/>
      <c r="BG1157" s="77"/>
      <c r="BH1157" s="77"/>
      <c r="BI1157" s="77"/>
      <c r="BJ1157" s="77"/>
      <c r="BK1157" s="77"/>
      <c r="BL1157" s="77"/>
      <c r="BM1157" s="77"/>
      <c r="BN1157" s="77"/>
      <c r="BO1157" s="77"/>
      <c r="BP1157" s="77"/>
      <c r="BQ1157" s="77"/>
      <c r="BR1157" s="77"/>
      <c r="BS1157" s="77"/>
      <c r="BT1157" s="77"/>
      <c r="BU1157" s="77"/>
      <c r="BV1157" s="77"/>
      <c r="BW1157" s="77"/>
      <c r="BX1157" s="77"/>
      <c r="BY1157" s="77"/>
      <c r="BZ1157" s="77"/>
      <c r="CA1157" s="77"/>
      <c r="CB1157" s="77"/>
      <c r="CC1157" s="77"/>
      <c r="CD1157" s="77"/>
      <c r="CE1157" s="77"/>
      <c r="CF1157" s="77"/>
      <c r="CG1157" s="77"/>
      <c r="CH1157" s="77"/>
      <c r="CI1157" s="77"/>
      <c r="CJ1157" s="77"/>
      <c r="CK1157" s="77"/>
      <c r="CL1157" s="77"/>
    </row>
    <row r="1158" spans="2:90" x14ac:dyDescent="0.4">
      <c r="B1158" s="132" t="str">
        <f>B1123</f>
        <v>Primary revenue driver</v>
      </c>
      <c r="D1158" t="s">
        <v>841</v>
      </c>
      <c r="E1158" s="8" t="str">
        <f>ROW()&amp;" "&amp;D1158</f>
        <v>1158 LAMORT-PV</v>
      </c>
      <c r="G1158" t="s">
        <v>332</v>
      </c>
      <c r="K1158" s="53"/>
      <c r="L1158" s="53"/>
      <c r="M1158" s="53"/>
      <c r="N1158" s="53"/>
      <c r="O1158" s="53"/>
      <c r="P1158" s="53"/>
      <c r="R1158" s="24"/>
      <c r="S1158" s="175" t="str">
        <f t="shared" ref="S1158" si="1333">ADDRESS(ROW(S1143),COLUMN(S1143),2)</f>
        <v>S$1143</v>
      </c>
      <c r="T1158" s="175" t="str">
        <f t="shared" ref="T1158:CE1158" si="1334">ADDRESS(ROW(T1143),COLUMN(T1143),2)</f>
        <v>T$1143</v>
      </c>
      <c r="U1158" s="175" t="str">
        <f t="shared" si="1334"/>
        <v>U$1143</v>
      </c>
      <c r="V1158" s="175" t="str">
        <f t="shared" si="1334"/>
        <v>V$1143</v>
      </c>
      <c r="W1158" s="175" t="str">
        <f t="shared" si="1334"/>
        <v>W$1143</v>
      </c>
      <c r="X1158" s="175" t="str">
        <f t="shared" si="1334"/>
        <v>X$1143</v>
      </c>
      <c r="Y1158" s="175" t="str">
        <f t="shared" si="1334"/>
        <v>Y$1143</v>
      </c>
      <c r="Z1158" s="175" t="str">
        <f t="shared" si="1334"/>
        <v>Z$1143</v>
      </c>
      <c r="AA1158" s="175" t="str">
        <f t="shared" si="1334"/>
        <v>AA$1143</v>
      </c>
      <c r="AB1158" s="175" t="str">
        <f t="shared" si="1334"/>
        <v>AB$1143</v>
      </c>
      <c r="AC1158" s="175" t="str">
        <f t="shared" si="1334"/>
        <v>AC$1143</v>
      </c>
      <c r="AD1158" s="175" t="str">
        <f t="shared" si="1334"/>
        <v>AD$1143</v>
      </c>
      <c r="AE1158" s="175" t="str">
        <f t="shared" si="1334"/>
        <v>AE$1143</v>
      </c>
      <c r="AF1158" s="175" t="str">
        <f t="shared" si="1334"/>
        <v>AF$1143</v>
      </c>
      <c r="AG1158" s="175" t="str">
        <f t="shared" si="1334"/>
        <v>AG$1143</v>
      </c>
      <c r="AH1158" s="175" t="str">
        <f t="shared" si="1334"/>
        <v>AH$1143</v>
      </c>
      <c r="AI1158" s="175" t="str">
        <f t="shared" si="1334"/>
        <v>AI$1143</v>
      </c>
      <c r="AJ1158" s="175" t="str">
        <f t="shared" si="1334"/>
        <v>AJ$1143</v>
      </c>
      <c r="AK1158" s="175" t="str">
        <f t="shared" si="1334"/>
        <v>AK$1143</v>
      </c>
      <c r="AL1158" s="175" t="str">
        <f t="shared" si="1334"/>
        <v>AL$1143</v>
      </c>
      <c r="AM1158" s="175" t="str">
        <f t="shared" si="1334"/>
        <v>AM$1143</v>
      </c>
      <c r="AN1158" s="175" t="str">
        <f t="shared" si="1334"/>
        <v>AN$1143</v>
      </c>
      <c r="AO1158" s="175" t="str">
        <f t="shared" si="1334"/>
        <v>AO$1143</v>
      </c>
      <c r="AP1158" s="175" t="str">
        <f t="shared" si="1334"/>
        <v>AP$1143</v>
      </c>
      <c r="AQ1158" s="175" t="str">
        <f t="shared" si="1334"/>
        <v>AQ$1143</v>
      </c>
      <c r="AR1158" s="175" t="str">
        <f t="shared" si="1334"/>
        <v>AR$1143</v>
      </c>
      <c r="AS1158" s="175" t="str">
        <f t="shared" si="1334"/>
        <v>AS$1143</v>
      </c>
      <c r="AT1158" s="175" t="str">
        <f t="shared" si="1334"/>
        <v>AT$1143</v>
      </c>
      <c r="AU1158" s="175" t="str">
        <f t="shared" si="1334"/>
        <v>AU$1143</v>
      </c>
      <c r="AV1158" s="175" t="str">
        <f t="shared" si="1334"/>
        <v>AV$1143</v>
      </c>
      <c r="AW1158" s="175" t="str">
        <f t="shared" si="1334"/>
        <v>AW$1143</v>
      </c>
      <c r="AX1158" s="175" t="str">
        <f t="shared" si="1334"/>
        <v>AX$1143</v>
      </c>
      <c r="AY1158" s="175" t="str">
        <f t="shared" si="1334"/>
        <v>AY$1143</v>
      </c>
      <c r="AZ1158" s="175" t="str">
        <f t="shared" si="1334"/>
        <v>AZ$1143</v>
      </c>
      <c r="BA1158" s="175" t="str">
        <f t="shared" si="1334"/>
        <v>BA$1143</v>
      </c>
      <c r="BB1158" s="175" t="str">
        <f t="shared" si="1334"/>
        <v>BB$1143</v>
      </c>
      <c r="BC1158" s="175" t="str">
        <f t="shared" si="1334"/>
        <v>BC$1143</v>
      </c>
      <c r="BD1158" s="175" t="str">
        <f t="shared" si="1334"/>
        <v>BD$1143</v>
      </c>
      <c r="BE1158" s="175" t="str">
        <f t="shared" si="1334"/>
        <v>BE$1143</v>
      </c>
      <c r="BF1158" s="175" t="str">
        <f t="shared" si="1334"/>
        <v>BF$1143</v>
      </c>
      <c r="BG1158" s="175" t="str">
        <f t="shared" si="1334"/>
        <v>BG$1143</v>
      </c>
      <c r="BH1158" s="175" t="str">
        <f t="shared" si="1334"/>
        <v>BH$1143</v>
      </c>
      <c r="BI1158" s="175" t="str">
        <f t="shared" si="1334"/>
        <v>BI$1143</v>
      </c>
      <c r="BJ1158" s="175" t="str">
        <f t="shared" si="1334"/>
        <v>BJ$1143</v>
      </c>
      <c r="BK1158" s="175" t="str">
        <f t="shared" si="1334"/>
        <v>BK$1143</v>
      </c>
      <c r="BL1158" s="175" t="str">
        <f t="shared" si="1334"/>
        <v>BL$1143</v>
      </c>
      <c r="BM1158" s="175" t="str">
        <f t="shared" si="1334"/>
        <v>BM$1143</v>
      </c>
      <c r="BN1158" s="175" t="str">
        <f t="shared" si="1334"/>
        <v>BN$1143</v>
      </c>
      <c r="BO1158" s="175" t="str">
        <f t="shared" si="1334"/>
        <v>BO$1143</v>
      </c>
      <c r="BP1158" s="175" t="str">
        <f t="shared" si="1334"/>
        <v>BP$1143</v>
      </c>
      <c r="BQ1158" s="175" t="str">
        <f t="shared" si="1334"/>
        <v>BQ$1143</v>
      </c>
      <c r="BR1158" s="175" t="str">
        <f t="shared" si="1334"/>
        <v>BR$1143</v>
      </c>
      <c r="BS1158" s="175" t="str">
        <f t="shared" si="1334"/>
        <v>BS$1143</v>
      </c>
      <c r="BT1158" s="175" t="str">
        <f t="shared" si="1334"/>
        <v>BT$1143</v>
      </c>
      <c r="BU1158" s="175" t="str">
        <f t="shared" si="1334"/>
        <v>BU$1143</v>
      </c>
      <c r="BV1158" s="175" t="str">
        <f t="shared" si="1334"/>
        <v>BV$1143</v>
      </c>
      <c r="BW1158" s="175" t="str">
        <f t="shared" si="1334"/>
        <v>BW$1143</v>
      </c>
      <c r="BX1158" s="175" t="str">
        <f t="shared" si="1334"/>
        <v>BX$1143</v>
      </c>
      <c r="BY1158" s="175" t="str">
        <f t="shared" si="1334"/>
        <v>BY$1143</v>
      </c>
      <c r="BZ1158" s="175" t="str">
        <f t="shared" si="1334"/>
        <v>BZ$1143</v>
      </c>
      <c r="CA1158" s="175" t="str">
        <f t="shared" si="1334"/>
        <v>CA$1143</v>
      </c>
      <c r="CB1158" s="175" t="str">
        <f t="shared" si="1334"/>
        <v>CB$1143</v>
      </c>
      <c r="CC1158" s="175" t="str">
        <f t="shared" si="1334"/>
        <v>CC$1143</v>
      </c>
      <c r="CD1158" s="175" t="str">
        <f t="shared" si="1334"/>
        <v>CD$1143</v>
      </c>
      <c r="CE1158" s="175" t="str">
        <f t="shared" si="1334"/>
        <v>CE$1143</v>
      </c>
      <c r="CF1158" s="175" t="str">
        <f t="shared" ref="CF1158:CK1158" si="1335">ADDRESS(ROW(CF1143),COLUMN(CF1143),2)</f>
        <v>CF$1143</v>
      </c>
      <c r="CG1158" s="175" t="str">
        <f t="shared" si="1335"/>
        <v>CG$1143</v>
      </c>
      <c r="CH1158" s="175" t="str">
        <f t="shared" si="1335"/>
        <v>CH$1143</v>
      </c>
      <c r="CI1158" s="175" t="str">
        <f t="shared" si="1335"/>
        <v>CI$1143</v>
      </c>
      <c r="CJ1158" s="175" t="str">
        <f t="shared" si="1335"/>
        <v>CJ$1143</v>
      </c>
      <c r="CK1158" s="175" t="str">
        <f t="shared" si="1335"/>
        <v>CK$1143</v>
      </c>
      <c r="CL1158" s="175" t="str">
        <f t="shared" ref="CL1158" si="1336">ADDRESS(ROW(CL1143),COLUMN(CL1143),2)</f>
        <v>CL$1143</v>
      </c>
    </row>
    <row r="1159" spans="2:90" x14ac:dyDescent="0.4">
      <c r="B1159" s="132" t="str">
        <f>B1124</f>
        <v>Primary volume driver</v>
      </c>
      <c r="D1159" t="s">
        <v>841</v>
      </c>
      <c r="E1159" s="8" t="str">
        <f>ROW()&amp;" "&amp;D1159</f>
        <v>1159 LAMORT-PV</v>
      </c>
      <c r="G1159" t="s">
        <v>332</v>
      </c>
      <c r="H1159" s="12"/>
      <c r="I1159" s="60"/>
      <c r="J1159" s="60"/>
      <c r="K1159" s="15"/>
      <c r="L1159" s="15"/>
      <c r="M1159" s="15"/>
      <c r="N1159" s="15"/>
      <c r="O1159" s="15"/>
      <c r="P1159" s="15"/>
      <c r="R1159" s="15"/>
      <c r="S1159" s="175" t="str">
        <f t="shared" ref="S1159" si="1337">S1124</f>
        <v>S$13</v>
      </c>
      <c r="T1159" s="175" t="str">
        <f t="shared" ref="T1159:CD1159" si="1338">T1124</f>
        <v>T$13</v>
      </c>
      <c r="U1159" s="175" t="str">
        <f t="shared" si="1338"/>
        <v>U$13</v>
      </c>
      <c r="V1159" s="175" t="str">
        <f t="shared" si="1338"/>
        <v>V$13</v>
      </c>
      <c r="W1159" s="175" t="str">
        <f t="shared" si="1338"/>
        <v>W$13</v>
      </c>
      <c r="X1159" s="175" t="str">
        <f t="shared" si="1338"/>
        <v>X$13</v>
      </c>
      <c r="Y1159" s="175" t="str">
        <f t="shared" si="1338"/>
        <v>Y$13</v>
      </c>
      <c r="Z1159" s="175" t="str">
        <f t="shared" si="1338"/>
        <v>Z$13</v>
      </c>
      <c r="AA1159" s="175" t="str">
        <f t="shared" si="1338"/>
        <v>AA$13</v>
      </c>
      <c r="AB1159" s="175" t="str">
        <f t="shared" si="1338"/>
        <v>AB$13</v>
      </c>
      <c r="AC1159" s="175" t="str">
        <f t="shared" si="1338"/>
        <v>AC$13</v>
      </c>
      <c r="AD1159" s="175" t="str">
        <f t="shared" si="1338"/>
        <v>AD$13</v>
      </c>
      <c r="AE1159" s="175" t="str">
        <f t="shared" si="1338"/>
        <v>AE$13</v>
      </c>
      <c r="AF1159" s="175" t="str">
        <f t="shared" si="1338"/>
        <v>AF$13</v>
      </c>
      <c r="AG1159" s="175" t="str">
        <f t="shared" si="1338"/>
        <v>AG$13</v>
      </c>
      <c r="AH1159" s="175" t="str">
        <f t="shared" si="1338"/>
        <v>AH$13</v>
      </c>
      <c r="AI1159" s="175" t="str">
        <f t="shared" si="1338"/>
        <v>AI$13</v>
      </c>
      <c r="AJ1159" s="175" t="str">
        <f t="shared" si="1338"/>
        <v>AJ$13</v>
      </c>
      <c r="AK1159" s="175" t="str">
        <f t="shared" si="1338"/>
        <v>AK$13</v>
      </c>
      <c r="AL1159" s="175" t="str">
        <f t="shared" si="1338"/>
        <v>AL$13</v>
      </c>
      <c r="AM1159" s="175" t="str">
        <f t="shared" si="1338"/>
        <v>AM$13</v>
      </c>
      <c r="AN1159" s="175" t="str">
        <f t="shared" si="1338"/>
        <v>AN$13</v>
      </c>
      <c r="AO1159" s="175" t="str">
        <f t="shared" si="1338"/>
        <v>AO$13</v>
      </c>
      <c r="AP1159" s="175" t="str">
        <f t="shared" si="1338"/>
        <v>AP$13</v>
      </c>
      <c r="AQ1159" s="175" t="str">
        <f t="shared" si="1338"/>
        <v>AQ$13</v>
      </c>
      <c r="AR1159" s="175" t="str">
        <f t="shared" si="1338"/>
        <v>AR$13</v>
      </c>
      <c r="AS1159" s="175" t="str">
        <f t="shared" si="1338"/>
        <v>AS$13</v>
      </c>
      <c r="AT1159" s="175" t="str">
        <f t="shared" si="1338"/>
        <v>AT$13</v>
      </c>
      <c r="AU1159" s="175" t="str">
        <f t="shared" si="1338"/>
        <v>AU$13</v>
      </c>
      <c r="AV1159" s="175" t="str">
        <f t="shared" si="1338"/>
        <v>AV$13</v>
      </c>
      <c r="AW1159" s="175" t="str">
        <f t="shared" si="1338"/>
        <v>AW$13</v>
      </c>
      <c r="AX1159" s="175" t="str">
        <f t="shared" si="1338"/>
        <v>AX$13</v>
      </c>
      <c r="AY1159" s="175" t="str">
        <f t="shared" si="1338"/>
        <v>AY$13</v>
      </c>
      <c r="AZ1159" s="175" t="str">
        <f t="shared" si="1338"/>
        <v>AZ$13</v>
      </c>
      <c r="BA1159" s="175" t="str">
        <f t="shared" si="1338"/>
        <v>BA$13</v>
      </c>
      <c r="BB1159" s="175" t="str">
        <f t="shared" si="1338"/>
        <v>BB$13</v>
      </c>
      <c r="BC1159" s="175" t="str">
        <f t="shared" si="1338"/>
        <v>BC$13</v>
      </c>
      <c r="BD1159" s="175" t="str">
        <f t="shared" si="1338"/>
        <v>BD$13</v>
      </c>
      <c r="BE1159" s="175" t="str">
        <f t="shared" si="1338"/>
        <v>BE$13</v>
      </c>
      <c r="BF1159" s="175" t="str">
        <f t="shared" si="1338"/>
        <v>BF$13</v>
      </c>
      <c r="BG1159" s="175" t="str">
        <f t="shared" si="1338"/>
        <v>BG$13</v>
      </c>
      <c r="BH1159" s="175" t="str">
        <f t="shared" si="1338"/>
        <v>BH$13</v>
      </c>
      <c r="BI1159" s="175" t="str">
        <f t="shared" si="1338"/>
        <v>BI$13</v>
      </c>
      <c r="BJ1159" s="175" t="str">
        <f t="shared" si="1338"/>
        <v>BJ$13</v>
      </c>
      <c r="BK1159" s="175" t="str">
        <f t="shared" si="1338"/>
        <v>BK$13</v>
      </c>
      <c r="BL1159" s="175" t="str">
        <f t="shared" si="1338"/>
        <v>BL$13</v>
      </c>
      <c r="BM1159" s="175" t="str">
        <f t="shared" si="1338"/>
        <v>BM$13</v>
      </c>
      <c r="BN1159" s="175" t="str">
        <f t="shared" si="1338"/>
        <v>BN$13</v>
      </c>
      <c r="BO1159" s="175" t="str">
        <f t="shared" si="1338"/>
        <v>BO$13</v>
      </c>
      <c r="BP1159" s="175" t="str">
        <f t="shared" si="1338"/>
        <v>BP$13</v>
      </c>
      <c r="BQ1159" s="175" t="str">
        <f t="shared" si="1338"/>
        <v>BQ$13</v>
      </c>
      <c r="BR1159" s="175" t="str">
        <f t="shared" si="1338"/>
        <v>BR$13</v>
      </c>
      <c r="BS1159" s="175" t="str">
        <f t="shared" si="1338"/>
        <v>BS$13</v>
      </c>
      <c r="BT1159" s="175" t="str">
        <f t="shared" si="1338"/>
        <v>BT$13</v>
      </c>
      <c r="BU1159" s="175" t="str">
        <f t="shared" si="1338"/>
        <v>BU$13</v>
      </c>
      <c r="BV1159" s="175" t="str">
        <f t="shared" si="1338"/>
        <v>BV$13</v>
      </c>
      <c r="BW1159" s="175" t="str">
        <f t="shared" si="1338"/>
        <v>BW$13</v>
      </c>
      <c r="BX1159" s="175" t="str">
        <f t="shared" si="1338"/>
        <v>BX$13</v>
      </c>
      <c r="BY1159" s="175" t="str">
        <f t="shared" si="1338"/>
        <v>BY$13</v>
      </c>
      <c r="BZ1159" s="175" t="str">
        <f t="shared" si="1338"/>
        <v>BZ$13</v>
      </c>
      <c r="CA1159" s="175" t="str">
        <f t="shared" si="1338"/>
        <v>CA$13</v>
      </c>
      <c r="CB1159" s="175" t="str">
        <f t="shared" si="1338"/>
        <v>CB$13</v>
      </c>
      <c r="CC1159" s="175" t="str">
        <f t="shared" si="1338"/>
        <v>CC$13</v>
      </c>
      <c r="CD1159" s="175" t="str">
        <f t="shared" si="1338"/>
        <v>CD$13</v>
      </c>
      <c r="CE1159" s="175" t="str">
        <f t="shared" ref="CE1159:CK1159" si="1339">CE1124</f>
        <v>CE$13</v>
      </c>
      <c r="CF1159" s="175" t="str">
        <f t="shared" si="1339"/>
        <v>CF$13</v>
      </c>
      <c r="CG1159" s="175" t="str">
        <f t="shared" si="1339"/>
        <v>CG$13</v>
      </c>
      <c r="CH1159" s="175" t="str">
        <f t="shared" si="1339"/>
        <v>CH$13</v>
      </c>
      <c r="CI1159" s="175" t="str">
        <f t="shared" si="1339"/>
        <v>CI$13</v>
      </c>
      <c r="CJ1159" s="175" t="str">
        <f t="shared" si="1339"/>
        <v>CJ$13</v>
      </c>
      <c r="CK1159" s="175" t="str">
        <f t="shared" si="1339"/>
        <v>CK$13</v>
      </c>
      <c r="CL1159" s="175" t="str">
        <f t="shared" ref="CL1159" si="1340">CL1124</f>
        <v>CL$13</v>
      </c>
    </row>
    <row r="1160" spans="2:90" x14ac:dyDescent="0.4">
      <c r="B1160" s="187" t="str">
        <f>B1129</f>
        <v>Volume driven amortizing loan - no defaults:</v>
      </c>
      <c r="D1160" t="s">
        <v>841</v>
      </c>
      <c r="E1160" s="8" t="str">
        <f t="shared" ref="E1160:E1163" si="1341">ROW()&amp;" "&amp;D1160</f>
        <v>1160 LAMORT-PV</v>
      </c>
      <c r="G1160" t="s">
        <v>332</v>
      </c>
      <c r="H1160" s="12"/>
      <c r="I1160" s="60"/>
      <c r="J1160" s="60"/>
      <c r="K1160" s="15"/>
      <c r="L1160" s="15"/>
      <c r="M1160" s="15"/>
      <c r="N1160" s="15"/>
      <c r="O1160" s="15"/>
      <c r="P1160" s="15"/>
      <c r="R1160" s="15"/>
      <c r="S1160" s="175">
        <f t="shared" ref="S1160" si="1342">S1125</f>
        <v>0</v>
      </c>
      <c r="T1160" s="175">
        <f t="shared" ref="T1160:CD1160" si="1343">T1125</f>
        <v>0</v>
      </c>
      <c r="U1160" s="175">
        <f t="shared" si="1343"/>
        <v>0</v>
      </c>
      <c r="V1160" s="175">
        <f t="shared" si="1343"/>
        <v>0</v>
      </c>
      <c r="W1160" s="175">
        <f t="shared" si="1343"/>
        <v>0</v>
      </c>
      <c r="X1160" s="175">
        <f t="shared" si="1343"/>
        <v>0</v>
      </c>
      <c r="Y1160" s="175">
        <f t="shared" si="1343"/>
        <v>0</v>
      </c>
      <c r="Z1160" s="175">
        <f t="shared" si="1343"/>
        <v>0</v>
      </c>
      <c r="AA1160" s="175">
        <f t="shared" si="1343"/>
        <v>0</v>
      </c>
      <c r="AB1160" s="175">
        <f t="shared" si="1343"/>
        <v>0</v>
      </c>
      <c r="AC1160" s="175">
        <f t="shared" si="1343"/>
        <v>0</v>
      </c>
      <c r="AD1160" s="175">
        <f t="shared" si="1343"/>
        <v>0</v>
      </c>
      <c r="AE1160" s="175">
        <f t="shared" si="1343"/>
        <v>0</v>
      </c>
      <c r="AF1160" s="175">
        <f t="shared" si="1343"/>
        <v>0</v>
      </c>
      <c r="AG1160" s="175">
        <f t="shared" si="1343"/>
        <v>0</v>
      </c>
      <c r="AH1160" s="175">
        <f t="shared" si="1343"/>
        <v>0</v>
      </c>
      <c r="AI1160" s="175">
        <f t="shared" si="1343"/>
        <v>0</v>
      </c>
      <c r="AJ1160" s="175">
        <f t="shared" si="1343"/>
        <v>0</v>
      </c>
      <c r="AK1160" s="175">
        <f t="shared" si="1343"/>
        <v>0</v>
      </c>
      <c r="AL1160" s="175">
        <f t="shared" si="1343"/>
        <v>0</v>
      </c>
      <c r="AM1160" s="175">
        <f t="shared" si="1343"/>
        <v>0</v>
      </c>
      <c r="AN1160" s="175">
        <f t="shared" si="1343"/>
        <v>0</v>
      </c>
      <c r="AO1160" s="175">
        <f t="shared" si="1343"/>
        <v>0</v>
      </c>
      <c r="AP1160" s="175">
        <f t="shared" si="1343"/>
        <v>0</v>
      </c>
      <c r="AQ1160" s="175">
        <f t="shared" si="1343"/>
        <v>0</v>
      </c>
      <c r="AR1160" s="175">
        <f t="shared" si="1343"/>
        <v>0</v>
      </c>
      <c r="AS1160" s="175">
        <f t="shared" si="1343"/>
        <v>0</v>
      </c>
      <c r="AT1160" s="175">
        <f t="shared" si="1343"/>
        <v>0</v>
      </c>
      <c r="AU1160" s="175">
        <f t="shared" si="1343"/>
        <v>0</v>
      </c>
      <c r="AV1160" s="175">
        <f t="shared" si="1343"/>
        <v>0</v>
      </c>
      <c r="AW1160" s="175">
        <f t="shared" si="1343"/>
        <v>0</v>
      </c>
      <c r="AX1160" s="175">
        <f t="shared" si="1343"/>
        <v>0</v>
      </c>
      <c r="AY1160" s="175">
        <f t="shared" si="1343"/>
        <v>0</v>
      </c>
      <c r="AZ1160" s="175">
        <f t="shared" si="1343"/>
        <v>0</v>
      </c>
      <c r="BA1160" s="175">
        <f t="shared" si="1343"/>
        <v>0</v>
      </c>
      <c r="BB1160" s="175">
        <f t="shared" si="1343"/>
        <v>0</v>
      </c>
      <c r="BC1160" s="175">
        <f t="shared" si="1343"/>
        <v>0</v>
      </c>
      <c r="BD1160" s="175">
        <f t="shared" si="1343"/>
        <v>0</v>
      </c>
      <c r="BE1160" s="175">
        <f t="shared" si="1343"/>
        <v>0</v>
      </c>
      <c r="BF1160" s="175">
        <f t="shared" si="1343"/>
        <v>0</v>
      </c>
      <c r="BG1160" s="175">
        <f t="shared" si="1343"/>
        <v>0</v>
      </c>
      <c r="BH1160" s="175">
        <f t="shared" si="1343"/>
        <v>0</v>
      </c>
      <c r="BI1160" s="175">
        <f t="shared" si="1343"/>
        <v>0</v>
      </c>
      <c r="BJ1160" s="175">
        <f t="shared" si="1343"/>
        <v>0</v>
      </c>
      <c r="BK1160" s="175">
        <f t="shared" si="1343"/>
        <v>0</v>
      </c>
      <c r="BL1160" s="175">
        <f t="shared" si="1343"/>
        <v>0</v>
      </c>
      <c r="BM1160" s="175">
        <f t="shared" si="1343"/>
        <v>0</v>
      </c>
      <c r="BN1160" s="175">
        <f t="shared" si="1343"/>
        <v>0</v>
      </c>
      <c r="BO1160" s="175">
        <f t="shared" si="1343"/>
        <v>0</v>
      </c>
      <c r="BP1160" s="175">
        <f t="shared" si="1343"/>
        <v>0</v>
      </c>
      <c r="BQ1160" s="175">
        <f t="shared" si="1343"/>
        <v>0</v>
      </c>
      <c r="BR1160" s="175">
        <f t="shared" si="1343"/>
        <v>0</v>
      </c>
      <c r="BS1160" s="175">
        <f t="shared" si="1343"/>
        <v>0</v>
      </c>
      <c r="BT1160" s="175">
        <f t="shared" si="1343"/>
        <v>0</v>
      </c>
      <c r="BU1160" s="175">
        <f t="shared" si="1343"/>
        <v>0</v>
      </c>
      <c r="BV1160" s="175">
        <f t="shared" si="1343"/>
        <v>0</v>
      </c>
      <c r="BW1160" s="175">
        <f t="shared" si="1343"/>
        <v>0</v>
      </c>
      <c r="BX1160" s="175">
        <f t="shared" si="1343"/>
        <v>0</v>
      </c>
      <c r="BY1160" s="175">
        <f t="shared" si="1343"/>
        <v>0</v>
      </c>
      <c r="BZ1160" s="175">
        <f t="shared" si="1343"/>
        <v>0</v>
      </c>
      <c r="CA1160" s="175">
        <f t="shared" si="1343"/>
        <v>0</v>
      </c>
      <c r="CB1160" s="175">
        <f t="shared" si="1343"/>
        <v>0</v>
      </c>
      <c r="CC1160" s="175">
        <f t="shared" si="1343"/>
        <v>0</v>
      </c>
      <c r="CD1160" s="175">
        <f t="shared" si="1343"/>
        <v>0</v>
      </c>
      <c r="CE1160" s="175">
        <f t="shared" ref="CE1160:CK1160" si="1344">CE1125</f>
        <v>0</v>
      </c>
      <c r="CF1160" s="175">
        <f t="shared" si="1344"/>
        <v>0</v>
      </c>
      <c r="CG1160" s="175">
        <f t="shared" si="1344"/>
        <v>0</v>
      </c>
      <c r="CH1160" s="175">
        <f t="shared" si="1344"/>
        <v>0</v>
      </c>
      <c r="CI1160" s="175">
        <f t="shared" si="1344"/>
        <v>0</v>
      </c>
      <c r="CJ1160" s="175">
        <f t="shared" si="1344"/>
        <v>0</v>
      </c>
      <c r="CK1160" s="175">
        <f t="shared" si="1344"/>
        <v>0</v>
      </c>
      <c r="CL1160" s="175">
        <f t="shared" ref="CL1160" si="1345">CL1125</f>
        <v>0</v>
      </c>
    </row>
    <row r="1161" spans="2:90" x14ac:dyDescent="0.4">
      <c r="B1161" s="235" t="str">
        <f>IFERROR(SUBSTITUTE(TRIM(MID(B1129, SEARCH("-", B1129) + 1, LEN(B1129))),":",""),"no unit")</f>
        <v>no defaults</v>
      </c>
      <c r="D1161" t="s">
        <v>841</v>
      </c>
      <c r="E1161" s="8" t="str">
        <f t="shared" si="1341"/>
        <v>1161 LAMORT-PV</v>
      </c>
      <c r="G1161" t="s">
        <v>332</v>
      </c>
      <c r="H1161" s="12"/>
      <c r="I1161" s="60"/>
      <c r="J1161" s="60"/>
      <c r="K1161" s="15"/>
      <c r="L1161" s="15"/>
      <c r="M1161" s="15"/>
      <c r="N1161" s="15"/>
      <c r="O1161" s="15"/>
      <c r="P1161" s="15"/>
      <c r="R1161" s="15"/>
      <c r="S1161" s="175"/>
      <c r="T1161" s="175"/>
      <c r="U1161" s="175"/>
      <c r="V1161" s="175"/>
      <c r="W1161" s="175"/>
      <c r="X1161" s="175"/>
      <c r="Y1161" s="175"/>
      <c r="Z1161" s="175"/>
      <c r="AA1161" s="175"/>
      <c r="AB1161" s="175"/>
      <c r="AC1161" s="175"/>
      <c r="AD1161" s="175"/>
      <c r="AE1161" s="175"/>
      <c r="AF1161" s="175"/>
      <c r="AG1161" s="175"/>
      <c r="AH1161" s="175"/>
      <c r="AI1161" s="175"/>
      <c r="AJ1161" s="175"/>
      <c r="AK1161" s="175"/>
      <c r="AL1161" s="175"/>
      <c r="AM1161" s="175"/>
      <c r="AN1161" s="175"/>
      <c r="AO1161" s="175"/>
      <c r="AP1161" s="175"/>
      <c r="AQ1161" s="175"/>
      <c r="AR1161" s="175"/>
      <c r="AS1161" s="175"/>
      <c r="AT1161" s="175"/>
      <c r="AU1161" s="175"/>
      <c r="AV1161" s="175"/>
      <c r="AW1161" s="175"/>
      <c r="AX1161" s="175"/>
      <c r="AY1161" s="175"/>
      <c r="AZ1161" s="175"/>
      <c r="BA1161" s="175"/>
      <c r="BB1161" s="175"/>
      <c r="BC1161" s="175"/>
      <c r="BD1161" s="175"/>
      <c r="BE1161" s="175"/>
      <c r="BF1161" s="175"/>
      <c r="BG1161" s="175"/>
      <c r="BH1161" s="175"/>
      <c r="BI1161" s="175"/>
      <c r="BJ1161" s="175"/>
      <c r="BK1161" s="175"/>
      <c r="BL1161" s="175"/>
      <c r="BM1161" s="175"/>
      <c r="BN1161" s="175"/>
      <c r="BO1161" s="175"/>
      <c r="BP1161" s="175"/>
      <c r="BQ1161" s="175"/>
      <c r="BR1161" s="175"/>
      <c r="BS1161" s="175"/>
      <c r="BT1161" s="175"/>
      <c r="BU1161" s="175"/>
      <c r="BV1161" s="175"/>
      <c r="BW1161" s="175"/>
      <c r="BX1161" s="175"/>
      <c r="BY1161" s="175"/>
      <c r="BZ1161" s="175"/>
      <c r="CA1161" s="175"/>
      <c r="CB1161" s="175"/>
      <c r="CC1161" s="175"/>
      <c r="CD1161" s="175"/>
      <c r="CE1161" s="175"/>
      <c r="CF1161" s="175"/>
      <c r="CG1161" s="175"/>
      <c r="CH1161" s="175"/>
      <c r="CI1161" s="175"/>
      <c r="CJ1161" s="175"/>
      <c r="CK1161" s="175"/>
      <c r="CL1161" s="175"/>
    </row>
    <row r="1162" spans="2:90" x14ac:dyDescent="0.4">
      <c r="B1162" s="132" t="str">
        <f>B1127</f>
        <v>Secondary revenue driver</v>
      </c>
      <c r="D1162" t="s">
        <v>841</v>
      </c>
      <c r="E1162" s="8" t="str">
        <f t="shared" si="1341"/>
        <v>1162 LAMORT-PV</v>
      </c>
      <c r="G1162" t="s">
        <v>332</v>
      </c>
      <c r="H1162" s="90"/>
      <c r="I1162" s="209"/>
      <c r="J1162" s="209"/>
      <c r="K1162" s="210"/>
      <c r="L1162" s="210"/>
      <c r="M1162" s="210"/>
      <c r="N1162" s="210"/>
      <c r="O1162" s="210"/>
      <c r="P1162" s="210"/>
      <c r="R1162" s="210"/>
      <c r="S1162" s="4"/>
      <c r="T1162" s="4"/>
      <c r="U1162" s="4"/>
      <c r="V1162" s="4"/>
      <c r="W1162" s="4"/>
      <c r="X1162" s="4"/>
      <c r="Y1162" s="4"/>
      <c r="Z1162" s="4"/>
      <c r="AA1162" s="4"/>
      <c r="AB1162" s="4"/>
      <c r="AC1162" s="4"/>
      <c r="AD1162" s="4"/>
      <c r="AE1162" s="4"/>
      <c r="AF1162" s="4"/>
      <c r="AG1162" s="4"/>
      <c r="AH1162" s="4"/>
      <c r="AI1162" s="4"/>
      <c r="AJ1162" s="4"/>
      <c r="AK1162" s="4"/>
      <c r="AL1162" s="4"/>
      <c r="AM1162" s="4"/>
      <c r="AN1162" s="4"/>
      <c r="AO1162" s="4"/>
      <c r="AP1162" s="4"/>
      <c r="AQ1162" s="4"/>
      <c r="AR1162" s="4"/>
      <c r="AS1162" s="4"/>
      <c r="AT1162" s="4"/>
      <c r="AU1162" s="4"/>
      <c r="AV1162" s="4"/>
      <c r="AW1162" s="4"/>
      <c r="AX1162" s="4"/>
      <c r="AY1162" s="4"/>
      <c r="AZ1162" s="4"/>
      <c r="BA1162" s="4"/>
      <c r="BB1162" s="4"/>
      <c r="BC1162" s="4"/>
      <c r="BD1162" s="4"/>
      <c r="BE1162" s="4"/>
      <c r="BF1162" s="4"/>
      <c r="BG1162" s="4"/>
      <c r="BH1162" s="4"/>
      <c r="BI1162" s="4"/>
      <c r="BJ1162" s="4"/>
      <c r="BK1162" s="4"/>
      <c r="BL1162" s="4"/>
      <c r="BM1162" s="4"/>
      <c r="BN1162" s="4"/>
      <c r="BO1162" s="4"/>
      <c r="BP1162" s="4"/>
      <c r="BQ1162" s="4"/>
      <c r="BR1162" s="4"/>
      <c r="BS1162" s="4"/>
      <c r="BT1162" s="4"/>
      <c r="BU1162" s="4"/>
      <c r="BV1162" s="4"/>
      <c r="BW1162" s="4"/>
      <c r="BX1162" s="4"/>
      <c r="BY1162" s="4"/>
      <c r="BZ1162" s="4"/>
      <c r="CA1162" s="4"/>
      <c r="CB1162" s="4"/>
      <c r="CC1162" s="4"/>
      <c r="CD1162" s="4"/>
      <c r="CE1162" s="4"/>
      <c r="CF1162" s="4"/>
      <c r="CG1162" s="4"/>
      <c r="CH1162" s="4"/>
      <c r="CI1162" s="4"/>
      <c r="CJ1162" s="4"/>
      <c r="CK1162" s="4"/>
      <c r="CL1162" s="4"/>
    </row>
    <row r="1163" spans="2:90" x14ac:dyDescent="0.4">
      <c r="B1163" s="132" t="str">
        <f>B1128</f>
        <v>Secondary volume driver</v>
      </c>
      <c r="D1163" t="s">
        <v>841</v>
      </c>
      <c r="E1163" s="8" t="str">
        <f t="shared" si="1341"/>
        <v>1163 LAMORT-PV</v>
      </c>
      <c r="G1163" t="s">
        <v>332</v>
      </c>
      <c r="H1163" s="12"/>
      <c r="I1163" s="60"/>
      <c r="J1163" s="60"/>
      <c r="K1163" s="15"/>
      <c r="L1163" s="15"/>
      <c r="M1163" s="15"/>
      <c r="N1163" s="15"/>
      <c r="O1163" s="15"/>
      <c r="P1163" s="15"/>
      <c r="R1163" s="15"/>
      <c r="S1163" s="175" t="str">
        <f t="shared" ref="S1163" si="1346">S1128</f>
        <v>S$15</v>
      </c>
      <c r="T1163" s="175" t="str">
        <f t="shared" ref="T1163:CD1163" si="1347">T1128</f>
        <v>T$15</v>
      </c>
      <c r="U1163" s="175" t="str">
        <f t="shared" si="1347"/>
        <v>U$15</v>
      </c>
      <c r="V1163" s="175" t="str">
        <f t="shared" si="1347"/>
        <v>V$15</v>
      </c>
      <c r="W1163" s="175" t="str">
        <f t="shared" si="1347"/>
        <v>W$15</v>
      </c>
      <c r="X1163" s="175" t="str">
        <f t="shared" si="1347"/>
        <v>X$15</v>
      </c>
      <c r="Y1163" s="175" t="str">
        <f t="shared" si="1347"/>
        <v>Y$15</v>
      </c>
      <c r="Z1163" s="175" t="str">
        <f t="shared" si="1347"/>
        <v>Z$15</v>
      </c>
      <c r="AA1163" s="175" t="str">
        <f t="shared" si="1347"/>
        <v>AA$15</v>
      </c>
      <c r="AB1163" s="175" t="str">
        <f t="shared" si="1347"/>
        <v>AB$15</v>
      </c>
      <c r="AC1163" s="175" t="str">
        <f t="shared" si="1347"/>
        <v>AC$15</v>
      </c>
      <c r="AD1163" s="175" t="str">
        <f t="shared" si="1347"/>
        <v>AD$15</v>
      </c>
      <c r="AE1163" s="175" t="str">
        <f t="shared" si="1347"/>
        <v>AE$15</v>
      </c>
      <c r="AF1163" s="175" t="str">
        <f t="shared" si="1347"/>
        <v>AF$15</v>
      </c>
      <c r="AG1163" s="175" t="str">
        <f t="shared" si="1347"/>
        <v>AG$15</v>
      </c>
      <c r="AH1163" s="175" t="str">
        <f t="shared" si="1347"/>
        <v>AH$15</v>
      </c>
      <c r="AI1163" s="175" t="str">
        <f t="shared" si="1347"/>
        <v>AI$15</v>
      </c>
      <c r="AJ1163" s="175" t="str">
        <f t="shared" si="1347"/>
        <v>AJ$15</v>
      </c>
      <c r="AK1163" s="175" t="str">
        <f t="shared" si="1347"/>
        <v>AK$15</v>
      </c>
      <c r="AL1163" s="175" t="str">
        <f t="shared" si="1347"/>
        <v>AL$15</v>
      </c>
      <c r="AM1163" s="175" t="str">
        <f t="shared" si="1347"/>
        <v>AM$15</v>
      </c>
      <c r="AN1163" s="175" t="str">
        <f t="shared" si="1347"/>
        <v>AN$15</v>
      </c>
      <c r="AO1163" s="175" t="str">
        <f t="shared" si="1347"/>
        <v>AO$15</v>
      </c>
      <c r="AP1163" s="175" t="str">
        <f t="shared" si="1347"/>
        <v>AP$15</v>
      </c>
      <c r="AQ1163" s="175" t="str">
        <f t="shared" si="1347"/>
        <v>AQ$15</v>
      </c>
      <c r="AR1163" s="175" t="str">
        <f t="shared" si="1347"/>
        <v>AR$15</v>
      </c>
      <c r="AS1163" s="175" t="str">
        <f t="shared" si="1347"/>
        <v>AS$15</v>
      </c>
      <c r="AT1163" s="175" t="str">
        <f t="shared" si="1347"/>
        <v>AT$15</v>
      </c>
      <c r="AU1163" s="175" t="str">
        <f t="shared" si="1347"/>
        <v>AU$15</v>
      </c>
      <c r="AV1163" s="175" t="str">
        <f t="shared" si="1347"/>
        <v>AV$15</v>
      </c>
      <c r="AW1163" s="175" t="str">
        <f t="shared" si="1347"/>
        <v>AW$15</v>
      </c>
      <c r="AX1163" s="175" t="str">
        <f t="shared" si="1347"/>
        <v>AX$15</v>
      </c>
      <c r="AY1163" s="175" t="str">
        <f t="shared" si="1347"/>
        <v>AY$15</v>
      </c>
      <c r="AZ1163" s="175" t="str">
        <f t="shared" si="1347"/>
        <v>AZ$15</v>
      </c>
      <c r="BA1163" s="175" t="str">
        <f t="shared" si="1347"/>
        <v>BA$15</v>
      </c>
      <c r="BB1163" s="175" t="str">
        <f t="shared" si="1347"/>
        <v>BB$15</v>
      </c>
      <c r="BC1163" s="175" t="str">
        <f t="shared" si="1347"/>
        <v>BC$15</v>
      </c>
      <c r="BD1163" s="175" t="str">
        <f t="shared" si="1347"/>
        <v>BD$15</v>
      </c>
      <c r="BE1163" s="175" t="str">
        <f t="shared" si="1347"/>
        <v>BE$15</v>
      </c>
      <c r="BF1163" s="175" t="str">
        <f t="shared" si="1347"/>
        <v>BF$15</v>
      </c>
      <c r="BG1163" s="175" t="str">
        <f t="shared" si="1347"/>
        <v>BG$15</v>
      </c>
      <c r="BH1163" s="175" t="str">
        <f t="shared" si="1347"/>
        <v>BH$15</v>
      </c>
      <c r="BI1163" s="175" t="str">
        <f t="shared" si="1347"/>
        <v>BI$15</v>
      </c>
      <c r="BJ1163" s="175" t="str">
        <f t="shared" si="1347"/>
        <v>BJ$15</v>
      </c>
      <c r="BK1163" s="175" t="str">
        <f t="shared" si="1347"/>
        <v>BK$15</v>
      </c>
      <c r="BL1163" s="175" t="str">
        <f t="shared" si="1347"/>
        <v>BL$15</v>
      </c>
      <c r="BM1163" s="175" t="str">
        <f t="shared" si="1347"/>
        <v>BM$15</v>
      </c>
      <c r="BN1163" s="175" t="str">
        <f t="shared" si="1347"/>
        <v>BN$15</v>
      </c>
      <c r="BO1163" s="175" t="str">
        <f t="shared" si="1347"/>
        <v>BO$15</v>
      </c>
      <c r="BP1163" s="175" t="str">
        <f t="shared" si="1347"/>
        <v>BP$15</v>
      </c>
      <c r="BQ1163" s="175" t="str">
        <f t="shared" si="1347"/>
        <v>BQ$15</v>
      </c>
      <c r="BR1163" s="175" t="str">
        <f t="shared" si="1347"/>
        <v>BR$15</v>
      </c>
      <c r="BS1163" s="175" t="str">
        <f t="shared" si="1347"/>
        <v>BS$15</v>
      </c>
      <c r="BT1163" s="175" t="str">
        <f t="shared" si="1347"/>
        <v>BT$15</v>
      </c>
      <c r="BU1163" s="175" t="str">
        <f t="shared" si="1347"/>
        <v>BU$15</v>
      </c>
      <c r="BV1163" s="175" t="str">
        <f t="shared" si="1347"/>
        <v>BV$15</v>
      </c>
      <c r="BW1163" s="175" t="str">
        <f t="shared" si="1347"/>
        <v>BW$15</v>
      </c>
      <c r="BX1163" s="175" t="str">
        <f t="shared" si="1347"/>
        <v>BX$15</v>
      </c>
      <c r="BY1163" s="175" t="str">
        <f t="shared" si="1347"/>
        <v>BY$15</v>
      </c>
      <c r="BZ1163" s="175" t="str">
        <f t="shared" si="1347"/>
        <v>BZ$15</v>
      </c>
      <c r="CA1163" s="175" t="str">
        <f t="shared" si="1347"/>
        <v>CA$15</v>
      </c>
      <c r="CB1163" s="175" t="str">
        <f t="shared" si="1347"/>
        <v>CB$15</v>
      </c>
      <c r="CC1163" s="175" t="str">
        <f t="shared" si="1347"/>
        <v>CC$15</v>
      </c>
      <c r="CD1163" s="175" t="str">
        <f t="shared" si="1347"/>
        <v>CD$15</v>
      </c>
      <c r="CE1163" s="175" t="str">
        <f t="shared" ref="CE1163:CK1163" si="1348">CE1128</f>
        <v>CE$15</v>
      </c>
      <c r="CF1163" s="175" t="str">
        <f t="shared" si="1348"/>
        <v>CF$15</v>
      </c>
      <c r="CG1163" s="175" t="str">
        <f t="shared" si="1348"/>
        <v>CG$15</v>
      </c>
      <c r="CH1163" s="175" t="str">
        <f t="shared" si="1348"/>
        <v>CH$15</v>
      </c>
      <c r="CI1163" s="175" t="str">
        <f t="shared" si="1348"/>
        <v>CI$15</v>
      </c>
      <c r="CJ1163" s="175" t="str">
        <f t="shared" si="1348"/>
        <v>CJ$15</v>
      </c>
      <c r="CK1163" s="175" t="str">
        <f t="shared" si="1348"/>
        <v>CK$15</v>
      </c>
      <c r="CL1163" s="175" t="str">
        <f t="shared" ref="CL1163" si="1349">CL1128</f>
        <v>CL$15</v>
      </c>
    </row>
    <row r="1164" spans="2:90" x14ac:dyDescent="0.4">
      <c r="E1164" s="8"/>
      <c r="H1164" s="12"/>
      <c r="I1164" s="60"/>
      <c r="J1164" s="60"/>
      <c r="K1164" s="15"/>
      <c r="L1164" s="15"/>
      <c r="M1164" s="15"/>
      <c r="N1164" s="15"/>
      <c r="O1164" s="15"/>
      <c r="P1164" s="15"/>
      <c r="R1164" s="15"/>
      <c r="S1164" s="76"/>
      <c r="T1164" s="76"/>
      <c r="U1164" s="76"/>
      <c r="V1164" s="76"/>
      <c r="W1164" s="76"/>
      <c r="X1164" s="76"/>
      <c r="Y1164" s="76"/>
      <c r="Z1164" s="76"/>
      <c r="AA1164" s="76"/>
      <c r="AB1164" s="76"/>
      <c r="AC1164" s="76"/>
      <c r="AD1164" s="76"/>
      <c r="AE1164" s="76"/>
      <c r="AF1164" s="76"/>
      <c r="AG1164" s="76"/>
      <c r="AH1164" s="76"/>
      <c r="AI1164" s="76"/>
      <c r="AJ1164" s="76"/>
      <c r="AK1164" s="76"/>
      <c r="AL1164" s="76"/>
      <c r="AM1164" s="76"/>
      <c r="AN1164" s="76"/>
      <c r="AO1164" s="76"/>
      <c r="AP1164" s="76"/>
      <c r="AQ1164" s="76"/>
      <c r="AR1164" s="76"/>
      <c r="AS1164" s="76"/>
      <c r="AT1164" s="76"/>
      <c r="AU1164" s="76"/>
      <c r="AV1164" s="76"/>
      <c r="AW1164" s="76"/>
      <c r="AX1164" s="76"/>
      <c r="AY1164" s="76"/>
      <c r="AZ1164" s="76"/>
      <c r="BA1164" s="76"/>
      <c r="BB1164" s="76"/>
      <c r="BC1164" s="76"/>
      <c r="BD1164" s="76"/>
      <c r="BE1164" s="76"/>
      <c r="BF1164" s="76"/>
      <c r="BG1164" s="76"/>
      <c r="BH1164" s="76"/>
      <c r="BI1164" s="76"/>
      <c r="BJ1164" s="76"/>
      <c r="BK1164" s="76"/>
      <c r="BL1164" s="76"/>
      <c r="BM1164" s="76"/>
      <c r="BN1164" s="76"/>
      <c r="BO1164" s="76"/>
      <c r="BP1164" s="76"/>
      <c r="BQ1164" s="76"/>
      <c r="BR1164" s="76"/>
      <c r="BS1164" s="76"/>
      <c r="BT1164" s="76"/>
      <c r="BU1164" s="76"/>
      <c r="BV1164" s="76"/>
      <c r="BW1164" s="76"/>
      <c r="BX1164" s="76"/>
      <c r="BY1164" s="76"/>
      <c r="BZ1164" s="76"/>
      <c r="CA1164" s="76"/>
      <c r="CB1164" s="76"/>
      <c r="CC1164" s="76"/>
      <c r="CD1164" s="76"/>
      <c r="CE1164" s="76"/>
      <c r="CF1164" s="76"/>
      <c r="CG1164" s="76"/>
      <c r="CH1164" s="76"/>
      <c r="CI1164" s="76"/>
      <c r="CJ1164" s="76"/>
      <c r="CK1164" s="76"/>
      <c r="CL1164" s="76"/>
    </row>
    <row r="1165" spans="2:90" x14ac:dyDescent="0.4">
      <c r="B1165" s="171" t="s">
        <v>490</v>
      </c>
      <c r="E1165" s="8"/>
      <c r="H1165" s="170"/>
      <c r="I1165" s="172"/>
      <c r="J1165" s="172"/>
      <c r="K1165" s="193"/>
      <c r="L1165" s="193"/>
      <c r="M1165" s="193"/>
      <c r="N1165" s="193"/>
      <c r="O1165" s="193"/>
      <c r="P1165" s="193"/>
      <c r="R1165" s="194"/>
      <c r="S1165" s="170"/>
      <c r="T1165" s="170"/>
      <c r="U1165" s="170"/>
      <c r="V1165" s="170"/>
      <c r="W1165" s="170"/>
      <c r="X1165" s="170"/>
      <c r="Y1165" s="170"/>
      <c r="Z1165" s="170"/>
      <c r="AA1165" s="170"/>
      <c r="AB1165" s="170"/>
      <c r="AC1165" s="170"/>
      <c r="AD1165" s="170"/>
      <c r="AE1165" s="170"/>
      <c r="AF1165" s="170"/>
      <c r="AG1165" s="170"/>
      <c r="AH1165" s="170"/>
      <c r="AI1165" s="170"/>
      <c r="AJ1165" s="170"/>
      <c r="AK1165" s="170"/>
      <c r="AL1165" s="170"/>
      <c r="AM1165" s="170"/>
      <c r="AN1165" s="170"/>
      <c r="AO1165" s="170"/>
      <c r="AP1165" s="170"/>
      <c r="AQ1165" s="170"/>
      <c r="AR1165" s="170"/>
      <c r="AS1165" s="170"/>
      <c r="AT1165" s="170"/>
      <c r="AU1165" s="170"/>
      <c r="AV1165" s="170"/>
      <c r="AW1165" s="170"/>
      <c r="AX1165" s="170"/>
      <c r="AY1165" s="170"/>
      <c r="AZ1165" s="170"/>
      <c r="BA1165" s="170"/>
      <c r="BB1165" s="170"/>
      <c r="BC1165" s="170"/>
      <c r="BD1165" s="170"/>
      <c r="BE1165" s="170"/>
      <c r="BF1165" s="170"/>
      <c r="BG1165" s="170"/>
      <c r="BH1165" s="170"/>
      <c r="BI1165" s="170"/>
      <c r="BJ1165" s="170"/>
      <c r="BK1165" s="170"/>
      <c r="BL1165" s="170"/>
      <c r="BM1165" s="170"/>
      <c r="BN1165" s="170"/>
      <c r="BO1165" s="170"/>
      <c r="BP1165" s="170"/>
      <c r="BQ1165" s="170"/>
      <c r="BR1165" s="170"/>
      <c r="BS1165" s="170"/>
      <c r="BT1165" s="170"/>
      <c r="BU1165" s="170"/>
      <c r="BV1165" s="170"/>
      <c r="BW1165" s="170"/>
      <c r="BX1165" s="170"/>
      <c r="BY1165" s="170"/>
      <c r="BZ1165" s="170"/>
      <c r="CA1165" s="170"/>
      <c r="CB1165" s="170"/>
      <c r="CC1165" s="170"/>
      <c r="CD1165" s="170"/>
      <c r="CE1165" s="170"/>
      <c r="CF1165" s="170"/>
      <c r="CG1165" s="170"/>
      <c r="CH1165" s="170"/>
      <c r="CI1165" s="170"/>
      <c r="CJ1165" s="170"/>
      <c r="CK1165" s="170"/>
      <c r="CL1165" s="170"/>
    </row>
    <row r="1166" spans="2:90" x14ac:dyDescent="0.4">
      <c r="B1166" s="171" t="s">
        <v>492</v>
      </c>
      <c r="E1166" s="8"/>
      <c r="H1166" s="170"/>
      <c r="I1166" s="172"/>
      <c r="J1166" s="172"/>
      <c r="K1166" s="193"/>
      <c r="L1166" s="193"/>
      <c r="M1166" s="193"/>
      <c r="N1166" s="193"/>
      <c r="O1166" s="193"/>
      <c r="P1166" s="193"/>
      <c r="R1166" s="194"/>
      <c r="S1166" s="170"/>
      <c r="T1166" s="170"/>
      <c r="U1166" s="170"/>
      <c r="V1166" s="170"/>
      <c r="W1166" s="170"/>
      <c r="X1166" s="170"/>
      <c r="Y1166" s="170"/>
      <c r="Z1166" s="170"/>
      <c r="AA1166" s="170"/>
      <c r="AB1166" s="170"/>
      <c r="AC1166" s="170"/>
      <c r="AD1166" s="170"/>
      <c r="AE1166" s="170"/>
      <c r="AF1166" s="170"/>
      <c r="AG1166" s="170"/>
      <c r="AH1166" s="170"/>
      <c r="AI1166" s="170"/>
      <c r="AJ1166" s="170"/>
      <c r="AK1166" s="170"/>
      <c r="AL1166" s="170"/>
      <c r="AM1166" s="170"/>
      <c r="AN1166" s="170"/>
      <c r="AO1166" s="170"/>
      <c r="AP1166" s="170"/>
      <c r="AQ1166" s="170"/>
      <c r="AR1166" s="170"/>
      <c r="AS1166" s="170"/>
      <c r="AT1166" s="170"/>
      <c r="AU1166" s="170"/>
      <c r="AV1166" s="170"/>
      <c r="AW1166" s="170"/>
      <c r="AX1166" s="170"/>
      <c r="AY1166" s="170"/>
      <c r="AZ1166" s="170"/>
      <c r="BA1166" s="170"/>
      <c r="BB1166" s="170"/>
      <c r="BC1166" s="170"/>
      <c r="BD1166" s="170"/>
      <c r="BE1166" s="170"/>
      <c r="BF1166" s="170"/>
      <c r="BG1166" s="170"/>
      <c r="BH1166" s="170"/>
      <c r="BI1166" s="170"/>
      <c r="BJ1166" s="170"/>
      <c r="BK1166" s="170"/>
      <c r="BL1166" s="170"/>
      <c r="BM1166" s="170"/>
      <c r="BN1166" s="170"/>
      <c r="BO1166" s="170"/>
      <c r="BP1166" s="170"/>
      <c r="BQ1166" s="170"/>
      <c r="BR1166" s="170"/>
      <c r="BS1166" s="170"/>
      <c r="BT1166" s="170"/>
      <c r="BU1166" s="170"/>
      <c r="BV1166" s="170"/>
      <c r="BW1166" s="170"/>
      <c r="BX1166" s="170"/>
      <c r="BY1166" s="170"/>
      <c r="BZ1166" s="170"/>
      <c r="CA1166" s="170"/>
      <c r="CB1166" s="170"/>
      <c r="CC1166" s="170"/>
      <c r="CD1166" s="170"/>
      <c r="CE1166" s="170"/>
      <c r="CF1166" s="170"/>
      <c r="CG1166" s="170"/>
      <c r="CH1166" s="170"/>
      <c r="CI1166" s="170"/>
      <c r="CJ1166" s="170"/>
      <c r="CK1166" s="170"/>
      <c r="CL1166" s="170"/>
    </row>
    <row r="1167" spans="2:90" x14ac:dyDescent="0.4">
      <c r="B1167" s="171" t="s">
        <v>461</v>
      </c>
      <c r="E1167" s="8"/>
      <c r="H1167" s="170"/>
      <c r="I1167" s="172"/>
      <c r="J1167" s="172"/>
      <c r="K1167" s="193"/>
      <c r="L1167" s="193"/>
      <c r="M1167" s="193"/>
      <c r="N1167" s="193"/>
      <c r="O1167" s="193"/>
      <c r="P1167" s="193"/>
      <c r="R1167" s="194"/>
      <c r="S1167" s="195" t="str">
        <f t="shared" ref="S1167:AX1167" si="1350">S$16</f>
        <v>S$12</v>
      </c>
      <c r="T1167" s="195" t="str">
        <f t="shared" si="1350"/>
        <v>T$12</v>
      </c>
      <c r="U1167" s="195" t="str">
        <f t="shared" si="1350"/>
        <v>U$12</v>
      </c>
      <c r="V1167" s="195" t="str">
        <f t="shared" si="1350"/>
        <v>V$12</v>
      </c>
      <c r="W1167" s="195" t="str">
        <f t="shared" si="1350"/>
        <v>W$12</v>
      </c>
      <c r="X1167" s="195" t="str">
        <f t="shared" si="1350"/>
        <v>X$12</v>
      </c>
      <c r="Y1167" s="195" t="str">
        <f t="shared" si="1350"/>
        <v>Y$12</v>
      </c>
      <c r="Z1167" s="195" t="str">
        <f t="shared" si="1350"/>
        <v>Z$12</v>
      </c>
      <c r="AA1167" s="195" t="str">
        <f t="shared" si="1350"/>
        <v>AA$12</v>
      </c>
      <c r="AB1167" s="195" t="str">
        <f t="shared" si="1350"/>
        <v>AB$12</v>
      </c>
      <c r="AC1167" s="195" t="str">
        <f t="shared" si="1350"/>
        <v>AC$12</v>
      </c>
      <c r="AD1167" s="195" t="str">
        <f t="shared" si="1350"/>
        <v>AD$12</v>
      </c>
      <c r="AE1167" s="195" t="str">
        <f t="shared" si="1350"/>
        <v>AE$12</v>
      </c>
      <c r="AF1167" s="195" t="str">
        <f t="shared" si="1350"/>
        <v>AF$12</v>
      </c>
      <c r="AG1167" s="195" t="str">
        <f t="shared" si="1350"/>
        <v>AG$12</v>
      </c>
      <c r="AH1167" s="195" t="str">
        <f t="shared" si="1350"/>
        <v>AH$12</v>
      </c>
      <c r="AI1167" s="195" t="str">
        <f t="shared" si="1350"/>
        <v>AI$12</v>
      </c>
      <c r="AJ1167" s="195" t="str">
        <f t="shared" si="1350"/>
        <v>AJ$12</v>
      </c>
      <c r="AK1167" s="195" t="str">
        <f t="shared" si="1350"/>
        <v>AK$12</v>
      </c>
      <c r="AL1167" s="195" t="str">
        <f t="shared" si="1350"/>
        <v>AL$12</v>
      </c>
      <c r="AM1167" s="195" t="str">
        <f t="shared" si="1350"/>
        <v>AM$12</v>
      </c>
      <c r="AN1167" s="195" t="str">
        <f t="shared" si="1350"/>
        <v>AN$12</v>
      </c>
      <c r="AO1167" s="195" t="str">
        <f t="shared" si="1350"/>
        <v>AO$12</v>
      </c>
      <c r="AP1167" s="195" t="str">
        <f t="shared" si="1350"/>
        <v>AP$12</v>
      </c>
      <c r="AQ1167" s="195" t="str">
        <f t="shared" si="1350"/>
        <v>AQ$12</v>
      </c>
      <c r="AR1167" s="195" t="str">
        <f t="shared" si="1350"/>
        <v>AR$12</v>
      </c>
      <c r="AS1167" s="195" t="str">
        <f t="shared" si="1350"/>
        <v>AS$12</v>
      </c>
      <c r="AT1167" s="195" t="str">
        <f t="shared" si="1350"/>
        <v>AT$12</v>
      </c>
      <c r="AU1167" s="195" t="str">
        <f t="shared" si="1350"/>
        <v>AU$12</v>
      </c>
      <c r="AV1167" s="195" t="str">
        <f t="shared" si="1350"/>
        <v>AV$12</v>
      </c>
      <c r="AW1167" s="195" t="str">
        <f t="shared" si="1350"/>
        <v>AW$12</v>
      </c>
      <c r="AX1167" s="195" t="str">
        <f t="shared" si="1350"/>
        <v>AX$12</v>
      </c>
      <c r="AY1167" s="195" t="str">
        <f t="shared" ref="AY1167:CD1167" si="1351">AY$16</f>
        <v>AY$12</v>
      </c>
      <c r="AZ1167" s="195" t="str">
        <f t="shared" si="1351"/>
        <v>AZ$12</v>
      </c>
      <c r="BA1167" s="195" t="str">
        <f t="shared" si="1351"/>
        <v>BA$12</v>
      </c>
      <c r="BB1167" s="195" t="str">
        <f t="shared" si="1351"/>
        <v>BB$12</v>
      </c>
      <c r="BC1167" s="195" t="str">
        <f t="shared" si="1351"/>
        <v>BC$12</v>
      </c>
      <c r="BD1167" s="195" t="str">
        <f t="shared" si="1351"/>
        <v>BD$12</v>
      </c>
      <c r="BE1167" s="195" t="str">
        <f t="shared" si="1351"/>
        <v>BE$12</v>
      </c>
      <c r="BF1167" s="195" t="str">
        <f t="shared" si="1351"/>
        <v>BF$12</v>
      </c>
      <c r="BG1167" s="195" t="str">
        <f t="shared" si="1351"/>
        <v>BG$12</v>
      </c>
      <c r="BH1167" s="195" t="str">
        <f t="shared" si="1351"/>
        <v>BH$12</v>
      </c>
      <c r="BI1167" s="195" t="str">
        <f t="shared" si="1351"/>
        <v>BI$12</v>
      </c>
      <c r="BJ1167" s="195" t="str">
        <f t="shared" si="1351"/>
        <v>BJ$12</v>
      </c>
      <c r="BK1167" s="195" t="str">
        <f t="shared" si="1351"/>
        <v>BK$12</v>
      </c>
      <c r="BL1167" s="195" t="str">
        <f t="shared" si="1351"/>
        <v>BL$12</v>
      </c>
      <c r="BM1167" s="195" t="str">
        <f t="shared" si="1351"/>
        <v>BM$12</v>
      </c>
      <c r="BN1167" s="195" t="str">
        <f t="shared" si="1351"/>
        <v>BN$12</v>
      </c>
      <c r="BO1167" s="195" t="str">
        <f t="shared" si="1351"/>
        <v>BO$12</v>
      </c>
      <c r="BP1167" s="195" t="str">
        <f t="shared" si="1351"/>
        <v>BP$12</v>
      </c>
      <c r="BQ1167" s="195" t="str">
        <f t="shared" si="1351"/>
        <v>BQ$12</v>
      </c>
      <c r="BR1167" s="195" t="str">
        <f t="shared" si="1351"/>
        <v>BR$12</v>
      </c>
      <c r="BS1167" s="195" t="str">
        <f t="shared" si="1351"/>
        <v>BS$12</v>
      </c>
      <c r="BT1167" s="195" t="str">
        <f t="shared" si="1351"/>
        <v>BT$12</v>
      </c>
      <c r="BU1167" s="195" t="str">
        <f t="shared" si="1351"/>
        <v>BU$12</v>
      </c>
      <c r="BV1167" s="195" t="str">
        <f t="shared" si="1351"/>
        <v>BV$12</v>
      </c>
      <c r="BW1167" s="195" t="str">
        <f t="shared" si="1351"/>
        <v>BW$12</v>
      </c>
      <c r="BX1167" s="195" t="str">
        <f t="shared" si="1351"/>
        <v>BX$12</v>
      </c>
      <c r="BY1167" s="195" t="str">
        <f t="shared" si="1351"/>
        <v>BY$12</v>
      </c>
      <c r="BZ1167" s="195" t="str">
        <f t="shared" si="1351"/>
        <v>BZ$12</v>
      </c>
      <c r="CA1167" s="195" t="str">
        <f t="shared" si="1351"/>
        <v>CA$12</v>
      </c>
      <c r="CB1167" s="195" t="str">
        <f t="shared" si="1351"/>
        <v>CB$12</v>
      </c>
      <c r="CC1167" s="195" t="str">
        <f t="shared" si="1351"/>
        <v>CC$12</v>
      </c>
      <c r="CD1167" s="195" t="str">
        <f t="shared" si="1351"/>
        <v>CD$12</v>
      </c>
      <c r="CE1167" s="195" t="str">
        <f t="shared" ref="CE1167:CL1167" si="1352">CE$16</f>
        <v>CE$12</v>
      </c>
      <c r="CF1167" s="195" t="str">
        <f t="shared" si="1352"/>
        <v>CF$12</v>
      </c>
      <c r="CG1167" s="195" t="str">
        <f t="shared" si="1352"/>
        <v>CG$12</v>
      </c>
      <c r="CH1167" s="195" t="str">
        <f t="shared" si="1352"/>
        <v>CH$12</v>
      </c>
      <c r="CI1167" s="195" t="str">
        <f t="shared" si="1352"/>
        <v>CI$12</v>
      </c>
      <c r="CJ1167" s="195" t="str">
        <f t="shared" si="1352"/>
        <v>CJ$12</v>
      </c>
      <c r="CK1167" s="195" t="str">
        <f t="shared" si="1352"/>
        <v>CK$12</v>
      </c>
      <c r="CL1167" s="195" t="str">
        <f t="shared" si="1352"/>
        <v>CL$12</v>
      </c>
    </row>
    <row r="1168" spans="2:90" x14ac:dyDescent="0.4">
      <c r="B1168" s="171" t="s">
        <v>462</v>
      </c>
      <c r="E1168" s="8"/>
      <c r="H1168" s="196"/>
      <c r="I1168" s="197"/>
      <c r="J1168" s="197"/>
      <c r="K1168" s="198"/>
      <c r="L1168" s="198"/>
      <c r="M1168" s="198"/>
      <c r="N1168" s="198"/>
      <c r="O1168" s="198"/>
      <c r="P1168" s="198"/>
      <c r="R1168" s="198"/>
      <c r="S1168" s="195" t="str">
        <f t="shared" ref="S1168:AX1168" si="1353">S$17</f>
        <v>S$13</v>
      </c>
      <c r="T1168" s="195" t="str">
        <f t="shared" si="1353"/>
        <v>T$13</v>
      </c>
      <c r="U1168" s="195" t="str">
        <f t="shared" si="1353"/>
        <v>U$13</v>
      </c>
      <c r="V1168" s="195" t="str">
        <f t="shared" si="1353"/>
        <v>V$13</v>
      </c>
      <c r="W1168" s="195" t="str">
        <f t="shared" si="1353"/>
        <v>W$13</v>
      </c>
      <c r="X1168" s="195" t="str">
        <f t="shared" si="1353"/>
        <v>X$13</v>
      </c>
      <c r="Y1168" s="195" t="str">
        <f t="shared" si="1353"/>
        <v>Y$13</v>
      </c>
      <c r="Z1168" s="195" t="str">
        <f t="shared" si="1353"/>
        <v>Z$13</v>
      </c>
      <c r="AA1168" s="195" t="str">
        <f t="shared" si="1353"/>
        <v>AA$13</v>
      </c>
      <c r="AB1168" s="195" t="str">
        <f t="shared" si="1353"/>
        <v>AB$13</v>
      </c>
      <c r="AC1168" s="195" t="str">
        <f t="shared" si="1353"/>
        <v>AC$13</v>
      </c>
      <c r="AD1168" s="195" t="str">
        <f t="shared" si="1353"/>
        <v>AD$13</v>
      </c>
      <c r="AE1168" s="195" t="str">
        <f t="shared" si="1353"/>
        <v>AE$13</v>
      </c>
      <c r="AF1168" s="195" t="str">
        <f t="shared" si="1353"/>
        <v>AF$13</v>
      </c>
      <c r="AG1168" s="195" t="str">
        <f t="shared" si="1353"/>
        <v>AG$13</v>
      </c>
      <c r="AH1168" s="195" t="str">
        <f t="shared" si="1353"/>
        <v>AH$13</v>
      </c>
      <c r="AI1168" s="195" t="str">
        <f t="shared" si="1353"/>
        <v>AI$13</v>
      </c>
      <c r="AJ1168" s="195" t="str">
        <f t="shared" si="1353"/>
        <v>AJ$13</v>
      </c>
      <c r="AK1168" s="195" t="str">
        <f t="shared" si="1353"/>
        <v>AK$13</v>
      </c>
      <c r="AL1168" s="195" t="str">
        <f t="shared" si="1353"/>
        <v>AL$13</v>
      </c>
      <c r="AM1168" s="195" t="str">
        <f t="shared" si="1353"/>
        <v>AM$13</v>
      </c>
      <c r="AN1168" s="195" t="str">
        <f t="shared" si="1353"/>
        <v>AN$13</v>
      </c>
      <c r="AO1168" s="195" t="str">
        <f t="shared" si="1353"/>
        <v>AO$13</v>
      </c>
      <c r="AP1168" s="195" t="str">
        <f t="shared" si="1353"/>
        <v>AP$13</v>
      </c>
      <c r="AQ1168" s="195" t="str">
        <f t="shared" si="1353"/>
        <v>AQ$13</v>
      </c>
      <c r="AR1168" s="195" t="str">
        <f t="shared" si="1353"/>
        <v>AR$13</v>
      </c>
      <c r="AS1168" s="195" t="str">
        <f t="shared" si="1353"/>
        <v>AS$13</v>
      </c>
      <c r="AT1168" s="195" t="str">
        <f t="shared" si="1353"/>
        <v>AT$13</v>
      </c>
      <c r="AU1168" s="195" t="str">
        <f t="shared" si="1353"/>
        <v>AU$13</v>
      </c>
      <c r="AV1168" s="195" t="str">
        <f t="shared" si="1353"/>
        <v>AV$13</v>
      </c>
      <c r="AW1168" s="195" t="str">
        <f t="shared" si="1353"/>
        <v>AW$13</v>
      </c>
      <c r="AX1168" s="195" t="str">
        <f t="shared" si="1353"/>
        <v>AX$13</v>
      </c>
      <c r="AY1168" s="195" t="str">
        <f t="shared" ref="AY1168:CD1168" si="1354">AY$17</f>
        <v>AY$13</v>
      </c>
      <c r="AZ1168" s="195" t="str">
        <f t="shared" si="1354"/>
        <v>AZ$13</v>
      </c>
      <c r="BA1168" s="195" t="str">
        <f t="shared" si="1354"/>
        <v>BA$13</v>
      </c>
      <c r="BB1168" s="195" t="str">
        <f t="shared" si="1354"/>
        <v>BB$13</v>
      </c>
      <c r="BC1168" s="195" t="str">
        <f t="shared" si="1354"/>
        <v>BC$13</v>
      </c>
      <c r="BD1168" s="195" t="str">
        <f t="shared" si="1354"/>
        <v>BD$13</v>
      </c>
      <c r="BE1168" s="195" t="str">
        <f t="shared" si="1354"/>
        <v>BE$13</v>
      </c>
      <c r="BF1168" s="195" t="str">
        <f t="shared" si="1354"/>
        <v>BF$13</v>
      </c>
      <c r="BG1168" s="195" t="str">
        <f t="shared" si="1354"/>
        <v>BG$13</v>
      </c>
      <c r="BH1168" s="195" t="str">
        <f t="shared" si="1354"/>
        <v>BH$13</v>
      </c>
      <c r="BI1168" s="195" t="str">
        <f t="shared" si="1354"/>
        <v>BI$13</v>
      </c>
      <c r="BJ1168" s="195" t="str">
        <f t="shared" si="1354"/>
        <v>BJ$13</v>
      </c>
      <c r="BK1168" s="195" t="str">
        <f t="shared" si="1354"/>
        <v>BK$13</v>
      </c>
      <c r="BL1168" s="195" t="str">
        <f t="shared" si="1354"/>
        <v>BL$13</v>
      </c>
      <c r="BM1168" s="195" t="str">
        <f t="shared" si="1354"/>
        <v>BM$13</v>
      </c>
      <c r="BN1168" s="195" t="str">
        <f t="shared" si="1354"/>
        <v>BN$13</v>
      </c>
      <c r="BO1168" s="195" t="str">
        <f t="shared" si="1354"/>
        <v>BO$13</v>
      </c>
      <c r="BP1168" s="195" t="str">
        <f t="shared" si="1354"/>
        <v>BP$13</v>
      </c>
      <c r="BQ1168" s="195" t="str">
        <f t="shared" si="1354"/>
        <v>BQ$13</v>
      </c>
      <c r="BR1168" s="195" t="str">
        <f t="shared" si="1354"/>
        <v>BR$13</v>
      </c>
      <c r="BS1168" s="195" t="str">
        <f t="shared" si="1354"/>
        <v>BS$13</v>
      </c>
      <c r="BT1168" s="195" t="str">
        <f t="shared" si="1354"/>
        <v>BT$13</v>
      </c>
      <c r="BU1168" s="195" t="str">
        <f t="shared" si="1354"/>
        <v>BU$13</v>
      </c>
      <c r="BV1168" s="195" t="str">
        <f t="shared" si="1354"/>
        <v>BV$13</v>
      </c>
      <c r="BW1168" s="195" t="str">
        <f t="shared" si="1354"/>
        <v>BW$13</v>
      </c>
      <c r="BX1168" s="195" t="str">
        <f t="shared" si="1354"/>
        <v>BX$13</v>
      </c>
      <c r="BY1168" s="195" t="str">
        <f t="shared" si="1354"/>
        <v>BY$13</v>
      </c>
      <c r="BZ1168" s="195" t="str">
        <f t="shared" si="1354"/>
        <v>BZ$13</v>
      </c>
      <c r="CA1168" s="195" t="str">
        <f t="shared" si="1354"/>
        <v>CA$13</v>
      </c>
      <c r="CB1168" s="195" t="str">
        <f t="shared" si="1354"/>
        <v>CB$13</v>
      </c>
      <c r="CC1168" s="195" t="str">
        <f t="shared" si="1354"/>
        <v>CC$13</v>
      </c>
      <c r="CD1168" s="195" t="str">
        <f t="shared" si="1354"/>
        <v>CD$13</v>
      </c>
      <c r="CE1168" s="195" t="str">
        <f t="shared" ref="CE1168:CL1168" si="1355">CE$17</f>
        <v>CE$13</v>
      </c>
      <c r="CF1168" s="195" t="str">
        <f t="shared" si="1355"/>
        <v>CF$13</v>
      </c>
      <c r="CG1168" s="195" t="str">
        <f t="shared" si="1355"/>
        <v>CG$13</v>
      </c>
      <c r="CH1168" s="195" t="str">
        <f t="shared" si="1355"/>
        <v>CH$13</v>
      </c>
      <c r="CI1168" s="195" t="str">
        <f t="shared" si="1355"/>
        <v>CI$13</v>
      </c>
      <c r="CJ1168" s="195" t="str">
        <f t="shared" si="1355"/>
        <v>CJ$13</v>
      </c>
      <c r="CK1168" s="195" t="str">
        <f t="shared" si="1355"/>
        <v>CK$13</v>
      </c>
      <c r="CL1168" s="195" t="str">
        <f t="shared" si="1355"/>
        <v>CL$13</v>
      </c>
    </row>
    <row r="1169" spans="2:90" x14ac:dyDescent="0.4">
      <c r="B1169" s="171" t="s">
        <v>491</v>
      </c>
      <c r="E1169" s="8"/>
      <c r="H1169" s="196"/>
      <c r="I1169" s="197"/>
      <c r="J1169" s="197"/>
      <c r="K1169" s="198"/>
      <c r="L1169" s="198"/>
      <c r="M1169" s="198"/>
      <c r="N1169" s="198"/>
      <c r="O1169" s="198"/>
      <c r="P1169" s="198"/>
      <c r="R1169" s="198"/>
      <c r="S1169" s="186"/>
      <c r="T1169" s="186"/>
      <c r="U1169" s="186"/>
      <c r="V1169" s="186"/>
      <c r="W1169" s="186"/>
      <c r="X1169" s="186"/>
      <c r="Y1169" s="186"/>
      <c r="Z1169" s="186"/>
      <c r="AA1169" s="186"/>
      <c r="AB1169" s="186"/>
      <c r="AC1169" s="186"/>
      <c r="AD1169" s="186"/>
      <c r="AE1169" s="186"/>
      <c r="AF1169" s="186"/>
      <c r="AG1169" s="186"/>
      <c r="AH1169" s="186"/>
      <c r="AI1169" s="186"/>
      <c r="AJ1169" s="186"/>
      <c r="AK1169" s="186"/>
      <c r="AL1169" s="186"/>
      <c r="AM1169" s="186"/>
      <c r="AN1169" s="186"/>
      <c r="AO1169" s="186"/>
      <c r="AP1169" s="186"/>
      <c r="AQ1169" s="186"/>
      <c r="AR1169" s="186"/>
      <c r="AS1169" s="186"/>
      <c r="AT1169" s="186"/>
      <c r="AU1169" s="186"/>
      <c r="AV1169" s="186"/>
      <c r="AW1169" s="186"/>
      <c r="AX1169" s="186"/>
      <c r="AY1169" s="186"/>
      <c r="AZ1169" s="186"/>
      <c r="BA1169" s="186"/>
      <c r="BB1169" s="186"/>
      <c r="BC1169" s="186"/>
      <c r="BD1169" s="186"/>
      <c r="BE1169" s="186"/>
      <c r="BF1169" s="186"/>
      <c r="BG1169" s="186"/>
      <c r="BH1169" s="186"/>
      <c r="BI1169" s="186"/>
      <c r="BJ1169" s="186"/>
      <c r="BK1169" s="186"/>
      <c r="BL1169" s="186"/>
      <c r="BM1169" s="186"/>
      <c r="BN1169" s="186"/>
      <c r="BO1169" s="186"/>
      <c r="BP1169" s="186"/>
      <c r="BQ1169" s="186"/>
      <c r="BR1169" s="186"/>
      <c r="BS1169" s="186"/>
      <c r="BT1169" s="186"/>
      <c r="BU1169" s="186"/>
      <c r="BV1169" s="186"/>
      <c r="BW1169" s="186"/>
      <c r="BX1169" s="186"/>
      <c r="BY1169" s="186"/>
      <c r="BZ1169" s="186"/>
      <c r="CA1169" s="186"/>
      <c r="CB1169" s="186"/>
      <c r="CC1169" s="186"/>
      <c r="CD1169" s="186"/>
      <c r="CE1169" s="186"/>
      <c r="CF1169" s="186"/>
      <c r="CG1169" s="186"/>
      <c r="CH1169" s="186"/>
      <c r="CI1169" s="186"/>
      <c r="CJ1169" s="186"/>
      <c r="CK1169" s="186"/>
      <c r="CL1169" s="186"/>
    </row>
    <row r="1170" spans="2:90" x14ac:dyDescent="0.4">
      <c r="B1170" s="171" t="s">
        <v>505</v>
      </c>
      <c r="E1170" s="8"/>
      <c r="H1170" s="196"/>
      <c r="I1170" s="197"/>
      <c r="J1170" s="197"/>
      <c r="K1170" s="198"/>
      <c r="L1170" s="198"/>
      <c r="M1170" s="198"/>
      <c r="N1170" s="198"/>
      <c r="O1170" s="198"/>
      <c r="P1170" s="198"/>
      <c r="R1170" s="198"/>
      <c r="S1170" s="186"/>
      <c r="T1170" s="186"/>
      <c r="U1170" s="186"/>
      <c r="V1170" s="186"/>
      <c r="W1170" s="186"/>
      <c r="X1170" s="186"/>
      <c r="Y1170" s="186"/>
      <c r="Z1170" s="186"/>
      <c r="AA1170" s="186"/>
      <c r="AB1170" s="186"/>
      <c r="AC1170" s="186"/>
      <c r="AD1170" s="186"/>
      <c r="AE1170" s="186"/>
      <c r="AF1170" s="186"/>
      <c r="AG1170" s="186"/>
      <c r="AH1170" s="186"/>
      <c r="AI1170" s="186"/>
      <c r="AJ1170" s="186"/>
      <c r="AK1170" s="186"/>
      <c r="AL1170" s="186"/>
      <c r="AM1170" s="186"/>
      <c r="AN1170" s="186"/>
      <c r="AO1170" s="186"/>
      <c r="AP1170" s="186"/>
      <c r="AQ1170" s="186"/>
      <c r="AR1170" s="186"/>
      <c r="AS1170" s="186"/>
      <c r="AT1170" s="186"/>
      <c r="AU1170" s="186"/>
      <c r="AV1170" s="186"/>
      <c r="AW1170" s="186"/>
      <c r="AX1170" s="186"/>
      <c r="AY1170" s="186"/>
      <c r="AZ1170" s="186"/>
      <c r="BA1170" s="186"/>
      <c r="BB1170" s="186"/>
      <c r="BC1170" s="186"/>
      <c r="BD1170" s="186"/>
      <c r="BE1170" s="186"/>
      <c r="BF1170" s="186"/>
      <c r="BG1170" s="186"/>
      <c r="BH1170" s="186"/>
      <c r="BI1170" s="186"/>
      <c r="BJ1170" s="186"/>
      <c r="BK1170" s="186"/>
      <c r="BL1170" s="186"/>
      <c r="BM1170" s="186"/>
      <c r="BN1170" s="186"/>
      <c r="BO1170" s="186"/>
      <c r="BP1170" s="186"/>
      <c r="BQ1170" s="186"/>
      <c r="BR1170" s="186"/>
      <c r="BS1170" s="186"/>
      <c r="BT1170" s="186"/>
      <c r="BU1170" s="186"/>
      <c r="BV1170" s="186"/>
      <c r="BW1170" s="186"/>
      <c r="BX1170" s="186"/>
      <c r="BY1170" s="186"/>
      <c r="BZ1170" s="186"/>
      <c r="CA1170" s="186"/>
      <c r="CB1170" s="186"/>
      <c r="CC1170" s="186"/>
      <c r="CD1170" s="186"/>
      <c r="CE1170" s="186"/>
      <c r="CF1170" s="186"/>
      <c r="CG1170" s="186"/>
      <c r="CH1170" s="186"/>
      <c r="CI1170" s="186"/>
      <c r="CJ1170" s="186"/>
      <c r="CK1170" s="186"/>
      <c r="CL1170" s="186"/>
    </row>
    <row r="1171" spans="2:90" x14ac:dyDescent="0.4">
      <c r="B1171" s="171" t="s">
        <v>463</v>
      </c>
      <c r="E1171" s="8"/>
      <c r="H1171" s="196"/>
      <c r="I1171" s="197"/>
      <c r="J1171" s="197"/>
      <c r="K1171" s="198"/>
      <c r="L1171" s="198"/>
      <c r="M1171" s="198"/>
      <c r="N1171" s="198"/>
      <c r="O1171" s="198"/>
      <c r="P1171" s="198"/>
      <c r="R1171" s="198"/>
      <c r="S1171" s="186" t="str">
        <f t="shared" ref="S1171:AX1171" si="1356">S$18</f>
        <v>S$14</v>
      </c>
      <c r="T1171" s="186" t="str">
        <f t="shared" si="1356"/>
        <v>T$14</v>
      </c>
      <c r="U1171" s="186" t="str">
        <f t="shared" si="1356"/>
        <v>U$14</v>
      </c>
      <c r="V1171" s="186" t="str">
        <f t="shared" si="1356"/>
        <v>V$14</v>
      </c>
      <c r="W1171" s="186" t="str">
        <f t="shared" si="1356"/>
        <v>W$14</v>
      </c>
      <c r="X1171" s="186" t="str">
        <f t="shared" si="1356"/>
        <v>X$14</v>
      </c>
      <c r="Y1171" s="186" t="str">
        <f t="shared" si="1356"/>
        <v>Y$14</v>
      </c>
      <c r="Z1171" s="186" t="str">
        <f t="shared" si="1356"/>
        <v>Z$14</v>
      </c>
      <c r="AA1171" s="186" t="str">
        <f t="shared" si="1356"/>
        <v>AA$14</v>
      </c>
      <c r="AB1171" s="186" t="str">
        <f t="shared" si="1356"/>
        <v>AB$14</v>
      </c>
      <c r="AC1171" s="186" t="str">
        <f t="shared" si="1356"/>
        <v>AC$14</v>
      </c>
      <c r="AD1171" s="186" t="str">
        <f t="shared" si="1356"/>
        <v>AD$14</v>
      </c>
      <c r="AE1171" s="186" t="str">
        <f t="shared" si="1356"/>
        <v>AE$14</v>
      </c>
      <c r="AF1171" s="186" t="str">
        <f t="shared" si="1356"/>
        <v>AF$14</v>
      </c>
      <c r="AG1171" s="186" t="str">
        <f t="shared" si="1356"/>
        <v>AG$14</v>
      </c>
      <c r="AH1171" s="186" t="str">
        <f t="shared" si="1356"/>
        <v>AH$14</v>
      </c>
      <c r="AI1171" s="186" t="str">
        <f t="shared" si="1356"/>
        <v>AI$14</v>
      </c>
      <c r="AJ1171" s="186" t="str">
        <f t="shared" si="1356"/>
        <v>AJ$14</v>
      </c>
      <c r="AK1171" s="186" t="str">
        <f t="shared" si="1356"/>
        <v>AK$14</v>
      </c>
      <c r="AL1171" s="186" t="str">
        <f t="shared" si="1356"/>
        <v>AL$14</v>
      </c>
      <c r="AM1171" s="186" t="str">
        <f t="shared" si="1356"/>
        <v>AM$14</v>
      </c>
      <c r="AN1171" s="186" t="str">
        <f t="shared" si="1356"/>
        <v>AN$14</v>
      </c>
      <c r="AO1171" s="186" t="str">
        <f t="shared" si="1356"/>
        <v>AO$14</v>
      </c>
      <c r="AP1171" s="186" t="str">
        <f t="shared" si="1356"/>
        <v>AP$14</v>
      </c>
      <c r="AQ1171" s="186" t="str">
        <f t="shared" si="1356"/>
        <v>AQ$14</v>
      </c>
      <c r="AR1171" s="186" t="str">
        <f t="shared" si="1356"/>
        <v>AR$14</v>
      </c>
      <c r="AS1171" s="186" t="str">
        <f t="shared" si="1356"/>
        <v>AS$14</v>
      </c>
      <c r="AT1171" s="186" t="str">
        <f t="shared" si="1356"/>
        <v>AT$14</v>
      </c>
      <c r="AU1171" s="186" t="str">
        <f t="shared" si="1356"/>
        <v>AU$14</v>
      </c>
      <c r="AV1171" s="186" t="str">
        <f t="shared" si="1356"/>
        <v>AV$14</v>
      </c>
      <c r="AW1171" s="186" t="str">
        <f t="shared" si="1356"/>
        <v>AW$14</v>
      </c>
      <c r="AX1171" s="186" t="str">
        <f t="shared" si="1356"/>
        <v>AX$14</v>
      </c>
      <c r="AY1171" s="186" t="str">
        <f t="shared" ref="AY1171:CD1171" si="1357">AY$18</f>
        <v>AY$14</v>
      </c>
      <c r="AZ1171" s="186" t="str">
        <f t="shared" si="1357"/>
        <v>AZ$14</v>
      </c>
      <c r="BA1171" s="186" t="str">
        <f t="shared" si="1357"/>
        <v>BA$14</v>
      </c>
      <c r="BB1171" s="186" t="str">
        <f t="shared" si="1357"/>
        <v>BB$14</v>
      </c>
      <c r="BC1171" s="186" t="str">
        <f t="shared" si="1357"/>
        <v>BC$14</v>
      </c>
      <c r="BD1171" s="186" t="str">
        <f t="shared" si="1357"/>
        <v>BD$14</v>
      </c>
      <c r="BE1171" s="186" t="str">
        <f t="shared" si="1357"/>
        <v>BE$14</v>
      </c>
      <c r="BF1171" s="186" t="str">
        <f t="shared" si="1357"/>
        <v>BF$14</v>
      </c>
      <c r="BG1171" s="186" t="str">
        <f t="shared" si="1357"/>
        <v>BG$14</v>
      </c>
      <c r="BH1171" s="186" t="str">
        <f t="shared" si="1357"/>
        <v>BH$14</v>
      </c>
      <c r="BI1171" s="186" t="str">
        <f t="shared" si="1357"/>
        <v>BI$14</v>
      </c>
      <c r="BJ1171" s="186" t="str">
        <f t="shared" si="1357"/>
        <v>BJ$14</v>
      </c>
      <c r="BK1171" s="186" t="str">
        <f t="shared" si="1357"/>
        <v>BK$14</v>
      </c>
      <c r="BL1171" s="186" t="str">
        <f t="shared" si="1357"/>
        <v>BL$14</v>
      </c>
      <c r="BM1171" s="186" t="str">
        <f t="shared" si="1357"/>
        <v>BM$14</v>
      </c>
      <c r="BN1171" s="186" t="str">
        <f t="shared" si="1357"/>
        <v>BN$14</v>
      </c>
      <c r="BO1171" s="186" t="str">
        <f t="shared" si="1357"/>
        <v>BO$14</v>
      </c>
      <c r="BP1171" s="186" t="str">
        <f t="shared" si="1357"/>
        <v>BP$14</v>
      </c>
      <c r="BQ1171" s="186" t="str">
        <f t="shared" si="1357"/>
        <v>BQ$14</v>
      </c>
      <c r="BR1171" s="186" t="str">
        <f t="shared" si="1357"/>
        <v>BR$14</v>
      </c>
      <c r="BS1171" s="186" t="str">
        <f t="shared" si="1357"/>
        <v>BS$14</v>
      </c>
      <c r="BT1171" s="186" t="str">
        <f t="shared" si="1357"/>
        <v>BT$14</v>
      </c>
      <c r="BU1171" s="186" t="str">
        <f t="shared" si="1357"/>
        <v>BU$14</v>
      </c>
      <c r="BV1171" s="186" t="str">
        <f t="shared" si="1357"/>
        <v>BV$14</v>
      </c>
      <c r="BW1171" s="186" t="str">
        <f t="shared" si="1357"/>
        <v>BW$14</v>
      </c>
      <c r="BX1171" s="186" t="str">
        <f t="shared" si="1357"/>
        <v>BX$14</v>
      </c>
      <c r="BY1171" s="186" t="str">
        <f t="shared" si="1357"/>
        <v>BY$14</v>
      </c>
      <c r="BZ1171" s="186" t="str">
        <f t="shared" si="1357"/>
        <v>BZ$14</v>
      </c>
      <c r="CA1171" s="186" t="str">
        <f t="shared" si="1357"/>
        <v>CA$14</v>
      </c>
      <c r="CB1171" s="186" t="str">
        <f t="shared" si="1357"/>
        <v>CB$14</v>
      </c>
      <c r="CC1171" s="186" t="str">
        <f t="shared" si="1357"/>
        <v>CC$14</v>
      </c>
      <c r="CD1171" s="186" t="str">
        <f t="shared" si="1357"/>
        <v>CD$14</v>
      </c>
      <c r="CE1171" s="186" t="str">
        <f t="shared" ref="CE1171:CL1171" si="1358">CE$18</f>
        <v>CE$14</v>
      </c>
      <c r="CF1171" s="186" t="str">
        <f t="shared" si="1358"/>
        <v>CF$14</v>
      </c>
      <c r="CG1171" s="186" t="str">
        <f t="shared" si="1358"/>
        <v>CG$14</v>
      </c>
      <c r="CH1171" s="186" t="str">
        <f t="shared" si="1358"/>
        <v>CH$14</v>
      </c>
      <c r="CI1171" s="186" t="str">
        <f t="shared" si="1358"/>
        <v>CI$14</v>
      </c>
      <c r="CJ1171" s="186" t="str">
        <f t="shared" si="1358"/>
        <v>CJ$14</v>
      </c>
      <c r="CK1171" s="186" t="str">
        <f t="shared" si="1358"/>
        <v>CK$14</v>
      </c>
      <c r="CL1171" s="186" t="str">
        <f t="shared" si="1358"/>
        <v>CL$14</v>
      </c>
    </row>
    <row r="1172" spans="2:90" x14ac:dyDescent="0.4">
      <c r="B1172" s="171" t="s">
        <v>464</v>
      </c>
      <c r="E1172" s="8"/>
      <c r="H1172" s="196"/>
      <c r="I1172" s="197"/>
      <c r="J1172" s="197"/>
      <c r="K1172" s="198"/>
      <c r="L1172" s="198"/>
      <c r="M1172" s="198"/>
      <c r="N1172" s="198"/>
      <c r="O1172" s="198"/>
      <c r="P1172" s="198"/>
      <c r="R1172" s="198"/>
      <c r="S1172" s="186" t="str">
        <f t="shared" ref="S1172:AX1172" si="1359">S$19</f>
        <v>S$15</v>
      </c>
      <c r="T1172" s="186" t="str">
        <f t="shared" si="1359"/>
        <v>T$15</v>
      </c>
      <c r="U1172" s="186" t="str">
        <f t="shared" si="1359"/>
        <v>U$15</v>
      </c>
      <c r="V1172" s="186" t="str">
        <f t="shared" si="1359"/>
        <v>V$15</v>
      </c>
      <c r="W1172" s="186" t="str">
        <f t="shared" si="1359"/>
        <v>W$15</v>
      </c>
      <c r="X1172" s="186" t="str">
        <f t="shared" si="1359"/>
        <v>X$15</v>
      </c>
      <c r="Y1172" s="186" t="str">
        <f t="shared" si="1359"/>
        <v>Y$15</v>
      </c>
      <c r="Z1172" s="186" t="str">
        <f t="shared" si="1359"/>
        <v>Z$15</v>
      </c>
      <c r="AA1172" s="186" t="str">
        <f t="shared" si="1359"/>
        <v>AA$15</v>
      </c>
      <c r="AB1172" s="186" t="str">
        <f t="shared" si="1359"/>
        <v>AB$15</v>
      </c>
      <c r="AC1172" s="186" t="str">
        <f t="shared" si="1359"/>
        <v>AC$15</v>
      </c>
      <c r="AD1172" s="186" t="str">
        <f t="shared" si="1359"/>
        <v>AD$15</v>
      </c>
      <c r="AE1172" s="186" t="str">
        <f t="shared" si="1359"/>
        <v>AE$15</v>
      </c>
      <c r="AF1172" s="186" t="str">
        <f t="shared" si="1359"/>
        <v>AF$15</v>
      </c>
      <c r="AG1172" s="186" t="str">
        <f t="shared" si="1359"/>
        <v>AG$15</v>
      </c>
      <c r="AH1172" s="186" t="str">
        <f t="shared" si="1359"/>
        <v>AH$15</v>
      </c>
      <c r="AI1172" s="186" t="str">
        <f t="shared" si="1359"/>
        <v>AI$15</v>
      </c>
      <c r="AJ1172" s="186" t="str">
        <f t="shared" si="1359"/>
        <v>AJ$15</v>
      </c>
      <c r="AK1172" s="186" t="str">
        <f t="shared" si="1359"/>
        <v>AK$15</v>
      </c>
      <c r="AL1172" s="186" t="str">
        <f t="shared" si="1359"/>
        <v>AL$15</v>
      </c>
      <c r="AM1172" s="186" t="str">
        <f t="shared" si="1359"/>
        <v>AM$15</v>
      </c>
      <c r="AN1172" s="186" t="str">
        <f t="shared" si="1359"/>
        <v>AN$15</v>
      </c>
      <c r="AO1172" s="186" t="str">
        <f t="shared" si="1359"/>
        <v>AO$15</v>
      </c>
      <c r="AP1172" s="186" t="str">
        <f t="shared" si="1359"/>
        <v>AP$15</v>
      </c>
      <c r="AQ1172" s="186" t="str">
        <f t="shared" si="1359"/>
        <v>AQ$15</v>
      </c>
      <c r="AR1172" s="186" t="str">
        <f t="shared" si="1359"/>
        <v>AR$15</v>
      </c>
      <c r="AS1172" s="186" t="str">
        <f t="shared" si="1359"/>
        <v>AS$15</v>
      </c>
      <c r="AT1172" s="186" t="str">
        <f t="shared" si="1359"/>
        <v>AT$15</v>
      </c>
      <c r="AU1172" s="186" t="str">
        <f t="shared" si="1359"/>
        <v>AU$15</v>
      </c>
      <c r="AV1172" s="186" t="str">
        <f t="shared" si="1359"/>
        <v>AV$15</v>
      </c>
      <c r="AW1172" s="186" t="str">
        <f t="shared" si="1359"/>
        <v>AW$15</v>
      </c>
      <c r="AX1172" s="186" t="str">
        <f t="shared" si="1359"/>
        <v>AX$15</v>
      </c>
      <c r="AY1172" s="186" t="str">
        <f t="shared" ref="AY1172:CD1172" si="1360">AY$19</f>
        <v>AY$15</v>
      </c>
      <c r="AZ1172" s="186" t="str">
        <f t="shared" si="1360"/>
        <v>AZ$15</v>
      </c>
      <c r="BA1172" s="186" t="str">
        <f t="shared" si="1360"/>
        <v>BA$15</v>
      </c>
      <c r="BB1172" s="186" t="str">
        <f t="shared" si="1360"/>
        <v>BB$15</v>
      </c>
      <c r="BC1172" s="186" t="str">
        <f t="shared" si="1360"/>
        <v>BC$15</v>
      </c>
      <c r="BD1172" s="186" t="str">
        <f t="shared" si="1360"/>
        <v>BD$15</v>
      </c>
      <c r="BE1172" s="186" t="str">
        <f t="shared" si="1360"/>
        <v>BE$15</v>
      </c>
      <c r="BF1172" s="186" t="str">
        <f t="shared" si="1360"/>
        <v>BF$15</v>
      </c>
      <c r="BG1172" s="186" t="str">
        <f t="shared" si="1360"/>
        <v>BG$15</v>
      </c>
      <c r="BH1172" s="186" t="str">
        <f t="shared" si="1360"/>
        <v>BH$15</v>
      </c>
      <c r="BI1172" s="186" t="str">
        <f t="shared" si="1360"/>
        <v>BI$15</v>
      </c>
      <c r="BJ1172" s="186" t="str">
        <f t="shared" si="1360"/>
        <v>BJ$15</v>
      </c>
      <c r="BK1172" s="186" t="str">
        <f t="shared" si="1360"/>
        <v>BK$15</v>
      </c>
      <c r="BL1172" s="186" t="str">
        <f t="shared" si="1360"/>
        <v>BL$15</v>
      </c>
      <c r="BM1172" s="186" t="str">
        <f t="shared" si="1360"/>
        <v>BM$15</v>
      </c>
      <c r="BN1172" s="186" t="str">
        <f t="shared" si="1360"/>
        <v>BN$15</v>
      </c>
      <c r="BO1172" s="186" t="str">
        <f t="shared" si="1360"/>
        <v>BO$15</v>
      </c>
      <c r="BP1172" s="186" t="str">
        <f t="shared" si="1360"/>
        <v>BP$15</v>
      </c>
      <c r="BQ1172" s="186" t="str">
        <f t="shared" si="1360"/>
        <v>BQ$15</v>
      </c>
      <c r="BR1172" s="186" t="str">
        <f t="shared" si="1360"/>
        <v>BR$15</v>
      </c>
      <c r="BS1172" s="186" t="str">
        <f t="shared" si="1360"/>
        <v>BS$15</v>
      </c>
      <c r="BT1172" s="186" t="str">
        <f t="shared" si="1360"/>
        <v>BT$15</v>
      </c>
      <c r="BU1172" s="186" t="str">
        <f t="shared" si="1360"/>
        <v>BU$15</v>
      </c>
      <c r="BV1172" s="186" t="str">
        <f t="shared" si="1360"/>
        <v>BV$15</v>
      </c>
      <c r="BW1172" s="186" t="str">
        <f t="shared" si="1360"/>
        <v>BW$15</v>
      </c>
      <c r="BX1172" s="186" t="str">
        <f t="shared" si="1360"/>
        <v>BX$15</v>
      </c>
      <c r="BY1172" s="186" t="str">
        <f t="shared" si="1360"/>
        <v>BY$15</v>
      </c>
      <c r="BZ1172" s="186" t="str">
        <f t="shared" si="1360"/>
        <v>BZ$15</v>
      </c>
      <c r="CA1172" s="186" t="str">
        <f t="shared" si="1360"/>
        <v>CA$15</v>
      </c>
      <c r="CB1172" s="186" t="str">
        <f t="shared" si="1360"/>
        <v>CB$15</v>
      </c>
      <c r="CC1172" s="186" t="str">
        <f t="shared" si="1360"/>
        <v>CC$15</v>
      </c>
      <c r="CD1172" s="186" t="str">
        <f t="shared" si="1360"/>
        <v>CD$15</v>
      </c>
      <c r="CE1172" s="186" t="str">
        <f t="shared" ref="CE1172:CL1172" si="1361">CE$19</f>
        <v>CE$15</v>
      </c>
      <c r="CF1172" s="186" t="str">
        <f t="shared" si="1361"/>
        <v>CF$15</v>
      </c>
      <c r="CG1172" s="186" t="str">
        <f t="shared" si="1361"/>
        <v>CG$15</v>
      </c>
      <c r="CH1172" s="186" t="str">
        <f t="shared" si="1361"/>
        <v>CH$15</v>
      </c>
      <c r="CI1172" s="186" t="str">
        <f t="shared" si="1361"/>
        <v>CI$15</v>
      </c>
      <c r="CJ1172" s="186" t="str">
        <f t="shared" si="1361"/>
        <v>CJ$15</v>
      </c>
      <c r="CK1172" s="186" t="str">
        <f t="shared" si="1361"/>
        <v>CK$15</v>
      </c>
      <c r="CL1172" s="186" t="str">
        <f t="shared" si="1361"/>
        <v>CL$15</v>
      </c>
    </row>
    <row r="1173" spans="2:90" x14ac:dyDescent="0.4">
      <c r="B1173" s="70" t="s">
        <v>845</v>
      </c>
      <c r="C1173" s="31"/>
      <c r="D1173" t="s">
        <v>844</v>
      </c>
      <c r="E1173" s="8" t="str">
        <f t="shared" ref="E1173:E1200" si="1362">ROW()&amp;" "&amp;D1173</f>
        <v>1173 LTERMY-PV</v>
      </c>
      <c r="F1173" t="s">
        <v>350</v>
      </c>
      <c r="G1173" s="31" t="s">
        <v>243</v>
      </c>
      <c r="H1173" s="48"/>
      <c r="I1173" s="285"/>
      <c r="J1173" s="285"/>
      <c r="K1173" s="48"/>
      <c r="L1173" s="48"/>
      <c r="M1173" s="48"/>
      <c r="N1173" s="48"/>
      <c r="O1173" s="48"/>
      <c r="P1173" s="48"/>
      <c r="R1173" s="70"/>
      <c r="S1173" s="286"/>
      <c r="T1173" s="286"/>
      <c r="U1173" s="286"/>
      <c r="V1173" s="286"/>
      <c r="W1173" s="286"/>
      <c r="X1173" s="286"/>
      <c r="Y1173" s="286"/>
      <c r="Z1173" s="286"/>
      <c r="AA1173" s="286"/>
      <c r="AB1173" s="286"/>
      <c r="AC1173" s="286"/>
      <c r="AD1173" s="286"/>
      <c r="AE1173" s="286"/>
      <c r="AF1173" s="286"/>
      <c r="AG1173" s="286"/>
      <c r="AH1173" s="286"/>
      <c r="AI1173" s="286"/>
      <c r="AJ1173" s="286"/>
      <c r="AK1173" s="286"/>
      <c r="AL1173" s="286"/>
      <c r="AM1173" s="286"/>
      <c r="AN1173" s="286"/>
      <c r="AO1173" s="286"/>
      <c r="AP1173" s="286"/>
      <c r="AQ1173" s="286"/>
      <c r="AR1173" s="286"/>
      <c r="AS1173" s="286"/>
      <c r="AT1173" s="286"/>
      <c r="AU1173" s="286"/>
      <c r="AV1173" s="286"/>
      <c r="AW1173" s="286"/>
      <c r="AX1173" s="286"/>
      <c r="AY1173" s="286"/>
      <c r="AZ1173" s="286"/>
      <c r="BA1173" s="286"/>
      <c r="BB1173" s="286"/>
      <c r="BC1173" s="286"/>
      <c r="BD1173" s="286"/>
      <c r="BE1173" s="286"/>
      <c r="BF1173" s="286"/>
      <c r="BG1173" s="286"/>
      <c r="BH1173" s="286"/>
      <c r="BI1173" s="286"/>
      <c r="BJ1173" s="286"/>
      <c r="BK1173" s="286"/>
      <c r="BL1173" s="286"/>
      <c r="BM1173" s="286"/>
      <c r="BN1173" s="286"/>
      <c r="BO1173" s="286"/>
      <c r="BP1173" s="286"/>
      <c r="BQ1173" s="286"/>
      <c r="BR1173" s="286"/>
      <c r="BS1173" s="286"/>
      <c r="BT1173" s="286"/>
      <c r="BU1173" s="286"/>
      <c r="BV1173" s="286"/>
      <c r="BW1173" s="286"/>
      <c r="BX1173" s="286"/>
      <c r="BY1173" s="286"/>
      <c r="BZ1173" s="286"/>
      <c r="CA1173" s="286"/>
      <c r="CB1173" s="286"/>
      <c r="CC1173" s="286"/>
      <c r="CD1173" s="286"/>
      <c r="CE1173" s="286"/>
      <c r="CF1173" s="286"/>
      <c r="CG1173" s="286"/>
      <c r="CH1173" s="286"/>
      <c r="CI1173" s="286"/>
      <c r="CJ1173" s="286"/>
      <c r="CK1173" s="286"/>
      <c r="CL1173" s="286"/>
    </row>
    <row r="1174" spans="2:90" x14ac:dyDescent="0.4">
      <c r="B1174" s="95" t="str">
        <f>"Assumptions - "&amp;B1173</f>
        <v>Assumptions - Rolling fixed term loan - multiple borrowings w/ annual control:</v>
      </c>
      <c r="D1174" t="s">
        <v>844</v>
      </c>
      <c r="E1174" t="str">
        <f t="shared" si="1362"/>
        <v>1174 LTERMY-PV</v>
      </c>
      <c r="G1174" t="str">
        <f t="shared" ref="G1174:G1192" si="1363">E1174</f>
        <v>1174 LTERMY-PV</v>
      </c>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row>
    <row r="1175" spans="2:90" x14ac:dyDescent="0.4">
      <c r="B1175" s="155" t="s">
        <v>287</v>
      </c>
      <c r="D1175" t="s">
        <v>844</v>
      </c>
      <c r="E1175" t="str">
        <f t="shared" si="1362"/>
        <v>1175 LTERMY-PV</v>
      </c>
      <c r="F1175" s="31"/>
      <c r="G1175" t="str">
        <f t="shared" si="1363"/>
        <v>1175 LTERMY-PV</v>
      </c>
      <c r="H1175" s="57">
        <v>4</v>
      </c>
      <c r="I1175" s="31"/>
      <c r="J1175" s="31"/>
      <c r="K1175" s="31"/>
      <c r="L1175" s="31"/>
      <c r="M1175" s="31"/>
      <c r="N1175" s="31"/>
      <c r="O1175" s="31"/>
      <c r="P1175" s="31"/>
      <c r="R1175" s="31"/>
      <c r="S1175" s="73"/>
      <c r="T1175" s="73"/>
      <c r="U1175" s="73"/>
      <c r="V1175" s="73"/>
      <c r="W1175" s="73"/>
      <c r="X1175" s="73"/>
      <c r="Y1175" s="73"/>
      <c r="Z1175" s="73"/>
      <c r="AA1175" s="73"/>
      <c r="AB1175" s="73"/>
      <c r="AC1175" s="73"/>
      <c r="AD1175" s="73"/>
      <c r="AE1175" s="73"/>
      <c r="AF1175" s="73"/>
      <c r="AG1175" s="73"/>
      <c r="AH1175" s="73"/>
      <c r="AI1175" s="73"/>
      <c r="AJ1175" s="73"/>
      <c r="AK1175" s="73"/>
      <c r="AL1175" s="73"/>
      <c r="AM1175" s="73"/>
      <c r="AN1175" s="73"/>
      <c r="AO1175" s="73"/>
      <c r="AP1175" s="73"/>
      <c r="AQ1175" s="73"/>
      <c r="AR1175" s="73"/>
      <c r="AS1175" s="73"/>
      <c r="AT1175" s="73"/>
      <c r="AU1175" s="73"/>
      <c r="AV1175" s="73"/>
      <c r="AW1175" s="73"/>
      <c r="AX1175" s="73"/>
      <c r="AY1175" s="73"/>
      <c r="AZ1175" s="73"/>
      <c r="BA1175" s="73"/>
      <c r="BB1175" s="73"/>
      <c r="BC1175" s="73"/>
      <c r="BD1175" s="73"/>
      <c r="BE1175" s="73"/>
      <c r="BF1175" s="73"/>
      <c r="BG1175" s="73"/>
      <c r="BH1175" s="73"/>
      <c r="BI1175" s="73"/>
      <c r="BJ1175" s="73"/>
      <c r="BK1175" s="73"/>
      <c r="BL1175" s="73"/>
      <c r="BM1175" s="73"/>
      <c r="BN1175" s="73"/>
      <c r="BO1175" s="73"/>
      <c r="BP1175" s="73"/>
      <c r="BQ1175" s="73"/>
      <c r="BR1175" s="73"/>
      <c r="BS1175" s="73"/>
      <c r="BT1175" s="73"/>
      <c r="BU1175" s="73"/>
      <c r="BV1175" s="73"/>
      <c r="BW1175" s="73"/>
      <c r="BX1175" s="73"/>
      <c r="BY1175" s="73"/>
      <c r="BZ1175" s="73"/>
      <c r="CA1175" s="73"/>
      <c r="CB1175" s="73"/>
      <c r="CC1175" s="73"/>
      <c r="CD1175" s="73"/>
      <c r="CE1175" s="73"/>
      <c r="CF1175" s="73"/>
      <c r="CG1175" s="73"/>
      <c r="CH1175" s="73"/>
      <c r="CI1175" s="73"/>
      <c r="CJ1175" s="73"/>
      <c r="CK1175" s="73"/>
      <c r="CL1175" s="73"/>
    </row>
    <row r="1176" spans="2:90" x14ac:dyDescent="0.4">
      <c r="B1176" s="155" t="s">
        <v>848</v>
      </c>
      <c r="D1176" t="s">
        <v>844</v>
      </c>
      <c r="E1176" t="str">
        <f t="shared" si="1362"/>
        <v>1176 LTERMY-PV</v>
      </c>
      <c r="F1176" s="31"/>
      <c r="G1176" t="str">
        <f t="shared" si="1363"/>
        <v>1176 LTERMY-PV</v>
      </c>
      <c r="H1176" s="57">
        <v>3</v>
      </c>
      <c r="I1176" s="31"/>
      <c r="J1176" s="31"/>
      <c r="K1176" s="31"/>
      <c r="L1176" s="31"/>
      <c r="M1176" s="31"/>
      <c r="N1176" s="31"/>
      <c r="O1176" s="31"/>
      <c r="P1176" s="31"/>
      <c r="R1176" s="31"/>
      <c r="S1176" s="73"/>
      <c r="T1176" s="73"/>
      <c r="U1176" s="73"/>
      <c r="V1176" s="73"/>
      <c r="W1176" s="73"/>
      <c r="X1176" s="73"/>
      <c r="Y1176" s="73"/>
      <c r="Z1176" s="73"/>
      <c r="AA1176" s="73"/>
      <c r="AB1176" s="73"/>
      <c r="AC1176" s="73"/>
      <c r="AD1176" s="73"/>
      <c r="AE1176" s="73"/>
      <c r="AF1176" s="73"/>
      <c r="AG1176" s="73"/>
      <c r="AH1176" s="73"/>
      <c r="AI1176" s="73"/>
      <c r="AJ1176" s="73"/>
      <c r="AK1176" s="73"/>
      <c r="AL1176" s="73"/>
      <c r="AM1176" s="73"/>
      <c r="AN1176" s="73"/>
      <c r="AO1176" s="73"/>
      <c r="AP1176" s="73"/>
      <c r="AQ1176" s="73"/>
      <c r="AR1176" s="73"/>
      <c r="AS1176" s="73"/>
      <c r="AT1176" s="73"/>
      <c r="AU1176" s="73"/>
      <c r="AV1176" s="73"/>
      <c r="AW1176" s="73"/>
      <c r="AX1176" s="73"/>
      <c r="AY1176" s="73"/>
      <c r="AZ1176" s="73"/>
      <c r="BA1176" s="73"/>
      <c r="BB1176" s="73"/>
      <c r="BC1176" s="73"/>
      <c r="BD1176" s="73"/>
      <c r="BE1176" s="73"/>
      <c r="BF1176" s="73"/>
      <c r="BG1176" s="73"/>
      <c r="BH1176" s="73"/>
      <c r="BI1176" s="73"/>
      <c r="BJ1176" s="73"/>
      <c r="BK1176" s="73"/>
      <c r="BL1176" s="73"/>
      <c r="BM1176" s="73"/>
      <c r="BN1176" s="73"/>
      <c r="BO1176" s="73"/>
      <c r="BP1176" s="73"/>
      <c r="BQ1176" s="73"/>
      <c r="BR1176" s="73"/>
      <c r="BS1176" s="73"/>
      <c r="BT1176" s="73"/>
      <c r="BU1176" s="73"/>
      <c r="BV1176" s="73"/>
      <c r="BW1176" s="73"/>
      <c r="BX1176" s="73"/>
      <c r="BY1176" s="73"/>
      <c r="BZ1176" s="73"/>
      <c r="CA1176" s="73"/>
      <c r="CB1176" s="73"/>
      <c r="CC1176" s="73"/>
      <c r="CD1176" s="73"/>
      <c r="CE1176" s="73"/>
      <c r="CF1176" s="73"/>
      <c r="CG1176" s="73"/>
      <c r="CH1176" s="73"/>
      <c r="CI1176" s="73"/>
      <c r="CJ1176" s="73"/>
      <c r="CK1176" s="73"/>
      <c r="CL1176" s="73"/>
    </row>
    <row r="1177" spans="2:90" x14ac:dyDescent="0.4">
      <c r="B1177" s="155" t="s">
        <v>288</v>
      </c>
      <c r="D1177" t="s">
        <v>844</v>
      </c>
      <c r="E1177" t="str">
        <f t="shared" si="1362"/>
        <v>1177 LTERMY-PV</v>
      </c>
      <c r="F1177" s="31"/>
      <c r="G1177" t="str">
        <f t="shared" si="1363"/>
        <v>1177 LTERMY-PV</v>
      </c>
      <c r="H1177" s="59">
        <v>0.1</v>
      </c>
      <c r="I1177" s="31"/>
      <c r="J1177" s="31"/>
      <c r="K1177" s="31"/>
      <c r="L1177" s="31"/>
      <c r="M1177" s="31"/>
      <c r="N1177" s="31"/>
      <c r="O1177" s="31"/>
      <c r="P1177" s="31"/>
      <c r="R1177" s="31"/>
      <c r="S1177" s="73"/>
      <c r="T1177" s="73"/>
      <c r="U1177" s="73"/>
      <c r="V1177" s="73"/>
      <c r="W1177" s="73"/>
      <c r="X1177" s="73"/>
      <c r="Y1177" s="73"/>
      <c r="Z1177" s="73"/>
      <c r="AA1177" s="73"/>
      <c r="AB1177" s="73"/>
      <c r="AC1177" s="73"/>
      <c r="AD1177" s="73"/>
      <c r="AE1177" s="73"/>
      <c r="AF1177" s="73"/>
      <c r="AG1177" s="73"/>
      <c r="AH1177" s="73"/>
      <c r="AI1177" s="73"/>
      <c r="AJ1177" s="73"/>
      <c r="AK1177" s="73"/>
      <c r="AL1177" s="73"/>
      <c r="AM1177" s="73"/>
      <c r="AN1177" s="73"/>
      <c r="AO1177" s="73"/>
      <c r="AP1177" s="73"/>
      <c r="AQ1177" s="73"/>
      <c r="AR1177" s="73"/>
      <c r="AS1177" s="73"/>
      <c r="AT1177" s="73"/>
      <c r="AU1177" s="73"/>
      <c r="AV1177" s="73"/>
      <c r="AW1177" s="73"/>
      <c r="AX1177" s="73"/>
      <c r="AY1177" s="73"/>
      <c r="AZ1177" s="73"/>
      <c r="BA1177" s="73"/>
      <c r="BB1177" s="73"/>
      <c r="BC1177" s="73"/>
      <c r="BD1177" s="73"/>
      <c r="BE1177" s="73"/>
      <c r="BF1177" s="73"/>
      <c r="BG1177" s="73"/>
      <c r="BH1177" s="73"/>
      <c r="BI1177" s="73"/>
      <c r="BJ1177" s="73"/>
      <c r="BK1177" s="73"/>
      <c r="BL1177" s="73"/>
      <c r="BM1177" s="73"/>
      <c r="BN1177" s="73"/>
      <c r="BO1177" s="73"/>
      <c r="BP1177" s="73"/>
      <c r="BQ1177" s="73"/>
      <c r="BR1177" s="73"/>
      <c r="BS1177" s="73"/>
      <c r="BT1177" s="73"/>
      <c r="BU1177" s="73"/>
      <c r="BV1177" s="73"/>
      <c r="BW1177" s="73"/>
      <c r="BX1177" s="73"/>
      <c r="BY1177" s="73"/>
      <c r="BZ1177" s="73"/>
      <c r="CA1177" s="73"/>
      <c r="CB1177" s="73"/>
      <c r="CC1177" s="73"/>
      <c r="CD1177" s="73"/>
      <c r="CE1177" s="73"/>
      <c r="CF1177" s="73"/>
      <c r="CG1177" s="73"/>
      <c r="CH1177" s="73"/>
      <c r="CI1177" s="73"/>
      <c r="CJ1177" s="73"/>
      <c r="CK1177" s="73"/>
      <c r="CL1177" s="73"/>
    </row>
    <row r="1178" spans="2:90" x14ac:dyDescent="0.4">
      <c r="B1178" s="154" t="s">
        <v>289</v>
      </c>
      <c r="D1178" t="s">
        <v>844</v>
      </c>
      <c r="E1178" t="str">
        <f t="shared" si="1362"/>
        <v>1178 LTERMY-PV</v>
      </c>
      <c r="F1178" s="31"/>
      <c r="G1178" t="str">
        <f t="shared" si="1363"/>
        <v>1178 LTERMY-PV</v>
      </c>
      <c r="H1178" s="23">
        <v>1000</v>
      </c>
      <c r="I1178" s="31"/>
      <c r="J1178" s="31"/>
      <c r="K1178" s="31"/>
      <c r="L1178" s="31"/>
      <c r="M1178" s="31"/>
      <c r="N1178" s="31"/>
      <c r="O1178" s="31"/>
      <c r="P1178" s="31"/>
      <c r="R1178" s="31"/>
      <c r="S1178" s="73"/>
      <c r="T1178" s="73"/>
      <c r="U1178" s="73"/>
      <c r="V1178" s="73"/>
      <c r="W1178" s="73"/>
      <c r="X1178" s="73"/>
      <c r="Y1178" s="73"/>
      <c r="Z1178" s="73"/>
      <c r="AA1178" s="73"/>
      <c r="AB1178" s="73"/>
      <c r="AC1178" s="73"/>
      <c r="AD1178" s="73"/>
      <c r="AE1178" s="73"/>
      <c r="AF1178" s="73"/>
      <c r="AG1178" s="73"/>
      <c r="AH1178" s="73"/>
      <c r="AI1178" s="73"/>
      <c r="AJ1178" s="73"/>
      <c r="AK1178" s="73"/>
      <c r="AL1178" s="73"/>
      <c r="AM1178" s="73"/>
      <c r="AN1178" s="73"/>
      <c r="AO1178" s="73"/>
      <c r="AP1178" s="73"/>
      <c r="AQ1178" s="73"/>
      <c r="AR1178" s="73"/>
      <c r="AS1178" s="73"/>
      <c r="AT1178" s="73"/>
      <c r="AU1178" s="73"/>
      <c r="AV1178" s="73"/>
      <c r="AW1178" s="73"/>
      <c r="AX1178" s="73"/>
      <c r="AY1178" s="73"/>
      <c r="AZ1178" s="73"/>
      <c r="BA1178" s="73"/>
      <c r="BB1178" s="73"/>
      <c r="BC1178" s="73"/>
      <c r="BD1178" s="73"/>
      <c r="BE1178" s="73"/>
      <c r="BF1178" s="73"/>
      <c r="BG1178" s="73"/>
      <c r="BH1178" s="73"/>
      <c r="BI1178" s="73"/>
      <c r="BJ1178" s="73"/>
      <c r="BK1178" s="73"/>
      <c r="BL1178" s="73"/>
      <c r="BM1178" s="73"/>
      <c r="BN1178" s="73"/>
      <c r="BO1178" s="73"/>
      <c r="BP1178" s="73"/>
      <c r="BQ1178" s="73"/>
      <c r="BR1178" s="73"/>
      <c r="BS1178" s="73"/>
      <c r="BT1178" s="73"/>
      <c r="BU1178" s="73"/>
      <c r="BV1178" s="73"/>
      <c r="BW1178" s="73"/>
      <c r="BX1178" s="73"/>
      <c r="BY1178" s="73"/>
      <c r="BZ1178" s="73"/>
      <c r="CA1178" s="73"/>
      <c r="CB1178" s="73"/>
      <c r="CC1178" s="73"/>
      <c r="CD1178" s="73"/>
      <c r="CE1178" s="73"/>
      <c r="CF1178" s="73"/>
      <c r="CG1178" s="73"/>
      <c r="CH1178" s="73"/>
      <c r="CI1178" s="73"/>
      <c r="CJ1178" s="73"/>
      <c r="CK1178" s="73"/>
      <c r="CL1178" s="73"/>
    </row>
    <row r="1179" spans="2:90" x14ac:dyDescent="0.4">
      <c r="B1179" s="124"/>
      <c r="C1179" s="31"/>
      <c r="D1179" t="s">
        <v>844</v>
      </c>
      <c r="E1179" t="str">
        <f t="shared" si="1362"/>
        <v>1179 LTERMY-PV</v>
      </c>
      <c r="F1179" s="31"/>
      <c r="G1179" t="str">
        <f t="shared" si="1363"/>
        <v>1179 LTERMY-PV</v>
      </c>
      <c r="H1179" s="31"/>
      <c r="I1179" s="31"/>
      <c r="J1179" s="31"/>
      <c r="K1179" s="31"/>
      <c r="L1179" s="31"/>
      <c r="M1179" s="31"/>
      <c r="N1179" s="31"/>
      <c r="O1179" s="31"/>
      <c r="P1179" s="31"/>
      <c r="R1179" s="31"/>
      <c r="S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row>
    <row r="1180" spans="2:90" x14ac:dyDescent="0.4">
      <c r="B1180" s="95" t="s">
        <v>290</v>
      </c>
      <c r="D1180" t="s">
        <v>844</v>
      </c>
      <c r="E1180" t="str">
        <f t="shared" si="1362"/>
        <v>1180 LTERMY-PV</v>
      </c>
      <c r="F1180" s="280"/>
      <c r="G1180" t="str">
        <f t="shared" si="1363"/>
        <v>1180 LTERMY-PV</v>
      </c>
      <c r="R1180" s="92"/>
      <c r="S1180" s="150"/>
      <c r="T1180" s="150"/>
      <c r="U1180" s="150"/>
      <c r="V1180" s="150"/>
      <c r="W1180" s="150"/>
      <c r="X1180" s="150"/>
      <c r="Y1180" s="150"/>
      <c r="Z1180" s="150"/>
      <c r="AA1180" s="150"/>
      <c r="AB1180" s="150"/>
      <c r="AC1180" s="150"/>
      <c r="AD1180" s="150"/>
      <c r="AE1180" s="150"/>
      <c r="AF1180" s="150"/>
      <c r="AG1180" s="150"/>
      <c r="AH1180" s="150"/>
      <c r="AI1180" s="150"/>
      <c r="AJ1180" s="150"/>
      <c r="AK1180" s="150"/>
      <c r="AL1180" s="150"/>
      <c r="AM1180" s="150"/>
      <c r="AN1180" s="150"/>
      <c r="AO1180" s="150"/>
      <c r="AP1180" s="150"/>
      <c r="AQ1180" s="150"/>
      <c r="AR1180" s="150"/>
      <c r="AS1180" s="150"/>
      <c r="AT1180" s="150"/>
      <c r="AU1180" s="150"/>
      <c r="AV1180" s="150"/>
      <c r="AW1180" s="150"/>
      <c r="AX1180" s="150"/>
      <c r="AY1180" s="150"/>
      <c r="AZ1180" s="150"/>
      <c r="BA1180" s="150"/>
      <c r="BB1180" s="150"/>
      <c r="BC1180" s="150"/>
      <c r="BD1180" s="150"/>
      <c r="BE1180" s="150"/>
      <c r="BF1180" s="150"/>
      <c r="BG1180" s="150"/>
      <c r="BH1180" s="150"/>
      <c r="BI1180" s="150"/>
      <c r="BJ1180" s="150"/>
      <c r="BK1180" s="150"/>
      <c r="BL1180" s="150"/>
      <c r="BM1180" s="150"/>
      <c r="BN1180" s="150"/>
      <c r="BO1180" s="150"/>
      <c r="BP1180" s="150"/>
      <c r="BQ1180" s="150"/>
      <c r="BR1180" s="150"/>
      <c r="BS1180" s="150"/>
      <c r="BT1180" s="150"/>
      <c r="BU1180" s="150"/>
      <c r="BV1180" s="150"/>
      <c r="BW1180" s="150"/>
      <c r="BX1180" s="150"/>
      <c r="BY1180" s="150"/>
      <c r="BZ1180" s="150"/>
      <c r="CA1180" s="150"/>
      <c r="CB1180" s="150"/>
      <c r="CC1180" s="150"/>
      <c r="CD1180" s="150"/>
      <c r="CE1180" s="150"/>
      <c r="CF1180" s="150"/>
      <c r="CG1180" s="150"/>
      <c r="CH1180" s="150"/>
      <c r="CI1180" s="150"/>
      <c r="CJ1180" s="150"/>
      <c r="CK1180" s="150"/>
      <c r="CL1180" s="150"/>
    </row>
    <row r="1181" spans="2:90" x14ac:dyDescent="0.4">
      <c r="B1181" s="154" t="s">
        <v>289</v>
      </c>
      <c r="D1181" t="s">
        <v>844</v>
      </c>
      <c r="E1181" t="str">
        <f t="shared" si="1362"/>
        <v>1181 LTERMY-PV</v>
      </c>
      <c r="F1181" s="280"/>
      <c r="G1181" t="str">
        <f t="shared" si="1363"/>
        <v>1181 LTERMY-PV</v>
      </c>
      <c r="K1181" s="24">
        <f>H1178</f>
        <v>1000</v>
      </c>
      <c r="L1181" s="24">
        <f ca="1">K1185</f>
        <v>1500000</v>
      </c>
      <c r="M1181" s="24">
        <f ca="1">L1185</f>
        <v>1500000</v>
      </c>
      <c r="N1181" s="24">
        <f ca="1">M1185</f>
        <v>1500000</v>
      </c>
      <c r="O1181" s="24">
        <f ca="1">N1185</f>
        <v>1500000</v>
      </c>
      <c r="P1181" s="24">
        <f ca="1">O1185</f>
        <v>1500000</v>
      </c>
      <c r="R1181"/>
      <c r="S1181" s="62">
        <f t="shared" ref="S1181:AY1181" ca="1" si="1364">R1185</f>
        <v>1000</v>
      </c>
      <c r="T1181" s="62">
        <f t="shared" ca="1" si="1364"/>
        <v>501000</v>
      </c>
      <c r="U1181" s="62">
        <f t="shared" ca="1" si="1364"/>
        <v>1001000</v>
      </c>
      <c r="V1181" s="62">
        <f t="shared" ca="1" si="1364"/>
        <v>1500000</v>
      </c>
      <c r="W1181" s="62">
        <f t="shared" ca="1" si="1364"/>
        <v>1500000</v>
      </c>
      <c r="X1181" s="62">
        <f t="shared" ca="1" si="1364"/>
        <v>1500000</v>
      </c>
      <c r="Y1181" s="62">
        <f t="shared" ca="1" si="1364"/>
        <v>1500000</v>
      </c>
      <c r="Z1181" s="62">
        <f t="shared" ca="1" si="1364"/>
        <v>1500000</v>
      </c>
      <c r="AA1181" s="62">
        <f t="shared" ca="1" si="1364"/>
        <v>1500000</v>
      </c>
      <c r="AB1181" s="62">
        <f t="shared" ca="1" si="1364"/>
        <v>1500000</v>
      </c>
      <c r="AC1181" s="62">
        <f t="shared" ca="1" si="1364"/>
        <v>1500000</v>
      </c>
      <c r="AD1181" s="62">
        <f t="shared" ca="1" si="1364"/>
        <v>1500000</v>
      </c>
      <c r="AE1181" s="62">
        <f t="shared" ca="1" si="1364"/>
        <v>1500000</v>
      </c>
      <c r="AF1181" s="62">
        <f t="shared" ca="1" si="1364"/>
        <v>1500000</v>
      </c>
      <c r="AG1181" s="62">
        <f t="shared" ca="1" si="1364"/>
        <v>1500000</v>
      </c>
      <c r="AH1181" s="62">
        <f t="shared" ca="1" si="1364"/>
        <v>1500000</v>
      </c>
      <c r="AI1181" s="62">
        <f t="shared" ca="1" si="1364"/>
        <v>1500000</v>
      </c>
      <c r="AJ1181" s="62">
        <f t="shared" ca="1" si="1364"/>
        <v>1500000</v>
      </c>
      <c r="AK1181" s="62">
        <f t="shared" ca="1" si="1364"/>
        <v>1500000</v>
      </c>
      <c r="AL1181" s="62">
        <f t="shared" ca="1" si="1364"/>
        <v>1500000</v>
      </c>
      <c r="AM1181" s="62">
        <f t="shared" ca="1" si="1364"/>
        <v>1500000</v>
      </c>
      <c r="AN1181" s="62">
        <f t="shared" ca="1" si="1364"/>
        <v>1500000</v>
      </c>
      <c r="AO1181" s="62">
        <f t="shared" ca="1" si="1364"/>
        <v>1500000</v>
      </c>
      <c r="AP1181" s="62">
        <f t="shared" ca="1" si="1364"/>
        <v>1500000</v>
      </c>
      <c r="AQ1181" s="62">
        <f t="shared" ca="1" si="1364"/>
        <v>1500000</v>
      </c>
      <c r="AR1181" s="62">
        <f t="shared" ca="1" si="1364"/>
        <v>1500000</v>
      </c>
      <c r="AS1181" s="62">
        <f t="shared" ca="1" si="1364"/>
        <v>1500000</v>
      </c>
      <c r="AT1181" s="62">
        <f t="shared" ca="1" si="1364"/>
        <v>1500000</v>
      </c>
      <c r="AU1181" s="62">
        <f t="shared" ca="1" si="1364"/>
        <v>1500000</v>
      </c>
      <c r="AV1181" s="62">
        <f t="shared" ca="1" si="1364"/>
        <v>1500000</v>
      </c>
      <c r="AW1181" s="62">
        <f t="shared" ca="1" si="1364"/>
        <v>1500000</v>
      </c>
      <c r="AX1181" s="62">
        <f t="shared" ca="1" si="1364"/>
        <v>1500000</v>
      </c>
      <c r="AY1181" s="62">
        <f t="shared" ca="1" si="1364"/>
        <v>1500000</v>
      </c>
      <c r="AZ1181" s="62">
        <f t="shared" ref="AZ1181:CE1181" ca="1" si="1365">AY1185</f>
        <v>1500000</v>
      </c>
      <c r="BA1181" s="62">
        <f t="shared" ca="1" si="1365"/>
        <v>1500000</v>
      </c>
      <c r="BB1181" s="62">
        <f t="shared" ca="1" si="1365"/>
        <v>1500000</v>
      </c>
      <c r="BC1181" s="62">
        <f t="shared" ca="1" si="1365"/>
        <v>1500000</v>
      </c>
      <c r="BD1181" s="62">
        <f t="shared" ca="1" si="1365"/>
        <v>1500000</v>
      </c>
      <c r="BE1181" s="62">
        <f t="shared" ca="1" si="1365"/>
        <v>1500000</v>
      </c>
      <c r="BF1181" s="62">
        <f t="shared" ca="1" si="1365"/>
        <v>1500000</v>
      </c>
      <c r="BG1181" s="62">
        <f t="shared" ca="1" si="1365"/>
        <v>1500000</v>
      </c>
      <c r="BH1181" s="62">
        <f t="shared" ca="1" si="1365"/>
        <v>1500000</v>
      </c>
      <c r="BI1181" s="62">
        <f t="shared" ca="1" si="1365"/>
        <v>1500000</v>
      </c>
      <c r="BJ1181" s="62">
        <f t="shared" ca="1" si="1365"/>
        <v>1500000</v>
      </c>
      <c r="BK1181" s="62">
        <f t="shared" ca="1" si="1365"/>
        <v>1500000</v>
      </c>
      <c r="BL1181" s="62">
        <f t="shared" ca="1" si="1365"/>
        <v>1500000</v>
      </c>
      <c r="BM1181" s="62">
        <f t="shared" ca="1" si="1365"/>
        <v>1500000</v>
      </c>
      <c r="BN1181" s="62">
        <f t="shared" ca="1" si="1365"/>
        <v>1500000</v>
      </c>
      <c r="BO1181" s="62">
        <f t="shared" ca="1" si="1365"/>
        <v>1500000</v>
      </c>
      <c r="BP1181" s="62">
        <f t="shared" ca="1" si="1365"/>
        <v>1500000</v>
      </c>
      <c r="BQ1181" s="62">
        <f t="shared" ca="1" si="1365"/>
        <v>1500000</v>
      </c>
      <c r="BR1181" s="62">
        <f t="shared" ca="1" si="1365"/>
        <v>1500000</v>
      </c>
      <c r="BS1181" s="62">
        <f t="shared" ca="1" si="1365"/>
        <v>1500000</v>
      </c>
      <c r="BT1181" s="62">
        <f t="shared" ca="1" si="1365"/>
        <v>1500000</v>
      </c>
      <c r="BU1181" s="62">
        <f t="shared" ca="1" si="1365"/>
        <v>1500000</v>
      </c>
      <c r="BV1181" s="62">
        <f t="shared" ca="1" si="1365"/>
        <v>1500000</v>
      </c>
      <c r="BW1181" s="62">
        <f t="shared" ca="1" si="1365"/>
        <v>1500000</v>
      </c>
      <c r="BX1181" s="62">
        <f t="shared" ca="1" si="1365"/>
        <v>1500000</v>
      </c>
      <c r="BY1181" s="62">
        <f t="shared" ca="1" si="1365"/>
        <v>1500000</v>
      </c>
      <c r="BZ1181" s="62">
        <f t="shared" ca="1" si="1365"/>
        <v>1500000</v>
      </c>
      <c r="CA1181" s="62">
        <f t="shared" ca="1" si="1365"/>
        <v>1500000</v>
      </c>
      <c r="CB1181" s="62">
        <f t="shared" ca="1" si="1365"/>
        <v>1500000</v>
      </c>
      <c r="CC1181" s="62">
        <f t="shared" ca="1" si="1365"/>
        <v>1500000</v>
      </c>
      <c r="CD1181" s="62">
        <f t="shared" ca="1" si="1365"/>
        <v>1500000</v>
      </c>
      <c r="CE1181" s="62">
        <f t="shared" ca="1" si="1365"/>
        <v>1500000</v>
      </c>
      <c r="CF1181" s="62">
        <f t="shared" ref="CF1181:CL1181" ca="1" si="1366">CE1185</f>
        <v>1500000</v>
      </c>
      <c r="CG1181" s="62">
        <f t="shared" ca="1" si="1366"/>
        <v>1500000</v>
      </c>
      <c r="CH1181" s="62">
        <f t="shared" ca="1" si="1366"/>
        <v>1500000</v>
      </c>
      <c r="CI1181" s="62">
        <f t="shared" ca="1" si="1366"/>
        <v>1500000</v>
      </c>
      <c r="CJ1181" s="62">
        <f t="shared" ca="1" si="1366"/>
        <v>1500000</v>
      </c>
      <c r="CK1181" s="62">
        <f t="shared" ca="1" si="1366"/>
        <v>1500000</v>
      </c>
      <c r="CL1181" s="62">
        <f t="shared" ca="1" si="1366"/>
        <v>1500000</v>
      </c>
    </row>
    <row r="1182" spans="2:90" x14ac:dyDescent="0.4">
      <c r="B1182" s="141" t="s">
        <v>849</v>
      </c>
      <c r="D1182" t="s">
        <v>844</v>
      </c>
      <c r="E1182" t="str">
        <f t="shared" si="1362"/>
        <v>1182 LTERMY-PV</v>
      </c>
      <c r="F1182" s="280"/>
      <c r="G1182" t="str">
        <f t="shared" si="1363"/>
        <v>1182 LTERMY-PV</v>
      </c>
      <c r="K1182" s="18">
        <v>100</v>
      </c>
      <c r="L1182" s="18">
        <v>100</v>
      </c>
      <c r="M1182" s="18">
        <v>100</v>
      </c>
      <c r="N1182" s="18">
        <v>100</v>
      </c>
      <c r="O1182" s="18">
        <v>100</v>
      </c>
      <c r="P1182" s="18">
        <v>100</v>
      </c>
      <c r="R1182" s="12"/>
      <c r="S1182" s="143" cm="1">
        <f t="array" ref="S1182">IFERROR(INDEX($K:$Q,ROW(),MATCH(S$3,$K$2:$Q$2,0)),0)</f>
        <v>100</v>
      </c>
      <c r="T1182" s="143" cm="1">
        <f t="array" ref="T1182">IFERROR(INDEX($K:$Q,ROW(),MATCH(T$3,$K$2:$Q$2,0)),0)</f>
        <v>100</v>
      </c>
      <c r="U1182" s="143" cm="1">
        <f t="array" ref="U1182">IFERROR(INDEX($K:$Q,ROW(),MATCH(U$3,$K$2:$Q$2,0)),0)</f>
        <v>100</v>
      </c>
      <c r="V1182" s="143" cm="1">
        <f t="array" ref="V1182">IFERROR(INDEX($K:$Q,ROW(),MATCH(V$3,$K$2:$Q$2,0)),0)</f>
        <v>100</v>
      </c>
      <c r="W1182" s="143" cm="1">
        <f t="array" ref="W1182">IFERROR(INDEX($K:$Q,ROW(),MATCH(W$3,$K$2:$Q$2,0)),0)</f>
        <v>100</v>
      </c>
      <c r="X1182" s="143" cm="1">
        <f t="array" ref="X1182">IFERROR(INDEX($K:$Q,ROW(),MATCH(X$3,$K$2:$Q$2,0)),0)</f>
        <v>100</v>
      </c>
      <c r="Y1182" s="143" cm="1">
        <f t="array" ref="Y1182">IFERROR(INDEX($K:$Q,ROW(),MATCH(Y$3,$K$2:$Q$2,0)),0)</f>
        <v>100</v>
      </c>
      <c r="Z1182" s="143" cm="1">
        <f t="array" ref="Z1182">IFERROR(INDEX($K:$Q,ROW(),MATCH(Z$3,$K$2:$Q$2,0)),0)</f>
        <v>100</v>
      </c>
      <c r="AA1182" s="143" cm="1">
        <f t="array" ref="AA1182">IFERROR(INDEX($K:$Q,ROW(),MATCH(AA$3,$K$2:$Q$2,0)),0)</f>
        <v>100</v>
      </c>
      <c r="AB1182" s="143" cm="1">
        <f t="array" ref="AB1182">IFERROR(INDEX($K:$Q,ROW(),MATCH(AB$3,$K$2:$Q$2,0)),0)</f>
        <v>100</v>
      </c>
      <c r="AC1182" s="143" cm="1">
        <f t="array" ref="AC1182">IFERROR(INDEX($K:$Q,ROW(),MATCH(AC$3,$K$2:$Q$2,0)),0)</f>
        <v>100</v>
      </c>
      <c r="AD1182" s="143" cm="1">
        <f t="array" ref="AD1182">IFERROR(INDEX($K:$Q,ROW(),MATCH(AD$3,$K$2:$Q$2,0)),0)</f>
        <v>100</v>
      </c>
      <c r="AE1182" s="143" cm="1">
        <f t="array" ref="AE1182">IFERROR(INDEX($K:$Q,ROW(),MATCH(AE$3,$K$2:$Q$2,0)),0)</f>
        <v>100</v>
      </c>
      <c r="AF1182" s="143" cm="1">
        <f t="array" ref="AF1182">IFERROR(INDEX($K:$Q,ROW(),MATCH(AF$3,$K$2:$Q$2,0)),0)</f>
        <v>100</v>
      </c>
      <c r="AG1182" s="143" cm="1">
        <f t="array" ref="AG1182">IFERROR(INDEX($K:$Q,ROW(),MATCH(AG$3,$K$2:$Q$2,0)),0)</f>
        <v>100</v>
      </c>
      <c r="AH1182" s="143" cm="1">
        <f t="array" ref="AH1182">IFERROR(INDEX($K:$Q,ROW(),MATCH(AH$3,$K$2:$Q$2,0)),0)</f>
        <v>100</v>
      </c>
      <c r="AI1182" s="143" cm="1">
        <f t="array" ref="AI1182">IFERROR(INDEX($K:$Q,ROW(),MATCH(AI$3,$K$2:$Q$2,0)),0)</f>
        <v>100</v>
      </c>
      <c r="AJ1182" s="143" cm="1">
        <f t="array" ref="AJ1182">IFERROR(INDEX($K:$Q,ROW(),MATCH(AJ$3,$K$2:$Q$2,0)),0)</f>
        <v>100</v>
      </c>
      <c r="AK1182" s="143" cm="1">
        <f t="array" ref="AK1182">IFERROR(INDEX($K:$Q,ROW(),MATCH(AK$3,$K$2:$Q$2,0)),0)</f>
        <v>100</v>
      </c>
      <c r="AL1182" s="143" cm="1">
        <f t="array" ref="AL1182">IFERROR(INDEX($K:$Q,ROW(),MATCH(AL$3,$K$2:$Q$2,0)),0)</f>
        <v>100</v>
      </c>
      <c r="AM1182" s="143" cm="1">
        <f t="array" ref="AM1182">IFERROR(INDEX($K:$Q,ROW(),MATCH(AM$3,$K$2:$Q$2,0)),0)</f>
        <v>100</v>
      </c>
      <c r="AN1182" s="143" cm="1">
        <f t="array" ref="AN1182">IFERROR(INDEX($K:$Q,ROW(),MATCH(AN$3,$K$2:$Q$2,0)),0)</f>
        <v>100</v>
      </c>
      <c r="AO1182" s="143" cm="1">
        <f t="array" ref="AO1182">IFERROR(INDEX($K:$Q,ROW(),MATCH(AO$3,$K$2:$Q$2,0)),0)</f>
        <v>100</v>
      </c>
      <c r="AP1182" s="143" cm="1">
        <f t="array" ref="AP1182">IFERROR(INDEX($K:$Q,ROW(),MATCH(AP$3,$K$2:$Q$2,0)),0)</f>
        <v>100</v>
      </c>
      <c r="AQ1182" s="143" cm="1">
        <f t="array" ref="AQ1182">IFERROR(INDEX($K:$Q,ROW(),MATCH(AQ$3,$K$2:$Q$2,0)),0)</f>
        <v>100</v>
      </c>
      <c r="AR1182" s="143" cm="1">
        <f t="array" ref="AR1182">IFERROR(INDEX($K:$Q,ROW(),MATCH(AR$3,$K$2:$Q$2,0)),0)</f>
        <v>100</v>
      </c>
      <c r="AS1182" s="143" cm="1">
        <f t="array" ref="AS1182">IFERROR(INDEX($K:$Q,ROW(),MATCH(AS$3,$K$2:$Q$2,0)),0)</f>
        <v>100</v>
      </c>
      <c r="AT1182" s="143" cm="1">
        <f t="array" ref="AT1182">IFERROR(INDEX($K:$Q,ROW(),MATCH(AT$3,$K$2:$Q$2,0)),0)</f>
        <v>100</v>
      </c>
      <c r="AU1182" s="143" cm="1">
        <f t="array" ref="AU1182">IFERROR(INDEX($K:$Q,ROW(),MATCH(AU$3,$K$2:$Q$2,0)),0)</f>
        <v>100</v>
      </c>
      <c r="AV1182" s="143" cm="1">
        <f t="array" ref="AV1182">IFERROR(INDEX($K:$Q,ROW(),MATCH(AV$3,$K$2:$Q$2,0)),0)</f>
        <v>100</v>
      </c>
      <c r="AW1182" s="143" cm="1">
        <f t="array" ref="AW1182">IFERROR(INDEX($K:$Q,ROW(),MATCH(AW$3,$K$2:$Q$2,0)),0)</f>
        <v>100</v>
      </c>
      <c r="AX1182" s="143" cm="1">
        <f t="array" ref="AX1182">IFERROR(INDEX($K:$Q,ROW(),MATCH(AX$3,$K$2:$Q$2,0)),0)</f>
        <v>100</v>
      </c>
      <c r="AY1182" s="143" cm="1">
        <f t="array" ref="AY1182">IFERROR(INDEX($K:$Q,ROW(),MATCH(AY$3,$K$2:$Q$2,0)),0)</f>
        <v>100</v>
      </c>
      <c r="AZ1182" s="143" cm="1">
        <f t="array" ref="AZ1182">IFERROR(INDEX($K:$Q,ROW(),MATCH(AZ$3,$K$2:$Q$2,0)),0)</f>
        <v>100</v>
      </c>
      <c r="BA1182" s="143" cm="1">
        <f t="array" ref="BA1182">IFERROR(INDEX($K:$Q,ROW(),MATCH(BA$3,$K$2:$Q$2,0)),0)</f>
        <v>100</v>
      </c>
      <c r="BB1182" s="143" cm="1">
        <f t="array" ref="BB1182">IFERROR(INDEX($K:$Q,ROW(),MATCH(BB$3,$K$2:$Q$2,0)),0)</f>
        <v>100</v>
      </c>
      <c r="BC1182" s="143" cm="1">
        <f t="array" ref="BC1182">IFERROR(INDEX($K:$Q,ROW(),MATCH(BC$3,$K$2:$Q$2,0)),0)</f>
        <v>100</v>
      </c>
      <c r="BD1182" s="143" cm="1">
        <f t="array" ref="BD1182">IFERROR(INDEX($K:$Q,ROW(),MATCH(BD$3,$K$2:$Q$2,0)),0)</f>
        <v>100</v>
      </c>
      <c r="BE1182" s="143" cm="1">
        <f t="array" ref="BE1182">IFERROR(INDEX($K:$Q,ROW(),MATCH(BE$3,$K$2:$Q$2,0)),0)</f>
        <v>100</v>
      </c>
      <c r="BF1182" s="143" cm="1">
        <f t="array" ref="BF1182">IFERROR(INDEX($K:$Q,ROW(),MATCH(BF$3,$K$2:$Q$2,0)),0)</f>
        <v>100</v>
      </c>
      <c r="BG1182" s="143" cm="1">
        <f t="array" ref="BG1182">IFERROR(INDEX($K:$Q,ROW(),MATCH(BG$3,$K$2:$Q$2,0)),0)</f>
        <v>100</v>
      </c>
      <c r="BH1182" s="143" cm="1">
        <f t="array" ref="BH1182">IFERROR(INDEX($K:$Q,ROW(),MATCH(BH$3,$K$2:$Q$2,0)),0)</f>
        <v>100</v>
      </c>
      <c r="BI1182" s="143" cm="1">
        <f t="array" ref="BI1182">IFERROR(INDEX($K:$Q,ROW(),MATCH(BI$3,$K$2:$Q$2,0)),0)</f>
        <v>100</v>
      </c>
      <c r="BJ1182" s="143" cm="1">
        <f t="array" ref="BJ1182">IFERROR(INDEX($K:$Q,ROW(),MATCH(BJ$3,$K$2:$Q$2,0)),0)</f>
        <v>100</v>
      </c>
      <c r="BK1182" s="143" cm="1">
        <f t="array" ref="BK1182">IFERROR(INDEX($K:$Q,ROW(),MATCH(BK$3,$K$2:$Q$2,0)),0)</f>
        <v>100</v>
      </c>
      <c r="BL1182" s="143" cm="1">
        <f t="array" ref="BL1182">IFERROR(INDEX($K:$Q,ROW(),MATCH(BL$3,$K$2:$Q$2,0)),0)</f>
        <v>100</v>
      </c>
      <c r="BM1182" s="143" cm="1">
        <f t="array" ref="BM1182">IFERROR(INDEX($K:$Q,ROW(),MATCH(BM$3,$K$2:$Q$2,0)),0)</f>
        <v>100</v>
      </c>
      <c r="BN1182" s="143" cm="1">
        <f t="array" ref="BN1182">IFERROR(INDEX($K:$Q,ROW(),MATCH(BN$3,$K$2:$Q$2,0)),0)</f>
        <v>100</v>
      </c>
      <c r="BO1182" s="143" cm="1">
        <f t="array" ref="BO1182">IFERROR(INDEX($K:$Q,ROW(),MATCH(BO$3,$K$2:$Q$2,0)),0)</f>
        <v>100</v>
      </c>
      <c r="BP1182" s="143" cm="1">
        <f t="array" ref="BP1182">IFERROR(INDEX($K:$Q,ROW(),MATCH(BP$3,$K$2:$Q$2,0)),0)</f>
        <v>100</v>
      </c>
      <c r="BQ1182" s="143" cm="1">
        <f t="array" ref="BQ1182">IFERROR(INDEX($K:$Q,ROW(),MATCH(BQ$3,$K$2:$Q$2,0)),0)</f>
        <v>100</v>
      </c>
      <c r="BR1182" s="143" cm="1">
        <f t="array" ref="BR1182">IFERROR(INDEX($K:$Q,ROW(),MATCH(BR$3,$K$2:$Q$2,0)),0)</f>
        <v>100</v>
      </c>
      <c r="BS1182" s="143" cm="1">
        <f t="array" ref="BS1182">IFERROR(INDEX($K:$Q,ROW(),MATCH(BS$3,$K$2:$Q$2,0)),0)</f>
        <v>100</v>
      </c>
      <c r="BT1182" s="143" cm="1">
        <f t="array" ref="BT1182">IFERROR(INDEX($K:$Q,ROW(),MATCH(BT$3,$K$2:$Q$2,0)),0)</f>
        <v>100</v>
      </c>
      <c r="BU1182" s="143" cm="1">
        <f t="array" ref="BU1182">IFERROR(INDEX($K:$Q,ROW(),MATCH(BU$3,$K$2:$Q$2,0)),0)</f>
        <v>100</v>
      </c>
      <c r="BV1182" s="143" cm="1">
        <f t="array" ref="BV1182">IFERROR(INDEX($K:$Q,ROW(),MATCH(BV$3,$K$2:$Q$2,0)),0)</f>
        <v>100</v>
      </c>
      <c r="BW1182" s="143" cm="1">
        <f t="array" ref="BW1182">IFERROR(INDEX($K:$Q,ROW(),MATCH(BW$3,$K$2:$Q$2,0)),0)</f>
        <v>100</v>
      </c>
      <c r="BX1182" s="143" cm="1">
        <f t="array" ref="BX1182">IFERROR(INDEX($K:$Q,ROW(),MATCH(BX$3,$K$2:$Q$2,0)),0)</f>
        <v>100</v>
      </c>
      <c r="BY1182" s="143" cm="1">
        <f t="array" ref="BY1182">IFERROR(INDEX($K:$Q,ROW(),MATCH(BY$3,$K$2:$Q$2,0)),0)</f>
        <v>100</v>
      </c>
      <c r="BZ1182" s="143" cm="1">
        <f t="array" ref="BZ1182">IFERROR(INDEX($K:$Q,ROW(),MATCH(BZ$3,$K$2:$Q$2,0)),0)</f>
        <v>100</v>
      </c>
      <c r="CA1182" s="143" cm="1">
        <f t="array" ref="CA1182">IFERROR(INDEX($K:$Q,ROW(),MATCH(CA$3,$K$2:$Q$2,0)),0)</f>
        <v>100</v>
      </c>
      <c r="CB1182" s="143" cm="1">
        <f t="array" ref="CB1182">IFERROR(INDEX($K:$Q,ROW(),MATCH(CB$3,$K$2:$Q$2,0)),0)</f>
        <v>100</v>
      </c>
      <c r="CC1182" s="143" cm="1">
        <f t="array" ref="CC1182">IFERROR(INDEX($K:$Q,ROW(),MATCH(CC$3,$K$2:$Q$2,0)),0)</f>
        <v>100</v>
      </c>
      <c r="CD1182" s="143" cm="1">
        <f t="array" ref="CD1182">IFERROR(INDEX($K:$Q,ROW(),MATCH(CD$3,$K$2:$Q$2,0)),0)</f>
        <v>100</v>
      </c>
      <c r="CE1182" s="143" cm="1">
        <f t="array" ref="CE1182">IFERROR(INDEX($K:$Q,ROW(),MATCH(CE$3,$K$2:$Q$2,0)),0)</f>
        <v>100</v>
      </c>
      <c r="CF1182" s="143" cm="1">
        <f t="array" ref="CF1182">IFERROR(INDEX($K:$Q,ROW(),MATCH(CF$3,$K$2:$Q$2,0)),0)</f>
        <v>100</v>
      </c>
      <c r="CG1182" s="143" cm="1">
        <f t="array" ref="CG1182">IFERROR(INDEX($K:$Q,ROW(),MATCH(CG$3,$K$2:$Q$2,0)),0)</f>
        <v>100</v>
      </c>
      <c r="CH1182" s="143" cm="1">
        <f t="array" ref="CH1182">IFERROR(INDEX($K:$Q,ROW(),MATCH(CH$3,$K$2:$Q$2,0)),0)</f>
        <v>100</v>
      </c>
      <c r="CI1182" s="143" cm="1">
        <f t="array" ref="CI1182">IFERROR(INDEX($K:$Q,ROW(),MATCH(CI$3,$K$2:$Q$2,0)),0)</f>
        <v>100</v>
      </c>
      <c r="CJ1182" s="143" cm="1">
        <f t="array" ref="CJ1182">IFERROR(INDEX($K:$Q,ROW(),MATCH(CJ$3,$K$2:$Q$2,0)),0)</f>
        <v>100</v>
      </c>
      <c r="CK1182" s="143" cm="1">
        <f t="array" ref="CK1182">IFERROR(INDEX($K:$Q,ROW(),MATCH(CK$3,$K$2:$Q$2,0)),0)</f>
        <v>100</v>
      </c>
      <c r="CL1182" s="143" cm="1">
        <f t="array" ref="CL1182">IFERROR(INDEX($K:$Q,ROW(),MATCH(CL$3,$K$2:$Q$2,0)),0)</f>
        <v>100</v>
      </c>
    </row>
    <row r="1183" spans="2:90" x14ac:dyDescent="0.4">
      <c r="B1183" s="154" t="str">
        <f>"New borrowing - "&amp;SUBSTITUTE(B1173,":","")</f>
        <v>New borrowing - Rolling fixed term loan - multiple borrowings w/ annual control</v>
      </c>
      <c r="D1183" t="s">
        <v>844</v>
      </c>
      <c r="E1183" t="str">
        <f t="shared" si="1362"/>
        <v>1183 LTERMY-PV</v>
      </c>
      <c r="G1183" t="str">
        <f t="shared" si="1363"/>
        <v>1183 LTERMY-PV</v>
      </c>
      <c r="K1183" s="24">
        <f t="shared" ref="K1183:P1184" ca="1" si="1367">SUMIF($3:$3,K$2,1183:1183)</f>
        <v>6000000</v>
      </c>
      <c r="L1183" s="24">
        <f t="shared" ca="1" si="1367"/>
        <v>6000000</v>
      </c>
      <c r="M1183" s="24">
        <f t="shared" ca="1" si="1367"/>
        <v>6000000</v>
      </c>
      <c r="N1183" s="24">
        <f t="shared" ca="1" si="1367"/>
        <v>6000000</v>
      </c>
      <c r="O1183" s="24">
        <f t="shared" ca="1" si="1367"/>
        <v>6000000</v>
      </c>
      <c r="P1183" s="24">
        <f t="shared" ca="1" si="1367"/>
        <v>6000000</v>
      </c>
      <c r="R1183" s="53">
        <f>H1178</f>
        <v>1000</v>
      </c>
      <c r="S1183" s="80" cm="1">
        <f t="array" aca="1" ref="S1183" ca="1">+S1182*INDIRECT(S1168)</f>
        <v>500000</v>
      </c>
      <c r="T1183" s="80" cm="1">
        <f t="array" aca="1" ref="T1183" ca="1">+T1182*INDIRECT(T1168)</f>
        <v>500000</v>
      </c>
      <c r="U1183" s="80" cm="1">
        <f t="array" aca="1" ref="U1183" ca="1">+U1182*INDIRECT(U1168)</f>
        <v>500000</v>
      </c>
      <c r="V1183" s="80" cm="1">
        <f t="array" aca="1" ref="V1183" ca="1">+V1182*INDIRECT(V1168)</f>
        <v>500000</v>
      </c>
      <c r="W1183" s="80" cm="1">
        <f t="array" aca="1" ref="W1183" ca="1">+W1182*INDIRECT(W1168)</f>
        <v>500000</v>
      </c>
      <c r="X1183" s="80" cm="1">
        <f t="array" aca="1" ref="X1183" ca="1">+X1182*INDIRECT(X1168)</f>
        <v>500000</v>
      </c>
      <c r="Y1183" s="80" cm="1">
        <f t="array" aca="1" ref="Y1183" ca="1">+Y1182*INDIRECT(Y1168)</f>
        <v>500000</v>
      </c>
      <c r="Z1183" s="80" cm="1">
        <f t="array" aca="1" ref="Z1183" ca="1">+Z1182*INDIRECT(Z1168)</f>
        <v>500000</v>
      </c>
      <c r="AA1183" s="80" cm="1">
        <f t="array" aca="1" ref="AA1183" ca="1">+AA1182*INDIRECT(AA1168)</f>
        <v>500000</v>
      </c>
      <c r="AB1183" s="80" cm="1">
        <f t="array" aca="1" ref="AB1183" ca="1">+AB1182*INDIRECT(AB1168)</f>
        <v>500000</v>
      </c>
      <c r="AC1183" s="80" cm="1">
        <f t="array" aca="1" ref="AC1183" ca="1">+AC1182*INDIRECT(AC1168)</f>
        <v>500000</v>
      </c>
      <c r="AD1183" s="80" cm="1">
        <f t="array" aca="1" ref="AD1183" ca="1">+AD1182*INDIRECT(AD1168)</f>
        <v>500000</v>
      </c>
      <c r="AE1183" s="80" cm="1">
        <f t="array" aca="1" ref="AE1183" ca="1">+AE1182*INDIRECT(AE1168)</f>
        <v>500000</v>
      </c>
      <c r="AF1183" s="80" cm="1">
        <f t="array" aca="1" ref="AF1183" ca="1">+AF1182*INDIRECT(AF1168)</f>
        <v>500000</v>
      </c>
      <c r="AG1183" s="80" cm="1">
        <f t="array" aca="1" ref="AG1183" ca="1">+AG1182*INDIRECT(AG1168)</f>
        <v>500000</v>
      </c>
      <c r="AH1183" s="80" cm="1">
        <f t="array" aca="1" ref="AH1183" ca="1">+AH1182*INDIRECT(AH1168)</f>
        <v>500000</v>
      </c>
      <c r="AI1183" s="80" cm="1">
        <f t="array" aca="1" ref="AI1183" ca="1">+AI1182*INDIRECT(AI1168)</f>
        <v>500000</v>
      </c>
      <c r="AJ1183" s="80" cm="1">
        <f t="array" aca="1" ref="AJ1183" ca="1">+AJ1182*INDIRECT(AJ1168)</f>
        <v>500000</v>
      </c>
      <c r="AK1183" s="80" cm="1">
        <f t="array" aca="1" ref="AK1183" ca="1">+AK1182*INDIRECT(AK1168)</f>
        <v>500000</v>
      </c>
      <c r="AL1183" s="80" cm="1">
        <f t="array" aca="1" ref="AL1183" ca="1">+AL1182*INDIRECT(AL1168)</f>
        <v>500000</v>
      </c>
      <c r="AM1183" s="80" cm="1">
        <f t="array" aca="1" ref="AM1183" ca="1">+AM1182*INDIRECT(AM1168)</f>
        <v>500000</v>
      </c>
      <c r="AN1183" s="80" cm="1">
        <f t="array" aca="1" ref="AN1183" ca="1">+AN1182*INDIRECT(AN1168)</f>
        <v>500000</v>
      </c>
      <c r="AO1183" s="80" cm="1">
        <f t="array" aca="1" ref="AO1183" ca="1">+AO1182*INDIRECT(AO1168)</f>
        <v>500000</v>
      </c>
      <c r="AP1183" s="80" cm="1">
        <f t="array" aca="1" ref="AP1183" ca="1">+AP1182*INDIRECT(AP1168)</f>
        <v>500000</v>
      </c>
      <c r="AQ1183" s="80" cm="1">
        <f t="array" aca="1" ref="AQ1183" ca="1">+AQ1182*INDIRECT(AQ1168)</f>
        <v>500000</v>
      </c>
      <c r="AR1183" s="80" cm="1">
        <f t="array" aca="1" ref="AR1183" ca="1">+AR1182*INDIRECT(AR1168)</f>
        <v>500000</v>
      </c>
      <c r="AS1183" s="80" cm="1">
        <f t="array" aca="1" ref="AS1183" ca="1">+AS1182*INDIRECT(AS1168)</f>
        <v>500000</v>
      </c>
      <c r="AT1183" s="80" cm="1">
        <f t="array" aca="1" ref="AT1183" ca="1">+AT1182*INDIRECT(AT1168)</f>
        <v>500000</v>
      </c>
      <c r="AU1183" s="80" cm="1">
        <f t="array" aca="1" ref="AU1183" ca="1">+AU1182*INDIRECT(AU1168)</f>
        <v>500000</v>
      </c>
      <c r="AV1183" s="80" cm="1">
        <f t="array" aca="1" ref="AV1183" ca="1">+AV1182*INDIRECT(AV1168)</f>
        <v>500000</v>
      </c>
      <c r="AW1183" s="80" cm="1">
        <f t="array" aca="1" ref="AW1183" ca="1">+AW1182*INDIRECT(AW1168)</f>
        <v>500000</v>
      </c>
      <c r="AX1183" s="80" cm="1">
        <f t="array" aca="1" ref="AX1183" ca="1">+AX1182*INDIRECT(AX1168)</f>
        <v>500000</v>
      </c>
      <c r="AY1183" s="80" cm="1">
        <f t="array" aca="1" ref="AY1183" ca="1">+AY1182*INDIRECT(AY1168)</f>
        <v>500000</v>
      </c>
      <c r="AZ1183" s="80" cm="1">
        <f t="array" aca="1" ref="AZ1183" ca="1">+AZ1182*INDIRECT(AZ1168)</f>
        <v>500000</v>
      </c>
      <c r="BA1183" s="80" cm="1">
        <f t="array" aca="1" ref="BA1183" ca="1">+BA1182*INDIRECT(BA1168)</f>
        <v>500000</v>
      </c>
      <c r="BB1183" s="80" cm="1">
        <f t="array" aca="1" ref="BB1183" ca="1">+BB1182*INDIRECT(BB1168)</f>
        <v>500000</v>
      </c>
      <c r="BC1183" s="80" cm="1">
        <f t="array" aca="1" ref="BC1183" ca="1">+BC1182*INDIRECT(BC1168)</f>
        <v>500000</v>
      </c>
      <c r="BD1183" s="80" cm="1">
        <f t="array" aca="1" ref="BD1183" ca="1">+BD1182*INDIRECT(BD1168)</f>
        <v>500000</v>
      </c>
      <c r="BE1183" s="80" cm="1">
        <f t="array" aca="1" ref="BE1183" ca="1">+BE1182*INDIRECT(BE1168)</f>
        <v>500000</v>
      </c>
      <c r="BF1183" s="80" cm="1">
        <f t="array" aca="1" ref="BF1183" ca="1">+BF1182*INDIRECT(BF1168)</f>
        <v>500000</v>
      </c>
      <c r="BG1183" s="80" cm="1">
        <f t="array" aca="1" ref="BG1183" ca="1">+BG1182*INDIRECT(BG1168)</f>
        <v>500000</v>
      </c>
      <c r="BH1183" s="80" cm="1">
        <f t="array" aca="1" ref="BH1183" ca="1">+BH1182*INDIRECT(BH1168)</f>
        <v>500000</v>
      </c>
      <c r="BI1183" s="80" cm="1">
        <f t="array" aca="1" ref="BI1183" ca="1">+BI1182*INDIRECT(BI1168)</f>
        <v>500000</v>
      </c>
      <c r="BJ1183" s="80" cm="1">
        <f t="array" aca="1" ref="BJ1183" ca="1">+BJ1182*INDIRECT(BJ1168)</f>
        <v>500000</v>
      </c>
      <c r="BK1183" s="80" cm="1">
        <f t="array" aca="1" ref="BK1183" ca="1">+BK1182*INDIRECT(BK1168)</f>
        <v>500000</v>
      </c>
      <c r="BL1183" s="80" cm="1">
        <f t="array" aca="1" ref="BL1183" ca="1">+BL1182*INDIRECT(BL1168)</f>
        <v>500000</v>
      </c>
      <c r="BM1183" s="80" cm="1">
        <f t="array" aca="1" ref="BM1183" ca="1">+BM1182*INDIRECT(BM1168)</f>
        <v>500000</v>
      </c>
      <c r="BN1183" s="80" cm="1">
        <f t="array" aca="1" ref="BN1183" ca="1">+BN1182*INDIRECT(BN1168)</f>
        <v>500000</v>
      </c>
      <c r="BO1183" s="80" cm="1">
        <f t="array" aca="1" ref="BO1183" ca="1">+BO1182*INDIRECT(BO1168)</f>
        <v>500000</v>
      </c>
      <c r="BP1183" s="80" cm="1">
        <f t="array" aca="1" ref="BP1183" ca="1">+BP1182*INDIRECT(BP1168)</f>
        <v>500000</v>
      </c>
      <c r="BQ1183" s="80" cm="1">
        <f t="array" aca="1" ref="BQ1183" ca="1">+BQ1182*INDIRECT(BQ1168)</f>
        <v>500000</v>
      </c>
      <c r="BR1183" s="80" cm="1">
        <f t="array" aca="1" ref="BR1183" ca="1">+BR1182*INDIRECT(BR1168)</f>
        <v>500000</v>
      </c>
      <c r="BS1183" s="80" cm="1">
        <f t="array" aca="1" ref="BS1183" ca="1">+BS1182*INDIRECT(BS1168)</f>
        <v>500000</v>
      </c>
      <c r="BT1183" s="80" cm="1">
        <f t="array" aca="1" ref="BT1183" ca="1">+BT1182*INDIRECT(BT1168)</f>
        <v>500000</v>
      </c>
      <c r="BU1183" s="80" cm="1">
        <f t="array" aca="1" ref="BU1183" ca="1">+BU1182*INDIRECT(BU1168)</f>
        <v>500000</v>
      </c>
      <c r="BV1183" s="80" cm="1">
        <f t="array" aca="1" ref="BV1183" ca="1">+BV1182*INDIRECT(BV1168)</f>
        <v>500000</v>
      </c>
      <c r="BW1183" s="80" cm="1">
        <f t="array" aca="1" ref="BW1183" ca="1">+BW1182*INDIRECT(BW1168)</f>
        <v>500000</v>
      </c>
      <c r="BX1183" s="80" cm="1">
        <f t="array" aca="1" ref="BX1183" ca="1">+BX1182*INDIRECT(BX1168)</f>
        <v>500000</v>
      </c>
      <c r="BY1183" s="80" cm="1">
        <f t="array" aca="1" ref="BY1183" ca="1">+BY1182*INDIRECT(BY1168)</f>
        <v>500000</v>
      </c>
      <c r="BZ1183" s="80" cm="1">
        <f t="array" aca="1" ref="BZ1183" ca="1">+BZ1182*INDIRECT(BZ1168)</f>
        <v>500000</v>
      </c>
      <c r="CA1183" s="80" cm="1">
        <f t="array" aca="1" ref="CA1183" ca="1">+CA1182*INDIRECT(CA1168)</f>
        <v>500000</v>
      </c>
      <c r="CB1183" s="80" cm="1">
        <f t="array" aca="1" ref="CB1183" ca="1">+CB1182*INDIRECT(CB1168)</f>
        <v>500000</v>
      </c>
      <c r="CC1183" s="80" cm="1">
        <f t="array" aca="1" ref="CC1183" ca="1">+CC1182*INDIRECT(CC1168)</f>
        <v>500000</v>
      </c>
      <c r="CD1183" s="80" cm="1">
        <f t="array" aca="1" ref="CD1183" ca="1">+CD1182*INDIRECT(CD1168)</f>
        <v>500000</v>
      </c>
      <c r="CE1183" s="80" cm="1">
        <f t="array" aca="1" ref="CE1183" ca="1">+CE1182*INDIRECT(CE1168)</f>
        <v>500000</v>
      </c>
      <c r="CF1183" s="80" cm="1">
        <f t="array" aca="1" ref="CF1183" ca="1">+CF1182*INDIRECT(CF1168)</f>
        <v>500000</v>
      </c>
      <c r="CG1183" s="80" cm="1">
        <f t="array" aca="1" ref="CG1183" ca="1">+CG1182*INDIRECT(CG1168)</f>
        <v>500000</v>
      </c>
      <c r="CH1183" s="80" cm="1">
        <f t="array" aca="1" ref="CH1183" ca="1">+CH1182*INDIRECT(CH1168)</f>
        <v>500000</v>
      </c>
      <c r="CI1183" s="80" cm="1">
        <f t="array" aca="1" ref="CI1183" ca="1">+CI1182*INDIRECT(CI1168)</f>
        <v>500000</v>
      </c>
      <c r="CJ1183" s="80" cm="1">
        <f t="array" aca="1" ref="CJ1183" ca="1">+CJ1182*INDIRECT(CJ1168)</f>
        <v>500000</v>
      </c>
      <c r="CK1183" s="80" cm="1">
        <f t="array" aca="1" ref="CK1183" ca="1">+CK1182*INDIRECT(CK1168)</f>
        <v>500000</v>
      </c>
      <c r="CL1183" s="80" cm="1">
        <f t="array" aca="1" ref="CL1183" ca="1">+CL1182*INDIRECT(CL1168)</f>
        <v>500000</v>
      </c>
    </row>
    <row r="1184" spans="2:90" x14ac:dyDescent="0.4">
      <c r="B1184" s="154" t="str">
        <f>"Repayment - "&amp;SUBSTITUTE(B1173,":","")</f>
        <v>Repayment - Rolling fixed term loan - multiple borrowings w/ annual control</v>
      </c>
      <c r="D1184" t="s">
        <v>844</v>
      </c>
      <c r="E1184" t="str">
        <f t="shared" si="1362"/>
        <v>1184 LTERMY-PV</v>
      </c>
      <c r="G1184" t="str">
        <f t="shared" si="1363"/>
        <v>1184 LTERMY-PV</v>
      </c>
      <c r="K1184" s="134">
        <f t="shared" ca="1" si="1367"/>
        <v>-4501000</v>
      </c>
      <c r="L1184" s="134">
        <f t="shared" ca="1" si="1367"/>
        <v>-6000000</v>
      </c>
      <c r="M1184" s="134">
        <f t="shared" ca="1" si="1367"/>
        <v>-6000000</v>
      </c>
      <c r="N1184" s="134">
        <f t="shared" ca="1" si="1367"/>
        <v>-6000000</v>
      </c>
      <c r="O1184" s="134">
        <f t="shared" ca="1" si="1367"/>
        <v>-6000000</v>
      </c>
      <c r="P1184" s="134">
        <f t="shared" ca="1" si="1367"/>
        <v>-6000000</v>
      </c>
      <c r="R1184" s="220"/>
      <c r="S1184" s="221">
        <f ca="1">-IF(COUNT($R1183:S1183)&lt;$H1175,0,OFFSET(S1183,0,-$H1175+1))-$J$2492*(COUNT(R1183:$S1183)=($H1175-$H1176+1))</f>
        <v>0</v>
      </c>
      <c r="T1184" s="221">
        <f ca="1">-IF(COUNT($R1183:T1183)&lt;$H1175,0,OFFSET(T1183,0,-$H1175+1))-$J$2492*(COUNT(S1183:$S1183)=($H1175-$H1176+1))</f>
        <v>0</v>
      </c>
      <c r="U1184" s="221">
        <f ca="1">-IF(COUNT($R1183:U1183)&lt;$H1175,0,OFFSET(U1183,0,-$H1175+1))-$J$2492*(COUNT($S1183:T1183)=($H1175-$H1176+1))</f>
        <v>-1000</v>
      </c>
      <c r="V1184" s="221">
        <f ca="1">-IF(COUNT($R1183:V1183)&lt;$H1175,0,OFFSET(V1183,0,-$H1175+1))-$J$2492*(COUNT($S1183:U1183)=($H1175-$H1176+1))</f>
        <v>-500000</v>
      </c>
      <c r="W1184" s="221">
        <f ca="1">-IF(COUNT($R1183:W1183)&lt;$H1175,0,OFFSET(W1183,0,-$H1175+1))-$J$2492*(COUNT($S1183:V1183)=($H1175-$H1176+1))</f>
        <v>-500000</v>
      </c>
      <c r="X1184" s="221">
        <f ca="1">-IF(COUNT($R1183:X1183)&lt;$H1175,0,OFFSET(X1183,0,-$H1175+1))-$J$2492*(COUNT($S1183:W1183)=($H1175-$H1176+1))</f>
        <v>-500000</v>
      </c>
      <c r="Y1184" s="221">
        <f ca="1">-IF(COUNT($R1183:Y1183)&lt;$H1175,0,OFFSET(Y1183,0,-$H1175+1))-$J$2492*(COUNT($S1183:X1183)=($H1175-$H1176+1))</f>
        <v>-500000</v>
      </c>
      <c r="Z1184" s="221">
        <f ca="1">-IF(COUNT($R1183:Z1183)&lt;$H1175,0,OFFSET(Z1183,0,-$H1175+1))-$J$2492*(COUNT($S1183:Y1183)=($H1175-$H1176+1))</f>
        <v>-500000</v>
      </c>
      <c r="AA1184" s="221">
        <f ca="1">-IF(COUNT($R1183:AA1183)&lt;$H1175,0,OFFSET(AA1183,0,-$H1175+1))-$J$2492*(COUNT($S1183:Z1183)=($H1175-$H1176+1))</f>
        <v>-500000</v>
      </c>
      <c r="AB1184" s="221">
        <f ca="1">-IF(COUNT($R1183:AB1183)&lt;$H1175,0,OFFSET(AB1183,0,-$H1175+1))-$J$2492*(COUNT($S1183:AA1183)=($H1175-$H1176+1))</f>
        <v>-500000</v>
      </c>
      <c r="AC1184" s="221">
        <f ca="1">-IF(COUNT($R1183:AC1183)&lt;$H1175,0,OFFSET(AC1183,0,-$H1175+1))-$J$2492*(COUNT($S1183:AB1183)=($H1175-$H1176+1))</f>
        <v>-500000</v>
      </c>
      <c r="AD1184" s="221">
        <f ca="1">-IF(COUNT($R1183:AD1183)&lt;$H1175,0,OFFSET(AD1183,0,-$H1175+1))-$J$2492*(COUNT($S1183:AC1183)=($H1175-$H1176+1))</f>
        <v>-500000</v>
      </c>
      <c r="AE1184" s="221">
        <f ca="1">-IF(COUNT($R1183:AE1183)&lt;$H1175,0,OFFSET(AE1183,0,-$H1175+1))-$J$2492*(COUNT($S1183:AD1183)=($H1175-$H1176+1))</f>
        <v>-500000</v>
      </c>
      <c r="AF1184" s="221">
        <f ca="1">-IF(COUNT($R1183:AF1183)&lt;$H1175,0,OFFSET(AF1183,0,-$H1175+1))-$J$2492*(COUNT($S1183:AE1183)=($H1175-$H1176+1))</f>
        <v>-500000</v>
      </c>
      <c r="AG1184" s="221">
        <f ca="1">-IF(COUNT($R1183:AG1183)&lt;$H1175,0,OFFSET(AG1183,0,-$H1175+1))-$J$2492*(COUNT($S1183:AF1183)=($H1175-$H1176+1))</f>
        <v>-500000</v>
      </c>
      <c r="AH1184" s="221">
        <f ca="1">-IF(COUNT($R1183:AH1183)&lt;$H1175,0,OFFSET(AH1183,0,-$H1175+1))-$J$2492*(COUNT($S1183:AG1183)=($H1175-$H1176+1))</f>
        <v>-500000</v>
      </c>
      <c r="AI1184" s="221">
        <f ca="1">-IF(COUNT($R1183:AI1183)&lt;$H1175,0,OFFSET(AI1183,0,-$H1175+1))-$J$2492*(COUNT($S1183:AH1183)=($H1175-$H1176+1))</f>
        <v>-500000</v>
      </c>
      <c r="AJ1184" s="221">
        <f ca="1">-IF(COUNT($R1183:AJ1183)&lt;$H1175,0,OFFSET(AJ1183,0,-$H1175+1))-$J$2492*(COUNT($S1183:AI1183)=($H1175-$H1176+1))</f>
        <v>-500000</v>
      </c>
      <c r="AK1184" s="221">
        <f ca="1">-IF(COUNT($R1183:AK1183)&lt;$H1175,0,OFFSET(AK1183,0,-$H1175+1))-$J$2492*(COUNT($S1183:AJ1183)=($H1175-$H1176+1))</f>
        <v>-500000</v>
      </c>
      <c r="AL1184" s="221">
        <f ca="1">-IF(COUNT($R1183:AL1183)&lt;$H1175,0,OFFSET(AL1183,0,-$H1175+1))-$J$2492*(COUNT($S1183:AK1183)=($H1175-$H1176+1))</f>
        <v>-500000</v>
      </c>
      <c r="AM1184" s="221">
        <f ca="1">-IF(COUNT($R1183:AM1183)&lt;$H1175,0,OFFSET(AM1183,0,-$H1175+1))-$J$2492*(COUNT($S1183:AL1183)=($H1175-$H1176+1))</f>
        <v>-500000</v>
      </c>
      <c r="AN1184" s="221">
        <f ca="1">-IF(COUNT($R1183:AN1183)&lt;$H1175,0,OFFSET(AN1183,0,-$H1175+1))-$J$2492*(COUNT($S1183:AM1183)=($H1175-$H1176+1))</f>
        <v>-500000</v>
      </c>
      <c r="AO1184" s="221">
        <f ca="1">-IF(COUNT($R1183:AO1183)&lt;$H1175,0,OFFSET(AO1183,0,-$H1175+1))-$J$2492*(COUNT($S1183:AN1183)=($H1175-$H1176+1))</f>
        <v>-500000</v>
      </c>
      <c r="AP1184" s="221">
        <f ca="1">-IF(COUNT($R1183:AP1183)&lt;$H1175,0,OFFSET(AP1183,0,-$H1175+1))-$J$2492*(COUNT($S1183:AO1183)=($H1175-$H1176+1))</f>
        <v>-500000</v>
      </c>
      <c r="AQ1184" s="221">
        <f ca="1">-IF(COUNT($R1183:AQ1183)&lt;$H1175,0,OFFSET(AQ1183,0,-$H1175+1))-$J$2492*(COUNT($S1183:AP1183)=($H1175-$H1176+1))</f>
        <v>-500000</v>
      </c>
      <c r="AR1184" s="221">
        <f ca="1">-IF(COUNT($R1183:AR1183)&lt;$H1175,0,OFFSET(AR1183,0,-$H1175+1))-$J$2492*(COUNT($S1183:AQ1183)=($H1175-$H1176+1))</f>
        <v>-500000</v>
      </c>
      <c r="AS1184" s="221">
        <f ca="1">-IF(COUNT($R1183:AS1183)&lt;$H1175,0,OFFSET(AS1183,0,-$H1175+1))-$J$2492*(COUNT($S1183:AR1183)=($H1175-$H1176+1))</f>
        <v>-500000</v>
      </c>
      <c r="AT1184" s="221">
        <f ca="1">-IF(COUNT($R1183:AT1183)&lt;$H1175,0,OFFSET(AT1183,0,-$H1175+1))-$J$2492*(COUNT($S1183:AS1183)=($H1175-$H1176+1))</f>
        <v>-500000</v>
      </c>
      <c r="AU1184" s="221">
        <f ca="1">-IF(COUNT($R1183:AU1183)&lt;$H1175,0,OFFSET(AU1183,0,-$H1175+1))-$J$2492*(COUNT($S1183:AT1183)=($H1175-$H1176+1))</f>
        <v>-500000</v>
      </c>
      <c r="AV1184" s="221">
        <f ca="1">-IF(COUNT($R1183:AV1183)&lt;$H1175,0,OFFSET(AV1183,0,-$H1175+1))-$J$2492*(COUNT($S1183:AU1183)=($H1175-$H1176+1))</f>
        <v>-500000</v>
      </c>
      <c r="AW1184" s="221">
        <f ca="1">-IF(COUNT($R1183:AW1183)&lt;$H1175,0,OFFSET(AW1183,0,-$H1175+1))-$J$2492*(COUNT($S1183:AV1183)=($H1175-$H1176+1))</f>
        <v>-500000</v>
      </c>
      <c r="AX1184" s="221">
        <f ca="1">-IF(COUNT($R1183:AX1183)&lt;$H1175,0,OFFSET(AX1183,0,-$H1175+1))-$J$2492*(COUNT($S1183:AW1183)=($H1175-$H1176+1))</f>
        <v>-500000</v>
      </c>
      <c r="AY1184" s="221">
        <f ca="1">-IF(COUNT($R1183:AY1183)&lt;$H1175,0,OFFSET(AY1183,0,-$H1175+1))-$J$2492*(COUNT($S1183:AX1183)=($H1175-$H1176+1))</f>
        <v>-500000</v>
      </c>
      <c r="AZ1184" s="221">
        <f ca="1">-IF(COUNT($R1183:AZ1183)&lt;$H1175,0,OFFSET(AZ1183,0,-$H1175+1))-$J$2492*(COUNT($S1183:AY1183)=($H1175-$H1176+1))</f>
        <v>-500000</v>
      </c>
      <c r="BA1184" s="221">
        <f ca="1">-IF(COUNT($R1183:BA1183)&lt;$H1175,0,OFFSET(BA1183,0,-$H1175+1))-$J$2492*(COUNT($S1183:AZ1183)=($H1175-$H1176+1))</f>
        <v>-500000</v>
      </c>
      <c r="BB1184" s="221">
        <f ca="1">-IF(COUNT($R1183:BB1183)&lt;$H1175,0,OFFSET(BB1183,0,-$H1175+1))-$J$2492*(COUNT($S1183:BA1183)=($H1175-$H1176+1))</f>
        <v>-500000</v>
      </c>
      <c r="BC1184" s="221">
        <f ca="1">-IF(COUNT($R1183:BC1183)&lt;$H1175,0,OFFSET(BC1183,0,-$H1175+1))-$J$2492*(COUNT($S1183:BB1183)=($H1175-$H1176+1))</f>
        <v>-500000</v>
      </c>
      <c r="BD1184" s="221">
        <f ca="1">-IF(COUNT($R1183:BD1183)&lt;$H1175,0,OFFSET(BD1183,0,-$H1175+1))-$J$2492*(COUNT($S1183:BC1183)=($H1175-$H1176+1))</f>
        <v>-500000</v>
      </c>
      <c r="BE1184" s="221">
        <f ca="1">-IF(COUNT($R1183:BE1183)&lt;$H1175,0,OFFSET(BE1183,0,-$H1175+1))-$J$2492*(COUNT($S1183:BD1183)=($H1175-$H1176+1))</f>
        <v>-500000</v>
      </c>
      <c r="BF1184" s="221">
        <f ca="1">-IF(COUNT($R1183:BF1183)&lt;$H1175,0,OFFSET(BF1183,0,-$H1175+1))-$J$2492*(COUNT($S1183:BE1183)=($H1175-$H1176+1))</f>
        <v>-500000</v>
      </c>
      <c r="BG1184" s="221">
        <f ca="1">-IF(COUNT($R1183:BG1183)&lt;$H1175,0,OFFSET(BG1183,0,-$H1175+1))-$J$2492*(COUNT($S1183:BF1183)=($H1175-$H1176+1))</f>
        <v>-500000</v>
      </c>
      <c r="BH1184" s="221">
        <f ca="1">-IF(COUNT($R1183:BH1183)&lt;$H1175,0,OFFSET(BH1183,0,-$H1175+1))-$J$2492*(COUNT($S1183:BG1183)=($H1175-$H1176+1))</f>
        <v>-500000</v>
      </c>
      <c r="BI1184" s="221">
        <f ca="1">-IF(COUNT($R1183:BI1183)&lt;$H1175,0,OFFSET(BI1183,0,-$H1175+1))-$J$2492*(COUNT($S1183:BH1183)=($H1175-$H1176+1))</f>
        <v>-500000</v>
      </c>
      <c r="BJ1184" s="221">
        <f ca="1">-IF(COUNT($R1183:BJ1183)&lt;$H1175,0,OFFSET(BJ1183,0,-$H1175+1))-$J$2492*(COUNT($S1183:BI1183)=($H1175-$H1176+1))</f>
        <v>-500000</v>
      </c>
      <c r="BK1184" s="221">
        <f ca="1">-IF(COUNT($R1183:BK1183)&lt;$H1175,0,OFFSET(BK1183,0,-$H1175+1))-$J$2492*(COUNT($S1183:BJ1183)=($H1175-$H1176+1))</f>
        <v>-500000</v>
      </c>
      <c r="BL1184" s="221">
        <f ca="1">-IF(COUNT($R1183:BL1183)&lt;$H1175,0,OFFSET(BL1183,0,-$H1175+1))-$J$2492*(COUNT($S1183:BK1183)=($H1175-$H1176+1))</f>
        <v>-500000</v>
      </c>
      <c r="BM1184" s="221">
        <f ca="1">-IF(COUNT($R1183:BM1183)&lt;$H1175,0,OFFSET(BM1183,0,-$H1175+1))-$J$2492*(COUNT($S1183:BL1183)=($H1175-$H1176+1))</f>
        <v>-500000</v>
      </c>
      <c r="BN1184" s="221">
        <f ca="1">-IF(COUNT($R1183:BN1183)&lt;$H1175,0,OFFSET(BN1183,0,-$H1175+1))-$J$2492*(COUNT($S1183:BM1183)=($H1175-$H1176+1))</f>
        <v>-500000</v>
      </c>
      <c r="BO1184" s="221">
        <f ca="1">-IF(COUNT($R1183:BO1183)&lt;$H1175,0,OFFSET(BO1183,0,-$H1175+1))-$J$2492*(COUNT($S1183:BN1183)=($H1175-$H1176+1))</f>
        <v>-500000</v>
      </c>
      <c r="BP1184" s="221">
        <f ca="1">-IF(COUNT($R1183:BP1183)&lt;$H1175,0,OFFSET(BP1183,0,-$H1175+1))-$J$2492*(COUNT($S1183:BO1183)=($H1175-$H1176+1))</f>
        <v>-500000</v>
      </c>
      <c r="BQ1184" s="221">
        <f ca="1">-IF(COUNT($R1183:BQ1183)&lt;$H1175,0,OFFSET(BQ1183,0,-$H1175+1))-$J$2492*(COUNT($S1183:BP1183)=($H1175-$H1176+1))</f>
        <v>-500000</v>
      </c>
      <c r="BR1184" s="221">
        <f ca="1">-IF(COUNT($R1183:BR1183)&lt;$H1175,0,OFFSET(BR1183,0,-$H1175+1))-$J$2492*(COUNT($S1183:BQ1183)=($H1175-$H1176+1))</f>
        <v>-500000</v>
      </c>
      <c r="BS1184" s="221">
        <f ca="1">-IF(COUNT($R1183:BS1183)&lt;$H1175,0,OFFSET(BS1183,0,-$H1175+1))-$J$2492*(COUNT($S1183:BR1183)=($H1175-$H1176+1))</f>
        <v>-500000</v>
      </c>
      <c r="BT1184" s="221">
        <f ca="1">-IF(COUNT($R1183:BT1183)&lt;$H1175,0,OFFSET(BT1183,0,-$H1175+1))-$J$2492*(COUNT($S1183:BS1183)=($H1175-$H1176+1))</f>
        <v>-500000</v>
      </c>
      <c r="BU1184" s="221">
        <f ca="1">-IF(COUNT($R1183:BU1183)&lt;$H1175,0,OFFSET(BU1183,0,-$H1175+1))-$J$2492*(COUNT($S1183:BT1183)=($H1175-$H1176+1))</f>
        <v>-500000</v>
      </c>
      <c r="BV1184" s="221">
        <f ca="1">-IF(COUNT($R1183:BV1183)&lt;$H1175,0,OFFSET(BV1183,0,-$H1175+1))-$J$2492*(COUNT($S1183:BU1183)=($H1175-$H1176+1))</f>
        <v>-500000</v>
      </c>
      <c r="BW1184" s="221">
        <f ca="1">-IF(COUNT($R1183:BW1183)&lt;$H1175,0,OFFSET(BW1183,0,-$H1175+1))-$J$2492*(COUNT($S1183:BV1183)=($H1175-$H1176+1))</f>
        <v>-500000</v>
      </c>
      <c r="BX1184" s="221">
        <f ca="1">-IF(COUNT($R1183:BX1183)&lt;$H1175,0,OFFSET(BX1183,0,-$H1175+1))-$J$2492*(COUNT($S1183:BW1183)=($H1175-$H1176+1))</f>
        <v>-500000</v>
      </c>
      <c r="BY1184" s="221">
        <f ca="1">-IF(COUNT($R1183:BY1183)&lt;$H1175,0,OFFSET(BY1183,0,-$H1175+1))-$J$2492*(COUNT($S1183:BX1183)=($H1175-$H1176+1))</f>
        <v>-500000</v>
      </c>
      <c r="BZ1184" s="221">
        <f ca="1">-IF(COUNT($R1183:BZ1183)&lt;$H1175,0,OFFSET(BZ1183,0,-$H1175+1))-$J$2492*(COUNT($S1183:BY1183)=($H1175-$H1176+1))</f>
        <v>-500000</v>
      </c>
      <c r="CA1184" s="221">
        <f ca="1">-IF(COUNT($R1183:CA1183)&lt;$H1175,0,OFFSET(CA1183,0,-$H1175+1))-$J$2492*(COUNT($S1183:BZ1183)=($H1175-$H1176+1))</f>
        <v>-500000</v>
      </c>
      <c r="CB1184" s="221">
        <f ca="1">-IF(COUNT($R1183:CB1183)&lt;$H1175,0,OFFSET(CB1183,0,-$H1175+1))-$J$2492*(COUNT($S1183:CA1183)=($H1175-$H1176+1))</f>
        <v>-500000</v>
      </c>
      <c r="CC1184" s="221">
        <f ca="1">-IF(COUNT($R1183:CC1183)&lt;$H1175,0,OFFSET(CC1183,0,-$H1175+1))-$J$2492*(COUNT($S1183:CB1183)=($H1175-$H1176+1))</f>
        <v>-500000</v>
      </c>
      <c r="CD1184" s="221">
        <f ca="1">-IF(COUNT($R1183:CD1183)&lt;$H1175,0,OFFSET(CD1183,0,-$H1175+1))-$J$2492*(COUNT($S1183:CC1183)=($H1175-$H1176+1))</f>
        <v>-500000</v>
      </c>
      <c r="CE1184" s="221">
        <f ca="1">-IF(COUNT($R1183:CE1183)&lt;$H1175,0,OFFSET(CE1183,0,-$H1175+1))-$J$2492*(COUNT($S1183:CD1183)=($H1175-$H1176+1))</f>
        <v>-500000</v>
      </c>
      <c r="CF1184" s="221">
        <f ca="1">-IF(COUNT($R1183:CF1183)&lt;$H1175,0,OFFSET(CF1183,0,-$H1175+1))-$J$2492*(COUNT($S1183:CE1183)=($H1175-$H1176+1))</f>
        <v>-500000</v>
      </c>
      <c r="CG1184" s="221">
        <f ca="1">-IF(COUNT($R1183:CG1183)&lt;$H1175,0,OFFSET(CG1183,0,-$H1175+1))-$J$2492*(COUNT($S1183:CF1183)=($H1175-$H1176+1))</f>
        <v>-500000</v>
      </c>
      <c r="CH1184" s="221">
        <f ca="1">-IF(COUNT($R1183:CH1183)&lt;$H1175,0,OFFSET(CH1183,0,-$H1175+1))-$J$2492*(COUNT($S1183:CG1183)=($H1175-$H1176+1))</f>
        <v>-500000</v>
      </c>
      <c r="CI1184" s="221">
        <f ca="1">-IF(COUNT($R1183:CI1183)&lt;$H1175,0,OFFSET(CI1183,0,-$H1175+1))-$J$2492*(COUNT($S1183:CH1183)=($H1175-$H1176+1))</f>
        <v>-500000</v>
      </c>
      <c r="CJ1184" s="221">
        <f ca="1">-IF(COUNT($R1183:CJ1183)&lt;$H1175,0,OFFSET(CJ1183,0,-$H1175+1))-$J$2492*(COUNT($S1183:CI1183)=($H1175-$H1176+1))</f>
        <v>-500000</v>
      </c>
      <c r="CK1184" s="221">
        <f ca="1">-IF(COUNT($R1183:CK1183)&lt;$H1175,0,OFFSET(CK1183,0,-$H1175+1))-$J$2492*(COUNT($S1183:CJ1183)=($H1175-$H1176+1))</f>
        <v>-500000</v>
      </c>
      <c r="CL1184" s="221">
        <f ca="1">-IF(COUNT($R1183:CL1183)&lt;$H1175,0,OFFSET(CL1183,0,-$H1175+1))-$J$2492*(COUNT($S1183:CK1183)=($H1175-$H1176+1))</f>
        <v>-500000</v>
      </c>
    </row>
    <row r="1185" spans="2:90" x14ac:dyDescent="0.4">
      <c r="B1185" s="123" t="str">
        <f>"Loan - "&amp;SUBSTITUTE(B1173,":","")</f>
        <v>Loan - Rolling fixed term loan - multiple borrowings w/ annual control</v>
      </c>
      <c r="C1185" t="s">
        <v>240</v>
      </c>
      <c r="D1185" t="s">
        <v>844</v>
      </c>
      <c r="E1185" t="str">
        <f t="shared" si="1362"/>
        <v>1185 LTERMY-PV</v>
      </c>
      <c r="G1185" t="str">
        <f t="shared" si="1363"/>
        <v>1185 LTERMY-PV</v>
      </c>
      <c r="I1185" s="80"/>
      <c r="J1185" s="80"/>
      <c r="K1185" s="33">
        <f t="shared" ref="K1185:P1185" ca="1" si="1368">SUMIF($4:$4,K$2,1185:1185)</f>
        <v>1500000</v>
      </c>
      <c r="L1185" s="33">
        <f t="shared" ca="1" si="1368"/>
        <v>1500000</v>
      </c>
      <c r="M1185" s="33">
        <f t="shared" ca="1" si="1368"/>
        <v>1500000</v>
      </c>
      <c r="N1185" s="33">
        <f t="shared" ca="1" si="1368"/>
        <v>1500000</v>
      </c>
      <c r="O1185" s="33">
        <f t="shared" ca="1" si="1368"/>
        <v>1500000</v>
      </c>
      <c r="P1185" s="33">
        <f t="shared" ca="1" si="1368"/>
        <v>1500000</v>
      </c>
      <c r="R1185" s="28">
        <f ca="1">S1181</f>
        <v>1000</v>
      </c>
      <c r="S1185" s="93">
        <f t="shared" ref="S1185" ca="1" si="1369">SUM(S1181,S1183:S1184)</f>
        <v>501000</v>
      </c>
      <c r="T1185" s="93">
        <f t="shared" ref="T1185:AX1185" ca="1" si="1370">SUM(T1181,T1183:T1184)</f>
        <v>1001000</v>
      </c>
      <c r="U1185" s="93">
        <f t="shared" ca="1" si="1370"/>
        <v>1500000</v>
      </c>
      <c r="V1185" s="93">
        <f t="shared" ca="1" si="1370"/>
        <v>1500000</v>
      </c>
      <c r="W1185" s="93">
        <f t="shared" ca="1" si="1370"/>
        <v>1500000</v>
      </c>
      <c r="X1185" s="93">
        <f t="shared" ca="1" si="1370"/>
        <v>1500000</v>
      </c>
      <c r="Y1185" s="93">
        <f t="shared" ca="1" si="1370"/>
        <v>1500000</v>
      </c>
      <c r="Z1185" s="93">
        <f t="shared" ca="1" si="1370"/>
        <v>1500000</v>
      </c>
      <c r="AA1185" s="93">
        <f t="shared" ca="1" si="1370"/>
        <v>1500000</v>
      </c>
      <c r="AB1185" s="93">
        <f t="shared" ca="1" si="1370"/>
        <v>1500000</v>
      </c>
      <c r="AC1185" s="93">
        <f t="shared" ca="1" si="1370"/>
        <v>1500000</v>
      </c>
      <c r="AD1185" s="93">
        <f t="shared" ca="1" si="1370"/>
        <v>1500000</v>
      </c>
      <c r="AE1185" s="93">
        <f t="shared" ca="1" si="1370"/>
        <v>1500000</v>
      </c>
      <c r="AF1185" s="93">
        <f t="shared" ca="1" si="1370"/>
        <v>1500000</v>
      </c>
      <c r="AG1185" s="93">
        <f t="shared" ca="1" si="1370"/>
        <v>1500000</v>
      </c>
      <c r="AH1185" s="93">
        <f t="shared" ca="1" si="1370"/>
        <v>1500000</v>
      </c>
      <c r="AI1185" s="93">
        <f t="shared" ca="1" si="1370"/>
        <v>1500000</v>
      </c>
      <c r="AJ1185" s="93">
        <f t="shared" ca="1" si="1370"/>
        <v>1500000</v>
      </c>
      <c r="AK1185" s="93">
        <f t="shared" ca="1" si="1370"/>
        <v>1500000</v>
      </c>
      <c r="AL1185" s="93">
        <f t="shared" ca="1" si="1370"/>
        <v>1500000</v>
      </c>
      <c r="AM1185" s="93">
        <f t="shared" ca="1" si="1370"/>
        <v>1500000</v>
      </c>
      <c r="AN1185" s="93">
        <f t="shared" ca="1" si="1370"/>
        <v>1500000</v>
      </c>
      <c r="AO1185" s="93">
        <f t="shared" ca="1" si="1370"/>
        <v>1500000</v>
      </c>
      <c r="AP1185" s="93">
        <f t="shared" ca="1" si="1370"/>
        <v>1500000</v>
      </c>
      <c r="AQ1185" s="93">
        <f t="shared" ca="1" si="1370"/>
        <v>1500000</v>
      </c>
      <c r="AR1185" s="93">
        <f t="shared" ca="1" si="1370"/>
        <v>1500000</v>
      </c>
      <c r="AS1185" s="93">
        <f t="shared" ca="1" si="1370"/>
        <v>1500000</v>
      </c>
      <c r="AT1185" s="93">
        <f t="shared" ca="1" si="1370"/>
        <v>1500000</v>
      </c>
      <c r="AU1185" s="93">
        <f t="shared" ca="1" si="1370"/>
        <v>1500000</v>
      </c>
      <c r="AV1185" s="93">
        <f t="shared" ca="1" si="1370"/>
        <v>1500000</v>
      </c>
      <c r="AW1185" s="93">
        <f t="shared" ca="1" si="1370"/>
        <v>1500000</v>
      </c>
      <c r="AX1185" s="93">
        <f t="shared" ca="1" si="1370"/>
        <v>1500000</v>
      </c>
      <c r="AY1185" s="93">
        <f t="shared" ref="AY1185:CD1185" ca="1" si="1371">SUM(AY1181,AY1183:AY1184)</f>
        <v>1500000</v>
      </c>
      <c r="AZ1185" s="93">
        <f t="shared" ca="1" si="1371"/>
        <v>1500000</v>
      </c>
      <c r="BA1185" s="93">
        <f t="shared" ca="1" si="1371"/>
        <v>1500000</v>
      </c>
      <c r="BB1185" s="93">
        <f t="shared" ca="1" si="1371"/>
        <v>1500000</v>
      </c>
      <c r="BC1185" s="93">
        <f t="shared" ca="1" si="1371"/>
        <v>1500000</v>
      </c>
      <c r="BD1185" s="93">
        <f t="shared" ca="1" si="1371"/>
        <v>1500000</v>
      </c>
      <c r="BE1185" s="93">
        <f t="shared" ca="1" si="1371"/>
        <v>1500000</v>
      </c>
      <c r="BF1185" s="93">
        <f t="shared" ca="1" si="1371"/>
        <v>1500000</v>
      </c>
      <c r="BG1185" s="93">
        <f t="shared" ca="1" si="1371"/>
        <v>1500000</v>
      </c>
      <c r="BH1185" s="93">
        <f t="shared" ca="1" si="1371"/>
        <v>1500000</v>
      </c>
      <c r="BI1185" s="93">
        <f t="shared" ca="1" si="1371"/>
        <v>1500000</v>
      </c>
      <c r="BJ1185" s="93">
        <f t="shared" ca="1" si="1371"/>
        <v>1500000</v>
      </c>
      <c r="BK1185" s="93">
        <f t="shared" ca="1" si="1371"/>
        <v>1500000</v>
      </c>
      <c r="BL1185" s="93">
        <f t="shared" ca="1" si="1371"/>
        <v>1500000</v>
      </c>
      <c r="BM1185" s="93">
        <f t="shared" ca="1" si="1371"/>
        <v>1500000</v>
      </c>
      <c r="BN1185" s="93">
        <f t="shared" ca="1" si="1371"/>
        <v>1500000</v>
      </c>
      <c r="BO1185" s="93">
        <f t="shared" ca="1" si="1371"/>
        <v>1500000</v>
      </c>
      <c r="BP1185" s="93">
        <f t="shared" ca="1" si="1371"/>
        <v>1500000</v>
      </c>
      <c r="BQ1185" s="93">
        <f t="shared" ca="1" si="1371"/>
        <v>1500000</v>
      </c>
      <c r="BR1185" s="93">
        <f t="shared" ca="1" si="1371"/>
        <v>1500000</v>
      </c>
      <c r="BS1185" s="93">
        <f t="shared" ca="1" si="1371"/>
        <v>1500000</v>
      </c>
      <c r="BT1185" s="93">
        <f t="shared" ca="1" si="1371"/>
        <v>1500000</v>
      </c>
      <c r="BU1185" s="93">
        <f t="shared" ca="1" si="1371"/>
        <v>1500000</v>
      </c>
      <c r="BV1185" s="93">
        <f t="shared" ca="1" si="1371"/>
        <v>1500000</v>
      </c>
      <c r="BW1185" s="93">
        <f t="shared" ca="1" si="1371"/>
        <v>1500000</v>
      </c>
      <c r="BX1185" s="93">
        <f t="shared" ca="1" si="1371"/>
        <v>1500000</v>
      </c>
      <c r="BY1185" s="93">
        <f t="shared" ca="1" si="1371"/>
        <v>1500000</v>
      </c>
      <c r="BZ1185" s="93">
        <f t="shared" ca="1" si="1371"/>
        <v>1500000</v>
      </c>
      <c r="CA1185" s="93">
        <f t="shared" ca="1" si="1371"/>
        <v>1500000</v>
      </c>
      <c r="CB1185" s="93">
        <f t="shared" ca="1" si="1371"/>
        <v>1500000</v>
      </c>
      <c r="CC1185" s="93">
        <f t="shared" ca="1" si="1371"/>
        <v>1500000</v>
      </c>
      <c r="CD1185" s="93">
        <f t="shared" ca="1" si="1371"/>
        <v>1500000</v>
      </c>
      <c r="CE1185" s="93">
        <f t="shared" ref="CE1185:CK1185" ca="1" si="1372">SUM(CE1181,CE1183:CE1184)</f>
        <v>1500000</v>
      </c>
      <c r="CF1185" s="93">
        <f t="shared" ca="1" si="1372"/>
        <v>1500000</v>
      </c>
      <c r="CG1185" s="93">
        <f t="shared" ca="1" si="1372"/>
        <v>1500000</v>
      </c>
      <c r="CH1185" s="93">
        <f t="shared" ca="1" si="1372"/>
        <v>1500000</v>
      </c>
      <c r="CI1185" s="93">
        <f t="shared" ca="1" si="1372"/>
        <v>1500000</v>
      </c>
      <c r="CJ1185" s="93">
        <f t="shared" ca="1" si="1372"/>
        <v>1500000</v>
      </c>
      <c r="CK1185" s="93">
        <f t="shared" ca="1" si="1372"/>
        <v>1500000</v>
      </c>
      <c r="CL1185" s="93">
        <f t="shared" ref="CL1185" ca="1" si="1373">SUM(CL1181,CL1183:CL1184)</f>
        <v>1500000</v>
      </c>
    </row>
    <row r="1186" spans="2:90" x14ac:dyDescent="0.4">
      <c r="B1186" s="122"/>
      <c r="C1186" s="59"/>
      <c r="D1186" t="s">
        <v>844</v>
      </c>
      <c r="E1186" t="str">
        <f t="shared" si="1362"/>
        <v>1186 LTERMY-PV</v>
      </c>
      <c r="G1186" t="str">
        <f t="shared" si="1363"/>
        <v>1186 LTERMY-PV</v>
      </c>
      <c r="R1186"/>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c r="BA1186" s="62"/>
      <c r="BB1186" s="62"/>
      <c r="BC1186" s="62"/>
      <c r="BD1186" s="62"/>
      <c r="BE1186" s="62"/>
      <c r="BF1186" s="62"/>
      <c r="BG1186" s="62"/>
      <c r="BH1186" s="62"/>
      <c r="BI1186" s="62"/>
      <c r="BJ1186" s="62"/>
      <c r="BK1186" s="62"/>
      <c r="BL1186" s="62"/>
      <c r="BM1186" s="62"/>
      <c r="BN1186" s="62"/>
      <c r="BO1186" s="62"/>
      <c r="BP1186" s="62"/>
      <c r="BQ1186" s="62"/>
      <c r="BR1186" s="62"/>
      <c r="BS1186" s="62"/>
      <c r="BT1186" s="62"/>
      <c r="BU1186" s="62"/>
      <c r="BV1186" s="62"/>
      <c r="BW1186" s="62"/>
      <c r="BX1186" s="62"/>
      <c r="BY1186" s="62"/>
      <c r="BZ1186" s="62"/>
      <c r="CA1186" s="62"/>
      <c r="CB1186" s="62"/>
      <c r="CC1186" s="62"/>
      <c r="CD1186" s="62"/>
      <c r="CE1186" s="62"/>
      <c r="CF1186" s="62"/>
      <c r="CG1186" s="62"/>
      <c r="CH1186" s="62"/>
      <c r="CI1186" s="62"/>
      <c r="CJ1186" s="62"/>
      <c r="CK1186" s="62"/>
      <c r="CL1186" s="62"/>
    </row>
    <row r="1187" spans="2:90" x14ac:dyDescent="0.4">
      <c r="B1187" s="123" t="str">
        <f>"Interest income - "&amp;SUBSTITUTE(B1173,":","")</f>
        <v>Interest income - Rolling fixed term loan - multiple borrowings w/ annual control</v>
      </c>
      <c r="C1187" t="s">
        <v>228</v>
      </c>
      <c r="D1187" t="s">
        <v>844</v>
      </c>
      <c r="E1187" t="str">
        <f t="shared" si="1362"/>
        <v>1187 LTERMY-PV</v>
      </c>
      <c r="G1187" t="str">
        <f t="shared" si="1363"/>
        <v>1187 LTERMY-PV</v>
      </c>
      <c r="J1187" s="93">
        <f>SUMIF($5:$5,I$2,1185:1185)</f>
        <v>0</v>
      </c>
      <c r="K1187" s="28">
        <f t="shared" ref="K1187:P1187" ca="1" si="1374">SUMIF($3:$3,K$2,1187:1187)</f>
        <v>175035</v>
      </c>
      <c r="L1187" s="28">
        <f t="shared" ca="1" si="1374"/>
        <v>200010</v>
      </c>
      <c r="M1187" s="28">
        <f t="shared" ca="1" si="1374"/>
        <v>200010</v>
      </c>
      <c r="N1187" s="28">
        <f t="shared" ca="1" si="1374"/>
        <v>200010</v>
      </c>
      <c r="O1187" s="28">
        <f t="shared" ca="1" si="1374"/>
        <v>200010</v>
      </c>
      <c r="P1187" s="28">
        <f t="shared" ca="1" si="1374"/>
        <v>200010</v>
      </c>
      <c r="R1187" s="27"/>
      <c r="S1187" s="93">
        <f t="shared" ref="S1187" ca="1" si="1375">SUM(S1180:S1183)*$H1177/12</f>
        <v>4175.833333333333</v>
      </c>
      <c r="T1187" s="93">
        <f t="shared" ref="T1187:AX1187" ca="1" si="1376">SUM(T1180:T1183)*$H1177/12</f>
        <v>8342.5</v>
      </c>
      <c r="U1187" s="93">
        <f t="shared" ca="1" si="1376"/>
        <v>12509.166666666666</v>
      </c>
      <c r="V1187" s="93">
        <f t="shared" ca="1" si="1376"/>
        <v>16667.5</v>
      </c>
      <c r="W1187" s="93">
        <f t="shared" ca="1" si="1376"/>
        <v>16667.5</v>
      </c>
      <c r="X1187" s="93">
        <f t="shared" ca="1" si="1376"/>
        <v>16667.5</v>
      </c>
      <c r="Y1187" s="93">
        <f t="shared" ca="1" si="1376"/>
        <v>16667.5</v>
      </c>
      <c r="Z1187" s="93">
        <f t="shared" ca="1" si="1376"/>
        <v>16667.5</v>
      </c>
      <c r="AA1187" s="93">
        <f t="shared" ca="1" si="1376"/>
        <v>16667.5</v>
      </c>
      <c r="AB1187" s="93">
        <f t="shared" ca="1" si="1376"/>
        <v>16667.5</v>
      </c>
      <c r="AC1187" s="93">
        <f t="shared" ca="1" si="1376"/>
        <v>16667.5</v>
      </c>
      <c r="AD1187" s="93">
        <f t="shared" ca="1" si="1376"/>
        <v>16667.5</v>
      </c>
      <c r="AE1187" s="93">
        <f t="shared" ca="1" si="1376"/>
        <v>16667.5</v>
      </c>
      <c r="AF1187" s="93">
        <f t="shared" ca="1" si="1376"/>
        <v>16667.5</v>
      </c>
      <c r="AG1187" s="93">
        <f t="shared" ca="1" si="1376"/>
        <v>16667.5</v>
      </c>
      <c r="AH1187" s="93">
        <f t="shared" ca="1" si="1376"/>
        <v>16667.5</v>
      </c>
      <c r="AI1187" s="93">
        <f t="shared" ca="1" si="1376"/>
        <v>16667.5</v>
      </c>
      <c r="AJ1187" s="93">
        <f t="shared" ca="1" si="1376"/>
        <v>16667.5</v>
      </c>
      <c r="AK1187" s="93">
        <f t="shared" ca="1" si="1376"/>
        <v>16667.5</v>
      </c>
      <c r="AL1187" s="93">
        <f t="shared" ca="1" si="1376"/>
        <v>16667.5</v>
      </c>
      <c r="AM1187" s="93">
        <f t="shared" ca="1" si="1376"/>
        <v>16667.5</v>
      </c>
      <c r="AN1187" s="93">
        <f t="shared" ca="1" si="1376"/>
        <v>16667.5</v>
      </c>
      <c r="AO1187" s="93">
        <f t="shared" ca="1" si="1376"/>
        <v>16667.5</v>
      </c>
      <c r="AP1187" s="93">
        <f t="shared" ca="1" si="1376"/>
        <v>16667.5</v>
      </c>
      <c r="AQ1187" s="93">
        <f t="shared" ca="1" si="1376"/>
        <v>16667.5</v>
      </c>
      <c r="AR1187" s="93">
        <f t="shared" ca="1" si="1376"/>
        <v>16667.5</v>
      </c>
      <c r="AS1187" s="93">
        <f t="shared" ca="1" si="1376"/>
        <v>16667.5</v>
      </c>
      <c r="AT1187" s="93">
        <f t="shared" ca="1" si="1376"/>
        <v>16667.5</v>
      </c>
      <c r="AU1187" s="93">
        <f t="shared" ca="1" si="1376"/>
        <v>16667.5</v>
      </c>
      <c r="AV1187" s="93">
        <f t="shared" ca="1" si="1376"/>
        <v>16667.5</v>
      </c>
      <c r="AW1187" s="93">
        <f t="shared" ca="1" si="1376"/>
        <v>16667.5</v>
      </c>
      <c r="AX1187" s="93">
        <f t="shared" ca="1" si="1376"/>
        <v>16667.5</v>
      </c>
      <c r="AY1187" s="93">
        <f t="shared" ref="AY1187:CD1187" ca="1" si="1377">SUM(AY1180:AY1183)*$H1177/12</f>
        <v>16667.5</v>
      </c>
      <c r="AZ1187" s="93">
        <f t="shared" ca="1" si="1377"/>
        <v>16667.5</v>
      </c>
      <c r="BA1187" s="93">
        <f t="shared" ca="1" si="1377"/>
        <v>16667.5</v>
      </c>
      <c r="BB1187" s="93">
        <f t="shared" ca="1" si="1377"/>
        <v>16667.5</v>
      </c>
      <c r="BC1187" s="93">
        <f t="shared" ca="1" si="1377"/>
        <v>16667.5</v>
      </c>
      <c r="BD1187" s="93">
        <f t="shared" ca="1" si="1377"/>
        <v>16667.5</v>
      </c>
      <c r="BE1187" s="93">
        <f t="shared" ca="1" si="1377"/>
        <v>16667.5</v>
      </c>
      <c r="BF1187" s="93">
        <f t="shared" ca="1" si="1377"/>
        <v>16667.5</v>
      </c>
      <c r="BG1187" s="93">
        <f t="shared" ca="1" si="1377"/>
        <v>16667.5</v>
      </c>
      <c r="BH1187" s="93">
        <f t="shared" ca="1" si="1377"/>
        <v>16667.5</v>
      </c>
      <c r="BI1187" s="93">
        <f t="shared" ca="1" si="1377"/>
        <v>16667.5</v>
      </c>
      <c r="BJ1187" s="93">
        <f t="shared" ca="1" si="1377"/>
        <v>16667.5</v>
      </c>
      <c r="BK1187" s="93">
        <f t="shared" ca="1" si="1377"/>
        <v>16667.5</v>
      </c>
      <c r="BL1187" s="93">
        <f t="shared" ca="1" si="1377"/>
        <v>16667.5</v>
      </c>
      <c r="BM1187" s="93">
        <f t="shared" ca="1" si="1377"/>
        <v>16667.5</v>
      </c>
      <c r="BN1187" s="93">
        <f t="shared" ca="1" si="1377"/>
        <v>16667.5</v>
      </c>
      <c r="BO1187" s="93">
        <f t="shared" ca="1" si="1377"/>
        <v>16667.5</v>
      </c>
      <c r="BP1187" s="93">
        <f t="shared" ca="1" si="1377"/>
        <v>16667.5</v>
      </c>
      <c r="BQ1187" s="93">
        <f t="shared" ca="1" si="1377"/>
        <v>16667.5</v>
      </c>
      <c r="BR1187" s="93">
        <f t="shared" ca="1" si="1377"/>
        <v>16667.5</v>
      </c>
      <c r="BS1187" s="93">
        <f t="shared" ca="1" si="1377"/>
        <v>16667.5</v>
      </c>
      <c r="BT1187" s="93">
        <f t="shared" ca="1" si="1377"/>
        <v>16667.5</v>
      </c>
      <c r="BU1187" s="93">
        <f t="shared" ca="1" si="1377"/>
        <v>16667.5</v>
      </c>
      <c r="BV1187" s="93">
        <f t="shared" ca="1" si="1377"/>
        <v>16667.5</v>
      </c>
      <c r="BW1187" s="93">
        <f t="shared" ca="1" si="1377"/>
        <v>16667.5</v>
      </c>
      <c r="BX1187" s="93">
        <f t="shared" ca="1" si="1377"/>
        <v>16667.5</v>
      </c>
      <c r="BY1187" s="93">
        <f t="shared" ca="1" si="1377"/>
        <v>16667.5</v>
      </c>
      <c r="BZ1187" s="93">
        <f t="shared" ca="1" si="1377"/>
        <v>16667.5</v>
      </c>
      <c r="CA1187" s="93">
        <f t="shared" ca="1" si="1377"/>
        <v>16667.5</v>
      </c>
      <c r="CB1187" s="93">
        <f t="shared" ca="1" si="1377"/>
        <v>16667.5</v>
      </c>
      <c r="CC1187" s="93">
        <f t="shared" ca="1" si="1377"/>
        <v>16667.5</v>
      </c>
      <c r="CD1187" s="93">
        <f t="shared" ca="1" si="1377"/>
        <v>16667.5</v>
      </c>
      <c r="CE1187" s="93">
        <f t="shared" ref="CE1187:CK1187" ca="1" si="1378">SUM(CE1180:CE1183)*$H1177/12</f>
        <v>16667.5</v>
      </c>
      <c r="CF1187" s="93">
        <f t="shared" ca="1" si="1378"/>
        <v>16667.5</v>
      </c>
      <c r="CG1187" s="93">
        <f t="shared" ca="1" si="1378"/>
        <v>16667.5</v>
      </c>
      <c r="CH1187" s="93">
        <f t="shared" ca="1" si="1378"/>
        <v>16667.5</v>
      </c>
      <c r="CI1187" s="93">
        <f t="shared" ca="1" si="1378"/>
        <v>16667.5</v>
      </c>
      <c r="CJ1187" s="93">
        <f t="shared" ca="1" si="1378"/>
        <v>16667.5</v>
      </c>
      <c r="CK1187" s="93">
        <f t="shared" ca="1" si="1378"/>
        <v>16667.5</v>
      </c>
      <c r="CL1187" s="93">
        <f t="shared" ref="CL1187" ca="1" si="1379">SUM(CL1180:CL1183)*$H1177/12</f>
        <v>16667.5</v>
      </c>
    </row>
    <row r="1188" spans="2:90" x14ac:dyDescent="0.4">
      <c r="B1188" s="123"/>
      <c r="D1188" t="s">
        <v>844</v>
      </c>
      <c r="E1188" t="str">
        <f t="shared" si="1362"/>
        <v>1188 LTERMY-PV</v>
      </c>
      <c r="G1188" t="str">
        <f t="shared" si="1363"/>
        <v>1188 LTERMY-PV</v>
      </c>
      <c r="J1188" s="93"/>
      <c r="K1188" s="28"/>
      <c r="L1188" s="28"/>
      <c r="M1188" s="28"/>
      <c r="N1188" s="28"/>
      <c r="O1188" s="28"/>
      <c r="P1188" s="28"/>
      <c r="Q1188" s="28"/>
      <c r="R1188" s="28"/>
      <c r="S1188" s="28"/>
      <c r="T1188" s="28"/>
      <c r="U1188" s="28"/>
      <c r="V1188" s="28"/>
      <c r="W1188" s="28"/>
      <c r="X1188" s="28"/>
      <c r="Y1188" s="28"/>
      <c r="Z1188" s="28"/>
      <c r="AA1188" s="28"/>
      <c r="AB1188" s="28"/>
      <c r="AC1188" s="28"/>
      <c r="AD1188" s="28"/>
      <c r="AE1188" s="28"/>
      <c r="AF1188" s="28"/>
      <c r="AG1188" s="28"/>
      <c r="AH1188" s="28"/>
      <c r="AI1188" s="28"/>
      <c r="AJ1188" s="28"/>
      <c r="AK1188" s="28"/>
      <c r="AL1188" s="28"/>
      <c r="AM1188" s="28"/>
      <c r="AN1188" s="28"/>
      <c r="AO1188" s="28"/>
      <c r="AP1188" s="28"/>
      <c r="AQ1188" s="28"/>
      <c r="AR1188" s="28"/>
      <c r="AS1188" s="28"/>
      <c r="AT1188" s="28"/>
      <c r="AU1188" s="28"/>
      <c r="AV1188" s="28"/>
      <c r="AW1188" s="28"/>
      <c r="AX1188" s="28"/>
      <c r="AY1188" s="28"/>
      <c r="AZ1188" s="28"/>
      <c r="BA1188" s="28"/>
      <c r="BB1188" s="28"/>
      <c r="BC1188" s="28"/>
      <c r="BD1188" s="28"/>
      <c r="BE1188" s="28"/>
      <c r="BF1188" s="28"/>
      <c r="BG1188" s="28"/>
      <c r="BH1188" s="28"/>
      <c r="BI1188" s="28"/>
      <c r="BJ1188" s="28"/>
      <c r="BK1188" s="28"/>
      <c r="BL1188" s="28"/>
      <c r="BM1188" s="28"/>
      <c r="BN1188" s="28"/>
      <c r="BO1188" s="28"/>
      <c r="BP1188" s="28"/>
      <c r="BQ1188" s="28"/>
      <c r="BR1188" s="28"/>
      <c r="BS1188" s="28"/>
      <c r="BT1188" s="28"/>
      <c r="BU1188" s="28"/>
      <c r="BV1188" s="28"/>
      <c r="BW1188" s="28"/>
      <c r="BX1188" s="28"/>
      <c r="BY1188" s="28"/>
      <c r="BZ1188" s="28"/>
      <c r="CA1188" s="28"/>
      <c r="CB1188" s="28"/>
      <c r="CC1188" s="28"/>
      <c r="CD1188" s="28"/>
      <c r="CE1188" s="28"/>
      <c r="CF1188" s="28"/>
      <c r="CG1188" s="28"/>
      <c r="CH1188" s="28"/>
      <c r="CI1188" s="28"/>
      <c r="CJ1188" s="28"/>
      <c r="CK1188" s="28"/>
      <c r="CL1188" s="28"/>
    </row>
    <row r="1189" spans="2:90" x14ac:dyDescent="0.4">
      <c r="B1189" s="124" t="s">
        <v>846</v>
      </c>
      <c r="D1189" t="s">
        <v>844</v>
      </c>
      <c r="E1189" t="str">
        <f t="shared" si="1362"/>
        <v>1189 LTERMY-PV</v>
      </c>
      <c r="G1189" t="str">
        <f t="shared" si="1363"/>
        <v>1189 LTERMY-PV</v>
      </c>
      <c r="J1189" s="93"/>
      <c r="K1189" s="28"/>
      <c r="L1189" s="28"/>
      <c r="M1189" s="28"/>
      <c r="N1189" s="28"/>
      <c r="O1189" s="28"/>
      <c r="P1189" s="28"/>
      <c r="Q1189" s="28"/>
      <c r="R1189" s="28"/>
      <c r="S1189" s="28"/>
      <c r="T1189" s="28"/>
      <c r="U1189" s="28"/>
      <c r="V1189" s="28"/>
      <c r="W1189" s="28"/>
      <c r="X1189" s="28"/>
      <c r="Y1189" s="28"/>
      <c r="Z1189" s="28"/>
      <c r="AA1189" s="28"/>
      <c r="AB1189" s="28"/>
      <c r="AC1189" s="28"/>
      <c r="AD1189" s="28"/>
      <c r="AE1189" s="28"/>
      <c r="AF1189" s="28"/>
      <c r="AG1189" s="28"/>
      <c r="AH1189" s="28"/>
      <c r="AI1189" s="28"/>
      <c r="AJ1189" s="28"/>
      <c r="AK1189" s="28"/>
      <c r="AL1189" s="28"/>
      <c r="AM1189" s="28"/>
      <c r="AN1189" s="28"/>
      <c r="AO1189" s="28"/>
      <c r="AP1189" s="28"/>
      <c r="AQ1189" s="28"/>
      <c r="AR1189" s="28"/>
      <c r="AS1189" s="28"/>
      <c r="AT1189" s="28"/>
      <c r="AU1189" s="28"/>
      <c r="AV1189" s="28"/>
      <c r="AW1189" s="28"/>
      <c r="AX1189" s="28"/>
      <c r="AY1189" s="28"/>
      <c r="AZ1189" s="28"/>
      <c r="BA1189" s="28"/>
      <c r="BB1189" s="28"/>
      <c r="BC1189" s="28"/>
      <c r="BD1189" s="28"/>
      <c r="BE1189" s="28"/>
      <c r="BF1189" s="28"/>
      <c r="BG1189" s="28"/>
      <c r="BH1189" s="28"/>
      <c r="BI1189" s="28"/>
      <c r="BJ1189" s="28"/>
      <c r="BK1189" s="28"/>
      <c r="BL1189" s="28"/>
      <c r="BM1189" s="28"/>
      <c r="BN1189" s="28"/>
      <c r="BO1189" s="28"/>
      <c r="BP1189" s="28"/>
      <c r="BQ1189" s="28"/>
      <c r="BR1189" s="28"/>
      <c r="BS1189" s="28"/>
      <c r="BT1189" s="28"/>
      <c r="BU1189" s="28"/>
      <c r="BV1189" s="28"/>
      <c r="BW1189" s="28"/>
      <c r="BX1189" s="28"/>
      <c r="BY1189" s="28"/>
      <c r="BZ1189" s="28"/>
      <c r="CA1189" s="28"/>
      <c r="CB1189" s="28"/>
      <c r="CC1189" s="28"/>
      <c r="CD1189" s="28"/>
      <c r="CE1189" s="28"/>
      <c r="CF1189" s="28"/>
      <c r="CG1189" s="28"/>
      <c r="CH1189" s="28"/>
      <c r="CI1189" s="28"/>
      <c r="CJ1189" s="28"/>
      <c r="CK1189" s="28"/>
      <c r="CL1189" s="28"/>
    </row>
    <row r="1190" spans="2:90" x14ac:dyDescent="0.4">
      <c r="B1190" s="154" t="str">
        <f>"Loans issued - "&amp;SUBSTITUTE(B1173,":","")</f>
        <v>Loans issued - Rolling fixed term loan - multiple borrowings w/ annual control</v>
      </c>
      <c r="C1190" t="s">
        <v>235</v>
      </c>
      <c r="D1190" t="s">
        <v>844</v>
      </c>
      <c r="E1190" t="str">
        <f t="shared" si="1362"/>
        <v>1190 LTERMY-PV</v>
      </c>
      <c r="G1190" t="str">
        <f t="shared" si="1363"/>
        <v>1190 LTERMY-PV</v>
      </c>
      <c r="J1190" s="93"/>
      <c r="K1190" s="53">
        <f t="shared" ref="K1190:P1191" ca="1" si="1380">-K1183</f>
        <v>-6000000</v>
      </c>
      <c r="L1190" s="53">
        <f t="shared" ca="1" si="1380"/>
        <v>-6000000</v>
      </c>
      <c r="M1190" s="53">
        <f t="shared" ca="1" si="1380"/>
        <v>-6000000</v>
      </c>
      <c r="N1190" s="53">
        <f t="shared" ca="1" si="1380"/>
        <v>-6000000</v>
      </c>
      <c r="O1190" s="53">
        <f t="shared" ca="1" si="1380"/>
        <v>-6000000</v>
      </c>
      <c r="P1190" s="53">
        <f t="shared" ca="1" si="1380"/>
        <v>-6000000</v>
      </c>
      <c r="Q1190" s="53"/>
      <c r="R1190" s="53">
        <f t="shared" ref="R1190:S1190" si="1381">-R1183</f>
        <v>-1000</v>
      </c>
      <c r="S1190" s="53">
        <f t="shared" ca="1" si="1381"/>
        <v>-500000</v>
      </c>
      <c r="T1190" s="53">
        <f t="shared" ref="T1190:AX1190" ca="1" si="1382">-T1183</f>
        <v>-500000</v>
      </c>
      <c r="U1190" s="53">
        <f t="shared" ca="1" si="1382"/>
        <v>-500000</v>
      </c>
      <c r="V1190" s="53">
        <f t="shared" ca="1" si="1382"/>
        <v>-500000</v>
      </c>
      <c r="W1190" s="53">
        <f t="shared" ca="1" si="1382"/>
        <v>-500000</v>
      </c>
      <c r="X1190" s="53">
        <f t="shared" ca="1" si="1382"/>
        <v>-500000</v>
      </c>
      <c r="Y1190" s="53">
        <f t="shared" ca="1" si="1382"/>
        <v>-500000</v>
      </c>
      <c r="Z1190" s="53">
        <f t="shared" ca="1" si="1382"/>
        <v>-500000</v>
      </c>
      <c r="AA1190" s="53">
        <f t="shared" ca="1" si="1382"/>
        <v>-500000</v>
      </c>
      <c r="AB1190" s="53">
        <f t="shared" ca="1" si="1382"/>
        <v>-500000</v>
      </c>
      <c r="AC1190" s="53">
        <f t="shared" ca="1" si="1382"/>
        <v>-500000</v>
      </c>
      <c r="AD1190" s="53">
        <f t="shared" ca="1" si="1382"/>
        <v>-500000</v>
      </c>
      <c r="AE1190" s="53">
        <f t="shared" ca="1" si="1382"/>
        <v>-500000</v>
      </c>
      <c r="AF1190" s="53">
        <f t="shared" ca="1" si="1382"/>
        <v>-500000</v>
      </c>
      <c r="AG1190" s="53">
        <f t="shared" ca="1" si="1382"/>
        <v>-500000</v>
      </c>
      <c r="AH1190" s="53">
        <f t="shared" ca="1" si="1382"/>
        <v>-500000</v>
      </c>
      <c r="AI1190" s="53">
        <f t="shared" ca="1" si="1382"/>
        <v>-500000</v>
      </c>
      <c r="AJ1190" s="53">
        <f t="shared" ca="1" si="1382"/>
        <v>-500000</v>
      </c>
      <c r="AK1190" s="53">
        <f t="shared" ca="1" si="1382"/>
        <v>-500000</v>
      </c>
      <c r="AL1190" s="53">
        <f t="shared" ca="1" si="1382"/>
        <v>-500000</v>
      </c>
      <c r="AM1190" s="53">
        <f t="shared" ca="1" si="1382"/>
        <v>-500000</v>
      </c>
      <c r="AN1190" s="53">
        <f t="shared" ca="1" si="1382"/>
        <v>-500000</v>
      </c>
      <c r="AO1190" s="53">
        <f t="shared" ca="1" si="1382"/>
        <v>-500000</v>
      </c>
      <c r="AP1190" s="53">
        <f t="shared" ca="1" si="1382"/>
        <v>-500000</v>
      </c>
      <c r="AQ1190" s="53">
        <f t="shared" ca="1" si="1382"/>
        <v>-500000</v>
      </c>
      <c r="AR1190" s="53">
        <f t="shared" ca="1" si="1382"/>
        <v>-500000</v>
      </c>
      <c r="AS1190" s="53">
        <f t="shared" ca="1" si="1382"/>
        <v>-500000</v>
      </c>
      <c r="AT1190" s="53">
        <f t="shared" ca="1" si="1382"/>
        <v>-500000</v>
      </c>
      <c r="AU1190" s="53">
        <f t="shared" ca="1" si="1382"/>
        <v>-500000</v>
      </c>
      <c r="AV1190" s="53">
        <f t="shared" ca="1" si="1382"/>
        <v>-500000</v>
      </c>
      <c r="AW1190" s="53">
        <f t="shared" ca="1" si="1382"/>
        <v>-500000</v>
      </c>
      <c r="AX1190" s="53">
        <f t="shared" ca="1" si="1382"/>
        <v>-500000</v>
      </c>
      <c r="AY1190" s="53">
        <f t="shared" ref="AY1190:CD1190" ca="1" si="1383">-AY1183</f>
        <v>-500000</v>
      </c>
      <c r="AZ1190" s="53">
        <f t="shared" ca="1" si="1383"/>
        <v>-500000</v>
      </c>
      <c r="BA1190" s="53">
        <f t="shared" ca="1" si="1383"/>
        <v>-500000</v>
      </c>
      <c r="BB1190" s="53">
        <f t="shared" ca="1" si="1383"/>
        <v>-500000</v>
      </c>
      <c r="BC1190" s="53">
        <f t="shared" ca="1" si="1383"/>
        <v>-500000</v>
      </c>
      <c r="BD1190" s="53">
        <f t="shared" ca="1" si="1383"/>
        <v>-500000</v>
      </c>
      <c r="BE1190" s="53">
        <f t="shared" ca="1" si="1383"/>
        <v>-500000</v>
      </c>
      <c r="BF1190" s="53">
        <f t="shared" ca="1" si="1383"/>
        <v>-500000</v>
      </c>
      <c r="BG1190" s="53">
        <f t="shared" ca="1" si="1383"/>
        <v>-500000</v>
      </c>
      <c r="BH1190" s="53">
        <f t="shared" ca="1" si="1383"/>
        <v>-500000</v>
      </c>
      <c r="BI1190" s="53">
        <f t="shared" ca="1" si="1383"/>
        <v>-500000</v>
      </c>
      <c r="BJ1190" s="53">
        <f t="shared" ca="1" si="1383"/>
        <v>-500000</v>
      </c>
      <c r="BK1190" s="53">
        <f t="shared" ca="1" si="1383"/>
        <v>-500000</v>
      </c>
      <c r="BL1190" s="53">
        <f t="shared" ca="1" si="1383"/>
        <v>-500000</v>
      </c>
      <c r="BM1190" s="53">
        <f t="shared" ca="1" si="1383"/>
        <v>-500000</v>
      </c>
      <c r="BN1190" s="53">
        <f t="shared" ca="1" si="1383"/>
        <v>-500000</v>
      </c>
      <c r="BO1190" s="53">
        <f t="shared" ca="1" si="1383"/>
        <v>-500000</v>
      </c>
      <c r="BP1190" s="53">
        <f t="shared" ca="1" si="1383"/>
        <v>-500000</v>
      </c>
      <c r="BQ1190" s="53">
        <f t="shared" ca="1" si="1383"/>
        <v>-500000</v>
      </c>
      <c r="BR1190" s="53">
        <f t="shared" ca="1" si="1383"/>
        <v>-500000</v>
      </c>
      <c r="BS1190" s="53">
        <f t="shared" ca="1" si="1383"/>
        <v>-500000</v>
      </c>
      <c r="BT1190" s="53">
        <f t="shared" ca="1" si="1383"/>
        <v>-500000</v>
      </c>
      <c r="BU1190" s="53">
        <f t="shared" ca="1" si="1383"/>
        <v>-500000</v>
      </c>
      <c r="BV1190" s="53">
        <f t="shared" ca="1" si="1383"/>
        <v>-500000</v>
      </c>
      <c r="BW1190" s="53">
        <f t="shared" ca="1" si="1383"/>
        <v>-500000</v>
      </c>
      <c r="BX1190" s="53">
        <f t="shared" ca="1" si="1383"/>
        <v>-500000</v>
      </c>
      <c r="BY1190" s="53">
        <f t="shared" ca="1" si="1383"/>
        <v>-500000</v>
      </c>
      <c r="BZ1190" s="53">
        <f t="shared" ca="1" si="1383"/>
        <v>-500000</v>
      </c>
      <c r="CA1190" s="53">
        <f t="shared" ca="1" si="1383"/>
        <v>-500000</v>
      </c>
      <c r="CB1190" s="53">
        <f t="shared" ca="1" si="1383"/>
        <v>-500000</v>
      </c>
      <c r="CC1190" s="53">
        <f t="shared" ca="1" si="1383"/>
        <v>-500000</v>
      </c>
      <c r="CD1190" s="53">
        <f t="shared" ca="1" si="1383"/>
        <v>-500000</v>
      </c>
      <c r="CE1190" s="53">
        <f t="shared" ref="CE1190:CK1190" ca="1" si="1384">-CE1183</f>
        <v>-500000</v>
      </c>
      <c r="CF1190" s="53">
        <f t="shared" ca="1" si="1384"/>
        <v>-500000</v>
      </c>
      <c r="CG1190" s="53">
        <f t="shared" ca="1" si="1384"/>
        <v>-500000</v>
      </c>
      <c r="CH1190" s="53">
        <f t="shared" ca="1" si="1384"/>
        <v>-500000</v>
      </c>
      <c r="CI1190" s="53">
        <f t="shared" ca="1" si="1384"/>
        <v>-500000</v>
      </c>
      <c r="CJ1190" s="53">
        <f t="shared" ca="1" si="1384"/>
        <v>-500000</v>
      </c>
      <c r="CK1190" s="53">
        <f t="shared" ca="1" si="1384"/>
        <v>-500000</v>
      </c>
      <c r="CL1190" s="53">
        <f t="shared" ref="CL1190" ca="1" si="1385">-CL1183</f>
        <v>-500000</v>
      </c>
    </row>
    <row r="1191" spans="2:90" x14ac:dyDescent="0.4">
      <c r="B1191" s="154" t="str">
        <f>"Loans repaid- "&amp;SUBSTITUTE(B1173,":","")</f>
        <v>Loans repaid- Rolling fixed term loan - multiple borrowings w/ annual control</v>
      </c>
      <c r="C1191" t="s">
        <v>235</v>
      </c>
      <c r="D1191" t="s">
        <v>844</v>
      </c>
      <c r="E1191" t="str">
        <f t="shared" si="1362"/>
        <v>1191 LTERMY-PV</v>
      </c>
      <c r="G1191" t="str">
        <f t="shared" si="1363"/>
        <v>1191 LTERMY-PV</v>
      </c>
      <c r="J1191" s="93"/>
      <c r="K1191" s="53">
        <f t="shared" ca="1" si="1380"/>
        <v>4501000</v>
      </c>
      <c r="L1191" s="53">
        <f t="shared" ca="1" si="1380"/>
        <v>6000000</v>
      </c>
      <c r="M1191" s="53">
        <f t="shared" ca="1" si="1380"/>
        <v>6000000</v>
      </c>
      <c r="N1191" s="53">
        <f t="shared" ca="1" si="1380"/>
        <v>6000000</v>
      </c>
      <c r="O1191" s="53">
        <f t="shared" ca="1" si="1380"/>
        <v>6000000</v>
      </c>
      <c r="P1191" s="53">
        <f t="shared" ca="1" si="1380"/>
        <v>6000000</v>
      </c>
      <c r="Q1191" s="53"/>
      <c r="R1191" s="53">
        <f t="shared" ref="R1191:S1191" si="1386">-R1184</f>
        <v>0</v>
      </c>
      <c r="S1191" s="53">
        <f t="shared" ca="1" si="1386"/>
        <v>0</v>
      </c>
      <c r="T1191" s="53">
        <f t="shared" ref="T1191:AX1191" ca="1" si="1387">-T1184</f>
        <v>0</v>
      </c>
      <c r="U1191" s="53">
        <f t="shared" ca="1" si="1387"/>
        <v>1000</v>
      </c>
      <c r="V1191" s="53">
        <f t="shared" ca="1" si="1387"/>
        <v>500000</v>
      </c>
      <c r="W1191" s="53">
        <f t="shared" ca="1" si="1387"/>
        <v>500000</v>
      </c>
      <c r="X1191" s="53">
        <f t="shared" ca="1" si="1387"/>
        <v>500000</v>
      </c>
      <c r="Y1191" s="53">
        <f t="shared" ca="1" si="1387"/>
        <v>500000</v>
      </c>
      <c r="Z1191" s="53">
        <f t="shared" ca="1" si="1387"/>
        <v>500000</v>
      </c>
      <c r="AA1191" s="53">
        <f t="shared" ca="1" si="1387"/>
        <v>500000</v>
      </c>
      <c r="AB1191" s="53">
        <f t="shared" ca="1" si="1387"/>
        <v>500000</v>
      </c>
      <c r="AC1191" s="53">
        <f t="shared" ca="1" si="1387"/>
        <v>500000</v>
      </c>
      <c r="AD1191" s="53">
        <f t="shared" ca="1" si="1387"/>
        <v>500000</v>
      </c>
      <c r="AE1191" s="53">
        <f t="shared" ca="1" si="1387"/>
        <v>500000</v>
      </c>
      <c r="AF1191" s="53">
        <f t="shared" ca="1" si="1387"/>
        <v>500000</v>
      </c>
      <c r="AG1191" s="53">
        <f t="shared" ca="1" si="1387"/>
        <v>500000</v>
      </c>
      <c r="AH1191" s="53">
        <f t="shared" ca="1" si="1387"/>
        <v>500000</v>
      </c>
      <c r="AI1191" s="53">
        <f t="shared" ca="1" si="1387"/>
        <v>500000</v>
      </c>
      <c r="AJ1191" s="53">
        <f t="shared" ca="1" si="1387"/>
        <v>500000</v>
      </c>
      <c r="AK1191" s="53">
        <f t="shared" ca="1" si="1387"/>
        <v>500000</v>
      </c>
      <c r="AL1191" s="53">
        <f t="shared" ca="1" si="1387"/>
        <v>500000</v>
      </c>
      <c r="AM1191" s="53">
        <f t="shared" ca="1" si="1387"/>
        <v>500000</v>
      </c>
      <c r="AN1191" s="53">
        <f t="shared" ca="1" si="1387"/>
        <v>500000</v>
      </c>
      <c r="AO1191" s="53">
        <f t="shared" ca="1" si="1387"/>
        <v>500000</v>
      </c>
      <c r="AP1191" s="53">
        <f t="shared" ca="1" si="1387"/>
        <v>500000</v>
      </c>
      <c r="AQ1191" s="53">
        <f t="shared" ca="1" si="1387"/>
        <v>500000</v>
      </c>
      <c r="AR1191" s="53">
        <f t="shared" ca="1" si="1387"/>
        <v>500000</v>
      </c>
      <c r="AS1191" s="53">
        <f t="shared" ca="1" si="1387"/>
        <v>500000</v>
      </c>
      <c r="AT1191" s="53">
        <f t="shared" ca="1" si="1387"/>
        <v>500000</v>
      </c>
      <c r="AU1191" s="53">
        <f t="shared" ca="1" si="1387"/>
        <v>500000</v>
      </c>
      <c r="AV1191" s="53">
        <f t="shared" ca="1" si="1387"/>
        <v>500000</v>
      </c>
      <c r="AW1191" s="53">
        <f t="shared" ca="1" si="1387"/>
        <v>500000</v>
      </c>
      <c r="AX1191" s="53">
        <f t="shared" ca="1" si="1387"/>
        <v>500000</v>
      </c>
      <c r="AY1191" s="53">
        <f t="shared" ref="AY1191:CD1191" ca="1" si="1388">-AY1184</f>
        <v>500000</v>
      </c>
      <c r="AZ1191" s="53">
        <f t="shared" ca="1" si="1388"/>
        <v>500000</v>
      </c>
      <c r="BA1191" s="53">
        <f t="shared" ca="1" si="1388"/>
        <v>500000</v>
      </c>
      <c r="BB1191" s="53">
        <f t="shared" ca="1" si="1388"/>
        <v>500000</v>
      </c>
      <c r="BC1191" s="53">
        <f t="shared" ca="1" si="1388"/>
        <v>500000</v>
      </c>
      <c r="BD1191" s="53">
        <f t="shared" ca="1" si="1388"/>
        <v>500000</v>
      </c>
      <c r="BE1191" s="53">
        <f t="shared" ca="1" si="1388"/>
        <v>500000</v>
      </c>
      <c r="BF1191" s="53">
        <f t="shared" ca="1" si="1388"/>
        <v>500000</v>
      </c>
      <c r="BG1191" s="53">
        <f t="shared" ca="1" si="1388"/>
        <v>500000</v>
      </c>
      <c r="BH1191" s="53">
        <f t="shared" ca="1" si="1388"/>
        <v>500000</v>
      </c>
      <c r="BI1191" s="53">
        <f t="shared" ca="1" si="1388"/>
        <v>500000</v>
      </c>
      <c r="BJ1191" s="53">
        <f t="shared" ca="1" si="1388"/>
        <v>500000</v>
      </c>
      <c r="BK1191" s="53">
        <f t="shared" ca="1" si="1388"/>
        <v>500000</v>
      </c>
      <c r="BL1191" s="53">
        <f t="shared" ca="1" si="1388"/>
        <v>500000</v>
      </c>
      <c r="BM1191" s="53">
        <f t="shared" ca="1" si="1388"/>
        <v>500000</v>
      </c>
      <c r="BN1191" s="53">
        <f t="shared" ca="1" si="1388"/>
        <v>500000</v>
      </c>
      <c r="BO1191" s="53">
        <f t="shared" ca="1" si="1388"/>
        <v>500000</v>
      </c>
      <c r="BP1191" s="53">
        <f t="shared" ca="1" si="1388"/>
        <v>500000</v>
      </c>
      <c r="BQ1191" s="53">
        <f t="shared" ca="1" si="1388"/>
        <v>500000</v>
      </c>
      <c r="BR1191" s="53">
        <f t="shared" ca="1" si="1388"/>
        <v>500000</v>
      </c>
      <c r="BS1191" s="53">
        <f t="shared" ca="1" si="1388"/>
        <v>500000</v>
      </c>
      <c r="BT1191" s="53">
        <f t="shared" ca="1" si="1388"/>
        <v>500000</v>
      </c>
      <c r="BU1191" s="53">
        <f t="shared" ca="1" si="1388"/>
        <v>500000</v>
      </c>
      <c r="BV1191" s="53">
        <f t="shared" ca="1" si="1388"/>
        <v>500000</v>
      </c>
      <c r="BW1191" s="53">
        <f t="shared" ca="1" si="1388"/>
        <v>500000</v>
      </c>
      <c r="BX1191" s="53">
        <f t="shared" ca="1" si="1388"/>
        <v>500000</v>
      </c>
      <c r="BY1191" s="53">
        <f t="shared" ca="1" si="1388"/>
        <v>500000</v>
      </c>
      <c r="BZ1191" s="53">
        <f t="shared" ca="1" si="1388"/>
        <v>500000</v>
      </c>
      <c r="CA1191" s="53">
        <f t="shared" ca="1" si="1388"/>
        <v>500000</v>
      </c>
      <c r="CB1191" s="53">
        <f t="shared" ca="1" si="1388"/>
        <v>500000</v>
      </c>
      <c r="CC1191" s="53">
        <f t="shared" ca="1" si="1388"/>
        <v>500000</v>
      </c>
      <c r="CD1191" s="53">
        <f t="shared" ca="1" si="1388"/>
        <v>500000</v>
      </c>
      <c r="CE1191" s="53">
        <f t="shared" ref="CE1191:CK1191" ca="1" si="1389">-CE1184</f>
        <v>500000</v>
      </c>
      <c r="CF1191" s="53">
        <f t="shared" ca="1" si="1389"/>
        <v>500000</v>
      </c>
      <c r="CG1191" s="53">
        <f t="shared" ca="1" si="1389"/>
        <v>500000</v>
      </c>
      <c r="CH1191" s="53">
        <f t="shared" ca="1" si="1389"/>
        <v>500000</v>
      </c>
      <c r="CI1191" s="53">
        <f t="shared" ca="1" si="1389"/>
        <v>500000</v>
      </c>
      <c r="CJ1191" s="53">
        <f t="shared" ca="1" si="1389"/>
        <v>500000</v>
      </c>
      <c r="CK1191" s="53">
        <f t="shared" ca="1" si="1389"/>
        <v>500000</v>
      </c>
      <c r="CL1191" s="53">
        <f t="shared" ref="CL1191" ca="1" si="1390">-CL1184</f>
        <v>500000</v>
      </c>
    </row>
    <row r="1192" spans="2:90" x14ac:dyDescent="0.4">
      <c r="B1192" s="154"/>
      <c r="D1192" t="s">
        <v>844</v>
      </c>
      <c r="E1192" t="str">
        <f t="shared" si="1362"/>
        <v>1192 LTERMY-PV</v>
      </c>
      <c r="G1192" t="str">
        <f t="shared" si="1363"/>
        <v>1192 LTERMY-PV</v>
      </c>
      <c r="J1192" s="93"/>
      <c r="K1192" s="28"/>
      <c r="L1192" s="28"/>
      <c r="M1192" s="28"/>
      <c r="N1192" s="28"/>
      <c r="O1192" s="28"/>
      <c r="P1192" s="28"/>
      <c r="R1192" s="27"/>
      <c r="S1192" s="93"/>
      <c r="T1192" s="93"/>
      <c r="U1192" s="93"/>
      <c r="V1192" s="93"/>
      <c r="W1192" s="93"/>
      <c r="X1192" s="93"/>
      <c r="Y1192" s="93"/>
      <c r="Z1192" s="93"/>
      <c r="AA1192" s="93"/>
      <c r="AB1192" s="93"/>
      <c r="AC1192" s="93"/>
      <c r="AD1192" s="93"/>
      <c r="AE1192" s="93"/>
      <c r="AF1192" s="93"/>
      <c r="AG1192" s="93"/>
      <c r="AH1192" s="93"/>
      <c r="AI1192" s="93"/>
      <c r="AJ1192" s="93"/>
      <c r="AK1192" s="93"/>
      <c r="AL1192" s="93"/>
      <c r="AM1192" s="93"/>
      <c r="AN1192" s="93"/>
      <c r="AO1192" s="93"/>
      <c r="AP1192" s="93"/>
      <c r="AQ1192" s="93"/>
      <c r="AR1192" s="93"/>
      <c r="AS1192" s="93"/>
      <c r="AT1192" s="93"/>
      <c r="AU1192" s="93"/>
      <c r="AV1192" s="93"/>
      <c r="AW1192" s="93"/>
      <c r="AX1192" s="93"/>
      <c r="AY1192" s="93"/>
      <c r="AZ1192" s="93"/>
      <c r="BA1192" s="93"/>
      <c r="BB1192" s="93"/>
      <c r="BC1192" s="93"/>
      <c r="BD1192" s="93"/>
      <c r="BE1192" s="93"/>
      <c r="BF1192" s="93"/>
      <c r="BG1192" s="93"/>
      <c r="BH1192" s="93"/>
      <c r="BI1192" s="93"/>
      <c r="BJ1192" s="93"/>
      <c r="BK1192" s="93"/>
      <c r="BL1192" s="93"/>
      <c r="BM1192" s="93"/>
      <c r="BN1192" s="93"/>
      <c r="BO1192" s="93"/>
      <c r="BP1192" s="93"/>
      <c r="BQ1192" s="93"/>
      <c r="BR1192" s="93"/>
      <c r="BS1192" s="93"/>
      <c r="BT1192" s="93"/>
      <c r="BU1192" s="93"/>
      <c r="BV1192" s="93"/>
      <c r="BW1192" s="93"/>
      <c r="BX1192" s="93"/>
      <c r="BY1192" s="93"/>
      <c r="BZ1192" s="93"/>
      <c r="CA1192" s="93"/>
      <c r="CB1192" s="93"/>
      <c r="CC1192" s="93"/>
      <c r="CD1192" s="93"/>
      <c r="CE1192" s="93"/>
      <c r="CF1192" s="93"/>
      <c r="CG1192" s="93"/>
      <c r="CH1192" s="93"/>
      <c r="CI1192" s="93"/>
      <c r="CJ1192" s="93"/>
      <c r="CK1192" s="93"/>
      <c r="CL1192" s="93"/>
    </row>
    <row r="1193" spans="2:90" x14ac:dyDescent="0.4">
      <c r="B1193" s="132" t="str">
        <f>B1165</f>
        <v>(Primary label)</v>
      </c>
      <c r="D1193" t="s">
        <v>844</v>
      </c>
      <c r="E1193" s="8" t="str">
        <f t="shared" si="1362"/>
        <v>1193 LTERMY-PV</v>
      </c>
      <c r="G1193" t="s">
        <v>332</v>
      </c>
      <c r="H1193" s="27"/>
      <c r="I1193" s="78"/>
      <c r="J1193" s="78"/>
      <c r="K1193" s="33"/>
      <c r="L1193" s="33"/>
      <c r="M1193" s="33"/>
      <c r="N1193" s="33"/>
      <c r="O1193" s="33"/>
      <c r="P1193" s="33"/>
      <c r="R1193" s="33"/>
      <c r="S1193" s="77"/>
      <c r="T1193" s="77"/>
      <c r="U1193" s="77"/>
      <c r="V1193" s="77"/>
      <c r="W1193" s="77"/>
      <c r="X1193" s="77"/>
      <c r="Y1193" s="77"/>
      <c r="Z1193" s="77"/>
      <c r="AA1193" s="77"/>
      <c r="AB1193" s="77"/>
      <c r="AC1193" s="77"/>
      <c r="AD1193" s="77"/>
      <c r="AE1193" s="77"/>
      <c r="AF1193" s="77"/>
      <c r="AG1193" s="77"/>
      <c r="AH1193" s="77"/>
      <c r="AI1193" s="77"/>
      <c r="AJ1193" s="77"/>
      <c r="AK1193" s="77"/>
      <c r="AL1193" s="77"/>
      <c r="AM1193" s="77"/>
      <c r="AN1193" s="77"/>
      <c r="AO1193" s="77"/>
      <c r="AP1193" s="77"/>
      <c r="AQ1193" s="77"/>
      <c r="AR1193" s="77"/>
      <c r="AS1193" s="77"/>
      <c r="AT1193" s="77"/>
      <c r="AU1193" s="77"/>
      <c r="AV1193" s="77"/>
      <c r="AW1193" s="77"/>
      <c r="AX1193" s="77"/>
      <c r="AY1193" s="77"/>
      <c r="AZ1193" s="77"/>
      <c r="BA1193" s="77"/>
      <c r="BB1193" s="77"/>
      <c r="BC1193" s="77"/>
      <c r="BD1193" s="77"/>
      <c r="BE1193" s="77"/>
      <c r="BF1193" s="77"/>
      <c r="BG1193" s="77"/>
      <c r="BH1193" s="77"/>
      <c r="BI1193" s="77"/>
      <c r="BJ1193" s="77"/>
      <c r="BK1193" s="77"/>
      <c r="BL1193" s="77"/>
      <c r="BM1193" s="77"/>
      <c r="BN1193" s="77"/>
      <c r="BO1193" s="77"/>
      <c r="BP1193" s="77"/>
      <c r="BQ1193" s="77"/>
      <c r="BR1193" s="77"/>
      <c r="BS1193" s="77"/>
      <c r="BT1193" s="77"/>
      <c r="BU1193" s="77"/>
      <c r="BV1193" s="77"/>
      <c r="BW1193" s="77"/>
      <c r="BX1193" s="77"/>
      <c r="BY1193" s="77"/>
      <c r="BZ1193" s="77"/>
      <c r="CA1193" s="77"/>
      <c r="CB1193" s="77"/>
      <c r="CC1193" s="77"/>
      <c r="CD1193" s="77"/>
      <c r="CE1193" s="77"/>
      <c r="CF1193" s="77"/>
      <c r="CG1193" s="77"/>
      <c r="CH1193" s="77"/>
      <c r="CI1193" s="77"/>
      <c r="CJ1193" s="77"/>
      <c r="CK1193" s="77"/>
      <c r="CL1193" s="77"/>
    </row>
    <row r="1194" spans="2:90" x14ac:dyDescent="0.4">
      <c r="B1194" s="132" t="str">
        <f>B1166</f>
        <v>primary unit</v>
      </c>
      <c r="D1194" t="s">
        <v>844</v>
      </c>
      <c r="E1194" s="8" t="str">
        <f t="shared" si="1362"/>
        <v>1194 LTERMY-PV</v>
      </c>
      <c r="G1194" t="s">
        <v>332</v>
      </c>
      <c r="H1194" s="27"/>
      <c r="I1194" s="78"/>
      <c r="J1194" s="78"/>
      <c r="K1194" s="33"/>
      <c r="L1194" s="33"/>
      <c r="M1194" s="33"/>
      <c r="N1194" s="33"/>
      <c r="O1194" s="33"/>
      <c r="P1194" s="33"/>
      <c r="R1194" s="33"/>
      <c r="S1194" s="77"/>
      <c r="T1194" s="77"/>
      <c r="U1194" s="77"/>
      <c r="V1194" s="77"/>
      <c r="W1194" s="77"/>
      <c r="X1194" s="77"/>
      <c r="Y1194" s="77"/>
      <c r="Z1194" s="77"/>
      <c r="AA1194" s="77"/>
      <c r="AB1194" s="77"/>
      <c r="AC1194" s="77"/>
      <c r="AD1194" s="77"/>
      <c r="AE1194" s="77"/>
      <c r="AF1194" s="77"/>
      <c r="AG1194" s="77"/>
      <c r="AH1194" s="77"/>
      <c r="AI1194" s="77"/>
      <c r="AJ1194" s="77"/>
      <c r="AK1194" s="77"/>
      <c r="AL1194" s="77"/>
      <c r="AM1194" s="77"/>
      <c r="AN1194" s="77"/>
      <c r="AO1194" s="77"/>
      <c r="AP1194" s="77"/>
      <c r="AQ1194" s="77"/>
      <c r="AR1194" s="77"/>
      <c r="AS1194" s="77"/>
      <c r="AT1194" s="77"/>
      <c r="AU1194" s="77"/>
      <c r="AV1194" s="77"/>
      <c r="AW1194" s="77"/>
      <c r="AX1194" s="77"/>
      <c r="AY1194" s="77"/>
      <c r="AZ1194" s="77"/>
      <c r="BA1194" s="77"/>
      <c r="BB1194" s="77"/>
      <c r="BC1194" s="77"/>
      <c r="BD1194" s="77"/>
      <c r="BE1194" s="77"/>
      <c r="BF1194" s="77"/>
      <c r="BG1194" s="77"/>
      <c r="BH1194" s="77"/>
      <c r="BI1194" s="77"/>
      <c r="BJ1194" s="77"/>
      <c r="BK1194" s="77"/>
      <c r="BL1194" s="77"/>
      <c r="BM1194" s="77"/>
      <c r="BN1194" s="77"/>
      <c r="BO1194" s="77"/>
      <c r="BP1194" s="77"/>
      <c r="BQ1194" s="77"/>
      <c r="BR1194" s="77"/>
      <c r="BS1194" s="77"/>
      <c r="BT1194" s="77"/>
      <c r="BU1194" s="77"/>
      <c r="BV1194" s="77"/>
      <c r="BW1194" s="77"/>
      <c r="BX1194" s="77"/>
      <c r="BY1194" s="77"/>
      <c r="BZ1194" s="77"/>
      <c r="CA1194" s="77"/>
      <c r="CB1194" s="77"/>
      <c r="CC1194" s="77"/>
      <c r="CD1194" s="77"/>
      <c r="CE1194" s="77"/>
      <c r="CF1194" s="77"/>
      <c r="CG1194" s="77"/>
      <c r="CH1194" s="77"/>
      <c r="CI1194" s="77"/>
      <c r="CJ1194" s="77"/>
      <c r="CK1194" s="77"/>
      <c r="CL1194" s="77"/>
    </row>
    <row r="1195" spans="2:90" x14ac:dyDescent="0.4">
      <c r="B1195" s="187" t="str">
        <f>B1167</f>
        <v>Primary revenue driver</v>
      </c>
      <c r="D1195" t="s">
        <v>844</v>
      </c>
      <c r="E1195" s="8" t="str">
        <f t="shared" si="1362"/>
        <v>1195 LTERMY-PV</v>
      </c>
      <c r="G1195" t="s">
        <v>332</v>
      </c>
      <c r="H1195" s="3"/>
      <c r="I1195" s="4"/>
      <c r="J1195" s="4"/>
      <c r="K1195" s="215"/>
      <c r="L1195" s="215"/>
      <c r="M1195" s="215"/>
      <c r="N1195" s="215"/>
      <c r="O1195" s="215"/>
      <c r="P1195" s="215"/>
      <c r="Q1195" s="3"/>
      <c r="R1195" s="216"/>
      <c r="S1195" s="208" t="str">
        <f t="shared" ref="S1195" si="1391">ADDRESS(ROW(S1187),COLUMN(S1187),2)</f>
        <v>S$1187</v>
      </c>
      <c r="T1195" s="208" t="str">
        <f t="shared" ref="T1195:CE1195" si="1392">ADDRESS(ROW(T1187),COLUMN(T1187),2)</f>
        <v>T$1187</v>
      </c>
      <c r="U1195" s="208" t="str">
        <f t="shared" si="1392"/>
        <v>U$1187</v>
      </c>
      <c r="V1195" s="208" t="str">
        <f t="shared" si="1392"/>
        <v>V$1187</v>
      </c>
      <c r="W1195" s="208" t="str">
        <f t="shared" si="1392"/>
        <v>W$1187</v>
      </c>
      <c r="X1195" s="208" t="str">
        <f t="shared" si="1392"/>
        <v>X$1187</v>
      </c>
      <c r="Y1195" s="208" t="str">
        <f t="shared" si="1392"/>
        <v>Y$1187</v>
      </c>
      <c r="Z1195" s="208" t="str">
        <f t="shared" si="1392"/>
        <v>Z$1187</v>
      </c>
      <c r="AA1195" s="208" t="str">
        <f t="shared" si="1392"/>
        <v>AA$1187</v>
      </c>
      <c r="AB1195" s="208" t="str">
        <f t="shared" si="1392"/>
        <v>AB$1187</v>
      </c>
      <c r="AC1195" s="208" t="str">
        <f t="shared" si="1392"/>
        <v>AC$1187</v>
      </c>
      <c r="AD1195" s="208" t="str">
        <f t="shared" si="1392"/>
        <v>AD$1187</v>
      </c>
      <c r="AE1195" s="208" t="str">
        <f t="shared" si="1392"/>
        <v>AE$1187</v>
      </c>
      <c r="AF1195" s="208" t="str">
        <f t="shared" si="1392"/>
        <v>AF$1187</v>
      </c>
      <c r="AG1195" s="208" t="str">
        <f t="shared" si="1392"/>
        <v>AG$1187</v>
      </c>
      <c r="AH1195" s="208" t="str">
        <f t="shared" si="1392"/>
        <v>AH$1187</v>
      </c>
      <c r="AI1195" s="208" t="str">
        <f t="shared" si="1392"/>
        <v>AI$1187</v>
      </c>
      <c r="AJ1195" s="208" t="str">
        <f t="shared" si="1392"/>
        <v>AJ$1187</v>
      </c>
      <c r="AK1195" s="208" t="str">
        <f t="shared" si="1392"/>
        <v>AK$1187</v>
      </c>
      <c r="AL1195" s="208" t="str">
        <f t="shared" si="1392"/>
        <v>AL$1187</v>
      </c>
      <c r="AM1195" s="208" t="str">
        <f t="shared" si="1392"/>
        <v>AM$1187</v>
      </c>
      <c r="AN1195" s="208" t="str">
        <f t="shared" si="1392"/>
        <v>AN$1187</v>
      </c>
      <c r="AO1195" s="208" t="str">
        <f t="shared" si="1392"/>
        <v>AO$1187</v>
      </c>
      <c r="AP1195" s="208" t="str">
        <f t="shared" si="1392"/>
        <v>AP$1187</v>
      </c>
      <c r="AQ1195" s="208" t="str">
        <f t="shared" si="1392"/>
        <v>AQ$1187</v>
      </c>
      <c r="AR1195" s="208" t="str">
        <f t="shared" si="1392"/>
        <v>AR$1187</v>
      </c>
      <c r="AS1195" s="208" t="str">
        <f t="shared" si="1392"/>
        <v>AS$1187</v>
      </c>
      <c r="AT1195" s="208" t="str">
        <f t="shared" si="1392"/>
        <v>AT$1187</v>
      </c>
      <c r="AU1195" s="208" t="str">
        <f t="shared" si="1392"/>
        <v>AU$1187</v>
      </c>
      <c r="AV1195" s="208" t="str">
        <f t="shared" si="1392"/>
        <v>AV$1187</v>
      </c>
      <c r="AW1195" s="208" t="str">
        <f t="shared" si="1392"/>
        <v>AW$1187</v>
      </c>
      <c r="AX1195" s="208" t="str">
        <f t="shared" si="1392"/>
        <v>AX$1187</v>
      </c>
      <c r="AY1195" s="208" t="str">
        <f t="shared" si="1392"/>
        <v>AY$1187</v>
      </c>
      <c r="AZ1195" s="208" t="str">
        <f t="shared" si="1392"/>
        <v>AZ$1187</v>
      </c>
      <c r="BA1195" s="208" t="str">
        <f t="shared" si="1392"/>
        <v>BA$1187</v>
      </c>
      <c r="BB1195" s="208" t="str">
        <f t="shared" si="1392"/>
        <v>BB$1187</v>
      </c>
      <c r="BC1195" s="208" t="str">
        <f t="shared" si="1392"/>
        <v>BC$1187</v>
      </c>
      <c r="BD1195" s="208" t="str">
        <f t="shared" si="1392"/>
        <v>BD$1187</v>
      </c>
      <c r="BE1195" s="208" t="str">
        <f t="shared" si="1392"/>
        <v>BE$1187</v>
      </c>
      <c r="BF1195" s="208" t="str">
        <f t="shared" si="1392"/>
        <v>BF$1187</v>
      </c>
      <c r="BG1195" s="208" t="str">
        <f t="shared" si="1392"/>
        <v>BG$1187</v>
      </c>
      <c r="BH1195" s="208" t="str">
        <f t="shared" si="1392"/>
        <v>BH$1187</v>
      </c>
      <c r="BI1195" s="208" t="str">
        <f t="shared" si="1392"/>
        <v>BI$1187</v>
      </c>
      <c r="BJ1195" s="208" t="str">
        <f t="shared" si="1392"/>
        <v>BJ$1187</v>
      </c>
      <c r="BK1195" s="208" t="str">
        <f t="shared" si="1392"/>
        <v>BK$1187</v>
      </c>
      <c r="BL1195" s="208" t="str">
        <f t="shared" si="1392"/>
        <v>BL$1187</v>
      </c>
      <c r="BM1195" s="208" t="str">
        <f t="shared" si="1392"/>
        <v>BM$1187</v>
      </c>
      <c r="BN1195" s="208" t="str">
        <f t="shared" si="1392"/>
        <v>BN$1187</v>
      </c>
      <c r="BO1195" s="208" t="str">
        <f t="shared" si="1392"/>
        <v>BO$1187</v>
      </c>
      <c r="BP1195" s="208" t="str">
        <f t="shared" si="1392"/>
        <v>BP$1187</v>
      </c>
      <c r="BQ1195" s="208" t="str">
        <f t="shared" si="1392"/>
        <v>BQ$1187</v>
      </c>
      <c r="BR1195" s="208" t="str">
        <f t="shared" si="1392"/>
        <v>BR$1187</v>
      </c>
      <c r="BS1195" s="208" t="str">
        <f t="shared" si="1392"/>
        <v>BS$1187</v>
      </c>
      <c r="BT1195" s="208" t="str">
        <f t="shared" si="1392"/>
        <v>BT$1187</v>
      </c>
      <c r="BU1195" s="208" t="str">
        <f t="shared" si="1392"/>
        <v>BU$1187</v>
      </c>
      <c r="BV1195" s="208" t="str">
        <f t="shared" si="1392"/>
        <v>BV$1187</v>
      </c>
      <c r="BW1195" s="208" t="str">
        <f t="shared" si="1392"/>
        <v>BW$1187</v>
      </c>
      <c r="BX1195" s="208" t="str">
        <f t="shared" si="1392"/>
        <v>BX$1187</v>
      </c>
      <c r="BY1195" s="208" t="str">
        <f t="shared" si="1392"/>
        <v>BY$1187</v>
      </c>
      <c r="BZ1195" s="208" t="str">
        <f t="shared" si="1392"/>
        <v>BZ$1187</v>
      </c>
      <c r="CA1195" s="208" t="str">
        <f t="shared" si="1392"/>
        <v>CA$1187</v>
      </c>
      <c r="CB1195" s="208" t="str">
        <f t="shared" si="1392"/>
        <v>CB$1187</v>
      </c>
      <c r="CC1195" s="208" t="str">
        <f t="shared" si="1392"/>
        <v>CC$1187</v>
      </c>
      <c r="CD1195" s="208" t="str">
        <f t="shared" si="1392"/>
        <v>CD$1187</v>
      </c>
      <c r="CE1195" s="208" t="str">
        <f t="shared" si="1392"/>
        <v>CE$1187</v>
      </c>
      <c r="CF1195" s="208" t="str">
        <f t="shared" ref="CF1195:CK1195" si="1393">ADDRESS(ROW(CF1187),COLUMN(CF1187),2)</f>
        <v>CF$1187</v>
      </c>
      <c r="CG1195" s="208" t="str">
        <f t="shared" si="1393"/>
        <v>CG$1187</v>
      </c>
      <c r="CH1195" s="208" t="str">
        <f t="shared" si="1393"/>
        <v>CH$1187</v>
      </c>
      <c r="CI1195" s="208" t="str">
        <f t="shared" si="1393"/>
        <v>CI$1187</v>
      </c>
      <c r="CJ1195" s="208" t="str">
        <f t="shared" si="1393"/>
        <v>CJ$1187</v>
      </c>
      <c r="CK1195" s="208" t="str">
        <f t="shared" si="1393"/>
        <v>CK$1187</v>
      </c>
      <c r="CL1195" s="208" t="str">
        <f t="shared" ref="CL1195" si="1394">ADDRESS(ROW(CL1187),COLUMN(CL1187),2)</f>
        <v>CL$1187</v>
      </c>
    </row>
    <row r="1196" spans="2:90" x14ac:dyDescent="0.4">
      <c r="B1196" s="132" t="str">
        <f>B1168</f>
        <v>Primary volume driver</v>
      </c>
      <c r="D1196" t="s">
        <v>844</v>
      </c>
      <c r="E1196" s="8" t="str">
        <f t="shared" si="1362"/>
        <v>1196 LTERMY-PV</v>
      </c>
      <c r="G1196" t="s">
        <v>332</v>
      </c>
      <c r="H1196" s="12"/>
      <c r="I1196" s="60"/>
      <c r="J1196" s="60"/>
      <c r="K1196" s="15"/>
      <c r="L1196" s="15"/>
      <c r="M1196" s="15"/>
      <c r="N1196" s="15"/>
      <c r="O1196" s="15"/>
      <c r="P1196" s="15"/>
      <c r="R1196" s="15"/>
      <c r="S1196" s="175" t="str">
        <f t="shared" ref="S1196" si="1395">S1168</f>
        <v>S$13</v>
      </c>
      <c r="T1196" s="175" t="str">
        <f t="shared" ref="T1196:CE1196" si="1396">T1168</f>
        <v>T$13</v>
      </c>
      <c r="U1196" s="175" t="str">
        <f t="shared" si="1396"/>
        <v>U$13</v>
      </c>
      <c r="V1196" s="175" t="str">
        <f t="shared" si="1396"/>
        <v>V$13</v>
      </c>
      <c r="W1196" s="175" t="str">
        <f t="shared" si="1396"/>
        <v>W$13</v>
      </c>
      <c r="X1196" s="175" t="str">
        <f t="shared" si="1396"/>
        <v>X$13</v>
      </c>
      <c r="Y1196" s="175" t="str">
        <f t="shared" si="1396"/>
        <v>Y$13</v>
      </c>
      <c r="Z1196" s="175" t="str">
        <f t="shared" si="1396"/>
        <v>Z$13</v>
      </c>
      <c r="AA1196" s="175" t="str">
        <f t="shared" si="1396"/>
        <v>AA$13</v>
      </c>
      <c r="AB1196" s="175" t="str">
        <f t="shared" si="1396"/>
        <v>AB$13</v>
      </c>
      <c r="AC1196" s="175" t="str">
        <f t="shared" si="1396"/>
        <v>AC$13</v>
      </c>
      <c r="AD1196" s="175" t="str">
        <f t="shared" si="1396"/>
        <v>AD$13</v>
      </c>
      <c r="AE1196" s="175" t="str">
        <f t="shared" si="1396"/>
        <v>AE$13</v>
      </c>
      <c r="AF1196" s="175" t="str">
        <f t="shared" si="1396"/>
        <v>AF$13</v>
      </c>
      <c r="AG1196" s="175" t="str">
        <f t="shared" si="1396"/>
        <v>AG$13</v>
      </c>
      <c r="AH1196" s="175" t="str">
        <f t="shared" si="1396"/>
        <v>AH$13</v>
      </c>
      <c r="AI1196" s="175" t="str">
        <f t="shared" si="1396"/>
        <v>AI$13</v>
      </c>
      <c r="AJ1196" s="175" t="str">
        <f t="shared" si="1396"/>
        <v>AJ$13</v>
      </c>
      <c r="AK1196" s="175" t="str">
        <f t="shared" si="1396"/>
        <v>AK$13</v>
      </c>
      <c r="AL1196" s="175" t="str">
        <f t="shared" si="1396"/>
        <v>AL$13</v>
      </c>
      <c r="AM1196" s="175" t="str">
        <f t="shared" si="1396"/>
        <v>AM$13</v>
      </c>
      <c r="AN1196" s="175" t="str">
        <f t="shared" si="1396"/>
        <v>AN$13</v>
      </c>
      <c r="AO1196" s="175" t="str">
        <f t="shared" si="1396"/>
        <v>AO$13</v>
      </c>
      <c r="AP1196" s="175" t="str">
        <f t="shared" si="1396"/>
        <v>AP$13</v>
      </c>
      <c r="AQ1196" s="175" t="str">
        <f t="shared" si="1396"/>
        <v>AQ$13</v>
      </c>
      <c r="AR1196" s="175" t="str">
        <f t="shared" si="1396"/>
        <v>AR$13</v>
      </c>
      <c r="AS1196" s="175" t="str">
        <f t="shared" si="1396"/>
        <v>AS$13</v>
      </c>
      <c r="AT1196" s="175" t="str">
        <f t="shared" si="1396"/>
        <v>AT$13</v>
      </c>
      <c r="AU1196" s="175" t="str">
        <f t="shared" si="1396"/>
        <v>AU$13</v>
      </c>
      <c r="AV1196" s="175" t="str">
        <f t="shared" si="1396"/>
        <v>AV$13</v>
      </c>
      <c r="AW1196" s="175" t="str">
        <f t="shared" si="1396"/>
        <v>AW$13</v>
      </c>
      <c r="AX1196" s="175" t="str">
        <f t="shared" si="1396"/>
        <v>AX$13</v>
      </c>
      <c r="AY1196" s="175" t="str">
        <f t="shared" si="1396"/>
        <v>AY$13</v>
      </c>
      <c r="AZ1196" s="175" t="str">
        <f t="shared" si="1396"/>
        <v>AZ$13</v>
      </c>
      <c r="BA1196" s="175" t="str">
        <f t="shared" si="1396"/>
        <v>BA$13</v>
      </c>
      <c r="BB1196" s="175" t="str">
        <f t="shared" si="1396"/>
        <v>BB$13</v>
      </c>
      <c r="BC1196" s="175" t="str">
        <f t="shared" si="1396"/>
        <v>BC$13</v>
      </c>
      <c r="BD1196" s="175" t="str">
        <f t="shared" si="1396"/>
        <v>BD$13</v>
      </c>
      <c r="BE1196" s="175" t="str">
        <f t="shared" si="1396"/>
        <v>BE$13</v>
      </c>
      <c r="BF1196" s="175" t="str">
        <f t="shared" si="1396"/>
        <v>BF$13</v>
      </c>
      <c r="BG1196" s="175" t="str">
        <f t="shared" si="1396"/>
        <v>BG$13</v>
      </c>
      <c r="BH1196" s="175" t="str">
        <f t="shared" si="1396"/>
        <v>BH$13</v>
      </c>
      <c r="BI1196" s="175" t="str">
        <f t="shared" si="1396"/>
        <v>BI$13</v>
      </c>
      <c r="BJ1196" s="175" t="str">
        <f t="shared" si="1396"/>
        <v>BJ$13</v>
      </c>
      <c r="BK1196" s="175" t="str">
        <f t="shared" si="1396"/>
        <v>BK$13</v>
      </c>
      <c r="BL1196" s="175" t="str">
        <f t="shared" si="1396"/>
        <v>BL$13</v>
      </c>
      <c r="BM1196" s="175" t="str">
        <f t="shared" si="1396"/>
        <v>BM$13</v>
      </c>
      <c r="BN1196" s="175" t="str">
        <f t="shared" si="1396"/>
        <v>BN$13</v>
      </c>
      <c r="BO1196" s="175" t="str">
        <f t="shared" si="1396"/>
        <v>BO$13</v>
      </c>
      <c r="BP1196" s="175" t="str">
        <f t="shared" si="1396"/>
        <v>BP$13</v>
      </c>
      <c r="BQ1196" s="175" t="str">
        <f t="shared" si="1396"/>
        <v>BQ$13</v>
      </c>
      <c r="BR1196" s="175" t="str">
        <f t="shared" si="1396"/>
        <v>BR$13</v>
      </c>
      <c r="BS1196" s="175" t="str">
        <f t="shared" si="1396"/>
        <v>BS$13</v>
      </c>
      <c r="BT1196" s="175" t="str">
        <f t="shared" si="1396"/>
        <v>BT$13</v>
      </c>
      <c r="BU1196" s="175" t="str">
        <f t="shared" si="1396"/>
        <v>BU$13</v>
      </c>
      <c r="BV1196" s="175" t="str">
        <f t="shared" si="1396"/>
        <v>BV$13</v>
      </c>
      <c r="BW1196" s="175" t="str">
        <f t="shared" si="1396"/>
        <v>BW$13</v>
      </c>
      <c r="BX1196" s="175" t="str">
        <f t="shared" si="1396"/>
        <v>BX$13</v>
      </c>
      <c r="BY1196" s="175" t="str">
        <f t="shared" si="1396"/>
        <v>BY$13</v>
      </c>
      <c r="BZ1196" s="175" t="str">
        <f t="shared" si="1396"/>
        <v>BZ$13</v>
      </c>
      <c r="CA1196" s="175" t="str">
        <f t="shared" si="1396"/>
        <v>CA$13</v>
      </c>
      <c r="CB1196" s="175" t="str">
        <f t="shared" si="1396"/>
        <v>CB$13</v>
      </c>
      <c r="CC1196" s="175" t="str">
        <f t="shared" si="1396"/>
        <v>CC$13</v>
      </c>
      <c r="CD1196" s="175" t="str">
        <f t="shared" si="1396"/>
        <v>CD$13</v>
      </c>
      <c r="CE1196" s="175" t="str">
        <f t="shared" si="1396"/>
        <v>CE$13</v>
      </c>
      <c r="CF1196" s="175" t="str">
        <f t="shared" ref="CF1196:CK1196" si="1397">CF1168</f>
        <v>CF$13</v>
      </c>
      <c r="CG1196" s="175" t="str">
        <f t="shared" si="1397"/>
        <v>CG$13</v>
      </c>
      <c r="CH1196" s="175" t="str">
        <f t="shared" si="1397"/>
        <v>CH$13</v>
      </c>
      <c r="CI1196" s="175" t="str">
        <f t="shared" si="1397"/>
        <v>CI$13</v>
      </c>
      <c r="CJ1196" s="175" t="str">
        <f t="shared" si="1397"/>
        <v>CJ$13</v>
      </c>
      <c r="CK1196" s="175" t="str">
        <f t="shared" si="1397"/>
        <v>CK$13</v>
      </c>
      <c r="CL1196" s="175" t="str">
        <f t="shared" ref="CL1196" si="1398">CL1168</f>
        <v>CL$13</v>
      </c>
    </row>
    <row r="1197" spans="2:90" x14ac:dyDescent="0.4">
      <c r="B1197" s="132" t="str">
        <f>B1173</f>
        <v>Rolling fixed term loan - multiple borrowings w/ annual control:</v>
      </c>
      <c r="D1197" t="s">
        <v>844</v>
      </c>
      <c r="E1197" s="8" t="str">
        <f t="shared" si="1362"/>
        <v>1197 LTERMY-PV</v>
      </c>
      <c r="G1197" t="s">
        <v>332</v>
      </c>
      <c r="H1197" s="12"/>
      <c r="I1197" s="60"/>
      <c r="J1197" s="60"/>
      <c r="K1197" s="15"/>
      <c r="L1197" s="15"/>
      <c r="M1197" s="15"/>
      <c r="N1197" s="15"/>
      <c r="O1197" s="15"/>
      <c r="P1197" s="15"/>
      <c r="R1197" s="15"/>
      <c r="S1197" s="175"/>
      <c r="T1197" s="175"/>
      <c r="U1197" s="175"/>
      <c r="V1197" s="175"/>
      <c r="W1197" s="175"/>
      <c r="X1197" s="175"/>
      <c r="Y1197" s="175"/>
      <c r="Z1197" s="175"/>
      <c r="AA1197" s="175"/>
      <c r="AB1197" s="175"/>
      <c r="AC1197" s="175"/>
      <c r="AD1197" s="175"/>
      <c r="AE1197" s="175"/>
      <c r="AF1197" s="175"/>
      <c r="AG1197" s="175"/>
      <c r="AH1197" s="175"/>
      <c r="AI1197" s="175"/>
      <c r="AJ1197" s="175"/>
      <c r="AK1197" s="175"/>
      <c r="AL1197" s="175"/>
      <c r="AM1197" s="175"/>
      <c r="AN1197" s="175"/>
      <c r="AO1197" s="175"/>
      <c r="AP1197" s="175"/>
      <c r="AQ1197" s="175"/>
      <c r="AR1197" s="175"/>
      <c r="AS1197" s="175"/>
      <c r="AT1197" s="175"/>
      <c r="AU1197" s="175"/>
      <c r="AV1197" s="175"/>
      <c r="AW1197" s="175"/>
      <c r="AX1197" s="175"/>
      <c r="AY1197" s="175"/>
      <c r="AZ1197" s="175"/>
      <c r="BA1197" s="175"/>
      <c r="BB1197" s="175"/>
      <c r="BC1197" s="175"/>
      <c r="BD1197" s="175"/>
      <c r="BE1197" s="175"/>
      <c r="BF1197" s="175"/>
      <c r="BG1197" s="175"/>
      <c r="BH1197" s="175"/>
      <c r="BI1197" s="175"/>
      <c r="BJ1197" s="175"/>
      <c r="BK1197" s="175"/>
      <c r="BL1197" s="175"/>
      <c r="BM1197" s="175"/>
      <c r="BN1197" s="175"/>
      <c r="BO1197" s="175"/>
      <c r="BP1197" s="175"/>
      <c r="BQ1197" s="175"/>
      <c r="BR1197" s="175"/>
      <c r="BS1197" s="175"/>
      <c r="BT1197" s="175"/>
      <c r="BU1197" s="175"/>
      <c r="BV1197" s="175"/>
      <c r="BW1197" s="175"/>
      <c r="BX1197" s="175"/>
      <c r="BY1197" s="175"/>
      <c r="BZ1197" s="175"/>
      <c r="CA1197" s="175"/>
      <c r="CB1197" s="175"/>
      <c r="CC1197" s="175"/>
      <c r="CD1197" s="175"/>
      <c r="CE1197" s="175"/>
      <c r="CF1197" s="175"/>
      <c r="CG1197" s="175"/>
      <c r="CH1197" s="175"/>
      <c r="CI1197" s="175"/>
      <c r="CJ1197" s="175"/>
      <c r="CK1197" s="175"/>
      <c r="CL1197" s="175"/>
    </row>
    <row r="1198" spans="2:90" x14ac:dyDescent="0.4">
      <c r="B1198" s="334" t="str">
        <f>IFERROR(SUBSTITUTE(TRIM(MID(B1173, SEARCH("-", B1173) + 1, LEN(B1173))),":",""),"no unit")</f>
        <v>multiple borrowings w/ annual control</v>
      </c>
      <c r="D1198" t="s">
        <v>844</v>
      </c>
      <c r="E1198" s="8" t="str">
        <f t="shared" si="1362"/>
        <v>1198 LTERMY-PV</v>
      </c>
      <c r="G1198" t="s">
        <v>332</v>
      </c>
      <c r="H1198" s="12"/>
      <c r="I1198" s="60"/>
      <c r="J1198" s="60"/>
      <c r="K1198" s="15"/>
      <c r="L1198" s="15"/>
      <c r="M1198" s="15"/>
      <c r="N1198" s="15"/>
      <c r="O1198" s="15"/>
      <c r="P1198" s="15"/>
      <c r="R1198" s="15"/>
      <c r="S1198" s="175"/>
      <c r="T1198" s="175"/>
      <c r="U1198" s="175"/>
      <c r="V1198" s="175"/>
      <c r="W1198" s="175"/>
      <c r="X1198" s="175"/>
      <c r="Y1198" s="175"/>
      <c r="Z1198" s="175"/>
      <c r="AA1198" s="175"/>
      <c r="AB1198" s="175"/>
      <c r="AC1198" s="175"/>
      <c r="AD1198" s="175"/>
      <c r="AE1198" s="175"/>
      <c r="AF1198" s="175"/>
      <c r="AG1198" s="175"/>
      <c r="AH1198" s="175"/>
      <c r="AI1198" s="175"/>
      <c r="AJ1198" s="175"/>
      <c r="AK1198" s="175"/>
      <c r="AL1198" s="175"/>
      <c r="AM1198" s="175"/>
      <c r="AN1198" s="175"/>
      <c r="AO1198" s="175"/>
      <c r="AP1198" s="175"/>
      <c r="AQ1198" s="175"/>
      <c r="AR1198" s="175"/>
      <c r="AS1198" s="175"/>
      <c r="AT1198" s="175"/>
      <c r="AU1198" s="175"/>
      <c r="AV1198" s="175"/>
      <c r="AW1198" s="175"/>
      <c r="AX1198" s="175"/>
      <c r="AY1198" s="175"/>
      <c r="AZ1198" s="175"/>
      <c r="BA1198" s="175"/>
      <c r="BB1198" s="175"/>
      <c r="BC1198" s="175"/>
      <c r="BD1198" s="175"/>
      <c r="BE1198" s="175"/>
      <c r="BF1198" s="175"/>
      <c r="BG1198" s="175"/>
      <c r="BH1198" s="175"/>
      <c r="BI1198" s="175"/>
      <c r="BJ1198" s="175"/>
      <c r="BK1198" s="175"/>
      <c r="BL1198" s="175"/>
      <c r="BM1198" s="175"/>
      <c r="BN1198" s="175"/>
      <c r="BO1198" s="175"/>
      <c r="BP1198" s="175"/>
      <c r="BQ1198" s="175"/>
      <c r="BR1198" s="175"/>
      <c r="BS1198" s="175"/>
      <c r="BT1198" s="175"/>
      <c r="BU1198" s="175"/>
      <c r="BV1198" s="175"/>
      <c r="BW1198" s="175"/>
      <c r="BX1198" s="175"/>
      <c r="BY1198" s="175"/>
      <c r="BZ1198" s="175"/>
      <c r="CA1198" s="175"/>
      <c r="CB1198" s="175"/>
      <c r="CC1198" s="175"/>
      <c r="CD1198" s="175"/>
      <c r="CE1198" s="175"/>
      <c r="CF1198" s="175"/>
      <c r="CG1198" s="175"/>
      <c r="CH1198" s="175"/>
      <c r="CI1198" s="175"/>
      <c r="CJ1198" s="175"/>
      <c r="CK1198" s="175"/>
      <c r="CL1198" s="175"/>
    </row>
    <row r="1199" spans="2:90" x14ac:dyDescent="0.4">
      <c r="B1199" s="132" t="str">
        <f>B1171</f>
        <v>Secondary revenue driver</v>
      </c>
      <c r="D1199" t="s">
        <v>844</v>
      </c>
      <c r="E1199" s="8" t="str">
        <f t="shared" si="1362"/>
        <v>1199 LTERMY-PV</v>
      </c>
      <c r="G1199" t="s">
        <v>332</v>
      </c>
      <c r="H1199" s="12"/>
      <c r="I1199" s="60"/>
      <c r="J1199" s="60"/>
      <c r="K1199" s="15"/>
      <c r="L1199" s="15"/>
      <c r="M1199" s="15"/>
      <c r="N1199" s="15"/>
      <c r="O1199" s="15"/>
      <c r="P1199" s="15"/>
      <c r="R1199" s="15"/>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c r="BP1199" s="1"/>
      <c r="BQ1199" s="1"/>
      <c r="BR1199" s="1"/>
      <c r="BS1199" s="1"/>
      <c r="BT1199" s="1"/>
      <c r="BU1199" s="1"/>
      <c r="BV1199" s="1"/>
      <c r="BW1199" s="1"/>
      <c r="BX1199" s="1"/>
      <c r="BY1199" s="1"/>
      <c r="BZ1199" s="1"/>
      <c r="CA1199" s="1"/>
      <c r="CB1199" s="1"/>
      <c r="CC1199" s="1"/>
      <c r="CD1199" s="1"/>
      <c r="CE1199" s="1"/>
      <c r="CF1199" s="1"/>
      <c r="CG1199" s="1"/>
      <c r="CH1199" s="1"/>
      <c r="CI1199" s="1"/>
      <c r="CJ1199" s="1"/>
      <c r="CK1199" s="1"/>
      <c r="CL1199" s="1"/>
    </row>
    <row r="1200" spans="2:90" x14ac:dyDescent="0.4">
      <c r="B1200" s="132" t="str">
        <f>B1172</f>
        <v>Secondary volume driver</v>
      </c>
      <c r="D1200" t="s">
        <v>844</v>
      </c>
      <c r="E1200" s="8" t="str">
        <f t="shared" si="1362"/>
        <v>1200 LTERMY-PV</v>
      </c>
      <c r="G1200" t="s">
        <v>332</v>
      </c>
      <c r="H1200" s="12"/>
      <c r="I1200" s="60"/>
      <c r="J1200" s="60"/>
      <c r="K1200" s="15"/>
      <c r="L1200" s="15"/>
      <c r="M1200" s="15"/>
      <c r="N1200" s="15"/>
      <c r="O1200" s="15"/>
      <c r="P1200" s="15"/>
      <c r="R1200" s="15"/>
      <c r="S1200" s="175"/>
      <c r="T1200" s="175"/>
      <c r="U1200" s="175"/>
      <c r="V1200" s="175"/>
      <c r="W1200" s="175"/>
      <c r="X1200" s="175"/>
      <c r="Y1200" s="175"/>
      <c r="Z1200" s="175"/>
      <c r="AA1200" s="175"/>
      <c r="AB1200" s="175"/>
      <c r="AC1200" s="175"/>
      <c r="AD1200" s="175"/>
      <c r="AE1200" s="175"/>
      <c r="AF1200" s="175"/>
      <c r="AG1200" s="175"/>
      <c r="AH1200" s="175"/>
      <c r="AI1200" s="175"/>
      <c r="AJ1200" s="175"/>
      <c r="AK1200" s="175"/>
      <c r="AL1200" s="175"/>
      <c r="AM1200" s="175"/>
      <c r="AN1200" s="175"/>
      <c r="AO1200" s="175"/>
      <c r="AP1200" s="175"/>
      <c r="AQ1200" s="175"/>
      <c r="AR1200" s="175"/>
      <c r="AS1200" s="175"/>
      <c r="AT1200" s="175"/>
      <c r="AU1200" s="175"/>
      <c r="AV1200" s="175"/>
      <c r="AW1200" s="175"/>
      <c r="AX1200" s="175"/>
      <c r="AY1200" s="175"/>
      <c r="AZ1200" s="175"/>
      <c r="BA1200" s="175"/>
      <c r="BB1200" s="175"/>
      <c r="BC1200" s="175"/>
      <c r="BD1200" s="175"/>
      <c r="BE1200" s="175"/>
      <c r="BF1200" s="175"/>
      <c r="BG1200" s="175"/>
      <c r="BH1200" s="175"/>
      <c r="BI1200" s="175"/>
      <c r="BJ1200" s="175"/>
      <c r="BK1200" s="175"/>
      <c r="BL1200" s="175"/>
      <c r="BM1200" s="175"/>
      <c r="BN1200" s="175"/>
      <c r="BO1200" s="175"/>
      <c r="BP1200" s="175"/>
      <c r="BQ1200" s="175"/>
      <c r="BR1200" s="175"/>
      <c r="BS1200" s="175"/>
      <c r="BT1200" s="175"/>
      <c r="BU1200" s="175"/>
      <c r="BV1200" s="175"/>
      <c r="BW1200" s="175"/>
      <c r="BX1200" s="175"/>
      <c r="BY1200" s="175"/>
      <c r="BZ1200" s="175"/>
      <c r="CA1200" s="175"/>
      <c r="CB1200" s="175"/>
      <c r="CC1200" s="175"/>
      <c r="CD1200" s="175"/>
      <c r="CE1200" s="175"/>
      <c r="CF1200" s="175"/>
      <c r="CG1200" s="175"/>
      <c r="CH1200" s="175"/>
      <c r="CI1200" s="175"/>
      <c r="CJ1200" s="175"/>
      <c r="CK1200" s="175"/>
      <c r="CL1200" s="175"/>
    </row>
    <row r="1201" spans="2:90" x14ac:dyDescent="0.4">
      <c r="E1201" s="8"/>
      <c r="H1201" s="12"/>
      <c r="I1201" s="60"/>
      <c r="J1201" s="60"/>
      <c r="K1201" s="15"/>
      <c r="L1201" s="15"/>
      <c r="M1201" s="15"/>
      <c r="N1201" s="15"/>
      <c r="O1201" s="15"/>
      <c r="P1201" s="15"/>
      <c r="R1201" s="15"/>
      <c r="S1201" s="76"/>
      <c r="T1201" s="76"/>
      <c r="U1201" s="76"/>
      <c r="V1201" s="76"/>
      <c r="W1201" s="76"/>
      <c r="X1201" s="76"/>
      <c r="Y1201" s="76"/>
      <c r="Z1201" s="76"/>
      <c r="AA1201" s="76"/>
      <c r="AB1201" s="76"/>
      <c r="AC1201" s="76"/>
      <c r="AD1201" s="76"/>
      <c r="AE1201" s="76"/>
      <c r="AF1201" s="76"/>
      <c r="AG1201" s="76"/>
      <c r="AH1201" s="76"/>
      <c r="AI1201" s="76"/>
      <c r="AJ1201" s="76"/>
      <c r="AK1201" s="76"/>
      <c r="AL1201" s="76"/>
      <c r="AM1201" s="76"/>
      <c r="AN1201" s="76"/>
      <c r="AO1201" s="76"/>
      <c r="AP1201" s="76"/>
      <c r="AQ1201" s="76"/>
      <c r="AR1201" s="76"/>
      <c r="AS1201" s="76"/>
      <c r="AT1201" s="76"/>
      <c r="AU1201" s="76"/>
      <c r="AV1201" s="76"/>
      <c r="AW1201" s="76"/>
      <c r="AX1201" s="76"/>
      <c r="AY1201" s="76"/>
      <c r="AZ1201" s="76"/>
      <c r="BA1201" s="76"/>
      <c r="BB1201" s="76"/>
      <c r="BC1201" s="76"/>
      <c r="BD1201" s="76"/>
      <c r="BE1201" s="76"/>
      <c r="BF1201" s="76"/>
      <c r="BG1201" s="76"/>
      <c r="BH1201" s="76"/>
      <c r="BI1201" s="76"/>
      <c r="BJ1201" s="76"/>
      <c r="BK1201" s="76"/>
      <c r="BL1201" s="76"/>
      <c r="BM1201" s="76"/>
      <c r="BN1201" s="76"/>
      <c r="BO1201" s="76"/>
      <c r="BP1201" s="76"/>
      <c r="BQ1201" s="76"/>
      <c r="BR1201" s="76"/>
      <c r="BS1201" s="76"/>
      <c r="BT1201" s="76"/>
      <c r="BU1201" s="76"/>
      <c r="BV1201" s="76"/>
      <c r="BW1201" s="76"/>
      <c r="BX1201" s="76"/>
      <c r="BY1201" s="76"/>
      <c r="BZ1201" s="76"/>
      <c r="CA1201" s="76"/>
      <c r="CB1201" s="76"/>
      <c r="CC1201" s="76"/>
      <c r="CD1201" s="76"/>
      <c r="CE1201" s="76"/>
      <c r="CF1201" s="76"/>
      <c r="CG1201" s="76"/>
      <c r="CH1201" s="76"/>
      <c r="CI1201" s="76"/>
      <c r="CJ1201" s="76"/>
      <c r="CK1201" s="76"/>
      <c r="CL1201" s="76"/>
    </row>
    <row r="1202" spans="2:90" x14ac:dyDescent="0.4">
      <c r="E1202" s="8"/>
      <c r="H1202" s="12"/>
      <c r="I1202" s="60"/>
      <c r="J1202" s="60"/>
      <c r="K1202" s="15"/>
      <c r="L1202" s="15"/>
      <c r="M1202" s="15"/>
      <c r="N1202" s="15"/>
      <c r="O1202" s="15"/>
      <c r="P1202" s="15"/>
      <c r="R1202" s="15"/>
      <c r="S1202" s="76"/>
      <c r="T1202" s="76"/>
      <c r="U1202" s="76"/>
      <c r="V1202" s="76"/>
      <c r="W1202" s="76"/>
      <c r="X1202" s="76"/>
      <c r="Y1202" s="76"/>
      <c r="Z1202" s="76"/>
      <c r="AA1202" s="76"/>
      <c r="AB1202" s="76"/>
      <c r="AC1202" s="76"/>
      <c r="AD1202" s="76"/>
      <c r="AE1202" s="76"/>
      <c r="AF1202" s="76"/>
      <c r="AG1202" s="76"/>
      <c r="AH1202" s="76"/>
      <c r="AI1202" s="76"/>
      <c r="AJ1202" s="76"/>
      <c r="AK1202" s="76"/>
      <c r="AL1202" s="76"/>
      <c r="AM1202" s="76"/>
      <c r="AN1202" s="76"/>
      <c r="AO1202" s="76"/>
      <c r="AP1202" s="76"/>
      <c r="AQ1202" s="76"/>
      <c r="AR1202" s="76"/>
      <c r="AS1202" s="76"/>
      <c r="AT1202" s="76"/>
      <c r="AU1202" s="76"/>
      <c r="AV1202" s="76"/>
      <c r="AW1202" s="76"/>
      <c r="AX1202" s="76"/>
      <c r="AY1202" s="76"/>
      <c r="AZ1202" s="76"/>
      <c r="BA1202" s="76"/>
      <c r="BB1202" s="76"/>
      <c r="BC1202" s="76"/>
      <c r="BD1202" s="76"/>
      <c r="BE1202" s="76"/>
      <c r="BF1202" s="76"/>
      <c r="BG1202" s="76"/>
      <c r="BH1202" s="76"/>
      <c r="BI1202" s="76"/>
      <c r="BJ1202" s="76"/>
      <c r="BK1202" s="76"/>
      <c r="BL1202" s="76"/>
      <c r="BM1202" s="76"/>
      <c r="BN1202" s="76"/>
      <c r="BO1202" s="76"/>
      <c r="BP1202" s="76"/>
      <c r="BQ1202" s="76"/>
      <c r="BR1202" s="76"/>
      <c r="BS1202" s="76"/>
      <c r="BT1202" s="76"/>
      <c r="BU1202" s="76"/>
      <c r="BV1202" s="76"/>
      <c r="BW1202" s="76"/>
      <c r="BX1202" s="76"/>
      <c r="BY1202" s="76"/>
      <c r="BZ1202" s="76"/>
      <c r="CA1202" s="76"/>
      <c r="CB1202" s="76"/>
      <c r="CC1202" s="76"/>
      <c r="CD1202" s="76"/>
      <c r="CE1202" s="76"/>
      <c r="CF1202" s="76"/>
      <c r="CG1202" s="76"/>
      <c r="CH1202" s="76"/>
      <c r="CI1202" s="76"/>
      <c r="CJ1202" s="76"/>
      <c r="CK1202" s="76"/>
      <c r="CL1202" s="76"/>
    </row>
    <row r="1203" spans="2:90" x14ac:dyDescent="0.4">
      <c r="E1203" s="8"/>
      <c r="H1203" s="12"/>
      <c r="I1203" s="60"/>
      <c r="J1203" s="60"/>
      <c r="K1203" s="15"/>
      <c r="L1203" s="15"/>
      <c r="M1203" s="15"/>
      <c r="N1203" s="15"/>
      <c r="O1203" s="15"/>
      <c r="P1203" s="15"/>
      <c r="R1203" s="15"/>
      <c r="S1203" s="76"/>
      <c r="T1203" s="76"/>
      <c r="U1203" s="76"/>
      <c r="V1203" s="76"/>
      <c r="W1203" s="76"/>
      <c r="X1203" s="76"/>
      <c r="Y1203" s="76"/>
      <c r="Z1203" s="76"/>
      <c r="AA1203" s="76"/>
      <c r="AB1203" s="76"/>
      <c r="AC1203" s="76"/>
      <c r="AD1203" s="76"/>
      <c r="AE1203" s="76"/>
      <c r="AF1203" s="76"/>
      <c r="AG1203" s="76"/>
      <c r="AH1203" s="76"/>
      <c r="AI1203" s="76"/>
      <c r="AJ1203" s="76"/>
      <c r="AK1203" s="76"/>
      <c r="AL1203" s="76"/>
      <c r="AM1203" s="76"/>
      <c r="AN1203" s="76"/>
      <c r="AO1203" s="76"/>
      <c r="AP1203" s="76"/>
      <c r="AQ1203" s="76"/>
      <c r="AR1203" s="76"/>
      <c r="AS1203" s="76"/>
      <c r="AT1203" s="76"/>
      <c r="AU1203" s="76"/>
      <c r="AV1203" s="76"/>
      <c r="AW1203" s="76"/>
      <c r="AX1203" s="76"/>
      <c r="AY1203" s="76"/>
      <c r="AZ1203" s="76"/>
      <c r="BA1203" s="76"/>
      <c r="BB1203" s="76"/>
      <c r="BC1203" s="76"/>
      <c r="BD1203" s="76"/>
      <c r="BE1203" s="76"/>
      <c r="BF1203" s="76"/>
      <c r="BG1203" s="76"/>
      <c r="BH1203" s="76"/>
      <c r="BI1203" s="76"/>
      <c r="BJ1203" s="76"/>
      <c r="BK1203" s="76"/>
      <c r="BL1203" s="76"/>
      <c r="BM1203" s="76"/>
      <c r="BN1203" s="76"/>
      <c r="BO1203" s="76"/>
      <c r="BP1203" s="76"/>
      <c r="BQ1203" s="76"/>
      <c r="BR1203" s="76"/>
      <c r="BS1203" s="76"/>
      <c r="BT1203" s="76"/>
      <c r="BU1203" s="76"/>
      <c r="BV1203" s="76"/>
      <c r="BW1203" s="76"/>
      <c r="BX1203" s="76"/>
      <c r="BY1203" s="76"/>
      <c r="BZ1203" s="76"/>
      <c r="CA1203" s="76"/>
      <c r="CB1203" s="76"/>
      <c r="CC1203" s="76"/>
      <c r="CD1203" s="76"/>
      <c r="CE1203" s="76"/>
      <c r="CF1203" s="76"/>
      <c r="CG1203" s="76"/>
      <c r="CH1203" s="76"/>
      <c r="CI1203" s="76"/>
      <c r="CJ1203" s="76"/>
      <c r="CK1203" s="76"/>
      <c r="CL1203" s="76"/>
    </row>
    <row r="1204" spans="2:90" x14ac:dyDescent="0.4">
      <c r="E1204" s="8"/>
      <c r="H1204" s="12"/>
      <c r="I1204" s="60"/>
      <c r="J1204" s="60"/>
      <c r="K1204" s="15"/>
      <c r="L1204" s="15"/>
      <c r="M1204" s="15"/>
      <c r="N1204" s="15"/>
      <c r="O1204" s="15"/>
      <c r="P1204" s="15"/>
      <c r="R1204" s="15"/>
      <c r="S1204" s="76"/>
      <c r="T1204" s="76"/>
      <c r="U1204" s="76"/>
      <c r="V1204" s="76"/>
      <c r="W1204" s="76"/>
      <c r="X1204" s="76"/>
      <c r="Y1204" s="76"/>
      <c r="Z1204" s="76"/>
      <c r="AA1204" s="76"/>
      <c r="AB1204" s="76"/>
      <c r="AC1204" s="76"/>
      <c r="AD1204" s="76"/>
      <c r="AE1204" s="76"/>
      <c r="AF1204" s="76"/>
      <c r="AG1204" s="76"/>
      <c r="AH1204" s="76"/>
      <c r="AI1204" s="76"/>
      <c r="AJ1204" s="76"/>
      <c r="AK1204" s="76"/>
      <c r="AL1204" s="76"/>
      <c r="AM1204" s="76"/>
      <c r="AN1204" s="76"/>
      <c r="AO1204" s="76"/>
      <c r="AP1204" s="76"/>
      <c r="AQ1204" s="76"/>
      <c r="AR1204" s="76"/>
      <c r="AS1204" s="76"/>
      <c r="AT1204" s="76"/>
      <c r="AU1204" s="76"/>
      <c r="AV1204" s="76"/>
      <c r="AW1204" s="76"/>
      <c r="AX1204" s="76"/>
      <c r="AY1204" s="76"/>
      <c r="AZ1204" s="76"/>
      <c r="BA1204" s="76"/>
      <c r="BB1204" s="76"/>
      <c r="BC1204" s="76"/>
      <c r="BD1204" s="76"/>
      <c r="BE1204" s="76"/>
      <c r="BF1204" s="76"/>
      <c r="BG1204" s="76"/>
      <c r="BH1204" s="76"/>
      <c r="BI1204" s="76"/>
      <c r="BJ1204" s="76"/>
      <c r="BK1204" s="76"/>
      <c r="BL1204" s="76"/>
      <c r="BM1204" s="76"/>
      <c r="BN1204" s="76"/>
      <c r="BO1204" s="76"/>
      <c r="BP1204" s="76"/>
      <c r="BQ1204" s="76"/>
      <c r="BR1204" s="76"/>
      <c r="BS1204" s="76"/>
      <c r="BT1204" s="76"/>
      <c r="BU1204" s="76"/>
      <c r="BV1204" s="76"/>
      <c r="BW1204" s="76"/>
      <c r="BX1204" s="76"/>
      <c r="BY1204" s="76"/>
      <c r="BZ1204" s="76"/>
      <c r="CA1204" s="76"/>
      <c r="CB1204" s="76"/>
      <c r="CC1204" s="76"/>
      <c r="CD1204" s="76"/>
      <c r="CE1204" s="76"/>
      <c r="CF1204" s="76"/>
      <c r="CG1204" s="76"/>
      <c r="CH1204" s="76"/>
      <c r="CI1204" s="76"/>
      <c r="CJ1204" s="76"/>
      <c r="CK1204" s="76"/>
      <c r="CL1204" s="76"/>
    </row>
    <row r="1205" spans="2:90" x14ac:dyDescent="0.4">
      <c r="E1205" s="8"/>
      <c r="H1205" s="12"/>
      <c r="I1205" s="60"/>
      <c r="J1205" s="60"/>
      <c r="K1205" s="15"/>
      <c r="L1205" s="15"/>
      <c r="M1205" s="15"/>
      <c r="N1205" s="15"/>
      <c r="O1205" s="15"/>
      <c r="P1205" s="15"/>
      <c r="R1205" s="15"/>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row>
    <row r="1206" spans="2:90"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row>
    <row r="1207" spans="2:90" x14ac:dyDescent="0.4">
      <c r="E1207" s="8"/>
      <c r="H1207" s="12"/>
      <c r="I1207" s="60"/>
      <c r="J1207" s="60"/>
      <c r="K1207" s="15"/>
      <c r="L1207" s="15"/>
      <c r="M1207" s="15"/>
      <c r="N1207" s="15"/>
      <c r="O1207" s="15"/>
      <c r="P1207" s="15"/>
      <c r="R1207" s="15"/>
      <c r="S1207" s="76"/>
      <c r="T1207" s="76"/>
      <c r="U1207" s="76"/>
      <c r="V1207" s="76"/>
      <c r="W1207" s="76"/>
      <c r="X1207" s="76"/>
      <c r="Y1207" s="76"/>
      <c r="Z1207" s="76"/>
      <c r="AA1207" s="76"/>
      <c r="AB1207" s="76"/>
      <c r="AC1207" s="76"/>
      <c r="AD1207" s="76"/>
      <c r="AE1207" s="76"/>
      <c r="AF1207" s="76"/>
      <c r="AG1207" s="76"/>
      <c r="AH1207" s="76"/>
      <c r="AI1207" s="76"/>
      <c r="AJ1207" s="76"/>
      <c r="AK1207" s="76"/>
      <c r="AL1207" s="76"/>
      <c r="AM1207" s="76"/>
      <c r="AN1207" s="76"/>
      <c r="AO1207" s="76"/>
      <c r="AP1207" s="76"/>
      <c r="AQ1207" s="76"/>
      <c r="AR1207" s="76"/>
      <c r="AS1207" s="76"/>
      <c r="AT1207" s="76"/>
      <c r="AU1207" s="76"/>
      <c r="AV1207" s="76"/>
      <c r="AW1207" s="76"/>
      <c r="AX1207" s="76"/>
      <c r="AY1207" s="76"/>
      <c r="AZ1207" s="76"/>
      <c r="BA1207" s="76"/>
      <c r="BB1207" s="76"/>
      <c r="BC1207" s="76"/>
      <c r="BD1207" s="76"/>
      <c r="BE1207" s="76"/>
      <c r="BF1207" s="76"/>
      <c r="BG1207" s="76"/>
      <c r="BH1207" s="76"/>
      <c r="BI1207" s="76"/>
      <c r="BJ1207" s="76"/>
      <c r="BK1207" s="76"/>
      <c r="BL1207" s="76"/>
      <c r="BM1207" s="76"/>
      <c r="BN1207" s="76"/>
      <c r="BO1207" s="76"/>
      <c r="BP1207" s="76"/>
      <c r="BQ1207" s="76"/>
      <c r="BR1207" s="76"/>
      <c r="BS1207" s="76"/>
      <c r="BT1207" s="76"/>
      <c r="BU1207" s="76"/>
      <c r="BV1207" s="76"/>
      <c r="BW1207" s="76"/>
      <c r="BX1207" s="76"/>
      <c r="BY1207" s="76"/>
      <c r="BZ1207" s="76"/>
      <c r="CA1207" s="76"/>
      <c r="CB1207" s="76"/>
      <c r="CC1207" s="76"/>
      <c r="CD1207" s="76"/>
      <c r="CE1207" s="76"/>
      <c r="CF1207" s="76"/>
      <c r="CG1207" s="76"/>
      <c r="CH1207" s="76"/>
      <c r="CI1207" s="76"/>
      <c r="CJ1207" s="76"/>
      <c r="CK1207" s="76"/>
      <c r="CL1207" s="76"/>
    </row>
    <row r="1208" spans="2:90" x14ac:dyDescent="0.4">
      <c r="E1208" s="8"/>
      <c r="H1208" s="12"/>
      <c r="I1208" s="60"/>
      <c r="J1208" s="60"/>
      <c r="K1208" s="15"/>
      <c r="L1208" s="15"/>
      <c r="M1208" s="15"/>
      <c r="N1208" s="15"/>
      <c r="O1208" s="15"/>
      <c r="P1208" s="15"/>
      <c r="R1208" s="15"/>
      <c r="S1208" s="76"/>
      <c r="T1208" s="76"/>
      <c r="U1208" s="76"/>
      <c r="V1208" s="76"/>
      <c r="W1208" s="76"/>
      <c r="X1208" s="76"/>
      <c r="Y1208" s="76"/>
      <c r="Z1208" s="76"/>
      <c r="AA1208" s="76"/>
      <c r="AB1208" s="76"/>
      <c r="AC1208" s="76"/>
      <c r="AD1208" s="76"/>
      <c r="AE1208" s="76"/>
      <c r="AF1208" s="76"/>
      <c r="AG1208" s="76"/>
      <c r="AH1208" s="76"/>
      <c r="AI1208" s="76"/>
      <c r="AJ1208" s="76"/>
      <c r="AK1208" s="76"/>
      <c r="AL1208" s="76"/>
      <c r="AM1208" s="76"/>
      <c r="AN1208" s="76"/>
      <c r="AO1208" s="76"/>
      <c r="AP1208" s="76"/>
      <c r="AQ1208" s="76"/>
      <c r="AR1208" s="76"/>
      <c r="AS1208" s="76"/>
      <c r="AT1208" s="76"/>
      <c r="AU1208" s="76"/>
      <c r="AV1208" s="76"/>
      <c r="AW1208" s="76"/>
      <c r="AX1208" s="76"/>
      <c r="AY1208" s="76"/>
      <c r="AZ1208" s="76"/>
      <c r="BA1208" s="76"/>
      <c r="BB1208" s="76"/>
      <c r="BC1208" s="76"/>
      <c r="BD1208" s="76"/>
      <c r="BE1208" s="76"/>
      <c r="BF1208" s="76"/>
      <c r="BG1208" s="76"/>
      <c r="BH1208" s="76"/>
      <c r="BI1208" s="76"/>
      <c r="BJ1208" s="76"/>
      <c r="BK1208" s="76"/>
      <c r="BL1208" s="76"/>
      <c r="BM1208" s="76"/>
      <c r="BN1208" s="76"/>
      <c r="BO1208" s="76"/>
      <c r="BP1208" s="76"/>
      <c r="BQ1208" s="76"/>
      <c r="BR1208" s="76"/>
      <c r="BS1208" s="76"/>
      <c r="BT1208" s="76"/>
      <c r="BU1208" s="76"/>
      <c r="BV1208" s="76"/>
      <c r="BW1208" s="76"/>
      <c r="BX1208" s="76"/>
      <c r="BY1208" s="76"/>
      <c r="BZ1208" s="76"/>
      <c r="CA1208" s="76"/>
      <c r="CB1208" s="76"/>
      <c r="CC1208" s="76"/>
      <c r="CD1208" s="76"/>
      <c r="CE1208" s="76"/>
      <c r="CF1208" s="76"/>
      <c r="CG1208" s="76"/>
      <c r="CH1208" s="76"/>
      <c r="CI1208" s="76"/>
      <c r="CJ1208" s="76"/>
      <c r="CK1208" s="76"/>
      <c r="CL1208" s="76"/>
    </row>
    <row r="1209" spans="2:90" x14ac:dyDescent="0.4">
      <c r="E1209" s="8"/>
      <c r="H1209" s="12"/>
      <c r="I1209" s="60"/>
      <c r="J1209" s="60"/>
      <c r="K1209" s="15"/>
      <c r="L1209" s="15"/>
      <c r="M1209" s="15"/>
      <c r="N1209" s="15"/>
      <c r="O1209" s="15"/>
      <c r="P1209" s="15"/>
      <c r="R1209" s="15"/>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row>
    <row r="1210" spans="2:90" x14ac:dyDescent="0.4">
      <c r="E1210" s="8"/>
      <c r="H1210" s="12"/>
      <c r="I1210" s="60"/>
      <c r="J1210" s="60"/>
      <c r="K1210" s="15"/>
      <c r="L1210" s="15"/>
      <c r="M1210" s="15"/>
      <c r="N1210" s="15"/>
      <c r="O1210" s="15"/>
      <c r="P1210" s="15"/>
      <c r="R1210" s="15"/>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row>
    <row r="1211" spans="2:90"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row>
    <row r="1212" spans="2:90"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row>
    <row r="1215" spans="2:90" x14ac:dyDescent="0.4">
      <c r="B1215" s="202" t="s">
        <v>481</v>
      </c>
      <c r="C1215" s="27" t="s">
        <v>481</v>
      </c>
      <c r="D1215" s="27"/>
      <c r="E1215" s="27" t="s">
        <v>481</v>
      </c>
      <c r="F1215" s="27" t="s">
        <v>481</v>
      </c>
      <c r="G1215" s="27" t="s">
        <v>481</v>
      </c>
      <c r="H1215" s="202" t="s">
        <v>481</v>
      </c>
      <c r="I1215" s="202" t="s">
        <v>481</v>
      </c>
      <c r="J1215" s="202"/>
      <c r="K1215" s="202" t="s">
        <v>481</v>
      </c>
      <c r="L1215" s="202" t="s">
        <v>481</v>
      </c>
      <c r="M1215" s="202" t="s">
        <v>481</v>
      </c>
      <c r="N1215" s="202" t="s">
        <v>481</v>
      </c>
      <c r="O1215" s="202" t="s">
        <v>481</v>
      </c>
      <c r="P1215" s="202" t="s">
        <v>481</v>
      </c>
      <c r="R1215" s="202" t="s">
        <v>481</v>
      </c>
      <c r="S1215" s="202" t="s">
        <v>481</v>
      </c>
      <c r="T1215" s="202" t="s">
        <v>481</v>
      </c>
      <c r="U1215" s="202" t="s">
        <v>481</v>
      </c>
      <c r="V1215" s="202" t="s">
        <v>481</v>
      </c>
      <c r="W1215" s="202" t="s">
        <v>481</v>
      </c>
      <c r="X1215" s="202" t="s">
        <v>481</v>
      </c>
      <c r="Y1215" s="202" t="s">
        <v>481</v>
      </c>
      <c r="Z1215" s="202" t="s">
        <v>481</v>
      </c>
      <c r="AA1215" s="202" t="s">
        <v>481</v>
      </c>
      <c r="AB1215" s="202" t="s">
        <v>481</v>
      </c>
      <c r="AC1215" s="202" t="s">
        <v>481</v>
      </c>
      <c r="AD1215" s="202" t="s">
        <v>481</v>
      </c>
      <c r="AE1215" s="202" t="s">
        <v>481</v>
      </c>
      <c r="AF1215" s="202" t="s">
        <v>481</v>
      </c>
      <c r="AG1215" s="202" t="s">
        <v>481</v>
      </c>
      <c r="AH1215" s="202" t="s">
        <v>481</v>
      </c>
      <c r="AI1215" s="202" t="s">
        <v>481</v>
      </c>
      <c r="AJ1215" s="202" t="s">
        <v>481</v>
      </c>
      <c r="AK1215" s="202" t="s">
        <v>481</v>
      </c>
      <c r="AL1215" s="202" t="s">
        <v>481</v>
      </c>
      <c r="AM1215" s="202" t="s">
        <v>481</v>
      </c>
      <c r="AN1215" s="202" t="s">
        <v>481</v>
      </c>
      <c r="AO1215" s="202" t="s">
        <v>481</v>
      </c>
      <c r="AP1215" s="202" t="s">
        <v>481</v>
      </c>
      <c r="AQ1215" s="202" t="s">
        <v>481</v>
      </c>
      <c r="AR1215" s="202" t="s">
        <v>481</v>
      </c>
      <c r="AS1215" s="202" t="s">
        <v>481</v>
      </c>
      <c r="AT1215" s="202" t="s">
        <v>481</v>
      </c>
      <c r="AU1215" s="202" t="s">
        <v>481</v>
      </c>
      <c r="AV1215" s="202" t="s">
        <v>481</v>
      </c>
      <c r="AW1215" s="202" t="s">
        <v>481</v>
      </c>
      <c r="AX1215" s="202" t="s">
        <v>481</v>
      </c>
      <c r="AY1215" s="202" t="s">
        <v>481</v>
      </c>
      <c r="AZ1215" s="202" t="s">
        <v>481</v>
      </c>
      <c r="BA1215" s="202" t="s">
        <v>481</v>
      </c>
      <c r="BB1215" s="202" t="s">
        <v>481</v>
      </c>
      <c r="BC1215" s="202" t="s">
        <v>481</v>
      </c>
      <c r="BD1215" s="202" t="s">
        <v>481</v>
      </c>
      <c r="BE1215" s="202" t="s">
        <v>481</v>
      </c>
      <c r="BF1215" s="202" t="s">
        <v>481</v>
      </c>
      <c r="BG1215" s="202" t="s">
        <v>481</v>
      </c>
      <c r="BH1215" s="202" t="s">
        <v>481</v>
      </c>
      <c r="BI1215" s="202" t="s">
        <v>481</v>
      </c>
      <c r="BJ1215" s="202" t="s">
        <v>481</v>
      </c>
      <c r="BK1215" s="202" t="s">
        <v>481</v>
      </c>
      <c r="BL1215" s="202" t="s">
        <v>481</v>
      </c>
      <c r="BM1215" s="202" t="s">
        <v>481</v>
      </c>
      <c r="BN1215" s="202" t="s">
        <v>481</v>
      </c>
      <c r="BO1215" s="202" t="s">
        <v>481</v>
      </c>
      <c r="BP1215" s="202" t="s">
        <v>481</v>
      </c>
      <c r="BQ1215" s="202" t="s">
        <v>481</v>
      </c>
      <c r="BR1215" s="202" t="s">
        <v>481</v>
      </c>
      <c r="BS1215" s="202" t="s">
        <v>481</v>
      </c>
      <c r="BT1215" s="202" t="s">
        <v>481</v>
      </c>
      <c r="BU1215" s="202" t="s">
        <v>481</v>
      </c>
      <c r="BV1215" s="202" t="s">
        <v>481</v>
      </c>
      <c r="BW1215" s="202" t="s">
        <v>481</v>
      </c>
      <c r="BX1215" s="202" t="s">
        <v>481</v>
      </c>
      <c r="BY1215" s="202" t="s">
        <v>481</v>
      </c>
      <c r="BZ1215" s="202" t="s">
        <v>481</v>
      </c>
      <c r="CA1215" s="202" t="s">
        <v>481</v>
      </c>
      <c r="CB1215" s="202" t="s">
        <v>481</v>
      </c>
      <c r="CC1215" s="202" t="s">
        <v>481</v>
      </c>
      <c r="CD1215" s="202" t="s">
        <v>481</v>
      </c>
      <c r="CE1215" s="202" t="s">
        <v>481</v>
      </c>
      <c r="CF1215" s="202" t="s">
        <v>481</v>
      </c>
      <c r="CG1215" s="202" t="s">
        <v>481</v>
      </c>
      <c r="CH1215" s="202" t="s">
        <v>481</v>
      </c>
      <c r="CI1215" s="202" t="s">
        <v>481</v>
      </c>
      <c r="CJ1215" s="202" t="s">
        <v>481</v>
      </c>
      <c r="CK1215" s="202" t="s">
        <v>481</v>
      </c>
      <c r="CL1215" s="202" t="s">
        <v>481</v>
      </c>
    </row>
    <row r="1216" spans="2:90" x14ac:dyDescent="0.4">
      <c r="B1216" s="202"/>
      <c r="C1216" s="27"/>
      <c r="D1216" s="27"/>
      <c r="E1216" s="27"/>
      <c r="F1216" s="27"/>
      <c r="G1216" s="27"/>
      <c r="H1216" s="202"/>
      <c r="I1216" s="202"/>
      <c r="J1216" s="202"/>
      <c r="K1216" s="202"/>
      <c r="L1216" s="202"/>
      <c r="M1216" s="202"/>
      <c r="N1216" s="202"/>
      <c r="O1216" s="202"/>
      <c r="P1216" s="202"/>
      <c r="R1216" s="202"/>
      <c r="S1216" s="202"/>
      <c r="T1216" s="202"/>
      <c r="U1216" s="202"/>
      <c r="V1216" s="202"/>
      <c r="W1216" s="202"/>
      <c r="X1216" s="202"/>
      <c r="Y1216" s="202"/>
      <c r="Z1216" s="202"/>
      <c r="AA1216" s="202"/>
      <c r="AB1216" s="202"/>
      <c r="AC1216" s="202"/>
      <c r="AD1216" s="202"/>
      <c r="AE1216" s="202"/>
      <c r="AF1216" s="202"/>
      <c r="AG1216" s="202"/>
      <c r="AH1216" s="202"/>
      <c r="AI1216" s="202"/>
      <c r="AJ1216" s="202"/>
      <c r="AK1216" s="202"/>
      <c r="AL1216" s="202"/>
      <c r="AM1216" s="202"/>
      <c r="AN1216" s="202"/>
      <c r="AO1216" s="202"/>
      <c r="AP1216" s="202"/>
      <c r="AQ1216" s="202"/>
      <c r="AR1216" s="202"/>
      <c r="AS1216" s="202"/>
      <c r="AT1216" s="202"/>
      <c r="AU1216" s="202"/>
      <c r="AV1216" s="202"/>
      <c r="AW1216" s="202"/>
      <c r="AX1216" s="202"/>
      <c r="AY1216" s="202"/>
      <c r="AZ1216" s="202"/>
      <c r="BA1216" s="202"/>
      <c r="BB1216" s="202"/>
      <c r="BC1216" s="202"/>
      <c r="BD1216" s="202"/>
      <c r="BE1216" s="202"/>
      <c r="BF1216" s="202"/>
      <c r="BG1216" s="202"/>
      <c r="BH1216" s="202"/>
      <c r="BI1216" s="202"/>
      <c r="BJ1216" s="202"/>
      <c r="BK1216" s="202"/>
      <c r="BL1216" s="202"/>
      <c r="BM1216" s="202"/>
      <c r="BN1216" s="202"/>
      <c r="BO1216" s="202"/>
      <c r="BP1216" s="202"/>
      <c r="BQ1216" s="202"/>
      <c r="BR1216" s="202"/>
      <c r="BS1216" s="202"/>
      <c r="BT1216" s="202"/>
      <c r="BU1216" s="202"/>
      <c r="BV1216" s="202"/>
      <c r="BW1216" s="202"/>
      <c r="BX1216" s="202"/>
      <c r="BY1216" s="202"/>
      <c r="BZ1216" s="202"/>
      <c r="CA1216" s="202"/>
      <c r="CB1216" s="202"/>
      <c r="CC1216" s="202"/>
      <c r="CD1216" s="202"/>
      <c r="CE1216" s="202"/>
      <c r="CF1216" s="202"/>
      <c r="CG1216" s="202"/>
      <c r="CH1216" s="202"/>
      <c r="CI1216" s="202"/>
      <c r="CJ1216" s="202"/>
      <c r="CK1216" s="202"/>
      <c r="CL1216" s="202"/>
    </row>
    <row r="1217" spans="2:90" x14ac:dyDescent="0.4">
      <c r="B1217" s="202"/>
      <c r="C1217" s="27"/>
      <c r="D1217" s="27"/>
      <c r="E1217" s="27"/>
      <c r="F1217" s="27"/>
      <c r="G1217" s="27"/>
      <c r="H1217" s="202"/>
      <c r="I1217" s="202"/>
      <c r="J1217" s="202"/>
      <c r="K1217" s="202"/>
      <c r="L1217" s="202"/>
      <c r="M1217" s="202"/>
      <c r="N1217" s="202"/>
      <c r="O1217" s="202"/>
      <c r="P1217" s="202"/>
      <c r="R1217" s="202"/>
      <c r="S1217" s="202"/>
      <c r="T1217" s="202"/>
      <c r="U1217" s="202"/>
      <c r="V1217" s="202"/>
      <c r="W1217" s="202"/>
      <c r="X1217" s="202"/>
      <c r="Y1217" s="202"/>
      <c r="Z1217" s="202"/>
      <c r="AA1217" s="202"/>
      <c r="AB1217" s="202"/>
      <c r="AC1217" s="202"/>
      <c r="AD1217" s="202"/>
      <c r="AE1217" s="202"/>
      <c r="AF1217" s="202"/>
      <c r="AG1217" s="202"/>
      <c r="AH1217" s="202"/>
      <c r="AI1217" s="202"/>
      <c r="AJ1217" s="202"/>
      <c r="AK1217" s="202"/>
      <c r="AL1217" s="202"/>
      <c r="AM1217" s="202"/>
      <c r="AN1217" s="202"/>
      <c r="AO1217" s="202"/>
      <c r="AP1217" s="202"/>
      <c r="AQ1217" s="202"/>
      <c r="AR1217" s="202"/>
      <c r="AS1217" s="202"/>
      <c r="AT1217" s="202"/>
      <c r="AU1217" s="202"/>
      <c r="AV1217" s="202"/>
      <c r="AW1217" s="202"/>
      <c r="AX1217" s="202"/>
      <c r="AY1217" s="202"/>
      <c r="AZ1217" s="202"/>
      <c r="BA1217" s="202"/>
      <c r="BB1217" s="202"/>
      <c r="BC1217" s="202"/>
      <c r="BD1217" s="202"/>
      <c r="BE1217" s="202"/>
      <c r="BF1217" s="202"/>
      <c r="BG1217" s="202"/>
      <c r="BH1217" s="202"/>
      <c r="BI1217" s="202"/>
      <c r="BJ1217" s="202"/>
      <c r="BK1217" s="202"/>
      <c r="BL1217" s="202"/>
      <c r="BM1217" s="202"/>
      <c r="BN1217" s="202"/>
      <c r="BO1217" s="202"/>
      <c r="BP1217" s="202"/>
      <c r="BQ1217" s="202"/>
      <c r="BR1217" s="202"/>
      <c r="BS1217" s="202"/>
      <c r="BT1217" s="202"/>
      <c r="BU1217" s="202"/>
      <c r="BV1217" s="202"/>
      <c r="BW1217" s="202"/>
      <c r="BX1217" s="202"/>
      <c r="BY1217" s="202"/>
      <c r="BZ1217" s="202"/>
      <c r="CA1217" s="202"/>
      <c r="CB1217" s="202"/>
      <c r="CC1217" s="202"/>
      <c r="CD1217" s="202"/>
      <c r="CE1217" s="202"/>
      <c r="CF1217" s="202"/>
      <c r="CG1217" s="202"/>
      <c r="CH1217" s="202"/>
      <c r="CI1217" s="202"/>
      <c r="CJ1217" s="202"/>
      <c r="CK1217" s="202"/>
      <c r="CL1217" s="202"/>
    </row>
    <row r="1218" spans="2:90" x14ac:dyDescent="0.4">
      <c r="B1218" s="202"/>
      <c r="C1218" s="27"/>
      <c r="D1218" s="27"/>
      <c r="E1218" s="27"/>
      <c r="F1218" s="27"/>
      <c r="G1218" s="27"/>
      <c r="H1218" s="202"/>
      <c r="I1218" s="202"/>
      <c r="J1218" s="202"/>
      <c r="K1218" s="202"/>
      <c r="L1218" s="202"/>
      <c r="M1218" s="202"/>
      <c r="N1218" s="202"/>
      <c r="O1218" s="202"/>
      <c r="P1218" s="202"/>
      <c r="R1218" s="202"/>
      <c r="S1218" s="202"/>
      <c r="T1218" s="202"/>
      <c r="U1218" s="202"/>
      <c r="V1218" s="202"/>
      <c r="W1218" s="202"/>
      <c r="X1218" s="202"/>
      <c r="Y1218" s="202"/>
      <c r="Z1218" s="202"/>
      <c r="AA1218" s="202"/>
      <c r="AB1218" s="202"/>
      <c r="AC1218" s="202"/>
      <c r="AD1218" s="202"/>
      <c r="AE1218" s="202"/>
      <c r="AF1218" s="202"/>
      <c r="AG1218" s="202"/>
      <c r="AH1218" s="202"/>
      <c r="AI1218" s="202"/>
      <c r="AJ1218" s="202"/>
      <c r="AK1218" s="202"/>
      <c r="AL1218" s="202"/>
      <c r="AM1218" s="202"/>
      <c r="AN1218" s="202"/>
      <c r="AO1218" s="202"/>
      <c r="AP1218" s="202"/>
      <c r="AQ1218" s="202"/>
      <c r="AR1218" s="202"/>
      <c r="AS1218" s="202"/>
      <c r="AT1218" s="202"/>
      <c r="AU1218" s="202"/>
      <c r="AV1218" s="202"/>
      <c r="AW1218" s="202"/>
      <c r="AX1218" s="202"/>
      <c r="AY1218" s="202"/>
      <c r="AZ1218" s="202"/>
      <c r="BA1218" s="202"/>
      <c r="BB1218" s="202"/>
      <c r="BC1218" s="202"/>
      <c r="BD1218" s="202"/>
      <c r="BE1218" s="202"/>
      <c r="BF1218" s="202"/>
      <c r="BG1218" s="202"/>
      <c r="BH1218" s="202"/>
      <c r="BI1218" s="202"/>
      <c r="BJ1218" s="202"/>
      <c r="BK1218" s="202"/>
      <c r="BL1218" s="202"/>
      <c r="BM1218" s="202"/>
      <c r="BN1218" s="202"/>
      <c r="BO1218" s="202"/>
      <c r="BP1218" s="202"/>
      <c r="BQ1218" s="202"/>
      <c r="BR1218" s="202"/>
      <c r="BS1218" s="202"/>
      <c r="BT1218" s="202"/>
      <c r="BU1218" s="202"/>
      <c r="BV1218" s="202"/>
      <c r="BW1218" s="202"/>
      <c r="BX1218" s="202"/>
      <c r="BY1218" s="202"/>
      <c r="BZ1218" s="202"/>
      <c r="CA1218" s="202"/>
      <c r="CB1218" s="202"/>
      <c r="CC1218" s="202"/>
      <c r="CD1218" s="202"/>
      <c r="CE1218" s="202"/>
      <c r="CF1218" s="202"/>
      <c r="CG1218" s="202"/>
      <c r="CH1218" s="202"/>
      <c r="CI1218" s="202"/>
      <c r="CJ1218" s="202"/>
      <c r="CK1218" s="202"/>
      <c r="CL1218" s="202"/>
    </row>
    <row r="1219" spans="2:90" x14ac:dyDescent="0.4">
      <c r="B1219" s="202"/>
      <c r="C1219" s="27"/>
      <c r="D1219" s="27"/>
      <c r="E1219" s="27"/>
      <c r="F1219" s="27"/>
      <c r="G1219" s="27"/>
      <c r="H1219" s="202"/>
      <c r="I1219" s="202"/>
      <c r="J1219" s="202"/>
      <c r="K1219" s="202"/>
      <c r="L1219" s="202"/>
      <c r="M1219" s="202"/>
      <c r="N1219" s="202"/>
      <c r="O1219" s="202"/>
      <c r="P1219" s="202"/>
      <c r="R1219" s="202"/>
      <c r="S1219" s="202"/>
      <c r="T1219" s="202"/>
      <c r="U1219" s="202"/>
      <c r="V1219" s="202"/>
      <c r="W1219" s="202"/>
      <c r="X1219" s="202"/>
      <c r="Y1219" s="202"/>
      <c r="Z1219" s="202"/>
      <c r="AA1219" s="202"/>
      <c r="AB1219" s="202"/>
      <c r="AC1219" s="202"/>
      <c r="AD1219" s="202"/>
      <c r="AE1219" s="202"/>
      <c r="AF1219" s="202"/>
      <c r="AG1219" s="202"/>
      <c r="AH1219" s="202"/>
      <c r="AI1219" s="202"/>
      <c r="AJ1219" s="202"/>
      <c r="AK1219" s="202"/>
      <c r="AL1219" s="202"/>
      <c r="AM1219" s="202"/>
      <c r="AN1219" s="202"/>
      <c r="AO1219" s="202"/>
      <c r="AP1219" s="202"/>
      <c r="AQ1219" s="202"/>
      <c r="AR1219" s="202"/>
      <c r="AS1219" s="202"/>
      <c r="AT1219" s="202"/>
      <c r="AU1219" s="202"/>
      <c r="AV1219" s="202"/>
      <c r="AW1219" s="202"/>
      <c r="AX1219" s="202"/>
      <c r="AY1219" s="202"/>
      <c r="AZ1219" s="202"/>
      <c r="BA1219" s="202"/>
      <c r="BB1219" s="202"/>
      <c r="BC1219" s="202"/>
      <c r="BD1219" s="202"/>
      <c r="BE1219" s="202"/>
      <c r="BF1219" s="202"/>
      <c r="BG1219" s="202"/>
      <c r="BH1219" s="202"/>
      <c r="BI1219" s="202"/>
      <c r="BJ1219" s="202"/>
      <c r="BK1219" s="202"/>
      <c r="BL1219" s="202"/>
      <c r="BM1219" s="202"/>
      <c r="BN1219" s="202"/>
      <c r="BO1219" s="202"/>
      <c r="BP1219" s="202"/>
      <c r="BQ1219" s="202"/>
      <c r="BR1219" s="202"/>
      <c r="BS1219" s="202"/>
      <c r="BT1219" s="202"/>
      <c r="BU1219" s="202"/>
      <c r="BV1219" s="202"/>
      <c r="BW1219" s="202"/>
      <c r="BX1219" s="202"/>
      <c r="BY1219" s="202"/>
      <c r="BZ1219" s="202"/>
      <c r="CA1219" s="202"/>
      <c r="CB1219" s="202"/>
      <c r="CC1219" s="202"/>
      <c r="CD1219" s="202"/>
      <c r="CE1219" s="202"/>
      <c r="CF1219" s="202"/>
      <c r="CG1219" s="202"/>
      <c r="CH1219" s="202"/>
      <c r="CI1219" s="202"/>
      <c r="CJ1219" s="202"/>
      <c r="CK1219" s="202"/>
      <c r="CL1219" s="202"/>
    </row>
    <row r="1220" spans="2:90" x14ac:dyDescent="0.4">
      <c r="B1220" s="202"/>
      <c r="C1220" s="27"/>
      <c r="D1220" s="27"/>
      <c r="E1220" s="27"/>
      <c r="F1220" s="27"/>
      <c r="G1220" s="27"/>
      <c r="H1220" s="202"/>
      <c r="I1220" s="202"/>
      <c r="J1220" s="202"/>
      <c r="K1220" s="202"/>
      <c r="L1220" s="202"/>
      <c r="M1220" s="202"/>
      <c r="N1220" s="202"/>
      <c r="O1220" s="202"/>
      <c r="P1220" s="202"/>
      <c r="R1220" s="202"/>
      <c r="S1220" s="202"/>
      <c r="T1220" s="202"/>
      <c r="U1220" s="202"/>
      <c r="V1220" s="202"/>
      <c r="W1220" s="202"/>
      <c r="X1220" s="202"/>
      <c r="Y1220" s="202"/>
      <c r="Z1220" s="202"/>
      <c r="AA1220" s="202"/>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2"/>
      <c r="BB1220" s="202"/>
      <c r="BC1220" s="202"/>
      <c r="BD1220" s="202"/>
      <c r="BE1220" s="202"/>
      <c r="BF1220" s="202"/>
      <c r="BG1220" s="202"/>
      <c r="BH1220" s="202"/>
      <c r="BI1220" s="202"/>
      <c r="BJ1220" s="202"/>
      <c r="BK1220" s="202"/>
      <c r="BL1220" s="202"/>
      <c r="BM1220" s="202"/>
      <c r="BN1220" s="202"/>
      <c r="BO1220" s="202"/>
      <c r="BP1220" s="202"/>
      <c r="BQ1220" s="202"/>
      <c r="BR1220" s="202"/>
      <c r="BS1220" s="202"/>
      <c r="BT1220" s="202"/>
      <c r="BU1220" s="202"/>
      <c r="BV1220" s="202"/>
      <c r="BW1220" s="202"/>
      <c r="BX1220" s="202"/>
      <c r="BY1220" s="202"/>
      <c r="BZ1220" s="202"/>
      <c r="CA1220" s="202"/>
      <c r="CB1220" s="202"/>
      <c r="CC1220" s="202"/>
      <c r="CD1220" s="202"/>
      <c r="CE1220" s="202"/>
      <c r="CF1220" s="202"/>
      <c r="CG1220" s="202"/>
      <c r="CH1220" s="202"/>
      <c r="CI1220" s="202"/>
      <c r="CJ1220" s="202"/>
      <c r="CK1220" s="202"/>
      <c r="CL1220" s="202"/>
    </row>
    <row r="1221" spans="2:90" x14ac:dyDescent="0.4">
      <c r="B1221" s="202"/>
      <c r="C1221" s="27"/>
      <c r="D1221" s="27"/>
      <c r="E1221" s="27"/>
      <c r="F1221" s="27"/>
      <c r="G1221" s="27"/>
      <c r="H1221" s="202"/>
      <c r="I1221" s="202"/>
      <c r="J1221" s="202"/>
      <c r="K1221" s="202"/>
      <c r="L1221" s="202"/>
      <c r="M1221" s="202"/>
      <c r="N1221" s="202"/>
      <c r="O1221" s="202"/>
      <c r="P1221" s="202"/>
      <c r="R1221" s="202"/>
      <c r="S1221" s="202"/>
      <c r="T1221" s="202"/>
      <c r="U1221" s="202"/>
      <c r="V1221" s="202"/>
      <c r="W1221" s="202"/>
      <c r="X1221" s="202"/>
      <c r="Y1221" s="202"/>
      <c r="Z1221" s="202"/>
      <c r="AA1221" s="202"/>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2"/>
      <c r="BB1221" s="202"/>
      <c r="BC1221" s="202"/>
      <c r="BD1221" s="202"/>
      <c r="BE1221" s="202"/>
      <c r="BF1221" s="202"/>
      <c r="BG1221" s="202"/>
      <c r="BH1221" s="202"/>
      <c r="BI1221" s="202"/>
      <c r="BJ1221" s="202"/>
      <c r="BK1221" s="202"/>
      <c r="BL1221" s="202"/>
      <c r="BM1221" s="202"/>
      <c r="BN1221" s="202"/>
      <c r="BO1221" s="202"/>
      <c r="BP1221" s="202"/>
      <c r="BQ1221" s="202"/>
      <c r="BR1221" s="202"/>
      <c r="BS1221" s="202"/>
      <c r="BT1221" s="202"/>
      <c r="BU1221" s="202"/>
      <c r="BV1221" s="202"/>
      <c r="BW1221" s="202"/>
      <c r="BX1221" s="202"/>
      <c r="BY1221" s="202"/>
      <c r="BZ1221" s="202"/>
      <c r="CA1221" s="202"/>
      <c r="CB1221" s="202"/>
      <c r="CC1221" s="202"/>
      <c r="CD1221" s="202"/>
      <c r="CE1221" s="202"/>
      <c r="CF1221" s="202"/>
      <c r="CG1221" s="202"/>
      <c r="CH1221" s="202"/>
      <c r="CI1221" s="202"/>
      <c r="CJ1221" s="202"/>
      <c r="CK1221" s="202"/>
      <c r="CL1221" s="202"/>
    </row>
    <row r="1222" spans="2:90" x14ac:dyDescent="0.4">
      <c r="B1222" s="202"/>
      <c r="C1222" s="27"/>
      <c r="D1222" s="27"/>
      <c r="E1222" s="27"/>
      <c r="F1222" s="27"/>
      <c r="G1222" s="27"/>
      <c r="H1222" s="202"/>
      <c r="I1222" s="202"/>
      <c r="J1222" s="202"/>
      <c r="K1222" s="202"/>
      <c r="L1222" s="202"/>
      <c r="M1222" s="202"/>
      <c r="N1222" s="202"/>
      <c r="O1222" s="202"/>
      <c r="P1222" s="202"/>
      <c r="R1222" s="202"/>
      <c r="S1222" s="202"/>
      <c r="T1222" s="202"/>
      <c r="U1222" s="202"/>
      <c r="V1222" s="202"/>
      <c r="W1222" s="202"/>
      <c r="X1222" s="202"/>
      <c r="Y1222" s="202"/>
      <c r="Z1222" s="202"/>
      <c r="AA1222" s="202"/>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2"/>
      <c r="BB1222" s="202"/>
      <c r="BC1222" s="202"/>
      <c r="BD1222" s="202"/>
      <c r="BE1222" s="202"/>
      <c r="BF1222" s="202"/>
      <c r="BG1222" s="202"/>
      <c r="BH1222" s="202"/>
      <c r="BI1222" s="202"/>
      <c r="BJ1222" s="202"/>
      <c r="BK1222" s="202"/>
      <c r="BL1222" s="202"/>
      <c r="BM1222" s="202"/>
      <c r="BN1222" s="202"/>
      <c r="BO1222" s="202"/>
      <c r="BP1222" s="202"/>
      <c r="BQ1222" s="202"/>
      <c r="BR1222" s="202"/>
      <c r="BS1222" s="202"/>
      <c r="BT1222" s="202"/>
      <c r="BU1222" s="202"/>
      <c r="BV1222" s="202"/>
      <c r="BW1222" s="202"/>
      <c r="BX1222" s="202"/>
      <c r="BY1222" s="202"/>
      <c r="BZ1222" s="202"/>
      <c r="CA1222" s="202"/>
      <c r="CB1222" s="202"/>
      <c r="CC1222" s="202"/>
      <c r="CD1222" s="202"/>
      <c r="CE1222" s="202"/>
      <c r="CF1222" s="202"/>
      <c r="CG1222" s="202"/>
      <c r="CH1222" s="202"/>
      <c r="CI1222" s="202"/>
      <c r="CJ1222" s="202"/>
      <c r="CK1222" s="202"/>
      <c r="CL1222" s="202"/>
    </row>
    <row r="1223" spans="2:90" x14ac:dyDescent="0.4">
      <c r="B1223" s="202"/>
      <c r="C1223" s="27"/>
      <c r="D1223" s="27"/>
      <c r="E1223" s="27"/>
      <c r="F1223" s="27"/>
      <c r="G1223" s="27"/>
      <c r="H1223" s="202"/>
      <c r="I1223" s="202"/>
      <c r="J1223" s="202"/>
      <c r="K1223" s="202"/>
      <c r="L1223" s="202"/>
      <c r="M1223" s="202"/>
      <c r="N1223" s="202"/>
      <c r="O1223" s="202"/>
      <c r="P1223" s="202"/>
      <c r="R1223" s="202"/>
      <c r="S1223" s="202"/>
      <c r="T1223" s="202"/>
      <c r="U1223" s="202"/>
      <c r="V1223" s="202"/>
      <c r="W1223" s="202"/>
      <c r="X1223" s="202"/>
      <c r="Y1223" s="202"/>
      <c r="Z1223" s="202"/>
      <c r="AA1223" s="202"/>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2"/>
      <c r="BB1223" s="202"/>
      <c r="BC1223" s="202"/>
      <c r="BD1223" s="202"/>
      <c r="BE1223" s="202"/>
      <c r="BF1223" s="202"/>
      <c r="BG1223" s="202"/>
      <c r="BH1223" s="202"/>
      <c r="BI1223" s="202"/>
      <c r="BJ1223" s="202"/>
      <c r="BK1223" s="202"/>
      <c r="BL1223" s="202"/>
      <c r="BM1223" s="202"/>
      <c r="BN1223" s="202"/>
      <c r="BO1223" s="202"/>
      <c r="BP1223" s="202"/>
      <c r="BQ1223" s="202"/>
      <c r="BR1223" s="202"/>
      <c r="BS1223" s="202"/>
      <c r="BT1223" s="202"/>
      <c r="BU1223" s="202"/>
      <c r="BV1223" s="202"/>
      <c r="BW1223" s="202"/>
      <c r="BX1223" s="202"/>
      <c r="BY1223" s="202"/>
      <c r="BZ1223" s="202"/>
      <c r="CA1223" s="202"/>
      <c r="CB1223" s="202"/>
      <c r="CC1223" s="202"/>
      <c r="CD1223" s="202"/>
      <c r="CE1223" s="202"/>
      <c r="CF1223" s="202"/>
      <c r="CG1223" s="202"/>
      <c r="CH1223" s="202"/>
      <c r="CI1223" s="202"/>
      <c r="CJ1223" s="202"/>
      <c r="CK1223" s="202"/>
      <c r="CL1223" s="202"/>
    </row>
    <row r="1224" spans="2:90" x14ac:dyDescent="0.4">
      <c r="B1224" s="200"/>
      <c r="H1224" s="160"/>
      <c r="I1224" s="201"/>
      <c r="J1224" s="201"/>
      <c r="K1224" s="160"/>
      <c r="L1224" s="160"/>
      <c r="M1224" s="160"/>
      <c r="N1224" s="160"/>
      <c r="O1224" s="160"/>
      <c r="P1224" s="160"/>
      <c r="R1224" s="200"/>
      <c r="S1224" s="200"/>
      <c r="T1224" s="200"/>
      <c r="U1224" s="200"/>
      <c r="V1224" s="200"/>
      <c r="W1224" s="200"/>
      <c r="X1224" s="200"/>
      <c r="Y1224" s="200"/>
      <c r="Z1224" s="200"/>
      <c r="AA1224" s="200"/>
      <c r="AB1224" s="200"/>
      <c r="AC1224" s="200"/>
      <c r="AD1224" s="200"/>
      <c r="AE1224" s="200"/>
      <c r="AF1224" s="200"/>
      <c r="AG1224" s="200"/>
      <c r="AH1224" s="200"/>
      <c r="AI1224" s="200"/>
      <c r="AJ1224" s="200"/>
      <c r="AK1224" s="200"/>
      <c r="AL1224" s="200"/>
      <c r="AM1224" s="200"/>
      <c r="AN1224" s="200"/>
      <c r="AO1224" s="200"/>
      <c r="AP1224" s="200"/>
      <c r="AQ1224" s="200"/>
      <c r="AR1224" s="200"/>
      <c r="AS1224" s="200"/>
      <c r="AT1224" s="200"/>
      <c r="AU1224" s="200"/>
      <c r="AV1224" s="200"/>
      <c r="AW1224" s="200"/>
      <c r="AX1224" s="200"/>
      <c r="AY1224" s="200"/>
      <c r="AZ1224" s="200"/>
      <c r="BA1224" s="200"/>
      <c r="BB1224" s="200"/>
      <c r="BC1224" s="200"/>
      <c r="BD1224" s="200"/>
      <c r="BE1224" s="200"/>
      <c r="BF1224" s="200"/>
      <c r="BG1224" s="200"/>
      <c r="BH1224" s="200"/>
      <c r="BI1224" s="200"/>
      <c r="BJ1224" s="200"/>
      <c r="BK1224" s="200"/>
      <c r="BL1224" s="200"/>
      <c r="BM1224" s="200"/>
      <c r="BN1224" s="200"/>
      <c r="BO1224" s="200"/>
      <c r="BP1224" s="200"/>
      <c r="BQ1224" s="200"/>
      <c r="BR1224" s="200"/>
      <c r="BS1224" s="200"/>
      <c r="BT1224" s="200"/>
      <c r="BU1224" s="200"/>
      <c r="BV1224" s="200"/>
      <c r="BW1224" s="200"/>
      <c r="BX1224" s="200"/>
      <c r="BY1224" s="200"/>
      <c r="BZ1224" s="200"/>
      <c r="CA1224" s="200"/>
      <c r="CB1224" s="200"/>
      <c r="CC1224" s="200"/>
      <c r="CD1224" s="200"/>
      <c r="CE1224" s="200"/>
      <c r="CF1224" s="200"/>
      <c r="CG1224" s="200"/>
      <c r="CH1224" s="200"/>
      <c r="CI1224" s="200"/>
      <c r="CJ1224" s="200"/>
      <c r="CK1224" s="200"/>
      <c r="CL1224" s="200"/>
    </row>
    <row r="1225" spans="2:90" x14ac:dyDescent="0.4">
      <c r="B1225" s="200"/>
      <c r="H1225" s="160"/>
      <c r="I1225" s="201"/>
      <c r="J1225" s="201"/>
      <c r="K1225" s="160"/>
      <c r="L1225" s="160"/>
      <c r="M1225" s="160"/>
      <c r="N1225" s="160"/>
      <c r="O1225" s="160"/>
      <c r="P1225" s="160"/>
      <c r="R1225" s="200"/>
      <c r="S1225" s="200"/>
      <c r="T1225" s="200"/>
      <c r="U1225" s="200"/>
      <c r="V1225" s="200"/>
      <c r="W1225" s="200"/>
      <c r="X1225" s="200"/>
      <c r="Y1225" s="200"/>
      <c r="Z1225" s="200"/>
      <c r="AA1225" s="200"/>
      <c r="AB1225" s="200"/>
      <c r="AC1225" s="200"/>
      <c r="AD1225" s="200"/>
      <c r="AE1225" s="200"/>
      <c r="AF1225" s="200"/>
      <c r="AG1225" s="200"/>
      <c r="AH1225" s="200"/>
      <c r="AI1225" s="200"/>
      <c r="AJ1225" s="200"/>
      <c r="AK1225" s="200"/>
      <c r="AL1225" s="200"/>
      <c r="AM1225" s="200"/>
      <c r="AN1225" s="200"/>
      <c r="AO1225" s="200"/>
      <c r="AP1225" s="200"/>
      <c r="AQ1225" s="200"/>
      <c r="AR1225" s="200"/>
      <c r="AS1225" s="200"/>
      <c r="AT1225" s="200"/>
      <c r="AU1225" s="200"/>
      <c r="AV1225" s="200"/>
      <c r="AW1225" s="200"/>
      <c r="AX1225" s="200"/>
      <c r="AY1225" s="200"/>
      <c r="AZ1225" s="200"/>
      <c r="BA1225" s="200"/>
      <c r="BB1225" s="200"/>
      <c r="BC1225" s="200"/>
      <c r="BD1225" s="200"/>
      <c r="BE1225" s="200"/>
      <c r="BF1225" s="200"/>
      <c r="BG1225" s="200"/>
      <c r="BH1225" s="200"/>
      <c r="BI1225" s="200"/>
      <c r="BJ1225" s="200"/>
      <c r="BK1225" s="200"/>
      <c r="BL1225" s="200"/>
      <c r="BM1225" s="200"/>
      <c r="BN1225" s="200"/>
      <c r="BO1225" s="200"/>
      <c r="BP1225" s="200"/>
      <c r="BQ1225" s="200"/>
      <c r="BR1225" s="200"/>
      <c r="BS1225" s="200"/>
      <c r="BT1225" s="200"/>
      <c r="BU1225" s="200"/>
      <c r="BV1225" s="200"/>
      <c r="BW1225" s="200"/>
      <c r="BX1225" s="200"/>
      <c r="BY1225" s="200"/>
      <c r="BZ1225" s="200"/>
      <c r="CA1225" s="200"/>
      <c r="CB1225" s="200"/>
      <c r="CC1225" s="200"/>
      <c r="CD1225" s="200"/>
      <c r="CE1225" s="200"/>
      <c r="CF1225" s="200"/>
      <c r="CG1225" s="200"/>
      <c r="CH1225" s="200"/>
      <c r="CI1225" s="200"/>
      <c r="CJ1225" s="200"/>
      <c r="CK1225" s="200"/>
      <c r="CL1225" s="200"/>
    </row>
    <row r="1226" spans="2:90" x14ac:dyDescent="0.4">
      <c r="B1226" s="200"/>
      <c r="H1226" s="160"/>
      <c r="I1226" s="201"/>
      <c r="J1226" s="201"/>
      <c r="K1226" s="160"/>
      <c r="L1226" s="160"/>
      <c r="M1226" s="160"/>
      <c r="N1226" s="160"/>
      <c r="O1226" s="160"/>
      <c r="P1226" s="160"/>
      <c r="R1226" s="200"/>
      <c r="S1226" s="200"/>
      <c r="T1226" s="200"/>
      <c r="U1226" s="200"/>
      <c r="V1226" s="200"/>
      <c r="W1226" s="200"/>
      <c r="X1226" s="200"/>
      <c r="Y1226" s="200"/>
      <c r="Z1226" s="200"/>
      <c r="AA1226" s="200"/>
      <c r="AB1226" s="200"/>
      <c r="AC1226" s="200"/>
      <c r="AD1226" s="200"/>
      <c r="AE1226" s="200"/>
      <c r="AF1226" s="200"/>
      <c r="AG1226" s="200"/>
      <c r="AH1226" s="200"/>
      <c r="AI1226" s="200"/>
      <c r="AJ1226" s="200"/>
      <c r="AK1226" s="200"/>
      <c r="AL1226" s="200"/>
      <c r="AM1226" s="200"/>
      <c r="AN1226" s="200"/>
      <c r="AO1226" s="200"/>
      <c r="AP1226" s="200"/>
      <c r="AQ1226" s="200"/>
      <c r="AR1226" s="200"/>
      <c r="AS1226" s="200"/>
      <c r="AT1226" s="200"/>
      <c r="AU1226" s="200"/>
      <c r="AV1226" s="200"/>
      <c r="AW1226" s="200"/>
      <c r="AX1226" s="200"/>
      <c r="AY1226" s="200"/>
      <c r="AZ1226" s="200"/>
      <c r="BA1226" s="200"/>
      <c r="BB1226" s="200"/>
      <c r="BC1226" s="200"/>
      <c r="BD1226" s="200"/>
      <c r="BE1226" s="200"/>
      <c r="BF1226" s="200"/>
      <c r="BG1226" s="200"/>
      <c r="BH1226" s="200"/>
      <c r="BI1226" s="200"/>
      <c r="BJ1226" s="200"/>
      <c r="BK1226" s="200"/>
      <c r="BL1226" s="200"/>
      <c r="BM1226" s="200"/>
      <c r="BN1226" s="200"/>
      <c r="BO1226" s="200"/>
      <c r="BP1226" s="200"/>
      <c r="BQ1226" s="200"/>
      <c r="BR1226" s="200"/>
      <c r="BS1226" s="200"/>
      <c r="BT1226" s="200"/>
      <c r="BU1226" s="200"/>
      <c r="BV1226" s="200"/>
      <c r="BW1226" s="200"/>
      <c r="BX1226" s="200"/>
      <c r="BY1226" s="200"/>
      <c r="BZ1226" s="200"/>
      <c r="CA1226" s="200"/>
      <c r="CB1226" s="200"/>
      <c r="CC1226" s="200"/>
      <c r="CD1226" s="200"/>
      <c r="CE1226" s="200"/>
      <c r="CF1226" s="200"/>
      <c r="CG1226" s="200"/>
      <c r="CH1226" s="200"/>
      <c r="CI1226" s="200"/>
      <c r="CJ1226" s="200"/>
      <c r="CK1226" s="200"/>
      <c r="CL1226" s="200"/>
    </row>
    <row r="1227" spans="2:90" x14ac:dyDescent="0.4">
      <c r="B1227" s="200"/>
      <c r="H1227" s="160"/>
      <c r="I1227" s="201"/>
      <c r="J1227" s="201"/>
      <c r="K1227" s="160"/>
      <c r="L1227" s="160"/>
      <c r="M1227" s="160"/>
      <c r="N1227" s="160"/>
      <c r="O1227" s="160"/>
      <c r="P1227" s="160"/>
      <c r="R1227" s="200"/>
      <c r="S1227" s="200"/>
      <c r="T1227" s="200"/>
      <c r="U1227" s="200"/>
      <c r="V1227" s="200"/>
      <c r="W1227" s="200"/>
      <c r="X1227" s="200"/>
      <c r="Y1227" s="200"/>
      <c r="Z1227" s="200"/>
      <c r="AA1227" s="200"/>
      <c r="AB1227" s="200"/>
      <c r="AC1227" s="200"/>
      <c r="AD1227" s="200"/>
      <c r="AE1227" s="200"/>
      <c r="AF1227" s="200"/>
      <c r="AG1227" s="200"/>
      <c r="AH1227" s="200"/>
      <c r="AI1227" s="200"/>
      <c r="AJ1227" s="200"/>
      <c r="AK1227" s="200"/>
      <c r="AL1227" s="200"/>
      <c r="AM1227" s="200"/>
      <c r="AN1227" s="200"/>
      <c r="AO1227" s="200"/>
      <c r="AP1227" s="200"/>
      <c r="AQ1227" s="200"/>
      <c r="AR1227" s="200"/>
      <c r="AS1227" s="200"/>
      <c r="AT1227" s="200"/>
      <c r="AU1227" s="200"/>
      <c r="AV1227" s="200"/>
      <c r="AW1227" s="200"/>
      <c r="AX1227" s="200"/>
      <c r="AY1227" s="200"/>
      <c r="AZ1227" s="200"/>
      <c r="BA1227" s="200"/>
      <c r="BB1227" s="200"/>
      <c r="BC1227" s="200"/>
      <c r="BD1227" s="200"/>
      <c r="BE1227" s="200"/>
      <c r="BF1227" s="200"/>
      <c r="BG1227" s="200"/>
      <c r="BH1227" s="200"/>
      <c r="BI1227" s="200"/>
      <c r="BJ1227" s="200"/>
      <c r="BK1227" s="200"/>
      <c r="BL1227" s="200"/>
      <c r="BM1227" s="200"/>
      <c r="BN1227" s="200"/>
      <c r="BO1227" s="200"/>
      <c r="BP1227" s="200"/>
      <c r="BQ1227" s="200"/>
      <c r="BR1227" s="200"/>
      <c r="BS1227" s="200"/>
      <c r="BT1227" s="200"/>
      <c r="BU1227" s="200"/>
      <c r="BV1227" s="200"/>
      <c r="BW1227" s="200"/>
      <c r="BX1227" s="200"/>
      <c r="BY1227" s="200"/>
      <c r="BZ1227" s="200"/>
      <c r="CA1227" s="200"/>
      <c r="CB1227" s="200"/>
      <c r="CC1227" s="200"/>
      <c r="CD1227" s="200"/>
      <c r="CE1227" s="200"/>
      <c r="CF1227" s="200"/>
      <c r="CG1227" s="200"/>
      <c r="CH1227" s="200"/>
      <c r="CI1227" s="200"/>
      <c r="CJ1227" s="200"/>
      <c r="CK1227" s="200"/>
      <c r="CL1227" s="200"/>
    </row>
    <row r="1228" spans="2:90" x14ac:dyDescent="0.4">
      <c r="B1228" s="200"/>
      <c r="H1228" s="160"/>
      <c r="I1228" s="201"/>
      <c r="J1228" s="201"/>
      <c r="K1228" s="160"/>
      <c r="L1228" s="160"/>
      <c r="M1228" s="160"/>
      <c r="N1228" s="160"/>
      <c r="O1228" s="160"/>
      <c r="P1228" s="160"/>
      <c r="R1228" s="200"/>
      <c r="S1228" s="200"/>
      <c r="T1228" s="200"/>
      <c r="U1228" s="200"/>
      <c r="V1228" s="200"/>
      <c r="W1228" s="200"/>
      <c r="X1228" s="200"/>
      <c r="Y1228" s="200"/>
      <c r="Z1228" s="200"/>
      <c r="AA1228" s="200"/>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0"/>
      <c r="BB1228" s="200"/>
      <c r="BC1228" s="200"/>
      <c r="BD1228" s="200"/>
      <c r="BE1228" s="200"/>
      <c r="BF1228" s="200"/>
      <c r="BG1228" s="200"/>
      <c r="BH1228" s="200"/>
      <c r="BI1228" s="200"/>
      <c r="BJ1228" s="200"/>
      <c r="BK1228" s="200"/>
      <c r="BL1228" s="200"/>
      <c r="BM1228" s="200"/>
      <c r="BN1228" s="200"/>
      <c r="BO1228" s="200"/>
      <c r="BP1228" s="200"/>
      <c r="BQ1228" s="200"/>
      <c r="BR1228" s="200"/>
      <c r="BS1228" s="200"/>
      <c r="BT1228" s="200"/>
      <c r="BU1228" s="200"/>
      <c r="BV1228" s="200"/>
      <c r="BW1228" s="200"/>
      <c r="BX1228" s="200"/>
      <c r="BY1228" s="200"/>
      <c r="BZ1228" s="200"/>
      <c r="CA1228" s="200"/>
      <c r="CB1228" s="200"/>
      <c r="CC1228" s="200"/>
      <c r="CD1228" s="200"/>
      <c r="CE1228" s="200"/>
      <c r="CF1228" s="200"/>
      <c r="CG1228" s="200"/>
      <c r="CH1228" s="200"/>
      <c r="CI1228" s="200"/>
      <c r="CJ1228" s="200"/>
      <c r="CK1228" s="200"/>
      <c r="CL1228" s="200"/>
    </row>
    <row r="1229" spans="2:90" x14ac:dyDescent="0.4">
      <c r="B1229" s="200"/>
      <c r="H1229" s="160"/>
      <c r="I1229" s="201"/>
      <c r="J1229" s="201"/>
      <c r="K1229" s="160"/>
      <c r="L1229" s="160"/>
      <c r="M1229" s="160"/>
      <c r="N1229" s="160"/>
      <c r="O1229" s="160"/>
      <c r="P1229" s="160"/>
      <c r="R1229" s="200"/>
      <c r="S1229" s="200"/>
      <c r="T1229" s="200"/>
      <c r="U1229" s="200"/>
      <c r="V1229" s="200"/>
      <c r="W1229" s="200"/>
      <c r="X1229" s="200"/>
      <c r="Y1229" s="200"/>
      <c r="Z1229" s="200"/>
      <c r="AA1229" s="200"/>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0"/>
      <c r="BB1229" s="200"/>
      <c r="BC1229" s="200"/>
      <c r="BD1229" s="200"/>
      <c r="BE1229" s="200"/>
      <c r="BF1229" s="200"/>
      <c r="BG1229" s="200"/>
      <c r="BH1229" s="200"/>
      <c r="BI1229" s="200"/>
      <c r="BJ1229" s="200"/>
      <c r="BK1229" s="200"/>
      <c r="BL1229" s="200"/>
      <c r="BM1229" s="200"/>
      <c r="BN1229" s="200"/>
      <c r="BO1229" s="200"/>
      <c r="BP1229" s="200"/>
      <c r="BQ1229" s="200"/>
      <c r="BR1229" s="200"/>
      <c r="BS1229" s="200"/>
      <c r="BT1229" s="200"/>
      <c r="BU1229" s="200"/>
      <c r="BV1229" s="200"/>
      <c r="BW1229" s="200"/>
      <c r="BX1229" s="200"/>
      <c r="BY1229" s="200"/>
      <c r="BZ1229" s="200"/>
      <c r="CA1229" s="200"/>
      <c r="CB1229" s="200"/>
      <c r="CC1229" s="200"/>
      <c r="CD1229" s="200"/>
      <c r="CE1229" s="200"/>
      <c r="CF1229" s="200"/>
      <c r="CG1229" s="200"/>
      <c r="CH1229" s="200"/>
      <c r="CI1229" s="200"/>
      <c r="CJ1229" s="200"/>
      <c r="CK1229" s="200"/>
      <c r="CL1229" s="200"/>
    </row>
    <row r="1230" spans="2:90" x14ac:dyDescent="0.4">
      <c r="B1230" s="200"/>
      <c r="H1230" s="160"/>
      <c r="I1230" s="201"/>
      <c r="J1230" s="201"/>
      <c r="K1230" s="160"/>
      <c r="L1230" s="160"/>
      <c r="M1230" s="160"/>
      <c r="N1230" s="160"/>
      <c r="O1230" s="160"/>
      <c r="P1230" s="160"/>
      <c r="R1230" s="200"/>
      <c r="S1230" s="200"/>
      <c r="T1230" s="200"/>
      <c r="U1230" s="200"/>
      <c r="V1230" s="200"/>
      <c r="W1230" s="200"/>
      <c r="X1230" s="200"/>
      <c r="Y1230" s="200"/>
      <c r="Z1230" s="200"/>
      <c r="AA1230" s="200"/>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0"/>
      <c r="BB1230" s="200"/>
      <c r="BC1230" s="200"/>
      <c r="BD1230" s="200"/>
      <c r="BE1230" s="200"/>
      <c r="BF1230" s="200"/>
      <c r="BG1230" s="200"/>
      <c r="BH1230" s="200"/>
      <c r="BI1230" s="200"/>
      <c r="BJ1230" s="200"/>
      <c r="BK1230" s="200"/>
      <c r="BL1230" s="200"/>
      <c r="BM1230" s="200"/>
      <c r="BN1230" s="200"/>
      <c r="BO1230" s="200"/>
      <c r="BP1230" s="200"/>
      <c r="BQ1230" s="200"/>
      <c r="BR1230" s="200"/>
      <c r="BS1230" s="200"/>
      <c r="BT1230" s="200"/>
      <c r="BU1230" s="200"/>
      <c r="BV1230" s="200"/>
      <c r="BW1230" s="200"/>
      <c r="BX1230" s="200"/>
      <c r="BY1230" s="200"/>
      <c r="BZ1230" s="200"/>
      <c r="CA1230" s="200"/>
      <c r="CB1230" s="200"/>
      <c r="CC1230" s="200"/>
      <c r="CD1230" s="200"/>
      <c r="CE1230" s="200"/>
      <c r="CF1230" s="200"/>
      <c r="CG1230" s="200"/>
      <c r="CH1230" s="200"/>
      <c r="CI1230" s="200"/>
      <c r="CJ1230" s="200"/>
      <c r="CK1230" s="200"/>
      <c r="CL1230" s="200"/>
    </row>
    <row r="1231" spans="2:90" x14ac:dyDescent="0.4">
      <c r="B1231" s="200"/>
      <c r="H1231" s="160"/>
      <c r="I1231" s="201"/>
      <c r="J1231" s="201"/>
      <c r="K1231" s="160"/>
      <c r="L1231" s="160"/>
      <c r="M1231" s="160"/>
      <c r="N1231" s="160"/>
      <c r="O1231" s="160"/>
      <c r="P1231" s="160"/>
      <c r="R1231" s="200"/>
      <c r="S1231" s="200"/>
      <c r="T1231" s="200"/>
      <c r="U1231" s="200"/>
      <c r="V1231" s="200"/>
      <c r="W1231" s="200"/>
      <c r="X1231" s="200"/>
      <c r="Y1231" s="200"/>
      <c r="Z1231" s="200"/>
      <c r="AA1231" s="200"/>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0"/>
      <c r="BB1231" s="200"/>
      <c r="BC1231" s="200"/>
      <c r="BD1231" s="200"/>
      <c r="BE1231" s="200"/>
      <c r="BF1231" s="200"/>
      <c r="BG1231" s="200"/>
      <c r="BH1231" s="200"/>
      <c r="BI1231" s="200"/>
      <c r="BJ1231" s="200"/>
      <c r="BK1231" s="200"/>
      <c r="BL1231" s="200"/>
      <c r="BM1231" s="200"/>
      <c r="BN1231" s="200"/>
      <c r="BO1231" s="200"/>
      <c r="BP1231" s="200"/>
      <c r="BQ1231" s="200"/>
      <c r="BR1231" s="200"/>
      <c r="BS1231" s="200"/>
      <c r="BT1231" s="200"/>
      <c r="BU1231" s="200"/>
      <c r="BV1231" s="200"/>
      <c r="BW1231" s="200"/>
      <c r="BX1231" s="200"/>
      <c r="BY1231" s="200"/>
      <c r="BZ1231" s="200"/>
      <c r="CA1231" s="200"/>
      <c r="CB1231" s="200"/>
      <c r="CC1231" s="200"/>
      <c r="CD1231" s="200"/>
      <c r="CE1231" s="200"/>
      <c r="CF1231" s="200"/>
      <c r="CG1231" s="200"/>
      <c r="CH1231" s="200"/>
      <c r="CI1231" s="200"/>
      <c r="CJ1231" s="200"/>
      <c r="CK1231" s="200"/>
      <c r="CL1231" s="200"/>
    </row>
    <row r="1232" spans="2:90" x14ac:dyDescent="0.4">
      <c r="B1232" s="200"/>
      <c r="H1232" s="160"/>
      <c r="I1232" s="201"/>
      <c r="J1232" s="201"/>
      <c r="K1232" s="160"/>
      <c r="L1232" s="160"/>
      <c r="M1232" s="160"/>
      <c r="N1232" s="160"/>
      <c r="O1232" s="160"/>
      <c r="P1232" s="160"/>
      <c r="R1232" s="200"/>
      <c r="S1232" s="200"/>
      <c r="T1232" s="200"/>
      <c r="U1232" s="200"/>
      <c r="V1232" s="200"/>
      <c r="W1232" s="200"/>
      <c r="X1232" s="200"/>
      <c r="Y1232" s="200"/>
      <c r="Z1232" s="200"/>
      <c r="AA1232" s="200"/>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0"/>
      <c r="BB1232" s="200"/>
      <c r="BC1232" s="200"/>
      <c r="BD1232" s="200"/>
      <c r="BE1232" s="200"/>
      <c r="BF1232" s="200"/>
      <c r="BG1232" s="200"/>
      <c r="BH1232" s="200"/>
      <c r="BI1232" s="200"/>
      <c r="BJ1232" s="200"/>
      <c r="BK1232" s="200"/>
      <c r="BL1232" s="200"/>
      <c r="BM1232" s="200"/>
      <c r="BN1232" s="200"/>
      <c r="BO1232" s="200"/>
      <c r="BP1232" s="200"/>
      <c r="BQ1232" s="200"/>
      <c r="BR1232" s="200"/>
      <c r="BS1232" s="200"/>
      <c r="BT1232" s="200"/>
      <c r="BU1232" s="200"/>
      <c r="BV1232" s="200"/>
      <c r="BW1232" s="200"/>
      <c r="BX1232" s="200"/>
      <c r="BY1232" s="200"/>
      <c r="BZ1232" s="200"/>
      <c r="CA1232" s="200"/>
      <c r="CB1232" s="200"/>
      <c r="CC1232" s="200"/>
      <c r="CD1232" s="200"/>
      <c r="CE1232" s="200"/>
      <c r="CF1232" s="200"/>
      <c r="CG1232" s="200"/>
      <c r="CH1232" s="200"/>
      <c r="CI1232" s="200"/>
      <c r="CJ1232" s="200"/>
      <c r="CK1232" s="200"/>
      <c r="CL1232" s="200"/>
    </row>
    <row r="1233" spans="2:90" x14ac:dyDescent="0.4">
      <c r="B1233" s="171" t="s">
        <v>490</v>
      </c>
      <c r="E1233" s="8"/>
      <c r="H1233" s="170"/>
      <c r="I1233" s="172"/>
      <c r="J1233" s="172"/>
      <c r="K1233" s="193"/>
      <c r="L1233" s="193"/>
      <c r="M1233" s="193"/>
      <c r="N1233" s="193"/>
      <c r="O1233" s="193"/>
      <c r="P1233" s="193"/>
      <c r="R1233" s="194"/>
      <c r="S1233" s="170"/>
      <c r="T1233" s="170"/>
      <c r="U1233" s="170"/>
      <c r="V1233" s="170"/>
      <c r="W1233" s="170"/>
      <c r="X1233" s="170"/>
      <c r="Y1233" s="170"/>
      <c r="Z1233" s="170"/>
      <c r="AA1233" s="170"/>
      <c r="AB1233" s="170"/>
      <c r="AC1233" s="170"/>
      <c r="AD1233" s="170"/>
      <c r="AE1233" s="170"/>
      <c r="AF1233" s="170"/>
      <c r="AG1233" s="170"/>
      <c r="AH1233" s="170"/>
      <c r="AI1233" s="170"/>
      <c r="AJ1233" s="170"/>
      <c r="AK1233" s="170"/>
      <c r="AL1233" s="170"/>
      <c r="AM1233" s="170"/>
      <c r="AN1233" s="170"/>
      <c r="AO1233" s="170"/>
      <c r="AP1233" s="170"/>
      <c r="AQ1233" s="170"/>
      <c r="AR1233" s="170"/>
      <c r="AS1233" s="170"/>
      <c r="AT1233" s="170"/>
      <c r="AU1233" s="170"/>
      <c r="AV1233" s="170"/>
      <c r="AW1233" s="170"/>
      <c r="AX1233" s="170"/>
      <c r="AY1233" s="170"/>
      <c r="AZ1233" s="170"/>
      <c r="BA1233" s="170"/>
      <c r="BB1233" s="170"/>
      <c r="BC1233" s="170"/>
      <c r="BD1233" s="170"/>
      <c r="BE1233" s="170"/>
      <c r="BF1233" s="170"/>
      <c r="BG1233" s="170"/>
      <c r="BH1233" s="170"/>
      <c r="BI1233" s="170"/>
      <c r="BJ1233" s="170"/>
      <c r="BK1233" s="170"/>
      <c r="BL1233" s="170"/>
      <c r="BM1233" s="170"/>
      <c r="BN1233" s="170"/>
      <c r="BO1233" s="170"/>
      <c r="BP1233" s="170"/>
      <c r="BQ1233" s="170"/>
      <c r="BR1233" s="170"/>
      <c r="BS1233" s="170"/>
      <c r="BT1233" s="170"/>
      <c r="BU1233" s="170"/>
      <c r="BV1233" s="170"/>
      <c r="BW1233" s="170"/>
      <c r="BX1233" s="170"/>
      <c r="BY1233" s="170"/>
      <c r="BZ1233" s="170"/>
      <c r="CA1233" s="170"/>
      <c r="CB1233" s="170"/>
      <c r="CC1233" s="170"/>
      <c r="CD1233" s="170"/>
      <c r="CE1233" s="170"/>
      <c r="CF1233" s="170"/>
      <c r="CG1233" s="170"/>
      <c r="CH1233" s="170"/>
      <c r="CI1233" s="170"/>
      <c r="CJ1233" s="170"/>
      <c r="CK1233" s="170"/>
      <c r="CL1233" s="170"/>
    </row>
    <row r="1234" spans="2:90" x14ac:dyDescent="0.4">
      <c r="B1234" s="171" t="s">
        <v>492</v>
      </c>
      <c r="E1234" s="8"/>
      <c r="H1234" s="170"/>
      <c r="I1234" s="172"/>
      <c r="J1234" s="172"/>
      <c r="K1234" s="193"/>
      <c r="L1234" s="193"/>
      <c r="M1234" s="193"/>
      <c r="N1234" s="193"/>
      <c r="O1234" s="193"/>
      <c r="P1234" s="193"/>
      <c r="R1234" s="194"/>
      <c r="S1234" s="170"/>
      <c r="T1234" s="170"/>
      <c r="U1234" s="170"/>
      <c r="V1234" s="170"/>
      <c r="W1234" s="170"/>
      <c r="X1234" s="170"/>
      <c r="Y1234" s="170"/>
      <c r="Z1234" s="170"/>
      <c r="AA1234" s="170"/>
      <c r="AB1234" s="170"/>
      <c r="AC1234" s="170"/>
      <c r="AD1234" s="170"/>
      <c r="AE1234" s="170"/>
      <c r="AF1234" s="170"/>
      <c r="AG1234" s="170"/>
      <c r="AH1234" s="170"/>
      <c r="AI1234" s="170"/>
      <c r="AJ1234" s="170"/>
      <c r="AK1234" s="170"/>
      <c r="AL1234" s="170"/>
      <c r="AM1234" s="170"/>
      <c r="AN1234" s="170"/>
      <c r="AO1234" s="170"/>
      <c r="AP1234" s="170"/>
      <c r="AQ1234" s="170"/>
      <c r="AR1234" s="170"/>
      <c r="AS1234" s="170"/>
      <c r="AT1234" s="170"/>
      <c r="AU1234" s="170"/>
      <c r="AV1234" s="170"/>
      <c r="AW1234" s="170"/>
      <c r="AX1234" s="170"/>
      <c r="AY1234" s="170"/>
      <c r="AZ1234" s="170"/>
      <c r="BA1234" s="170"/>
      <c r="BB1234" s="170"/>
      <c r="BC1234" s="170"/>
      <c r="BD1234" s="170"/>
      <c r="BE1234" s="170"/>
      <c r="BF1234" s="170"/>
      <c r="BG1234" s="170"/>
      <c r="BH1234" s="170"/>
      <c r="BI1234" s="170"/>
      <c r="BJ1234" s="170"/>
      <c r="BK1234" s="170"/>
      <c r="BL1234" s="170"/>
      <c r="BM1234" s="170"/>
      <c r="BN1234" s="170"/>
      <c r="BO1234" s="170"/>
      <c r="BP1234" s="170"/>
      <c r="BQ1234" s="170"/>
      <c r="BR1234" s="170"/>
      <c r="BS1234" s="170"/>
      <c r="BT1234" s="170"/>
      <c r="BU1234" s="170"/>
      <c r="BV1234" s="170"/>
      <c r="BW1234" s="170"/>
      <c r="BX1234" s="170"/>
      <c r="BY1234" s="170"/>
      <c r="BZ1234" s="170"/>
      <c r="CA1234" s="170"/>
      <c r="CB1234" s="170"/>
      <c r="CC1234" s="170"/>
      <c r="CD1234" s="170"/>
      <c r="CE1234" s="170"/>
      <c r="CF1234" s="170"/>
      <c r="CG1234" s="170"/>
      <c r="CH1234" s="170"/>
      <c r="CI1234" s="170"/>
      <c r="CJ1234" s="170"/>
      <c r="CK1234" s="170"/>
      <c r="CL1234" s="170"/>
    </row>
    <row r="1235" spans="2:90" x14ac:dyDescent="0.4">
      <c r="B1235" s="171" t="s">
        <v>461</v>
      </c>
      <c r="E1235" s="8"/>
      <c r="H1235" s="170"/>
      <c r="I1235" s="172"/>
      <c r="J1235" s="172"/>
      <c r="K1235" s="193"/>
      <c r="L1235" s="193"/>
      <c r="M1235" s="193"/>
      <c r="N1235" s="193"/>
      <c r="O1235" s="193"/>
      <c r="P1235" s="193"/>
      <c r="R1235" s="194"/>
      <c r="S1235" s="195" t="str">
        <f t="shared" ref="S1235:AX1235" si="1399">S$16</f>
        <v>S$12</v>
      </c>
      <c r="T1235" s="195" t="str">
        <f t="shared" si="1399"/>
        <v>T$12</v>
      </c>
      <c r="U1235" s="195" t="str">
        <f t="shared" si="1399"/>
        <v>U$12</v>
      </c>
      <c r="V1235" s="195" t="str">
        <f t="shared" si="1399"/>
        <v>V$12</v>
      </c>
      <c r="W1235" s="195" t="str">
        <f t="shared" si="1399"/>
        <v>W$12</v>
      </c>
      <c r="X1235" s="195" t="str">
        <f t="shared" si="1399"/>
        <v>X$12</v>
      </c>
      <c r="Y1235" s="195" t="str">
        <f t="shared" si="1399"/>
        <v>Y$12</v>
      </c>
      <c r="Z1235" s="195" t="str">
        <f t="shared" si="1399"/>
        <v>Z$12</v>
      </c>
      <c r="AA1235" s="195" t="str">
        <f t="shared" si="1399"/>
        <v>AA$12</v>
      </c>
      <c r="AB1235" s="195" t="str">
        <f t="shared" si="1399"/>
        <v>AB$12</v>
      </c>
      <c r="AC1235" s="195" t="str">
        <f t="shared" si="1399"/>
        <v>AC$12</v>
      </c>
      <c r="AD1235" s="195" t="str">
        <f t="shared" si="1399"/>
        <v>AD$12</v>
      </c>
      <c r="AE1235" s="195" t="str">
        <f t="shared" si="1399"/>
        <v>AE$12</v>
      </c>
      <c r="AF1235" s="195" t="str">
        <f t="shared" si="1399"/>
        <v>AF$12</v>
      </c>
      <c r="AG1235" s="195" t="str">
        <f t="shared" si="1399"/>
        <v>AG$12</v>
      </c>
      <c r="AH1235" s="195" t="str">
        <f t="shared" si="1399"/>
        <v>AH$12</v>
      </c>
      <c r="AI1235" s="195" t="str">
        <f t="shared" si="1399"/>
        <v>AI$12</v>
      </c>
      <c r="AJ1235" s="195" t="str">
        <f t="shared" si="1399"/>
        <v>AJ$12</v>
      </c>
      <c r="AK1235" s="195" t="str">
        <f t="shared" si="1399"/>
        <v>AK$12</v>
      </c>
      <c r="AL1235" s="195" t="str">
        <f t="shared" si="1399"/>
        <v>AL$12</v>
      </c>
      <c r="AM1235" s="195" t="str">
        <f t="shared" si="1399"/>
        <v>AM$12</v>
      </c>
      <c r="AN1235" s="195" t="str">
        <f t="shared" si="1399"/>
        <v>AN$12</v>
      </c>
      <c r="AO1235" s="195" t="str">
        <f t="shared" si="1399"/>
        <v>AO$12</v>
      </c>
      <c r="AP1235" s="195" t="str">
        <f t="shared" si="1399"/>
        <v>AP$12</v>
      </c>
      <c r="AQ1235" s="195" t="str">
        <f t="shared" si="1399"/>
        <v>AQ$12</v>
      </c>
      <c r="AR1235" s="195" t="str">
        <f t="shared" si="1399"/>
        <v>AR$12</v>
      </c>
      <c r="AS1235" s="195" t="str">
        <f t="shared" si="1399"/>
        <v>AS$12</v>
      </c>
      <c r="AT1235" s="195" t="str">
        <f t="shared" si="1399"/>
        <v>AT$12</v>
      </c>
      <c r="AU1235" s="195" t="str">
        <f t="shared" si="1399"/>
        <v>AU$12</v>
      </c>
      <c r="AV1235" s="195" t="str">
        <f t="shared" si="1399"/>
        <v>AV$12</v>
      </c>
      <c r="AW1235" s="195" t="str">
        <f t="shared" si="1399"/>
        <v>AW$12</v>
      </c>
      <c r="AX1235" s="195" t="str">
        <f t="shared" si="1399"/>
        <v>AX$12</v>
      </c>
      <c r="AY1235" s="195" t="str">
        <f t="shared" ref="AY1235:CD1235" si="1400">AY$16</f>
        <v>AY$12</v>
      </c>
      <c r="AZ1235" s="195" t="str">
        <f t="shared" si="1400"/>
        <v>AZ$12</v>
      </c>
      <c r="BA1235" s="195" t="str">
        <f t="shared" si="1400"/>
        <v>BA$12</v>
      </c>
      <c r="BB1235" s="195" t="str">
        <f t="shared" si="1400"/>
        <v>BB$12</v>
      </c>
      <c r="BC1235" s="195" t="str">
        <f t="shared" si="1400"/>
        <v>BC$12</v>
      </c>
      <c r="BD1235" s="195" t="str">
        <f t="shared" si="1400"/>
        <v>BD$12</v>
      </c>
      <c r="BE1235" s="195" t="str">
        <f t="shared" si="1400"/>
        <v>BE$12</v>
      </c>
      <c r="BF1235" s="195" t="str">
        <f t="shared" si="1400"/>
        <v>BF$12</v>
      </c>
      <c r="BG1235" s="195" t="str">
        <f t="shared" si="1400"/>
        <v>BG$12</v>
      </c>
      <c r="BH1235" s="195" t="str">
        <f t="shared" si="1400"/>
        <v>BH$12</v>
      </c>
      <c r="BI1235" s="195" t="str">
        <f t="shared" si="1400"/>
        <v>BI$12</v>
      </c>
      <c r="BJ1235" s="195" t="str">
        <f t="shared" si="1400"/>
        <v>BJ$12</v>
      </c>
      <c r="BK1235" s="195" t="str">
        <f t="shared" si="1400"/>
        <v>BK$12</v>
      </c>
      <c r="BL1235" s="195" t="str">
        <f t="shared" si="1400"/>
        <v>BL$12</v>
      </c>
      <c r="BM1235" s="195" t="str">
        <f t="shared" si="1400"/>
        <v>BM$12</v>
      </c>
      <c r="BN1235" s="195" t="str">
        <f t="shared" si="1400"/>
        <v>BN$12</v>
      </c>
      <c r="BO1235" s="195" t="str">
        <f t="shared" si="1400"/>
        <v>BO$12</v>
      </c>
      <c r="BP1235" s="195" t="str">
        <f t="shared" si="1400"/>
        <v>BP$12</v>
      </c>
      <c r="BQ1235" s="195" t="str">
        <f t="shared" si="1400"/>
        <v>BQ$12</v>
      </c>
      <c r="BR1235" s="195" t="str">
        <f t="shared" si="1400"/>
        <v>BR$12</v>
      </c>
      <c r="BS1235" s="195" t="str">
        <f t="shared" si="1400"/>
        <v>BS$12</v>
      </c>
      <c r="BT1235" s="195" t="str">
        <f t="shared" si="1400"/>
        <v>BT$12</v>
      </c>
      <c r="BU1235" s="195" t="str">
        <f t="shared" si="1400"/>
        <v>BU$12</v>
      </c>
      <c r="BV1235" s="195" t="str">
        <f t="shared" si="1400"/>
        <v>BV$12</v>
      </c>
      <c r="BW1235" s="195" t="str">
        <f t="shared" si="1400"/>
        <v>BW$12</v>
      </c>
      <c r="BX1235" s="195" t="str">
        <f t="shared" si="1400"/>
        <v>BX$12</v>
      </c>
      <c r="BY1235" s="195" t="str">
        <f t="shared" si="1400"/>
        <v>BY$12</v>
      </c>
      <c r="BZ1235" s="195" t="str">
        <f t="shared" si="1400"/>
        <v>BZ$12</v>
      </c>
      <c r="CA1235" s="195" t="str">
        <f t="shared" si="1400"/>
        <v>CA$12</v>
      </c>
      <c r="CB1235" s="195" t="str">
        <f t="shared" si="1400"/>
        <v>CB$12</v>
      </c>
      <c r="CC1235" s="195" t="str">
        <f t="shared" si="1400"/>
        <v>CC$12</v>
      </c>
      <c r="CD1235" s="195" t="str">
        <f t="shared" si="1400"/>
        <v>CD$12</v>
      </c>
      <c r="CE1235" s="195" t="str">
        <f t="shared" ref="CE1235:CL1235" si="1401">CE$16</f>
        <v>CE$12</v>
      </c>
      <c r="CF1235" s="195" t="str">
        <f t="shared" si="1401"/>
        <v>CF$12</v>
      </c>
      <c r="CG1235" s="195" t="str">
        <f t="shared" si="1401"/>
        <v>CG$12</v>
      </c>
      <c r="CH1235" s="195" t="str">
        <f t="shared" si="1401"/>
        <v>CH$12</v>
      </c>
      <c r="CI1235" s="195" t="str">
        <f t="shared" si="1401"/>
        <v>CI$12</v>
      </c>
      <c r="CJ1235" s="195" t="str">
        <f t="shared" si="1401"/>
        <v>CJ$12</v>
      </c>
      <c r="CK1235" s="195" t="str">
        <f t="shared" si="1401"/>
        <v>CK$12</v>
      </c>
      <c r="CL1235" s="195" t="str">
        <f t="shared" si="1401"/>
        <v>CL$12</v>
      </c>
    </row>
    <row r="1236" spans="2:90" x14ac:dyDescent="0.4">
      <c r="B1236" s="171" t="s">
        <v>462</v>
      </c>
      <c r="E1236" s="8"/>
      <c r="H1236" s="196"/>
      <c r="I1236" s="197"/>
      <c r="J1236" s="197"/>
      <c r="K1236" s="198"/>
      <c r="L1236" s="198"/>
      <c r="M1236" s="198"/>
      <c r="N1236" s="198"/>
      <c r="O1236" s="198"/>
      <c r="P1236" s="198"/>
      <c r="R1236" s="198"/>
      <c r="S1236" s="195" t="str">
        <f t="shared" ref="S1236:AX1236" si="1402">S$17</f>
        <v>S$13</v>
      </c>
      <c r="T1236" s="195" t="str">
        <f t="shared" si="1402"/>
        <v>T$13</v>
      </c>
      <c r="U1236" s="195" t="str">
        <f t="shared" si="1402"/>
        <v>U$13</v>
      </c>
      <c r="V1236" s="195" t="str">
        <f t="shared" si="1402"/>
        <v>V$13</v>
      </c>
      <c r="W1236" s="195" t="str">
        <f t="shared" si="1402"/>
        <v>W$13</v>
      </c>
      <c r="X1236" s="195" t="str">
        <f t="shared" si="1402"/>
        <v>X$13</v>
      </c>
      <c r="Y1236" s="195" t="str">
        <f t="shared" si="1402"/>
        <v>Y$13</v>
      </c>
      <c r="Z1236" s="195" t="str">
        <f t="shared" si="1402"/>
        <v>Z$13</v>
      </c>
      <c r="AA1236" s="195" t="str">
        <f t="shared" si="1402"/>
        <v>AA$13</v>
      </c>
      <c r="AB1236" s="195" t="str">
        <f t="shared" si="1402"/>
        <v>AB$13</v>
      </c>
      <c r="AC1236" s="195" t="str">
        <f t="shared" si="1402"/>
        <v>AC$13</v>
      </c>
      <c r="AD1236" s="195" t="str">
        <f t="shared" si="1402"/>
        <v>AD$13</v>
      </c>
      <c r="AE1236" s="195" t="str">
        <f t="shared" si="1402"/>
        <v>AE$13</v>
      </c>
      <c r="AF1236" s="195" t="str">
        <f t="shared" si="1402"/>
        <v>AF$13</v>
      </c>
      <c r="AG1236" s="195" t="str">
        <f t="shared" si="1402"/>
        <v>AG$13</v>
      </c>
      <c r="AH1236" s="195" t="str">
        <f t="shared" si="1402"/>
        <v>AH$13</v>
      </c>
      <c r="AI1236" s="195" t="str">
        <f t="shared" si="1402"/>
        <v>AI$13</v>
      </c>
      <c r="AJ1236" s="195" t="str">
        <f t="shared" si="1402"/>
        <v>AJ$13</v>
      </c>
      <c r="AK1236" s="195" t="str">
        <f t="shared" si="1402"/>
        <v>AK$13</v>
      </c>
      <c r="AL1236" s="195" t="str">
        <f t="shared" si="1402"/>
        <v>AL$13</v>
      </c>
      <c r="AM1236" s="195" t="str">
        <f t="shared" si="1402"/>
        <v>AM$13</v>
      </c>
      <c r="AN1236" s="195" t="str">
        <f t="shared" si="1402"/>
        <v>AN$13</v>
      </c>
      <c r="AO1236" s="195" t="str">
        <f t="shared" si="1402"/>
        <v>AO$13</v>
      </c>
      <c r="AP1236" s="195" t="str">
        <f t="shared" si="1402"/>
        <v>AP$13</v>
      </c>
      <c r="AQ1236" s="195" t="str">
        <f t="shared" si="1402"/>
        <v>AQ$13</v>
      </c>
      <c r="AR1236" s="195" t="str">
        <f t="shared" si="1402"/>
        <v>AR$13</v>
      </c>
      <c r="AS1236" s="195" t="str">
        <f t="shared" si="1402"/>
        <v>AS$13</v>
      </c>
      <c r="AT1236" s="195" t="str">
        <f t="shared" si="1402"/>
        <v>AT$13</v>
      </c>
      <c r="AU1236" s="195" t="str">
        <f t="shared" si="1402"/>
        <v>AU$13</v>
      </c>
      <c r="AV1236" s="195" t="str">
        <f t="shared" si="1402"/>
        <v>AV$13</v>
      </c>
      <c r="AW1236" s="195" t="str">
        <f t="shared" si="1402"/>
        <v>AW$13</v>
      </c>
      <c r="AX1236" s="195" t="str">
        <f t="shared" si="1402"/>
        <v>AX$13</v>
      </c>
      <c r="AY1236" s="195" t="str">
        <f t="shared" ref="AY1236:CD1236" si="1403">AY$17</f>
        <v>AY$13</v>
      </c>
      <c r="AZ1236" s="195" t="str">
        <f t="shared" si="1403"/>
        <v>AZ$13</v>
      </c>
      <c r="BA1236" s="195" t="str">
        <f t="shared" si="1403"/>
        <v>BA$13</v>
      </c>
      <c r="BB1236" s="195" t="str">
        <f t="shared" si="1403"/>
        <v>BB$13</v>
      </c>
      <c r="BC1236" s="195" t="str">
        <f t="shared" si="1403"/>
        <v>BC$13</v>
      </c>
      <c r="BD1236" s="195" t="str">
        <f t="shared" si="1403"/>
        <v>BD$13</v>
      </c>
      <c r="BE1236" s="195" t="str">
        <f t="shared" si="1403"/>
        <v>BE$13</v>
      </c>
      <c r="BF1236" s="195" t="str">
        <f t="shared" si="1403"/>
        <v>BF$13</v>
      </c>
      <c r="BG1236" s="195" t="str">
        <f t="shared" si="1403"/>
        <v>BG$13</v>
      </c>
      <c r="BH1236" s="195" t="str">
        <f t="shared" si="1403"/>
        <v>BH$13</v>
      </c>
      <c r="BI1236" s="195" t="str">
        <f t="shared" si="1403"/>
        <v>BI$13</v>
      </c>
      <c r="BJ1236" s="195" t="str">
        <f t="shared" si="1403"/>
        <v>BJ$13</v>
      </c>
      <c r="BK1236" s="195" t="str">
        <f t="shared" si="1403"/>
        <v>BK$13</v>
      </c>
      <c r="BL1236" s="195" t="str">
        <f t="shared" si="1403"/>
        <v>BL$13</v>
      </c>
      <c r="BM1236" s="195" t="str">
        <f t="shared" si="1403"/>
        <v>BM$13</v>
      </c>
      <c r="BN1236" s="195" t="str">
        <f t="shared" si="1403"/>
        <v>BN$13</v>
      </c>
      <c r="BO1236" s="195" t="str">
        <f t="shared" si="1403"/>
        <v>BO$13</v>
      </c>
      <c r="BP1236" s="195" t="str">
        <f t="shared" si="1403"/>
        <v>BP$13</v>
      </c>
      <c r="BQ1236" s="195" t="str">
        <f t="shared" si="1403"/>
        <v>BQ$13</v>
      </c>
      <c r="BR1236" s="195" t="str">
        <f t="shared" si="1403"/>
        <v>BR$13</v>
      </c>
      <c r="BS1236" s="195" t="str">
        <f t="shared" si="1403"/>
        <v>BS$13</v>
      </c>
      <c r="BT1236" s="195" t="str">
        <f t="shared" si="1403"/>
        <v>BT$13</v>
      </c>
      <c r="BU1236" s="195" t="str">
        <f t="shared" si="1403"/>
        <v>BU$13</v>
      </c>
      <c r="BV1236" s="195" t="str">
        <f t="shared" si="1403"/>
        <v>BV$13</v>
      </c>
      <c r="BW1236" s="195" t="str">
        <f t="shared" si="1403"/>
        <v>BW$13</v>
      </c>
      <c r="BX1236" s="195" t="str">
        <f t="shared" si="1403"/>
        <v>BX$13</v>
      </c>
      <c r="BY1236" s="195" t="str">
        <f t="shared" si="1403"/>
        <v>BY$13</v>
      </c>
      <c r="BZ1236" s="195" t="str">
        <f t="shared" si="1403"/>
        <v>BZ$13</v>
      </c>
      <c r="CA1236" s="195" t="str">
        <f t="shared" si="1403"/>
        <v>CA$13</v>
      </c>
      <c r="CB1236" s="195" t="str">
        <f t="shared" si="1403"/>
        <v>CB$13</v>
      </c>
      <c r="CC1236" s="195" t="str">
        <f t="shared" si="1403"/>
        <v>CC$13</v>
      </c>
      <c r="CD1236" s="195" t="str">
        <f t="shared" si="1403"/>
        <v>CD$13</v>
      </c>
      <c r="CE1236" s="195" t="str">
        <f t="shared" ref="CE1236:CL1236" si="1404">CE$17</f>
        <v>CE$13</v>
      </c>
      <c r="CF1236" s="195" t="str">
        <f t="shared" si="1404"/>
        <v>CF$13</v>
      </c>
      <c r="CG1236" s="195" t="str">
        <f t="shared" si="1404"/>
        <v>CG$13</v>
      </c>
      <c r="CH1236" s="195" t="str">
        <f t="shared" si="1404"/>
        <v>CH$13</v>
      </c>
      <c r="CI1236" s="195" t="str">
        <f t="shared" si="1404"/>
        <v>CI$13</v>
      </c>
      <c r="CJ1236" s="195" t="str">
        <f t="shared" si="1404"/>
        <v>CJ$13</v>
      </c>
      <c r="CK1236" s="195" t="str">
        <f t="shared" si="1404"/>
        <v>CK$13</v>
      </c>
      <c r="CL1236" s="195" t="str">
        <f t="shared" si="1404"/>
        <v>CL$13</v>
      </c>
    </row>
    <row r="1237" spans="2:90" x14ac:dyDescent="0.4">
      <c r="B1237" s="171" t="s">
        <v>491</v>
      </c>
      <c r="E1237" s="8"/>
      <c r="H1237" s="196"/>
      <c r="I1237" s="197"/>
      <c r="J1237" s="197"/>
      <c r="K1237" s="198"/>
      <c r="L1237" s="198"/>
      <c r="M1237" s="198"/>
      <c r="N1237" s="198"/>
      <c r="O1237" s="198"/>
      <c r="P1237" s="198"/>
      <c r="R1237" s="198"/>
      <c r="S1237" s="186"/>
      <c r="T1237" s="186"/>
      <c r="U1237" s="186"/>
      <c r="V1237" s="186"/>
      <c r="W1237" s="186"/>
      <c r="X1237" s="186"/>
      <c r="Y1237" s="186"/>
      <c r="Z1237" s="186"/>
      <c r="AA1237" s="186"/>
      <c r="AB1237" s="186"/>
      <c r="AC1237" s="186"/>
      <c r="AD1237" s="186"/>
      <c r="AE1237" s="186"/>
      <c r="AF1237" s="186"/>
      <c r="AG1237" s="186"/>
      <c r="AH1237" s="186"/>
      <c r="AI1237" s="186"/>
      <c r="AJ1237" s="186"/>
      <c r="AK1237" s="186"/>
      <c r="AL1237" s="186"/>
      <c r="AM1237" s="186"/>
      <c r="AN1237" s="186"/>
      <c r="AO1237" s="186"/>
      <c r="AP1237" s="186"/>
      <c r="AQ1237" s="186"/>
      <c r="AR1237" s="186"/>
      <c r="AS1237" s="186"/>
      <c r="AT1237" s="186"/>
      <c r="AU1237" s="186"/>
      <c r="AV1237" s="186"/>
      <c r="AW1237" s="186"/>
      <c r="AX1237" s="186"/>
      <c r="AY1237" s="186"/>
      <c r="AZ1237" s="186"/>
      <c r="BA1237" s="186"/>
      <c r="BB1237" s="186"/>
      <c r="BC1237" s="186"/>
      <c r="BD1237" s="186"/>
      <c r="BE1237" s="186"/>
      <c r="BF1237" s="186"/>
      <c r="BG1237" s="186"/>
      <c r="BH1237" s="186"/>
      <c r="BI1237" s="186"/>
      <c r="BJ1237" s="186"/>
      <c r="BK1237" s="186"/>
      <c r="BL1237" s="186"/>
      <c r="BM1237" s="186"/>
      <c r="BN1237" s="186"/>
      <c r="BO1237" s="186"/>
      <c r="BP1237" s="186"/>
      <c r="BQ1237" s="186"/>
      <c r="BR1237" s="186"/>
      <c r="BS1237" s="186"/>
      <c r="BT1237" s="186"/>
      <c r="BU1237" s="186"/>
      <c r="BV1237" s="186"/>
      <c r="BW1237" s="186"/>
      <c r="BX1237" s="186"/>
      <c r="BY1237" s="186"/>
      <c r="BZ1237" s="186"/>
      <c r="CA1237" s="186"/>
      <c r="CB1237" s="186"/>
      <c r="CC1237" s="186"/>
      <c r="CD1237" s="186"/>
      <c r="CE1237" s="186"/>
      <c r="CF1237" s="186"/>
      <c r="CG1237" s="186"/>
      <c r="CH1237" s="186"/>
      <c r="CI1237" s="186"/>
      <c r="CJ1237" s="186"/>
      <c r="CK1237" s="186"/>
      <c r="CL1237" s="186"/>
    </row>
    <row r="1238" spans="2:90" x14ac:dyDescent="0.4">
      <c r="B1238" s="171" t="s">
        <v>505</v>
      </c>
      <c r="E1238" s="8"/>
      <c r="H1238" s="196"/>
      <c r="I1238" s="197"/>
      <c r="J1238" s="197"/>
      <c r="K1238" s="198"/>
      <c r="L1238" s="198"/>
      <c r="M1238" s="198"/>
      <c r="N1238" s="198"/>
      <c r="O1238" s="198"/>
      <c r="P1238" s="198"/>
      <c r="R1238" s="198"/>
      <c r="S1238" s="186"/>
      <c r="T1238" s="186"/>
      <c r="U1238" s="186"/>
      <c r="V1238" s="186"/>
      <c r="W1238" s="186"/>
      <c r="X1238" s="186"/>
      <c r="Y1238" s="186"/>
      <c r="Z1238" s="186"/>
      <c r="AA1238" s="186"/>
      <c r="AB1238" s="186"/>
      <c r="AC1238" s="186"/>
      <c r="AD1238" s="186"/>
      <c r="AE1238" s="186"/>
      <c r="AF1238" s="186"/>
      <c r="AG1238" s="186"/>
      <c r="AH1238" s="186"/>
      <c r="AI1238" s="186"/>
      <c r="AJ1238" s="186"/>
      <c r="AK1238" s="186"/>
      <c r="AL1238" s="186"/>
      <c r="AM1238" s="186"/>
      <c r="AN1238" s="186"/>
      <c r="AO1238" s="186"/>
      <c r="AP1238" s="186"/>
      <c r="AQ1238" s="186"/>
      <c r="AR1238" s="186"/>
      <c r="AS1238" s="186"/>
      <c r="AT1238" s="186"/>
      <c r="AU1238" s="186"/>
      <c r="AV1238" s="186"/>
      <c r="AW1238" s="186"/>
      <c r="AX1238" s="186"/>
      <c r="AY1238" s="186"/>
      <c r="AZ1238" s="186"/>
      <c r="BA1238" s="186"/>
      <c r="BB1238" s="186"/>
      <c r="BC1238" s="186"/>
      <c r="BD1238" s="186"/>
      <c r="BE1238" s="186"/>
      <c r="BF1238" s="186"/>
      <c r="BG1238" s="186"/>
      <c r="BH1238" s="186"/>
      <c r="BI1238" s="186"/>
      <c r="BJ1238" s="186"/>
      <c r="BK1238" s="186"/>
      <c r="BL1238" s="186"/>
      <c r="BM1238" s="186"/>
      <c r="BN1238" s="186"/>
      <c r="BO1238" s="186"/>
      <c r="BP1238" s="186"/>
      <c r="BQ1238" s="186"/>
      <c r="BR1238" s="186"/>
      <c r="BS1238" s="186"/>
      <c r="BT1238" s="186"/>
      <c r="BU1238" s="186"/>
      <c r="BV1238" s="186"/>
      <c r="BW1238" s="186"/>
      <c r="BX1238" s="186"/>
      <c r="BY1238" s="186"/>
      <c r="BZ1238" s="186"/>
      <c r="CA1238" s="186"/>
      <c r="CB1238" s="186"/>
      <c r="CC1238" s="186"/>
      <c r="CD1238" s="186"/>
      <c r="CE1238" s="186"/>
      <c r="CF1238" s="186"/>
      <c r="CG1238" s="186"/>
      <c r="CH1238" s="186"/>
      <c r="CI1238" s="186"/>
      <c r="CJ1238" s="186"/>
      <c r="CK1238" s="186"/>
      <c r="CL1238" s="186"/>
    </row>
    <row r="1239" spans="2:90" x14ac:dyDescent="0.4">
      <c r="B1239" s="171" t="s">
        <v>463</v>
      </c>
      <c r="E1239" s="8"/>
      <c r="H1239" s="196"/>
      <c r="I1239" s="197"/>
      <c r="J1239" s="197"/>
      <c r="K1239" s="198"/>
      <c r="L1239" s="198"/>
      <c r="M1239" s="198"/>
      <c r="N1239" s="198"/>
      <c r="O1239" s="198"/>
      <c r="P1239" s="198"/>
      <c r="R1239" s="198"/>
      <c r="S1239" s="186" t="str">
        <f t="shared" ref="S1239:AX1239" si="1405">S$18</f>
        <v>S$14</v>
      </c>
      <c r="T1239" s="186" t="str">
        <f t="shared" si="1405"/>
        <v>T$14</v>
      </c>
      <c r="U1239" s="186" t="str">
        <f t="shared" si="1405"/>
        <v>U$14</v>
      </c>
      <c r="V1239" s="186" t="str">
        <f t="shared" si="1405"/>
        <v>V$14</v>
      </c>
      <c r="W1239" s="186" t="str">
        <f t="shared" si="1405"/>
        <v>W$14</v>
      </c>
      <c r="X1239" s="186" t="str">
        <f t="shared" si="1405"/>
        <v>X$14</v>
      </c>
      <c r="Y1239" s="186" t="str">
        <f t="shared" si="1405"/>
        <v>Y$14</v>
      </c>
      <c r="Z1239" s="186" t="str">
        <f t="shared" si="1405"/>
        <v>Z$14</v>
      </c>
      <c r="AA1239" s="186" t="str">
        <f t="shared" si="1405"/>
        <v>AA$14</v>
      </c>
      <c r="AB1239" s="186" t="str">
        <f t="shared" si="1405"/>
        <v>AB$14</v>
      </c>
      <c r="AC1239" s="186" t="str">
        <f t="shared" si="1405"/>
        <v>AC$14</v>
      </c>
      <c r="AD1239" s="186" t="str">
        <f t="shared" si="1405"/>
        <v>AD$14</v>
      </c>
      <c r="AE1239" s="186" t="str">
        <f t="shared" si="1405"/>
        <v>AE$14</v>
      </c>
      <c r="AF1239" s="186" t="str">
        <f t="shared" si="1405"/>
        <v>AF$14</v>
      </c>
      <c r="AG1239" s="186" t="str">
        <f t="shared" si="1405"/>
        <v>AG$14</v>
      </c>
      <c r="AH1239" s="186" t="str">
        <f t="shared" si="1405"/>
        <v>AH$14</v>
      </c>
      <c r="AI1239" s="186" t="str">
        <f t="shared" si="1405"/>
        <v>AI$14</v>
      </c>
      <c r="AJ1239" s="186" t="str">
        <f t="shared" si="1405"/>
        <v>AJ$14</v>
      </c>
      <c r="AK1239" s="186" t="str">
        <f t="shared" si="1405"/>
        <v>AK$14</v>
      </c>
      <c r="AL1239" s="186" t="str">
        <f t="shared" si="1405"/>
        <v>AL$14</v>
      </c>
      <c r="AM1239" s="186" t="str">
        <f t="shared" si="1405"/>
        <v>AM$14</v>
      </c>
      <c r="AN1239" s="186" t="str">
        <f t="shared" si="1405"/>
        <v>AN$14</v>
      </c>
      <c r="AO1239" s="186" t="str">
        <f t="shared" si="1405"/>
        <v>AO$14</v>
      </c>
      <c r="AP1239" s="186" t="str">
        <f t="shared" si="1405"/>
        <v>AP$14</v>
      </c>
      <c r="AQ1239" s="186" t="str">
        <f t="shared" si="1405"/>
        <v>AQ$14</v>
      </c>
      <c r="AR1239" s="186" t="str">
        <f t="shared" si="1405"/>
        <v>AR$14</v>
      </c>
      <c r="AS1239" s="186" t="str">
        <f t="shared" si="1405"/>
        <v>AS$14</v>
      </c>
      <c r="AT1239" s="186" t="str">
        <f t="shared" si="1405"/>
        <v>AT$14</v>
      </c>
      <c r="AU1239" s="186" t="str">
        <f t="shared" si="1405"/>
        <v>AU$14</v>
      </c>
      <c r="AV1239" s="186" t="str">
        <f t="shared" si="1405"/>
        <v>AV$14</v>
      </c>
      <c r="AW1239" s="186" t="str">
        <f t="shared" si="1405"/>
        <v>AW$14</v>
      </c>
      <c r="AX1239" s="186" t="str">
        <f t="shared" si="1405"/>
        <v>AX$14</v>
      </c>
      <c r="AY1239" s="186" t="str">
        <f t="shared" ref="AY1239:CD1239" si="1406">AY$18</f>
        <v>AY$14</v>
      </c>
      <c r="AZ1239" s="186" t="str">
        <f t="shared" si="1406"/>
        <v>AZ$14</v>
      </c>
      <c r="BA1239" s="186" t="str">
        <f t="shared" si="1406"/>
        <v>BA$14</v>
      </c>
      <c r="BB1239" s="186" t="str">
        <f t="shared" si="1406"/>
        <v>BB$14</v>
      </c>
      <c r="BC1239" s="186" t="str">
        <f t="shared" si="1406"/>
        <v>BC$14</v>
      </c>
      <c r="BD1239" s="186" t="str">
        <f t="shared" si="1406"/>
        <v>BD$14</v>
      </c>
      <c r="BE1239" s="186" t="str">
        <f t="shared" si="1406"/>
        <v>BE$14</v>
      </c>
      <c r="BF1239" s="186" t="str">
        <f t="shared" si="1406"/>
        <v>BF$14</v>
      </c>
      <c r="BG1239" s="186" t="str">
        <f t="shared" si="1406"/>
        <v>BG$14</v>
      </c>
      <c r="BH1239" s="186" t="str">
        <f t="shared" si="1406"/>
        <v>BH$14</v>
      </c>
      <c r="BI1239" s="186" t="str">
        <f t="shared" si="1406"/>
        <v>BI$14</v>
      </c>
      <c r="BJ1239" s="186" t="str">
        <f t="shared" si="1406"/>
        <v>BJ$14</v>
      </c>
      <c r="BK1239" s="186" t="str">
        <f t="shared" si="1406"/>
        <v>BK$14</v>
      </c>
      <c r="BL1239" s="186" t="str">
        <f t="shared" si="1406"/>
        <v>BL$14</v>
      </c>
      <c r="BM1239" s="186" t="str">
        <f t="shared" si="1406"/>
        <v>BM$14</v>
      </c>
      <c r="BN1239" s="186" t="str">
        <f t="shared" si="1406"/>
        <v>BN$14</v>
      </c>
      <c r="BO1239" s="186" t="str">
        <f t="shared" si="1406"/>
        <v>BO$14</v>
      </c>
      <c r="BP1239" s="186" t="str">
        <f t="shared" si="1406"/>
        <v>BP$14</v>
      </c>
      <c r="BQ1239" s="186" t="str">
        <f t="shared" si="1406"/>
        <v>BQ$14</v>
      </c>
      <c r="BR1239" s="186" t="str">
        <f t="shared" si="1406"/>
        <v>BR$14</v>
      </c>
      <c r="BS1239" s="186" t="str">
        <f t="shared" si="1406"/>
        <v>BS$14</v>
      </c>
      <c r="BT1239" s="186" t="str">
        <f t="shared" si="1406"/>
        <v>BT$14</v>
      </c>
      <c r="BU1239" s="186" t="str">
        <f t="shared" si="1406"/>
        <v>BU$14</v>
      </c>
      <c r="BV1239" s="186" t="str">
        <f t="shared" si="1406"/>
        <v>BV$14</v>
      </c>
      <c r="BW1239" s="186" t="str">
        <f t="shared" si="1406"/>
        <v>BW$14</v>
      </c>
      <c r="BX1239" s="186" t="str">
        <f t="shared" si="1406"/>
        <v>BX$14</v>
      </c>
      <c r="BY1239" s="186" t="str">
        <f t="shared" si="1406"/>
        <v>BY$14</v>
      </c>
      <c r="BZ1239" s="186" t="str">
        <f t="shared" si="1406"/>
        <v>BZ$14</v>
      </c>
      <c r="CA1239" s="186" t="str">
        <f t="shared" si="1406"/>
        <v>CA$14</v>
      </c>
      <c r="CB1239" s="186" t="str">
        <f t="shared" si="1406"/>
        <v>CB$14</v>
      </c>
      <c r="CC1239" s="186" t="str">
        <f t="shared" si="1406"/>
        <v>CC$14</v>
      </c>
      <c r="CD1239" s="186" t="str">
        <f t="shared" si="1406"/>
        <v>CD$14</v>
      </c>
      <c r="CE1239" s="186" t="str">
        <f t="shared" ref="CE1239:CL1239" si="1407">CE$18</f>
        <v>CE$14</v>
      </c>
      <c r="CF1239" s="186" t="str">
        <f t="shared" si="1407"/>
        <v>CF$14</v>
      </c>
      <c r="CG1239" s="186" t="str">
        <f t="shared" si="1407"/>
        <v>CG$14</v>
      </c>
      <c r="CH1239" s="186" t="str">
        <f t="shared" si="1407"/>
        <v>CH$14</v>
      </c>
      <c r="CI1239" s="186" t="str">
        <f t="shared" si="1407"/>
        <v>CI$14</v>
      </c>
      <c r="CJ1239" s="186" t="str">
        <f t="shared" si="1407"/>
        <v>CJ$14</v>
      </c>
      <c r="CK1239" s="186" t="str">
        <f t="shared" si="1407"/>
        <v>CK$14</v>
      </c>
      <c r="CL1239" s="186" t="str">
        <f t="shared" si="1407"/>
        <v>CL$14</v>
      </c>
    </row>
    <row r="1240" spans="2:90" x14ac:dyDescent="0.4">
      <c r="B1240" s="171" t="s">
        <v>464</v>
      </c>
      <c r="E1240" s="8"/>
      <c r="H1240" s="196"/>
      <c r="I1240" s="197"/>
      <c r="J1240" s="197"/>
      <c r="K1240" s="198"/>
      <c r="L1240" s="198"/>
      <c r="M1240" s="198"/>
      <c r="N1240" s="198"/>
      <c r="O1240" s="198"/>
      <c r="P1240" s="198"/>
      <c r="R1240" s="198"/>
      <c r="S1240" s="186" t="str">
        <f t="shared" ref="S1240:AX1240" si="1408">S$19</f>
        <v>S$15</v>
      </c>
      <c r="T1240" s="186" t="str">
        <f t="shared" si="1408"/>
        <v>T$15</v>
      </c>
      <c r="U1240" s="186" t="str">
        <f t="shared" si="1408"/>
        <v>U$15</v>
      </c>
      <c r="V1240" s="186" t="str">
        <f t="shared" si="1408"/>
        <v>V$15</v>
      </c>
      <c r="W1240" s="186" t="str">
        <f t="shared" si="1408"/>
        <v>W$15</v>
      </c>
      <c r="X1240" s="186" t="str">
        <f t="shared" si="1408"/>
        <v>X$15</v>
      </c>
      <c r="Y1240" s="186" t="str">
        <f t="shared" si="1408"/>
        <v>Y$15</v>
      </c>
      <c r="Z1240" s="186" t="str">
        <f t="shared" si="1408"/>
        <v>Z$15</v>
      </c>
      <c r="AA1240" s="186" t="str">
        <f t="shared" si="1408"/>
        <v>AA$15</v>
      </c>
      <c r="AB1240" s="186" t="str">
        <f t="shared" si="1408"/>
        <v>AB$15</v>
      </c>
      <c r="AC1240" s="186" t="str">
        <f t="shared" si="1408"/>
        <v>AC$15</v>
      </c>
      <c r="AD1240" s="186" t="str">
        <f t="shared" si="1408"/>
        <v>AD$15</v>
      </c>
      <c r="AE1240" s="186" t="str">
        <f t="shared" si="1408"/>
        <v>AE$15</v>
      </c>
      <c r="AF1240" s="186" t="str">
        <f t="shared" si="1408"/>
        <v>AF$15</v>
      </c>
      <c r="AG1240" s="186" t="str">
        <f t="shared" si="1408"/>
        <v>AG$15</v>
      </c>
      <c r="AH1240" s="186" t="str">
        <f t="shared" si="1408"/>
        <v>AH$15</v>
      </c>
      <c r="AI1240" s="186" t="str">
        <f t="shared" si="1408"/>
        <v>AI$15</v>
      </c>
      <c r="AJ1240" s="186" t="str">
        <f t="shared" si="1408"/>
        <v>AJ$15</v>
      </c>
      <c r="AK1240" s="186" t="str">
        <f t="shared" si="1408"/>
        <v>AK$15</v>
      </c>
      <c r="AL1240" s="186" t="str">
        <f t="shared" si="1408"/>
        <v>AL$15</v>
      </c>
      <c r="AM1240" s="186" t="str">
        <f t="shared" si="1408"/>
        <v>AM$15</v>
      </c>
      <c r="AN1240" s="186" t="str">
        <f t="shared" si="1408"/>
        <v>AN$15</v>
      </c>
      <c r="AO1240" s="186" t="str">
        <f t="shared" si="1408"/>
        <v>AO$15</v>
      </c>
      <c r="AP1240" s="186" t="str">
        <f t="shared" si="1408"/>
        <v>AP$15</v>
      </c>
      <c r="AQ1240" s="186" t="str">
        <f t="shared" si="1408"/>
        <v>AQ$15</v>
      </c>
      <c r="AR1240" s="186" t="str">
        <f t="shared" si="1408"/>
        <v>AR$15</v>
      </c>
      <c r="AS1240" s="186" t="str">
        <f t="shared" si="1408"/>
        <v>AS$15</v>
      </c>
      <c r="AT1240" s="186" t="str">
        <f t="shared" si="1408"/>
        <v>AT$15</v>
      </c>
      <c r="AU1240" s="186" t="str">
        <f t="shared" si="1408"/>
        <v>AU$15</v>
      </c>
      <c r="AV1240" s="186" t="str">
        <f t="shared" si="1408"/>
        <v>AV$15</v>
      </c>
      <c r="AW1240" s="186" t="str">
        <f t="shared" si="1408"/>
        <v>AW$15</v>
      </c>
      <c r="AX1240" s="186" t="str">
        <f t="shared" si="1408"/>
        <v>AX$15</v>
      </c>
      <c r="AY1240" s="186" t="str">
        <f t="shared" ref="AY1240:CD1240" si="1409">AY$19</f>
        <v>AY$15</v>
      </c>
      <c r="AZ1240" s="186" t="str">
        <f t="shared" si="1409"/>
        <v>AZ$15</v>
      </c>
      <c r="BA1240" s="186" t="str">
        <f t="shared" si="1409"/>
        <v>BA$15</v>
      </c>
      <c r="BB1240" s="186" t="str">
        <f t="shared" si="1409"/>
        <v>BB$15</v>
      </c>
      <c r="BC1240" s="186" t="str">
        <f t="shared" si="1409"/>
        <v>BC$15</v>
      </c>
      <c r="BD1240" s="186" t="str">
        <f t="shared" si="1409"/>
        <v>BD$15</v>
      </c>
      <c r="BE1240" s="186" t="str">
        <f t="shared" si="1409"/>
        <v>BE$15</v>
      </c>
      <c r="BF1240" s="186" t="str">
        <f t="shared" si="1409"/>
        <v>BF$15</v>
      </c>
      <c r="BG1240" s="186" t="str">
        <f t="shared" si="1409"/>
        <v>BG$15</v>
      </c>
      <c r="BH1240" s="186" t="str">
        <f t="shared" si="1409"/>
        <v>BH$15</v>
      </c>
      <c r="BI1240" s="186" t="str">
        <f t="shared" si="1409"/>
        <v>BI$15</v>
      </c>
      <c r="BJ1240" s="186" t="str">
        <f t="shared" si="1409"/>
        <v>BJ$15</v>
      </c>
      <c r="BK1240" s="186" t="str">
        <f t="shared" si="1409"/>
        <v>BK$15</v>
      </c>
      <c r="BL1240" s="186" t="str">
        <f t="shared" si="1409"/>
        <v>BL$15</v>
      </c>
      <c r="BM1240" s="186" t="str">
        <f t="shared" si="1409"/>
        <v>BM$15</v>
      </c>
      <c r="BN1240" s="186" t="str">
        <f t="shared" si="1409"/>
        <v>BN$15</v>
      </c>
      <c r="BO1240" s="186" t="str">
        <f t="shared" si="1409"/>
        <v>BO$15</v>
      </c>
      <c r="BP1240" s="186" t="str">
        <f t="shared" si="1409"/>
        <v>BP$15</v>
      </c>
      <c r="BQ1240" s="186" t="str">
        <f t="shared" si="1409"/>
        <v>BQ$15</v>
      </c>
      <c r="BR1240" s="186" t="str">
        <f t="shared" si="1409"/>
        <v>BR$15</v>
      </c>
      <c r="BS1240" s="186" t="str">
        <f t="shared" si="1409"/>
        <v>BS$15</v>
      </c>
      <c r="BT1240" s="186" t="str">
        <f t="shared" si="1409"/>
        <v>BT$15</v>
      </c>
      <c r="BU1240" s="186" t="str">
        <f t="shared" si="1409"/>
        <v>BU$15</v>
      </c>
      <c r="BV1240" s="186" t="str">
        <f t="shared" si="1409"/>
        <v>BV$15</v>
      </c>
      <c r="BW1240" s="186" t="str">
        <f t="shared" si="1409"/>
        <v>BW$15</v>
      </c>
      <c r="BX1240" s="186" t="str">
        <f t="shared" si="1409"/>
        <v>BX$15</v>
      </c>
      <c r="BY1240" s="186" t="str">
        <f t="shared" si="1409"/>
        <v>BY$15</v>
      </c>
      <c r="BZ1240" s="186" t="str">
        <f t="shared" si="1409"/>
        <v>BZ$15</v>
      </c>
      <c r="CA1240" s="186" t="str">
        <f t="shared" si="1409"/>
        <v>CA$15</v>
      </c>
      <c r="CB1240" s="186" t="str">
        <f t="shared" si="1409"/>
        <v>CB$15</v>
      </c>
      <c r="CC1240" s="186" t="str">
        <f t="shared" si="1409"/>
        <v>CC$15</v>
      </c>
      <c r="CD1240" s="186" t="str">
        <f t="shared" si="1409"/>
        <v>CD$15</v>
      </c>
      <c r="CE1240" s="186" t="str">
        <f t="shared" ref="CE1240:CL1240" si="1410">CE$19</f>
        <v>CE$15</v>
      </c>
      <c r="CF1240" s="186" t="str">
        <f t="shared" si="1410"/>
        <v>CF$15</v>
      </c>
      <c r="CG1240" s="186" t="str">
        <f t="shared" si="1410"/>
        <v>CG$15</v>
      </c>
      <c r="CH1240" s="186" t="str">
        <f t="shared" si="1410"/>
        <v>CH$15</v>
      </c>
      <c r="CI1240" s="186" t="str">
        <f t="shared" si="1410"/>
        <v>CI$15</v>
      </c>
      <c r="CJ1240" s="186" t="str">
        <f t="shared" si="1410"/>
        <v>CJ$15</v>
      </c>
      <c r="CK1240" s="186" t="str">
        <f t="shared" si="1410"/>
        <v>CK$15</v>
      </c>
      <c r="CL1240" s="186" t="str">
        <f t="shared" si="1410"/>
        <v>CL$15</v>
      </c>
    </row>
    <row r="1241" spans="2:90" x14ac:dyDescent="0.4">
      <c r="B1241" s="70" t="s">
        <v>845</v>
      </c>
      <c r="C1241" s="31"/>
      <c r="D1241" t="s">
        <v>850</v>
      </c>
      <c r="E1241" s="8" t="str">
        <f t="shared" ref="E1241:E1268" si="1411">ROW()&amp;" "&amp;D1241</f>
        <v>1241 LTERMY-S</v>
      </c>
      <c r="F1241" t="s">
        <v>350</v>
      </c>
      <c r="G1241" s="31" t="s">
        <v>243</v>
      </c>
      <c r="H1241" s="48"/>
      <c r="I1241" s="285"/>
      <c r="J1241" s="285"/>
      <c r="K1241" s="48"/>
      <c r="L1241" s="48"/>
      <c r="M1241" s="48"/>
      <c r="N1241" s="48"/>
      <c r="O1241" s="48"/>
      <c r="P1241" s="48"/>
      <c r="R1241" s="70"/>
      <c r="S1241" s="286"/>
      <c r="T1241" s="286"/>
      <c r="U1241" s="286"/>
      <c r="V1241" s="286"/>
      <c r="W1241" s="286"/>
      <c r="X1241" s="286"/>
      <c r="Y1241" s="286"/>
      <c r="Z1241" s="286"/>
      <c r="AA1241" s="286"/>
      <c r="AB1241" s="286"/>
      <c r="AC1241" s="286"/>
      <c r="AD1241" s="286"/>
      <c r="AE1241" s="286"/>
      <c r="AF1241" s="286"/>
      <c r="AG1241" s="286"/>
      <c r="AH1241" s="286"/>
      <c r="AI1241" s="286"/>
      <c r="AJ1241" s="286"/>
      <c r="AK1241" s="286"/>
      <c r="AL1241" s="286"/>
      <c r="AM1241" s="286"/>
      <c r="AN1241" s="286"/>
      <c r="AO1241" s="286"/>
      <c r="AP1241" s="286"/>
      <c r="AQ1241" s="286"/>
      <c r="AR1241" s="286"/>
      <c r="AS1241" s="286"/>
      <c r="AT1241" s="286"/>
      <c r="AU1241" s="286"/>
      <c r="AV1241" s="286"/>
      <c r="AW1241" s="286"/>
      <c r="AX1241" s="286"/>
      <c r="AY1241" s="286"/>
      <c r="AZ1241" s="286"/>
      <c r="BA1241" s="286"/>
      <c r="BB1241" s="286"/>
      <c r="BC1241" s="286"/>
      <c r="BD1241" s="286"/>
      <c r="BE1241" s="286"/>
      <c r="BF1241" s="286"/>
      <c r="BG1241" s="286"/>
      <c r="BH1241" s="286"/>
      <c r="BI1241" s="286"/>
      <c r="BJ1241" s="286"/>
      <c r="BK1241" s="286"/>
      <c r="BL1241" s="286"/>
      <c r="BM1241" s="286"/>
      <c r="BN1241" s="286"/>
      <c r="BO1241" s="286"/>
      <c r="BP1241" s="286"/>
      <c r="BQ1241" s="286"/>
      <c r="BR1241" s="286"/>
      <c r="BS1241" s="286"/>
      <c r="BT1241" s="286"/>
      <c r="BU1241" s="286"/>
      <c r="BV1241" s="286"/>
      <c r="BW1241" s="286"/>
      <c r="BX1241" s="286"/>
      <c r="BY1241" s="286"/>
      <c r="BZ1241" s="286"/>
      <c r="CA1241" s="286"/>
      <c r="CB1241" s="286"/>
      <c r="CC1241" s="286"/>
      <c r="CD1241" s="286"/>
      <c r="CE1241" s="286"/>
      <c r="CF1241" s="286"/>
      <c r="CG1241" s="286"/>
      <c r="CH1241" s="286"/>
      <c r="CI1241" s="286"/>
      <c r="CJ1241" s="286"/>
      <c r="CK1241" s="286"/>
      <c r="CL1241" s="286"/>
    </row>
    <row r="1242" spans="2:90" x14ac:dyDescent="0.4">
      <c r="B1242" s="95" t="str">
        <f>"Assumptions - "&amp;B1241</f>
        <v>Assumptions - Rolling fixed term loan - multiple borrowings w/ annual control:</v>
      </c>
      <c r="D1242" t="s">
        <v>850</v>
      </c>
      <c r="E1242" t="str">
        <f t="shared" si="1411"/>
        <v>1242 LTERMY-S</v>
      </c>
      <c r="G1242" t="str">
        <f t="shared" ref="G1242:G1260" si="1412">E1242</f>
        <v>1242 LTERMY-S</v>
      </c>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row>
    <row r="1243" spans="2:90" x14ac:dyDescent="0.4">
      <c r="B1243" s="155" t="s">
        <v>287</v>
      </c>
      <c r="D1243" t="s">
        <v>850</v>
      </c>
      <c r="E1243" t="str">
        <f t="shared" si="1411"/>
        <v>1243 LTERMY-S</v>
      </c>
      <c r="F1243" s="31"/>
      <c r="G1243" t="str">
        <f t="shared" si="1412"/>
        <v>1243 LTERMY-S</v>
      </c>
      <c r="H1243" s="57">
        <v>4</v>
      </c>
      <c r="I1243" s="31"/>
      <c r="J1243" s="31"/>
      <c r="K1243" s="31"/>
      <c r="L1243" s="31"/>
      <c r="M1243" s="31"/>
      <c r="N1243" s="31"/>
      <c r="O1243" s="31"/>
      <c r="P1243" s="31"/>
      <c r="R1243" s="31"/>
      <c r="S1243" s="73"/>
      <c r="T1243" s="73"/>
      <c r="U1243" s="73"/>
      <c r="V1243" s="73"/>
      <c r="W1243" s="73"/>
      <c r="X1243" s="73"/>
      <c r="Y1243" s="73"/>
      <c r="Z1243" s="73"/>
      <c r="AA1243" s="73"/>
      <c r="AB1243" s="73"/>
      <c r="AC1243" s="73"/>
      <c r="AD1243" s="73"/>
      <c r="AE1243" s="73"/>
      <c r="AF1243" s="73"/>
      <c r="AG1243" s="73"/>
      <c r="AH1243" s="73"/>
      <c r="AI1243" s="73"/>
      <c r="AJ1243" s="73"/>
      <c r="AK1243" s="73"/>
      <c r="AL1243" s="73"/>
      <c r="AM1243" s="73"/>
      <c r="AN1243" s="73"/>
      <c r="AO1243" s="73"/>
      <c r="AP1243" s="73"/>
      <c r="AQ1243" s="73"/>
      <c r="AR1243" s="73"/>
      <c r="AS1243" s="73"/>
      <c r="AT1243" s="73"/>
      <c r="AU1243" s="73"/>
      <c r="AV1243" s="73"/>
      <c r="AW1243" s="73"/>
      <c r="AX1243" s="73"/>
      <c r="AY1243" s="73"/>
      <c r="AZ1243" s="73"/>
      <c r="BA1243" s="73"/>
      <c r="BB1243" s="73"/>
      <c r="BC1243" s="73"/>
      <c r="BD1243" s="73"/>
      <c r="BE1243" s="73"/>
      <c r="BF1243" s="73"/>
      <c r="BG1243" s="73"/>
      <c r="BH1243" s="73"/>
      <c r="BI1243" s="73"/>
      <c r="BJ1243" s="73"/>
      <c r="BK1243" s="73"/>
      <c r="BL1243" s="73"/>
      <c r="BM1243" s="73"/>
      <c r="BN1243" s="73"/>
      <c r="BO1243" s="73"/>
      <c r="BP1243" s="73"/>
      <c r="BQ1243" s="73"/>
      <c r="BR1243" s="73"/>
      <c r="BS1243" s="73"/>
      <c r="BT1243" s="73"/>
      <c r="BU1243" s="73"/>
      <c r="BV1243" s="73"/>
      <c r="BW1243" s="73"/>
      <c r="BX1243" s="73"/>
      <c r="BY1243" s="73"/>
      <c r="BZ1243" s="73"/>
      <c r="CA1243" s="73"/>
      <c r="CB1243" s="73"/>
      <c r="CC1243" s="73"/>
      <c r="CD1243" s="73"/>
      <c r="CE1243" s="73"/>
      <c r="CF1243" s="73"/>
      <c r="CG1243" s="73"/>
      <c r="CH1243" s="73"/>
      <c r="CI1243" s="73"/>
      <c r="CJ1243" s="73"/>
      <c r="CK1243" s="73"/>
      <c r="CL1243" s="73"/>
    </row>
    <row r="1244" spans="2:90" x14ac:dyDescent="0.4">
      <c r="B1244" s="155" t="s">
        <v>848</v>
      </c>
      <c r="D1244" t="s">
        <v>850</v>
      </c>
      <c r="E1244" t="str">
        <f t="shared" si="1411"/>
        <v>1244 LTERMY-S</v>
      </c>
      <c r="F1244" s="31"/>
      <c r="G1244" t="str">
        <f t="shared" si="1412"/>
        <v>1244 LTERMY-S</v>
      </c>
      <c r="H1244" s="57">
        <v>3</v>
      </c>
      <c r="I1244" s="31"/>
      <c r="J1244" s="31"/>
      <c r="K1244" s="31"/>
      <c r="L1244" s="31"/>
      <c r="M1244" s="31"/>
      <c r="N1244" s="31"/>
      <c r="O1244" s="31"/>
      <c r="P1244" s="31"/>
      <c r="R1244" s="31"/>
      <c r="S1244" s="73"/>
      <c r="T1244" s="73"/>
      <c r="U1244" s="73"/>
      <c r="V1244" s="73"/>
      <c r="W1244" s="73"/>
      <c r="X1244" s="73"/>
      <c r="Y1244" s="73"/>
      <c r="Z1244" s="73"/>
      <c r="AA1244" s="73"/>
      <c r="AB1244" s="73"/>
      <c r="AC1244" s="73"/>
      <c r="AD1244" s="73"/>
      <c r="AE1244" s="73"/>
      <c r="AF1244" s="73"/>
      <c r="AG1244" s="73"/>
      <c r="AH1244" s="73"/>
      <c r="AI1244" s="73"/>
      <c r="AJ1244" s="73"/>
      <c r="AK1244" s="73"/>
      <c r="AL1244" s="73"/>
      <c r="AM1244" s="73"/>
      <c r="AN1244" s="73"/>
      <c r="AO1244" s="73"/>
      <c r="AP1244" s="73"/>
      <c r="AQ1244" s="73"/>
      <c r="AR1244" s="73"/>
      <c r="AS1244" s="73"/>
      <c r="AT1244" s="73"/>
      <c r="AU1244" s="73"/>
      <c r="AV1244" s="73"/>
      <c r="AW1244" s="73"/>
      <c r="AX1244" s="73"/>
      <c r="AY1244" s="73"/>
      <c r="AZ1244" s="73"/>
      <c r="BA1244" s="73"/>
      <c r="BB1244" s="73"/>
      <c r="BC1244" s="73"/>
      <c r="BD1244" s="73"/>
      <c r="BE1244" s="73"/>
      <c r="BF1244" s="73"/>
      <c r="BG1244" s="73"/>
      <c r="BH1244" s="73"/>
      <c r="BI1244" s="73"/>
      <c r="BJ1244" s="73"/>
      <c r="BK1244" s="73"/>
      <c r="BL1244" s="73"/>
      <c r="BM1244" s="73"/>
      <c r="BN1244" s="73"/>
      <c r="BO1244" s="73"/>
      <c r="BP1244" s="73"/>
      <c r="BQ1244" s="73"/>
      <c r="BR1244" s="73"/>
      <c r="BS1244" s="73"/>
      <c r="BT1244" s="73"/>
      <c r="BU1244" s="73"/>
      <c r="BV1244" s="73"/>
      <c r="BW1244" s="73"/>
      <c r="BX1244" s="73"/>
      <c r="BY1244" s="73"/>
      <c r="BZ1244" s="73"/>
      <c r="CA1244" s="73"/>
      <c r="CB1244" s="73"/>
      <c r="CC1244" s="73"/>
      <c r="CD1244" s="73"/>
      <c r="CE1244" s="73"/>
      <c r="CF1244" s="73"/>
      <c r="CG1244" s="73"/>
      <c r="CH1244" s="73"/>
      <c r="CI1244" s="73"/>
      <c r="CJ1244" s="73"/>
      <c r="CK1244" s="73"/>
      <c r="CL1244" s="73"/>
    </row>
    <row r="1245" spans="2:90" x14ac:dyDescent="0.4">
      <c r="B1245" s="155" t="s">
        <v>288</v>
      </c>
      <c r="D1245" t="s">
        <v>850</v>
      </c>
      <c r="E1245" t="str">
        <f t="shared" si="1411"/>
        <v>1245 LTERMY-S</v>
      </c>
      <c r="F1245" s="31"/>
      <c r="G1245" t="str">
        <f t="shared" si="1412"/>
        <v>1245 LTERMY-S</v>
      </c>
      <c r="H1245" s="59">
        <v>0.1</v>
      </c>
      <c r="I1245" s="31"/>
      <c r="J1245" s="31"/>
      <c r="K1245" s="31"/>
      <c r="L1245" s="31"/>
      <c r="M1245" s="31"/>
      <c r="N1245" s="31"/>
      <c r="O1245" s="31"/>
      <c r="P1245" s="31"/>
      <c r="R1245" s="31"/>
      <c r="S1245" s="73"/>
      <c r="T1245" s="73"/>
      <c r="U1245" s="73"/>
      <c r="V1245" s="73"/>
      <c r="W1245" s="73"/>
      <c r="X1245" s="73"/>
      <c r="Y1245" s="73"/>
      <c r="Z1245" s="73"/>
      <c r="AA1245" s="73"/>
      <c r="AB1245" s="73"/>
      <c r="AC1245" s="73"/>
      <c r="AD1245" s="73"/>
      <c r="AE1245" s="73"/>
      <c r="AF1245" s="73"/>
      <c r="AG1245" s="73"/>
      <c r="AH1245" s="73"/>
      <c r="AI1245" s="73"/>
      <c r="AJ1245" s="73"/>
      <c r="AK1245" s="73"/>
      <c r="AL1245" s="73"/>
      <c r="AM1245" s="73"/>
      <c r="AN1245" s="73"/>
      <c r="AO1245" s="73"/>
      <c r="AP1245" s="73"/>
      <c r="AQ1245" s="73"/>
      <c r="AR1245" s="73"/>
      <c r="AS1245" s="73"/>
      <c r="AT1245" s="73"/>
      <c r="AU1245" s="73"/>
      <c r="AV1245" s="73"/>
      <c r="AW1245" s="73"/>
      <c r="AX1245" s="73"/>
      <c r="AY1245" s="73"/>
      <c r="AZ1245" s="73"/>
      <c r="BA1245" s="73"/>
      <c r="BB1245" s="73"/>
      <c r="BC1245" s="73"/>
      <c r="BD1245" s="73"/>
      <c r="BE1245" s="73"/>
      <c r="BF1245" s="73"/>
      <c r="BG1245" s="73"/>
      <c r="BH1245" s="73"/>
      <c r="BI1245" s="73"/>
      <c r="BJ1245" s="73"/>
      <c r="BK1245" s="73"/>
      <c r="BL1245" s="73"/>
      <c r="BM1245" s="73"/>
      <c r="BN1245" s="73"/>
      <c r="BO1245" s="73"/>
      <c r="BP1245" s="73"/>
      <c r="BQ1245" s="73"/>
      <c r="BR1245" s="73"/>
      <c r="BS1245" s="73"/>
      <c r="BT1245" s="73"/>
      <c r="BU1245" s="73"/>
      <c r="BV1245" s="73"/>
      <c r="BW1245" s="73"/>
      <c r="BX1245" s="73"/>
      <c r="BY1245" s="73"/>
      <c r="BZ1245" s="73"/>
      <c r="CA1245" s="73"/>
      <c r="CB1245" s="73"/>
      <c r="CC1245" s="73"/>
      <c r="CD1245" s="73"/>
      <c r="CE1245" s="73"/>
      <c r="CF1245" s="73"/>
      <c r="CG1245" s="73"/>
      <c r="CH1245" s="73"/>
      <c r="CI1245" s="73"/>
      <c r="CJ1245" s="73"/>
      <c r="CK1245" s="73"/>
      <c r="CL1245" s="73"/>
    </row>
    <row r="1246" spans="2:90" x14ac:dyDescent="0.4">
      <c r="B1246" s="154" t="s">
        <v>289</v>
      </c>
      <c r="D1246" t="s">
        <v>850</v>
      </c>
      <c r="E1246" t="str">
        <f t="shared" si="1411"/>
        <v>1246 LTERMY-S</v>
      </c>
      <c r="F1246" s="31"/>
      <c r="G1246" t="str">
        <f t="shared" si="1412"/>
        <v>1246 LTERMY-S</v>
      </c>
      <c r="H1246" s="23">
        <v>1000</v>
      </c>
      <c r="I1246" s="31"/>
      <c r="J1246" s="31"/>
      <c r="K1246" s="31"/>
      <c r="L1246" s="31"/>
      <c r="M1246" s="31"/>
      <c r="N1246" s="31"/>
      <c r="O1246" s="31"/>
      <c r="P1246" s="31"/>
      <c r="R1246" s="31"/>
      <c r="S1246" s="73"/>
      <c r="T1246" s="73"/>
      <c r="U1246" s="73"/>
      <c r="V1246" s="73"/>
      <c r="W1246" s="73"/>
      <c r="X1246" s="73"/>
      <c r="Y1246" s="73"/>
      <c r="Z1246" s="73"/>
      <c r="AA1246" s="73"/>
      <c r="AB1246" s="73"/>
      <c r="AC1246" s="73"/>
      <c r="AD1246" s="73"/>
      <c r="AE1246" s="73"/>
      <c r="AF1246" s="73"/>
      <c r="AG1246" s="73"/>
      <c r="AH1246" s="73"/>
      <c r="AI1246" s="73"/>
      <c r="AJ1246" s="73"/>
      <c r="AK1246" s="73"/>
      <c r="AL1246" s="73"/>
      <c r="AM1246" s="73"/>
      <c r="AN1246" s="73"/>
      <c r="AO1246" s="73"/>
      <c r="AP1246" s="73"/>
      <c r="AQ1246" s="73"/>
      <c r="AR1246" s="73"/>
      <c r="AS1246" s="73"/>
      <c r="AT1246" s="73"/>
      <c r="AU1246" s="73"/>
      <c r="AV1246" s="73"/>
      <c r="AW1246" s="73"/>
      <c r="AX1246" s="73"/>
      <c r="AY1246" s="73"/>
      <c r="AZ1246" s="73"/>
      <c r="BA1246" s="73"/>
      <c r="BB1246" s="73"/>
      <c r="BC1246" s="73"/>
      <c r="BD1246" s="73"/>
      <c r="BE1246" s="73"/>
      <c r="BF1246" s="73"/>
      <c r="BG1246" s="73"/>
      <c r="BH1246" s="73"/>
      <c r="BI1246" s="73"/>
      <c r="BJ1246" s="73"/>
      <c r="BK1246" s="73"/>
      <c r="BL1246" s="73"/>
      <c r="BM1246" s="73"/>
      <c r="BN1246" s="73"/>
      <c r="BO1246" s="73"/>
      <c r="BP1246" s="73"/>
      <c r="BQ1246" s="73"/>
      <c r="BR1246" s="73"/>
      <c r="BS1246" s="73"/>
      <c r="BT1246" s="73"/>
      <c r="BU1246" s="73"/>
      <c r="BV1246" s="73"/>
      <c r="BW1246" s="73"/>
      <c r="BX1246" s="73"/>
      <c r="BY1246" s="73"/>
      <c r="BZ1246" s="73"/>
      <c r="CA1246" s="73"/>
      <c r="CB1246" s="73"/>
      <c r="CC1246" s="73"/>
      <c r="CD1246" s="73"/>
      <c r="CE1246" s="73"/>
      <c r="CF1246" s="73"/>
      <c r="CG1246" s="73"/>
      <c r="CH1246" s="73"/>
      <c r="CI1246" s="73"/>
      <c r="CJ1246" s="73"/>
      <c r="CK1246" s="73"/>
      <c r="CL1246" s="73"/>
    </row>
    <row r="1247" spans="2:90" x14ac:dyDescent="0.4">
      <c r="B1247" s="124"/>
      <c r="C1247" s="31"/>
      <c r="D1247" t="s">
        <v>850</v>
      </c>
      <c r="E1247" t="str">
        <f t="shared" si="1411"/>
        <v>1247 LTERMY-S</v>
      </c>
      <c r="F1247" s="31"/>
      <c r="G1247" t="str">
        <f t="shared" si="1412"/>
        <v>1247 LTERMY-S</v>
      </c>
      <c r="H1247" s="31"/>
      <c r="I1247" s="31"/>
      <c r="J1247" s="31"/>
      <c r="K1247" s="31"/>
      <c r="L1247" s="31"/>
      <c r="M1247" s="31"/>
      <c r="N1247" s="31"/>
      <c r="O1247" s="31"/>
      <c r="P1247" s="31"/>
      <c r="R1247" s="31"/>
      <c r="S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row>
    <row r="1248" spans="2:90" x14ac:dyDescent="0.4">
      <c r="B1248" s="95" t="s">
        <v>290</v>
      </c>
      <c r="D1248" t="s">
        <v>850</v>
      </c>
      <c r="E1248" t="str">
        <f t="shared" si="1411"/>
        <v>1248 LTERMY-S</v>
      </c>
      <c r="F1248" s="280"/>
      <c r="G1248" t="str">
        <f t="shared" si="1412"/>
        <v>1248 LTERMY-S</v>
      </c>
      <c r="R1248" s="92"/>
      <c r="S1248" s="150"/>
      <c r="T1248" s="150"/>
      <c r="U1248" s="150"/>
      <c r="V1248" s="150"/>
      <c r="W1248" s="150"/>
      <c r="X1248" s="150"/>
      <c r="Y1248" s="150"/>
      <c r="Z1248" s="150"/>
      <c r="AA1248" s="150"/>
      <c r="AB1248" s="150"/>
      <c r="AC1248" s="150"/>
      <c r="AD1248" s="150"/>
      <c r="AE1248" s="150"/>
      <c r="AF1248" s="150"/>
      <c r="AG1248" s="150"/>
      <c r="AH1248" s="150"/>
      <c r="AI1248" s="150"/>
      <c r="AJ1248" s="150"/>
      <c r="AK1248" s="150"/>
      <c r="AL1248" s="150"/>
      <c r="AM1248" s="150"/>
      <c r="AN1248" s="150"/>
      <c r="AO1248" s="150"/>
      <c r="AP1248" s="150"/>
      <c r="AQ1248" s="150"/>
      <c r="AR1248" s="150"/>
      <c r="AS1248" s="150"/>
      <c r="AT1248" s="150"/>
      <c r="AU1248" s="150"/>
      <c r="AV1248" s="150"/>
      <c r="AW1248" s="150"/>
      <c r="AX1248" s="150"/>
      <c r="AY1248" s="150"/>
      <c r="AZ1248" s="150"/>
      <c r="BA1248" s="150"/>
      <c r="BB1248" s="150"/>
      <c r="BC1248" s="150"/>
      <c r="BD1248" s="150"/>
      <c r="BE1248" s="150"/>
      <c r="BF1248" s="150"/>
      <c r="BG1248" s="150"/>
      <c r="BH1248" s="150"/>
      <c r="BI1248" s="150"/>
      <c r="BJ1248" s="150"/>
      <c r="BK1248" s="150"/>
      <c r="BL1248" s="150"/>
      <c r="BM1248" s="150"/>
      <c r="BN1248" s="150"/>
      <c r="BO1248" s="150"/>
      <c r="BP1248" s="150"/>
      <c r="BQ1248" s="150"/>
      <c r="BR1248" s="150"/>
      <c r="BS1248" s="150"/>
      <c r="BT1248" s="150"/>
      <c r="BU1248" s="150"/>
      <c r="BV1248" s="150"/>
      <c r="BW1248" s="150"/>
      <c r="BX1248" s="150"/>
      <c r="BY1248" s="150"/>
      <c r="BZ1248" s="150"/>
      <c r="CA1248" s="150"/>
      <c r="CB1248" s="150"/>
      <c r="CC1248" s="150"/>
      <c r="CD1248" s="150"/>
      <c r="CE1248" s="150"/>
      <c r="CF1248" s="150"/>
      <c r="CG1248" s="150"/>
      <c r="CH1248" s="150"/>
      <c r="CI1248" s="150"/>
      <c r="CJ1248" s="150"/>
      <c r="CK1248" s="150"/>
      <c r="CL1248" s="150"/>
    </row>
    <row r="1249" spans="2:90" x14ac:dyDescent="0.4">
      <c r="B1249" s="154" t="s">
        <v>289</v>
      </c>
      <c r="D1249" t="s">
        <v>850</v>
      </c>
      <c r="E1249" t="str">
        <f t="shared" si="1411"/>
        <v>1249 LTERMY-S</v>
      </c>
      <c r="F1249" s="280"/>
      <c r="G1249" t="str">
        <f t="shared" si="1412"/>
        <v>1249 LTERMY-S</v>
      </c>
      <c r="K1249" s="24">
        <f>H1246</f>
        <v>1000</v>
      </c>
      <c r="L1249" s="24">
        <f ca="1">K1253</f>
        <v>1500000</v>
      </c>
      <c r="M1249" s="24">
        <f ca="1">L1253</f>
        <v>1500000</v>
      </c>
      <c r="N1249" s="24">
        <f ca="1">M1253</f>
        <v>1500000</v>
      </c>
      <c r="O1249" s="24">
        <f ca="1">N1253</f>
        <v>1500000</v>
      </c>
      <c r="P1249" s="24">
        <f ca="1">O1253</f>
        <v>1500000</v>
      </c>
      <c r="R1249"/>
      <c r="S1249" s="62">
        <f t="shared" ref="S1249:AY1249" ca="1" si="1413">R1253</f>
        <v>1000</v>
      </c>
      <c r="T1249" s="62">
        <f t="shared" ca="1" si="1413"/>
        <v>501000</v>
      </c>
      <c r="U1249" s="62">
        <f t="shared" ca="1" si="1413"/>
        <v>1001000</v>
      </c>
      <c r="V1249" s="62">
        <f t="shared" ca="1" si="1413"/>
        <v>1500000</v>
      </c>
      <c r="W1249" s="62">
        <f t="shared" ca="1" si="1413"/>
        <v>1500000</v>
      </c>
      <c r="X1249" s="62">
        <f t="shared" ca="1" si="1413"/>
        <v>1500000</v>
      </c>
      <c r="Y1249" s="62">
        <f t="shared" ca="1" si="1413"/>
        <v>1500000</v>
      </c>
      <c r="Z1249" s="62">
        <f t="shared" ca="1" si="1413"/>
        <v>1500000</v>
      </c>
      <c r="AA1249" s="62">
        <f t="shared" ca="1" si="1413"/>
        <v>1500000</v>
      </c>
      <c r="AB1249" s="62">
        <f t="shared" ca="1" si="1413"/>
        <v>1500000</v>
      </c>
      <c r="AC1249" s="62">
        <f t="shared" ca="1" si="1413"/>
        <v>1500000</v>
      </c>
      <c r="AD1249" s="62">
        <f t="shared" ca="1" si="1413"/>
        <v>1500000</v>
      </c>
      <c r="AE1249" s="62">
        <f t="shared" ca="1" si="1413"/>
        <v>1500000</v>
      </c>
      <c r="AF1249" s="62">
        <f t="shared" ca="1" si="1413"/>
        <v>1500000</v>
      </c>
      <c r="AG1249" s="62">
        <f t="shared" ca="1" si="1413"/>
        <v>1500000</v>
      </c>
      <c r="AH1249" s="62">
        <f t="shared" ca="1" si="1413"/>
        <v>1500000</v>
      </c>
      <c r="AI1249" s="62">
        <f t="shared" ca="1" si="1413"/>
        <v>1500000</v>
      </c>
      <c r="AJ1249" s="62">
        <f t="shared" ca="1" si="1413"/>
        <v>1500000</v>
      </c>
      <c r="AK1249" s="62">
        <f t="shared" ca="1" si="1413"/>
        <v>1500000</v>
      </c>
      <c r="AL1249" s="62">
        <f t="shared" ca="1" si="1413"/>
        <v>1500000</v>
      </c>
      <c r="AM1249" s="62">
        <f t="shared" ca="1" si="1413"/>
        <v>1500000</v>
      </c>
      <c r="AN1249" s="62">
        <f t="shared" ca="1" si="1413"/>
        <v>1500000</v>
      </c>
      <c r="AO1249" s="62">
        <f t="shared" ca="1" si="1413"/>
        <v>1500000</v>
      </c>
      <c r="AP1249" s="62">
        <f t="shared" ca="1" si="1413"/>
        <v>1500000</v>
      </c>
      <c r="AQ1249" s="62">
        <f t="shared" ca="1" si="1413"/>
        <v>1500000</v>
      </c>
      <c r="AR1249" s="62">
        <f t="shared" ca="1" si="1413"/>
        <v>1500000</v>
      </c>
      <c r="AS1249" s="62">
        <f t="shared" ca="1" si="1413"/>
        <v>1500000</v>
      </c>
      <c r="AT1249" s="62">
        <f t="shared" ca="1" si="1413"/>
        <v>1500000</v>
      </c>
      <c r="AU1249" s="62">
        <f t="shared" ca="1" si="1413"/>
        <v>1500000</v>
      </c>
      <c r="AV1249" s="62">
        <f t="shared" ca="1" si="1413"/>
        <v>1500000</v>
      </c>
      <c r="AW1249" s="62">
        <f t="shared" ca="1" si="1413"/>
        <v>1500000</v>
      </c>
      <c r="AX1249" s="62">
        <f t="shared" ca="1" si="1413"/>
        <v>1500000</v>
      </c>
      <c r="AY1249" s="62">
        <f t="shared" ca="1" si="1413"/>
        <v>1500000</v>
      </c>
      <c r="AZ1249" s="62">
        <f t="shared" ref="AZ1249:CE1249" ca="1" si="1414">AY1253</f>
        <v>1500000</v>
      </c>
      <c r="BA1249" s="62">
        <f t="shared" ca="1" si="1414"/>
        <v>1500000</v>
      </c>
      <c r="BB1249" s="62">
        <f t="shared" ca="1" si="1414"/>
        <v>1500000</v>
      </c>
      <c r="BC1249" s="62">
        <f t="shared" ca="1" si="1414"/>
        <v>1500000</v>
      </c>
      <c r="BD1249" s="62">
        <f t="shared" ca="1" si="1414"/>
        <v>1500000</v>
      </c>
      <c r="BE1249" s="62">
        <f t="shared" ca="1" si="1414"/>
        <v>1500000</v>
      </c>
      <c r="BF1249" s="62">
        <f t="shared" ca="1" si="1414"/>
        <v>1500000</v>
      </c>
      <c r="BG1249" s="62">
        <f t="shared" ca="1" si="1414"/>
        <v>1500000</v>
      </c>
      <c r="BH1249" s="62">
        <f t="shared" ca="1" si="1414"/>
        <v>1500000</v>
      </c>
      <c r="BI1249" s="62">
        <f t="shared" ca="1" si="1414"/>
        <v>1500000</v>
      </c>
      <c r="BJ1249" s="62">
        <f t="shared" ca="1" si="1414"/>
        <v>1500000</v>
      </c>
      <c r="BK1249" s="62">
        <f t="shared" ca="1" si="1414"/>
        <v>1500000</v>
      </c>
      <c r="BL1249" s="62">
        <f t="shared" ca="1" si="1414"/>
        <v>1500000</v>
      </c>
      <c r="BM1249" s="62">
        <f t="shared" ca="1" si="1414"/>
        <v>1500000</v>
      </c>
      <c r="BN1249" s="62">
        <f t="shared" ca="1" si="1414"/>
        <v>1500000</v>
      </c>
      <c r="BO1249" s="62">
        <f t="shared" ca="1" si="1414"/>
        <v>1500000</v>
      </c>
      <c r="BP1249" s="62">
        <f t="shared" ca="1" si="1414"/>
        <v>1500000</v>
      </c>
      <c r="BQ1249" s="62">
        <f t="shared" ca="1" si="1414"/>
        <v>1500000</v>
      </c>
      <c r="BR1249" s="62">
        <f t="shared" ca="1" si="1414"/>
        <v>1500000</v>
      </c>
      <c r="BS1249" s="62">
        <f t="shared" ca="1" si="1414"/>
        <v>1500000</v>
      </c>
      <c r="BT1249" s="62">
        <f t="shared" ca="1" si="1414"/>
        <v>1500000</v>
      </c>
      <c r="BU1249" s="62">
        <f t="shared" ca="1" si="1414"/>
        <v>1500000</v>
      </c>
      <c r="BV1249" s="62">
        <f t="shared" ca="1" si="1414"/>
        <v>1500000</v>
      </c>
      <c r="BW1249" s="62">
        <f t="shared" ca="1" si="1414"/>
        <v>1500000</v>
      </c>
      <c r="BX1249" s="62">
        <f t="shared" ca="1" si="1414"/>
        <v>1500000</v>
      </c>
      <c r="BY1249" s="62">
        <f t="shared" ca="1" si="1414"/>
        <v>1500000</v>
      </c>
      <c r="BZ1249" s="62">
        <f t="shared" ca="1" si="1414"/>
        <v>1500000</v>
      </c>
      <c r="CA1249" s="62">
        <f t="shared" ca="1" si="1414"/>
        <v>1500000</v>
      </c>
      <c r="CB1249" s="62">
        <f t="shared" ca="1" si="1414"/>
        <v>1500000</v>
      </c>
      <c r="CC1249" s="62">
        <f t="shared" ca="1" si="1414"/>
        <v>1500000</v>
      </c>
      <c r="CD1249" s="62">
        <f t="shared" ca="1" si="1414"/>
        <v>1500000</v>
      </c>
      <c r="CE1249" s="62">
        <f t="shared" ca="1" si="1414"/>
        <v>1500000</v>
      </c>
      <c r="CF1249" s="62">
        <f t="shared" ref="CF1249:CL1249" ca="1" si="1415">CE1253</f>
        <v>1500000</v>
      </c>
      <c r="CG1249" s="62">
        <f t="shared" ca="1" si="1415"/>
        <v>1500000</v>
      </c>
      <c r="CH1249" s="62">
        <f t="shared" ca="1" si="1415"/>
        <v>1500000</v>
      </c>
      <c r="CI1249" s="62">
        <f t="shared" ca="1" si="1415"/>
        <v>1500000</v>
      </c>
      <c r="CJ1249" s="62">
        <f t="shared" ca="1" si="1415"/>
        <v>1500000</v>
      </c>
      <c r="CK1249" s="62">
        <f t="shared" ca="1" si="1415"/>
        <v>1500000</v>
      </c>
      <c r="CL1249" s="62">
        <f t="shared" ca="1" si="1415"/>
        <v>1500000</v>
      </c>
    </row>
    <row r="1250" spans="2:90" x14ac:dyDescent="0.4">
      <c r="B1250" s="141" t="s">
        <v>849</v>
      </c>
      <c r="D1250" t="s">
        <v>850</v>
      </c>
      <c r="E1250" t="str">
        <f t="shared" si="1411"/>
        <v>1250 LTERMY-S</v>
      </c>
      <c r="F1250" s="280"/>
      <c r="G1250" t="str">
        <f t="shared" si="1412"/>
        <v>1250 LTERMY-S</v>
      </c>
      <c r="K1250" s="18">
        <v>100</v>
      </c>
      <c r="L1250" s="18">
        <v>100</v>
      </c>
      <c r="M1250" s="18">
        <v>100</v>
      </c>
      <c r="N1250" s="18">
        <v>100</v>
      </c>
      <c r="O1250" s="18">
        <v>100</v>
      </c>
      <c r="P1250" s="18">
        <v>100</v>
      </c>
      <c r="R1250" s="12"/>
      <c r="S1250" s="143" cm="1">
        <f t="array" ref="S1250">IFERROR(INDEX($K:$Q,ROW(),MATCH(S$3,$K$2:$Q$2,0)),0)</f>
        <v>100</v>
      </c>
      <c r="T1250" s="143" cm="1">
        <f t="array" ref="T1250">IFERROR(INDEX($K:$Q,ROW(),MATCH(T$3,$K$2:$Q$2,0)),0)</f>
        <v>100</v>
      </c>
      <c r="U1250" s="143" cm="1">
        <f t="array" ref="U1250">IFERROR(INDEX($K:$Q,ROW(),MATCH(U$3,$K$2:$Q$2,0)),0)</f>
        <v>100</v>
      </c>
      <c r="V1250" s="143" cm="1">
        <f t="array" ref="V1250">IFERROR(INDEX($K:$Q,ROW(),MATCH(V$3,$K$2:$Q$2,0)),0)</f>
        <v>100</v>
      </c>
      <c r="W1250" s="143" cm="1">
        <f t="array" ref="W1250">IFERROR(INDEX($K:$Q,ROW(),MATCH(W$3,$K$2:$Q$2,0)),0)</f>
        <v>100</v>
      </c>
      <c r="X1250" s="143" cm="1">
        <f t="array" ref="X1250">IFERROR(INDEX($K:$Q,ROW(),MATCH(X$3,$K$2:$Q$2,0)),0)</f>
        <v>100</v>
      </c>
      <c r="Y1250" s="143" cm="1">
        <f t="array" ref="Y1250">IFERROR(INDEX($K:$Q,ROW(),MATCH(Y$3,$K$2:$Q$2,0)),0)</f>
        <v>100</v>
      </c>
      <c r="Z1250" s="143" cm="1">
        <f t="array" ref="Z1250">IFERROR(INDEX($K:$Q,ROW(),MATCH(Z$3,$K$2:$Q$2,0)),0)</f>
        <v>100</v>
      </c>
      <c r="AA1250" s="143" cm="1">
        <f t="array" ref="AA1250">IFERROR(INDEX($K:$Q,ROW(),MATCH(AA$3,$K$2:$Q$2,0)),0)</f>
        <v>100</v>
      </c>
      <c r="AB1250" s="143" cm="1">
        <f t="array" ref="AB1250">IFERROR(INDEX($K:$Q,ROW(),MATCH(AB$3,$K$2:$Q$2,0)),0)</f>
        <v>100</v>
      </c>
      <c r="AC1250" s="143" cm="1">
        <f t="array" ref="AC1250">IFERROR(INDEX($K:$Q,ROW(),MATCH(AC$3,$K$2:$Q$2,0)),0)</f>
        <v>100</v>
      </c>
      <c r="AD1250" s="143" cm="1">
        <f t="array" ref="AD1250">IFERROR(INDEX($K:$Q,ROW(),MATCH(AD$3,$K$2:$Q$2,0)),0)</f>
        <v>100</v>
      </c>
      <c r="AE1250" s="143" cm="1">
        <f t="array" ref="AE1250">IFERROR(INDEX($K:$Q,ROW(),MATCH(AE$3,$K$2:$Q$2,0)),0)</f>
        <v>100</v>
      </c>
      <c r="AF1250" s="143" cm="1">
        <f t="array" ref="AF1250">IFERROR(INDEX($K:$Q,ROW(),MATCH(AF$3,$K$2:$Q$2,0)),0)</f>
        <v>100</v>
      </c>
      <c r="AG1250" s="143" cm="1">
        <f t="array" ref="AG1250">IFERROR(INDEX($K:$Q,ROW(),MATCH(AG$3,$K$2:$Q$2,0)),0)</f>
        <v>100</v>
      </c>
      <c r="AH1250" s="143" cm="1">
        <f t="array" ref="AH1250">IFERROR(INDEX($K:$Q,ROW(),MATCH(AH$3,$K$2:$Q$2,0)),0)</f>
        <v>100</v>
      </c>
      <c r="AI1250" s="143" cm="1">
        <f t="array" ref="AI1250">IFERROR(INDEX($K:$Q,ROW(),MATCH(AI$3,$K$2:$Q$2,0)),0)</f>
        <v>100</v>
      </c>
      <c r="AJ1250" s="143" cm="1">
        <f t="array" ref="AJ1250">IFERROR(INDEX($K:$Q,ROW(),MATCH(AJ$3,$K$2:$Q$2,0)),0)</f>
        <v>100</v>
      </c>
      <c r="AK1250" s="143" cm="1">
        <f t="array" ref="AK1250">IFERROR(INDEX($K:$Q,ROW(),MATCH(AK$3,$K$2:$Q$2,0)),0)</f>
        <v>100</v>
      </c>
      <c r="AL1250" s="143" cm="1">
        <f t="array" ref="AL1250">IFERROR(INDEX($K:$Q,ROW(),MATCH(AL$3,$K$2:$Q$2,0)),0)</f>
        <v>100</v>
      </c>
      <c r="AM1250" s="143" cm="1">
        <f t="array" ref="AM1250">IFERROR(INDEX($K:$Q,ROW(),MATCH(AM$3,$K$2:$Q$2,0)),0)</f>
        <v>100</v>
      </c>
      <c r="AN1250" s="143" cm="1">
        <f t="array" ref="AN1250">IFERROR(INDEX($K:$Q,ROW(),MATCH(AN$3,$K$2:$Q$2,0)),0)</f>
        <v>100</v>
      </c>
      <c r="AO1250" s="143" cm="1">
        <f t="array" ref="AO1250">IFERROR(INDEX($K:$Q,ROW(),MATCH(AO$3,$K$2:$Q$2,0)),0)</f>
        <v>100</v>
      </c>
      <c r="AP1250" s="143" cm="1">
        <f t="array" ref="AP1250">IFERROR(INDEX($K:$Q,ROW(),MATCH(AP$3,$K$2:$Q$2,0)),0)</f>
        <v>100</v>
      </c>
      <c r="AQ1250" s="143" cm="1">
        <f t="array" ref="AQ1250">IFERROR(INDEX($K:$Q,ROW(),MATCH(AQ$3,$K$2:$Q$2,0)),0)</f>
        <v>100</v>
      </c>
      <c r="AR1250" s="143" cm="1">
        <f t="array" ref="AR1250">IFERROR(INDEX($K:$Q,ROW(),MATCH(AR$3,$K$2:$Q$2,0)),0)</f>
        <v>100</v>
      </c>
      <c r="AS1250" s="143" cm="1">
        <f t="array" ref="AS1250">IFERROR(INDEX($K:$Q,ROW(),MATCH(AS$3,$K$2:$Q$2,0)),0)</f>
        <v>100</v>
      </c>
      <c r="AT1250" s="143" cm="1">
        <f t="array" ref="AT1250">IFERROR(INDEX($K:$Q,ROW(),MATCH(AT$3,$K$2:$Q$2,0)),0)</f>
        <v>100</v>
      </c>
      <c r="AU1250" s="143" cm="1">
        <f t="array" ref="AU1250">IFERROR(INDEX($K:$Q,ROW(),MATCH(AU$3,$K$2:$Q$2,0)),0)</f>
        <v>100</v>
      </c>
      <c r="AV1250" s="143" cm="1">
        <f t="array" ref="AV1250">IFERROR(INDEX($K:$Q,ROW(),MATCH(AV$3,$K$2:$Q$2,0)),0)</f>
        <v>100</v>
      </c>
      <c r="AW1250" s="143" cm="1">
        <f t="array" ref="AW1250">IFERROR(INDEX($K:$Q,ROW(),MATCH(AW$3,$K$2:$Q$2,0)),0)</f>
        <v>100</v>
      </c>
      <c r="AX1250" s="143" cm="1">
        <f t="array" ref="AX1250">IFERROR(INDEX($K:$Q,ROW(),MATCH(AX$3,$K$2:$Q$2,0)),0)</f>
        <v>100</v>
      </c>
      <c r="AY1250" s="143" cm="1">
        <f t="array" ref="AY1250">IFERROR(INDEX($K:$Q,ROW(),MATCH(AY$3,$K$2:$Q$2,0)),0)</f>
        <v>100</v>
      </c>
      <c r="AZ1250" s="143" cm="1">
        <f t="array" ref="AZ1250">IFERROR(INDEX($K:$Q,ROW(),MATCH(AZ$3,$K$2:$Q$2,0)),0)</f>
        <v>100</v>
      </c>
      <c r="BA1250" s="143" cm="1">
        <f t="array" ref="BA1250">IFERROR(INDEX($K:$Q,ROW(),MATCH(BA$3,$K$2:$Q$2,0)),0)</f>
        <v>100</v>
      </c>
      <c r="BB1250" s="143" cm="1">
        <f t="array" ref="BB1250">IFERROR(INDEX($K:$Q,ROW(),MATCH(BB$3,$K$2:$Q$2,0)),0)</f>
        <v>100</v>
      </c>
      <c r="BC1250" s="143" cm="1">
        <f t="array" ref="BC1250">IFERROR(INDEX($K:$Q,ROW(),MATCH(BC$3,$K$2:$Q$2,0)),0)</f>
        <v>100</v>
      </c>
      <c r="BD1250" s="143" cm="1">
        <f t="array" ref="BD1250">IFERROR(INDEX($K:$Q,ROW(),MATCH(BD$3,$K$2:$Q$2,0)),0)</f>
        <v>100</v>
      </c>
      <c r="BE1250" s="143" cm="1">
        <f t="array" ref="BE1250">IFERROR(INDEX($K:$Q,ROW(),MATCH(BE$3,$K$2:$Q$2,0)),0)</f>
        <v>100</v>
      </c>
      <c r="BF1250" s="143" cm="1">
        <f t="array" ref="BF1250">IFERROR(INDEX($K:$Q,ROW(),MATCH(BF$3,$K$2:$Q$2,0)),0)</f>
        <v>100</v>
      </c>
      <c r="BG1250" s="143" cm="1">
        <f t="array" ref="BG1250">IFERROR(INDEX($K:$Q,ROW(),MATCH(BG$3,$K$2:$Q$2,0)),0)</f>
        <v>100</v>
      </c>
      <c r="BH1250" s="143" cm="1">
        <f t="array" ref="BH1250">IFERROR(INDEX($K:$Q,ROW(),MATCH(BH$3,$K$2:$Q$2,0)),0)</f>
        <v>100</v>
      </c>
      <c r="BI1250" s="143" cm="1">
        <f t="array" ref="BI1250">IFERROR(INDEX($K:$Q,ROW(),MATCH(BI$3,$K$2:$Q$2,0)),0)</f>
        <v>100</v>
      </c>
      <c r="BJ1250" s="143" cm="1">
        <f t="array" ref="BJ1250">IFERROR(INDEX($K:$Q,ROW(),MATCH(BJ$3,$K$2:$Q$2,0)),0)</f>
        <v>100</v>
      </c>
      <c r="BK1250" s="143" cm="1">
        <f t="array" ref="BK1250">IFERROR(INDEX($K:$Q,ROW(),MATCH(BK$3,$K$2:$Q$2,0)),0)</f>
        <v>100</v>
      </c>
      <c r="BL1250" s="143" cm="1">
        <f t="array" ref="BL1250">IFERROR(INDEX($K:$Q,ROW(),MATCH(BL$3,$K$2:$Q$2,0)),0)</f>
        <v>100</v>
      </c>
      <c r="BM1250" s="143" cm="1">
        <f t="array" ref="BM1250">IFERROR(INDEX($K:$Q,ROW(),MATCH(BM$3,$K$2:$Q$2,0)),0)</f>
        <v>100</v>
      </c>
      <c r="BN1250" s="143" cm="1">
        <f t="array" ref="BN1250">IFERROR(INDEX($K:$Q,ROW(),MATCH(BN$3,$K$2:$Q$2,0)),0)</f>
        <v>100</v>
      </c>
      <c r="BO1250" s="143" cm="1">
        <f t="array" ref="BO1250">IFERROR(INDEX($K:$Q,ROW(),MATCH(BO$3,$K$2:$Q$2,0)),0)</f>
        <v>100</v>
      </c>
      <c r="BP1250" s="143" cm="1">
        <f t="array" ref="BP1250">IFERROR(INDEX($K:$Q,ROW(),MATCH(BP$3,$K$2:$Q$2,0)),0)</f>
        <v>100</v>
      </c>
      <c r="BQ1250" s="143" cm="1">
        <f t="array" ref="BQ1250">IFERROR(INDEX($K:$Q,ROW(),MATCH(BQ$3,$K$2:$Q$2,0)),0)</f>
        <v>100</v>
      </c>
      <c r="BR1250" s="143" cm="1">
        <f t="array" ref="BR1250">IFERROR(INDEX($K:$Q,ROW(),MATCH(BR$3,$K$2:$Q$2,0)),0)</f>
        <v>100</v>
      </c>
      <c r="BS1250" s="143" cm="1">
        <f t="array" ref="BS1250">IFERROR(INDEX($K:$Q,ROW(),MATCH(BS$3,$K$2:$Q$2,0)),0)</f>
        <v>100</v>
      </c>
      <c r="BT1250" s="143" cm="1">
        <f t="array" ref="BT1250">IFERROR(INDEX($K:$Q,ROW(),MATCH(BT$3,$K$2:$Q$2,0)),0)</f>
        <v>100</v>
      </c>
      <c r="BU1250" s="143" cm="1">
        <f t="array" ref="BU1250">IFERROR(INDEX($K:$Q,ROW(),MATCH(BU$3,$K$2:$Q$2,0)),0)</f>
        <v>100</v>
      </c>
      <c r="BV1250" s="143" cm="1">
        <f t="array" ref="BV1250">IFERROR(INDEX($K:$Q,ROW(),MATCH(BV$3,$K$2:$Q$2,0)),0)</f>
        <v>100</v>
      </c>
      <c r="BW1250" s="143" cm="1">
        <f t="array" ref="BW1250">IFERROR(INDEX($K:$Q,ROW(),MATCH(BW$3,$K$2:$Q$2,0)),0)</f>
        <v>100</v>
      </c>
      <c r="BX1250" s="143" cm="1">
        <f t="array" ref="BX1250">IFERROR(INDEX($K:$Q,ROW(),MATCH(BX$3,$K$2:$Q$2,0)),0)</f>
        <v>100</v>
      </c>
      <c r="BY1250" s="143" cm="1">
        <f t="array" ref="BY1250">IFERROR(INDEX($K:$Q,ROW(),MATCH(BY$3,$K$2:$Q$2,0)),0)</f>
        <v>100</v>
      </c>
      <c r="BZ1250" s="143" cm="1">
        <f t="array" ref="BZ1250">IFERROR(INDEX($K:$Q,ROW(),MATCH(BZ$3,$K$2:$Q$2,0)),0)</f>
        <v>100</v>
      </c>
      <c r="CA1250" s="143" cm="1">
        <f t="array" ref="CA1250">IFERROR(INDEX($K:$Q,ROW(),MATCH(CA$3,$K$2:$Q$2,0)),0)</f>
        <v>100</v>
      </c>
      <c r="CB1250" s="143" cm="1">
        <f t="array" ref="CB1250">IFERROR(INDEX($K:$Q,ROW(),MATCH(CB$3,$K$2:$Q$2,0)),0)</f>
        <v>100</v>
      </c>
      <c r="CC1250" s="143" cm="1">
        <f t="array" ref="CC1250">IFERROR(INDEX($K:$Q,ROW(),MATCH(CC$3,$K$2:$Q$2,0)),0)</f>
        <v>100</v>
      </c>
      <c r="CD1250" s="143" cm="1">
        <f t="array" ref="CD1250">IFERROR(INDEX($K:$Q,ROW(),MATCH(CD$3,$K$2:$Q$2,0)),0)</f>
        <v>100</v>
      </c>
      <c r="CE1250" s="143" cm="1">
        <f t="array" ref="CE1250">IFERROR(INDEX($K:$Q,ROW(),MATCH(CE$3,$K$2:$Q$2,0)),0)</f>
        <v>100</v>
      </c>
      <c r="CF1250" s="143" cm="1">
        <f t="array" ref="CF1250">IFERROR(INDEX($K:$Q,ROW(),MATCH(CF$3,$K$2:$Q$2,0)),0)</f>
        <v>100</v>
      </c>
      <c r="CG1250" s="143" cm="1">
        <f t="array" ref="CG1250">IFERROR(INDEX($K:$Q,ROW(),MATCH(CG$3,$K$2:$Q$2,0)),0)</f>
        <v>100</v>
      </c>
      <c r="CH1250" s="143" cm="1">
        <f t="array" ref="CH1250">IFERROR(INDEX($K:$Q,ROW(),MATCH(CH$3,$K$2:$Q$2,0)),0)</f>
        <v>100</v>
      </c>
      <c r="CI1250" s="143" cm="1">
        <f t="array" ref="CI1250">IFERROR(INDEX($K:$Q,ROW(),MATCH(CI$3,$K$2:$Q$2,0)),0)</f>
        <v>100</v>
      </c>
      <c r="CJ1250" s="143" cm="1">
        <f t="array" ref="CJ1250">IFERROR(INDEX($K:$Q,ROW(),MATCH(CJ$3,$K$2:$Q$2,0)),0)</f>
        <v>100</v>
      </c>
      <c r="CK1250" s="143" cm="1">
        <f t="array" ref="CK1250">IFERROR(INDEX($K:$Q,ROW(),MATCH(CK$3,$K$2:$Q$2,0)),0)</f>
        <v>100</v>
      </c>
      <c r="CL1250" s="143" cm="1">
        <f t="array" ref="CL1250">IFERROR(INDEX($K:$Q,ROW(),MATCH(CL$3,$K$2:$Q$2,0)),0)</f>
        <v>100</v>
      </c>
    </row>
    <row r="1251" spans="2:90" x14ac:dyDescent="0.4">
      <c r="B1251" s="154" t="str">
        <f>"New borrowing - "&amp;SUBSTITUTE(B1241,":","")</f>
        <v>New borrowing - Rolling fixed term loan - multiple borrowings w/ annual control</v>
      </c>
      <c r="D1251" t="s">
        <v>850</v>
      </c>
      <c r="E1251" t="str">
        <f t="shared" si="1411"/>
        <v>1251 LTERMY-S</v>
      </c>
      <c r="G1251" t="str">
        <f t="shared" si="1412"/>
        <v>1251 LTERMY-S</v>
      </c>
      <c r="K1251" s="24">
        <f t="shared" ref="K1251:P1252" ca="1" si="1416">SUMIF($3:$3,K$2,1251:1251)</f>
        <v>6000000</v>
      </c>
      <c r="L1251" s="24">
        <f t="shared" ca="1" si="1416"/>
        <v>6000000</v>
      </c>
      <c r="M1251" s="24">
        <f t="shared" ca="1" si="1416"/>
        <v>6000000</v>
      </c>
      <c r="N1251" s="24">
        <f t="shared" ca="1" si="1416"/>
        <v>6000000</v>
      </c>
      <c r="O1251" s="24">
        <f t="shared" ca="1" si="1416"/>
        <v>6000000</v>
      </c>
      <c r="P1251" s="24">
        <f t="shared" ca="1" si="1416"/>
        <v>6000000</v>
      </c>
      <c r="R1251" s="53">
        <f>H1246</f>
        <v>1000</v>
      </c>
      <c r="S1251" s="80" cm="1">
        <f t="array" aca="1" ref="S1251" ca="1">+S1250*INDIRECT(S1236)</f>
        <v>500000</v>
      </c>
      <c r="T1251" s="80" cm="1">
        <f t="array" aca="1" ref="T1251" ca="1">+T1250*INDIRECT(T1236)</f>
        <v>500000</v>
      </c>
      <c r="U1251" s="80" cm="1">
        <f t="array" aca="1" ref="U1251" ca="1">+U1250*INDIRECT(U1236)</f>
        <v>500000</v>
      </c>
      <c r="V1251" s="80" cm="1">
        <f t="array" aca="1" ref="V1251" ca="1">+V1250*INDIRECT(V1236)</f>
        <v>500000</v>
      </c>
      <c r="W1251" s="80" cm="1">
        <f t="array" aca="1" ref="W1251" ca="1">+W1250*INDIRECT(W1236)</f>
        <v>500000</v>
      </c>
      <c r="X1251" s="80" cm="1">
        <f t="array" aca="1" ref="X1251" ca="1">+X1250*INDIRECT(X1236)</f>
        <v>500000</v>
      </c>
      <c r="Y1251" s="80" cm="1">
        <f t="array" aca="1" ref="Y1251" ca="1">+Y1250*INDIRECT(Y1236)</f>
        <v>500000</v>
      </c>
      <c r="Z1251" s="80" cm="1">
        <f t="array" aca="1" ref="Z1251" ca="1">+Z1250*INDIRECT(Z1236)</f>
        <v>500000</v>
      </c>
      <c r="AA1251" s="80" cm="1">
        <f t="array" aca="1" ref="AA1251" ca="1">+AA1250*INDIRECT(AA1236)</f>
        <v>500000</v>
      </c>
      <c r="AB1251" s="80" cm="1">
        <f t="array" aca="1" ref="AB1251" ca="1">+AB1250*INDIRECT(AB1236)</f>
        <v>500000</v>
      </c>
      <c r="AC1251" s="80" cm="1">
        <f t="array" aca="1" ref="AC1251" ca="1">+AC1250*INDIRECT(AC1236)</f>
        <v>500000</v>
      </c>
      <c r="AD1251" s="80" cm="1">
        <f t="array" aca="1" ref="AD1251" ca="1">+AD1250*INDIRECT(AD1236)</f>
        <v>500000</v>
      </c>
      <c r="AE1251" s="80" cm="1">
        <f t="array" aca="1" ref="AE1251" ca="1">+AE1250*INDIRECT(AE1236)</f>
        <v>500000</v>
      </c>
      <c r="AF1251" s="80" cm="1">
        <f t="array" aca="1" ref="AF1251" ca="1">+AF1250*INDIRECT(AF1236)</f>
        <v>500000</v>
      </c>
      <c r="AG1251" s="80" cm="1">
        <f t="array" aca="1" ref="AG1251" ca="1">+AG1250*INDIRECT(AG1236)</f>
        <v>500000</v>
      </c>
      <c r="AH1251" s="80" cm="1">
        <f t="array" aca="1" ref="AH1251" ca="1">+AH1250*INDIRECT(AH1236)</f>
        <v>500000</v>
      </c>
      <c r="AI1251" s="80" cm="1">
        <f t="array" aca="1" ref="AI1251" ca="1">+AI1250*INDIRECT(AI1236)</f>
        <v>500000</v>
      </c>
      <c r="AJ1251" s="80" cm="1">
        <f t="array" aca="1" ref="AJ1251" ca="1">+AJ1250*INDIRECT(AJ1236)</f>
        <v>500000</v>
      </c>
      <c r="AK1251" s="80" cm="1">
        <f t="array" aca="1" ref="AK1251" ca="1">+AK1250*INDIRECT(AK1236)</f>
        <v>500000</v>
      </c>
      <c r="AL1251" s="80" cm="1">
        <f t="array" aca="1" ref="AL1251" ca="1">+AL1250*INDIRECT(AL1236)</f>
        <v>500000</v>
      </c>
      <c r="AM1251" s="80" cm="1">
        <f t="array" aca="1" ref="AM1251" ca="1">+AM1250*INDIRECT(AM1236)</f>
        <v>500000</v>
      </c>
      <c r="AN1251" s="80" cm="1">
        <f t="array" aca="1" ref="AN1251" ca="1">+AN1250*INDIRECT(AN1236)</f>
        <v>500000</v>
      </c>
      <c r="AO1251" s="80" cm="1">
        <f t="array" aca="1" ref="AO1251" ca="1">+AO1250*INDIRECT(AO1236)</f>
        <v>500000</v>
      </c>
      <c r="AP1251" s="80" cm="1">
        <f t="array" aca="1" ref="AP1251" ca="1">+AP1250*INDIRECT(AP1236)</f>
        <v>500000</v>
      </c>
      <c r="AQ1251" s="80" cm="1">
        <f t="array" aca="1" ref="AQ1251" ca="1">+AQ1250*INDIRECT(AQ1236)</f>
        <v>500000</v>
      </c>
      <c r="AR1251" s="80" cm="1">
        <f t="array" aca="1" ref="AR1251" ca="1">+AR1250*INDIRECT(AR1236)</f>
        <v>500000</v>
      </c>
      <c r="AS1251" s="80" cm="1">
        <f t="array" aca="1" ref="AS1251" ca="1">+AS1250*INDIRECT(AS1236)</f>
        <v>500000</v>
      </c>
      <c r="AT1251" s="80" cm="1">
        <f t="array" aca="1" ref="AT1251" ca="1">+AT1250*INDIRECT(AT1236)</f>
        <v>500000</v>
      </c>
      <c r="AU1251" s="80" cm="1">
        <f t="array" aca="1" ref="AU1251" ca="1">+AU1250*INDIRECT(AU1236)</f>
        <v>500000</v>
      </c>
      <c r="AV1251" s="80" cm="1">
        <f t="array" aca="1" ref="AV1251" ca="1">+AV1250*INDIRECT(AV1236)</f>
        <v>500000</v>
      </c>
      <c r="AW1251" s="80" cm="1">
        <f t="array" aca="1" ref="AW1251" ca="1">+AW1250*INDIRECT(AW1236)</f>
        <v>500000</v>
      </c>
      <c r="AX1251" s="80" cm="1">
        <f t="array" aca="1" ref="AX1251" ca="1">+AX1250*INDIRECT(AX1236)</f>
        <v>500000</v>
      </c>
      <c r="AY1251" s="80" cm="1">
        <f t="array" aca="1" ref="AY1251" ca="1">+AY1250*INDIRECT(AY1236)</f>
        <v>500000</v>
      </c>
      <c r="AZ1251" s="80" cm="1">
        <f t="array" aca="1" ref="AZ1251" ca="1">+AZ1250*INDIRECT(AZ1236)</f>
        <v>500000</v>
      </c>
      <c r="BA1251" s="80" cm="1">
        <f t="array" aca="1" ref="BA1251" ca="1">+BA1250*INDIRECT(BA1236)</f>
        <v>500000</v>
      </c>
      <c r="BB1251" s="80" cm="1">
        <f t="array" aca="1" ref="BB1251" ca="1">+BB1250*INDIRECT(BB1236)</f>
        <v>500000</v>
      </c>
      <c r="BC1251" s="80" cm="1">
        <f t="array" aca="1" ref="BC1251" ca="1">+BC1250*INDIRECT(BC1236)</f>
        <v>500000</v>
      </c>
      <c r="BD1251" s="80" cm="1">
        <f t="array" aca="1" ref="BD1251" ca="1">+BD1250*INDIRECT(BD1236)</f>
        <v>500000</v>
      </c>
      <c r="BE1251" s="80" cm="1">
        <f t="array" aca="1" ref="BE1251" ca="1">+BE1250*INDIRECT(BE1236)</f>
        <v>500000</v>
      </c>
      <c r="BF1251" s="80" cm="1">
        <f t="array" aca="1" ref="BF1251" ca="1">+BF1250*INDIRECT(BF1236)</f>
        <v>500000</v>
      </c>
      <c r="BG1251" s="80" cm="1">
        <f t="array" aca="1" ref="BG1251" ca="1">+BG1250*INDIRECT(BG1236)</f>
        <v>500000</v>
      </c>
      <c r="BH1251" s="80" cm="1">
        <f t="array" aca="1" ref="BH1251" ca="1">+BH1250*INDIRECT(BH1236)</f>
        <v>500000</v>
      </c>
      <c r="BI1251" s="80" cm="1">
        <f t="array" aca="1" ref="BI1251" ca="1">+BI1250*INDIRECT(BI1236)</f>
        <v>500000</v>
      </c>
      <c r="BJ1251" s="80" cm="1">
        <f t="array" aca="1" ref="BJ1251" ca="1">+BJ1250*INDIRECT(BJ1236)</f>
        <v>500000</v>
      </c>
      <c r="BK1251" s="80" cm="1">
        <f t="array" aca="1" ref="BK1251" ca="1">+BK1250*INDIRECT(BK1236)</f>
        <v>500000</v>
      </c>
      <c r="BL1251" s="80" cm="1">
        <f t="array" aca="1" ref="BL1251" ca="1">+BL1250*INDIRECT(BL1236)</f>
        <v>500000</v>
      </c>
      <c r="BM1251" s="80" cm="1">
        <f t="array" aca="1" ref="BM1251" ca="1">+BM1250*INDIRECT(BM1236)</f>
        <v>500000</v>
      </c>
      <c r="BN1251" s="80" cm="1">
        <f t="array" aca="1" ref="BN1251" ca="1">+BN1250*INDIRECT(BN1236)</f>
        <v>500000</v>
      </c>
      <c r="BO1251" s="80" cm="1">
        <f t="array" aca="1" ref="BO1251" ca="1">+BO1250*INDIRECT(BO1236)</f>
        <v>500000</v>
      </c>
      <c r="BP1251" s="80" cm="1">
        <f t="array" aca="1" ref="BP1251" ca="1">+BP1250*INDIRECT(BP1236)</f>
        <v>500000</v>
      </c>
      <c r="BQ1251" s="80" cm="1">
        <f t="array" aca="1" ref="BQ1251" ca="1">+BQ1250*INDIRECT(BQ1236)</f>
        <v>500000</v>
      </c>
      <c r="BR1251" s="80" cm="1">
        <f t="array" aca="1" ref="BR1251" ca="1">+BR1250*INDIRECT(BR1236)</f>
        <v>500000</v>
      </c>
      <c r="BS1251" s="80" cm="1">
        <f t="array" aca="1" ref="BS1251" ca="1">+BS1250*INDIRECT(BS1236)</f>
        <v>500000</v>
      </c>
      <c r="BT1251" s="80" cm="1">
        <f t="array" aca="1" ref="BT1251" ca="1">+BT1250*INDIRECT(BT1236)</f>
        <v>500000</v>
      </c>
      <c r="BU1251" s="80" cm="1">
        <f t="array" aca="1" ref="BU1251" ca="1">+BU1250*INDIRECT(BU1236)</f>
        <v>500000</v>
      </c>
      <c r="BV1251" s="80" cm="1">
        <f t="array" aca="1" ref="BV1251" ca="1">+BV1250*INDIRECT(BV1236)</f>
        <v>500000</v>
      </c>
      <c r="BW1251" s="80" cm="1">
        <f t="array" aca="1" ref="BW1251" ca="1">+BW1250*INDIRECT(BW1236)</f>
        <v>500000</v>
      </c>
      <c r="BX1251" s="80" cm="1">
        <f t="array" aca="1" ref="BX1251" ca="1">+BX1250*INDIRECT(BX1236)</f>
        <v>500000</v>
      </c>
      <c r="BY1251" s="80" cm="1">
        <f t="array" aca="1" ref="BY1251" ca="1">+BY1250*INDIRECT(BY1236)</f>
        <v>500000</v>
      </c>
      <c r="BZ1251" s="80" cm="1">
        <f t="array" aca="1" ref="BZ1251" ca="1">+BZ1250*INDIRECT(BZ1236)</f>
        <v>500000</v>
      </c>
      <c r="CA1251" s="80" cm="1">
        <f t="array" aca="1" ref="CA1251" ca="1">+CA1250*INDIRECT(CA1236)</f>
        <v>500000</v>
      </c>
      <c r="CB1251" s="80" cm="1">
        <f t="array" aca="1" ref="CB1251" ca="1">+CB1250*INDIRECT(CB1236)</f>
        <v>500000</v>
      </c>
      <c r="CC1251" s="80" cm="1">
        <f t="array" aca="1" ref="CC1251" ca="1">+CC1250*INDIRECT(CC1236)</f>
        <v>500000</v>
      </c>
      <c r="CD1251" s="80" cm="1">
        <f t="array" aca="1" ref="CD1251" ca="1">+CD1250*INDIRECT(CD1236)</f>
        <v>500000</v>
      </c>
      <c r="CE1251" s="80" cm="1">
        <f t="array" aca="1" ref="CE1251" ca="1">+CE1250*INDIRECT(CE1236)</f>
        <v>500000</v>
      </c>
      <c r="CF1251" s="80" cm="1">
        <f t="array" aca="1" ref="CF1251" ca="1">+CF1250*INDIRECT(CF1236)</f>
        <v>500000</v>
      </c>
      <c r="CG1251" s="80" cm="1">
        <f t="array" aca="1" ref="CG1251" ca="1">+CG1250*INDIRECT(CG1236)</f>
        <v>500000</v>
      </c>
      <c r="CH1251" s="80" cm="1">
        <f t="array" aca="1" ref="CH1251" ca="1">+CH1250*INDIRECT(CH1236)</f>
        <v>500000</v>
      </c>
      <c r="CI1251" s="80" cm="1">
        <f t="array" aca="1" ref="CI1251" ca="1">+CI1250*INDIRECT(CI1236)</f>
        <v>500000</v>
      </c>
      <c r="CJ1251" s="80" cm="1">
        <f t="array" aca="1" ref="CJ1251" ca="1">+CJ1250*INDIRECT(CJ1236)</f>
        <v>500000</v>
      </c>
      <c r="CK1251" s="80" cm="1">
        <f t="array" aca="1" ref="CK1251" ca="1">+CK1250*INDIRECT(CK1236)</f>
        <v>500000</v>
      </c>
      <c r="CL1251" s="80" cm="1">
        <f t="array" aca="1" ref="CL1251" ca="1">+CL1250*INDIRECT(CL1236)</f>
        <v>500000</v>
      </c>
    </row>
    <row r="1252" spans="2:90" x14ac:dyDescent="0.4">
      <c r="B1252" s="154" t="str">
        <f>"Repayment - "&amp;SUBSTITUTE(B1241,":","")</f>
        <v>Repayment - Rolling fixed term loan - multiple borrowings w/ annual control</v>
      </c>
      <c r="D1252" t="s">
        <v>850</v>
      </c>
      <c r="E1252" t="str">
        <f t="shared" si="1411"/>
        <v>1252 LTERMY-S</v>
      </c>
      <c r="G1252" t="str">
        <f t="shared" si="1412"/>
        <v>1252 LTERMY-S</v>
      </c>
      <c r="K1252" s="134">
        <f t="shared" ca="1" si="1416"/>
        <v>-4501000</v>
      </c>
      <c r="L1252" s="134">
        <f t="shared" ca="1" si="1416"/>
        <v>-6000000</v>
      </c>
      <c r="M1252" s="134">
        <f t="shared" ca="1" si="1416"/>
        <v>-6000000</v>
      </c>
      <c r="N1252" s="134">
        <f t="shared" ca="1" si="1416"/>
        <v>-6000000</v>
      </c>
      <c r="O1252" s="134">
        <f t="shared" ca="1" si="1416"/>
        <v>-6000000</v>
      </c>
      <c r="P1252" s="134">
        <f t="shared" ca="1" si="1416"/>
        <v>-6000000</v>
      </c>
      <c r="R1252" s="220"/>
      <c r="S1252" s="221">
        <f ca="1">-IF(COUNT($R1251:S1251)&lt;$H1243,0,OFFSET(S1251,0,-$H1243+1))-$J$2492*(COUNT(R1251:$S1251)=($H1243-$H1244+1))</f>
        <v>0</v>
      </c>
      <c r="T1252" s="221">
        <f ca="1">-IF(COUNT($R1251:T1251)&lt;$H1243,0,OFFSET(T1251,0,-$H1243+1))-$J$2492*(COUNT(S1251:$S1251)=($H1243-$H1244+1))</f>
        <v>0</v>
      </c>
      <c r="U1252" s="221">
        <f ca="1">-IF(COUNT($R1251:U1251)&lt;$H1243,0,OFFSET(U1251,0,-$H1243+1))-$J$2492*(COUNT($S1251:T1251)=($H1243-$H1244+1))</f>
        <v>-1000</v>
      </c>
      <c r="V1252" s="221">
        <f ca="1">-IF(COUNT($R1251:V1251)&lt;$H1243,0,OFFSET(V1251,0,-$H1243+1))-$J$2492*(COUNT($S1251:U1251)=($H1243-$H1244+1))</f>
        <v>-500000</v>
      </c>
      <c r="W1252" s="221">
        <f ca="1">-IF(COUNT($R1251:W1251)&lt;$H1243,0,OFFSET(W1251,0,-$H1243+1))-$J$2492*(COUNT($S1251:V1251)=($H1243-$H1244+1))</f>
        <v>-500000</v>
      </c>
      <c r="X1252" s="221">
        <f ca="1">-IF(COUNT($R1251:X1251)&lt;$H1243,0,OFFSET(X1251,0,-$H1243+1))-$J$2492*(COUNT($S1251:W1251)=($H1243-$H1244+1))</f>
        <v>-500000</v>
      </c>
      <c r="Y1252" s="221">
        <f ca="1">-IF(COUNT($R1251:Y1251)&lt;$H1243,0,OFFSET(Y1251,0,-$H1243+1))-$J$2492*(COUNT($S1251:X1251)=($H1243-$H1244+1))</f>
        <v>-500000</v>
      </c>
      <c r="Z1252" s="221">
        <f ca="1">-IF(COUNT($R1251:Z1251)&lt;$H1243,0,OFFSET(Z1251,0,-$H1243+1))-$J$2492*(COUNT($S1251:Y1251)=($H1243-$H1244+1))</f>
        <v>-500000</v>
      </c>
      <c r="AA1252" s="221">
        <f ca="1">-IF(COUNT($R1251:AA1251)&lt;$H1243,0,OFFSET(AA1251,0,-$H1243+1))-$J$2492*(COUNT($S1251:Z1251)=($H1243-$H1244+1))</f>
        <v>-500000</v>
      </c>
      <c r="AB1252" s="221">
        <f ca="1">-IF(COUNT($R1251:AB1251)&lt;$H1243,0,OFFSET(AB1251,0,-$H1243+1))-$J$2492*(COUNT($S1251:AA1251)=($H1243-$H1244+1))</f>
        <v>-500000</v>
      </c>
      <c r="AC1252" s="221">
        <f ca="1">-IF(COUNT($R1251:AC1251)&lt;$H1243,0,OFFSET(AC1251,0,-$H1243+1))-$J$2492*(COUNT($S1251:AB1251)=($H1243-$H1244+1))</f>
        <v>-500000</v>
      </c>
      <c r="AD1252" s="221">
        <f ca="1">-IF(COUNT($R1251:AD1251)&lt;$H1243,0,OFFSET(AD1251,0,-$H1243+1))-$J$2492*(COUNT($S1251:AC1251)=($H1243-$H1244+1))</f>
        <v>-500000</v>
      </c>
      <c r="AE1252" s="221">
        <f ca="1">-IF(COUNT($R1251:AE1251)&lt;$H1243,0,OFFSET(AE1251,0,-$H1243+1))-$J$2492*(COUNT($S1251:AD1251)=($H1243-$H1244+1))</f>
        <v>-500000</v>
      </c>
      <c r="AF1252" s="221">
        <f ca="1">-IF(COUNT($R1251:AF1251)&lt;$H1243,0,OFFSET(AF1251,0,-$H1243+1))-$J$2492*(COUNT($S1251:AE1251)=($H1243-$H1244+1))</f>
        <v>-500000</v>
      </c>
      <c r="AG1252" s="221">
        <f ca="1">-IF(COUNT($R1251:AG1251)&lt;$H1243,0,OFFSET(AG1251,0,-$H1243+1))-$J$2492*(COUNT($S1251:AF1251)=($H1243-$H1244+1))</f>
        <v>-500000</v>
      </c>
      <c r="AH1252" s="221">
        <f ca="1">-IF(COUNT($R1251:AH1251)&lt;$H1243,0,OFFSET(AH1251,0,-$H1243+1))-$J$2492*(COUNT($S1251:AG1251)=($H1243-$H1244+1))</f>
        <v>-500000</v>
      </c>
      <c r="AI1252" s="221">
        <f ca="1">-IF(COUNT($R1251:AI1251)&lt;$H1243,0,OFFSET(AI1251,0,-$H1243+1))-$J$2492*(COUNT($S1251:AH1251)=($H1243-$H1244+1))</f>
        <v>-500000</v>
      </c>
      <c r="AJ1252" s="221">
        <f ca="1">-IF(COUNT($R1251:AJ1251)&lt;$H1243,0,OFFSET(AJ1251,0,-$H1243+1))-$J$2492*(COUNT($S1251:AI1251)=($H1243-$H1244+1))</f>
        <v>-500000</v>
      </c>
      <c r="AK1252" s="221">
        <f ca="1">-IF(COUNT($R1251:AK1251)&lt;$H1243,0,OFFSET(AK1251,0,-$H1243+1))-$J$2492*(COUNT($S1251:AJ1251)=($H1243-$H1244+1))</f>
        <v>-500000</v>
      </c>
      <c r="AL1252" s="221">
        <f ca="1">-IF(COUNT($R1251:AL1251)&lt;$H1243,0,OFFSET(AL1251,0,-$H1243+1))-$J$2492*(COUNT($S1251:AK1251)=($H1243-$H1244+1))</f>
        <v>-500000</v>
      </c>
      <c r="AM1252" s="221">
        <f ca="1">-IF(COUNT($R1251:AM1251)&lt;$H1243,0,OFFSET(AM1251,0,-$H1243+1))-$J$2492*(COUNT($S1251:AL1251)=($H1243-$H1244+1))</f>
        <v>-500000</v>
      </c>
      <c r="AN1252" s="221">
        <f ca="1">-IF(COUNT($R1251:AN1251)&lt;$H1243,0,OFFSET(AN1251,0,-$H1243+1))-$J$2492*(COUNT($S1251:AM1251)=($H1243-$H1244+1))</f>
        <v>-500000</v>
      </c>
      <c r="AO1252" s="221">
        <f ca="1">-IF(COUNT($R1251:AO1251)&lt;$H1243,0,OFFSET(AO1251,0,-$H1243+1))-$J$2492*(COUNT($S1251:AN1251)=($H1243-$H1244+1))</f>
        <v>-500000</v>
      </c>
      <c r="AP1252" s="221">
        <f ca="1">-IF(COUNT($R1251:AP1251)&lt;$H1243,0,OFFSET(AP1251,0,-$H1243+1))-$J$2492*(COUNT($S1251:AO1251)=($H1243-$H1244+1))</f>
        <v>-500000</v>
      </c>
      <c r="AQ1252" s="221">
        <f ca="1">-IF(COUNT($R1251:AQ1251)&lt;$H1243,0,OFFSET(AQ1251,0,-$H1243+1))-$J$2492*(COUNT($S1251:AP1251)=($H1243-$H1244+1))</f>
        <v>-500000</v>
      </c>
      <c r="AR1252" s="221">
        <f ca="1">-IF(COUNT($R1251:AR1251)&lt;$H1243,0,OFFSET(AR1251,0,-$H1243+1))-$J$2492*(COUNT($S1251:AQ1251)=($H1243-$H1244+1))</f>
        <v>-500000</v>
      </c>
      <c r="AS1252" s="221">
        <f ca="1">-IF(COUNT($R1251:AS1251)&lt;$H1243,0,OFFSET(AS1251,0,-$H1243+1))-$J$2492*(COUNT($S1251:AR1251)=($H1243-$H1244+1))</f>
        <v>-500000</v>
      </c>
      <c r="AT1252" s="221">
        <f ca="1">-IF(COUNT($R1251:AT1251)&lt;$H1243,0,OFFSET(AT1251,0,-$H1243+1))-$J$2492*(COUNT($S1251:AS1251)=($H1243-$H1244+1))</f>
        <v>-500000</v>
      </c>
      <c r="AU1252" s="221">
        <f ca="1">-IF(COUNT($R1251:AU1251)&lt;$H1243,0,OFFSET(AU1251,0,-$H1243+1))-$J$2492*(COUNT($S1251:AT1251)=($H1243-$H1244+1))</f>
        <v>-500000</v>
      </c>
      <c r="AV1252" s="221">
        <f ca="1">-IF(COUNT($R1251:AV1251)&lt;$H1243,0,OFFSET(AV1251,0,-$H1243+1))-$J$2492*(COUNT($S1251:AU1251)=($H1243-$H1244+1))</f>
        <v>-500000</v>
      </c>
      <c r="AW1252" s="221">
        <f ca="1">-IF(COUNT($R1251:AW1251)&lt;$H1243,0,OFFSET(AW1251,0,-$H1243+1))-$J$2492*(COUNT($S1251:AV1251)=($H1243-$H1244+1))</f>
        <v>-500000</v>
      </c>
      <c r="AX1252" s="221">
        <f ca="1">-IF(COUNT($R1251:AX1251)&lt;$H1243,0,OFFSET(AX1251,0,-$H1243+1))-$J$2492*(COUNT($S1251:AW1251)=($H1243-$H1244+1))</f>
        <v>-500000</v>
      </c>
      <c r="AY1252" s="221">
        <f ca="1">-IF(COUNT($R1251:AY1251)&lt;$H1243,0,OFFSET(AY1251,0,-$H1243+1))-$J$2492*(COUNT($S1251:AX1251)=($H1243-$H1244+1))</f>
        <v>-500000</v>
      </c>
      <c r="AZ1252" s="221">
        <f ca="1">-IF(COUNT($R1251:AZ1251)&lt;$H1243,0,OFFSET(AZ1251,0,-$H1243+1))-$J$2492*(COUNT($S1251:AY1251)=($H1243-$H1244+1))</f>
        <v>-500000</v>
      </c>
      <c r="BA1252" s="221">
        <f ca="1">-IF(COUNT($R1251:BA1251)&lt;$H1243,0,OFFSET(BA1251,0,-$H1243+1))-$J$2492*(COUNT($S1251:AZ1251)=($H1243-$H1244+1))</f>
        <v>-500000</v>
      </c>
      <c r="BB1252" s="221">
        <f ca="1">-IF(COUNT($R1251:BB1251)&lt;$H1243,0,OFFSET(BB1251,0,-$H1243+1))-$J$2492*(COUNT($S1251:BA1251)=($H1243-$H1244+1))</f>
        <v>-500000</v>
      </c>
      <c r="BC1252" s="221">
        <f ca="1">-IF(COUNT($R1251:BC1251)&lt;$H1243,0,OFFSET(BC1251,0,-$H1243+1))-$J$2492*(COUNT($S1251:BB1251)=($H1243-$H1244+1))</f>
        <v>-500000</v>
      </c>
      <c r="BD1252" s="221">
        <f ca="1">-IF(COUNT($R1251:BD1251)&lt;$H1243,0,OFFSET(BD1251,0,-$H1243+1))-$J$2492*(COUNT($S1251:BC1251)=($H1243-$H1244+1))</f>
        <v>-500000</v>
      </c>
      <c r="BE1252" s="221">
        <f ca="1">-IF(COUNT($R1251:BE1251)&lt;$H1243,0,OFFSET(BE1251,0,-$H1243+1))-$J$2492*(COUNT($S1251:BD1251)=($H1243-$H1244+1))</f>
        <v>-500000</v>
      </c>
      <c r="BF1252" s="221">
        <f ca="1">-IF(COUNT($R1251:BF1251)&lt;$H1243,0,OFFSET(BF1251,0,-$H1243+1))-$J$2492*(COUNT($S1251:BE1251)=($H1243-$H1244+1))</f>
        <v>-500000</v>
      </c>
      <c r="BG1252" s="221">
        <f ca="1">-IF(COUNT($R1251:BG1251)&lt;$H1243,0,OFFSET(BG1251,0,-$H1243+1))-$J$2492*(COUNT($S1251:BF1251)=($H1243-$H1244+1))</f>
        <v>-500000</v>
      </c>
      <c r="BH1252" s="221">
        <f ca="1">-IF(COUNT($R1251:BH1251)&lt;$H1243,0,OFFSET(BH1251,0,-$H1243+1))-$J$2492*(COUNT($S1251:BG1251)=($H1243-$H1244+1))</f>
        <v>-500000</v>
      </c>
      <c r="BI1252" s="221">
        <f ca="1">-IF(COUNT($R1251:BI1251)&lt;$H1243,0,OFFSET(BI1251,0,-$H1243+1))-$J$2492*(COUNT($S1251:BH1251)=($H1243-$H1244+1))</f>
        <v>-500000</v>
      </c>
      <c r="BJ1252" s="221">
        <f ca="1">-IF(COUNT($R1251:BJ1251)&lt;$H1243,0,OFFSET(BJ1251,0,-$H1243+1))-$J$2492*(COUNT($S1251:BI1251)=($H1243-$H1244+1))</f>
        <v>-500000</v>
      </c>
      <c r="BK1252" s="221">
        <f ca="1">-IF(COUNT($R1251:BK1251)&lt;$H1243,0,OFFSET(BK1251,0,-$H1243+1))-$J$2492*(COUNT($S1251:BJ1251)=($H1243-$H1244+1))</f>
        <v>-500000</v>
      </c>
      <c r="BL1252" s="221">
        <f ca="1">-IF(COUNT($R1251:BL1251)&lt;$H1243,0,OFFSET(BL1251,0,-$H1243+1))-$J$2492*(COUNT($S1251:BK1251)=($H1243-$H1244+1))</f>
        <v>-500000</v>
      </c>
      <c r="BM1252" s="221">
        <f ca="1">-IF(COUNT($R1251:BM1251)&lt;$H1243,0,OFFSET(BM1251,0,-$H1243+1))-$J$2492*(COUNT($S1251:BL1251)=($H1243-$H1244+1))</f>
        <v>-500000</v>
      </c>
      <c r="BN1252" s="221">
        <f ca="1">-IF(COUNT($R1251:BN1251)&lt;$H1243,0,OFFSET(BN1251,0,-$H1243+1))-$J$2492*(COUNT($S1251:BM1251)=($H1243-$H1244+1))</f>
        <v>-500000</v>
      </c>
      <c r="BO1252" s="221">
        <f ca="1">-IF(COUNT($R1251:BO1251)&lt;$H1243,0,OFFSET(BO1251,0,-$H1243+1))-$J$2492*(COUNT($S1251:BN1251)=($H1243-$H1244+1))</f>
        <v>-500000</v>
      </c>
      <c r="BP1252" s="221">
        <f ca="1">-IF(COUNT($R1251:BP1251)&lt;$H1243,0,OFFSET(BP1251,0,-$H1243+1))-$J$2492*(COUNT($S1251:BO1251)=($H1243-$H1244+1))</f>
        <v>-500000</v>
      </c>
      <c r="BQ1252" s="221">
        <f ca="1">-IF(COUNT($R1251:BQ1251)&lt;$H1243,0,OFFSET(BQ1251,0,-$H1243+1))-$J$2492*(COUNT($S1251:BP1251)=($H1243-$H1244+1))</f>
        <v>-500000</v>
      </c>
      <c r="BR1252" s="221">
        <f ca="1">-IF(COUNT($R1251:BR1251)&lt;$H1243,0,OFFSET(BR1251,0,-$H1243+1))-$J$2492*(COUNT($S1251:BQ1251)=($H1243-$H1244+1))</f>
        <v>-500000</v>
      </c>
      <c r="BS1252" s="221">
        <f ca="1">-IF(COUNT($R1251:BS1251)&lt;$H1243,0,OFFSET(BS1251,0,-$H1243+1))-$J$2492*(COUNT($S1251:BR1251)=($H1243-$H1244+1))</f>
        <v>-500000</v>
      </c>
      <c r="BT1252" s="221">
        <f ca="1">-IF(COUNT($R1251:BT1251)&lt;$H1243,0,OFFSET(BT1251,0,-$H1243+1))-$J$2492*(COUNT($S1251:BS1251)=($H1243-$H1244+1))</f>
        <v>-500000</v>
      </c>
      <c r="BU1252" s="221">
        <f ca="1">-IF(COUNT($R1251:BU1251)&lt;$H1243,0,OFFSET(BU1251,0,-$H1243+1))-$J$2492*(COUNT($S1251:BT1251)=($H1243-$H1244+1))</f>
        <v>-500000</v>
      </c>
      <c r="BV1252" s="221">
        <f ca="1">-IF(COUNT($R1251:BV1251)&lt;$H1243,0,OFFSET(BV1251,0,-$H1243+1))-$J$2492*(COUNT($S1251:BU1251)=($H1243-$H1244+1))</f>
        <v>-500000</v>
      </c>
      <c r="BW1252" s="221">
        <f ca="1">-IF(COUNT($R1251:BW1251)&lt;$H1243,0,OFFSET(BW1251,0,-$H1243+1))-$J$2492*(COUNT($S1251:BV1251)=($H1243-$H1244+1))</f>
        <v>-500000</v>
      </c>
      <c r="BX1252" s="221">
        <f ca="1">-IF(COUNT($R1251:BX1251)&lt;$H1243,0,OFFSET(BX1251,0,-$H1243+1))-$J$2492*(COUNT($S1251:BW1251)=($H1243-$H1244+1))</f>
        <v>-500000</v>
      </c>
      <c r="BY1252" s="221">
        <f ca="1">-IF(COUNT($R1251:BY1251)&lt;$H1243,0,OFFSET(BY1251,0,-$H1243+1))-$J$2492*(COUNT($S1251:BX1251)=($H1243-$H1244+1))</f>
        <v>-500000</v>
      </c>
      <c r="BZ1252" s="221">
        <f ca="1">-IF(COUNT($R1251:BZ1251)&lt;$H1243,0,OFFSET(BZ1251,0,-$H1243+1))-$J$2492*(COUNT($S1251:BY1251)=($H1243-$H1244+1))</f>
        <v>-500000</v>
      </c>
      <c r="CA1252" s="221">
        <f ca="1">-IF(COUNT($R1251:CA1251)&lt;$H1243,0,OFFSET(CA1251,0,-$H1243+1))-$J$2492*(COUNT($S1251:BZ1251)=($H1243-$H1244+1))</f>
        <v>-500000</v>
      </c>
      <c r="CB1252" s="221">
        <f ca="1">-IF(COUNT($R1251:CB1251)&lt;$H1243,0,OFFSET(CB1251,0,-$H1243+1))-$J$2492*(COUNT($S1251:CA1251)=($H1243-$H1244+1))</f>
        <v>-500000</v>
      </c>
      <c r="CC1252" s="221">
        <f ca="1">-IF(COUNT($R1251:CC1251)&lt;$H1243,0,OFFSET(CC1251,0,-$H1243+1))-$J$2492*(COUNT($S1251:CB1251)=($H1243-$H1244+1))</f>
        <v>-500000</v>
      </c>
      <c r="CD1252" s="221">
        <f ca="1">-IF(COUNT($R1251:CD1251)&lt;$H1243,0,OFFSET(CD1251,0,-$H1243+1))-$J$2492*(COUNT($S1251:CC1251)=($H1243-$H1244+1))</f>
        <v>-500000</v>
      </c>
      <c r="CE1252" s="221">
        <f ca="1">-IF(COUNT($R1251:CE1251)&lt;$H1243,0,OFFSET(CE1251,0,-$H1243+1))-$J$2492*(COUNT($S1251:CD1251)=($H1243-$H1244+1))</f>
        <v>-500000</v>
      </c>
      <c r="CF1252" s="221">
        <f ca="1">-IF(COUNT($R1251:CF1251)&lt;$H1243,0,OFFSET(CF1251,0,-$H1243+1))-$J$2492*(COUNT($S1251:CE1251)=($H1243-$H1244+1))</f>
        <v>-500000</v>
      </c>
      <c r="CG1252" s="221">
        <f ca="1">-IF(COUNT($R1251:CG1251)&lt;$H1243,0,OFFSET(CG1251,0,-$H1243+1))-$J$2492*(COUNT($S1251:CF1251)=($H1243-$H1244+1))</f>
        <v>-500000</v>
      </c>
      <c r="CH1252" s="221">
        <f ca="1">-IF(COUNT($R1251:CH1251)&lt;$H1243,0,OFFSET(CH1251,0,-$H1243+1))-$J$2492*(COUNT($S1251:CG1251)=($H1243-$H1244+1))</f>
        <v>-500000</v>
      </c>
      <c r="CI1252" s="221">
        <f ca="1">-IF(COUNT($R1251:CI1251)&lt;$H1243,0,OFFSET(CI1251,0,-$H1243+1))-$J$2492*(COUNT($S1251:CH1251)=($H1243-$H1244+1))</f>
        <v>-500000</v>
      </c>
      <c r="CJ1252" s="221">
        <f ca="1">-IF(COUNT($R1251:CJ1251)&lt;$H1243,0,OFFSET(CJ1251,0,-$H1243+1))-$J$2492*(COUNT($S1251:CI1251)=($H1243-$H1244+1))</f>
        <v>-500000</v>
      </c>
      <c r="CK1252" s="221">
        <f ca="1">-IF(COUNT($R1251:CK1251)&lt;$H1243,0,OFFSET(CK1251,0,-$H1243+1))-$J$2492*(COUNT($S1251:CJ1251)=($H1243-$H1244+1))</f>
        <v>-500000</v>
      </c>
      <c r="CL1252" s="221">
        <f ca="1">-IF(COUNT($R1251:CL1251)&lt;$H1243,0,OFFSET(CL1251,0,-$H1243+1))-$J$2492*(COUNT($S1251:CK1251)=($H1243-$H1244+1))</f>
        <v>-500000</v>
      </c>
    </row>
    <row r="1253" spans="2:90" x14ac:dyDescent="0.4">
      <c r="B1253" s="123" t="str">
        <f>"Loan - "&amp;SUBSTITUTE(B1241,":","")</f>
        <v>Loan - Rolling fixed term loan - multiple borrowings w/ annual control</v>
      </c>
      <c r="C1253" t="s">
        <v>240</v>
      </c>
      <c r="D1253" t="s">
        <v>850</v>
      </c>
      <c r="E1253" t="str">
        <f t="shared" si="1411"/>
        <v>1253 LTERMY-S</v>
      </c>
      <c r="G1253" t="str">
        <f t="shared" si="1412"/>
        <v>1253 LTERMY-S</v>
      </c>
      <c r="I1253" s="80"/>
      <c r="J1253" s="80"/>
      <c r="K1253" s="33">
        <f t="shared" ref="K1253:P1253" ca="1" si="1417">SUMIF($4:$4,K$2,1253:1253)</f>
        <v>1500000</v>
      </c>
      <c r="L1253" s="33">
        <f t="shared" ca="1" si="1417"/>
        <v>1500000</v>
      </c>
      <c r="M1253" s="33">
        <f t="shared" ca="1" si="1417"/>
        <v>1500000</v>
      </c>
      <c r="N1253" s="33">
        <f t="shared" ca="1" si="1417"/>
        <v>1500000</v>
      </c>
      <c r="O1253" s="33">
        <f t="shared" ca="1" si="1417"/>
        <v>1500000</v>
      </c>
      <c r="P1253" s="33">
        <f t="shared" ca="1" si="1417"/>
        <v>1500000</v>
      </c>
      <c r="R1253" s="28">
        <f ca="1">S1249</f>
        <v>1000</v>
      </c>
      <c r="S1253" s="93">
        <f t="shared" ref="S1253" ca="1" si="1418">SUM(S1249,S1251:S1252)</f>
        <v>501000</v>
      </c>
      <c r="T1253" s="93">
        <f t="shared" ref="T1253:AX1253" ca="1" si="1419">SUM(T1249,T1251:T1252)</f>
        <v>1001000</v>
      </c>
      <c r="U1253" s="93">
        <f t="shared" ca="1" si="1419"/>
        <v>1500000</v>
      </c>
      <c r="V1253" s="93">
        <f t="shared" ca="1" si="1419"/>
        <v>1500000</v>
      </c>
      <c r="W1253" s="93">
        <f t="shared" ca="1" si="1419"/>
        <v>1500000</v>
      </c>
      <c r="X1253" s="93">
        <f t="shared" ca="1" si="1419"/>
        <v>1500000</v>
      </c>
      <c r="Y1253" s="93">
        <f t="shared" ca="1" si="1419"/>
        <v>1500000</v>
      </c>
      <c r="Z1253" s="93">
        <f t="shared" ca="1" si="1419"/>
        <v>1500000</v>
      </c>
      <c r="AA1253" s="93">
        <f t="shared" ca="1" si="1419"/>
        <v>1500000</v>
      </c>
      <c r="AB1253" s="93">
        <f t="shared" ca="1" si="1419"/>
        <v>1500000</v>
      </c>
      <c r="AC1253" s="93">
        <f t="shared" ca="1" si="1419"/>
        <v>1500000</v>
      </c>
      <c r="AD1253" s="93">
        <f t="shared" ca="1" si="1419"/>
        <v>1500000</v>
      </c>
      <c r="AE1253" s="93">
        <f t="shared" ca="1" si="1419"/>
        <v>1500000</v>
      </c>
      <c r="AF1253" s="93">
        <f t="shared" ca="1" si="1419"/>
        <v>1500000</v>
      </c>
      <c r="AG1253" s="93">
        <f t="shared" ca="1" si="1419"/>
        <v>1500000</v>
      </c>
      <c r="AH1253" s="93">
        <f t="shared" ca="1" si="1419"/>
        <v>1500000</v>
      </c>
      <c r="AI1253" s="93">
        <f t="shared" ca="1" si="1419"/>
        <v>1500000</v>
      </c>
      <c r="AJ1253" s="93">
        <f t="shared" ca="1" si="1419"/>
        <v>1500000</v>
      </c>
      <c r="AK1253" s="93">
        <f t="shared" ca="1" si="1419"/>
        <v>1500000</v>
      </c>
      <c r="AL1253" s="93">
        <f t="shared" ca="1" si="1419"/>
        <v>1500000</v>
      </c>
      <c r="AM1253" s="93">
        <f t="shared" ca="1" si="1419"/>
        <v>1500000</v>
      </c>
      <c r="AN1253" s="93">
        <f t="shared" ca="1" si="1419"/>
        <v>1500000</v>
      </c>
      <c r="AO1253" s="93">
        <f t="shared" ca="1" si="1419"/>
        <v>1500000</v>
      </c>
      <c r="AP1253" s="93">
        <f t="shared" ca="1" si="1419"/>
        <v>1500000</v>
      </c>
      <c r="AQ1253" s="93">
        <f t="shared" ca="1" si="1419"/>
        <v>1500000</v>
      </c>
      <c r="AR1253" s="93">
        <f t="shared" ca="1" si="1419"/>
        <v>1500000</v>
      </c>
      <c r="AS1253" s="93">
        <f t="shared" ca="1" si="1419"/>
        <v>1500000</v>
      </c>
      <c r="AT1253" s="93">
        <f t="shared" ca="1" si="1419"/>
        <v>1500000</v>
      </c>
      <c r="AU1253" s="93">
        <f t="shared" ca="1" si="1419"/>
        <v>1500000</v>
      </c>
      <c r="AV1253" s="93">
        <f t="shared" ca="1" si="1419"/>
        <v>1500000</v>
      </c>
      <c r="AW1253" s="93">
        <f t="shared" ca="1" si="1419"/>
        <v>1500000</v>
      </c>
      <c r="AX1253" s="93">
        <f t="shared" ca="1" si="1419"/>
        <v>1500000</v>
      </c>
      <c r="AY1253" s="93">
        <f t="shared" ref="AY1253:CD1253" ca="1" si="1420">SUM(AY1249,AY1251:AY1252)</f>
        <v>1500000</v>
      </c>
      <c r="AZ1253" s="93">
        <f t="shared" ca="1" si="1420"/>
        <v>1500000</v>
      </c>
      <c r="BA1253" s="93">
        <f t="shared" ca="1" si="1420"/>
        <v>1500000</v>
      </c>
      <c r="BB1253" s="93">
        <f t="shared" ca="1" si="1420"/>
        <v>1500000</v>
      </c>
      <c r="BC1253" s="93">
        <f t="shared" ca="1" si="1420"/>
        <v>1500000</v>
      </c>
      <c r="BD1253" s="93">
        <f t="shared" ca="1" si="1420"/>
        <v>1500000</v>
      </c>
      <c r="BE1253" s="93">
        <f t="shared" ca="1" si="1420"/>
        <v>1500000</v>
      </c>
      <c r="BF1253" s="93">
        <f t="shared" ca="1" si="1420"/>
        <v>1500000</v>
      </c>
      <c r="BG1253" s="93">
        <f t="shared" ca="1" si="1420"/>
        <v>1500000</v>
      </c>
      <c r="BH1253" s="93">
        <f t="shared" ca="1" si="1420"/>
        <v>1500000</v>
      </c>
      <c r="BI1253" s="93">
        <f t="shared" ca="1" si="1420"/>
        <v>1500000</v>
      </c>
      <c r="BJ1253" s="93">
        <f t="shared" ca="1" si="1420"/>
        <v>1500000</v>
      </c>
      <c r="BK1253" s="93">
        <f t="shared" ca="1" si="1420"/>
        <v>1500000</v>
      </c>
      <c r="BL1253" s="93">
        <f t="shared" ca="1" si="1420"/>
        <v>1500000</v>
      </c>
      <c r="BM1253" s="93">
        <f t="shared" ca="1" si="1420"/>
        <v>1500000</v>
      </c>
      <c r="BN1253" s="93">
        <f t="shared" ca="1" si="1420"/>
        <v>1500000</v>
      </c>
      <c r="BO1253" s="93">
        <f t="shared" ca="1" si="1420"/>
        <v>1500000</v>
      </c>
      <c r="BP1253" s="93">
        <f t="shared" ca="1" si="1420"/>
        <v>1500000</v>
      </c>
      <c r="BQ1253" s="93">
        <f t="shared" ca="1" si="1420"/>
        <v>1500000</v>
      </c>
      <c r="BR1253" s="93">
        <f t="shared" ca="1" si="1420"/>
        <v>1500000</v>
      </c>
      <c r="BS1253" s="93">
        <f t="shared" ca="1" si="1420"/>
        <v>1500000</v>
      </c>
      <c r="BT1253" s="93">
        <f t="shared" ca="1" si="1420"/>
        <v>1500000</v>
      </c>
      <c r="BU1253" s="93">
        <f t="shared" ca="1" si="1420"/>
        <v>1500000</v>
      </c>
      <c r="BV1253" s="93">
        <f t="shared" ca="1" si="1420"/>
        <v>1500000</v>
      </c>
      <c r="BW1253" s="93">
        <f t="shared" ca="1" si="1420"/>
        <v>1500000</v>
      </c>
      <c r="BX1253" s="93">
        <f t="shared" ca="1" si="1420"/>
        <v>1500000</v>
      </c>
      <c r="BY1253" s="93">
        <f t="shared" ca="1" si="1420"/>
        <v>1500000</v>
      </c>
      <c r="BZ1253" s="93">
        <f t="shared" ca="1" si="1420"/>
        <v>1500000</v>
      </c>
      <c r="CA1253" s="93">
        <f t="shared" ca="1" si="1420"/>
        <v>1500000</v>
      </c>
      <c r="CB1253" s="93">
        <f t="shared" ca="1" si="1420"/>
        <v>1500000</v>
      </c>
      <c r="CC1253" s="93">
        <f t="shared" ca="1" si="1420"/>
        <v>1500000</v>
      </c>
      <c r="CD1253" s="93">
        <f t="shared" ca="1" si="1420"/>
        <v>1500000</v>
      </c>
      <c r="CE1253" s="93">
        <f t="shared" ref="CE1253:CK1253" ca="1" si="1421">SUM(CE1249,CE1251:CE1252)</f>
        <v>1500000</v>
      </c>
      <c r="CF1253" s="93">
        <f t="shared" ca="1" si="1421"/>
        <v>1500000</v>
      </c>
      <c r="CG1253" s="93">
        <f t="shared" ca="1" si="1421"/>
        <v>1500000</v>
      </c>
      <c r="CH1253" s="93">
        <f t="shared" ca="1" si="1421"/>
        <v>1500000</v>
      </c>
      <c r="CI1253" s="93">
        <f t="shared" ca="1" si="1421"/>
        <v>1500000</v>
      </c>
      <c r="CJ1253" s="93">
        <f t="shared" ca="1" si="1421"/>
        <v>1500000</v>
      </c>
      <c r="CK1253" s="93">
        <f t="shared" ca="1" si="1421"/>
        <v>1500000</v>
      </c>
      <c r="CL1253" s="93">
        <f t="shared" ref="CL1253" ca="1" si="1422">SUM(CL1249,CL1251:CL1252)</f>
        <v>1500000</v>
      </c>
    </row>
    <row r="1254" spans="2:90" x14ac:dyDescent="0.4">
      <c r="B1254" s="122"/>
      <c r="C1254" s="59"/>
      <c r="D1254" t="s">
        <v>850</v>
      </c>
      <c r="E1254" t="str">
        <f t="shared" si="1411"/>
        <v>1254 LTERMY-S</v>
      </c>
      <c r="G1254" t="str">
        <f t="shared" si="1412"/>
        <v>1254 LTERMY-S</v>
      </c>
      <c r="R1254"/>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c r="BA1254" s="62"/>
      <c r="BB1254" s="62"/>
      <c r="BC1254" s="62"/>
      <c r="BD1254" s="62"/>
      <c r="BE1254" s="62"/>
      <c r="BF1254" s="62"/>
      <c r="BG1254" s="62"/>
      <c r="BH1254" s="62"/>
      <c r="BI1254" s="62"/>
      <c r="BJ1254" s="62"/>
      <c r="BK1254" s="62"/>
      <c r="BL1254" s="62"/>
      <c r="BM1254" s="62"/>
      <c r="BN1254" s="62"/>
      <c r="BO1254" s="62"/>
      <c r="BP1254" s="62"/>
      <c r="BQ1254" s="62"/>
      <c r="BR1254" s="62"/>
      <c r="BS1254" s="62"/>
      <c r="BT1254" s="62"/>
      <c r="BU1254" s="62"/>
      <c r="BV1254" s="62"/>
      <c r="BW1254" s="62"/>
      <c r="BX1254" s="62"/>
      <c r="BY1254" s="62"/>
      <c r="BZ1254" s="62"/>
      <c r="CA1254" s="62"/>
      <c r="CB1254" s="62"/>
      <c r="CC1254" s="62"/>
      <c r="CD1254" s="62"/>
      <c r="CE1254" s="62"/>
      <c r="CF1254" s="62"/>
      <c r="CG1254" s="62"/>
      <c r="CH1254" s="62"/>
      <c r="CI1254" s="62"/>
      <c r="CJ1254" s="62"/>
      <c r="CK1254" s="62"/>
      <c r="CL1254" s="62"/>
    </row>
    <row r="1255" spans="2:90" x14ac:dyDescent="0.4">
      <c r="B1255" s="123" t="str">
        <f>"Interest income - "&amp;SUBSTITUTE(B1241,":","")</f>
        <v>Interest income - Rolling fixed term loan - multiple borrowings w/ annual control</v>
      </c>
      <c r="C1255" t="s">
        <v>228</v>
      </c>
      <c r="D1255" t="s">
        <v>850</v>
      </c>
      <c r="E1255" t="str">
        <f t="shared" si="1411"/>
        <v>1255 LTERMY-S</v>
      </c>
      <c r="G1255" t="str">
        <f t="shared" si="1412"/>
        <v>1255 LTERMY-S</v>
      </c>
      <c r="J1255" s="93">
        <f>SUMIF($5:$5,I$2,1253:1253)</f>
        <v>0</v>
      </c>
      <c r="K1255" s="28">
        <f t="shared" ref="K1255:P1255" ca="1" si="1423">SUMIF($3:$3,K$2,1255:1255)</f>
        <v>175035</v>
      </c>
      <c r="L1255" s="28">
        <f t="shared" ca="1" si="1423"/>
        <v>200010</v>
      </c>
      <c r="M1255" s="28">
        <f t="shared" ca="1" si="1423"/>
        <v>200010</v>
      </c>
      <c r="N1255" s="28">
        <f t="shared" ca="1" si="1423"/>
        <v>200010</v>
      </c>
      <c r="O1255" s="28">
        <f t="shared" ca="1" si="1423"/>
        <v>200010</v>
      </c>
      <c r="P1255" s="28">
        <f t="shared" ca="1" si="1423"/>
        <v>200010</v>
      </c>
      <c r="R1255" s="27"/>
      <c r="S1255" s="93">
        <f t="shared" ref="S1255" ca="1" si="1424">SUM(S1248:S1251)*$H1245/12</f>
        <v>4175.833333333333</v>
      </c>
      <c r="T1255" s="93">
        <f t="shared" ref="T1255:AX1255" ca="1" si="1425">SUM(T1248:T1251)*$H1245/12</f>
        <v>8342.5</v>
      </c>
      <c r="U1255" s="93">
        <f t="shared" ca="1" si="1425"/>
        <v>12509.166666666666</v>
      </c>
      <c r="V1255" s="93">
        <f t="shared" ca="1" si="1425"/>
        <v>16667.5</v>
      </c>
      <c r="W1255" s="93">
        <f t="shared" ca="1" si="1425"/>
        <v>16667.5</v>
      </c>
      <c r="X1255" s="93">
        <f t="shared" ca="1" si="1425"/>
        <v>16667.5</v>
      </c>
      <c r="Y1255" s="93">
        <f t="shared" ca="1" si="1425"/>
        <v>16667.5</v>
      </c>
      <c r="Z1255" s="93">
        <f t="shared" ca="1" si="1425"/>
        <v>16667.5</v>
      </c>
      <c r="AA1255" s="93">
        <f t="shared" ca="1" si="1425"/>
        <v>16667.5</v>
      </c>
      <c r="AB1255" s="93">
        <f t="shared" ca="1" si="1425"/>
        <v>16667.5</v>
      </c>
      <c r="AC1255" s="93">
        <f t="shared" ca="1" si="1425"/>
        <v>16667.5</v>
      </c>
      <c r="AD1255" s="93">
        <f t="shared" ca="1" si="1425"/>
        <v>16667.5</v>
      </c>
      <c r="AE1255" s="93">
        <f t="shared" ca="1" si="1425"/>
        <v>16667.5</v>
      </c>
      <c r="AF1255" s="93">
        <f t="shared" ca="1" si="1425"/>
        <v>16667.5</v>
      </c>
      <c r="AG1255" s="93">
        <f t="shared" ca="1" si="1425"/>
        <v>16667.5</v>
      </c>
      <c r="AH1255" s="93">
        <f t="shared" ca="1" si="1425"/>
        <v>16667.5</v>
      </c>
      <c r="AI1255" s="93">
        <f t="shared" ca="1" si="1425"/>
        <v>16667.5</v>
      </c>
      <c r="AJ1255" s="93">
        <f t="shared" ca="1" si="1425"/>
        <v>16667.5</v>
      </c>
      <c r="AK1255" s="93">
        <f t="shared" ca="1" si="1425"/>
        <v>16667.5</v>
      </c>
      <c r="AL1255" s="93">
        <f t="shared" ca="1" si="1425"/>
        <v>16667.5</v>
      </c>
      <c r="AM1255" s="93">
        <f t="shared" ca="1" si="1425"/>
        <v>16667.5</v>
      </c>
      <c r="AN1255" s="93">
        <f t="shared" ca="1" si="1425"/>
        <v>16667.5</v>
      </c>
      <c r="AO1255" s="93">
        <f t="shared" ca="1" si="1425"/>
        <v>16667.5</v>
      </c>
      <c r="AP1255" s="93">
        <f t="shared" ca="1" si="1425"/>
        <v>16667.5</v>
      </c>
      <c r="AQ1255" s="93">
        <f t="shared" ca="1" si="1425"/>
        <v>16667.5</v>
      </c>
      <c r="AR1255" s="93">
        <f t="shared" ca="1" si="1425"/>
        <v>16667.5</v>
      </c>
      <c r="AS1255" s="93">
        <f t="shared" ca="1" si="1425"/>
        <v>16667.5</v>
      </c>
      <c r="AT1255" s="93">
        <f t="shared" ca="1" si="1425"/>
        <v>16667.5</v>
      </c>
      <c r="AU1255" s="93">
        <f t="shared" ca="1" si="1425"/>
        <v>16667.5</v>
      </c>
      <c r="AV1255" s="93">
        <f t="shared" ca="1" si="1425"/>
        <v>16667.5</v>
      </c>
      <c r="AW1255" s="93">
        <f t="shared" ca="1" si="1425"/>
        <v>16667.5</v>
      </c>
      <c r="AX1255" s="93">
        <f t="shared" ca="1" si="1425"/>
        <v>16667.5</v>
      </c>
      <c r="AY1255" s="93">
        <f t="shared" ref="AY1255:CD1255" ca="1" si="1426">SUM(AY1248:AY1251)*$H1245/12</f>
        <v>16667.5</v>
      </c>
      <c r="AZ1255" s="93">
        <f t="shared" ca="1" si="1426"/>
        <v>16667.5</v>
      </c>
      <c r="BA1255" s="93">
        <f t="shared" ca="1" si="1426"/>
        <v>16667.5</v>
      </c>
      <c r="BB1255" s="93">
        <f t="shared" ca="1" si="1426"/>
        <v>16667.5</v>
      </c>
      <c r="BC1255" s="93">
        <f t="shared" ca="1" si="1426"/>
        <v>16667.5</v>
      </c>
      <c r="BD1255" s="93">
        <f t="shared" ca="1" si="1426"/>
        <v>16667.5</v>
      </c>
      <c r="BE1255" s="93">
        <f t="shared" ca="1" si="1426"/>
        <v>16667.5</v>
      </c>
      <c r="BF1255" s="93">
        <f t="shared" ca="1" si="1426"/>
        <v>16667.5</v>
      </c>
      <c r="BG1255" s="93">
        <f t="shared" ca="1" si="1426"/>
        <v>16667.5</v>
      </c>
      <c r="BH1255" s="93">
        <f t="shared" ca="1" si="1426"/>
        <v>16667.5</v>
      </c>
      <c r="BI1255" s="93">
        <f t="shared" ca="1" si="1426"/>
        <v>16667.5</v>
      </c>
      <c r="BJ1255" s="93">
        <f t="shared" ca="1" si="1426"/>
        <v>16667.5</v>
      </c>
      <c r="BK1255" s="93">
        <f t="shared" ca="1" si="1426"/>
        <v>16667.5</v>
      </c>
      <c r="BL1255" s="93">
        <f t="shared" ca="1" si="1426"/>
        <v>16667.5</v>
      </c>
      <c r="BM1255" s="93">
        <f t="shared" ca="1" si="1426"/>
        <v>16667.5</v>
      </c>
      <c r="BN1255" s="93">
        <f t="shared" ca="1" si="1426"/>
        <v>16667.5</v>
      </c>
      <c r="BO1255" s="93">
        <f t="shared" ca="1" si="1426"/>
        <v>16667.5</v>
      </c>
      <c r="BP1255" s="93">
        <f t="shared" ca="1" si="1426"/>
        <v>16667.5</v>
      </c>
      <c r="BQ1255" s="93">
        <f t="shared" ca="1" si="1426"/>
        <v>16667.5</v>
      </c>
      <c r="BR1255" s="93">
        <f t="shared" ca="1" si="1426"/>
        <v>16667.5</v>
      </c>
      <c r="BS1255" s="93">
        <f t="shared" ca="1" si="1426"/>
        <v>16667.5</v>
      </c>
      <c r="BT1255" s="93">
        <f t="shared" ca="1" si="1426"/>
        <v>16667.5</v>
      </c>
      <c r="BU1255" s="93">
        <f t="shared" ca="1" si="1426"/>
        <v>16667.5</v>
      </c>
      <c r="BV1255" s="93">
        <f t="shared" ca="1" si="1426"/>
        <v>16667.5</v>
      </c>
      <c r="BW1255" s="93">
        <f t="shared" ca="1" si="1426"/>
        <v>16667.5</v>
      </c>
      <c r="BX1255" s="93">
        <f t="shared" ca="1" si="1426"/>
        <v>16667.5</v>
      </c>
      <c r="BY1255" s="93">
        <f t="shared" ca="1" si="1426"/>
        <v>16667.5</v>
      </c>
      <c r="BZ1255" s="93">
        <f t="shared" ca="1" si="1426"/>
        <v>16667.5</v>
      </c>
      <c r="CA1255" s="93">
        <f t="shared" ca="1" si="1426"/>
        <v>16667.5</v>
      </c>
      <c r="CB1255" s="93">
        <f t="shared" ca="1" si="1426"/>
        <v>16667.5</v>
      </c>
      <c r="CC1255" s="93">
        <f t="shared" ca="1" si="1426"/>
        <v>16667.5</v>
      </c>
      <c r="CD1255" s="93">
        <f t="shared" ca="1" si="1426"/>
        <v>16667.5</v>
      </c>
      <c r="CE1255" s="93">
        <f t="shared" ref="CE1255:CK1255" ca="1" si="1427">SUM(CE1248:CE1251)*$H1245/12</f>
        <v>16667.5</v>
      </c>
      <c r="CF1255" s="93">
        <f t="shared" ca="1" si="1427"/>
        <v>16667.5</v>
      </c>
      <c r="CG1255" s="93">
        <f t="shared" ca="1" si="1427"/>
        <v>16667.5</v>
      </c>
      <c r="CH1255" s="93">
        <f t="shared" ca="1" si="1427"/>
        <v>16667.5</v>
      </c>
      <c r="CI1255" s="93">
        <f t="shared" ca="1" si="1427"/>
        <v>16667.5</v>
      </c>
      <c r="CJ1255" s="93">
        <f t="shared" ca="1" si="1427"/>
        <v>16667.5</v>
      </c>
      <c r="CK1255" s="93">
        <f t="shared" ca="1" si="1427"/>
        <v>16667.5</v>
      </c>
      <c r="CL1255" s="93">
        <f t="shared" ref="CL1255" ca="1" si="1428">SUM(CL1248:CL1251)*$H1245/12</f>
        <v>16667.5</v>
      </c>
    </row>
    <row r="1256" spans="2:90" x14ac:dyDescent="0.4">
      <c r="B1256" s="123"/>
      <c r="D1256" t="s">
        <v>850</v>
      </c>
      <c r="E1256" t="str">
        <f t="shared" si="1411"/>
        <v>1256 LTERMY-S</v>
      </c>
      <c r="G1256" t="str">
        <f t="shared" si="1412"/>
        <v>1256 LTERMY-S</v>
      </c>
      <c r="J1256" s="93"/>
      <c r="K1256" s="28"/>
      <c r="L1256" s="28"/>
      <c r="M1256" s="28"/>
      <c r="N1256" s="28"/>
      <c r="O1256" s="28"/>
      <c r="P1256" s="28"/>
      <c r="Q1256" s="28"/>
      <c r="R1256" s="28"/>
      <c r="S1256" s="28"/>
      <c r="T1256" s="28"/>
      <c r="U1256" s="28"/>
      <c r="V1256" s="28"/>
      <c r="W1256" s="28"/>
      <c r="X1256" s="28"/>
      <c r="Y1256" s="28"/>
      <c r="Z1256" s="28"/>
      <c r="AA1256" s="28"/>
      <c r="AB1256" s="28"/>
      <c r="AC1256" s="28"/>
      <c r="AD1256" s="28"/>
      <c r="AE1256" s="28"/>
      <c r="AF1256" s="28"/>
      <c r="AG1256" s="28"/>
      <c r="AH1256" s="28"/>
      <c r="AI1256" s="28"/>
      <c r="AJ1256" s="28"/>
      <c r="AK1256" s="28"/>
      <c r="AL1256" s="28"/>
      <c r="AM1256" s="28"/>
      <c r="AN1256" s="28"/>
      <c r="AO1256" s="28"/>
      <c r="AP1256" s="28"/>
      <c r="AQ1256" s="28"/>
      <c r="AR1256" s="28"/>
      <c r="AS1256" s="28"/>
      <c r="AT1256" s="28"/>
      <c r="AU1256" s="28"/>
      <c r="AV1256" s="28"/>
      <c r="AW1256" s="28"/>
      <c r="AX1256" s="28"/>
      <c r="AY1256" s="28"/>
      <c r="AZ1256" s="28"/>
      <c r="BA1256" s="28"/>
      <c r="BB1256" s="28"/>
      <c r="BC1256" s="28"/>
      <c r="BD1256" s="28"/>
      <c r="BE1256" s="28"/>
      <c r="BF1256" s="28"/>
      <c r="BG1256" s="28"/>
      <c r="BH1256" s="28"/>
      <c r="BI1256" s="28"/>
      <c r="BJ1256" s="28"/>
      <c r="BK1256" s="28"/>
      <c r="BL1256" s="28"/>
      <c r="BM1256" s="28"/>
      <c r="BN1256" s="28"/>
      <c r="BO1256" s="28"/>
      <c r="BP1256" s="28"/>
      <c r="BQ1256" s="28"/>
      <c r="BR1256" s="28"/>
      <c r="BS1256" s="28"/>
      <c r="BT1256" s="28"/>
      <c r="BU1256" s="28"/>
      <c r="BV1256" s="28"/>
      <c r="BW1256" s="28"/>
      <c r="BX1256" s="28"/>
      <c r="BY1256" s="28"/>
      <c r="BZ1256" s="28"/>
      <c r="CA1256" s="28"/>
      <c r="CB1256" s="28"/>
      <c r="CC1256" s="28"/>
      <c r="CD1256" s="28"/>
      <c r="CE1256" s="28"/>
      <c r="CF1256" s="28"/>
      <c r="CG1256" s="28"/>
      <c r="CH1256" s="28"/>
      <c r="CI1256" s="28"/>
      <c r="CJ1256" s="28"/>
      <c r="CK1256" s="28"/>
      <c r="CL1256" s="28"/>
    </row>
    <row r="1257" spans="2:90" x14ac:dyDescent="0.4">
      <c r="B1257" s="124" t="s">
        <v>846</v>
      </c>
      <c r="D1257" t="s">
        <v>850</v>
      </c>
      <c r="E1257" t="str">
        <f t="shared" si="1411"/>
        <v>1257 LTERMY-S</v>
      </c>
      <c r="G1257" t="str">
        <f t="shared" si="1412"/>
        <v>1257 LTERMY-S</v>
      </c>
      <c r="J1257" s="93"/>
      <c r="K1257" s="28"/>
      <c r="L1257" s="28"/>
      <c r="M1257" s="28"/>
      <c r="N1257" s="28"/>
      <c r="O1257" s="28"/>
      <c r="P1257" s="28"/>
      <c r="Q1257" s="28"/>
      <c r="R1257" s="28"/>
      <c r="S1257" s="28"/>
      <c r="T1257" s="28"/>
      <c r="U1257" s="28"/>
      <c r="V1257" s="28"/>
      <c r="W1257" s="28"/>
      <c r="X1257" s="28"/>
      <c r="Y1257" s="28"/>
      <c r="Z1257" s="28"/>
      <c r="AA1257" s="28"/>
      <c r="AB1257" s="28"/>
      <c r="AC1257" s="28"/>
      <c r="AD1257" s="28"/>
      <c r="AE1257" s="28"/>
      <c r="AF1257" s="28"/>
      <c r="AG1257" s="28"/>
      <c r="AH1257" s="28"/>
      <c r="AI1257" s="28"/>
      <c r="AJ1257" s="28"/>
      <c r="AK1257" s="28"/>
      <c r="AL1257" s="28"/>
      <c r="AM1257" s="28"/>
      <c r="AN1257" s="28"/>
      <c r="AO1257" s="28"/>
      <c r="AP1257" s="28"/>
      <c r="AQ1257" s="28"/>
      <c r="AR1257" s="28"/>
      <c r="AS1257" s="28"/>
      <c r="AT1257" s="28"/>
      <c r="AU1257" s="28"/>
      <c r="AV1257" s="28"/>
      <c r="AW1257" s="28"/>
      <c r="AX1257" s="28"/>
      <c r="AY1257" s="28"/>
      <c r="AZ1257" s="28"/>
      <c r="BA1257" s="28"/>
      <c r="BB1257" s="28"/>
      <c r="BC1257" s="28"/>
      <c r="BD1257" s="28"/>
      <c r="BE1257" s="28"/>
      <c r="BF1257" s="28"/>
      <c r="BG1257" s="28"/>
      <c r="BH1257" s="28"/>
      <c r="BI1257" s="28"/>
      <c r="BJ1257" s="28"/>
      <c r="BK1257" s="28"/>
      <c r="BL1257" s="28"/>
      <c r="BM1257" s="28"/>
      <c r="BN1257" s="28"/>
      <c r="BO1257" s="28"/>
      <c r="BP1257" s="28"/>
      <c r="BQ1257" s="28"/>
      <c r="BR1257" s="28"/>
      <c r="BS1257" s="28"/>
      <c r="BT1257" s="28"/>
      <c r="BU1257" s="28"/>
      <c r="BV1257" s="28"/>
      <c r="BW1257" s="28"/>
      <c r="BX1257" s="28"/>
      <c r="BY1257" s="28"/>
      <c r="BZ1257" s="28"/>
      <c r="CA1257" s="28"/>
      <c r="CB1257" s="28"/>
      <c r="CC1257" s="28"/>
      <c r="CD1257" s="28"/>
      <c r="CE1257" s="28"/>
      <c r="CF1257" s="28"/>
      <c r="CG1257" s="28"/>
      <c r="CH1257" s="28"/>
      <c r="CI1257" s="28"/>
      <c r="CJ1257" s="28"/>
      <c r="CK1257" s="28"/>
      <c r="CL1257" s="28"/>
    </row>
    <row r="1258" spans="2:90" x14ac:dyDescent="0.4">
      <c r="B1258" s="154" t="str">
        <f>"Loans issued - "&amp;SUBSTITUTE(B1241,":","")</f>
        <v>Loans issued - Rolling fixed term loan - multiple borrowings w/ annual control</v>
      </c>
      <c r="C1258" t="s">
        <v>235</v>
      </c>
      <c r="D1258" t="s">
        <v>850</v>
      </c>
      <c r="E1258" t="str">
        <f t="shared" si="1411"/>
        <v>1258 LTERMY-S</v>
      </c>
      <c r="G1258" t="str">
        <f t="shared" si="1412"/>
        <v>1258 LTERMY-S</v>
      </c>
      <c r="J1258" s="93"/>
      <c r="K1258" s="53">
        <f t="shared" ref="K1258:P1259" ca="1" si="1429">-K1251</f>
        <v>-6000000</v>
      </c>
      <c r="L1258" s="53">
        <f t="shared" ca="1" si="1429"/>
        <v>-6000000</v>
      </c>
      <c r="M1258" s="53">
        <f t="shared" ca="1" si="1429"/>
        <v>-6000000</v>
      </c>
      <c r="N1258" s="53">
        <f t="shared" ca="1" si="1429"/>
        <v>-6000000</v>
      </c>
      <c r="O1258" s="53">
        <f t="shared" ca="1" si="1429"/>
        <v>-6000000</v>
      </c>
      <c r="P1258" s="53">
        <f t="shared" ca="1" si="1429"/>
        <v>-6000000</v>
      </c>
      <c r="Q1258" s="53"/>
      <c r="R1258" s="53">
        <f t="shared" ref="R1258:S1258" si="1430">-R1251</f>
        <v>-1000</v>
      </c>
      <c r="S1258" s="53">
        <f t="shared" ca="1" si="1430"/>
        <v>-500000</v>
      </c>
      <c r="T1258" s="53">
        <f t="shared" ref="T1258:AX1258" ca="1" si="1431">-T1251</f>
        <v>-500000</v>
      </c>
      <c r="U1258" s="53">
        <f t="shared" ca="1" si="1431"/>
        <v>-500000</v>
      </c>
      <c r="V1258" s="53">
        <f t="shared" ca="1" si="1431"/>
        <v>-500000</v>
      </c>
      <c r="W1258" s="53">
        <f t="shared" ca="1" si="1431"/>
        <v>-500000</v>
      </c>
      <c r="X1258" s="53">
        <f t="shared" ca="1" si="1431"/>
        <v>-500000</v>
      </c>
      <c r="Y1258" s="53">
        <f t="shared" ca="1" si="1431"/>
        <v>-500000</v>
      </c>
      <c r="Z1258" s="53">
        <f t="shared" ca="1" si="1431"/>
        <v>-500000</v>
      </c>
      <c r="AA1258" s="53">
        <f t="shared" ca="1" si="1431"/>
        <v>-500000</v>
      </c>
      <c r="AB1258" s="53">
        <f t="shared" ca="1" si="1431"/>
        <v>-500000</v>
      </c>
      <c r="AC1258" s="53">
        <f t="shared" ca="1" si="1431"/>
        <v>-500000</v>
      </c>
      <c r="AD1258" s="53">
        <f t="shared" ca="1" si="1431"/>
        <v>-500000</v>
      </c>
      <c r="AE1258" s="53">
        <f t="shared" ca="1" si="1431"/>
        <v>-500000</v>
      </c>
      <c r="AF1258" s="53">
        <f t="shared" ca="1" si="1431"/>
        <v>-500000</v>
      </c>
      <c r="AG1258" s="53">
        <f t="shared" ca="1" si="1431"/>
        <v>-500000</v>
      </c>
      <c r="AH1258" s="53">
        <f t="shared" ca="1" si="1431"/>
        <v>-500000</v>
      </c>
      <c r="AI1258" s="53">
        <f t="shared" ca="1" si="1431"/>
        <v>-500000</v>
      </c>
      <c r="AJ1258" s="53">
        <f t="shared" ca="1" si="1431"/>
        <v>-500000</v>
      </c>
      <c r="AK1258" s="53">
        <f t="shared" ca="1" si="1431"/>
        <v>-500000</v>
      </c>
      <c r="AL1258" s="53">
        <f t="shared" ca="1" si="1431"/>
        <v>-500000</v>
      </c>
      <c r="AM1258" s="53">
        <f t="shared" ca="1" si="1431"/>
        <v>-500000</v>
      </c>
      <c r="AN1258" s="53">
        <f t="shared" ca="1" si="1431"/>
        <v>-500000</v>
      </c>
      <c r="AO1258" s="53">
        <f t="shared" ca="1" si="1431"/>
        <v>-500000</v>
      </c>
      <c r="AP1258" s="53">
        <f t="shared" ca="1" si="1431"/>
        <v>-500000</v>
      </c>
      <c r="AQ1258" s="53">
        <f t="shared" ca="1" si="1431"/>
        <v>-500000</v>
      </c>
      <c r="AR1258" s="53">
        <f t="shared" ca="1" si="1431"/>
        <v>-500000</v>
      </c>
      <c r="AS1258" s="53">
        <f t="shared" ca="1" si="1431"/>
        <v>-500000</v>
      </c>
      <c r="AT1258" s="53">
        <f t="shared" ca="1" si="1431"/>
        <v>-500000</v>
      </c>
      <c r="AU1258" s="53">
        <f t="shared" ca="1" si="1431"/>
        <v>-500000</v>
      </c>
      <c r="AV1258" s="53">
        <f t="shared" ca="1" si="1431"/>
        <v>-500000</v>
      </c>
      <c r="AW1258" s="53">
        <f t="shared" ca="1" si="1431"/>
        <v>-500000</v>
      </c>
      <c r="AX1258" s="53">
        <f t="shared" ca="1" si="1431"/>
        <v>-500000</v>
      </c>
      <c r="AY1258" s="53">
        <f t="shared" ref="AY1258:CD1258" ca="1" si="1432">-AY1251</f>
        <v>-500000</v>
      </c>
      <c r="AZ1258" s="53">
        <f t="shared" ca="1" si="1432"/>
        <v>-500000</v>
      </c>
      <c r="BA1258" s="53">
        <f t="shared" ca="1" si="1432"/>
        <v>-500000</v>
      </c>
      <c r="BB1258" s="53">
        <f t="shared" ca="1" si="1432"/>
        <v>-500000</v>
      </c>
      <c r="BC1258" s="53">
        <f t="shared" ca="1" si="1432"/>
        <v>-500000</v>
      </c>
      <c r="BD1258" s="53">
        <f t="shared" ca="1" si="1432"/>
        <v>-500000</v>
      </c>
      <c r="BE1258" s="53">
        <f t="shared" ca="1" si="1432"/>
        <v>-500000</v>
      </c>
      <c r="BF1258" s="53">
        <f t="shared" ca="1" si="1432"/>
        <v>-500000</v>
      </c>
      <c r="BG1258" s="53">
        <f t="shared" ca="1" si="1432"/>
        <v>-500000</v>
      </c>
      <c r="BH1258" s="53">
        <f t="shared" ca="1" si="1432"/>
        <v>-500000</v>
      </c>
      <c r="BI1258" s="53">
        <f t="shared" ca="1" si="1432"/>
        <v>-500000</v>
      </c>
      <c r="BJ1258" s="53">
        <f t="shared" ca="1" si="1432"/>
        <v>-500000</v>
      </c>
      <c r="BK1258" s="53">
        <f t="shared" ca="1" si="1432"/>
        <v>-500000</v>
      </c>
      <c r="BL1258" s="53">
        <f t="shared" ca="1" si="1432"/>
        <v>-500000</v>
      </c>
      <c r="BM1258" s="53">
        <f t="shared" ca="1" si="1432"/>
        <v>-500000</v>
      </c>
      <c r="BN1258" s="53">
        <f t="shared" ca="1" si="1432"/>
        <v>-500000</v>
      </c>
      <c r="BO1258" s="53">
        <f t="shared" ca="1" si="1432"/>
        <v>-500000</v>
      </c>
      <c r="BP1258" s="53">
        <f t="shared" ca="1" si="1432"/>
        <v>-500000</v>
      </c>
      <c r="BQ1258" s="53">
        <f t="shared" ca="1" si="1432"/>
        <v>-500000</v>
      </c>
      <c r="BR1258" s="53">
        <f t="shared" ca="1" si="1432"/>
        <v>-500000</v>
      </c>
      <c r="BS1258" s="53">
        <f t="shared" ca="1" si="1432"/>
        <v>-500000</v>
      </c>
      <c r="BT1258" s="53">
        <f t="shared" ca="1" si="1432"/>
        <v>-500000</v>
      </c>
      <c r="BU1258" s="53">
        <f t="shared" ca="1" si="1432"/>
        <v>-500000</v>
      </c>
      <c r="BV1258" s="53">
        <f t="shared" ca="1" si="1432"/>
        <v>-500000</v>
      </c>
      <c r="BW1258" s="53">
        <f t="shared" ca="1" si="1432"/>
        <v>-500000</v>
      </c>
      <c r="BX1258" s="53">
        <f t="shared" ca="1" si="1432"/>
        <v>-500000</v>
      </c>
      <c r="BY1258" s="53">
        <f t="shared" ca="1" si="1432"/>
        <v>-500000</v>
      </c>
      <c r="BZ1258" s="53">
        <f t="shared" ca="1" si="1432"/>
        <v>-500000</v>
      </c>
      <c r="CA1258" s="53">
        <f t="shared" ca="1" si="1432"/>
        <v>-500000</v>
      </c>
      <c r="CB1258" s="53">
        <f t="shared" ca="1" si="1432"/>
        <v>-500000</v>
      </c>
      <c r="CC1258" s="53">
        <f t="shared" ca="1" si="1432"/>
        <v>-500000</v>
      </c>
      <c r="CD1258" s="53">
        <f t="shared" ca="1" si="1432"/>
        <v>-500000</v>
      </c>
      <c r="CE1258" s="53">
        <f t="shared" ref="CE1258:CK1258" ca="1" si="1433">-CE1251</f>
        <v>-500000</v>
      </c>
      <c r="CF1258" s="53">
        <f t="shared" ca="1" si="1433"/>
        <v>-500000</v>
      </c>
      <c r="CG1258" s="53">
        <f t="shared" ca="1" si="1433"/>
        <v>-500000</v>
      </c>
      <c r="CH1258" s="53">
        <f t="shared" ca="1" si="1433"/>
        <v>-500000</v>
      </c>
      <c r="CI1258" s="53">
        <f t="shared" ca="1" si="1433"/>
        <v>-500000</v>
      </c>
      <c r="CJ1258" s="53">
        <f t="shared" ca="1" si="1433"/>
        <v>-500000</v>
      </c>
      <c r="CK1258" s="53">
        <f t="shared" ca="1" si="1433"/>
        <v>-500000</v>
      </c>
      <c r="CL1258" s="53">
        <f t="shared" ref="CL1258" ca="1" si="1434">-CL1251</f>
        <v>-500000</v>
      </c>
    </row>
    <row r="1259" spans="2:90" x14ac:dyDescent="0.4">
      <c r="B1259" s="154" t="str">
        <f>"Loans repaid- "&amp;SUBSTITUTE(B1241,":","")</f>
        <v>Loans repaid- Rolling fixed term loan - multiple borrowings w/ annual control</v>
      </c>
      <c r="C1259" t="s">
        <v>235</v>
      </c>
      <c r="D1259" t="s">
        <v>850</v>
      </c>
      <c r="E1259" t="str">
        <f t="shared" si="1411"/>
        <v>1259 LTERMY-S</v>
      </c>
      <c r="G1259" t="str">
        <f t="shared" si="1412"/>
        <v>1259 LTERMY-S</v>
      </c>
      <c r="J1259" s="93"/>
      <c r="K1259" s="53">
        <f t="shared" ca="1" si="1429"/>
        <v>4501000</v>
      </c>
      <c r="L1259" s="53">
        <f t="shared" ca="1" si="1429"/>
        <v>6000000</v>
      </c>
      <c r="M1259" s="53">
        <f t="shared" ca="1" si="1429"/>
        <v>6000000</v>
      </c>
      <c r="N1259" s="53">
        <f t="shared" ca="1" si="1429"/>
        <v>6000000</v>
      </c>
      <c r="O1259" s="53">
        <f t="shared" ca="1" si="1429"/>
        <v>6000000</v>
      </c>
      <c r="P1259" s="53">
        <f t="shared" ca="1" si="1429"/>
        <v>6000000</v>
      </c>
      <c r="Q1259" s="53"/>
      <c r="R1259" s="53">
        <f t="shared" ref="R1259:S1259" si="1435">-R1252</f>
        <v>0</v>
      </c>
      <c r="S1259" s="53">
        <f t="shared" ca="1" si="1435"/>
        <v>0</v>
      </c>
      <c r="T1259" s="53">
        <f t="shared" ref="T1259:AX1259" ca="1" si="1436">-T1252</f>
        <v>0</v>
      </c>
      <c r="U1259" s="53">
        <f t="shared" ca="1" si="1436"/>
        <v>1000</v>
      </c>
      <c r="V1259" s="53">
        <f t="shared" ca="1" si="1436"/>
        <v>500000</v>
      </c>
      <c r="W1259" s="53">
        <f t="shared" ca="1" si="1436"/>
        <v>500000</v>
      </c>
      <c r="X1259" s="53">
        <f t="shared" ca="1" si="1436"/>
        <v>500000</v>
      </c>
      <c r="Y1259" s="53">
        <f t="shared" ca="1" si="1436"/>
        <v>500000</v>
      </c>
      <c r="Z1259" s="53">
        <f t="shared" ca="1" si="1436"/>
        <v>500000</v>
      </c>
      <c r="AA1259" s="53">
        <f t="shared" ca="1" si="1436"/>
        <v>500000</v>
      </c>
      <c r="AB1259" s="53">
        <f t="shared" ca="1" si="1436"/>
        <v>500000</v>
      </c>
      <c r="AC1259" s="53">
        <f t="shared" ca="1" si="1436"/>
        <v>500000</v>
      </c>
      <c r="AD1259" s="53">
        <f t="shared" ca="1" si="1436"/>
        <v>500000</v>
      </c>
      <c r="AE1259" s="53">
        <f t="shared" ca="1" si="1436"/>
        <v>500000</v>
      </c>
      <c r="AF1259" s="53">
        <f t="shared" ca="1" si="1436"/>
        <v>500000</v>
      </c>
      <c r="AG1259" s="53">
        <f t="shared" ca="1" si="1436"/>
        <v>500000</v>
      </c>
      <c r="AH1259" s="53">
        <f t="shared" ca="1" si="1436"/>
        <v>500000</v>
      </c>
      <c r="AI1259" s="53">
        <f t="shared" ca="1" si="1436"/>
        <v>500000</v>
      </c>
      <c r="AJ1259" s="53">
        <f t="shared" ca="1" si="1436"/>
        <v>500000</v>
      </c>
      <c r="AK1259" s="53">
        <f t="shared" ca="1" si="1436"/>
        <v>500000</v>
      </c>
      <c r="AL1259" s="53">
        <f t="shared" ca="1" si="1436"/>
        <v>500000</v>
      </c>
      <c r="AM1259" s="53">
        <f t="shared" ca="1" si="1436"/>
        <v>500000</v>
      </c>
      <c r="AN1259" s="53">
        <f t="shared" ca="1" si="1436"/>
        <v>500000</v>
      </c>
      <c r="AO1259" s="53">
        <f t="shared" ca="1" si="1436"/>
        <v>500000</v>
      </c>
      <c r="AP1259" s="53">
        <f t="shared" ca="1" si="1436"/>
        <v>500000</v>
      </c>
      <c r="AQ1259" s="53">
        <f t="shared" ca="1" si="1436"/>
        <v>500000</v>
      </c>
      <c r="AR1259" s="53">
        <f t="shared" ca="1" si="1436"/>
        <v>500000</v>
      </c>
      <c r="AS1259" s="53">
        <f t="shared" ca="1" si="1436"/>
        <v>500000</v>
      </c>
      <c r="AT1259" s="53">
        <f t="shared" ca="1" si="1436"/>
        <v>500000</v>
      </c>
      <c r="AU1259" s="53">
        <f t="shared" ca="1" si="1436"/>
        <v>500000</v>
      </c>
      <c r="AV1259" s="53">
        <f t="shared" ca="1" si="1436"/>
        <v>500000</v>
      </c>
      <c r="AW1259" s="53">
        <f t="shared" ca="1" si="1436"/>
        <v>500000</v>
      </c>
      <c r="AX1259" s="53">
        <f t="shared" ca="1" si="1436"/>
        <v>500000</v>
      </c>
      <c r="AY1259" s="53">
        <f t="shared" ref="AY1259:CD1259" ca="1" si="1437">-AY1252</f>
        <v>500000</v>
      </c>
      <c r="AZ1259" s="53">
        <f t="shared" ca="1" si="1437"/>
        <v>500000</v>
      </c>
      <c r="BA1259" s="53">
        <f t="shared" ca="1" si="1437"/>
        <v>500000</v>
      </c>
      <c r="BB1259" s="53">
        <f t="shared" ca="1" si="1437"/>
        <v>500000</v>
      </c>
      <c r="BC1259" s="53">
        <f t="shared" ca="1" si="1437"/>
        <v>500000</v>
      </c>
      <c r="BD1259" s="53">
        <f t="shared" ca="1" si="1437"/>
        <v>500000</v>
      </c>
      <c r="BE1259" s="53">
        <f t="shared" ca="1" si="1437"/>
        <v>500000</v>
      </c>
      <c r="BF1259" s="53">
        <f t="shared" ca="1" si="1437"/>
        <v>500000</v>
      </c>
      <c r="BG1259" s="53">
        <f t="shared" ca="1" si="1437"/>
        <v>500000</v>
      </c>
      <c r="BH1259" s="53">
        <f t="shared" ca="1" si="1437"/>
        <v>500000</v>
      </c>
      <c r="BI1259" s="53">
        <f t="shared" ca="1" si="1437"/>
        <v>500000</v>
      </c>
      <c r="BJ1259" s="53">
        <f t="shared" ca="1" si="1437"/>
        <v>500000</v>
      </c>
      <c r="BK1259" s="53">
        <f t="shared" ca="1" si="1437"/>
        <v>500000</v>
      </c>
      <c r="BL1259" s="53">
        <f t="shared" ca="1" si="1437"/>
        <v>500000</v>
      </c>
      <c r="BM1259" s="53">
        <f t="shared" ca="1" si="1437"/>
        <v>500000</v>
      </c>
      <c r="BN1259" s="53">
        <f t="shared" ca="1" si="1437"/>
        <v>500000</v>
      </c>
      <c r="BO1259" s="53">
        <f t="shared" ca="1" si="1437"/>
        <v>500000</v>
      </c>
      <c r="BP1259" s="53">
        <f t="shared" ca="1" si="1437"/>
        <v>500000</v>
      </c>
      <c r="BQ1259" s="53">
        <f t="shared" ca="1" si="1437"/>
        <v>500000</v>
      </c>
      <c r="BR1259" s="53">
        <f t="shared" ca="1" si="1437"/>
        <v>500000</v>
      </c>
      <c r="BS1259" s="53">
        <f t="shared" ca="1" si="1437"/>
        <v>500000</v>
      </c>
      <c r="BT1259" s="53">
        <f t="shared" ca="1" si="1437"/>
        <v>500000</v>
      </c>
      <c r="BU1259" s="53">
        <f t="shared" ca="1" si="1437"/>
        <v>500000</v>
      </c>
      <c r="BV1259" s="53">
        <f t="shared" ca="1" si="1437"/>
        <v>500000</v>
      </c>
      <c r="BW1259" s="53">
        <f t="shared" ca="1" si="1437"/>
        <v>500000</v>
      </c>
      <c r="BX1259" s="53">
        <f t="shared" ca="1" si="1437"/>
        <v>500000</v>
      </c>
      <c r="BY1259" s="53">
        <f t="shared" ca="1" si="1437"/>
        <v>500000</v>
      </c>
      <c r="BZ1259" s="53">
        <f t="shared" ca="1" si="1437"/>
        <v>500000</v>
      </c>
      <c r="CA1259" s="53">
        <f t="shared" ca="1" si="1437"/>
        <v>500000</v>
      </c>
      <c r="CB1259" s="53">
        <f t="shared" ca="1" si="1437"/>
        <v>500000</v>
      </c>
      <c r="CC1259" s="53">
        <f t="shared" ca="1" si="1437"/>
        <v>500000</v>
      </c>
      <c r="CD1259" s="53">
        <f t="shared" ca="1" si="1437"/>
        <v>500000</v>
      </c>
      <c r="CE1259" s="53">
        <f t="shared" ref="CE1259:CK1259" ca="1" si="1438">-CE1252</f>
        <v>500000</v>
      </c>
      <c r="CF1259" s="53">
        <f t="shared" ca="1" si="1438"/>
        <v>500000</v>
      </c>
      <c r="CG1259" s="53">
        <f t="shared" ca="1" si="1438"/>
        <v>500000</v>
      </c>
      <c r="CH1259" s="53">
        <f t="shared" ca="1" si="1438"/>
        <v>500000</v>
      </c>
      <c r="CI1259" s="53">
        <f t="shared" ca="1" si="1438"/>
        <v>500000</v>
      </c>
      <c r="CJ1259" s="53">
        <f t="shared" ca="1" si="1438"/>
        <v>500000</v>
      </c>
      <c r="CK1259" s="53">
        <f t="shared" ca="1" si="1438"/>
        <v>500000</v>
      </c>
      <c r="CL1259" s="53">
        <f t="shared" ref="CL1259" ca="1" si="1439">-CL1252</f>
        <v>500000</v>
      </c>
    </row>
    <row r="1260" spans="2:90" x14ac:dyDescent="0.4">
      <c r="B1260" s="154"/>
      <c r="D1260" t="s">
        <v>850</v>
      </c>
      <c r="E1260" t="str">
        <f t="shared" si="1411"/>
        <v>1260 LTERMY-S</v>
      </c>
      <c r="G1260" t="str">
        <f t="shared" si="1412"/>
        <v>1260 LTERMY-S</v>
      </c>
      <c r="J1260" s="93"/>
      <c r="K1260" s="28"/>
      <c r="L1260" s="28"/>
      <c r="M1260" s="28"/>
      <c r="N1260" s="28"/>
      <c r="O1260" s="28"/>
      <c r="P1260" s="28"/>
      <c r="R1260" s="27"/>
      <c r="S1260" s="93"/>
      <c r="T1260" s="93"/>
      <c r="U1260" s="93"/>
      <c r="V1260" s="93"/>
      <c r="W1260" s="93"/>
      <c r="X1260" s="93"/>
      <c r="Y1260" s="93"/>
      <c r="Z1260" s="93"/>
      <c r="AA1260" s="93"/>
      <c r="AB1260" s="93"/>
      <c r="AC1260" s="93"/>
      <c r="AD1260" s="93"/>
      <c r="AE1260" s="93"/>
      <c r="AF1260" s="93"/>
      <c r="AG1260" s="93"/>
      <c r="AH1260" s="93"/>
      <c r="AI1260" s="93"/>
      <c r="AJ1260" s="93"/>
      <c r="AK1260" s="93"/>
      <c r="AL1260" s="93"/>
      <c r="AM1260" s="93"/>
      <c r="AN1260" s="93"/>
      <c r="AO1260" s="93"/>
      <c r="AP1260" s="93"/>
      <c r="AQ1260" s="93"/>
      <c r="AR1260" s="93"/>
      <c r="AS1260" s="93"/>
      <c r="AT1260" s="93"/>
      <c r="AU1260" s="93"/>
      <c r="AV1260" s="93"/>
      <c r="AW1260" s="93"/>
      <c r="AX1260" s="93"/>
      <c r="AY1260" s="93"/>
      <c r="AZ1260" s="93"/>
      <c r="BA1260" s="93"/>
      <c r="BB1260" s="93"/>
      <c r="BC1260" s="93"/>
      <c r="BD1260" s="93"/>
      <c r="BE1260" s="93"/>
      <c r="BF1260" s="93"/>
      <c r="BG1260" s="93"/>
      <c r="BH1260" s="93"/>
      <c r="BI1260" s="93"/>
      <c r="BJ1260" s="93"/>
      <c r="BK1260" s="93"/>
      <c r="BL1260" s="93"/>
      <c r="BM1260" s="93"/>
      <c r="BN1260" s="93"/>
      <c r="BO1260" s="93"/>
      <c r="BP1260" s="93"/>
      <c r="BQ1260" s="93"/>
      <c r="BR1260" s="93"/>
      <c r="BS1260" s="93"/>
      <c r="BT1260" s="93"/>
      <c r="BU1260" s="93"/>
      <c r="BV1260" s="93"/>
      <c r="BW1260" s="93"/>
      <c r="BX1260" s="93"/>
      <c r="BY1260" s="93"/>
      <c r="BZ1260" s="93"/>
      <c r="CA1260" s="93"/>
      <c r="CB1260" s="93"/>
      <c r="CC1260" s="93"/>
      <c r="CD1260" s="93"/>
      <c r="CE1260" s="93"/>
      <c r="CF1260" s="93"/>
      <c r="CG1260" s="93"/>
      <c r="CH1260" s="93"/>
      <c r="CI1260" s="93"/>
      <c r="CJ1260" s="93"/>
      <c r="CK1260" s="93"/>
      <c r="CL1260" s="93"/>
    </row>
    <row r="1261" spans="2:90" x14ac:dyDescent="0.4">
      <c r="B1261" s="132" t="str">
        <f>B1233</f>
        <v>(Primary label)</v>
      </c>
      <c r="D1261" t="s">
        <v>850</v>
      </c>
      <c r="E1261" s="8" t="str">
        <f t="shared" si="1411"/>
        <v>1261 LTERMY-S</v>
      </c>
      <c r="G1261" t="s">
        <v>332</v>
      </c>
      <c r="H1261" s="27"/>
      <c r="I1261" s="78"/>
      <c r="J1261" s="78"/>
      <c r="K1261" s="33"/>
      <c r="L1261" s="33"/>
      <c r="M1261" s="33"/>
      <c r="N1261" s="33"/>
      <c r="O1261" s="33"/>
      <c r="P1261" s="33"/>
      <c r="R1261" s="33"/>
      <c r="S1261" s="77"/>
      <c r="T1261" s="77"/>
      <c r="U1261" s="77"/>
      <c r="V1261" s="77"/>
      <c r="W1261" s="77"/>
      <c r="X1261" s="77"/>
      <c r="Y1261" s="77"/>
      <c r="Z1261" s="77"/>
      <c r="AA1261" s="77"/>
      <c r="AB1261" s="77"/>
      <c r="AC1261" s="77"/>
      <c r="AD1261" s="77"/>
      <c r="AE1261" s="77"/>
      <c r="AF1261" s="77"/>
      <c r="AG1261" s="77"/>
      <c r="AH1261" s="77"/>
      <c r="AI1261" s="77"/>
      <c r="AJ1261" s="77"/>
      <c r="AK1261" s="77"/>
      <c r="AL1261" s="77"/>
      <c r="AM1261" s="77"/>
      <c r="AN1261" s="77"/>
      <c r="AO1261" s="77"/>
      <c r="AP1261" s="77"/>
      <c r="AQ1261" s="77"/>
      <c r="AR1261" s="77"/>
      <c r="AS1261" s="77"/>
      <c r="AT1261" s="77"/>
      <c r="AU1261" s="77"/>
      <c r="AV1261" s="77"/>
      <c r="AW1261" s="77"/>
      <c r="AX1261" s="77"/>
      <c r="AY1261" s="77"/>
      <c r="AZ1261" s="77"/>
      <c r="BA1261" s="77"/>
      <c r="BB1261" s="77"/>
      <c r="BC1261" s="77"/>
      <c r="BD1261" s="77"/>
      <c r="BE1261" s="77"/>
      <c r="BF1261" s="77"/>
      <c r="BG1261" s="77"/>
      <c r="BH1261" s="77"/>
      <c r="BI1261" s="77"/>
      <c r="BJ1261" s="77"/>
      <c r="BK1261" s="77"/>
      <c r="BL1261" s="77"/>
      <c r="BM1261" s="77"/>
      <c r="BN1261" s="77"/>
      <c r="BO1261" s="77"/>
      <c r="BP1261" s="77"/>
      <c r="BQ1261" s="77"/>
      <c r="BR1261" s="77"/>
      <c r="BS1261" s="77"/>
      <c r="BT1261" s="77"/>
      <c r="BU1261" s="77"/>
      <c r="BV1261" s="77"/>
      <c r="BW1261" s="77"/>
      <c r="BX1261" s="77"/>
      <c r="BY1261" s="77"/>
      <c r="BZ1261" s="77"/>
      <c r="CA1261" s="77"/>
      <c r="CB1261" s="77"/>
      <c r="CC1261" s="77"/>
      <c r="CD1261" s="77"/>
      <c r="CE1261" s="77"/>
      <c r="CF1261" s="77"/>
      <c r="CG1261" s="77"/>
      <c r="CH1261" s="77"/>
      <c r="CI1261" s="77"/>
      <c r="CJ1261" s="77"/>
      <c r="CK1261" s="77"/>
      <c r="CL1261" s="77"/>
    </row>
    <row r="1262" spans="2:90" x14ac:dyDescent="0.4">
      <c r="B1262" s="132" t="str">
        <f>B1234</f>
        <v>primary unit</v>
      </c>
      <c r="D1262" t="s">
        <v>850</v>
      </c>
      <c r="E1262" s="8" t="str">
        <f t="shared" si="1411"/>
        <v>1262 LTERMY-S</v>
      </c>
      <c r="G1262" t="s">
        <v>332</v>
      </c>
      <c r="H1262" s="27"/>
      <c r="I1262" s="78"/>
      <c r="J1262" s="78"/>
      <c r="K1262" s="33"/>
      <c r="L1262" s="33"/>
      <c r="M1262" s="33"/>
      <c r="N1262" s="33"/>
      <c r="O1262" s="33"/>
      <c r="P1262" s="33"/>
      <c r="R1262" s="33"/>
      <c r="S1262" s="77"/>
      <c r="T1262" s="77"/>
      <c r="U1262" s="77"/>
      <c r="V1262" s="77"/>
      <c r="W1262" s="77"/>
      <c r="X1262" s="77"/>
      <c r="Y1262" s="77"/>
      <c r="Z1262" s="77"/>
      <c r="AA1262" s="77"/>
      <c r="AB1262" s="77"/>
      <c r="AC1262" s="77"/>
      <c r="AD1262" s="77"/>
      <c r="AE1262" s="77"/>
      <c r="AF1262" s="77"/>
      <c r="AG1262" s="77"/>
      <c r="AH1262" s="77"/>
      <c r="AI1262" s="77"/>
      <c r="AJ1262" s="77"/>
      <c r="AK1262" s="77"/>
      <c r="AL1262" s="77"/>
      <c r="AM1262" s="77"/>
      <c r="AN1262" s="77"/>
      <c r="AO1262" s="77"/>
      <c r="AP1262" s="77"/>
      <c r="AQ1262" s="77"/>
      <c r="AR1262" s="77"/>
      <c r="AS1262" s="77"/>
      <c r="AT1262" s="77"/>
      <c r="AU1262" s="77"/>
      <c r="AV1262" s="77"/>
      <c r="AW1262" s="77"/>
      <c r="AX1262" s="77"/>
      <c r="AY1262" s="77"/>
      <c r="AZ1262" s="77"/>
      <c r="BA1262" s="77"/>
      <c r="BB1262" s="77"/>
      <c r="BC1262" s="77"/>
      <c r="BD1262" s="77"/>
      <c r="BE1262" s="77"/>
      <c r="BF1262" s="77"/>
      <c r="BG1262" s="77"/>
      <c r="BH1262" s="77"/>
      <c r="BI1262" s="77"/>
      <c r="BJ1262" s="77"/>
      <c r="BK1262" s="77"/>
      <c r="BL1262" s="77"/>
      <c r="BM1262" s="77"/>
      <c r="BN1262" s="77"/>
      <c r="BO1262" s="77"/>
      <c r="BP1262" s="77"/>
      <c r="BQ1262" s="77"/>
      <c r="BR1262" s="77"/>
      <c r="BS1262" s="77"/>
      <c r="BT1262" s="77"/>
      <c r="BU1262" s="77"/>
      <c r="BV1262" s="77"/>
      <c r="BW1262" s="77"/>
      <c r="BX1262" s="77"/>
      <c r="BY1262" s="77"/>
      <c r="BZ1262" s="77"/>
      <c r="CA1262" s="77"/>
      <c r="CB1262" s="77"/>
      <c r="CC1262" s="77"/>
      <c r="CD1262" s="77"/>
      <c r="CE1262" s="77"/>
      <c r="CF1262" s="77"/>
      <c r="CG1262" s="77"/>
      <c r="CH1262" s="77"/>
      <c r="CI1262" s="77"/>
      <c r="CJ1262" s="77"/>
      <c r="CK1262" s="77"/>
      <c r="CL1262" s="77"/>
    </row>
    <row r="1263" spans="2:90" x14ac:dyDescent="0.4">
      <c r="B1263" s="132" t="str">
        <f>B1235</f>
        <v>Primary revenue driver</v>
      </c>
      <c r="D1263" t="s">
        <v>850</v>
      </c>
      <c r="E1263" s="8" t="str">
        <f t="shared" si="1411"/>
        <v>1263 LTERMY-S</v>
      </c>
      <c r="G1263" t="s">
        <v>332</v>
      </c>
      <c r="K1263" s="53"/>
      <c r="L1263" s="53"/>
      <c r="M1263" s="53"/>
      <c r="N1263" s="53"/>
      <c r="O1263" s="53"/>
      <c r="P1263" s="53"/>
      <c r="R1263" s="24"/>
      <c r="S1263" s="175">
        <f t="shared" ref="S1263" si="1440">S1234</f>
        <v>0</v>
      </c>
      <c r="T1263" s="175">
        <f t="shared" ref="T1263:AX1263" si="1441">T1234</f>
        <v>0</v>
      </c>
      <c r="U1263" s="175">
        <f t="shared" si="1441"/>
        <v>0</v>
      </c>
      <c r="V1263" s="175">
        <f t="shared" si="1441"/>
        <v>0</v>
      </c>
      <c r="W1263" s="175">
        <f t="shared" si="1441"/>
        <v>0</v>
      </c>
      <c r="X1263" s="175">
        <f t="shared" si="1441"/>
        <v>0</v>
      </c>
      <c r="Y1263" s="175">
        <f t="shared" si="1441"/>
        <v>0</v>
      </c>
      <c r="Z1263" s="175">
        <f t="shared" si="1441"/>
        <v>0</v>
      </c>
      <c r="AA1263" s="175">
        <f t="shared" si="1441"/>
        <v>0</v>
      </c>
      <c r="AB1263" s="175">
        <f t="shared" si="1441"/>
        <v>0</v>
      </c>
      <c r="AC1263" s="175">
        <f t="shared" si="1441"/>
        <v>0</v>
      </c>
      <c r="AD1263" s="175">
        <f t="shared" si="1441"/>
        <v>0</v>
      </c>
      <c r="AE1263" s="175">
        <f t="shared" si="1441"/>
        <v>0</v>
      </c>
      <c r="AF1263" s="175">
        <f t="shared" si="1441"/>
        <v>0</v>
      </c>
      <c r="AG1263" s="175">
        <f t="shared" si="1441"/>
        <v>0</v>
      </c>
      <c r="AH1263" s="175">
        <f t="shared" si="1441"/>
        <v>0</v>
      </c>
      <c r="AI1263" s="175">
        <f t="shared" si="1441"/>
        <v>0</v>
      </c>
      <c r="AJ1263" s="175">
        <f t="shared" si="1441"/>
        <v>0</v>
      </c>
      <c r="AK1263" s="175">
        <f t="shared" si="1441"/>
        <v>0</v>
      </c>
      <c r="AL1263" s="175">
        <f t="shared" si="1441"/>
        <v>0</v>
      </c>
      <c r="AM1263" s="175">
        <f t="shared" si="1441"/>
        <v>0</v>
      </c>
      <c r="AN1263" s="175">
        <f t="shared" si="1441"/>
        <v>0</v>
      </c>
      <c r="AO1263" s="175">
        <f t="shared" si="1441"/>
        <v>0</v>
      </c>
      <c r="AP1263" s="175">
        <f t="shared" si="1441"/>
        <v>0</v>
      </c>
      <c r="AQ1263" s="175">
        <f t="shared" si="1441"/>
        <v>0</v>
      </c>
      <c r="AR1263" s="175">
        <f t="shared" si="1441"/>
        <v>0</v>
      </c>
      <c r="AS1263" s="175">
        <f t="shared" si="1441"/>
        <v>0</v>
      </c>
      <c r="AT1263" s="175">
        <f t="shared" si="1441"/>
        <v>0</v>
      </c>
      <c r="AU1263" s="175">
        <f t="shared" si="1441"/>
        <v>0</v>
      </c>
      <c r="AV1263" s="175">
        <f t="shared" si="1441"/>
        <v>0</v>
      </c>
      <c r="AW1263" s="175">
        <f t="shared" si="1441"/>
        <v>0</v>
      </c>
      <c r="AX1263" s="175">
        <f t="shared" si="1441"/>
        <v>0</v>
      </c>
      <c r="AY1263" s="175">
        <f t="shared" ref="AY1263:CD1263" si="1442">AY1234</f>
        <v>0</v>
      </c>
      <c r="AZ1263" s="175">
        <f t="shared" si="1442"/>
        <v>0</v>
      </c>
      <c r="BA1263" s="175">
        <f t="shared" si="1442"/>
        <v>0</v>
      </c>
      <c r="BB1263" s="175">
        <f t="shared" si="1442"/>
        <v>0</v>
      </c>
      <c r="BC1263" s="175">
        <f t="shared" si="1442"/>
        <v>0</v>
      </c>
      <c r="BD1263" s="175">
        <f t="shared" si="1442"/>
        <v>0</v>
      </c>
      <c r="BE1263" s="175">
        <f t="shared" si="1442"/>
        <v>0</v>
      </c>
      <c r="BF1263" s="175">
        <f t="shared" si="1442"/>
        <v>0</v>
      </c>
      <c r="BG1263" s="175">
        <f t="shared" si="1442"/>
        <v>0</v>
      </c>
      <c r="BH1263" s="175">
        <f t="shared" si="1442"/>
        <v>0</v>
      </c>
      <c r="BI1263" s="175">
        <f t="shared" si="1442"/>
        <v>0</v>
      </c>
      <c r="BJ1263" s="175">
        <f t="shared" si="1442"/>
        <v>0</v>
      </c>
      <c r="BK1263" s="175">
        <f t="shared" si="1442"/>
        <v>0</v>
      </c>
      <c r="BL1263" s="175">
        <f t="shared" si="1442"/>
        <v>0</v>
      </c>
      <c r="BM1263" s="175">
        <f t="shared" si="1442"/>
        <v>0</v>
      </c>
      <c r="BN1263" s="175">
        <f t="shared" si="1442"/>
        <v>0</v>
      </c>
      <c r="BO1263" s="175">
        <f t="shared" si="1442"/>
        <v>0</v>
      </c>
      <c r="BP1263" s="175">
        <f t="shared" si="1442"/>
        <v>0</v>
      </c>
      <c r="BQ1263" s="175">
        <f t="shared" si="1442"/>
        <v>0</v>
      </c>
      <c r="BR1263" s="175">
        <f t="shared" si="1442"/>
        <v>0</v>
      </c>
      <c r="BS1263" s="175">
        <f t="shared" si="1442"/>
        <v>0</v>
      </c>
      <c r="BT1263" s="175">
        <f t="shared" si="1442"/>
        <v>0</v>
      </c>
      <c r="BU1263" s="175">
        <f t="shared" si="1442"/>
        <v>0</v>
      </c>
      <c r="BV1263" s="175">
        <f t="shared" si="1442"/>
        <v>0</v>
      </c>
      <c r="BW1263" s="175">
        <f t="shared" si="1442"/>
        <v>0</v>
      </c>
      <c r="BX1263" s="175">
        <f t="shared" si="1442"/>
        <v>0</v>
      </c>
      <c r="BY1263" s="175">
        <f t="shared" si="1442"/>
        <v>0</v>
      </c>
      <c r="BZ1263" s="175">
        <f t="shared" si="1442"/>
        <v>0</v>
      </c>
      <c r="CA1263" s="175">
        <f t="shared" si="1442"/>
        <v>0</v>
      </c>
      <c r="CB1263" s="175">
        <f t="shared" si="1442"/>
        <v>0</v>
      </c>
      <c r="CC1263" s="175">
        <f t="shared" si="1442"/>
        <v>0</v>
      </c>
      <c r="CD1263" s="175">
        <f t="shared" si="1442"/>
        <v>0</v>
      </c>
      <c r="CE1263" s="175">
        <f t="shared" ref="CE1263:CK1263" si="1443">CE1234</f>
        <v>0</v>
      </c>
      <c r="CF1263" s="175">
        <f t="shared" si="1443"/>
        <v>0</v>
      </c>
      <c r="CG1263" s="175">
        <f t="shared" si="1443"/>
        <v>0</v>
      </c>
      <c r="CH1263" s="175">
        <f t="shared" si="1443"/>
        <v>0</v>
      </c>
      <c r="CI1263" s="175">
        <f t="shared" si="1443"/>
        <v>0</v>
      </c>
      <c r="CJ1263" s="175">
        <f t="shared" si="1443"/>
        <v>0</v>
      </c>
      <c r="CK1263" s="175">
        <f t="shared" si="1443"/>
        <v>0</v>
      </c>
      <c r="CL1263" s="175">
        <f t="shared" ref="CL1263" si="1444">CL1234</f>
        <v>0</v>
      </c>
    </row>
    <row r="1264" spans="2:90" x14ac:dyDescent="0.4">
      <c r="B1264" s="132" t="str">
        <f>B1236</f>
        <v>Primary volume driver</v>
      </c>
      <c r="D1264" t="s">
        <v>850</v>
      </c>
      <c r="E1264" s="8" t="str">
        <f t="shared" si="1411"/>
        <v>1264 LTERMY-S</v>
      </c>
      <c r="G1264" t="s">
        <v>332</v>
      </c>
      <c r="H1264" s="12"/>
      <c r="I1264" s="60"/>
      <c r="J1264" s="60"/>
      <c r="K1264" s="15"/>
      <c r="L1264" s="15"/>
      <c r="M1264" s="15"/>
      <c r="N1264" s="15"/>
      <c r="O1264" s="15"/>
      <c r="P1264" s="15"/>
      <c r="R1264" s="15"/>
      <c r="S1264" s="175" t="str">
        <f t="shared" ref="S1264" si="1445">S1235</f>
        <v>S$12</v>
      </c>
      <c r="T1264" s="175" t="str">
        <f t="shared" ref="T1264:AX1264" si="1446">T1235</f>
        <v>T$12</v>
      </c>
      <c r="U1264" s="175" t="str">
        <f t="shared" si="1446"/>
        <v>U$12</v>
      </c>
      <c r="V1264" s="175" t="str">
        <f t="shared" si="1446"/>
        <v>V$12</v>
      </c>
      <c r="W1264" s="175" t="str">
        <f t="shared" si="1446"/>
        <v>W$12</v>
      </c>
      <c r="X1264" s="175" t="str">
        <f t="shared" si="1446"/>
        <v>X$12</v>
      </c>
      <c r="Y1264" s="175" t="str">
        <f t="shared" si="1446"/>
        <v>Y$12</v>
      </c>
      <c r="Z1264" s="175" t="str">
        <f t="shared" si="1446"/>
        <v>Z$12</v>
      </c>
      <c r="AA1264" s="175" t="str">
        <f t="shared" si="1446"/>
        <v>AA$12</v>
      </c>
      <c r="AB1264" s="175" t="str">
        <f t="shared" si="1446"/>
        <v>AB$12</v>
      </c>
      <c r="AC1264" s="175" t="str">
        <f t="shared" si="1446"/>
        <v>AC$12</v>
      </c>
      <c r="AD1264" s="175" t="str">
        <f t="shared" si="1446"/>
        <v>AD$12</v>
      </c>
      <c r="AE1264" s="175" t="str">
        <f t="shared" si="1446"/>
        <v>AE$12</v>
      </c>
      <c r="AF1264" s="175" t="str">
        <f t="shared" si="1446"/>
        <v>AF$12</v>
      </c>
      <c r="AG1264" s="175" t="str">
        <f t="shared" si="1446"/>
        <v>AG$12</v>
      </c>
      <c r="AH1264" s="175" t="str">
        <f t="shared" si="1446"/>
        <v>AH$12</v>
      </c>
      <c r="AI1264" s="175" t="str">
        <f t="shared" si="1446"/>
        <v>AI$12</v>
      </c>
      <c r="AJ1264" s="175" t="str">
        <f t="shared" si="1446"/>
        <v>AJ$12</v>
      </c>
      <c r="AK1264" s="175" t="str">
        <f t="shared" si="1446"/>
        <v>AK$12</v>
      </c>
      <c r="AL1264" s="175" t="str">
        <f t="shared" si="1446"/>
        <v>AL$12</v>
      </c>
      <c r="AM1264" s="175" t="str">
        <f t="shared" si="1446"/>
        <v>AM$12</v>
      </c>
      <c r="AN1264" s="175" t="str">
        <f t="shared" si="1446"/>
        <v>AN$12</v>
      </c>
      <c r="AO1264" s="175" t="str">
        <f t="shared" si="1446"/>
        <v>AO$12</v>
      </c>
      <c r="AP1264" s="175" t="str">
        <f t="shared" si="1446"/>
        <v>AP$12</v>
      </c>
      <c r="AQ1264" s="175" t="str">
        <f t="shared" si="1446"/>
        <v>AQ$12</v>
      </c>
      <c r="AR1264" s="175" t="str">
        <f t="shared" si="1446"/>
        <v>AR$12</v>
      </c>
      <c r="AS1264" s="175" t="str">
        <f t="shared" si="1446"/>
        <v>AS$12</v>
      </c>
      <c r="AT1264" s="175" t="str">
        <f t="shared" si="1446"/>
        <v>AT$12</v>
      </c>
      <c r="AU1264" s="175" t="str">
        <f t="shared" si="1446"/>
        <v>AU$12</v>
      </c>
      <c r="AV1264" s="175" t="str">
        <f t="shared" si="1446"/>
        <v>AV$12</v>
      </c>
      <c r="AW1264" s="175" t="str">
        <f t="shared" si="1446"/>
        <v>AW$12</v>
      </c>
      <c r="AX1264" s="175" t="str">
        <f t="shared" si="1446"/>
        <v>AX$12</v>
      </c>
      <c r="AY1264" s="175" t="str">
        <f t="shared" ref="AY1264:CD1264" si="1447">AY1235</f>
        <v>AY$12</v>
      </c>
      <c r="AZ1264" s="175" t="str">
        <f t="shared" si="1447"/>
        <v>AZ$12</v>
      </c>
      <c r="BA1264" s="175" t="str">
        <f t="shared" si="1447"/>
        <v>BA$12</v>
      </c>
      <c r="BB1264" s="175" t="str">
        <f t="shared" si="1447"/>
        <v>BB$12</v>
      </c>
      <c r="BC1264" s="175" t="str">
        <f t="shared" si="1447"/>
        <v>BC$12</v>
      </c>
      <c r="BD1264" s="175" t="str">
        <f t="shared" si="1447"/>
        <v>BD$12</v>
      </c>
      <c r="BE1264" s="175" t="str">
        <f t="shared" si="1447"/>
        <v>BE$12</v>
      </c>
      <c r="BF1264" s="175" t="str">
        <f t="shared" si="1447"/>
        <v>BF$12</v>
      </c>
      <c r="BG1264" s="175" t="str">
        <f t="shared" si="1447"/>
        <v>BG$12</v>
      </c>
      <c r="BH1264" s="175" t="str">
        <f t="shared" si="1447"/>
        <v>BH$12</v>
      </c>
      <c r="BI1264" s="175" t="str">
        <f t="shared" si="1447"/>
        <v>BI$12</v>
      </c>
      <c r="BJ1264" s="175" t="str">
        <f t="shared" si="1447"/>
        <v>BJ$12</v>
      </c>
      <c r="BK1264" s="175" t="str">
        <f t="shared" si="1447"/>
        <v>BK$12</v>
      </c>
      <c r="BL1264" s="175" t="str">
        <f t="shared" si="1447"/>
        <v>BL$12</v>
      </c>
      <c r="BM1264" s="175" t="str">
        <f t="shared" si="1447"/>
        <v>BM$12</v>
      </c>
      <c r="BN1264" s="175" t="str">
        <f t="shared" si="1447"/>
        <v>BN$12</v>
      </c>
      <c r="BO1264" s="175" t="str">
        <f t="shared" si="1447"/>
        <v>BO$12</v>
      </c>
      <c r="BP1264" s="175" t="str">
        <f t="shared" si="1447"/>
        <v>BP$12</v>
      </c>
      <c r="BQ1264" s="175" t="str">
        <f t="shared" si="1447"/>
        <v>BQ$12</v>
      </c>
      <c r="BR1264" s="175" t="str">
        <f t="shared" si="1447"/>
        <v>BR$12</v>
      </c>
      <c r="BS1264" s="175" t="str">
        <f t="shared" si="1447"/>
        <v>BS$12</v>
      </c>
      <c r="BT1264" s="175" t="str">
        <f t="shared" si="1447"/>
        <v>BT$12</v>
      </c>
      <c r="BU1264" s="175" t="str">
        <f t="shared" si="1447"/>
        <v>BU$12</v>
      </c>
      <c r="BV1264" s="175" t="str">
        <f t="shared" si="1447"/>
        <v>BV$12</v>
      </c>
      <c r="BW1264" s="175" t="str">
        <f t="shared" si="1447"/>
        <v>BW$12</v>
      </c>
      <c r="BX1264" s="175" t="str">
        <f t="shared" si="1447"/>
        <v>BX$12</v>
      </c>
      <c r="BY1264" s="175" t="str">
        <f t="shared" si="1447"/>
        <v>BY$12</v>
      </c>
      <c r="BZ1264" s="175" t="str">
        <f t="shared" si="1447"/>
        <v>BZ$12</v>
      </c>
      <c r="CA1264" s="175" t="str">
        <f t="shared" si="1447"/>
        <v>CA$12</v>
      </c>
      <c r="CB1264" s="175" t="str">
        <f t="shared" si="1447"/>
        <v>CB$12</v>
      </c>
      <c r="CC1264" s="175" t="str">
        <f t="shared" si="1447"/>
        <v>CC$12</v>
      </c>
      <c r="CD1264" s="175" t="str">
        <f t="shared" si="1447"/>
        <v>CD$12</v>
      </c>
      <c r="CE1264" s="175" t="str">
        <f t="shared" ref="CE1264:CK1264" si="1448">CE1235</f>
        <v>CE$12</v>
      </c>
      <c r="CF1264" s="175" t="str">
        <f t="shared" si="1448"/>
        <v>CF$12</v>
      </c>
      <c r="CG1264" s="175" t="str">
        <f t="shared" si="1448"/>
        <v>CG$12</v>
      </c>
      <c r="CH1264" s="175" t="str">
        <f t="shared" si="1448"/>
        <v>CH$12</v>
      </c>
      <c r="CI1264" s="175" t="str">
        <f t="shared" si="1448"/>
        <v>CI$12</v>
      </c>
      <c r="CJ1264" s="175" t="str">
        <f t="shared" si="1448"/>
        <v>CJ$12</v>
      </c>
      <c r="CK1264" s="175" t="str">
        <f t="shared" si="1448"/>
        <v>CK$12</v>
      </c>
      <c r="CL1264" s="175" t="str">
        <f t="shared" ref="CL1264" si="1449">CL1235</f>
        <v>CL$12</v>
      </c>
    </row>
    <row r="1265" spans="2:90" x14ac:dyDescent="0.4">
      <c r="B1265" s="187" t="str">
        <f>B1241</f>
        <v>Rolling fixed term loan - multiple borrowings w/ annual control:</v>
      </c>
      <c r="D1265" t="s">
        <v>850</v>
      </c>
      <c r="E1265" s="8" t="str">
        <f t="shared" si="1411"/>
        <v>1265 LTERMY-S</v>
      </c>
      <c r="G1265" t="s">
        <v>332</v>
      </c>
      <c r="H1265" s="12"/>
      <c r="I1265" s="60"/>
      <c r="J1265" s="60"/>
      <c r="K1265" s="15"/>
      <c r="L1265" s="15"/>
      <c r="M1265" s="15"/>
      <c r="N1265" s="15"/>
      <c r="O1265" s="15"/>
      <c r="P1265" s="15"/>
      <c r="R1265" s="15"/>
      <c r="S1265" s="175" t="str">
        <f t="shared" ref="S1265" si="1450">S1236</f>
        <v>S$13</v>
      </c>
      <c r="T1265" s="175" t="str">
        <f t="shared" ref="T1265:AX1265" si="1451">T1236</f>
        <v>T$13</v>
      </c>
      <c r="U1265" s="175" t="str">
        <f t="shared" si="1451"/>
        <v>U$13</v>
      </c>
      <c r="V1265" s="175" t="str">
        <f t="shared" si="1451"/>
        <v>V$13</v>
      </c>
      <c r="W1265" s="175" t="str">
        <f t="shared" si="1451"/>
        <v>W$13</v>
      </c>
      <c r="X1265" s="175" t="str">
        <f t="shared" si="1451"/>
        <v>X$13</v>
      </c>
      <c r="Y1265" s="175" t="str">
        <f t="shared" si="1451"/>
        <v>Y$13</v>
      </c>
      <c r="Z1265" s="175" t="str">
        <f t="shared" si="1451"/>
        <v>Z$13</v>
      </c>
      <c r="AA1265" s="175" t="str">
        <f t="shared" si="1451"/>
        <v>AA$13</v>
      </c>
      <c r="AB1265" s="175" t="str">
        <f t="shared" si="1451"/>
        <v>AB$13</v>
      </c>
      <c r="AC1265" s="175" t="str">
        <f t="shared" si="1451"/>
        <v>AC$13</v>
      </c>
      <c r="AD1265" s="175" t="str">
        <f t="shared" si="1451"/>
        <v>AD$13</v>
      </c>
      <c r="AE1265" s="175" t="str">
        <f t="shared" si="1451"/>
        <v>AE$13</v>
      </c>
      <c r="AF1265" s="175" t="str">
        <f t="shared" si="1451"/>
        <v>AF$13</v>
      </c>
      <c r="AG1265" s="175" t="str">
        <f t="shared" si="1451"/>
        <v>AG$13</v>
      </c>
      <c r="AH1265" s="175" t="str">
        <f t="shared" si="1451"/>
        <v>AH$13</v>
      </c>
      <c r="AI1265" s="175" t="str">
        <f t="shared" si="1451"/>
        <v>AI$13</v>
      </c>
      <c r="AJ1265" s="175" t="str">
        <f t="shared" si="1451"/>
        <v>AJ$13</v>
      </c>
      <c r="AK1265" s="175" t="str">
        <f t="shared" si="1451"/>
        <v>AK$13</v>
      </c>
      <c r="AL1265" s="175" t="str">
        <f t="shared" si="1451"/>
        <v>AL$13</v>
      </c>
      <c r="AM1265" s="175" t="str">
        <f t="shared" si="1451"/>
        <v>AM$13</v>
      </c>
      <c r="AN1265" s="175" t="str">
        <f t="shared" si="1451"/>
        <v>AN$13</v>
      </c>
      <c r="AO1265" s="175" t="str">
        <f t="shared" si="1451"/>
        <v>AO$13</v>
      </c>
      <c r="AP1265" s="175" t="str">
        <f t="shared" si="1451"/>
        <v>AP$13</v>
      </c>
      <c r="AQ1265" s="175" t="str">
        <f t="shared" si="1451"/>
        <v>AQ$13</v>
      </c>
      <c r="AR1265" s="175" t="str">
        <f t="shared" si="1451"/>
        <v>AR$13</v>
      </c>
      <c r="AS1265" s="175" t="str">
        <f t="shared" si="1451"/>
        <v>AS$13</v>
      </c>
      <c r="AT1265" s="175" t="str">
        <f t="shared" si="1451"/>
        <v>AT$13</v>
      </c>
      <c r="AU1265" s="175" t="str">
        <f t="shared" si="1451"/>
        <v>AU$13</v>
      </c>
      <c r="AV1265" s="175" t="str">
        <f t="shared" si="1451"/>
        <v>AV$13</v>
      </c>
      <c r="AW1265" s="175" t="str">
        <f t="shared" si="1451"/>
        <v>AW$13</v>
      </c>
      <c r="AX1265" s="175" t="str">
        <f t="shared" si="1451"/>
        <v>AX$13</v>
      </c>
      <c r="AY1265" s="175" t="str">
        <f t="shared" ref="AY1265:CD1265" si="1452">AY1236</f>
        <v>AY$13</v>
      </c>
      <c r="AZ1265" s="175" t="str">
        <f t="shared" si="1452"/>
        <v>AZ$13</v>
      </c>
      <c r="BA1265" s="175" t="str">
        <f t="shared" si="1452"/>
        <v>BA$13</v>
      </c>
      <c r="BB1265" s="175" t="str">
        <f t="shared" si="1452"/>
        <v>BB$13</v>
      </c>
      <c r="BC1265" s="175" t="str">
        <f t="shared" si="1452"/>
        <v>BC$13</v>
      </c>
      <c r="BD1265" s="175" t="str">
        <f t="shared" si="1452"/>
        <v>BD$13</v>
      </c>
      <c r="BE1265" s="175" t="str">
        <f t="shared" si="1452"/>
        <v>BE$13</v>
      </c>
      <c r="BF1265" s="175" t="str">
        <f t="shared" si="1452"/>
        <v>BF$13</v>
      </c>
      <c r="BG1265" s="175" t="str">
        <f t="shared" si="1452"/>
        <v>BG$13</v>
      </c>
      <c r="BH1265" s="175" t="str">
        <f t="shared" si="1452"/>
        <v>BH$13</v>
      </c>
      <c r="BI1265" s="175" t="str">
        <f t="shared" si="1452"/>
        <v>BI$13</v>
      </c>
      <c r="BJ1265" s="175" t="str">
        <f t="shared" si="1452"/>
        <v>BJ$13</v>
      </c>
      <c r="BK1265" s="175" t="str">
        <f t="shared" si="1452"/>
        <v>BK$13</v>
      </c>
      <c r="BL1265" s="175" t="str">
        <f t="shared" si="1452"/>
        <v>BL$13</v>
      </c>
      <c r="BM1265" s="175" t="str">
        <f t="shared" si="1452"/>
        <v>BM$13</v>
      </c>
      <c r="BN1265" s="175" t="str">
        <f t="shared" si="1452"/>
        <v>BN$13</v>
      </c>
      <c r="BO1265" s="175" t="str">
        <f t="shared" si="1452"/>
        <v>BO$13</v>
      </c>
      <c r="BP1265" s="175" t="str">
        <f t="shared" si="1452"/>
        <v>BP$13</v>
      </c>
      <c r="BQ1265" s="175" t="str">
        <f t="shared" si="1452"/>
        <v>BQ$13</v>
      </c>
      <c r="BR1265" s="175" t="str">
        <f t="shared" si="1452"/>
        <v>BR$13</v>
      </c>
      <c r="BS1265" s="175" t="str">
        <f t="shared" si="1452"/>
        <v>BS$13</v>
      </c>
      <c r="BT1265" s="175" t="str">
        <f t="shared" si="1452"/>
        <v>BT$13</v>
      </c>
      <c r="BU1265" s="175" t="str">
        <f t="shared" si="1452"/>
        <v>BU$13</v>
      </c>
      <c r="BV1265" s="175" t="str">
        <f t="shared" si="1452"/>
        <v>BV$13</v>
      </c>
      <c r="BW1265" s="175" t="str">
        <f t="shared" si="1452"/>
        <v>BW$13</v>
      </c>
      <c r="BX1265" s="175" t="str">
        <f t="shared" si="1452"/>
        <v>BX$13</v>
      </c>
      <c r="BY1265" s="175" t="str">
        <f t="shared" si="1452"/>
        <v>BY$13</v>
      </c>
      <c r="BZ1265" s="175" t="str">
        <f t="shared" si="1452"/>
        <v>BZ$13</v>
      </c>
      <c r="CA1265" s="175" t="str">
        <f t="shared" si="1452"/>
        <v>CA$13</v>
      </c>
      <c r="CB1265" s="175" t="str">
        <f t="shared" si="1452"/>
        <v>CB$13</v>
      </c>
      <c r="CC1265" s="175" t="str">
        <f t="shared" si="1452"/>
        <v>CC$13</v>
      </c>
      <c r="CD1265" s="175" t="str">
        <f t="shared" si="1452"/>
        <v>CD$13</v>
      </c>
      <c r="CE1265" s="175" t="str">
        <f t="shared" ref="CE1265:CK1265" si="1453">CE1236</f>
        <v>CE$13</v>
      </c>
      <c r="CF1265" s="175" t="str">
        <f t="shared" si="1453"/>
        <v>CF$13</v>
      </c>
      <c r="CG1265" s="175" t="str">
        <f t="shared" si="1453"/>
        <v>CG$13</v>
      </c>
      <c r="CH1265" s="175" t="str">
        <f t="shared" si="1453"/>
        <v>CH$13</v>
      </c>
      <c r="CI1265" s="175" t="str">
        <f t="shared" si="1453"/>
        <v>CI$13</v>
      </c>
      <c r="CJ1265" s="175" t="str">
        <f t="shared" si="1453"/>
        <v>CJ$13</v>
      </c>
      <c r="CK1265" s="175" t="str">
        <f t="shared" si="1453"/>
        <v>CK$13</v>
      </c>
      <c r="CL1265" s="175" t="str">
        <f t="shared" ref="CL1265" si="1454">CL1236</f>
        <v>CL$13</v>
      </c>
    </row>
    <row r="1266" spans="2:90" x14ac:dyDescent="0.4">
      <c r="B1266" s="235" t="str">
        <f>IFERROR(SUBSTITUTE(TRIM(MID(B1241, SEARCH("-", B1241) + 1, LEN(B1241))),":",""),"no unit")</f>
        <v>multiple borrowings w/ annual control</v>
      </c>
      <c r="D1266" t="s">
        <v>850</v>
      </c>
      <c r="E1266" s="8" t="str">
        <f t="shared" si="1411"/>
        <v>1266 LTERMY-S</v>
      </c>
      <c r="G1266" t="s">
        <v>332</v>
      </c>
      <c r="H1266" s="12"/>
      <c r="I1266" s="60"/>
      <c r="J1266" s="60"/>
      <c r="K1266" s="15"/>
      <c r="L1266" s="15"/>
      <c r="M1266" s="15"/>
      <c r="N1266" s="15"/>
      <c r="O1266" s="15"/>
      <c r="P1266" s="15"/>
      <c r="R1266" s="15"/>
      <c r="S1266" s="175"/>
      <c r="T1266" s="175"/>
      <c r="U1266" s="175"/>
      <c r="V1266" s="175"/>
      <c r="W1266" s="175"/>
      <c r="X1266" s="175"/>
      <c r="Y1266" s="175"/>
      <c r="Z1266" s="175"/>
      <c r="AA1266" s="175"/>
      <c r="AB1266" s="175"/>
      <c r="AC1266" s="175"/>
      <c r="AD1266" s="175"/>
      <c r="AE1266" s="175"/>
      <c r="AF1266" s="175"/>
      <c r="AG1266" s="175"/>
      <c r="AH1266" s="175"/>
      <c r="AI1266" s="175"/>
      <c r="AJ1266" s="175"/>
      <c r="AK1266" s="175"/>
      <c r="AL1266" s="175"/>
      <c r="AM1266" s="175"/>
      <c r="AN1266" s="175"/>
      <c r="AO1266" s="175"/>
      <c r="AP1266" s="175"/>
      <c r="AQ1266" s="175"/>
      <c r="AR1266" s="175"/>
      <c r="AS1266" s="175"/>
      <c r="AT1266" s="175"/>
      <c r="AU1266" s="175"/>
      <c r="AV1266" s="175"/>
      <c r="AW1266" s="175"/>
      <c r="AX1266" s="175"/>
      <c r="AY1266" s="175"/>
      <c r="AZ1266" s="175"/>
      <c r="BA1266" s="175"/>
      <c r="BB1266" s="175"/>
      <c r="BC1266" s="175"/>
      <c r="BD1266" s="175"/>
      <c r="BE1266" s="175"/>
      <c r="BF1266" s="175"/>
      <c r="BG1266" s="175"/>
      <c r="BH1266" s="175"/>
      <c r="BI1266" s="175"/>
      <c r="BJ1266" s="175"/>
      <c r="BK1266" s="175"/>
      <c r="BL1266" s="175"/>
      <c r="BM1266" s="175"/>
      <c r="BN1266" s="175"/>
      <c r="BO1266" s="175"/>
      <c r="BP1266" s="175"/>
      <c r="BQ1266" s="175"/>
      <c r="BR1266" s="175"/>
      <c r="BS1266" s="175"/>
      <c r="BT1266" s="175"/>
      <c r="BU1266" s="175"/>
      <c r="BV1266" s="175"/>
      <c r="BW1266" s="175"/>
      <c r="BX1266" s="175"/>
      <c r="BY1266" s="175"/>
      <c r="BZ1266" s="175"/>
      <c r="CA1266" s="175"/>
      <c r="CB1266" s="175"/>
      <c r="CC1266" s="175"/>
      <c r="CD1266" s="175"/>
      <c r="CE1266" s="175"/>
      <c r="CF1266" s="175"/>
      <c r="CG1266" s="175"/>
      <c r="CH1266" s="175"/>
      <c r="CI1266" s="175"/>
      <c r="CJ1266" s="175"/>
      <c r="CK1266" s="175"/>
      <c r="CL1266" s="175"/>
    </row>
    <row r="1267" spans="2:90" x14ac:dyDescent="0.4">
      <c r="B1267" s="187" t="str">
        <f>B1239</f>
        <v>Secondary revenue driver</v>
      </c>
      <c r="D1267" t="s">
        <v>850</v>
      </c>
      <c r="E1267" s="8" t="str">
        <f t="shared" si="1411"/>
        <v>1267 LTERMY-S</v>
      </c>
      <c r="G1267" t="s">
        <v>332</v>
      </c>
      <c r="H1267" s="90"/>
      <c r="I1267" s="209"/>
      <c r="J1267" s="209"/>
      <c r="K1267" s="210"/>
      <c r="L1267" s="210"/>
      <c r="M1267" s="210"/>
      <c r="N1267" s="210"/>
      <c r="O1267" s="210"/>
      <c r="P1267" s="210"/>
      <c r="R1267" s="210"/>
      <c r="S1267" s="4" t="str">
        <f t="shared" ref="S1267" si="1455">ADDRESS(ROW(S1252),COLUMN(S1252),2)</f>
        <v>S$1252</v>
      </c>
      <c r="T1267" s="4" t="str">
        <f t="shared" ref="T1267:AX1267" si="1456">ADDRESS(ROW(T1252),COLUMN(T1252),2)</f>
        <v>T$1252</v>
      </c>
      <c r="U1267" s="4" t="str">
        <f t="shared" si="1456"/>
        <v>U$1252</v>
      </c>
      <c r="V1267" s="4" t="str">
        <f t="shared" si="1456"/>
        <v>V$1252</v>
      </c>
      <c r="W1267" s="4" t="str">
        <f t="shared" si="1456"/>
        <v>W$1252</v>
      </c>
      <c r="X1267" s="4" t="str">
        <f t="shared" si="1456"/>
        <v>X$1252</v>
      </c>
      <c r="Y1267" s="4" t="str">
        <f t="shared" si="1456"/>
        <v>Y$1252</v>
      </c>
      <c r="Z1267" s="4" t="str">
        <f t="shared" si="1456"/>
        <v>Z$1252</v>
      </c>
      <c r="AA1267" s="4" t="str">
        <f t="shared" si="1456"/>
        <v>AA$1252</v>
      </c>
      <c r="AB1267" s="4" t="str">
        <f t="shared" si="1456"/>
        <v>AB$1252</v>
      </c>
      <c r="AC1267" s="4" t="str">
        <f t="shared" si="1456"/>
        <v>AC$1252</v>
      </c>
      <c r="AD1267" s="4" t="str">
        <f t="shared" si="1456"/>
        <v>AD$1252</v>
      </c>
      <c r="AE1267" s="4" t="str">
        <f t="shared" si="1456"/>
        <v>AE$1252</v>
      </c>
      <c r="AF1267" s="4" t="str">
        <f t="shared" si="1456"/>
        <v>AF$1252</v>
      </c>
      <c r="AG1267" s="4" t="str">
        <f t="shared" si="1456"/>
        <v>AG$1252</v>
      </c>
      <c r="AH1267" s="4" t="str">
        <f t="shared" si="1456"/>
        <v>AH$1252</v>
      </c>
      <c r="AI1267" s="4" t="str">
        <f t="shared" si="1456"/>
        <v>AI$1252</v>
      </c>
      <c r="AJ1267" s="4" t="str">
        <f t="shared" si="1456"/>
        <v>AJ$1252</v>
      </c>
      <c r="AK1267" s="4" t="str">
        <f t="shared" si="1456"/>
        <v>AK$1252</v>
      </c>
      <c r="AL1267" s="4" t="str">
        <f t="shared" si="1456"/>
        <v>AL$1252</v>
      </c>
      <c r="AM1267" s="4" t="str">
        <f t="shared" si="1456"/>
        <v>AM$1252</v>
      </c>
      <c r="AN1267" s="4" t="str">
        <f t="shared" si="1456"/>
        <v>AN$1252</v>
      </c>
      <c r="AO1267" s="4" t="str">
        <f t="shared" si="1456"/>
        <v>AO$1252</v>
      </c>
      <c r="AP1267" s="4" t="str">
        <f t="shared" si="1456"/>
        <v>AP$1252</v>
      </c>
      <c r="AQ1267" s="4" t="str">
        <f t="shared" si="1456"/>
        <v>AQ$1252</v>
      </c>
      <c r="AR1267" s="4" t="str">
        <f t="shared" si="1456"/>
        <v>AR$1252</v>
      </c>
      <c r="AS1267" s="4" t="str">
        <f t="shared" si="1456"/>
        <v>AS$1252</v>
      </c>
      <c r="AT1267" s="4" t="str">
        <f t="shared" si="1456"/>
        <v>AT$1252</v>
      </c>
      <c r="AU1267" s="4" t="str">
        <f t="shared" si="1456"/>
        <v>AU$1252</v>
      </c>
      <c r="AV1267" s="4" t="str">
        <f t="shared" si="1456"/>
        <v>AV$1252</v>
      </c>
      <c r="AW1267" s="4" t="str">
        <f t="shared" si="1456"/>
        <v>AW$1252</v>
      </c>
      <c r="AX1267" s="4" t="str">
        <f t="shared" si="1456"/>
        <v>AX$1252</v>
      </c>
      <c r="AY1267" s="4" t="str">
        <f t="shared" ref="AY1267:CD1267" si="1457">ADDRESS(ROW(AY1252),COLUMN(AY1252),2)</f>
        <v>AY$1252</v>
      </c>
      <c r="AZ1267" s="4" t="str">
        <f t="shared" si="1457"/>
        <v>AZ$1252</v>
      </c>
      <c r="BA1267" s="4" t="str">
        <f t="shared" si="1457"/>
        <v>BA$1252</v>
      </c>
      <c r="BB1267" s="4" t="str">
        <f t="shared" si="1457"/>
        <v>BB$1252</v>
      </c>
      <c r="BC1267" s="4" t="str">
        <f t="shared" si="1457"/>
        <v>BC$1252</v>
      </c>
      <c r="BD1267" s="4" t="str">
        <f t="shared" si="1457"/>
        <v>BD$1252</v>
      </c>
      <c r="BE1267" s="4" t="str">
        <f t="shared" si="1457"/>
        <v>BE$1252</v>
      </c>
      <c r="BF1267" s="4" t="str">
        <f t="shared" si="1457"/>
        <v>BF$1252</v>
      </c>
      <c r="BG1267" s="4" t="str">
        <f t="shared" si="1457"/>
        <v>BG$1252</v>
      </c>
      <c r="BH1267" s="4" t="str">
        <f t="shared" si="1457"/>
        <v>BH$1252</v>
      </c>
      <c r="BI1267" s="4" t="str">
        <f t="shared" si="1457"/>
        <v>BI$1252</v>
      </c>
      <c r="BJ1267" s="4" t="str">
        <f t="shared" si="1457"/>
        <v>BJ$1252</v>
      </c>
      <c r="BK1267" s="4" t="str">
        <f t="shared" si="1457"/>
        <v>BK$1252</v>
      </c>
      <c r="BL1267" s="4" t="str">
        <f t="shared" si="1457"/>
        <v>BL$1252</v>
      </c>
      <c r="BM1267" s="4" t="str">
        <f t="shared" si="1457"/>
        <v>BM$1252</v>
      </c>
      <c r="BN1267" s="4" t="str">
        <f t="shared" si="1457"/>
        <v>BN$1252</v>
      </c>
      <c r="BO1267" s="4" t="str">
        <f t="shared" si="1457"/>
        <v>BO$1252</v>
      </c>
      <c r="BP1267" s="4" t="str">
        <f t="shared" si="1457"/>
        <v>BP$1252</v>
      </c>
      <c r="BQ1267" s="4" t="str">
        <f t="shared" si="1457"/>
        <v>BQ$1252</v>
      </c>
      <c r="BR1267" s="4" t="str">
        <f t="shared" si="1457"/>
        <v>BR$1252</v>
      </c>
      <c r="BS1267" s="4" t="str">
        <f t="shared" si="1457"/>
        <v>BS$1252</v>
      </c>
      <c r="BT1267" s="4" t="str">
        <f t="shared" si="1457"/>
        <v>BT$1252</v>
      </c>
      <c r="BU1267" s="4" t="str">
        <f t="shared" si="1457"/>
        <v>BU$1252</v>
      </c>
      <c r="BV1267" s="4" t="str">
        <f t="shared" si="1457"/>
        <v>BV$1252</v>
      </c>
      <c r="BW1267" s="4" t="str">
        <f t="shared" si="1457"/>
        <v>BW$1252</v>
      </c>
      <c r="BX1267" s="4" t="str">
        <f t="shared" si="1457"/>
        <v>BX$1252</v>
      </c>
      <c r="BY1267" s="4" t="str">
        <f t="shared" si="1457"/>
        <v>BY$1252</v>
      </c>
      <c r="BZ1267" s="4" t="str">
        <f t="shared" si="1457"/>
        <v>BZ$1252</v>
      </c>
      <c r="CA1267" s="4" t="str">
        <f t="shared" si="1457"/>
        <v>CA$1252</v>
      </c>
      <c r="CB1267" s="4" t="str">
        <f t="shared" si="1457"/>
        <v>CB$1252</v>
      </c>
      <c r="CC1267" s="4" t="str">
        <f t="shared" si="1457"/>
        <v>CC$1252</v>
      </c>
      <c r="CD1267" s="4" t="str">
        <f t="shared" si="1457"/>
        <v>CD$1252</v>
      </c>
      <c r="CE1267" s="4" t="str">
        <f t="shared" ref="CE1267:CK1267" si="1458">ADDRESS(ROW(CE1252),COLUMN(CE1252),2)</f>
        <v>CE$1252</v>
      </c>
      <c r="CF1267" s="4" t="str">
        <f t="shared" si="1458"/>
        <v>CF$1252</v>
      </c>
      <c r="CG1267" s="4" t="str">
        <f t="shared" si="1458"/>
        <v>CG$1252</v>
      </c>
      <c r="CH1267" s="4" t="str">
        <f t="shared" si="1458"/>
        <v>CH$1252</v>
      </c>
      <c r="CI1267" s="4" t="str">
        <f t="shared" si="1458"/>
        <v>CI$1252</v>
      </c>
      <c r="CJ1267" s="4" t="str">
        <f t="shared" si="1458"/>
        <v>CJ$1252</v>
      </c>
      <c r="CK1267" s="4" t="str">
        <f t="shared" si="1458"/>
        <v>CK$1252</v>
      </c>
      <c r="CL1267" s="4" t="str">
        <f t="shared" ref="CL1267" si="1459">ADDRESS(ROW(CL1252),COLUMN(CL1252),2)</f>
        <v>CL$1252</v>
      </c>
    </row>
    <row r="1268" spans="2:90" x14ac:dyDescent="0.4">
      <c r="B1268" s="132" t="str">
        <f>B1240</f>
        <v>Secondary volume driver</v>
      </c>
      <c r="D1268" t="s">
        <v>850</v>
      </c>
      <c r="E1268" s="8" t="str">
        <f t="shared" si="1411"/>
        <v>1268 LTERMY-S</v>
      </c>
      <c r="G1268" t="s">
        <v>332</v>
      </c>
      <c r="H1268" s="12"/>
      <c r="I1268" s="60"/>
      <c r="J1268" s="60"/>
      <c r="K1268" s="15"/>
      <c r="L1268" s="15"/>
      <c r="M1268" s="15"/>
      <c r="N1268" s="15"/>
      <c r="O1268" s="15"/>
      <c r="P1268" s="15"/>
      <c r="R1268" s="15"/>
      <c r="S1268" s="175" t="str">
        <f t="shared" ref="S1268" si="1460">S1239</f>
        <v>S$14</v>
      </c>
      <c r="T1268" s="175" t="str">
        <f t="shared" ref="T1268:AX1268" si="1461">T1239</f>
        <v>T$14</v>
      </c>
      <c r="U1268" s="175" t="str">
        <f t="shared" si="1461"/>
        <v>U$14</v>
      </c>
      <c r="V1268" s="175" t="str">
        <f t="shared" si="1461"/>
        <v>V$14</v>
      </c>
      <c r="W1268" s="175" t="str">
        <f t="shared" si="1461"/>
        <v>W$14</v>
      </c>
      <c r="X1268" s="175" t="str">
        <f t="shared" si="1461"/>
        <v>X$14</v>
      </c>
      <c r="Y1268" s="175" t="str">
        <f t="shared" si="1461"/>
        <v>Y$14</v>
      </c>
      <c r="Z1268" s="175" t="str">
        <f t="shared" si="1461"/>
        <v>Z$14</v>
      </c>
      <c r="AA1268" s="175" t="str">
        <f t="shared" si="1461"/>
        <v>AA$14</v>
      </c>
      <c r="AB1268" s="175" t="str">
        <f t="shared" si="1461"/>
        <v>AB$14</v>
      </c>
      <c r="AC1268" s="175" t="str">
        <f t="shared" si="1461"/>
        <v>AC$14</v>
      </c>
      <c r="AD1268" s="175" t="str">
        <f t="shared" si="1461"/>
        <v>AD$14</v>
      </c>
      <c r="AE1268" s="175" t="str">
        <f t="shared" si="1461"/>
        <v>AE$14</v>
      </c>
      <c r="AF1268" s="175" t="str">
        <f t="shared" si="1461"/>
        <v>AF$14</v>
      </c>
      <c r="AG1268" s="175" t="str">
        <f t="shared" si="1461"/>
        <v>AG$14</v>
      </c>
      <c r="AH1268" s="175" t="str">
        <f t="shared" si="1461"/>
        <v>AH$14</v>
      </c>
      <c r="AI1268" s="175" t="str">
        <f t="shared" si="1461"/>
        <v>AI$14</v>
      </c>
      <c r="AJ1268" s="175" t="str">
        <f t="shared" si="1461"/>
        <v>AJ$14</v>
      </c>
      <c r="AK1268" s="175" t="str">
        <f t="shared" si="1461"/>
        <v>AK$14</v>
      </c>
      <c r="AL1268" s="175" t="str">
        <f t="shared" si="1461"/>
        <v>AL$14</v>
      </c>
      <c r="AM1268" s="175" t="str">
        <f t="shared" si="1461"/>
        <v>AM$14</v>
      </c>
      <c r="AN1268" s="175" t="str">
        <f t="shared" si="1461"/>
        <v>AN$14</v>
      </c>
      <c r="AO1268" s="175" t="str">
        <f t="shared" si="1461"/>
        <v>AO$14</v>
      </c>
      <c r="AP1268" s="175" t="str">
        <f t="shared" si="1461"/>
        <v>AP$14</v>
      </c>
      <c r="AQ1268" s="175" t="str">
        <f t="shared" si="1461"/>
        <v>AQ$14</v>
      </c>
      <c r="AR1268" s="175" t="str">
        <f t="shared" si="1461"/>
        <v>AR$14</v>
      </c>
      <c r="AS1268" s="175" t="str">
        <f t="shared" si="1461"/>
        <v>AS$14</v>
      </c>
      <c r="AT1268" s="175" t="str">
        <f t="shared" si="1461"/>
        <v>AT$14</v>
      </c>
      <c r="AU1268" s="175" t="str">
        <f t="shared" si="1461"/>
        <v>AU$14</v>
      </c>
      <c r="AV1268" s="175" t="str">
        <f t="shared" si="1461"/>
        <v>AV$14</v>
      </c>
      <c r="AW1268" s="175" t="str">
        <f t="shared" si="1461"/>
        <v>AW$14</v>
      </c>
      <c r="AX1268" s="175" t="str">
        <f t="shared" si="1461"/>
        <v>AX$14</v>
      </c>
      <c r="AY1268" s="175" t="str">
        <f t="shared" ref="AY1268:CD1268" si="1462">AY1239</f>
        <v>AY$14</v>
      </c>
      <c r="AZ1268" s="175" t="str">
        <f t="shared" si="1462"/>
        <v>AZ$14</v>
      </c>
      <c r="BA1268" s="175" t="str">
        <f t="shared" si="1462"/>
        <v>BA$14</v>
      </c>
      <c r="BB1268" s="175" t="str">
        <f t="shared" si="1462"/>
        <v>BB$14</v>
      </c>
      <c r="BC1268" s="175" t="str">
        <f t="shared" si="1462"/>
        <v>BC$14</v>
      </c>
      <c r="BD1268" s="175" t="str">
        <f t="shared" si="1462"/>
        <v>BD$14</v>
      </c>
      <c r="BE1268" s="175" t="str">
        <f t="shared" si="1462"/>
        <v>BE$14</v>
      </c>
      <c r="BF1268" s="175" t="str">
        <f t="shared" si="1462"/>
        <v>BF$14</v>
      </c>
      <c r="BG1268" s="175" t="str">
        <f t="shared" si="1462"/>
        <v>BG$14</v>
      </c>
      <c r="BH1268" s="175" t="str">
        <f t="shared" si="1462"/>
        <v>BH$14</v>
      </c>
      <c r="BI1268" s="175" t="str">
        <f t="shared" si="1462"/>
        <v>BI$14</v>
      </c>
      <c r="BJ1268" s="175" t="str">
        <f t="shared" si="1462"/>
        <v>BJ$14</v>
      </c>
      <c r="BK1268" s="175" t="str">
        <f t="shared" si="1462"/>
        <v>BK$14</v>
      </c>
      <c r="BL1268" s="175" t="str">
        <f t="shared" si="1462"/>
        <v>BL$14</v>
      </c>
      <c r="BM1268" s="175" t="str">
        <f t="shared" si="1462"/>
        <v>BM$14</v>
      </c>
      <c r="BN1268" s="175" t="str">
        <f t="shared" si="1462"/>
        <v>BN$14</v>
      </c>
      <c r="BO1268" s="175" t="str">
        <f t="shared" si="1462"/>
        <v>BO$14</v>
      </c>
      <c r="BP1268" s="175" t="str">
        <f t="shared" si="1462"/>
        <v>BP$14</v>
      </c>
      <c r="BQ1268" s="175" t="str">
        <f t="shared" si="1462"/>
        <v>BQ$14</v>
      </c>
      <c r="BR1268" s="175" t="str">
        <f t="shared" si="1462"/>
        <v>BR$14</v>
      </c>
      <c r="BS1268" s="175" t="str">
        <f t="shared" si="1462"/>
        <v>BS$14</v>
      </c>
      <c r="BT1268" s="175" t="str">
        <f t="shared" si="1462"/>
        <v>BT$14</v>
      </c>
      <c r="BU1268" s="175" t="str">
        <f t="shared" si="1462"/>
        <v>BU$14</v>
      </c>
      <c r="BV1268" s="175" t="str">
        <f t="shared" si="1462"/>
        <v>BV$14</v>
      </c>
      <c r="BW1268" s="175" t="str">
        <f t="shared" si="1462"/>
        <v>BW$14</v>
      </c>
      <c r="BX1268" s="175" t="str">
        <f t="shared" si="1462"/>
        <v>BX$14</v>
      </c>
      <c r="BY1268" s="175" t="str">
        <f t="shared" si="1462"/>
        <v>BY$14</v>
      </c>
      <c r="BZ1268" s="175" t="str">
        <f t="shared" si="1462"/>
        <v>BZ$14</v>
      </c>
      <c r="CA1268" s="175" t="str">
        <f t="shared" si="1462"/>
        <v>CA$14</v>
      </c>
      <c r="CB1268" s="175" t="str">
        <f t="shared" si="1462"/>
        <v>CB$14</v>
      </c>
      <c r="CC1268" s="175" t="str">
        <f t="shared" si="1462"/>
        <v>CC$14</v>
      </c>
      <c r="CD1268" s="175" t="str">
        <f t="shared" si="1462"/>
        <v>CD$14</v>
      </c>
      <c r="CE1268" s="175" t="str">
        <f t="shared" ref="CE1268:CK1268" si="1463">CE1239</f>
        <v>CE$14</v>
      </c>
      <c r="CF1268" s="175" t="str">
        <f t="shared" si="1463"/>
        <v>CF$14</v>
      </c>
      <c r="CG1268" s="175" t="str">
        <f t="shared" si="1463"/>
        <v>CG$14</v>
      </c>
      <c r="CH1268" s="175" t="str">
        <f t="shared" si="1463"/>
        <v>CH$14</v>
      </c>
      <c r="CI1268" s="175" t="str">
        <f t="shared" si="1463"/>
        <v>CI$14</v>
      </c>
      <c r="CJ1268" s="175" t="str">
        <f t="shared" si="1463"/>
        <v>CJ$14</v>
      </c>
      <c r="CK1268" s="175" t="str">
        <f t="shared" si="1463"/>
        <v>CK$14</v>
      </c>
      <c r="CL1268" s="175" t="str">
        <f t="shared" ref="CL1268" si="1464">CL1239</f>
        <v>CL$14</v>
      </c>
    </row>
    <row r="1270" spans="2:90" x14ac:dyDescent="0.4">
      <c r="B1270" s="171" t="s">
        <v>490</v>
      </c>
      <c r="E1270" s="8"/>
      <c r="H1270" s="170"/>
      <c r="I1270" s="172"/>
      <c r="J1270" s="172"/>
      <c r="K1270" s="193"/>
      <c r="L1270" s="193"/>
      <c r="M1270" s="193"/>
      <c r="N1270" s="193"/>
      <c r="O1270" s="193"/>
      <c r="P1270" s="193"/>
      <c r="R1270" s="194"/>
      <c r="S1270" s="170"/>
      <c r="T1270" s="170"/>
      <c r="U1270" s="170"/>
      <c r="V1270" s="170"/>
      <c r="W1270" s="170"/>
      <c r="X1270" s="170"/>
      <c r="Y1270" s="170"/>
      <c r="Z1270" s="170"/>
      <c r="AA1270" s="170"/>
      <c r="AB1270" s="170"/>
      <c r="AC1270" s="170"/>
      <c r="AD1270" s="170"/>
      <c r="AE1270" s="170"/>
      <c r="AF1270" s="170"/>
      <c r="AG1270" s="170"/>
      <c r="AH1270" s="170"/>
      <c r="AI1270" s="170"/>
      <c r="AJ1270" s="170"/>
      <c r="AK1270" s="170"/>
      <c r="AL1270" s="170"/>
      <c r="AM1270" s="170"/>
      <c r="AN1270" s="170"/>
      <c r="AO1270" s="170"/>
      <c r="AP1270" s="170"/>
      <c r="AQ1270" s="170"/>
      <c r="AR1270" s="170"/>
      <c r="AS1270" s="170"/>
      <c r="AT1270" s="170"/>
      <c r="AU1270" s="170"/>
      <c r="AV1270" s="170"/>
      <c r="AW1270" s="170"/>
      <c r="AX1270" s="170"/>
      <c r="AY1270" s="170"/>
      <c r="AZ1270" s="170"/>
      <c r="BA1270" s="170"/>
      <c r="BB1270" s="170"/>
      <c r="BC1270" s="170"/>
      <c r="BD1270" s="170"/>
      <c r="BE1270" s="170"/>
      <c r="BF1270" s="170"/>
      <c r="BG1270" s="170"/>
      <c r="BH1270" s="170"/>
      <c r="BI1270" s="170"/>
      <c r="BJ1270" s="170"/>
      <c r="BK1270" s="170"/>
      <c r="BL1270" s="170"/>
      <c r="BM1270" s="170"/>
      <c r="BN1270" s="170"/>
      <c r="BO1270" s="170"/>
      <c r="BP1270" s="170"/>
      <c r="BQ1270" s="170"/>
      <c r="BR1270" s="170"/>
      <c r="BS1270" s="170"/>
      <c r="BT1270" s="170"/>
      <c r="BU1270" s="170"/>
      <c r="BV1270" s="170"/>
      <c r="BW1270" s="170"/>
      <c r="BX1270" s="170"/>
      <c r="BY1270" s="170"/>
      <c r="BZ1270" s="170"/>
      <c r="CA1270" s="170"/>
      <c r="CB1270" s="170"/>
      <c r="CC1270" s="170"/>
      <c r="CD1270" s="170"/>
      <c r="CE1270" s="170"/>
      <c r="CF1270" s="170"/>
      <c r="CG1270" s="170"/>
      <c r="CH1270" s="170"/>
      <c r="CI1270" s="170"/>
      <c r="CJ1270" s="170"/>
      <c r="CK1270" s="170"/>
      <c r="CL1270" s="170"/>
    </row>
    <row r="1271" spans="2:90" x14ac:dyDescent="0.4">
      <c r="B1271" s="171" t="s">
        <v>492</v>
      </c>
      <c r="E1271" s="8"/>
      <c r="H1271" s="170"/>
      <c r="I1271" s="172"/>
      <c r="J1271" s="172"/>
      <c r="K1271" s="193"/>
      <c r="L1271" s="193"/>
      <c r="M1271" s="193"/>
      <c r="N1271" s="193"/>
      <c r="O1271" s="193"/>
      <c r="P1271" s="193"/>
      <c r="R1271" s="194"/>
      <c r="S1271" s="170"/>
      <c r="T1271" s="170"/>
      <c r="U1271" s="170"/>
      <c r="V1271" s="170"/>
      <c r="W1271" s="170"/>
      <c r="X1271" s="170"/>
      <c r="Y1271" s="170"/>
      <c r="Z1271" s="170"/>
      <c r="AA1271" s="170"/>
      <c r="AB1271" s="170"/>
      <c r="AC1271" s="170"/>
      <c r="AD1271" s="170"/>
      <c r="AE1271" s="170"/>
      <c r="AF1271" s="170"/>
      <c r="AG1271" s="170"/>
      <c r="AH1271" s="170"/>
      <c r="AI1271" s="170"/>
      <c r="AJ1271" s="170"/>
      <c r="AK1271" s="170"/>
      <c r="AL1271" s="170"/>
      <c r="AM1271" s="170"/>
      <c r="AN1271" s="170"/>
      <c r="AO1271" s="170"/>
      <c r="AP1271" s="170"/>
      <c r="AQ1271" s="170"/>
      <c r="AR1271" s="170"/>
      <c r="AS1271" s="170"/>
      <c r="AT1271" s="170"/>
      <c r="AU1271" s="170"/>
      <c r="AV1271" s="170"/>
      <c r="AW1271" s="170"/>
      <c r="AX1271" s="170"/>
      <c r="AY1271" s="170"/>
      <c r="AZ1271" s="170"/>
      <c r="BA1271" s="170"/>
      <c r="BB1271" s="170"/>
      <c r="BC1271" s="170"/>
      <c r="BD1271" s="170"/>
      <c r="BE1271" s="170"/>
      <c r="BF1271" s="170"/>
      <c r="BG1271" s="170"/>
      <c r="BH1271" s="170"/>
      <c r="BI1271" s="170"/>
      <c r="BJ1271" s="170"/>
      <c r="BK1271" s="170"/>
      <c r="BL1271" s="170"/>
      <c r="BM1271" s="170"/>
      <c r="BN1271" s="170"/>
      <c r="BO1271" s="170"/>
      <c r="BP1271" s="170"/>
      <c r="BQ1271" s="170"/>
      <c r="BR1271" s="170"/>
      <c r="BS1271" s="170"/>
      <c r="BT1271" s="170"/>
      <c r="BU1271" s="170"/>
      <c r="BV1271" s="170"/>
      <c r="BW1271" s="170"/>
      <c r="BX1271" s="170"/>
      <c r="BY1271" s="170"/>
      <c r="BZ1271" s="170"/>
      <c r="CA1271" s="170"/>
      <c r="CB1271" s="170"/>
      <c r="CC1271" s="170"/>
      <c r="CD1271" s="170"/>
      <c r="CE1271" s="170"/>
      <c r="CF1271" s="170"/>
      <c r="CG1271" s="170"/>
      <c r="CH1271" s="170"/>
      <c r="CI1271" s="170"/>
      <c r="CJ1271" s="170"/>
      <c r="CK1271" s="170"/>
      <c r="CL1271" s="170"/>
    </row>
    <row r="1272" spans="2:90" x14ac:dyDescent="0.4">
      <c r="B1272" s="171" t="s">
        <v>461</v>
      </c>
      <c r="E1272" s="8"/>
      <c r="H1272" s="170"/>
      <c r="I1272" s="172"/>
      <c r="J1272" s="172"/>
      <c r="K1272" s="193"/>
      <c r="L1272" s="193"/>
      <c r="M1272" s="193"/>
      <c r="N1272" s="193"/>
      <c r="O1272" s="193"/>
      <c r="P1272" s="193"/>
      <c r="R1272" s="194"/>
      <c r="S1272" s="195" t="str">
        <f t="shared" ref="S1272:AX1272" si="1465">S$16</f>
        <v>S$12</v>
      </c>
      <c r="T1272" s="195" t="str">
        <f t="shared" si="1465"/>
        <v>T$12</v>
      </c>
      <c r="U1272" s="195" t="str">
        <f t="shared" si="1465"/>
        <v>U$12</v>
      </c>
      <c r="V1272" s="195" t="str">
        <f t="shared" si="1465"/>
        <v>V$12</v>
      </c>
      <c r="W1272" s="195" t="str">
        <f t="shared" si="1465"/>
        <v>W$12</v>
      </c>
      <c r="X1272" s="195" t="str">
        <f t="shared" si="1465"/>
        <v>X$12</v>
      </c>
      <c r="Y1272" s="195" t="str">
        <f t="shared" si="1465"/>
        <v>Y$12</v>
      </c>
      <c r="Z1272" s="195" t="str">
        <f t="shared" si="1465"/>
        <v>Z$12</v>
      </c>
      <c r="AA1272" s="195" t="str">
        <f t="shared" si="1465"/>
        <v>AA$12</v>
      </c>
      <c r="AB1272" s="195" t="str">
        <f t="shared" si="1465"/>
        <v>AB$12</v>
      </c>
      <c r="AC1272" s="195" t="str">
        <f t="shared" si="1465"/>
        <v>AC$12</v>
      </c>
      <c r="AD1272" s="195" t="str">
        <f t="shared" si="1465"/>
        <v>AD$12</v>
      </c>
      <c r="AE1272" s="195" t="str">
        <f t="shared" si="1465"/>
        <v>AE$12</v>
      </c>
      <c r="AF1272" s="195" t="str">
        <f t="shared" si="1465"/>
        <v>AF$12</v>
      </c>
      <c r="AG1272" s="195" t="str">
        <f t="shared" si="1465"/>
        <v>AG$12</v>
      </c>
      <c r="AH1272" s="195" t="str">
        <f t="shared" si="1465"/>
        <v>AH$12</v>
      </c>
      <c r="AI1272" s="195" t="str">
        <f t="shared" si="1465"/>
        <v>AI$12</v>
      </c>
      <c r="AJ1272" s="195" t="str">
        <f t="shared" si="1465"/>
        <v>AJ$12</v>
      </c>
      <c r="AK1272" s="195" t="str">
        <f t="shared" si="1465"/>
        <v>AK$12</v>
      </c>
      <c r="AL1272" s="195" t="str">
        <f t="shared" si="1465"/>
        <v>AL$12</v>
      </c>
      <c r="AM1272" s="195" t="str">
        <f t="shared" si="1465"/>
        <v>AM$12</v>
      </c>
      <c r="AN1272" s="195" t="str">
        <f t="shared" si="1465"/>
        <v>AN$12</v>
      </c>
      <c r="AO1272" s="195" t="str">
        <f t="shared" si="1465"/>
        <v>AO$12</v>
      </c>
      <c r="AP1272" s="195" t="str">
        <f t="shared" si="1465"/>
        <v>AP$12</v>
      </c>
      <c r="AQ1272" s="195" t="str">
        <f t="shared" si="1465"/>
        <v>AQ$12</v>
      </c>
      <c r="AR1272" s="195" t="str">
        <f t="shared" si="1465"/>
        <v>AR$12</v>
      </c>
      <c r="AS1272" s="195" t="str">
        <f t="shared" si="1465"/>
        <v>AS$12</v>
      </c>
      <c r="AT1272" s="195" t="str">
        <f t="shared" si="1465"/>
        <v>AT$12</v>
      </c>
      <c r="AU1272" s="195" t="str">
        <f t="shared" si="1465"/>
        <v>AU$12</v>
      </c>
      <c r="AV1272" s="195" t="str">
        <f t="shared" si="1465"/>
        <v>AV$12</v>
      </c>
      <c r="AW1272" s="195" t="str">
        <f t="shared" si="1465"/>
        <v>AW$12</v>
      </c>
      <c r="AX1272" s="195" t="str">
        <f t="shared" si="1465"/>
        <v>AX$12</v>
      </c>
      <c r="AY1272" s="195" t="str">
        <f t="shared" ref="AY1272:CD1272" si="1466">AY$16</f>
        <v>AY$12</v>
      </c>
      <c r="AZ1272" s="195" t="str">
        <f t="shared" si="1466"/>
        <v>AZ$12</v>
      </c>
      <c r="BA1272" s="195" t="str">
        <f t="shared" si="1466"/>
        <v>BA$12</v>
      </c>
      <c r="BB1272" s="195" t="str">
        <f t="shared" si="1466"/>
        <v>BB$12</v>
      </c>
      <c r="BC1272" s="195" t="str">
        <f t="shared" si="1466"/>
        <v>BC$12</v>
      </c>
      <c r="BD1272" s="195" t="str">
        <f t="shared" si="1466"/>
        <v>BD$12</v>
      </c>
      <c r="BE1272" s="195" t="str">
        <f t="shared" si="1466"/>
        <v>BE$12</v>
      </c>
      <c r="BF1272" s="195" t="str">
        <f t="shared" si="1466"/>
        <v>BF$12</v>
      </c>
      <c r="BG1272" s="195" t="str">
        <f t="shared" si="1466"/>
        <v>BG$12</v>
      </c>
      <c r="BH1272" s="195" t="str">
        <f t="shared" si="1466"/>
        <v>BH$12</v>
      </c>
      <c r="BI1272" s="195" t="str">
        <f t="shared" si="1466"/>
        <v>BI$12</v>
      </c>
      <c r="BJ1272" s="195" t="str">
        <f t="shared" si="1466"/>
        <v>BJ$12</v>
      </c>
      <c r="BK1272" s="195" t="str">
        <f t="shared" si="1466"/>
        <v>BK$12</v>
      </c>
      <c r="BL1272" s="195" t="str">
        <f t="shared" si="1466"/>
        <v>BL$12</v>
      </c>
      <c r="BM1272" s="195" t="str">
        <f t="shared" si="1466"/>
        <v>BM$12</v>
      </c>
      <c r="BN1272" s="195" t="str">
        <f t="shared" si="1466"/>
        <v>BN$12</v>
      </c>
      <c r="BO1272" s="195" t="str">
        <f t="shared" si="1466"/>
        <v>BO$12</v>
      </c>
      <c r="BP1272" s="195" t="str">
        <f t="shared" si="1466"/>
        <v>BP$12</v>
      </c>
      <c r="BQ1272" s="195" t="str">
        <f t="shared" si="1466"/>
        <v>BQ$12</v>
      </c>
      <c r="BR1272" s="195" t="str">
        <f t="shared" si="1466"/>
        <v>BR$12</v>
      </c>
      <c r="BS1272" s="195" t="str">
        <f t="shared" si="1466"/>
        <v>BS$12</v>
      </c>
      <c r="BT1272" s="195" t="str">
        <f t="shared" si="1466"/>
        <v>BT$12</v>
      </c>
      <c r="BU1272" s="195" t="str">
        <f t="shared" si="1466"/>
        <v>BU$12</v>
      </c>
      <c r="BV1272" s="195" t="str">
        <f t="shared" si="1466"/>
        <v>BV$12</v>
      </c>
      <c r="BW1272" s="195" t="str">
        <f t="shared" si="1466"/>
        <v>BW$12</v>
      </c>
      <c r="BX1272" s="195" t="str">
        <f t="shared" si="1466"/>
        <v>BX$12</v>
      </c>
      <c r="BY1272" s="195" t="str">
        <f t="shared" si="1466"/>
        <v>BY$12</v>
      </c>
      <c r="BZ1272" s="195" t="str">
        <f t="shared" si="1466"/>
        <v>BZ$12</v>
      </c>
      <c r="CA1272" s="195" t="str">
        <f t="shared" si="1466"/>
        <v>CA$12</v>
      </c>
      <c r="CB1272" s="195" t="str">
        <f t="shared" si="1466"/>
        <v>CB$12</v>
      </c>
      <c r="CC1272" s="195" t="str">
        <f t="shared" si="1466"/>
        <v>CC$12</v>
      </c>
      <c r="CD1272" s="195" t="str">
        <f t="shared" si="1466"/>
        <v>CD$12</v>
      </c>
      <c r="CE1272" s="195" t="str">
        <f t="shared" ref="CE1272:CL1272" si="1467">CE$16</f>
        <v>CE$12</v>
      </c>
      <c r="CF1272" s="195" t="str">
        <f t="shared" si="1467"/>
        <v>CF$12</v>
      </c>
      <c r="CG1272" s="195" t="str">
        <f t="shared" si="1467"/>
        <v>CG$12</v>
      </c>
      <c r="CH1272" s="195" t="str">
        <f t="shared" si="1467"/>
        <v>CH$12</v>
      </c>
      <c r="CI1272" s="195" t="str">
        <f t="shared" si="1467"/>
        <v>CI$12</v>
      </c>
      <c r="CJ1272" s="195" t="str">
        <f t="shared" si="1467"/>
        <v>CJ$12</v>
      </c>
      <c r="CK1272" s="195" t="str">
        <f t="shared" si="1467"/>
        <v>CK$12</v>
      </c>
      <c r="CL1272" s="195" t="str">
        <f t="shared" si="1467"/>
        <v>CL$12</v>
      </c>
    </row>
    <row r="1273" spans="2:90" x14ac:dyDescent="0.4">
      <c r="B1273" s="171" t="s">
        <v>462</v>
      </c>
      <c r="E1273" s="8"/>
      <c r="H1273" s="196"/>
      <c r="I1273" s="197"/>
      <c r="J1273" s="197"/>
      <c r="K1273" s="198"/>
      <c r="L1273" s="198"/>
      <c r="M1273" s="198"/>
      <c r="N1273" s="198"/>
      <c r="O1273" s="198"/>
      <c r="P1273" s="198"/>
      <c r="R1273" s="198"/>
      <c r="S1273" s="195" t="str">
        <f t="shared" ref="S1273:AX1273" si="1468">S$17</f>
        <v>S$13</v>
      </c>
      <c r="T1273" s="195" t="str">
        <f t="shared" si="1468"/>
        <v>T$13</v>
      </c>
      <c r="U1273" s="195" t="str">
        <f t="shared" si="1468"/>
        <v>U$13</v>
      </c>
      <c r="V1273" s="195" t="str">
        <f t="shared" si="1468"/>
        <v>V$13</v>
      </c>
      <c r="W1273" s="195" t="str">
        <f t="shared" si="1468"/>
        <v>W$13</v>
      </c>
      <c r="X1273" s="195" t="str">
        <f t="shared" si="1468"/>
        <v>X$13</v>
      </c>
      <c r="Y1273" s="195" t="str">
        <f t="shared" si="1468"/>
        <v>Y$13</v>
      </c>
      <c r="Z1273" s="195" t="str">
        <f t="shared" si="1468"/>
        <v>Z$13</v>
      </c>
      <c r="AA1273" s="195" t="str">
        <f t="shared" si="1468"/>
        <v>AA$13</v>
      </c>
      <c r="AB1273" s="195" t="str">
        <f t="shared" si="1468"/>
        <v>AB$13</v>
      </c>
      <c r="AC1273" s="195" t="str">
        <f t="shared" si="1468"/>
        <v>AC$13</v>
      </c>
      <c r="AD1273" s="195" t="str">
        <f t="shared" si="1468"/>
        <v>AD$13</v>
      </c>
      <c r="AE1273" s="195" t="str">
        <f t="shared" si="1468"/>
        <v>AE$13</v>
      </c>
      <c r="AF1273" s="195" t="str">
        <f t="shared" si="1468"/>
        <v>AF$13</v>
      </c>
      <c r="AG1273" s="195" t="str">
        <f t="shared" si="1468"/>
        <v>AG$13</v>
      </c>
      <c r="AH1273" s="195" t="str">
        <f t="shared" si="1468"/>
        <v>AH$13</v>
      </c>
      <c r="AI1273" s="195" t="str">
        <f t="shared" si="1468"/>
        <v>AI$13</v>
      </c>
      <c r="AJ1273" s="195" t="str">
        <f t="shared" si="1468"/>
        <v>AJ$13</v>
      </c>
      <c r="AK1273" s="195" t="str">
        <f t="shared" si="1468"/>
        <v>AK$13</v>
      </c>
      <c r="AL1273" s="195" t="str">
        <f t="shared" si="1468"/>
        <v>AL$13</v>
      </c>
      <c r="AM1273" s="195" t="str">
        <f t="shared" si="1468"/>
        <v>AM$13</v>
      </c>
      <c r="AN1273" s="195" t="str">
        <f t="shared" si="1468"/>
        <v>AN$13</v>
      </c>
      <c r="AO1273" s="195" t="str">
        <f t="shared" si="1468"/>
        <v>AO$13</v>
      </c>
      <c r="AP1273" s="195" t="str">
        <f t="shared" si="1468"/>
        <v>AP$13</v>
      </c>
      <c r="AQ1273" s="195" t="str">
        <f t="shared" si="1468"/>
        <v>AQ$13</v>
      </c>
      <c r="AR1273" s="195" t="str">
        <f t="shared" si="1468"/>
        <v>AR$13</v>
      </c>
      <c r="AS1273" s="195" t="str">
        <f t="shared" si="1468"/>
        <v>AS$13</v>
      </c>
      <c r="AT1273" s="195" t="str">
        <f t="shared" si="1468"/>
        <v>AT$13</v>
      </c>
      <c r="AU1273" s="195" t="str">
        <f t="shared" si="1468"/>
        <v>AU$13</v>
      </c>
      <c r="AV1273" s="195" t="str">
        <f t="shared" si="1468"/>
        <v>AV$13</v>
      </c>
      <c r="AW1273" s="195" t="str">
        <f t="shared" si="1468"/>
        <v>AW$13</v>
      </c>
      <c r="AX1273" s="195" t="str">
        <f t="shared" si="1468"/>
        <v>AX$13</v>
      </c>
      <c r="AY1273" s="195" t="str">
        <f t="shared" ref="AY1273:CD1273" si="1469">AY$17</f>
        <v>AY$13</v>
      </c>
      <c r="AZ1273" s="195" t="str">
        <f t="shared" si="1469"/>
        <v>AZ$13</v>
      </c>
      <c r="BA1273" s="195" t="str">
        <f t="shared" si="1469"/>
        <v>BA$13</v>
      </c>
      <c r="BB1273" s="195" t="str">
        <f t="shared" si="1469"/>
        <v>BB$13</v>
      </c>
      <c r="BC1273" s="195" t="str">
        <f t="shared" si="1469"/>
        <v>BC$13</v>
      </c>
      <c r="BD1273" s="195" t="str">
        <f t="shared" si="1469"/>
        <v>BD$13</v>
      </c>
      <c r="BE1273" s="195" t="str">
        <f t="shared" si="1469"/>
        <v>BE$13</v>
      </c>
      <c r="BF1273" s="195" t="str">
        <f t="shared" si="1469"/>
        <v>BF$13</v>
      </c>
      <c r="BG1273" s="195" t="str">
        <f t="shared" si="1469"/>
        <v>BG$13</v>
      </c>
      <c r="BH1273" s="195" t="str">
        <f t="shared" si="1469"/>
        <v>BH$13</v>
      </c>
      <c r="BI1273" s="195" t="str">
        <f t="shared" si="1469"/>
        <v>BI$13</v>
      </c>
      <c r="BJ1273" s="195" t="str">
        <f t="shared" si="1469"/>
        <v>BJ$13</v>
      </c>
      <c r="BK1273" s="195" t="str">
        <f t="shared" si="1469"/>
        <v>BK$13</v>
      </c>
      <c r="BL1273" s="195" t="str">
        <f t="shared" si="1469"/>
        <v>BL$13</v>
      </c>
      <c r="BM1273" s="195" t="str">
        <f t="shared" si="1469"/>
        <v>BM$13</v>
      </c>
      <c r="BN1273" s="195" t="str">
        <f t="shared" si="1469"/>
        <v>BN$13</v>
      </c>
      <c r="BO1273" s="195" t="str">
        <f t="shared" si="1469"/>
        <v>BO$13</v>
      </c>
      <c r="BP1273" s="195" t="str">
        <f t="shared" si="1469"/>
        <v>BP$13</v>
      </c>
      <c r="BQ1273" s="195" t="str">
        <f t="shared" si="1469"/>
        <v>BQ$13</v>
      </c>
      <c r="BR1273" s="195" t="str">
        <f t="shared" si="1469"/>
        <v>BR$13</v>
      </c>
      <c r="BS1273" s="195" t="str">
        <f t="shared" si="1469"/>
        <v>BS$13</v>
      </c>
      <c r="BT1273" s="195" t="str">
        <f t="shared" si="1469"/>
        <v>BT$13</v>
      </c>
      <c r="BU1273" s="195" t="str">
        <f t="shared" si="1469"/>
        <v>BU$13</v>
      </c>
      <c r="BV1273" s="195" t="str">
        <f t="shared" si="1469"/>
        <v>BV$13</v>
      </c>
      <c r="BW1273" s="195" t="str">
        <f t="shared" si="1469"/>
        <v>BW$13</v>
      </c>
      <c r="BX1273" s="195" t="str">
        <f t="shared" si="1469"/>
        <v>BX$13</v>
      </c>
      <c r="BY1273" s="195" t="str">
        <f t="shared" si="1469"/>
        <v>BY$13</v>
      </c>
      <c r="BZ1273" s="195" t="str">
        <f t="shared" si="1469"/>
        <v>BZ$13</v>
      </c>
      <c r="CA1273" s="195" t="str">
        <f t="shared" si="1469"/>
        <v>CA$13</v>
      </c>
      <c r="CB1273" s="195" t="str">
        <f t="shared" si="1469"/>
        <v>CB$13</v>
      </c>
      <c r="CC1273" s="195" t="str">
        <f t="shared" si="1469"/>
        <v>CC$13</v>
      </c>
      <c r="CD1273" s="195" t="str">
        <f t="shared" si="1469"/>
        <v>CD$13</v>
      </c>
      <c r="CE1273" s="195" t="str">
        <f t="shared" ref="CE1273:CL1273" si="1470">CE$17</f>
        <v>CE$13</v>
      </c>
      <c r="CF1273" s="195" t="str">
        <f t="shared" si="1470"/>
        <v>CF$13</v>
      </c>
      <c r="CG1273" s="195" t="str">
        <f t="shared" si="1470"/>
        <v>CG$13</v>
      </c>
      <c r="CH1273" s="195" t="str">
        <f t="shared" si="1470"/>
        <v>CH$13</v>
      </c>
      <c r="CI1273" s="195" t="str">
        <f t="shared" si="1470"/>
        <v>CI$13</v>
      </c>
      <c r="CJ1273" s="195" t="str">
        <f t="shared" si="1470"/>
        <v>CJ$13</v>
      </c>
      <c r="CK1273" s="195" t="str">
        <f t="shared" si="1470"/>
        <v>CK$13</v>
      </c>
      <c r="CL1273" s="195" t="str">
        <f t="shared" si="1470"/>
        <v>CL$13</v>
      </c>
    </row>
    <row r="1274" spans="2:90" x14ac:dyDescent="0.4">
      <c r="B1274" s="171" t="s">
        <v>491</v>
      </c>
      <c r="E1274" s="8"/>
      <c r="H1274" s="196"/>
      <c r="I1274" s="197"/>
      <c r="J1274" s="197"/>
      <c r="K1274" s="198"/>
      <c r="L1274" s="198"/>
      <c r="M1274" s="198"/>
      <c r="N1274" s="198"/>
      <c r="O1274" s="198"/>
      <c r="P1274" s="198"/>
      <c r="R1274" s="198"/>
      <c r="S1274" s="186"/>
      <c r="T1274" s="186"/>
      <c r="U1274" s="186"/>
      <c r="V1274" s="186"/>
      <c r="W1274" s="186"/>
      <c r="X1274" s="186"/>
      <c r="Y1274" s="186"/>
      <c r="Z1274" s="186"/>
      <c r="AA1274" s="186"/>
      <c r="AB1274" s="186"/>
      <c r="AC1274" s="186"/>
      <c r="AD1274" s="186"/>
      <c r="AE1274" s="186"/>
      <c r="AF1274" s="186"/>
      <c r="AG1274" s="186"/>
      <c r="AH1274" s="186"/>
      <c r="AI1274" s="186"/>
      <c r="AJ1274" s="186"/>
      <c r="AK1274" s="186"/>
      <c r="AL1274" s="186"/>
      <c r="AM1274" s="186"/>
      <c r="AN1274" s="186"/>
      <c r="AO1274" s="186"/>
      <c r="AP1274" s="186"/>
      <c r="AQ1274" s="186"/>
      <c r="AR1274" s="186"/>
      <c r="AS1274" s="186"/>
      <c r="AT1274" s="186"/>
      <c r="AU1274" s="186"/>
      <c r="AV1274" s="186"/>
      <c r="AW1274" s="186"/>
      <c r="AX1274" s="186"/>
      <c r="AY1274" s="186"/>
      <c r="AZ1274" s="186"/>
      <c r="BA1274" s="186"/>
      <c r="BB1274" s="186"/>
      <c r="BC1274" s="186"/>
      <c r="BD1274" s="186"/>
      <c r="BE1274" s="186"/>
      <c r="BF1274" s="186"/>
      <c r="BG1274" s="186"/>
      <c r="BH1274" s="186"/>
      <c r="BI1274" s="186"/>
      <c r="BJ1274" s="186"/>
      <c r="BK1274" s="186"/>
      <c r="BL1274" s="186"/>
      <c r="BM1274" s="186"/>
      <c r="BN1274" s="186"/>
      <c r="BO1274" s="186"/>
      <c r="BP1274" s="186"/>
      <c r="BQ1274" s="186"/>
      <c r="BR1274" s="186"/>
      <c r="BS1274" s="186"/>
      <c r="BT1274" s="186"/>
      <c r="BU1274" s="186"/>
      <c r="BV1274" s="186"/>
      <c r="BW1274" s="186"/>
      <c r="BX1274" s="186"/>
      <c r="BY1274" s="186"/>
      <c r="BZ1274" s="186"/>
      <c r="CA1274" s="186"/>
      <c r="CB1274" s="186"/>
      <c r="CC1274" s="186"/>
      <c r="CD1274" s="186"/>
      <c r="CE1274" s="186"/>
      <c r="CF1274" s="186"/>
      <c r="CG1274" s="186"/>
      <c r="CH1274" s="186"/>
      <c r="CI1274" s="186"/>
      <c r="CJ1274" s="186"/>
      <c r="CK1274" s="186"/>
      <c r="CL1274" s="186"/>
    </row>
    <row r="1275" spans="2:90" x14ac:dyDescent="0.4">
      <c r="B1275" s="171" t="s">
        <v>505</v>
      </c>
      <c r="E1275" s="8"/>
      <c r="H1275" s="196"/>
      <c r="I1275" s="197"/>
      <c r="J1275" s="197"/>
      <c r="K1275" s="198"/>
      <c r="L1275" s="198"/>
      <c r="M1275" s="198"/>
      <c r="N1275" s="198"/>
      <c r="O1275" s="198"/>
      <c r="P1275" s="198"/>
      <c r="R1275" s="198"/>
      <c r="S1275" s="186"/>
      <c r="T1275" s="186"/>
      <c r="U1275" s="186"/>
      <c r="V1275" s="186"/>
      <c r="W1275" s="186"/>
      <c r="X1275" s="186"/>
      <c r="Y1275" s="186"/>
      <c r="Z1275" s="186"/>
      <c r="AA1275" s="186"/>
      <c r="AB1275" s="186"/>
      <c r="AC1275" s="186"/>
      <c r="AD1275" s="186"/>
      <c r="AE1275" s="186"/>
      <c r="AF1275" s="186"/>
      <c r="AG1275" s="186"/>
      <c r="AH1275" s="186"/>
      <c r="AI1275" s="186"/>
      <c r="AJ1275" s="186"/>
      <c r="AK1275" s="186"/>
      <c r="AL1275" s="186"/>
      <c r="AM1275" s="186"/>
      <c r="AN1275" s="186"/>
      <c r="AO1275" s="186"/>
      <c r="AP1275" s="186"/>
      <c r="AQ1275" s="186"/>
      <c r="AR1275" s="186"/>
      <c r="AS1275" s="186"/>
      <c r="AT1275" s="186"/>
      <c r="AU1275" s="186"/>
      <c r="AV1275" s="186"/>
      <c r="AW1275" s="186"/>
      <c r="AX1275" s="186"/>
      <c r="AY1275" s="186"/>
      <c r="AZ1275" s="186"/>
      <c r="BA1275" s="186"/>
      <c r="BB1275" s="186"/>
      <c r="BC1275" s="186"/>
      <c r="BD1275" s="186"/>
      <c r="BE1275" s="186"/>
      <c r="BF1275" s="186"/>
      <c r="BG1275" s="186"/>
      <c r="BH1275" s="186"/>
      <c r="BI1275" s="186"/>
      <c r="BJ1275" s="186"/>
      <c r="BK1275" s="186"/>
      <c r="BL1275" s="186"/>
      <c r="BM1275" s="186"/>
      <c r="BN1275" s="186"/>
      <c r="BO1275" s="186"/>
      <c r="BP1275" s="186"/>
      <c r="BQ1275" s="186"/>
      <c r="BR1275" s="186"/>
      <c r="BS1275" s="186"/>
      <c r="BT1275" s="186"/>
      <c r="BU1275" s="186"/>
      <c r="BV1275" s="186"/>
      <c r="BW1275" s="186"/>
      <c r="BX1275" s="186"/>
      <c r="BY1275" s="186"/>
      <c r="BZ1275" s="186"/>
      <c r="CA1275" s="186"/>
      <c r="CB1275" s="186"/>
      <c r="CC1275" s="186"/>
      <c r="CD1275" s="186"/>
      <c r="CE1275" s="186"/>
      <c r="CF1275" s="186"/>
      <c r="CG1275" s="186"/>
      <c r="CH1275" s="186"/>
      <c r="CI1275" s="186"/>
      <c r="CJ1275" s="186"/>
      <c r="CK1275" s="186"/>
      <c r="CL1275" s="186"/>
    </row>
    <row r="1276" spans="2:90" x14ac:dyDescent="0.4">
      <c r="B1276" s="171" t="s">
        <v>463</v>
      </c>
      <c r="E1276" s="8"/>
      <c r="H1276" s="196"/>
      <c r="I1276" s="197"/>
      <c r="J1276" s="197"/>
      <c r="K1276" s="198"/>
      <c r="L1276" s="198"/>
      <c r="M1276" s="198"/>
      <c r="N1276" s="198"/>
      <c r="O1276" s="198"/>
      <c r="P1276" s="198"/>
      <c r="R1276" s="198"/>
      <c r="S1276" s="186" t="str">
        <f t="shared" ref="S1276:AX1276" si="1471">S$18</f>
        <v>S$14</v>
      </c>
      <c r="T1276" s="186" t="str">
        <f t="shared" si="1471"/>
        <v>T$14</v>
      </c>
      <c r="U1276" s="186" t="str">
        <f t="shared" si="1471"/>
        <v>U$14</v>
      </c>
      <c r="V1276" s="186" t="str">
        <f t="shared" si="1471"/>
        <v>V$14</v>
      </c>
      <c r="W1276" s="186" t="str">
        <f t="shared" si="1471"/>
        <v>W$14</v>
      </c>
      <c r="X1276" s="186" t="str">
        <f t="shared" si="1471"/>
        <v>X$14</v>
      </c>
      <c r="Y1276" s="186" t="str">
        <f t="shared" si="1471"/>
        <v>Y$14</v>
      </c>
      <c r="Z1276" s="186" t="str">
        <f t="shared" si="1471"/>
        <v>Z$14</v>
      </c>
      <c r="AA1276" s="186" t="str">
        <f t="shared" si="1471"/>
        <v>AA$14</v>
      </c>
      <c r="AB1276" s="186" t="str">
        <f t="shared" si="1471"/>
        <v>AB$14</v>
      </c>
      <c r="AC1276" s="186" t="str">
        <f t="shared" si="1471"/>
        <v>AC$14</v>
      </c>
      <c r="AD1276" s="186" t="str">
        <f t="shared" si="1471"/>
        <v>AD$14</v>
      </c>
      <c r="AE1276" s="186" t="str">
        <f t="shared" si="1471"/>
        <v>AE$14</v>
      </c>
      <c r="AF1276" s="186" t="str">
        <f t="shared" si="1471"/>
        <v>AF$14</v>
      </c>
      <c r="AG1276" s="186" t="str">
        <f t="shared" si="1471"/>
        <v>AG$14</v>
      </c>
      <c r="AH1276" s="186" t="str">
        <f t="shared" si="1471"/>
        <v>AH$14</v>
      </c>
      <c r="AI1276" s="186" t="str">
        <f t="shared" si="1471"/>
        <v>AI$14</v>
      </c>
      <c r="AJ1276" s="186" t="str">
        <f t="shared" si="1471"/>
        <v>AJ$14</v>
      </c>
      <c r="AK1276" s="186" t="str">
        <f t="shared" si="1471"/>
        <v>AK$14</v>
      </c>
      <c r="AL1276" s="186" t="str">
        <f t="shared" si="1471"/>
        <v>AL$14</v>
      </c>
      <c r="AM1276" s="186" t="str">
        <f t="shared" si="1471"/>
        <v>AM$14</v>
      </c>
      <c r="AN1276" s="186" t="str">
        <f t="shared" si="1471"/>
        <v>AN$14</v>
      </c>
      <c r="AO1276" s="186" t="str">
        <f t="shared" si="1471"/>
        <v>AO$14</v>
      </c>
      <c r="AP1276" s="186" t="str">
        <f t="shared" si="1471"/>
        <v>AP$14</v>
      </c>
      <c r="AQ1276" s="186" t="str">
        <f t="shared" si="1471"/>
        <v>AQ$14</v>
      </c>
      <c r="AR1276" s="186" t="str">
        <f t="shared" si="1471"/>
        <v>AR$14</v>
      </c>
      <c r="AS1276" s="186" t="str">
        <f t="shared" si="1471"/>
        <v>AS$14</v>
      </c>
      <c r="AT1276" s="186" t="str">
        <f t="shared" si="1471"/>
        <v>AT$14</v>
      </c>
      <c r="AU1276" s="186" t="str">
        <f t="shared" si="1471"/>
        <v>AU$14</v>
      </c>
      <c r="AV1276" s="186" t="str">
        <f t="shared" si="1471"/>
        <v>AV$14</v>
      </c>
      <c r="AW1276" s="186" t="str">
        <f t="shared" si="1471"/>
        <v>AW$14</v>
      </c>
      <c r="AX1276" s="186" t="str">
        <f t="shared" si="1471"/>
        <v>AX$14</v>
      </c>
      <c r="AY1276" s="186" t="str">
        <f t="shared" ref="AY1276:CD1276" si="1472">AY$18</f>
        <v>AY$14</v>
      </c>
      <c r="AZ1276" s="186" t="str">
        <f t="shared" si="1472"/>
        <v>AZ$14</v>
      </c>
      <c r="BA1276" s="186" t="str">
        <f t="shared" si="1472"/>
        <v>BA$14</v>
      </c>
      <c r="BB1276" s="186" t="str">
        <f t="shared" si="1472"/>
        <v>BB$14</v>
      </c>
      <c r="BC1276" s="186" t="str">
        <f t="shared" si="1472"/>
        <v>BC$14</v>
      </c>
      <c r="BD1276" s="186" t="str">
        <f t="shared" si="1472"/>
        <v>BD$14</v>
      </c>
      <c r="BE1276" s="186" t="str">
        <f t="shared" si="1472"/>
        <v>BE$14</v>
      </c>
      <c r="BF1276" s="186" t="str">
        <f t="shared" si="1472"/>
        <v>BF$14</v>
      </c>
      <c r="BG1276" s="186" t="str">
        <f t="shared" si="1472"/>
        <v>BG$14</v>
      </c>
      <c r="BH1276" s="186" t="str">
        <f t="shared" si="1472"/>
        <v>BH$14</v>
      </c>
      <c r="BI1276" s="186" t="str">
        <f t="shared" si="1472"/>
        <v>BI$14</v>
      </c>
      <c r="BJ1276" s="186" t="str">
        <f t="shared" si="1472"/>
        <v>BJ$14</v>
      </c>
      <c r="BK1276" s="186" t="str">
        <f t="shared" si="1472"/>
        <v>BK$14</v>
      </c>
      <c r="BL1276" s="186" t="str">
        <f t="shared" si="1472"/>
        <v>BL$14</v>
      </c>
      <c r="BM1276" s="186" t="str">
        <f t="shared" si="1472"/>
        <v>BM$14</v>
      </c>
      <c r="BN1276" s="186" t="str">
        <f t="shared" si="1472"/>
        <v>BN$14</v>
      </c>
      <c r="BO1276" s="186" t="str">
        <f t="shared" si="1472"/>
        <v>BO$14</v>
      </c>
      <c r="BP1276" s="186" t="str">
        <f t="shared" si="1472"/>
        <v>BP$14</v>
      </c>
      <c r="BQ1276" s="186" t="str">
        <f t="shared" si="1472"/>
        <v>BQ$14</v>
      </c>
      <c r="BR1276" s="186" t="str">
        <f t="shared" si="1472"/>
        <v>BR$14</v>
      </c>
      <c r="BS1276" s="186" t="str">
        <f t="shared" si="1472"/>
        <v>BS$14</v>
      </c>
      <c r="BT1276" s="186" t="str">
        <f t="shared" si="1472"/>
        <v>BT$14</v>
      </c>
      <c r="BU1276" s="186" t="str">
        <f t="shared" si="1472"/>
        <v>BU$14</v>
      </c>
      <c r="BV1276" s="186" t="str">
        <f t="shared" si="1472"/>
        <v>BV$14</v>
      </c>
      <c r="BW1276" s="186" t="str">
        <f t="shared" si="1472"/>
        <v>BW$14</v>
      </c>
      <c r="BX1276" s="186" t="str">
        <f t="shared" si="1472"/>
        <v>BX$14</v>
      </c>
      <c r="BY1276" s="186" t="str">
        <f t="shared" si="1472"/>
        <v>BY$14</v>
      </c>
      <c r="BZ1276" s="186" t="str">
        <f t="shared" si="1472"/>
        <v>BZ$14</v>
      </c>
      <c r="CA1276" s="186" t="str">
        <f t="shared" si="1472"/>
        <v>CA$14</v>
      </c>
      <c r="CB1276" s="186" t="str">
        <f t="shared" si="1472"/>
        <v>CB$14</v>
      </c>
      <c r="CC1276" s="186" t="str">
        <f t="shared" si="1472"/>
        <v>CC$14</v>
      </c>
      <c r="CD1276" s="186" t="str">
        <f t="shared" si="1472"/>
        <v>CD$14</v>
      </c>
      <c r="CE1276" s="186" t="str">
        <f t="shared" ref="CE1276:CL1276" si="1473">CE$18</f>
        <v>CE$14</v>
      </c>
      <c r="CF1276" s="186" t="str">
        <f t="shared" si="1473"/>
        <v>CF$14</v>
      </c>
      <c r="CG1276" s="186" t="str">
        <f t="shared" si="1473"/>
        <v>CG$14</v>
      </c>
      <c r="CH1276" s="186" t="str">
        <f t="shared" si="1473"/>
        <v>CH$14</v>
      </c>
      <c r="CI1276" s="186" t="str">
        <f t="shared" si="1473"/>
        <v>CI$14</v>
      </c>
      <c r="CJ1276" s="186" t="str">
        <f t="shared" si="1473"/>
        <v>CJ$14</v>
      </c>
      <c r="CK1276" s="186" t="str">
        <f t="shared" si="1473"/>
        <v>CK$14</v>
      </c>
      <c r="CL1276" s="186" t="str">
        <f t="shared" si="1473"/>
        <v>CL$14</v>
      </c>
    </row>
    <row r="1277" spans="2:90" x14ac:dyDescent="0.4">
      <c r="B1277" s="171" t="s">
        <v>464</v>
      </c>
      <c r="E1277" s="8"/>
      <c r="H1277" s="196"/>
      <c r="I1277" s="197"/>
      <c r="J1277" s="197"/>
      <c r="K1277" s="198"/>
      <c r="L1277" s="198"/>
      <c r="M1277" s="198"/>
      <c r="N1277" s="198"/>
      <c r="O1277" s="198"/>
      <c r="P1277" s="198"/>
      <c r="R1277" s="198"/>
      <c r="S1277" s="186" t="str">
        <f t="shared" ref="S1277:AX1277" si="1474">S$19</f>
        <v>S$15</v>
      </c>
      <c r="T1277" s="186" t="str">
        <f t="shared" si="1474"/>
        <v>T$15</v>
      </c>
      <c r="U1277" s="186" t="str">
        <f t="shared" si="1474"/>
        <v>U$15</v>
      </c>
      <c r="V1277" s="186" t="str">
        <f t="shared" si="1474"/>
        <v>V$15</v>
      </c>
      <c r="W1277" s="186" t="str">
        <f t="shared" si="1474"/>
        <v>W$15</v>
      </c>
      <c r="X1277" s="186" t="str">
        <f t="shared" si="1474"/>
        <v>X$15</v>
      </c>
      <c r="Y1277" s="186" t="str">
        <f t="shared" si="1474"/>
        <v>Y$15</v>
      </c>
      <c r="Z1277" s="186" t="str">
        <f t="shared" si="1474"/>
        <v>Z$15</v>
      </c>
      <c r="AA1277" s="186" t="str">
        <f t="shared" si="1474"/>
        <v>AA$15</v>
      </c>
      <c r="AB1277" s="186" t="str">
        <f t="shared" si="1474"/>
        <v>AB$15</v>
      </c>
      <c r="AC1277" s="186" t="str">
        <f t="shared" si="1474"/>
        <v>AC$15</v>
      </c>
      <c r="AD1277" s="186" t="str">
        <f t="shared" si="1474"/>
        <v>AD$15</v>
      </c>
      <c r="AE1277" s="186" t="str">
        <f t="shared" si="1474"/>
        <v>AE$15</v>
      </c>
      <c r="AF1277" s="186" t="str">
        <f t="shared" si="1474"/>
        <v>AF$15</v>
      </c>
      <c r="AG1277" s="186" t="str">
        <f t="shared" si="1474"/>
        <v>AG$15</v>
      </c>
      <c r="AH1277" s="186" t="str">
        <f t="shared" si="1474"/>
        <v>AH$15</v>
      </c>
      <c r="AI1277" s="186" t="str">
        <f t="shared" si="1474"/>
        <v>AI$15</v>
      </c>
      <c r="AJ1277" s="186" t="str">
        <f t="shared" si="1474"/>
        <v>AJ$15</v>
      </c>
      <c r="AK1277" s="186" t="str">
        <f t="shared" si="1474"/>
        <v>AK$15</v>
      </c>
      <c r="AL1277" s="186" t="str">
        <f t="shared" si="1474"/>
        <v>AL$15</v>
      </c>
      <c r="AM1277" s="186" t="str">
        <f t="shared" si="1474"/>
        <v>AM$15</v>
      </c>
      <c r="AN1277" s="186" t="str">
        <f t="shared" si="1474"/>
        <v>AN$15</v>
      </c>
      <c r="AO1277" s="186" t="str">
        <f t="shared" si="1474"/>
        <v>AO$15</v>
      </c>
      <c r="AP1277" s="186" t="str">
        <f t="shared" si="1474"/>
        <v>AP$15</v>
      </c>
      <c r="AQ1277" s="186" t="str">
        <f t="shared" si="1474"/>
        <v>AQ$15</v>
      </c>
      <c r="AR1277" s="186" t="str">
        <f t="shared" si="1474"/>
        <v>AR$15</v>
      </c>
      <c r="AS1277" s="186" t="str">
        <f t="shared" si="1474"/>
        <v>AS$15</v>
      </c>
      <c r="AT1277" s="186" t="str">
        <f t="shared" si="1474"/>
        <v>AT$15</v>
      </c>
      <c r="AU1277" s="186" t="str">
        <f t="shared" si="1474"/>
        <v>AU$15</v>
      </c>
      <c r="AV1277" s="186" t="str">
        <f t="shared" si="1474"/>
        <v>AV$15</v>
      </c>
      <c r="AW1277" s="186" t="str">
        <f t="shared" si="1474"/>
        <v>AW$15</v>
      </c>
      <c r="AX1277" s="186" t="str">
        <f t="shared" si="1474"/>
        <v>AX$15</v>
      </c>
      <c r="AY1277" s="186" t="str">
        <f t="shared" ref="AY1277:CD1277" si="1475">AY$19</f>
        <v>AY$15</v>
      </c>
      <c r="AZ1277" s="186" t="str">
        <f t="shared" si="1475"/>
        <v>AZ$15</v>
      </c>
      <c r="BA1277" s="186" t="str">
        <f t="shared" si="1475"/>
        <v>BA$15</v>
      </c>
      <c r="BB1277" s="186" t="str">
        <f t="shared" si="1475"/>
        <v>BB$15</v>
      </c>
      <c r="BC1277" s="186" t="str">
        <f t="shared" si="1475"/>
        <v>BC$15</v>
      </c>
      <c r="BD1277" s="186" t="str">
        <f t="shared" si="1475"/>
        <v>BD$15</v>
      </c>
      <c r="BE1277" s="186" t="str">
        <f t="shared" si="1475"/>
        <v>BE$15</v>
      </c>
      <c r="BF1277" s="186" t="str">
        <f t="shared" si="1475"/>
        <v>BF$15</v>
      </c>
      <c r="BG1277" s="186" t="str">
        <f t="shared" si="1475"/>
        <v>BG$15</v>
      </c>
      <c r="BH1277" s="186" t="str">
        <f t="shared" si="1475"/>
        <v>BH$15</v>
      </c>
      <c r="BI1277" s="186" t="str">
        <f t="shared" si="1475"/>
        <v>BI$15</v>
      </c>
      <c r="BJ1277" s="186" t="str">
        <f t="shared" si="1475"/>
        <v>BJ$15</v>
      </c>
      <c r="BK1277" s="186" t="str">
        <f t="shared" si="1475"/>
        <v>BK$15</v>
      </c>
      <c r="BL1277" s="186" t="str">
        <f t="shared" si="1475"/>
        <v>BL$15</v>
      </c>
      <c r="BM1277" s="186" t="str">
        <f t="shared" si="1475"/>
        <v>BM$15</v>
      </c>
      <c r="BN1277" s="186" t="str">
        <f t="shared" si="1475"/>
        <v>BN$15</v>
      </c>
      <c r="BO1277" s="186" t="str">
        <f t="shared" si="1475"/>
        <v>BO$15</v>
      </c>
      <c r="BP1277" s="186" t="str">
        <f t="shared" si="1475"/>
        <v>BP$15</v>
      </c>
      <c r="BQ1277" s="186" t="str">
        <f t="shared" si="1475"/>
        <v>BQ$15</v>
      </c>
      <c r="BR1277" s="186" t="str">
        <f t="shared" si="1475"/>
        <v>BR$15</v>
      </c>
      <c r="BS1277" s="186" t="str">
        <f t="shared" si="1475"/>
        <v>BS$15</v>
      </c>
      <c r="BT1277" s="186" t="str">
        <f t="shared" si="1475"/>
        <v>BT$15</v>
      </c>
      <c r="BU1277" s="186" t="str">
        <f t="shared" si="1475"/>
        <v>BU$15</v>
      </c>
      <c r="BV1277" s="186" t="str">
        <f t="shared" si="1475"/>
        <v>BV$15</v>
      </c>
      <c r="BW1277" s="186" t="str">
        <f t="shared" si="1475"/>
        <v>BW$15</v>
      </c>
      <c r="BX1277" s="186" t="str">
        <f t="shared" si="1475"/>
        <v>BX$15</v>
      </c>
      <c r="BY1277" s="186" t="str">
        <f t="shared" si="1475"/>
        <v>BY$15</v>
      </c>
      <c r="BZ1277" s="186" t="str">
        <f t="shared" si="1475"/>
        <v>BZ$15</v>
      </c>
      <c r="CA1277" s="186" t="str">
        <f t="shared" si="1475"/>
        <v>CA$15</v>
      </c>
      <c r="CB1277" s="186" t="str">
        <f t="shared" si="1475"/>
        <v>CB$15</v>
      </c>
      <c r="CC1277" s="186" t="str">
        <f t="shared" si="1475"/>
        <v>CC$15</v>
      </c>
      <c r="CD1277" s="186" t="str">
        <f t="shared" si="1475"/>
        <v>CD$15</v>
      </c>
      <c r="CE1277" s="186" t="str">
        <f t="shared" ref="CE1277:CL1277" si="1476">CE$19</f>
        <v>CE$15</v>
      </c>
      <c r="CF1277" s="186" t="str">
        <f t="shared" si="1476"/>
        <v>CF$15</v>
      </c>
      <c r="CG1277" s="186" t="str">
        <f t="shared" si="1476"/>
        <v>CG$15</v>
      </c>
      <c r="CH1277" s="186" t="str">
        <f t="shared" si="1476"/>
        <v>CH$15</v>
      </c>
      <c r="CI1277" s="186" t="str">
        <f t="shared" si="1476"/>
        <v>CI$15</v>
      </c>
      <c r="CJ1277" s="186" t="str">
        <f t="shared" si="1476"/>
        <v>CJ$15</v>
      </c>
      <c r="CK1277" s="186" t="str">
        <f t="shared" si="1476"/>
        <v>CK$15</v>
      </c>
      <c r="CL1277" s="186" t="str">
        <f t="shared" si="1476"/>
        <v>CL$15</v>
      </c>
    </row>
    <row r="1278" spans="2:90" x14ac:dyDescent="0.4">
      <c r="B1278" s="139" t="s">
        <v>221</v>
      </c>
      <c r="C1278" s="31"/>
      <c r="D1278" t="s">
        <v>755</v>
      </c>
      <c r="E1278" s="8" t="str">
        <f t="shared" ref="E1278:E1285" si="1477">ROW()&amp;" "&amp;D1278</f>
        <v>1278 WCAR-S</v>
      </c>
      <c r="F1278" t="s">
        <v>223</v>
      </c>
      <c r="G1278" s="31" t="s">
        <v>81</v>
      </c>
      <c r="H1278" s="138"/>
      <c r="I1278" s="140"/>
      <c r="J1278" s="140"/>
      <c r="K1278" s="138"/>
      <c r="L1278" s="138"/>
      <c r="M1278" s="138"/>
      <c r="N1278" s="138"/>
      <c r="O1278" s="138"/>
      <c r="P1278" s="138"/>
      <c r="R1278" s="139"/>
      <c r="S1278" s="139"/>
      <c r="T1278" s="139"/>
      <c r="U1278" s="139"/>
      <c r="V1278" s="139"/>
      <c r="W1278" s="139"/>
      <c r="X1278" s="139"/>
      <c r="Y1278" s="139"/>
      <c r="Z1278" s="139"/>
      <c r="AA1278" s="139"/>
      <c r="AB1278" s="139"/>
      <c r="AC1278" s="139"/>
      <c r="AD1278" s="139"/>
      <c r="AE1278" s="139"/>
      <c r="AF1278" s="139"/>
      <c r="AG1278" s="139"/>
      <c r="AH1278" s="139"/>
      <c r="AI1278" s="139"/>
      <c r="AJ1278" s="139"/>
      <c r="AK1278" s="139"/>
      <c r="AL1278" s="139"/>
      <c r="AM1278" s="139"/>
      <c r="AN1278" s="139"/>
      <c r="AO1278" s="139"/>
      <c r="AP1278" s="139"/>
      <c r="AQ1278" s="139"/>
      <c r="AR1278" s="139"/>
      <c r="AS1278" s="139"/>
      <c r="AT1278" s="139"/>
      <c r="AU1278" s="139"/>
      <c r="AV1278" s="139"/>
      <c r="AW1278" s="139"/>
      <c r="AX1278" s="139"/>
      <c r="AY1278" s="139"/>
      <c r="AZ1278" s="139"/>
      <c r="BA1278" s="139"/>
      <c r="BB1278" s="139"/>
      <c r="BC1278" s="139"/>
      <c r="BD1278" s="139"/>
      <c r="BE1278" s="139"/>
      <c r="BF1278" s="139"/>
      <c r="BG1278" s="139"/>
      <c r="BH1278" s="139"/>
      <c r="BI1278" s="139"/>
      <c r="BJ1278" s="139"/>
      <c r="BK1278" s="139"/>
      <c r="BL1278" s="139"/>
      <c r="BM1278" s="139"/>
      <c r="BN1278" s="139"/>
      <c r="BO1278" s="139"/>
      <c r="BP1278" s="139"/>
      <c r="BQ1278" s="139"/>
      <c r="BR1278" s="139"/>
      <c r="BS1278" s="139"/>
      <c r="BT1278" s="139"/>
      <c r="BU1278" s="139"/>
      <c r="BV1278" s="139"/>
      <c r="BW1278" s="139"/>
      <c r="BX1278" s="139"/>
      <c r="BY1278" s="139"/>
      <c r="BZ1278" s="139"/>
      <c r="CA1278" s="139"/>
      <c r="CB1278" s="139"/>
      <c r="CC1278" s="139"/>
      <c r="CD1278" s="139"/>
      <c r="CE1278" s="139"/>
      <c r="CF1278" s="139"/>
      <c r="CG1278" s="139"/>
      <c r="CH1278" s="139"/>
      <c r="CI1278" s="139"/>
      <c r="CJ1278" s="139"/>
      <c r="CK1278" s="139"/>
      <c r="CL1278" s="139"/>
    </row>
    <row r="1279" spans="2:90" x14ac:dyDescent="0.4">
      <c r="B1279" s="126" t="str">
        <f>B1281&amp;":"</f>
        <v>Accounts receivable - (Primary label):</v>
      </c>
      <c r="D1279" t="s">
        <v>755</v>
      </c>
      <c r="E1279" s="8" t="str">
        <f t="shared" si="1477"/>
        <v>1279 WCAR-S</v>
      </c>
      <c r="G1279" t="str">
        <f t="shared" ref="G1279:G1284" si="1478">E1279</f>
        <v>1279 WCAR-S</v>
      </c>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2:90" x14ac:dyDescent="0.4">
      <c r="B1280" s="141" t="s">
        <v>222</v>
      </c>
      <c r="D1280" t="s">
        <v>755</v>
      </c>
      <c r="E1280" s="8" t="str">
        <f t="shared" si="1477"/>
        <v>1280 WCAR-S</v>
      </c>
      <c r="G1280" t="str">
        <f t="shared" si="1478"/>
        <v>1280 WCAR-S</v>
      </c>
      <c r="H1280" s="12"/>
      <c r="I1280" s="60"/>
      <c r="J1280" s="60"/>
      <c r="K1280" s="17">
        <v>30</v>
      </c>
      <c r="L1280" s="17">
        <v>30</v>
      </c>
      <c r="M1280" s="17">
        <v>30</v>
      </c>
      <c r="N1280" s="17">
        <v>30</v>
      </c>
      <c r="O1280" s="17">
        <v>30</v>
      </c>
      <c r="P1280" s="17">
        <v>30</v>
      </c>
      <c r="R1280" s="15"/>
      <c r="S1280" s="15" cm="1">
        <f t="array" ref="S1280">INDEX($K:$P,ROW(),MATCH(S$3,$K$2:$P$2,0))</f>
        <v>30</v>
      </c>
      <c r="T1280" s="15" cm="1">
        <f t="array" ref="T1280">INDEX($K:$P,ROW(),MATCH(T$3,$K$2:$P$2,0))</f>
        <v>30</v>
      </c>
      <c r="U1280" s="15" cm="1">
        <f t="array" ref="U1280">INDEX($K:$P,ROW(),MATCH(U$3,$K$2:$P$2,0))</f>
        <v>30</v>
      </c>
      <c r="V1280" s="15" cm="1">
        <f t="array" ref="V1280">INDEX($K:$P,ROW(),MATCH(V$3,$K$2:$P$2,0))</f>
        <v>30</v>
      </c>
      <c r="W1280" s="15" cm="1">
        <f t="array" ref="W1280">INDEX($K:$P,ROW(),MATCH(W$3,$K$2:$P$2,0))</f>
        <v>30</v>
      </c>
      <c r="X1280" s="15" cm="1">
        <f t="array" ref="X1280">INDEX($K:$P,ROW(),MATCH(X$3,$K$2:$P$2,0))</f>
        <v>30</v>
      </c>
      <c r="Y1280" s="15" cm="1">
        <f t="array" ref="Y1280">INDEX($K:$P,ROW(),MATCH(Y$3,$K$2:$P$2,0))</f>
        <v>30</v>
      </c>
      <c r="Z1280" s="15" cm="1">
        <f t="array" ref="Z1280">INDEX($K:$P,ROW(),MATCH(Z$3,$K$2:$P$2,0))</f>
        <v>30</v>
      </c>
      <c r="AA1280" s="15" cm="1">
        <f t="array" ref="AA1280">INDEX($K:$P,ROW(),MATCH(AA$3,$K$2:$P$2,0))</f>
        <v>30</v>
      </c>
      <c r="AB1280" s="15" cm="1">
        <f t="array" ref="AB1280">INDEX($K:$P,ROW(),MATCH(AB$3,$K$2:$P$2,0))</f>
        <v>30</v>
      </c>
      <c r="AC1280" s="15" cm="1">
        <f t="array" ref="AC1280">INDEX($K:$P,ROW(),MATCH(AC$3,$K$2:$P$2,0))</f>
        <v>30</v>
      </c>
      <c r="AD1280" s="15" cm="1">
        <f t="array" ref="AD1280">INDEX($K:$P,ROW(),MATCH(AD$3,$K$2:$P$2,0))</f>
        <v>30</v>
      </c>
      <c r="AE1280" s="15" cm="1">
        <f t="array" ref="AE1280">INDEX($K:$P,ROW(),MATCH(AE$3,$K$2:$P$2,0))</f>
        <v>30</v>
      </c>
      <c r="AF1280" s="15" cm="1">
        <f t="array" ref="AF1280">INDEX($K:$P,ROW(),MATCH(AF$3,$K$2:$P$2,0))</f>
        <v>30</v>
      </c>
      <c r="AG1280" s="15" cm="1">
        <f t="array" ref="AG1280">INDEX($K:$P,ROW(),MATCH(AG$3,$K$2:$P$2,0))</f>
        <v>30</v>
      </c>
      <c r="AH1280" s="15" cm="1">
        <f t="array" ref="AH1280">INDEX($K:$P,ROW(),MATCH(AH$3,$K$2:$P$2,0))</f>
        <v>30</v>
      </c>
      <c r="AI1280" s="15" cm="1">
        <f t="array" ref="AI1280">INDEX($K:$P,ROW(),MATCH(AI$3,$K$2:$P$2,0))</f>
        <v>30</v>
      </c>
      <c r="AJ1280" s="15" cm="1">
        <f t="array" ref="AJ1280">INDEX($K:$P,ROW(),MATCH(AJ$3,$K$2:$P$2,0))</f>
        <v>30</v>
      </c>
      <c r="AK1280" s="15" cm="1">
        <f t="array" ref="AK1280">INDEX($K:$P,ROW(),MATCH(AK$3,$K$2:$P$2,0))</f>
        <v>30</v>
      </c>
      <c r="AL1280" s="15" cm="1">
        <f t="array" ref="AL1280">INDEX($K:$P,ROW(),MATCH(AL$3,$K$2:$P$2,0))</f>
        <v>30</v>
      </c>
      <c r="AM1280" s="15" cm="1">
        <f t="array" ref="AM1280">INDEX($K:$P,ROW(),MATCH(AM$3,$K$2:$P$2,0))</f>
        <v>30</v>
      </c>
      <c r="AN1280" s="15" cm="1">
        <f t="array" ref="AN1280">INDEX($K:$P,ROW(),MATCH(AN$3,$K$2:$P$2,0))</f>
        <v>30</v>
      </c>
      <c r="AO1280" s="15" cm="1">
        <f t="array" ref="AO1280">INDEX($K:$P,ROW(),MATCH(AO$3,$K$2:$P$2,0))</f>
        <v>30</v>
      </c>
      <c r="AP1280" s="15" cm="1">
        <f t="array" ref="AP1280">INDEX($K:$P,ROW(),MATCH(AP$3,$K$2:$P$2,0))</f>
        <v>30</v>
      </c>
      <c r="AQ1280" s="15" cm="1">
        <f t="array" ref="AQ1280">INDEX($K:$P,ROW(),MATCH(AQ$3,$K$2:$P$2,0))</f>
        <v>30</v>
      </c>
      <c r="AR1280" s="15" cm="1">
        <f t="array" ref="AR1280">INDEX($K:$P,ROW(),MATCH(AR$3,$K$2:$P$2,0))</f>
        <v>30</v>
      </c>
      <c r="AS1280" s="15" cm="1">
        <f t="array" ref="AS1280">INDEX($K:$P,ROW(),MATCH(AS$3,$K$2:$P$2,0))</f>
        <v>30</v>
      </c>
      <c r="AT1280" s="15" cm="1">
        <f t="array" ref="AT1280">INDEX($K:$P,ROW(),MATCH(AT$3,$K$2:$P$2,0))</f>
        <v>30</v>
      </c>
      <c r="AU1280" s="15" cm="1">
        <f t="array" ref="AU1280">INDEX($K:$P,ROW(),MATCH(AU$3,$K$2:$P$2,0))</f>
        <v>30</v>
      </c>
      <c r="AV1280" s="15" cm="1">
        <f t="array" ref="AV1280">INDEX($K:$P,ROW(),MATCH(AV$3,$K$2:$P$2,0))</f>
        <v>30</v>
      </c>
      <c r="AW1280" s="15" cm="1">
        <f t="array" ref="AW1280">INDEX($K:$P,ROW(),MATCH(AW$3,$K$2:$P$2,0))</f>
        <v>30</v>
      </c>
      <c r="AX1280" s="15" cm="1">
        <f t="array" ref="AX1280">INDEX($K:$P,ROW(),MATCH(AX$3,$K$2:$P$2,0))</f>
        <v>30</v>
      </c>
      <c r="AY1280" s="15" cm="1">
        <f t="array" ref="AY1280">INDEX($K:$P,ROW(),MATCH(AY$3,$K$2:$P$2,0))</f>
        <v>30</v>
      </c>
      <c r="AZ1280" s="15" cm="1">
        <f t="array" ref="AZ1280">INDEX($K:$P,ROW(),MATCH(AZ$3,$K$2:$P$2,0))</f>
        <v>30</v>
      </c>
      <c r="BA1280" s="15" cm="1">
        <f t="array" ref="BA1280">INDEX($K:$P,ROW(),MATCH(BA$3,$K$2:$P$2,0))</f>
        <v>30</v>
      </c>
      <c r="BB1280" s="15" cm="1">
        <f t="array" ref="BB1280">INDEX($K:$P,ROW(),MATCH(BB$3,$K$2:$P$2,0))</f>
        <v>30</v>
      </c>
      <c r="BC1280" s="15" cm="1">
        <f t="array" ref="BC1280">INDEX($K:$P,ROW(),MATCH(BC$3,$K$2:$P$2,0))</f>
        <v>30</v>
      </c>
      <c r="BD1280" s="15" cm="1">
        <f t="array" ref="BD1280">INDEX($K:$P,ROW(),MATCH(BD$3,$K$2:$P$2,0))</f>
        <v>30</v>
      </c>
      <c r="BE1280" s="15" cm="1">
        <f t="array" ref="BE1280">INDEX($K:$P,ROW(),MATCH(BE$3,$K$2:$P$2,0))</f>
        <v>30</v>
      </c>
      <c r="BF1280" s="15" cm="1">
        <f t="array" ref="BF1280">INDEX($K:$P,ROW(),MATCH(BF$3,$K$2:$P$2,0))</f>
        <v>30</v>
      </c>
      <c r="BG1280" s="15" cm="1">
        <f t="array" ref="BG1280">INDEX($K:$P,ROW(),MATCH(BG$3,$K$2:$P$2,0))</f>
        <v>30</v>
      </c>
      <c r="BH1280" s="15" cm="1">
        <f t="array" ref="BH1280">INDEX($K:$P,ROW(),MATCH(BH$3,$K$2:$P$2,0))</f>
        <v>30</v>
      </c>
      <c r="BI1280" s="15" cm="1">
        <f t="array" ref="BI1280">INDEX($K:$P,ROW(),MATCH(BI$3,$K$2:$P$2,0))</f>
        <v>30</v>
      </c>
      <c r="BJ1280" s="15" cm="1">
        <f t="array" ref="BJ1280">INDEX($K:$P,ROW(),MATCH(BJ$3,$K$2:$P$2,0))</f>
        <v>30</v>
      </c>
      <c r="BK1280" s="15" cm="1">
        <f t="array" ref="BK1280">INDEX($K:$P,ROW(),MATCH(BK$3,$K$2:$P$2,0))</f>
        <v>30</v>
      </c>
      <c r="BL1280" s="15" cm="1">
        <f t="array" ref="BL1280">INDEX($K:$P,ROW(),MATCH(BL$3,$K$2:$P$2,0))</f>
        <v>30</v>
      </c>
      <c r="BM1280" s="15" cm="1">
        <f t="array" ref="BM1280">INDEX($K:$P,ROW(),MATCH(BM$3,$K$2:$P$2,0))</f>
        <v>30</v>
      </c>
      <c r="BN1280" s="15" cm="1">
        <f t="array" ref="BN1280">INDEX($K:$P,ROW(),MATCH(BN$3,$K$2:$P$2,0))</f>
        <v>30</v>
      </c>
      <c r="BO1280" s="15" cm="1">
        <f t="array" ref="BO1280">INDEX($K:$P,ROW(),MATCH(BO$3,$K$2:$P$2,0))</f>
        <v>30</v>
      </c>
      <c r="BP1280" s="15" cm="1">
        <f t="array" ref="BP1280">INDEX($K:$P,ROW(),MATCH(BP$3,$K$2:$P$2,0))</f>
        <v>30</v>
      </c>
      <c r="BQ1280" s="15" cm="1">
        <f t="array" ref="BQ1280">INDEX($K:$P,ROW(),MATCH(BQ$3,$K$2:$P$2,0))</f>
        <v>30</v>
      </c>
      <c r="BR1280" s="15" cm="1">
        <f t="array" ref="BR1280">INDEX($K:$P,ROW(),MATCH(BR$3,$K$2:$P$2,0))</f>
        <v>30</v>
      </c>
      <c r="BS1280" s="15" cm="1">
        <f t="array" ref="BS1280">INDEX($K:$P,ROW(),MATCH(BS$3,$K$2:$P$2,0))</f>
        <v>30</v>
      </c>
      <c r="BT1280" s="15" cm="1">
        <f t="array" ref="BT1280">INDEX($K:$P,ROW(),MATCH(BT$3,$K$2:$P$2,0))</f>
        <v>30</v>
      </c>
      <c r="BU1280" s="15" cm="1">
        <f t="array" ref="BU1280">INDEX($K:$P,ROW(),MATCH(BU$3,$K$2:$P$2,0))</f>
        <v>30</v>
      </c>
      <c r="BV1280" s="15" cm="1">
        <f t="array" ref="BV1280">INDEX($K:$P,ROW(),MATCH(BV$3,$K$2:$P$2,0))</f>
        <v>30</v>
      </c>
      <c r="BW1280" s="15" cm="1">
        <f t="array" ref="BW1280">INDEX($K:$P,ROW(),MATCH(BW$3,$K$2:$P$2,0))</f>
        <v>30</v>
      </c>
      <c r="BX1280" s="15" cm="1">
        <f t="array" ref="BX1280">INDEX($K:$P,ROW(),MATCH(BX$3,$K$2:$P$2,0))</f>
        <v>30</v>
      </c>
      <c r="BY1280" s="15" cm="1">
        <f t="array" ref="BY1280">INDEX($K:$P,ROW(),MATCH(BY$3,$K$2:$P$2,0))</f>
        <v>30</v>
      </c>
      <c r="BZ1280" s="15" cm="1">
        <f t="array" ref="BZ1280">INDEX($K:$P,ROW(),MATCH(BZ$3,$K$2:$P$2,0))</f>
        <v>30</v>
      </c>
      <c r="CA1280" s="15" cm="1">
        <f t="array" ref="CA1280">INDEX($K:$P,ROW(),MATCH(CA$3,$K$2:$P$2,0))</f>
        <v>30</v>
      </c>
      <c r="CB1280" s="15" cm="1">
        <f t="array" ref="CB1280">INDEX($K:$P,ROW(),MATCH(CB$3,$K$2:$P$2,0))</f>
        <v>30</v>
      </c>
      <c r="CC1280" s="15" cm="1">
        <f t="array" ref="CC1280">INDEX($K:$P,ROW(),MATCH(CC$3,$K$2:$P$2,0))</f>
        <v>30</v>
      </c>
      <c r="CD1280" s="15" cm="1">
        <f t="array" ref="CD1280">INDEX($K:$P,ROW(),MATCH(CD$3,$K$2:$P$2,0))</f>
        <v>30</v>
      </c>
      <c r="CE1280" s="15" cm="1">
        <f t="array" ref="CE1280">INDEX($K:$P,ROW(),MATCH(CE$3,$K$2:$P$2,0))</f>
        <v>30</v>
      </c>
      <c r="CF1280" s="15" cm="1">
        <f t="array" ref="CF1280">INDEX($K:$P,ROW(),MATCH(CF$3,$K$2:$P$2,0))</f>
        <v>30</v>
      </c>
      <c r="CG1280" s="15" cm="1">
        <f t="array" ref="CG1280">INDEX($K:$P,ROW(),MATCH(CG$3,$K$2:$P$2,0))</f>
        <v>30</v>
      </c>
      <c r="CH1280" s="15" cm="1">
        <f t="array" ref="CH1280">INDEX($K:$P,ROW(),MATCH(CH$3,$K$2:$P$2,0))</f>
        <v>30</v>
      </c>
      <c r="CI1280" s="15" cm="1">
        <f t="array" ref="CI1280">INDEX($K:$P,ROW(),MATCH(CI$3,$K$2:$P$2,0))</f>
        <v>30</v>
      </c>
      <c r="CJ1280" s="15" cm="1">
        <f t="array" ref="CJ1280">INDEX($K:$P,ROW(),MATCH(CJ$3,$K$2:$P$2,0))</f>
        <v>30</v>
      </c>
      <c r="CK1280" s="15" cm="1">
        <f t="array" ref="CK1280">INDEX($K:$P,ROW(),MATCH(CK$3,$K$2:$P$2,0))</f>
        <v>30</v>
      </c>
      <c r="CL1280" s="15" cm="1">
        <f t="array" ref="CL1280">INDEX($K:$P,ROW(),MATCH(CL$3,$K$2:$P$2,0))</f>
        <v>30</v>
      </c>
    </row>
    <row r="1281" spans="2:90" x14ac:dyDescent="0.4">
      <c r="B1281" s="123" t="str">
        <f>"Accounts receivable"&amp;" - "&amp;B1285</f>
        <v>Accounts receivable - (Primary label)</v>
      </c>
      <c r="C1281" t="s">
        <v>224</v>
      </c>
      <c r="D1281" t="s">
        <v>755</v>
      </c>
      <c r="E1281" s="8" t="str">
        <f t="shared" si="1477"/>
        <v>1281 WCAR-S</v>
      </c>
      <c r="G1281" t="str">
        <f t="shared" si="1478"/>
        <v>1281 WCAR-S</v>
      </c>
      <c r="H1281" s="27"/>
      <c r="I1281" s="78"/>
      <c r="J1281" s="78"/>
      <c r="K1281" s="115">
        <f t="shared" ref="K1281:P1281" ca="1" si="1479">SUMIF($4:$4,K$2,1281:1281)</f>
        <v>10000</v>
      </c>
      <c r="L1281" s="115">
        <f t="shared" ca="1" si="1479"/>
        <v>10000</v>
      </c>
      <c r="M1281" s="115">
        <f t="shared" ca="1" si="1479"/>
        <v>10000</v>
      </c>
      <c r="N1281" s="115">
        <f t="shared" ca="1" si="1479"/>
        <v>10000</v>
      </c>
      <c r="O1281" s="115">
        <f t="shared" ca="1" si="1479"/>
        <v>10000</v>
      </c>
      <c r="P1281" s="115">
        <f t="shared" ca="1" si="1479"/>
        <v>10000</v>
      </c>
      <c r="R1281" s="33"/>
      <c r="S1281" s="115" cm="1">
        <f t="array" aca="1" ref="S1281" ca="1">MIN(S1280/30*INDIRECT(S1272),R1281+INDIRECT(S1272))</f>
        <v>10000</v>
      </c>
      <c r="T1281" s="115" cm="1">
        <f t="array" aca="1" ref="T1281" ca="1">MIN(T1280/30*INDIRECT(T1272),S1281+INDIRECT(T1272))</f>
        <v>10000</v>
      </c>
      <c r="U1281" s="115" cm="1">
        <f t="array" aca="1" ref="U1281" ca="1">MIN(U1280/30*INDIRECT(U1272),T1281+INDIRECT(U1272))</f>
        <v>10000</v>
      </c>
      <c r="V1281" s="115" cm="1">
        <f t="array" aca="1" ref="V1281" ca="1">MIN(V1280/30*INDIRECT(V1272),U1281+INDIRECT(V1272))</f>
        <v>10000</v>
      </c>
      <c r="W1281" s="115" cm="1">
        <f t="array" aca="1" ref="W1281" ca="1">MIN(W1280/30*INDIRECT(W1272),V1281+INDIRECT(W1272))</f>
        <v>10000</v>
      </c>
      <c r="X1281" s="115" cm="1">
        <f t="array" aca="1" ref="X1281" ca="1">MIN(X1280/30*INDIRECT(X1272),W1281+INDIRECT(X1272))</f>
        <v>10000</v>
      </c>
      <c r="Y1281" s="115" cm="1">
        <f t="array" aca="1" ref="Y1281" ca="1">MIN(Y1280/30*INDIRECT(Y1272),X1281+INDIRECT(Y1272))</f>
        <v>10000</v>
      </c>
      <c r="Z1281" s="115" cm="1">
        <f t="array" aca="1" ref="Z1281" ca="1">MIN(Z1280/30*INDIRECT(Z1272),Y1281+INDIRECT(Z1272))</f>
        <v>10000</v>
      </c>
      <c r="AA1281" s="115" cm="1">
        <f t="array" aca="1" ref="AA1281" ca="1">MIN(AA1280/30*INDIRECT(AA1272),Z1281+INDIRECT(AA1272))</f>
        <v>10000</v>
      </c>
      <c r="AB1281" s="115" cm="1">
        <f t="array" aca="1" ref="AB1281" ca="1">MIN(AB1280/30*INDIRECT(AB1272),AA1281+INDIRECT(AB1272))</f>
        <v>10000</v>
      </c>
      <c r="AC1281" s="115" cm="1">
        <f t="array" aca="1" ref="AC1281" ca="1">MIN(AC1280/30*INDIRECT(AC1272),AB1281+INDIRECT(AC1272))</f>
        <v>10000</v>
      </c>
      <c r="AD1281" s="115" cm="1">
        <f t="array" aca="1" ref="AD1281" ca="1">MIN(AD1280/30*INDIRECT(AD1272),AC1281+INDIRECT(AD1272))</f>
        <v>10000</v>
      </c>
      <c r="AE1281" s="115" cm="1">
        <f t="array" aca="1" ref="AE1281" ca="1">MIN(AE1280/30*INDIRECT(AE1272),AD1281+INDIRECT(AE1272))</f>
        <v>10000</v>
      </c>
      <c r="AF1281" s="115" cm="1">
        <f t="array" aca="1" ref="AF1281" ca="1">MIN(AF1280/30*INDIRECT(AF1272),AE1281+INDIRECT(AF1272))</f>
        <v>10000</v>
      </c>
      <c r="AG1281" s="115" cm="1">
        <f t="array" aca="1" ref="AG1281" ca="1">MIN(AG1280/30*INDIRECT(AG1272),AF1281+INDIRECT(AG1272))</f>
        <v>10000</v>
      </c>
      <c r="AH1281" s="115" cm="1">
        <f t="array" aca="1" ref="AH1281" ca="1">MIN(AH1280/30*INDIRECT(AH1272),AG1281+INDIRECT(AH1272))</f>
        <v>10000</v>
      </c>
      <c r="AI1281" s="115" cm="1">
        <f t="array" aca="1" ref="AI1281" ca="1">MIN(AI1280/30*INDIRECT(AI1272),AH1281+INDIRECT(AI1272))</f>
        <v>10000</v>
      </c>
      <c r="AJ1281" s="115" cm="1">
        <f t="array" aca="1" ref="AJ1281" ca="1">MIN(AJ1280/30*INDIRECT(AJ1272),AI1281+INDIRECT(AJ1272))</f>
        <v>10000</v>
      </c>
      <c r="AK1281" s="115" cm="1">
        <f t="array" aca="1" ref="AK1281" ca="1">MIN(AK1280/30*INDIRECT(AK1272),AJ1281+INDIRECT(AK1272))</f>
        <v>10000</v>
      </c>
      <c r="AL1281" s="115" cm="1">
        <f t="array" aca="1" ref="AL1281" ca="1">MIN(AL1280/30*INDIRECT(AL1272),AK1281+INDIRECT(AL1272))</f>
        <v>10000</v>
      </c>
      <c r="AM1281" s="115" cm="1">
        <f t="array" aca="1" ref="AM1281" ca="1">MIN(AM1280/30*INDIRECT(AM1272),AL1281+INDIRECT(AM1272))</f>
        <v>10000</v>
      </c>
      <c r="AN1281" s="115" cm="1">
        <f t="array" aca="1" ref="AN1281" ca="1">MIN(AN1280/30*INDIRECT(AN1272),AM1281+INDIRECT(AN1272))</f>
        <v>10000</v>
      </c>
      <c r="AO1281" s="115" cm="1">
        <f t="array" aca="1" ref="AO1281" ca="1">MIN(AO1280/30*INDIRECT(AO1272),AN1281+INDIRECT(AO1272))</f>
        <v>10000</v>
      </c>
      <c r="AP1281" s="115" cm="1">
        <f t="array" aca="1" ref="AP1281" ca="1">MIN(AP1280/30*INDIRECT(AP1272),AO1281+INDIRECT(AP1272))</f>
        <v>10000</v>
      </c>
      <c r="AQ1281" s="115" cm="1">
        <f t="array" aca="1" ref="AQ1281" ca="1">MIN(AQ1280/30*INDIRECT(AQ1272),AP1281+INDIRECT(AQ1272))</f>
        <v>10000</v>
      </c>
      <c r="AR1281" s="115" cm="1">
        <f t="array" aca="1" ref="AR1281" ca="1">MIN(AR1280/30*INDIRECT(AR1272),AQ1281+INDIRECT(AR1272))</f>
        <v>10000</v>
      </c>
      <c r="AS1281" s="115" cm="1">
        <f t="array" aca="1" ref="AS1281" ca="1">MIN(AS1280/30*INDIRECT(AS1272),AR1281+INDIRECT(AS1272))</f>
        <v>10000</v>
      </c>
      <c r="AT1281" s="115" cm="1">
        <f t="array" aca="1" ref="AT1281" ca="1">MIN(AT1280/30*INDIRECT(AT1272),AS1281+INDIRECT(AT1272))</f>
        <v>10000</v>
      </c>
      <c r="AU1281" s="115" cm="1">
        <f t="array" aca="1" ref="AU1281" ca="1">MIN(AU1280/30*INDIRECT(AU1272),AT1281+INDIRECT(AU1272))</f>
        <v>10000</v>
      </c>
      <c r="AV1281" s="115" cm="1">
        <f t="array" aca="1" ref="AV1281" ca="1">MIN(AV1280/30*INDIRECT(AV1272),AU1281+INDIRECT(AV1272))</f>
        <v>10000</v>
      </c>
      <c r="AW1281" s="115" cm="1">
        <f t="array" aca="1" ref="AW1281" ca="1">MIN(AW1280/30*INDIRECT(AW1272),AV1281+INDIRECT(AW1272))</f>
        <v>10000</v>
      </c>
      <c r="AX1281" s="115" cm="1">
        <f t="array" aca="1" ref="AX1281" ca="1">MIN(AX1280/30*INDIRECT(AX1272),AW1281+INDIRECT(AX1272))</f>
        <v>10000</v>
      </c>
      <c r="AY1281" s="115" cm="1">
        <f t="array" aca="1" ref="AY1281" ca="1">MIN(AY1280/30*INDIRECT(AY1272),AX1281+INDIRECT(AY1272))</f>
        <v>10000</v>
      </c>
      <c r="AZ1281" s="115" cm="1">
        <f t="array" aca="1" ref="AZ1281" ca="1">MIN(AZ1280/30*INDIRECT(AZ1272),AY1281+INDIRECT(AZ1272))</f>
        <v>10000</v>
      </c>
      <c r="BA1281" s="115" cm="1">
        <f t="array" aca="1" ref="BA1281" ca="1">MIN(BA1280/30*INDIRECT(BA1272),AZ1281+INDIRECT(BA1272))</f>
        <v>10000</v>
      </c>
      <c r="BB1281" s="115" cm="1">
        <f t="array" aca="1" ref="BB1281" ca="1">MIN(BB1280/30*INDIRECT(BB1272),BA1281+INDIRECT(BB1272))</f>
        <v>10000</v>
      </c>
      <c r="BC1281" s="115" cm="1">
        <f t="array" aca="1" ref="BC1281" ca="1">MIN(BC1280/30*INDIRECT(BC1272),BB1281+INDIRECT(BC1272))</f>
        <v>10000</v>
      </c>
      <c r="BD1281" s="115" cm="1">
        <f t="array" aca="1" ref="BD1281" ca="1">MIN(BD1280/30*INDIRECT(BD1272),BC1281+INDIRECT(BD1272))</f>
        <v>10000</v>
      </c>
      <c r="BE1281" s="115" cm="1">
        <f t="array" aca="1" ref="BE1281" ca="1">MIN(BE1280/30*INDIRECT(BE1272),BD1281+INDIRECT(BE1272))</f>
        <v>10000</v>
      </c>
      <c r="BF1281" s="115" cm="1">
        <f t="array" aca="1" ref="BF1281" ca="1">MIN(BF1280/30*INDIRECT(BF1272),BE1281+INDIRECT(BF1272))</f>
        <v>10000</v>
      </c>
      <c r="BG1281" s="115" cm="1">
        <f t="array" aca="1" ref="BG1281" ca="1">MIN(BG1280/30*INDIRECT(BG1272),BF1281+INDIRECT(BG1272))</f>
        <v>10000</v>
      </c>
      <c r="BH1281" s="115" cm="1">
        <f t="array" aca="1" ref="BH1281" ca="1">MIN(BH1280/30*INDIRECT(BH1272),BG1281+INDIRECT(BH1272))</f>
        <v>10000</v>
      </c>
      <c r="BI1281" s="115" cm="1">
        <f t="array" aca="1" ref="BI1281" ca="1">MIN(BI1280/30*INDIRECT(BI1272),BH1281+INDIRECT(BI1272))</f>
        <v>10000</v>
      </c>
      <c r="BJ1281" s="115" cm="1">
        <f t="array" aca="1" ref="BJ1281" ca="1">MIN(BJ1280/30*INDIRECT(BJ1272),BI1281+INDIRECT(BJ1272))</f>
        <v>10000</v>
      </c>
      <c r="BK1281" s="115" cm="1">
        <f t="array" aca="1" ref="BK1281" ca="1">MIN(BK1280/30*INDIRECT(BK1272),BJ1281+INDIRECT(BK1272))</f>
        <v>10000</v>
      </c>
      <c r="BL1281" s="115" cm="1">
        <f t="array" aca="1" ref="BL1281" ca="1">MIN(BL1280/30*INDIRECT(BL1272),BK1281+INDIRECT(BL1272))</f>
        <v>10000</v>
      </c>
      <c r="BM1281" s="115" cm="1">
        <f t="array" aca="1" ref="BM1281" ca="1">MIN(BM1280/30*INDIRECT(BM1272),BL1281+INDIRECT(BM1272))</f>
        <v>10000</v>
      </c>
      <c r="BN1281" s="115" cm="1">
        <f t="array" aca="1" ref="BN1281" ca="1">MIN(BN1280/30*INDIRECT(BN1272),BM1281+INDIRECT(BN1272))</f>
        <v>10000</v>
      </c>
      <c r="BO1281" s="115" cm="1">
        <f t="array" aca="1" ref="BO1281" ca="1">MIN(BO1280/30*INDIRECT(BO1272),BN1281+INDIRECT(BO1272))</f>
        <v>10000</v>
      </c>
      <c r="BP1281" s="115" cm="1">
        <f t="array" aca="1" ref="BP1281" ca="1">MIN(BP1280/30*INDIRECT(BP1272),BO1281+INDIRECT(BP1272))</f>
        <v>10000</v>
      </c>
      <c r="BQ1281" s="115" cm="1">
        <f t="array" aca="1" ref="BQ1281" ca="1">MIN(BQ1280/30*INDIRECT(BQ1272),BP1281+INDIRECT(BQ1272))</f>
        <v>10000</v>
      </c>
      <c r="BR1281" s="115" cm="1">
        <f t="array" aca="1" ref="BR1281" ca="1">MIN(BR1280/30*INDIRECT(BR1272),BQ1281+INDIRECT(BR1272))</f>
        <v>10000</v>
      </c>
      <c r="BS1281" s="115" cm="1">
        <f t="array" aca="1" ref="BS1281" ca="1">MIN(BS1280/30*INDIRECT(BS1272),BR1281+INDIRECT(BS1272))</f>
        <v>10000</v>
      </c>
      <c r="BT1281" s="115" cm="1">
        <f t="array" aca="1" ref="BT1281" ca="1">MIN(BT1280/30*INDIRECT(BT1272),BS1281+INDIRECT(BT1272))</f>
        <v>10000</v>
      </c>
      <c r="BU1281" s="115" cm="1">
        <f t="array" aca="1" ref="BU1281" ca="1">MIN(BU1280/30*INDIRECT(BU1272),BT1281+INDIRECT(BU1272))</f>
        <v>10000</v>
      </c>
      <c r="BV1281" s="115" cm="1">
        <f t="array" aca="1" ref="BV1281" ca="1">MIN(BV1280/30*INDIRECT(BV1272),BU1281+INDIRECT(BV1272))</f>
        <v>10000</v>
      </c>
      <c r="BW1281" s="115" cm="1">
        <f t="array" aca="1" ref="BW1281" ca="1">MIN(BW1280/30*INDIRECT(BW1272),BV1281+INDIRECT(BW1272))</f>
        <v>10000</v>
      </c>
      <c r="BX1281" s="115" cm="1">
        <f t="array" aca="1" ref="BX1281" ca="1">MIN(BX1280/30*INDIRECT(BX1272),BW1281+INDIRECT(BX1272))</f>
        <v>10000</v>
      </c>
      <c r="BY1281" s="115" cm="1">
        <f t="array" aca="1" ref="BY1281" ca="1">MIN(BY1280/30*INDIRECT(BY1272),BX1281+INDIRECT(BY1272))</f>
        <v>10000</v>
      </c>
      <c r="BZ1281" s="115" cm="1">
        <f t="array" aca="1" ref="BZ1281" ca="1">MIN(BZ1280/30*INDIRECT(BZ1272),BY1281+INDIRECT(BZ1272))</f>
        <v>10000</v>
      </c>
      <c r="CA1281" s="115" cm="1">
        <f t="array" aca="1" ref="CA1281" ca="1">MIN(CA1280/30*INDIRECT(CA1272),BZ1281+INDIRECT(CA1272))</f>
        <v>10000</v>
      </c>
      <c r="CB1281" s="115" cm="1">
        <f t="array" aca="1" ref="CB1281" ca="1">MIN(CB1280/30*INDIRECT(CB1272),CA1281+INDIRECT(CB1272))</f>
        <v>10000</v>
      </c>
      <c r="CC1281" s="115" cm="1">
        <f t="array" aca="1" ref="CC1281" ca="1">MIN(CC1280/30*INDIRECT(CC1272),CB1281+INDIRECT(CC1272))</f>
        <v>10000</v>
      </c>
      <c r="CD1281" s="115" cm="1">
        <f t="array" aca="1" ref="CD1281" ca="1">MIN(CD1280/30*INDIRECT(CD1272),CC1281+INDIRECT(CD1272))</f>
        <v>10000</v>
      </c>
      <c r="CE1281" s="115" cm="1">
        <f t="array" aca="1" ref="CE1281" ca="1">MIN(CE1280/30*INDIRECT(CE1272),CD1281+INDIRECT(CE1272))</f>
        <v>10000</v>
      </c>
      <c r="CF1281" s="115" cm="1">
        <f t="array" aca="1" ref="CF1281" ca="1">MIN(CF1280/30*INDIRECT(CF1272),CE1281+INDIRECT(CF1272))</f>
        <v>10000</v>
      </c>
      <c r="CG1281" s="115" cm="1">
        <f t="array" aca="1" ref="CG1281" ca="1">MIN(CG1280/30*INDIRECT(CG1272),CF1281+INDIRECT(CG1272))</f>
        <v>10000</v>
      </c>
      <c r="CH1281" s="115" cm="1">
        <f t="array" aca="1" ref="CH1281" ca="1">MIN(CH1280/30*INDIRECT(CH1272),CG1281+INDIRECT(CH1272))</f>
        <v>10000</v>
      </c>
      <c r="CI1281" s="115" cm="1">
        <f t="array" aca="1" ref="CI1281" ca="1">MIN(CI1280/30*INDIRECT(CI1272),CH1281+INDIRECT(CI1272))</f>
        <v>10000</v>
      </c>
      <c r="CJ1281" s="115" cm="1">
        <f t="array" aca="1" ref="CJ1281" ca="1">MIN(CJ1280/30*INDIRECT(CJ1272),CI1281+INDIRECT(CJ1272))</f>
        <v>10000</v>
      </c>
      <c r="CK1281" s="115" cm="1">
        <f t="array" aca="1" ref="CK1281" ca="1">MIN(CK1280/30*INDIRECT(CK1272),CJ1281+INDIRECT(CK1272))</f>
        <v>10000</v>
      </c>
      <c r="CL1281" s="115" cm="1">
        <f t="array" aca="1" ref="CL1281" ca="1">MIN(CL1280/30*INDIRECT(CL1272),CK1281+INDIRECT(CL1272))</f>
        <v>10000</v>
      </c>
    </row>
    <row r="1282" spans="2:90" x14ac:dyDescent="0.4">
      <c r="B1282" s="123"/>
      <c r="D1282" t="s">
        <v>755</v>
      </c>
      <c r="E1282" s="8" t="str">
        <f t="shared" si="1477"/>
        <v>1282 WCAR-S</v>
      </c>
      <c r="G1282" t="str">
        <f t="shared" si="1478"/>
        <v>1282 WCAR-S</v>
      </c>
      <c r="H1282" s="27"/>
      <c r="I1282" s="78"/>
      <c r="J1282" s="78"/>
      <c r="K1282" s="33"/>
      <c r="L1282" s="33"/>
      <c r="M1282" s="33"/>
      <c r="N1282" s="33"/>
      <c r="O1282" s="33"/>
      <c r="P1282" s="33"/>
      <c r="R1282" s="33"/>
      <c r="S1282" s="33"/>
      <c r="T1282" s="33"/>
      <c r="U1282" s="33"/>
      <c r="V1282" s="33"/>
      <c r="W1282" s="33"/>
      <c r="X1282" s="33"/>
      <c r="Y1282" s="33"/>
      <c r="Z1282" s="33"/>
      <c r="AA1282" s="33"/>
      <c r="AB1282" s="33"/>
      <c r="AC1282" s="33"/>
      <c r="AD1282" s="33"/>
      <c r="AE1282" s="33"/>
      <c r="AF1282" s="33"/>
      <c r="AG1282" s="33"/>
      <c r="AH1282" s="33"/>
      <c r="AI1282" s="33"/>
      <c r="AJ1282" s="33"/>
      <c r="AK1282" s="33"/>
      <c r="AL1282" s="33"/>
      <c r="AM1282" s="33"/>
      <c r="AN1282" s="33"/>
      <c r="AO1282" s="33"/>
      <c r="AP1282" s="33"/>
      <c r="AQ1282" s="33"/>
      <c r="AR1282" s="33"/>
      <c r="AS1282" s="33"/>
      <c r="AT1282" s="33"/>
      <c r="AU1282" s="33"/>
      <c r="AV1282" s="33"/>
      <c r="AW1282" s="33"/>
      <c r="AX1282" s="33"/>
      <c r="AY1282" s="33"/>
      <c r="AZ1282" s="33"/>
      <c r="BA1282" s="33"/>
      <c r="BB1282" s="33"/>
      <c r="BC1282" s="33"/>
      <c r="BD1282" s="33"/>
      <c r="BE1282" s="33"/>
      <c r="BF1282" s="33"/>
      <c r="BG1282" s="33"/>
      <c r="BH1282" s="33"/>
      <c r="BI1282" s="33"/>
      <c r="BJ1282" s="33"/>
      <c r="BK1282" s="33"/>
      <c r="BL1282" s="33"/>
      <c r="BM1282" s="33"/>
      <c r="BN1282" s="33"/>
      <c r="BO1282" s="33"/>
      <c r="BP1282" s="33"/>
      <c r="BQ1282" s="33"/>
      <c r="BR1282" s="33"/>
      <c r="BS1282" s="33"/>
      <c r="BT1282" s="33"/>
      <c r="BU1282" s="33"/>
      <c r="BV1282" s="33"/>
      <c r="BW1282" s="33"/>
      <c r="BX1282" s="33"/>
      <c r="BY1282" s="33"/>
      <c r="BZ1282" s="33"/>
      <c r="CA1282" s="33"/>
      <c r="CB1282" s="33"/>
      <c r="CC1282" s="33"/>
      <c r="CD1282" s="33"/>
      <c r="CE1282" s="33"/>
      <c r="CF1282" s="33"/>
      <c r="CG1282" s="33"/>
      <c r="CH1282" s="33"/>
      <c r="CI1282" s="33"/>
      <c r="CJ1282" s="33"/>
      <c r="CK1282" s="33"/>
      <c r="CL1282" s="33"/>
    </row>
    <row r="1283" spans="2:90" x14ac:dyDescent="0.4">
      <c r="B1283" s="123" t="str">
        <f>"Change in "&amp;B1281</f>
        <v>Change in Accounts receivable - (Primary label)</v>
      </c>
      <c r="C1283" t="s">
        <v>234</v>
      </c>
      <c r="D1283" t="s">
        <v>755</v>
      </c>
      <c r="E1283" s="8" t="str">
        <f t="shared" si="1477"/>
        <v>1283 WCAR-S</v>
      </c>
      <c r="G1283" t="str">
        <f t="shared" si="1478"/>
        <v>1283 WCAR-S</v>
      </c>
      <c r="K1283" s="33">
        <f t="shared" ref="K1283:P1283" ca="1" si="1480">SUMIF($3:$3,K$2,1281:1281)</f>
        <v>120000</v>
      </c>
      <c r="L1283" s="33">
        <f t="shared" ca="1" si="1480"/>
        <v>120000</v>
      </c>
      <c r="M1283" s="33">
        <f t="shared" ca="1" si="1480"/>
        <v>120000</v>
      </c>
      <c r="N1283" s="33">
        <f t="shared" ca="1" si="1480"/>
        <v>120000</v>
      </c>
      <c r="O1283" s="33">
        <f t="shared" ca="1" si="1480"/>
        <v>120000</v>
      </c>
      <c r="P1283" s="33">
        <f t="shared" ca="1" si="1480"/>
        <v>120000</v>
      </c>
      <c r="R1283" s="33"/>
      <c r="S1283" s="33">
        <f t="shared" ref="S1283:AX1283" ca="1" si="1481">R1281-S1281</f>
        <v>-10000</v>
      </c>
      <c r="T1283" s="33">
        <f t="shared" ca="1" si="1481"/>
        <v>0</v>
      </c>
      <c r="U1283" s="33">
        <f t="shared" ca="1" si="1481"/>
        <v>0</v>
      </c>
      <c r="V1283" s="33">
        <f t="shared" ca="1" si="1481"/>
        <v>0</v>
      </c>
      <c r="W1283" s="33">
        <f t="shared" ca="1" si="1481"/>
        <v>0</v>
      </c>
      <c r="X1283" s="33">
        <f t="shared" ca="1" si="1481"/>
        <v>0</v>
      </c>
      <c r="Y1283" s="33">
        <f t="shared" ca="1" si="1481"/>
        <v>0</v>
      </c>
      <c r="Z1283" s="33">
        <f t="shared" ca="1" si="1481"/>
        <v>0</v>
      </c>
      <c r="AA1283" s="33">
        <f t="shared" ca="1" si="1481"/>
        <v>0</v>
      </c>
      <c r="AB1283" s="33">
        <f t="shared" ca="1" si="1481"/>
        <v>0</v>
      </c>
      <c r="AC1283" s="33">
        <f t="shared" ca="1" si="1481"/>
        <v>0</v>
      </c>
      <c r="AD1283" s="33">
        <f t="shared" ca="1" si="1481"/>
        <v>0</v>
      </c>
      <c r="AE1283" s="33">
        <f t="shared" ca="1" si="1481"/>
        <v>0</v>
      </c>
      <c r="AF1283" s="33">
        <f t="shared" ca="1" si="1481"/>
        <v>0</v>
      </c>
      <c r="AG1283" s="33">
        <f t="shared" ca="1" si="1481"/>
        <v>0</v>
      </c>
      <c r="AH1283" s="33">
        <f t="shared" ca="1" si="1481"/>
        <v>0</v>
      </c>
      <c r="AI1283" s="33">
        <f t="shared" ca="1" si="1481"/>
        <v>0</v>
      </c>
      <c r="AJ1283" s="33">
        <f t="shared" ca="1" si="1481"/>
        <v>0</v>
      </c>
      <c r="AK1283" s="33">
        <f t="shared" ca="1" si="1481"/>
        <v>0</v>
      </c>
      <c r="AL1283" s="33">
        <f t="shared" ca="1" si="1481"/>
        <v>0</v>
      </c>
      <c r="AM1283" s="33">
        <f t="shared" ca="1" si="1481"/>
        <v>0</v>
      </c>
      <c r="AN1283" s="33">
        <f t="shared" ca="1" si="1481"/>
        <v>0</v>
      </c>
      <c r="AO1283" s="33">
        <f t="shared" ca="1" si="1481"/>
        <v>0</v>
      </c>
      <c r="AP1283" s="33">
        <f t="shared" ca="1" si="1481"/>
        <v>0</v>
      </c>
      <c r="AQ1283" s="33">
        <f t="shared" ca="1" si="1481"/>
        <v>0</v>
      </c>
      <c r="AR1283" s="33">
        <f t="shared" ca="1" si="1481"/>
        <v>0</v>
      </c>
      <c r="AS1283" s="33">
        <f t="shared" ca="1" si="1481"/>
        <v>0</v>
      </c>
      <c r="AT1283" s="33">
        <f t="shared" ca="1" si="1481"/>
        <v>0</v>
      </c>
      <c r="AU1283" s="33">
        <f t="shared" ca="1" si="1481"/>
        <v>0</v>
      </c>
      <c r="AV1283" s="33">
        <f t="shared" ca="1" si="1481"/>
        <v>0</v>
      </c>
      <c r="AW1283" s="33">
        <f t="shared" ca="1" si="1481"/>
        <v>0</v>
      </c>
      <c r="AX1283" s="33">
        <f t="shared" ca="1" si="1481"/>
        <v>0</v>
      </c>
      <c r="AY1283" s="33">
        <f t="shared" ref="AY1283:CD1283" ca="1" si="1482">AX1281-AY1281</f>
        <v>0</v>
      </c>
      <c r="AZ1283" s="33">
        <f t="shared" ca="1" si="1482"/>
        <v>0</v>
      </c>
      <c r="BA1283" s="33">
        <f t="shared" ca="1" si="1482"/>
        <v>0</v>
      </c>
      <c r="BB1283" s="33">
        <f t="shared" ca="1" si="1482"/>
        <v>0</v>
      </c>
      <c r="BC1283" s="33">
        <f t="shared" ca="1" si="1482"/>
        <v>0</v>
      </c>
      <c r="BD1283" s="33">
        <f t="shared" ca="1" si="1482"/>
        <v>0</v>
      </c>
      <c r="BE1283" s="33">
        <f t="shared" ca="1" si="1482"/>
        <v>0</v>
      </c>
      <c r="BF1283" s="33">
        <f t="shared" ca="1" si="1482"/>
        <v>0</v>
      </c>
      <c r="BG1283" s="33">
        <f t="shared" ca="1" si="1482"/>
        <v>0</v>
      </c>
      <c r="BH1283" s="33">
        <f t="shared" ca="1" si="1482"/>
        <v>0</v>
      </c>
      <c r="BI1283" s="33">
        <f t="shared" ca="1" si="1482"/>
        <v>0</v>
      </c>
      <c r="BJ1283" s="33">
        <f t="shared" ca="1" si="1482"/>
        <v>0</v>
      </c>
      <c r="BK1283" s="33">
        <f t="shared" ca="1" si="1482"/>
        <v>0</v>
      </c>
      <c r="BL1283" s="33">
        <f t="shared" ca="1" si="1482"/>
        <v>0</v>
      </c>
      <c r="BM1283" s="33">
        <f t="shared" ca="1" si="1482"/>
        <v>0</v>
      </c>
      <c r="BN1283" s="33">
        <f t="shared" ca="1" si="1482"/>
        <v>0</v>
      </c>
      <c r="BO1283" s="33">
        <f t="shared" ca="1" si="1482"/>
        <v>0</v>
      </c>
      <c r="BP1283" s="33">
        <f t="shared" ca="1" si="1482"/>
        <v>0</v>
      </c>
      <c r="BQ1283" s="33">
        <f t="shared" ca="1" si="1482"/>
        <v>0</v>
      </c>
      <c r="BR1283" s="33">
        <f t="shared" ca="1" si="1482"/>
        <v>0</v>
      </c>
      <c r="BS1283" s="33">
        <f t="shared" ca="1" si="1482"/>
        <v>0</v>
      </c>
      <c r="BT1283" s="33">
        <f t="shared" ca="1" si="1482"/>
        <v>0</v>
      </c>
      <c r="BU1283" s="33">
        <f t="shared" ca="1" si="1482"/>
        <v>0</v>
      </c>
      <c r="BV1283" s="33">
        <f t="shared" ca="1" si="1482"/>
        <v>0</v>
      </c>
      <c r="BW1283" s="33">
        <f t="shared" ca="1" si="1482"/>
        <v>0</v>
      </c>
      <c r="BX1283" s="33">
        <f t="shared" ca="1" si="1482"/>
        <v>0</v>
      </c>
      <c r="BY1283" s="33">
        <f t="shared" ca="1" si="1482"/>
        <v>0</v>
      </c>
      <c r="BZ1283" s="33">
        <f t="shared" ca="1" si="1482"/>
        <v>0</v>
      </c>
      <c r="CA1283" s="33">
        <f t="shared" ca="1" si="1482"/>
        <v>0</v>
      </c>
      <c r="CB1283" s="33">
        <f t="shared" ca="1" si="1482"/>
        <v>0</v>
      </c>
      <c r="CC1283" s="33">
        <f t="shared" ca="1" si="1482"/>
        <v>0</v>
      </c>
      <c r="CD1283" s="33">
        <f t="shared" ca="1" si="1482"/>
        <v>0</v>
      </c>
      <c r="CE1283" s="33">
        <f t="shared" ref="CE1283:CL1283" ca="1" si="1483">CD1281-CE1281</f>
        <v>0</v>
      </c>
      <c r="CF1283" s="33">
        <f t="shared" ca="1" si="1483"/>
        <v>0</v>
      </c>
      <c r="CG1283" s="33">
        <f t="shared" ca="1" si="1483"/>
        <v>0</v>
      </c>
      <c r="CH1283" s="33">
        <f t="shared" ca="1" si="1483"/>
        <v>0</v>
      </c>
      <c r="CI1283" s="33">
        <f t="shared" ca="1" si="1483"/>
        <v>0</v>
      </c>
      <c r="CJ1283" s="33">
        <f t="shared" ca="1" si="1483"/>
        <v>0</v>
      </c>
      <c r="CK1283" s="33">
        <f t="shared" ca="1" si="1483"/>
        <v>0</v>
      </c>
      <c r="CL1283" s="33">
        <f t="shared" ca="1" si="1483"/>
        <v>0</v>
      </c>
    </row>
    <row r="1284" spans="2:90" x14ac:dyDescent="0.4">
      <c r="B1284" s="122"/>
      <c r="D1284" t="s">
        <v>755</v>
      </c>
      <c r="E1284" s="8" t="str">
        <f t="shared" si="1477"/>
        <v>1284 WCAR-S</v>
      </c>
      <c r="G1284" t="str">
        <f t="shared" si="1478"/>
        <v>1284 WCAR-S</v>
      </c>
      <c r="K1284" s="53"/>
      <c r="L1284" s="53"/>
      <c r="M1284" s="53"/>
      <c r="N1284" s="53"/>
      <c r="O1284" s="53"/>
      <c r="P1284" s="53"/>
      <c r="R1284" s="24"/>
      <c r="S1284" s="24"/>
      <c r="T1284" s="24"/>
      <c r="U1284" s="24"/>
      <c r="V1284" s="24"/>
      <c r="W1284" s="24"/>
      <c r="X1284" s="24"/>
      <c r="Y1284" s="24"/>
      <c r="Z1284" s="24"/>
      <c r="AA1284" s="24"/>
      <c r="AB1284" s="24"/>
      <c r="AC1284" s="24"/>
      <c r="AD1284" s="24"/>
      <c r="AE1284" s="24"/>
      <c r="AF1284" s="24"/>
      <c r="AG1284" s="24"/>
      <c r="AH1284" s="24"/>
      <c r="AI1284" s="24"/>
      <c r="AJ1284" s="24"/>
      <c r="AK1284" s="24"/>
      <c r="AL1284" s="24"/>
      <c r="AM1284" s="24"/>
      <c r="AN1284" s="24"/>
      <c r="AO1284" s="24"/>
      <c r="AP1284" s="24"/>
      <c r="AQ1284" s="24"/>
      <c r="AR1284" s="24"/>
      <c r="AS1284" s="24"/>
      <c r="AT1284" s="24"/>
      <c r="AU1284" s="24"/>
      <c r="AV1284" s="24"/>
      <c r="AW1284" s="24"/>
      <c r="AX1284" s="24"/>
      <c r="AY1284" s="24"/>
      <c r="AZ1284" s="24"/>
      <c r="BA1284" s="24"/>
      <c r="BB1284" s="24"/>
      <c r="BC1284" s="24"/>
      <c r="BD1284" s="24"/>
      <c r="BE1284" s="24"/>
      <c r="BF1284" s="24"/>
      <c r="BG1284" s="24"/>
      <c r="BH1284" s="24"/>
      <c r="BI1284" s="24"/>
      <c r="BJ1284" s="24"/>
      <c r="BK1284" s="24"/>
      <c r="BL1284" s="24"/>
      <c r="BM1284" s="24"/>
      <c r="BN1284" s="24"/>
      <c r="BO1284" s="24"/>
      <c r="BP1284" s="24"/>
      <c r="BQ1284" s="24"/>
      <c r="BR1284" s="24"/>
      <c r="BS1284" s="24"/>
      <c r="BT1284" s="24"/>
      <c r="BU1284" s="24"/>
      <c r="BV1284" s="24"/>
      <c r="BW1284" s="24"/>
      <c r="BX1284" s="24"/>
      <c r="BY1284" s="24"/>
      <c r="BZ1284" s="24"/>
      <c r="CA1284" s="24"/>
      <c r="CB1284" s="24"/>
      <c r="CC1284" s="24"/>
      <c r="CD1284" s="24"/>
      <c r="CE1284" s="24"/>
      <c r="CF1284" s="24"/>
      <c r="CG1284" s="24"/>
      <c r="CH1284" s="24"/>
      <c r="CI1284" s="24"/>
      <c r="CJ1284" s="24"/>
      <c r="CK1284" s="24"/>
      <c r="CL1284" s="24"/>
    </row>
    <row r="1285" spans="2:90" x14ac:dyDescent="0.4">
      <c r="B1285" s="132" t="str">
        <f>B1270</f>
        <v>(Primary label)</v>
      </c>
      <c r="D1285" t="s">
        <v>755</v>
      </c>
      <c r="E1285" s="8" t="str">
        <f t="shared" si="1477"/>
        <v>1285 WCAR-S</v>
      </c>
      <c r="G1285" t="s">
        <v>332</v>
      </c>
      <c r="K1285" s="53"/>
      <c r="L1285" s="53"/>
      <c r="M1285" s="53"/>
      <c r="N1285" s="53"/>
      <c r="O1285" s="53"/>
      <c r="P1285" s="53"/>
      <c r="R1285" s="24"/>
      <c r="S1285" s="24"/>
      <c r="T1285" s="24"/>
      <c r="U1285" s="24"/>
      <c r="V1285" s="24"/>
      <c r="W1285" s="24"/>
      <c r="X1285" s="24"/>
      <c r="Y1285" s="24"/>
      <c r="Z1285" s="24"/>
      <c r="AA1285" s="24"/>
      <c r="AB1285" s="24"/>
      <c r="AC1285" s="24"/>
      <c r="AD1285" s="24"/>
      <c r="AE1285" s="24"/>
      <c r="AF1285" s="24"/>
      <c r="AG1285" s="24"/>
      <c r="AH1285" s="24"/>
      <c r="AI1285" s="24"/>
      <c r="AJ1285" s="24"/>
      <c r="AK1285" s="24"/>
      <c r="AL1285" s="24"/>
      <c r="AM1285" s="24"/>
      <c r="AN1285" s="24"/>
      <c r="AO1285" s="24"/>
      <c r="AP1285" s="24"/>
      <c r="AQ1285" s="24"/>
      <c r="AR1285" s="24"/>
      <c r="AS1285" s="24"/>
      <c r="AT1285" s="24"/>
      <c r="AU1285" s="24"/>
      <c r="AV1285" s="24"/>
      <c r="AW1285" s="24"/>
      <c r="AX1285" s="24"/>
      <c r="AY1285" s="24"/>
      <c r="AZ1285" s="24"/>
      <c r="BA1285" s="24"/>
      <c r="BB1285" s="24"/>
      <c r="BC1285" s="24"/>
      <c r="BD1285" s="24"/>
      <c r="BE1285" s="24"/>
      <c r="BF1285" s="24"/>
      <c r="BG1285" s="24"/>
      <c r="BH1285" s="24"/>
      <c r="BI1285" s="24"/>
      <c r="BJ1285" s="24"/>
      <c r="BK1285" s="24"/>
      <c r="BL1285" s="24"/>
      <c r="BM1285" s="24"/>
      <c r="BN1285" s="24"/>
      <c r="BO1285" s="24"/>
      <c r="BP1285" s="24"/>
      <c r="BQ1285" s="24"/>
      <c r="BR1285" s="24"/>
      <c r="BS1285" s="24"/>
      <c r="BT1285" s="24"/>
      <c r="BU1285" s="24"/>
      <c r="BV1285" s="24"/>
      <c r="BW1285" s="24"/>
      <c r="BX1285" s="24"/>
      <c r="BY1285" s="24"/>
      <c r="BZ1285" s="24"/>
      <c r="CA1285" s="24"/>
      <c r="CB1285" s="24"/>
      <c r="CC1285" s="24"/>
      <c r="CD1285" s="24"/>
      <c r="CE1285" s="24"/>
      <c r="CF1285" s="24"/>
      <c r="CG1285" s="24"/>
      <c r="CH1285" s="24"/>
      <c r="CI1285" s="24"/>
      <c r="CJ1285" s="24"/>
      <c r="CK1285" s="24"/>
      <c r="CL1285" s="24"/>
    </row>
    <row r="1286" spans="2:90" x14ac:dyDescent="0.4">
      <c r="B1286" s="132" t="str">
        <f>B1271</f>
        <v>primary unit</v>
      </c>
      <c r="D1286" t="s">
        <v>755</v>
      </c>
      <c r="E1286" s="8" t="str">
        <f>ROW()&amp;" "&amp;D1286</f>
        <v>1286 WCAR-S</v>
      </c>
      <c r="G1286" t="s">
        <v>332</v>
      </c>
      <c r="K1286" s="53"/>
      <c r="L1286" s="53"/>
      <c r="M1286" s="53"/>
      <c r="N1286" s="53"/>
      <c r="O1286" s="53"/>
      <c r="P1286" s="53"/>
      <c r="R1286" s="24"/>
      <c r="S1286" s="24"/>
      <c r="T1286" s="24"/>
      <c r="U1286" s="24"/>
      <c r="V1286" s="24"/>
      <c r="W1286" s="24"/>
      <c r="X1286" s="24"/>
      <c r="Y1286" s="24"/>
      <c r="Z1286" s="24"/>
      <c r="AA1286" s="24"/>
      <c r="AB1286" s="24"/>
      <c r="AC1286" s="24"/>
      <c r="AD1286" s="24"/>
      <c r="AE1286" s="24"/>
      <c r="AF1286" s="24"/>
      <c r="AG1286" s="24"/>
      <c r="AH1286" s="24"/>
      <c r="AI1286" s="24"/>
      <c r="AJ1286" s="24"/>
      <c r="AK1286" s="24"/>
      <c r="AL1286" s="24"/>
      <c r="AM1286" s="24"/>
      <c r="AN1286" s="24"/>
      <c r="AO1286" s="24"/>
      <c r="AP1286" s="24"/>
      <c r="AQ1286" s="24"/>
      <c r="AR1286" s="24"/>
      <c r="AS1286" s="24"/>
      <c r="AT1286" s="24"/>
      <c r="AU1286" s="24"/>
      <c r="AV1286" s="24"/>
      <c r="AW1286" s="24"/>
      <c r="AX1286" s="24"/>
      <c r="AY1286" s="24"/>
      <c r="AZ1286" s="24"/>
      <c r="BA1286" s="24"/>
      <c r="BB1286" s="24"/>
      <c r="BC1286" s="24"/>
      <c r="BD1286" s="24"/>
      <c r="BE1286" s="24"/>
      <c r="BF1286" s="24"/>
      <c r="BG1286" s="24"/>
      <c r="BH1286" s="24"/>
      <c r="BI1286" s="24"/>
      <c r="BJ1286" s="24"/>
      <c r="BK1286" s="24"/>
      <c r="BL1286" s="24"/>
      <c r="BM1286" s="24"/>
      <c r="BN1286" s="24"/>
      <c r="BO1286" s="24"/>
      <c r="BP1286" s="24"/>
      <c r="BQ1286" s="24"/>
      <c r="BR1286" s="24"/>
      <c r="BS1286" s="24"/>
      <c r="BT1286" s="24"/>
      <c r="BU1286" s="24"/>
      <c r="BV1286" s="24"/>
      <c r="BW1286" s="24"/>
      <c r="BX1286" s="24"/>
      <c r="BY1286" s="24"/>
      <c r="BZ1286" s="24"/>
      <c r="CA1286" s="24"/>
      <c r="CB1286" s="24"/>
      <c r="CC1286" s="24"/>
      <c r="CD1286" s="24"/>
      <c r="CE1286" s="24"/>
      <c r="CF1286" s="24"/>
      <c r="CG1286" s="24"/>
      <c r="CH1286" s="24"/>
      <c r="CI1286" s="24"/>
      <c r="CJ1286" s="24"/>
      <c r="CK1286" s="24"/>
      <c r="CL1286" s="24"/>
    </row>
    <row r="1287" spans="2:90" x14ac:dyDescent="0.4">
      <c r="B1287" s="132" t="str">
        <f>B1272</f>
        <v>Primary revenue driver</v>
      </c>
      <c r="D1287" t="s">
        <v>755</v>
      </c>
      <c r="E1287" s="8" t="str">
        <f t="shared" ref="E1287:E1334" si="1484">ROW()&amp;" "&amp;D1287</f>
        <v>1287 WCAR-S</v>
      </c>
      <c r="G1287" t="s">
        <v>332</v>
      </c>
      <c r="K1287" s="53"/>
      <c r="L1287" s="53"/>
      <c r="M1287" s="53"/>
      <c r="N1287" s="53"/>
      <c r="O1287" s="53"/>
      <c r="P1287" s="53"/>
      <c r="R1287" s="24"/>
      <c r="S1287" s="175" t="str">
        <f t="shared" ref="S1287" si="1485">S1272</f>
        <v>S$12</v>
      </c>
      <c r="T1287" s="175" t="str">
        <f t="shared" ref="T1287:AX1287" si="1486">T1272</f>
        <v>T$12</v>
      </c>
      <c r="U1287" s="175" t="str">
        <f t="shared" si="1486"/>
        <v>U$12</v>
      </c>
      <c r="V1287" s="175" t="str">
        <f t="shared" si="1486"/>
        <v>V$12</v>
      </c>
      <c r="W1287" s="175" t="str">
        <f t="shared" si="1486"/>
        <v>W$12</v>
      </c>
      <c r="X1287" s="175" t="str">
        <f t="shared" si="1486"/>
        <v>X$12</v>
      </c>
      <c r="Y1287" s="175" t="str">
        <f t="shared" si="1486"/>
        <v>Y$12</v>
      </c>
      <c r="Z1287" s="175" t="str">
        <f t="shared" si="1486"/>
        <v>Z$12</v>
      </c>
      <c r="AA1287" s="175" t="str">
        <f t="shared" si="1486"/>
        <v>AA$12</v>
      </c>
      <c r="AB1287" s="175" t="str">
        <f t="shared" si="1486"/>
        <v>AB$12</v>
      </c>
      <c r="AC1287" s="175" t="str">
        <f t="shared" si="1486"/>
        <v>AC$12</v>
      </c>
      <c r="AD1287" s="175" t="str">
        <f t="shared" si="1486"/>
        <v>AD$12</v>
      </c>
      <c r="AE1287" s="175" t="str">
        <f t="shared" si="1486"/>
        <v>AE$12</v>
      </c>
      <c r="AF1287" s="175" t="str">
        <f t="shared" si="1486"/>
        <v>AF$12</v>
      </c>
      <c r="AG1287" s="175" t="str">
        <f t="shared" si="1486"/>
        <v>AG$12</v>
      </c>
      <c r="AH1287" s="175" t="str">
        <f t="shared" si="1486"/>
        <v>AH$12</v>
      </c>
      <c r="AI1287" s="175" t="str">
        <f t="shared" si="1486"/>
        <v>AI$12</v>
      </c>
      <c r="AJ1287" s="175" t="str">
        <f t="shared" si="1486"/>
        <v>AJ$12</v>
      </c>
      <c r="AK1287" s="175" t="str">
        <f t="shared" si="1486"/>
        <v>AK$12</v>
      </c>
      <c r="AL1287" s="175" t="str">
        <f t="shared" si="1486"/>
        <v>AL$12</v>
      </c>
      <c r="AM1287" s="175" t="str">
        <f t="shared" si="1486"/>
        <v>AM$12</v>
      </c>
      <c r="AN1287" s="175" t="str">
        <f t="shared" si="1486"/>
        <v>AN$12</v>
      </c>
      <c r="AO1287" s="175" t="str">
        <f t="shared" si="1486"/>
        <v>AO$12</v>
      </c>
      <c r="AP1287" s="175" t="str">
        <f t="shared" si="1486"/>
        <v>AP$12</v>
      </c>
      <c r="AQ1287" s="175" t="str">
        <f t="shared" si="1486"/>
        <v>AQ$12</v>
      </c>
      <c r="AR1287" s="175" t="str">
        <f t="shared" si="1486"/>
        <v>AR$12</v>
      </c>
      <c r="AS1287" s="175" t="str">
        <f t="shared" si="1486"/>
        <v>AS$12</v>
      </c>
      <c r="AT1287" s="175" t="str">
        <f t="shared" si="1486"/>
        <v>AT$12</v>
      </c>
      <c r="AU1287" s="175" t="str">
        <f t="shared" si="1486"/>
        <v>AU$12</v>
      </c>
      <c r="AV1287" s="175" t="str">
        <f t="shared" si="1486"/>
        <v>AV$12</v>
      </c>
      <c r="AW1287" s="175" t="str">
        <f t="shared" si="1486"/>
        <v>AW$12</v>
      </c>
      <c r="AX1287" s="175" t="str">
        <f t="shared" si="1486"/>
        <v>AX$12</v>
      </c>
      <c r="AY1287" s="175" t="str">
        <f t="shared" ref="AY1287:CD1287" si="1487">AY1272</f>
        <v>AY$12</v>
      </c>
      <c r="AZ1287" s="175" t="str">
        <f t="shared" si="1487"/>
        <v>AZ$12</v>
      </c>
      <c r="BA1287" s="175" t="str">
        <f t="shared" si="1487"/>
        <v>BA$12</v>
      </c>
      <c r="BB1287" s="175" t="str">
        <f t="shared" si="1487"/>
        <v>BB$12</v>
      </c>
      <c r="BC1287" s="175" t="str">
        <f t="shared" si="1487"/>
        <v>BC$12</v>
      </c>
      <c r="BD1287" s="175" t="str">
        <f t="shared" si="1487"/>
        <v>BD$12</v>
      </c>
      <c r="BE1287" s="175" t="str">
        <f t="shared" si="1487"/>
        <v>BE$12</v>
      </c>
      <c r="BF1287" s="175" t="str">
        <f t="shared" si="1487"/>
        <v>BF$12</v>
      </c>
      <c r="BG1287" s="175" t="str">
        <f t="shared" si="1487"/>
        <v>BG$12</v>
      </c>
      <c r="BH1287" s="175" t="str">
        <f t="shared" si="1487"/>
        <v>BH$12</v>
      </c>
      <c r="BI1287" s="175" t="str">
        <f t="shared" si="1487"/>
        <v>BI$12</v>
      </c>
      <c r="BJ1287" s="175" t="str">
        <f t="shared" si="1487"/>
        <v>BJ$12</v>
      </c>
      <c r="BK1287" s="175" t="str">
        <f t="shared" si="1487"/>
        <v>BK$12</v>
      </c>
      <c r="BL1287" s="175" t="str">
        <f t="shared" si="1487"/>
        <v>BL$12</v>
      </c>
      <c r="BM1287" s="175" t="str">
        <f t="shared" si="1487"/>
        <v>BM$12</v>
      </c>
      <c r="BN1287" s="175" t="str">
        <f t="shared" si="1487"/>
        <v>BN$12</v>
      </c>
      <c r="BO1287" s="175" t="str">
        <f t="shared" si="1487"/>
        <v>BO$12</v>
      </c>
      <c r="BP1287" s="175" t="str">
        <f t="shared" si="1487"/>
        <v>BP$12</v>
      </c>
      <c r="BQ1287" s="175" t="str">
        <f t="shared" si="1487"/>
        <v>BQ$12</v>
      </c>
      <c r="BR1287" s="175" t="str">
        <f t="shared" si="1487"/>
        <v>BR$12</v>
      </c>
      <c r="BS1287" s="175" t="str">
        <f t="shared" si="1487"/>
        <v>BS$12</v>
      </c>
      <c r="BT1287" s="175" t="str">
        <f t="shared" si="1487"/>
        <v>BT$12</v>
      </c>
      <c r="BU1287" s="175" t="str">
        <f t="shared" si="1487"/>
        <v>BU$12</v>
      </c>
      <c r="BV1287" s="175" t="str">
        <f t="shared" si="1487"/>
        <v>BV$12</v>
      </c>
      <c r="BW1287" s="175" t="str">
        <f t="shared" si="1487"/>
        <v>BW$12</v>
      </c>
      <c r="BX1287" s="175" t="str">
        <f t="shared" si="1487"/>
        <v>BX$12</v>
      </c>
      <c r="BY1287" s="175" t="str">
        <f t="shared" si="1487"/>
        <v>BY$12</v>
      </c>
      <c r="BZ1287" s="175" t="str">
        <f t="shared" si="1487"/>
        <v>BZ$12</v>
      </c>
      <c r="CA1287" s="175" t="str">
        <f t="shared" si="1487"/>
        <v>CA$12</v>
      </c>
      <c r="CB1287" s="175" t="str">
        <f t="shared" si="1487"/>
        <v>CB$12</v>
      </c>
      <c r="CC1287" s="175" t="str">
        <f t="shared" si="1487"/>
        <v>CC$12</v>
      </c>
      <c r="CD1287" s="175" t="str">
        <f t="shared" si="1487"/>
        <v>CD$12</v>
      </c>
      <c r="CE1287" s="175" t="str">
        <f t="shared" ref="CE1287:CK1287" si="1488">CE1272</f>
        <v>CE$12</v>
      </c>
      <c r="CF1287" s="175" t="str">
        <f t="shared" si="1488"/>
        <v>CF$12</v>
      </c>
      <c r="CG1287" s="175" t="str">
        <f t="shared" si="1488"/>
        <v>CG$12</v>
      </c>
      <c r="CH1287" s="175" t="str">
        <f t="shared" si="1488"/>
        <v>CH$12</v>
      </c>
      <c r="CI1287" s="175" t="str">
        <f t="shared" si="1488"/>
        <v>CI$12</v>
      </c>
      <c r="CJ1287" s="175" t="str">
        <f t="shared" si="1488"/>
        <v>CJ$12</v>
      </c>
      <c r="CK1287" s="175" t="str">
        <f t="shared" si="1488"/>
        <v>CK$12</v>
      </c>
      <c r="CL1287" s="175" t="str">
        <f t="shared" ref="CL1287" si="1489">CL1272</f>
        <v>CL$12</v>
      </c>
    </row>
    <row r="1288" spans="2:90" x14ac:dyDescent="0.4">
      <c r="B1288" s="132" t="str">
        <f>B1273</f>
        <v>Primary volume driver</v>
      </c>
      <c r="D1288" t="s">
        <v>755</v>
      </c>
      <c r="E1288" s="8" t="str">
        <f t="shared" si="1484"/>
        <v>1288 WCAR-S</v>
      </c>
      <c r="G1288" t="s">
        <v>332</v>
      </c>
      <c r="H1288" s="56"/>
      <c r="I1288" s="79"/>
      <c r="J1288" s="79"/>
      <c r="K1288" s="15"/>
      <c r="L1288" s="15"/>
      <c r="M1288" s="15"/>
      <c r="N1288" s="15"/>
      <c r="O1288" s="15"/>
      <c r="P1288" s="15"/>
      <c r="R1288" s="15"/>
      <c r="S1288" s="175" t="str">
        <f t="shared" ref="S1288" si="1490">S1273</f>
        <v>S$13</v>
      </c>
      <c r="T1288" s="175" t="str">
        <f t="shared" ref="T1288:AX1288" si="1491">T1273</f>
        <v>T$13</v>
      </c>
      <c r="U1288" s="175" t="str">
        <f t="shared" si="1491"/>
        <v>U$13</v>
      </c>
      <c r="V1288" s="175" t="str">
        <f t="shared" si="1491"/>
        <v>V$13</v>
      </c>
      <c r="W1288" s="175" t="str">
        <f t="shared" si="1491"/>
        <v>W$13</v>
      </c>
      <c r="X1288" s="175" t="str">
        <f t="shared" si="1491"/>
        <v>X$13</v>
      </c>
      <c r="Y1288" s="175" t="str">
        <f t="shared" si="1491"/>
        <v>Y$13</v>
      </c>
      <c r="Z1288" s="175" t="str">
        <f t="shared" si="1491"/>
        <v>Z$13</v>
      </c>
      <c r="AA1288" s="175" t="str">
        <f t="shared" si="1491"/>
        <v>AA$13</v>
      </c>
      <c r="AB1288" s="175" t="str">
        <f t="shared" si="1491"/>
        <v>AB$13</v>
      </c>
      <c r="AC1288" s="175" t="str">
        <f t="shared" si="1491"/>
        <v>AC$13</v>
      </c>
      <c r="AD1288" s="175" t="str">
        <f t="shared" si="1491"/>
        <v>AD$13</v>
      </c>
      <c r="AE1288" s="175" t="str">
        <f t="shared" si="1491"/>
        <v>AE$13</v>
      </c>
      <c r="AF1288" s="175" t="str">
        <f t="shared" si="1491"/>
        <v>AF$13</v>
      </c>
      <c r="AG1288" s="175" t="str">
        <f t="shared" si="1491"/>
        <v>AG$13</v>
      </c>
      <c r="AH1288" s="175" t="str">
        <f t="shared" si="1491"/>
        <v>AH$13</v>
      </c>
      <c r="AI1288" s="175" t="str">
        <f t="shared" si="1491"/>
        <v>AI$13</v>
      </c>
      <c r="AJ1288" s="175" t="str">
        <f t="shared" si="1491"/>
        <v>AJ$13</v>
      </c>
      <c r="AK1288" s="175" t="str">
        <f t="shared" si="1491"/>
        <v>AK$13</v>
      </c>
      <c r="AL1288" s="175" t="str">
        <f t="shared" si="1491"/>
        <v>AL$13</v>
      </c>
      <c r="AM1288" s="175" t="str">
        <f t="shared" si="1491"/>
        <v>AM$13</v>
      </c>
      <c r="AN1288" s="175" t="str">
        <f t="shared" si="1491"/>
        <v>AN$13</v>
      </c>
      <c r="AO1288" s="175" t="str">
        <f t="shared" si="1491"/>
        <v>AO$13</v>
      </c>
      <c r="AP1288" s="175" t="str">
        <f t="shared" si="1491"/>
        <v>AP$13</v>
      </c>
      <c r="AQ1288" s="175" t="str">
        <f t="shared" si="1491"/>
        <v>AQ$13</v>
      </c>
      <c r="AR1288" s="175" t="str">
        <f t="shared" si="1491"/>
        <v>AR$13</v>
      </c>
      <c r="AS1288" s="175" t="str">
        <f t="shared" si="1491"/>
        <v>AS$13</v>
      </c>
      <c r="AT1288" s="175" t="str">
        <f t="shared" si="1491"/>
        <v>AT$13</v>
      </c>
      <c r="AU1288" s="175" t="str">
        <f t="shared" si="1491"/>
        <v>AU$13</v>
      </c>
      <c r="AV1288" s="175" t="str">
        <f t="shared" si="1491"/>
        <v>AV$13</v>
      </c>
      <c r="AW1288" s="175" t="str">
        <f t="shared" si="1491"/>
        <v>AW$13</v>
      </c>
      <c r="AX1288" s="175" t="str">
        <f t="shared" si="1491"/>
        <v>AX$13</v>
      </c>
      <c r="AY1288" s="175" t="str">
        <f t="shared" ref="AY1288:CD1288" si="1492">AY1273</f>
        <v>AY$13</v>
      </c>
      <c r="AZ1288" s="175" t="str">
        <f t="shared" si="1492"/>
        <v>AZ$13</v>
      </c>
      <c r="BA1288" s="175" t="str">
        <f t="shared" si="1492"/>
        <v>BA$13</v>
      </c>
      <c r="BB1288" s="175" t="str">
        <f t="shared" si="1492"/>
        <v>BB$13</v>
      </c>
      <c r="BC1288" s="175" t="str">
        <f t="shared" si="1492"/>
        <v>BC$13</v>
      </c>
      <c r="BD1288" s="175" t="str">
        <f t="shared" si="1492"/>
        <v>BD$13</v>
      </c>
      <c r="BE1288" s="175" t="str">
        <f t="shared" si="1492"/>
        <v>BE$13</v>
      </c>
      <c r="BF1288" s="175" t="str">
        <f t="shared" si="1492"/>
        <v>BF$13</v>
      </c>
      <c r="BG1288" s="175" t="str">
        <f t="shared" si="1492"/>
        <v>BG$13</v>
      </c>
      <c r="BH1288" s="175" t="str">
        <f t="shared" si="1492"/>
        <v>BH$13</v>
      </c>
      <c r="BI1288" s="175" t="str">
        <f t="shared" si="1492"/>
        <v>BI$13</v>
      </c>
      <c r="BJ1288" s="175" t="str">
        <f t="shared" si="1492"/>
        <v>BJ$13</v>
      </c>
      <c r="BK1288" s="175" t="str">
        <f t="shared" si="1492"/>
        <v>BK$13</v>
      </c>
      <c r="BL1288" s="175" t="str">
        <f t="shared" si="1492"/>
        <v>BL$13</v>
      </c>
      <c r="BM1288" s="175" t="str">
        <f t="shared" si="1492"/>
        <v>BM$13</v>
      </c>
      <c r="BN1288" s="175" t="str">
        <f t="shared" si="1492"/>
        <v>BN$13</v>
      </c>
      <c r="BO1288" s="175" t="str">
        <f t="shared" si="1492"/>
        <v>BO$13</v>
      </c>
      <c r="BP1288" s="175" t="str">
        <f t="shared" si="1492"/>
        <v>BP$13</v>
      </c>
      <c r="BQ1288" s="175" t="str">
        <f t="shared" si="1492"/>
        <v>BQ$13</v>
      </c>
      <c r="BR1288" s="175" t="str">
        <f t="shared" si="1492"/>
        <v>BR$13</v>
      </c>
      <c r="BS1288" s="175" t="str">
        <f t="shared" si="1492"/>
        <v>BS$13</v>
      </c>
      <c r="BT1288" s="175" t="str">
        <f t="shared" si="1492"/>
        <v>BT$13</v>
      </c>
      <c r="BU1288" s="175" t="str">
        <f t="shared" si="1492"/>
        <v>BU$13</v>
      </c>
      <c r="BV1288" s="175" t="str">
        <f t="shared" si="1492"/>
        <v>BV$13</v>
      </c>
      <c r="BW1288" s="175" t="str">
        <f t="shared" si="1492"/>
        <v>BW$13</v>
      </c>
      <c r="BX1288" s="175" t="str">
        <f t="shared" si="1492"/>
        <v>BX$13</v>
      </c>
      <c r="BY1288" s="175" t="str">
        <f t="shared" si="1492"/>
        <v>BY$13</v>
      </c>
      <c r="BZ1288" s="175" t="str">
        <f t="shared" si="1492"/>
        <v>BZ$13</v>
      </c>
      <c r="CA1288" s="175" t="str">
        <f t="shared" si="1492"/>
        <v>CA$13</v>
      </c>
      <c r="CB1288" s="175" t="str">
        <f t="shared" si="1492"/>
        <v>CB$13</v>
      </c>
      <c r="CC1288" s="175" t="str">
        <f t="shared" si="1492"/>
        <v>CC$13</v>
      </c>
      <c r="CD1288" s="175" t="str">
        <f t="shared" si="1492"/>
        <v>CD$13</v>
      </c>
      <c r="CE1288" s="175" t="str">
        <f t="shared" ref="CE1288:CK1288" si="1493">CE1273</f>
        <v>CE$13</v>
      </c>
      <c r="CF1288" s="175" t="str">
        <f t="shared" si="1493"/>
        <v>CF$13</v>
      </c>
      <c r="CG1288" s="175" t="str">
        <f t="shared" si="1493"/>
        <v>CG$13</v>
      </c>
      <c r="CH1288" s="175" t="str">
        <f t="shared" si="1493"/>
        <v>CH$13</v>
      </c>
      <c r="CI1288" s="175" t="str">
        <f t="shared" si="1493"/>
        <v>CI$13</v>
      </c>
      <c r="CJ1288" s="175" t="str">
        <f t="shared" si="1493"/>
        <v>CJ$13</v>
      </c>
      <c r="CK1288" s="175" t="str">
        <f t="shared" si="1493"/>
        <v>CK$13</v>
      </c>
      <c r="CL1288" s="175" t="str">
        <f t="shared" ref="CL1288" si="1494">CL1273</f>
        <v>CL$13</v>
      </c>
    </row>
    <row r="1289" spans="2:90" x14ac:dyDescent="0.4">
      <c r="B1289" s="132" t="str">
        <f>B1274</f>
        <v>(Secondary label)</v>
      </c>
      <c r="D1289" t="s">
        <v>755</v>
      </c>
      <c r="E1289" s="8" t="str">
        <f t="shared" si="1484"/>
        <v>1289 WCAR-S</v>
      </c>
      <c r="G1289" t="s">
        <v>332</v>
      </c>
      <c r="H1289" s="12"/>
      <c r="I1289" s="60"/>
      <c r="J1289" s="60"/>
      <c r="K1289" s="15"/>
      <c r="L1289" s="15"/>
      <c r="M1289" s="15"/>
      <c r="N1289" s="15"/>
      <c r="O1289" s="15"/>
      <c r="P1289" s="15"/>
      <c r="R1289" s="15"/>
      <c r="S1289" s="175">
        <f t="shared" ref="S1289" si="1495">S1274</f>
        <v>0</v>
      </c>
      <c r="T1289" s="175">
        <f t="shared" ref="T1289:AX1289" si="1496">T1274</f>
        <v>0</v>
      </c>
      <c r="U1289" s="175">
        <f t="shared" si="1496"/>
        <v>0</v>
      </c>
      <c r="V1289" s="175">
        <f t="shared" si="1496"/>
        <v>0</v>
      </c>
      <c r="W1289" s="175">
        <f t="shared" si="1496"/>
        <v>0</v>
      </c>
      <c r="X1289" s="175">
        <f t="shared" si="1496"/>
        <v>0</v>
      </c>
      <c r="Y1289" s="175">
        <f t="shared" si="1496"/>
        <v>0</v>
      </c>
      <c r="Z1289" s="175">
        <f t="shared" si="1496"/>
        <v>0</v>
      </c>
      <c r="AA1289" s="175">
        <f t="shared" si="1496"/>
        <v>0</v>
      </c>
      <c r="AB1289" s="175">
        <f t="shared" si="1496"/>
        <v>0</v>
      </c>
      <c r="AC1289" s="175">
        <f t="shared" si="1496"/>
        <v>0</v>
      </c>
      <c r="AD1289" s="175">
        <f t="shared" si="1496"/>
        <v>0</v>
      </c>
      <c r="AE1289" s="175">
        <f t="shared" si="1496"/>
        <v>0</v>
      </c>
      <c r="AF1289" s="175">
        <f t="shared" si="1496"/>
        <v>0</v>
      </c>
      <c r="AG1289" s="175">
        <f t="shared" si="1496"/>
        <v>0</v>
      </c>
      <c r="AH1289" s="175">
        <f t="shared" si="1496"/>
        <v>0</v>
      </c>
      <c r="AI1289" s="175">
        <f t="shared" si="1496"/>
        <v>0</v>
      </c>
      <c r="AJ1289" s="175">
        <f t="shared" si="1496"/>
        <v>0</v>
      </c>
      <c r="AK1289" s="175">
        <f t="shared" si="1496"/>
        <v>0</v>
      </c>
      <c r="AL1289" s="175">
        <f t="shared" si="1496"/>
        <v>0</v>
      </c>
      <c r="AM1289" s="175">
        <f t="shared" si="1496"/>
        <v>0</v>
      </c>
      <c r="AN1289" s="175">
        <f t="shared" si="1496"/>
        <v>0</v>
      </c>
      <c r="AO1289" s="175">
        <f t="shared" si="1496"/>
        <v>0</v>
      </c>
      <c r="AP1289" s="175">
        <f t="shared" si="1496"/>
        <v>0</v>
      </c>
      <c r="AQ1289" s="175">
        <f t="shared" si="1496"/>
        <v>0</v>
      </c>
      <c r="AR1289" s="175">
        <f t="shared" si="1496"/>
        <v>0</v>
      </c>
      <c r="AS1289" s="175">
        <f t="shared" si="1496"/>
        <v>0</v>
      </c>
      <c r="AT1289" s="175">
        <f t="shared" si="1496"/>
        <v>0</v>
      </c>
      <c r="AU1289" s="175">
        <f t="shared" si="1496"/>
        <v>0</v>
      </c>
      <c r="AV1289" s="175">
        <f t="shared" si="1496"/>
        <v>0</v>
      </c>
      <c r="AW1289" s="175">
        <f t="shared" si="1496"/>
        <v>0</v>
      </c>
      <c r="AX1289" s="175">
        <f t="shared" si="1496"/>
        <v>0</v>
      </c>
      <c r="AY1289" s="175">
        <f t="shared" ref="AY1289:CD1289" si="1497">AY1274</f>
        <v>0</v>
      </c>
      <c r="AZ1289" s="175">
        <f t="shared" si="1497"/>
        <v>0</v>
      </c>
      <c r="BA1289" s="175">
        <f t="shared" si="1497"/>
        <v>0</v>
      </c>
      <c r="BB1289" s="175">
        <f t="shared" si="1497"/>
        <v>0</v>
      </c>
      <c r="BC1289" s="175">
        <f t="shared" si="1497"/>
        <v>0</v>
      </c>
      <c r="BD1289" s="175">
        <f t="shared" si="1497"/>
        <v>0</v>
      </c>
      <c r="BE1289" s="175">
        <f t="shared" si="1497"/>
        <v>0</v>
      </c>
      <c r="BF1289" s="175">
        <f t="shared" si="1497"/>
        <v>0</v>
      </c>
      <c r="BG1289" s="175">
        <f t="shared" si="1497"/>
        <v>0</v>
      </c>
      <c r="BH1289" s="175">
        <f t="shared" si="1497"/>
        <v>0</v>
      </c>
      <c r="BI1289" s="175">
        <f t="shared" si="1497"/>
        <v>0</v>
      </c>
      <c r="BJ1289" s="175">
        <f t="shared" si="1497"/>
        <v>0</v>
      </c>
      <c r="BK1289" s="175">
        <f t="shared" si="1497"/>
        <v>0</v>
      </c>
      <c r="BL1289" s="175">
        <f t="shared" si="1497"/>
        <v>0</v>
      </c>
      <c r="BM1289" s="175">
        <f t="shared" si="1497"/>
        <v>0</v>
      </c>
      <c r="BN1289" s="175">
        <f t="shared" si="1497"/>
        <v>0</v>
      </c>
      <c r="BO1289" s="175">
        <f t="shared" si="1497"/>
        <v>0</v>
      </c>
      <c r="BP1289" s="175">
        <f t="shared" si="1497"/>
        <v>0</v>
      </c>
      <c r="BQ1289" s="175">
        <f t="shared" si="1497"/>
        <v>0</v>
      </c>
      <c r="BR1289" s="175">
        <f t="shared" si="1497"/>
        <v>0</v>
      </c>
      <c r="BS1289" s="175">
        <f t="shared" si="1497"/>
        <v>0</v>
      </c>
      <c r="BT1289" s="175">
        <f t="shared" si="1497"/>
        <v>0</v>
      </c>
      <c r="BU1289" s="175">
        <f t="shared" si="1497"/>
        <v>0</v>
      </c>
      <c r="BV1289" s="175">
        <f t="shared" si="1497"/>
        <v>0</v>
      </c>
      <c r="BW1289" s="175">
        <f t="shared" si="1497"/>
        <v>0</v>
      </c>
      <c r="BX1289" s="175">
        <f t="shared" si="1497"/>
        <v>0</v>
      </c>
      <c r="BY1289" s="175">
        <f t="shared" si="1497"/>
        <v>0</v>
      </c>
      <c r="BZ1289" s="175">
        <f t="shared" si="1497"/>
        <v>0</v>
      </c>
      <c r="CA1289" s="175">
        <f t="shared" si="1497"/>
        <v>0</v>
      </c>
      <c r="CB1289" s="175">
        <f t="shared" si="1497"/>
        <v>0</v>
      </c>
      <c r="CC1289" s="175">
        <f t="shared" si="1497"/>
        <v>0</v>
      </c>
      <c r="CD1289" s="175">
        <f t="shared" si="1497"/>
        <v>0</v>
      </c>
      <c r="CE1289" s="175">
        <f t="shared" ref="CE1289:CK1289" si="1498">CE1274</f>
        <v>0</v>
      </c>
      <c r="CF1289" s="175">
        <f t="shared" si="1498"/>
        <v>0</v>
      </c>
      <c r="CG1289" s="175">
        <f t="shared" si="1498"/>
        <v>0</v>
      </c>
      <c r="CH1289" s="175">
        <f t="shared" si="1498"/>
        <v>0</v>
      </c>
      <c r="CI1289" s="175">
        <f t="shared" si="1498"/>
        <v>0</v>
      </c>
      <c r="CJ1289" s="175">
        <f t="shared" si="1498"/>
        <v>0</v>
      </c>
      <c r="CK1289" s="175">
        <f t="shared" si="1498"/>
        <v>0</v>
      </c>
      <c r="CL1289" s="175">
        <f t="shared" ref="CL1289" si="1499">CL1274</f>
        <v>0</v>
      </c>
    </row>
    <row r="1290" spans="2:90" x14ac:dyDescent="0.4">
      <c r="B1290" s="235" t="str">
        <f>IFERROR(SUBSTITUTE(TRIM(MID(B1278, SEARCH("-", B1278) + 1, LEN(B1278))),":",""),"no unit")</f>
        <v>revenue</v>
      </c>
      <c r="D1290" t="s">
        <v>755</v>
      </c>
      <c r="E1290" s="8" t="str">
        <f t="shared" ref="E1290" si="1500">ROW()&amp;" "&amp;D1290</f>
        <v>1290 WCAR-S</v>
      </c>
      <c r="G1290" t="s">
        <v>332</v>
      </c>
      <c r="H1290" s="12"/>
      <c r="I1290" s="60"/>
      <c r="J1290" s="60"/>
      <c r="K1290" s="15"/>
      <c r="L1290" s="15"/>
      <c r="M1290" s="15"/>
      <c r="N1290" s="15"/>
      <c r="O1290" s="15"/>
      <c r="P1290" s="15"/>
      <c r="R1290" s="15"/>
      <c r="S1290" s="175"/>
      <c r="T1290" s="175"/>
      <c r="U1290" s="175"/>
      <c r="V1290" s="175"/>
      <c r="W1290" s="175"/>
      <c r="X1290" s="175"/>
      <c r="Y1290" s="175"/>
      <c r="Z1290" s="175"/>
      <c r="AA1290" s="175"/>
      <c r="AB1290" s="175"/>
      <c r="AC1290" s="175"/>
      <c r="AD1290" s="175"/>
      <c r="AE1290" s="175"/>
      <c r="AF1290" s="175"/>
      <c r="AG1290" s="175"/>
      <c r="AH1290" s="175"/>
      <c r="AI1290" s="175"/>
      <c r="AJ1290" s="175"/>
      <c r="AK1290" s="175"/>
      <c r="AL1290" s="175"/>
      <c r="AM1290" s="175"/>
      <c r="AN1290" s="175"/>
      <c r="AO1290" s="175"/>
      <c r="AP1290" s="175"/>
      <c r="AQ1290" s="175"/>
      <c r="AR1290" s="175"/>
      <c r="AS1290" s="175"/>
      <c r="AT1290" s="175"/>
      <c r="AU1290" s="175"/>
      <c r="AV1290" s="175"/>
      <c r="AW1290" s="175"/>
      <c r="AX1290" s="175"/>
      <c r="AY1290" s="175"/>
      <c r="AZ1290" s="175"/>
      <c r="BA1290" s="175"/>
      <c r="BB1290" s="175"/>
      <c r="BC1290" s="175"/>
      <c r="BD1290" s="175"/>
      <c r="BE1290" s="175"/>
      <c r="BF1290" s="175"/>
      <c r="BG1290" s="175"/>
      <c r="BH1290" s="175"/>
      <c r="BI1290" s="175"/>
      <c r="BJ1290" s="175"/>
      <c r="BK1290" s="175"/>
      <c r="BL1290" s="175"/>
      <c r="BM1290" s="175"/>
      <c r="BN1290" s="175"/>
      <c r="BO1290" s="175"/>
      <c r="BP1290" s="175"/>
      <c r="BQ1290" s="175"/>
      <c r="BR1290" s="175"/>
      <c r="BS1290" s="175"/>
      <c r="BT1290" s="175"/>
      <c r="BU1290" s="175"/>
      <c r="BV1290" s="175"/>
      <c r="BW1290" s="175"/>
      <c r="BX1290" s="175"/>
      <c r="BY1290" s="175"/>
      <c r="BZ1290" s="175"/>
      <c r="CA1290" s="175"/>
      <c r="CB1290" s="175"/>
      <c r="CC1290" s="175"/>
      <c r="CD1290" s="175"/>
      <c r="CE1290" s="175"/>
      <c r="CF1290" s="175"/>
      <c r="CG1290" s="175"/>
      <c r="CH1290" s="175"/>
      <c r="CI1290" s="175"/>
      <c r="CJ1290" s="175"/>
      <c r="CK1290" s="175"/>
      <c r="CL1290" s="175"/>
    </row>
    <row r="1291" spans="2:90" x14ac:dyDescent="0.4">
      <c r="B1291" s="187" t="str">
        <f>B1276</f>
        <v>Secondary revenue driver</v>
      </c>
      <c r="D1291" t="s">
        <v>755</v>
      </c>
      <c r="E1291" s="8" t="str">
        <f t="shared" si="1484"/>
        <v>1291 WCAR-S</v>
      </c>
      <c r="G1291" t="s">
        <v>332</v>
      </c>
      <c r="H1291" s="90"/>
      <c r="I1291" s="209"/>
      <c r="J1291" s="209"/>
      <c r="K1291" s="210"/>
      <c r="L1291" s="210"/>
      <c r="M1291" s="210"/>
      <c r="N1291" s="210"/>
      <c r="O1291" s="210"/>
      <c r="P1291" s="210"/>
      <c r="R1291" s="210"/>
      <c r="S1291" s="4" t="str">
        <f t="shared" ref="S1291" si="1501">ADDRESS(ROW(S1281),COLUMN(),2)</f>
        <v>S$1281</v>
      </c>
      <c r="T1291" s="4" t="str">
        <f t="shared" ref="T1291:AX1291" si="1502">ADDRESS(ROW(T1281),COLUMN(),2)</f>
        <v>T$1281</v>
      </c>
      <c r="U1291" s="4" t="str">
        <f t="shared" si="1502"/>
        <v>U$1281</v>
      </c>
      <c r="V1291" s="4" t="str">
        <f t="shared" si="1502"/>
        <v>V$1281</v>
      </c>
      <c r="W1291" s="4" t="str">
        <f t="shared" si="1502"/>
        <v>W$1281</v>
      </c>
      <c r="X1291" s="4" t="str">
        <f t="shared" si="1502"/>
        <v>X$1281</v>
      </c>
      <c r="Y1291" s="4" t="str">
        <f t="shared" si="1502"/>
        <v>Y$1281</v>
      </c>
      <c r="Z1291" s="4" t="str">
        <f t="shared" si="1502"/>
        <v>Z$1281</v>
      </c>
      <c r="AA1291" s="4" t="str">
        <f t="shared" si="1502"/>
        <v>AA$1281</v>
      </c>
      <c r="AB1291" s="4" t="str">
        <f t="shared" si="1502"/>
        <v>AB$1281</v>
      </c>
      <c r="AC1291" s="4" t="str">
        <f t="shared" si="1502"/>
        <v>AC$1281</v>
      </c>
      <c r="AD1291" s="4" t="str">
        <f t="shared" si="1502"/>
        <v>AD$1281</v>
      </c>
      <c r="AE1291" s="4" t="str">
        <f t="shared" si="1502"/>
        <v>AE$1281</v>
      </c>
      <c r="AF1291" s="4" t="str">
        <f t="shared" si="1502"/>
        <v>AF$1281</v>
      </c>
      <c r="AG1291" s="4" t="str">
        <f t="shared" si="1502"/>
        <v>AG$1281</v>
      </c>
      <c r="AH1291" s="4" t="str">
        <f t="shared" si="1502"/>
        <v>AH$1281</v>
      </c>
      <c r="AI1291" s="4" t="str">
        <f t="shared" si="1502"/>
        <v>AI$1281</v>
      </c>
      <c r="AJ1291" s="4" t="str">
        <f t="shared" si="1502"/>
        <v>AJ$1281</v>
      </c>
      <c r="AK1291" s="4" t="str">
        <f t="shared" si="1502"/>
        <v>AK$1281</v>
      </c>
      <c r="AL1291" s="4" t="str">
        <f t="shared" si="1502"/>
        <v>AL$1281</v>
      </c>
      <c r="AM1291" s="4" t="str">
        <f t="shared" si="1502"/>
        <v>AM$1281</v>
      </c>
      <c r="AN1291" s="4" t="str">
        <f t="shared" si="1502"/>
        <v>AN$1281</v>
      </c>
      <c r="AO1291" s="4" t="str">
        <f t="shared" si="1502"/>
        <v>AO$1281</v>
      </c>
      <c r="AP1291" s="4" t="str">
        <f t="shared" si="1502"/>
        <v>AP$1281</v>
      </c>
      <c r="AQ1291" s="4" t="str">
        <f t="shared" si="1502"/>
        <v>AQ$1281</v>
      </c>
      <c r="AR1291" s="4" t="str">
        <f t="shared" si="1502"/>
        <v>AR$1281</v>
      </c>
      <c r="AS1291" s="4" t="str">
        <f t="shared" si="1502"/>
        <v>AS$1281</v>
      </c>
      <c r="AT1291" s="4" t="str">
        <f t="shared" si="1502"/>
        <v>AT$1281</v>
      </c>
      <c r="AU1291" s="4" t="str">
        <f t="shared" si="1502"/>
        <v>AU$1281</v>
      </c>
      <c r="AV1291" s="4" t="str">
        <f t="shared" si="1502"/>
        <v>AV$1281</v>
      </c>
      <c r="AW1291" s="4" t="str">
        <f t="shared" si="1502"/>
        <v>AW$1281</v>
      </c>
      <c r="AX1291" s="4" t="str">
        <f t="shared" si="1502"/>
        <v>AX$1281</v>
      </c>
      <c r="AY1291" s="4" t="str">
        <f t="shared" ref="AY1291:CD1291" si="1503">ADDRESS(ROW(AY1281),COLUMN(),2)</f>
        <v>AY$1281</v>
      </c>
      <c r="AZ1291" s="4" t="str">
        <f t="shared" si="1503"/>
        <v>AZ$1281</v>
      </c>
      <c r="BA1291" s="4" t="str">
        <f t="shared" si="1503"/>
        <v>BA$1281</v>
      </c>
      <c r="BB1291" s="4" t="str">
        <f t="shared" si="1503"/>
        <v>BB$1281</v>
      </c>
      <c r="BC1291" s="4" t="str">
        <f t="shared" si="1503"/>
        <v>BC$1281</v>
      </c>
      <c r="BD1291" s="4" t="str">
        <f t="shared" si="1503"/>
        <v>BD$1281</v>
      </c>
      <c r="BE1291" s="4" t="str">
        <f t="shared" si="1503"/>
        <v>BE$1281</v>
      </c>
      <c r="BF1291" s="4" t="str">
        <f t="shared" si="1503"/>
        <v>BF$1281</v>
      </c>
      <c r="BG1291" s="4" t="str">
        <f t="shared" si="1503"/>
        <v>BG$1281</v>
      </c>
      <c r="BH1291" s="4" t="str">
        <f t="shared" si="1503"/>
        <v>BH$1281</v>
      </c>
      <c r="BI1291" s="4" t="str">
        <f t="shared" si="1503"/>
        <v>BI$1281</v>
      </c>
      <c r="BJ1291" s="4" t="str">
        <f t="shared" si="1503"/>
        <v>BJ$1281</v>
      </c>
      <c r="BK1291" s="4" t="str">
        <f t="shared" si="1503"/>
        <v>BK$1281</v>
      </c>
      <c r="BL1291" s="4" t="str">
        <f t="shared" si="1503"/>
        <v>BL$1281</v>
      </c>
      <c r="BM1291" s="4" t="str">
        <f t="shared" si="1503"/>
        <v>BM$1281</v>
      </c>
      <c r="BN1291" s="4" t="str">
        <f t="shared" si="1503"/>
        <v>BN$1281</v>
      </c>
      <c r="BO1291" s="4" t="str">
        <f t="shared" si="1503"/>
        <v>BO$1281</v>
      </c>
      <c r="BP1291" s="4" t="str">
        <f t="shared" si="1503"/>
        <v>BP$1281</v>
      </c>
      <c r="BQ1291" s="4" t="str">
        <f t="shared" si="1503"/>
        <v>BQ$1281</v>
      </c>
      <c r="BR1291" s="4" t="str">
        <f t="shared" si="1503"/>
        <v>BR$1281</v>
      </c>
      <c r="BS1291" s="4" t="str">
        <f t="shared" si="1503"/>
        <v>BS$1281</v>
      </c>
      <c r="BT1291" s="4" t="str">
        <f t="shared" si="1503"/>
        <v>BT$1281</v>
      </c>
      <c r="BU1291" s="4" t="str">
        <f t="shared" si="1503"/>
        <v>BU$1281</v>
      </c>
      <c r="BV1291" s="4" t="str">
        <f t="shared" si="1503"/>
        <v>BV$1281</v>
      </c>
      <c r="BW1291" s="4" t="str">
        <f t="shared" si="1503"/>
        <v>BW$1281</v>
      </c>
      <c r="BX1291" s="4" t="str">
        <f t="shared" si="1503"/>
        <v>BX$1281</v>
      </c>
      <c r="BY1291" s="4" t="str">
        <f t="shared" si="1503"/>
        <v>BY$1281</v>
      </c>
      <c r="BZ1291" s="4" t="str">
        <f t="shared" si="1503"/>
        <v>BZ$1281</v>
      </c>
      <c r="CA1291" s="4" t="str">
        <f t="shared" si="1503"/>
        <v>CA$1281</v>
      </c>
      <c r="CB1291" s="4" t="str">
        <f t="shared" si="1503"/>
        <v>CB$1281</v>
      </c>
      <c r="CC1291" s="4" t="str">
        <f t="shared" si="1503"/>
        <v>CC$1281</v>
      </c>
      <c r="CD1291" s="4" t="str">
        <f t="shared" si="1503"/>
        <v>CD$1281</v>
      </c>
      <c r="CE1291" s="4" t="str">
        <f t="shared" ref="CE1291:CK1291" si="1504">ADDRESS(ROW(CE1281),COLUMN(),2)</f>
        <v>CE$1281</v>
      </c>
      <c r="CF1291" s="4" t="str">
        <f t="shared" si="1504"/>
        <v>CF$1281</v>
      </c>
      <c r="CG1291" s="4" t="str">
        <f t="shared" si="1504"/>
        <v>CG$1281</v>
      </c>
      <c r="CH1291" s="4" t="str">
        <f t="shared" si="1504"/>
        <v>CH$1281</v>
      </c>
      <c r="CI1291" s="4" t="str">
        <f t="shared" si="1504"/>
        <v>CI$1281</v>
      </c>
      <c r="CJ1291" s="4" t="str">
        <f t="shared" si="1504"/>
        <v>CJ$1281</v>
      </c>
      <c r="CK1291" s="4" t="str">
        <f t="shared" si="1504"/>
        <v>CK$1281</v>
      </c>
      <c r="CL1291" s="4" t="str">
        <f t="shared" ref="CL1291" si="1505">ADDRESS(ROW(CL1281),COLUMN(),2)</f>
        <v>CL$1281</v>
      </c>
    </row>
    <row r="1292" spans="2:90" x14ac:dyDescent="0.4">
      <c r="B1292" s="132" t="str">
        <f>B1277</f>
        <v>Secondary volume driver</v>
      </c>
      <c r="D1292" t="s">
        <v>755</v>
      </c>
      <c r="E1292" s="8" t="str">
        <f t="shared" si="1484"/>
        <v>1292 WCAR-S</v>
      </c>
      <c r="G1292" t="s">
        <v>332</v>
      </c>
      <c r="H1292" s="12"/>
      <c r="I1292" s="60"/>
      <c r="J1292" s="60"/>
      <c r="K1292" s="15"/>
      <c r="L1292" s="15"/>
      <c r="M1292" s="15"/>
      <c r="N1292" s="15"/>
      <c r="O1292" s="15"/>
      <c r="P1292" s="15"/>
      <c r="R1292" s="15"/>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c r="BP1292" s="1"/>
      <c r="BQ1292" s="1"/>
      <c r="BR1292" s="1"/>
      <c r="BS1292" s="1"/>
      <c r="BT1292" s="1"/>
      <c r="BU1292" s="1"/>
      <c r="BV1292" s="1"/>
      <c r="BW1292" s="1"/>
      <c r="BX1292" s="1"/>
      <c r="BY1292" s="1"/>
      <c r="BZ1292" s="1"/>
      <c r="CA1292" s="1"/>
      <c r="CB1292" s="1"/>
      <c r="CC1292" s="1"/>
      <c r="CD1292" s="1"/>
      <c r="CE1292" s="1"/>
      <c r="CF1292" s="1"/>
      <c r="CG1292" s="1"/>
      <c r="CH1292" s="1"/>
      <c r="CI1292" s="1"/>
      <c r="CJ1292" s="1"/>
      <c r="CK1292" s="1"/>
      <c r="CL1292" s="1"/>
    </row>
    <row r="1293" spans="2:90" x14ac:dyDescent="0.4">
      <c r="B1293" s="132"/>
      <c r="E1293" s="8"/>
      <c r="H1293" s="12"/>
      <c r="I1293" s="60"/>
      <c r="J1293" s="60"/>
      <c r="K1293" s="15"/>
      <c r="L1293" s="15"/>
      <c r="M1293" s="15"/>
      <c r="N1293" s="15"/>
      <c r="O1293" s="15"/>
      <c r="P1293" s="15"/>
      <c r="R1293" s="15"/>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c r="BP1293" s="1"/>
      <c r="BQ1293" s="1"/>
      <c r="BR1293" s="1"/>
      <c r="BS1293" s="1"/>
      <c r="BT1293" s="1"/>
      <c r="BU1293" s="1"/>
      <c r="BV1293" s="1"/>
      <c r="BW1293" s="1"/>
      <c r="BX1293" s="1"/>
      <c r="BY1293" s="1"/>
      <c r="BZ1293" s="1"/>
      <c r="CA1293" s="1"/>
      <c r="CB1293" s="1"/>
      <c r="CC1293" s="1"/>
      <c r="CD1293" s="1"/>
      <c r="CE1293" s="1"/>
      <c r="CF1293" s="1"/>
      <c r="CG1293" s="1"/>
      <c r="CH1293" s="1"/>
      <c r="CI1293" s="1"/>
      <c r="CJ1293" s="1"/>
      <c r="CK1293" s="1"/>
      <c r="CL1293" s="1"/>
    </row>
    <row r="1294" spans="2:90" x14ac:dyDescent="0.4">
      <c r="B1294" s="171" t="s">
        <v>490</v>
      </c>
      <c r="E1294" s="8"/>
      <c r="H1294" s="132" t="s">
        <v>816</v>
      </c>
      <c r="I1294" s="190"/>
      <c r="J1294" s="190"/>
      <c r="K1294" s="191"/>
      <c r="L1294" s="191"/>
      <c r="M1294" s="191"/>
      <c r="N1294" s="191"/>
      <c r="O1294" s="191"/>
      <c r="P1294" s="191"/>
      <c r="R1294" s="191"/>
      <c r="S1294" s="192"/>
      <c r="T1294" s="192"/>
      <c r="U1294" s="192"/>
      <c r="V1294" s="192"/>
      <c r="W1294" s="192"/>
      <c r="X1294" s="192"/>
      <c r="Y1294" s="192"/>
      <c r="Z1294" s="192"/>
      <c r="AA1294" s="192"/>
      <c r="AB1294" s="192"/>
      <c r="AC1294" s="192"/>
      <c r="AD1294" s="192"/>
      <c r="AE1294" s="192"/>
      <c r="AF1294" s="192"/>
      <c r="AG1294" s="192"/>
      <c r="AH1294" s="192"/>
      <c r="AI1294" s="192"/>
      <c r="AJ1294" s="192"/>
      <c r="AK1294" s="192"/>
      <c r="AL1294" s="192"/>
      <c r="AM1294" s="192"/>
      <c r="AN1294" s="192"/>
      <c r="AO1294" s="192"/>
      <c r="AP1294" s="192"/>
      <c r="AQ1294" s="192"/>
      <c r="AR1294" s="192"/>
      <c r="AS1294" s="192"/>
      <c r="AT1294" s="192"/>
      <c r="AU1294" s="192"/>
      <c r="AV1294" s="192"/>
      <c r="AW1294" s="192"/>
      <c r="AX1294" s="192"/>
      <c r="AY1294" s="192"/>
      <c r="AZ1294" s="192"/>
      <c r="BA1294" s="192"/>
      <c r="BB1294" s="192"/>
      <c r="BC1294" s="192"/>
      <c r="BD1294" s="192"/>
      <c r="BE1294" s="192"/>
      <c r="BF1294" s="192"/>
      <c r="BG1294" s="192"/>
      <c r="BH1294" s="192"/>
      <c r="BI1294" s="192"/>
      <c r="BJ1294" s="192"/>
      <c r="BK1294" s="192"/>
      <c r="BL1294" s="192"/>
      <c r="BM1294" s="192"/>
      <c r="BN1294" s="192"/>
      <c r="BO1294" s="192"/>
      <c r="BP1294" s="192"/>
      <c r="BQ1294" s="192"/>
      <c r="BR1294" s="192"/>
      <c r="BS1294" s="192"/>
      <c r="BT1294" s="192"/>
      <c r="BU1294" s="192"/>
      <c r="BV1294" s="192"/>
      <c r="BW1294" s="192"/>
      <c r="BX1294" s="192"/>
      <c r="BY1294" s="192"/>
      <c r="BZ1294" s="192"/>
      <c r="CA1294" s="192"/>
      <c r="CB1294" s="192"/>
      <c r="CC1294" s="192"/>
      <c r="CD1294" s="192"/>
      <c r="CE1294" s="192"/>
      <c r="CF1294" s="192"/>
      <c r="CG1294" s="192"/>
      <c r="CH1294" s="192"/>
      <c r="CI1294" s="192"/>
      <c r="CJ1294" s="192"/>
      <c r="CK1294" s="192"/>
      <c r="CL1294" s="192"/>
    </row>
    <row r="1295" spans="2:90" x14ac:dyDescent="0.4">
      <c r="B1295" s="171" t="s">
        <v>492</v>
      </c>
      <c r="E1295" s="8"/>
      <c r="H1295" s="132" t="s">
        <v>771</v>
      </c>
      <c r="I1295" s="190"/>
      <c r="J1295" s="190"/>
      <c r="K1295" s="191"/>
      <c r="L1295" s="191"/>
      <c r="M1295" s="191"/>
      <c r="N1295" s="191"/>
      <c r="O1295" s="191"/>
      <c r="P1295" s="191"/>
      <c r="R1295" s="191"/>
      <c r="S1295" s="192"/>
      <c r="T1295" s="192"/>
      <c r="U1295" s="192"/>
      <c r="V1295" s="192"/>
      <c r="W1295" s="192"/>
      <c r="X1295" s="192"/>
      <c r="Y1295" s="192"/>
      <c r="Z1295" s="192"/>
      <c r="AA1295" s="192"/>
      <c r="AB1295" s="192"/>
      <c r="AC1295" s="192"/>
      <c r="AD1295" s="192"/>
      <c r="AE1295" s="192"/>
      <c r="AF1295" s="192"/>
      <c r="AG1295" s="192"/>
      <c r="AH1295" s="192"/>
      <c r="AI1295" s="192"/>
      <c r="AJ1295" s="192"/>
      <c r="AK1295" s="192"/>
      <c r="AL1295" s="192"/>
      <c r="AM1295" s="192"/>
      <c r="AN1295" s="192"/>
      <c r="AO1295" s="192"/>
      <c r="AP1295" s="192"/>
      <c r="AQ1295" s="192"/>
      <c r="AR1295" s="192"/>
      <c r="AS1295" s="192"/>
      <c r="AT1295" s="192"/>
      <c r="AU1295" s="192"/>
      <c r="AV1295" s="192"/>
      <c r="AW1295" s="192"/>
      <c r="AX1295" s="192"/>
      <c r="AY1295" s="192"/>
      <c r="AZ1295" s="192"/>
      <c r="BA1295" s="192"/>
      <c r="BB1295" s="192"/>
      <c r="BC1295" s="192"/>
      <c r="BD1295" s="192"/>
      <c r="BE1295" s="192"/>
      <c r="BF1295" s="192"/>
      <c r="BG1295" s="192"/>
      <c r="BH1295" s="192"/>
      <c r="BI1295" s="192"/>
      <c r="BJ1295" s="192"/>
      <c r="BK1295" s="192"/>
      <c r="BL1295" s="192"/>
      <c r="BM1295" s="192"/>
      <c r="BN1295" s="192"/>
      <c r="BO1295" s="192"/>
      <c r="BP1295" s="192"/>
      <c r="BQ1295" s="192"/>
      <c r="BR1295" s="192"/>
      <c r="BS1295" s="192"/>
      <c r="BT1295" s="192"/>
      <c r="BU1295" s="192"/>
      <c r="BV1295" s="192"/>
      <c r="BW1295" s="192"/>
      <c r="BX1295" s="192"/>
      <c r="BY1295" s="192"/>
      <c r="BZ1295" s="192"/>
      <c r="CA1295" s="192"/>
      <c r="CB1295" s="192"/>
      <c r="CC1295" s="192"/>
      <c r="CD1295" s="192"/>
      <c r="CE1295" s="192"/>
      <c r="CF1295" s="192"/>
      <c r="CG1295" s="192"/>
      <c r="CH1295" s="192"/>
      <c r="CI1295" s="192"/>
      <c r="CJ1295" s="192"/>
      <c r="CK1295" s="192"/>
      <c r="CL1295" s="192"/>
    </row>
    <row r="1296" spans="2:90" x14ac:dyDescent="0.4">
      <c r="B1296" s="171" t="s">
        <v>461</v>
      </c>
      <c r="E1296" s="8"/>
      <c r="H1296" s="132" t="s">
        <v>461</v>
      </c>
      <c r="I1296" s="172"/>
      <c r="J1296" s="172"/>
      <c r="K1296" s="193"/>
      <c r="L1296" s="193"/>
      <c r="M1296" s="193"/>
      <c r="N1296" s="193"/>
      <c r="O1296" s="193"/>
      <c r="P1296" s="193"/>
      <c r="R1296" s="194"/>
      <c r="S1296" s="195" t="str">
        <f t="shared" ref="S1296:AX1296" si="1506">S$16</f>
        <v>S$12</v>
      </c>
      <c r="T1296" s="195" t="str">
        <f t="shared" si="1506"/>
        <v>T$12</v>
      </c>
      <c r="U1296" s="195" t="str">
        <f t="shared" si="1506"/>
        <v>U$12</v>
      </c>
      <c r="V1296" s="195" t="str">
        <f t="shared" si="1506"/>
        <v>V$12</v>
      </c>
      <c r="W1296" s="195" t="str">
        <f t="shared" si="1506"/>
        <v>W$12</v>
      </c>
      <c r="X1296" s="195" t="str">
        <f t="shared" si="1506"/>
        <v>X$12</v>
      </c>
      <c r="Y1296" s="195" t="str">
        <f t="shared" si="1506"/>
        <v>Y$12</v>
      </c>
      <c r="Z1296" s="195" t="str">
        <f t="shared" si="1506"/>
        <v>Z$12</v>
      </c>
      <c r="AA1296" s="195" t="str">
        <f t="shared" si="1506"/>
        <v>AA$12</v>
      </c>
      <c r="AB1296" s="195" t="str">
        <f t="shared" si="1506"/>
        <v>AB$12</v>
      </c>
      <c r="AC1296" s="195" t="str">
        <f t="shared" si="1506"/>
        <v>AC$12</v>
      </c>
      <c r="AD1296" s="195" t="str">
        <f t="shared" si="1506"/>
        <v>AD$12</v>
      </c>
      <c r="AE1296" s="195" t="str">
        <f t="shared" si="1506"/>
        <v>AE$12</v>
      </c>
      <c r="AF1296" s="195" t="str">
        <f t="shared" si="1506"/>
        <v>AF$12</v>
      </c>
      <c r="AG1296" s="195" t="str">
        <f t="shared" si="1506"/>
        <v>AG$12</v>
      </c>
      <c r="AH1296" s="195" t="str">
        <f t="shared" si="1506"/>
        <v>AH$12</v>
      </c>
      <c r="AI1296" s="195" t="str">
        <f t="shared" si="1506"/>
        <v>AI$12</v>
      </c>
      <c r="AJ1296" s="195" t="str">
        <f t="shared" si="1506"/>
        <v>AJ$12</v>
      </c>
      <c r="AK1296" s="195" t="str">
        <f t="shared" si="1506"/>
        <v>AK$12</v>
      </c>
      <c r="AL1296" s="195" t="str">
        <f t="shared" si="1506"/>
        <v>AL$12</v>
      </c>
      <c r="AM1296" s="195" t="str">
        <f t="shared" si="1506"/>
        <v>AM$12</v>
      </c>
      <c r="AN1296" s="195" t="str">
        <f t="shared" si="1506"/>
        <v>AN$12</v>
      </c>
      <c r="AO1296" s="195" t="str">
        <f t="shared" si="1506"/>
        <v>AO$12</v>
      </c>
      <c r="AP1296" s="195" t="str">
        <f t="shared" si="1506"/>
        <v>AP$12</v>
      </c>
      <c r="AQ1296" s="195" t="str">
        <f t="shared" si="1506"/>
        <v>AQ$12</v>
      </c>
      <c r="AR1296" s="195" t="str">
        <f t="shared" si="1506"/>
        <v>AR$12</v>
      </c>
      <c r="AS1296" s="195" t="str">
        <f t="shared" si="1506"/>
        <v>AS$12</v>
      </c>
      <c r="AT1296" s="195" t="str">
        <f t="shared" si="1506"/>
        <v>AT$12</v>
      </c>
      <c r="AU1296" s="195" t="str">
        <f t="shared" si="1506"/>
        <v>AU$12</v>
      </c>
      <c r="AV1296" s="195" t="str">
        <f t="shared" si="1506"/>
        <v>AV$12</v>
      </c>
      <c r="AW1296" s="195" t="str">
        <f t="shared" si="1506"/>
        <v>AW$12</v>
      </c>
      <c r="AX1296" s="195" t="str">
        <f t="shared" si="1506"/>
        <v>AX$12</v>
      </c>
      <c r="AY1296" s="195" t="str">
        <f t="shared" ref="AY1296:CD1296" si="1507">AY$16</f>
        <v>AY$12</v>
      </c>
      <c r="AZ1296" s="195" t="str">
        <f t="shared" si="1507"/>
        <v>AZ$12</v>
      </c>
      <c r="BA1296" s="195" t="str">
        <f t="shared" si="1507"/>
        <v>BA$12</v>
      </c>
      <c r="BB1296" s="195" t="str">
        <f t="shared" si="1507"/>
        <v>BB$12</v>
      </c>
      <c r="BC1296" s="195" t="str">
        <f t="shared" si="1507"/>
        <v>BC$12</v>
      </c>
      <c r="BD1296" s="195" t="str">
        <f t="shared" si="1507"/>
        <v>BD$12</v>
      </c>
      <c r="BE1296" s="195" t="str">
        <f t="shared" si="1507"/>
        <v>BE$12</v>
      </c>
      <c r="BF1296" s="195" t="str">
        <f t="shared" si="1507"/>
        <v>BF$12</v>
      </c>
      <c r="BG1296" s="195" t="str">
        <f t="shared" si="1507"/>
        <v>BG$12</v>
      </c>
      <c r="BH1296" s="195" t="str">
        <f t="shared" si="1507"/>
        <v>BH$12</v>
      </c>
      <c r="BI1296" s="195" t="str">
        <f t="shared" si="1507"/>
        <v>BI$12</v>
      </c>
      <c r="BJ1296" s="195" t="str">
        <f t="shared" si="1507"/>
        <v>BJ$12</v>
      </c>
      <c r="BK1296" s="195" t="str">
        <f t="shared" si="1507"/>
        <v>BK$12</v>
      </c>
      <c r="BL1296" s="195" t="str">
        <f t="shared" si="1507"/>
        <v>BL$12</v>
      </c>
      <c r="BM1296" s="195" t="str">
        <f t="shared" si="1507"/>
        <v>BM$12</v>
      </c>
      <c r="BN1296" s="195" t="str">
        <f t="shared" si="1507"/>
        <v>BN$12</v>
      </c>
      <c r="BO1296" s="195" t="str">
        <f t="shared" si="1507"/>
        <v>BO$12</v>
      </c>
      <c r="BP1296" s="195" t="str">
        <f t="shared" si="1507"/>
        <v>BP$12</v>
      </c>
      <c r="BQ1296" s="195" t="str">
        <f t="shared" si="1507"/>
        <v>BQ$12</v>
      </c>
      <c r="BR1296" s="195" t="str">
        <f t="shared" si="1507"/>
        <v>BR$12</v>
      </c>
      <c r="BS1296" s="195" t="str">
        <f t="shared" si="1507"/>
        <v>BS$12</v>
      </c>
      <c r="BT1296" s="195" t="str">
        <f t="shared" si="1507"/>
        <v>BT$12</v>
      </c>
      <c r="BU1296" s="195" t="str">
        <f t="shared" si="1507"/>
        <v>BU$12</v>
      </c>
      <c r="BV1296" s="195" t="str">
        <f t="shared" si="1507"/>
        <v>BV$12</v>
      </c>
      <c r="BW1296" s="195" t="str">
        <f t="shared" si="1507"/>
        <v>BW$12</v>
      </c>
      <c r="BX1296" s="195" t="str">
        <f t="shared" si="1507"/>
        <v>BX$12</v>
      </c>
      <c r="BY1296" s="195" t="str">
        <f t="shared" si="1507"/>
        <v>BY$12</v>
      </c>
      <c r="BZ1296" s="195" t="str">
        <f t="shared" si="1507"/>
        <v>BZ$12</v>
      </c>
      <c r="CA1296" s="195" t="str">
        <f t="shared" si="1507"/>
        <v>CA$12</v>
      </c>
      <c r="CB1296" s="195" t="str">
        <f t="shared" si="1507"/>
        <v>CB$12</v>
      </c>
      <c r="CC1296" s="195" t="str">
        <f t="shared" si="1507"/>
        <v>CC$12</v>
      </c>
      <c r="CD1296" s="195" t="str">
        <f t="shared" si="1507"/>
        <v>CD$12</v>
      </c>
      <c r="CE1296" s="195" t="str">
        <f t="shared" ref="CE1296:CL1296" si="1508">CE$16</f>
        <v>CE$12</v>
      </c>
      <c r="CF1296" s="195" t="str">
        <f t="shared" si="1508"/>
        <v>CF$12</v>
      </c>
      <c r="CG1296" s="195" t="str">
        <f t="shared" si="1508"/>
        <v>CG$12</v>
      </c>
      <c r="CH1296" s="195" t="str">
        <f t="shared" si="1508"/>
        <v>CH$12</v>
      </c>
      <c r="CI1296" s="195" t="str">
        <f t="shared" si="1508"/>
        <v>CI$12</v>
      </c>
      <c r="CJ1296" s="195" t="str">
        <f t="shared" si="1508"/>
        <v>CJ$12</v>
      </c>
      <c r="CK1296" s="195" t="str">
        <f t="shared" si="1508"/>
        <v>CK$12</v>
      </c>
      <c r="CL1296" s="195" t="str">
        <f t="shared" si="1508"/>
        <v>CL$12</v>
      </c>
    </row>
    <row r="1297" spans="2:90" x14ac:dyDescent="0.4">
      <c r="B1297" s="171" t="s">
        <v>462</v>
      </c>
      <c r="E1297" s="8"/>
      <c r="H1297" s="132" t="s">
        <v>462</v>
      </c>
      <c r="I1297" s="172"/>
      <c r="J1297" s="172"/>
      <c r="K1297" s="193"/>
      <c r="L1297" s="193"/>
      <c r="M1297" s="193"/>
      <c r="N1297" s="193"/>
      <c r="O1297" s="193"/>
      <c r="P1297" s="193"/>
      <c r="R1297" s="194"/>
      <c r="S1297" s="195" t="str">
        <f t="shared" ref="S1297:AX1297" si="1509">S$17</f>
        <v>S$13</v>
      </c>
      <c r="T1297" s="195" t="str">
        <f t="shared" si="1509"/>
        <v>T$13</v>
      </c>
      <c r="U1297" s="195" t="str">
        <f t="shared" si="1509"/>
        <v>U$13</v>
      </c>
      <c r="V1297" s="195" t="str">
        <f t="shared" si="1509"/>
        <v>V$13</v>
      </c>
      <c r="W1297" s="195" t="str">
        <f t="shared" si="1509"/>
        <v>W$13</v>
      </c>
      <c r="X1297" s="195" t="str">
        <f t="shared" si="1509"/>
        <v>X$13</v>
      </c>
      <c r="Y1297" s="195" t="str">
        <f t="shared" si="1509"/>
        <v>Y$13</v>
      </c>
      <c r="Z1297" s="195" t="str">
        <f t="shared" si="1509"/>
        <v>Z$13</v>
      </c>
      <c r="AA1297" s="195" t="str">
        <f t="shared" si="1509"/>
        <v>AA$13</v>
      </c>
      <c r="AB1297" s="195" t="str">
        <f t="shared" si="1509"/>
        <v>AB$13</v>
      </c>
      <c r="AC1297" s="195" t="str">
        <f t="shared" si="1509"/>
        <v>AC$13</v>
      </c>
      <c r="AD1297" s="195" t="str">
        <f t="shared" si="1509"/>
        <v>AD$13</v>
      </c>
      <c r="AE1297" s="195" t="str">
        <f t="shared" si="1509"/>
        <v>AE$13</v>
      </c>
      <c r="AF1297" s="195" t="str">
        <f t="shared" si="1509"/>
        <v>AF$13</v>
      </c>
      <c r="AG1297" s="195" t="str">
        <f t="shared" si="1509"/>
        <v>AG$13</v>
      </c>
      <c r="AH1297" s="195" t="str">
        <f t="shared" si="1509"/>
        <v>AH$13</v>
      </c>
      <c r="AI1297" s="195" t="str">
        <f t="shared" si="1509"/>
        <v>AI$13</v>
      </c>
      <c r="AJ1297" s="195" t="str">
        <f t="shared" si="1509"/>
        <v>AJ$13</v>
      </c>
      <c r="AK1297" s="195" t="str">
        <f t="shared" si="1509"/>
        <v>AK$13</v>
      </c>
      <c r="AL1297" s="195" t="str">
        <f t="shared" si="1509"/>
        <v>AL$13</v>
      </c>
      <c r="AM1297" s="195" t="str">
        <f t="shared" si="1509"/>
        <v>AM$13</v>
      </c>
      <c r="AN1297" s="195" t="str">
        <f t="shared" si="1509"/>
        <v>AN$13</v>
      </c>
      <c r="AO1297" s="195" t="str">
        <f t="shared" si="1509"/>
        <v>AO$13</v>
      </c>
      <c r="AP1297" s="195" t="str">
        <f t="shared" si="1509"/>
        <v>AP$13</v>
      </c>
      <c r="AQ1297" s="195" t="str">
        <f t="shared" si="1509"/>
        <v>AQ$13</v>
      </c>
      <c r="AR1297" s="195" t="str">
        <f t="shared" si="1509"/>
        <v>AR$13</v>
      </c>
      <c r="AS1297" s="195" t="str">
        <f t="shared" si="1509"/>
        <v>AS$13</v>
      </c>
      <c r="AT1297" s="195" t="str">
        <f t="shared" si="1509"/>
        <v>AT$13</v>
      </c>
      <c r="AU1297" s="195" t="str">
        <f t="shared" si="1509"/>
        <v>AU$13</v>
      </c>
      <c r="AV1297" s="195" t="str">
        <f t="shared" si="1509"/>
        <v>AV$13</v>
      </c>
      <c r="AW1297" s="195" t="str">
        <f t="shared" si="1509"/>
        <v>AW$13</v>
      </c>
      <c r="AX1297" s="195" t="str">
        <f t="shared" si="1509"/>
        <v>AX$13</v>
      </c>
      <c r="AY1297" s="195" t="str">
        <f t="shared" ref="AY1297:CD1297" si="1510">AY$17</f>
        <v>AY$13</v>
      </c>
      <c r="AZ1297" s="195" t="str">
        <f t="shared" si="1510"/>
        <v>AZ$13</v>
      </c>
      <c r="BA1297" s="195" t="str">
        <f t="shared" si="1510"/>
        <v>BA$13</v>
      </c>
      <c r="BB1297" s="195" t="str">
        <f t="shared" si="1510"/>
        <v>BB$13</v>
      </c>
      <c r="BC1297" s="195" t="str">
        <f t="shared" si="1510"/>
        <v>BC$13</v>
      </c>
      <c r="BD1297" s="195" t="str">
        <f t="shared" si="1510"/>
        <v>BD$13</v>
      </c>
      <c r="BE1297" s="195" t="str">
        <f t="shared" si="1510"/>
        <v>BE$13</v>
      </c>
      <c r="BF1297" s="195" t="str">
        <f t="shared" si="1510"/>
        <v>BF$13</v>
      </c>
      <c r="BG1297" s="195" t="str">
        <f t="shared" si="1510"/>
        <v>BG$13</v>
      </c>
      <c r="BH1297" s="195" t="str">
        <f t="shared" si="1510"/>
        <v>BH$13</v>
      </c>
      <c r="BI1297" s="195" t="str">
        <f t="shared" si="1510"/>
        <v>BI$13</v>
      </c>
      <c r="BJ1297" s="195" t="str">
        <f t="shared" si="1510"/>
        <v>BJ$13</v>
      </c>
      <c r="BK1297" s="195" t="str">
        <f t="shared" si="1510"/>
        <v>BK$13</v>
      </c>
      <c r="BL1297" s="195" t="str">
        <f t="shared" si="1510"/>
        <v>BL$13</v>
      </c>
      <c r="BM1297" s="195" t="str">
        <f t="shared" si="1510"/>
        <v>BM$13</v>
      </c>
      <c r="BN1297" s="195" t="str">
        <f t="shared" si="1510"/>
        <v>BN$13</v>
      </c>
      <c r="BO1297" s="195" t="str">
        <f t="shared" si="1510"/>
        <v>BO$13</v>
      </c>
      <c r="BP1297" s="195" t="str">
        <f t="shared" si="1510"/>
        <v>BP$13</v>
      </c>
      <c r="BQ1297" s="195" t="str">
        <f t="shared" si="1510"/>
        <v>BQ$13</v>
      </c>
      <c r="BR1297" s="195" t="str">
        <f t="shared" si="1510"/>
        <v>BR$13</v>
      </c>
      <c r="BS1297" s="195" t="str">
        <f t="shared" si="1510"/>
        <v>BS$13</v>
      </c>
      <c r="BT1297" s="195" t="str">
        <f t="shared" si="1510"/>
        <v>BT$13</v>
      </c>
      <c r="BU1297" s="195" t="str">
        <f t="shared" si="1510"/>
        <v>BU$13</v>
      </c>
      <c r="BV1297" s="195" t="str">
        <f t="shared" si="1510"/>
        <v>BV$13</v>
      </c>
      <c r="BW1297" s="195" t="str">
        <f t="shared" si="1510"/>
        <v>BW$13</v>
      </c>
      <c r="BX1297" s="195" t="str">
        <f t="shared" si="1510"/>
        <v>BX$13</v>
      </c>
      <c r="BY1297" s="195" t="str">
        <f t="shared" si="1510"/>
        <v>BY$13</v>
      </c>
      <c r="BZ1297" s="195" t="str">
        <f t="shared" si="1510"/>
        <v>BZ$13</v>
      </c>
      <c r="CA1297" s="195" t="str">
        <f t="shared" si="1510"/>
        <v>CA$13</v>
      </c>
      <c r="CB1297" s="195" t="str">
        <f t="shared" si="1510"/>
        <v>CB$13</v>
      </c>
      <c r="CC1297" s="195" t="str">
        <f t="shared" si="1510"/>
        <v>CC$13</v>
      </c>
      <c r="CD1297" s="195" t="str">
        <f t="shared" si="1510"/>
        <v>CD$13</v>
      </c>
      <c r="CE1297" s="195" t="str">
        <f t="shared" ref="CE1297:CL1297" si="1511">CE$17</f>
        <v>CE$13</v>
      </c>
      <c r="CF1297" s="195" t="str">
        <f t="shared" si="1511"/>
        <v>CF$13</v>
      </c>
      <c r="CG1297" s="195" t="str">
        <f t="shared" si="1511"/>
        <v>CG$13</v>
      </c>
      <c r="CH1297" s="195" t="str">
        <f t="shared" si="1511"/>
        <v>CH$13</v>
      </c>
      <c r="CI1297" s="195" t="str">
        <f t="shared" si="1511"/>
        <v>CI$13</v>
      </c>
      <c r="CJ1297" s="195" t="str">
        <f t="shared" si="1511"/>
        <v>CJ$13</v>
      </c>
      <c r="CK1297" s="195" t="str">
        <f t="shared" si="1511"/>
        <v>CK$13</v>
      </c>
      <c r="CL1297" s="195" t="str">
        <f t="shared" si="1511"/>
        <v>CL$13</v>
      </c>
    </row>
    <row r="1298" spans="2:90" x14ac:dyDescent="0.4">
      <c r="B1298" s="171" t="s">
        <v>491</v>
      </c>
      <c r="E1298" s="8"/>
      <c r="H1298" s="8" t="s">
        <v>488</v>
      </c>
      <c r="I1298" s="197"/>
      <c r="J1298" s="197"/>
      <c r="K1298" s="198"/>
      <c r="L1298" s="198"/>
      <c r="M1298" s="198"/>
      <c r="N1298" s="198"/>
      <c r="O1298" s="198"/>
      <c r="P1298" s="198"/>
      <c r="R1298" s="198"/>
      <c r="S1298" s="170"/>
      <c r="T1298" s="170"/>
      <c r="U1298" s="170"/>
      <c r="V1298" s="170"/>
      <c r="W1298" s="170"/>
      <c r="X1298" s="170"/>
      <c r="Y1298" s="170"/>
      <c r="Z1298" s="170"/>
      <c r="AA1298" s="170"/>
      <c r="AB1298" s="170"/>
      <c r="AC1298" s="170"/>
      <c r="AD1298" s="170"/>
      <c r="AE1298" s="170"/>
      <c r="AF1298" s="170"/>
      <c r="AG1298" s="170"/>
      <c r="AH1298" s="170"/>
      <c r="AI1298" s="170"/>
      <c r="AJ1298" s="170"/>
      <c r="AK1298" s="170"/>
      <c r="AL1298" s="170"/>
      <c r="AM1298" s="170"/>
      <c r="AN1298" s="170"/>
      <c r="AO1298" s="170"/>
      <c r="AP1298" s="170"/>
      <c r="AQ1298" s="170"/>
      <c r="AR1298" s="170"/>
      <c r="AS1298" s="170"/>
      <c r="AT1298" s="170"/>
      <c r="AU1298" s="170"/>
      <c r="AV1298" s="170"/>
      <c r="AW1298" s="170"/>
      <c r="AX1298" s="170"/>
      <c r="AY1298" s="170"/>
      <c r="AZ1298" s="170"/>
      <c r="BA1298" s="170"/>
      <c r="BB1298" s="170"/>
      <c r="BC1298" s="170"/>
      <c r="BD1298" s="170"/>
      <c r="BE1298" s="170"/>
      <c r="BF1298" s="170"/>
      <c r="BG1298" s="170"/>
      <c r="BH1298" s="170"/>
      <c r="BI1298" s="170"/>
      <c r="BJ1298" s="170"/>
      <c r="BK1298" s="170"/>
      <c r="BL1298" s="170"/>
      <c r="BM1298" s="170"/>
      <c r="BN1298" s="170"/>
      <c r="BO1298" s="170"/>
      <c r="BP1298" s="170"/>
      <c r="BQ1298" s="170"/>
      <c r="BR1298" s="170"/>
      <c r="BS1298" s="170"/>
      <c r="BT1298" s="170"/>
      <c r="BU1298" s="170"/>
      <c r="BV1298" s="170"/>
      <c r="BW1298" s="170"/>
      <c r="BX1298" s="170"/>
      <c r="BY1298" s="170"/>
      <c r="BZ1298" s="170"/>
      <c r="CA1298" s="170"/>
      <c r="CB1298" s="170"/>
      <c r="CC1298" s="170"/>
      <c r="CD1298" s="170"/>
      <c r="CE1298" s="170"/>
      <c r="CF1298" s="170"/>
      <c r="CG1298" s="170"/>
      <c r="CH1298" s="170"/>
      <c r="CI1298" s="170"/>
      <c r="CJ1298" s="170"/>
      <c r="CK1298" s="170"/>
      <c r="CL1298" s="170"/>
    </row>
    <row r="1299" spans="2:90" x14ac:dyDescent="0.4">
      <c r="B1299" s="171" t="s">
        <v>505</v>
      </c>
      <c r="E1299" s="8"/>
      <c r="H1299" s="196" t="s">
        <v>489</v>
      </c>
      <c r="I1299" s="197"/>
      <c r="J1299" s="197"/>
      <c r="K1299" s="198"/>
      <c r="L1299" s="198"/>
      <c r="M1299" s="198"/>
      <c r="N1299" s="198"/>
      <c r="O1299" s="198"/>
      <c r="P1299" s="198"/>
      <c r="R1299" s="198"/>
      <c r="S1299" s="186"/>
      <c r="T1299" s="186"/>
      <c r="U1299" s="186"/>
      <c r="V1299" s="186"/>
      <c r="W1299" s="186"/>
      <c r="X1299" s="186"/>
      <c r="Y1299" s="186"/>
      <c r="Z1299" s="186"/>
      <c r="AA1299" s="186"/>
      <c r="AB1299" s="186"/>
      <c r="AC1299" s="186"/>
      <c r="AD1299" s="186"/>
      <c r="AE1299" s="186"/>
      <c r="AF1299" s="186"/>
      <c r="AG1299" s="186"/>
      <c r="AH1299" s="186"/>
      <c r="AI1299" s="186"/>
      <c r="AJ1299" s="186"/>
      <c r="AK1299" s="186"/>
      <c r="AL1299" s="186"/>
      <c r="AM1299" s="186"/>
      <c r="AN1299" s="186"/>
      <c r="AO1299" s="186"/>
      <c r="AP1299" s="186"/>
      <c r="AQ1299" s="186"/>
      <c r="AR1299" s="186"/>
      <c r="AS1299" s="186"/>
      <c r="AT1299" s="186"/>
      <c r="AU1299" s="186"/>
      <c r="AV1299" s="186"/>
      <c r="AW1299" s="186"/>
      <c r="AX1299" s="186"/>
      <c r="AY1299" s="186"/>
      <c r="AZ1299" s="186"/>
      <c r="BA1299" s="186"/>
      <c r="BB1299" s="186"/>
      <c r="BC1299" s="186"/>
      <c r="BD1299" s="186"/>
      <c r="BE1299" s="186"/>
      <c r="BF1299" s="186"/>
      <c r="BG1299" s="186"/>
      <c r="BH1299" s="186"/>
      <c r="BI1299" s="186"/>
      <c r="BJ1299" s="186"/>
      <c r="BK1299" s="186"/>
      <c r="BL1299" s="186"/>
      <c r="BM1299" s="186"/>
      <c r="BN1299" s="186"/>
      <c r="BO1299" s="186"/>
      <c r="BP1299" s="186"/>
      <c r="BQ1299" s="186"/>
      <c r="BR1299" s="186"/>
      <c r="BS1299" s="186"/>
      <c r="BT1299" s="186"/>
      <c r="BU1299" s="186"/>
      <c r="BV1299" s="186"/>
      <c r="BW1299" s="186"/>
      <c r="BX1299" s="186"/>
      <c r="BY1299" s="186"/>
      <c r="BZ1299" s="186"/>
      <c r="CA1299" s="186"/>
      <c r="CB1299" s="186"/>
      <c r="CC1299" s="186"/>
      <c r="CD1299" s="186"/>
      <c r="CE1299" s="186"/>
      <c r="CF1299" s="186"/>
      <c r="CG1299" s="186"/>
      <c r="CH1299" s="186"/>
      <c r="CI1299" s="186"/>
      <c r="CJ1299" s="186"/>
      <c r="CK1299" s="186"/>
      <c r="CL1299" s="186"/>
    </row>
    <row r="1300" spans="2:90" x14ac:dyDescent="0.4">
      <c r="B1300" s="171" t="s">
        <v>463</v>
      </c>
      <c r="E1300" s="8"/>
      <c r="H1300" s="8" t="s">
        <v>463</v>
      </c>
      <c r="I1300" s="197"/>
      <c r="J1300" s="197"/>
      <c r="K1300" s="198"/>
      <c r="L1300" s="198"/>
      <c r="M1300" s="198"/>
      <c r="N1300" s="198"/>
      <c r="O1300" s="198"/>
      <c r="P1300" s="198"/>
      <c r="R1300" s="198"/>
      <c r="S1300" s="186" t="str">
        <f t="shared" ref="S1300:AX1300" si="1512">S$18</f>
        <v>S$14</v>
      </c>
      <c r="T1300" s="186" t="str">
        <f t="shared" si="1512"/>
        <v>T$14</v>
      </c>
      <c r="U1300" s="186" t="str">
        <f t="shared" si="1512"/>
        <v>U$14</v>
      </c>
      <c r="V1300" s="186" t="str">
        <f t="shared" si="1512"/>
        <v>V$14</v>
      </c>
      <c r="W1300" s="186" t="str">
        <f t="shared" si="1512"/>
        <v>W$14</v>
      </c>
      <c r="X1300" s="186" t="str">
        <f t="shared" si="1512"/>
        <v>X$14</v>
      </c>
      <c r="Y1300" s="186" t="str">
        <f t="shared" si="1512"/>
        <v>Y$14</v>
      </c>
      <c r="Z1300" s="186" t="str">
        <f t="shared" si="1512"/>
        <v>Z$14</v>
      </c>
      <c r="AA1300" s="186" t="str">
        <f t="shared" si="1512"/>
        <v>AA$14</v>
      </c>
      <c r="AB1300" s="186" t="str">
        <f t="shared" si="1512"/>
        <v>AB$14</v>
      </c>
      <c r="AC1300" s="186" t="str">
        <f t="shared" si="1512"/>
        <v>AC$14</v>
      </c>
      <c r="AD1300" s="186" t="str">
        <f t="shared" si="1512"/>
        <v>AD$14</v>
      </c>
      <c r="AE1300" s="186" t="str">
        <f t="shared" si="1512"/>
        <v>AE$14</v>
      </c>
      <c r="AF1300" s="186" t="str">
        <f t="shared" si="1512"/>
        <v>AF$14</v>
      </c>
      <c r="AG1300" s="186" t="str">
        <f t="shared" si="1512"/>
        <v>AG$14</v>
      </c>
      <c r="AH1300" s="186" t="str">
        <f t="shared" si="1512"/>
        <v>AH$14</v>
      </c>
      <c r="AI1300" s="186" t="str">
        <f t="shared" si="1512"/>
        <v>AI$14</v>
      </c>
      <c r="AJ1300" s="186" t="str">
        <f t="shared" si="1512"/>
        <v>AJ$14</v>
      </c>
      <c r="AK1300" s="186" t="str">
        <f t="shared" si="1512"/>
        <v>AK$14</v>
      </c>
      <c r="AL1300" s="186" t="str">
        <f t="shared" si="1512"/>
        <v>AL$14</v>
      </c>
      <c r="AM1300" s="186" t="str">
        <f t="shared" si="1512"/>
        <v>AM$14</v>
      </c>
      <c r="AN1300" s="186" t="str">
        <f t="shared" si="1512"/>
        <v>AN$14</v>
      </c>
      <c r="AO1300" s="186" t="str">
        <f t="shared" si="1512"/>
        <v>AO$14</v>
      </c>
      <c r="AP1300" s="186" t="str">
        <f t="shared" si="1512"/>
        <v>AP$14</v>
      </c>
      <c r="AQ1300" s="186" t="str">
        <f t="shared" si="1512"/>
        <v>AQ$14</v>
      </c>
      <c r="AR1300" s="186" t="str">
        <f t="shared" si="1512"/>
        <v>AR$14</v>
      </c>
      <c r="AS1300" s="186" t="str">
        <f t="shared" si="1512"/>
        <v>AS$14</v>
      </c>
      <c r="AT1300" s="186" t="str">
        <f t="shared" si="1512"/>
        <v>AT$14</v>
      </c>
      <c r="AU1300" s="186" t="str">
        <f t="shared" si="1512"/>
        <v>AU$14</v>
      </c>
      <c r="AV1300" s="186" t="str">
        <f t="shared" si="1512"/>
        <v>AV$14</v>
      </c>
      <c r="AW1300" s="186" t="str">
        <f t="shared" si="1512"/>
        <v>AW$14</v>
      </c>
      <c r="AX1300" s="186" t="str">
        <f t="shared" si="1512"/>
        <v>AX$14</v>
      </c>
      <c r="AY1300" s="186" t="str">
        <f t="shared" ref="AY1300:CD1300" si="1513">AY$18</f>
        <v>AY$14</v>
      </c>
      <c r="AZ1300" s="186" t="str">
        <f t="shared" si="1513"/>
        <v>AZ$14</v>
      </c>
      <c r="BA1300" s="186" t="str">
        <f t="shared" si="1513"/>
        <v>BA$14</v>
      </c>
      <c r="BB1300" s="186" t="str">
        <f t="shared" si="1513"/>
        <v>BB$14</v>
      </c>
      <c r="BC1300" s="186" t="str">
        <f t="shared" si="1513"/>
        <v>BC$14</v>
      </c>
      <c r="BD1300" s="186" t="str">
        <f t="shared" si="1513"/>
        <v>BD$14</v>
      </c>
      <c r="BE1300" s="186" t="str">
        <f t="shared" si="1513"/>
        <v>BE$14</v>
      </c>
      <c r="BF1300" s="186" t="str">
        <f t="shared" si="1513"/>
        <v>BF$14</v>
      </c>
      <c r="BG1300" s="186" t="str">
        <f t="shared" si="1513"/>
        <v>BG$14</v>
      </c>
      <c r="BH1300" s="186" t="str">
        <f t="shared" si="1513"/>
        <v>BH$14</v>
      </c>
      <c r="BI1300" s="186" t="str">
        <f t="shared" si="1513"/>
        <v>BI$14</v>
      </c>
      <c r="BJ1300" s="186" t="str">
        <f t="shared" si="1513"/>
        <v>BJ$14</v>
      </c>
      <c r="BK1300" s="186" t="str">
        <f t="shared" si="1513"/>
        <v>BK$14</v>
      </c>
      <c r="BL1300" s="186" t="str">
        <f t="shared" si="1513"/>
        <v>BL$14</v>
      </c>
      <c r="BM1300" s="186" t="str">
        <f t="shared" si="1513"/>
        <v>BM$14</v>
      </c>
      <c r="BN1300" s="186" t="str">
        <f t="shared" si="1513"/>
        <v>BN$14</v>
      </c>
      <c r="BO1300" s="186" t="str">
        <f t="shared" si="1513"/>
        <v>BO$14</v>
      </c>
      <c r="BP1300" s="186" t="str">
        <f t="shared" si="1513"/>
        <v>BP$14</v>
      </c>
      <c r="BQ1300" s="186" t="str">
        <f t="shared" si="1513"/>
        <v>BQ$14</v>
      </c>
      <c r="BR1300" s="186" t="str">
        <f t="shared" si="1513"/>
        <v>BR$14</v>
      </c>
      <c r="BS1300" s="186" t="str">
        <f t="shared" si="1513"/>
        <v>BS$14</v>
      </c>
      <c r="BT1300" s="186" t="str">
        <f t="shared" si="1513"/>
        <v>BT$14</v>
      </c>
      <c r="BU1300" s="186" t="str">
        <f t="shared" si="1513"/>
        <v>BU$14</v>
      </c>
      <c r="BV1300" s="186" t="str">
        <f t="shared" si="1513"/>
        <v>BV$14</v>
      </c>
      <c r="BW1300" s="186" t="str">
        <f t="shared" si="1513"/>
        <v>BW$14</v>
      </c>
      <c r="BX1300" s="186" t="str">
        <f t="shared" si="1513"/>
        <v>BX$14</v>
      </c>
      <c r="BY1300" s="186" t="str">
        <f t="shared" si="1513"/>
        <v>BY$14</v>
      </c>
      <c r="BZ1300" s="186" t="str">
        <f t="shared" si="1513"/>
        <v>BZ$14</v>
      </c>
      <c r="CA1300" s="186" t="str">
        <f t="shared" si="1513"/>
        <v>CA$14</v>
      </c>
      <c r="CB1300" s="186" t="str">
        <f t="shared" si="1513"/>
        <v>CB$14</v>
      </c>
      <c r="CC1300" s="186" t="str">
        <f t="shared" si="1513"/>
        <v>CC$14</v>
      </c>
      <c r="CD1300" s="186" t="str">
        <f t="shared" si="1513"/>
        <v>CD$14</v>
      </c>
      <c r="CE1300" s="186" t="str">
        <f t="shared" ref="CE1300:CL1300" si="1514">CE$18</f>
        <v>CE$14</v>
      </c>
      <c r="CF1300" s="186" t="str">
        <f t="shared" si="1514"/>
        <v>CF$14</v>
      </c>
      <c r="CG1300" s="186" t="str">
        <f t="shared" si="1514"/>
        <v>CG$14</v>
      </c>
      <c r="CH1300" s="186" t="str">
        <f t="shared" si="1514"/>
        <v>CH$14</v>
      </c>
      <c r="CI1300" s="186" t="str">
        <f t="shared" si="1514"/>
        <v>CI$14</v>
      </c>
      <c r="CJ1300" s="186" t="str">
        <f t="shared" si="1514"/>
        <v>CJ$14</v>
      </c>
      <c r="CK1300" s="186" t="str">
        <f t="shared" si="1514"/>
        <v>CK$14</v>
      </c>
      <c r="CL1300" s="186" t="str">
        <f t="shared" si="1514"/>
        <v>CL$14</v>
      </c>
    </row>
    <row r="1301" spans="2:90" x14ac:dyDescent="0.4">
      <c r="B1301" s="171" t="s">
        <v>464</v>
      </c>
      <c r="E1301" s="8"/>
      <c r="H1301" s="196" t="s">
        <v>464</v>
      </c>
      <c r="I1301" s="197"/>
      <c r="J1301" s="197"/>
      <c r="K1301" s="198"/>
      <c r="L1301" s="198"/>
      <c r="M1301" s="198"/>
      <c r="N1301" s="198"/>
      <c r="O1301" s="198"/>
      <c r="P1301" s="198"/>
      <c r="R1301" s="198"/>
      <c r="S1301" s="186" t="str">
        <f t="shared" ref="S1301:AX1301" si="1515">S$19</f>
        <v>S$15</v>
      </c>
      <c r="T1301" s="186" t="str">
        <f t="shared" si="1515"/>
        <v>T$15</v>
      </c>
      <c r="U1301" s="186" t="str">
        <f t="shared" si="1515"/>
        <v>U$15</v>
      </c>
      <c r="V1301" s="186" t="str">
        <f t="shared" si="1515"/>
        <v>V$15</v>
      </c>
      <c r="W1301" s="186" t="str">
        <f t="shared" si="1515"/>
        <v>W$15</v>
      </c>
      <c r="X1301" s="186" t="str">
        <f t="shared" si="1515"/>
        <v>X$15</v>
      </c>
      <c r="Y1301" s="186" t="str">
        <f t="shared" si="1515"/>
        <v>Y$15</v>
      </c>
      <c r="Z1301" s="186" t="str">
        <f t="shared" si="1515"/>
        <v>Z$15</v>
      </c>
      <c r="AA1301" s="186" t="str">
        <f t="shared" si="1515"/>
        <v>AA$15</v>
      </c>
      <c r="AB1301" s="186" t="str">
        <f t="shared" si="1515"/>
        <v>AB$15</v>
      </c>
      <c r="AC1301" s="186" t="str">
        <f t="shared" si="1515"/>
        <v>AC$15</v>
      </c>
      <c r="AD1301" s="186" t="str">
        <f t="shared" si="1515"/>
        <v>AD$15</v>
      </c>
      <c r="AE1301" s="186" t="str">
        <f t="shared" si="1515"/>
        <v>AE$15</v>
      </c>
      <c r="AF1301" s="186" t="str">
        <f t="shared" si="1515"/>
        <v>AF$15</v>
      </c>
      <c r="AG1301" s="186" t="str">
        <f t="shared" si="1515"/>
        <v>AG$15</v>
      </c>
      <c r="AH1301" s="186" t="str">
        <f t="shared" si="1515"/>
        <v>AH$15</v>
      </c>
      <c r="AI1301" s="186" t="str">
        <f t="shared" si="1515"/>
        <v>AI$15</v>
      </c>
      <c r="AJ1301" s="186" t="str">
        <f t="shared" si="1515"/>
        <v>AJ$15</v>
      </c>
      <c r="AK1301" s="186" t="str">
        <f t="shared" si="1515"/>
        <v>AK$15</v>
      </c>
      <c r="AL1301" s="186" t="str">
        <f t="shared" si="1515"/>
        <v>AL$15</v>
      </c>
      <c r="AM1301" s="186" t="str">
        <f t="shared" si="1515"/>
        <v>AM$15</v>
      </c>
      <c r="AN1301" s="186" t="str">
        <f t="shared" si="1515"/>
        <v>AN$15</v>
      </c>
      <c r="AO1301" s="186" t="str">
        <f t="shared" si="1515"/>
        <v>AO$15</v>
      </c>
      <c r="AP1301" s="186" t="str">
        <f t="shared" si="1515"/>
        <v>AP$15</v>
      </c>
      <c r="AQ1301" s="186" t="str">
        <f t="shared" si="1515"/>
        <v>AQ$15</v>
      </c>
      <c r="AR1301" s="186" t="str">
        <f t="shared" si="1515"/>
        <v>AR$15</v>
      </c>
      <c r="AS1301" s="186" t="str">
        <f t="shared" si="1515"/>
        <v>AS$15</v>
      </c>
      <c r="AT1301" s="186" t="str">
        <f t="shared" si="1515"/>
        <v>AT$15</v>
      </c>
      <c r="AU1301" s="186" t="str">
        <f t="shared" si="1515"/>
        <v>AU$15</v>
      </c>
      <c r="AV1301" s="186" t="str">
        <f t="shared" si="1515"/>
        <v>AV$15</v>
      </c>
      <c r="AW1301" s="186" t="str">
        <f t="shared" si="1515"/>
        <v>AW$15</v>
      </c>
      <c r="AX1301" s="186" t="str">
        <f t="shared" si="1515"/>
        <v>AX$15</v>
      </c>
      <c r="AY1301" s="186" t="str">
        <f t="shared" ref="AY1301:CD1301" si="1516">AY$19</f>
        <v>AY$15</v>
      </c>
      <c r="AZ1301" s="186" t="str">
        <f t="shared" si="1516"/>
        <v>AZ$15</v>
      </c>
      <c r="BA1301" s="186" t="str">
        <f t="shared" si="1516"/>
        <v>BA$15</v>
      </c>
      <c r="BB1301" s="186" t="str">
        <f t="shared" si="1516"/>
        <v>BB$15</v>
      </c>
      <c r="BC1301" s="186" t="str">
        <f t="shared" si="1516"/>
        <v>BC$15</v>
      </c>
      <c r="BD1301" s="186" t="str">
        <f t="shared" si="1516"/>
        <v>BD$15</v>
      </c>
      <c r="BE1301" s="186" t="str">
        <f t="shared" si="1516"/>
        <v>BE$15</v>
      </c>
      <c r="BF1301" s="186" t="str">
        <f t="shared" si="1516"/>
        <v>BF$15</v>
      </c>
      <c r="BG1301" s="186" t="str">
        <f t="shared" si="1516"/>
        <v>BG$15</v>
      </c>
      <c r="BH1301" s="186" t="str">
        <f t="shared" si="1516"/>
        <v>BH$15</v>
      </c>
      <c r="BI1301" s="186" t="str">
        <f t="shared" si="1516"/>
        <v>BI$15</v>
      </c>
      <c r="BJ1301" s="186" t="str">
        <f t="shared" si="1516"/>
        <v>BJ$15</v>
      </c>
      <c r="BK1301" s="186" t="str">
        <f t="shared" si="1516"/>
        <v>BK$15</v>
      </c>
      <c r="BL1301" s="186" t="str">
        <f t="shared" si="1516"/>
        <v>BL$15</v>
      </c>
      <c r="BM1301" s="186" t="str">
        <f t="shared" si="1516"/>
        <v>BM$15</v>
      </c>
      <c r="BN1301" s="186" t="str">
        <f t="shared" si="1516"/>
        <v>BN$15</v>
      </c>
      <c r="BO1301" s="186" t="str">
        <f t="shared" si="1516"/>
        <v>BO$15</v>
      </c>
      <c r="BP1301" s="186" t="str">
        <f t="shared" si="1516"/>
        <v>BP$15</v>
      </c>
      <c r="BQ1301" s="186" t="str">
        <f t="shared" si="1516"/>
        <v>BQ$15</v>
      </c>
      <c r="BR1301" s="186" t="str">
        <f t="shared" si="1516"/>
        <v>BR$15</v>
      </c>
      <c r="BS1301" s="186" t="str">
        <f t="shared" si="1516"/>
        <v>BS$15</v>
      </c>
      <c r="BT1301" s="186" t="str">
        <f t="shared" si="1516"/>
        <v>BT$15</v>
      </c>
      <c r="BU1301" s="186" t="str">
        <f t="shared" si="1516"/>
        <v>BU$15</v>
      </c>
      <c r="BV1301" s="186" t="str">
        <f t="shared" si="1516"/>
        <v>BV$15</v>
      </c>
      <c r="BW1301" s="186" t="str">
        <f t="shared" si="1516"/>
        <v>BW$15</v>
      </c>
      <c r="BX1301" s="186" t="str">
        <f t="shared" si="1516"/>
        <v>BX$15</v>
      </c>
      <c r="BY1301" s="186" t="str">
        <f t="shared" si="1516"/>
        <v>BY$15</v>
      </c>
      <c r="BZ1301" s="186" t="str">
        <f t="shared" si="1516"/>
        <v>BZ$15</v>
      </c>
      <c r="CA1301" s="186" t="str">
        <f t="shared" si="1516"/>
        <v>CA$15</v>
      </c>
      <c r="CB1301" s="186" t="str">
        <f t="shared" si="1516"/>
        <v>CB$15</v>
      </c>
      <c r="CC1301" s="186" t="str">
        <f t="shared" si="1516"/>
        <v>CC$15</v>
      </c>
      <c r="CD1301" s="186" t="str">
        <f t="shared" si="1516"/>
        <v>CD$15</v>
      </c>
      <c r="CE1301" s="186" t="str">
        <f t="shared" ref="CE1301:CL1301" si="1517">CE$19</f>
        <v>CE$15</v>
      </c>
      <c r="CF1301" s="186" t="str">
        <f t="shared" si="1517"/>
        <v>CF$15</v>
      </c>
      <c r="CG1301" s="186" t="str">
        <f t="shared" si="1517"/>
        <v>CG$15</v>
      </c>
      <c r="CH1301" s="186" t="str">
        <f t="shared" si="1517"/>
        <v>CH$15</v>
      </c>
      <c r="CI1301" s="186" t="str">
        <f t="shared" si="1517"/>
        <v>CI$15</v>
      </c>
      <c r="CJ1301" s="186" t="str">
        <f t="shared" si="1517"/>
        <v>CJ$15</v>
      </c>
      <c r="CK1301" s="186" t="str">
        <f t="shared" si="1517"/>
        <v>CK$15</v>
      </c>
      <c r="CL1301" s="186" t="str">
        <f t="shared" si="1517"/>
        <v>CL$15</v>
      </c>
    </row>
    <row r="1302" spans="2:90" x14ac:dyDescent="0.4">
      <c r="B1302" s="66" t="s">
        <v>836</v>
      </c>
      <c r="C1302" s="31"/>
      <c r="D1302" t="s">
        <v>829</v>
      </c>
      <c r="E1302" s="8" t="str">
        <f t="shared" ref="E1302:E1310" si="1518">ROW()&amp;" "&amp;D1302</f>
        <v>1302 DCSALESQUOTA-S</v>
      </c>
      <c r="F1302" t="s">
        <v>837</v>
      </c>
      <c r="G1302" s="31" t="s">
        <v>81</v>
      </c>
      <c r="H1302" s="22"/>
      <c r="I1302" s="287"/>
      <c r="J1302" s="287"/>
      <c r="K1302" s="22"/>
      <c r="L1302" s="22"/>
      <c r="M1302" s="22"/>
      <c r="N1302" s="22"/>
      <c r="O1302" s="22"/>
      <c r="P1302" s="22"/>
      <c r="R1302" s="66"/>
      <c r="S1302" s="288"/>
      <c r="T1302" s="288"/>
      <c r="U1302" s="288"/>
      <c r="V1302" s="288"/>
      <c r="W1302" s="288"/>
      <c r="X1302" s="288"/>
      <c r="Y1302" s="288"/>
      <c r="Z1302" s="288"/>
      <c r="AA1302" s="288"/>
      <c r="AB1302" s="288"/>
      <c r="AC1302" s="288"/>
      <c r="AD1302" s="288"/>
      <c r="AE1302" s="288"/>
      <c r="AF1302" s="288"/>
      <c r="AG1302" s="288"/>
      <c r="AH1302" s="288"/>
      <c r="AI1302" s="288"/>
      <c r="AJ1302" s="288"/>
      <c r="AK1302" s="288"/>
      <c r="AL1302" s="288"/>
      <c r="AM1302" s="288"/>
      <c r="AN1302" s="288"/>
      <c r="AO1302" s="288"/>
      <c r="AP1302" s="288"/>
      <c r="AQ1302" s="288"/>
      <c r="AR1302" s="288"/>
      <c r="AS1302" s="288"/>
      <c r="AT1302" s="288"/>
      <c r="AU1302" s="288"/>
      <c r="AV1302" s="288"/>
      <c r="AW1302" s="288"/>
      <c r="AX1302" s="288"/>
      <c r="AY1302" s="288"/>
      <c r="AZ1302" s="288"/>
      <c r="BA1302" s="288"/>
      <c r="BB1302" s="288"/>
      <c r="BC1302" s="288"/>
      <c r="BD1302" s="288"/>
      <c r="BE1302" s="288"/>
      <c r="BF1302" s="288"/>
      <c r="BG1302" s="288"/>
      <c r="BH1302" s="288"/>
      <c r="BI1302" s="288"/>
      <c r="BJ1302" s="288"/>
      <c r="BK1302" s="288"/>
      <c r="BL1302" s="288"/>
      <c r="BM1302" s="288"/>
      <c r="BN1302" s="288"/>
      <c r="BO1302" s="288"/>
      <c r="BP1302" s="288"/>
      <c r="BQ1302" s="288"/>
      <c r="BR1302" s="288"/>
      <c r="BS1302" s="288"/>
      <c r="BT1302" s="288"/>
      <c r="BU1302" s="288"/>
      <c r="BV1302" s="288"/>
      <c r="BW1302" s="288"/>
      <c r="BX1302" s="288"/>
      <c r="BY1302" s="288"/>
      <c r="BZ1302" s="288"/>
      <c r="CA1302" s="288"/>
      <c r="CB1302" s="288"/>
      <c r="CC1302" s="288"/>
      <c r="CD1302" s="288"/>
      <c r="CE1302" s="288"/>
      <c r="CF1302" s="288"/>
      <c r="CG1302" s="288"/>
      <c r="CH1302" s="288"/>
      <c r="CI1302" s="288"/>
      <c r="CJ1302" s="288"/>
      <c r="CK1302" s="288"/>
      <c r="CL1302" s="288"/>
    </row>
    <row r="1303" spans="2:90" x14ac:dyDescent="0.4">
      <c r="B1303" s="122" t="s">
        <v>833</v>
      </c>
      <c r="C1303" s="31"/>
      <c r="D1303" t="s">
        <v>829</v>
      </c>
      <c r="E1303" s="8" t="str">
        <f t="shared" si="1518"/>
        <v>1303 DCSALESQUOTA-S</v>
      </c>
      <c r="G1303" t="str">
        <f t="shared" ref="G1303:G1312" si="1519">E1303</f>
        <v>1303 DCSALESQUOTA-S</v>
      </c>
      <c r="H1303" s="31"/>
      <c r="I1303" s="73"/>
      <c r="J1303" s="73"/>
      <c r="K1303" s="31"/>
      <c r="L1303" s="31"/>
      <c r="M1303" s="31"/>
      <c r="N1303" s="31"/>
      <c r="O1303" s="31"/>
      <c r="P1303" s="31"/>
      <c r="R1303" s="67"/>
      <c r="S1303" s="143" cm="1">
        <f t="array" aca="1" ref="S1303" ca="1">+INDIRECT(S1296)*12</f>
        <v>120000</v>
      </c>
      <c r="T1303" s="143" cm="1">
        <f t="array" aca="1" ref="T1303" ca="1">+INDIRECT(T1296)*12</f>
        <v>120000</v>
      </c>
      <c r="U1303" s="143" cm="1">
        <f t="array" aca="1" ref="U1303" ca="1">+INDIRECT(U1296)*12</f>
        <v>120000</v>
      </c>
      <c r="V1303" s="143" cm="1">
        <f t="array" aca="1" ref="V1303" ca="1">+INDIRECT(V1296)*12</f>
        <v>120000</v>
      </c>
      <c r="W1303" s="143" cm="1">
        <f t="array" aca="1" ref="W1303" ca="1">+INDIRECT(W1296)*12</f>
        <v>120000</v>
      </c>
      <c r="X1303" s="143" cm="1">
        <f t="array" aca="1" ref="X1303" ca="1">+INDIRECT(X1296)*12</f>
        <v>120000</v>
      </c>
      <c r="Y1303" s="143" cm="1">
        <f t="array" aca="1" ref="Y1303" ca="1">+INDIRECT(Y1296)*12</f>
        <v>120000</v>
      </c>
      <c r="Z1303" s="143" cm="1">
        <f t="array" aca="1" ref="Z1303" ca="1">+INDIRECT(Z1296)*12</f>
        <v>120000</v>
      </c>
      <c r="AA1303" s="143" cm="1">
        <f t="array" aca="1" ref="AA1303" ca="1">+INDIRECT(AA1296)*12</f>
        <v>120000</v>
      </c>
      <c r="AB1303" s="143" cm="1">
        <f t="array" aca="1" ref="AB1303" ca="1">+INDIRECT(AB1296)*12</f>
        <v>120000</v>
      </c>
      <c r="AC1303" s="143" cm="1">
        <f t="array" aca="1" ref="AC1303" ca="1">+INDIRECT(AC1296)*12</f>
        <v>120000</v>
      </c>
      <c r="AD1303" s="143" cm="1">
        <f t="array" aca="1" ref="AD1303" ca="1">+INDIRECT(AD1296)*12</f>
        <v>120000</v>
      </c>
      <c r="AE1303" s="143" cm="1">
        <f t="array" aca="1" ref="AE1303" ca="1">+INDIRECT(AE1296)*12</f>
        <v>120000</v>
      </c>
      <c r="AF1303" s="143" cm="1">
        <f t="array" aca="1" ref="AF1303" ca="1">+INDIRECT(AF1296)*12</f>
        <v>120000</v>
      </c>
      <c r="AG1303" s="143" cm="1">
        <f t="array" aca="1" ref="AG1303" ca="1">+INDIRECT(AG1296)*12</f>
        <v>120000</v>
      </c>
      <c r="AH1303" s="143" cm="1">
        <f t="array" aca="1" ref="AH1303" ca="1">+INDIRECT(AH1296)*12</f>
        <v>120000</v>
      </c>
      <c r="AI1303" s="143" cm="1">
        <f t="array" aca="1" ref="AI1303" ca="1">+INDIRECT(AI1296)*12</f>
        <v>120000</v>
      </c>
      <c r="AJ1303" s="143" cm="1">
        <f t="array" aca="1" ref="AJ1303" ca="1">+INDIRECT(AJ1296)*12</f>
        <v>120000</v>
      </c>
      <c r="AK1303" s="143" cm="1">
        <f t="array" aca="1" ref="AK1303" ca="1">+INDIRECT(AK1296)*12</f>
        <v>120000</v>
      </c>
      <c r="AL1303" s="143" cm="1">
        <f t="array" aca="1" ref="AL1303" ca="1">+INDIRECT(AL1296)*12</f>
        <v>120000</v>
      </c>
      <c r="AM1303" s="143" cm="1">
        <f t="array" aca="1" ref="AM1303" ca="1">+INDIRECT(AM1296)*12</f>
        <v>120000</v>
      </c>
      <c r="AN1303" s="143" cm="1">
        <f t="array" aca="1" ref="AN1303" ca="1">+INDIRECT(AN1296)*12</f>
        <v>120000</v>
      </c>
      <c r="AO1303" s="143" cm="1">
        <f t="array" aca="1" ref="AO1303" ca="1">+INDIRECT(AO1296)*12</f>
        <v>120000</v>
      </c>
      <c r="AP1303" s="143" cm="1">
        <f t="array" aca="1" ref="AP1303" ca="1">+INDIRECT(AP1296)*12</f>
        <v>120000</v>
      </c>
      <c r="AQ1303" s="143" cm="1">
        <f t="array" aca="1" ref="AQ1303" ca="1">+INDIRECT(AQ1296)*12</f>
        <v>120000</v>
      </c>
      <c r="AR1303" s="143" cm="1">
        <f t="array" aca="1" ref="AR1303" ca="1">+INDIRECT(AR1296)*12</f>
        <v>120000</v>
      </c>
      <c r="AS1303" s="143" cm="1">
        <f t="array" aca="1" ref="AS1303" ca="1">+INDIRECT(AS1296)*12</f>
        <v>120000</v>
      </c>
      <c r="AT1303" s="143" cm="1">
        <f t="array" aca="1" ref="AT1303" ca="1">+INDIRECT(AT1296)*12</f>
        <v>120000</v>
      </c>
      <c r="AU1303" s="143" cm="1">
        <f t="array" aca="1" ref="AU1303" ca="1">+INDIRECT(AU1296)*12</f>
        <v>120000</v>
      </c>
      <c r="AV1303" s="143" cm="1">
        <f t="array" aca="1" ref="AV1303" ca="1">+INDIRECT(AV1296)*12</f>
        <v>120000</v>
      </c>
      <c r="AW1303" s="143" cm="1">
        <f t="array" aca="1" ref="AW1303" ca="1">+INDIRECT(AW1296)*12</f>
        <v>120000</v>
      </c>
      <c r="AX1303" s="143" cm="1">
        <f t="array" aca="1" ref="AX1303" ca="1">+INDIRECT(AX1296)*12</f>
        <v>120000</v>
      </c>
      <c r="AY1303" s="143" cm="1">
        <f t="array" aca="1" ref="AY1303" ca="1">+INDIRECT(AY1296)*12</f>
        <v>120000</v>
      </c>
      <c r="AZ1303" s="143" cm="1">
        <f t="array" aca="1" ref="AZ1303" ca="1">+INDIRECT(AZ1296)*12</f>
        <v>120000</v>
      </c>
      <c r="BA1303" s="143" cm="1">
        <f t="array" aca="1" ref="BA1303" ca="1">+INDIRECT(BA1296)*12</f>
        <v>120000</v>
      </c>
      <c r="BB1303" s="143" cm="1">
        <f t="array" aca="1" ref="BB1303" ca="1">+INDIRECT(BB1296)*12</f>
        <v>120000</v>
      </c>
      <c r="BC1303" s="143" cm="1">
        <f t="array" aca="1" ref="BC1303" ca="1">+INDIRECT(BC1296)*12</f>
        <v>120000</v>
      </c>
      <c r="BD1303" s="143" cm="1">
        <f t="array" aca="1" ref="BD1303" ca="1">+INDIRECT(BD1296)*12</f>
        <v>120000</v>
      </c>
      <c r="BE1303" s="143" cm="1">
        <f t="array" aca="1" ref="BE1303" ca="1">+INDIRECT(BE1296)*12</f>
        <v>120000</v>
      </c>
      <c r="BF1303" s="143" cm="1">
        <f t="array" aca="1" ref="BF1303" ca="1">+INDIRECT(BF1296)*12</f>
        <v>120000</v>
      </c>
      <c r="BG1303" s="143" cm="1">
        <f t="array" aca="1" ref="BG1303" ca="1">+INDIRECT(BG1296)*12</f>
        <v>120000</v>
      </c>
      <c r="BH1303" s="143" cm="1">
        <f t="array" aca="1" ref="BH1303" ca="1">+INDIRECT(BH1296)*12</f>
        <v>120000</v>
      </c>
      <c r="BI1303" s="143" cm="1">
        <f t="array" aca="1" ref="BI1303" ca="1">+INDIRECT(BI1296)*12</f>
        <v>120000</v>
      </c>
      <c r="BJ1303" s="143" cm="1">
        <f t="array" aca="1" ref="BJ1303" ca="1">+INDIRECT(BJ1296)*12</f>
        <v>120000</v>
      </c>
      <c r="BK1303" s="143" cm="1">
        <f t="array" aca="1" ref="BK1303" ca="1">+INDIRECT(BK1296)*12</f>
        <v>120000</v>
      </c>
      <c r="BL1303" s="143" cm="1">
        <f t="array" aca="1" ref="BL1303" ca="1">+INDIRECT(BL1296)*12</f>
        <v>120000</v>
      </c>
      <c r="BM1303" s="143" cm="1">
        <f t="array" aca="1" ref="BM1303" ca="1">+INDIRECT(BM1296)*12</f>
        <v>120000</v>
      </c>
      <c r="BN1303" s="143" cm="1">
        <f t="array" aca="1" ref="BN1303" ca="1">+INDIRECT(BN1296)*12</f>
        <v>120000</v>
      </c>
      <c r="BO1303" s="143" cm="1">
        <f t="array" aca="1" ref="BO1303" ca="1">+INDIRECT(BO1296)*12</f>
        <v>120000</v>
      </c>
      <c r="BP1303" s="143" cm="1">
        <f t="array" aca="1" ref="BP1303" ca="1">+INDIRECT(BP1296)*12</f>
        <v>120000</v>
      </c>
      <c r="BQ1303" s="143" cm="1">
        <f t="array" aca="1" ref="BQ1303" ca="1">+INDIRECT(BQ1296)*12</f>
        <v>120000</v>
      </c>
      <c r="BR1303" s="143" cm="1">
        <f t="array" aca="1" ref="BR1303" ca="1">+INDIRECT(BR1296)*12</f>
        <v>120000</v>
      </c>
      <c r="BS1303" s="143" cm="1">
        <f t="array" aca="1" ref="BS1303" ca="1">+INDIRECT(BS1296)*12</f>
        <v>120000</v>
      </c>
      <c r="BT1303" s="143" cm="1">
        <f t="array" aca="1" ref="BT1303" ca="1">+INDIRECT(BT1296)*12</f>
        <v>120000</v>
      </c>
      <c r="BU1303" s="143" cm="1">
        <f t="array" aca="1" ref="BU1303" ca="1">+INDIRECT(BU1296)*12</f>
        <v>120000</v>
      </c>
      <c r="BV1303" s="143" cm="1">
        <f t="array" aca="1" ref="BV1303" ca="1">+INDIRECT(BV1296)*12</f>
        <v>120000</v>
      </c>
      <c r="BW1303" s="143" cm="1">
        <f t="array" aca="1" ref="BW1303" ca="1">+INDIRECT(BW1296)*12</f>
        <v>120000</v>
      </c>
      <c r="BX1303" s="143" cm="1">
        <f t="array" aca="1" ref="BX1303" ca="1">+INDIRECT(BX1296)*12</f>
        <v>120000</v>
      </c>
      <c r="BY1303" s="143" cm="1">
        <f t="array" aca="1" ref="BY1303" ca="1">+INDIRECT(BY1296)*12</f>
        <v>120000</v>
      </c>
      <c r="BZ1303" s="143" cm="1">
        <f t="array" aca="1" ref="BZ1303" ca="1">+INDIRECT(BZ1296)*12</f>
        <v>120000</v>
      </c>
      <c r="CA1303" s="143" cm="1">
        <f t="array" aca="1" ref="CA1303" ca="1">+INDIRECT(CA1296)*12</f>
        <v>120000</v>
      </c>
      <c r="CB1303" s="143" cm="1">
        <f t="array" aca="1" ref="CB1303" ca="1">+INDIRECT(CB1296)*12</f>
        <v>120000</v>
      </c>
      <c r="CC1303" s="143" cm="1">
        <f t="array" aca="1" ref="CC1303" ca="1">+INDIRECT(CC1296)*12</f>
        <v>120000</v>
      </c>
      <c r="CD1303" s="143" cm="1">
        <f t="array" aca="1" ref="CD1303" ca="1">+INDIRECT(CD1296)*12</f>
        <v>120000</v>
      </c>
      <c r="CE1303" s="143" cm="1">
        <f t="array" aca="1" ref="CE1303" ca="1">+INDIRECT(CE1296)*12</f>
        <v>120000</v>
      </c>
      <c r="CF1303" s="143" cm="1">
        <f t="array" aca="1" ref="CF1303" ca="1">+INDIRECT(CF1296)*12</f>
        <v>120000</v>
      </c>
      <c r="CG1303" s="143" cm="1">
        <f t="array" aca="1" ref="CG1303" ca="1">+INDIRECT(CG1296)*12</f>
        <v>120000</v>
      </c>
      <c r="CH1303" s="143" cm="1">
        <f t="array" aca="1" ref="CH1303" ca="1">+INDIRECT(CH1296)*12</f>
        <v>120000</v>
      </c>
      <c r="CI1303" s="143" cm="1">
        <f t="array" aca="1" ref="CI1303" ca="1">+INDIRECT(CI1296)*12</f>
        <v>120000</v>
      </c>
      <c r="CJ1303" s="143" cm="1">
        <f t="array" aca="1" ref="CJ1303" ca="1">+INDIRECT(CJ1296)*12</f>
        <v>120000</v>
      </c>
      <c r="CK1303" s="143" cm="1">
        <f t="array" aca="1" ref="CK1303" ca="1">+INDIRECT(CK1296)*12</f>
        <v>120000</v>
      </c>
      <c r="CL1303" s="143" cm="1">
        <f t="array" aca="1" ref="CL1303" ca="1">+INDIRECT(CL1296)*12</f>
        <v>120000</v>
      </c>
    </row>
    <row r="1304" spans="2:90" x14ac:dyDescent="0.4">
      <c r="B1304" s="67"/>
      <c r="C1304" s="31"/>
      <c r="D1304" t="s">
        <v>829</v>
      </c>
      <c r="E1304" s="8" t="str">
        <f t="shared" si="1518"/>
        <v>1304 DCSALESQUOTA-S</v>
      </c>
      <c r="G1304" t="str">
        <f t="shared" si="1519"/>
        <v>1304 DCSALESQUOTA-S</v>
      </c>
      <c r="H1304" s="31"/>
      <c r="I1304" s="73"/>
      <c r="J1304" s="73"/>
      <c r="K1304" s="31"/>
      <c r="L1304" s="31"/>
      <c r="M1304" s="31"/>
      <c r="N1304" s="31"/>
      <c r="O1304" s="31"/>
      <c r="P1304" s="31"/>
      <c r="R1304" s="67"/>
      <c r="S1304" s="152"/>
      <c r="T1304" s="152"/>
      <c r="U1304" s="152"/>
      <c r="V1304" s="152"/>
      <c r="W1304" s="152"/>
      <c r="X1304" s="152"/>
      <c r="Y1304" s="152"/>
      <c r="Z1304" s="152"/>
      <c r="AA1304" s="152"/>
      <c r="AB1304" s="152"/>
      <c r="AC1304" s="152"/>
      <c r="AD1304" s="152"/>
      <c r="AE1304" s="152"/>
      <c r="AF1304" s="152"/>
      <c r="AG1304" s="152"/>
      <c r="AH1304" s="152"/>
      <c r="AI1304" s="152"/>
      <c r="AJ1304" s="152"/>
      <c r="AK1304" s="152"/>
      <c r="AL1304" s="152"/>
      <c r="AM1304" s="152"/>
      <c r="AN1304" s="152"/>
      <c r="AO1304" s="152"/>
      <c r="AP1304" s="152"/>
      <c r="AQ1304" s="152"/>
      <c r="AR1304" s="152"/>
      <c r="AS1304" s="152"/>
      <c r="AT1304" s="152"/>
      <c r="AU1304" s="152"/>
      <c r="AV1304" s="152"/>
      <c r="AW1304" s="152"/>
      <c r="AX1304" s="152"/>
      <c r="AY1304" s="152"/>
      <c r="AZ1304" s="152"/>
      <c r="BA1304" s="152"/>
      <c r="BB1304" s="152"/>
      <c r="BC1304" s="152"/>
      <c r="BD1304" s="152"/>
      <c r="BE1304" s="152"/>
      <c r="BF1304" s="152"/>
      <c r="BG1304" s="152"/>
      <c r="BH1304" s="152"/>
      <c r="BI1304" s="152"/>
      <c r="BJ1304" s="152"/>
      <c r="BK1304" s="152"/>
      <c r="BL1304" s="152"/>
      <c r="BM1304" s="152"/>
      <c r="BN1304" s="152"/>
      <c r="BO1304" s="152"/>
      <c r="BP1304" s="152"/>
      <c r="BQ1304" s="152"/>
      <c r="BR1304" s="152"/>
      <c r="BS1304" s="152"/>
      <c r="BT1304" s="152"/>
      <c r="BU1304" s="152"/>
      <c r="BV1304" s="152"/>
      <c r="BW1304" s="152"/>
      <c r="BX1304" s="152"/>
      <c r="BY1304" s="152"/>
      <c r="BZ1304" s="152"/>
      <c r="CA1304" s="152"/>
      <c r="CB1304" s="152"/>
      <c r="CC1304" s="152"/>
      <c r="CD1304" s="152"/>
      <c r="CE1304" s="152"/>
      <c r="CF1304" s="152"/>
      <c r="CG1304" s="152"/>
      <c r="CH1304" s="152"/>
      <c r="CI1304" s="152"/>
      <c r="CJ1304" s="152"/>
      <c r="CK1304" s="152"/>
      <c r="CL1304" s="152"/>
    </row>
    <row r="1305" spans="2:90" x14ac:dyDescent="0.4">
      <c r="B1305" s="95" t="str">
        <f>B1311&amp;":"</f>
        <v>SALESQUOTA Direct Cost - (Primary label):</v>
      </c>
      <c r="C1305" s="31"/>
      <c r="D1305" t="s">
        <v>829</v>
      </c>
      <c r="E1305" s="8" t="str">
        <f t="shared" si="1518"/>
        <v>1305 DCSALESQUOTA-S</v>
      </c>
      <c r="G1305" t="str">
        <f t="shared" si="1519"/>
        <v>1305 DCSALESQUOTA-S</v>
      </c>
      <c r="H1305" s="31"/>
      <c r="I1305" s="73"/>
      <c r="J1305" s="73"/>
      <c r="K1305" s="31"/>
      <c r="L1305" s="31"/>
      <c r="M1305" s="31"/>
      <c r="N1305" s="31"/>
      <c r="O1305" s="31"/>
      <c r="P1305" s="31"/>
      <c r="R1305" s="67"/>
      <c r="S1305" s="152"/>
      <c r="T1305" s="152"/>
      <c r="U1305" s="152"/>
      <c r="V1305" s="152"/>
      <c r="W1305" s="152"/>
      <c r="X1305" s="152"/>
      <c r="Y1305" s="152"/>
      <c r="Z1305" s="152"/>
      <c r="AA1305" s="152"/>
      <c r="AB1305" s="152"/>
      <c r="AC1305" s="152"/>
      <c r="AD1305" s="152"/>
      <c r="AE1305" s="152"/>
      <c r="AF1305" s="152"/>
      <c r="AG1305" s="152"/>
      <c r="AH1305" s="152"/>
      <c r="AI1305" s="152"/>
      <c r="AJ1305" s="152"/>
      <c r="AK1305" s="152"/>
      <c r="AL1305" s="152"/>
      <c r="AM1305" s="152"/>
      <c r="AN1305" s="152"/>
      <c r="AO1305" s="152"/>
      <c r="AP1305" s="152"/>
      <c r="AQ1305" s="152"/>
      <c r="AR1305" s="152"/>
      <c r="AS1305" s="152"/>
      <c r="AT1305" s="152"/>
      <c r="AU1305" s="152"/>
      <c r="AV1305" s="152"/>
      <c r="AW1305" s="152"/>
      <c r="AX1305" s="152"/>
      <c r="AY1305" s="152"/>
      <c r="AZ1305" s="152"/>
      <c r="BA1305" s="152"/>
      <c r="BB1305" s="152"/>
      <c r="BC1305" s="152"/>
      <c r="BD1305" s="152"/>
      <c r="BE1305" s="152"/>
      <c r="BF1305" s="152"/>
      <c r="BG1305" s="152"/>
      <c r="BH1305" s="152"/>
      <c r="BI1305" s="152"/>
      <c r="BJ1305" s="152"/>
      <c r="BK1305" s="152"/>
      <c r="BL1305" s="152"/>
      <c r="BM1305" s="152"/>
      <c r="BN1305" s="152"/>
      <c r="BO1305" s="152"/>
      <c r="BP1305" s="152"/>
      <c r="BQ1305" s="152"/>
      <c r="BR1305" s="152"/>
      <c r="BS1305" s="152"/>
      <c r="BT1305" s="152"/>
      <c r="BU1305" s="152"/>
      <c r="BV1305" s="152"/>
      <c r="BW1305" s="152"/>
      <c r="BX1305" s="152"/>
      <c r="BY1305" s="152"/>
      <c r="BZ1305" s="152"/>
      <c r="CA1305" s="152"/>
      <c r="CB1305" s="152"/>
      <c r="CC1305" s="152"/>
      <c r="CD1305" s="152"/>
      <c r="CE1305" s="152"/>
      <c r="CF1305" s="152"/>
      <c r="CG1305" s="152"/>
      <c r="CH1305" s="152"/>
      <c r="CI1305" s="152"/>
      <c r="CJ1305" s="152"/>
      <c r="CK1305" s="152"/>
      <c r="CL1305" s="152"/>
    </row>
    <row r="1306" spans="2:90" x14ac:dyDescent="0.4">
      <c r="B1306" s="141" t="s">
        <v>830</v>
      </c>
      <c r="D1306" t="s">
        <v>829</v>
      </c>
      <c r="E1306" s="8" t="str">
        <f t="shared" si="1518"/>
        <v>1306 DCSALESQUOTA-S</v>
      </c>
      <c r="G1306" t="str">
        <f t="shared" si="1519"/>
        <v>1306 DCSALESQUOTA-S</v>
      </c>
      <c r="H1306" s="12"/>
      <c r="I1306" s="60"/>
      <c r="J1306" s="60"/>
      <c r="K1306" s="18">
        <v>800000</v>
      </c>
      <c r="L1306" s="18">
        <v>800000</v>
      </c>
      <c r="M1306" s="18">
        <v>800000</v>
      </c>
      <c r="N1306" s="18">
        <v>800000</v>
      </c>
      <c r="O1306" s="18">
        <v>800000</v>
      </c>
      <c r="P1306" s="18">
        <v>800000</v>
      </c>
      <c r="R1306" s="19"/>
      <c r="S1306" s="143" cm="1">
        <f t="array" ref="S1306">INDEX($K:$P,ROW(),MATCH(S$3,$K$2:$P$2,0))</f>
        <v>800000</v>
      </c>
      <c r="T1306" s="143" cm="1">
        <f t="array" ref="T1306">INDEX($K:$P,ROW(),MATCH(T$3,$K$2:$P$2,0))</f>
        <v>800000</v>
      </c>
      <c r="U1306" s="143" cm="1">
        <f t="array" ref="U1306">INDEX($K:$P,ROW(),MATCH(U$3,$K$2:$P$2,0))</f>
        <v>800000</v>
      </c>
      <c r="V1306" s="143" cm="1">
        <f t="array" ref="V1306">INDEX($K:$P,ROW(),MATCH(V$3,$K$2:$P$2,0))</f>
        <v>800000</v>
      </c>
      <c r="W1306" s="143" cm="1">
        <f t="array" ref="W1306">INDEX($K:$P,ROW(),MATCH(W$3,$K$2:$P$2,0))</f>
        <v>800000</v>
      </c>
      <c r="X1306" s="143" cm="1">
        <f t="array" ref="X1306">INDEX($K:$P,ROW(),MATCH(X$3,$K$2:$P$2,0))</f>
        <v>800000</v>
      </c>
      <c r="Y1306" s="143" cm="1">
        <f t="array" ref="Y1306">INDEX($K:$P,ROW(),MATCH(Y$3,$K$2:$P$2,0))</f>
        <v>800000</v>
      </c>
      <c r="Z1306" s="143" cm="1">
        <f t="array" ref="Z1306">INDEX($K:$P,ROW(),MATCH(Z$3,$K$2:$P$2,0))</f>
        <v>800000</v>
      </c>
      <c r="AA1306" s="143" cm="1">
        <f t="array" ref="AA1306">INDEX($K:$P,ROW(),MATCH(AA$3,$K$2:$P$2,0))</f>
        <v>800000</v>
      </c>
      <c r="AB1306" s="143" cm="1">
        <f t="array" ref="AB1306">INDEX($K:$P,ROW(),MATCH(AB$3,$K$2:$P$2,0))</f>
        <v>800000</v>
      </c>
      <c r="AC1306" s="143" cm="1">
        <f t="array" ref="AC1306">INDEX($K:$P,ROW(),MATCH(AC$3,$K$2:$P$2,0))</f>
        <v>800000</v>
      </c>
      <c r="AD1306" s="143" cm="1">
        <f t="array" ref="AD1306">INDEX($K:$P,ROW(),MATCH(AD$3,$K$2:$P$2,0))</f>
        <v>800000</v>
      </c>
      <c r="AE1306" s="143" cm="1">
        <f t="array" ref="AE1306">INDEX($K:$P,ROW(),MATCH(AE$3,$K$2:$P$2,0))</f>
        <v>800000</v>
      </c>
      <c r="AF1306" s="143" cm="1">
        <f t="array" ref="AF1306">INDEX($K:$P,ROW(),MATCH(AF$3,$K$2:$P$2,0))</f>
        <v>800000</v>
      </c>
      <c r="AG1306" s="143" cm="1">
        <f t="array" ref="AG1306">INDEX($K:$P,ROW(),MATCH(AG$3,$K$2:$P$2,0))</f>
        <v>800000</v>
      </c>
      <c r="AH1306" s="143" cm="1">
        <f t="array" ref="AH1306">INDEX($K:$P,ROW(),MATCH(AH$3,$K$2:$P$2,0))</f>
        <v>800000</v>
      </c>
      <c r="AI1306" s="143" cm="1">
        <f t="array" ref="AI1306">INDEX($K:$P,ROW(),MATCH(AI$3,$K$2:$P$2,0))</f>
        <v>800000</v>
      </c>
      <c r="AJ1306" s="143" cm="1">
        <f t="array" ref="AJ1306">INDEX($K:$P,ROW(),MATCH(AJ$3,$K$2:$P$2,0))</f>
        <v>800000</v>
      </c>
      <c r="AK1306" s="143" cm="1">
        <f t="array" ref="AK1306">INDEX($K:$P,ROW(),MATCH(AK$3,$K$2:$P$2,0))</f>
        <v>800000</v>
      </c>
      <c r="AL1306" s="143" cm="1">
        <f t="array" ref="AL1306">INDEX($K:$P,ROW(),MATCH(AL$3,$K$2:$P$2,0))</f>
        <v>800000</v>
      </c>
      <c r="AM1306" s="143" cm="1">
        <f t="array" ref="AM1306">INDEX($K:$P,ROW(),MATCH(AM$3,$K$2:$P$2,0))</f>
        <v>800000</v>
      </c>
      <c r="AN1306" s="143" cm="1">
        <f t="array" ref="AN1306">INDEX($K:$P,ROW(),MATCH(AN$3,$K$2:$P$2,0))</f>
        <v>800000</v>
      </c>
      <c r="AO1306" s="143" cm="1">
        <f t="array" ref="AO1306">INDEX($K:$P,ROW(),MATCH(AO$3,$K$2:$P$2,0))</f>
        <v>800000</v>
      </c>
      <c r="AP1306" s="143" cm="1">
        <f t="array" ref="AP1306">INDEX($K:$P,ROW(),MATCH(AP$3,$K$2:$P$2,0))</f>
        <v>800000</v>
      </c>
      <c r="AQ1306" s="143" cm="1">
        <f t="array" ref="AQ1306">INDEX($K:$P,ROW(),MATCH(AQ$3,$K$2:$P$2,0))</f>
        <v>800000</v>
      </c>
      <c r="AR1306" s="143" cm="1">
        <f t="array" ref="AR1306">INDEX($K:$P,ROW(),MATCH(AR$3,$K$2:$P$2,0))</f>
        <v>800000</v>
      </c>
      <c r="AS1306" s="143" cm="1">
        <f t="array" ref="AS1306">INDEX($K:$P,ROW(),MATCH(AS$3,$K$2:$P$2,0))</f>
        <v>800000</v>
      </c>
      <c r="AT1306" s="143" cm="1">
        <f t="array" ref="AT1306">INDEX($K:$P,ROW(),MATCH(AT$3,$K$2:$P$2,0))</f>
        <v>800000</v>
      </c>
      <c r="AU1306" s="143" cm="1">
        <f t="array" ref="AU1306">INDEX($K:$P,ROW(),MATCH(AU$3,$K$2:$P$2,0))</f>
        <v>800000</v>
      </c>
      <c r="AV1306" s="143" cm="1">
        <f t="array" ref="AV1306">INDEX($K:$P,ROW(),MATCH(AV$3,$K$2:$P$2,0))</f>
        <v>800000</v>
      </c>
      <c r="AW1306" s="143" cm="1">
        <f t="array" ref="AW1306">INDEX($K:$P,ROW(),MATCH(AW$3,$K$2:$P$2,0))</f>
        <v>800000</v>
      </c>
      <c r="AX1306" s="143" cm="1">
        <f t="array" ref="AX1306">INDEX($K:$P,ROW(),MATCH(AX$3,$K$2:$P$2,0))</f>
        <v>800000</v>
      </c>
      <c r="AY1306" s="143" cm="1">
        <f t="array" ref="AY1306">INDEX($K:$P,ROW(),MATCH(AY$3,$K$2:$P$2,0))</f>
        <v>800000</v>
      </c>
      <c r="AZ1306" s="143" cm="1">
        <f t="array" ref="AZ1306">INDEX($K:$P,ROW(),MATCH(AZ$3,$K$2:$P$2,0))</f>
        <v>800000</v>
      </c>
      <c r="BA1306" s="143" cm="1">
        <f t="array" ref="BA1306">INDEX($K:$P,ROW(),MATCH(BA$3,$K$2:$P$2,0))</f>
        <v>800000</v>
      </c>
      <c r="BB1306" s="143" cm="1">
        <f t="array" ref="BB1306">INDEX($K:$P,ROW(),MATCH(BB$3,$K$2:$P$2,0))</f>
        <v>800000</v>
      </c>
      <c r="BC1306" s="143" cm="1">
        <f t="array" ref="BC1306">INDEX($K:$P,ROW(),MATCH(BC$3,$K$2:$P$2,0))</f>
        <v>800000</v>
      </c>
      <c r="BD1306" s="143" cm="1">
        <f t="array" ref="BD1306">INDEX($K:$P,ROW(),MATCH(BD$3,$K$2:$P$2,0))</f>
        <v>800000</v>
      </c>
      <c r="BE1306" s="143" cm="1">
        <f t="array" ref="BE1306">INDEX($K:$P,ROW(),MATCH(BE$3,$K$2:$P$2,0))</f>
        <v>800000</v>
      </c>
      <c r="BF1306" s="143" cm="1">
        <f t="array" ref="BF1306">INDEX($K:$P,ROW(),MATCH(BF$3,$K$2:$P$2,0))</f>
        <v>800000</v>
      </c>
      <c r="BG1306" s="143" cm="1">
        <f t="array" ref="BG1306">INDEX($K:$P,ROW(),MATCH(BG$3,$K$2:$P$2,0))</f>
        <v>800000</v>
      </c>
      <c r="BH1306" s="143" cm="1">
        <f t="array" ref="BH1306">INDEX($K:$P,ROW(),MATCH(BH$3,$K$2:$P$2,0))</f>
        <v>800000</v>
      </c>
      <c r="BI1306" s="143" cm="1">
        <f t="array" ref="BI1306">INDEX($K:$P,ROW(),MATCH(BI$3,$K$2:$P$2,0))</f>
        <v>800000</v>
      </c>
      <c r="BJ1306" s="143" cm="1">
        <f t="array" ref="BJ1306">INDEX($K:$P,ROW(),MATCH(BJ$3,$K$2:$P$2,0))</f>
        <v>800000</v>
      </c>
      <c r="BK1306" s="143" cm="1">
        <f t="array" ref="BK1306">INDEX($K:$P,ROW(),MATCH(BK$3,$K$2:$P$2,0))</f>
        <v>800000</v>
      </c>
      <c r="BL1306" s="143" cm="1">
        <f t="array" ref="BL1306">INDEX($K:$P,ROW(),MATCH(BL$3,$K$2:$P$2,0))</f>
        <v>800000</v>
      </c>
      <c r="BM1306" s="143" cm="1">
        <f t="array" ref="BM1306">INDEX($K:$P,ROW(),MATCH(BM$3,$K$2:$P$2,0))</f>
        <v>800000</v>
      </c>
      <c r="BN1306" s="143" cm="1">
        <f t="array" ref="BN1306">INDEX($K:$P,ROW(),MATCH(BN$3,$K$2:$P$2,0))</f>
        <v>800000</v>
      </c>
      <c r="BO1306" s="143" cm="1">
        <f t="array" ref="BO1306">INDEX($K:$P,ROW(),MATCH(BO$3,$K$2:$P$2,0))</f>
        <v>800000</v>
      </c>
      <c r="BP1306" s="143" cm="1">
        <f t="array" ref="BP1306">INDEX($K:$P,ROW(),MATCH(BP$3,$K$2:$P$2,0))</f>
        <v>800000</v>
      </c>
      <c r="BQ1306" s="143" cm="1">
        <f t="array" ref="BQ1306">INDEX($K:$P,ROW(),MATCH(BQ$3,$K$2:$P$2,0))</f>
        <v>800000</v>
      </c>
      <c r="BR1306" s="143" cm="1">
        <f t="array" ref="BR1306">INDEX($K:$P,ROW(),MATCH(BR$3,$K$2:$P$2,0))</f>
        <v>800000</v>
      </c>
      <c r="BS1306" s="143" cm="1">
        <f t="array" ref="BS1306">INDEX($K:$P,ROW(),MATCH(BS$3,$K$2:$P$2,0))</f>
        <v>800000</v>
      </c>
      <c r="BT1306" s="143" cm="1">
        <f t="array" ref="BT1306">INDEX($K:$P,ROW(),MATCH(BT$3,$K$2:$P$2,0))</f>
        <v>800000</v>
      </c>
      <c r="BU1306" s="143" cm="1">
        <f t="array" ref="BU1306">INDEX($K:$P,ROW(),MATCH(BU$3,$K$2:$P$2,0))</f>
        <v>800000</v>
      </c>
      <c r="BV1306" s="143" cm="1">
        <f t="array" ref="BV1306">INDEX($K:$P,ROW(),MATCH(BV$3,$K$2:$P$2,0))</f>
        <v>800000</v>
      </c>
      <c r="BW1306" s="143" cm="1">
        <f t="array" ref="BW1306">INDEX($K:$P,ROW(),MATCH(BW$3,$K$2:$P$2,0))</f>
        <v>800000</v>
      </c>
      <c r="BX1306" s="143" cm="1">
        <f t="array" ref="BX1306">INDEX($K:$P,ROW(),MATCH(BX$3,$K$2:$P$2,0))</f>
        <v>800000</v>
      </c>
      <c r="BY1306" s="143" cm="1">
        <f t="array" ref="BY1306">INDEX($K:$P,ROW(),MATCH(BY$3,$K$2:$P$2,0))</f>
        <v>800000</v>
      </c>
      <c r="BZ1306" s="143" cm="1">
        <f t="array" ref="BZ1306">INDEX($K:$P,ROW(),MATCH(BZ$3,$K$2:$P$2,0))</f>
        <v>800000</v>
      </c>
      <c r="CA1306" s="143" cm="1">
        <f t="array" ref="CA1306">INDEX($K:$P,ROW(),MATCH(CA$3,$K$2:$P$2,0))</f>
        <v>800000</v>
      </c>
      <c r="CB1306" s="143" cm="1">
        <f t="array" ref="CB1306">INDEX($K:$P,ROW(),MATCH(CB$3,$K$2:$P$2,0))</f>
        <v>800000</v>
      </c>
      <c r="CC1306" s="143" cm="1">
        <f t="array" ref="CC1306">INDEX($K:$P,ROW(),MATCH(CC$3,$K$2:$P$2,0))</f>
        <v>800000</v>
      </c>
      <c r="CD1306" s="143" cm="1">
        <f t="array" ref="CD1306">INDEX($K:$P,ROW(),MATCH(CD$3,$K$2:$P$2,0))</f>
        <v>800000</v>
      </c>
      <c r="CE1306" s="143" cm="1">
        <f t="array" ref="CE1306">INDEX($K:$P,ROW(),MATCH(CE$3,$K$2:$P$2,0))</f>
        <v>800000</v>
      </c>
      <c r="CF1306" s="143" cm="1">
        <f t="array" ref="CF1306">INDEX($K:$P,ROW(),MATCH(CF$3,$K$2:$P$2,0))</f>
        <v>800000</v>
      </c>
      <c r="CG1306" s="143" cm="1">
        <f t="array" ref="CG1306">INDEX($K:$P,ROW(),MATCH(CG$3,$K$2:$P$2,0))</f>
        <v>800000</v>
      </c>
      <c r="CH1306" s="143" cm="1">
        <f t="array" ref="CH1306">INDEX($K:$P,ROW(),MATCH(CH$3,$K$2:$P$2,0))</f>
        <v>800000</v>
      </c>
      <c r="CI1306" s="143" cm="1">
        <f t="array" ref="CI1306">INDEX($K:$P,ROW(),MATCH(CI$3,$K$2:$P$2,0))</f>
        <v>800000</v>
      </c>
      <c r="CJ1306" s="143" cm="1">
        <f t="array" ref="CJ1306">INDEX($K:$P,ROW(),MATCH(CJ$3,$K$2:$P$2,0))</f>
        <v>800000</v>
      </c>
      <c r="CK1306" s="143" cm="1">
        <f t="array" ref="CK1306">INDEX($K:$P,ROW(),MATCH(CK$3,$K$2:$P$2,0))</f>
        <v>800000</v>
      </c>
      <c r="CL1306" s="143" cm="1">
        <f t="array" ref="CL1306">INDEX($K:$P,ROW(),MATCH(CL$3,$K$2:$P$2,0))</f>
        <v>800000</v>
      </c>
    </row>
    <row r="1307" spans="2:90" x14ac:dyDescent="0.4">
      <c r="B1307" s="141" t="s">
        <v>831</v>
      </c>
      <c r="D1307" t="s">
        <v>829</v>
      </c>
      <c r="E1307" s="8" t="str">
        <f t="shared" si="1518"/>
        <v>1307 DCSALESQUOTA-S</v>
      </c>
      <c r="G1307" t="str">
        <f t="shared" si="1519"/>
        <v>1307 DCSALESQUOTA-S</v>
      </c>
      <c r="H1307" s="12"/>
      <c r="I1307" s="60"/>
      <c r="J1307" s="60"/>
      <c r="K1307" s="162">
        <v>0.8</v>
      </c>
      <c r="L1307" s="162">
        <v>0.8</v>
      </c>
      <c r="M1307" s="162">
        <v>0.8</v>
      </c>
      <c r="N1307" s="162">
        <v>0.8</v>
      </c>
      <c r="O1307" s="162">
        <v>0.8</v>
      </c>
      <c r="P1307" s="162">
        <v>0.8</v>
      </c>
      <c r="R1307" s="19"/>
      <c r="S1307" s="146" cm="1">
        <f t="array" ref="S1307">INDEX($K:$P,ROW(),MATCH(S$3,$K$2:$P$2,0))</f>
        <v>0.8</v>
      </c>
      <c r="T1307" s="146" cm="1">
        <f t="array" ref="T1307">INDEX($K:$P,ROW(),MATCH(T$3,$K$2:$P$2,0))</f>
        <v>0.8</v>
      </c>
      <c r="U1307" s="146" cm="1">
        <f t="array" ref="U1307">INDEX($K:$P,ROW(),MATCH(U$3,$K$2:$P$2,0))</f>
        <v>0.8</v>
      </c>
      <c r="V1307" s="146" cm="1">
        <f t="array" ref="V1307">INDEX($K:$P,ROW(),MATCH(V$3,$K$2:$P$2,0))</f>
        <v>0.8</v>
      </c>
      <c r="W1307" s="146" cm="1">
        <f t="array" ref="W1307">INDEX($K:$P,ROW(),MATCH(W$3,$K$2:$P$2,0))</f>
        <v>0.8</v>
      </c>
      <c r="X1307" s="146" cm="1">
        <f t="array" ref="X1307">INDEX($K:$P,ROW(),MATCH(X$3,$K$2:$P$2,0))</f>
        <v>0.8</v>
      </c>
      <c r="Y1307" s="146" cm="1">
        <f t="array" ref="Y1307">INDEX($K:$P,ROW(),MATCH(Y$3,$K$2:$P$2,0))</f>
        <v>0.8</v>
      </c>
      <c r="Z1307" s="146" cm="1">
        <f t="array" ref="Z1307">INDEX($K:$P,ROW(),MATCH(Z$3,$K$2:$P$2,0))</f>
        <v>0.8</v>
      </c>
      <c r="AA1307" s="146" cm="1">
        <f t="array" ref="AA1307">INDEX($K:$P,ROW(),MATCH(AA$3,$K$2:$P$2,0))</f>
        <v>0.8</v>
      </c>
      <c r="AB1307" s="146" cm="1">
        <f t="array" ref="AB1307">INDEX($K:$P,ROW(),MATCH(AB$3,$K$2:$P$2,0))</f>
        <v>0.8</v>
      </c>
      <c r="AC1307" s="146" cm="1">
        <f t="array" ref="AC1307">INDEX($K:$P,ROW(),MATCH(AC$3,$K$2:$P$2,0))</f>
        <v>0.8</v>
      </c>
      <c r="AD1307" s="146" cm="1">
        <f t="array" ref="AD1307">INDEX($K:$P,ROW(),MATCH(AD$3,$K$2:$P$2,0))</f>
        <v>0.8</v>
      </c>
      <c r="AE1307" s="146" cm="1">
        <f t="array" ref="AE1307">INDEX($K:$P,ROW(),MATCH(AE$3,$K$2:$P$2,0))</f>
        <v>0.8</v>
      </c>
      <c r="AF1307" s="146" cm="1">
        <f t="array" ref="AF1307">INDEX($K:$P,ROW(),MATCH(AF$3,$K$2:$P$2,0))</f>
        <v>0.8</v>
      </c>
      <c r="AG1307" s="146" cm="1">
        <f t="array" ref="AG1307">INDEX($K:$P,ROW(),MATCH(AG$3,$K$2:$P$2,0))</f>
        <v>0.8</v>
      </c>
      <c r="AH1307" s="146" cm="1">
        <f t="array" ref="AH1307">INDEX($K:$P,ROW(),MATCH(AH$3,$K$2:$P$2,0))</f>
        <v>0.8</v>
      </c>
      <c r="AI1307" s="146" cm="1">
        <f t="array" ref="AI1307">INDEX($K:$P,ROW(),MATCH(AI$3,$K$2:$P$2,0))</f>
        <v>0.8</v>
      </c>
      <c r="AJ1307" s="146" cm="1">
        <f t="array" ref="AJ1307">INDEX($K:$P,ROW(),MATCH(AJ$3,$K$2:$P$2,0))</f>
        <v>0.8</v>
      </c>
      <c r="AK1307" s="146" cm="1">
        <f t="array" ref="AK1307">INDEX($K:$P,ROW(),MATCH(AK$3,$K$2:$P$2,0))</f>
        <v>0.8</v>
      </c>
      <c r="AL1307" s="146" cm="1">
        <f t="array" ref="AL1307">INDEX($K:$P,ROW(),MATCH(AL$3,$K$2:$P$2,0))</f>
        <v>0.8</v>
      </c>
      <c r="AM1307" s="146" cm="1">
        <f t="array" ref="AM1307">INDEX($K:$P,ROW(),MATCH(AM$3,$K$2:$P$2,0))</f>
        <v>0.8</v>
      </c>
      <c r="AN1307" s="146" cm="1">
        <f t="array" ref="AN1307">INDEX($K:$P,ROW(),MATCH(AN$3,$K$2:$P$2,0))</f>
        <v>0.8</v>
      </c>
      <c r="AO1307" s="146" cm="1">
        <f t="array" ref="AO1307">INDEX($K:$P,ROW(),MATCH(AO$3,$K$2:$P$2,0))</f>
        <v>0.8</v>
      </c>
      <c r="AP1307" s="146" cm="1">
        <f t="array" ref="AP1307">INDEX($K:$P,ROW(),MATCH(AP$3,$K$2:$P$2,0))</f>
        <v>0.8</v>
      </c>
      <c r="AQ1307" s="146" cm="1">
        <f t="array" ref="AQ1307">INDEX($K:$P,ROW(),MATCH(AQ$3,$K$2:$P$2,0))</f>
        <v>0.8</v>
      </c>
      <c r="AR1307" s="146" cm="1">
        <f t="array" ref="AR1307">INDEX($K:$P,ROW(),MATCH(AR$3,$K$2:$P$2,0))</f>
        <v>0.8</v>
      </c>
      <c r="AS1307" s="146" cm="1">
        <f t="array" ref="AS1307">INDEX($K:$P,ROW(),MATCH(AS$3,$K$2:$P$2,0))</f>
        <v>0.8</v>
      </c>
      <c r="AT1307" s="146" cm="1">
        <f t="array" ref="AT1307">INDEX($K:$P,ROW(),MATCH(AT$3,$K$2:$P$2,0))</f>
        <v>0.8</v>
      </c>
      <c r="AU1307" s="146" cm="1">
        <f t="array" ref="AU1307">INDEX($K:$P,ROW(),MATCH(AU$3,$K$2:$P$2,0))</f>
        <v>0.8</v>
      </c>
      <c r="AV1307" s="146" cm="1">
        <f t="array" ref="AV1307">INDEX($K:$P,ROW(),MATCH(AV$3,$K$2:$P$2,0))</f>
        <v>0.8</v>
      </c>
      <c r="AW1307" s="146" cm="1">
        <f t="array" ref="AW1307">INDEX($K:$P,ROW(),MATCH(AW$3,$K$2:$P$2,0))</f>
        <v>0.8</v>
      </c>
      <c r="AX1307" s="146" cm="1">
        <f t="array" ref="AX1307">INDEX($K:$P,ROW(),MATCH(AX$3,$K$2:$P$2,0))</f>
        <v>0.8</v>
      </c>
      <c r="AY1307" s="146" cm="1">
        <f t="array" ref="AY1307">INDEX($K:$P,ROW(),MATCH(AY$3,$K$2:$P$2,0))</f>
        <v>0.8</v>
      </c>
      <c r="AZ1307" s="146" cm="1">
        <f t="array" ref="AZ1307">INDEX($K:$P,ROW(),MATCH(AZ$3,$K$2:$P$2,0))</f>
        <v>0.8</v>
      </c>
      <c r="BA1307" s="146" cm="1">
        <f t="array" ref="BA1307">INDEX($K:$P,ROW(),MATCH(BA$3,$K$2:$P$2,0))</f>
        <v>0.8</v>
      </c>
      <c r="BB1307" s="146" cm="1">
        <f t="array" ref="BB1307">INDEX($K:$P,ROW(),MATCH(BB$3,$K$2:$P$2,0))</f>
        <v>0.8</v>
      </c>
      <c r="BC1307" s="146" cm="1">
        <f t="array" ref="BC1307">INDEX($K:$P,ROW(),MATCH(BC$3,$K$2:$P$2,0))</f>
        <v>0.8</v>
      </c>
      <c r="BD1307" s="146" cm="1">
        <f t="array" ref="BD1307">INDEX($K:$P,ROW(),MATCH(BD$3,$K$2:$P$2,0))</f>
        <v>0.8</v>
      </c>
      <c r="BE1307" s="146" cm="1">
        <f t="array" ref="BE1307">INDEX($K:$P,ROW(),MATCH(BE$3,$K$2:$P$2,0))</f>
        <v>0.8</v>
      </c>
      <c r="BF1307" s="146" cm="1">
        <f t="array" ref="BF1307">INDEX($K:$P,ROW(),MATCH(BF$3,$K$2:$P$2,0))</f>
        <v>0.8</v>
      </c>
      <c r="BG1307" s="146" cm="1">
        <f t="array" ref="BG1307">INDEX($K:$P,ROW(),MATCH(BG$3,$K$2:$P$2,0))</f>
        <v>0.8</v>
      </c>
      <c r="BH1307" s="146" cm="1">
        <f t="array" ref="BH1307">INDEX($K:$P,ROW(),MATCH(BH$3,$K$2:$P$2,0))</f>
        <v>0.8</v>
      </c>
      <c r="BI1307" s="146" cm="1">
        <f t="array" ref="BI1307">INDEX($K:$P,ROW(),MATCH(BI$3,$K$2:$P$2,0))</f>
        <v>0.8</v>
      </c>
      <c r="BJ1307" s="146" cm="1">
        <f t="array" ref="BJ1307">INDEX($K:$P,ROW(),MATCH(BJ$3,$K$2:$P$2,0))</f>
        <v>0.8</v>
      </c>
      <c r="BK1307" s="146" cm="1">
        <f t="array" ref="BK1307">INDEX($K:$P,ROW(),MATCH(BK$3,$K$2:$P$2,0))</f>
        <v>0.8</v>
      </c>
      <c r="BL1307" s="146" cm="1">
        <f t="array" ref="BL1307">INDEX($K:$P,ROW(),MATCH(BL$3,$K$2:$P$2,0))</f>
        <v>0.8</v>
      </c>
      <c r="BM1307" s="146" cm="1">
        <f t="array" ref="BM1307">INDEX($K:$P,ROW(),MATCH(BM$3,$K$2:$P$2,0))</f>
        <v>0.8</v>
      </c>
      <c r="BN1307" s="146" cm="1">
        <f t="array" ref="BN1307">INDEX($K:$P,ROW(),MATCH(BN$3,$K$2:$P$2,0))</f>
        <v>0.8</v>
      </c>
      <c r="BO1307" s="146" cm="1">
        <f t="array" ref="BO1307">INDEX($K:$P,ROW(),MATCH(BO$3,$K$2:$P$2,0))</f>
        <v>0.8</v>
      </c>
      <c r="BP1307" s="146" cm="1">
        <f t="array" ref="BP1307">INDEX($K:$P,ROW(),MATCH(BP$3,$K$2:$P$2,0))</f>
        <v>0.8</v>
      </c>
      <c r="BQ1307" s="146" cm="1">
        <f t="array" ref="BQ1307">INDEX($K:$P,ROW(),MATCH(BQ$3,$K$2:$P$2,0))</f>
        <v>0.8</v>
      </c>
      <c r="BR1307" s="146" cm="1">
        <f t="array" ref="BR1307">INDEX($K:$P,ROW(),MATCH(BR$3,$K$2:$P$2,0))</f>
        <v>0.8</v>
      </c>
      <c r="BS1307" s="146" cm="1">
        <f t="array" ref="BS1307">INDEX($K:$P,ROW(),MATCH(BS$3,$K$2:$P$2,0))</f>
        <v>0.8</v>
      </c>
      <c r="BT1307" s="146" cm="1">
        <f t="array" ref="BT1307">INDEX($K:$P,ROW(),MATCH(BT$3,$K$2:$P$2,0))</f>
        <v>0.8</v>
      </c>
      <c r="BU1307" s="146" cm="1">
        <f t="array" ref="BU1307">INDEX($K:$P,ROW(),MATCH(BU$3,$K$2:$P$2,0))</f>
        <v>0.8</v>
      </c>
      <c r="BV1307" s="146" cm="1">
        <f t="array" ref="BV1307">INDEX($K:$P,ROW(),MATCH(BV$3,$K$2:$P$2,0))</f>
        <v>0.8</v>
      </c>
      <c r="BW1307" s="146" cm="1">
        <f t="array" ref="BW1307">INDEX($K:$P,ROW(),MATCH(BW$3,$K$2:$P$2,0))</f>
        <v>0.8</v>
      </c>
      <c r="BX1307" s="146" cm="1">
        <f t="array" ref="BX1307">INDEX($K:$P,ROW(),MATCH(BX$3,$K$2:$P$2,0))</f>
        <v>0.8</v>
      </c>
      <c r="BY1307" s="146" cm="1">
        <f t="array" ref="BY1307">INDEX($K:$P,ROW(),MATCH(BY$3,$K$2:$P$2,0))</f>
        <v>0.8</v>
      </c>
      <c r="BZ1307" s="146" cm="1">
        <f t="array" ref="BZ1307">INDEX($K:$P,ROW(),MATCH(BZ$3,$K$2:$P$2,0))</f>
        <v>0.8</v>
      </c>
      <c r="CA1307" s="146" cm="1">
        <f t="array" ref="CA1307">INDEX($K:$P,ROW(),MATCH(CA$3,$K$2:$P$2,0))</f>
        <v>0.8</v>
      </c>
      <c r="CB1307" s="146" cm="1">
        <f t="array" ref="CB1307">INDEX($K:$P,ROW(),MATCH(CB$3,$K$2:$P$2,0))</f>
        <v>0.8</v>
      </c>
      <c r="CC1307" s="146" cm="1">
        <f t="array" ref="CC1307">INDEX($K:$P,ROW(),MATCH(CC$3,$K$2:$P$2,0))</f>
        <v>0.8</v>
      </c>
      <c r="CD1307" s="146" cm="1">
        <f t="array" ref="CD1307">INDEX($K:$P,ROW(),MATCH(CD$3,$K$2:$P$2,0))</f>
        <v>0.8</v>
      </c>
      <c r="CE1307" s="146" cm="1">
        <f t="array" ref="CE1307">INDEX($K:$P,ROW(),MATCH(CE$3,$K$2:$P$2,0))</f>
        <v>0.8</v>
      </c>
      <c r="CF1307" s="146" cm="1">
        <f t="array" ref="CF1307">INDEX($K:$P,ROW(),MATCH(CF$3,$K$2:$P$2,0))</f>
        <v>0.8</v>
      </c>
      <c r="CG1307" s="146" cm="1">
        <f t="array" ref="CG1307">INDEX($K:$P,ROW(),MATCH(CG$3,$K$2:$P$2,0))</f>
        <v>0.8</v>
      </c>
      <c r="CH1307" s="146" cm="1">
        <f t="array" ref="CH1307">INDEX($K:$P,ROW(),MATCH(CH$3,$K$2:$P$2,0))</f>
        <v>0.8</v>
      </c>
      <c r="CI1307" s="146" cm="1">
        <f t="array" ref="CI1307">INDEX($K:$P,ROW(),MATCH(CI$3,$K$2:$P$2,0))</f>
        <v>0.8</v>
      </c>
      <c r="CJ1307" s="146" cm="1">
        <f t="array" ref="CJ1307">INDEX($K:$P,ROW(),MATCH(CJ$3,$K$2:$P$2,0))</f>
        <v>0.8</v>
      </c>
      <c r="CK1307" s="146" cm="1">
        <f t="array" ref="CK1307">INDEX($K:$P,ROW(),MATCH(CK$3,$K$2:$P$2,0))</f>
        <v>0.8</v>
      </c>
      <c r="CL1307" s="146" cm="1">
        <f t="array" ref="CL1307">INDEX($K:$P,ROW(),MATCH(CL$3,$K$2:$P$2,0))</f>
        <v>0.8</v>
      </c>
    </row>
    <row r="1308" spans="2:90" x14ac:dyDescent="0.4">
      <c r="B1308" s="141" t="s">
        <v>832</v>
      </c>
      <c r="D1308" t="s">
        <v>829</v>
      </c>
      <c r="E1308" s="8" t="str">
        <f t="shared" si="1518"/>
        <v>1308 DCSALESQUOTA-S</v>
      </c>
      <c r="G1308" t="str">
        <f t="shared" si="1519"/>
        <v>1308 DCSALESQUOTA-S</v>
      </c>
      <c r="H1308" s="12"/>
      <c r="I1308" s="60"/>
      <c r="J1308" s="60"/>
      <c r="K1308" s="177">
        <f>+K1306*K1307</f>
        <v>640000</v>
      </c>
      <c r="L1308" s="177">
        <f t="shared" ref="L1308:P1308" si="1520">+L1306*L1307</f>
        <v>640000</v>
      </c>
      <c r="M1308" s="177">
        <f t="shared" si="1520"/>
        <v>640000</v>
      </c>
      <c r="N1308" s="177">
        <f t="shared" si="1520"/>
        <v>640000</v>
      </c>
      <c r="O1308" s="177">
        <f t="shared" si="1520"/>
        <v>640000</v>
      </c>
      <c r="P1308" s="177">
        <f t="shared" si="1520"/>
        <v>640000</v>
      </c>
      <c r="R1308" s="19"/>
      <c r="S1308" s="143">
        <f t="shared" ref="S1308" si="1521">+S1306*S1307</f>
        <v>640000</v>
      </c>
      <c r="T1308" s="143">
        <f t="shared" ref="T1308:AX1308" si="1522">+T1306*T1307</f>
        <v>640000</v>
      </c>
      <c r="U1308" s="143">
        <f t="shared" si="1522"/>
        <v>640000</v>
      </c>
      <c r="V1308" s="143">
        <f t="shared" si="1522"/>
        <v>640000</v>
      </c>
      <c r="W1308" s="143">
        <f t="shared" si="1522"/>
        <v>640000</v>
      </c>
      <c r="X1308" s="143">
        <f t="shared" si="1522"/>
        <v>640000</v>
      </c>
      <c r="Y1308" s="143">
        <f t="shared" si="1522"/>
        <v>640000</v>
      </c>
      <c r="Z1308" s="143">
        <f t="shared" si="1522"/>
        <v>640000</v>
      </c>
      <c r="AA1308" s="143">
        <f t="shared" si="1522"/>
        <v>640000</v>
      </c>
      <c r="AB1308" s="143">
        <f t="shared" si="1522"/>
        <v>640000</v>
      </c>
      <c r="AC1308" s="143">
        <f t="shared" si="1522"/>
        <v>640000</v>
      </c>
      <c r="AD1308" s="143">
        <f t="shared" si="1522"/>
        <v>640000</v>
      </c>
      <c r="AE1308" s="143">
        <f t="shared" si="1522"/>
        <v>640000</v>
      </c>
      <c r="AF1308" s="143">
        <f t="shared" si="1522"/>
        <v>640000</v>
      </c>
      <c r="AG1308" s="143">
        <f t="shared" si="1522"/>
        <v>640000</v>
      </c>
      <c r="AH1308" s="143">
        <f t="shared" si="1522"/>
        <v>640000</v>
      </c>
      <c r="AI1308" s="143">
        <f t="shared" si="1522"/>
        <v>640000</v>
      </c>
      <c r="AJ1308" s="143">
        <f t="shared" si="1522"/>
        <v>640000</v>
      </c>
      <c r="AK1308" s="143">
        <f t="shared" si="1522"/>
        <v>640000</v>
      </c>
      <c r="AL1308" s="143">
        <f t="shared" si="1522"/>
        <v>640000</v>
      </c>
      <c r="AM1308" s="143">
        <f t="shared" si="1522"/>
        <v>640000</v>
      </c>
      <c r="AN1308" s="143">
        <f t="shared" si="1522"/>
        <v>640000</v>
      </c>
      <c r="AO1308" s="143">
        <f t="shared" si="1522"/>
        <v>640000</v>
      </c>
      <c r="AP1308" s="143">
        <f t="shared" si="1522"/>
        <v>640000</v>
      </c>
      <c r="AQ1308" s="143">
        <f t="shared" si="1522"/>
        <v>640000</v>
      </c>
      <c r="AR1308" s="143">
        <f t="shared" si="1522"/>
        <v>640000</v>
      </c>
      <c r="AS1308" s="143">
        <f t="shared" si="1522"/>
        <v>640000</v>
      </c>
      <c r="AT1308" s="143">
        <f t="shared" si="1522"/>
        <v>640000</v>
      </c>
      <c r="AU1308" s="143">
        <f t="shared" si="1522"/>
        <v>640000</v>
      </c>
      <c r="AV1308" s="143">
        <f t="shared" si="1522"/>
        <v>640000</v>
      </c>
      <c r="AW1308" s="143">
        <f t="shared" si="1522"/>
        <v>640000</v>
      </c>
      <c r="AX1308" s="143">
        <f t="shared" si="1522"/>
        <v>640000</v>
      </c>
      <c r="AY1308" s="143">
        <f t="shared" ref="AY1308:CD1308" si="1523">+AY1306*AY1307</f>
        <v>640000</v>
      </c>
      <c r="AZ1308" s="143">
        <f t="shared" si="1523"/>
        <v>640000</v>
      </c>
      <c r="BA1308" s="143">
        <f t="shared" si="1523"/>
        <v>640000</v>
      </c>
      <c r="BB1308" s="143">
        <f t="shared" si="1523"/>
        <v>640000</v>
      </c>
      <c r="BC1308" s="143">
        <f t="shared" si="1523"/>
        <v>640000</v>
      </c>
      <c r="BD1308" s="143">
        <f t="shared" si="1523"/>
        <v>640000</v>
      </c>
      <c r="BE1308" s="143">
        <f t="shared" si="1523"/>
        <v>640000</v>
      </c>
      <c r="BF1308" s="143">
        <f t="shared" si="1523"/>
        <v>640000</v>
      </c>
      <c r="BG1308" s="143">
        <f t="shared" si="1523"/>
        <v>640000</v>
      </c>
      <c r="BH1308" s="143">
        <f t="shared" si="1523"/>
        <v>640000</v>
      </c>
      <c r="BI1308" s="143">
        <f t="shared" si="1523"/>
        <v>640000</v>
      </c>
      <c r="BJ1308" s="143">
        <f t="shared" si="1523"/>
        <v>640000</v>
      </c>
      <c r="BK1308" s="143">
        <f t="shared" si="1523"/>
        <v>640000</v>
      </c>
      <c r="BL1308" s="143">
        <f t="shared" si="1523"/>
        <v>640000</v>
      </c>
      <c r="BM1308" s="143">
        <f t="shared" si="1523"/>
        <v>640000</v>
      </c>
      <c r="BN1308" s="143">
        <f t="shared" si="1523"/>
        <v>640000</v>
      </c>
      <c r="BO1308" s="143">
        <f t="shared" si="1523"/>
        <v>640000</v>
      </c>
      <c r="BP1308" s="143">
        <f t="shared" si="1523"/>
        <v>640000</v>
      </c>
      <c r="BQ1308" s="143">
        <f t="shared" si="1523"/>
        <v>640000</v>
      </c>
      <c r="BR1308" s="143">
        <f t="shared" si="1523"/>
        <v>640000</v>
      </c>
      <c r="BS1308" s="143">
        <f t="shared" si="1523"/>
        <v>640000</v>
      </c>
      <c r="BT1308" s="143">
        <f t="shared" si="1523"/>
        <v>640000</v>
      </c>
      <c r="BU1308" s="143">
        <f t="shared" si="1523"/>
        <v>640000</v>
      </c>
      <c r="BV1308" s="143">
        <f t="shared" si="1523"/>
        <v>640000</v>
      </c>
      <c r="BW1308" s="143">
        <f t="shared" si="1523"/>
        <v>640000</v>
      </c>
      <c r="BX1308" s="143">
        <f t="shared" si="1523"/>
        <v>640000</v>
      </c>
      <c r="BY1308" s="143">
        <f t="shared" si="1523"/>
        <v>640000</v>
      </c>
      <c r="BZ1308" s="143">
        <f t="shared" si="1523"/>
        <v>640000</v>
      </c>
      <c r="CA1308" s="143">
        <f t="shared" si="1523"/>
        <v>640000</v>
      </c>
      <c r="CB1308" s="143">
        <f t="shared" si="1523"/>
        <v>640000</v>
      </c>
      <c r="CC1308" s="143">
        <f t="shared" si="1523"/>
        <v>640000</v>
      </c>
      <c r="CD1308" s="143">
        <f t="shared" si="1523"/>
        <v>640000</v>
      </c>
      <c r="CE1308" s="143">
        <f t="shared" ref="CE1308:CK1308" si="1524">+CE1306*CE1307</f>
        <v>640000</v>
      </c>
      <c r="CF1308" s="143">
        <f t="shared" si="1524"/>
        <v>640000</v>
      </c>
      <c r="CG1308" s="143">
        <f t="shared" si="1524"/>
        <v>640000</v>
      </c>
      <c r="CH1308" s="143">
        <f t="shared" si="1524"/>
        <v>640000</v>
      </c>
      <c r="CI1308" s="143">
        <f t="shared" si="1524"/>
        <v>640000</v>
      </c>
      <c r="CJ1308" s="143">
        <f t="shared" si="1524"/>
        <v>640000</v>
      </c>
      <c r="CK1308" s="143">
        <f t="shared" si="1524"/>
        <v>640000</v>
      </c>
      <c r="CL1308" s="143">
        <f t="shared" ref="CL1308" si="1525">+CL1306*CL1307</f>
        <v>640000</v>
      </c>
    </row>
    <row r="1309" spans="2:90" x14ac:dyDescent="0.4">
      <c r="B1309" s="141" t="s">
        <v>834</v>
      </c>
      <c r="D1309" t="s">
        <v>829</v>
      </c>
      <c r="E1309" s="8" t="str">
        <f t="shared" si="1518"/>
        <v>1309 DCSALESQUOTA-S</v>
      </c>
      <c r="G1309" t="str">
        <f t="shared" si="1519"/>
        <v>1309 DCSALESQUOTA-S</v>
      </c>
      <c r="H1309" s="12"/>
      <c r="I1309" s="60"/>
      <c r="J1309" s="60"/>
      <c r="K1309" s="15">
        <f t="shared" ref="K1309:P1309" ca="1" si="1526">SUMIF($4:$4,K$2,1309:1309)</f>
        <v>1</v>
      </c>
      <c r="L1309" s="15">
        <f t="shared" ca="1" si="1526"/>
        <v>1</v>
      </c>
      <c r="M1309" s="15">
        <f t="shared" ca="1" si="1526"/>
        <v>1</v>
      </c>
      <c r="N1309" s="15">
        <f t="shared" ca="1" si="1526"/>
        <v>1</v>
      </c>
      <c r="O1309" s="15">
        <f t="shared" ca="1" si="1526"/>
        <v>1</v>
      </c>
      <c r="P1309" s="15">
        <f t="shared" ca="1" si="1526"/>
        <v>1</v>
      </c>
      <c r="R1309" s="19"/>
      <c r="S1309" s="76">
        <f t="shared" ref="S1309" ca="1" si="1527">+ROUNDUP(S1303/S1308,0)</f>
        <v>1</v>
      </c>
      <c r="T1309" s="76">
        <f t="shared" ref="T1309:AX1309" ca="1" si="1528">+ROUNDUP(T1303/T1308,0)</f>
        <v>1</v>
      </c>
      <c r="U1309" s="76">
        <f t="shared" ca="1" si="1528"/>
        <v>1</v>
      </c>
      <c r="V1309" s="76">
        <f t="shared" ca="1" si="1528"/>
        <v>1</v>
      </c>
      <c r="W1309" s="76">
        <f t="shared" ca="1" si="1528"/>
        <v>1</v>
      </c>
      <c r="X1309" s="76">
        <f t="shared" ca="1" si="1528"/>
        <v>1</v>
      </c>
      <c r="Y1309" s="76">
        <f t="shared" ca="1" si="1528"/>
        <v>1</v>
      </c>
      <c r="Z1309" s="76">
        <f t="shared" ca="1" si="1528"/>
        <v>1</v>
      </c>
      <c r="AA1309" s="76">
        <f t="shared" ca="1" si="1528"/>
        <v>1</v>
      </c>
      <c r="AB1309" s="76">
        <f t="shared" ca="1" si="1528"/>
        <v>1</v>
      </c>
      <c r="AC1309" s="76">
        <f t="shared" ca="1" si="1528"/>
        <v>1</v>
      </c>
      <c r="AD1309" s="76">
        <f t="shared" ca="1" si="1528"/>
        <v>1</v>
      </c>
      <c r="AE1309" s="76">
        <f t="shared" ca="1" si="1528"/>
        <v>1</v>
      </c>
      <c r="AF1309" s="76">
        <f t="shared" ca="1" si="1528"/>
        <v>1</v>
      </c>
      <c r="AG1309" s="76">
        <f t="shared" ca="1" si="1528"/>
        <v>1</v>
      </c>
      <c r="AH1309" s="76">
        <f t="shared" ca="1" si="1528"/>
        <v>1</v>
      </c>
      <c r="AI1309" s="76">
        <f t="shared" ca="1" si="1528"/>
        <v>1</v>
      </c>
      <c r="AJ1309" s="76">
        <f t="shared" ca="1" si="1528"/>
        <v>1</v>
      </c>
      <c r="AK1309" s="76">
        <f t="shared" ca="1" si="1528"/>
        <v>1</v>
      </c>
      <c r="AL1309" s="76">
        <f t="shared" ca="1" si="1528"/>
        <v>1</v>
      </c>
      <c r="AM1309" s="76">
        <f t="shared" ca="1" si="1528"/>
        <v>1</v>
      </c>
      <c r="AN1309" s="76">
        <f t="shared" ca="1" si="1528"/>
        <v>1</v>
      </c>
      <c r="AO1309" s="76">
        <f t="shared" ca="1" si="1528"/>
        <v>1</v>
      </c>
      <c r="AP1309" s="76">
        <f t="shared" ca="1" si="1528"/>
        <v>1</v>
      </c>
      <c r="AQ1309" s="76">
        <f t="shared" ca="1" si="1528"/>
        <v>1</v>
      </c>
      <c r="AR1309" s="76">
        <f t="shared" ca="1" si="1528"/>
        <v>1</v>
      </c>
      <c r="AS1309" s="76">
        <f t="shared" ca="1" si="1528"/>
        <v>1</v>
      </c>
      <c r="AT1309" s="76">
        <f t="shared" ca="1" si="1528"/>
        <v>1</v>
      </c>
      <c r="AU1309" s="76">
        <f t="shared" ca="1" si="1528"/>
        <v>1</v>
      </c>
      <c r="AV1309" s="76">
        <f t="shared" ca="1" si="1528"/>
        <v>1</v>
      </c>
      <c r="AW1309" s="76">
        <f t="shared" ca="1" si="1528"/>
        <v>1</v>
      </c>
      <c r="AX1309" s="76">
        <f t="shared" ca="1" si="1528"/>
        <v>1</v>
      </c>
      <c r="AY1309" s="76">
        <f t="shared" ref="AY1309:CD1309" ca="1" si="1529">+ROUNDUP(AY1303/AY1308,0)</f>
        <v>1</v>
      </c>
      <c r="AZ1309" s="76">
        <f t="shared" ca="1" si="1529"/>
        <v>1</v>
      </c>
      <c r="BA1309" s="76">
        <f t="shared" ca="1" si="1529"/>
        <v>1</v>
      </c>
      <c r="BB1309" s="76">
        <f t="shared" ca="1" si="1529"/>
        <v>1</v>
      </c>
      <c r="BC1309" s="76">
        <f t="shared" ca="1" si="1529"/>
        <v>1</v>
      </c>
      <c r="BD1309" s="76">
        <f t="shared" ca="1" si="1529"/>
        <v>1</v>
      </c>
      <c r="BE1309" s="76">
        <f t="shared" ca="1" si="1529"/>
        <v>1</v>
      </c>
      <c r="BF1309" s="76">
        <f t="shared" ca="1" si="1529"/>
        <v>1</v>
      </c>
      <c r="BG1309" s="76">
        <f t="shared" ca="1" si="1529"/>
        <v>1</v>
      </c>
      <c r="BH1309" s="76">
        <f t="shared" ca="1" si="1529"/>
        <v>1</v>
      </c>
      <c r="BI1309" s="76">
        <f t="shared" ca="1" si="1529"/>
        <v>1</v>
      </c>
      <c r="BJ1309" s="76">
        <f t="shared" ca="1" si="1529"/>
        <v>1</v>
      </c>
      <c r="BK1309" s="76">
        <f t="shared" ca="1" si="1529"/>
        <v>1</v>
      </c>
      <c r="BL1309" s="76">
        <f t="shared" ca="1" si="1529"/>
        <v>1</v>
      </c>
      <c r="BM1309" s="76">
        <f t="shared" ca="1" si="1529"/>
        <v>1</v>
      </c>
      <c r="BN1309" s="76">
        <f t="shared" ca="1" si="1529"/>
        <v>1</v>
      </c>
      <c r="BO1309" s="76">
        <f t="shared" ca="1" si="1529"/>
        <v>1</v>
      </c>
      <c r="BP1309" s="76">
        <f t="shared" ca="1" si="1529"/>
        <v>1</v>
      </c>
      <c r="BQ1309" s="76">
        <f t="shared" ca="1" si="1529"/>
        <v>1</v>
      </c>
      <c r="BR1309" s="76">
        <f t="shared" ca="1" si="1529"/>
        <v>1</v>
      </c>
      <c r="BS1309" s="76">
        <f t="shared" ca="1" si="1529"/>
        <v>1</v>
      </c>
      <c r="BT1309" s="76">
        <f t="shared" ca="1" si="1529"/>
        <v>1</v>
      </c>
      <c r="BU1309" s="76">
        <f t="shared" ca="1" si="1529"/>
        <v>1</v>
      </c>
      <c r="BV1309" s="76">
        <f t="shared" ca="1" si="1529"/>
        <v>1</v>
      </c>
      <c r="BW1309" s="76">
        <f t="shared" ca="1" si="1529"/>
        <v>1</v>
      </c>
      <c r="BX1309" s="76">
        <f t="shared" ca="1" si="1529"/>
        <v>1</v>
      </c>
      <c r="BY1309" s="76">
        <f t="shared" ca="1" si="1529"/>
        <v>1</v>
      </c>
      <c r="BZ1309" s="76">
        <f t="shared" ca="1" si="1529"/>
        <v>1</v>
      </c>
      <c r="CA1309" s="76">
        <f t="shared" ca="1" si="1529"/>
        <v>1</v>
      </c>
      <c r="CB1309" s="76">
        <f t="shared" ca="1" si="1529"/>
        <v>1</v>
      </c>
      <c r="CC1309" s="76">
        <f t="shared" ca="1" si="1529"/>
        <v>1</v>
      </c>
      <c r="CD1309" s="76">
        <f t="shared" ca="1" si="1529"/>
        <v>1</v>
      </c>
      <c r="CE1309" s="76">
        <f t="shared" ref="CE1309:CK1309" ca="1" si="1530">+ROUNDUP(CE1303/CE1308,0)</f>
        <v>1</v>
      </c>
      <c r="CF1309" s="76">
        <f t="shared" ca="1" si="1530"/>
        <v>1</v>
      </c>
      <c r="CG1309" s="76">
        <f t="shared" ca="1" si="1530"/>
        <v>1</v>
      </c>
      <c r="CH1309" s="76">
        <f t="shared" ca="1" si="1530"/>
        <v>1</v>
      </c>
      <c r="CI1309" s="76">
        <f t="shared" ca="1" si="1530"/>
        <v>1</v>
      </c>
      <c r="CJ1309" s="76">
        <f t="shared" ca="1" si="1530"/>
        <v>1</v>
      </c>
      <c r="CK1309" s="76">
        <f t="shared" ca="1" si="1530"/>
        <v>1</v>
      </c>
      <c r="CL1309" s="76">
        <f t="shared" ref="CL1309" ca="1" si="1531">+ROUNDUP(CL1303/CL1308,0)</f>
        <v>1</v>
      </c>
    </row>
    <row r="1310" spans="2:90" x14ac:dyDescent="0.4">
      <c r="B1310" s="141" t="s">
        <v>835</v>
      </c>
      <c r="D1310" t="s">
        <v>829</v>
      </c>
      <c r="E1310" s="8" t="str">
        <f t="shared" si="1518"/>
        <v>1310 DCSALESQUOTA-S</v>
      </c>
      <c r="G1310" t="str">
        <f t="shared" si="1519"/>
        <v>1310 DCSALESQUOTA-S</v>
      </c>
      <c r="H1310" s="12"/>
      <c r="I1310" s="60"/>
      <c r="J1310" s="60"/>
      <c r="K1310" s="135">
        <v>100000</v>
      </c>
      <c r="L1310" s="135">
        <v>100000</v>
      </c>
      <c r="M1310" s="135">
        <v>100000</v>
      </c>
      <c r="N1310" s="135">
        <v>100000</v>
      </c>
      <c r="O1310" s="135">
        <v>100000</v>
      </c>
      <c r="P1310" s="135">
        <v>100000</v>
      </c>
      <c r="R1310" s="19"/>
      <c r="S1310" s="143" cm="1">
        <f t="array" ref="S1310">INDEX($K:$P,ROW(),MATCH(S$3,$K$2:$P$2,0))</f>
        <v>100000</v>
      </c>
      <c r="T1310" s="143" cm="1">
        <f t="array" ref="T1310">INDEX($K:$P,ROW(),MATCH(T$3,$K$2:$P$2,0))</f>
        <v>100000</v>
      </c>
      <c r="U1310" s="143" cm="1">
        <f t="array" ref="U1310">INDEX($K:$P,ROW(),MATCH(U$3,$K$2:$P$2,0))</f>
        <v>100000</v>
      </c>
      <c r="V1310" s="143" cm="1">
        <f t="array" ref="V1310">INDEX($K:$P,ROW(),MATCH(V$3,$K$2:$P$2,0))</f>
        <v>100000</v>
      </c>
      <c r="W1310" s="143" cm="1">
        <f t="array" ref="W1310">INDEX($K:$P,ROW(),MATCH(W$3,$K$2:$P$2,0))</f>
        <v>100000</v>
      </c>
      <c r="X1310" s="143" cm="1">
        <f t="array" ref="X1310">INDEX($K:$P,ROW(),MATCH(X$3,$K$2:$P$2,0))</f>
        <v>100000</v>
      </c>
      <c r="Y1310" s="143" cm="1">
        <f t="array" ref="Y1310">INDEX($K:$P,ROW(),MATCH(Y$3,$K$2:$P$2,0))</f>
        <v>100000</v>
      </c>
      <c r="Z1310" s="143" cm="1">
        <f t="array" ref="Z1310">INDEX($K:$P,ROW(),MATCH(Z$3,$K$2:$P$2,0))</f>
        <v>100000</v>
      </c>
      <c r="AA1310" s="143" cm="1">
        <f t="array" ref="AA1310">INDEX($K:$P,ROW(),MATCH(AA$3,$K$2:$P$2,0))</f>
        <v>100000</v>
      </c>
      <c r="AB1310" s="143" cm="1">
        <f t="array" ref="AB1310">INDEX($K:$P,ROW(),MATCH(AB$3,$K$2:$P$2,0))</f>
        <v>100000</v>
      </c>
      <c r="AC1310" s="143" cm="1">
        <f t="array" ref="AC1310">INDEX($K:$P,ROW(),MATCH(AC$3,$K$2:$P$2,0))</f>
        <v>100000</v>
      </c>
      <c r="AD1310" s="143" cm="1">
        <f t="array" ref="AD1310">INDEX($K:$P,ROW(),MATCH(AD$3,$K$2:$P$2,0))</f>
        <v>100000</v>
      </c>
      <c r="AE1310" s="143" cm="1">
        <f t="array" ref="AE1310">INDEX($K:$P,ROW(),MATCH(AE$3,$K$2:$P$2,0))</f>
        <v>100000</v>
      </c>
      <c r="AF1310" s="143" cm="1">
        <f t="array" ref="AF1310">INDEX($K:$P,ROW(),MATCH(AF$3,$K$2:$P$2,0))</f>
        <v>100000</v>
      </c>
      <c r="AG1310" s="143" cm="1">
        <f t="array" ref="AG1310">INDEX($K:$P,ROW(),MATCH(AG$3,$K$2:$P$2,0))</f>
        <v>100000</v>
      </c>
      <c r="AH1310" s="143" cm="1">
        <f t="array" ref="AH1310">INDEX($K:$P,ROW(),MATCH(AH$3,$K$2:$P$2,0))</f>
        <v>100000</v>
      </c>
      <c r="AI1310" s="143" cm="1">
        <f t="array" ref="AI1310">INDEX($K:$P,ROW(),MATCH(AI$3,$K$2:$P$2,0))</f>
        <v>100000</v>
      </c>
      <c r="AJ1310" s="143" cm="1">
        <f t="array" ref="AJ1310">INDEX($K:$P,ROW(),MATCH(AJ$3,$K$2:$P$2,0))</f>
        <v>100000</v>
      </c>
      <c r="AK1310" s="143" cm="1">
        <f t="array" ref="AK1310">INDEX($K:$P,ROW(),MATCH(AK$3,$K$2:$P$2,0))</f>
        <v>100000</v>
      </c>
      <c r="AL1310" s="143" cm="1">
        <f t="array" ref="AL1310">INDEX($K:$P,ROW(),MATCH(AL$3,$K$2:$P$2,0))</f>
        <v>100000</v>
      </c>
      <c r="AM1310" s="143" cm="1">
        <f t="array" ref="AM1310">INDEX($K:$P,ROW(),MATCH(AM$3,$K$2:$P$2,0))</f>
        <v>100000</v>
      </c>
      <c r="AN1310" s="143" cm="1">
        <f t="array" ref="AN1310">INDEX($K:$P,ROW(),MATCH(AN$3,$K$2:$P$2,0))</f>
        <v>100000</v>
      </c>
      <c r="AO1310" s="143" cm="1">
        <f t="array" ref="AO1310">INDEX($K:$P,ROW(),MATCH(AO$3,$K$2:$P$2,0))</f>
        <v>100000</v>
      </c>
      <c r="AP1310" s="143" cm="1">
        <f t="array" ref="AP1310">INDEX($K:$P,ROW(),MATCH(AP$3,$K$2:$P$2,0))</f>
        <v>100000</v>
      </c>
      <c r="AQ1310" s="143" cm="1">
        <f t="array" ref="AQ1310">INDEX($K:$P,ROW(),MATCH(AQ$3,$K$2:$P$2,0))</f>
        <v>100000</v>
      </c>
      <c r="AR1310" s="143" cm="1">
        <f t="array" ref="AR1310">INDEX($K:$P,ROW(),MATCH(AR$3,$K$2:$P$2,0))</f>
        <v>100000</v>
      </c>
      <c r="AS1310" s="143" cm="1">
        <f t="array" ref="AS1310">INDEX($K:$P,ROW(),MATCH(AS$3,$K$2:$P$2,0))</f>
        <v>100000</v>
      </c>
      <c r="AT1310" s="143" cm="1">
        <f t="array" ref="AT1310">INDEX($K:$P,ROW(),MATCH(AT$3,$K$2:$P$2,0))</f>
        <v>100000</v>
      </c>
      <c r="AU1310" s="143" cm="1">
        <f t="array" ref="AU1310">INDEX($K:$P,ROW(),MATCH(AU$3,$K$2:$P$2,0))</f>
        <v>100000</v>
      </c>
      <c r="AV1310" s="143" cm="1">
        <f t="array" ref="AV1310">INDEX($K:$P,ROW(),MATCH(AV$3,$K$2:$P$2,0))</f>
        <v>100000</v>
      </c>
      <c r="AW1310" s="143" cm="1">
        <f t="array" ref="AW1310">INDEX($K:$P,ROW(),MATCH(AW$3,$K$2:$P$2,0))</f>
        <v>100000</v>
      </c>
      <c r="AX1310" s="143" cm="1">
        <f t="array" ref="AX1310">INDEX($K:$P,ROW(),MATCH(AX$3,$K$2:$P$2,0))</f>
        <v>100000</v>
      </c>
      <c r="AY1310" s="143" cm="1">
        <f t="array" ref="AY1310">INDEX($K:$P,ROW(),MATCH(AY$3,$K$2:$P$2,0))</f>
        <v>100000</v>
      </c>
      <c r="AZ1310" s="143" cm="1">
        <f t="array" ref="AZ1310">INDEX($K:$P,ROW(),MATCH(AZ$3,$K$2:$P$2,0))</f>
        <v>100000</v>
      </c>
      <c r="BA1310" s="143" cm="1">
        <f t="array" ref="BA1310">INDEX($K:$P,ROW(),MATCH(BA$3,$K$2:$P$2,0))</f>
        <v>100000</v>
      </c>
      <c r="BB1310" s="143" cm="1">
        <f t="array" ref="BB1310">INDEX($K:$P,ROW(),MATCH(BB$3,$K$2:$P$2,0))</f>
        <v>100000</v>
      </c>
      <c r="BC1310" s="143" cm="1">
        <f t="array" ref="BC1310">INDEX($K:$P,ROW(),MATCH(BC$3,$K$2:$P$2,0))</f>
        <v>100000</v>
      </c>
      <c r="BD1310" s="143" cm="1">
        <f t="array" ref="BD1310">INDEX($K:$P,ROW(),MATCH(BD$3,$K$2:$P$2,0))</f>
        <v>100000</v>
      </c>
      <c r="BE1310" s="143" cm="1">
        <f t="array" ref="BE1310">INDEX($K:$P,ROW(),MATCH(BE$3,$K$2:$P$2,0))</f>
        <v>100000</v>
      </c>
      <c r="BF1310" s="143" cm="1">
        <f t="array" ref="BF1310">INDEX($K:$P,ROW(),MATCH(BF$3,$K$2:$P$2,0))</f>
        <v>100000</v>
      </c>
      <c r="BG1310" s="143" cm="1">
        <f t="array" ref="BG1310">INDEX($K:$P,ROW(),MATCH(BG$3,$K$2:$P$2,0))</f>
        <v>100000</v>
      </c>
      <c r="BH1310" s="143" cm="1">
        <f t="array" ref="BH1310">INDEX($K:$P,ROW(),MATCH(BH$3,$K$2:$P$2,0))</f>
        <v>100000</v>
      </c>
      <c r="BI1310" s="143" cm="1">
        <f t="array" ref="BI1310">INDEX($K:$P,ROW(),MATCH(BI$3,$K$2:$P$2,0))</f>
        <v>100000</v>
      </c>
      <c r="BJ1310" s="143" cm="1">
        <f t="array" ref="BJ1310">INDEX($K:$P,ROW(),MATCH(BJ$3,$K$2:$P$2,0))</f>
        <v>100000</v>
      </c>
      <c r="BK1310" s="143" cm="1">
        <f t="array" ref="BK1310">INDEX($K:$P,ROW(),MATCH(BK$3,$K$2:$P$2,0))</f>
        <v>100000</v>
      </c>
      <c r="BL1310" s="143" cm="1">
        <f t="array" ref="BL1310">INDEX($K:$P,ROW(),MATCH(BL$3,$K$2:$P$2,0))</f>
        <v>100000</v>
      </c>
      <c r="BM1310" s="143" cm="1">
        <f t="array" ref="BM1310">INDEX($K:$P,ROW(),MATCH(BM$3,$K$2:$P$2,0))</f>
        <v>100000</v>
      </c>
      <c r="BN1310" s="143" cm="1">
        <f t="array" ref="BN1310">INDEX($K:$P,ROW(),MATCH(BN$3,$K$2:$P$2,0))</f>
        <v>100000</v>
      </c>
      <c r="BO1310" s="143" cm="1">
        <f t="array" ref="BO1310">INDEX($K:$P,ROW(),MATCH(BO$3,$K$2:$P$2,0))</f>
        <v>100000</v>
      </c>
      <c r="BP1310" s="143" cm="1">
        <f t="array" ref="BP1310">INDEX($K:$P,ROW(),MATCH(BP$3,$K$2:$P$2,0))</f>
        <v>100000</v>
      </c>
      <c r="BQ1310" s="143" cm="1">
        <f t="array" ref="BQ1310">INDEX($K:$P,ROW(),MATCH(BQ$3,$K$2:$P$2,0))</f>
        <v>100000</v>
      </c>
      <c r="BR1310" s="143" cm="1">
        <f t="array" ref="BR1310">INDEX($K:$P,ROW(),MATCH(BR$3,$K$2:$P$2,0))</f>
        <v>100000</v>
      </c>
      <c r="BS1310" s="143" cm="1">
        <f t="array" ref="BS1310">INDEX($K:$P,ROW(),MATCH(BS$3,$K$2:$P$2,0))</f>
        <v>100000</v>
      </c>
      <c r="BT1310" s="143" cm="1">
        <f t="array" ref="BT1310">INDEX($K:$P,ROW(),MATCH(BT$3,$K$2:$P$2,0))</f>
        <v>100000</v>
      </c>
      <c r="BU1310" s="143" cm="1">
        <f t="array" ref="BU1310">INDEX($K:$P,ROW(),MATCH(BU$3,$K$2:$P$2,0))</f>
        <v>100000</v>
      </c>
      <c r="BV1310" s="143" cm="1">
        <f t="array" ref="BV1310">INDEX($K:$P,ROW(),MATCH(BV$3,$K$2:$P$2,0))</f>
        <v>100000</v>
      </c>
      <c r="BW1310" s="143" cm="1">
        <f t="array" ref="BW1310">INDEX($K:$P,ROW(),MATCH(BW$3,$K$2:$P$2,0))</f>
        <v>100000</v>
      </c>
      <c r="BX1310" s="143" cm="1">
        <f t="array" ref="BX1310">INDEX($K:$P,ROW(),MATCH(BX$3,$K$2:$P$2,0))</f>
        <v>100000</v>
      </c>
      <c r="BY1310" s="143" cm="1">
        <f t="array" ref="BY1310">INDEX($K:$P,ROW(),MATCH(BY$3,$K$2:$P$2,0))</f>
        <v>100000</v>
      </c>
      <c r="BZ1310" s="143" cm="1">
        <f t="array" ref="BZ1310">INDEX($K:$P,ROW(),MATCH(BZ$3,$K$2:$P$2,0))</f>
        <v>100000</v>
      </c>
      <c r="CA1310" s="143" cm="1">
        <f t="array" ref="CA1310">INDEX($K:$P,ROW(),MATCH(CA$3,$K$2:$P$2,0))</f>
        <v>100000</v>
      </c>
      <c r="CB1310" s="143" cm="1">
        <f t="array" ref="CB1310">INDEX($K:$P,ROW(),MATCH(CB$3,$K$2:$P$2,0))</f>
        <v>100000</v>
      </c>
      <c r="CC1310" s="143" cm="1">
        <f t="array" ref="CC1310">INDEX($K:$P,ROW(),MATCH(CC$3,$K$2:$P$2,0))</f>
        <v>100000</v>
      </c>
      <c r="CD1310" s="143" cm="1">
        <f t="array" ref="CD1310">INDEX($K:$P,ROW(),MATCH(CD$3,$K$2:$P$2,0))</f>
        <v>100000</v>
      </c>
      <c r="CE1310" s="143" cm="1">
        <f t="array" ref="CE1310">INDEX($K:$P,ROW(),MATCH(CE$3,$K$2:$P$2,0))</f>
        <v>100000</v>
      </c>
      <c r="CF1310" s="143" cm="1">
        <f t="array" ref="CF1310">INDEX($K:$P,ROW(),MATCH(CF$3,$K$2:$P$2,0))</f>
        <v>100000</v>
      </c>
      <c r="CG1310" s="143" cm="1">
        <f t="array" ref="CG1310">INDEX($K:$P,ROW(),MATCH(CG$3,$K$2:$P$2,0))</f>
        <v>100000</v>
      </c>
      <c r="CH1310" s="143" cm="1">
        <f t="array" ref="CH1310">INDEX($K:$P,ROW(),MATCH(CH$3,$K$2:$P$2,0))</f>
        <v>100000</v>
      </c>
      <c r="CI1310" s="143" cm="1">
        <f t="array" ref="CI1310">INDEX($K:$P,ROW(),MATCH(CI$3,$K$2:$P$2,0))</f>
        <v>100000</v>
      </c>
      <c r="CJ1310" s="143" cm="1">
        <f t="array" ref="CJ1310">INDEX($K:$P,ROW(),MATCH(CJ$3,$K$2:$P$2,0))</f>
        <v>100000</v>
      </c>
      <c r="CK1310" s="143" cm="1">
        <f t="array" ref="CK1310">INDEX($K:$P,ROW(),MATCH(CK$3,$K$2:$P$2,0))</f>
        <v>100000</v>
      </c>
      <c r="CL1310" s="143" cm="1">
        <f t="array" ref="CL1310">INDEX($K:$P,ROW(),MATCH(CL$3,$K$2:$P$2,0))</f>
        <v>100000</v>
      </c>
    </row>
    <row r="1311" spans="2:90" x14ac:dyDescent="0.4">
      <c r="B1311" s="123" t="str">
        <f>SUBSTITUTE(B1302,":","")&amp;" - "&amp;B1313</f>
        <v>SALESQUOTA Direct Cost - (Primary label)</v>
      </c>
      <c r="C1311" s="27" t="s">
        <v>203</v>
      </c>
      <c r="D1311" t="s">
        <v>829</v>
      </c>
      <c r="E1311" s="8" t="str">
        <f t="shared" ref="E1311:E1312" si="1532">ROW()&amp;" "&amp;D1311</f>
        <v>1311 DCSALESQUOTA-S</v>
      </c>
      <c r="F1311" s="27"/>
      <c r="G1311" t="str">
        <f t="shared" si="1519"/>
        <v>1311 DCSALESQUOTA-S</v>
      </c>
      <c r="H1311" s="27"/>
      <c r="I1311" s="78"/>
      <c r="J1311" s="78"/>
      <c r="K1311" s="33">
        <f t="shared" ref="K1311:P1311" ca="1" si="1533">SUMIF($3:$3,K$2,1311:1311)</f>
        <v>-1200000</v>
      </c>
      <c r="L1311" s="33">
        <f t="shared" ca="1" si="1533"/>
        <v>-1200000</v>
      </c>
      <c r="M1311" s="33">
        <f t="shared" ca="1" si="1533"/>
        <v>-1200000</v>
      </c>
      <c r="N1311" s="33">
        <f t="shared" ca="1" si="1533"/>
        <v>-1200000</v>
      </c>
      <c r="O1311" s="33">
        <f t="shared" ca="1" si="1533"/>
        <v>-1200000</v>
      </c>
      <c r="P1311" s="33">
        <f t="shared" ca="1" si="1533"/>
        <v>-1200000</v>
      </c>
      <c r="R1311" s="33"/>
      <c r="S1311" s="144">
        <f t="shared" ref="S1311" ca="1" si="1534">-+S1310*S1309</f>
        <v>-100000</v>
      </c>
      <c r="T1311" s="144">
        <f t="shared" ref="T1311:AX1311" ca="1" si="1535">-+T1310*T1309</f>
        <v>-100000</v>
      </c>
      <c r="U1311" s="144">
        <f t="shared" ca="1" si="1535"/>
        <v>-100000</v>
      </c>
      <c r="V1311" s="144">
        <f t="shared" ca="1" si="1535"/>
        <v>-100000</v>
      </c>
      <c r="W1311" s="144">
        <f t="shared" ca="1" si="1535"/>
        <v>-100000</v>
      </c>
      <c r="X1311" s="144">
        <f t="shared" ca="1" si="1535"/>
        <v>-100000</v>
      </c>
      <c r="Y1311" s="144">
        <f t="shared" ca="1" si="1535"/>
        <v>-100000</v>
      </c>
      <c r="Z1311" s="144">
        <f t="shared" ca="1" si="1535"/>
        <v>-100000</v>
      </c>
      <c r="AA1311" s="144">
        <f t="shared" ca="1" si="1535"/>
        <v>-100000</v>
      </c>
      <c r="AB1311" s="144">
        <f t="shared" ca="1" si="1535"/>
        <v>-100000</v>
      </c>
      <c r="AC1311" s="144">
        <f t="shared" ca="1" si="1535"/>
        <v>-100000</v>
      </c>
      <c r="AD1311" s="144">
        <f t="shared" ca="1" si="1535"/>
        <v>-100000</v>
      </c>
      <c r="AE1311" s="144">
        <f t="shared" ca="1" si="1535"/>
        <v>-100000</v>
      </c>
      <c r="AF1311" s="144">
        <f t="shared" ca="1" si="1535"/>
        <v>-100000</v>
      </c>
      <c r="AG1311" s="144">
        <f t="shared" ca="1" si="1535"/>
        <v>-100000</v>
      </c>
      <c r="AH1311" s="144">
        <f t="shared" ca="1" si="1535"/>
        <v>-100000</v>
      </c>
      <c r="AI1311" s="144">
        <f t="shared" ca="1" si="1535"/>
        <v>-100000</v>
      </c>
      <c r="AJ1311" s="144">
        <f t="shared" ca="1" si="1535"/>
        <v>-100000</v>
      </c>
      <c r="AK1311" s="144">
        <f t="shared" ca="1" si="1535"/>
        <v>-100000</v>
      </c>
      <c r="AL1311" s="144">
        <f t="shared" ca="1" si="1535"/>
        <v>-100000</v>
      </c>
      <c r="AM1311" s="144">
        <f t="shared" ca="1" si="1535"/>
        <v>-100000</v>
      </c>
      <c r="AN1311" s="144">
        <f t="shared" ca="1" si="1535"/>
        <v>-100000</v>
      </c>
      <c r="AO1311" s="144">
        <f t="shared" ca="1" si="1535"/>
        <v>-100000</v>
      </c>
      <c r="AP1311" s="144">
        <f t="shared" ca="1" si="1535"/>
        <v>-100000</v>
      </c>
      <c r="AQ1311" s="144">
        <f t="shared" ca="1" si="1535"/>
        <v>-100000</v>
      </c>
      <c r="AR1311" s="144">
        <f t="shared" ca="1" si="1535"/>
        <v>-100000</v>
      </c>
      <c r="AS1311" s="144">
        <f t="shared" ca="1" si="1535"/>
        <v>-100000</v>
      </c>
      <c r="AT1311" s="144">
        <f t="shared" ca="1" si="1535"/>
        <v>-100000</v>
      </c>
      <c r="AU1311" s="144">
        <f t="shared" ca="1" si="1535"/>
        <v>-100000</v>
      </c>
      <c r="AV1311" s="144">
        <f t="shared" ca="1" si="1535"/>
        <v>-100000</v>
      </c>
      <c r="AW1311" s="144">
        <f t="shared" ca="1" si="1535"/>
        <v>-100000</v>
      </c>
      <c r="AX1311" s="144">
        <f t="shared" ca="1" si="1535"/>
        <v>-100000</v>
      </c>
      <c r="AY1311" s="144">
        <f t="shared" ref="AY1311:CD1311" ca="1" si="1536">-+AY1310*AY1309</f>
        <v>-100000</v>
      </c>
      <c r="AZ1311" s="144">
        <f t="shared" ca="1" si="1536"/>
        <v>-100000</v>
      </c>
      <c r="BA1311" s="144">
        <f t="shared" ca="1" si="1536"/>
        <v>-100000</v>
      </c>
      <c r="BB1311" s="144">
        <f t="shared" ca="1" si="1536"/>
        <v>-100000</v>
      </c>
      <c r="BC1311" s="144">
        <f t="shared" ca="1" si="1536"/>
        <v>-100000</v>
      </c>
      <c r="BD1311" s="144">
        <f t="shared" ca="1" si="1536"/>
        <v>-100000</v>
      </c>
      <c r="BE1311" s="144">
        <f t="shared" ca="1" si="1536"/>
        <v>-100000</v>
      </c>
      <c r="BF1311" s="144">
        <f t="shared" ca="1" si="1536"/>
        <v>-100000</v>
      </c>
      <c r="BG1311" s="144">
        <f t="shared" ca="1" si="1536"/>
        <v>-100000</v>
      </c>
      <c r="BH1311" s="144">
        <f t="shared" ca="1" si="1536"/>
        <v>-100000</v>
      </c>
      <c r="BI1311" s="144">
        <f t="shared" ca="1" si="1536"/>
        <v>-100000</v>
      </c>
      <c r="BJ1311" s="144">
        <f t="shared" ca="1" si="1536"/>
        <v>-100000</v>
      </c>
      <c r="BK1311" s="144">
        <f t="shared" ca="1" si="1536"/>
        <v>-100000</v>
      </c>
      <c r="BL1311" s="144">
        <f t="shared" ca="1" si="1536"/>
        <v>-100000</v>
      </c>
      <c r="BM1311" s="144">
        <f t="shared" ca="1" si="1536"/>
        <v>-100000</v>
      </c>
      <c r="BN1311" s="144">
        <f t="shared" ca="1" si="1536"/>
        <v>-100000</v>
      </c>
      <c r="BO1311" s="144">
        <f t="shared" ca="1" si="1536"/>
        <v>-100000</v>
      </c>
      <c r="BP1311" s="144">
        <f t="shared" ca="1" si="1536"/>
        <v>-100000</v>
      </c>
      <c r="BQ1311" s="144">
        <f t="shared" ca="1" si="1536"/>
        <v>-100000</v>
      </c>
      <c r="BR1311" s="144">
        <f t="shared" ca="1" si="1536"/>
        <v>-100000</v>
      </c>
      <c r="BS1311" s="144">
        <f t="shared" ca="1" si="1536"/>
        <v>-100000</v>
      </c>
      <c r="BT1311" s="144">
        <f t="shared" ca="1" si="1536"/>
        <v>-100000</v>
      </c>
      <c r="BU1311" s="144">
        <f t="shared" ca="1" si="1536"/>
        <v>-100000</v>
      </c>
      <c r="BV1311" s="144">
        <f t="shared" ca="1" si="1536"/>
        <v>-100000</v>
      </c>
      <c r="BW1311" s="144">
        <f t="shared" ca="1" si="1536"/>
        <v>-100000</v>
      </c>
      <c r="BX1311" s="144">
        <f t="shared" ca="1" si="1536"/>
        <v>-100000</v>
      </c>
      <c r="BY1311" s="144">
        <f t="shared" ca="1" si="1536"/>
        <v>-100000</v>
      </c>
      <c r="BZ1311" s="144">
        <f t="shared" ca="1" si="1536"/>
        <v>-100000</v>
      </c>
      <c r="CA1311" s="144">
        <f t="shared" ca="1" si="1536"/>
        <v>-100000</v>
      </c>
      <c r="CB1311" s="144">
        <f t="shared" ca="1" si="1536"/>
        <v>-100000</v>
      </c>
      <c r="CC1311" s="144">
        <f t="shared" ca="1" si="1536"/>
        <v>-100000</v>
      </c>
      <c r="CD1311" s="144">
        <f t="shared" ca="1" si="1536"/>
        <v>-100000</v>
      </c>
      <c r="CE1311" s="144">
        <f t="shared" ref="CE1311:CK1311" ca="1" si="1537">-+CE1310*CE1309</f>
        <v>-100000</v>
      </c>
      <c r="CF1311" s="144">
        <f t="shared" ca="1" si="1537"/>
        <v>-100000</v>
      </c>
      <c r="CG1311" s="144">
        <f t="shared" ca="1" si="1537"/>
        <v>-100000</v>
      </c>
      <c r="CH1311" s="144">
        <f t="shared" ca="1" si="1537"/>
        <v>-100000</v>
      </c>
      <c r="CI1311" s="144">
        <f t="shared" ca="1" si="1537"/>
        <v>-100000</v>
      </c>
      <c r="CJ1311" s="144">
        <f t="shared" ca="1" si="1537"/>
        <v>-100000</v>
      </c>
      <c r="CK1311" s="144">
        <f t="shared" ca="1" si="1537"/>
        <v>-100000</v>
      </c>
      <c r="CL1311" s="144">
        <f t="shared" ref="CL1311" ca="1" si="1538">-+CL1310*CL1309</f>
        <v>-100000</v>
      </c>
    </row>
    <row r="1312" spans="2:90" x14ac:dyDescent="0.4">
      <c r="B1312" s="13"/>
      <c r="D1312" t="s">
        <v>829</v>
      </c>
      <c r="E1312" s="8" t="str">
        <f t="shared" si="1532"/>
        <v>1312 DCSALESQUOTA-S</v>
      </c>
      <c r="G1312" t="str">
        <f t="shared" si="1519"/>
        <v>1312 DCSALESQUOTA-S</v>
      </c>
      <c r="H1312" s="12"/>
      <c r="I1312" s="60"/>
      <c r="J1312" s="60"/>
      <c r="R1312" s="9"/>
      <c r="S1312" s="145"/>
      <c r="T1312" s="145"/>
      <c r="U1312" s="145"/>
      <c r="V1312" s="145"/>
      <c r="W1312" s="145"/>
      <c r="X1312" s="145"/>
      <c r="Y1312" s="145"/>
      <c r="Z1312" s="145"/>
      <c r="AA1312" s="145"/>
      <c r="AB1312" s="145"/>
      <c r="AC1312" s="145"/>
      <c r="AD1312" s="145"/>
      <c r="AE1312" s="145"/>
      <c r="AF1312" s="145"/>
      <c r="AG1312" s="145"/>
      <c r="AH1312" s="145"/>
      <c r="AI1312" s="145"/>
      <c r="AJ1312" s="145"/>
      <c r="AK1312" s="145"/>
      <c r="AL1312" s="145"/>
      <c r="AM1312" s="145"/>
      <c r="AN1312" s="145"/>
      <c r="AO1312" s="145"/>
      <c r="AP1312" s="145"/>
      <c r="AQ1312" s="145"/>
      <c r="AR1312" s="145"/>
      <c r="AS1312" s="145"/>
      <c r="AT1312" s="145"/>
      <c r="AU1312" s="145"/>
      <c r="AV1312" s="145"/>
      <c r="AW1312" s="145"/>
      <c r="AX1312" s="145"/>
      <c r="AY1312" s="145"/>
      <c r="AZ1312" s="145"/>
      <c r="BA1312" s="145"/>
      <c r="BB1312" s="145"/>
      <c r="BC1312" s="145"/>
      <c r="BD1312" s="145"/>
      <c r="BE1312" s="145"/>
      <c r="BF1312" s="145"/>
      <c r="BG1312" s="145"/>
      <c r="BH1312" s="145"/>
      <c r="BI1312" s="145"/>
      <c r="BJ1312" s="145"/>
      <c r="BK1312" s="145"/>
      <c r="BL1312" s="145"/>
      <c r="BM1312" s="145"/>
      <c r="BN1312" s="145"/>
      <c r="BO1312" s="145"/>
      <c r="BP1312" s="145"/>
      <c r="BQ1312" s="145"/>
      <c r="BR1312" s="145"/>
      <c r="BS1312" s="145"/>
      <c r="BT1312" s="145"/>
      <c r="BU1312" s="145"/>
      <c r="BV1312" s="145"/>
      <c r="BW1312" s="145"/>
      <c r="BX1312" s="145"/>
      <c r="BY1312" s="145"/>
      <c r="BZ1312" s="145"/>
      <c r="CA1312" s="145"/>
      <c r="CB1312" s="145"/>
      <c r="CC1312" s="145"/>
      <c r="CD1312" s="145"/>
      <c r="CE1312" s="145"/>
      <c r="CF1312" s="145"/>
      <c r="CG1312" s="145"/>
      <c r="CH1312" s="145"/>
      <c r="CI1312" s="145"/>
      <c r="CJ1312" s="145"/>
      <c r="CK1312" s="145"/>
      <c r="CL1312" s="145"/>
    </row>
    <row r="1313" spans="2:90" x14ac:dyDescent="0.4">
      <c r="B1313" s="8" t="str">
        <f>B1294</f>
        <v>(Primary label)</v>
      </c>
      <c r="D1313" t="s">
        <v>829</v>
      </c>
      <c r="E1313" s="8" t="str">
        <f>ROW()&amp;" "&amp;D1313</f>
        <v>1313 DCSALESQUOTA-S</v>
      </c>
      <c r="G1313" t="s">
        <v>332</v>
      </c>
      <c r="H1313" s="12"/>
      <c r="I1313" s="60"/>
      <c r="J1313" s="60"/>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row>
    <row r="1314" spans="2:90" x14ac:dyDescent="0.4">
      <c r="B1314" s="8" t="str">
        <f>B1295</f>
        <v>primary unit</v>
      </c>
      <c r="D1314" t="s">
        <v>829</v>
      </c>
      <c r="E1314" s="8" t="str">
        <f>ROW()&amp;" "&amp;D1314</f>
        <v>1314 DCSALESQUOTA-S</v>
      </c>
      <c r="G1314" t="s">
        <v>332</v>
      </c>
      <c r="H1314" s="12"/>
      <c r="I1314" s="60"/>
      <c r="J1314" s="60"/>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row>
    <row r="1315" spans="2:90" x14ac:dyDescent="0.4">
      <c r="B1315" s="8" t="str">
        <f>B1296</f>
        <v>Primary revenue driver</v>
      </c>
      <c r="D1315" t="s">
        <v>829</v>
      </c>
      <c r="E1315" s="8" t="str">
        <f>ROW()&amp;" "&amp;D1315</f>
        <v>1315 DCSALESQUOTA-S</v>
      </c>
      <c r="G1315" t="s">
        <v>332</v>
      </c>
      <c r="K1315" s="53"/>
      <c r="L1315" s="53"/>
      <c r="M1315" s="53"/>
      <c r="N1315" s="53"/>
      <c r="O1315" s="53"/>
      <c r="P1315" s="53"/>
      <c r="R1315" s="24"/>
      <c r="S1315" s="211" t="str">
        <f t="shared" ref="S1315" si="1539">S1296</f>
        <v>S$12</v>
      </c>
      <c r="T1315" s="211" t="str">
        <f t="shared" ref="T1315:CE1315" si="1540">T1296</f>
        <v>T$12</v>
      </c>
      <c r="U1315" s="211" t="str">
        <f t="shared" si="1540"/>
        <v>U$12</v>
      </c>
      <c r="V1315" s="211" t="str">
        <f t="shared" si="1540"/>
        <v>V$12</v>
      </c>
      <c r="W1315" s="211" t="str">
        <f t="shared" si="1540"/>
        <v>W$12</v>
      </c>
      <c r="X1315" s="211" t="str">
        <f t="shared" si="1540"/>
        <v>X$12</v>
      </c>
      <c r="Y1315" s="211" t="str">
        <f t="shared" si="1540"/>
        <v>Y$12</v>
      </c>
      <c r="Z1315" s="211" t="str">
        <f t="shared" si="1540"/>
        <v>Z$12</v>
      </c>
      <c r="AA1315" s="211" t="str">
        <f t="shared" si="1540"/>
        <v>AA$12</v>
      </c>
      <c r="AB1315" s="211" t="str">
        <f t="shared" si="1540"/>
        <v>AB$12</v>
      </c>
      <c r="AC1315" s="211" t="str">
        <f t="shared" si="1540"/>
        <v>AC$12</v>
      </c>
      <c r="AD1315" s="211" t="str">
        <f t="shared" si="1540"/>
        <v>AD$12</v>
      </c>
      <c r="AE1315" s="211" t="str">
        <f t="shared" si="1540"/>
        <v>AE$12</v>
      </c>
      <c r="AF1315" s="211" t="str">
        <f t="shared" si="1540"/>
        <v>AF$12</v>
      </c>
      <c r="AG1315" s="211" t="str">
        <f t="shared" si="1540"/>
        <v>AG$12</v>
      </c>
      <c r="AH1315" s="211" t="str">
        <f t="shared" si="1540"/>
        <v>AH$12</v>
      </c>
      <c r="AI1315" s="211" t="str">
        <f t="shared" si="1540"/>
        <v>AI$12</v>
      </c>
      <c r="AJ1315" s="211" t="str">
        <f t="shared" si="1540"/>
        <v>AJ$12</v>
      </c>
      <c r="AK1315" s="211" t="str">
        <f t="shared" si="1540"/>
        <v>AK$12</v>
      </c>
      <c r="AL1315" s="211" t="str">
        <f t="shared" si="1540"/>
        <v>AL$12</v>
      </c>
      <c r="AM1315" s="211" t="str">
        <f t="shared" si="1540"/>
        <v>AM$12</v>
      </c>
      <c r="AN1315" s="211" t="str">
        <f t="shared" si="1540"/>
        <v>AN$12</v>
      </c>
      <c r="AO1315" s="211" t="str">
        <f t="shared" si="1540"/>
        <v>AO$12</v>
      </c>
      <c r="AP1315" s="211" t="str">
        <f t="shared" si="1540"/>
        <v>AP$12</v>
      </c>
      <c r="AQ1315" s="211" t="str">
        <f t="shared" si="1540"/>
        <v>AQ$12</v>
      </c>
      <c r="AR1315" s="211" t="str">
        <f t="shared" si="1540"/>
        <v>AR$12</v>
      </c>
      <c r="AS1315" s="211" t="str">
        <f t="shared" si="1540"/>
        <v>AS$12</v>
      </c>
      <c r="AT1315" s="211" t="str">
        <f t="shared" si="1540"/>
        <v>AT$12</v>
      </c>
      <c r="AU1315" s="211" t="str">
        <f t="shared" si="1540"/>
        <v>AU$12</v>
      </c>
      <c r="AV1315" s="211" t="str">
        <f t="shared" si="1540"/>
        <v>AV$12</v>
      </c>
      <c r="AW1315" s="211" t="str">
        <f t="shared" si="1540"/>
        <v>AW$12</v>
      </c>
      <c r="AX1315" s="211" t="str">
        <f t="shared" si="1540"/>
        <v>AX$12</v>
      </c>
      <c r="AY1315" s="211" t="str">
        <f t="shared" si="1540"/>
        <v>AY$12</v>
      </c>
      <c r="AZ1315" s="211" t="str">
        <f t="shared" si="1540"/>
        <v>AZ$12</v>
      </c>
      <c r="BA1315" s="211" t="str">
        <f t="shared" si="1540"/>
        <v>BA$12</v>
      </c>
      <c r="BB1315" s="211" t="str">
        <f t="shared" si="1540"/>
        <v>BB$12</v>
      </c>
      <c r="BC1315" s="211" t="str">
        <f t="shared" si="1540"/>
        <v>BC$12</v>
      </c>
      <c r="BD1315" s="211" t="str">
        <f t="shared" si="1540"/>
        <v>BD$12</v>
      </c>
      <c r="BE1315" s="211" t="str">
        <f t="shared" si="1540"/>
        <v>BE$12</v>
      </c>
      <c r="BF1315" s="211" t="str">
        <f t="shared" si="1540"/>
        <v>BF$12</v>
      </c>
      <c r="BG1315" s="211" t="str">
        <f t="shared" si="1540"/>
        <v>BG$12</v>
      </c>
      <c r="BH1315" s="211" t="str">
        <f t="shared" si="1540"/>
        <v>BH$12</v>
      </c>
      <c r="BI1315" s="211" t="str">
        <f t="shared" si="1540"/>
        <v>BI$12</v>
      </c>
      <c r="BJ1315" s="211" t="str">
        <f t="shared" si="1540"/>
        <v>BJ$12</v>
      </c>
      <c r="BK1315" s="211" t="str">
        <f t="shared" si="1540"/>
        <v>BK$12</v>
      </c>
      <c r="BL1315" s="211" t="str">
        <f t="shared" si="1540"/>
        <v>BL$12</v>
      </c>
      <c r="BM1315" s="211" t="str">
        <f t="shared" si="1540"/>
        <v>BM$12</v>
      </c>
      <c r="BN1315" s="211" t="str">
        <f t="shared" si="1540"/>
        <v>BN$12</v>
      </c>
      <c r="BO1315" s="211" t="str">
        <f t="shared" si="1540"/>
        <v>BO$12</v>
      </c>
      <c r="BP1315" s="211" t="str">
        <f t="shared" si="1540"/>
        <v>BP$12</v>
      </c>
      <c r="BQ1315" s="211" t="str">
        <f t="shared" si="1540"/>
        <v>BQ$12</v>
      </c>
      <c r="BR1315" s="211" t="str">
        <f t="shared" si="1540"/>
        <v>BR$12</v>
      </c>
      <c r="BS1315" s="211" t="str">
        <f t="shared" si="1540"/>
        <v>BS$12</v>
      </c>
      <c r="BT1315" s="211" t="str">
        <f t="shared" si="1540"/>
        <v>BT$12</v>
      </c>
      <c r="BU1315" s="211" t="str">
        <f t="shared" si="1540"/>
        <v>BU$12</v>
      </c>
      <c r="BV1315" s="211" t="str">
        <f t="shared" si="1540"/>
        <v>BV$12</v>
      </c>
      <c r="BW1315" s="211" t="str">
        <f t="shared" si="1540"/>
        <v>BW$12</v>
      </c>
      <c r="BX1315" s="211" t="str">
        <f t="shared" si="1540"/>
        <v>BX$12</v>
      </c>
      <c r="BY1315" s="211" t="str">
        <f t="shared" si="1540"/>
        <v>BY$12</v>
      </c>
      <c r="BZ1315" s="211" t="str">
        <f t="shared" si="1540"/>
        <v>BZ$12</v>
      </c>
      <c r="CA1315" s="211" t="str">
        <f t="shared" si="1540"/>
        <v>CA$12</v>
      </c>
      <c r="CB1315" s="211" t="str">
        <f t="shared" si="1540"/>
        <v>CB$12</v>
      </c>
      <c r="CC1315" s="211" t="str">
        <f t="shared" si="1540"/>
        <v>CC$12</v>
      </c>
      <c r="CD1315" s="211" t="str">
        <f t="shared" si="1540"/>
        <v>CD$12</v>
      </c>
      <c r="CE1315" s="211" t="str">
        <f t="shared" si="1540"/>
        <v>CE$12</v>
      </c>
      <c r="CF1315" s="211" t="str">
        <f t="shared" ref="CF1315:CK1315" si="1541">CF1296</f>
        <v>CF$12</v>
      </c>
      <c r="CG1315" s="211" t="str">
        <f t="shared" si="1541"/>
        <v>CG$12</v>
      </c>
      <c r="CH1315" s="211" t="str">
        <f t="shared" si="1541"/>
        <v>CH$12</v>
      </c>
      <c r="CI1315" s="211" t="str">
        <f t="shared" si="1541"/>
        <v>CI$12</v>
      </c>
      <c r="CJ1315" s="211" t="str">
        <f t="shared" si="1541"/>
        <v>CJ$12</v>
      </c>
      <c r="CK1315" s="211" t="str">
        <f t="shared" si="1541"/>
        <v>CK$12</v>
      </c>
      <c r="CL1315" s="211" t="str">
        <f t="shared" ref="CL1315" si="1542">CL1296</f>
        <v>CL$12</v>
      </c>
    </row>
    <row r="1316" spans="2:90" x14ac:dyDescent="0.4">
      <c r="B1316" s="8" t="str">
        <f>B1297</f>
        <v>Primary volume driver</v>
      </c>
      <c r="D1316" t="s">
        <v>829</v>
      </c>
      <c r="E1316" s="8" t="str">
        <f>ROW()&amp;" "&amp;D1316</f>
        <v>1316 DCSALESQUOTA-S</v>
      </c>
      <c r="G1316" t="s">
        <v>332</v>
      </c>
      <c r="H1316" s="56"/>
      <c r="I1316" s="79"/>
      <c r="J1316" s="79"/>
      <c r="K1316" s="15"/>
      <c r="L1316" s="15"/>
      <c r="M1316" s="15"/>
      <c r="N1316" s="15"/>
      <c r="O1316" s="15"/>
      <c r="P1316" s="15"/>
      <c r="R1316" s="15"/>
      <c r="S1316" s="211" t="str">
        <f t="shared" ref="S1316" si="1543">S1297</f>
        <v>S$13</v>
      </c>
      <c r="T1316" s="211" t="str">
        <f t="shared" ref="T1316:CE1316" si="1544">T1297</f>
        <v>T$13</v>
      </c>
      <c r="U1316" s="211" t="str">
        <f t="shared" si="1544"/>
        <v>U$13</v>
      </c>
      <c r="V1316" s="211" t="str">
        <f t="shared" si="1544"/>
        <v>V$13</v>
      </c>
      <c r="W1316" s="211" t="str">
        <f t="shared" si="1544"/>
        <v>W$13</v>
      </c>
      <c r="X1316" s="211" t="str">
        <f t="shared" si="1544"/>
        <v>X$13</v>
      </c>
      <c r="Y1316" s="211" t="str">
        <f t="shared" si="1544"/>
        <v>Y$13</v>
      </c>
      <c r="Z1316" s="211" t="str">
        <f t="shared" si="1544"/>
        <v>Z$13</v>
      </c>
      <c r="AA1316" s="211" t="str">
        <f t="shared" si="1544"/>
        <v>AA$13</v>
      </c>
      <c r="AB1316" s="211" t="str">
        <f t="shared" si="1544"/>
        <v>AB$13</v>
      </c>
      <c r="AC1316" s="211" t="str">
        <f t="shared" si="1544"/>
        <v>AC$13</v>
      </c>
      <c r="AD1316" s="211" t="str">
        <f t="shared" si="1544"/>
        <v>AD$13</v>
      </c>
      <c r="AE1316" s="211" t="str">
        <f t="shared" si="1544"/>
        <v>AE$13</v>
      </c>
      <c r="AF1316" s="211" t="str">
        <f t="shared" si="1544"/>
        <v>AF$13</v>
      </c>
      <c r="AG1316" s="211" t="str">
        <f t="shared" si="1544"/>
        <v>AG$13</v>
      </c>
      <c r="AH1316" s="211" t="str">
        <f t="shared" si="1544"/>
        <v>AH$13</v>
      </c>
      <c r="AI1316" s="211" t="str">
        <f t="shared" si="1544"/>
        <v>AI$13</v>
      </c>
      <c r="AJ1316" s="211" t="str">
        <f t="shared" si="1544"/>
        <v>AJ$13</v>
      </c>
      <c r="AK1316" s="211" t="str">
        <f t="shared" si="1544"/>
        <v>AK$13</v>
      </c>
      <c r="AL1316" s="211" t="str">
        <f t="shared" si="1544"/>
        <v>AL$13</v>
      </c>
      <c r="AM1316" s="211" t="str">
        <f t="shared" si="1544"/>
        <v>AM$13</v>
      </c>
      <c r="AN1316" s="211" t="str">
        <f t="shared" si="1544"/>
        <v>AN$13</v>
      </c>
      <c r="AO1316" s="211" t="str">
        <f t="shared" si="1544"/>
        <v>AO$13</v>
      </c>
      <c r="AP1316" s="211" t="str">
        <f t="shared" si="1544"/>
        <v>AP$13</v>
      </c>
      <c r="AQ1316" s="211" t="str">
        <f t="shared" si="1544"/>
        <v>AQ$13</v>
      </c>
      <c r="AR1316" s="211" t="str">
        <f t="shared" si="1544"/>
        <v>AR$13</v>
      </c>
      <c r="AS1316" s="211" t="str">
        <f t="shared" si="1544"/>
        <v>AS$13</v>
      </c>
      <c r="AT1316" s="211" t="str">
        <f t="shared" si="1544"/>
        <v>AT$13</v>
      </c>
      <c r="AU1316" s="211" t="str">
        <f t="shared" si="1544"/>
        <v>AU$13</v>
      </c>
      <c r="AV1316" s="211" t="str">
        <f t="shared" si="1544"/>
        <v>AV$13</v>
      </c>
      <c r="AW1316" s="211" t="str">
        <f t="shared" si="1544"/>
        <v>AW$13</v>
      </c>
      <c r="AX1316" s="211" t="str">
        <f t="shared" si="1544"/>
        <v>AX$13</v>
      </c>
      <c r="AY1316" s="211" t="str">
        <f t="shared" si="1544"/>
        <v>AY$13</v>
      </c>
      <c r="AZ1316" s="211" t="str">
        <f t="shared" si="1544"/>
        <v>AZ$13</v>
      </c>
      <c r="BA1316" s="211" t="str">
        <f t="shared" si="1544"/>
        <v>BA$13</v>
      </c>
      <c r="BB1316" s="211" t="str">
        <f t="shared" si="1544"/>
        <v>BB$13</v>
      </c>
      <c r="BC1316" s="211" t="str">
        <f t="shared" si="1544"/>
        <v>BC$13</v>
      </c>
      <c r="BD1316" s="211" t="str">
        <f t="shared" si="1544"/>
        <v>BD$13</v>
      </c>
      <c r="BE1316" s="211" t="str">
        <f t="shared" si="1544"/>
        <v>BE$13</v>
      </c>
      <c r="BF1316" s="211" t="str">
        <f t="shared" si="1544"/>
        <v>BF$13</v>
      </c>
      <c r="BG1316" s="211" t="str">
        <f t="shared" si="1544"/>
        <v>BG$13</v>
      </c>
      <c r="BH1316" s="211" t="str">
        <f t="shared" si="1544"/>
        <v>BH$13</v>
      </c>
      <c r="BI1316" s="211" t="str">
        <f t="shared" si="1544"/>
        <v>BI$13</v>
      </c>
      <c r="BJ1316" s="211" t="str">
        <f t="shared" si="1544"/>
        <v>BJ$13</v>
      </c>
      <c r="BK1316" s="211" t="str">
        <f t="shared" si="1544"/>
        <v>BK$13</v>
      </c>
      <c r="BL1316" s="211" t="str">
        <f t="shared" si="1544"/>
        <v>BL$13</v>
      </c>
      <c r="BM1316" s="211" t="str">
        <f t="shared" si="1544"/>
        <v>BM$13</v>
      </c>
      <c r="BN1316" s="211" t="str">
        <f t="shared" si="1544"/>
        <v>BN$13</v>
      </c>
      <c r="BO1316" s="211" t="str">
        <f t="shared" si="1544"/>
        <v>BO$13</v>
      </c>
      <c r="BP1316" s="211" t="str">
        <f t="shared" si="1544"/>
        <v>BP$13</v>
      </c>
      <c r="BQ1316" s="211" t="str">
        <f t="shared" si="1544"/>
        <v>BQ$13</v>
      </c>
      <c r="BR1316" s="211" t="str">
        <f t="shared" si="1544"/>
        <v>BR$13</v>
      </c>
      <c r="BS1316" s="211" t="str">
        <f t="shared" si="1544"/>
        <v>BS$13</v>
      </c>
      <c r="BT1316" s="211" t="str">
        <f t="shared" si="1544"/>
        <v>BT$13</v>
      </c>
      <c r="BU1316" s="211" t="str">
        <f t="shared" si="1544"/>
        <v>BU$13</v>
      </c>
      <c r="BV1316" s="211" t="str">
        <f t="shared" si="1544"/>
        <v>BV$13</v>
      </c>
      <c r="BW1316" s="211" t="str">
        <f t="shared" si="1544"/>
        <v>BW$13</v>
      </c>
      <c r="BX1316" s="211" t="str">
        <f t="shared" si="1544"/>
        <v>BX$13</v>
      </c>
      <c r="BY1316" s="211" t="str">
        <f t="shared" si="1544"/>
        <v>BY$13</v>
      </c>
      <c r="BZ1316" s="211" t="str">
        <f t="shared" si="1544"/>
        <v>BZ$13</v>
      </c>
      <c r="CA1316" s="211" t="str">
        <f t="shared" si="1544"/>
        <v>CA$13</v>
      </c>
      <c r="CB1316" s="211" t="str">
        <f t="shared" si="1544"/>
        <v>CB$13</v>
      </c>
      <c r="CC1316" s="211" t="str">
        <f t="shared" si="1544"/>
        <v>CC$13</v>
      </c>
      <c r="CD1316" s="211" t="str">
        <f t="shared" si="1544"/>
        <v>CD$13</v>
      </c>
      <c r="CE1316" s="211" t="str">
        <f t="shared" si="1544"/>
        <v>CE$13</v>
      </c>
      <c r="CF1316" s="211" t="str">
        <f t="shared" ref="CF1316:CK1316" si="1545">CF1297</f>
        <v>CF$13</v>
      </c>
      <c r="CG1316" s="211" t="str">
        <f t="shared" si="1545"/>
        <v>CG$13</v>
      </c>
      <c r="CH1316" s="211" t="str">
        <f t="shared" si="1545"/>
        <v>CH$13</v>
      </c>
      <c r="CI1316" s="211" t="str">
        <f t="shared" si="1545"/>
        <v>CI$13</v>
      </c>
      <c r="CJ1316" s="211" t="str">
        <f t="shared" si="1545"/>
        <v>CJ$13</v>
      </c>
      <c r="CK1316" s="211" t="str">
        <f t="shared" si="1545"/>
        <v>CK$13</v>
      </c>
      <c r="CL1316" s="211" t="str">
        <f t="shared" ref="CL1316" si="1546">CL1297</f>
        <v>CL$13</v>
      </c>
    </row>
    <row r="1317" spans="2:90" x14ac:dyDescent="0.4">
      <c r="B1317" s="89" t="str">
        <f>B1302</f>
        <v>SALESQUOTA Direct Cost:</v>
      </c>
      <c r="D1317" t="s">
        <v>829</v>
      </c>
      <c r="E1317" s="8" t="str">
        <f t="shared" ref="E1317:E1320" si="1547">ROW()&amp;" "&amp;D1317</f>
        <v>1317 DCSALESQUOTA-S</v>
      </c>
      <c r="G1317" t="s">
        <v>332</v>
      </c>
      <c r="H1317" s="12"/>
      <c r="I1317" s="60"/>
      <c r="J1317" s="60"/>
      <c r="K1317" s="15"/>
      <c r="L1317" s="15"/>
      <c r="M1317" s="15"/>
      <c r="N1317" s="15"/>
      <c r="O1317" s="15"/>
      <c r="P1317" s="15"/>
      <c r="R1317" s="15"/>
      <c r="S1317" s="211">
        <f t="shared" ref="S1317" si="1548">S1298</f>
        <v>0</v>
      </c>
      <c r="T1317" s="211">
        <f t="shared" ref="T1317:AX1317" si="1549">T1298</f>
        <v>0</v>
      </c>
      <c r="U1317" s="211">
        <f t="shared" si="1549"/>
        <v>0</v>
      </c>
      <c r="V1317" s="211">
        <f t="shared" si="1549"/>
        <v>0</v>
      </c>
      <c r="W1317" s="211">
        <f t="shared" si="1549"/>
        <v>0</v>
      </c>
      <c r="X1317" s="211">
        <f t="shared" si="1549"/>
        <v>0</v>
      </c>
      <c r="Y1317" s="211">
        <f t="shared" si="1549"/>
        <v>0</v>
      </c>
      <c r="Z1317" s="211">
        <f t="shared" si="1549"/>
        <v>0</v>
      </c>
      <c r="AA1317" s="211">
        <f t="shared" si="1549"/>
        <v>0</v>
      </c>
      <c r="AB1317" s="211">
        <f t="shared" si="1549"/>
        <v>0</v>
      </c>
      <c r="AC1317" s="211">
        <f t="shared" si="1549"/>
        <v>0</v>
      </c>
      <c r="AD1317" s="211">
        <f t="shared" si="1549"/>
        <v>0</v>
      </c>
      <c r="AE1317" s="211">
        <f t="shared" si="1549"/>
        <v>0</v>
      </c>
      <c r="AF1317" s="211">
        <f t="shared" si="1549"/>
        <v>0</v>
      </c>
      <c r="AG1317" s="211">
        <f t="shared" si="1549"/>
        <v>0</v>
      </c>
      <c r="AH1317" s="211">
        <f t="shared" si="1549"/>
        <v>0</v>
      </c>
      <c r="AI1317" s="211">
        <f t="shared" si="1549"/>
        <v>0</v>
      </c>
      <c r="AJ1317" s="211">
        <f t="shared" si="1549"/>
        <v>0</v>
      </c>
      <c r="AK1317" s="211">
        <f t="shared" si="1549"/>
        <v>0</v>
      </c>
      <c r="AL1317" s="211">
        <f t="shared" si="1549"/>
        <v>0</v>
      </c>
      <c r="AM1317" s="211">
        <f t="shared" si="1549"/>
        <v>0</v>
      </c>
      <c r="AN1317" s="211">
        <f t="shared" si="1549"/>
        <v>0</v>
      </c>
      <c r="AO1317" s="211">
        <f t="shared" si="1549"/>
        <v>0</v>
      </c>
      <c r="AP1317" s="211">
        <f t="shared" si="1549"/>
        <v>0</v>
      </c>
      <c r="AQ1317" s="211">
        <f t="shared" si="1549"/>
        <v>0</v>
      </c>
      <c r="AR1317" s="211">
        <f t="shared" si="1549"/>
        <v>0</v>
      </c>
      <c r="AS1317" s="211">
        <f t="shared" si="1549"/>
        <v>0</v>
      </c>
      <c r="AT1317" s="211">
        <f t="shared" si="1549"/>
        <v>0</v>
      </c>
      <c r="AU1317" s="211">
        <f t="shared" si="1549"/>
        <v>0</v>
      </c>
      <c r="AV1317" s="211">
        <f t="shared" si="1549"/>
        <v>0</v>
      </c>
      <c r="AW1317" s="211">
        <f t="shared" si="1549"/>
        <v>0</v>
      </c>
      <c r="AX1317" s="211">
        <f t="shared" si="1549"/>
        <v>0</v>
      </c>
      <c r="AY1317" s="211">
        <f t="shared" ref="AY1317:CD1317" si="1550">AY1298</f>
        <v>0</v>
      </c>
      <c r="AZ1317" s="211">
        <f t="shared" si="1550"/>
        <v>0</v>
      </c>
      <c r="BA1317" s="211">
        <f t="shared" si="1550"/>
        <v>0</v>
      </c>
      <c r="BB1317" s="211">
        <f t="shared" si="1550"/>
        <v>0</v>
      </c>
      <c r="BC1317" s="211">
        <f t="shared" si="1550"/>
        <v>0</v>
      </c>
      <c r="BD1317" s="211">
        <f t="shared" si="1550"/>
        <v>0</v>
      </c>
      <c r="BE1317" s="211">
        <f t="shared" si="1550"/>
        <v>0</v>
      </c>
      <c r="BF1317" s="211">
        <f t="shared" si="1550"/>
        <v>0</v>
      </c>
      <c r="BG1317" s="211">
        <f t="shared" si="1550"/>
        <v>0</v>
      </c>
      <c r="BH1317" s="211">
        <f t="shared" si="1550"/>
        <v>0</v>
      </c>
      <c r="BI1317" s="211">
        <f t="shared" si="1550"/>
        <v>0</v>
      </c>
      <c r="BJ1317" s="211">
        <f t="shared" si="1550"/>
        <v>0</v>
      </c>
      <c r="BK1317" s="211">
        <f t="shared" si="1550"/>
        <v>0</v>
      </c>
      <c r="BL1317" s="211">
        <f t="shared" si="1550"/>
        <v>0</v>
      </c>
      <c r="BM1317" s="211">
        <f t="shared" si="1550"/>
        <v>0</v>
      </c>
      <c r="BN1317" s="211">
        <f t="shared" si="1550"/>
        <v>0</v>
      </c>
      <c r="BO1317" s="211">
        <f t="shared" si="1550"/>
        <v>0</v>
      </c>
      <c r="BP1317" s="211">
        <f t="shared" si="1550"/>
        <v>0</v>
      </c>
      <c r="BQ1317" s="211">
        <f t="shared" si="1550"/>
        <v>0</v>
      </c>
      <c r="BR1317" s="211">
        <f t="shared" si="1550"/>
        <v>0</v>
      </c>
      <c r="BS1317" s="211">
        <f t="shared" si="1550"/>
        <v>0</v>
      </c>
      <c r="BT1317" s="211">
        <f t="shared" si="1550"/>
        <v>0</v>
      </c>
      <c r="BU1317" s="211">
        <f t="shared" si="1550"/>
        <v>0</v>
      </c>
      <c r="BV1317" s="211">
        <f t="shared" si="1550"/>
        <v>0</v>
      </c>
      <c r="BW1317" s="211">
        <f t="shared" si="1550"/>
        <v>0</v>
      </c>
      <c r="BX1317" s="211">
        <f t="shared" si="1550"/>
        <v>0</v>
      </c>
      <c r="BY1317" s="211">
        <f t="shared" si="1550"/>
        <v>0</v>
      </c>
      <c r="BZ1317" s="211">
        <f t="shared" si="1550"/>
        <v>0</v>
      </c>
      <c r="CA1317" s="211">
        <f t="shared" si="1550"/>
        <v>0</v>
      </c>
      <c r="CB1317" s="211">
        <f t="shared" si="1550"/>
        <v>0</v>
      </c>
      <c r="CC1317" s="211">
        <f t="shared" si="1550"/>
        <v>0</v>
      </c>
      <c r="CD1317" s="211">
        <f t="shared" si="1550"/>
        <v>0</v>
      </c>
      <c r="CE1317" s="211">
        <f t="shared" ref="CE1317:CK1317" si="1551">CE1298</f>
        <v>0</v>
      </c>
      <c r="CF1317" s="211">
        <f t="shared" si="1551"/>
        <v>0</v>
      </c>
      <c r="CG1317" s="211">
        <f t="shared" si="1551"/>
        <v>0</v>
      </c>
      <c r="CH1317" s="211">
        <f t="shared" si="1551"/>
        <v>0</v>
      </c>
      <c r="CI1317" s="211">
        <f t="shared" si="1551"/>
        <v>0</v>
      </c>
      <c r="CJ1317" s="211">
        <f t="shared" si="1551"/>
        <v>0</v>
      </c>
      <c r="CK1317" s="211">
        <f t="shared" si="1551"/>
        <v>0</v>
      </c>
      <c r="CL1317" s="211">
        <f t="shared" ref="CL1317" si="1552">CL1298</f>
        <v>0</v>
      </c>
    </row>
    <row r="1318" spans="2:90" x14ac:dyDescent="0.4">
      <c r="B1318" s="235" t="str">
        <f>IFERROR(SUBSTITUTE(TRIM(MID(B1302, SEARCH("-", B1302) + 1, LEN(B1302))),":",""),"no unit")</f>
        <v>no unit</v>
      </c>
      <c r="D1318" t="s">
        <v>829</v>
      </c>
      <c r="E1318" s="8" t="str">
        <f t="shared" si="1547"/>
        <v>1318 DCSALESQUOTA-S</v>
      </c>
      <c r="G1318" t="s">
        <v>332</v>
      </c>
      <c r="H1318" s="12"/>
      <c r="I1318" s="60"/>
      <c r="J1318" s="60"/>
      <c r="K1318" s="15"/>
      <c r="L1318" s="15"/>
      <c r="M1318" s="15"/>
      <c r="N1318" s="15"/>
      <c r="O1318" s="15"/>
      <c r="P1318" s="15"/>
      <c r="R1318" s="15"/>
      <c r="S1318" s="211"/>
      <c r="T1318" s="211"/>
      <c r="U1318" s="211"/>
      <c r="V1318" s="211"/>
      <c r="W1318" s="211"/>
      <c r="X1318" s="211"/>
      <c r="Y1318" s="211"/>
      <c r="Z1318" s="211"/>
      <c r="AA1318" s="211"/>
      <c r="AB1318" s="211"/>
      <c r="AC1318" s="211"/>
      <c r="AD1318" s="211"/>
      <c r="AE1318" s="211"/>
      <c r="AF1318" s="211"/>
      <c r="AG1318" s="211"/>
      <c r="AH1318" s="211"/>
      <c r="AI1318" s="211"/>
      <c r="AJ1318" s="211"/>
      <c r="AK1318" s="211"/>
      <c r="AL1318" s="211"/>
      <c r="AM1318" s="211"/>
      <c r="AN1318" s="211"/>
      <c r="AO1318" s="211"/>
      <c r="AP1318" s="211"/>
      <c r="AQ1318" s="211"/>
      <c r="AR1318" s="211"/>
      <c r="AS1318" s="211"/>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1"/>
      <c r="BN1318" s="211"/>
      <c r="BO1318" s="211"/>
      <c r="BP1318" s="211"/>
      <c r="BQ1318" s="211"/>
      <c r="BR1318" s="211"/>
      <c r="BS1318" s="211"/>
      <c r="BT1318" s="211"/>
      <c r="BU1318" s="211"/>
      <c r="BV1318" s="211"/>
      <c r="BW1318" s="211"/>
      <c r="BX1318" s="211"/>
      <c r="BY1318" s="211"/>
      <c r="BZ1318" s="211"/>
      <c r="CA1318" s="211"/>
      <c r="CB1318" s="211"/>
      <c r="CC1318" s="211"/>
      <c r="CD1318" s="211"/>
      <c r="CE1318" s="211"/>
      <c r="CF1318" s="211"/>
      <c r="CG1318" s="211"/>
      <c r="CH1318" s="211"/>
      <c r="CI1318" s="211"/>
      <c r="CJ1318" s="211"/>
      <c r="CK1318" s="211"/>
      <c r="CL1318" s="211"/>
    </row>
    <row r="1319" spans="2:90" x14ac:dyDescent="0.4">
      <c r="B1319" s="89" t="str">
        <f>B1300</f>
        <v>Secondary revenue driver</v>
      </c>
      <c r="D1319" t="s">
        <v>829</v>
      </c>
      <c r="E1319" s="8" t="str">
        <f t="shared" si="1547"/>
        <v>1319 DCSALESQUOTA-S</v>
      </c>
      <c r="G1319" t="s">
        <v>332</v>
      </c>
      <c r="H1319" s="90"/>
      <c r="I1319" s="209"/>
      <c r="J1319" s="209"/>
      <c r="K1319" s="210"/>
      <c r="L1319" s="210"/>
      <c r="M1319" s="210"/>
      <c r="N1319" s="210"/>
      <c r="O1319" s="210"/>
      <c r="P1319" s="210"/>
      <c r="R1319" s="210"/>
      <c r="S1319" s="4" t="str">
        <f t="shared" ref="S1319" si="1553">ADDRESS(ROW(S1311),COLUMN(S1311),2)</f>
        <v>S$1311</v>
      </c>
      <c r="T1319" s="4" t="str">
        <f t="shared" ref="T1319:CD1319" si="1554">ADDRESS(ROW(T1311),COLUMN(T1311),2)</f>
        <v>T$1311</v>
      </c>
      <c r="U1319" s="4" t="str">
        <f t="shared" si="1554"/>
        <v>U$1311</v>
      </c>
      <c r="V1319" s="4" t="str">
        <f t="shared" si="1554"/>
        <v>V$1311</v>
      </c>
      <c r="W1319" s="4" t="str">
        <f t="shared" si="1554"/>
        <v>W$1311</v>
      </c>
      <c r="X1319" s="4" t="str">
        <f t="shared" si="1554"/>
        <v>X$1311</v>
      </c>
      <c r="Y1319" s="4" t="str">
        <f t="shared" si="1554"/>
        <v>Y$1311</v>
      </c>
      <c r="Z1319" s="4" t="str">
        <f t="shared" si="1554"/>
        <v>Z$1311</v>
      </c>
      <c r="AA1319" s="4" t="str">
        <f t="shared" si="1554"/>
        <v>AA$1311</v>
      </c>
      <c r="AB1319" s="4" t="str">
        <f t="shared" si="1554"/>
        <v>AB$1311</v>
      </c>
      <c r="AC1319" s="4" t="str">
        <f t="shared" si="1554"/>
        <v>AC$1311</v>
      </c>
      <c r="AD1319" s="4" t="str">
        <f t="shared" si="1554"/>
        <v>AD$1311</v>
      </c>
      <c r="AE1319" s="4" t="str">
        <f t="shared" si="1554"/>
        <v>AE$1311</v>
      </c>
      <c r="AF1319" s="4" t="str">
        <f t="shared" si="1554"/>
        <v>AF$1311</v>
      </c>
      <c r="AG1319" s="4" t="str">
        <f t="shared" si="1554"/>
        <v>AG$1311</v>
      </c>
      <c r="AH1319" s="4" t="str">
        <f t="shared" si="1554"/>
        <v>AH$1311</v>
      </c>
      <c r="AI1319" s="4" t="str">
        <f t="shared" si="1554"/>
        <v>AI$1311</v>
      </c>
      <c r="AJ1319" s="4" t="str">
        <f t="shared" si="1554"/>
        <v>AJ$1311</v>
      </c>
      <c r="AK1319" s="4" t="str">
        <f t="shared" si="1554"/>
        <v>AK$1311</v>
      </c>
      <c r="AL1319" s="4" t="str">
        <f t="shared" si="1554"/>
        <v>AL$1311</v>
      </c>
      <c r="AM1319" s="4" t="str">
        <f t="shared" si="1554"/>
        <v>AM$1311</v>
      </c>
      <c r="AN1319" s="4" t="str">
        <f t="shared" si="1554"/>
        <v>AN$1311</v>
      </c>
      <c r="AO1319" s="4" t="str">
        <f t="shared" si="1554"/>
        <v>AO$1311</v>
      </c>
      <c r="AP1319" s="4" t="str">
        <f t="shared" si="1554"/>
        <v>AP$1311</v>
      </c>
      <c r="AQ1319" s="4" t="str">
        <f t="shared" si="1554"/>
        <v>AQ$1311</v>
      </c>
      <c r="AR1319" s="4" t="str">
        <f t="shared" si="1554"/>
        <v>AR$1311</v>
      </c>
      <c r="AS1319" s="4" t="str">
        <f t="shared" si="1554"/>
        <v>AS$1311</v>
      </c>
      <c r="AT1319" s="4" t="str">
        <f t="shared" si="1554"/>
        <v>AT$1311</v>
      </c>
      <c r="AU1319" s="4" t="str">
        <f t="shared" si="1554"/>
        <v>AU$1311</v>
      </c>
      <c r="AV1319" s="4" t="str">
        <f t="shared" si="1554"/>
        <v>AV$1311</v>
      </c>
      <c r="AW1319" s="4" t="str">
        <f t="shared" si="1554"/>
        <v>AW$1311</v>
      </c>
      <c r="AX1319" s="4" t="str">
        <f t="shared" si="1554"/>
        <v>AX$1311</v>
      </c>
      <c r="AY1319" s="4" t="str">
        <f t="shared" si="1554"/>
        <v>AY$1311</v>
      </c>
      <c r="AZ1319" s="4" t="str">
        <f t="shared" si="1554"/>
        <v>AZ$1311</v>
      </c>
      <c r="BA1319" s="4" t="str">
        <f t="shared" si="1554"/>
        <v>BA$1311</v>
      </c>
      <c r="BB1319" s="4" t="str">
        <f t="shared" si="1554"/>
        <v>BB$1311</v>
      </c>
      <c r="BC1319" s="4" t="str">
        <f t="shared" si="1554"/>
        <v>BC$1311</v>
      </c>
      <c r="BD1319" s="4" t="str">
        <f t="shared" si="1554"/>
        <v>BD$1311</v>
      </c>
      <c r="BE1319" s="4" t="str">
        <f t="shared" si="1554"/>
        <v>BE$1311</v>
      </c>
      <c r="BF1319" s="4" t="str">
        <f t="shared" si="1554"/>
        <v>BF$1311</v>
      </c>
      <c r="BG1319" s="4" t="str">
        <f t="shared" si="1554"/>
        <v>BG$1311</v>
      </c>
      <c r="BH1319" s="4" t="str">
        <f t="shared" si="1554"/>
        <v>BH$1311</v>
      </c>
      <c r="BI1319" s="4" t="str">
        <f t="shared" si="1554"/>
        <v>BI$1311</v>
      </c>
      <c r="BJ1319" s="4" t="str">
        <f t="shared" si="1554"/>
        <v>BJ$1311</v>
      </c>
      <c r="BK1319" s="4" t="str">
        <f t="shared" si="1554"/>
        <v>BK$1311</v>
      </c>
      <c r="BL1319" s="4" t="str">
        <f t="shared" si="1554"/>
        <v>BL$1311</v>
      </c>
      <c r="BM1319" s="4" t="str">
        <f t="shared" si="1554"/>
        <v>BM$1311</v>
      </c>
      <c r="BN1319" s="4" t="str">
        <f t="shared" si="1554"/>
        <v>BN$1311</v>
      </c>
      <c r="BO1319" s="4" t="str">
        <f t="shared" si="1554"/>
        <v>BO$1311</v>
      </c>
      <c r="BP1319" s="4" t="str">
        <f t="shared" si="1554"/>
        <v>BP$1311</v>
      </c>
      <c r="BQ1319" s="4" t="str">
        <f t="shared" si="1554"/>
        <v>BQ$1311</v>
      </c>
      <c r="BR1319" s="4" t="str">
        <f t="shared" si="1554"/>
        <v>BR$1311</v>
      </c>
      <c r="BS1319" s="4" t="str">
        <f t="shared" si="1554"/>
        <v>BS$1311</v>
      </c>
      <c r="BT1319" s="4" t="str">
        <f t="shared" si="1554"/>
        <v>BT$1311</v>
      </c>
      <c r="BU1319" s="4" t="str">
        <f t="shared" si="1554"/>
        <v>BU$1311</v>
      </c>
      <c r="BV1319" s="4" t="str">
        <f t="shared" si="1554"/>
        <v>BV$1311</v>
      </c>
      <c r="BW1319" s="4" t="str">
        <f t="shared" si="1554"/>
        <v>BW$1311</v>
      </c>
      <c r="BX1319" s="4" t="str">
        <f t="shared" si="1554"/>
        <v>BX$1311</v>
      </c>
      <c r="BY1319" s="4" t="str">
        <f t="shared" si="1554"/>
        <v>BY$1311</v>
      </c>
      <c r="BZ1319" s="4" t="str">
        <f t="shared" si="1554"/>
        <v>BZ$1311</v>
      </c>
      <c r="CA1319" s="4" t="str">
        <f t="shared" si="1554"/>
        <v>CA$1311</v>
      </c>
      <c r="CB1319" s="4" t="str">
        <f t="shared" si="1554"/>
        <v>CB$1311</v>
      </c>
      <c r="CC1319" s="4" t="str">
        <f t="shared" si="1554"/>
        <v>CC$1311</v>
      </c>
      <c r="CD1319" s="4" t="str">
        <f t="shared" si="1554"/>
        <v>CD$1311</v>
      </c>
      <c r="CE1319" s="4" t="str">
        <f t="shared" ref="CE1319:CK1319" si="1555">ADDRESS(ROW(CE1311),COLUMN(CE1311),2)</f>
        <v>CE$1311</v>
      </c>
      <c r="CF1319" s="4" t="str">
        <f t="shared" si="1555"/>
        <v>CF$1311</v>
      </c>
      <c r="CG1319" s="4" t="str">
        <f t="shared" si="1555"/>
        <v>CG$1311</v>
      </c>
      <c r="CH1319" s="4" t="str">
        <f t="shared" si="1555"/>
        <v>CH$1311</v>
      </c>
      <c r="CI1319" s="4" t="str">
        <f t="shared" si="1555"/>
        <v>CI$1311</v>
      </c>
      <c r="CJ1319" s="4" t="str">
        <f t="shared" si="1555"/>
        <v>CJ$1311</v>
      </c>
      <c r="CK1319" s="4" t="str">
        <f t="shared" si="1555"/>
        <v>CK$1311</v>
      </c>
      <c r="CL1319" s="4" t="str">
        <f t="shared" ref="CL1319" si="1556">ADDRESS(ROW(CL1311),COLUMN(CL1311),2)</f>
        <v>CL$1311</v>
      </c>
    </row>
    <row r="1320" spans="2:90" x14ac:dyDescent="0.4">
      <c r="B1320" s="8" t="str">
        <f>B1301</f>
        <v>Secondary volume driver</v>
      </c>
      <c r="D1320" t="s">
        <v>829</v>
      </c>
      <c r="E1320" s="8" t="str">
        <f t="shared" si="1547"/>
        <v>1320 DCSALESQUOTA-S</v>
      </c>
      <c r="G1320" t="s">
        <v>332</v>
      </c>
      <c r="H1320" s="12"/>
      <c r="I1320" s="60"/>
      <c r="J1320" s="60"/>
      <c r="K1320" s="15"/>
      <c r="L1320" s="15"/>
      <c r="M1320" s="15"/>
      <c r="N1320" s="15"/>
      <c r="O1320" s="15"/>
      <c r="P1320" s="15"/>
      <c r="R1320" s="15"/>
      <c r="S1320" s="211" t="str">
        <f t="shared" ref="S1320" si="1557">S1300</f>
        <v>S$14</v>
      </c>
      <c r="T1320" s="211" t="str">
        <f t="shared" ref="T1320:CD1320" si="1558">T1300</f>
        <v>T$14</v>
      </c>
      <c r="U1320" s="211" t="str">
        <f t="shared" si="1558"/>
        <v>U$14</v>
      </c>
      <c r="V1320" s="211" t="str">
        <f t="shared" si="1558"/>
        <v>V$14</v>
      </c>
      <c r="W1320" s="211" t="str">
        <f t="shared" si="1558"/>
        <v>W$14</v>
      </c>
      <c r="X1320" s="211" t="str">
        <f t="shared" si="1558"/>
        <v>X$14</v>
      </c>
      <c r="Y1320" s="211" t="str">
        <f t="shared" si="1558"/>
        <v>Y$14</v>
      </c>
      <c r="Z1320" s="211" t="str">
        <f t="shared" si="1558"/>
        <v>Z$14</v>
      </c>
      <c r="AA1320" s="211" t="str">
        <f t="shared" si="1558"/>
        <v>AA$14</v>
      </c>
      <c r="AB1320" s="211" t="str">
        <f t="shared" si="1558"/>
        <v>AB$14</v>
      </c>
      <c r="AC1320" s="211" t="str">
        <f t="shared" si="1558"/>
        <v>AC$14</v>
      </c>
      <c r="AD1320" s="211" t="str">
        <f t="shared" si="1558"/>
        <v>AD$14</v>
      </c>
      <c r="AE1320" s="211" t="str">
        <f t="shared" si="1558"/>
        <v>AE$14</v>
      </c>
      <c r="AF1320" s="211" t="str">
        <f t="shared" si="1558"/>
        <v>AF$14</v>
      </c>
      <c r="AG1320" s="211" t="str">
        <f t="shared" si="1558"/>
        <v>AG$14</v>
      </c>
      <c r="AH1320" s="211" t="str">
        <f t="shared" si="1558"/>
        <v>AH$14</v>
      </c>
      <c r="AI1320" s="211" t="str">
        <f t="shared" si="1558"/>
        <v>AI$14</v>
      </c>
      <c r="AJ1320" s="211" t="str">
        <f t="shared" si="1558"/>
        <v>AJ$14</v>
      </c>
      <c r="AK1320" s="211" t="str">
        <f t="shared" si="1558"/>
        <v>AK$14</v>
      </c>
      <c r="AL1320" s="211" t="str">
        <f t="shared" si="1558"/>
        <v>AL$14</v>
      </c>
      <c r="AM1320" s="211" t="str">
        <f t="shared" si="1558"/>
        <v>AM$14</v>
      </c>
      <c r="AN1320" s="211" t="str">
        <f t="shared" si="1558"/>
        <v>AN$14</v>
      </c>
      <c r="AO1320" s="211" t="str">
        <f t="shared" si="1558"/>
        <v>AO$14</v>
      </c>
      <c r="AP1320" s="211" t="str">
        <f t="shared" si="1558"/>
        <v>AP$14</v>
      </c>
      <c r="AQ1320" s="211" t="str">
        <f t="shared" si="1558"/>
        <v>AQ$14</v>
      </c>
      <c r="AR1320" s="211" t="str">
        <f t="shared" si="1558"/>
        <v>AR$14</v>
      </c>
      <c r="AS1320" s="211" t="str">
        <f t="shared" si="1558"/>
        <v>AS$14</v>
      </c>
      <c r="AT1320" s="211" t="str">
        <f t="shared" si="1558"/>
        <v>AT$14</v>
      </c>
      <c r="AU1320" s="211" t="str">
        <f t="shared" si="1558"/>
        <v>AU$14</v>
      </c>
      <c r="AV1320" s="211" t="str">
        <f t="shared" si="1558"/>
        <v>AV$14</v>
      </c>
      <c r="AW1320" s="211" t="str">
        <f t="shared" si="1558"/>
        <v>AW$14</v>
      </c>
      <c r="AX1320" s="211" t="str">
        <f t="shared" si="1558"/>
        <v>AX$14</v>
      </c>
      <c r="AY1320" s="211" t="str">
        <f t="shared" si="1558"/>
        <v>AY$14</v>
      </c>
      <c r="AZ1320" s="211" t="str">
        <f t="shared" si="1558"/>
        <v>AZ$14</v>
      </c>
      <c r="BA1320" s="211" t="str">
        <f t="shared" si="1558"/>
        <v>BA$14</v>
      </c>
      <c r="BB1320" s="211" t="str">
        <f t="shared" si="1558"/>
        <v>BB$14</v>
      </c>
      <c r="BC1320" s="211" t="str">
        <f t="shared" si="1558"/>
        <v>BC$14</v>
      </c>
      <c r="BD1320" s="211" t="str">
        <f t="shared" si="1558"/>
        <v>BD$14</v>
      </c>
      <c r="BE1320" s="211" t="str">
        <f t="shared" si="1558"/>
        <v>BE$14</v>
      </c>
      <c r="BF1320" s="211" t="str">
        <f t="shared" si="1558"/>
        <v>BF$14</v>
      </c>
      <c r="BG1320" s="211" t="str">
        <f t="shared" si="1558"/>
        <v>BG$14</v>
      </c>
      <c r="BH1320" s="211" t="str">
        <f t="shared" si="1558"/>
        <v>BH$14</v>
      </c>
      <c r="BI1320" s="211" t="str">
        <f t="shared" si="1558"/>
        <v>BI$14</v>
      </c>
      <c r="BJ1320" s="211" t="str">
        <f t="shared" si="1558"/>
        <v>BJ$14</v>
      </c>
      <c r="BK1320" s="211" t="str">
        <f t="shared" si="1558"/>
        <v>BK$14</v>
      </c>
      <c r="BL1320" s="211" t="str">
        <f t="shared" si="1558"/>
        <v>BL$14</v>
      </c>
      <c r="BM1320" s="211" t="str">
        <f t="shared" si="1558"/>
        <v>BM$14</v>
      </c>
      <c r="BN1320" s="211" t="str">
        <f t="shared" si="1558"/>
        <v>BN$14</v>
      </c>
      <c r="BO1320" s="211" t="str">
        <f t="shared" si="1558"/>
        <v>BO$14</v>
      </c>
      <c r="BP1320" s="211" t="str">
        <f t="shared" si="1558"/>
        <v>BP$14</v>
      </c>
      <c r="BQ1320" s="211" t="str">
        <f t="shared" si="1558"/>
        <v>BQ$14</v>
      </c>
      <c r="BR1320" s="211" t="str">
        <f t="shared" si="1558"/>
        <v>BR$14</v>
      </c>
      <c r="BS1320" s="211" t="str">
        <f t="shared" si="1558"/>
        <v>BS$14</v>
      </c>
      <c r="BT1320" s="211" t="str">
        <f t="shared" si="1558"/>
        <v>BT$14</v>
      </c>
      <c r="BU1320" s="211" t="str">
        <f t="shared" si="1558"/>
        <v>BU$14</v>
      </c>
      <c r="BV1320" s="211" t="str">
        <f t="shared" si="1558"/>
        <v>BV$14</v>
      </c>
      <c r="BW1320" s="211" t="str">
        <f t="shared" si="1558"/>
        <v>BW$14</v>
      </c>
      <c r="BX1320" s="211" t="str">
        <f t="shared" si="1558"/>
        <v>BX$14</v>
      </c>
      <c r="BY1320" s="211" t="str">
        <f t="shared" si="1558"/>
        <v>BY$14</v>
      </c>
      <c r="BZ1320" s="211" t="str">
        <f t="shared" si="1558"/>
        <v>BZ$14</v>
      </c>
      <c r="CA1320" s="211" t="str">
        <f t="shared" si="1558"/>
        <v>CA$14</v>
      </c>
      <c r="CB1320" s="211" t="str">
        <f t="shared" si="1558"/>
        <v>CB$14</v>
      </c>
      <c r="CC1320" s="211" t="str">
        <f t="shared" si="1558"/>
        <v>CC$14</v>
      </c>
      <c r="CD1320" s="211" t="str">
        <f t="shared" si="1558"/>
        <v>CD$14</v>
      </c>
      <c r="CE1320" s="211" t="str">
        <f t="shared" ref="CE1320:CK1320" si="1559">CE1300</f>
        <v>CE$14</v>
      </c>
      <c r="CF1320" s="211" t="str">
        <f t="shared" si="1559"/>
        <v>CF$14</v>
      </c>
      <c r="CG1320" s="211" t="str">
        <f t="shared" si="1559"/>
        <v>CG$14</v>
      </c>
      <c r="CH1320" s="211" t="str">
        <f t="shared" si="1559"/>
        <v>CH$14</v>
      </c>
      <c r="CI1320" s="211" t="str">
        <f t="shared" si="1559"/>
        <v>CI$14</v>
      </c>
      <c r="CJ1320" s="211" t="str">
        <f t="shared" si="1559"/>
        <v>CJ$14</v>
      </c>
      <c r="CK1320" s="211" t="str">
        <f t="shared" si="1559"/>
        <v>CK$14</v>
      </c>
      <c r="CL1320" s="211" t="str">
        <f t="shared" ref="CL1320" si="1560">CL1300</f>
        <v>CL$14</v>
      </c>
    </row>
    <row r="1321" spans="2:90" x14ac:dyDescent="0.4">
      <c r="E1321" s="8"/>
      <c r="H1321" s="12"/>
      <c r="I1321" s="60"/>
      <c r="J1321" s="60"/>
      <c r="K1321" s="15"/>
      <c r="L1321" s="15"/>
      <c r="M1321" s="15"/>
      <c r="N1321" s="15"/>
      <c r="O1321" s="15"/>
      <c r="P1321" s="15"/>
      <c r="R1321" s="15"/>
      <c r="S1321" s="76"/>
      <c r="T1321" s="76"/>
      <c r="U1321" s="76"/>
      <c r="V1321" s="76"/>
      <c r="W1321" s="76"/>
      <c r="X1321" s="76"/>
      <c r="Y1321" s="76"/>
      <c r="Z1321" s="76"/>
      <c r="AA1321" s="76"/>
      <c r="AB1321" s="76"/>
      <c r="AC1321" s="76"/>
      <c r="AD1321" s="76"/>
      <c r="AE1321" s="76"/>
      <c r="AF1321" s="76"/>
      <c r="AG1321" s="76"/>
      <c r="AH1321" s="76"/>
      <c r="AI1321" s="76"/>
      <c r="AJ1321" s="76"/>
      <c r="AK1321" s="76"/>
      <c r="AL1321" s="76"/>
      <c r="AM1321" s="76"/>
      <c r="AN1321" s="76"/>
      <c r="AO1321" s="76"/>
      <c r="AP1321" s="76"/>
      <c r="AQ1321" s="76"/>
      <c r="AR1321" s="76"/>
      <c r="AS1321" s="76"/>
      <c r="AT1321" s="76"/>
      <c r="AU1321" s="76"/>
      <c r="AV1321" s="76"/>
      <c r="AW1321" s="76"/>
      <c r="AX1321" s="76"/>
      <c r="AY1321" s="76"/>
      <c r="AZ1321" s="76"/>
      <c r="BA1321" s="76"/>
      <c r="BB1321" s="76"/>
      <c r="BC1321" s="76"/>
      <c r="BD1321" s="76"/>
      <c r="BE1321" s="76"/>
      <c r="BF1321" s="76"/>
      <c r="BG1321" s="76"/>
      <c r="BH1321" s="76"/>
      <c r="BI1321" s="76"/>
      <c r="BJ1321" s="76"/>
      <c r="BK1321" s="76"/>
      <c r="BL1321" s="76"/>
      <c r="BM1321" s="76"/>
      <c r="BN1321" s="76"/>
      <c r="BO1321" s="76"/>
      <c r="BP1321" s="76"/>
      <c r="BQ1321" s="76"/>
      <c r="BR1321" s="76"/>
      <c r="BS1321" s="76"/>
      <c r="BT1321" s="76"/>
      <c r="BU1321" s="76"/>
      <c r="BV1321" s="76"/>
      <c r="BW1321" s="76"/>
      <c r="BX1321" s="76"/>
      <c r="BY1321" s="76"/>
      <c r="BZ1321" s="76"/>
      <c r="CA1321" s="76"/>
      <c r="CB1321" s="76"/>
      <c r="CC1321" s="76"/>
      <c r="CD1321" s="76"/>
      <c r="CE1321" s="76"/>
      <c r="CF1321" s="76"/>
      <c r="CG1321" s="76"/>
      <c r="CH1321" s="76"/>
      <c r="CI1321" s="76"/>
      <c r="CJ1321" s="76"/>
      <c r="CK1321" s="76"/>
      <c r="CL1321" s="76"/>
    </row>
    <row r="1322" spans="2:90" x14ac:dyDescent="0.4">
      <c r="B1322" s="171" t="s">
        <v>490</v>
      </c>
      <c r="E1322" s="8"/>
      <c r="H1322" s="189"/>
      <c r="I1322" s="190"/>
      <c r="J1322" s="190"/>
      <c r="K1322" s="191"/>
      <c r="L1322" s="191"/>
      <c r="M1322" s="191"/>
      <c r="N1322" s="191"/>
      <c r="O1322" s="191"/>
      <c r="P1322" s="191"/>
      <c r="R1322" s="191"/>
      <c r="S1322" s="192"/>
      <c r="T1322" s="192"/>
      <c r="U1322" s="192"/>
      <c r="V1322" s="192"/>
      <c r="W1322" s="192"/>
      <c r="X1322" s="192"/>
      <c r="Y1322" s="192"/>
      <c r="Z1322" s="192"/>
      <c r="AA1322" s="192"/>
      <c r="AB1322" s="192"/>
      <c r="AC1322" s="192"/>
      <c r="AD1322" s="192"/>
      <c r="AE1322" s="192"/>
      <c r="AF1322" s="192"/>
      <c r="AG1322" s="192"/>
      <c r="AH1322" s="192"/>
      <c r="AI1322" s="192"/>
      <c r="AJ1322" s="192"/>
      <c r="AK1322" s="192"/>
      <c r="AL1322" s="192"/>
      <c r="AM1322" s="192"/>
      <c r="AN1322" s="192"/>
      <c r="AO1322" s="192"/>
      <c r="AP1322" s="192"/>
      <c r="AQ1322" s="192"/>
      <c r="AR1322" s="192"/>
      <c r="AS1322" s="192"/>
      <c r="AT1322" s="192"/>
      <c r="AU1322" s="192"/>
      <c r="AV1322" s="192"/>
      <c r="AW1322" s="192"/>
      <c r="AX1322" s="192"/>
      <c r="AY1322" s="192"/>
      <c r="AZ1322" s="192"/>
      <c r="BA1322" s="192"/>
      <c r="BB1322" s="192"/>
      <c r="BC1322" s="192"/>
      <c r="BD1322" s="192"/>
      <c r="BE1322" s="192"/>
      <c r="BF1322" s="192"/>
      <c r="BG1322" s="192"/>
      <c r="BH1322" s="192"/>
      <c r="BI1322" s="192"/>
      <c r="BJ1322" s="192"/>
      <c r="BK1322" s="192"/>
      <c r="BL1322" s="192"/>
      <c r="BM1322" s="192"/>
      <c r="BN1322" s="192"/>
      <c r="BO1322" s="192"/>
      <c r="BP1322" s="192"/>
      <c r="BQ1322" s="192"/>
      <c r="BR1322" s="192"/>
      <c r="BS1322" s="192"/>
      <c r="BT1322" s="192"/>
      <c r="BU1322" s="192"/>
      <c r="BV1322" s="192"/>
      <c r="BW1322" s="192"/>
      <c r="BX1322" s="192"/>
      <c r="BY1322" s="192"/>
      <c r="BZ1322" s="192"/>
      <c r="CA1322" s="192"/>
      <c r="CB1322" s="192"/>
      <c r="CC1322" s="192"/>
      <c r="CD1322" s="192"/>
      <c r="CE1322" s="192"/>
      <c r="CF1322" s="192"/>
      <c r="CG1322" s="192"/>
      <c r="CH1322" s="192"/>
      <c r="CI1322" s="192"/>
      <c r="CJ1322" s="192"/>
      <c r="CK1322" s="192"/>
      <c r="CL1322" s="192"/>
    </row>
    <row r="1323" spans="2:90" x14ac:dyDescent="0.4">
      <c r="B1323" s="171" t="s">
        <v>492</v>
      </c>
      <c r="E1323" s="8"/>
      <c r="H1323" s="189"/>
      <c r="I1323" s="190"/>
      <c r="J1323" s="190"/>
      <c r="K1323" s="191"/>
      <c r="L1323" s="191"/>
      <c r="M1323" s="191"/>
      <c r="N1323" s="191"/>
      <c r="O1323" s="191"/>
      <c r="P1323" s="191"/>
      <c r="R1323" s="191"/>
      <c r="S1323" s="192"/>
      <c r="T1323" s="192"/>
      <c r="U1323" s="192"/>
      <c r="V1323" s="192"/>
      <c r="W1323" s="192"/>
      <c r="X1323" s="192"/>
      <c r="Y1323" s="192"/>
      <c r="Z1323" s="192"/>
      <c r="AA1323" s="192"/>
      <c r="AB1323" s="192"/>
      <c r="AC1323" s="192"/>
      <c r="AD1323" s="192"/>
      <c r="AE1323" s="192"/>
      <c r="AF1323" s="192"/>
      <c r="AG1323" s="192"/>
      <c r="AH1323" s="192"/>
      <c r="AI1323" s="192"/>
      <c r="AJ1323" s="192"/>
      <c r="AK1323" s="192"/>
      <c r="AL1323" s="192"/>
      <c r="AM1323" s="192"/>
      <c r="AN1323" s="192"/>
      <c r="AO1323" s="192"/>
      <c r="AP1323" s="192"/>
      <c r="AQ1323" s="192"/>
      <c r="AR1323" s="192"/>
      <c r="AS1323" s="192"/>
      <c r="AT1323" s="192"/>
      <c r="AU1323" s="192"/>
      <c r="AV1323" s="192"/>
      <c r="AW1323" s="192"/>
      <c r="AX1323" s="192"/>
      <c r="AY1323" s="192"/>
      <c r="AZ1323" s="192"/>
      <c r="BA1323" s="192"/>
      <c r="BB1323" s="192"/>
      <c r="BC1323" s="192"/>
      <c r="BD1323" s="192"/>
      <c r="BE1323" s="192"/>
      <c r="BF1323" s="192"/>
      <c r="BG1323" s="192"/>
      <c r="BH1323" s="192"/>
      <c r="BI1323" s="192"/>
      <c r="BJ1323" s="192"/>
      <c r="BK1323" s="192"/>
      <c r="BL1323" s="192"/>
      <c r="BM1323" s="192"/>
      <c r="BN1323" s="192"/>
      <c r="BO1323" s="192"/>
      <c r="BP1323" s="192"/>
      <c r="BQ1323" s="192"/>
      <c r="BR1323" s="192"/>
      <c r="BS1323" s="192"/>
      <c r="BT1323" s="192"/>
      <c r="BU1323" s="192"/>
      <c r="BV1323" s="192"/>
      <c r="BW1323" s="192"/>
      <c r="BX1323" s="192"/>
      <c r="BY1323" s="192"/>
      <c r="BZ1323" s="192"/>
      <c r="CA1323" s="192"/>
      <c r="CB1323" s="192"/>
      <c r="CC1323" s="192"/>
      <c r="CD1323" s="192"/>
      <c r="CE1323" s="192"/>
      <c r="CF1323" s="192"/>
      <c r="CG1323" s="192"/>
      <c r="CH1323" s="192"/>
      <c r="CI1323" s="192"/>
      <c r="CJ1323" s="192"/>
      <c r="CK1323" s="192"/>
      <c r="CL1323" s="192"/>
    </row>
    <row r="1324" spans="2:90" x14ac:dyDescent="0.4">
      <c r="B1324" s="171" t="s">
        <v>461</v>
      </c>
      <c r="E1324" s="8"/>
      <c r="H1324" s="170"/>
      <c r="I1324" s="172"/>
      <c r="J1324" s="172"/>
      <c r="K1324" s="193"/>
      <c r="L1324" s="193"/>
      <c r="M1324" s="193"/>
      <c r="N1324" s="193"/>
      <c r="O1324" s="193"/>
      <c r="P1324" s="193"/>
      <c r="R1324" s="194"/>
      <c r="S1324" s="195" t="str">
        <f t="shared" ref="S1324:AX1324" si="1561">S$16</f>
        <v>S$12</v>
      </c>
      <c r="T1324" s="195" t="str">
        <f t="shared" si="1561"/>
        <v>T$12</v>
      </c>
      <c r="U1324" s="195" t="str">
        <f t="shared" si="1561"/>
        <v>U$12</v>
      </c>
      <c r="V1324" s="195" t="str">
        <f t="shared" si="1561"/>
        <v>V$12</v>
      </c>
      <c r="W1324" s="195" t="str">
        <f t="shared" si="1561"/>
        <v>W$12</v>
      </c>
      <c r="X1324" s="195" t="str">
        <f t="shared" si="1561"/>
        <v>X$12</v>
      </c>
      <c r="Y1324" s="195" t="str">
        <f t="shared" si="1561"/>
        <v>Y$12</v>
      </c>
      <c r="Z1324" s="195" t="str">
        <f t="shared" si="1561"/>
        <v>Z$12</v>
      </c>
      <c r="AA1324" s="195" t="str">
        <f t="shared" si="1561"/>
        <v>AA$12</v>
      </c>
      <c r="AB1324" s="195" t="str">
        <f t="shared" si="1561"/>
        <v>AB$12</v>
      </c>
      <c r="AC1324" s="195" t="str">
        <f t="shared" si="1561"/>
        <v>AC$12</v>
      </c>
      <c r="AD1324" s="195" t="str">
        <f t="shared" si="1561"/>
        <v>AD$12</v>
      </c>
      <c r="AE1324" s="195" t="str">
        <f t="shared" si="1561"/>
        <v>AE$12</v>
      </c>
      <c r="AF1324" s="195" t="str">
        <f t="shared" si="1561"/>
        <v>AF$12</v>
      </c>
      <c r="AG1324" s="195" t="str">
        <f t="shared" si="1561"/>
        <v>AG$12</v>
      </c>
      <c r="AH1324" s="195" t="str">
        <f t="shared" si="1561"/>
        <v>AH$12</v>
      </c>
      <c r="AI1324" s="195" t="str">
        <f t="shared" si="1561"/>
        <v>AI$12</v>
      </c>
      <c r="AJ1324" s="195" t="str">
        <f t="shared" si="1561"/>
        <v>AJ$12</v>
      </c>
      <c r="AK1324" s="195" t="str">
        <f t="shared" si="1561"/>
        <v>AK$12</v>
      </c>
      <c r="AL1324" s="195" t="str">
        <f t="shared" si="1561"/>
        <v>AL$12</v>
      </c>
      <c r="AM1324" s="195" t="str">
        <f t="shared" si="1561"/>
        <v>AM$12</v>
      </c>
      <c r="AN1324" s="195" t="str">
        <f t="shared" si="1561"/>
        <v>AN$12</v>
      </c>
      <c r="AO1324" s="195" t="str">
        <f t="shared" si="1561"/>
        <v>AO$12</v>
      </c>
      <c r="AP1324" s="195" t="str">
        <f t="shared" si="1561"/>
        <v>AP$12</v>
      </c>
      <c r="AQ1324" s="195" t="str">
        <f t="shared" si="1561"/>
        <v>AQ$12</v>
      </c>
      <c r="AR1324" s="195" t="str">
        <f t="shared" si="1561"/>
        <v>AR$12</v>
      </c>
      <c r="AS1324" s="195" t="str">
        <f t="shared" si="1561"/>
        <v>AS$12</v>
      </c>
      <c r="AT1324" s="195" t="str">
        <f t="shared" si="1561"/>
        <v>AT$12</v>
      </c>
      <c r="AU1324" s="195" t="str">
        <f t="shared" si="1561"/>
        <v>AU$12</v>
      </c>
      <c r="AV1324" s="195" t="str">
        <f t="shared" si="1561"/>
        <v>AV$12</v>
      </c>
      <c r="AW1324" s="195" t="str">
        <f t="shared" si="1561"/>
        <v>AW$12</v>
      </c>
      <c r="AX1324" s="195" t="str">
        <f t="shared" si="1561"/>
        <v>AX$12</v>
      </c>
      <c r="AY1324" s="195" t="str">
        <f t="shared" ref="AY1324:CD1324" si="1562">AY$16</f>
        <v>AY$12</v>
      </c>
      <c r="AZ1324" s="195" t="str">
        <f t="shared" si="1562"/>
        <v>AZ$12</v>
      </c>
      <c r="BA1324" s="195" t="str">
        <f t="shared" si="1562"/>
        <v>BA$12</v>
      </c>
      <c r="BB1324" s="195" t="str">
        <f t="shared" si="1562"/>
        <v>BB$12</v>
      </c>
      <c r="BC1324" s="195" t="str">
        <f t="shared" si="1562"/>
        <v>BC$12</v>
      </c>
      <c r="BD1324" s="195" t="str">
        <f t="shared" si="1562"/>
        <v>BD$12</v>
      </c>
      <c r="BE1324" s="195" t="str">
        <f t="shared" si="1562"/>
        <v>BE$12</v>
      </c>
      <c r="BF1324" s="195" t="str">
        <f t="shared" si="1562"/>
        <v>BF$12</v>
      </c>
      <c r="BG1324" s="195" t="str">
        <f t="shared" si="1562"/>
        <v>BG$12</v>
      </c>
      <c r="BH1324" s="195" t="str">
        <f t="shared" si="1562"/>
        <v>BH$12</v>
      </c>
      <c r="BI1324" s="195" t="str">
        <f t="shared" si="1562"/>
        <v>BI$12</v>
      </c>
      <c r="BJ1324" s="195" t="str">
        <f t="shared" si="1562"/>
        <v>BJ$12</v>
      </c>
      <c r="BK1324" s="195" t="str">
        <f t="shared" si="1562"/>
        <v>BK$12</v>
      </c>
      <c r="BL1324" s="195" t="str">
        <f t="shared" si="1562"/>
        <v>BL$12</v>
      </c>
      <c r="BM1324" s="195" t="str">
        <f t="shared" si="1562"/>
        <v>BM$12</v>
      </c>
      <c r="BN1324" s="195" t="str">
        <f t="shared" si="1562"/>
        <v>BN$12</v>
      </c>
      <c r="BO1324" s="195" t="str">
        <f t="shared" si="1562"/>
        <v>BO$12</v>
      </c>
      <c r="BP1324" s="195" t="str">
        <f t="shared" si="1562"/>
        <v>BP$12</v>
      </c>
      <c r="BQ1324" s="195" t="str">
        <f t="shared" si="1562"/>
        <v>BQ$12</v>
      </c>
      <c r="BR1324" s="195" t="str">
        <f t="shared" si="1562"/>
        <v>BR$12</v>
      </c>
      <c r="BS1324" s="195" t="str">
        <f t="shared" si="1562"/>
        <v>BS$12</v>
      </c>
      <c r="BT1324" s="195" t="str">
        <f t="shared" si="1562"/>
        <v>BT$12</v>
      </c>
      <c r="BU1324" s="195" t="str">
        <f t="shared" si="1562"/>
        <v>BU$12</v>
      </c>
      <c r="BV1324" s="195" t="str">
        <f t="shared" si="1562"/>
        <v>BV$12</v>
      </c>
      <c r="BW1324" s="195" t="str">
        <f t="shared" si="1562"/>
        <v>BW$12</v>
      </c>
      <c r="BX1324" s="195" t="str">
        <f t="shared" si="1562"/>
        <v>BX$12</v>
      </c>
      <c r="BY1324" s="195" t="str">
        <f t="shared" si="1562"/>
        <v>BY$12</v>
      </c>
      <c r="BZ1324" s="195" t="str">
        <f t="shared" si="1562"/>
        <v>BZ$12</v>
      </c>
      <c r="CA1324" s="195" t="str">
        <f t="shared" si="1562"/>
        <v>CA$12</v>
      </c>
      <c r="CB1324" s="195" t="str">
        <f t="shared" si="1562"/>
        <v>CB$12</v>
      </c>
      <c r="CC1324" s="195" t="str">
        <f t="shared" si="1562"/>
        <v>CC$12</v>
      </c>
      <c r="CD1324" s="195" t="str">
        <f t="shared" si="1562"/>
        <v>CD$12</v>
      </c>
      <c r="CE1324" s="195" t="str">
        <f t="shared" ref="CE1324:CL1324" si="1563">CE$16</f>
        <v>CE$12</v>
      </c>
      <c r="CF1324" s="195" t="str">
        <f t="shared" si="1563"/>
        <v>CF$12</v>
      </c>
      <c r="CG1324" s="195" t="str">
        <f t="shared" si="1563"/>
        <v>CG$12</v>
      </c>
      <c r="CH1324" s="195" t="str">
        <f t="shared" si="1563"/>
        <v>CH$12</v>
      </c>
      <c r="CI1324" s="195" t="str">
        <f t="shared" si="1563"/>
        <v>CI$12</v>
      </c>
      <c r="CJ1324" s="195" t="str">
        <f t="shared" si="1563"/>
        <v>CJ$12</v>
      </c>
      <c r="CK1324" s="195" t="str">
        <f t="shared" si="1563"/>
        <v>CK$12</v>
      </c>
      <c r="CL1324" s="195" t="str">
        <f t="shared" si="1563"/>
        <v>CL$12</v>
      </c>
    </row>
    <row r="1325" spans="2:90" x14ac:dyDescent="0.4">
      <c r="B1325" s="171" t="s">
        <v>462</v>
      </c>
      <c r="E1325" s="8"/>
      <c r="H1325" s="170"/>
      <c r="I1325" s="172"/>
      <c r="J1325" s="172"/>
      <c r="K1325" s="193"/>
      <c r="L1325" s="193"/>
      <c r="M1325" s="193"/>
      <c r="N1325" s="193"/>
      <c r="O1325" s="193"/>
      <c r="P1325" s="193"/>
      <c r="R1325" s="194"/>
      <c r="S1325" s="195" t="str">
        <f t="shared" ref="S1325:AX1325" si="1564">S$17</f>
        <v>S$13</v>
      </c>
      <c r="T1325" s="195" t="str">
        <f t="shared" si="1564"/>
        <v>T$13</v>
      </c>
      <c r="U1325" s="195" t="str">
        <f t="shared" si="1564"/>
        <v>U$13</v>
      </c>
      <c r="V1325" s="195" t="str">
        <f t="shared" si="1564"/>
        <v>V$13</v>
      </c>
      <c r="W1325" s="195" t="str">
        <f t="shared" si="1564"/>
        <v>W$13</v>
      </c>
      <c r="X1325" s="195" t="str">
        <f t="shared" si="1564"/>
        <v>X$13</v>
      </c>
      <c r="Y1325" s="195" t="str">
        <f t="shared" si="1564"/>
        <v>Y$13</v>
      </c>
      <c r="Z1325" s="195" t="str">
        <f t="shared" si="1564"/>
        <v>Z$13</v>
      </c>
      <c r="AA1325" s="195" t="str">
        <f t="shared" si="1564"/>
        <v>AA$13</v>
      </c>
      <c r="AB1325" s="195" t="str">
        <f t="shared" si="1564"/>
        <v>AB$13</v>
      </c>
      <c r="AC1325" s="195" t="str">
        <f t="shared" si="1564"/>
        <v>AC$13</v>
      </c>
      <c r="AD1325" s="195" t="str">
        <f t="shared" si="1564"/>
        <v>AD$13</v>
      </c>
      <c r="AE1325" s="195" t="str">
        <f t="shared" si="1564"/>
        <v>AE$13</v>
      </c>
      <c r="AF1325" s="195" t="str">
        <f t="shared" si="1564"/>
        <v>AF$13</v>
      </c>
      <c r="AG1325" s="195" t="str">
        <f t="shared" si="1564"/>
        <v>AG$13</v>
      </c>
      <c r="AH1325" s="195" t="str">
        <f t="shared" si="1564"/>
        <v>AH$13</v>
      </c>
      <c r="AI1325" s="195" t="str">
        <f t="shared" si="1564"/>
        <v>AI$13</v>
      </c>
      <c r="AJ1325" s="195" t="str">
        <f t="shared" si="1564"/>
        <v>AJ$13</v>
      </c>
      <c r="AK1325" s="195" t="str">
        <f t="shared" si="1564"/>
        <v>AK$13</v>
      </c>
      <c r="AL1325" s="195" t="str">
        <f t="shared" si="1564"/>
        <v>AL$13</v>
      </c>
      <c r="AM1325" s="195" t="str">
        <f t="shared" si="1564"/>
        <v>AM$13</v>
      </c>
      <c r="AN1325" s="195" t="str">
        <f t="shared" si="1564"/>
        <v>AN$13</v>
      </c>
      <c r="AO1325" s="195" t="str">
        <f t="shared" si="1564"/>
        <v>AO$13</v>
      </c>
      <c r="AP1325" s="195" t="str">
        <f t="shared" si="1564"/>
        <v>AP$13</v>
      </c>
      <c r="AQ1325" s="195" t="str">
        <f t="shared" si="1564"/>
        <v>AQ$13</v>
      </c>
      <c r="AR1325" s="195" t="str">
        <f t="shared" si="1564"/>
        <v>AR$13</v>
      </c>
      <c r="AS1325" s="195" t="str">
        <f t="shared" si="1564"/>
        <v>AS$13</v>
      </c>
      <c r="AT1325" s="195" t="str">
        <f t="shared" si="1564"/>
        <v>AT$13</v>
      </c>
      <c r="AU1325" s="195" t="str">
        <f t="shared" si="1564"/>
        <v>AU$13</v>
      </c>
      <c r="AV1325" s="195" t="str">
        <f t="shared" si="1564"/>
        <v>AV$13</v>
      </c>
      <c r="AW1325" s="195" t="str">
        <f t="shared" si="1564"/>
        <v>AW$13</v>
      </c>
      <c r="AX1325" s="195" t="str">
        <f t="shared" si="1564"/>
        <v>AX$13</v>
      </c>
      <c r="AY1325" s="195" t="str">
        <f t="shared" ref="AY1325:CD1325" si="1565">AY$17</f>
        <v>AY$13</v>
      </c>
      <c r="AZ1325" s="195" t="str">
        <f t="shared" si="1565"/>
        <v>AZ$13</v>
      </c>
      <c r="BA1325" s="195" t="str">
        <f t="shared" si="1565"/>
        <v>BA$13</v>
      </c>
      <c r="BB1325" s="195" t="str">
        <f t="shared" si="1565"/>
        <v>BB$13</v>
      </c>
      <c r="BC1325" s="195" t="str">
        <f t="shared" si="1565"/>
        <v>BC$13</v>
      </c>
      <c r="BD1325" s="195" t="str">
        <f t="shared" si="1565"/>
        <v>BD$13</v>
      </c>
      <c r="BE1325" s="195" t="str">
        <f t="shared" si="1565"/>
        <v>BE$13</v>
      </c>
      <c r="BF1325" s="195" t="str">
        <f t="shared" si="1565"/>
        <v>BF$13</v>
      </c>
      <c r="BG1325" s="195" t="str">
        <f t="shared" si="1565"/>
        <v>BG$13</v>
      </c>
      <c r="BH1325" s="195" t="str">
        <f t="shared" si="1565"/>
        <v>BH$13</v>
      </c>
      <c r="BI1325" s="195" t="str">
        <f t="shared" si="1565"/>
        <v>BI$13</v>
      </c>
      <c r="BJ1325" s="195" t="str">
        <f t="shared" si="1565"/>
        <v>BJ$13</v>
      </c>
      <c r="BK1325" s="195" t="str">
        <f t="shared" si="1565"/>
        <v>BK$13</v>
      </c>
      <c r="BL1325" s="195" t="str">
        <f t="shared" si="1565"/>
        <v>BL$13</v>
      </c>
      <c r="BM1325" s="195" t="str">
        <f t="shared" si="1565"/>
        <v>BM$13</v>
      </c>
      <c r="BN1325" s="195" t="str">
        <f t="shared" si="1565"/>
        <v>BN$13</v>
      </c>
      <c r="BO1325" s="195" t="str">
        <f t="shared" si="1565"/>
        <v>BO$13</v>
      </c>
      <c r="BP1325" s="195" t="str">
        <f t="shared" si="1565"/>
        <v>BP$13</v>
      </c>
      <c r="BQ1325" s="195" t="str">
        <f t="shared" si="1565"/>
        <v>BQ$13</v>
      </c>
      <c r="BR1325" s="195" t="str">
        <f t="shared" si="1565"/>
        <v>BR$13</v>
      </c>
      <c r="BS1325" s="195" t="str">
        <f t="shared" si="1565"/>
        <v>BS$13</v>
      </c>
      <c r="BT1325" s="195" t="str">
        <f t="shared" si="1565"/>
        <v>BT$13</v>
      </c>
      <c r="BU1325" s="195" t="str">
        <f t="shared" si="1565"/>
        <v>BU$13</v>
      </c>
      <c r="BV1325" s="195" t="str">
        <f t="shared" si="1565"/>
        <v>BV$13</v>
      </c>
      <c r="BW1325" s="195" t="str">
        <f t="shared" si="1565"/>
        <v>BW$13</v>
      </c>
      <c r="BX1325" s="195" t="str">
        <f t="shared" si="1565"/>
        <v>BX$13</v>
      </c>
      <c r="BY1325" s="195" t="str">
        <f t="shared" si="1565"/>
        <v>BY$13</v>
      </c>
      <c r="BZ1325" s="195" t="str">
        <f t="shared" si="1565"/>
        <v>BZ$13</v>
      </c>
      <c r="CA1325" s="195" t="str">
        <f t="shared" si="1565"/>
        <v>CA$13</v>
      </c>
      <c r="CB1325" s="195" t="str">
        <f t="shared" si="1565"/>
        <v>CB$13</v>
      </c>
      <c r="CC1325" s="195" t="str">
        <f t="shared" si="1565"/>
        <v>CC$13</v>
      </c>
      <c r="CD1325" s="195" t="str">
        <f t="shared" si="1565"/>
        <v>CD$13</v>
      </c>
      <c r="CE1325" s="195" t="str">
        <f t="shared" ref="CE1325:CL1325" si="1566">CE$17</f>
        <v>CE$13</v>
      </c>
      <c r="CF1325" s="195" t="str">
        <f t="shared" si="1566"/>
        <v>CF$13</v>
      </c>
      <c r="CG1325" s="195" t="str">
        <f t="shared" si="1566"/>
        <v>CG$13</v>
      </c>
      <c r="CH1325" s="195" t="str">
        <f t="shared" si="1566"/>
        <v>CH$13</v>
      </c>
      <c r="CI1325" s="195" t="str">
        <f t="shared" si="1566"/>
        <v>CI$13</v>
      </c>
      <c r="CJ1325" s="195" t="str">
        <f t="shared" si="1566"/>
        <v>CJ$13</v>
      </c>
      <c r="CK1325" s="195" t="str">
        <f t="shared" si="1566"/>
        <v>CK$13</v>
      </c>
      <c r="CL1325" s="195" t="str">
        <f t="shared" si="1566"/>
        <v>CL$13</v>
      </c>
    </row>
    <row r="1326" spans="2:90" x14ac:dyDescent="0.4">
      <c r="B1326" s="171" t="s">
        <v>491</v>
      </c>
      <c r="E1326" s="8"/>
      <c r="H1326" s="196"/>
      <c r="I1326" s="197"/>
      <c r="J1326" s="197"/>
      <c r="K1326" s="198"/>
      <c r="L1326" s="198"/>
      <c r="M1326" s="198"/>
      <c r="N1326" s="198"/>
      <c r="O1326" s="198"/>
      <c r="P1326" s="198"/>
      <c r="R1326" s="198"/>
      <c r="S1326" s="170"/>
      <c r="T1326" s="170"/>
      <c r="U1326" s="170"/>
      <c r="V1326" s="170"/>
      <c r="W1326" s="170"/>
      <c r="X1326" s="170"/>
      <c r="Y1326" s="170"/>
      <c r="Z1326" s="170"/>
      <c r="AA1326" s="170"/>
      <c r="AB1326" s="170"/>
      <c r="AC1326" s="170"/>
      <c r="AD1326" s="170"/>
      <c r="AE1326" s="170"/>
      <c r="AF1326" s="170"/>
      <c r="AG1326" s="170"/>
      <c r="AH1326" s="170"/>
      <c r="AI1326" s="170"/>
      <c r="AJ1326" s="170"/>
      <c r="AK1326" s="170"/>
      <c r="AL1326" s="170"/>
      <c r="AM1326" s="170"/>
      <c r="AN1326" s="170"/>
      <c r="AO1326" s="170"/>
      <c r="AP1326" s="170"/>
      <c r="AQ1326" s="170"/>
      <c r="AR1326" s="170"/>
      <c r="AS1326" s="170"/>
      <c r="AT1326" s="170"/>
      <c r="AU1326" s="170"/>
      <c r="AV1326" s="170"/>
      <c r="AW1326" s="170"/>
      <c r="AX1326" s="170"/>
      <c r="AY1326" s="170"/>
      <c r="AZ1326" s="170"/>
      <c r="BA1326" s="170"/>
      <c r="BB1326" s="170"/>
      <c r="BC1326" s="170"/>
      <c r="BD1326" s="170"/>
      <c r="BE1326" s="170"/>
      <c r="BF1326" s="170"/>
      <c r="BG1326" s="170"/>
      <c r="BH1326" s="170"/>
      <c r="BI1326" s="170"/>
      <c r="BJ1326" s="170"/>
      <c r="BK1326" s="170"/>
      <c r="BL1326" s="170"/>
      <c r="BM1326" s="170"/>
      <c r="BN1326" s="170"/>
      <c r="BO1326" s="170"/>
      <c r="BP1326" s="170"/>
      <c r="BQ1326" s="170"/>
      <c r="BR1326" s="170"/>
      <c r="BS1326" s="170"/>
      <c r="BT1326" s="170"/>
      <c r="BU1326" s="170"/>
      <c r="BV1326" s="170"/>
      <c r="BW1326" s="170"/>
      <c r="BX1326" s="170"/>
      <c r="BY1326" s="170"/>
      <c r="BZ1326" s="170"/>
      <c r="CA1326" s="170"/>
      <c r="CB1326" s="170"/>
      <c r="CC1326" s="170"/>
      <c r="CD1326" s="170"/>
      <c r="CE1326" s="170"/>
      <c r="CF1326" s="170"/>
      <c r="CG1326" s="170"/>
      <c r="CH1326" s="170"/>
      <c r="CI1326" s="170"/>
      <c r="CJ1326" s="170"/>
      <c r="CK1326" s="170"/>
      <c r="CL1326" s="170"/>
    </row>
    <row r="1327" spans="2:90" x14ac:dyDescent="0.4">
      <c r="B1327" s="171" t="s">
        <v>505</v>
      </c>
      <c r="E1327" s="8"/>
      <c r="H1327" s="196"/>
      <c r="I1327" s="197"/>
      <c r="J1327" s="197"/>
      <c r="K1327" s="198"/>
      <c r="L1327" s="198"/>
      <c r="M1327" s="198"/>
      <c r="N1327" s="198"/>
      <c r="O1327" s="198"/>
      <c r="P1327" s="198"/>
      <c r="R1327" s="198"/>
      <c r="S1327" s="186"/>
      <c r="T1327" s="186"/>
      <c r="U1327" s="186"/>
      <c r="V1327" s="186"/>
      <c r="W1327" s="186"/>
      <c r="X1327" s="186"/>
      <c r="Y1327" s="186"/>
      <c r="Z1327" s="186"/>
      <c r="AA1327" s="186"/>
      <c r="AB1327" s="186"/>
      <c r="AC1327" s="186"/>
      <c r="AD1327" s="186"/>
      <c r="AE1327" s="186"/>
      <c r="AF1327" s="186"/>
      <c r="AG1327" s="186"/>
      <c r="AH1327" s="186"/>
      <c r="AI1327" s="186"/>
      <c r="AJ1327" s="186"/>
      <c r="AK1327" s="186"/>
      <c r="AL1327" s="186"/>
      <c r="AM1327" s="186"/>
      <c r="AN1327" s="186"/>
      <c r="AO1327" s="186"/>
      <c r="AP1327" s="186"/>
      <c r="AQ1327" s="186"/>
      <c r="AR1327" s="186"/>
      <c r="AS1327" s="186"/>
      <c r="AT1327" s="186"/>
      <c r="AU1327" s="186"/>
      <c r="AV1327" s="186"/>
      <c r="AW1327" s="186"/>
      <c r="AX1327" s="186"/>
      <c r="AY1327" s="186"/>
      <c r="AZ1327" s="186"/>
      <c r="BA1327" s="186"/>
      <c r="BB1327" s="186"/>
      <c r="BC1327" s="186"/>
      <c r="BD1327" s="186"/>
      <c r="BE1327" s="186"/>
      <c r="BF1327" s="186"/>
      <c r="BG1327" s="186"/>
      <c r="BH1327" s="186"/>
      <c r="BI1327" s="186"/>
      <c r="BJ1327" s="186"/>
      <c r="BK1327" s="186"/>
      <c r="BL1327" s="186"/>
      <c r="BM1327" s="186"/>
      <c r="BN1327" s="186"/>
      <c r="BO1327" s="186"/>
      <c r="BP1327" s="186"/>
      <c r="BQ1327" s="186"/>
      <c r="BR1327" s="186"/>
      <c r="BS1327" s="186"/>
      <c r="BT1327" s="186"/>
      <c r="BU1327" s="186"/>
      <c r="BV1327" s="186"/>
      <c r="BW1327" s="186"/>
      <c r="BX1327" s="186"/>
      <c r="BY1327" s="186"/>
      <c r="BZ1327" s="186"/>
      <c r="CA1327" s="186"/>
      <c r="CB1327" s="186"/>
      <c r="CC1327" s="186"/>
      <c r="CD1327" s="186"/>
      <c r="CE1327" s="186"/>
      <c r="CF1327" s="186"/>
      <c r="CG1327" s="186"/>
      <c r="CH1327" s="186"/>
      <c r="CI1327" s="186"/>
      <c r="CJ1327" s="186"/>
      <c r="CK1327" s="186"/>
      <c r="CL1327" s="186"/>
    </row>
    <row r="1328" spans="2:90" x14ac:dyDescent="0.4">
      <c r="B1328" s="171" t="s">
        <v>463</v>
      </c>
      <c r="E1328" s="8"/>
      <c r="H1328" s="196"/>
      <c r="I1328" s="197"/>
      <c r="J1328" s="197"/>
      <c r="K1328" s="198"/>
      <c r="L1328" s="198"/>
      <c r="M1328" s="198"/>
      <c r="N1328" s="198"/>
      <c r="O1328" s="198"/>
      <c r="P1328" s="198"/>
      <c r="R1328" s="198"/>
      <c r="S1328" s="186" t="str">
        <f t="shared" ref="S1328:AX1328" si="1567">S$18</f>
        <v>S$14</v>
      </c>
      <c r="T1328" s="186" t="str">
        <f t="shared" si="1567"/>
        <v>T$14</v>
      </c>
      <c r="U1328" s="186" t="str">
        <f t="shared" si="1567"/>
        <v>U$14</v>
      </c>
      <c r="V1328" s="186" t="str">
        <f t="shared" si="1567"/>
        <v>V$14</v>
      </c>
      <c r="W1328" s="186" t="str">
        <f t="shared" si="1567"/>
        <v>W$14</v>
      </c>
      <c r="X1328" s="186" t="str">
        <f t="shared" si="1567"/>
        <v>X$14</v>
      </c>
      <c r="Y1328" s="186" t="str">
        <f t="shared" si="1567"/>
        <v>Y$14</v>
      </c>
      <c r="Z1328" s="186" t="str">
        <f t="shared" si="1567"/>
        <v>Z$14</v>
      </c>
      <c r="AA1328" s="186" t="str">
        <f t="shared" si="1567"/>
        <v>AA$14</v>
      </c>
      <c r="AB1328" s="186" t="str">
        <f t="shared" si="1567"/>
        <v>AB$14</v>
      </c>
      <c r="AC1328" s="186" t="str">
        <f t="shared" si="1567"/>
        <v>AC$14</v>
      </c>
      <c r="AD1328" s="186" t="str">
        <f t="shared" si="1567"/>
        <v>AD$14</v>
      </c>
      <c r="AE1328" s="186" t="str">
        <f t="shared" si="1567"/>
        <v>AE$14</v>
      </c>
      <c r="AF1328" s="186" t="str">
        <f t="shared" si="1567"/>
        <v>AF$14</v>
      </c>
      <c r="AG1328" s="186" t="str">
        <f t="shared" si="1567"/>
        <v>AG$14</v>
      </c>
      <c r="AH1328" s="186" t="str">
        <f t="shared" si="1567"/>
        <v>AH$14</v>
      </c>
      <c r="AI1328" s="186" t="str">
        <f t="shared" si="1567"/>
        <v>AI$14</v>
      </c>
      <c r="AJ1328" s="186" t="str">
        <f t="shared" si="1567"/>
        <v>AJ$14</v>
      </c>
      <c r="AK1328" s="186" t="str">
        <f t="shared" si="1567"/>
        <v>AK$14</v>
      </c>
      <c r="AL1328" s="186" t="str">
        <f t="shared" si="1567"/>
        <v>AL$14</v>
      </c>
      <c r="AM1328" s="186" t="str">
        <f t="shared" si="1567"/>
        <v>AM$14</v>
      </c>
      <c r="AN1328" s="186" t="str">
        <f t="shared" si="1567"/>
        <v>AN$14</v>
      </c>
      <c r="AO1328" s="186" t="str">
        <f t="shared" si="1567"/>
        <v>AO$14</v>
      </c>
      <c r="AP1328" s="186" t="str">
        <f t="shared" si="1567"/>
        <v>AP$14</v>
      </c>
      <c r="AQ1328" s="186" t="str">
        <f t="shared" si="1567"/>
        <v>AQ$14</v>
      </c>
      <c r="AR1328" s="186" t="str">
        <f t="shared" si="1567"/>
        <v>AR$14</v>
      </c>
      <c r="AS1328" s="186" t="str">
        <f t="shared" si="1567"/>
        <v>AS$14</v>
      </c>
      <c r="AT1328" s="186" t="str">
        <f t="shared" si="1567"/>
        <v>AT$14</v>
      </c>
      <c r="AU1328" s="186" t="str">
        <f t="shared" si="1567"/>
        <v>AU$14</v>
      </c>
      <c r="AV1328" s="186" t="str">
        <f t="shared" si="1567"/>
        <v>AV$14</v>
      </c>
      <c r="AW1328" s="186" t="str">
        <f t="shared" si="1567"/>
        <v>AW$14</v>
      </c>
      <c r="AX1328" s="186" t="str">
        <f t="shared" si="1567"/>
        <v>AX$14</v>
      </c>
      <c r="AY1328" s="186" t="str">
        <f t="shared" ref="AY1328:CD1328" si="1568">AY$18</f>
        <v>AY$14</v>
      </c>
      <c r="AZ1328" s="186" t="str">
        <f t="shared" si="1568"/>
        <v>AZ$14</v>
      </c>
      <c r="BA1328" s="186" t="str">
        <f t="shared" si="1568"/>
        <v>BA$14</v>
      </c>
      <c r="BB1328" s="186" t="str">
        <f t="shared" si="1568"/>
        <v>BB$14</v>
      </c>
      <c r="BC1328" s="186" t="str">
        <f t="shared" si="1568"/>
        <v>BC$14</v>
      </c>
      <c r="BD1328" s="186" t="str">
        <f t="shared" si="1568"/>
        <v>BD$14</v>
      </c>
      <c r="BE1328" s="186" t="str">
        <f t="shared" si="1568"/>
        <v>BE$14</v>
      </c>
      <c r="BF1328" s="186" t="str">
        <f t="shared" si="1568"/>
        <v>BF$14</v>
      </c>
      <c r="BG1328" s="186" t="str">
        <f t="shared" si="1568"/>
        <v>BG$14</v>
      </c>
      <c r="BH1328" s="186" t="str">
        <f t="shared" si="1568"/>
        <v>BH$14</v>
      </c>
      <c r="BI1328" s="186" t="str">
        <f t="shared" si="1568"/>
        <v>BI$14</v>
      </c>
      <c r="BJ1328" s="186" t="str">
        <f t="shared" si="1568"/>
        <v>BJ$14</v>
      </c>
      <c r="BK1328" s="186" t="str">
        <f t="shared" si="1568"/>
        <v>BK$14</v>
      </c>
      <c r="BL1328" s="186" t="str">
        <f t="shared" si="1568"/>
        <v>BL$14</v>
      </c>
      <c r="BM1328" s="186" t="str">
        <f t="shared" si="1568"/>
        <v>BM$14</v>
      </c>
      <c r="BN1328" s="186" t="str">
        <f t="shared" si="1568"/>
        <v>BN$14</v>
      </c>
      <c r="BO1328" s="186" t="str">
        <f t="shared" si="1568"/>
        <v>BO$14</v>
      </c>
      <c r="BP1328" s="186" t="str">
        <f t="shared" si="1568"/>
        <v>BP$14</v>
      </c>
      <c r="BQ1328" s="186" t="str">
        <f t="shared" si="1568"/>
        <v>BQ$14</v>
      </c>
      <c r="BR1328" s="186" t="str">
        <f t="shared" si="1568"/>
        <v>BR$14</v>
      </c>
      <c r="BS1328" s="186" t="str">
        <f t="shared" si="1568"/>
        <v>BS$14</v>
      </c>
      <c r="BT1328" s="186" t="str">
        <f t="shared" si="1568"/>
        <v>BT$14</v>
      </c>
      <c r="BU1328" s="186" t="str">
        <f t="shared" si="1568"/>
        <v>BU$14</v>
      </c>
      <c r="BV1328" s="186" t="str">
        <f t="shared" si="1568"/>
        <v>BV$14</v>
      </c>
      <c r="BW1328" s="186" t="str">
        <f t="shared" si="1568"/>
        <v>BW$14</v>
      </c>
      <c r="BX1328" s="186" t="str">
        <f t="shared" si="1568"/>
        <v>BX$14</v>
      </c>
      <c r="BY1328" s="186" t="str">
        <f t="shared" si="1568"/>
        <v>BY$14</v>
      </c>
      <c r="BZ1328" s="186" t="str">
        <f t="shared" si="1568"/>
        <v>BZ$14</v>
      </c>
      <c r="CA1328" s="186" t="str">
        <f t="shared" si="1568"/>
        <v>CA$14</v>
      </c>
      <c r="CB1328" s="186" t="str">
        <f t="shared" si="1568"/>
        <v>CB$14</v>
      </c>
      <c r="CC1328" s="186" t="str">
        <f t="shared" si="1568"/>
        <v>CC$14</v>
      </c>
      <c r="CD1328" s="186" t="str">
        <f t="shared" si="1568"/>
        <v>CD$14</v>
      </c>
      <c r="CE1328" s="186" t="str">
        <f t="shared" ref="CE1328:CL1328" si="1569">CE$18</f>
        <v>CE$14</v>
      </c>
      <c r="CF1328" s="186" t="str">
        <f t="shared" si="1569"/>
        <v>CF$14</v>
      </c>
      <c r="CG1328" s="186" t="str">
        <f t="shared" si="1569"/>
        <v>CG$14</v>
      </c>
      <c r="CH1328" s="186" t="str">
        <f t="shared" si="1569"/>
        <v>CH$14</v>
      </c>
      <c r="CI1328" s="186" t="str">
        <f t="shared" si="1569"/>
        <v>CI$14</v>
      </c>
      <c r="CJ1328" s="186" t="str">
        <f t="shared" si="1569"/>
        <v>CJ$14</v>
      </c>
      <c r="CK1328" s="186" t="str">
        <f t="shared" si="1569"/>
        <v>CK$14</v>
      </c>
      <c r="CL1328" s="186" t="str">
        <f t="shared" si="1569"/>
        <v>CL$14</v>
      </c>
    </row>
    <row r="1329" spans="2:90" x14ac:dyDescent="0.4">
      <c r="B1329" s="171" t="s">
        <v>464</v>
      </c>
      <c r="E1329" s="8"/>
      <c r="H1329" s="196"/>
      <c r="I1329" s="197"/>
      <c r="J1329" s="197"/>
      <c r="K1329" s="198"/>
      <c r="L1329" s="198"/>
      <c r="M1329" s="198"/>
      <c r="N1329" s="198"/>
      <c r="O1329" s="198"/>
      <c r="P1329" s="198"/>
      <c r="R1329" s="198"/>
      <c r="S1329" s="186" t="str">
        <f t="shared" ref="S1329:AX1329" si="1570">S$19</f>
        <v>S$15</v>
      </c>
      <c r="T1329" s="186" t="str">
        <f t="shared" si="1570"/>
        <v>T$15</v>
      </c>
      <c r="U1329" s="186" t="str">
        <f t="shared" si="1570"/>
        <v>U$15</v>
      </c>
      <c r="V1329" s="186" t="str">
        <f t="shared" si="1570"/>
        <v>V$15</v>
      </c>
      <c r="W1329" s="186" t="str">
        <f t="shared" si="1570"/>
        <v>W$15</v>
      </c>
      <c r="X1329" s="186" t="str">
        <f t="shared" si="1570"/>
        <v>X$15</v>
      </c>
      <c r="Y1329" s="186" t="str">
        <f t="shared" si="1570"/>
        <v>Y$15</v>
      </c>
      <c r="Z1329" s="186" t="str">
        <f t="shared" si="1570"/>
        <v>Z$15</v>
      </c>
      <c r="AA1329" s="186" t="str">
        <f t="shared" si="1570"/>
        <v>AA$15</v>
      </c>
      <c r="AB1329" s="186" t="str">
        <f t="shared" si="1570"/>
        <v>AB$15</v>
      </c>
      <c r="AC1329" s="186" t="str">
        <f t="shared" si="1570"/>
        <v>AC$15</v>
      </c>
      <c r="AD1329" s="186" t="str">
        <f t="shared" si="1570"/>
        <v>AD$15</v>
      </c>
      <c r="AE1329" s="186" t="str">
        <f t="shared" si="1570"/>
        <v>AE$15</v>
      </c>
      <c r="AF1329" s="186" t="str">
        <f t="shared" si="1570"/>
        <v>AF$15</v>
      </c>
      <c r="AG1329" s="186" t="str">
        <f t="shared" si="1570"/>
        <v>AG$15</v>
      </c>
      <c r="AH1329" s="186" t="str">
        <f t="shared" si="1570"/>
        <v>AH$15</v>
      </c>
      <c r="AI1329" s="186" t="str">
        <f t="shared" si="1570"/>
        <v>AI$15</v>
      </c>
      <c r="AJ1329" s="186" t="str">
        <f t="shared" si="1570"/>
        <v>AJ$15</v>
      </c>
      <c r="AK1329" s="186" t="str">
        <f t="shared" si="1570"/>
        <v>AK$15</v>
      </c>
      <c r="AL1329" s="186" t="str">
        <f t="shared" si="1570"/>
        <v>AL$15</v>
      </c>
      <c r="AM1329" s="186" t="str">
        <f t="shared" si="1570"/>
        <v>AM$15</v>
      </c>
      <c r="AN1329" s="186" t="str">
        <f t="shared" si="1570"/>
        <v>AN$15</v>
      </c>
      <c r="AO1329" s="186" t="str">
        <f t="shared" si="1570"/>
        <v>AO$15</v>
      </c>
      <c r="AP1329" s="186" t="str">
        <f t="shared" si="1570"/>
        <v>AP$15</v>
      </c>
      <c r="AQ1329" s="186" t="str">
        <f t="shared" si="1570"/>
        <v>AQ$15</v>
      </c>
      <c r="AR1329" s="186" t="str">
        <f t="shared" si="1570"/>
        <v>AR$15</v>
      </c>
      <c r="AS1329" s="186" t="str">
        <f t="shared" si="1570"/>
        <v>AS$15</v>
      </c>
      <c r="AT1329" s="186" t="str">
        <f t="shared" si="1570"/>
        <v>AT$15</v>
      </c>
      <c r="AU1329" s="186" t="str">
        <f t="shared" si="1570"/>
        <v>AU$15</v>
      </c>
      <c r="AV1329" s="186" t="str">
        <f t="shared" si="1570"/>
        <v>AV$15</v>
      </c>
      <c r="AW1329" s="186" t="str">
        <f t="shared" si="1570"/>
        <v>AW$15</v>
      </c>
      <c r="AX1329" s="186" t="str">
        <f t="shared" si="1570"/>
        <v>AX$15</v>
      </c>
      <c r="AY1329" s="186" t="str">
        <f t="shared" ref="AY1329:CD1329" si="1571">AY$19</f>
        <v>AY$15</v>
      </c>
      <c r="AZ1329" s="186" t="str">
        <f t="shared" si="1571"/>
        <v>AZ$15</v>
      </c>
      <c r="BA1329" s="186" t="str">
        <f t="shared" si="1571"/>
        <v>BA$15</v>
      </c>
      <c r="BB1329" s="186" t="str">
        <f t="shared" si="1571"/>
        <v>BB$15</v>
      </c>
      <c r="BC1329" s="186" t="str">
        <f t="shared" si="1571"/>
        <v>BC$15</v>
      </c>
      <c r="BD1329" s="186" t="str">
        <f t="shared" si="1571"/>
        <v>BD$15</v>
      </c>
      <c r="BE1329" s="186" t="str">
        <f t="shared" si="1571"/>
        <v>BE$15</v>
      </c>
      <c r="BF1329" s="186" t="str">
        <f t="shared" si="1571"/>
        <v>BF$15</v>
      </c>
      <c r="BG1329" s="186" t="str">
        <f t="shared" si="1571"/>
        <v>BG$15</v>
      </c>
      <c r="BH1329" s="186" t="str">
        <f t="shared" si="1571"/>
        <v>BH$15</v>
      </c>
      <c r="BI1329" s="186" t="str">
        <f t="shared" si="1571"/>
        <v>BI$15</v>
      </c>
      <c r="BJ1329" s="186" t="str">
        <f t="shared" si="1571"/>
        <v>BJ$15</v>
      </c>
      <c r="BK1329" s="186" t="str">
        <f t="shared" si="1571"/>
        <v>BK$15</v>
      </c>
      <c r="BL1329" s="186" t="str">
        <f t="shared" si="1571"/>
        <v>BL$15</v>
      </c>
      <c r="BM1329" s="186" t="str">
        <f t="shared" si="1571"/>
        <v>BM$15</v>
      </c>
      <c r="BN1329" s="186" t="str">
        <f t="shared" si="1571"/>
        <v>BN$15</v>
      </c>
      <c r="BO1329" s="186" t="str">
        <f t="shared" si="1571"/>
        <v>BO$15</v>
      </c>
      <c r="BP1329" s="186" t="str">
        <f t="shared" si="1571"/>
        <v>BP$15</v>
      </c>
      <c r="BQ1329" s="186" t="str">
        <f t="shared" si="1571"/>
        <v>BQ$15</v>
      </c>
      <c r="BR1329" s="186" t="str">
        <f t="shared" si="1571"/>
        <v>BR$15</v>
      </c>
      <c r="BS1329" s="186" t="str">
        <f t="shared" si="1571"/>
        <v>BS$15</v>
      </c>
      <c r="BT1329" s="186" t="str">
        <f t="shared" si="1571"/>
        <v>BT$15</v>
      </c>
      <c r="BU1329" s="186" t="str">
        <f t="shared" si="1571"/>
        <v>BU$15</v>
      </c>
      <c r="BV1329" s="186" t="str">
        <f t="shared" si="1571"/>
        <v>BV$15</v>
      </c>
      <c r="BW1329" s="186" t="str">
        <f t="shared" si="1571"/>
        <v>BW$15</v>
      </c>
      <c r="BX1329" s="186" t="str">
        <f t="shared" si="1571"/>
        <v>BX$15</v>
      </c>
      <c r="BY1329" s="186" t="str">
        <f t="shared" si="1571"/>
        <v>BY$15</v>
      </c>
      <c r="BZ1329" s="186" t="str">
        <f t="shared" si="1571"/>
        <v>BZ$15</v>
      </c>
      <c r="CA1329" s="186" t="str">
        <f t="shared" si="1571"/>
        <v>CA$15</v>
      </c>
      <c r="CB1329" s="186" t="str">
        <f t="shared" si="1571"/>
        <v>CB$15</v>
      </c>
      <c r="CC1329" s="186" t="str">
        <f t="shared" si="1571"/>
        <v>CC$15</v>
      </c>
      <c r="CD1329" s="186" t="str">
        <f t="shared" si="1571"/>
        <v>CD$15</v>
      </c>
      <c r="CE1329" s="186" t="str">
        <f t="shared" ref="CE1329:CL1329" si="1572">CE$19</f>
        <v>CE$15</v>
      </c>
      <c r="CF1329" s="186" t="str">
        <f t="shared" si="1572"/>
        <v>CF$15</v>
      </c>
      <c r="CG1329" s="186" t="str">
        <f t="shared" si="1572"/>
        <v>CG$15</v>
      </c>
      <c r="CH1329" s="186" t="str">
        <f t="shared" si="1572"/>
        <v>CH$15</v>
      </c>
      <c r="CI1329" s="186" t="str">
        <f t="shared" si="1572"/>
        <v>CI$15</v>
      </c>
      <c r="CJ1329" s="186" t="str">
        <f t="shared" si="1572"/>
        <v>CJ$15</v>
      </c>
      <c r="CK1329" s="186" t="str">
        <f t="shared" si="1572"/>
        <v>CK$15</v>
      </c>
      <c r="CL1329" s="186" t="str">
        <f t="shared" si="1572"/>
        <v>CL$15</v>
      </c>
    </row>
    <row r="1330" spans="2:90" x14ac:dyDescent="0.4">
      <c r="B1330" s="66" t="s">
        <v>791</v>
      </c>
      <c r="C1330" s="31"/>
      <c r="D1330" t="s">
        <v>790</v>
      </c>
      <c r="E1330" s="8" t="str">
        <f t="shared" si="1484"/>
        <v>1330 DCV-S</v>
      </c>
      <c r="F1330" t="s">
        <v>438</v>
      </c>
      <c r="G1330" s="31" t="s">
        <v>81</v>
      </c>
      <c r="H1330" s="22"/>
      <c r="I1330" s="287"/>
      <c r="J1330" s="287"/>
      <c r="K1330" s="22"/>
      <c r="L1330" s="22"/>
      <c r="M1330" s="22"/>
      <c r="N1330" s="22"/>
      <c r="O1330" s="22"/>
      <c r="P1330" s="22"/>
      <c r="R1330" s="66"/>
      <c r="S1330" s="288"/>
      <c r="T1330" s="288"/>
      <c r="U1330" s="288"/>
      <c r="V1330" s="288"/>
      <c r="W1330" s="288"/>
      <c r="X1330" s="288"/>
      <c r="Y1330" s="288"/>
      <c r="Z1330" s="288"/>
      <c r="AA1330" s="288"/>
      <c r="AB1330" s="288"/>
      <c r="AC1330" s="288"/>
      <c r="AD1330" s="288"/>
      <c r="AE1330" s="288"/>
      <c r="AF1330" s="288"/>
      <c r="AG1330" s="288"/>
      <c r="AH1330" s="288"/>
      <c r="AI1330" s="288"/>
      <c r="AJ1330" s="288"/>
      <c r="AK1330" s="288"/>
      <c r="AL1330" s="288"/>
      <c r="AM1330" s="288"/>
      <c r="AN1330" s="288"/>
      <c r="AO1330" s="288"/>
      <c r="AP1330" s="288"/>
      <c r="AQ1330" s="288"/>
      <c r="AR1330" s="288"/>
      <c r="AS1330" s="288"/>
      <c r="AT1330" s="288"/>
      <c r="AU1330" s="288"/>
      <c r="AV1330" s="288"/>
      <c r="AW1330" s="288"/>
      <c r="AX1330" s="288"/>
      <c r="AY1330" s="288"/>
      <c r="AZ1330" s="288"/>
      <c r="BA1330" s="288"/>
      <c r="BB1330" s="288"/>
      <c r="BC1330" s="288"/>
      <c r="BD1330" s="288"/>
      <c r="BE1330" s="288"/>
      <c r="BF1330" s="288"/>
      <c r="BG1330" s="288"/>
      <c r="BH1330" s="288"/>
      <c r="BI1330" s="288"/>
      <c r="BJ1330" s="288"/>
      <c r="BK1330" s="288"/>
      <c r="BL1330" s="288"/>
      <c r="BM1330" s="288"/>
      <c r="BN1330" s="288"/>
      <c r="BO1330" s="288"/>
      <c r="BP1330" s="288"/>
      <c r="BQ1330" s="288"/>
      <c r="BR1330" s="288"/>
      <c r="BS1330" s="288"/>
      <c r="BT1330" s="288"/>
      <c r="BU1330" s="288"/>
      <c r="BV1330" s="288"/>
      <c r="BW1330" s="288"/>
      <c r="BX1330" s="288"/>
      <c r="BY1330" s="288"/>
      <c r="BZ1330" s="288"/>
      <c r="CA1330" s="288"/>
      <c r="CB1330" s="288"/>
      <c r="CC1330" s="288"/>
      <c r="CD1330" s="288"/>
      <c r="CE1330" s="288"/>
      <c r="CF1330" s="288"/>
      <c r="CG1330" s="288"/>
      <c r="CH1330" s="288"/>
      <c r="CI1330" s="288"/>
      <c r="CJ1330" s="288"/>
      <c r="CK1330" s="288"/>
      <c r="CL1330" s="288"/>
    </row>
    <row r="1331" spans="2:90" x14ac:dyDescent="0.4">
      <c r="B1331" s="95" t="str">
        <f>B1333&amp;":"</f>
        <v>DC volume driven  - (Primary label):</v>
      </c>
      <c r="C1331" s="31"/>
      <c r="D1331" t="s">
        <v>790</v>
      </c>
      <c r="E1331" s="8" t="str">
        <f t="shared" si="1484"/>
        <v>1331 DCV-S</v>
      </c>
      <c r="H1331" s="31"/>
      <c r="I1331" s="73"/>
      <c r="J1331" s="73"/>
      <c r="K1331" s="31"/>
      <c r="L1331" s="31"/>
      <c r="M1331" s="31"/>
      <c r="N1331" s="31"/>
      <c r="O1331" s="31"/>
      <c r="P1331" s="31"/>
      <c r="R1331" s="67"/>
      <c r="S1331" s="152"/>
      <c r="T1331" s="152"/>
      <c r="U1331" s="152"/>
      <c r="V1331" s="152"/>
      <c r="W1331" s="152"/>
      <c r="X1331" s="152"/>
      <c r="Y1331" s="152"/>
      <c r="Z1331" s="152"/>
      <c r="AA1331" s="152"/>
      <c r="AB1331" s="152"/>
      <c r="AC1331" s="152"/>
      <c r="AD1331" s="152"/>
      <c r="AE1331" s="152"/>
      <c r="AF1331" s="152"/>
      <c r="AG1331" s="152"/>
      <c r="AH1331" s="152"/>
      <c r="AI1331" s="152"/>
      <c r="AJ1331" s="152"/>
      <c r="AK1331" s="152"/>
      <c r="AL1331" s="152"/>
      <c r="AM1331" s="152"/>
      <c r="AN1331" s="152"/>
      <c r="AO1331" s="152"/>
      <c r="AP1331" s="152"/>
      <c r="AQ1331" s="152"/>
      <c r="AR1331" s="152"/>
      <c r="AS1331" s="152"/>
      <c r="AT1331" s="152"/>
      <c r="AU1331" s="152"/>
      <c r="AV1331" s="152"/>
      <c r="AW1331" s="152"/>
      <c r="AX1331" s="152"/>
      <c r="AY1331" s="152"/>
      <c r="AZ1331" s="152"/>
      <c r="BA1331" s="152"/>
      <c r="BB1331" s="152"/>
      <c r="BC1331" s="152"/>
      <c r="BD1331" s="152"/>
      <c r="BE1331" s="152"/>
      <c r="BF1331" s="152"/>
      <c r="BG1331" s="152"/>
      <c r="BH1331" s="152"/>
      <c r="BI1331" s="152"/>
      <c r="BJ1331" s="152"/>
      <c r="BK1331" s="152"/>
      <c r="BL1331" s="152"/>
      <c r="BM1331" s="152"/>
      <c r="BN1331" s="152"/>
      <c r="BO1331" s="152"/>
      <c r="BP1331" s="152"/>
      <c r="BQ1331" s="152"/>
      <c r="BR1331" s="152"/>
      <c r="BS1331" s="152"/>
      <c r="BT1331" s="152"/>
      <c r="BU1331" s="152"/>
      <c r="BV1331" s="152"/>
      <c r="BW1331" s="152"/>
      <c r="BX1331" s="152"/>
      <c r="BY1331" s="152"/>
      <c r="BZ1331" s="152"/>
      <c r="CA1331" s="152"/>
      <c r="CB1331" s="152"/>
      <c r="CC1331" s="152"/>
      <c r="CD1331" s="152"/>
      <c r="CE1331" s="152"/>
      <c r="CF1331" s="152"/>
      <c r="CG1331" s="152"/>
      <c r="CH1331" s="152"/>
      <c r="CI1331" s="152"/>
      <c r="CJ1331" s="152"/>
      <c r="CK1331" s="152"/>
      <c r="CL1331" s="152"/>
    </row>
    <row r="1332" spans="2:90" x14ac:dyDescent="0.4">
      <c r="B1332" s="141" t="str">
        <f>"$ cost/"&amp;B1336</f>
        <v>$ cost/primary unit</v>
      </c>
      <c r="D1332" t="s">
        <v>790</v>
      </c>
      <c r="E1332" s="8" t="str">
        <f t="shared" si="1484"/>
        <v>1332 DCV-S</v>
      </c>
      <c r="G1332" t="str">
        <f>E1332</f>
        <v>1332 DCV-S</v>
      </c>
      <c r="H1332" s="12"/>
      <c r="I1332" s="60"/>
      <c r="J1332" s="60"/>
      <c r="K1332" s="18">
        <v>5</v>
      </c>
      <c r="L1332" s="18">
        <v>5</v>
      </c>
      <c r="M1332" s="18">
        <v>5</v>
      </c>
      <c r="N1332" s="18">
        <v>5</v>
      </c>
      <c r="O1332" s="18">
        <v>5</v>
      </c>
      <c r="P1332" s="18">
        <v>5</v>
      </c>
      <c r="R1332" s="19"/>
      <c r="S1332" s="143" cm="1">
        <f t="array" ref="S1332">INDEX($K:$P,ROW(),MATCH(S$3,$K$2:$P$2,0))</f>
        <v>5</v>
      </c>
      <c r="T1332" s="143" cm="1">
        <f t="array" ref="T1332">INDEX($K:$P,ROW(),MATCH(T$3,$K$2:$P$2,0))</f>
        <v>5</v>
      </c>
      <c r="U1332" s="143" cm="1">
        <f t="array" ref="U1332">INDEX($K:$P,ROW(),MATCH(U$3,$K$2:$P$2,0))</f>
        <v>5</v>
      </c>
      <c r="V1332" s="143" cm="1">
        <f t="array" ref="V1332">INDEX($K:$P,ROW(),MATCH(V$3,$K$2:$P$2,0))</f>
        <v>5</v>
      </c>
      <c r="W1332" s="143" cm="1">
        <f t="array" ref="W1332">INDEX($K:$P,ROW(),MATCH(W$3,$K$2:$P$2,0))</f>
        <v>5</v>
      </c>
      <c r="X1332" s="143" cm="1">
        <f t="array" ref="X1332">INDEX($K:$P,ROW(),MATCH(X$3,$K$2:$P$2,0))</f>
        <v>5</v>
      </c>
      <c r="Y1332" s="143" cm="1">
        <f t="array" ref="Y1332">INDEX($K:$P,ROW(),MATCH(Y$3,$K$2:$P$2,0))</f>
        <v>5</v>
      </c>
      <c r="Z1332" s="143" cm="1">
        <f t="array" ref="Z1332">INDEX($K:$P,ROW(),MATCH(Z$3,$K$2:$P$2,0))</f>
        <v>5</v>
      </c>
      <c r="AA1332" s="143" cm="1">
        <f t="array" ref="AA1332">INDEX($K:$P,ROW(),MATCH(AA$3,$K$2:$P$2,0))</f>
        <v>5</v>
      </c>
      <c r="AB1332" s="143" cm="1">
        <f t="array" ref="AB1332">INDEX($K:$P,ROW(),MATCH(AB$3,$K$2:$P$2,0))</f>
        <v>5</v>
      </c>
      <c r="AC1332" s="143" cm="1">
        <f t="array" ref="AC1332">INDEX($K:$P,ROW(),MATCH(AC$3,$K$2:$P$2,0))</f>
        <v>5</v>
      </c>
      <c r="AD1332" s="143" cm="1">
        <f t="array" ref="AD1332">INDEX($K:$P,ROW(),MATCH(AD$3,$K$2:$P$2,0))</f>
        <v>5</v>
      </c>
      <c r="AE1332" s="143" cm="1">
        <f t="array" ref="AE1332">INDEX($K:$P,ROW(),MATCH(AE$3,$K$2:$P$2,0))</f>
        <v>5</v>
      </c>
      <c r="AF1332" s="143" cm="1">
        <f t="array" ref="AF1332">INDEX($K:$P,ROW(),MATCH(AF$3,$K$2:$P$2,0))</f>
        <v>5</v>
      </c>
      <c r="AG1332" s="143" cm="1">
        <f t="array" ref="AG1332">INDEX($K:$P,ROW(),MATCH(AG$3,$K$2:$P$2,0))</f>
        <v>5</v>
      </c>
      <c r="AH1332" s="143" cm="1">
        <f t="array" ref="AH1332">INDEX($K:$P,ROW(),MATCH(AH$3,$K$2:$P$2,0))</f>
        <v>5</v>
      </c>
      <c r="AI1332" s="143" cm="1">
        <f t="array" ref="AI1332">INDEX($K:$P,ROW(),MATCH(AI$3,$K$2:$P$2,0))</f>
        <v>5</v>
      </c>
      <c r="AJ1332" s="143" cm="1">
        <f t="array" ref="AJ1332">INDEX($K:$P,ROW(),MATCH(AJ$3,$K$2:$P$2,0))</f>
        <v>5</v>
      </c>
      <c r="AK1332" s="143" cm="1">
        <f t="array" ref="AK1332">INDEX($K:$P,ROW(),MATCH(AK$3,$K$2:$P$2,0))</f>
        <v>5</v>
      </c>
      <c r="AL1332" s="143" cm="1">
        <f t="array" ref="AL1332">INDEX($K:$P,ROW(),MATCH(AL$3,$K$2:$P$2,0))</f>
        <v>5</v>
      </c>
      <c r="AM1332" s="143" cm="1">
        <f t="array" ref="AM1332">INDEX($K:$P,ROW(),MATCH(AM$3,$K$2:$P$2,0))</f>
        <v>5</v>
      </c>
      <c r="AN1332" s="143" cm="1">
        <f t="array" ref="AN1332">INDEX($K:$P,ROW(),MATCH(AN$3,$K$2:$P$2,0))</f>
        <v>5</v>
      </c>
      <c r="AO1332" s="143" cm="1">
        <f t="array" ref="AO1332">INDEX($K:$P,ROW(),MATCH(AO$3,$K$2:$P$2,0))</f>
        <v>5</v>
      </c>
      <c r="AP1332" s="143" cm="1">
        <f t="array" ref="AP1332">INDEX($K:$P,ROW(),MATCH(AP$3,$K$2:$P$2,0))</f>
        <v>5</v>
      </c>
      <c r="AQ1332" s="143" cm="1">
        <f t="array" ref="AQ1332">INDEX($K:$P,ROW(),MATCH(AQ$3,$K$2:$P$2,0))</f>
        <v>5</v>
      </c>
      <c r="AR1332" s="143" cm="1">
        <f t="array" ref="AR1332">INDEX($K:$P,ROW(),MATCH(AR$3,$K$2:$P$2,0))</f>
        <v>5</v>
      </c>
      <c r="AS1332" s="143" cm="1">
        <f t="array" ref="AS1332">INDEX($K:$P,ROW(),MATCH(AS$3,$K$2:$P$2,0))</f>
        <v>5</v>
      </c>
      <c r="AT1332" s="143" cm="1">
        <f t="array" ref="AT1332">INDEX($K:$P,ROW(),MATCH(AT$3,$K$2:$P$2,0))</f>
        <v>5</v>
      </c>
      <c r="AU1332" s="143" cm="1">
        <f t="array" ref="AU1332">INDEX($K:$P,ROW(),MATCH(AU$3,$K$2:$P$2,0))</f>
        <v>5</v>
      </c>
      <c r="AV1332" s="143" cm="1">
        <f t="array" ref="AV1332">INDEX($K:$P,ROW(),MATCH(AV$3,$K$2:$P$2,0))</f>
        <v>5</v>
      </c>
      <c r="AW1332" s="143" cm="1">
        <f t="array" ref="AW1332">INDEX($K:$P,ROW(),MATCH(AW$3,$K$2:$P$2,0))</f>
        <v>5</v>
      </c>
      <c r="AX1332" s="143" cm="1">
        <f t="array" ref="AX1332">INDEX($K:$P,ROW(),MATCH(AX$3,$K$2:$P$2,0))</f>
        <v>5</v>
      </c>
      <c r="AY1332" s="143" cm="1">
        <f t="array" ref="AY1332">INDEX($K:$P,ROW(),MATCH(AY$3,$K$2:$P$2,0))</f>
        <v>5</v>
      </c>
      <c r="AZ1332" s="143" cm="1">
        <f t="array" ref="AZ1332">INDEX($K:$P,ROW(),MATCH(AZ$3,$K$2:$P$2,0))</f>
        <v>5</v>
      </c>
      <c r="BA1332" s="143" cm="1">
        <f t="array" ref="BA1332">INDEX($K:$P,ROW(),MATCH(BA$3,$K$2:$P$2,0))</f>
        <v>5</v>
      </c>
      <c r="BB1332" s="143" cm="1">
        <f t="array" ref="BB1332">INDEX($K:$P,ROW(),MATCH(BB$3,$K$2:$P$2,0))</f>
        <v>5</v>
      </c>
      <c r="BC1332" s="143" cm="1">
        <f t="array" ref="BC1332">INDEX($K:$P,ROW(),MATCH(BC$3,$K$2:$P$2,0))</f>
        <v>5</v>
      </c>
      <c r="BD1332" s="143" cm="1">
        <f t="array" ref="BD1332">INDEX($K:$P,ROW(),MATCH(BD$3,$K$2:$P$2,0))</f>
        <v>5</v>
      </c>
      <c r="BE1332" s="143" cm="1">
        <f t="array" ref="BE1332">INDEX($K:$P,ROW(),MATCH(BE$3,$K$2:$P$2,0))</f>
        <v>5</v>
      </c>
      <c r="BF1332" s="143" cm="1">
        <f t="array" ref="BF1332">INDEX($K:$P,ROW(),MATCH(BF$3,$K$2:$P$2,0))</f>
        <v>5</v>
      </c>
      <c r="BG1332" s="143" cm="1">
        <f t="array" ref="BG1332">INDEX($K:$P,ROW(),MATCH(BG$3,$K$2:$P$2,0))</f>
        <v>5</v>
      </c>
      <c r="BH1332" s="143" cm="1">
        <f t="array" ref="BH1332">INDEX($K:$P,ROW(),MATCH(BH$3,$K$2:$P$2,0))</f>
        <v>5</v>
      </c>
      <c r="BI1332" s="143" cm="1">
        <f t="array" ref="BI1332">INDEX($K:$P,ROW(),MATCH(BI$3,$K$2:$P$2,0))</f>
        <v>5</v>
      </c>
      <c r="BJ1332" s="143" cm="1">
        <f t="array" ref="BJ1332">INDEX($K:$P,ROW(),MATCH(BJ$3,$K$2:$P$2,0))</f>
        <v>5</v>
      </c>
      <c r="BK1332" s="143" cm="1">
        <f t="array" ref="BK1332">INDEX($K:$P,ROW(),MATCH(BK$3,$K$2:$P$2,0))</f>
        <v>5</v>
      </c>
      <c r="BL1332" s="143" cm="1">
        <f t="array" ref="BL1332">INDEX($K:$P,ROW(),MATCH(BL$3,$K$2:$P$2,0))</f>
        <v>5</v>
      </c>
      <c r="BM1332" s="143" cm="1">
        <f t="array" ref="BM1332">INDEX($K:$P,ROW(),MATCH(BM$3,$K$2:$P$2,0))</f>
        <v>5</v>
      </c>
      <c r="BN1332" s="143" cm="1">
        <f t="array" ref="BN1332">INDEX($K:$P,ROW(),MATCH(BN$3,$K$2:$P$2,0))</f>
        <v>5</v>
      </c>
      <c r="BO1332" s="143" cm="1">
        <f t="array" ref="BO1332">INDEX($K:$P,ROW(),MATCH(BO$3,$K$2:$P$2,0))</f>
        <v>5</v>
      </c>
      <c r="BP1332" s="143" cm="1">
        <f t="array" ref="BP1332">INDEX($K:$P,ROW(),MATCH(BP$3,$K$2:$P$2,0))</f>
        <v>5</v>
      </c>
      <c r="BQ1332" s="143" cm="1">
        <f t="array" ref="BQ1332">INDEX($K:$P,ROW(),MATCH(BQ$3,$K$2:$P$2,0))</f>
        <v>5</v>
      </c>
      <c r="BR1332" s="143" cm="1">
        <f t="array" ref="BR1332">INDEX($K:$P,ROW(),MATCH(BR$3,$K$2:$P$2,0))</f>
        <v>5</v>
      </c>
      <c r="BS1332" s="143" cm="1">
        <f t="array" ref="BS1332">INDEX($K:$P,ROW(),MATCH(BS$3,$K$2:$P$2,0))</f>
        <v>5</v>
      </c>
      <c r="BT1332" s="143" cm="1">
        <f t="array" ref="BT1332">INDEX($K:$P,ROW(),MATCH(BT$3,$K$2:$P$2,0))</f>
        <v>5</v>
      </c>
      <c r="BU1332" s="143" cm="1">
        <f t="array" ref="BU1332">INDEX($K:$P,ROW(),MATCH(BU$3,$K$2:$P$2,0))</f>
        <v>5</v>
      </c>
      <c r="BV1332" s="143" cm="1">
        <f t="array" ref="BV1332">INDEX($K:$P,ROW(),MATCH(BV$3,$K$2:$P$2,0))</f>
        <v>5</v>
      </c>
      <c r="BW1332" s="143" cm="1">
        <f t="array" ref="BW1332">INDEX($K:$P,ROW(),MATCH(BW$3,$K$2:$P$2,0))</f>
        <v>5</v>
      </c>
      <c r="BX1332" s="143" cm="1">
        <f t="array" ref="BX1332">INDEX($K:$P,ROW(),MATCH(BX$3,$K$2:$P$2,0))</f>
        <v>5</v>
      </c>
      <c r="BY1332" s="143" cm="1">
        <f t="array" ref="BY1332">INDEX($K:$P,ROW(),MATCH(BY$3,$K$2:$P$2,0))</f>
        <v>5</v>
      </c>
      <c r="BZ1332" s="143" cm="1">
        <f t="array" ref="BZ1332">INDEX($K:$P,ROW(),MATCH(BZ$3,$K$2:$P$2,0))</f>
        <v>5</v>
      </c>
      <c r="CA1332" s="143" cm="1">
        <f t="array" ref="CA1332">INDEX($K:$P,ROW(),MATCH(CA$3,$K$2:$P$2,0))</f>
        <v>5</v>
      </c>
      <c r="CB1332" s="143" cm="1">
        <f t="array" ref="CB1332">INDEX($K:$P,ROW(),MATCH(CB$3,$K$2:$P$2,0))</f>
        <v>5</v>
      </c>
      <c r="CC1332" s="143" cm="1">
        <f t="array" ref="CC1332">INDEX($K:$P,ROW(),MATCH(CC$3,$K$2:$P$2,0))</f>
        <v>5</v>
      </c>
      <c r="CD1332" s="143" cm="1">
        <f t="array" ref="CD1332">INDEX($K:$P,ROW(),MATCH(CD$3,$K$2:$P$2,0))</f>
        <v>5</v>
      </c>
      <c r="CE1332" s="143" cm="1">
        <f t="array" ref="CE1332">INDEX($K:$P,ROW(),MATCH(CE$3,$K$2:$P$2,0))</f>
        <v>5</v>
      </c>
      <c r="CF1332" s="143" cm="1">
        <f t="array" ref="CF1332">INDEX($K:$P,ROW(),MATCH(CF$3,$K$2:$P$2,0))</f>
        <v>5</v>
      </c>
      <c r="CG1332" s="143" cm="1">
        <f t="array" ref="CG1332">INDEX($K:$P,ROW(),MATCH(CG$3,$K$2:$P$2,0))</f>
        <v>5</v>
      </c>
      <c r="CH1332" s="143" cm="1">
        <f t="array" ref="CH1332">INDEX($K:$P,ROW(),MATCH(CH$3,$K$2:$P$2,0))</f>
        <v>5</v>
      </c>
      <c r="CI1332" s="143" cm="1">
        <f t="array" ref="CI1332">INDEX($K:$P,ROW(),MATCH(CI$3,$K$2:$P$2,0))</f>
        <v>5</v>
      </c>
      <c r="CJ1332" s="143" cm="1">
        <f t="array" ref="CJ1332">INDEX($K:$P,ROW(),MATCH(CJ$3,$K$2:$P$2,0))</f>
        <v>5</v>
      </c>
      <c r="CK1332" s="143" cm="1">
        <f t="array" ref="CK1332">INDEX($K:$P,ROW(),MATCH(CK$3,$K$2:$P$2,0))</f>
        <v>5</v>
      </c>
      <c r="CL1332" s="143" cm="1">
        <f t="array" ref="CL1332">INDEX($K:$P,ROW(),MATCH(CL$3,$K$2:$P$2,0))</f>
        <v>5</v>
      </c>
    </row>
    <row r="1333" spans="2:90" x14ac:dyDescent="0.4">
      <c r="B1333" s="123" t="str">
        <f>SUBSTITUTE(B1330,":","")&amp;" - "&amp;B1335</f>
        <v>DC volume driven  - (Primary label)</v>
      </c>
      <c r="C1333" s="27" t="s">
        <v>203</v>
      </c>
      <c r="D1333" t="s">
        <v>790</v>
      </c>
      <c r="E1333" s="8" t="str">
        <f t="shared" si="1484"/>
        <v>1333 DCV-S</v>
      </c>
      <c r="F1333" s="27"/>
      <c r="G1333" s="27"/>
      <c r="H1333" s="27"/>
      <c r="I1333" s="78"/>
      <c r="J1333" s="78"/>
      <c r="K1333" s="115">
        <f t="shared" ref="K1333:P1333" ca="1" si="1573">SUMIF($3:$3,K$2,1333:1333)</f>
        <v>-300000</v>
      </c>
      <c r="L1333" s="115">
        <f t="shared" ca="1" si="1573"/>
        <v>-300000</v>
      </c>
      <c r="M1333" s="115">
        <f t="shared" ca="1" si="1573"/>
        <v>-300000</v>
      </c>
      <c r="N1333" s="115">
        <f t="shared" ca="1" si="1573"/>
        <v>-300000</v>
      </c>
      <c r="O1333" s="115">
        <f t="shared" ca="1" si="1573"/>
        <v>-300000</v>
      </c>
      <c r="P1333" s="115">
        <f t="shared" ca="1" si="1573"/>
        <v>-300000</v>
      </c>
      <c r="R1333" s="33"/>
      <c r="S1333" s="144" cm="1">
        <f t="array" aca="1" ref="S1333" ca="1">-S1332*INDIRECT(S1325)</f>
        <v>-25000</v>
      </c>
      <c r="T1333" s="144" cm="1">
        <f t="array" aca="1" ref="T1333" ca="1">-T1332*INDIRECT(T1325)</f>
        <v>-25000</v>
      </c>
      <c r="U1333" s="144" cm="1">
        <f t="array" aca="1" ref="U1333" ca="1">-U1332*INDIRECT(U1325)</f>
        <v>-25000</v>
      </c>
      <c r="V1333" s="144" cm="1">
        <f t="array" aca="1" ref="V1333" ca="1">-V1332*INDIRECT(V1325)</f>
        <v>-25000</v>
      </c>
      <c r="W1333" s="144" cm="1">
        <f t="array" aca="1" ref="W1333" ca="1">-W1332*INDIRECT(W1325)</f>
        <v>-25000</v>
      </c>
      <c r="X1333" s="144" cm="1">
        <f t="array" aca="1" ref="X1333" ca="1">-X1332*INDIRECT(X1325)</f>
        <v>-25000</v>
      </c>
      <c r="Y1333" s="144" cm="1">
        <f t="array" aca="1" ref="Y1333" ca="1">-Y1332*INDIRECT(Y1325)</f>
        <v>-25000</v>
      </c>
      <c r="Z1333" s="144" cm="1">
        <f t="array" aca="1" ref="Z1333" ca="1">-Z1332*INDIRECT(Z1325)</f>
        <v>-25000</v>
      </c>
      <c r="AA1333" s="144" cm="1">
        <f t="array" aca="1" ref="AA1333" ca="1">-AA1332*INDIRECT(AA1325)</f>
        <v>-25000</v>
      </c>
      <c r="AB1333" s="144" cm="1">
        <f t="array" aca="1" ref="AB1333" ca="1">-AB1332*INDIRECT(AB1325)</f>
        <v>-25000</v>
      </c>
      <c r="AC1333" s="144" cm="1">
        <f t="array" aca="1" ref="AC1333" ca="1">-AC1332*INDIRECT(AC1325)</f>
        <v>-25000</v>
      </c>
      <c r="AD1333" s="144" cm="1">
        <f t="array" aca="1" ref="AD1333" ca="1">-AD1332*INDIRECT(AD1325)</f>
        <v>-25000</v>
      </c>
      <c r="AE1333" s="144" cm="1">
        <f t="array" aca="1" ref="AE1333" ca="1">-AE1332*INDIRECT(AE1325)</f>
        <v>-25000</v>
      </c>
      <c r="AF1333" s="144" cm="1">
        <f t="array" aca="1" ref="AF1333" ca="1">-AF1332*INDIRECT(AF1325)</f>
        <v>-25000</v>
      </c>
      <c r="AG1333" s="144" cm="1">
        <f t="array" aca="1" ref="AG1333" ca="1">-AG1332*INDIRECT(AG1325)</f>
        <v>-25000</v>
      </c>
      <c r="AH1333" s="144" cm="1">
        <f t="array" aca="1" ref="AH1333" ca="1">-AH1332*INDIRECT(AH1325)</f>
        <v>-25000</v>
      </c>
      <c r="AI1333" s="144" cm="1">
        <f t="array" aca="1" ref="AI1333" ca="1">-AI1332*INDIRECT(AI1325)</f>
        <v>-25000</v>
      </c>
      <c r="AJ1333" s="144" cm="1">
        <f t="array" aca="1" ref="AJ1333" ca="1">-AJ1332*INDIRECT(AJ1325)</f>
        <v>-25000</v>
      </c>
      <c r="AK1333" s="144" cm="1">
        <f t="array" aca="1" ref="AK1333" ca="1">-AK1332*INDIRECT(AK1325)</f>
        <v>-25000</v>
      </c>
      <c r="AL1333" s="144" cm="1">
        <f t="array" aca="1" ref="AL1333" ca="1">-AL1332*INDIRECT(AL1325)</f>
        <v>-25000</v>
      </c>
      <c r="AM1333" s="144" cm="1">
        <f t="array" aca="1" ref="AM1333" ca="1">-AM1332*INDIRECT(AM1325)</f>
        <v>-25000</v>
      </c>
      <c r="AN1333" s="144" cm="1">
        <f t="array" aca="1" ref="AN1333" ca="1">-AN1332*INDIRECT(AN1325)</f>
        <v>-25000</v>
      </c>
      <c r="AO1333" s="144" cm="1">
        <f t="array" aca="1" ref="AO1333" ca="1">-AO1332*INDIRECT(AO1325)</f>
        <v>-25000</v>
      </c>
      <c r="AP1333" s="144" cm="1">
        <f t="array" aca="1" ref="AP1333" ca="1">-AP1332*INDIRECT(AP1325)</f>
        <v>-25000</v>
      </c>
      <c r="AQ1333" s="144" cm="1">
        <f t="array" aca="1" ref="AQ1333" ca="1">-AQ1332*INDIRECT(AQ1325)</f>
        <v>-25000</v>
      </c>
      <c r="AR1333" s="144" cm="1">
        <f t="array" aca="1" ref="AR1333" ca="1">-AR1332*INDIRECT(AR1325)</f>
        <v>-25000</v>
      </c>
      <c r="AS1333" s="144" cm="1">
        <f t="array" aca="1" ref="AS1333" ca="1">-AS1332*INDIRECT(AS1325)</f>
        <v>-25000</v>
      </c>
      <c r="AT1333" s="144" cm="1">
        <f t="array" aca="1" ref="AT1333" ca="1">-AT1332*INDIRECT(AT1325)</f>
        <v>-25000</v>
      </c>
      <c r="AU1333" s="144" cm="1">
        <f t="array" aca="1" ref="AU1333" ca="1">-AU1332*INDIRECT(AU1325)</f>
        <v>-25000</v>
      </c>
      <c r="AV1333" s="144" cm="1">
        <f t="array" aca="1" ref="AV1333" ca="1">-AV1332*INDIRECT(AV1325)</f>
        <v>-25000</v>
      </c>
      <c r="AW1333" s="144" cm="1">
        <f t="array" aca="1" ref="AW1333" ca="1">-AW1332*INDIRECT(AW1325)</f>
        <v>-25000</v>
      </c>
      <c r="AX1333" s="144" cm="1">
        <f t="array" aca="1" ref="AX1333" ca="1">-AX1332*INDIRECT(AX1325)</f>
        <v>-25000</v>
      </c>
      <c r="AY1333" s="144" cm="1">
        <f t="array" aca="1" ref="AY1333" ca="1">-AY1332*INDIRECT(AY1325)</f>
        <v>-25000</v>
      </c>
      <c r="AZ1333" s="144" cm="1">
        <f t="array" aca="1" ref="AZ1333" ca="1">-AZ1332*INDIRECT(AZ1325)</f>
        <v>-25000</v>
      </c>
      <c r="BA1333" s="144" cm="1">
        <f t="array" aca="1" ref="BA1333" ca="1">-BA1332*INDIRECT(BA1325)</f>
        <v>-25000</v>
      </c>
      <c r="BB1333" s="144" cm="1">
        <f t="array" aca="1" ref="BB1333" ca="1">-BB1332*INDIRECT(BB1325)</f>
        <v>-25000</v>
      </c>
      <c r="BC1333" s="144" cm="1">
        <f t="array" aca="1" ref="BC1333" ca="1">-BC1332*INDIRECT(BC1325)</f>
        <v>-25000</v>
      </c>
      <c r="BD1333" s="144" cm="1">
        <f t="array" aca="1" ref="BD1333" ca="1">-BD1332*INDIRECT(BD1325)</f>
        <v>-25000</v>
      </c>
      <c r="BE1333" s="144" cm="1">
        <f t="array" aca="1" ref="BE1333" ca="1">-BE1332*INDIRECT(BE1325)</f>
        <v>-25000</v>
      </c>
      <c r="BF1333" s="144" cm="1">
        <f t="array" aca="1" ref="BF1333" ca="1">-BF1332*INDIRECT(BF1325)</f>
        <v>-25000</v>
      </c>
      <c r="BG1333" s="144" cm="1">
        <f t="array" aca="1" ref="BG1333" ca="1">-BG1332*INDIRECT(BG1325)</f>
        <v>-25000</v>
      </c>
      <c r="BH1333" s="144" cm="1">
        <f t="array" aca="1" ref="BH1333" ca="1">-BH1332*INDIRECT(BH1325)</f>
        <v>-25000</v>
      </c>
      <c r="BI1333" s="144" cm="1">
        <f t="array" aca="1" ref="BI1333" ca="1">-BI1332*INDIRECT(BI1325)</f>
        <v>-25000</v>
      </c>
      <c r="BJ1333" s="144" cm="1">
        <f t="array" aca="1" ref="BJ1333" ca="1">-BJ1332*INDIRECT(BJ1325)</f>
        <v>-25000</v>
      </c>
      <c r="BK1333" s="144" cm="1">
        <f t="array" aca="1" ref="BK1333" ca="1">-BK1332*INDIRECT(BK1325)</f>
        <v>-25000</v>
      </c>
      <c r="BL1333" s="144" cm="1">
        <f t="array" aca="1" ref="BL1333" ca="1">-BL1332*INDIRECT(BL1325)</f>
        <v>-25000</v>
      </c>
      <c r="BM1333" s="144" cm="1">
        <f t="array" aca="1" ref="BM1333" ca="1">-BM1332*INDIRECT(BM1325)</f>
        <v>-25000</v>
      </c>
      <c r="BN1333" s="144" cm="1">
        <f t="array" aca="1" ref="BN1333" ca="1">-BN1332*INDIRECT(BN1325)</f>
        <v>-25000</v>
      </c>
      <c r="BO1333" s="144" cm="1">
        <f t="array" aca="1" ref="BO1333" ca="1">-BO1332*INDIRECT(BO1325)</f>
        <v>-25000</v>
      </c>
      <c r="BP1333" s="144" cm="1">
        <f t="array" aca="1" ref="BP1333" ca="1">-BP1332*INDIRECT(BP1325)</f>
        <v>-25000</v>
      </c>
      <c r="BQ1333" s="144" cm="1">
        <f t="array" aca="1" ref="BQ1333" ca="1">-BQ1332*INDIRECT(BQ1325)</f>
        <v>-25000</v>
      </c>
      <c r="BR1333" s="144" cm="1">
        <f t="array" aca="1" ref="BR1333" ca="1">-BR1332*INDIRECT(BR1325)</f>
        <v>-25000</v>
      </c>
      <c r="BS1333" s="144" cm="1">
        <f t="array" aca="1" ref="BS1333" ca="1">-BS1332*INDIRECT(BS1325)</f>
        <v>-25000</v>
      </c>
      <c r="BT1333" s="144" cm="1">
        <f t="array" aca="1" ref="BT1333" ca="1">-BT1332*INDIRECT(BT1325)</f>
        <v>-25000</v>
      </c>
      <c r="BU1333" s="144" cm="1">
        <f t="array" aca="1" ref="BU1333" ca="1">-BU1332*INDIRECT(BU1325)</f>
        <v>-25000</v>
      </c>
      <c r="BV1333" s="144" cm="1">
        <f t="array" aca="1" ref="BV1333" ca="1">-BV1332*INDIRECT(BV1325)</f>
        <v>-25000</v>
      </c>
      <c r="BW1333" s="144" cm="1">
        <f t="array" aca="1" ref="BW1333" ca="1">-BW1332*INDIRECT(BW1325)</f>
        <v>-25000</v>
      </c>
      <c r="BX1333" s="144" cm="1">
        <f t="array" aca="1" ref="BX1333" ca="1">-BX1332*INDIRECT(BX1325)</f>
        <v>-25000</v>
      </c>
      <c r="BY1333" s="144" cm="1">
        <f t="array" aca="1" ref="BY1333" ca="1">-BY1332*INDIRECT(BY1325)</f>
        <v>-25000</v>
      </c>
      <c r="BZ1333" s="144" cm="1">
        <f t="array" aca="1" ref="BZ1333" ca="1">-BZ1332*INDIRECT(BZ1325)</f>
        <v>-25000</v>
      </c>
      <c r="CA1333" s="144" cm="1">
        <f t="array" aca="1" ref="CA1333" ca="1">-CA1332*INDIRECT(CA1325)</f>
        <v>-25000</v>
      </c>
      <c r="CB1333" s="144" cm="1">
        <f t="array" aca="1" ref="CB1333" ca="1">-CB1332*INDIRECT(CB1325)</f>
        <v>-25000</v>
      </c>
      <c r="CC1333" s="144" cm="1">
        <f t="array" aca="1" ref="CC1333" ca="1">-CC1332*INDIRECT(CC1325)</f>
        <v>-25000</v>
      </c>
      <c r="CD1333" s="144" cm="1">
        <f t="array" aca="1" ref="CD1333" ca="1">-CD1332*INDIRECT(CD1325)</f>
        <v>-25000</v>
      </c>
      <c r="CE1333" s="144" cm="1">
        <f t="array" aca="1" ref="CE1333" ca="1">-CE1332*INDIRECT(CE1325)</f>
        <v>-25000</v>
      </c>
      <c r="CF1333" s="144" cm="1">
        <f t="array" aca="1" ref="CF1333" ca="1">-CF1332*INDIRECT(CF1325)</f>
        <v>-25000</v>
      </c>
      <c r="CG1333" s="144" cm="1">
        <f t="array" aca="1" ref="CG1333" ca="1">-CG1332*INDIRECT(CG1325)</f>
        <v>-25000</v>
      </c>
      <c r="CH1333" s="144" cm="1">
        <f t="array" aca="1" ref="CH1333" ca="1">-CH1332*INDIRECT(CH1325)</f>
        <v>-25000</v>
      </c>
      <c r="CI1333" s="144" cm="1">
        <f t="array" aca="1" ref="CI1333" ca="1">-CI1332*INDIRECT(CI1325)</f>
        <v>-25000</v>
      </c>
      <c r="CJ1333" s="144" cm="1">
        <f t="array" aca="1" ref="CJ1333" ca="1">-CJ1332*INDIRECT(CJ1325)</f>
        <v>-25000</v>
      </c>
      <c r="CK1333" s="144" cm="1">
        <f t="array" aca="1" ref="CK1333" ca="1">-CK1332*INDIRECT(CK1325)</f>
        <v>-25000</v>
      </c>
      <c r="CL1333" s="144" cm="1">
        <f t="array" aca="1" ref="CL1333" ca="1">-CL1332*INDIRECT(CL1325)</f>
        <v>-25000</v>
      </c>
    </row>
    <row r="1334" spans="2:90" x14ac:dyDescent="0.4">
      <c r="B1334" s="13"/>
      <c r="D1334" t="s">
        <v>790</v>
      </c>
      <c r="E1334" s="8" t="str">
        <f t="shared" si="1484"/>
        <v>1334 DCV-S</v>
      </c>
      <c r="G1334" t="s">
        <v>244</v>
      </c>
      <c r="H1334" s="12"/>
      <c r="I1334" s="60"/>
      <c r="J1334" s="60"/>
      <c r="R1334" s="9"/>
      <c r="S1334" s="145"/>
      <c r="T1334" s="145"/>
      <c r="U1334" s="145"/>
      <c r="V1334" s="145"/>
      <c r="W1334" s="145"/>
      <c r="X1334" s="145"/>
      <c r="Y1334" s="145"/>
      <c r="Z1334" s="145"/>
      <c r="AA1334" s="145"/>
      <c r="AB1334" s="145"/>
      <c r="AC1334" s="145"/>
      <c r="AD1334" s="145"/>
      <c r="AE1334" s="145"/>
      <c r="AF1334" s="145"/>
      <c r="AG1334" s="145"/>
      <c r="AH1334" s="145"/>
      <c r="AI1334" s="145"/>
      <c r="AJ1334" s="145"/>
      <c r="AK1334" s="145"/>
      <c r="AL1334" s="145"/>
      <c r="AM1334" s="145"/>
      <c r="AN1334" s="145"/>
      <c r="AO1334" s="145"/>
      <c r="AP1334" s="145"/>
      <c r="AQ1334" s="145"/>
      <c r="AR1334" s="145"/>
      <c r="AS1334" s="145"/>
      <c r="AT1334" s="145"/>
      <c r="AU1334" s="145"/>
      <c r="AV1334" s="145"/>
      <c r="AW1334" s="145"/>
      <c r="AX1334" s="145"/>
      <c r="AY1334" s="145"/>
      <c r="AZ1334" s="145"/>
      <c r="BA1334" s="145"/>
      <c r="BB1334" s="145"/>
      <c r="BC1334" s="145"/>
      <c r="BD1334" s="145"/>
      <c r="BE1334" s="145"/>
      <c r="BF1334" s="145"/>
      <c r="BG1334" s="145"/>
      <c r="BH1334" s="145"/>
      <c r="BI1334" s="145"/>
      <c r="BJ1334" s="145"/>
      <c r="BK1334" s="145"/>
      <c r="BL1334" s="145"/>
      <c r="BM1334" s="145"/>
      <c r="BN1334" s="145"/>
      <c r="BO1334" s="145"/>
      <c r="BP1334" s="145"/>
      <c r="BQ1334" s="145"/>
      <c r="BR1334" s="145"/>
      <c r="BS1334" s="145"/>
      <c r="BT1334" s="145"/>
      <c r="BU1334" s="145"/>
      <c r="BV1334" s="145"/>
      <c r="BW1334" s="145"/>
      <c r="BX1334" s="145"/>
      <c r="BY1334" s="145"/>
      <c r="BZ1334" s="145"/>
      <c r="CA1334" s="145"/>
      <c r="CB1334" s="145"/>
      <c r="CC1334" s="145"/>
      <c r="CD1334" s="145"/>
      <c r="CE1334" s="145"/>
      <c r="CF1334" s="145"/>
      <c r="CG1334" s="145"/>
      <c r="CH1334" s="145"/>
      <c r="CI1334" s="145"/>
      <c r="CJ1334" s="145"/>
      <c r="CK1334" s="145"/>
      <c r="CL1334" s="145"/>
    </row>
    <row r="1335" spans="2:90" x14ac:dyDescent="0.4">
      <c r="B1335" s="8" t="str">
        <f>B1322</f>
        <v>(Primary label)</v>
      </c>
      <c r="D1335" t="s">
        <v>790</v>
      </c>
      <c r="E1335" s="8" t="str">
        <f>ROW()&amp;" "&amp;D1335</f>
        <v>1335 DCV-S</v>
      </c>
      <c r="G1335" t="s">
        <v>332</v>
      </c>
      <c r="H1335" s="12"/>
      <c r="I1335" s="60"/>
      <c r="J1335" s="60"/>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row>
    <row r="1336" spans="2:90" x14ac:dyDescent="0.4">
      <c r="B1336" s="8" t="str">
        <f>B1323</f>
        <v>primary unit</v>
      </c>
      <c r="D1336" t="s">
        <v>790</v>
      </c>
      <c r="E1336" s="8" t="str">
        <f>ROW()&amp;" "&amp;D1336</f>
        <v>1336 DCV-S</v>
      </c>
      <c r="G1336" t="s">
        <v>332</v>
      </c>
      <c r="H1336" s="12"/>
      <c r="I1336" s="60"/>
      <c r="J1336" s="60"/>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row>
    <row r="1337" spans="2:90" x14ac:dyDescent="0.4">
      <c r="B1337" s="8" t="str">
        <f>B1324</f>
        <v>Primary revenue driver</v>
      </c>
      <c r="D1337" t="s">
        <v>790</v>
      </c>
      <c r="E1337" s="8" t="str">
        <f>ROW()&amp;" "&amp;D1337</f>
        <v>1337 DCV-S</v>
      </c>
      <c r="G1337" t="s">
        <v>332</v>
      </c>
      <c r="K1337" s="53"/>
      <c r="L1337" s="53"/>
      <c r="M1337" s="53"/>
      <c r="N1337" s="53"/>
      <c r="O1337" s="53"/>
      <c r="P1337" s="53"/>
      <c r="R1337" s="24"/>
      <c r="S1337" s="211" t="str">
        <f t="shared" ref="S1337" si="1574">S1324</f>
        <v>S$12</v>
      </c>
      <c r="T1337" s="211" t="str">
        <f t="shared" ref="T1337:AX1337" si="1575">T1324</f>
        <v>T$12</v>
      </c>
      <c r="U1337" s="211" t="str">
        <f t="shared" si="1575"/>
        <v>U$12</v>
      </c>
      <c r="V1337" s="211" t="str">
        <f t="shared" si="1575"/>
        <v>V$12</v>
      </c>
      <c r="W1337" s="211" t="str">
        <f t="shared" si="1575"/>
        <v>W$12</v>
      </c>
      <c r="X1337" s="211" t="str">
        <f t="shared" si="1575"/>
        <v>X$12</v>
      </c>
      <c r="Y1337" s="211" t="str">
        <f t="shared" si="1575"/>
        <v>Y$12</v>
      </c>
      <c r="Z1337" s="211" t="str">
        <f t="shared" si="1575"/>
        <v>Z$12</v>
      </c>
      <c r="AA1337" s="211" t="str">
        <f t="shared" si="1575"/>
        <v>AA$12</v>
      </c>
      <c r="AB1337" s="211" t="str">
        <f t="shared" si="1575"/>
        <v>AB$12</v>
      </c>
      <c r="AC1337" s="211" t="str">
        <f t="shared" si="1575"/>
        <v>AC$12</v>
      </c>
      <c r="AD1337" s="211" t="str">
        <f t="shared" si="1575"/>
        <v>AD$12</v>
      </c>
      <c r="AE1337" s="211" t="str">
        <f t="shared" si="1575"/>
        <v>AE$12</v>
      </c>
      <c r="AF1337" s="211" t="str">
        <f t="shared" si="1575"/>
        <v>AF$12</v>
      </c>
      <c r="AG1337" s="211" t="str">
        <f t="shared" si="1575"/>
        <v>AG$12</v>
      </c>
      <c r="AH1337" s="211" t="str">
        <f t="shared" si="1575"/>
        <v>AH$12</v>
      </c>
      <c r="AI1337" s="211" t="str">
        <f t="shared" si="1575"/>
        <v>AI$12</v>
      </c>
      <c r="AJ1337" s="211" t="str">
        <f t="shared" si="1575"/>
        <v>AJ$12</v>
      </c>
      <c r="AK1337" s="211" t="str">
        <f t="shared" si="1575"/>
        <v>AK$12</v>
      </c>
      <c r="AL1337" s="211" t="str">
        <f t="shared" si="1575"/>
        <v>AL$12</v>
      </c>
      <c r="AM1337" s="211" t="str">
        <f t="shared" si="1575"/>
        <v>AM$12</v>
      </c>
      <c r="AN1337" s="211" t="str">
        <f t="shared" si="1575"/>
        <v>AN$12</v>
      </c>
      <c r="AO1337" s="211" t="str">
        <f t="shared" si="1575"/>
        <v>AO$12</v>
      </c>
      <c r="AP1337" s="211" t="str">
        <f t="shared" si="1575"/>
        <v>AP$12</v>
      </c>
      <c r="AQ1337" s="211" t="str">
        <f t="shared" si="1575"/>
        <v>AQ$12</v>
      </c>
      <c r="AR1337" s="211" t="str">
        <f t="shared" si="1575"/>
        <v>AR$12</v>
      </c>
      <c r="AS1337" s="211" t="str">
        <f t="shared" si="1575"/>
        <v>AS$12</v>
      </c>
      <c r="AT1337" s="211" t="str">
        <f t="shared" si="1575"/>
        <v>AT$12</v>
      </c>
      <c r="AU1337" s="211" t="str">
        <f t="shared" si="1575"/>
        <v>AU$12</v>
      </c>
      <c r="AV1337" s="211" t="str">
        <f t="shared" si="1575"/>
        <v>AV$12</v>
      </c>
      <c r="AW1337" s="211" t="str">
        <f t="shared" si="1575"/>
        <v>AW$12</v>
      </c>
      <c r="AX1337" s="211" t="str">
        <f t="shared" si="1575"/>
        <v>AX$12</v>
      </c>
      <c r="AY1337" s="211" t="str">
        <f t="shared" ref="AY1337:CD1337" si="1576">AY1324</f>
        <v>AY$12</v>
      </c>
      <c r="AZ1337" s="211" t="str">
        <f t="shared" si="1576"/>
        <v>AZ$12</v>
      </c>
      <c r="BA1337" s="211" t="str">
        <f t="shared" si="1576"/>
        <v>BA$12</v>
      </c>
      <c r="BB1337" s="211" t="str">
        <f t="shared" si="1576"/>
        <v>BB$12</v>
      </c>
      <c r="BC1337" s="211" t="str">
        <f t="shared" si="1576"/>
        <v>BC$12</v>
      </c>
      <c r="BD1337" s="211" t="str">
        <f t="shared" si="1576"/>
        <v>BD$12</v>
      </c>
      <c r="BE1337" s="211" t="str">
        <f t="shared" si="1576"/>
        <v>BE$12</v>
      </c>
      <c r="BF1337" s="211" t="str">
        <f t="shared" si="1576"/>
        <v>BF$12</v>
      </c>
      <c r="BG1337" s="211" t="str">
        <f t="shared" si="1576"/>
        <v>BG$12</v>
      </c>
      <c r="BH1337" s="211" t="str">
        <f t="shared" si="1576"/>
        <v>BH$12</v>
      </c>
      <c r="BI1337" s="211" t="str">
        <f t="shared" si="1576"/>
        <v>BI$12</v>
      </c>
      <c r="BJ1337" s="211" t="str">
        <f t="shared" si="1576"/>
        <v>BJ$12</v>
      </c>
      <c r="BK1337" s="211" t="str">
        <f t="shared" si="1576"/>
        <v>BK$12</v>
      </c>
      <c r="BL1337" s="211" t="str">
        <f t="shared" si="1576"/>
        <v>BL$12</v>
      </c>
      <c r="BM1337" s="211" t="str">
        <f t="shared" si="1576"/>
        <v>BM$12</v>
      </c>
      <c r="BN1337" s="211" t="str">
        <f t="shared" si="1576"/>
        <v>BN$12</v>
      </c>
      <c r="BO1337" s="211" t="str">
        <f t="shared" si="1576"/>
        <v>BO$12</v>
      </c>
      <c r="BP1337" s="211" t="str">
        <f t="shared" si="1576"/>
        <v>BP$12</v>
      </c>
      <c r="BQ1337" s="211" t="str">
        <f t="shared" si="1576"/>
        <v>BQ$12</v>
      </c>
      <c r="BR1337" s="211" t="str">
        <f t="shared" si="1576"/>
        <v>BR$12</v>
      </c>
      <c r="BS1337" s="211" t="str">
        <f t="shared" si="1576"/>
        <v>BS$12</v>
      </c>
      <c r="BT1337" s="211" t="str">
        <f t="shared" si="1576"/>
        <v>BT$12</v>
      </c>
      <c r="BU1337" s="211" t="str">
        <f t="shared" si="1576"/>
        <v>BU$12</v>
      </c>
      <c r="BV1337" s="211" t="str">
        <f t="shared" si="1576"/>
        <v>BV$12</v>
      </c>
      <c r="BW1337" s="211" t="str">
        <f t="shared" si="1576"/>
        <v>BW$12</v>
      </c>
      <c r="BX1337" s="211" t="str">
        <f t="shared" si="1576"/>
        <v>BX$12</v>
      </c>
      <c r="BY1337" s="211" t="str">
        <f t="shared" si="1576"/>
        <v>BY$12</v>
      </c>
      <c r="BZ1337" s="211" t="str">
        <f t="shared" si="1576"/>
        <v>BZ$12</v>
      </c>
      <c r="CA1337" s="211" t="str">
        <f t="shared" si="1576"/>
        <v>CA$12</v>
      </c>
      <c r="CB1337" s="211" t="str">
        <f t="shared" si="1576"/>
        <v>CB$12</v>
      </c>
      <c r="CC1337" s="211" t="str">
        <f t="shared" si="1576"/>
        <v>CC$12</v>
      </c>
      <c r="CD1337" s="211" t="str">
        <f t="shared" si="1576"/>
        <v>CD$12</v>
      </c>
      <c r="CE1337" s="211" t="str">
        <f t="shared" ref="CE1337:CK1337" si="1577">CE1324</f>
        <v>CE$12</v>
      </c>
      <c r="CF1337" s="211" t="str">
        <f t="shared" si="1577"/>
        <v>CF$12</v>
      </c>
      <c r="CG1337" s="211" t="str">
        <f t="shared" si="1577"/>
        <v>CG$12</v>
      </c>
      <c r="CH1337" s="211" t="str">
        <f t="shared" si="1577"/>
        <v>CH$12</v>
      </c>
      <c r="CI1337" s="211" t="str">
        <f t="shared" si="1577"/>
        <v>CI$12</v>
      </c>
      <c r="CJ1337" s="211" t="str">
        <f t="shared" si="1577"/>
        <v>CJ$12</v>
      </c>
      <c r="CK1337" s="211" t="str">
        <f t="shared" si="1577"/>
        <v>CK$12</v>
      </c>
      <c r="CL1337" s="211" t="str">
        <f t="shared" ref="CL1337" si="1578">CL1324</f>
        <v>CL$12</v>
      </c>
    </row>
    <row r="1338" spans="2:90" x14ac:dyDescent="0.4">
      <c r="B1338" s="8" t="str">
        <f>B1325</f>
        <v>Primary volume driver</v>
      </c>
      <c r="D1338" t="s">
        <v>790</v>
      </c>
      <c r="E1338" s="8" t="str">
        <f>ROW()&amp;" "&amp;D1338</f>
        <v>1338 DCV-S</v>
      </c>
      <c r="G1338" t="s">
        <v>332</v>
      </c>
      <c r="H1338" s="56"/>
      <c r="I1338" s="79"/>
      <c r="J1338" s="79"/>
      <c r="K1338" s="15"/>
      <c r="L1338" s="15"/>
      <c r="M1338" s="15"/>
      <c r="N1338" s="15"/>
      <c r="O1338" s="15"/>
      <c r="P1338" s="15"/>
      <c r="R1338" s="15"/>
      <c r="S1338" s="211" t="str">
        <f t="shared" ref="S1338" si="1579">S1325</f>
        <v>S$13</v>
      </c>
      <c r="T1338" s="211" t="str">
        <f t="shared" ref="T1338:AX1338" si="1580">T1325</f>
        <v>T$13</v>
      </c>
      <c r="U1338" s="211" t="str">
        <f t="shared" si="1580"/>
        <v>U$13</v>
      </c>
      <c r="V1338" s="211" t="str">
        <f t="shared" si="1580"/>
        <v>V$13</v>
      </c>
      <c r="W1338" s="211" t="str">
        <f t="shared" si="1580"/>
        <v>W$13</v>
      </c>
      <c r="X1338" s="211" t="str">
        <f t="shared" si="1580"/>
        <v>X$13</v>
      </c>
      <c r="Y1338" s="211" t="str">
        <f t="shared" si="1580"/>
        <v>Y$13</v>
      </c>
      <c r="Z1338" s="211" t="str">
        <f t="shared" si="1580"/>
        <v>Z$13</v>
      </c>
      <c r="AA1338" s="211" t="str">
        <f t="shared" si="1580"/>
        <v>AA$13</v>
      </c>
      <c r="AB1338" s="211" t="str">
        <f t="shared" si="1580"/>
        <v>AB$13</v>
      </c>
      <c r="AC1338" s="211" t="str">
        <f t="shared" si="1580"/>
        <v>AC$13</v>
      </c>
      <c r="AD1338" s="211" t="str">
        <f t="shared" si="1580"/>
        <v>AD$13</v>
      </c>
      <c r="AE1338" s="211" t="str">
        <f t="shared" si="1580"/>
        <v>AE$13</v>
      </c>
      <c r="AF1338" s="211" t="str">
        <f t="shared" si="1580"/>
        <v>AF$13</v>
      </c>
      <c r="AG1338" s="211" t="str">
        <f t="shared" si="1580"/>
        <v>AG$13</v>
      </c>
      <c r="AH1338" s="211" t="str">
        <f t="shared" si="1580"/>
        <v>AH$13</v>
      </c>
      <c r="AI1338" s="211" t="str">
        <f t="shared" si="1580"/>
        <v>AI$13</v>
      </c>
      <c r="AJ1338" s="211" t="str">
        <f t="shared" si="1580"/>
        <v>AJ$13</v>
      </c>
      <c r="AK1338" s="211" t="str">
        <f t="shared" si="1580"/>
        <v>AK$13</v>
      </c>
      <c r="AL1338" s="211" t="str">
        <f t="shared" si="1580"/>
        <v>AL$13</v>
      </c>
      <c r="AM1338" s="211" t="str">
        <f t="shared" si="1580"/>
        <v>AM$13</v>
      </c>
      <c r="AN1338" s="211" t="str">
        <f t="shared" si="1580"/>
        <v>AN$13</v>
      </c>
      <c r="AO1338" s="211" t="str">
        <f t="shared" si="1580"/>
        <v>AO$13</v>
      </c>
      <c r="AP1338" s="211" t="str">
        <f t="shared" si="1580"/>
        <v>AP$13</v>
      </c>
      <c r="AQ1338" s="211" t="str">
        <f t="shared" si="1580"/>
        <v>AQ$13</v>
      </c>
      <c r="AR1338" s="211" t="str">
        <f t="shared" si="1580"/>
        <v>AR$13</v>
      </c>
      <c r="AS1338" s="211" t="str">
        <f t="shared" si="1580"/>
        <v>AS$13</v>
      </c>
      <c r="AT1338" s="211" t="str">
        <f t="shared" si="1580"/>
        <v>AT$13</v>
      </c>
      <c r="AU1338" s="211" t="str">
        <f t="shared" si="1580"/>
        <v>AU$13</v>
      </c>
      <c r="AV1338" s="211" t="str">
        <f t="shared" si="1580"/>
        <v>AV$13</v>
      </c>
      <c r="AW1338" s="211" t="str">
        <f t="shared" si="1580"/>
        <v>AW$13</v>
      </c>
      <c r="AX1338" s="211" t="str">
        <f t="shared" si="1580"/>
        <v>AX$13</v>
      </c>
      <c r="AY1338" s="211" t="str">
        <f t="shared" ref="AY1338:CD1338" si="1581">AY1325</f>
        <v>AY$13</v>
      </c>
      <c r="AZ1338" s="211" t="str">
        <f t="shared" si="1581"/>
        <v>AZ$13</v>
      </c>
      <c r="BA1338" s="211" t="str">
        <f t="shared" si="1581"/>
        <v>BA$13</v>
      </c>
      <c r="BB1338" s="211" t="str">
        <f t="shared" si="1581"/>
        <v>BB$13</v>
      </c>
      <c r="BC1338" s="211" t="str">
        <f t="shared" si="1581"/>
        <v>BC$13</v>
      </c>
      <c r="BD1338" s="211" t="str">
        <f t="shared" si="1581"/>
        <v>BD$13</v>
      </c>
      <c r="BE1338" s="211" t="str">
        <f t="shared" si="1581"/>
        <v>BE$13</v>
      </c>
      <c r="BF1338" s="211" t="str">
        <f t="shared" si="1581"/>
        <v>BF$13</v>
      </c>
      <c r="BG1338" s="211" t="str">
        <f t="shared" si="1581"/>
        <v>BG$13</v>
      </c>
      <c r="BH1338" s="211" t="str">
        <f t="shared" si="1581"/>
        <v>BH$13</v>
      </c>
      <c r="BI1338" s="211" t="str">
        <f t="shared" si="1581"/>
        <v>BI$13</v>
      </c>
      <c r="BJ1338" s="211" t="str">
        <f t="shared" si="1581"/>
        <v>BJ$13</v>
      </c>
      <c r="BK1338" s="211" t="str">
        <f t="shared" si="1581"/>
        <v>BK$13</v>
      </c>
      <c r="BL1338" s="211" t="str">
        <f t="shared" si="1581"/>
        <v>BL$13</v>
      </c>
      <c r="BM1338" s="211" t="str">
        <f t="shared" si="1581"/>
        <v>BM$13</v>
      </c>
      <c r="BN1338" s="211" t="str">
        <f t="shared" si="1581"/>
        <v>BN$13</v>
      </c>
      <c r="BO1338" s="211" t="str">
        <f t="shared" si="1581"/>
        <v>BO$13</v>
      </c>
      <c r="BP1338" s="211" t="str">
        <f t="shared" si="1581"/>
        <v>BP$13</v>
      </c>
      <c r="BQ1338" s="211" t="str">
        <f t="shared" si="1581"/>
        <v>BQ$13</v>
      </c>
      <c r="BR1338" s="211" t="str">
        <f t="shared" si="1581"/>
        <v>BR$13</v>
      </c>
      <c r="BS1338" s="211" t="str">
        <f t="shared" si="1581"/>
        <v>BS$13</v>
      </c>
      <c r="BT1338" s="211" t="str">
        <f t="shared" si="1581"/>
        <v>BT$13</v>
      </c>
      <c r="BU1338" s="211" t="str">
        <f t="shared" si="1581"/>
        <v>BU$13</v>
      </c>
      <c r="BV1338" s="211" t="str">
        <f t="shared" si="1581"/>
        <v>BV$13</v>
      </c>
      <c r="BW1338" s="211" t="str">
        <f t="shared" si="1581"/>
        <v>BW$13</v>
      </c>
      <c r="BX1338" s="211" t="str">
        <f t="shared" si="1581"/>
        <v>BX$13</v>
      </c>
      <c r="BY1338" s="211" t="str">
        <f t="shared" si="1581"/>
        <v>BY$13</v>
      </c>
      <c r="BZ1338" s="211" t="str">
        <f t="shared" si="1581"/>
        <v>BZ$13</v>
      </c>
      <c r="CA1338" s="211" t="str">
        <f t="shared" si="1581"/>
        <v>CA$13</v>
      </c>
      <c r="CB1338" s="211" t="str">
        <f t="shared" si="1581"/>
        <v>CB$13</v>
      </c>
      <c r="CC1338" s="211" t="str">
        <f t="shared" si="1581"/>
        <v>CC$13</v>
      </c>
      <c r="CD1338" s="211" t="str">
        <f t="shared" si="1581"/>
        <v>CD$13</v>
      </c>
      <c r="CE1338" s="211" t="str">
        <f t="shared" ref="CE1338:CK1338" si="1582">CE1325</f>
        <v>CE$13</v>
      </c>
      <c r="CF1338" s="211" t="str">
        <f t="shared" si="1582"/>
        <v>CF$13</v>
      </c>
      <c r="CG1338" s="211" t="str">
        <f t="shared" si="1582"/>
        <v>CG$13</v>
      </c>
      <c r="CH1338" s="211" t="str">
        <f t="shared" si="1582"/>
        <v>CH$13</v>
      </c>
      <c r="CI1338" s="211" t="str">
        <f t="shared" si="1582"/>
        <v>CI$13</v>
      </c>
      <c r="CJ1338" s="211" t="str">
        <f t="shared" si="1582"/>
        <v>CJ$13</v>
      </c>
      <c r="CK1338" s="211" t="str">
        <f t="shared" si="1582"/>
        <v>CK$13</v>
      </c>
      <c r="CL1338" s="211" t="str">
        <f t="shared" ref="CL1338" si="1583">CL1325</f>
        <v>CL$13</v>
      </c>
    </row>
    <row r="1339" spans="2:90" x14ac:dyDescent="0.4">
      <c r="B1339" s="89" t="str">
        <f>B1330</f>
        <v xml:space="preserve">DC volume driven: </v>
      </c>
      <c r="D1339" t="s">
        <v>790</v>
      </c>
      <c r="E1339" s="8" t="str">
        <f t="shared" ref="E1339:E1342" si="1584">ROW()&amp;" "&amp;D1339</f>
        <v>1339 DCV-S</v>
      </c>
      <c r="G1339" t="s">
        <v>332</v>
      </c>
      <c r="H1339" s="12"/>
      <c r="I1339" s="60"/>
      <c r="J1339" s="60"/>
      <c r="K1339" s="15"/>
      <c r="L1339" s="15"/>
      <c r="M1339" s="15"/>
      <c r="N1339" s="15"/>
      <c r="O1339" s="15"/>
      <c r="P1339" s="15"/>
      <c r="R1339" s="15"/>
      <c r="S1339" s="211">
        <f t="shared" ref="S1339" si="1585">S1327</f>
        <v>0</v>
      </c>
      <c r="T1339" s="211">
        <f t="shared" ref="T1339:AX1339" si="1586">T1327</f>
        <v>0</v>
      </c>
      <c r="U1339" s="211">
        <f t="shared" si="1586"/>
        <v>0</v>
      </c>
      <c r="V1339" s="211">
        <f t="shared" si="1586"/>
        <v>0</v>
      </c>
      <c r="W1339" s="211">
        <f t="shared" si="1586"/>
        <v>0</v>
      </c>
      <c r="X1339" s="211">
        <f t="shared" si="1586"/>
        <v>0</v>
      </c>
      <c r="Y1339" s="211">
        <f t="shared" si="1586"/>
        <v>0</v>
      </c>
      <c r="Z1339" s="211">
        <f t="shared" si="1586"/>
        <v>0</v>
      </c>
      <c r="AA1339" s="211">
        <f t="shared" si="1586"/>
        <v>0</v>
      </c>
      <c r="AB1339" s="211">
        <f t="shared" si="1586"/>
        <v>0</v>
      </c>
      <c r="AC1339" s="211">
        <f t="shared" si="1586"/>
        <v>0</v>
      </c>
      <c r="AD1339" s="211">
        <f t="shared" si="1586"/>
        <v>0</v>
      </c>
      <c r="AE1339" s="211">
        <f t="shared" si="1586"/>
        <v>0</v>
      </c>
      <c r="AF1339" s="211">
        <f t="shared" si="1586"/>
        <v>0</v>
      </c>
      <c r="AG1339" s="211">
        <f t="shared" si="1586"/>
        <v>0</v>
      </c>
      <c r="AH1339" s="211">
        <f t="shared" si="1586"/>
        <v>0</v>
      </c>
      <c r="AI1339" s="211">
        <f t="shared" si="1586"/>
        <v>0</v>
      </c>
      <c r="AJ1339" s="211">
        <f t="shared" si="1586"/>
        <v>0</v>
      </c>
      <c r="AK1339" s="211">
        <f t="shared" si="1586"/>
        <v>0</v>
      </c>
      <c r="AL1339" s="211">
        <f t="shared" si="1586"/>
        <v>0</v>
      </c>
      <c r="AM1339" s="211">
        <f t="shared" si="1586"/>
        <v>0</v>
      </c>
      <c r="AN1339" s="211">
        <f t="shared" si="1586"/>
        <v>0</v>
      </c>
      <c r="AO1339" s="211">
        <f t="shared" si="1586"/>
        <v>0</v>
      </c>
      <c r="AP1339" s="211">
        <f t="shared" si="1586"/>
        <v>0</v>
      </c>
      <c r="AQ1339" s="211">
        <f t="shared" si="1586"/>
        <v>0</v>
      </c>
      <c r="AR1339" s="211">
        <f t="shared" si="1586"/>
        <v>0</v>
      </c>
      <c r="AS1339" s="211">
        <f t="shared" si="1586"/>
        <v>0</v>
      </c>
      <c r="AT1339" s="211">
        <f t="shared" si="1586"/>
        <v>0</v>
      </c>
      <c r="AU1339" s="211">
        <f t="shared" si="1586"/>
        <v>0</v>
      </c>
      <c r="AV1339" s="211">
        <f t="shared" si="1586"/>
        <v>0</v>
      </c>
      <c r="AW1339" s="211">
        <f t="shared" si="1586"/>
        <v>0</v>
      </c>
      <c r="AX1339" s="211">
        <f t="shared" si="1586"/>
        <v>0</v>
      </c>
      <c r="AY1339" s="211">
        <f t="shared" ref="AY1339:CD1339" si="1587">AY1327</f>
        <v>0</v>
      </c>
      <c r="AZ1339" s="211">
        <f t="shared" si="1587"/>
        <v>0</v>
      </c>
      <c r="BA1339" s="211">
        <f t="shared" si="1587"/>
        <v>0</v>
      </c>
      <c r="BB1339" s="211">
        <f t="shared" si="1587"/>
        <v>0</v>
      </c>
      <c r="BC1339" s="211">
        <f t="shared" si="1587"/>
        <v>0</v>
      </c>
      <c r="BD1339" s="211">
        <f t="shared" si="1587"/>
        <v>0</v>
      </c>
      <c r="BE1339" s="211">
        <f t="shared" si="1587"/>
        <v>0</v>
      </c>
      <c r="BF1339" s="211">
        <f t="shared" si="1587"/>
        <v>0</v>
      </c>
      <c r="BG1339" s="211">
        <f t="shared" si="1587"/>
        <v>0</v>
      </c>
      <c r="BH1339" s="211">
        <f t="shared" si="1587"/>
        <v>0</v>
      </c>
      <c r="BI1339" s="211">
        <f t="shared" si="1587"/>
        <v>0</v>
      </c>
      <c r="BJ1339" s="211">
        <f t="shared" si="1587"/>
        <v>0</v>
      </c>
      <c r="BK1339" s="211">
        <f t="shared" si="1587"/>
        <v>0</v>
      </c>
      <c r="BL1339" s="211">
        <f t="shared" si="1587"/>
        <v>0</v>
      </c>
      <c r="BM1339" s="211">
        <f t="shared" si="1587"/>
        <v>0</v>
      </c>
      <c r="BN1339" s="211">
        <f t="shared" si="1587"/>
        <v>0</v>
      </c>
      <c r="BO1339" s="211">
        <f t="shared" si="1587"/>
        <v>0</v>
      </c>
      <c r="BP1339" s="211">
        <f t="shared" si="1587"/>
        <v>0</v>
      </c>
      <c r="BQ1339" s="211">
        <f t="shared" si="1587"/>
        <v>0</v>
      </c>
      <c r="BR1339" s="211">
        <f t="shared" si="1587"/>
        <v>0</v>
      </c>
      <c r="BS1339" s="211">
        <f t="shared" si="1587"/>
        <v>0</v>
      </c>
      <c r="BT1339" s="211">
        <f t="shared" si="1587"/>
        <v>0</v>
      </c>
      <c r="BU1339" s="211">
        <f t="shared" si="1587"/>
        <v>0</v>
      </c>
      <c r="BV1339" s="211">
        <f t="shared" si="1587"/>
        <v>0</v>
      </c>
      <c r="BW1339" s="211">
        <f t="shared" si="1587"/>
        <v>0</v>
      </c>
      <c r="BX1339" s="211">
        <f t="shared" si="1587"/>
        <v>0</v>
      </c>
      <c r="BY1339" s="211">
        <f t="shared" si="1587"/>
        <v>0</v>
      </c>
      <c r="BZ1339" s="211">
        <f t="shared" si="1587"/>
        <v>0</v>
      </c>
      <c r="CA1339" s="211">
        <f t="shared" si="1587"/>
        <v>0</v>
      </c>
      <c r="CB1339" s="211">
        <f t="shared" si="1587"/>
        <v>0</v>
      </c>
      <c r="CC1339" s="211">
        <f t="shared" si="1587"/>
        <v>0</v>
      </c>
      <c r="CD1339" s="211">
        <f t="shared" si="1587"/>
        <v>0</v>
      </c>
      <c r="CE1339" s="211">
        <f t="shared" ref="CE1339:CK1339" si="1588">CE1327</f>
        <v>0</v>
      </c>
      <c r="CF1339" s="211">
        <f t="shared" si="1588"/>
        <v>0</v>
      </c>
      <c r="CG1339" s="211">
        <f t="shared" si="1588"/>
        <v>0</v>
      </c>
      <c r="CH1339" s="211">
        <f t="shared" si="1588"/>
        <v>0</v>
      </c>
      <c r="CI1339" s="211">
        <f t="shared" si="1588"/>
        <v>0</v>
      </c>
      <c r="CJ1339" s="211">
        <f t="shared" si="1588"/>
        <v>0</v>
      </c>
      <c r="CK1339" s="211">
        <f t="shared" si="1588"/>
        <v>0</v>
      </c>
      <c r="CL1339" s="211">
        <f t="shared" ref="CL1339" si="1589">CL1327</f>
        <v>0</v>
      </c>
    </row>
    <row r="1340" spans="2:90" x14ac:dyDescent="0.4">
      <c r="B1340" s="235" t="str">
        <f>IFERROR(SUBSTITUTE(TRIM(MID(B1330, SEARCH("-", B1330) + 1, LEN(B1330))),":",""),"no unit")</f>
        <v>no unit</v>
      </c>
      <c r="D1340" t="s">
        <v>790</v>
      </c>
      <c r="E1340" s="8" t="str">
        <f t="shared" ref="E1340" si="1590">ROW()&amp;" "&amp;D1340</f>
        <v>1340 DCV-S</v>
      </c>
      <c r="G1340" t="s">
        <v>332</v>
      </c>
      <c r="H1340" s="12"/>
      <c r="I1340" s="60"/>
      <c r="J1340" s="60"/>
      <c r="K1340" s="15"/>
      <c r="L1340" s="15"/>
      <c r="M1340" s="15"/>
      <c r="N1340" s="15"/>
      <c r="O1340" s="15"/>
      <c r="P1340" s="15"/>
      <c r="R1340" s="15"/>
      <c r="S1340" s="211"/>
      <c r="T1340" s="211"/>
      <c r="U1340" s="211"/>
      <c r="V1340" s="211"/>
      <c r="W1340" s="211"/>
      <c r="X1340" s="211"/>
      <c r="Y1340" s="211"/>
      <c r="Z1340" s="211"/>
      <c r="AA1340" s="211"/>
      <c r="AB1340" s="211"/>
      <c r="AC1340" s="211"/>
      <c r="AD1340" s="211"/>
      <c r="AE1340" s="211"/>
      <c r="AF1340" s="211"/>
      <c r="AG1340" s="211"/>
      <c r="AH1340" s="211"/>
      <c r="AI1340" s="211"/>
      <c r="AJ1340" s="211"/>
      <c r="AK1340" s="211"/>
      <c r="AL1340" s="211"/>
      <c r="AM1340" s="211"/>
      <c r="AN1340" s="211"/>
      <c r="AO1340" s="211"/>
      <c r="AP1340" s="211"/>
      <c r="AQ1340" s="211"/>
      <c r="AR1340" s="211"/>
      <c r="AS1340" s="211"/>
      <c r="AT1340" s="211"/>
      <c r="AU1340" s="211"/>
      <c r="AV1340" s="211"/>
      <c r="AW1340" s="211"/>
      <c r="AX1340" s="211"/>
      <c r="AY1340" s="211"/>
      <c r="AZ1340" s="211"/>
      <c r="BA1340" s="211"/>
      <c r="BB1340" s="211"/>
      <c r="BC1340" s="211"/>
      <c r="BD1340" s="211"/>
      <c r="BE1340" s="211"/>
      <c r="BF1340" s="211"/>
      <c r="BG1340" s="211"/>
      <c r="BH1340" s="211"/>
      <c r="BI1340" s="211"/>
      <c r="BJ1340" s="211"/>
      <c r="BK1340" s="211"/>
      <c r="BL1340" s="211"/>
      <c r="BM1340" s="211"/>
      <c r="BN1340" s="211"/>
      <c r="BO1340" s="211"/>
      <c r="BP1340" s="211"/>
      <c r="BQ1340" s="211"/>
      <c r="BR1340" s="211"/>
      <c r="BS1340" s="211"/>
      <c r="BT1340" s="211"/>
      <c r="BU1340" s="211"/>
      <c r="BV1340" s="211"/>
      <c r="BW1340" s="211"/>
      <c r="BX1340" s="211"/>
      <c r="BY1340" s="211"/>
      <c r="BZ1340" s="211"/>
      <c r="CA1340" s="211"/>
      <c r="CB1340" s="211"/>
      <c r="CC1340" s="211"/>
      <c r="CD1340" s="211"/>
      <c r="CE1340" s="211"/>
      <c r="CF1340" s="211"/>
      <c r="CG1340" s="211"/>
      <c r="CH1340" s="211"/>
      <c r="CI1340" s="211"/>
      <c r="CJ1340" s="211"/>
      <c r="CK1340" s="211"/>
      <c r="CL1340" s="211"/>
    </row>
    <row r="1341" spans="2:90" x14ac:dyDescent="0.4">
      <c r="B1341" s="89" t="str">
        <f>B1328</f>
        <v>Secondary revenue driver</v>
      </c>
      <c r="D1341" t="s">
        <v>790</v>
      </c>
      <c r="E1341" s="8" t="str">
        <f t="shared" si="1584"/>
        <v>1341 DCV-S</v>
      </c>
      <c r="G1341" t="s">
        <v>332</v>
      </c>
      <c r="H1341" s="90"/>
      <c r="I1341" s="209"/>
      <c r="J1341" s="209"/>
      <c r="K1341" s="210"/>
      <c r="L1341" s="210"/>
      <c r="M1341" s="210"/>
      <c r="N1341" s="210"/>
      <c r="O1341" s="210"/>
      <c r="P1341" s="210"/>
      <c r="R1341" s="210"/>
      <c r="S1341" s="4" t="str">
        <f t="shared" ref="S1341" si="1591">ADDRESS(ROW(S1333),COLUMN(S1333),2)</f>
        <v>S$1333</v>
      </c>
      <c r="T1341" s="4" t="str">
        <f t="shared" ref="T1341:AX1341" si="1592">ADDRESS(ROW(T1333),COLUMN(T1333),2)</f>
        <v>T$1333</v>
      </c>
      <c r="U1341" s="4" t="str">
        <f t="shared" si="1592"/>
        <v>U$1333</v>
      </c>
      <c r="V1341" s="4" t="str">
        <f t="shared" si="1592"/>
        <v>V$1333</v>
      </c>
      <c r="W1341" s="4" t="str">
        <f t="shared" si="1592"/>
        <v>W$1333</v>
      </c>
      <c r="X1341" s="4" t="str">
        <f t="shared" si="1592"/>
        <v>X$1333</v>
      </c>
      <c r="Y1341" s="4" t="str">
        <f t="shared" si="1592"/>
        <v>Y$1333</v>
      </c>
      <c r="Z1341" s="4" t="str">
        <f t="shared" si="1592"/>
        <v>Z$1333</v>
      </c>
      <c r="AA1341" s="4" t="str">
        <f t="shared" si="1592"/>
        <v>AA$1333</v>
      </c>
      <c r="AB1341" s="4" t="str">
        <f t="shared" si="1592"/>
        <v>AB$1333</v>
      </c>
      <c r="AC1341" s="4" t="str">
        <f t="shared" si="1592"/>
        <v>AC$1333</v>
      </c>
      <c r="AD1341" s="4" t="str">
        <f t="shared" si="1592"/>
        <v>AD$1333</v>
      </c>
      <c r="AE1341" s="4" t="str">
        <f t="shared" si="1592"/>
        <v>AE$1333</v>
      </c>
      <c r="AF1341" s="4" t="str">
        <f t="shared" si="1592"/>
        <v>AF$1333</v>
      </c>
      <c r="AG1341" s="4" t="str">
        <f t="shared" si="1592"/>
        <v>AG$1333</v>
      </c>
      <c r="AH1341" s="4" t="str">
        <f t="shared" si="1592"/>
        <v>AH$1333</v>
      </c>
      <c r="AI1341" s="4" t="str">
        <f t="shared" si="1592"/>
        <v>AI$1333</v>
      </c>
      <c r="AJ1341" s="4" t="str">
        <f t="shared" si="1592"/>
        <v>AJ$1333</v>
      </c>
      <c r="AK1341" s="4" t="str">
        <f t="shared" si="1592"/>
        <v>AK$1333</v>
      </c>
      <c r="AL1341" s="4" t="str">
        <f t="shared" si="1592"/>
        <v>AL$1333</v>
      </c>
      <c r="AM1341" s="4" t="str">
        <f t="shared" si="1592"/>
        <v>AM$1333</v>
      </c>
      <c r="AN1341" s="4" t="str">
        <f t="shared" si="1592"/>
        <v>AN$1333</v>
      </c>
      <c r="AO1341" s="4" t="str">
        <f t="shared" si="1592"/>
        <v>AO$1333</v>
      </c>
      <c r="AP1341" s="4" t="str">
        <f t="shared" si="1592"/>
        <v>AP$1333</v>
      </c>
      <c r="AQ1341" s="4" t="str">
        <f t="shared" si="1592"/>
        <v>AQ$1333</v>
      </c>
      <c r="AR1341" s="4" t="str">
        <f t="shared" si="1592"/>
        <v>AR$1333</v>
      </c>
      <c r="AS1341" s="4" t="str">
        <f t="shared" si="1592"/>
        <v>AS$1333</v>
      </c>
      <c r="AT1341" s="4" t="str">
        <f t="shared" si="1592"/>
        <v>AT$1333</v>
      </c>
      <c r="AU1341" s="4" t="str">
        <f t="shared" si="1592"/>
        <v>AU$1333</v>
      </c>
      <c r="AV1341" s="4" t="str">
        <f t="shared" si="1592"/>
        <v>AV$1333</v>
      </c>
      <c r="AW1341" s="4" t="str">
        <f t="shared" si="1592"/>
        <v>AW$1333</v>
      </c>
      <c r="AX1341" s="4" t="str">
        <f t="shared" si="1592"/>
        <v>AX$1333</v>
      </c>
      <c r="AY1341" s="4" t="str">
        <f t="shared" ref="AY1341:CD1341" si="1593">ADDRESS(ROW(AY1333),COLUMN(AY1333),2)</f>
        <v>AY$1333</v>
      </c>
      <c r="AZ1341" s="4" t="str">
        <f t="shared" si="1593"/>
        <v>AZ$1333</v>
      </c>
      <c r="BA1341" s="4" t="str">
        <f t="shared" si="1593"/>
        <v>BA$1333</v>
      </c>
      <c r="BB1341" s="4" t="str">
        <f t="shared" si="1593"/>
        <v>BB$1333</v>
      </c>
      <c r="BC1341" s="4" t="str">
        <f t="shared" si="1593"/>
        <v>BC$1333</v>
      </c>
      <c r="BD1341" s="4" t="str">
        <f t="shared" si="1593"/>
        <v>BD$1333</v>
      </c>
      <c r="BE1341" s="4" t="str">
        <f t="shared" si="1593"/>
        <v>BE$1333</v>
      </c>
      <c r="BF1341" s="4" t="str">
        <f t="shared" si="1593"/>
        <v>BF$1333</v>
      </c>
      <c r="BG1341" s="4" t="str">
        <f t="shared" si="1593"/>
        <v>BG$1333</v>
      </c>
      <c r="BH1341" s="4" t="str">
        <f t="shared" si="1593"/>
        <v>BH$1333</v>
      </c>
      <c r="BI1341" s="4" t="str">
        <f t="shared" si="1593"/>
        <v>BI$1333</v>
      </c>
      <c r="BJ1341" s="4" t="str">
        <f t="shared" si="1593"/>
        <v>BJ$1333</v>
      </c>
      <c r="BK1341" s="4" t="str">
        <f t="shared" si="1593"/>
        <v>BK$1333</v>
      </c>
      <c r="BL1341" s="4" t="str">
        <f t="shared" si="1593"/>
        <v>BL$1333</v>
      </c>
      <c r="BM1341" s="4" t="str">
        <f t="shared" si="1593"/>
        <v>BM$1333</v>
      </c>
      <c r="BN1341" s="4" t="str">
        <f t="shared" si="1593"/>
        <v>BN$1333</v>
      </c>
      <c r="BO1341" s="4" t="str">
        <f t="shared" si="1593"/>
        <v>BO$1333</v>
      </c>
      <c r="BP1341" s="4" t="str">
        <f t="shared" si="1593"/>
        <v>BP$1333</v>
      </c>
      <c r="BQ1341" s="4" t="str">
        <f t="shared" si="1593"/>
        <v>BQ$1333</v>
      </c>
      <c r="BR1341" s="4" t="str">
        <f t="shared" si="1593"/>
        <v>BR$1333</v>
      </c>
      <c r="BS1341" s="4" t="str">
        <f t="shared" si="1593"/>
        <v>BS$1333</v>
      </c>
      <c r="BT1341" s="4" t="str">
        <f t="shared" si="1593"/>
        <v>BT$1333</v>
      </c>
      <c r="BU1341" s="4" t="str">
        <f t="shared" si="1593"/>
        <v>BU$1333</v>
      </c>
      <c r="BV1341" s="4" t="str">
        <f t="shared" si="1593"/>
        <v>BV$1333</v>
      </c>
      <c r="BW1341" s="4" t="str">
        <f t="shared" si="1593"/>
        <v>BW$1333</v>
      </c>
      <c r="BX1341" s="4" t="str">
        <f t="shared" si="1593"/>
        <v>BX$1333</v>
      </c>
      <c r="BY1341" s="4" t="str">
        <f t="shared" si="1593"/>
        <v>BY$1333</v>
      </c>
      <c r="BZ1341" s="4" t="str">
        <f t="shared" si="1593"/>
        <v>BZ$1333</v>
      </c>
      <c r="CA1341" s="4" t="str">
        <f t="shared" si="1593"/>
        <v>CA$1333</v>
      </c>
      <c r="CB1341" s="4" t="str">
        <f t="shared" si="1593"/>
        <v>CB$1333</v>
      </c>
      <c r="CC1341" s="4" t="str">
        <f t="shared" si="1593"/>
        <v>CC$1333</v>
      </c>
      <c r="CD1341" s="4" t="str">
        <f t="shared" si="1593"/>
        <v>CD$1333</v>
      </c>
      <c r="CE1341" s="4" t="str">
        <f t="shared" ref="CE1341:CK1341" si="1594">ADDRESS(ROW(CE1333),COLUMN(CE1333),2)</f>
        <v>CE$1333</v>
      </c>
      <c r="CF1341" s="4" t="str">
        <f t="shared" si="1594"/>
        <v>CF$1333</v>
      </c>
      <c r="CG1341" s="4" t="str">
        <f t="shared" si="1594"/>
        <v>CG$1333</v>
      </c>
      <c r="CH1341" s="4" t="str">
        <f t="shared" si="1594"/>
        <v>CH$1333</v>
      </c>
      <c r="CI1341" s="4" t="str">
        <f t="shared" si="1594"/>
        <v>CI$1333</v>
      </c>
      <c r="CJ1341" s="4" t="str">
        <f t="shared" si="1594"/>
        <v>CJ$1333</v>
      </c>
      <c r="CK1341" s="4" t="str">
        <f t="shared" si="1594"/>
        <v>CK$1333</v>
      </c>
      <c r="CL1341" s="4" t="str">
        <f t="shared" ref="CL1341" si="1595">ADDRESS(ROW(CL1333),COLUMN(CL1333),2)</f>
        <v>CL$1333</v>
      </c>
    </row>
    <row r="1342" spans="2:90" x14ac:dyDescent="0.4">
      <c r="B1342" s="8" t="str">
        <f>B1329</f>
        <v>Secondary volume driver</v>
      </c>
      <c r="D1342" t="s">
        <v>790</v>
      </c>
      <c r="E1342" s="8" t="str">
        <f t="shared" si="1584"/>
        <v>1342 DCV-S</v>
      </c>
      <c r="G1342" t="s">
        <v>332</v>
      </c>
      <c r="H1342" s="12"/>
      <c r="I1342" s="60"/>
      <c r="J1342" s="60"/>
      <c r="K1342" s="15"/>
      <c r="L1342" s="15"/>
      <c r="M1342" s="15"/>
      <c r="N1342" s="15"/>
      <c r="O1342" s="15"/>
      <c r="P1342" s="15"/>
      <c r="R1342" s="15"/>
      <c r="S1342" s="211" t="str">
        <f t="shared" ref="S1342" si="1596">S1329</f>
        <v>S$15</v>
      </c>
      <c r="T1342" s="211" t="str">
        <f t="shared" ref="T1342:AX1342" si="1597">T1329</f>
        <v>T$15</v>
      </c>
      <c r="U1342" s="211" t="str">
        <f t="shared" si="1597"/>
        <v>U$15</v>
      </c>
      <c r="V1342" s="211" t="str">
        <f t="shared" si="1597"/>
        <v>V$15</v>
      </c>
      <c r="W1342" s="211" t="str">
        <f t="shared" si="1597"/>
        <v>W$15</v>
      </c>
      <c r="X1342" s="211" t="str">
        <f t="shared" si="1597"/>
        <v>X$15</v>
      </c>
      <c r="Y1342" s="211" t="str">
        <f t="shared" si="1597"/>
        <v>Y$15</v>
      </c>
      <c r="Z1342" s="211" t="str">
        <f t="shared" si="1597"/>
        <v>Z$15</v>
      </c>
      <c r="AA1342" s="211" t="str">
        <f t="shared" si="1597"/>
        <v>AA$15</v>
      </c>
      <c r="AB1342" s="211" t="str">
        <f t="shared" si="1597"/>
        <v>AB$15</v>
      </c>
      <c r="AC1342" s="211" t="str">
        <f t="shared" si="1597"/>
        <v>AC$15</v>
      </c>
      <c r="AD1342" s="211" t="str">
        <f t="shared" si="1597"/>
        <v>AD$15</v>
      </c>
      <c r="AE1342" s="211" t="str">
        <f t="shared" si="1597"/>
        <v>AE$15</v>
      </c>
      <c r="AF1342" s="211" t="str">
        <f t="shared" si="1597"/>
        <v>AF$15</v>
      </c>
      <c r="AG1342" s="211" t="str">
        <f t="shared" si="1597"/>
        <v>AG$15</v>
      </c>
      <c r="AH1342" s="211" t="str">
        <f t="shared" si="1597"/>
        <v>AH$15</v>
      </c>
      <c r="AI1342" s="211" t="str">
        <f t="shared" si="1597"/>
        <v>AI$15</v>
      </c>
      <c r="AJ1342" s="211" t="str">
        <f t="shared" si="1597"/>
        <v>AJ$15</v>
      </c>
      <c r="AK1342" s="211" t="str">
        <f t="shared" si="1597"/>
        <v>AK$15</v>
      </c>
      <c r="AL1342" s="211" t="str">
        <f t="shared" si="1597"/>
        <v>AL$15</v>
      </c>
      <c r="AM1342" s="211" t="str">
        <f t="shared" si="1597"/>
        <v>AM$15</v>
      </c>
      <c r="AN1342" s="211" t="str">
        <f t="shared" si="1597"/>
        <v>AN$15</v>
      </c>
      <c r="AO1342" s="211" t="str">
        <f t="shared" si="1597"/>
        <v>AO$15</v>
      </c>
      <c r="AP1342" s="211" t="str">
        <f t="shared" si="1597"/>
        <v>AP$15</v>
      </c>
      <c r="AQ1342" s="211" t="str">
        <f t="shared" si="1597"/>
        <v>AQ$15</v>
      </c>
      <c r="AR1342" s="211" t="str">
        <f t="shared" si="1597"/>
        <v>AR$15</v>
      </c>
      <c r="AS1342" s="211" t="str">
        <f t="shared" si="1597"/>
        <v>AS$15</v>
      </c>
      <c r="AT1342" s="211" t="str">
        <f t="shared" si="1597"/>
        <v>AT$15</v>
      </c>
      <c r="AU1342" s="211" t="str">
        <f t="shared" si="1597"/>
        <v>AU$15</v>
      </c>
      <c r="AV1342" s="211" t="str">
        <f t="shared" si="1597"/>
        <v>AV$15</v>
      </c>
      <c r="AW1342" s="211" t="str">
        <f t="shared" si="1597"/>
        <v>AW$15</v>
      </c>
      <c r="AX1342" s="211" t="str">
        <f t="shared" si="1597"/>
        <v>AX$15</v>
      </c>
      <c r="AY1342" s="211" t="str">
        <f t="shared" ref="AY1342:CD1342" si="1598">AY1329</f>
        <v>AY$15</v>
      </c>
      <c r="AZ1342" s="211" t="str">
        <f t="shared" si="1598"/>
        <v>AZ$15</v>
      </c>
      <c r="BA1342" s="211" t="str">
        <f t="shared" si="1598"/>
        <v>BA$15</v>
      </c>
      <c r="BB1342" s="211" t="str">
        <f t="shared" si="1598"/>
        <v>BB$15</v>
      </c>
      <c r="BC1342" s="211" t="str">
        <f t="shared" si="1598"/>
        <v>BC$15</v>
      </c>
      <c r="BD1342" s="211" t="str">
        <f t="shared" si="1598"/>
        <v>BD$15</v>
      </c>
      <c r="BE1342" s="211" t="str">
        <f t="shared" si="1598"/>
        <v>BE$15</v>
      </c>
      <c r="BF1342" s="211" t="str">
        <f t="shared" si="1598"/>
        <v>BF$15</v>
      </c>
      <c r="BG1342" s="211" t="str">
        <f t="shared" si="1598"/>
        <v>BG$15</v>
      </c>
      <c r="BH1342" s="211" t="str">
        <f t="shared" si="1598"/>
        <v>BH$15</v>
      </c>
      <c r="BI1342" s="211" t="str">
        <f t="shared" si="1598"/>
        <v>BI$15</v>
      </c>
      <c r="BJ1342" s="211" t="str">
        <f t="shared" si="1598"/>
        <v>BJ$15</v>
      </c>
      <c r="BK1342" s="211" t="str">
        <f t="shared" si="1598"/>
        <v>BK$15</v>
      </c>
      <c r="BL1342" s="211" t="str">
        <f t="shared" si="1598"/>
        <v>BL$15</v>
      </c>
      <c r="BM1342" s="211" t="str">
        <f t="shared" si="1598"/>
        <v>BM$15</v>
      </c>
      <c r="BN1342" s="211" t="str">
        <f t="shared" si="1598"/>
        <v>BN$15</v>
      </c>
      <c r="BO1342" s="211" t="str">
        <f t="shared" si="1598"/>
        <v>BO$15</v>
      </c>
      <c r="BP1342" s="211" t="str">
        <f t="shared" si="1598"/>
        <v>BP$15</v>
      </c>
      <c r="BQ1342" s="211" t="str">
        <f t="shared" si="1598"/>
        <v>BQ$15</v>
      </c>
      <c r="BR1342" s="211" t="str">
        <f t="shared" si="1598"/>
        <v>BR$15</v>
      </c>
      <c r="BS1342" s="211" t="str">
        <f t="shared" si="1598"/>
        <v>BS$15</v>
      </c>
      <c r="BT1342" s="211" t="str">
        <f t="shared" si="1598"/>
        <v>BT$15</v>
      </c>
      <c r="BU1342" s="211" t="str">
        <f t="shared" si="1598"/>
        <v>BU$15</v>
      </c>
      <c r="BV1342" s="211" t="str">
        <f t="shared" si="1598"/>
        <v>BV$15</v>
      </c>
      <c r="BW1342" s="211" t="str">
        <f t="shared" si="1598"/>
        <v>BW$15</v>
      </c>
      <c r="BX1342" s="211" t="str">
        <f t="shared" si="1598"/>
        <v>BX$15</v>
      </c>
      <c r="BY1342" s="211" t="str">
        <f t="shared" si="1598"/>
        <v>BY$15</v>
      </c>
      <c r="BZ1342" s="211" t="str">
        <f t="shared" si="1598"/>
        <v>BZ$15</v>
      </c>
      <c r="CA1342" s="211" t="str">
        <f t="shared" si="1598"/>
        <v>CA$15</v>
      </c>
      <c r="CB1342" s="211" t="str">
        <f t="shared" si="1598"/>
        <v>CB$15</v>
      </c>
      <c r="CC1342" s="211" t="str">
        <f t="shared" si="1598"/>
        <v>CC$15</v>
      </c>
      <c r="CD1342" s="211" t="str">
        <f t="shared" si="1598"/>
        <v>CD$15</v>
      </c>
      <c r="CE1342" s="211" t="str">
        <f t="shared" ref="CE1342:CK1342" si="1599">CE1329</f>
        <v>CE$15</v>
      </c>
      <c r="CF1342" s="211" t="str">
        <f t="shared" si="1599"/>
        <v>CF$15</v>
      </c>
      <c r="CG1342" s="211" t="str">
        <f t="shared" si="1599"/>
        <v>CG$15</v>
      </c>
      <c r="CH1342" s="211" t="str">
        <f t="shared" si="1599"/>
        <v>CH$15</v>
      </c>
      <c r="CI1342" s="211" t="str">
        <f t="shared" si="1599"/>
        <v>CI$15</v>
      </c>
      <c r="CJ1342" s="211" t="str">
        <f t="shared" si="1599"/>
        <v>CJ$15</v>
      </c>
      <c r="CK1342" s="211" t="str">
        <f t="shared" si="1599"/>
        <v>CK$15</v>
      </c>
      <c r="CL1342" s="211" t="str">
        <f t="shared" ref="CL1342" si="1600">CL1329</f>
        <v>CL$15</v>
      </c>
    </row>
    <row r="1343" spans="2:90" x14ac:dyDescent="0.4">
      <c r="E1343" s="8"/>
      <c r="H1343" s="12"/>
      <c r="I1343" s="60"/>
      <c r="J1343" s="60"/>
      <c r="K1343" s="15"/>
      <c r="L1343" s="15"/>
      <c r="M1343" s="15"/>
      <c r="N1343" s="15"/>
      <c r="O1343" s="15"/>
      <c r="P1343" s="15"/>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row>
    <row r="1344" spans="2:90" x14ac:dyDescent="0.4">
      <c r="E1344" s="8"/>
      <c r="H1344" s="12"/>
      <c r="I1344" s="60"/>
      <c r="J1344" s="60"/>
      <c r="K1344" s="15"/>
      <c r="L1344" s="15"/>
      <c r="M1344" s="15"/>
      <c r="N1344" s="15"/>
      <c r="O1344" s="15"/>
      <c r="P1344" s="15"/>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row>
    <row r="1345" spans="2:90" x14ac:dyDescent="0.4">
      <c r="B1345" s="171" t="s">
        <v>490</v>
      </c>
      <c r="E1345" s="8"/>
      <c r="H1345" s="189"/>
      <c r="I1345" s="190"/>
      <c r="J1345" s="190"/>
      <c r="K1345" s="191"/>
      <c r="L1345" s="191"/>
      <c r="M1345" s="191"/>
      <c r="N1345" s="191"/>
      <c r="O1345" s="191"/>
      <c r="P1345" s="191"/>
      <c r="R1345" s="191"/>
      <c r="S1345" s="192"/>
      <c r="T1345" s="192"/>
      <c r="U1345" s="192"/>
      <c r="V1345" s="192"/>
      <c r="W1345" s="192"/>
      <c r="X1345" s="192"/>
      <c r="Y1345" s="192"/>
      <c r="Z1345" s="192"/>
      <c r="AA1345" s="192"/>
      <c r="AB1345" s="192"/>
      <c r="AC1345" s="192"/>
      <c r="AD1345" s="192"/>
      <c r="AE1345" s="192"/>
      <c r="AF1345" s="192"/>
      <c r="AG1345" s="192"/>
      <c r="AH1345" s="192"/>
      <c r="AI1345" s="192"/>
      <c r="AJ1345" s="192"/>
      <c r="AK1345" s="192"/>
      <c r="AL1345" s="192"/>
      <c r="AM1345" s="192"/>
      <c r="AN1345" s="192"/>
      <c r="AO1345" s="192"/>
      <c r="AP1345" s="192"/>
      <c r="AQ1345" s="192"/>
      <c r="AR1345" s="192"/>
      <c r="AS1345" s="192"/>
      <c r="AT1345" s="192"/>
      <c r="AU1345" s="192"/>
      <c r="AV1345" s="192"/>
      <c r="AW1345" s="192"/>
      <c r="AX1345" s="192"/>
      <c r="AY1345" s="192"/>
      <c r="AZ1345" s="192"/>
      <c r="BA1345" s="192"/>
      <c r="BB1345" s="192"/>
      <c r="BC1345" s="192"/>
      <c r="BD1345" s="192"/>
      <c r="BE1345" s="192"/>
      <c r="BF1345" s="192"/>
      <c r="BG1345" s="192"/>
      <c r="BH1345" s="192"/>
      <c r="BI1345" s="192"/>
      <c r="BJ1345" s="192"/>
      <c r="BK1345" s="192"/>
      <c r="BL1345" s="192"/>
      <c r="BM1345" s="192"/>
      <c r="BN1345" s="192"/>
      <c r="BO1345" s="192"/>
      <c r="BP1345" s="192"/>
      <c r="BQ1345" s="192"/>
      <c r="BR1345" s="192"/>
      <c r="BS1345" s="192"/>
      <c r="BT1345" s="192"/>
      <c r="BU1345" s="192"/>
      <c r="BV1345" s="192"/>
      <c r="BW1345" s="192"/>
      <c r="BX1345" s="192"/>
      <c r="BY1345" s="192"/>
      <c r="BZ1345" s="192"/>
      <c r="CA1345" s="192"/>
      <c r="CB1345" s="192"/>
      <c r="CC1345" s="192"/>
      <c r="CD1345" s="192"/>
      <c r="CE1345" s="192"/>
      <c r="CF1345" s="192"/>
      <c r="CG1345" s="192"/>
      <c r="CH1345" s="192"/>
      <c r="CI1345" s="192"/>
      <c r="CJ1345" s="192"/>
      <c r="CK1345" s="192"/>
      <c r="CL1345" s="192"/>
    </row>
    <row r="1346" spans="2:90" x14ac:dyDescent="0.4">
      <c r="B1346" s="171" t="s">
        <v>492</v>
      </c>
      <c r="E1346" s="8"/>
      <c r="H1346" s="189"/>
      <c r="I1346" s="190"/>
      <c r="J1346" s="190"/>
      <c r="K1346" s="191"/>
      <c r="L1346" s="191"/>
      <c r="M1346" s="191"/>
      <c r="N1346" s="191"/>
      <c r="O1346" s="191"/>
      <c r="P1346" s="191"/>
      <c r="R1346" s="191"/>
      <c r="S1346" s="192"/>
      <c r="T1346" s="192"/>
      <c r="U1346" s="192"/>
      <c r="V1346" s="192"/>
      <c r="W1346" s="192"/>
      <c r="X1346" s="192"/>
      <c r="Y1346" s="192"/>
      <c r="Z1346" s="192"/>
      <c r="AA1346" s="192"/>
      <c r="AB1346" s="192"/>
      <c r="AC1346" s="192"/>
      <c r="AD1346" s="192"/>
      <c r="AE1346" s="192"/>
      <c r="AF1346" s="192"/>
      <c r="AG1346" s="192"/>
      <c r="AH1346" s="192"/>
      <c r="AI1346" s="192"/>
      <c r="AJ1346" s="192"/>
      <c r="AK1346" s="192"/>
      <c r="AL1346" s="192"/>
      <c r="AM1346" s="192"/>
      <c r="AN1346" s="192"/>
      <c r="AO1346" s="192"/>
      <c r="AP1346" s="192"/>
      <c r="AQ1346" s="192"/>
      <c r="AR1346" s="192"/>
      <c r="AS1346" s="192"/>
      <c r="AT1346" s="192"/>
      <c r="AU1346" s="192"/>
      <c r="AV1346" s="192"/>
      <c r="AW1346" s="192"/>
      <c r="AX1346" s="192"/>
      <c r="AY1346" s="192"/>
      <c r="AZ1346" s="192"/>
      <c r="BA1346" s="192"/>
      <c r="BB1346" s="192"/>
      <c r="BC1346" s="192"/>
      <c r="BD1346" s="192"/>
      <c r="BE1346" s="192"/>
      <c r="BF1346" s="192"/>
      <c r="BG1346" s="192"/>
      <c r="BH1346" s="192"/>
      <c r="BI1346" s="192"/>
      <c r="BJ1346" s="192"/>
      <c r="BK1346" s="192"/>
      <c r="BL1346" s="192"/>
      <c r="BM1346" s="192"/>
      <c r="BN1346" s="192"/>
      <c r="BO1346" s="192"/>
      <c r="BP1346" s="192"/>
      <c r="BQ1346" s="192"/>
      <c r="BR1346" s="192"/>
      <c r="BS1346" s="192"/>
      <c r="BT1346" s="192"/>
      <c r="BU1346" s="192"/>
      <c r="BV1346" s="192"/>
      <c r="BW1346" s="192"/>
      <c r="BX1346" s="192"/>
      <c r="BY1346" s="192"/>
      <c r="BZ1346" s="192"/>
      <c r="CA1346" s="192"/>
      <c r="CB1346" s="192"/>
      <c r="CC1346" s="192"/>
      <c r="CD1346" s="192"/>
      <c r="CE1346" s="192"/>
      <c r="CF1346" s="192"/>
      <c r="CG1346" s="192"/>
      <c r="CH1346" s="192"/>
      <c r="CI1346" s="192"/>
      <c r="CJ1346" s="192"/>
      <c r="CK1346" s="192"/>
      <c r="CL1346" s="192"/>
    </row>
    <row r="1347" spans="2:90" x14ac:dyDescent="0.4">
      <c r="B1347" s="171" t="s">
        <v>461</v>
      </c>
      <c r="E1347" s="8"/>
      <c r="H1347" s="170"/>
      <c r="I1347" s="172"/>
      <c r="J1347" s="172"/>
      <c r="K1347" s="193"/>
      <c r="L1347" s="193"/>
      <c r="M1347" s="193"/>
      <c r="N1347" s="193"/>
      <c r="O1347" s="193"/>
      <c r="P1347" s="193"/>
      <c r="R1347" s="194"/>
      <c r="S1347" s="195" t="str">
        <f t="shared" ref="S1347:AX1347" si="1601">S$16</f>
        <v>S$12</v>
      </c>
      <c r="T1347" s="195" t="str">
        <f t="shared" si="1601"/>
        <v>T$12</v>
      </c>
      <c r="U1347" s="195" t="str">
        <f t="shared" si="1601"/>
        <v>U$12</v>
      </c>
      <c r="V1347" s="195" t="str">
        <f t="shared" si="1601"/>
        <v>V$12</v>
      </c>
      <c r="W1347" s="195" t="str">
        <f t="shared" si="1601"/>
        <v>W$12</v>
      </c>
      <c r="X1347" s="195" t="str">
        <f t="shared" si="1601"/>
        <v>X$12</v>
      </c>
      <c r="Y1347" s="195" t="str">
        <f t="shared" si="1601"/>
        <v>Y$12</v>
      </c>
      <c r="Z1347" s="195" t="str">
        <f t="shared" si="1601"/>
        <v>Z$12</v>
      </c>
      <c r="AA1347" s="195" t="str">
        <f t="shared" si="1601"/>
        <v>AA$12</v>
      </c>
      <c r="AB1347" s="195" t="str">
        <f t="shared" si="1601"/>
        <v>AB$12</v>
      </c>
      <c r="AC1347" s="195" t="str">
        <f t="shared" si="1601"/>
        <v>AC$12</v>
      </c>
      <c r="AD1347" s="195" t="str">
        <f t="shared" si="1601"/>
        <v>AD$12</v>
      </c>
      <c r="AE1347" s="195" t="str">
        <f t="shared" si="1601"/>
        <v>AE$12</v>
      </c>
      <c r="AF1347" s="195" t="str">
        <f t="shared" si="1601"/>
        <v>AF$12</v>
      </c>
      <c r="AG1347" s="195" t="str">
        <f t="shared" si="1601"/>
        <v>AG$12</v>
      </c>
      <c r="AH1347" s="195" t="str">
        <f t="shared" si="1601"/>
        <v>AH$12</v>
      </c>
      <c r="AI1347" s="195" t="str">
        <f t="shared" si="1601"/>
        <v>AI$12</v>
      </c>
      <c r="AJ1347" s="195" t="str">
        <f t="shared" si="1601"/>
        <v>AJ$12</v>
      </c>
      <c r="AK1347" s="195" t="str">
        <f t="shared" si="1601"/>
        <v>AK$12</v>
      </c>
      <c r="AL1347" s="195" t="str">
        <f t="shared" si="1601"/>
        <v>AL$12</v>
      </c>
      <c r="AM1347" s="195" t="str">
        <f t="shared" si="1601"/>
        <v>AM$12</v>
      </c>
      <c r="AN1347" s="195" t="str">
        <f t="shared" si="1601"/>
        <v>AN$12</v>
      </c>
      <c r="AO1347" s="195" t="str">
        <f t="shared" si="1601"/>
        <v>AO$12</v>
      </c>
      <c r="AP1347" s="195" t="str">
        <f t="shared" si="1601"/>
        <v>AP$12</v>
      </c>
      <c r="AQ1347" s="195" t="str">
        <f t="shared" si="1601"/>
        <v>AQ$12</v>
      </c>
      <c r="AR1347" s="195" t="str">
        <f t="shared" si="1601"/>
        <v>AR$12</v>
      </c>
      <c r="AS1347" s="195" t="str">
        <f t="shared" si="1601"/>
        <v>AS$12</v>
      </c>
      <c r="AT1347" s="195" t="str">
        <f t="shared" si="1601"/>
        <v>AT$12</v>
      </c>
      <c r="AU1347" s="195" t="str">
        <f t="shared" si="1601"/>
        <v>AU$12</v>
      </c>
      <c r="AV1347" s="195" t="str">
        <f t="shared" si="1601"/>
        <v>AV$12</v>
      </c>
      <c r="AW1347" s="195" t="str">
        <f t="shared" si="1601"/>
        <v>AW$12</v>
      </c>
      <c r="AX1347" s="195" t="str">
        <f t="shared" si="1601"/>
        <v>AX$12</v>
      </c>
      <c r="AY1347" s="195" t="str">
        <f t="shared" ref="AY1347:CD1347" si="1602">AY$16</f>
        <v>AY$12</v>
      </c>
      <c r="AZ1347" s="195" t="str">
        <f t="shared" si="1602"/>
        <v>AZ$12</v>
      </c>
      <c r="BA1347" s="195" t="str">
        <f t="shared" si="1602"/>
        <v>BA$12</v>
      </c>
      <c r="BB1347" s="195" t="str">
        <f t="shared" si="1602"/>
        <v>BB$12</v>
      </c>
      <c r="BC1347" s="195" t="str">
        <f t="shared" si="1602"/>
        <v>BC$12</v>
      </c>
      <c r="BD1347" s="195" t="str">
        <f t="shared" si="1602"/>
        <v>BD$12</v>
      </c>
      <c r="BE1347" s="195" t="str">
        <f t="shared" si="1602"/>
        <v>BE$12</v>
      </c>
      <c r="BF1347" s="195" t="str">
        <f t="shared" si="1602"/>
        <v>BF$12</v>
      </c>
      <c r="BG1347" s="195" t="str">
        <f t="shared" si="1602"/>
        <v>BG$12</v>
      </c>
      <c r="BH1347" s="195" t="str">
        <f t="shared" si="1602"/>
        <v>BH$12</v>
      </c>
      <c r="BI1347" s="195" t="str">
        <f t="shared" si="1602"/>
        <v>BI$12</v>
      </c>
      <c r="BJ1347" s="195" t="str">
        <f t="shared" si="1602"/>
        <v>BJ$12</v>
      </c>
      <c r="BK1347" s="195" t="str">
        <f t="shared" si="1602"/>
        <v>BK$12</v>
      </c>
      <c r="BL1347" s="195" t="str">
        <f t="shared" si="1602"/>
        <v>BL$12</v>
      </c>
      <c r="BM1347" s="195" t="str">
        <f t="shared" si="1602"/>
        <v>BM$12</v>
      </c>
      <c r="BN1347" s="195" t="str">
        <f t="shared" si="1602"/>
        <v>BN$12</v>
      </c>
      <c r="BO1347" s="195" t="str">
        <f t="shared" si="1602"/>
        <v>BO$12</v>
      </c>
      <c r="BP1347" s="195" t="str">
        <f t="shared" si="1602"/>
        <v>BP$12</v>
      </c>
      <c r="BQ1347" s="195" t="str">
        <f t="shared" si="1602"/>
        <v>BQ$12</v>
      </c>
      <c r="BR1347" s="195" t="str">
        <f t="shared" si="1602"/>
        <v>BR$12</v>
      </c>
      <c r="BS1347" s="195" t="str">
        <f t="shared" si="1602"/>
        <v>BS$12</v>
      </c>
      <c r="BT1347" s="195" t="str">
        <f t="shared" si="1602"/>
        <v>BT$12</v>
      </c>
      <c r="BU1347" s="195" t="str">
        <f t="shared" si="1602"/>
        <v>BU$12</v>
      </c>
      <c r="BV1347" s="195" t="str">
        <f t="shared" si="1602"/>
        <v>BV$12</v>
      </c>
      <c r="BW1347" s="195" t="str">
        <f t="shared" si="1602"/>
        <v>BW$12</v>
      </c>
      <c r="BX1347" s="195" t="str">
        <f t="shared" si="1602"/>
        <v>BX$12</v>
      </c>
      <c r="BY1347" s="195" t="str">
        <f t="shared" si="1602"/>
        <v>BY$12</v>
      </c>
      <c r="BZ1347" s="195" t="str">
        <f t="shared" si="1602"/>
        <v>BZ$12</v>
      </c>
      <c r="CA1347" s="195" t="str">
        <f t="shared" si="1602"/>
        <v>CA$12</v>
      </c>
      <c r="CB1347" s="195" t="str">
        <f t="shared" si="1602"/>
        <v>CB$12</v>
      </c>
      <c r="CC1347" s="195" t="str">
        <f t="shared" si="1602"/>
        <v>CC$12</v>
      </c>
      <c r="CD1347" s="195" t="str">
        <f t="shared" si="1602"/>
        <v>CD$12</v>
      </c>
      <c r="CE1347" s="195" t="str">
        <f t="shared" ref="CE1347:CL1347" si="1603">CE$16</f>
        <v>CE$12</v>
      </c>
      <c r="CF1347" s="195" t="str">
        <f t="shared" si="1603"/>
        <v>CF$12</v>
      </c>
      <c r="CG1347" s="195" t="str">
        <f t="shared" si="1603"/>
        <v>CG$12</v>
      </c>
      <c r="CH1347" s="195" t="str">
        <f t="shared" si="1603"/>
        <v>CH$12</v>
      </c>
      <c r="CI1347" s="195" t="str">
        <f t="shared" si="1603"/>
        <v>CI$12</v>
      </c>
      <c r="CJ1347" s="195" t="str">
        <f t="shared" si="1603"/>
        <v>CJ$12</v>
      </c>
      <c r="CK1347" s="195" t="str">
        <f t="shared" si="1603"/>
        <v>CK$12</v>
      </c>
      <c r="CL1347" s="195" t="str">
        <f t="shared" si="1603"/>
        <v>CL$12</v>
      </c>
    </row>
    <row r="1348" spans="2:90" x14ac:dyDescent="0.4">
      <c r="B1348" s="171" t="s">
        <v>462</v>
      </c>
      <c r="E1348" s="8"/>
      <c r="H1348" s="170"/>
      <c r="I1348" s="172"/>
      <c r="J1348" s="172"/>
      <c r="K1348" s="193"/>
      <c r="L1348" s="193"/>
      <c r="M1348" s="193"/>
      <c r="N1348" s="193"/>
      <c r="O1348" s="193"/>
      <c r="P1348" s="193"/>
      <c r="R1348" s="194"/>
      <c r="S1348" s="195" t="str">
        <f t="shared" ref="S1348:AX1348" si="1604">S$17</f>
        <v>S$13</v>
      </c>
      <c r="T1348" s="195" t="str">
        <f t="shared" si="1604"/>
        <v>T$13</v>
      </c>
      <c r="U1348" s="195" t="str">
        <f t="shared" si="1604"/>
        <v>U$13</v>
      </c>
      <c r="V1348" s="195" t="str">
        <f t="shared" si="1604"/>
        <v>V$13</v>
      </c>
      <c r="W1348" s="195" t="str">
        <f t="shared" si="1604"/>
        <v>W$13</v>
      </c>
      <c r="X1348" s="195" t="str">
        <f t="shared" si="1604"/>
        <v>X$13</v>
      </c>
      <c r="Y1348" s="195" t="str">
        <f t="shared" si="1604"/>
        <v>Y$13</v>
      </c>
      <c r="Z1348" s="195" t="str">
        <f t="shared" si="1604"/>
        <v>Z$13</v>
      </c>
      <c r="AA1348" s="195" t="str">
        <f t="shared" si="1604"/>
        <v>AA$13</v>
      </c>
      <c r="AB1348" s="195" t="str">
        <f t="shared" si="1604"/>
        <v>AB$13</v>
      </c>
      <c r="AC1348" s="195" t="str">
        <f t="shared" si="1604"/>
        <v>AC$13</v>
      </c>
      <c r="AD1348" s="195" t="str">
        <f t="shared" si="1604"/>
        <v>AD$13</v>
      </c>
      <c r="AE1348" s="195" t="str">
        <f t="shared" si="1604"/>
        <v>AE$13</v>
      </c>
      <c r="AF1348" s="195" t="str">
        <f t="shared" si="1604"/>
        <v>AF$13</v>
      </c>
      <c r="AG1348" s="195" t="str">
        <f t="shared" si="1604"/>
        <v>AG$13</v>
      </c>
      <c r="AH1348" s="195" t="str">
        <f t="shared" si="1604"/>
        <v>AH$13</v>
      </c>
      <c r="AI1348" s="195" t="str">
        <f t="shared" si="1604"/>
        <v>AI$13</v>
      </c>
      <c r="AJ1348" s="195" t="str">
        <f t="shared" si="1604"/>
        <v>AJ$13</v>
      </c>
      <c r="AK1348" s="195" t="str">
        <f t="shared" si="1604"/>
        <v>AK$13</v>
      </c>
      <c r="AL1348" s="195" t="str">
        <f t="shared" si="1604"/>
        <v>AL$13</v>
      </c>
      <c r="AM1348" s="195" t="str">
        <f t="shared" si="1604"/>
        <v>AM$13</v>
      </c>
      <c r="AN1348" s="195" t="str">
        <f t="shared" si="1604"/>
        <v>AN$13</v>
      </c>
      <c r="AO1348" s="195" t="str">
        <f t="shared" si="1604"/>
        <v>AO$13</v>
      </c>
      <c r="AP1348" s="195" t="str">
        <f t="shared" si="1604"/>
        <v>AP$13</v>
      </c>
      <c r="AQ1348" s="195" t="str">
        <f t="shared" si="1604"/>
        <v>AQ$13</v>
      </c>
      <c r="AR1348" s="195" t="str">
        <f t="shared" si="1604"/>
        <v>AR$13</v>
      </c>
      <c r="AS1348" s="195" t="str">
        <f t="shared" si="1604"/>
        <v>AS$13</v>
      </c>
      <c r="AT1348" s="195" t="str">
        <f t="shared" si="1604"/>
        <v>AT$13</v>
      </c>
      <c r="AU1348" s="195" t="str">
        <f t="shared" si="1604"/>
        <v>AU$13</v>
      </c>
      <c r="AV1348" s="195" t="str">
        <f t="shared" si="1604"/>
        <v>AV$13</v>
      </c>
      <c r="AW1348" s="195" t="str">
        <f t="shared" si="1604"/>
        <v>AW$13</v>
      </c>
      <c r="AX1348" s="195" t="str">
        <f t="shared" si="1604"/>
        <v>AX$13</v>
      </c>
      <c r="AY1348" s="195" t="str">
        <f t="shared" ref="AY1348:CD1348" si="1605">AY$17</f>
        <v>AY$13</v>
      </c>
      <c r="AZ1348" s="195" t="str">
        <f t="shared" si="1605"/>
        <v>AZ$13</v>
      </c>
      <c r="BA1348" s="195" t="str">
        <f t="shared" si="1605"/>
        <v>BA$13</v>
      </c>
      <c r="BB1348" s="195" t="str">
        <f t="shared" si="1605"/>
        <v>BB$13</v>
      </c>
      <c r="BC1348" s="195" t="str">
        <f t="shared" si="1605"/>
        <v>BC$13</v>
      </c>
      <c r="BD1348" s="195" t="str">
        <f t="shared" si="1605"/>
        <v>BD$13</v>
      </c>
      <c r="BE1348" s="195" t="str">
        <f t="shared" si="1605"/>
        <v>BE$13</v>
      </c>
      <c r="BF1348" s="195" t="str">
        <f t="shared" si="1605"/>
        <v>BF$13</v>
      </c>
      <c r="BG1348" s="195" t="str">
        <f t="shared" si="1605"/>
        <v>BG$13</v>
      </c>
      <c r="BH1348" s="195" t="str">
        <f t="shared" si="1605"/>
        <v>BH$13</v>
      </c>
      <c r="BI1348" s="195" t="str">
        <f t="shared" si="1605"/>
        <v>BI$13</v>
      </c>
      <c r="BJ1348" s="195" t="str">
        <f t="shared" si="1605"/>
        <v>BJ$13</v>
      </c>
      <c r="BK1348" s="195" t="str">
        <f t="shared" si="1605"/>
        <v>BK$13</v>
      </c>
      <c r="BL1348" s="195" t="str">
        <f t="shared" si="1605"/>
        <v>BL$13</v>
      </c>
      <c r="BM1348" s="195" t="str">
        <f t="shared" si="1605"/>
        <v>BM$13</v>
      </c>
      <c r="BN1348" s="195" t="str">
        <f t="shared" si="1605"/>
        <v>BN$13</v>
      </c>
      <c r="BO1348" s="195" t="str">
        <f t="shared" si="1605"/>
        <v>BO$13</v>
      </c>
      <c r="BP1348" s="195" t="str">
        <f t="shared" si="1605"/>
        <v>BP$13</v>
      </c>
      <c r="BQ1348" s="195" t="str">
        <f t="shared" si="1605"/>
        <v>BQ$13</v>
      </c>
      <c r="BR1348" s="195" t="str">
        <f t="shared" si="1605"/>
        <v>BR$13</v>
      </c>
      <c r="BS1348" s="195" t="str">
        <f t="shared" si="1605"/>
        <v>BS$13</v>
      </c>
      <c r="BT1348" s="195" t="str">
        <f t="shared" si="1605"/>
        <v>BT$13</v>
      </c>
      <c r="BU1348" s="195" t="str">
        <f t="shared" si="1605"/>
        <v>BU$13</v>
      </c>
      <c r="BV1348" s="195" t="str">
        <f t="shared" si="1605"/>
        <v>BV$13</v>
      </c>
      <c r="BW1348" s="195" t="str">
        <f t="shared" si="1605"/>
        <v>BW$13</v>
      </c>
      <c r="BX1348" s="195" t="str">
        <f t="shared" si="1605"/>
        <v>BX$13</v>
      </c>
      <c r="BY1348" s="195" t="str">
        <f t="shared" si="1605"/>
        <v>BY$13</v>
      </c>
      <c r="BZ1348" s="195" t="str">
        <f t="shared" si="1605"/>
        <v>BZ$13</v>
      </c>
      <c r="CA1348" s="195" t="str">
        <f t="shared" si="1605"/>
        <v>CA$13</v>
      </c>
      <c r="CB1348" s="195" t="str">
        <f t="shared" si="1605"/>
        <v>CB$13</v>
      </c>
      <c r="CC1348" s="195" t="str">
        <f t="shared" si="1605"/>
        <v>CC$13</v>
      </c>
      <c r="CD1348" s="195" t="str">
        <f t="shared" si="1605"/>
        <v>CD$13</v>
      </c>
      <c r="CE1348" s="195" t="str">
        <f t="shared" ref="CE1348:CL1348" si="1606">CE$17</f>
        <v>CE$13</v>
      </c>
      <c r="CF1348" s="195" t="str">
        <f t="shared" si="1606"/>
        <v>CF$13</v>
      </c>
      <c r="CG1348" s="195" t="str">
        <f t="shared" si="1606"/>
        <v>CG$13</v>
      </c>
      <c r="CH1348" s="195" t="str">
        <f t="shared" si="1606"/>
        <v>CH$13</v>
      </c>
      <c r="CI1348" s="195" t="str">
        <f t="shared" si="1606"/>
        <v>CI$13</v>
      </c>
      <c r="CJ1348" s="195" t="str">
        <f t="shared" si="1606"/>
        <v>CJ$13</v>
      </c>
      <c r="CK1348" s="195" t="str">
        <f t="shared" si="1606"/>
        <v>CK$13</v>
      </c>
      <c r="CL1348" s="195" t="str">
        <f t="shared" si="1606"/>
        <v>CL$13</v>
      </c>
    </row>
    <row r="1349" spans="2:90" x14ac:dyDescent="0.4">
      <c r="B1349" s="171" t="s">
        <v>491</v>
      </c>
      <c r="E1349" s="8"/>
      <c r="H1349" s="196"/>
      <c r="I1349" s="197"/>
      <c r="J1349" s="197"/>
      <c r="K1349" s="198"/>
      <c r="L1349" s="198"/>
      <c r="M1349" s="198"/>
      <c r="N1349" s="198"/>
      <c r="O1349" s="198"/>
      <c r="P1349" s="198"/>
      <c r="R1349" s="198"/>
      <c r="S1349" s="170"/>
      <c r="T1349" s="170"/>
      <c r="U1349" s="170"/>
      <c r="V1349" s="170"/>
      <c r="W1349" s="170"/>
      <c r="X1349" s="170"/>
      <c r="Y1349" s="170"/>
      <c r="Z1349" s="170"/>
      <c r="AA1349" s="170"/>
      <c r="AB1349" s="170"/>
      <c r="AC1349" s="170"/>
      <c r="AD1349" s="170"/>
      <c r="AE1349" s="170"/>
      <c r="AF1349" s="170"/>
      <c r="AG1349" s="170"/>
      <c r="AH1349" s="170"/>
      <c r="AI1349" s="170"/>
      <c r="AJ1349" s="170"/>
      <c r="AK1349" s="170"/>
      <c r="AL1349" s="170"/>
      <c r="AM1349" s="170"/>
      <c r="AN1349" s="170"/>
      <c r="AO1349" s="170"/>
      <c r="AP1349" s="170"/>
      <c r="AQ1349" s="170"/>
      <c r="AR1349" s="170"/>
      <c r="AS1349" s="170"/>
      <c r="AT1349" s="170"/>
      <c r="AU1349" s="170"/>
      <c r="AV1349" s="170"/>
      <c r="AW1349" s="170"/>
      <c r="AX1349" s="170"/>
      <c r="AY1349" s="170"/>
      <c r="AZ1349" s="170"/>
      <c r="BA1349" s="170"/>
      <c r="BB1349" s="170"/>
      <c r="BC1349" s="170"/>
      <c r="BD1349" s="170"/>
      <c r="BE1349" s="170"/>
      <c r="BF1349" s="170"/>
      <c r="BG1349" s="170"/>
      <c r="BH1349" s="170"/>
      <c r="BI1349" s="170"/>
      <c r="BJ1349" s="170"/>
      <c r="BK1349" s="170"/>
      <c r="BL1349" s="170"/>
      <c r="BM1349" s="170"/>
      <c r="BN1349" s="170"/>
      <c r="BO1349" s="170"/>
      <c r="BP1349" s="170"/>
      <c r="BQ1349" s="170"/>
      <c r="BR1349" s="170"/>
      <c r="BS1349" s="170"/>
      <c r="BT1349" s="170"/>
      <c r="BU1349" s="170"/>
      <c r="BV1349" s="170"/>
      <c r="BW1349" s="170"/>
      <c r="BX1349" s="170"/>
      <c r="BY1349" s="170"/>
      <c r="BZ1349" s="170"/>
      <c r="CA1349" s="170"/>
      <c r="CB1349" s="170"/>
      <c r="CC1349" s="170"/>
      <c r="CD1349" s="170"/>
      <c r="CE1349" s="170"/>
      <c r="CF1349" s="170"/>
      <c r="CG1349" s="170"/>
      <c r="CH1349" s="170"/>
      <c r="CI1349" s="170"/>
      <c r="CJ1349" s="170"/>
      <c r="CK1349" s="170"/>
      <c r="CL1349" s="170"/>
    </row>
    <row r="1350" spans="2:90" x14ac:dyDescent="0.4">
      <c r="B1350" s="171" t="s">
        <v>505</v>
      </c>
      <c r="E1350" s="8"/>
      <c r="H1350" s="196"/>
      <c r="I1350" s="197"/>
      <c r="J1350" s="197"/>
      <c r="K1350" s="198"/>
      <c r="L1350" s="198"/>
      <c r="M1350" s="198"/>
      <c r="N1350" s="198"/>
      <c r="O1350" s="198"/>
      <c r="P1350" s="198"/>
      <c r="R1350" s="198"/>
      <c r="S1350" s="186"/>
      <c r="T1350" s="186"/>
      <c r="U1350" s="186"/>
      <c r="V1350" s="186"/>
      <c r="W1350" s="186"/>
      <c r="X1350" s="186"/>
      <c r="Y1350" s="186"/>
      <c r="Z1350" s="186"/>
      <c r="AA1350" s="186"/>
      <c r="AB1350" s="186"/>
      <c r="AC1350" s="186"/>
      <c r="AD1350" s="186"/>
      <c r="AE1350" s="186"/>
      <c r="AF1350" s="186"/>
      <c r="AG1350" s="186"/>
      <c r="AH1350" s="186"/>
      <c r="AI1350" s="186"/>
      <c r="AJ1350" s="186"/>
      <c r="AK1350" s="186"/>
      <c r="AL1350" s="186"/>
      <c r="AM1350" s="186"/>
      <c r="AN1350" s="186"/>
      <c r="AO1350" s="186"/>
      <c r="AP1350" s="186"/>
      <c r="AQ1350" s="186"/>
      <c r="AR1350" s="186"/>
      <c r="AS1350" s="186"/>
      <c r="AT1350" s="186"/>
      <c r="AU1350" s="186"/>
      <c r="AV1350" s="186"/>
      <c r="AW1350" s="186"/>
      <c r="AX1350" s="186"/>
      <c r="AY1350" s="186"/>
      <c r="AZ1350" s="186"/>
      <c r="BA1350" s="186"/>
      <c r="BB1350" s="186"/>
      <c r="BC1350" s="186"/>
      <c r="BD1350" s="186"/>
      <c r="BE1350" s="186"/>
      <c r="BF1350" s="186"/>
      <c r="BG1350" s="186"/>
      <c r="BH1350" s="186"/>
      <c r="BI1350" s="186"/>
      <c r="BJ1350" s="186"/>
      <c r="BK1350" s="186"/>
      <c r="BL1350" s="186"/>
      <c r="BM1350" s="186"/>
      <c r="BN1350" s="186"/>
      <c r="BO1350" s="186"/>
      <c r="BP1350" s="186"/>
      <c r="BQ1350" s="186"/>
      <c r="BR1350" s="186"/>
      <c r="BS1350" s="186"/>
      <c r="BT1350" s="186"/>
      <c r="BU1350" s="186"/>
      <c r="BV1350" s="186"/>
      <c r="BW1350" s="186"/>
      <c r="BX1350" s="186"/>
      <c r="BY1350" s="186"/>
      <c r="BZ1350" s="186"/>
      <c r="CA1350" s="186"/>
      <c r="CB1350" s="186"/>
      <c r="CC1350" s="186"/>
      <c r="CD1350" s="186"/>
      <c r="CE1350" s="186"/>
      <c r="CF1350" s="186"/>
      <c r="CG1350" s="186"/>
      <c r="CH1350" s="186"/>
      <c r="CI1350" s="186"/>
      <c r="CJ1350" s="186"/>
      <c r="CK1350" s="186"/>
      <c r="CL1350" s="186"/>
    </row>
    <row r="1351" spans="2:90" x14ac:dyDescent="0.4">
      <c r="B1351" s="171" t="s">
        <v>463</v>
      </c>
      <c r="E1351" s="8"/>
      <c r="H1351" s="196"/>
      <c r="I1351" s="197"/>
      <c r="J1351" s="197"/>
      <c r="K1351" s="198"/>
      <c r="L1351" s="198"/>
      <c r="M1351" s="198"/>
      <c r="N1351" s="198"/>
      <c r="O1351" s="198"/>
      <c r="P1351" s="198"/>
      <c r="R1351" s="198"/>
      <c r="S1351" s="186" t="str">
        <f t="shared" ref="S1351:AX1351" si="1607">S$18</f>
        <v>S$14</v>
      </c>
      <c r="T1351" s="186" t="str">
        <f t="shared" si="1607"/>
        <v>T$14</v>
      </c>
      <c r="U1351" s="186" t="str">
        <f t="shared" si="1607"/>
        <v>U$14</v>
      </c>
      <c r="V1351" s="186" t="str">
        <f t="shared" si="1607"/>
        <v>V$14</v>
      </c>
      <c r="W1351" s="186" t="str">
        <f t="shared" si="1607"/>
        <v>W$14</v>
      </c>
      <c r="X1351" s="186" t="str">
        <f t="shared" si="1607"/>
        <v>X$14</v>
      </c>
      <c r="Y1351" s="186" t="str">
        <f t="shared" si="1607"/>
        <v>Y$14</v>
      </c>
      <c r="Z1351" s="186" t="str">
        <f t="shared" si="1607"/>
        <v>Z$14</v>
      </c>
      <c r="AA1351" s="186" t="str">
        <f t="shared" si="1607"/>
        <v>AA$14</v>
      </c>
      <c r="AB1351" s="186" t="str">
        <f t="shared" si="1607"/>
        <v>AB$14</v>
      </c>
      <c r="AC1351" s="186" t="str">
        <f t="shared" si="1607"/>
        <v>AC$14</v>
      </c>
      <c r="AD1351" s="186" t="str">
        <f t="shared" si="1607"/>
        <v>AD$14</v>
      </c>
      <c r="AE1351" s="186" t="str">
        <f t="shared" si="1607"/>
        <v>AE$14</v>
      </c>
      <c r="AF1351" s="186" t="str">
        <f t="shared" si="1607"/>
        <v>AF$14</v>
      </c>
      <c r="AG1351" s="186" t="str">
        <f t="shared" si="1607"/>
        <v>AG$14</v>
      </c>
      <c r="AH1351" s="186" t="str">
        <f t="shared" si="1607"/>
        <v>AH$14</v>
      </c>
      <c r="AI1351" s="186" t="str">
        <f t="shared" si="1607"/>
        <v>AI$14</v>
      </c>
      <c r="AJ1351" s="186" t="str">
        <f t="shared" si="1607"/>
        <v>AJ$14</v>
      </c>
      <c r="AK1351" s="186" t="str">
        <f t="shared" si="1607"/>
        <v>AK$14</v>
      </c>
      <c r="AL1351" s="186" t="str">
        <f t="shared" si="1607"/>
        <v>AL$14</v>
      </c>
      <c r="AM1351" s="186" t="str">
        <f t="shared" si="1607"/>
        <v>AM$14</v>
      </c>
      <c r="AN1351" s="186" t="str">
        <f t="shared" si="1607"/>
        <v>AN$14</v>
      </c>
      <c r="AO1351" s="186" t="str">
        <f t="shared" si="1607"/>
        <v>AO$14</v>
      </c>
      <c r="AP1351" s="186" t="str">
        <f t="shared" si="1607"/>
        <v>AP$14</v>
      </c>
      <c r="AQ1351" s="186" t="str">
        <f t="shared" si="1607"/>
        <v>AQ$14</v>
      </c>
      <c r="AR1351" s="186" t="str">
        <f t="shared" si="1607"/>
        <v>AR$14</v>
      </c>
      <c r="AS1351" s="186" t="str">
        <f t="shared" si="1607"/>
        <v>AS$14</v>
      </c>
      <c r="AT1351" s="186" t="str">
        <f t="shared" si="1607"/>
        <v>AT$14</v>
      </c>
      <c r="AU1351" s="186" t="str">
        <f t="shared" si="1607"/>
        <v>AU$14</v>
      </c>
      <c r="AV1351" s="186" t="str">
        <f t="shared" si="1607"/>
        <v>AV$14</v>
      </c>
      <c r="AW1351" s="186" t="str">
        <f t="shared" si="1607"/>
        <v>AW$14</v>
      </c>
      <c r="AX1351" s="186" t="str">
        <f t="shared" si="1607"/>
        <v>AX$14</v>
      </c>
      <c r="AY1351" s="186" t="str">
        <f t="shared" ref="AY1351:CD1351" si="1608">AY$18</f>
        <v>AY$14</v>
      </c>
      <c r="AZ1351" s="186" t="str">
        <f t="shared" si="1608"/>
        <v>AZ$14</v>
      </c>
      <c r="BA1351" s="186" t="str">
        <f t="shared" si="1608"/>
        <v>BA$14</v>
      </c>
      <c r="BB1351" s="186" t="str">
        <f t="shared" si="1608"/>
        <v>BB$14</v>
      </c>
      <c r="BC1351" s="186" t="str">
        <f t="shared" si="1608"/>
        <v>BC$14</v>
      </c>
      <c r="BD1351" s="186" t="str">
        <f t="shared" si="1608"/>
        <v>BD$14</v>
      </c>
      <c r="BE1351" s="186" t="str">
        <f t="shared" si="1608"/>
        <v>BE$14</v>
      </c>
      <c r="BF1351" s="186" t="str">
        <f t="shared" si="1608"/>
        <v>BF$14</v>
      </c>
      <c r="BG1351" s="186" t="str">
        <f t="shared" si="1608"/>
        <v>BG$14</v>
      </c>
      <c r="BH1351" s="186" t="str">
        <f t="shared" si="1608"/>
        <v>BH$14</v>
      </c>
      <c r="BI1351" s="186" t="str">
        <f t="shared" si="1608"/>
        <v>BI$14</v>
      </c>
      <c r="BJ1351" s="186" t="str">
        <f t="shared" si="1608"/>
        <v>BJ$14</v>
      </c>
      <c r="BK1351" s="186" t="str">
        <f t="shared" si="1608"/>
        <v>BK$14</v>
      </c>
      <c r="BL1351" s="186" t="str">
        <f t="shared" si="1608"/>
        <v>BL$14</v>
      </c>
      <c r="BM1351" s="186" t="str">
        <f t="shared" si="1608"/>
        <v>BM$14</v>
      </c>
      <c r="BN1351" s="186" t="str">
        <f t="shared" si="1608"/>
        <v>BN$14</v>
      </c>
      <c r="BO1351" s="186" t="str">
        <f t="shared" si="1608"/>
        <v>BO$14</v>
      </c>
      <c r="BP1351" s="186" t="str">
        <f t="shared" si="1608"/>
        <v>BP$14</v>
      </c>
      <c r="BQ1351" s="186" t="str">
        <f t="shared" si="1608"/>
        <v>BQ$14</v>
      </c>
      <c r="BR1351" s="186" t="str">
        <f t="shared" si="1608"/>
        <v>BR$14</v>
      </c>
      <c r="BS1351" s="186" t="str">
        <f t="shared" si="1608"/>
        <v>BS$14</v>
      </c>
      <c r="BT1351" s="186" t="str">
        <f t="shared" si="1608"/>
        <v>BT$14</v>
      </c>
      <c r="BU1351" s="186" t="str">
        <f t="shared" si="1608"/>
        <v>BU$14</v>
      </c>
      <c r="BV1351" s="186" t="str">
        <f t="shared" si="1608"/>
        <v>BV$14</v>
      </c>
      <c r="BW1351" s="186" t="str">
        <f t="shared" si="1608"/>
        <v>BW$14</v>
      </c>
      <c r="BX1351" s="186" t="str">
        <f t="shared" si="1608"/>
        <v>BX$14</v>
      </c>
      <c r="BY1351" s="186" t="str">
        <f t="shared" si="1608"/>
        <v>BY$14</v>
      </c>
      <c r="BZ1351" s="186" t="str">
        <f t="shared" si="1608"/>
        <v>BZ$14</v>
      </c>
      <c r="CA1351" s="186" t="str">
        <f t="shared" si="1608"/>
        <v>CA$14</v>
      </c>
      <c r="CB1351" s="186" t="str">
        <f t="shared" si="1608"/>
        <v>CB$14</v>
      </c>
      <c r="CC1351" s="186" t="str">
        <f t="shared" si="1608"/>
        <v>CC$14</v>
      </c>
      <c r="CD1351" s="186" t="str">
        <f t="shared" si="1608"/>
        <v>CD$14</v>
      </c>
      <c r="CE1351" s="186" t="str">
        <f t="shared" ref="CE1351:CL1351" si="1609">CE$18</f>
        <v>CE$14</v>
      </c>
      <c r="CF1351" s="186" t="str">
        <f t="shared" si="1609"/>
        <v>CF$14</v>
      </c>
      <c r="CG1351" s="186" t="str">
        <f t="shared" si="1609"/>
        <v>CG$14</v>
      </c>
      <c r="CH1351" s="186" t="str">
        <f t="shared" si="1609"/>
        <v>CH$14</v>
      </c>
      <c r="CI1351" s="186" t="str">
        <f t="shared" si="1609"/>
        <v>CI$14</v>
      </c>
      <c r="CJ1351" s="186" t="str">
        <f t="shared" si="1609"/>
        <v>CJ$14</v>
      </c>
      <c r="CK1351" s="186" t="str">
        <f t="shared" si="1609"/>
        <v>CK$14</v>
      </c>
      <c r="CL1351" s="186" t="str">
        <f t="shared" si="1609"/>
        <v>CL$14</v>
      </c>
    </row>
    <row r="1352" spans="2:90" x14ac:dyDescent="0.4">
      <c r="B1352" s="171" t="s">
        <v>464</v>
      </c>
      <c r="E1352" s="8"/>
      <c r="H1352" s="196"/>
      <c r="I1352" s="197"/>
      <c r="J1352" s="197"/>
      <c r="K1352" s="198"/>
      <c r="L1352" s="198"/>
      <c r="M1352" s="198"/>
      <c r="N1352" s="198"/>
      <c r="O1352" s="198"/>
      <c r="P1352" s="198"/>
      <c r="R1352" s="198"/>
      <c r="S1352" s="186" t="str">
        <f t="shared" ref="S1352:AX1352" si="1610">S$19</f>
        <v>S$15</v>
      </c>
      <c r="T1352" s="186" t="str">
        <f t="shared" si="1610"/>
        <v>T$15</v>
      </c>
      <c r="U1352" s="186" t="str">
        <f t="shared" si="1610"/>
        <v>U$15</v>
      </c>
      <c r="V1352" s="186" t="str">
        <f t="shared" si="1610"/>
        <v>V$15</v>
      </c>
      <c r="W1352" s="186" t="str">
        <f t="shared" si="1610"/>
        <v>W$15</v>
      </c>
      <c r="X1352" s="186" t="str">
        <f t="shared" si="1610"/>
        <v>X$15</v>
      </c>
      <c r="Y1352" s="186" t="str">
        <f t="shared" si="1610"/>
        <v>Y$15</v>
      </c>
      <c r="Z1352" s="186" t="str">
        <f t="shared" si="1610"/>
        <v>Z$15</v>
      </c>
      <c r="AA1352" s="186" t="str">
        <f t="shared" si="1610"/>
        <v>AA$15</v>
      </c>
      <c r="AB1352" s="186" t="str">
        <f t="shared" si="1610"/>
        <v>AB$15</v>
      </c>
      <c r="AC1352" s="186" t="str">
        <f t="shared" si="1610"/>
        <v>AC$15</v>
      </c>
      <c r="AD1352" s="186" t="str">
        <f t="shared" si="1610"/>
        <v>AD$15</v>
      </c>
      <c r="AE1352" s="186" t="str">
        <f t="shared" si="1610"/>
        <v>AE$15</v>
      </c>
      <c r="AF1352" s="186" t="str">
        <f t="shared" si="1610"/>
        <v>AF$15</v>
      </c>
      <c r="AG1352" s="186" t="str">
        <f t="shared" si="1610"/>
        <v>AG$15</v>
      </c>
      <c r="AH1352" s="186" t="str">
        <f t="shared" si="1610"/>
        <v>AH$15</v>
      </c>
      <c r="AI1352" s="186" t="str">
        <f t="shared" si="1610"/>
        <v>AI$15</v>
      </c>
      <c r="AJ1352" s="186" t="str">
        <f t="shared" si="1610"/>
        <v>AJ$15</v>
      </c>
      <c r="AK1352" s="186" t="str">
        <f t="shared" si="1610"/>
        <v>AK$15</v>
      </c>
      <c r="AL1352" s="186" t="str">
        <f t="shared" si="1610"/>
        <v>AL$15</v>
      </c>
      <c r="AM1352" s="186" t="str">
        <f t="shared" si="1610"/>
        <v>AM$15</v>
      </c>
      <c r="AN1352" s="186" t="str">
        <f t="shared" si="1610"/>
        <v>AN$15</v>
      </c>
      <c r="AO1352" s="186" t="str">
        <f t="shared" si="1610"/>
        <v>AO$15</v>
      </c>
      <c r="AP1352" s="186" t="str">
        <f t="shared" si="1610"/>
        <v>AP$15</v>
      </c>
      <c r="AQ1352" s="186" t="str">
        <f t="shared" si="1610"/>
        <v>AQ$15</v>
      </c>
      <c r="AR1352" s="186" t="str">
        <f t="shared" si="1610"/>
        <v>AR$15</v>
      </c>
      <c r="AS1352" s="186" t="str">
        <f t="shared" si="1610"/>
        <v>AS$15</v>
      </c>
      <c r="AT1352" s="186" t="str">
        <f t="shared" si="1610"/>
        <v>AT$15</v>
      </c>
      <c r="AU1352" s="186" t="str">
        <f t="shared" si="1610"/>
        <v>AU$15</v>
      </c>
      <c r="AV1352" s="186" t="str">
        <f t="shared" si="1610"/>
        <v>AV$15</v>
      </c>
      <c r="AW1352" s="186" t="str">
        <f t="shared" si="1610"/>
        <v>AW$15</v>
      </c>
      <c r="AX1352" s="186" t="str">
        <f t="shared" si="1610"/>
        <v>AX$15</v>
      </c>
      <c r="AY1352" s="186" t="str">
        <f t="shared" ref="AY1352:CD1352" si="1611">AY$19</f>
        <v>AY$15</v>
      </c>
      <c r="AZ1352" s="186" t="str">
        <f t="shared" si="1611"/>
        <v>AZ$15</v>
      </c>
      <c r="BA1352" s="186" t="str">
        <f t="shared" si="1611"/>
        <v>BA$15</v>
      </c>
      <c r="BB1352" s="186" t="str">
        <f t="shared" si="1611"/>
        <v>BB$15</v>
      </c>
      <c r="BC1352" s="186" t="str">
        <f t="shared" si="1611"/>
        <v>BC$15</v>
      </c>
      <c r="BD1352" s="186" t="str">
        <f t="shared" si="1611"/>
        <v>BD$15</v>
      </c>
      <c r="BE1352" s="186" t="str">
        <f t="shared" si="1611"/>
        <v>BE$15</v>
      </c>
      <c r="BF1352" s="186" t="str">
        <f t="shared" si="1611"/>
        <v>BF$15</v>
      </c>
      <c r="BG1352" s="186" t="str">
        <f t="shared" si="1611"/>
        <v>BG$15</v>
      </c>
      <c r="BH1352" s="186" t="str">
        <f t="shared" si="1611"/>
        <v>BH$15</v>
      </c>
      <c r="BI1352" s="186" t="str">
        <f t="shared" si="1611"/>
        <v>BI$15</v>
      </c>
      <c r="BJ1352" s="186" t="str">
        <f t="shared" si="1611"/>
        <v>BJ$15</v>
      </c>
      <c r="BK1352" s="186" t="str">
        <f t="shared" si="1611"/>
        <v>BK$15</v>
      </c>
      <c r="BL1352" s="186" t="str">
        <f t="shared" si="1611"/>
        <v>BL$15</v>
      </c>
      <c r="BM1352" s="186" t="str">
        <f t="shared" si="1611"/>
        <v>BM$15</v>
      </c>
      <c r="BN1352" s="186" t="str">
        <f t="shared" si="1611"/>
        <v>BN$15</v>
      </c>
      <c r="BO1352" s="186" t="str">
        <f t="shared" si="1611"/>
        <v>BO$15</v>
      </c>
      <c r="BP1352" s="186" t="str">
        <f t="shared" si="1611"/>
        <v>BP$15</v>
      </c>
      <c r="BQ1352" s="186" t="str">
        <f t="shared" si="1611"/>
        <v>BQ$15</v>
      </c>
      <c r="BR1352" s="186" t="str">
        <f t="shared" si="1611"/>
        <v>BR$15</v>
      </c>
      <c r="BS1352" s="186" t="str">
        <f t="shared" si="1611"/>
        <v>BS$15</v>
      </c>
      <c r="BT1352" s="186" t="str">
        <f t="shared" si="1611"/>
        <v>BT$15</v>
      </c>
      <c r="BU1352" s="186" t="str">
        <f t="shared" si="1611"/>
        <v>BU$15</v>
      </c>
      <c r="BV1352" s="186" t="str">
        <f t="shared" si="1611"/>
        <v>BV$15</v>
      </c>
      <c r="BW1352" s="186" t="str">
        <f t="shared" si="1611"/>
        <v>BW$15</v>
      </c>
      <c r="BX1352" s="186" t="str">
        <f t="shared" si="1611"/>
        <v>BX$15</v>
      </c>
      <c r="BY1352" s="186" t="str">
        <f t="shared" si="1611"/>
        <v>BY$15</v>
      </c>
      <c r="BZ1352" s="186" t="str">
        <f t="shared" si="1611"/>
        <v>BZ$15</v>
      </c>
      <c r="CA1352" s="186" t="str">
        <f t="shared" si="1611"/>
        <v>CA$15</v>
      </c>
      <c r="CB1352" s="186" t="str">
        <f t="shared" si="1611"/>
        <v>CB$15</v>
      </c>
      <c r="CC1352" s="186" t="str">
        <f t="shared" si="1611"/>
        <v>CC$15</v>
      </c>
      <c r="CD1352" s="186" t="str">
        <f t="shared" si="1611"/>
        <v>CD$15</v>
      </c>
      <c r="CE1352" s="186" t="str">
        <f t="shared" ref="CE1352:CL1352" si="1612">CE$19</f>
        <v>CE$15</v>
      </c>
      <c r="CF1352" s="186" t="str">
        <f t="shared" si="1612"/>
        <v>CF$15</v>
      </c>
      <c r="CG1352" s="186" t="str">
        <f t="shared" si="1612"/>
        <v>CG$15</v>
      </c>
      <c r="CH1352" s="186" t="str">
        <f t="shared" si="1612"/>
        <v>CH$15</v>
      </c>
      <c r="CI1352" s="186" t="str">
        <f t="shared" si="1612"/>
        <v>CI$15</v>
      </c>
      <c r="CJ1352" s="186" t="str">
        <f t="shared" si="1612"/>
        <v>CJ$15</v>
      </c>
      <c r="CK1352" s="186" t="str">
        <f t="shared" si="1612"/>
        <v>CK$15</v>
      </c>
      <c r="CL1352" s="186" t="str">
        <f t="shared" si="1612"/>
        <v>CL$15</v>
      </c>
    </row>
    <row r="1353" spans="2:90" x14ac:dyDescent="0.4">
      <c r="B1353" s="66" t="s">
        <v>792</v>
      </c>
      <c r="C1353" s="31"/>
      <c r="D1353" t="s">
        <v>793</v>
      </c>
      <c r="E1353" s="8" t="str">
        <f t="shared" ref="E1353:E1360" si="1613">ROW()&amp;" "&amp;D1353</f>
        <v>1353 SUBCAC-S</v>
      </c>
      <c r="F1353" t="s">
        <v>438</v>
      </c>
      <c r="G1353" s="31" t="s">
        <v>81</v>
      </c>
      <c r="H1353" s="22"/>
      <c r="I1353" s="287"/>
      <c r="J1353" s="287"/>
      <c r="K1353" s="22"/>
      <c r="L1353" s="22"/>
      <c r="M1353" s="22"/>
      <c r="N1353" s="22"/>
      <c r="O1353" s="22"/>
      <c r="P1353" s="22"/>
      <c r="R1353" s="66"/>
      <c r="S1353" s="288"/>
      <c r="T1353" s="288"/>
      <c r="U1353" s="288"/>
      <c r="V1353" s="288"/>
      <c r="W1353" s="288"/>
      <c r="X1353" s="288"/>
      <c r="Y1353" s="288"/>
      <c r="Z1353" s="288"/>
      <c r="AA1353" s="288"/>
      <c r="AB1353" s="288"/>
      <c r="AC1353" s="288"/>
      <c r="AD1353" s="288"/>
      <c r="AE1353" s="288"/>
      <c r="AF1353" s="288"/>
      <c r="AG1353" s="288"/>
      <c r="AH1353" s="288"/>
      <c r="AI1353" s="288"/>
      <c r="AJ1353" s="288"/>
      <c r="AK1353" s="288"/>
      <c r="AL1353" s="288"/>
      <c r="AM1353" s="288"/>
      <c r="AN1353" s="288"/>
      <c r="AO1353" s="288"/>
      <c r="AP1353" s="288"/>
      <c r="AQ1353" s="288"/>
      <c r="AR1353" s="288"/>
      <c r="AS1353" s="288"/>
      <c r="AT1353" s="288"/>
      <c r="AU1353" s="288"/>
      <c r="AV1353" s="288"/>
      <c r="AW1353" s="288"/>
      <c r="AX1353" s="288"/>
      <c r="AY1353" s="288"/>
      <c r="AZ1353" s="288"/>
      <c r="BA1353" s="288"/>
      <c r="BB1353" s="288"/>
      <c r="BC1353" s="288"/>
      <c r="BD1353" s="288"/>
      <c r="BE1353" s="288"/>
      <c r="BF1353" s="288"/>
      <c r="BG1353" s="288"/>
      <c r="BH1353" s="288"/>
      <c r="BI1353" s="288"/>
      <c r="BJ1353" s="288"/>
      <c r="BK1353" s="288"/>
      <c r="BL1353" s="288"/>
      <c r="BM1353" s="288"/>
      <c r="BN1353" s="288"/>
      <c r="BO1353" s="288"/>
      <c r="BP1353" s="288"/>
      <c r="BQ1353" s="288"/>
      <c r="BR1353" s="288"/>
      <c r="BS1353" s="288"/>
      <c r="BT1353" s="288"/>
      <c r="BU1353" s="288"/>
      <c r="BV1353" s="288"/>
      <c r="BW1353" s="288"/>
      <c r="BX1353" s="288"/>
      <c r="BY1353" s="288"/>
      <c r="BZ1353" s="288"/>
      <c r="CA1353" s="288"/>
      <c r="CB1353" s="288"/>
      <c r="CC1353" s="288"/>
      <c r="CD1353" s="288"/>
      <c r="CE1353" s="288"/>
      <c r="CF1353" s="288"/>
      <c r="CG1353" s="288"/>
      <c r="CH1353" s="288"/>
      <c r="CI1353" s="288"/>
      <c r="CJ1353" s="288"/>
      <c r="CK1353" s="288"/>
      <c r="CL1353" s="288"/>
    </row>
    <row r="1354" spans="2:90" x14ac:dyDescent="0.4">
      <c r="B1354" s="95" t="str">
        <f>B1356&amp;":"</f>
        <v>New user acquisition cost - (Primary label):</v>
      </c>
      <c r="C1354" s="31"/>
      <c r="D1354" t="s">
        <v>793</v>
      </c>
      <c r="E1354" s="8" t="str">
        <f t="shared" si="1613"/>
        <v>1354 SUBCAC-S</v>
      </c>
      <c r="H1354" s="31"/>
      <c r="I1354" s="73"/>
      <c r="J1354" s="73"/>
      <c r="K1354" s="31"/>
      <c r="L1354" s="31"/>
      <c r="M1354" s="31"/>
      <c r="N1354" s="31"/>
      <c r="O1354" s="31"/>
      <c r="P1354" s="31"/>
      <c r="R1354" s="67"/>
      <c r="S1354" s="152"/>
      <c r="T1354" s="152"/>
      <c r="U1354" s="152"/>
      <c r="V1354" s="152"/>
      <c r="W1354" s="152"/>
      <c r="X1354" s="152"/>
      <c r="Y1354" s="152"/>
      <c r="Z1354" s="152"/>
      <c r="AA1354" s="152"/>
      <c r="AB1354" s="152"/>
      <c r="AC1354" s="152"/>
      <c r="AD1354" s="152"/>
      <c r="AE1354" s="152"/>
      <c r="AF1354" s="152"/>
      <c r="AG1354" s="152"/>
      <c r="AH1354" s="152"/>
      <c r="AI1354" s="152"/>
      <c r="AJ1354" s="152"/>
      <c r="AK1354" s="152"/>
      <c r="AL1354" s="152"/>
      <c r="AM1354" s="152"/>
      <c r="AN1354" s="152"/>
      <c r="AO1354" s="152"/>
      <c r="AP1354" s="152"/>
      <c r="AQ1354" s="152"/>
      <c r="AR1354" s="152"/>
      <c r="AS1354" s="152"/>
      <c r="AT1354" s="152"/>
      <c r="AU1354" s="152"/>
      <c r="AV1354" s="152"/>
      <c r="AW1354" s="152"/>
      <c r="AX1354" s="152"/>
      <c r="AY1354" s="152"/>
      <c r="AZ1354" s="152"/>
      <c r="BA1354" s="152"/>
      <c r="BB1354" s="152"/>
      <c r="BC1354" s="152"/>
      <c r="BD1354" s="152"/>
      <c r="BE1354" s="152"/>
      <c r="BF1354" s="152"/>
      <c r="BG1354" s="152"/>
      <c r="BH1354" s="152"/>
      <c r="BI1354" s="152"/>
      <c r="BJ1354" s="152"/>
      <c r="BK1354" s="152"/>
      <c r="BL1354" s="152"/>
      <c r="BM1354" s="152"/>
      <c r="BN1354" s="152"/>
      <c r="BO1354" s="152"/>
      <c r="BP1354" s="152"/>
      <c r="BQ1354" s="152"/>
      <c r="BR1354" s="152"/>
      <c r="BS1354" s="152"/>
      <c r="BT1354" s="152"/>
      <c r="BU1354" s="152"/>
      <c r="BV1354" s="152"/>
      <c r="BW1354" s="152"/>
      <c r="BX1354" s="152"/>
      <c r="BY1354" s="152"/>
      <c r="BZ1354" s="152"/>
      <c r="CA1354" s="152"/>
      <c r="CB1354" s="152"/>
      <c r="CC1354" s="152"/>
      <c r="CD1354" s="152"/>
      <c r="CE1354" s="152"/>
      <c r="CF1354" s="152"/>
      <c r="CG1354" s="152"/>
      <c r="CH1354" s="152"/>
      <c r="CI1354" s="152"/>
      <c r="CJ1354" s="152"/>
      <c r="CK1354" s="152"/>
      <c r="CL1354" s="152"/>
    </row>
    <row r="1355" spans="2:90" x14ac:dyDescent="0.4">
      <c r="B1355" s="141" t="str">
        <f>"$ cost/new "&amp;B1362</f>
        <v>$ cost/new primary unit</v>
      </c>
      <c r="D1355" t="s">
        <v>793</v>
      </c>
      <c r="E1355" s="8" t="str">
        <f t="shared" si="1613"/>
        <v>1355 SUBCAC-S</v>
      </c>
      <c r="G1355" t="str">
        <f>E1355</f>
        <v>1355 SUBCAC-S</v>
      </c>
      <c r="H1355" s="12"/>
      <c r="I1355" s="60"/>
      <c r="J1355" s="60"/>
      <c r="K1355" s="18">
        <v>5</v>
      </c>
      <c r="L1355" s="18">
        <v>5</v>
      </c>
      <c r="M1355" s="18">
        <v>5</v>
      </c>
      <c r="N1355" s="18">
        <v>5</v>
      </c>
      <c r="O1355" s="18">
        <v>5</v>
      </c>
      <c r="P1355" s="18">
        <v>5</v>
      </c>
      <c r="R1355" s="19"/>
      <c r="S1355" s="143" cm="1">
        <f t="array" ref="S1355">INDEX($K:$P,ROW(),MATCH(S$3,$K$2:$P$2,0))</f>
        <v>5</v>
      </c>
      <c r="T1355" s="143" cm="1">
        <f t="array" ref="T1355">INDEX($K:$P,ROW(),MATCH(T$3,$K$2:$P$2,0))</f>
        <v>5</v>
      </c>
      <c r="U1355" s="143" cm="1">
        <f t="array" ref="U1355">INDEX($K:$P,ROW(),MATCH(U$3,$K$2:$P$2,0))</f>
        <v>5</v>
      </c>
      <c r="V1355" s="143" cm="1">
        <f t="array" ref="V1355">INDEX($K:$P,ROW(),MATCH(V$3,$K$2:$P$2,0))</f>
        <v>5</v>
      </c>
      <c r="W1355" s="143" cm="1">
        <f t="array" ref="W1355">INDEX($K:$P,ROW(),MATCH(W$3,$K$2:$P$2,0))</f>
        <v>5</v>
      </c>
      <c r="X1355" s="143" cm="1">
        <f t="array" ref="X1355">INDEX($K:$P,ROW(),MATCH(X$3,$K$2:$P$2,0))</f>
        <v>5</v>
      </c>
      <c r="Y1355" s="143" cm="1">
        <f t="array" ref="Y1355">INDEX($K:$P,ROW(),MATCH(Y$3,$K$2:$P$2,0))</f>
        <v>5</v>
      </c>
      <c r="Z1355" s="143" cm="1">
        <f t="array" ref="Z1355">INDEX($K:$P,ROW(),MATCH(Z$3,$K$2:$P$2,0))</f>
        <v>5</v>
      </c>
      <c r="AA1355" s="143" cm="1">
        <f t="array" ref="AA1355">INDEX($K:$P,ROW(),MATCH(AA$3,$K$2:$P$2,0))</f>
        <v>5</v>
      </c>
      <c r="AB1355" s="143" cm="1">
        <f t="array" ref="AB1355">INDEX($K:$P,ROW(),MATCH(AB$3,$K$2:$P$2,0))</f>
        <v>5</v>
      </c>
      <c r="AC1355" s="143" cm="1">
        <f t="array" ref="AC1355">INDEX($K:$P,ROW(),MATCH(AC$3,$K$2:$P$2,0))</f>
        <v>5</v>
      </c>
      <c r="AD1355" s="143" cm="1">
        <f t="array" ref="AD1355">INDEX($K:$P,ROW(),MATCH(AD$3,$K$2:$P$2,0))</f>
        <v>5</v>
      </c>
      <c r="AE1355" s="143" cm="1">
        <f t="array" ref="AE1355">INDEX($K:$P,ROW(),MATCH(AE$3,$K$2:$P$2,0))</f>
        <v>5</v>
      </c>
      <c r="AF1355" s="143" cm="1">
        <f t="array" ref="AF1355">INDEX($K:$P,ROW(),MATCH(AF$3,$K$2:$P$2,0))</f>
        <v>5</v>
      </c>
      <c r="AG1355" s="143" cm="1">
        <f t="array" ref="AG1355">INDEX($K:$P,ROW(),MATCH(AG$3,$K$2:$P$2,0))</f>
        <v>5</v>
      </c>
      <c r="AH1355" s="143" cm="1">
        <f t="array" ref="AH1355">INDEX($K:$P,ROW(),MATCH(AH$3,$K$2:$P$2,0))</f>
        <v>5</v>
      </c>
      <c r="AI1355" s="143" cm="1">
        <f t="array" ref="AI1355">INDEX($K:$P,ROW(),MATCH(AI$3,$K$2:$P$2,0))</f>
        <v>5</v>
      </c>
      <c r="AJ1355" s="143" cm="1">
        <f t="array" ref="AJ1355">INDEX($K:$P,ROW(),MATCH(AJ$3,$K$2:$P$2,0))</f>
        <v>5</v>
      </c>
      <c r="AK1355" s="143" cm="1">
        <f t="array" ref="AK1355">INDEX($K:$P,ROW(),MATCH(AK$3,$K$2:$P$2,0))</f>
        <v>5</v>
      </c>
      <c r="AL1355" s="143" cm="1">
        <f t="array" ref="AL1355">INDEX($K:$P,ROW(),MATCH(AL$3,$K$2:$P$2,0))</f>
        <v>5</v>
      </c>
      <c r="AM1355" s="143" cm="1">
        <f t="array" ref="AM1355">INDEX($K:$P,ROW(),MATCH(AM$3,$K$2:$P$2,0))</f>
        <v>5</v>
      </c>
      <c r="AN1355" s="143" cm="1">
        <f t="array" ref="AN1355">INDEX($K:$P,ROW(),MATCH(AN$3,$K$2:$P$2,0))</f>
        <v>5</v>
      </c>
      <c r="AO1355" s="143" cm="1">
        <f t="array" ref="AO1355">INDEX($K:$P,ROW(),MATCH(AO$3,$K$2:$P$2,0))</f>
        <v>5</v>
      </c>
      <c r="AP1355" s="143" cm="1">
        <f t="array" ref="AP1355">INDEX($K:$P,ROW(),MATCH(AP$3,$K$2:$P$2,0))</f>
        <v>5</v>
      </c>
      <c r="AQ1355" s="143" cm="1">
        <f t="array" ref="AQ1355">INDEX($K:$P,ROW(),MATCH(AQ$3,$K$2:$P$2,0))</f>
        <v>5</v>
      </c>
      <c r="AR1355" s="143" cm="1">
        <f t="array" ref="AR1355">INDEX($K:$P,ROW(),MATCH(AR$3,$K$2:$P$2,0))</f>
        <v>5</v>
      </c>
      <c r="AS1355" s="143" cm="1">
        <f t="array" ref="AS1355">INDEX($K:$P,ROW(),MATCH(AS$3,$K$2:$P$2,0))</f>
        <v>5</v>
      </c>
      <c r="AT1355" s="143" cm="1">
        <f t="array" ref="AT1355">INDEX($K:$P,ROW(),MATCH(AT$3,$K$2:$P$2,0))</f>
        <v>5</v>
      </c>
      <c r="AU1355" s="143" cm="1">
        <f t="array" ref="AU1355">INDEX($K:$P,ROW(),MATCH(AU$3,$K$2:$P$2,0))</f>
        <v>5</v>
      </c>
      <c r="AV1355" s="143" cm="1">
        <f t="array" ref="AV1355">INDEX($K:$P,ROW(),MATCH(AV$3,$K$2:$P$2,0))</f>
        <v>5</v>
      </c>
      <c r="AW1355" s="143" cm="1">
        <f t="array" ref="AW1355">INDEX($K:$P,ROW(),MATCH(AW$3,$K$2:$P$2,0))</f>
        <v>5</v>
      </c>
      <c r="AX1355" s="143" cm="1">
        <f t="array" ref="AX1355">INDEX($K:$P,ROW(),MATCH(AX$3,$K$2:$P$2,0))</f>
        <v>5</v>
      </c>
      <c r="AY1355" s="143" cm="1">
        <f t="array" ref="AY1355">INDEX($K:$P,ROW(),MATCH(AY$3,$K$2:$P$2,0))</f>
        <v>5</v>
      </c>
      <c r="AZ1355" s="143" cm="1">
        <f t="array" ref="AZ1355">INDEX($K:$P,ROW(),MATCH(AZ$3,$K$2:$P$2,0))</f>
        <v>5</v>
      </c>
      <c r="BA1355" s="143" cm="1">
        <f t="array" ref="BA1355">INDEX($K:$P,ROW(),MATCH(BA$3,$K$2:$P$2,0))</f>
        <v>5</v>
      </c>
      <c r="BB1355" s="143" cm="1">
        <f t="array" ref="BB1355">INDEX($K:$P,ROW(),MATCH(BB$3,$K$2:$P$2,0))</f>
        <v>5</v>
      </c>
      <c r="BC1355" s="143" cm="1">
        <f t="array" ref="BC1355">INDEX($K:$P,ROW(),MATCH(BC$3,$K$2:$P$2,0))</f>
        <v>5</v>
      </c>
      <c r="BD1355" s="143" cm="1">
        <f t="array" ref="BD1355">INDEX($K:$P,ROW(),MATCH(BD$3,$K$2:$P$2,0))</f>
        <v>5</v>
      </c>
      <c r="BE1355" s="143" cm="1">
        <f t="array" ref="BE1355">INDEX($K:$P,ROW(),MATCH(BE$3,$K$2:$P$2,0))</f>
        <v>5</v>
      </c>
      <c r="BF1355" s="143" cm="1">
        <f t="array" ref="BF1355">INDEX($K:$P,ROW(),MATCH(BF$3,$K$2:$P$2,0))</f>
        <v>5</v>
      </c>
      <c r="BG1355" s="143" cm="1">
        <f t="array" ref="BG1355">INDEX($K:$P,ROW(),MATCH(BG$3,$K$2:$P$2,0))</f>
        <v>5</v>
      </c>
      <c r="BH1355" s="143" cm="1">
        <f t="array" ref="BH1355">INDEX($K:$P,ROW(),MATCH(BH$3,$K$2:$P$2,0))</f>
        <v>5</v>
      </c>
      <c r="BI1355" s="143" cm="1">
        <f t="array" ref="BI1355">INDEX($K:$P,ROW(),MATCH(BI$3,$K$2:$P$2,0))</f>
        <v>5</v>
      </c>
      <c r="BJ1355" s="143" cm="1">
        <f t="array" ref="BJ1355">INDEX($K:$P,ROW(),MATCH(BJ$3,$K$2:$P$2,0))</f>
        <v>5</v>
      </c>
      <c r="BK1355" s="143" cm="1">
        <f t="array" ref="BK1355">INDEX($K:$P,ROW(),MATCH(BK$3,$K$2:$P$2,0))</f>
        <v>5</v>
      </c>
      <c r="BL1355" s="143" cm="1">
        <f t="array" ref="BL1355">INDEX($K:$P,ROW(),MATCH(BL$3,$K$2:$P$2,0))</f>
        <v>5</v>
      </c>
      <c r="BM1355" s="143" cm="1">
        <f t="array" ref="BM1355">INDEX($K:$P,ROW(),MATCH(BM$3,$K$2:$P$2,0))</f>
        <v>5</v>
      </c>
      <c r="BN1355" s="143" cm="1">
        <f t="array" ref="BN1355">INDEX($K:$P,ROW(),MATCH(BN$3,$K$2:$P$2,0))</f>
        <v>5</v>
      </c>
      <c r="BO1355" s="143" cm="1">
        <f t="array" ref="BO1355">INDEX($K:$P,ROW(),MATCH(BO$3,$K$2:$P$2,0))</f>
        <v>5</v>
      </c>
      <c r="BP1355" s="143" cm="1">
        <f t="array" ref="BP1355">INDEX($K:$P,ROW(),MATCH(BP$3,$K$2:$P$2,0))</f>
        <v>5</v>
      </c>
      <c r="BQ1355" s="143" cm="1">
        <f t="array" ref="BQ1355">INDEX($K:$P,ROW(),MATCH(BQ$3,$K$2:$P$2,0))</f>
        <v>5</v>
      </c>
      <c r="BR1355" s="143" cm="1">
        <f t="array" ref="BR1355">INDEX($K:$P,ROW(),MATCH(BR$3,$K$2:$P$2,0))</f>
        <v>5</v>
      </c>
      <c r="BS1355" s="143" cm="1">
        <f t="array" ref="BS1355">INDEX($K:$P,ROW(),MATCH(BS$3,$K$2:$P$2,0))</f>
        <v>5</v>
      </c>
      <c r="BT1355" s="143" cm="1">
        <f t="array" ref="BT1355">INDEX($K:$P,ROW(),MATCH(BT$3,$K$2:$P$2,0))</f>
        <v>5</v>
      </c>
      <c r="BU1355" s="143" cm="1">
        <f t="array" ref="BU1355">INDEX($K:$P,ROW(),MATCH(BU$3,$K$2:$P$2,0))</f>
        <v>5</v>
      </c>
      <c r="BV1355" s="143" cm="1">
        <f t="array" ref="BV1355">INDEX($K:$P,ROW(),MATCH(BV$3,$K$2:$P$2,0))</f>
        <v>5</v>
      </c>
      <c r="BW1355" s="143" cm="1">
        <f t="array" ref="BW1355">INDEX($K:$P,ROW(),MATCH(BW$3,$K$2:$P$2,0))</f>
        <v>5</v>
      </c>
      <c r="BX1355" s="143" cm="1">
        <f t="array" ref="BX1355">INDEX($K:$P,ROW(),MATCH(BX$3,$K$2:$P$2,0))</f>
        <v>5</v>
      </c>
      <c r="BY1355" s="143" cm="1">
        <f t="array" ref="BY1355">INDEX($K:$P,ROW(),MATCH(BY$3,$K$2:$P$2,0))</f>
        <v>5</v>
      </c>
      <c r="BZ1355" s="143" cm="1">
        <f t="array" ref="BZ1355">INDEX($K:$P,ROW(),MATCH(BZ$3,$K$2:$P$2,0))</f>
        <v>5</v>
      </c>
      <c r="CA1355" s="143" cm="1">
        <f t="array" ref="CA1355">INDEX($K:$P,ROW(),MATCH(CA$3,$K$2:$P$2,0))</f>
        <v>5</v>
      </c>
      <c r="CB1355" s="143" cm="1">
        <f t="array" ref="CB1355">INDEX($K:$P,ROW(),MATCH(CB$3,$K$2:$P$2,0))</f>
        <v>5</v>
      </c>
      <c r="CC1355" s="143" cm="1">
        <f t="array" ref="CC1355">INDEX($K:$P,ROW(),MATCH(CC$3,$K$2:$P$2,0))</f>
        <v>5</v>
      </c>
      <c r="CD1355" s="143" cm="1">
        <f t="array" ref="CD1355">INDEX($K:$P,ROW(),MATCH(CD$3,$K$2:$P$2,0))</f>
        <v>5</v>
      </c>
      <c r="CE1355" s="143" cm="1">
        <f t="array" ref="CE1355">INDEX($K:$P,ROW(),MATCH(CE$3,$K$2:$P$2,0))</f>
        <v>5</v>
      </c>
      <c r="CF1355" s="143" cm="1">
        <f t="array" ref="CF1355">INDEX($K:$P,ROW(),MATCH(CF$3,$K$2:$P$2,0))</f>
        <v>5</v>
      </c>
      <c r="CG1355" s="143" cm="1">
        <f t="array" ref="CG1355">INDEX($K:$P,ROW(),MATCH(CG$3,$K$2:$P$2,0))</f>
        <v>5</v>
      </c>
      <c r="CH1355" s="143" cm="1">
        <f t="array" ref="CH1355">INDEX($K:$P,ROW(),MATCH(CH$3,$K$2:$P$2,0))</f>
        <v>5</v>
      </c>
      <c r="CI1355" s="143" cm="1">
        <f t="array" ref="CI1355">INDEX($K:$P,ROW(),MATCH(CI$3,$K$2:$P$2,0))</f>
        <v>5</v>
      </c>
      <c r="CJ1355" s="143" cm="1">
        <f t="array" ref="CJ1355">INDEX($K:$P,ROW(),MATCH(CJ$3,$K$2:$P$2,0))</f>
        <v>5</v>
      </c>
      <c r="CK1355" s="143" cm="1">
        <f t="array" ref="CK1355">INDEX($K:$P,ROW(),MATCH(CK$3,$K$2:$P$2,0))</f>
        <v>5</v>
      </c>
      <c r="CL1355" s="143" cm="1">
        <f t="array" ref="CL1355">INDEX($K:$P,ROW(),MATCH(CL$3,$K$2:$P$2,0))</f>
        <v>5</v>
      </c>
    </row>
    <row r="1356" spans="2:90" x14ac:dyDescent="0.4">
      <c r="B1356" s="123" t="str">
        <f>SUBSTITUTE(B1353,":","")&amp;" - "&amp;B1361</f>
        <v>New user acquisition cost - (Primary label)</v>
      </c>
      <c r="C1356" s="27" t="s">
        <v>203</v>
      </c>
      <c r="D1356" t="s">
        <v>793</v>
      </c>
      <c r="E1356" s="8" t="str">
        <f t="shared" si="1613"/>
        <v>1356 SUBCAC-S</v>
      </c>
      <c r="F1356" s="27"/>
      <c r="G1356" s="27"/>
      <c r="H1356" s="27"/>
      <c r="I1356" s="78"/>
      <c r="J1356" s="78"/>
      <c r="K1356" s="115">
        <f t="shared" ref="K1356:P1356" ca="1" si="1614">SUMIF($3:$3,K$2,1356:1356)</f>
        <v>-300000</v>
      </c>
      <c r="L1356" s="115">
        <f t="shared" ca="1" si="1614"/>
        <v>-300000</v>
      </c>
      <c r="M1356" s="115">
        <f t="shared" ca="1" si="1614"/>
        <v>-300000</v>
      </c>
      <c r="N1356" s="115">
        <f t="shared" ca="1" si="1614"/>
        <v>-300000</v>
      </c>
      <c r="O1356" s="115">
        <f t="shared" ca="1" si="1614"/>
        <v>-300000</v>
      </c>
      <c r="P1356" s="115">
        <f t="shared" ca="1" si="1614"/>
        <v>-300000</v>
      </c>
      <c r="R1356" s="33"/>
      <c r="S1356" s="144" cm="1">
        <f t="array" aca="1" ref="S1356" ca="1">-S1355*INDIRECT(S1348)</f>
        <v>-25000</v>
      </c>
      <c r="T1356" s="144" cm="1">
        <f t="array" aca="1" ref="T1356" ca="1">-T1355*INDIRECT(T1348)</f>
        <v>-25000</v>
      </c>
      <c r="U1356" s="144" cm="1">
        <f t="array" aca="1" ref="U1356" ca="1">-U1355*INDIRECT(U1348)</f>
        <v>-25000</v>
      </c>
      <c r="V1356" s="144" cm="1">
        <f t="array" aca="1" ref="V1356" ca="1">-V1355*INDIRECT(V1348)</f>
        <v>-25000</v>
      </c>
      <c r="W1356" s="144" cm="1">
        <f t="array" aca="1" ref="W1356" ca="1">-W1355*INDIRECT(W1348)</f>
        <v>-25000</v>
      </c>
      <c r="X1356" s="144" cm="1">
        <f t="array" aca="1" ref="X1356" ca="1">-X1355*INDIRECT(X1348)</f>
        <v>-25000</v>
      </c>
      <c r="Y1356" s="144" cm="1">
        <f t="array" aca="1" ref="Y1356" ca="1">-Y1355*INDIRECT(Y1348)</f>
        <v>-25000</v>
      </c>
      <c r="Z1356" s="144" cm="1">
        <f t="array" aca="1" ref="Z1356" ca="1">-Z1355*INDIRECT(Z1348)</f>
        <v>-25000</v>
      </c>
      <c r="AA1356" s="144" cm="1">
        <f t="array" aca="1" ref="AA1356" ca="1">-AA1355*INDIRECT(AA1348)</f>
        <v>-25000</v>
      </c>
      <c r="AB1356" s="144" cm="1">
        <f t="array" aca="1" ref="AB1356" ca="1">-AB1355*INDIRECT(AB1348)</f>
        <v>-25000</v>
      </c>
      <c r="AC1356" s="144" cm="1">
        <f t="array" aca="1" ref="AC1356" ca="1">-AC1355*INDIRECT(AC1348)</f>
        <v>-25000</v>
      </c>
      <c r="AD1356" s="144" cm="1">
        <f t="array" aca="1" ref="AD1356" ca="1">-AD1355*INDIRECT(AD1348)</f>
        <v>-25000</v>
      </c>
      <c r="AE1356" s="144" cm="1">
        <f t="array" aca="1" ref="AE1356" ca="1">-AE1355*INDIRECT(AE1348)</f>
        <v>-25000</v>
      </c>
      <c r="AF1356" s="144" cm="1">
        <f t="array" aca="1" ref="AF1356" ca="1">-AF1355*INDIRECT(AF1348)</f>
        <v>-25000</v>
      </c>
      <c r="AG1356" s="144" cm="1">
        <f t="array" aca="1" ref="AG1356" ca="1">-AG1355*INDIRECT(AG1348)</f>
        <v>-25000</v>
      </c>
      <c r="AH1356" s="144" cm="1">
        <f t="array" aca="1" ref="AH1356" ca="1">-AH1355*INDIRECT(AH1348)</f>
        <v>-25000</v>
      </c>
      <c r="AI1356" s="144" cm="1">
        <f t="array" aca="1" ref="AI1356" ca="1">-AI1355*INDIRECT(AI1348)</f>
        <v>-25000</v>
      </c>
      <c r="AJ1356" s="144" cm="1">
        <f t="array" aca="1" ref="AJ1356" ca="1">-AJ1355*INDIRECT(AJ1348)</f>
        <v>-25000</v>
      </c>
      <c r="AK1356" s="144" cm="1">
        <f t="array" aca="1" ref="AK1356" ca="1">-AK1355*INDIRECT(AK1348)</f>
        <v>-25000</v>
      </c>
      <c r="AL1356" s="144" cm="1">
        <f t="array" aca="1" ref="AL1356" ca="1">-AL1355*INDIRECT(AL1348)</f>
        <v>-25000</v>
      </c>
      <c r="AM1356" s="144" cm="1">
        <f t="array" aca="1" ref="AM1356" ca="1">-AM1355*INDIRECT(AM1348)</f>
        <v>-25000</v>
      </c>
      <c r="AN1356" s="144" cm="1">
        <f t="array" aca="1" ref="AN1356" ca="1">-AN1355*INDIRECT(AN1348)</f>
        <v>-25000</v>
      </c>
      <c r="AO1356" s="144" cm="1">
        <f t="array" aca="1" ref="AO1356" ca="1">-AO1355*INDIRECT(AO1348)</f>
        <v>-25000</v>
      </c>
      <c r="AP1356" s="144" cm="1">
        <f t="array" aca="1" ref="AP1356" ca="1">-AP1355*INDIRECT(AP1348)</f>
        <v>-25000</v>
      </c>
      <c r="AQ1356" s="144" cm="1">
        <f t="array" aca="1" ref="AQ1356" ca="1">-AQ1355*INDIRECT(AQ1348)</f>
        <v>-25000</v>
      </c>
      <c r="AR1356" s="144" cm="1">
        <f t="array" aca="1" ref="AR1356" ca="1">-AR1355*INDIRECT(AR1348)</f>
        <v>-25000</v>
      </c>
      <c r="AS1356" s="144" cm="1">
        <f t="array" aca="1" ref="AS1356" ca="1">-AS1355*INDIRECT(AS1348)</f>
        <v>-25000</v>
      </c>
      <c r="AT1356" s="144" cm="1">
        <f t="array" aca="1" ref="AT1356" ca="1">-AT1355*INDIRECT(AT1348)</f>
        <v>-25000</v>
      </c>
      <c r="AU1356" s="144" cm="1">
        <f t="array" aca="1" ref="AU1356" ca="1">-AU1355*INDIRECT(AU1348)</f>
        <v>-25000</v>
      </c>
      <c r="AV1356" s="144" cm="1">
        <f t="array" aca="1" ref="AV1356" ca="1">-AV1355*INDIRECT(AV1348)</f>
        <v>-25000</v>
      </c>
      <c r="AW1356" s="144" cm="1">
        <f t="array" aca="1" ref="AW1356" ca="1">-AW1355*INDIRECT(AW1348)</f>
        <v>-25000</v>
      </c>
      <c r="AX1356" s="144" cm="1">
        <f t="array" aca="1" ref="AX1356" ca="1">-AX1355*INDIRECT(AX1348)</f>
        <v>-25000</v>
      </c>
      <c r="AY1356" s="144" cm="1">
        <f t="array" aca="1" ref="AY1356" ca="1">-AY1355*INDIRECT(AY1348)</f>
        <v>-25000</v>
      </c>
      <c r="AZ1356" s="144" cm="1">
        <f t="array" aca="1" ref="AZ1356" ca="1">-AZ1355*INDIRECT(AZ1348)</f>
        <v>-25000</v>
      </c>
      <c r="BA1356" s="144" cm="1">
        <f t="array" aca="1" ref="BA1356" ca="1">-BA1355*INDIRECT(BA1348)</f>
        <v>-25000</v>
      </c>
      <c r="BB1356" s="144" cm="1">
        <f t="array" aca="1" ref="BB1356" ca="1">-BB1355*INDIRECT(BB1348)</f>
        <v>-25000</v>
      </c>
      <c r="BC1356" s="144" cm="1">
        <f t="array" aca="1" ref="BC1356" ca="1">-BC1355*INDIRECT(BC1348)</f>
        <v>-25000</v>
      </c>
      <c r="BD1356" s="144" cm="1">
        <f t="array" aca="1" ref="BD1356" ca="1">-BD1355*INDIRECT(BD1348)</f>
        <v>-25000</v>
      </c>
      <c r="BE1356" s="144" cm="1">
        <f t="array" aca="1" ref="BE1356" ca="1">-BE1355*INDIRECT(BE1348)</f>
        <v>-25000</v>
      </c>
      <c r="BF1356" s="144" cm="1">
        <f t="array" aca="1" ref="BF1356" ca="1">-BF1355*INDIRECT(BF1348)</f>
        <v>-25000</v>
      </c>
      <c r="BG1356" s="144" cm="1">
        <f t="array" aca="1" ref="BG1356" ca="1">-BG1355*INDIRECT(BG1348)</f>
        <v>-25000</v>
      </c>
      <c r="BH1356" s="144" cm="1">
        <f t="array" aca="1" ref="BH1356" ca="1">-BH1355*INDIRECT(BH1348)</f>
        <v>-25000</v>
      </c>
      <c r="BI1356" s="144" cm="1">
        <f t="array" aca="1" ref="BI1356" ca="1">-BI1355*INDIRECT(BI1348)</f>
        <v>-25000</v>
      </c>
      <c r="BJ1356" s="144" cm="1">
        <f t="array" aca="1" ref="BJ1356" ca="1">-BJ1355*INDIRECT(BJ1348)</f>
        <v>-25000</v>
      </c>
      <c r="BK1356" s="144" cm="1">
        <f t="array" aca="1" ref="BK1356" ca="1">-BK1355*INDIRECT(BK1348)</f>
        <v>-25000</v>
      </c>
      <c r="BL1356" s="144" cm="1">
        <f t="array" aca="1" ref="BL1356" ca="1">-BL1355*INDIRECT(BL1348)</f>
        <v>-25000</v>
      </c>
      <c r="BM1356" s="144" cm="1">
        <f t="array" aca="1" ref="BM1356" ca="1">-BM1355*INDIRECT(BM1348)</f>
        <v>-25000</v>
      </c>
      <c r="BN1356" s="144" cm="1">
        <f t="array" aca="1" ref="BN1356" ca="1">-BN1355*INDIRECT(BN1348)</f>
        <v>-25000</v>
      </c>
      <c r="BO1356" s="144" cm="1">
        <f t="array" aca="1" ref="BO1356" ca="1">-BO1355*INDIRECT(BO1348)</f>
        <v>-25000</v>
      </c>
      <c r="BP1356" s="144" cm="1">
        <f t="array" aca="1" ref="BP1356" ca="1">-BP1355*INDIRECT(BP1348)</f>
        <v>-25000</v>
      </c>
      <c r="BQ1356" s="144" cm="1">
        <f t="array" aca="1" ref="BQ1356" ca="1">-BQ1355*INDIRECT(BQ1348)</f>
        <v>-25000</v>
      </c>
      <c r="BR1356" s="144" cm="1">
        <f t="array" aca="1" ref="BR1356" ca="1">-BR1355*INDIRECT(BR1348)</f>
        <v>-25000</v>
      </c>
      <c r="BS1356" s="144" cm="1">
        <f t="array" aca="1" ref="BS1356" ca="1">-BS1355*INDIRECT(BS1348)</f>
        <v>-25000</v>
      </c>
      <c r="BT1356" s="144" cm="1">
        <f t="array" aca="1" ref="BT1356" ca="1">-BT1355*INDIRECT(BT1348)</f>
        <v>-25000</v>
      </c>
      <c r="BU1356" s="144" cm="1">
        <f t="array" aca="1" ref="BU1356" ca="1">-BU1355*INDIRECT(BU1348)</f>
        <v>-25000</v>
      </c>
      <c r="BV1356" s="144" cm="1">
        <f t="array" aca="1" ref="BV1356" ca="1">-BV1355*INDIRECT(BV1348)</f>
        <v>-25000</v>
      </c>
      <c r="BW1356" s="144" cm="1">
        <f t="array" aca="1" ref="BW1356" ca="1">-BW1355*INDIRECT(BW1348)</f>
        <v>-25000</v>
      </c>
      <c r="BX1356" s="144" cm="1">
        <f t="array" aca="1" ref="BX1356" ca="1">-BX1355*INDIRECT(BX1348)</f>
        <v>-25000</v>
      </c>
      <c r="BY1356" s="144" cm="1">
        <f t="array" aca="1" ref="BY1356" ca="1">-BY1355*INDIRECT(BY1348)</f>
        <v>-25000</v>
      </c>
      <c r="BZ1356" s="144" cm="1">
        <f t="array" aca="1" ref="BZ1356" ca="1">-BZ1355*INDIRECT(BZ1348)</f>
        <v>-25000</v>
      </c>
      <c r="CA1356" s="144" cm="1">
        <f t="array" aca="1" ref="CA1356" ca="1">-CA1355*INDIRECT(CA1348)</f>
        <v>-25000</v>
      </c>
      <c r="CB1356" s="144" cm="1">
        <f t="array" aca="1" ref="CB1356" ca="1">-CB1355*INDIRECT(CB1348)</f>
        <v>-25000</v>
      </c>
      <c r="CC1356" s="144" cm="1">
        <f t="array" aca="1" ref="CC1356" ca="1">-CC1355*INDIRECT(CC1348)</f>
        <v>-25000</v>
      </c>
      <c r="CD1356" s="144" cm="1">
        <f t="array" aca="1" ref="CD1356" ca="1">-CD1355*INDIRECT(CD1348)</f>
        <v>-25000</v>
      </c>
      <c r="CE1356" s="144" cm="1">
        <f t="array" aca="1" ref="CE1356" ca="1">-CE1355*INDIRECT(CE1348)</f>
        <v>-25000</v>
      </c>
      <c r="CF1356" s="144" cm="1">
        <f t="array" aca="1" ref="CF1356" ca="1">-CF1355*INDIRECT(CF1348)</f>
        <v>-25000</v>
      </c>
      <c r="CG1356" s="144" cm="1">
        <f t="array" aca="1" ref="CG1356" ca="1">-CG1355*INDIRECT(CG1348)</f>
        <v>-25000</v>
      </c>
      <c r="CH1356" s="144" cm="1">
        <f t="array" aca="1" ref="CH1356" ca="1">-CH1355*INDIRECT(CH1348)</f>
        <v>-25000</v>
      </c>
      <c r="CI1356" s="144" cm="1">
        <f t="array" aca="1" ref="CI1356" ca="1">-CI1355*INDIRECT(CI1348)</f>
        <v>-25000</v>
      </c>
      <c r="CJ1356" s="144" cm="1">
        <f t="array" aca="1" ref="CJ1356" ca="1">-CJ1355*INDIRECT(CJ1348)</f>
        <v>-25000</v>
      </c>
      <c r="CK1356" s="144" cm="1">
        <f t="array" aca="1" ref="CK1356" ca="1">-CK1355*INDIRECT(CK1348)</f>
        <v>-25000</v>
      </c>
      <c r="CL1356" s="144" cm="1">
        <f t="array" aca="1" ref="CL1356" ca="1">-CL1355*INDIRECT(CL1348)</f>
        <v>-25000</v>
      </c>
    </row>
    <row r="1357" spans="2:90" x14ac:dyDescent="0.4">
      <c r="B1357" s="13"/>
      <c r="D1357" t="s">
        <v>793</v>
      </c>
      <c r="E1357" s="8" t="str">
        <f t="shared" si="1613"/>
        <v>1357 SUBCAC-S</v>
      </c>
      <c r="G1357" t="s">
        <v>244</v>
      </c>
      <c r="H1357" s="12"/>
      <c r="I1357" s="60"/>
      <c r="J1357" s="60"/>
      <c r="R1357" s="9"/>
      <c r="S1357" s="145"/>
      <c r="T1357" s="145"/>
      <c r="U1357" s="145"/>
      <c r="V1357" s="145"/>
      <c r="W1357" s="145"/>
      <c r="X1357" s="145"/>
      <c r="Y1357" s="145"/>
      <c r="Z1357" s="145"/>
      <c r="AA1357" s="145"/>
      <c r="AB1357" s="145"/>
      <c r="AC1357" s="145"/>
      <c r="AD1357" s="145"/>
      <c r="AE1357" s="145"/>
      <c r="AF1357" s="145"/>
      <c r="AG1357" s="145"/>
      <c r="AH1357" s="145"/>
      <c r="AI1357" s="145"/>
      <c r="AJ1357" s="145"/>
      <c r="AK1357" s="145"/>
      <c r="AL1357" s="145"/>
      <c r="AM1357" s="145"/>
      <c r="AN1357" s="145"/>
      <c r="AO1357" s="145"/>
      <c r="AP1357" s="145"/>
      <c r="AQ1357" s="145"/>
      <c r="AR1357" s="145"/>
      <c r="AS1357" s="145"/>
      <c r="AT1357" s="145"/>
      <c r="AU1357" s="145"/>
      <c r="AV1357" s="145"/>
      <c r="AW1357" s="145"/>
      <c r="AX1357" s="145"/>
      <c r="AY1357" s="145"/>
      <c r="AZ1357" s="145"/>
      <c r="BA1357" s="145"/>
      <c r="BB1357" s="145"/>
      <c r="BC1357" s="145"/>
      <c r="BD1357" s="145"/>
      <c r="BE1357" s="145"/>
      <c r="BF1357" s="145"/>
      <c r="BG1357" s="145"/>
      <c r="BH1357" s="145"/>
      <c r="BI1357" s="145"/>
      <c r="BJ1357" s="145"/>
      <c r="BK1357" s="145"/>
      <c r="BL1357" s="145"/>
      <c r="BM1357" s="145"/>
      <c r="BN1357" s="145"/>
      <c r="BO1357" s="145"/>
      <c r="BP1357" s="145"/>
      <c r="BQ1357" s="145"/>
      <c r="BR1357" s="145"/>
      <c r="BS1357" s="145"/>
      <c r="BT1357" s="145"/>
      <c r="BU1357" s="145"/>
      <c r="BV1357" s="145"/>
      <c r="BW1357" s="145"/>
      <c r="BX1357" s="145"/>
      <c r="BY1357" s="145"/>
      <c r="BZ1357" s="145"/>
      <c r="CA1357" s="145"/>
      <c r="CB1357" s="145"/>
      <c r="CC1357" s="145"/>
      <c r="CD1357" s="145"/>
      <c r="CE1357" s="145"/>
      <c r="CF1357" s="145"/>
      <c r="CG1357" s="145"/>
      <c r="CH1357" s="145"/>
      <c r="CI1357" s="145"/>
      <c r="CJ1357" s="145"/>
      <c r="CK1357" s="145"/>
      <c r="CL1357" s="145"/>
    </row>
    <row r="1358" spans="2:90" x14ac:dyDescent="0.4">
      <c r="B1358" s="123" t="s">
        <v>68</v>
      </c>
      <c r="D1358" t="s">
        <v>793</v>
      </c>
      <c r="E1358" s="8" t="str">
        <f t="shared" si="1613"/>
        <v>1358 SUBCAC-S</v>
      </c>
      <c r="H1358" s="12"/>
      <c r="I1358" s="60"/>
      <c r="J1358" s="60"/>
      <c r="K1358" s="33">
        <f t="shared" ref="K1358:P1358" ca="1" si="1615">SUMIF($3:$3,K$2,1358:1358)</f>
        <v>-180000</v>
      </c>
      <c r="L1358" s="33">
        <f t="shared" ca="1" si="1615"/>
        <v>-180000</v>
      </c>
      <c r="M1358" s="33">
        <f t="shared" ca="1" si="1615"/>
        <v>-180000</v>
      </c>
      <c r="N1358" s="33">
        <f t="shared" ca="1" si="1615"/>
        <v>-180000</v>
      </c>
      <c r="O1358" s="33">
        <f t="shared" ca="1" si="1615"/>
        <v>-180000</v>
      </c>
      <c r="P1358" s="33">
        <f t="shared" ca="1" si="1615"/>
        <v>-180000</v>
      </c>
      <c r="R1358" s="33"/>
      <c r="S1358" s="77" cm="1">
        <f t="array" aca="1" ref="S1358" ca="1">INDIRECT(S1347)+S1356</f>
        <v>-15000</v>
      </c>
      <c r="T1358" s="77" cm="1">
        <f t="array" aca="1" ref="T1358" ca="1">INDIRECT(T1347)+T1356</f>
        <v>-15000</v>
      </c>
      <c r="U1358" s="77" cm="1">
        <f t="array" aca="1" ref="U1358" ca="1">INDIRECT(U1347)+U1356</f>
        <v>-15000</v>
      </c>
      <c r="V1358" s="77" cm="1">
        <f t="array" aca="1" ref="V1358" ca="1">INDIRECT(V1347)+V1356</f>
        <v>-15000</v>
      </c>
      <c r="W1358" s="77" cm="1">
        <f t="array" aca="1" ref="W1358" ca="1">INDIRECT(W1347)+W1356</f>
        <v>-15000</v>
      </c>
      <c r="X1358" s="77" cm="1">
        <f t="array" aca="1" ref="X1358" ca="1">INDIRECT(X1347)+X1356</f>
        <v>-15000</v>
      </c>
      <c r="Y1358" s="77" cm="1">
        <f t="array" aca="1" ref="Y1358" ca="1">INDIRECT(Y1347)+Y1356</f>
        <v>-15000</v>
      </c>
      <c r="Z1358" s="77" cm="1">
        <f t="array" aca="1" ref="Z1358" ca="1">INDIRECT(Z1347)+Z1356</f>
        <v>-15000</v>
      </c>
      <c r="AA1358" s="77" cm="1">
        <f t="array" aca="1" ref="AA1358" ca="1">INDIRECT(AA1347)+AA1356</f>
        <v>-15000</v>
      </c>
      <c r="AB1358" s="77" cm="1">
        <f t="array" aca="1" ref="AB1358" ca="1">INDIRECT(AB1347)+AB1356</f>
        <v>-15000</v>
      </c>
      <c r="AC1358" s="77" cm="1">
        <f t="array" aca="1" ref="AC1358" ca="1">INDIRECT(AC1347)+AC1356</f>
        <v>-15000</v>
      </c>
      <c r="AD1358" s="77" cm="1">
        <f t="array" aca="1" ref="AD1358" ca="1">INDIRECT(AD1347)+AD1356</f>
        <v>-15000</v>
      </c>
      <c r="AE1358" s="77" cm="1">
        <f t="array" aca="1" ref="AE1358" ca="1">INDIRECT(AE1347)+AE1356</f>
        <v>-15000</v>
      </c>
      <c r="AF1358" s="77" cm="1">
        <f t="array" aca="1" ref="AF1358" ca="1">INDIRECT(AF1347)+AF1356</f>
        <v>-15000</v>
      </c>
      <c r="AG1358" s="77" cm="1">
        <f t="array" aca="1" ref="AG1358" ca="1">INDIRECT(AG1347)+AG1356</f>
        <v>-15000</v>
      </c>
      <c r="AH1358" s="77" cm="1">
        <f t="array" aca="1" ref="AH1358" ca="1">INDIRECT(AH1347)+AH1356</f>
        <v>-15000</v>
      </c>
      <c r="AI1358" s="77" cm="1">
        <f t="array" aca="1" ref="AI1358" ca="1">INDIRECT(AI1347)+AI1356</f>
        <v>-15000</v>
      </c>
      <c r="AJ1358" s="77" cm="1">
        <f t="array" aca="1" ref="AJ1358" ca="1">INDIRECT(AJ1347)+AJ1356</f>
        <v>-15000</v>
      </c>
      <c r="AK1358" s="77" cm="1">
        <f t="array" aca="1" ref="AK1358" ca="1">INDIRECT(AK1347)+AK1356</f>
        <v>-15000</v>
      </c>
      <c r="AL1358" s="77" cm="1">
        <f t="array" aca="1" ref="AL1358" ca="1">INDIRECT(AL1347)+AL1356</f>
        <v>-15000</v>
      </c>
      <c r="AM1358" s="77" cm="1">
        <f t="array" aca="1" ref="AM1358" ca="1">INDIRECT(AM1347)+AM1356</f>
        <v>-15000</v>
      </c>
      <c r="AN1358" s="77" cm="1">
        <f t="array" aca="1" ref="AN1358" ca="1">INDIRECT(AN1347)+AN1356</f>
        <v>-15000</v>
      </c>
      <c r="AO1358" s="77" cm="1">
        <f t="array" aca="1" ref="AO1358" ca="1">INDIRECT(AO1347)+AO1356</f>
        <v>-15000</v>
      </c>
      <c r="AP1358" s="77" cm="1">
        <f t="array" aca="1" ref="AP1358" ca="1">INDIRECT(AP1347)+AP1356</f>
        <v>-15000</v>
      </c>
      <c r="AQ1358" s="77" cm="1">
        <f t="array" aca="1" ref="AQ1358" ca="1">INDIRECT(AQ1347)+AQ1356</f>
        <v>-15000</v>
      </c>
      <c r="AR1358" s="77" cm="1">
        <f t="array" aca="1" ref="AR1358" ca="1">INDIRECT(AR1347)+AR1356</f>
        <v>-15000</v>
      </c>
      <c r="AS1358" s="77" cm="1">
        <f t="array" aca="1" ref="AS1358" ca="1">INDIRECT(AS1347)+AS1356</f>
        <v>-15000</v>
      </c>
      <c r="AT1358" s="77" cm="1">
        <f t="array" aca="1" ref="AT1358" ca="1">INDIRECT(AT1347)+AT1356</f>
        <v>-15000</v>
      </c>
      <c r="AU1358" s="77" cm="1">
        <f t="array" aca="1" ref="AU1358" ca="1">INDIRECT(AU1347)+AU1356</f>
        <v>-15000</v>
      </c>
      <c r="AV1358" s="77" cm="1">
        <f t="array" aca="1" ref="AV1358" ca="1">INDIRECT(AV1347)+AV1356</f>
        <v>-15000</v>
      </c>
      <c r="AW1358" s="77" cm="1">
        <f t="array" aca="1" ref="AW1358" ca="1">INDIRECT(AW1347)+AW1356</f>
        <v>-15000</v>
      </c>
      <c r="AX1358" s="77" cm="1">
        <f t="array" aca="1" ref="AX1358" ca="1">INDIRECT(AX1347)+AX1356</f>
        <v>-15000</v>
      </c>
      <c r="AY1358" s="77" cm="1">
        <f t="array" aca="1" ref="AY1358" ca="1">INDIRECT(AY1347)+AY1356</f>
        <v>-15000</v>
      </c>
      <c r="AZ1358" s="77" cm="1">
        <f t="array" aca="1" ref="AZ1358" ca="1">INDIRECT(AZ1347)+AZ1356</f>
        <v>-15000</v>
      </c>
      <c r="BA1358" s="77" cm="1">
        <f t="array" aca="1" ref="BA1358" ca="1">INDIRECT(BA1347)+BA1356</f>
        <v>-15000</v>
      </c>
      <c r="BB1358" s="77" cm="1">
        <f t="array" aca="1" ref="BB1358" ca="1">INDIRECT(BB1347)+BB1356</f>
        <v>-15000</v>
      </c>
      <c r="BC1358" s="77" cm="1">
        <f t="array" aca="1" ref="BC1358" ca="1">INDIRECT(BC1347)+BC1356</f>
        <v>-15000</v>
      </c>
      <c r="BD1358" s="77" cm="1">
        <f t="array" aca="1" ref="BD1358" ca="1">INDIRECT(BD1347)+BD1356</f>
        <v>-15000</v>
      </c>
      <c r="BE1358" s="77" cm="1">
        <f t="array" aca="1" ref="BE1358" ca="1">INDIRECT(BE1347)+BE1356</f>
        <v>-15000</v>
      </c>
      <c r="BF1358" s="77" cm="1">
        <f t="array" aca="1" ref="BF1358" ca="1">INDIRECT(BF1347)+BF1356</f>
        <v>-15000</v>
      </c>
      <c r="BG1358" s="77" cm="1">
        <f t="array" aca="1" ref="BG1358" ca="1">INDIRECT(BG1347)+BG1356</f>
        <v>-15000</v>
      </c>
      <c r="BH1358" s="77" cm="1">
        <f t="array" aca="1" ref="BH1358" ca="1">INDIRECT(BH1347)+BH1356</f>
        <v>-15000</v>
      </c>
      <c r="BI1358" s="77" cm="1">
        <f t="array" aca="1" ref="BI1358" ca="1">INDIRECT(BI1347)+BI1356</f>
        <v>-15000</v>
      </c>
      <c r="BJ1358" s="77" cm="1">
        <f t="array" aca="1" ref="BJ1358" ca="1">INDIRECT(BJ1347)+BJ1356</f>
        <v>-15000</v>
      </c>
      <c r="BK1358" s="77" cm="1">
        <f t="array" aca="1" ref="BK1358" ca="1">INDIRECT(BK1347)+BK1356</f>
        <v>-15000</v>
      </c>
      <c r="BL1358" s="77" cm="1">
        <f t="array" aca="1" ref="BL1358" ca="1">INDIRECT(BL1347)+BL1356</f>
        <v>-15000</v>
      </c>
      <c r="BM1358" s="77" cm="1">
        <f t="array" aca="1" ref="BM1358" ca="1">INDIRECT(BM1347)+BM1356</f>
        <v>-15000</v>
      </c>
      <c r="BN1358" s="77" cm="1">
        <f t="array" aca="1" ref="BN1358" ca="1">INDIRECT(BN1347)+BN1356</f>
        <v>-15000</v>
      </c>
      <c r="BO1358" s="77" cm="1">
        <f t="array" aca="1" ref="BO1358" ca="1">INDIRECT(BO1347)+BO1356</f>
        <v>-15000</v>
      </c>
      <c r="BP1358" s="77" cm="1">
        <f t="array" aca="1" ref="BP1358" ca="1">INDIRECT(BP1347)+BP1356</f>
        <v>-15000</v>
      </c>
      <c r="BQ1358" s="77" cm="1">
        <f t="array" aca="1" ref="BQ1358" ca="1">INDIRECT(BQ1347)+BQ1356</f>
        <v>-15000</v>
      </c>
      <c r="BR1358" s="77" cm="1">
        <f t="array" aca="1" ref="BR1358" ca="1">INDIRECT(BR1347)+BR1356</f>
        <v>-15000</v>
      </c>
      <c r="BS1358" s="77" cm="1">
        <f t="array" aca="1" ref="BS1358" ca="1">INDIRECT(BS1347)+BS1356</f>
        <v>-15000</v>
      </c>
      <c r="BT1358" s="77" cm="1">
        <f t="array" aca="1" ref="BT1358" ca="1">INDIRECT(BT1347)+BT1356</f>
        <v>-15000</v>
      </c>
      <c r="BU1358" s="77" cm="1">
        <f t="array" aca="1" ref="BU1358" ca="1">INDIRECT(BU1347)+BU1356</f>
        <v>-15000</v>
      </c>
      <c r="BV1358" s="77" cm="1">
        <f t="array" aca="1" ref="BV1358" ca="1">INDIRECT(BV1347)+BV1356</f>
        <v>-15000</v>
      </c>
      <c r="BW1358" s="77" cm="1">
        <f t="array" aca="1" ref="BW1358" ca="1">INDIRECT(BW1347)+BW1356</f>
        <v>-15000</v>
      </c>
      <c r="BX1358" s="77" cm="1">
        <f t="array" aca="1" ref="BX1358" ca="1">INDIRECT(BX1347)+BX1356</f>
        <v>-15000</v>
      </c>
      <c r="BY1358" s="77" cm="1">
        <f t="array" aca="1" ref="BY1358" ca="1">INDIRECT(BY1347)+BY1356</f>
        <v>-15000</v>
      </c>
      <c r="BZ1358" s="77" cm="1">
        <f t="array" aca="1" ref="BZ1358" ca="1">INDIRECT(BZ1347)+BZ1356</f>
        <v>-15000</v>
      </c>
      <c r="CA1358" s="77" cm="1">
        <f t="array" aca="1" ref="CA1358" ca="1">INDIRECT(CA1347)+CA1356</f>
        <v>-15000</v>
      </c>
      <c r="CB1358" s="77" cm="1">
        <f t="array" aca="1" ref="CB1358" ca="1">INDIRECT(CB1347)+CB1356</f>
        <v>-15000</v>
      </c>
      <c r="CC1358" s="77" cm="1">
        <f t="array" aca="1" ref="CC1358" ca="1">INDIRECT(CC1347)+CC1356</f>
        <v>-15000</v>
      </c>
      <c r="CD1358" s="77" cm="1">
        <f t="array" aca="1" ref="CD1358" ca="1">INDIRECT(CD1347)+CD1356</f>
        <v>-15000</v>
      </c>
      <c r="CE1358" s="77" cm="1">
        <f t="array" aca="1" ref="CE1358" ca="1">INDIRECT(CE1347)+CE1356</f>
        <v>-15000</v>
      </c>
      <c r="CF1358" s="77" cm="1">
        <f t="array" aca="1" ref="CF1358" ca="1">INDIRECT(CF1347)+CF1356</f>
        <v>-15000</v>
      </c>
      <c r="CG1358" s="77" cm="1">
        <f t="array" aca="1" ref="CG1358" ca="1">INDIRECT(CG1347)+CG1356</f>
        <v>-15000</v>
      </c>
      <c r="CH1358" s="77" cm="1">
        <f t="array" aca="1" ref="CH1358" ca="1">INDIRECT(CH1347)+CH1356</f>
        <v>-15000</v>
      </c>
      <c r="CI1358" s="77" cm="1">
        <f t="array" aca="1" ref="CI1358" ca="1">INDIRECT(CI1347)+CI1356</f>
        <v>-15000</v>
      </c>
      <c r="CJ1358" s="77" cm="1">
        <f t="array" aca="1" ref="CJ1358" ca="1">INDIRECT(CJ1347)+CJ1356</f>
        <v>-15000</v>
      </c>
      <c r="CK1358" s="77" cm="1">
        <f t="array" aca="1" ref="CK1358" ca="1">INDIRECT(CK1347)+CK1356</f>
        <v>-15000</v>
      </c>
      <c r="CL1358" s="77" cm="1">
        <f t="array" aca="1" ref="CL1358" ca="1">INDIRECT(CL1347)+CL1356</f>
        <v>-15000</v>
      </c>
    </row>
    <row r="1359" spans="2:90" x14ac:dyDescent="0.4">
      <c r="B1359" s="141" t="s">
        <v>69</v>
      </c>
      <c r="D1359" t="s">
        <v>793</v>
      </c>
      <c r="E1359" s="8" t="str">
        <f t="shared" si="1613"/>
        <v>1359 SUBCAC-S</v>
      </c>
      <c r="H1359" s="12"/>
      <c r="I1359" s="60"/>
      <c r="J1359" s="60"/>
      <c r="K1359" s="20">
        <f t="shared" ref="K1359:P1359" ca="1" si="1616">AVERAGEIF($3:$3,K$2,1359:1359)</f>
        <v>-1.5</v>
      </c>
      <c r="L1359" s="20">
        <f t="shared" ca="1" si="1616"/>
        <v>-1.5</v>
      </c>
      <c r="M1359" s="20">
        <f t="shared" ca="1" si="1616"/>
        <v>-1.5</v>
      </c>
      <c r="N1359" s="20">
        <f t="shared" ca="1" si="1616"/>
        <v>-1.5</v>
      </c>
      <c r="O1359" s="20">
        <f t="shared" ca="1" si="1616"/>
        <v>-1.5</v>
      </c>
      <c r="P1359" s="20">
        <f t="shared" ca="1" si="1616"/>
        <v>-1.5</v>
      </c>
      <c r="R1359" s="20"/>
      <c r="S1359" s="146" cm="1">
        <f t="array" aca="1" ref="S1359" ca="1">S1358/INDIRECT(S1347)</f>
        <v>-1.5</v>
      </c>
      <c r="T1359" s="146" cm="1">
        <f t="array" aca="1" ref="T1359" ca="1">T1358/INDIRECT(T1347)</f>
        <v>-1.5</v>
      </c>
      <c r="U1359" s="146" cm="1">
        <f t="array" aca="1" ref="U1359" ca="1">U1358/INDIRECT(U1347)</f>
        <v>-1.5</v>
      </c>
      <c r="V1359" s="146" cm="1">
        <f t="array" aca="1" ref="V1359" ca="1">V1358/INDIRECT(V1347)</f>
        <v>-1.5</v>
      </c>
      <c r="W1359" s="146" cm="1">
        <f t="array" aca="1" ref="W1359" ca="1">W1358/INDIRECT(W1347)</f>
        <v>-1.5</v>
      </c>
      <c r="X1359" s="146" cm="1">
        <f t="array" aca="1" ref="X1359" ca="1">X1358/INDIRECT(X1347)</f>
        <v>-1.5</v>
      </c>
      <c r="Y1359" s="146" cm="1">
        <f t="array" aca="1" ref="Y1359" ca="1">Y1358/INDIRECT(Y1347)</f>
        <v>-1.5</v>
      </c>
      <c r="Z1359" s="146" cm="1">
        <f t="array" aca="1" ref="Z1359" ca="1">Z1358/INDIRECT(Z1347)</f>
        <v>-1.5</v>
      </c>
      <c r="AA1359" s="146" cm="1">
        <f t="array" aca="1" ref="AA1359" ca="1">AA1358/INDIRECT(AA1347)</f>
        <v>-1.5</v>
      </c>
      <c r="AB1359" s="146" cm="1">
        <f t="array" aca="1" ref="AB1359" ca="1">AB1358/INDIRECT(AB1347)</f>
        <v>-1.5</v>
      </c>
      <c r="AC1359" s="146" cm="1">
        <f t="array" aca="1" ref="AC1359" ca="1">AC1358/INDIRECT(AC1347)</f>
        <v>-1.5</v>
      </c>
      <c r="AD1359" s="146" cm="1">
        <f t="array" aca="1" ref="AD1359" ca="1">AD1358/INDIRECT(AD1347)</f>
        <v>-1.5</v>
      </c>
      <c r="AE1359" s="146" cm="1">
        <f t="array" aca="1" ref="AE1359" ca="1">AE1358/INDIRECT(AE1347)</f>
        <v>-1.5</v>
      </c>
      <c r="AF1359" s="146" cm="1">
        <f t="array" aca="1" ref="AF1359" ca="1">AF1358/INDIRECT(AF1347)</f>
        <v>-1.5</v>
      </c>
      <c r="AG1359" s="146" cm="1">
        <f t="array" aca="1" ref="AG1359" ca="1">AG1358/INDIRECT(AG1347)</f>
        <v>-1.5</v>
      </c>
      <c r="AH1359" s="146" cm="1">
        <f t="array" aca="1" ref="AH1359" ca="1">AH1358/INDIRECT(AH1347)</f>
        <v>-1.5</v>
      </c>
      <c r="AI1359" s="146" cm="1">
        <f t="array" aca="1" ref="AI1359" ca="1">AI1358/INDIRECT(AI1347)</f>
        <v>-1.5</v>
      </c>
      <c r="AJ1359" s="146" cm="1">
        <f t="array" aca="1" ref="AJ1359" ca="1">AJ1358/INDIRECT(AJ1347)</f>
        <v>-1.5</v>
      </c>
      <c r="AK1359" s="146" cm="1">
        <f t="array" aca="1" ref="AK1359" ca="1">AK1358/INDIRECT(AK1347)</f>
        <v>-1.5</v>
      </c>
      <c r="AL1359" s="146" cm="1">
        <f t="array" aca="1" ref="AL1359" ca="1">AL1358/INDIRECT(AL1347)</f>
        <v>-1.5</v>
      </c>
      <c r="AM1359" s="146" cm="1">
        <f t="array" aca="1" ref="AM1359" ca="1">AM1358/INDIRECT(AM1347)</f>
        <v>-1.5</v>
      </c>
      <c r="AN1359" s="146" cm="1">
        <f t="array" aca="1" ref="AN1359" ca="1">AN1358/INDIRECT(AN1347)</f>
        <v>-1.5</v>
      </c>
      <c r="AO1359" s="146" cm="1">
        <f t="array" aca="1" ref="AO1359" ca="1">AO1358/INDIRECT(AO1347)</f>
        <v>-1.5</v>
      </c>
      <c r="AP1359" s="146" cm="1">
        <f t="array" aca="1" ref="AP1359" ca="1">AP1358/INDIRECT(AP1347)</f>
        <v>-1.5</v>
      </c>
      <c r="AQ1359" s="146" cm="1">
        <f t="array" aca="1" ref="AQ1359" ca="1">AQ1358/INDIRECT(AQ1347)</f>
        <v>-1.5</v>
      </c>
      <c r="AR1359" s="146" cm="1">
        <f t="array" aca="1" ref="AR1359" ca="1">AR1358/INDIRECT(AR1347)</f>
        <v>-1.5</v>
      </c>
      <c r="AS1359" s="146" cm="1">
        <f t="array" aca="1" ref="AS1359" ca="1">AS1358/INDIRECT(AS1347)</f>
        <v>-1.5</v>
      </c>
      <c r="AT1359" s="146" cm="1">
        <f t="array" aca="1" ref="AT1359" ca="1">AT1358/INDIRECT(AT1347)</f>
        <v>-1.5</v>
      </c>
      <c r="AU1359" s="146" cm="1">
        <f t="array" aca="1" ref="AU1359" ca="1">AU1358/INDIRECT(AU1347)</f>
        <v>-1.5</v>
      </c>
      <c r="AV1359" s="146" cm="1">
        <f t="array" aca="1" ref="AV1359" ca="1">AV1358/INDIRECT(AV1347)</f>
        <v>-1.5</v>
      </c>
      <c r="AW1359" s="146" cm="1">
        <f t="array" aca="1" ref="AW1359" ca="1">AW1358/INDIRECT(AW1347)</f>
        <v>-1.5</v>
      </c>
      <c r="AX1359" s="146" cm="1">
        <f t="array" aca="1" ref="AX1359" ca="1">AX1358/INDIRECT(AX1347)</f>
        <v>-1.5</v>
      </c>
      <c r="AY1359" s="146" cm="1">
        <f t="array" aca="1" ref="AY1359" ca="1">AY1358/INDIRECT(AY1347)</f>
        <v>-1.5</v>
      </c>
      <c r="AZ1359" s="146" cm="1">
        <f t="array" aca="1" ref="AZ1359" ca="1">AZ1358/INDIRECT(AZ1347)</f>
        <v>-1.5</v>
      </c>
      <c r="BA1359" s="146" cm="1">
        <f t="array" aca="1" ref="BA1359" ca="1">BA1358/INDIRECT(BA1347)</f>
        <v>-1.5</v>
      </c>
      <c r="BB1359" s="146" cm="1">
        <f t="array" aca="1" ref="BB1359" ca="1">BB1358/INDIRECT(BB1347)</f>
        <v>-1.5</v>
      </c>
      <c r="BC1359" s="146" cm="1">
        <f t="array" aca="1" ref="BC1359" ca="1">BC1358/INDIRECT(BC1347)</f>
        <v>-1.5</v>
      </c>
      <c r="BD1359" s="146" cm="1">
        <f t="array" aca="1" ref="BD1359" ca="1">BD1358/INDIRECT(BD1347)</f>
        <v>-1.5</v>
      </c>
      <c r="BE1359" s="146" cm="1">
        <f t="array" aca="1" ref="BE1359" ca="1">BE1358/INDIRECT(BE1347)</f>
        <v>-1.5</v>
      </c>
      <c r="BF1359" s="146" cm="1">
        <f t="array" aca="1" ref="BF1359" ca="1">BF1358/INDIRECT(BF1347)</f>
        <v>-1.5</v>
      </c>
      <c r="BG1359" s="146" cm="1">
        <f t="array" aca="1" ref="BG1359" ca="1">BG1358/INDIRECT(BG1347)</f>
        <v>-1.5</v>
      </c>
      <c r="BH1359" s="146" cm="1">
        <f t="array" aca="1" ref="BH1359" ca="1">BH1358/INDIRECT(BH1347)</f>
        <v>-1.5</v>
      </c>
      <c r="BI1359" s="146" cm="1">
        <f t="array" aca="1" ref="BI1359" ca="1">BI1358/INDIRECT(BI1347)</f>
        <v>-1.5</v>
      </c>
      <c r="BJ1359" s="146" cm="1">
        <f t="array" aca="1" ref="BJ1359" ca="1">BJ1358/INDIRECT(BJ1347)</f>
        <v>-1.5</v>
      </c>
      <c r="BK1359" s="146" cm="1">
        <f t="array" aca="1" ref="BK1359" ca="1">BK1358/INDIRECT(BK1347)</f>
        <v>-1.5</v>
      </c>
      <c r="BL1359" s="146" cm="1">
        <f t="array" aca="1" ref="BL1359" ca="1">BL1358/INDIRECT(BL1347)</f>
        <v>-1.5</v>
      </c>
      <c r="BM1359" s="146" cm="1">
        <f t="array" aca="1" ref="BM1359" ca="1">BM1358/INDIRECT(BM1347)</f>
        <v>-1.5</v>
      </c>
      <c r="BN1359" s="146" cm="1">
        <f t="array" aca="1" ref="BN1359" ca="1">BN1358/INDIRECT(BN1347)</f>
        <v>-1.5</v>
      </c>
      <c r="BO1359" s="146" cm="1">
        <f t="array" aca="1" ref="BO1359" ca="1">BO1358/INDIRECT(BO1347)</f>
        <v>-1.5</v>
      </c>
      <c r="BP1359" s="146" cm="1">
        <f t="array" aca="1" ref="BP1359" ca="1">BP1358/INDIRECT(BP1347)</f>
        <v>-1.5</v>
      </c>
      <c r="BQ1359" s="146" cm="1">
        <f t="array" aca="1" ref="BQ1359" ca="1">BQ1358/INDIRECT(BQ1347)</f>
        <v>-1.5</v>
      </c>
      <c r="BR1359" s="146" cm="1">
        <f t="array" aca="1" ref="BR1359" ca="1">BR1358/INDIRECT(BR1347)</f>
        <v>-1.5</v>
      </c>
      <c r="BS1359" s="146" cm="1">
        <f t="array" aca="1" ref="BS1359" ca="1">BS1358/INDIRECT(BS1347)</f>
        <v>-1.5</v>
      </c>
      <c r="BT1359" s="146" cm="1">
        <f t="array" aca="1" ref="BT1359" ca="1">BT1358/INDIRECT(BT1347)</f>
        <v>-1.5</v>
      </c>
      <c r="BU1359" s="146" cm="1">
        <f t="array" aca="1" ref="BU1359" ca="1">BU1358/INDIRECT(BU1347)</f>
        <v>-1.5</v>
      </c>
      <c r="BV1359" s="146" cm="1">
        <f t="array" aca="1" ref="BV1359" ca="1">BV1358/INDIRECT(BV1347)</f>
        <v>-1.5</v>
      </c>
      <c r="BW1359" s="146" cm="1">
        <f t="array" aca="1" ref="BW1359" ca="1">BW1358/INDIRECT(BW1347)</f>
        <v>-1.5</v>
      </c>
      <c r="BX1359" s="146" cm="1">
        <f t="array" aca="1" ref="BX1359" ca="1">BX1358/INDIRECT(BX1347)</f>
        <v>-1.5</v>
      </c>
      <c r="BY1359" s="146" cm="1">
        <f t="array" aca="1" ref="BY1359" ca="1">BY1358/INDIRECT(BY1347)</f>
        <v>-1.5</v>
      </c>
      <c r="BZ1359" s="146" cm="1">
        <f t="array" aca="1" ref="BZ1359" ca="1">BZ1358/INDIRECT(BZ1347)</f>
        <v>-1.5</v>
      </c>
      <c r="CA1359" s="146" cm="1">
        <f t="array" aca="1" ref="CA1359" ca="1">CA1358/INDIRECT(CA1347)</f>
        <v>-1.5</v>
      </c>
      <c r="CB1359" s="146" cm="1">
        <f t="array" aca="1" ref="CB1359" ca="1">CB1358/INDIRECT(CB1347)</f>
        <v>-1.5</v>
      </c>
      <c r="CC1359" s="146" cm="1">
        <f t="array" aca="1" ref="CC1359" ca="1">CC1358/INDIRECT(CC1347)</f>
        <v>-1.5</v>
      </c>
      <c r="CD1359" s="146" cm="1">
        <f t="array" aca="1" ref="CD1359" ca="1">CD1358/INDIRECT(CD1347)</f>
        <v>-1.5</v>
      </c>
      <c r="CE1359" s="146" cm="1">
        <f t="array" aca="1" ref="CE1359" ca="1">CE1358/INDIRECT(CE1347)</f>
        <v>-1.5</v>
      </c>
      <c r="CF1359" s="146" cm="1">
        <f t="array" aca="1" ref="CF1359" ca="1">CF1358/INDIRECT(CF1347)</f>
        <v>-1.5</v>
      </c>
      <c r="CG1359" s="146" cm="1">
        <f t="array" aca="1" ref="CG1359" ca="1">CG1358/INDIRECT(CG1347)</f>
        <v>-1.5</v>
      </c>
      <c r="CH1359" s="146" cm="1">
        <f t="array" aca="1" ref="CH1359" ca="1">CH1358/INDIRECT(CH1347)</f>
        <v>-1.5</v>
      </c>
      <c r="CI1359" s="146" cm="1">
        <f t="array" aca="1" ref="CI1359" ca="1">CI1358/INDIRECT(CI1347)</f>
        <v>-1.5</v>
      </c>
      <c r="CJ1359" s="146" cm="1">
        <f t="array" aca="1" ref="CJ1359" ca="1">CJ1358/INDIRECT(CJ1347)</f>
        <v>-1.5</v>
      </c>
      <c r="CK1359" s="146" cm="1">
        <f t="array" aca="1" ref="CK1359" ca="1">CK1358/INDIRECT(CK1347)</f>
        <v>-1.5</v>
      </c>
      <c r="CL1359" s="146" cm="1">
        <f t="array" aca="1" ref="CL1359" ca="1">CL1358/INDIRECT(CL1347)</f>
        <v>-1.5</v>
      </c>
    </row>
    <row r="1360" spans="2:90" x14ac:dyDescent="0.4">
      <c r="B1360" s="13"/>
      <c r="D1360" t="s">
        <v>793</v>
      </c>
      <c r="E1360" s="8" t="str">
        <f t="shared" si="1613"/>
        <v>1360 SUBCAC-S</v>
      </c>
      <c r="H1360" s="12"/>
      <c r="I1360" s="60"/>
      <c r="J1360" s="60"/>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row>
    <row r="1361" spans="2:90" x14ac:dyDescent="0.4">
      <c r="B1361" s="8" t="str">
        <f>B1345</f>
        <v>(Primary label)</v>
      </c>
      <c r="D1361" t="s">
        <v>793</v>
      </c>
      <c r="E1361" s="8" t="str">
        <f>ROW()&amp;" "&amp;D1361</f>
        <v>1361 SUBCAC-S</v>
      </c>
      <c r="G1361" t="s">
        <v>332</v>
      </c>
      <c r="H1361" s="12"/>
      <c r="I1361" s="60"/>
      <c r="J1361" s="60"/>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row>
    <row r="1362" spans="2:90" x14ac:dyDescent="0.4">
      <c r="B1362" s="8" t="str">
        <f>B1346</f>
        <v>primary unit</v>
      </c>
      <c r="D1362" t="s">
        <v>793</v>
      </c>
      <c r="E1362" s="8" t="str">
        <f>ROW()&amp;" "&amp;D1362</f>
        <v>1362 SUBCAC-S</v>
      </c>
      <c r="G1362" t="s">
        <v>332</v>
      </c>
      <c r="H1362" s="12"/>
      <c r="I1362" s="60"/>
      <c r="J1362" s="60"/>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row>
    <row r="1363" spans="2:90" x14ac:dyDescent="0.4">
      <c r="B1363" s="8" t="str">
        <f>B1347</f>
        <v>Primary revenue driver</v>
      </c>
      <c r="D1363" t="s">
        <v>793</v>
      </c>
      <c r="E1363" s="8" t="str">
        <f>ROW()&amp;" "&amp;D1363</f>
        <v>1363 SUBCAC-S</v>
      </c>
      <c r="G1363" t="s">
        <v>332</v>
      </c>
      <c r="K1363" s="53"/>
      <c r="L1363" s="53"/>
      <c r="M1363" s="53"/>
      <c r="N1363" s="53"/>
      <c r="O1363" s="53"/>
      <c r="P1363" s="53"/>
      <c r="R1363" s="24"/>
      <c r="S1363" s="211" t="str">
        <f t="shared" ref="S1363" si="1617">S1347</f>
        <v>S$12</v>
      </c>
      <c r="T1363" s="211" t="str">
        <f t="shared" ref="T1363:CD1363" si="1618">T1347</f>
        <v>T$12</v>
      </c>
      <c r="U1363" s="211" t="str">
        <f t="shared" si="1618"/>
        <v>U$12</v>
      </c>
      <c r="V1363" s="211" t="str">
        <f t="shared" si="1618"/>
        <v>V$12</v>
      </c>
      <c r="W1363" s="211" t="str">
        <f t="shared" si="1618"/>
        <v>W$12</v>
      </c>
      <c r="X1363" s="211" t="str">
        <f t="shared" si="1618"/>
        <v>X$12</v>
      </c>
      <c r="Y1363" s="211" t="str">
        <f t="shared" si="1618"/>
        <v>Y$12</v>
      </c>
      <c r="Z1363" s="211" t="str">
        <f t="shared" si="1618"/>
        <v>Z$12</v>
      </c>
      <c r="AA1363" s="211" t="str">
        <f t="shared" si="1618"/>
        <v>AA$12</v>
      </c>
      <c r="AB1363" s="211" t="str">
        <f t="shared" si="1618"/>
        <v>AB$12</v>
      </c>
      <c r="AC1363" s="211" t="str">
        <f t="shared" si="1618"/>
        <v>AC$12</v>
      </c>
      <c r="AD1363" s="211" t="str">
        <f t="shared" si="1618"/>
        <v>AD$12</v>
      </c>
      <c r="AE1363" s="211" t="str">
        <f t="shared" si="1618"/>
        <v>AE$12</v>
      </c>
      <c r="AF1363" s="211" t="str">
        <f t="shared" si="1618"/>
        <v>AF$12</v>
      </c>
      <c r="AG1363" s="211" t="str">
        <f t="shared" si="1618"/>
        <v>AG$12</v>
      </c>
      <c r="AH1363" s="211" t="str">
        <f t="shared" si="1618"/>
        <v>AH$12</v>
      </c>
      <c r="AI1363" s="211" t="str">
        <f t="shared" si="1618"/>
        <v>AI$12</v>
      </c>
      <c r="AJ1363" s="211" t="str">
        <f t="shared" si="1618"/>
        <v>AJ$12</v>
      </c>
      <c r="AK1363" s="211" t="str">
        <f t="shared" si="1618"/>
        <v>AK$12</v>
      </c>
      <c r="AL1363" s="211" t="str">
        <f t="shared" si="1618"/>
        <v>AL$12</v>
      </c>
      <c r="AM1363" s="211" t="str">
        <f t="shared" si="1618"/>
        <v>AM$12</v>
      </c>
      <c r="AN1363" s="211" t="str">
        <f t="shared" si="1618"/>
        <v>AN$12</v>
      </c>
      <c r="AO1363" s="211" t="str">
        <f t="shared" si="1618"/>
        <v>AO$12</v>
      </c>
      <c r="AP1363" s="211" t="str">
        <f t="shared" si="1618"/>
        <v>AP$12</v>
      </c>
      <c r="AQ1363" s="211" t="str">
        <f t="shared" si="1618"/>
        <v>AQ$12</v>
      </c>
      <c r="AR1363" s="211" t="str">
        <f t="shared" si="1618"/>
        <v>AR$12</v>
      </c>
      <c r="AS1363" s="211" t="str">
        <f t="shared" si="1618"/>
        <v>AS$12</v>
      </c>
      <c r="AT1363" s="211" t="str">
        <f t="shared" si="1618"/>
        <v>AT$12</v>
      </c>
      <c r="AU1363" s="211" t="str">
        <f t="shared" si="1618"/>
        <v>AU$12</v>
      </c>
      <c r="AV1363" s="211" t="str">
        <f t="shared" si="1618"/>
        <v>AV$12</v>
      </c>
      <c r="AW1363" s="211" t="str">
        <f t="shared" si="1618"/>
        <v>AW$12</v>
      </c>
      <c r="AX1363" s="211" t="str">
        <f t="shared" si="1618"/>
        <v>AX$12</v>
      </c>
      <c r="AY1363" s="211" t="str">
        <f t="shared" si="1618"/>
        <v>AY$12</v>
      </c>
      <c r="AZ1363" s="211" t="str">
        <f t="shared" si="1618"/>
        <v>AZ$12</v>
      </c>
      <c r="BA1363" s="211" t="str">
        <f t="shared" si="1618"/>
        <v>BA$12</v>
      </c>
      <c r="BB1363" s="211" t="str">
        <f t="shared" si="1618"/>
        <v>BB$12</v>
      </c>
      <c r="BC1363" s="211" t="str">
        <f t="shared" si="1618"/>
        <v>BC$12</v>
      </c>
      <c r="BD1363" s="211" t="str">
        <f t="shared" si="1618"/>
        <v>BD$12</v>
      </c>
      <c r="BE1363" s="211" t="str">
        <f t="shared" si="1618"/>
        <v>BE$12</v>
      </c>
      <c r="BF1363" s="211" t="str">
        <f t="shared" si="1618"/>
        <v>BF$12</v>
      </c>
      <c r="BG1363" s="211" t="str">
        <f t="shared" si="1618"/>
        <v>BG$12</v>
      </c>
      <c r="BH1363" s="211" t="str">
        <f t="shared" si="1618"/>
        <v>BH$12</v>
      </c>
      <c r="BI1363" s="211" t="str">
        <f t="shared" si="1618"/>
        <v>BI$12</v>
      </c>
      <c r="BJ1363" s="211" t="str">
        <f t="shared" si="1618"/>
        <v>BJ$12</v>
      </c>
      <c r="BK1363" s="211" t="str">
        <f t="shared" si="1618"/>
        <v>BK$12</v>
      </c>
      <c r="BL1363" s="211" t="str">
        <f t="shared" si="1618"/>
        <v>BL$12</v>
      </c>
      <c r="BM1363" s="211" t="str">
        <f t="shared" si="1618"/>
        <v>BM$12</v>
      </c>
      <c r="BN1363" s="211" t="str">
        <f t="shared" si="1618"/>
        <v>BN$12</v>
      </c>
      <c r="BO1363" s="211" t="str">
        <f t="shared" si="1618"/>
        <v>BO$12</v>
      </c>
      <c r="BP1363" s="211" t="str">
        <f t="shared" si="1618"/>
        <v>BP$12</v>
      </c>
      <c r="BQ1363" s="211" t="str">
        <f t="shared" si="1618"/>
        <v>BQ$12</v>
      </c>
      <c r="BR1363" s="211" t="str">
        <f t="shared" si="1618"/>
        <v>BR$12</v>
      </c>
      <c r="BS1363" s="211" t="str">
        <f t="shared" si="1618"/>
        <v>BS$12</v>
      </c>
      <c r="BT1363" s="211" t="str">
        <f t="shared" si="1618"/>
        <v>BT$12</v>
      </c>
      <c r="BU1363" s="211" t="str">
        <f t="shared" si="1618"/>
        <v>BU$12</v>
      </c>
      <c r="BV1363" s="211" t="str">
        <f t="shared" si="1618"/>
        <v>BV$12</v>
      </c>
      <c r="BW1363" s="211" t="str">
        <f t="shared" si="1618"/>
        <v>BW$12</v>
      </c>
      <c r="BX1363" s="211" t="str">
        <f t="shared" si="1618"/>
        <v>BX$12</v>
      </c>
      <c r="BY1363" s="211" t="str">
        <f t="shared" si="1618"/>
        <v>BY$12</v>
      </c>
      <c r="BZ1363" s="211" t="str">
        <f t="shared" si="1618"/>
        <v>BZ$12</v>
      </c>
      <c r="CA1363" s="211" t="str">
        <f t="shared" si="1618"/>
        <v>CA$12</v>
      </c>
      <c r="CB1363" s="211" t="str">
        <f t="shared" si="1618"/>
        <v>CB$12</v>
      </c>
      <c r="CC1363" s="211" t="str">
        <f t="shared" si="1618"/>
        <v>CC$12</v>
      </c>
      <c r="CD1363" s="211" t="str">
        <f t="shared" si="1618"/>
        <v>CD$12</v>
      </c>
      <c r="CE1363" s="211" t="str">
        <f t="shared" ref="CE1363:CK1363" si="1619">CE1347</f>
        <v>CE$12</v>
      </c>
      <c r="CF1363" s="211" t="str">
        <f t="shared" si="1619"/>
        <v>CF$12</v>
      </c>
      <c r="CG1363" s="211" t="str">
        <f t="shared" si="1619"/>
        <v>CG$12</v>
      </c>
      <c r="CH1363" s="211" t="str">
        <f t="shared" si="1619"/>
        <v>CH$12</v>
      </c>
      <c r="CI1363" s="211" t="str">
        <f t="shared" si="1619"/>
        <v>CI$12</v>
      </c>
      <c r="CJ1363" s="211" t="str">
        <f t="shared" si="1619"/>
        <v>CJ$12</v>
      </c>
      <c r="CK1363" s="211" t="str">
        <f t="shared" si="1619"/>
        <v>CK$12</v>
      </c>
      <c r="CL1363" s="211" t="str">
        <f t="shared" ref="CL1363" si="1620">CL1347</f>
        <v>CL$12</v>
      </c>
    </row>
    <row r="1364" spans="2:90" x14ac:dyDescent="0.4">
      <c r="B1364" s="8" t="str">
        <f>B1348</f>
        <v>Primary volume driver</v>
      </c>
      <c r="D1364" t="s">
        <v>793</v>
      </c>
      <c r="E1364" s="8" t="str">
        <f>ROW()&amp;" "&amp;D1364</f>
        <v>1364 SUBCAC-S</v>
      </c>
      <c r="G1364" t="s">
        <v>332</v>
      </c>
      <c r="H1364" s="56"/>
      <c r="I1364" s="79"/>
      <c r="J1364" s="79"/>
      <c r="K1364" s="15"/>
      <c r="L1364" s="15"/>
      <c r="M1364" s="15"/>
      <c r="N1364" s="15"/>
      <c r="O1364" s="15"/>
      <c r="P1364" s="15"/>
      <c r="R1364" s="15"/>
      <c r="S1364" s="211" t="str">
        <f t="shared" ref="S1364" si="1621">S1348</f>
        <v>S$13</v>
      </c>
      <c r="T1364" s="211" t="str">
        <f t="shared" ref="T1364:CD1364" si="1622">T1348</f>
        <v>T$13</v>
      </c>
      <c r="U1364" s="211" t="str">
        <f t="shared" si="1622"/>
        <v>U$13</v>
      </c>
      <c r="V1364" s="211" t="str">
        <f t="shared" si="1622"/>
        <v>V$13</v>
      </c>
      <c r="W1364" s="211" t="str">
        <f t="shared" si="1622"/>
        <v>W$13</v>
      </c>
      <c r="X1364" s="211" t="str">
        <f t="shared" si="1622"/>
        <v>X$13</v>
      </c>
      <c r="Y1364" s="211" t="str">
        <f t="shared" si="1622"/>
        <v>Y$13</v>
      </c>
      <c r="Z1364" s="211" t="str">
        <f t="shared" si="1622"/>
        <v>Z$13</v>
      </c>
      <c r="AA1364" s="211" t="str">
        <f t="shared" si="1622"/>
        <v>AA$13</v>
      </c>
      <c r="AB1364" s="211" t="str">
        <f t="shared" si="1622"/>
        <v>AB$13</v>
      </c>
      <c r="AC1364" s="211" t="str">
        <f t="shared" si="1622"/>
        <v>AC$13</v>
      </c>
      <c r="AD1364" s="211" t="str">
        <f t="shared" si="1622"/>
        <v>AD$13</v>
      </c>
      <c r="AE1364" s="211" t="str">
        <f t="shared" si="1622"/>
        <v>AE$13</v>
      </c>
      <c r="AF1364" s="211" t="str">
        <f t="shared" si="1622"/>
        <v>AF$13</v>
      </c>
      <c r="AG1364" s="211" t="str">
        <f t="shared" si="1622"/>
        <v>AG$13</v>
      </c>
      <c r="AH1364" s="211" t="str">
        <f t="shared" si="1622"/>
        <v>AH$13</v>
      </c>
      <c r="AI1364" s="211" t="str">
        <f t="shared" si="1622"/>
        <v>AI$13</v>
      </c>
      <c r="AJ1364" s="211" t="str">
        <f t="shared" si="1622"/>
        <v>AJ$13</v>
      </c>
      <c r="AK1364" s="211" t="str">
        <f t="shared" si="1622"/>
        <v>AK$13</v>
      </c>
      <c r="AL1364" s="211" t="str">
        <f t="shared" si="1622"/>
        <v>AL$13</v>
      </c>
      <c r="AM1364" s="211" t="str">
        <f t="shared" si="1622"/>
        <v>AM$13</v>
      </c>
      <c r="AN1364" s="211" t="str">
        <f t="shared" si="1622"/>
        <v>AN$13</v>
      </c>
      <c r="AO1364" s="211" t="str">
        <f t="shared" si="1622"/>
        <v>AO$13</v>
      </c>
      <c r="AP1364" s="211" t="str">
        <f t="shared" si="1622"/>
        <v>AP$13</v>
      </c>
      <c r="AQ1364" s="211" t="str">
        <f t="shared" si="1622"/>
        <v>AQ$13</v>
      </c>
      <c r="AR1364" s="211" t="str">
        <f t="shared" si="1622"/>
        <v>AR$13</v>
      </c>
      <c r="AS1364" s="211" t="str">
        <f t="shared" si="1622"/>
        <v>AS$13</v>
      </c>
      <c r="AT1364" s="211" t="str">
        <f t="shared" si="1622"/>
        <v>AT$13</v>
      </c>
      <c r="AU1364" s="211" t="str">
        <f t="shared" si="1622"/>
        <v>AU$13</v>
      </c>
      <c r="AV1364" s="211" t="str">
        <f t="shared" si="1622"/>
        <v>AV$13</v>
      </c>
      <c r="AW1364" s="211" t="str">
        <f t="shared" si="1622"/>
        <v>AW$13</v>
      </c>
      <c r="AX1364" s="211" t="str">
        <f t="shared" si="1622"/>
        <v>AX$13</v>
      </c>
      <c r="AY1364" s="211" t="str">
        <f t="shared" si="1622"/>
        <v>AY$13</v>
      </c>
      <c r="AZ1364" s="211" t="str">
        <f t="shared" si="1622"/>
        <v>AZ$13</v>
      </c>
      <c r="BA1364" s="211" t="str">
        <f t="shared" si="1622"/>
        <v>BA$13</v>
      </c>
      <c r="BB1364" s="211" t="str">
        <f t="shared" si="1622"/>
        <v>BB$13</v>
      </c>
      <c r="BC1364" s="211" t="str">
        <f t="shared" si="1622"/>
        <v>BC$13</v>
      </c>
      <c r="BD1364" s="211" t="str">
        <f t="shared" si="1622"/>
        <v>BD$13</v>
      </c>
      <c r="BE1364" s="211" t="str">
        <f t="shared" si="1622"/>
        <v>BE$13</v>
      </c>
      <c r="BF1364" s="211" t="str">
        <f t="shared" si="1622"/>
        <v>BF$13</v>
      </c>
      <c r="BG1364" s="211" t="str">
        <f t="shared" si="1622"/>
        <v>BG$13</v>
      </c>
      <c r="BH1364" s="211" t="str">
        <f t="shared" si="1622"/>
        <v>BH$13</v>
      </c>
      <c r="BI1364" s="211" t="str">
        <f t="shared" si="1622"/>
        <v>BI$13</v>
      </c>
      <c r="BJ1364" s="211" t="str">
        <f t="shared" si="1622"/>
        <v>BJ$13</v>
      </c>
      <c r="BK1364" s="211" t="str">
        <f t="shared" si="1622"/>
        <v>BK$13</v>
      </c>
      <c r="BL1364" s="211" t="str">
        <f t="shared" si="1622"/>
        <v>BL$13</v>
      </c>
      <c r="BM1364" s="211" t="str">
        <f t="shared" si="1622"/>
        <v>BM$13</v>
      </c>
      <c r="BN1364" s="211" t="str">
        <f t="shared" si="1622"/>
        <v>BN$13</v>
      </c>
      <c r="BO1364" s="211" t="str">
        <f t="shared" si="1622"/>
        <v>BO$13</v>
      </c>
      <c r="BP1364" s="211" t="str">
        <f t="shared" si="1622"/>
        <v>BP$13</v>
      </c>
      <c r="BQ1364" s="211" t="str">
        <f t="shared" si="1622"/>
        <v>BQ$13</v>
      </c>
      <c r="BR1364" s="211" t="str">
        <f t="shared" si="1622"/>
        <v>BR$13</v>
      </c>
      <c r="BS1364" s="211" t="str">
        <f t="shared" si="1622"/>
        <v>BS$13</v>
      </c>
      <c r="BT1364" s="211" t="str">
        <f t="shared" si="1622"/>
        <v>BT$13</v>
      </c>
      <c r="BU1364" s="211" t="str">
        <f t="shared" si="1622"/>
        <v>BU$13</v>
      </c>
      <c r="BV1364" s="211" t="str">
        <f t="shared" si="1622"/>
        <v>BV$13</v>
      </c>
      <c r="BW1364" s="211" t="str">
        <f t="shared" si="1622"/>
        <v>BW$13</v>
      </c>
      <c r="BX1364" s="211" t="str">
        <f t="shared" si="1622"/>
        <v>BX$13</v>
      </c>
      <c r="BY1364" s="211" t="str">
        <f t="shared" si="1622"/>
        <v>BY$13</v>
      </c>
      <c r="BZ1364" s="211" t="str">
        <f t="shared" si="1622"/>
        <v>BZ$13</v>
      </c>
      <c r="CA1364" s="211" t="str">
        <f t="shared" si="1622"/>
        <v>CA$13</v>
      </c>
      <c r="CB1364" s="211" t="str">
        <f t="shared" si="1622"/>
        <v>CB$13</v>
      </c>
      <c r="CC1364" s="211" t="str">
        <f t="shared" si="1622"/>
        <v>CC$13</v>
      </c>
      <c r="CD1364" s="211" t="str">
        <f t="shared" si="1622"/>
        <v>CD$13</v>
      </c>
      <c r="CE1364" s="211" t="str">
        <f t="shared" ref="CE1364:CK1364" si="1623">CE1348</f>
        <v>CE$13</v>
      </c>
      <c r="CF1364" s="211" t="str">
        <f t="shared" si="1623"/>
        <v>CF$13</v>
      </c>
      <c r="CG1364" s="211" t="str">
        <f t="shared" si="1623"/>
        <v>CG$13</v>
      </c>
      <c r="CH1364" s="211" t="str">
        <f t="shared" si="1623"/>
        <v>CH$13</v>
      </c>
      <c r="CI1364" s="211" t="str">
        <f t="shared" si="1623"/>
        <v>CI$13</v>
      </c>
      <c r="CJ1364" s="211" t="str">
        <f t="shared" si="1623"/>
        <v>CJ$13</v>
      </c>
      <c r="CK1364" s="211" t="str">
        <f t="shared" si="1623"/>
        <v>CK$13</v>
      </c>
      <c r="CL1364" s="211" t="str">
        <f t="shared" ref="CL1364" si="1624">CL1348</f>
        <v>CL$13</v>
      </c>
    </row>
    <row r="1365" spans="2:90" x14ac:dyDescent="0.4">
      <c r="B1365" s="89" t="str">
        <f>B1353</f>
        <v>New user acquisition cost</v>
      </c>
      <c r="D1365" t="s">
        <v>793</v>
      </c>
      <c r="E1365" s="8" t="str">
        <f t="shared" ref="E1365:E1368" si="1625">ROW()&amp;" "&amp;D1365</f>
        <v>1365 SUBCAC-S</v>
      </c>
      <c r="G1365" t="s">
        <v>332</v>
      </c>
      <c r="H1365" s="12"/>
      <c r="I1365" s="60"/>
      <c r="J1365" s="60"/>
      <c r="K1365" s="15"/>
      <c r="L1365" s="15"/>
      <c r="M1365" s="15"/>
      <c r="N1365" s="15"/>
      <c r="O1365" s="15"/>
      <c r="P1365" s="15"/>
      <c r="R1365" s="15"/>
      <c r="S1365" s="211">
        <f t="shared" ref="S1365" si="1626">S1350</f>
        <v>0</v>
      </c>
      <c r="T1365" s="211">
        <f t="shared" ref="T1365:CD1365" si="1627">T1350</f>
        <v>0</v>
      </c>
      <c r="U1365" s="211">
        <f t="shared" si="1627"/>
        <v>0</v>
      </c>
      <c r="V1365" s="211">
        <f t="shared" si="1627"/>
        <v>0</v>
      </c>
      <c r="W1365" s="211">
        <f t="shared" si="1627"/>
        <v>0</v>
      </c>
      <c r="X1365" s="211">
        <f t="shared" si="1627"/>
        <v>0</v>
      </c>
      <c r="Y1365" s="211">
        <f t="shared" si="1627"/>
        <v>0</v>
      </c>
      <c r="Z1365" s="211">
        <f t="shared" si="1627"/>
        <v>0</v>
      </c>
      <c r="AA1365" s="211">
        <f t="shared" si="1627"/>
        <v>0</v>
      </c>
      <c r="AB1365" s="211">
        <f t="shared" si="1627"/>
        <v>0</v>
      </c>
      <c r="AC1365" s="211">
        <f t="shared" si="1627"/>
        <v>0</v>
      </c>
      <c r="AD1365" s="211">
        <f t="shared" si="1627"/>
        <v>0</v>
      </c>
      <c r="AE1365" s="211">
        <f t="shared" si="1627"/>
        <v>0</v>
      </c>
      <c r="AF1365" s="211">
        <f t="shared" si="1627"/>
        <v>0</v>
      </c>
      <c r="AG1365" s="211">
        <f t="shared" si="1627"/>
        <v>0</v>
      </c>
      <c r="AH1365" s="211">
        <f t="shared" si="1627"/>
        <v>0</v>
      </c>
      <c r="AI1365" s="211">
        <f t="shared" si="1627"/>
        <v>0</v>
      </c>
      <c r="AJ1365" s="211">
        <f t="shared" si="1627"/>
        <v>0</v>
      </c>
      <c r="AK1365" s="211">
        <f t="shared" si="1627"/>
        <v>0</v>
      </c>
      <c r="AL1365" s="211">
        <f t="shared" si="1627"/>
        <v>0</v>
      </c>
      <c r="AM1365" s="211">
        <f t="shared" si="1627"/>
        <v>0</v>
      </c>
      <c r="AN1365" s="211">
        <f t="shared" si="1627"/>
        <v>0</v>
      </c>
      <c r="AO1365" s="211">
        <f t="shared" si="1627"/>
        <v>0</v>
      </c>
      <c r="AP1365" s="211">
        <f t="shared" si="1627"/>
        <v>0</v>
      </c>
      <c r="AQ1365" s="211">
        <f t="shared" si="1627"/>
        <v>0</v>
      </c>
      <c r="AR1365" s="211">
        <f t="shared" si="1627"/>
        <v>0</v>
      </c>
      <c r="AS1365" s="211">
        <f t="shared" si="1627"/>
        <v>0</v>
      </c>
      <c r="AT1365" s="211">
        <f t="shared" si="1627"/>
        <v>0</v>
      </c>
      <c r="AU1365" s="211">
        <f t="shared" si="1627"/>
        <v>0</v>
      </c>
      <c r="AV1365" s="211">
        <f t="shared" si="1627"/>
        <v>0</v>
      </c>
      <c r="AW1365" s="211">
        <f t="shared" si="1627"/>
        <v>0</v>
      </c>
      <c r="AX1365" s="211">
        <f t="shared" si="1627"/>
        <v>0</v>
      </c>
      <c r="AY1365" s="211">
        <f t="shared" si="1627"/>
        <v>0</v>
      </c>
      <c r="AZ1365" s="211">
        <f t="shared" si="1627"/>
        <v>0</v>
      </c>
      <c r="BA1365" s="211">
        <f t="shared" si="1627"/>
        <v>0</v>
      </c>
      <c r="BB1365" s="211">
        <f t="shared" si="1627"/>
        <v>0</v>
      </c>
      <c r="BC1365" s="211">
        <f t="shared" si="1627"/>
        <v>0</v>
      </c>
      <c r="BD1365" s="211">
        <f t="shared" si="1627"/>
        <v>0</v>
      </c>
      <c r="BE1365" s="211">
        <f t="shared" si="1627"/>
        <v>0</v>
      </c>
      <c r="BF1365" s="211">
        <f t="shared" si="1627"/>
        <v>0</v>
      </c>
      <c r="BG1365" s="211">
        <f t="shared" si="1627"/>
        <v>0</v>
      </c>
      <c r="BH1365" s="211">
        <f t="shared" si="1627"/>
        <v>0</v>
      </c>
      <c r="BI1365" s="211">
        <f t="shared" si="1627"/>
        <v>0</v>
      </c>
      <c r="BJ1365" s="211">
        <f t="shared" si="1627"/>
        <v>0</v>
      </c>
      <c r="BK1365" s="211">
        <f t="shared" si="1627"/>
        <v>0</v>
      </c>
      <c r="BL1365" s="211">
        <f t="shared" si="1627"/>
        <v>0</v>
      </c>
      <c r="BM1365" s="211">
        <f t="shared" si="1627"/>
        <v>0</v>
      </c>
      <c r="BN1365" s="211">
        <f t="shared" si="1627"/>
        <v>0</v>
      </c>
      <c r="BO1365" s="211">
        <f t="shared" si="1627"/>
        <v>0</v>
      </c>
      <c r="BP1365" s="211">
        <f t="shared" si="1627"/>
        <v>0</v>
      </c>
      <c r="BQ1365" s="211">
        <f t="shared" si="1627"/>
        <v>0</v>
      </c>
      <c r="BR1365" s="211">
        <f t="shared" si="1627"/>
        <v>0</v>
      </c>
      <c r="BS1365" s="211">
        <f t="shared" si="1627"/>
        <v>0</v>
      </c>
      <c r="BT1365" s="211">
        <f t="shared" si="1627"/>
        <v>0</v>
      </c>
      <c r="BU1365" s="211">
        <f t="shared" si="1627"/>
        <v>0</v>
      </c>
      <c r="BV1365" s="211">
        <f t="shared" si="1627"/>
        <v>0</v>
      </c>
      <c r="BW1365" s="211">
        <f t="shared" si="1627"/>
        <v>0</v>
      </c>
      <c r="BX1365" s="211">
        <f t="shared" si="1627"/>
        <v>0</v>
      </c>
      <c r="BY1365" s="211">
        <f t="shared" si="1627"/>
        <v>0</v>
      </c>
      <c r="BZ1365" s="211">
        <f t="shared" si="1627"/>
        <v>0</v>
      </c>
      <c r="CA1365" s="211">
        <f t="shared" si="1627"/>
        <v>0</v>
      </c>
      <c r="CB1365" s="211">
        <f t="shared" si="1627"/>
        <v>0</v>
      </c>
      <c r="CC1365" s="211">
        <f t="shared" si="1627"/>
        <v>0</v>
      </c>
      <c r="CD1365" s="211">
        <f t="shared" si="1627"/>
        <v>0</v>
      </c>
      <c r="CE1365" s="211">
        <f t="shared" ref="CE1365:CK1365" si="1628">CE1350</f>
        <v>0</v>
      </c>
      <c r="CF1365" s="211">
        <f t="shared" si="1628"/>
        <v>0</v>
      </c>
      <c r="CG1365" s="211">
        <f t="shared" si="1628"/>
        <v>0</v>
      </c>
      <c r="CH1365" s="211">
        <f t="shared" si="1628"/>
        <v>0</v>
      </c>
      <c r="CI1365" s="211">
        <f t="shared" si="1628"/>
        <v>0</v>
      </c>
      <c r="CJ1365" s="211">
        <f t="shared" si="1628"/>
        <v>0</v>
      </c>
      <c r="CK1365" s="211">
        <f t="shared" si="1628"/>
        <v>0</v>
      </c>
      <c r="CL1365" s="211">
        <f t="shared" ref="CL1365" si="1629">CL1350</f>
        <v>0</v>
      </c>
    </row>
    <row r="1366" spans="2:90" x14ac:dyDescent="0.4">
      <c r="B1366" s="235" t="str">
        <f>IFERROR(SUBSTITUTE(TRIM(MID(B1353, SEARCH("-", B1353) + 1, LEN(B1353))),":",""),"no unit")</f>
        <v>no unit</v>
      </c>
      <c r="D1366" t="s">
        <v>793</v>
      </c>
      <c r="E1366" s="8" t="str">
        <f t="shared" si="1625"/>
        <v>1366 SUBCAC-S</v>
      </c>
      <c r="G1366" t="s">
        <v>332</v>
      </c>
      <c r="H1366" s="12"/>
      <c r="I1366" s="60"/>
      <c r="J1366" s="60"/>
      <c r="K1366" s="15"/>
      <c r="L1366" s="15"/>
      <c r="M1366" s="15"/>
      <c r="N1366" s="15"/>
      <c r="O1366" s="15"/>
      <c r="P1366" s="15"/>
      <c r="R1366" s="15"/>
      <c r="S1366" s="211"/>
      <c r="T1366" s="211"/>
      <c r="U1366" s="211"/>
      <c r="V1366" s="211"/>
      <c r="W1366" s="211"/>
      <c r="X1366" s="211"/>
      <c r="Y1366" s="211"/>
      <c r="Z1366" s="211"/>
      <c r="AA1366" s="211"/>
      <c r="AB1366" s="211"/>
      <c r="AC1366" s="211"/>
      <c r="AD1366" s="211"/>
      <c r="AE1366" s="211"/>
      <c r="AF1366" s="211"/>
      <c r="AG1366" s="211"/>
      <c r="AH1366" s="211"/>
      <c r="AI1366" s="211"/>
      <c r="AJ1366" s="211"/>
      <c r="AK1366" s="211"/>
      <c r="AL1366" s="211"/>
      <c r="AM1366" s="211"/>
      <c r="AN1366" s="211"/>
      <c r="AO1366" s="211"/>
      <c r="AP1366" s="211"/>
      <c r="AQ1366" s="211"/>
      <c r="AR1366" s="211"/>
      <c r="AS1366" s="211"/>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1"/>
      <c r="BN1366" s="211"/>
      <c r="BO1366" s="211"/>
      <c r="BP1366" s="211"/>
      <c r="BQ1366" s="211"/>
      <c r="BR1366" s="211"/>
      <c r="BS1366" s="211"/>
      <c r="BT1366" s="211"/>
      <c r="BU1366" s="211"/>
      <c r="BV1366" s="211"/>
      <c r="BW1366" s="211"/>
      <c r="BX1366" s="211"/>
      <c r="BY1366" s="211"/>
      <c r="BZ1366" s="211"/>
      <c r="CA1366" s="211"/>
      <c r="CB1366" s="211"/>
      <c r="CC1366" s="211"/>
      <c r="CD1366" s="211"/>
      <c r="CE1366" s="211"/>
      <c r="CF1366" s="211"/>
      <c r="CG1366" s="211"/>
      <c r="CH1366" s="211"/>
      <c r="CI1366" s="211"/>
      <c r="CJ1366" s="211"/>
      <c r="CK1366" s="211"/>
      <c r="CL1366" s="211"/>
    </row>
    <row r="1367" spans="2:90" x14ac:dyDescent="0.4">
      <c r="B1367" s="89" t="str">
        <f>B1351</f>
        <v>Secondary revenue driver</v>
      </c>
      <c r="D1367" t="s">
        <v>793</v>
      </c>
      <c r="E1367" s="8" t="str">
        <f t="shared" si="1625"/>
        <v>1367 SUBCAC-S</v>
      </c>
      <c r="G1367" t="s">
        <v>332</v>
      </c>
      <c r="H1367" s="90"/>
      <c r="I1367" s="209"/>
      <c r="J1367" s="209"/>
      <c r="K1367" s="210"/>
      <c r="L1367" s="210"/>
      <c r="M1367" s="210"/>
      <c r="N1367" s="210"/>
      <c r="O1367" s="210"/>
      <c r="P1367" s="210"/>
      <c r="R1367" s="210"/>
      <c r="S1367" s="4" t="str">
        <f t="shared" ref="S1367" si="1630">ADDRESS(ROW(S1356),COLUMN(S1356),2)</f>
        <v>S$1356</v>
      </c>
      <c r="T1367" s="4" t="str">
        <f t="shared" ref="T1367:CD1367" si="1631">ADDRESS(ROW(T1356),COLUMN(T1356),2)</f>
        <v>T$1356</v>
      </c>
      <c r="U1367" s="4" t="str">
        <f t="shared" si="1631"/>
        <v>U$1356</v>
      </c>
      <c r="V1367" s="4" t="str">
        <f t="shared" si="1631"/>
        <v>V$1356</v>
      </c>
      <c r="W1367" s="4" t="str">
        <f t="shared" si="1631"/>
        <v>W$1356</v>
      </c>
      <c r="X1367" s="4" t="str">
        <f t="shared" si="1631"/>
        <v>X$1356</v>
      </c>
      <c r="Y1367" s="4" t="str">
        <f t="shared" si="1631"/>
        <v>Y$1356</v>
      </c>
      <c r="Z1367" s="4" t="str">
        <f t="shared" si="1631"/>
        <v>Z$1356</v>
      </c>
      <c r="AA1367" s="4" t="str">
        <f t="shared" si="1631"/>
        <v>AA$1356</v>
      </c>
      <c r="AB1367" s="4" t="str">
        <f t="shared" si="1631"/>
        <v>AB$1356</v>
      </c>
      <c r="AC1367" s="4" t="str">
        <f t="shared" si="1631"/>
        <v>AC$1356</v>
      </c>
      <c r="AD1367" s="4" t="str">
        <f t="shared" si="1631"/>
        <v>AD$1356</v>
      </c>
      <c r="AE1367" s="4" t="str">
        <f t="shared" si="1631"/>
        <v>AE$1356</v>
      </c>
      <c r="AF1367" s="4" t="str">
        <f t="shared" si="1631"/>
        <v>AF$1356</v>
      </c>
      <c r="AG1367" s="4" t="str">
        <f t="shared" si="1631"/>
        <v>AG$1356</v>
      </c>
      <c r="AH1367" s="4" t="str">
        <f t="shared" si="1631"/>
        <v>AH$1356</v>
      </c>
      <c r="AI1367" s="4" t="str">
        <f t="shared" si="1631"/>
        <v>AI$1356</v>
      </c>
      <c r="AJ1367" s="4" t="str">
        <f t="shared" si="1631"/>
        <v>AJ$1356</v>
      </c>
      <c r="AK1367" s="4" t="str">
        <f t="shared" si="1631"/>
        <v>AK$1356</v>
      </c>
      <c r="AL1367" s="4" t="str">
        <f t="shared" si="1631"/>
        <v>AL$1356</v>
      </c>
      <c r="AM1367" s="4" t="str">
        <f t="shared" si="1631"/>
        <v>AM$1356</v>
      </c>
      <c r="AN1367" s="4" t="str">
        <f t="shared" si="1631"/>
        <v>AN$1356</v>
      </c>
      <c r="AO1367" s="4" t="str">
        <f t="shared" si="1631"/>
        <v>AO$1356</v>
      </c>
      <c r="AP1367" s="4" t="str">
        <f t="shared" si="1631"/>
        <v>AP$1356</v>
      </c>
      <c r="AQ1367" s="4" t="str">
        <f t="shared" si="1631"/>
        <v>AQ$1356</v>
      </c>
      <c r="AR1367" s="4" t="str">
        <f t="shared" si="1631"/>
        <v>AR$1356</v>
      </c>
      <c r="AS1367" s="4" t="str">
        <f t="shared" si="1631"/>
        <v>AS$1356</v>
      </c>
      <c r="AT1367" s="4" t="str">
        <f t="shared" si="1631"/>
        <v>AT$1356</v>
      </c>
      <c r="AU1367" s="4" t="str">
        <f t="shared" si="1631"/>
        <v>AU$1356</v>
      </c>
      <c r="AV1367" s="4" t="str">
        <f t="shared" si="1631"/>
        <v>AV$1356</v>
      </c>
      <c r="AW1367" s="4" t="str">
        <f t="shared" si="1631"/>
        <v>AW$1356</v>
      </c>
      <c r="AX1367" s="4" t="str">
        <f t="shared" si="1631"/>
        <v>AX$1356</v>
      </c>
      <c r="AY1367" s="4" t="str">
        <f t="shared" si="1631"/>
        <v>AY$1356</v>
      </c>
      <c r="AZ1367" s="4" t="str">
        <f t="shared" si="1631"/>
        <v>AZ$1356</v>
      </c>
      <c r="BA1367" s="4" t="str">
        <f t="shared" si="1631"/>
        <v>BA$1356</v>
      </c>
      <c r="BB1367" s="4" t="str">
        <f t="shared" si="1631"/>
        <v>BB$1356</v>
      </c>
      <c r="BC1367" s="4" t="str">
        <f t="shared" si="1631"/>
        <v>BC$1356</v>
      </c>
      <c r="BD1367" s="4" t="str">
        <f t="shared" si="1631"/>
        <v>BD$1356</v>
      </c>
      <c r="BE1367" s="4" t="str">
        <f t="shared" si="1631"/>
        <v>BE$1356</v>
      </c>
      <c r="BF1367" s="4" t="str">
        <f t="shared" si="1631"/>
        <v>BF$1356</v>
      </c>
      <c r="BG1367" s="4" t="str">
        <f t="shared" si="1631"/>
        <v>BG$1356</v>
      </c>
      <c r="BH1367" s="4" t="str">
        <f t="shared" si="1631"/>
        <v>BH$1356</v>
      </c>
      <c r="BI1367" s="4" t="str">
        <f t="shared" si="1631"/>
        <v>BI$1356</v>
      </c>
      <c r="BJ1367" s="4" t="str">
        <f t="shared" si="1631"/>
        <v>BJ$1356</v>
      </c>
      <c r="BK1367" s="4" t="str">
        <f t="shared" si="1631"/>
        <v>BK$1356</v>
      </c>
      <c r="BL1367" s="4" t="str">
        <f t="shared" si="1631"/>
        <v>BL$1356</v>
      </c>
      <c r="BM1367" s="4" t="str">
        <f t="shared" si="1631"/>
        <v>BM$1356</v>
      </c>
      <c r="BN1367" s="4" t="str">
        <f t="shared" si="1631"/>
        <v>BN$1356</v>
      </c>
      <c r="BO1367" s="4" t="str">
        <f t="shared" si="1631"/>
        <v>BO$1356</v>
      </c>
      <c r="BP1367" s="4" t="str">
        <f t="shared" si="1631"/>
        <v>BP$1356</v>
      </c>
      <c r="BQ1367" s="4" t="str">
        <f t="shared" si="1631"/>
        <v>BQ$1356</v>
      </c>
      <c r="BR1367" s="4" t="str">
        <f t="shared" si="1631"/>
        <v>BR$1356</v>
      </c>
      <c r="BS1367" s="4" t="str">
        <f t="shared" si="1631"/>
        <v>BS$1356</v>
      </c>
      <c r="BT1367" s="4" t="str">
        <f t="shared" si="1631"/>
        <v>BT$1356</v>
      </c>
      <c r="BU1367" s="4" t="str">
        <f t="shared" si="1631"/>
        <v>BU$1356</v>
      </c>
      <c r="BV1367" s="4" t="str">
        <f t="shared" si="1631"/>
        <v>BV$1356</v>
      </c>
      <c r="BW1367" s="4" t="str">
        <f t="shared" si="1631"/>
        <v>BW$1356</v>
      </c>
      <c r="BX1367" s="4" t="str">
        <f t="shared" si="1631"/>
        <v>BX$1356</v>
      </c>
      <c r="BY1367" s="4" t="str">
        <f t="shared" si="1631"/>
        <v>BY$1356</v>
      </c>
      <c r="BZ1367" s="4" t="str">
        <f t="shared" si="1631"/>
        <v>BZ$1356</v>
      </c>
      <c r="CA1367" s="4" t="str">
        <f t="shared" si="1631"/>
        <v>CA$1356</v>
      </c>
      <c r="CB1367" s="4" t="str">
        <f t="shared" si="1631"/>
        <v>CB$1356</v>
      </c>
      <c r="CC1367" s="4" t="str">
        <f t="shared" si="1631"/>
        <v>CC$1356</v>
      </c>
      <c r="CD1367" s="4" t="str">
        <f t="shared" si="1631"/>
        <v>CD$1356</v>
      </c>
      <c r="CE1367" s="4" t="str">
        <f t="shared" ref="CE1367:CK1367" si="1632">ADDRESS(ROW(CE1356),COLUMN(CE1356),2)</f>
        <v>CE$1356</v>
      </c>
      <c r="CF1367" s="4" t="str">
        <f t="shared" si="1632"/>
        <v>CF$1356</v>
      </c>
      <c r="CG1367" s="4" t="str">
        <f t="shared" si="1632"/>
        <v>CG$1356</v>
      </c>
      <c r="CH1367" s="4" t="str">
        <f t="shared" si="1632"/>
        <v>CH$1356</v>
      </c>
      <c r="CI1367" s="4" t="str">
        <f t="shared" si="1632"/>
        <v>CI$1356</v>
      </c>
      <c r="CJ1367" s="4" t="str">
        <f t="shared" si="1632"/>
        <v>CJ$1356</v>
      </c>
      <c r="CK1367" s="4" t="str">
        <f t="shared" si="1632"/>
        <v>CK$1356</v>
      </c>
      <c r="CL1367" s="4" t="str">
        <f t="shared" ref="CL1367" si="1633">ADDRESS(ROW(CL1356),COLUMN(CL1356),2)</f>
        <v>CL$1356</v>
      </c>
    </row>
    <row r="1368" spans="2:90" x14ac:dyDescent="0.4">
      <c r="B1368" s="8" t="str">
        <f>B1352</f>
        <v>Secondary volume driver</v>
      </c>
      <c r="D1368" t="s">
        <v>793</v>
      </c>
      <c r="E1368" s="8" t="str">
        <f t="shared" si="1625"/>
        <v>1368 SUBCAC-S</v>
      </c>
      <c r="G1368" t="s">
        <v>332</v>
      </c>
      <c r="H1368" s="12"/>
      <c r="I1368" s="60"/>
      <c r="J1368" s="60"/>
      <c r="K1368" s="15"/>
      <c r="L1368" s="15"/>
      <c r="M1368" s="15"/>
      <c r="N1368" s="15"/>
      <c r="O1368" s="15"/>
      <c r="P1368" s="15"/>
      <c r="R1368" s="15"/>
      <c r="S1368" s="211" t="str">
        <f t="shared" ref="S1368" si="1634">S1352</f>
        <v>S$15</v>
      </c>
      <c r="T1368" s="211" t="str">
        <f t="shared" ref="T1368:CD1368" si="1635">T1352</f>
        <v>T$15</v>
      </c>
      <c r="U1368" s="211" t="str">
        <f t="shared" si="1635"/>
        <v>U$15</v>
      </c>
      <c r="V1368" s="211" t="str">
        <f t="shared" si="1635"/>
        <v>V$15</v>
      </c>
      <c r="W1368" s="211" t="str">
        <f t="shared" si="1635"/>
        <v>W$15</v>
      </c>
      <c r="X1368" s="211" t="str">
        <f t="shared" si="1635"/>
        <v>X$15</v>
      </c>
      <c r="Y1368" s="211" t="str">
        <f t="shared" si="1635"/>
        <v>Y$15</v>
      </c>
      <c r="Z1368" s="211" t="str">
        <f t="shared" si="1635"/>
        <v>Z$15</v>
      </c>
      <c r="AA1368" s="211" t="str">
        <f t="shared" si="1635"/>
        <v>AA$15</v>
      </c>
      <c r="AB1368" s="211" t="str">
        <f t="shared" si="1635"/>
        <v>AB$15</v>
      </c>
      <c r="AC1368" s="211" t="str">
        <f t="shared" si="1635"/>
        <v>AC$15</v>
      </c>
      <c r="AD1368" s="211" t="str">
        <f t="shared" si="1635"/>
        <v>AD$15</v>
      </c>
      <c r="AE1368" s="211" t="str">
        <f t="shared" si="1635"/>
        <v>AE$15</v>
      </c>
      <c r="AF1368" s="211" t="str">
        <f t="shared" si="1635"/>
        <v>AF$15</v>
      </c>
      <c r="AG1368" s="211" t="str">
        <f t="shared" si="1635"/>
        <v>AG$15</v>
      </c>
      <c r="AH1368" s="211" t="str">
        <f t="shared" si="1635"/>
        <v>AH$15</v>
      </c>
      <c r="AI1368" s="211" t="str">
        <f t="shared" si="1635"/>
        <v>AI$15</v>
      </c>
      <c r="AJ1368" s="211" t="str">
        <f t="shared" si="1635"/>
        <v>AJ$15</v>
      </c>
      <c r="AK1368" s="211" t="str">
        <f t="shared" si="1635"/>
        <v>AK$15</v>
      </c>
      <c r="AL1368" s="211" t="str">
        <f t="shared" si="1635"/>
        <v>AL$15</v>
      </c>
      <c r="AM1368" s="211" t="str">
        <f t="shared" si="1635"/>
        <v>AM$15</v>
      </c>
      <c r="AN1368" s="211" t="str">
        <f t="shared" si="1635"/>
        <v>AN$15</v>
      </c>
      <c r="AO1368" s="211" t="str">
        <f t="shared" si="1635"/>
        <v>AO$15</v>
      </c>
      <c r="AP1368" s="211" t="str">
        <f t="shared" si="1635"/>
        <v>AP$15</v>
      </c>
      <c r="AQ1368" s="211" t="str">
        <f t="shared" si="1635"/>
        <v>AQ$15</v>
      </c>
      <c r="AR1368" s="211" t="str">
        <f t="shared" si="1635"/>
        <v>AR$15</v>
      </c>
      <c r="AS1368" s="211" t="str">
        <f t="shared" si="1635"/>
        <v>AS$15</v>
      </c>
      <c r="AT1368" s="211" t="str">
        <f t="shared" si="1635"/>
        <v>AT$15</v>
      </c>
      <c r="AU1368" s="211" t="str">
        <f t="shared" si="1635"/>
        <v>AU$15</v>
      </c>
      <c r="AV1368" s="211" t="str">
        <f t="shared" si="1635"/>
        <v>AV$15</v>
      </c>
      <c r="AW1368" s="211" t="str">
        <f t="shared" si="1635"/>
        <v>AW$15</v>
      </c>
      <c r="AX1368" s="211" t="str">
        <f t="shared" si="1635"/>
        <v>AX$15</v>
      </c>
      <c r="AY1368" s="211" t="str">
        <f t="shared" si="1635"/>
        <v>AY$15</v>
      </c>
      <c r="AZ1368" s="211" t="str">
        <f t="shared" si="1635"/>
        <v>AZ$15</v>
      </c>
      <c r="BA1368" s="211" t="str">
        <f t="shared" si="1635"/>
        <v>BA$15</v>
      </c>
      <c r="BB1368" s="211" t="str">
        <f t="shared" si="1635"/>
        <v>BB$15</v>
      </c>
      <c r="BC1368" s="211" t="str">
        <f t="shared" si="1635"/>
        <v>BC$15</v>
      </c>
      <c r="BD1368" s="211" t="str">
        <f t="shared" si="1635"/>
        <v>BD$15</v>
      </c>
      <c r="BE1368" s="211" t="str">
        <f t="shared" si="1635"/>
        <v>BE$15</v>
      </c>
      <c r="BF1368" s="211" t="str">
        <f t="shared" si="1635"/>
        <v>BF$15</v>
      </c>
      <c r="BG1368" s="211" t="str">
        <f t="shared" si="1635"/>
        <v>BG$15</v>
      </c>
      <c r="BH1368" s="211" t="str">
        <f t="shared" si="1635"/>
        <v>BH$15</v>
      </c>
      <c r="BI1368" s="211" t="str">
        <f t="shared" si="1635"/>
        <v>BI$15</v>
      </c>
      <c r="BJ1368" s="211" t="str">
        <f t="shared" si="1635"/>
        <v>BJ$15</v>
      </c>
      <c r="BK1368" s="211" t="str">
        <f t="shared" si="1635"/>
        <v>BK$15</v>
      </c>
      <c r="BL1368" s="211" t="str">
        <f t="shared" si="1635"/>
        <v>BL$15</v>
      </c>
      <c r="BM1368" s="211" t="str">
        <f t="shared" si="1635"/>
        <v>BM$15</v>
      </c>
      <c r="BN1368" s="211" t="str">
        <f t="shared" si="1635"/>
        <v>BN$15</v>
      </c>
      <c r="BO1368" s="211" t="str">
        <f t="shared" si="1635"/>
        <v>BO$15</v>
      </c>
      <c r="BP1368" s="211" t="str">
        <f t="shared" si="1635"/>
        <v>BP$15</v>
      </c>
      <c r="BQ1368" s="211" t="str">
        <f t="shared" si="1635"/>
        <v>BQ$15</v>
      </c>
      <c r="BR1368" s="211" t="str">
        <f t="shared" si="1635"/>
        <v>BR$15</v>
      </c>
      <c r="BS1368" s="211" t="str">
        <f t="shared" si="1635"/>
        <v>BS$15</v>
      </c>
      <c r="BT1368" s="211" t="str">
        <f t="shared" si="1635"/>
        <v>BT$15</v>
      </c>
      <c r="BU1368" s="211" t="str">
        <f t="shared" si="1635"/>
        <v>BU$15</v>
      </c>
      <c r="BV1368" s="211" t="str">
        <f t="shared" si="1635"/>
        <v>BV$15</v>
      </c>
      <c r="BW1368" s="211" t="str">
        <f t="shared" si="1635"/>
        <v>BW$15</v>
      </c>
      <c r="BX1368" s="211" t="str">
        <f t="shared" si="1635"/>
        <v>BX$15</v>
      </c>
      <c r="BY1368" s="211" t="str">
        <f t="shared" si="1635"/>
        <v>BY$15</v>
      </c>
      <c r="BZ1368" s="211" t="str">
        <f t="shared" si="1635"/>
        <v>BZ$15</v>
      </c>
      <c r="CA1368" s="211" t="str">
        <f t="shared" si="1635"/>
        <v>CA$15</v>
      </c>
      <c r="CB1368" s="211" t="str">
        <f t="shared" si="1635"/>
        <v>CB$15</v>
      </c>
      <c r="CC1368" s="211" t="str">
        <f t="shared" si="1635"/>
        <v>CC$15</v>
      </c>
      <c r="CD1368" s="211" t="str">
        <f t="shared" si="1635"/>
        <v>CD$15</v>
      </c>
      <c r="CE1368" s="211" t="str">
        <f t="shared" ref="CE1368:CK1368" si="1636">CE1352</f>
        <v>CE$15</v>
      </c>
      <c r="CF1368" s="211" t="str">
        <f t="shared" si="1636"/>
        <v>CF$15</v>
      </c>
      <c r="CG1368" s="211" t="str">
        <f t="shared" si="1636"/>
        <v>CG$15</v>
      </c>
      <c r="CH1368" s="211" t="str">
        <f t="shared" si="1636"/>
        <v>CH$15</v>
      </c>
      <c r="CI1368" s="211" t="str">
        <f t="shared" si="1636"/>
        <v>CI$15</v>
      </c>
      <c r="CJ1368" s="211" t="str">
        <f t="shared" si="1636"/>
        <v>CJ$15</v>
      </c>
      <c r="CK1368" s="211" t="str">
        <f t="shared" si="1636"/>
        <v>CK$15</v>
      </c>
      <c r="CL1368" s="211" t="str">
        <f t="shared" ref="CL1368" si="1637">CL1352</f>
        <v>CL$15</v>
      </c>
    </row>
    <row r="1369" spans="2:90" x14ac:dyDescent="0.4">
      <c r="E1369" s="8"/>
      <c r="H1369" s="12"/>
      <c r="I1369" s="60"/>
      <c r="J1369" s="60"/>
      <c r="K1369" s="15"/>
      <c r="L1369" s="15"/>
      <c r="M1369" s="15"/>
      <c r="N1369" s="15"/>
      <c r="O1369" s="15"/>
      <c r="P1369" s="15"/>
      <c r="R1369" s="15"/>
      <c r="S1369" s="76"/>
      <c r="T1369" s="76"/>
      <c r="U1369" s="76"/>
      <c r="V1369" s="76"/>
      <c r="W1369" s="76"/>
      <c r="X1369" s="76"/>
      <c r="Y1369" s="76"/>
      <c r="Z1369" s="76"/>
      <c r="AA1369" s="76"/>
      <c r="AB1369" s="76"/>
      <c r="AC1369" s="76"/>
      <c r="AD1369" s="76"/>
      <c r="AE1369" s="76"/>
      <c r="AF1369" s="76"/>
      <c r="AG1369" s="76"/>
      <c r="AH1369" s="76"/>
      <c r="AI1369" s="76"/>
      <c r="AJ1369" s="76"/>
      <c r="AK1369" s="76"/>
      <c r="AL1369" s="76"/>
      <c r="AM1369" s="76"/>
      <c r="AN1369" s="76"/>
      <c r="AO1369" s="76"/>
      <c r="AP1369" s="76"/>
      <c r="AQ1369" s="76"/>
      <c r="AR1369" s="76"/>
      <c r="AS1369" s="76"/>
      <c r="AT1369" s="76"/>
      <c r="AU1369" s="76"/>
      <c r="AV1369" s="76"/>
      <c r="AW1369" s="76"/>
      <c r="AX1369" s="76"/>
      <c r="AY1369" s="76"/>
      <c r="AZ1369" s="76"/>
      <c r="BA1369" s="76"/>
      <c r="BB1369" s="76"/>
      <c r="BC1369" s="76"/>
      <c r="BD1369" s="76"/>
      <c r="BE1369" s="76"/>
      <c r="BF1369" s="76"/>
      <c r="BG1369" s="76"/>
      <c r="BH1369" s="76"/>
      <c r="BI1369" s="76"/>
      <c r="BJ1369" s="76"/>
      <c r="BK1369" s="76"/>
      <c r="BL1369" s="76"/>
      <c r="BM1369" s="76"/>
      <c r="BN1369" s="76"/>
      <c r="BO1369" s="76"/>
      <c r="BP1369" s="76"/>
      <c r="BQ1369" s="76"/>
      <c r="BR1369" s="76"/>
      <c r="BS1369" s="76"/>
      <c r="BT1369" s="76"/>
      <c r="BU1369" s="76"/>
      <c r="BV1369" s="76"/>
      <c r="BW1369" s="76"/>
      <c r="BX1369" s="76"/>
      <c r="BY1369" s="76"/>
      <c r="BZ1369" s="76"/>
      <c r="CA1369" s="76"/>
      <c r="CB1369" s="76"/>
      <c r="CC1369" s="76"/>
      <c r="CD1369" s="76"/>
      <c r="CE1369" s="76"/>
      <c r="CF1369" s="76"/>
      <c r="CG1369" s="76"/>
      <c r="CH1369" s="76"/>
      <c r="CI1369" s="76"/>
      <c r="CJ1369" s="76"/>
      <c r="CK1369" s="76"/>
      <c r="CL1369" s="76"/>
    </row>
    <row r="1370" spans="2:90" x14ac:dyDescent="0.4">
      <c r="B1370" s="171" t="s">
        <v>490</v>
      </c>
      <c r="E1370" s="8"/>
      <c r="H1370" s="189"/>
      <c r="I1370" s="190"/>
      <c r="J1370" s="190"/>
      <c r="K1370" s="191"/>
      <c r="L1370" s="191"/>
      <c r="M1370" s="191"/>
      <c r="N1370" s="191"/>
      <c r="O1370" s="191"/>
      <c r="P1370" s="191"/>
      <c r="R1370" s="191"/>
      <c r="S1370" s="192"/>
      <c r="T1370" s="192"/>
      <c r="U1370" s="192"/>
      <c r="V1370" s="192"/>
      <c r="W1370" s="192"/>
      <c r="X1370" s="192"/>
      <c r="Y1370" s="192"/>
      <c r="Z1370" s="192"/>
      <c r="AA1370" s="192"/>
      <c r="AB1370" s="192"/>
      <c r="AC1370" s="192"/>
      <c r="AD1370" s="192"/>
      <c r="AE1370" s="192"/>
      <c r="AF1370" s="192"/>
      <c r="AG1370" s="192"/>
      <c r="AH1370" s="192"/>
      <c r="AI1370" s="192"/>
      <c r="AJ1370" s="192"/>
      <c r="AK1370" s="192"/>
      <c r="AL1370" s="192"/>
      <c r="AM1370" s="192"/>
      <c r="AN1370" s="192"/>
      <c r="AO1370" s="192"/>
      <c r="AP1370" s="192"/>
      <c r="AQ1370" s="192"/>
      <c r="AR1370" s="192"/>
      <c r="AS1370" s="192"/>
      <c r="AT1370" s="192"/>
      <c r="AU1370" s="192"/>
      <c r="AV1370" s="192"/>
      <c r="AW1370" s="192"/>
      <c r="AX1370" s="192"/>
      <c r="AY1370" s="192"/>
      <c r="AZ1370" s="192"/>
      <c r="BA1370" s="192"/>
      <c r="BB1370" s="192"/>
      <c r="BC1370" s="192"/>
      <c r="BD1370" s="192"/>
      <c r="BE1370" s="192"/>
      <c r="BF1370" s="192"/>
      <c r="BG1370" s="192"/>
      <c r="BH1370" s="192"/>
      <c r="BI1370" s="192"/>
      <c r="BJ1370" s="192"/>
      <c r="BK1370" s="192"/>
      <c r="BL1370" s="192"/>
      <c r="BM1370" s="192"/>
      <c r="BN1370" s="192"/>
      <c r="BO1370" s="192"/>
      <c r="BP1370" s="192"/>
      <c r="BQ1370" s="192"/>
      <c r="BR1370" s="192"/>
      <c r="BS1370" s="192"/>
      <c r="BT1370" s="192"/>
      <c r="BU1370" s="192"/>
      <c r="BV1370" s="192"/>
      <c r="BW1370" s="192"/>
      <c r="BX1370" s="192"/>
      <c r="BY1370" s="192"/>
      <c r="BZ1370" s="192"/>
      <c r="CA1370" s="192"/>
      <c r="CB1370" s="192"/>
      <c r="CC1370" s="192"/>
      <c r="CD1370" s="192"/>
      <c r="CE1370" s="192"/>
      <c r="CF1370" s="192"/>
      <c r="CG1370" s="192"/>
      <c r="CH1370" s="192"/>
      <c r="CI1370" s="192"/>
      <c r="CJ1370" s="192"/>
      <c r="CK1370" s="192"/>
      <c r="CL1370" s="192"/>
    </row>
    <row r="1371" spans="2:90" x14ac:dyDescent="0.4">
      <c r="B1371" s="171" t="s">
        <v>492</v>
      </c>
      <c r="E1371" s="8"/>
      <c r="H1371" s="189"/>
      <c r="I1371" s="190"/>
      <c r="J1371" s="190"/>
      <c r="K1371" s="191"/>
      <c r="L1371" s="191"/>
      <c r="M1371" s="191"/>
      <c r="N1371" s="191"/>
      <c r="O1371" s="191"/>
      <c r="P1371" s="191"/>
      <c r="R1371" s="191"/>
      <c r="S1371" s="192"/>
      <c r="T1371" s="192"/>
      <c r="U1371" s="192"/>
      <c r="V1371" s="192"/>
      <c r="W1371" s="192"/>
      <c r="X1371" s="192"/>
      <c r="Y1371" s="192"/>
      <c r="Z1371" s="192"/>
      <c r="AA1371" s="192"/>
      <c r="AB1371" s="192"/>
      <c r="AC1371" s="192"/>
      <c r="AD1371" s="192"/>
      <c r="AE1371" s="192"/>
      <c r="AF1371" s="192"/>
      <c r="AG1371" s="192"/>
      <c r="AH1371" s="192"/>
      <c r="AI1371" s="192"/>
      <c r="AJ1371" s="192"/>
      <c r="AK1371" s="192"/>
      <c r="AL1371" s="192"/>
      <c r="AM1371" s="192"/>
      <c r="AN1371" s="192"/>
      <c r="AO1371" s="192"/>
      <c r="AP1371" s="192"/>
      <c r="AQ1371" s="192"/>
      <c r="AR1371" s="192"/>
      <c r="AS1371" s="192"/>
      <c r="AT1371" s="192"/>
      <c r="AU1371" s="192"/>
      <c r="AV1371" s="192"/>
      <c r="AW1371" s="192"/>
      <c r="AX1371" s="192"/>
      <c r="AY1371" s="192"/>
      <c r="AZ1371" s="192"/>
      <c r="BA1371" s="192"/>
      <c r="BB1371" s="192"/>
      <c r="BC1371" s="192"/>
      <c r="BD1371" s="192"/>
      <c r="BE1371" s="192"/>
      <c r="BF1371" s="192"/>
      <c r="BG1371" s="192"/>
      <c r="BH1371" s="192"/>
      <c r="BI1371" s="192"/>
      <c r="BJ1371" s="192"/>
      <c r="BK1371" s="192"/>
      <c r="BL1371" s="192"/>
      <c r="BM1371" s="192"/>
      <c r="BN1371" s="192"/>
      <c r="BO1371" s="192"/>
      <c r="BP1371" s="192"/>
      <c r="BQ1371" s="192"/>
      <c r="BR1371" s="192"/>
      <c r="BS1371" s="192"/>
      <c r="BT1371" s="192"/>
      <c r="BU1371" s="192"/>
      <c r="BV1371" s="192"/>
      <c r="BW1371" s="192"/>
      <c r="BX1371" s="192"/>
      <c r="BY1371" s="192"/>
      <c r="BZ1371" s="192"/>
      <c r="CA1371" s="192"/>
      <c r="CB1371" s="192"/>
      <c r="CC1371" s="192"/>
      <c r="CD1371" s="192"/>
      <c r="CE1371" s="192"/>
      <c r="CF1371" s="192"/>
      <c r="CG1371" s="192"/>
      <c r="CH1371" s="192"/>
      <c r="CI1371" s="192"/>
      <c r="CJ1371" s="192"/>
      <c r="CK1371" s="192"/>
      <c r="CL1371" s="192"/>
    </row>
    <row r="1372" spans="2:90" x14ac:dyDescent="0.4">
      <c r="B1372" s="171" t="s">
        <v>461</v>
      </c>
      <c r="E1372" s="8"/>
      <c r="H1372" s="170"/>
      <c r="I1372" s="172"/>
      <c r="J1372" s="172"/>
      <c r="K1372" s="193"/>
      <c r="L1372" s="193"/>
      <c r="M1372" s="193"/>
      <c r="N1372" s="193"/>
      <c r="O1372" s="193"/>
      <c r="P1372" s="193"/>
      <c r="R1372" s="194"/>
      <c r="S1372" s="195" t="str">
        <f t="shared" ref="S1372:AX1372" si="1638">S$16</f>
        <v>S$12</v>
      </c>
      <c r="T1372" s="195" t="str">
        <f t="shared" si="1638"/>
        <v>T$12</v>
      </c>
      <c r="U1372" s="195" t="str">
        <f t="shared" si="1638"/>
        <v>U$12</v>
      </c>
      <c r="V1372" s="195" t="str">
        <f t="shared" si="1638"/>
        <v>V$12</v>
      </c>
      <c r="W1372" s="195" t="str">
        <f t="shared" si="1638"/>
        <v>W$12</v>
      </c>
      <c r="X1372" s="195" t="str">
        <f t="shared" si="1638"/>
        <v>X$12</v>
      </c>
      <c r="Y1372" s="195" t="str">
        <f t="shared" si="1638"/>
        <v>Y$12</v>
      </c>
      <c r="Z1372" s="195" t="str">
        <f t="shared" si="1638"/>
        <v>Z$12</v>
      </c>
      <c r="AA1372" s="195" t="str">
        <f t="shared" si="1638"/>
        <v>AA$12</v>
      </c>
      <c r="AB1372" s="195" t="str">
        <f t="shared" si="1638"/>
        <v>AB$12</v>
      </c>
      <c r="AC1372" s="195" t="str">
        <f t="shared" si="1638"/>
        <v>AC$12</v>
      </c>
      <c r="AD1372" s="195" t="str">
        <f t="shared" si="1638"/>
        <v>AD$12</v>
      </c>
      <c r="AE1372" s="195" t="str">
        <f t="shared" si="1638"/>
        <v>AE$12</v>
      </c>
      <c r="AF1372" s="195" t="str">
        <f t="shared" si="1638"/>
        <v>AF$12</v>
      </c>
      <c r="AG1372" s="195" t="str">
        <f t="shared" si="1638"/>
        <v>AG$12</v>
      </c>
      <c r="AH1372" s="195" t="str">
        <f t="shared" si="1638"/>
        <v>AH$12</v>
      </c>
      <c r="AI1372" s="195" t="str">
        <f t="shared" si="1638"/>
        <v>AI$12</v>
      </c>
      <c r="AJ1372" s="195" t="str">
        <f t="shared" si="1638"/>
        <v>AJ$12</v>
      </c>
      <c r="AK1372" s="195" t="str">
        <f t="shared" si="1638"/>
        <v>AK$12</v>
      </c>
      <c r="AL1372" s="195" t="str">
        <f t="shared" si="1638"/>
        <v>AL$12</v>
      </c>
      <c r="AM1372" s="195" t="str">
        <f t="shared" si="1638"/>
        <v>AM$12</v>
      </c>
      <c r="AN1372" s="195" t="str">
        <f t="shared" si="1638"/>
        <v>AN$12</v>
      </c>
      <c r="AO1372" s="195" t="str">
        <f t="shared" si="1638"/>
        <v>AO$12</v>
      </c>
      <c r="AP1372" s="195" t="str">
        <f t="shared" si="1638"/>
        <v>AP$12</v>
      </c>
      <c r="AQ1372" s="195" t="str">
        <f t="shared" si="1638"/>
        <v>AQ$12</v>
      </c>
      <c r="AR1372" s="195" t="str">
        <f t="shared" si="1638"/>
        <v>AR$12</v>
      </c>
      <c r="AS1372" s="195" t="str">
        <f t="shared" si="1638"/>
        <v>AS$12</v>
      </c>
      <c r="AT1372" s="195" t="str">
        <f t="shared" si="1638"/>
        <v>AT$12</v>
      </c>
      <c r="AU1372" s="195" t="str">
        <f t="shared" si="1638"/>
        <v>AU$12</v>
      </c>
      <c r="AV1372" s="195" t="str">
        <f t="shared" si="1638"/>
        <v>AV$12</v>
      </c>
      <c r="AW1372" s="195" t="str">
        <f t="shared" si="1638"/>
        <v>AW$12</v>
      </c>
      <c r="AX1372" s="195" t="str">
        <f t="shared" si="1638"/>
        <v>AX$12</v>
      </c>
      <c r="AY1372" s="195" t="str">
        <f t="shared" ref="AY1372:CD1372" si="1639">AY$16</f>
        <v>AY$12</v>
      </c>
      <c r="AZ1372" s="195" t="str">
        <f t="shared" si="1639"/>
        <v>AZ$12</v>
      </c>
      <c r="BA1372" s="195" t="str">
        <f t="shared" si="1639"/>
        <v>BA$12</v>
      </c>
      <c r="BB1372" s="195" t="str">
        <f t="shared" si="1639"/>
        <v>BB$12</v>
      </c>
      <c r="BC1372" s="195" t="str">
        <f t="shared" si="1639"/>
        <v>BC$12</v>
      </c>
      <c r="BD1372" s="195" t="str">
        <f t="shared" si="1639"/>
        <v>BD$12</v>
      </c>
      <c r="BE1372" s="195" t="str">
        <f t="shared" si="1639"/>
        <v>BE$12</v>
      </c>
      <c r="BF1372" s="195" t="str">
        <f t="shared" si="1639"/>
        <v>BF$12</v>
      </c>
      <c r="BG1372" s="195" t="str">
        <f t="shared" si="1639"/>
        <v>BG$12</v>
      </c>
      <c r="BH1372" s="195" t="str">
        <f t="shared" si="1639"/>
        <v>BH$12</v>
      </c>
      <c r="BI1372" s="195" t="str">
        <f t="shared" si="1639"/>
        <v>BI$12</v>
      </c>
      <c r="BJ1372" s="195" t="str">
        <f t="shared" si="1639"/>
        <v>BJ$12</v>
      </c>
      <c r="BK1372" s="195" t="str">
        <f t="shared" si="1639"/>
        <v>BK$12</v>
      </c>
      <c r="BL1372" s="195" t="str">
        <f t="shared" si="1639"/>
        <v>BL$12</v>
      </c>
      <c r="BM1372" s="195" t="str">
        <f t="shared" si="1639"/>
        <v>BM$12</v>
      </c>
      <c r="BN1372" s="195" t="str">
        <f t="shared" si="1639"/>
        <v>BN$12</v>
      </c>
      <c r="BO1372" s="195" t="str">
        <f t="shared" si="1639"/>
        <v>BO$12</v>
      </c>
      <c r="BP1372" s="195" t="str">
        <f t="shared" si="1639"/>
        <v>BP$12</v>
      </c>
      <c r="BQ1372" s="195" t="str">
        <f t="shared" si="1639"/>
        <v>BQ$12</v>
      </c>
      <c r="BR1372" s="195" t="str">
        <f t="shared" si="1639"/>
        <v>BR$12</v>
      </c>
      <c r="BS1372" s="195" t="str">
        <f t="shared" si="1639"/>
        <v>BS$12</v>
      </c>
      <c r="BT1372" s="195" t="str">
        <f t="shared" si="1639"/>
        <v>BT$12</v>
      </c>
      <c r="BU1372" s="195" t="str">
        <f t="shared" si="1639"/>
        <v>BU$12</v>
      </c>
      <c r="BV1372" s="195" t="str">
        <f t="shared" si="1639"/>
        <v>BV$12</v>
      </c>
      <c r="BW1372" s="195" t="str">
        <f t="shared" si="1639"/>
        <v>BW$12</v>
      </c>
      <c r="BX1372" s="195" t="str">
        <f t="shared" si="1639"/>
        <v>BX$12</v>
      </c>
      <c r="BY1372" s="195" t="str">
        <f t="shared" si="1639"/>
        <v>BY$12</v>
      </c>
      <c r="BZ1372" s="195" t="str">
        <f t="shared" si="1639"/>
        <v>BZ$12</v>
      </c>
      <c r="CA1372" s="195" t="str">
        <f t="shared" si="1639"/>
        <v>CA$12</v>
      </c>
      <c r="CB1372" s="195" t="str">
        <f t="shared" si="1639"/>
        <v>CB$12</v>
      </c>
      <c r="CC1372" s="195" t="str">
        <f t="shared" si="1639"/>
        <v>CC$12</v>
      </c>
      <c r="CD1372" s="195" t="str">
        <f t="shared" si="1639"/>
        <v>CD$12</v>
      </c>
      <c r="CE1372" s="195" t="str">
        <f t="shared" ref="CE1372:CL1372" si="1640">CE$16</f>
        <v>CE$12</v>
      </c>
      <c r="CF1372" s="195" t="str">
        <f t="shared" si="1640"/>
        <v>CF$12</v>
      </c>
      <c r="CG1372" s="195" t="str">
        <f t="shared" si="1640"/>
        <v>CG$12</v>
      </c>
      <c r="CH1372" s="195" t="str">
        <f t="shared" si="1640"/>
        <v>CH$12</v>
      </c>
      <c r="CI1372" s="195" t="str">
        <f t="shared" si="1640"/>
        <v>CI$12</v>
      </c>
      <c r="CJ1372" s="195" t="str">
        <f t="shared" si="1640"/>
        <v>CJ$12</v>
      </c>
      <c r="CK1372" s="195" t="str">
        <f t="shared" si="1640"/>
        <v>CK$12</v>
      </c>
      <c r="CL1372" s="195" t="str">
        <f t="shared" si="1640"/>
        <v>CL$12</v>
      </c>
    </row>
    <row r="1373" spans="2:90" x14ac:dyDescent="0.4">
      <c r="B1373" s="171" t="s">
        <v>462</v>
      </c>
      <c r="E1373" s="8"/>
      <c r="H1373" s="170"/>
      <c r="I1373" s="172"/>
      <c r="J1373" s="172"/>
      <c r="K1373" s="193"/>
      <c r="L1373" s="193"/>
      <c r="M1373" s="193"/>
      <c r="N1373" s="193"/>
      <c r="O1373" s="193"/>
      <c r="P1373" s="193"/>
      <c r="R1373" s="194"/>
      <c r="S1373" s="195" t="str">
        <f t="shared" ref="S1373:AX1373" si="1641">S$17</f>
        <v>S$13</v>
      </c>
      <c r="T1373" s="195" t="str">
        <f t="shared" si="1641"/>
        <v>T$13</v>
      </c>
      <c r="U1373" s="195" t="str">
        <f t="shared" si="1641"/>
        <v>U$13</v>
      </c>
      <c r="V1373" s="195" t="str">
        <f t="shared" si="1641"/>
        <v>V$13</v>
      </c>
      <c r="W1373" s="195" t="str">
        <f t="shared" si="1641"/>
        <v>W$13</v>
      </c>
      <c r="X1373" s="195" t="str">
        <f t="shared" si="1641"/>
        <v>X$13</v>
      </c>
      <c r="Y1373" s="195" t="str">
        <f t="shared" si="1641"/>
        <v>Y$13</v>
      </c>
      <c r="Z1373" s="195" t="str">
        <f t="shared" si="1641"/>
        <v>Z$13</v>
      </c>
      <c r="AA1373" s="195" t="str">
        <f t="shared" si="1641"/>
        <v>AA$13</v>
      </c>
      <c r="AB1373" s="195" t="str">
        <f t="shared" si="1641"/>
        <v>AB$13</v>
      </c>
      <c r="AC1373" s="195" t="str">
        <f t="shared" si="1641"/>
        <v>AC$13</v>
      </c>
      <c r="AD1373" s="195" t="str">
        <f t="shared" si="1641"/>
        <v>AD$13</v>
      </c>
      <c r="AE1373" s="195" t="str">
        <f t="shared" si="1641"/>
        <v>AE$13</v>
      </c>
      <c r="AF1373" s="195" t="str">
        <f t="shared" si="1641"/>
        <v>AF$13</v>
      </c>
      <c r="AG1373" s="195" t="str">
        <f t="shared" si="1641"/>
        <v>AG$13</v>
      </c>
      <c r="AH1373" s="195" t="str">
        <f t="shared" si="1641"/>
        <v>AH$13</v>
      </c>
      <c r="AI1373" s="195" t="str">
        <f t="shared" si="1641"/>
        <v>AI$13</v>
      </c>
      <c r="AJ1373" s="195" t="str">
        <f t="shared" si="1641"/>
        <v>AJ$13</v>
      </c>
      <c r="AK1373" s="195" t="str">
        <f t="shared" si="1641"/>
        <v>AK$13</v>
      </c>
      <c r="AL1373" s="195" t="str">
        <f t="shared" si="1641"/>
        <v>AL$13</v>
      </c>
      <c r="AM1373" s="195" t="str">
        <f t="shared" si="1641"/>
        <v>AM$13</v>
      </c>
      <c r="AN1373" s="195" t="str">
        <f t="shared" si="1641"/>
        <v>AN$13</v>
      </c>
      <c r="AO1373" s="195" t="str">
        <f t="shared" si="1641"/>
        <v>AO$13</v>
      </c>
      <c r="AP1373" s="195" t="str">
        <f t="shared" si="1641"/>
        <v>AP$13</v>
      </c>
      <c r="AQ1373" s="195" t="str">
        <f t="shared" si="1641"/>
        <v>AQ$13</v>
      </c>
      <c r="AR1373" s="195" t="str">
        <f t="shared" si="1641"/>
        <v>AR$13</v>
      </c>
      <c r="AS1373" s="195" t="str">
        <f t="shared" si="1641"/>
        <v>AS$13</v>
      </c>
      <c r="AT1373" s="195" t="str">
        <f t="shared" si="1641"/>
        <v>AT$13</v>
      </c>
      <c r="AU1373" s="195" t="str">
        <f t="shared" si="1641"/>
        <v>AU$13</v>
      </c>
      <c r="AV1373" s="195" t="str">
        <f t="shared" si="1641"/>
        <v>AV$13</v>
      </c>
      <c r="AW1373" s="195" t="str">
        <f t="shared" si="1641"/>
        <v>AW$13</v>
      </c>
      <c r="AX1373" s="195" t="str">
        <f t="shared" si="1641"/>
        <v>AX$13</v>
      </c>
      <c r="AY1373" s="195" t="str">
        <f t="shared" ref="AY1373:CD1373" si="1642">AY$17</f>
        <v>AY$13</v>
      </c>
      <c r="AZ1373" s="195" t="str">
        <f t="shared" si="1642"/>
        <v>AZ$13</v>
      </c>
      <c r="BA1373" s="195" t="str">
        <f t="shared" si="1642"/>
        <v>BA$13</v>
      </c>
      <c r="BB1373" s="195" t="str">
        <f t="shared" si="1642"/>
        <v>BB$13</v>
      </c>
      <c r="BC1373" s="195" t="str">
        <f t="shared" si="1642"/>
        <v>BC$13</v>
      </c>
      <c r="BD1373" s="195" t="str">
        <f t="shared" si="1642"/>
        <v>BD$13</v>
      </c>
      <c r="BE1373" s="195" t="str">
        <f t="shared" si="1642"/>
        <v>BE$13</v>
      </c>
      <c r="BF1373" s="195" t="str">
        <f t="shared" si="1642"/>
        <v>BF$13</v>
      </c>
      <c r="BG1373" s="195" t="str">
        <f t="shared" si="1642"/>
        <v>BG$13</v>
      </c>
      <c r="BH1373" s="195" t="str">
        <f t="shared" si="1642"/>
        <v>BH$13</v>
      </c>
      <c r="BI1373" s="195" t="str">
        <f t="shared" si="1642"/>
        <v>BI$13</v>
      </c>
      <c r="BJ1373" s="195" t="str">
        <f t="shared" si="1642"/>
        <v>BJ$13</v>
      </c>
      <c r="BK1373" s="195" t="str">
        <f t="shared" si="1642"/>
        <v>BK$13</v>
      </c>
      <c r="BL1373" s="195" t="str">
        <f t="shared" si="1642"/>
        <v>BL$13</v>
      </c>
      <c r="BM1373" s="195" t="str">
        <f t="shared" si="1642"/>
        <v>BM$13</v>
      </c>
      <c r="BN1373" s="195" t="str">
        <f t="shared" si="1642"/>
        <v>BN$13</v>
      </c>
      <c r="BO1373" s="195" t="str">
        <f t="shared" si="1642"/>
        <v>BO$13</v>
      </c>
      <c r="BP1373" s="195" t="str">
        <f t="shared" si="1642"/>
        <v>BP$13</v>
      </c>
      <c r="BQ1373" s="195" t="str">
        <f t="shared" si="1642"/>
        <v>BQ$13</v>
      </c>
      <c r="BR1373" s="195" t="str">
        <f t="shared" si="1642"/>
        <v>BR$13</v>
      </c>
      <c r="BS1373" s="195" t="str">
        <f t="shared" si="1642"/>
        <v>BS$13</v>
      </c>
      <c r="BT1373" s="195" t="str">
        <f t="shared" si="1642"/>
        <v>BT$13</v>
      </c>
      <c r="BU1373" s="195" t="str">
        <f t="shared" si="1642"/>
        <v>BU$13</v>
      </c>
      <c r="BV1373" s="195" t="str">
        <f t="shared" si="1642"/>
        <v>BV$13</v>
      </c>
      <c r="BW1373" s="195" t="str">
        <f t="shared" si="1642"/>
        <v>BW$13</v>
      </c>
      <c r="BX1373" s="195" t="str">
        <f t="shared" si="1642"/>
        <v>BX$13</v>
      </c>
      <c r="BY1373" s="195" t="str">
        <f t="shared" si="1642"/>
        <v>BY$13</v>
      </c>
      <c r="BZ1373" s="195" t="str">
        <f t="shared" si="1642"/>
        <v>BZ$13</v>
      </c>
      <c r="CA1373" s="195" t="str">
        <f t="shared" si="1642"/>
        <v>CA$13</v>
      </c>
      <c r="CB1373" s="195" t="str">
        <f t="shared" si="1642"/>
        <v>CB$13</v>
      </c>
      <c r="CC1373" s="195" t="str">
        <f t="shared" si="1642"/>
        <v>CC$13</v>
      </c>
      <c r="CD1373" s="195" t="str">
        <f t="shared" si="1642"/>
        <v>CD$13</v>
      </c>
      <c r="CE1373" s="195" t="str">
        <f t="shared" ref="CE1373:CL1373" si="1643">CE$17</f>
        <v>CE$13</v>
      </c>
      <c r="CF1373" s="195" t="str">
        <f t="shared" si="1643"/>
        <v>CF$13</v>
      </c>
      <c r="CG1373" s="195" t="str">
        <f t="shared" si="1643"/>
        <v>CG$13</v>
      </c>
      <c r="CH1373" s="195" t="str">
        <f t="shared" si="1643"/>
        <v>CH$13</v>
      </c>
      <c r="CI1373" s="195" t="str">
        <f t="shared" si="1643"/>
        <v>CI$13</v>
      </c>
      <c r="CJ1373" s="195" t="str">
        <f t="shared" si="1643"/>
        <v>CJ$13</v>
      </c>
      <c r="CK1373" s="195" t="str">
        <f t="shared" si="1643"/>
        <v>CK$13</v>
      </c>
      <c r="CL1373" s="195" t="str">
        <f t="shared" si="1643"/>
        <v>CL$13</v>
      </c>
    </row>
    <row r="1374" spans="2:90" x14ac:dyDescent="0.4">
      <c r="B1374" s="171" t="s">
        <v>491</v>
      </c>
      <c r="E1374" s="8"/>
      <c r="H1374" s="196"/>
      <c r="I1374" s="197"/>
      <c r="J1374" s="197"/>
      <c r="K1374" s="198"/>
      <c r="L1374" s="198"/>
      <c r="M1374" s="198"/>
      <c r="N1374" s="198"/>
      <c r="O1374" s="198"/>
      <c r="P1374" s="198"/>
      <c r="R1374" s="198"/>
      <c r="S1374" s="170"/>
      <c r="T1374" s="170"/>
      <c r="U1374" s="170"/>
      <c r="V1374" s="170"/>
      <c r="W1374" s="170"/>
      <c r="X1374" s="170"/>
      <c r="Y1374" s="170"/>
      <c r="Z1374" s="170"/>
      <c r="AA1374" s="170"/>
      <c r="AB1374" s="170"/>
      <c r="AC1374" s="170"/>
      <c r="AD1374" s="170"/>
      <c r="AE1374" s="170"/>
      <c r="AF1374" s="170"/>
      <c r="AG1374" s="170"/>
      <c r="AH1374" s="170"/>
      <c r="AI1374" s="170"/>
      <c r="AJ1374" s="170"/>
      <c r="AK1374" s="170"/>
      <c r="AL1374" s="170"/>
      <c r="AM1374" s="170"/>
      <c r="AN1374" s="170"/>
      <c r="AO1374" s="170"/>
      <c r="AP1374" s="170"/>
      <c r="AQ1374" s="170"/>
      <c r="AR1374" s="170"/>
      <c r="AS1374" s="170"/>
      <c r="AT1374" s="170"/>
      <c r="AU1374" s="170"/>
      <c r="AV1374" s="170"/>
      <c r="AW1374" s="170"/>
      <c r="AX1374" s="170"/>
      <c r="AY1374" s="170"/>
      <c r="AZ1374" s="170"/>
      <c r="BA1374" s="170"/>
      <c r="BB1374" s="170"/>
      <c r="BC1374" s="170"/>
      <c r="BD1374" s="170"/>
      <c r="BE1374" s="170"/>
      <c r="BF1374" s="170"/>
      <c r="BG1374" s="170"/>
      <c r="BH1374" s="170"/>
      <c r="BI1374" s="170"/>
      <c r="BJ1374" s="170"/>
      <c r="BK1374" s="170"/>
      <c r="BL1374" s="170"/>
      <c r="BM1374" s="170"/>
      <c r="BN1374" s="170"/>
      <c r="BO1374" s="170"/>
      <c r="BP1374" s="170"/>
      <c r="BQ1374" s="170"/>
      <c r="BR1374" s="170"/>
      <c r="BS1374" s="170"/>
      <c r="BT1374" s="170"/>
      <c r="BU1374" s="170"/>
      <c r="BV1374" s="170"/>
      <c r="BW1374" s="170"/>
      <c r="BX1374" s="170"/>
      <c r="BY1374" s="170"/>
      <c r="BZ1374" s="170"/>
      <c r="CA1374" s="170"/>
      <c r="CB1374" s="170"/>
      <c r="CC1374" s="170"/>
      <c r="CD1374" s="170"/>
      <c r="CE1374" s="170"/>
      <c r="CF1374" s="170"/>
      <c r="CG1374" s="170"/>
      <c r="CH1374" s="170"/>
      <c r="CI1374" s="170"/>
      <c r="CJ1374" s="170"/>
      <c r="CK1374" s="170"/>
      <c r="CL1374" s="170"/>
    </row>
    <row r="1375" spans="2:90" x14ac:dyDescent="0.4">
      <c r="B1375" s="171" t="s">
        <v>505</v>
      </c>
      <c r="E1375" s="8"/>
      <c r="H1375" s="196"/>
      <c r="I1375" s="197"/>
      <c r="J1375" s="197"/>
      <c r="K1375" s="198"/>
      <c r="L1375" s="198"/>
      <c r="M1375" s="198"/>
      <c r="N1375" s="198"/>
      <c r="O1375" s="198"/>
      <c r="P1375" s="198"/>
      <c r="R1375" s="198"/>
      <c r="S1375" s="186"/>
      <c r="T1375" s="186"/>
      <c r="U1375" s="186"/>
      <c r="V1375" s="186"/>
      <c r="W1375" s="186"/>
      <c r="X1375" s="186"/>
      <c r="Y1375" s="186"/>
      <c r="Z1375" s="186"/>
      <c r="AA1375" s="186"/>
      <c r="AB1375" s="186"/>
      <c r="AC1375" s="186"/>
      <c r="AD1375" s="186"/>
      <c r="AE1375" s="186"/>
      <c r="AF1375" s="186"/>
      <c r="AG1375" s="186"/>
      <c r="AH1375" s="186"/>
      <c r="AI1375" s="186"/>
      <c r="AJ1375" s="186"/>
      <c r="AK1375" s="186"/>
      <c r="AL1375" s="186"/>
      <c r="AM1375" s="186"/>
      <c r="AN1375" s="186"/>
      <c r="AO1375" s="186"/>
      <c r="AP1375" s="186"/>
      <c r="AQ1375" s="186"/>
      <c r="AR1375" s="186"/>
      <c r="AS1375" s="186"/>
      <c r="AT1375" s="186"/>
      <c r="AU1375" s="186"/>
      <c r="AV1375" s="186"/>
      <c r="AW1375" s="186"/>
      <c r="AX1375" s="186"/>
      <c r="AY1375" s="186"/>
      <c r="AZ1375" s="186"/>
      <c r="BA1375" s="186"/>
      <c r="BB1375" s="186"/>
      <c r="BC1375" s="186"/>
      <c r="BD1375" s="186"/>
      <c r="BE1375" s="186"/>
      <c r="BF1375" s="186"/>
      <c r="BG1375" s="186"/>
      <c r="BH1375" s="186"/>
      <c r="BI1375" s="186"/>
      <c r="BJ1375" s="186"/>
      <c r="BK1375" s="186"/>
      <c r="BL1375" s="186"/>
      <c r="BM1375" s="186"/>
      <c r="BN1375" s="186"/>
      <c r="BO1375" s="186"/>
      <c r="BP1375" s="186"/>
      <c r="BQ1375" s="186"/>
      <c r="BR1375" s="186"/>
      <c r="BS1375" s="186"/>
      <c r="BT1375" s="186"/>
      <c r="BU1375" s="186"/>
      <c r="BV1375" s="186"/>
      <c r="BW1375" s="186"/>
      <c r="BX1375" s="186"/>
      <c r="BY1375" s="186"/>
      <c r="BZ1375" s="186"/>
      <c r="CA1375" s="186"/>
      <c r="CB1375" s="186"/>
      <c r="CC1375" s="186"/>
      <c r="CD1375" s="186"/>
      <c r="CE1375" s="186"/>
      <c r="CF1375" s="186"/>
      <c r="CG1375" s="186"/>
      <c r="CH1375" s="186"/>
      <c r="CI1375" s="186"/>
      <c r="CJ1375" s="186"/>
      <c r="CK1375" s="186"/>
      <c r="CL1375" s="186"/>
    </row>
    <row r="1376" spans="2:90" x14ac:dyDescent="0.4">
      <c r="B1376" s="171" t="s">
        <v>463</v>
      </c>
      <c r="E1376" s="8"/>
      <c r="H1376" s="196"/>
      <c r="I1376" s="197"/>
      <c r="J1376" s="197"/>
      <c r="K1376" s="198"/>
      <c r="L1376" s="198"/>
      <c r="M1376" s="198"/>
      <c r="N1376" s="198"/>
      <c r="O1376" s="198"/>
      <c r="P1376" s="198"/>
      <c r="R1376" s="198"/>
      <c r="S1376" s="186" t="str">
        <f t="shared" ref="S1376:AX1376" si="1644">S$18</f>
        <v>S$14</v>
      </c>
      <c r="T1376" s="186" t="str">
        <f t="shared" si="1644"/>
        <v>T$14</v>
      </c>
      <c r="U1376" s="186" t="str">
        <f t="shared" si="1644"/>
        <v>U$14</v>
      </c>
      <c r="V1376" s="186" t="str">
        <f t="shared" si="1644"/>
        <v>V$14</v>
      </c>
      <c r="W1376" s="186" t="str">
        <f t="shared" si="1644"/>
        <v>W$14</v>
      </c>
      <c r="X1376" s="186" t="str">
        <f t="shared" si="1644"/>
        <v>X$14</v>
      </c>
      <c r="Y1376" s="186" t="str">
        <f t="shared" si="1644"/>
        <v>Y$14</v>
      </c>
      <c r="Z1376" s="186" t="str">
        <f t="shared" si="1644"/>
        <v>Z$14</v>
      </c>
      <c r="AA1376" s="186" t="str">
        <f t="shared" si="1644"/>
        <v>AA$14</v>
      </c>
      <c r="AB1376" s="186" t="str">
        <f t="shared" si="1644"/>
        <v>AB$14</v>
      </c>
      <c r="AC1376" s="186" t="str">
        <f t="shared" si="1644"/>
        <v>AC$14</v>
      </c>
      <c r="AD1376" s="186" t="str">
        <f t="shared" si="1644"/>
        <v>AD$14</v>
      </c>
      <c r="AE1376" s="186" t="str">
        <f t="shared" si="1644"/>
        <v>AE$14</v>
      </c>
      <c r="AF1376" s="186" t="str">
        <f t="shared" si="1644"/>
        <v>AF$14</v>
      </c>
      <c r="AG1376" s="186" t="str">
        <f t="shared" si="1644"/>
        <v>AG$14</v>
      </c>
      <c r="AH1376" s="186" t="str">
        <f t="shared" si="1644"/>
        <v>AH$14</v>
      </c>
      <c r="AI1376" s="186" t="str">
        <f t="shared" si="1644"/>
        <v>AI$14</v>
      </c>
      <c r="AJ1376" s="186" t="str">
        <f t="shared" si="1644"/>
        <v>AJ$14</v>
      </c>
      <c r="AK1376" s="186" t="str">
        <f t="shared" si="1644"/>
        <v>AK$14</v>
      </c>
      <c r="AL1376" s="186" t="str">
        <f t="shared" si="1644"/>
        <v>AL$14</v>
      </c>
      <c r="AM1376" s="186" t="str">
        <f t="shared" si="1644"/>
        <v>AM$14</v>
      </c>
      <c r="AN1376" s="186" t="str">
        <f t="shared" si="1644"/>
        <v>AN$14</v>
      </c>
      <c r="AO1376" s="186" t="str">
        <f t="shared" si="1644"/>
        <v>AO$14</v>
      </c>
      <c r="AP1376" s="186" t="str">
        <f t="shared" si="1644"/>
        <v>AP$14</v>
      </c>
      <c r="AQ1376" s="186" t="str">
        <f t="shared" si="1644"/>
        <v>AQ$14</v>
      </c>
      <c r="AR1376" s="186" t="str">
        <f t="shared" si="1644"/>
        <v>AR$14</v>
      </c>
      <c r="AS1376" s="186" t="str">
        <f t="shared" si="1644"/>
        <v>AS$14</v>
      </c>
      <c r="AT1376" s="186" t="str">
        <f t="shared" si="1644"/>
        <v>AT$14</v>
      </c>
      <c r="AU1376" s="186" t="str">
        <f t="shared" si="1644"/>
        <v>AU$14</v>
      </c>
      <c r="AV1376" s="186" t="str">
        <f t="shared" si="1644"/>
        <v>AV$14</v>
      </c>
      <c r="AW1376" s="186" t="str">
        <f t="shared" si="1644"/>
        <v>AW$14</v>
      </c>
      <c r="AX1376" s="186" t="str">
        <f t="shared" si="1644"/>
        <v>AX$14</v>
      </c>
      <c r="AY1376" s="186" t="str">
        <f t="shared" ref="AY1376:CD1376" si="1645">AY$18</f>
        <v>AY$14</v>
      </c>
      <c r="AZ1376" s="186" t="str">
        <f t="shared" si="1645"/>
        <v>AZ$14</v>
      </c>
      <c r="BA1376" s="186" t="str">
        <f t="shared" si="1645"/>
        <v>BA$14</v>
      </c>
      <c r="BB1376" s="186" t="str">
        <f t="shared" si="1645"/>
        <v>BB$14</v>
      </c>
      <c r="BC1376" s="186" t="str">
        <f t="shared" si="1645"/>
        <v>BC$14</v>
      </c>
      <c r="BD1376" s="186" t="str">
        <f t="shared" si="1645"/>
        <v>BD$14</v>
      </c>
      <c r="BE1376" s="186" t="str">
        <f t="shared" si="1645"/>
        <v>BE$14</v>
      </c>
      <c r="BF1376" s="186" t="str">
        <f t="shared" si="1645"/>
        <v>BF$14</v>
      </c>
      <c r="BG1376" s="186" t="str">
        <f t="shared" si="1645"/>
        <v>BG$14</v>
      </c>
      <c r="BH1376" s="186" t="str">
        <f t="shared" si="1645"/>
        <v>BH$14</v>
      </c>
      <c r="BI1376" s="186" t="str">
        <f t="shared" si="1645"/>
        <v>BI$14</v>
      </c>
      <c r="BJ1376" s="186" t="str">
        <f t="shared" si="1645"/>
        <v>BJ$14</v>
      </c>
      <c r="BK1376" s="186" t="str">
        <f t="shared" si="1645"/>
        <v>BK$14</v>
      </c>
      <c r="BL1376" s="186" t="str">
        <f t="shared" si="1645"/>
        <v>BL$14</v>
      </c>
      <c r="BM1376" s="186" t="str">
        <f t="shared" si="1645"/>
        <v>BM$14</v>
      </c>
      <c r="BN1376" s="186" t="str">
        <f t="shared" si="1645"/>
        <v>BN$14</v>
      </c>
      <c r="BO1376" s="186" t="str">
        <f t="shared" si="1645"/>
        <v>BO$14</v>
      </c>
      <c r="BP1376" s="186" t="str">
        <f t="shared" si="1645"/>
        <v>BP$14</v>
      </c>
      <c r="BQ1376" s="186" t="str">
        <f t="shared" si="1645"/>
        <v>BQ$14</v>
      </c>
      <c r="BR1376" s="186" t="str">
        <f t="shared" si="1645"/>
        <v>BR$14</v>
      </c>
      <c r="BS1376" s="186" t="str">
        <f t="shared" si="1645"/>
        <v>BS$14</v>
      </c>
      <c r="BT1376" s="186" t="str">
        <f t="shared" si="1645"/>
        <v>BT$14</v>
      </c>
      <c r="BU1376" s="186" t="str">
        <f t="shared" si="1645"/>
        <v>BU$14</v>
      </c>
      <c r="BV1376" s="186" t="str">
        <f t="shared" si="1645"/>
        <v>BV$14</v>
      </c>
      <c r="BW1376" s="186" t="str">
        <f t="shared" si="1645"/>
        <v>BW$14</v>
      </c>
      <c r="BX1376" s="186" t="str">
        <f t="shared" si="1645"/>
        <v>BX$14</v>
      </c>
      <c r="BY1376" s="186" t="str">
        <f t="shared" si="1645"/>
        <v>BY$14</v>
      </c>
      <c r="BZ1376" s="186" t="str">
        <f t="shared" si="1645"/>
        <v>BZ$14</v>
      </c>
      <c r="CA1376" s="186" t="str">
        <f t="shared" si="1645"/>
        <v>CA$14</v>
      </c>
      <c r="CB1376" s="186" t="str">
        <f t="shared" si="1645"/>
        <v>CB$14</v>
      </c>
      <c r="CC1376" s="186" t="str">
        <f t="shared" si="1645"/>
        <v>CC$14</v>
      </c>
      <c r="CD1376" s="186" t="str">
        <f t="shared" si="1645"/>
        <v>CD$14</v>
      </c>
      <c r="CE1376" s="186" t="str">
        <f t="shared" ref="CE1376:CL1376" si="1646">CE$18</f>
        <v>CE$14</v>
      </c>
      <c r="CF1376" s="186" t="str">
        <f t="shared" si="1646"/>
        <v>CF$14</v>
      </c>
      <c r="CG1376" s="186" t="str">
        <f t="shared" si="1646"/>
        <v>CG$14</v>
      </c>
      <c r="CH1376" s="186" t="str">
        <f t="shared" si="1646"/>
        <v>CH$14</v>
      </c>
      <c r="CI1376" s="186" t="str">
        <f t="shared" si="1646"/>
        <v>CI$14</v>
      </c>
      <c r="CJ1376" s="186" t="str">
        <f t="shared" si="1646"/>
        <v>CJ$14</v>
      </c>
      <c r="CK1376" s="186" t="str">
        <f t="shared" si="1646"/>
        <v>CK$14</v>
      </c>
      <c r="CL1376" s="186" t="str">
        <f t="shared" si="1646"/>
        <v>CL$14</v>
      </c>
    </row>
    <row r="1377" spans="2:90" x14ac:dyDescent="0.4">
      <c r="B1377" s="171" t="s">
        <v>464</v>
      </c>
      <c r="E1377" s="8"/>
      <c r="H1377" s="196"/>
      <c r="I1377" s="197"/>
      <c r="J1377" s="197"/>
      <c r="K1377" s="198"/>
      <c r="L1377" s="198"/>
      <c r="M1377" s="198"/>
      <c r="N1377" s="198"/>
      <c r="O1377" s="198"/>
      <c r="P1377" s="198"/>
      <c r="R1377" s="198"/>
      <c r="S1377" s="186" t="str">
        <f t="shared" ref="S1377:AX1377" si="1647">S$19</f>
        <v>S$15</v>
      </c>
      <c r="T1377" s="186" t="str">
        <f t="shared" si="1647"/>
        <v>T$15</v>
      </c>
      <c r="U1377" s="186" t="str">
        <f t="shared" si="1647"/>
        <v>U$15</v>
      </c>
      <c r="V1377" s="186" t="str">
        <f t="shared" si="1647"/>
        <v>V$15</v>
      </c>
      <c r="W1377" s="186" t="str">
        <f t="shared" si="1647"/>
        <v>W$15</v>
      </c>
      <c r="X1377" s="186" t="str">
        <f t="shared" si="1647"/>
        <v>X$15</v>
      </c>
      <c r="Y1377" s="186" t="str">
        <f t="shared" si="1647"/>
        <v>Y$15</v>
      </c>
      <c r="Z1377" s="186" t="str">
        <f t="shared" si="1647"/>
        <v>Z$15</v>
      </c>
      <c r="AA1377" s="186" t="str">
        <f t="shared" si="1647"/>
        <v>AA$15</v>
      </c>
      <c r="AB1377" s="186" t="str">
        <f t="shared" si="1647"/>
        <v>AB$15</v>
      </c>
      <c r="AC1377" s="186" t="str">
        <f t="shared" si="1647"/>
        <v>AC$15</v>
      </c>
      <c r="AD1377" s="186" t="str">
        <f t="shared" si="1647"/>
        <v>AD$15</v>
      </c>
      <c r="AE1377" s="186" t="str">
        <f t="shared" si="1647"/>
        <v>AE$15</v>
      </c>
      <c r="AF1377" s="186" t="str">
        <f t="shared" si="1647"/>
        <v>AF$15</v>
      </c>
      <c r="AG1377" s="186" t="str">
        <f t="shared" si="1647"/>
        <v>AG$15</v>
      </c>
      <c r="AH1377" s="186" t="str">
        <f t="shared" si="1647"/>
        <v>AH$15</v>
      </c>
      <c r="AI1377" s="186" t="str">
        <f t="shared" si="1647"/>
        <v>AI$15</v>
      </c>
      <c r="AJ1377" s="186" t="str">
        <f t="shared" si="1647"/>
        <v>AJ$15</v>
      </c>
      <c r="AK1377" s="186" t="str">
        <f t="shared" si="1647"/>
        <v>AK$15</v>
      </c>
      <c r="AL1377" s="186" t="str">
        <f t="shared" si="1647"/>
        <v>AL$15</v>
      </c>
      <c r="AM1377" s="186" t="str">
        <f t="shared" si="1647"/>
        <v>AM$15</v>
      </c>
      <c r="AN1377" s="186" t="str">
        <f t="shared" si="1647"/>
        <v>AN$15</v>
      </c>
      <c r="AO1377" s="186" t="str">
        <f t="shared" si="1647"/>
        <v>AO$15</v>
      </c>
      <c r="AP1377" s="186" t="str">
        <f t="shared" si="1647"/>
        <v>AP$15</v>
      </c>
      <c r="AQ1377" s="186" t="str">
        <f t="shared" si="1647"/>
        <v>AQ$15</v>
      </c>
      <c r="AR1377" s="186" t="str">
        <f t="shared" si="1647"/>
        <v>AR$15</v>
      </c>
      <c r="AS1377" s="186" t="str">
        <f t="shared" si="1647"/>
        <v>AS$15</v>
      </c>
      <c r="AT1377" s="186" t="str">
        <f t="shared" si="1647"/>
        <v>AT$15</v>
      </c>
      <c r="AU1377" s="186" t="str">
        <f t="shared" si="1647"/>
        <v>AU$15</v>
      </c>
      <c r="AV1377" s="186" t="str">
        <f t="shared" si="1647"/>
        <v>AV$15</v>
      </c>
      <c r="AW1377" s="186" t="str">
        <f t="shared" si="1647"/>
        <v>AW$15</v>
      </c>
      <c r="AX1377" s="186" t="str">
        <f t="shared" si="1647"/>
        <v>AX$15</v>
      </c>
      <c r="AY1377" s="186" t="str">
        <f t="shared" ref="AY1377:CD1377" si="1648">AY$19</f>
        <v>AY$15</v>
      </c>
      <c r="AZ1377" s="186" t="str">
        <f t="shared" si="1648"/>
        <v>AZ$15</v>
      </c>
      <c r="BA1377" s="186" t="str">
        <f t="shared" si="1648"/>
        <v>BA$15</v>
      </c>
      <c r="BB1377" s="186" t="str">
        <f t="shared" si="1648"/>
        <v>BB$15</v>
      </c>
      <c r="BC1377" s="186" t="str">
        <f t="shared" si="1648"/>
        <v>BC$15</v>
      </c>
      <c r="BD1377" s="186" t="str">
        <f t="shared" si="1648"/>
        <v>BD$15</v>
      </c>
      <c r="BE1377" s="186" t="str">
        <f t="shared" si="1648"/>
        <v>BE$15</v>
      </c>
      <c r="BF1377" s="186" t="str">
        <f t="shared" si="1648"/>
        <v>BF$15</v>
      </c>
      <c r="BG1377" s="186" t="str">
        <f t="shared" si="1648"/>
        <v>BG$15</v>
      </c>
      <c r="BH1377" s="186" t="str">
        <f t="shared" si="1648"/>
        <v>BH$15</v>
      </c>
      <c r="BI1377" s="186" t="str">
        <f t="shared" si="1648"/>
        <v>BI$15</v>
      </c>
      <c r="BJ1377" s="186" t="str">
        <f t="shared" si="1648"/>
        <v>BJ$15</v>
      </c>
      <c r="BK1377" s="186" t="str">
        <f t="shared" si="1648"/>
        <v>BK$15</v>
      </c>
      <c r="BL1377" s="186" t="str">
        <f t="shared" si="1648"/>
        <v>BL$15</v>
      </c>
      <c r="BM1377" s="186" t="str">
        <f t="shared" si="1648"/>
        <v>BM$15</v>
      </c>
      <c r="BN1377" s="186" t="str">
        <f t="shared" si="1648"/>
        <v>BN$15</v>
      </c>
      <c r="BO1377" s="186" t="str">
        <f t="shared" si="1648"/>
        <v>BO$15</v>
      </c>
      <c r="BP1377" s="186" t="str">
        <f t="shared" si="1648"/>
        <v>BP$15</v>
      </c>
      <c r="BQ1377" s="186" t="str">
        <f t="shared" si="1648"/>
        <v>BQ$15</v>
      </c>
      <c r="BR1377" s="186" t="str">
        <f t="shared" si="1648"/>
        <v>BR$15</v>
      </c>
      <c r="BS1377" s="186" t="str">
        <f t="shared" si="1648"/>
        <v>BS$15</v>
      </c>
      <c r="BT1377" s="186" t="str">
        <f t="shared" si="1648"/>
        <v>BT$15</v>
      </c>
      <c r="BU1377" s="186" t="str">
        <f t="shared" si="1648"/>
        <v>BU$15</v>
      </c>
      <c r="BV1377" s="186" t="str">
        <f t="shared" si="1648"/>
        <v>BV$15</v>
      </c>
      <c r="BW1377" s="186" t="str">
        <f t="shared" si="1648"/>
        <v>BW$15</v>
      </c>
      <c r="BX1377" s="186" t="str">
        <f t="shared" si="1648"/>
        <v>BX$15</v>
      </c>
      <c r="BY1377" s="186" t="str">
        <f t="shared" si="1648"/>
        <v>BY$15</v>
      </c>
      <c r="BZ1377" s="186" t="str">
        <f t="shared" si="1648"/>
        <v>BZ$15</v>
      </c>
      <c r="CA1377" s="186" t="str">
        <f t="shared" si="1648"/>
        <v>CA$15</v>
      </c>
      <c r="CB1377" s="186" t="str">
        <f t="shared" si="1648"/>
        <v>CB$15</v>
      </c>
      <c r="CC1377" s="186" t="str">
        <f t="shared" si="1648"/>
        <v>CC$15</v>
      </c>
      <c r="CD1377" s="186" t="str">
        <f t="shared" si="1648"/>
        <v>CD$15</v>
      </c>
      <c r="CE1377" s="186" t="str">
        <f t="shared" ref="CE1377:CL1377" si="1649">CE$19</f>
        <v>CE$15</v>
      </c>
      <c r="CF1377" s="186" t="str">
        <f t="shared" si="1649"/>
        <v>CF$15</v>
      </c>
      <c r="CG1377" s="186" t="str">
        <f t="shared" si="1649"/>
        <v>CG$15</v>
      </c>
      <c r="CH1377" s="186" t="str">
        <f t="shared" si="1649"/>
        <v>CH$15</v>
      </c>
      <c r="CI1377" s="186" t="str">
        <f t="shared" si="1649"/>
        <v>CI$15</v>
      </c>
      <c r="CJ1377" s="186" t="str">
        <f t="shared" si="1649"/>
        <v>CJ$15</v>
      </c>
      <c r="CK1377" s="186" t="str">
        <f t="shared" si="1649"/>
        <v>CK$15</v>
      </c>
      <c r="CL1377" s="186" t="str">
        <f t="shared" si="1649"/>
        <v>CL$15</v>
      </c>
    </row>
    <row r="1378" spans="2:90" x14ac:dyDescent="0.4">
      <c r="B1378" s="66" t="s">
        <v>807</v>
      </c>
      <c r="C1378" s="31"/>
      <c r="D1378" t="s">
        <v>806</v>
      </c>
      <c r="E1378" s="8" t="str">
        <f t="shared" ref="E1378:E1382" si="1650">ROW()&amp;" "&amp;D1378</f>
        <v>1378 SALES-S</v>
      </c>
      <c r="F1378" t="s">
        <v>438</v>
      </c>
      <c r="G1378" s="31" t="s">
        <v>81</v>
      </c>
      <c r="H1378" s="22"/>
      <c r="I1378" s="287"/>
      <c r="J1378" s="287"/>
      <c r="K1378" s="22"/>
      <c r="L1378" s="22"/>
      <c r="M1378" s="22"/>
      <c r="N1378" s="22"/>
      <c r="O1378" s="22"/>
      <c r="P1378" s="22"/>
      <c r="R1378" s="66"/>
      <c r="S1378" s="288"/>
      <c r="T1378" s="288"/>
      <c r="U1378" s="288"/>
      <c r="V1378" s="288"/>
      <c r="W1378" s="288"/>
      <c r="X1378" s="288"/>
      <c r="Y1378" s="288"/>
      <c r="Z1378" s="288"/>
      <c r="AA1378" s="288"/>
      <c r="AB1378" s="288"/>
      <c r="AC1378" s="288"/>
      <c r="AD1378" s="288"/>
      <c r="AE1378" s="288"/>
      <c r="AF1378" s="288"/>
      <c r="AG1378" s="288"/>
      <c r="AH1378" s="288"/>
      <c r="AI1378" s="288"/>
      <c r="AJ1378" s="288"/>
      <c r="AK1378" s="288"/>
      <c r="AL1378" s="288"/>
      <c r="AM1378" s="288"/>
      <c r="AN1378" s="288"/>
      <c r="AO1378" s="288"/>
      <c r="AP1378" s="288"/>
      <c r="AQ1378" s="288"/>
      <c r="AR1378" s="288"/>
      <c r="AS1378" s="288"/>
      <c r="AT1378" s="288"/>
      <c r="AU1378" s="288"/>
      <c r="AV1378" s="288"/>
      <c r="AW1378" s="288"/>
      <c r="AX1378" s="288"/>
      <c r="AY1378" s="288"/>
      <c r="AZ1378" s="288"/>
      <c r="BA1378" s="288"/>
      <c r="BB1378" s="288"/>
      <c r="BC1378" s="288"/>
      <c r="BD1378" s="288"/>
      <c r="BE1378" s="288"/>
      <c r="BF1378" s="288"/>
      <c r="BG1378" s="288"/>
      <c r="BH1378" s="288"/>
      <c r="BI1378" s="288"/>
      <c r="BJ1378" s="288"/>
      <c r="BK1378" s="288"/>
      <c r="BL1378" s="288"/>
      <c r="BM1378" s="288"/>
      <c r="BN1378" s="288"/>
      <c r="BO1378" s="288"/>
      <c r="BP1378" s="288"/>
      <c r="BQ1378" s="288"/>
      <c r="BR1378" s="288"/>
      <c r="BS1378" s="288"/>
      <c r="BT1378" s="288"/>
      <c r="BU1378" s="288"/>
      <c r="BV1378" s="288"/>
      <c r="BW1378" s="288"/>
      <c r="BX1378" s="288"/>
      <c r="BY1378" s="288"/>
      <c r="BZ1378" s="288"/>
      <c r="CA1378" s="288"/>
      <c r="CB1378" s="288"/>
      <c r="CC1378" s="288"/>
      <c r="CD1378" s="288"/>
      <c r="CE1378" s="288"/>
      <c r="CF1378" s="288"/>
      <c r="CG1378" s="288"/>
      <c r="CH1378" s="288"/>
      <c r="CI1378" s="288"/>
      <c r="CJ1378" s="288"/>
      <c r="CK1378" s="288"/>
      <c r="CL1378" s="288"/>
    </row>
    <row r="1379" spans="2:90" x14ac:dyDescent="0.4">
      <c r="B1379" s="95" t="str">
        <f>B1381&amp;":"</f>
        <v>Sales - (Primary label):</v>
      </c>
      <c r="C1379" s="31"/>
      <c r="D1379" t="s">
        <v>806</v>
      </c>
      <c r="E1379" s="8" t="str">
        <f t="shared" si="1650"/>
        <v>1379 SALES-S</v>
      </c>
      <c r="H1379" s="31"/>
      <c r="I1379" s="73"/>
      <c r="J1379" s="73"/>
      <c r="K1379" s="31"/>
      <c r="L1379" s="31"/>
      <c r="M1379" s="31"/>
      <c r="N1379" s="31"/>
      <c r="O1379" s="31"/>
      <c r="P1379" s="31"/>
      <c r="R1379" s="67"/>
      <c r="S1379" s="152"/>
      <c r="T1379" s="152"/>
      <c r="U1379" s="152"/>
      <c r="V1379" s="152"/>
      <c r="W1379" s="152"/>
      <c r="X1379" s="152"/>
      <c r="Y1379" s="152"/>
      <c r="Z1379" s="152"/>
      <c r="AA1379" s="152"/>
      <c r="AB1379" s="152"/>
      <c r="AC1379" s="152"/>
      <c r="AD1379" s="152"/>
      <c r="AE1379" s="152"/>
      <c r="AF1379" s="152"/>
      <c r="AG1379" s="152"/>
      <c r="AH1379" s="152"/>
      <c r="AI1379" s="152"/>
      <c r="AJ1379" s="152"/>
      <c r="AK1379" s="152"/>
      <c r="AL1379" s="152"/>
      <c r="AM1379" s="152"/>
      <c r="AN1379" s="152"/>
      <c r="AO1379" s="152"/>
      <c r="AP1379" s="152"/>
      <c r="AQ1379" s="152"/>
      <c r="AR1379" s="152"/>
      <c r="AS1379" s="152"/>
      <c r="AT1379" s="152"/>
      <c r="AU1379" s="152"/>
      <c r="AV1379" s="152"/>
      <c r="AW1379" s="152"/>
      <c r="AX1379" s="152"/>
      <c r="AY1379" s="152"/>
      <c r="AZ1379" s="152"/>
      <c r="BA1379" s="152"/>
      <c r="BB1379" s="152"/>
      <c r="BC1379" s="152"/>
      <c r="BD1379" s="152"/>
      <c r="BE1379" s="152"/>
      <c r="BF1379" s="152"/>
      <c r="BG1379" s="152"/>
      <c r="BH1379" s="152"/>
      <c r="BI1379" s="152"/>
      <c r="BJ1379" s="152"/>
      <c r="BK1379" s="152"/>
      <c r="BL1379" s="152"/>
      <c r="BM1379" s="152"/>
      <c r="BN1379" s="152"/>
      <c r="BO1379" s="152"/>
      <c r="BP1379" s="152"/>
      <c r="BQ1379" s="152"/>
      <c r="BR1379" s="152"/>
      <c r="BS1379" s="152"/>
      <c r="BT1379" s="152"/>
      <c r="BU1379" s="152"/>
      <c r="BV1379" s="152"/>
      <c r="BW1379" s="152"/>
      <c r="BX1379" s="152"/>
      <c r="BY1379" s="152"/>
      <c r="BZ1379" s="152"/>
      <c r="CA1379" s="152"/>
      <c r="CB1379" s="152"/>
      <c r="CC1379" s="152"/>
      <c r="CD1379" s="152"/>
      <c r="CE1379" s="152"/>
      <c r="CF1379" s="152"/>
      <c r="CG1379" s="152"/>
      <c r="CH1379" s="152"/>
      <c r="CI1379" s="152"/>
      <c r="CJ1379" s="152"/>
      <c r="CK1379" s="152"/>
      <c r="CL1379" s="152"/>
    </row>
    <row r="1380" spans="2:90" x14ac:dyDescent="0.4">
      <c r="B1380" s="141" t="str">
        <f>"$ sales/new "&amp;B1384</f>
        <v>$ sales/new primary unit</v>
      </c>
      <c r="D1380" t="s">
        <v>806</v>
      </c>
      <c r="E1380" s="8" t="str">
        <f t="shared" si="1650"/>
        <v>1380 SALES-S</v>
      </c>
      <c r="G1380" t="str">
        <f>E1380</f>
        <v>1380 SALES-S</v>
      </c>
      <c r="H1380" s="12"/>
      <c r="I1380" s="60"/>
      <c r="J1380" s="60"/>
      <c r="K1380" s="18">
        <v>5</v>
      </c>
      <c r="L1380" s="18">
        <v>5</v>
      </c>
      <c r="M1380" s="18">
        <v>5</v>
      </c>
      <c r="N1380" s="18">
        <v>5</v>
      </c>
      <c r="O1380" s="18">
        <v>5</v>
      </c>
      <c r="P1380" s="18">
        <v>5</v>
      </c>
      <c r="R1380" s="19"/>
      <c r="S1380" s="143" cm="1">
        <f t="array" ref="S1380">INDEX($K:$P,ROW(),MATCH(S$3,$K$2:$P$2,0))</f>
        <v>5</v>
      </c>
      <c r="T1380" s="143" cm="1">
        <f t="array" ref="T1380">INDEX($K:$P,ROW(),MATCH(T$3,$K$2:$P$2,0))</f>
        <v>5</v>
      </c>
      <c r="U1380" s="143" cm="1">
        <f t="array" ref="U1380">INDEX($K:$P,ROW(),MATCH(U$3,$K$2:$P$2,0))</f>
        <v>5</v>
      </c>
      <c r="V1380" s="143" cm="1">
        <f t="array" ref="V1380">INDEX($K:$P,ROW(),MATCH(V$3,$K$2:$P$2,0))</f>
        <v>5</v>
      </c>
      <c r="W1380" s="143" cm="1">
        <f t="array" ref="W1380">INDEX($K:$P,ROW(),MATCH(W$3,$K$2:$P$2,0))</f>
        <v>5</v>
      </c>
      <c r="X1380" s="143" cm="1">
        <f t="array" ref="X1380">INDEX($K:$P,ROW(),MATCH(X$3,$K$2:$P$2,0))</f>
        <v>5</v>
      </c>
      <c r="Y1380" s="143" cm="1">
        <f t="array" ref="Y1380">INDEX($K:$P,ROW(),MATCH(Y$3,$K$2:$P$2,0))</f>
        <v>5</v>
      </c>
      <c r="Z1380" s="143" cm="1">
        <f t="array" ref="Z1380">INDEX($K:$P,ROW(),MATCH(Z$3,$K$2:$P$2,0))</f>
        <v>5</v>
      </c>
      <c r="AA1380" s="143" cm="1">
        <f t="array" ref="AA1380">INDEX($K:$P,ROW(),MATCH(AA$3,$K$2:$P$2,0))</f>
        <v>5</v>
      </c>
      <c r="AB1380" s="143" cm="1">
        <f t="array" ref="AB1380">INDEX($K:$P,ROW(),MATCH(AB$3,$K$2:$P$2,0))</f>
        <v>5</v>
      </c>
      <c r="AC1380" s="143" cm="1">
        <f t="array" ref="AC1380">INDEX($K:$P,ROW(),MATCH(AC$3,$K$2:$P$2,0))</f>
        <v>5</v>
      </c>
      <c r="AD1380" s="143" cm="1">
        <f t="array" ref="AD1380">INDEX($K:$P,ROW(),MATCH(AD$3,$K$2:$P$2,0))</f>
        <v>5</v>
      </c>
      <c r="AE1380" s="143" cm="1">
        <f t="array" ref="AE1380">INDEX($K:$P,ROW(),MATCH(AE$3,$K$2:$P$2,0))</f>
        <v>5</v>
      </c>
      <c r="AF1380" s="143" cm="1">
        <f t="array" ref="AF1380">INDEX($K:$P,ROW(),MATCH(AF$3,$K$2:$P$2,0))</f>
        <v>5</v>
      </c>
      <c r="AG1380" s="143" cm="1">
        <f t="array" ref="AG1380">INDEX($K:$P,ROW(),MATCH(AG$3,$K$2:$P$2,0))</f>
        <v>5</v>
      </c>
      <c r="AH1380" s="143" cm="1">
        <f t="array" ref="AH1380">INDEX($K:$P,ROW(),MATCH(AH$3,$K$2:$P$2,0))</f>
        <v>5</v>
      </c>
      <c r="AI1380" s="143" cm="1">
        <f t="array" ref="AI1380">INDEX($K:$P,ROW(),MATCH(AI$3,$K$2:$P$2,0))</f>
        <v>5</v>
      </c>
      <c r="AJ1380" s="143" cm="1">
        <f t="array" ref="AJ1380">INDEX($K:$P,ROW(),MATCH(AJ$3,$K$2:$P$2,0))</f>
        <v>5</v>
      </c>
      <c r="AK1380" s="143" cm="1">
        <f t="array" ref="AK1380">INDEX($K:$P,ROW(),MATCH(AK$3,$K$2:$P$2,0))</f>
        <v>5</v>
      </c>
      <c r="AL1380" s="143" cm="1">
        <f t="array" ref="AL1380">INDEX($K:$P,ROW(),MATCH(AL$3,$K$2:$P$2,0))</f>
        <v>5</v>
      </c>
      <c r="AM1380" s="143" cm="1">
        <f t="array" ref="AM1380">INDEX($K:$P,ROW(),MATCH(AM$3,$K$2:$P$2,0))</f>
        <v>5</v>
      </c>
      <c r="AN1380" s="143" cm="1">
        <f t="array" ref="AN1380">INDEX($K:$P,ROW(),MATCH(AN$3,$K$2:$P$2,0))</f>
        <v>5</v>
      </c>
      <c r="AO1380" s="143" cm="1">
        <f t="array" ref="AO1380">INDEX($K:$P,ROW(),MATCH(AO$3,$K$2:$P$2,0))</f>
        <v>5</v>
      </c>
      <c r="AP1380" s="143" cm="1">
        <f t="array" ref="AP1380">INDEX($K:$P,ROW(),MATCH(AP$3,$K$2:$P$2,0))</f>
        <v>5</v>
      </c>
      <c r="AQ1380" s="143" cm="1">
        <f t="array" ref="AQ1380">INDEX($K:$P,ROW(),MATCH(AQ$3,$K$2:$P$2,0))</f>
        <v>5</v>
      </c>
      <c r="AR1380" s="143" cm="1">
        <f t="array" ref="AR1380">INDEX($K:$P,ROW(),MATCH(AR$3,$K$2:$P$2,0))</f>
        <v>5</v>
      </c>
      <c r="AS1380" s="143" cm="1">
        <f t="array" ref="AS1380">INDEX($K:$P,ROW(),MATCH(AS$3,$K$2:$P$2,0))</f>
        <v>5</v>
      </c>
      <c r="AT1380" s="143" cm="1">
        <f t="array" ref="AT1380">INDEX($K:$P,ROW(),MATCH(AT$3,$K$2:$P$2,0))</f>
        <v>5</v>
      </c>
      <c r="AU1380" s="143" cm="1">
        <f t="array" ref="AU1380">INDEX($K:$P,ROW(),MATCH(AU$3,$K$2:$P$2,0))</f>
        <v>5</v>
      </c>
      <c r="AV1380" s="143" cm="1">
        <f t="array" ref="AV1380">INDEX($K:$P,ROW(),MATCH(AV$3,$K$2:$P$2,0))</f>
        <v>5</v>
      </c>
      <c r="AW1380" s="143" cm="1">
        <f t="array" ref="AW1380">INDEX($K:$P,ROW(),MATCH(AW$3,$K$2:$P$2,0))</f>
        <v>5</v>
      </c>
      <c r="AX1380" s="143" cm="1">
        <f t="array" ref="AX1380">INDEX($K:$P,ROW(),MATCH(AX$3,$K$2:$P$2,0))</f>
        <v>5</v>
      </c>
      <c r="AY1380" s="143" cm="1">
        <f t="array" ref="AY1380">INDEX($K:$P,ROW(),MATCH(AY$3,$K$2:$P$2,0))</f>
        <v>5</v>
      </c>
      <c r="AZ1380" s="143" cm="1">
        <f t="array" ref="AZ1380">INDEX($K:$P,ROW(),MATCH(AZ$3,$K$2:$P$2,0))</f>
        <v>5</v>
      </c>
      <c r="BA1380" s="143" cm="1">
        <f t="array" ref="BA1380">INDEX($K:$P,ROW(),MATCH(BA$3,$K$2:$P$2,0))</f>
        <v>5</v>
      </c>
      <c r="BB1380" s="143" cm="1">
        <f t="array" ref="BB1380">INDEX($K:$P,ROW(),MATCH(BB$3,$K$2:$P$2,0))</f>
        <v>5</v>
      </c>
      <c r="BC1380" s="143" cm="1">
        <f t="array" ref="BC1380">INDEX($K:$P,ROW(),MATCH(BC$3,$K$2:$P$2,0))</f>
        <v>5</v>
      </c>
      <c r="BD1380" s="143" cm="1">
        <f t="array" ref="BD1380">INDEX($K:$P,ROW(),MATCH(BD$3,$K$2:$P$2,0))</f>
        <v>5</v>
      </c>
      <c r="BE1380" s="143" cm="1">
        <f t="array" ref="BE1380">INDEX($K:$P,ROW(),MATCH(BE$3,$K$2:$P$2,0))</f>
        <v>5</v>
      </c>
      <c r="BF1380" s="143" cm="1">
        <f t="array" ref="BF1380">INDEX($K:$P,ROW(),MATCH(BF$3,$K$2:$P$2,0))</f>
        <v>5</v>
      </c>
      <c r="BG1380" s="143" cm="1">
        <f t="array" ref="BG1380">INDEX($K:$P,ROW(),MATCH(BG$3,$K$2:$P$2,0))</f>
        <v>5</v>
      </c>
      <c r="BH1380" s="143" cm="1">
        <f t="array" ref="BH1380">INDEX($K:$P,ROW(),MATCH(BH$3,$K$2:$P$2,0))</f>
        <v>5</v>
      </c>
      <c r="BI1380" s="143" cm="1">
        <f t="array" ref="BI1380">INDEX($K:$P,ROW(),MATCH(BI$3,$K$2:$P$2,0))</f>
        <v>5</v>
      </c>
      <c r="BJ1380" s="143" cm="1">
        <f t="array" ref="BJ1380">INDEX($K:$P,ROW(),MATCH(BJ$3,$K$2:$P$2,0))</f>
        <v>5</v>
      </c>
      <c r="BK1380" s="143" cm="1">
        <f t="array" ref="BK1380">INDEX($K:$P,ROW(),MATCH(BK$3,$K$2:$P$2,0))</f>
        <v>5</v>
      </c>
      <c r="BL1380" s="143" cm="1">
        <f t="array" ref="BL1380">INDEX($K:$P,ROW(),MATCH(BL$3,$K$2:$P$2,0))</f>
        <v>5</v>
      </c>
      <c r="BM1380" s="143" cm="1">
        <f t="array" ref="BM1380">INDEX($K:$P,ROW(),MATCH(BM$3,$K$2:$P$2,0))</f>
        <v>5</v>
      </c>
      <c r="BN1380" s="143" cm="1">
        <f t="array" ref="BN1380">INDEX($K:$P,ROW(),MATCH(BN$3,$K$2:$P$2,0))</f>
        <v>5</v>
      </c>
      <c r="BO1380" s="143" cm="1">
        <f t="array" ref="BO1380">INDEX($K:$P,ROW(),MATCH(BO$3,$K$2:$P$2,0))</f>
        <v>5</v>
      </c>
      <c r="BP1380" s="143" cm="1">
        <f t="array" ref="BP1380">INDEX($K:$P,ROW(),MATCH(BP$3,$K$2:$P$2,0))</f>
        <v>5</v>
      </c>
      <c r="BQ1380" s="143" cm="1">
        <f t="array" ref="BQ1380">INDEX($K:$P,ROW(),MATCH(BQ$3,$K$2:$P$2,0))</f>
        <v>5</v>
      </c>
      <c r="BR1380" s="143" cm="1">
        <f t="array" ref="BR1380">INDEX($K:$P,ROW(),MATCH(BR$3,$K$2:$P$2,0))</f>
        <v>5</v>
      </c>
      <c r="BS1380" s="143" cm="1">
        <f t="array" ref="BS1380">INDEX($K:$P,ROW(),MATCH(BS$3,$K$2:$P$2,0))</f>
        <v>5</v>
      </c>
      <c r="BT1380" s="143" cm="1">
        <f t="array" ref="BT1380">INDEX($K:$P,ROW(),MATCH(BT$3,$K$2:$P$2,0))</f>
        <v>5</v>
      </c>
      <c r="BU1380" s="143" cm="1">
        <f t="array" ref="BU1380">INDEX($K:$P,ROW(),MATCH(BU$3,$K$2:$P$2,0))</f>
        <v>5</v>
      </c>
      <c r="BV1380" s="143" cm="1">
        <f t="array" ref="BV1380">INDEX($K:$P,ROW(),MATCH(BV$3,$K$2:$P$2,0))</f>
        <v>5</v>
      </c>
      <c r="BW1380" s="143" cm="1">
        <f t="array" ref="BW1380">INDEX($K:$P,ROW(),MATCH(BW$3,$K$2:$P$2,0))</f>
        <v>5</v>
      </c>
      <c r="BX1380" s="143" cm="1">
        <f t="array" ref="BX1380">INDEX($K:$P,ROW(),MATCH(BX$3,$K$2:$P$2,0))</f>
        <v>5</v>
      </c>
      <c r="BY1380" s="143" cm="1">
        <f t="array" ref="BY1380">INDEX($K:$P,ROW(),MATCH(BY$3,$K$2:$P$2,0))</f>
        <v>5</v>
      </c>
      <c r="BZ1380" s="143" cm="1">
        <f t="array" ref="BZ1380">INDEX($K:$P,ROW(),MATCH(BZ$3,$K$2:$P$2,0))</f>
        <v>5</v>
      </c>
      <c r="CA1380" s="143" cm="1">
        <f t="array" ref="CA1380">INDEX($K:$P,ROW(),MATCH(CA$3,$K$2:$P$2,0))</f>
        <v>5</v>
      </c>
      <c r="CB1380" s="143" cm="1">
        <f t="array" ref="CB1380">INDEX($K:$P,ROW(),MATCH(CB$3,$K$2:$P$2,0))</f>
        <v>5</v>
      </c>
      <c r="CC1380" s="143" cm="1">
        <f t="array" ref="CC1380">INDEX($K:$P,ROW(),MATCH(CC$3,$K$2:$P$2,0))</f>
        <v>5</v>
      </c>
      <c r="CD1380" s="143" cm="1">
        <f t="array" ref="CD1380">INDEX($K:$P,ROW(),MATCH(CD$3,$K$2:$P$2,0))</f>
        <v>5</v>
      </c>
      <c r="CE1380" s="143" cm="1">
        <f t="array" ref="CE1380">INDEX($K:$P,ROW(),MATCH(CE$3,$K$2:$P$2,0))</f>
        <v>5</v>
      </c>
      <c r="CF1380" s="143" cm="1">
        <f t="array" ref="CF1380">INDEX($K:$P,ROW(),MATCH(CF$3,$K$2:$P$2,0))</f>
        <v>5</v>
      </c>
      <c r="CG1380" s="143" cm="1">
        <f t="array" ref="CG1380">INDEX($K:$P,ROW(),MATCH(CG$3,$K$2:$P$2,0))</f>
        <v>5</v>
      </c>
      <c r="CH1380" s="143" cm="1">
        <f t="array" ref="CH1380">INDEX($K:$P,ROW(),MATCH(CH$3,$K$2:$P$2,0))</f>
        <v>5</v>
      </c>
      <c r="CI1380" s="143" cm="1">
        <f t="array" ref="CI1380">INDEX($K:$P,ROW(),MATCH(CI$3,$K$2:$P$2,0))</f>
        <v>5</v>
      </c>
      <c r="CJ1380" s="143" cm="1">
        <f t="array" ref="CJ1380">INDEX($K:$P,ROW(),MATCH(CJ$3,$K$2:$P$2,0))</f>
        <v>5</v>
      </c>
      <c r="CK1380" s="143" cm="1">
        <f t="array" ref="CK1380">INDEX($K:$P,ROW(),MATCH(CK$3,$K$2:$P$2,0))</f>
        <v>5</v>
      </c>
      <c r="CL1380" s="143" cm="1">
        <f t="array" ref="CL1380">INDEX($K:$P,ROW(),MATCH(CL$3,$K$2:$P$2,0))</f>
        <v>5</v>
      </c>
    </row>
    <row r="1381" spans="2:90" x14ac:dyDescent="0.4">
      <c r="B1381" s="123" t="str">
        <f>SUBSTITUTE(B1378,":","")&amp;" - "&amp;B1383</f>
        <v>Sales - (Primary label)</v>
      </c>
      <c r="C1381" s="27" t="s">
        <v>198</v>
      </c>
      <c r="D1381" t="s">
        <v>806</v>
      </c>
      <c r="E1381" s="8" t="str">
        <f t="shared" si="1650"/>
        <v>1381 SALES-S</v>
      </c>
      <c r="F1381" s="27"/>
      <c r="G1381" s="27"/>
      <c r="H1381" s="27"/>
      <c r="I1381" s="78"/>
      <c r="J1381" s="78"/>
      <c r="K1381" s="115">
        <f t="shared" ref="K1381:P1381" ca="1" si="1651">SUMIF($3:$3,K$2,1381:1381)</f>
        <v>120000</v>
      </c>
      <c r="L1381" s="115">
        <f t="shared" ca="1" si="1651"/>
        <v>120000</v>
      </c>
      <c r="M1381" s="115">
        <f t="shared" ca="1" si="1651"/>
        <v>120000</v>
      </c>
      <c r="N1381" s="115">
        <f t="shared" ca="1" si="1651"/>
        <v>120000</v>
      </c>
      <c r="O1381" s="115">
        <f t="shared" ca="1" si="1651"/>
        <v>120000</v>
      </c>
      <c r="P1381" s="115">
        <f t="shared" ca="1" si="1651"/>
        <v>120000</v>
      </c>
      <c r="R1381" s="33"/>
      <c r="S1381" s="144">
        <f ca="1">S1380*INDIRECT(S1377)</f>
        <v>10000</v>
      </c>
      <c r="T1381" s="144">
        <f t="shared" ref="T1381:CE1381" ca="1" si="1652">T1380*INDIRECT(T1377)</f>
        <v>10000</v>
      </c>
      <c r="U1381" s="144">
        <f t="shared" ca="1" si="1652"/>
        <v>10000</v>
      </c>
      <c r="V1381" s="144">
        <f t="shared" ca="1" si="1652"/>
        <v>10000</v>
      </c>
      <c r="W1381" s="144">
        <f t="shared" ca="1" si="1652"/>
        <v>10000</v>
      </c>
      <c r="X1381" s="144">
        <f t="shared" ca="1" si="1652"/>
        <v>10000</v>
      </c>
      <c r="Y1381" s="144">
        <f t="shared" ca="1" si="1652"/>
        <v>10000</v>
      </c>
      <c r="Z1381" s="144">
        <f t="shared" ca="1" si="1652"/>
        <v>10000</v>
      </c>
      <c r="AA1381" s="144">
        <f t="shared" ca="1" si="1652"/>
        <v>10000</v>
      </c>
      <c r="AB1381" s="144">
        <f t="shared" ca="1" si="1652"/>
        <v>10000</v>
      </c>
      <c r="AC1381" s="144">
        <f t="shared" ca="1" si="1652"/>
        <v>10000</v>
      </c>
      <c r="AD1381" s="144">
        <f t="shared" ca="1" si="1652"/>
        <v>10000</v>
      </c>
      <c r="AE1381" s="144">
        <f t="shared" ca="1" si="1652"/>
        <v>10000</v>
      </c>
      <c r="AF1381" s="144">
        <f t="shared" ca="1" si="1652"/>
        <v>10000</v>
      </c>
      <c r="AG1381" s="144">
        <f t="shared" ca="1" si="1652"/>
        <v>10000</v>
      </c>
      <c r="AH1381" s="144">
        <f t="shared" ca="1" si="1652"/>
        <v>10000</v>
      </c>
      <c r="AI1381" s="144">
        <f t="shared" ca="1" si="1652"/>
        <v>10000</v>
      </c>
      <c r="AJ1381" s="144">
        <f t="shared" ca="1" si="1652"/>
        <v>10000</v>
      </c>
      <c r="AK1381" s="144">
        <f t="shared" ca="1" si="1652"/>
        <v>10000</v>
      </c>
      <c r="AL1381" s="144">
        <f t="shared" ca="1" si="1652"/>
        <v>10000</v>
      </c>
      <c r="AM1381" s="144">
        <f t="shared" ca="1" si="1652"/>
        <v>10000</v>
      </c>
      <c r="AN1381" s="144">
        <f t="shared" ca="1" si="1652"/>
        <v>10000</v>
      </c>
      <c r="AO1381" s="144">
        <f t="shared" ca="1" si="1652"/>
        <v>10000</v>
      </c>
      <c r="AP1381" s="144">
        <f t="shared" ca="1" si="1652"/>
        <v>10000</v>
      </c>
      <c r="AQ1381" s="144">
        <f t="shared" ca="1" si="1652"/>
        <v>10000</v>
      </c>
      <c r="AR1381" s="144">
        <f t="shared" ca="1" si="1652"/>
        <v>10000</v>
      </c>
      <c r="AS1381" s="144">
        <f t="shared" ca="1" si="1652"/>
        <v>10000</v>
      </c>
      <c r="AT1381" s="144">
        <f t="shared" ca="1" si="1652"/>
        <v>10000</v>
      </c>
      <c r="AU1381" s="144">
        <f t="shared" ca="1" si="1652"/>
        <v>10000</v>
      </c>
      <c r="AV1381" s="144">
        <f t="shared" ca="1" si="1652"/>
        <v>10000</v>
      </c>
      <c r="AW1381" s="144">
        <f t="shared" ca="1" si="1652"/>
        <v>10000</v>
      </c>
      <c r="AX1381" s="144">
        <f t="shared" ca="1" si="1652"/>
        <v>10000</v>
      </c>
      <c r="AY1381" s="144">
        <f t="shared" ca="1" si="1652"/>
        <v>10000</v>
      </c>
      <c r="AZ1381" s="144">
        <f t="shared" ca="1" si="1652"/>
        <v>10000</v>
      </c>
      <c r="BA1381" s="144">
        <f t="shared" ca="1" si="1652"/>
        <v>10000</v>
      </c>
      <c r="BB1381" s="144">
        <f t="shared" ca="1" si="1652"/>
        <v>10000</v>
      </c>
      <c r="BC1381" s="144">
        <f t="shared" ca="1" si="1652"/>
        <v>10000</v>
      </c>
      <c r="BD1381" s="144">
        <f t="shared" ca="1" si="1652"/>
        <v>10000</v>
      </c>
      <c r="BE1381" s="144">
        <f t="shared" ca="1" si="1652"/>
        <v>10000</v>
      </c>
      <c r="BF1381" s="144">
        <f t="shared" ca="1" si="1652"/>
        <v>10000</v>
      </c>
      <c r="BG1381" s="144">
        <f t="shared" ca="1" si="1652"/>
        <v>10000</v>
      </c>
      <c r="BH1381" s="144">
        <f t="shared" ca="1" si="1652"/>
        <v>10000</v>
      </c>
      <c r="BI1381" s="144">
        <f t="shared" ca="1" si="1652"/>
        <v>10000</v>
      </c>
      <c r="BJ1381" s="144">
        <f t="shared" ca="1" si="1652"/>
        <v>10000</v>
      </c>
      <c r="BK1381" s="144">
        <f t="shared" ca="1" si="1652"/>
        <v>10000</v>
      </c>
      <c r="BL1381" s="144">
        <f t="shared" ca="1" si="1652"/>
        <v>10000</v>
      </c>
      <c r="BM1381" s="144">
        <f t="shared" ca="1" si="1652"/>
        <v>10000</v>
      </c>
      <c r="BN1381" s="144">
        <f t="shared" ca="1" si="1652"/>
        <v>10000</v>
      </c>
      <c r="BO1381" s="144">
        <f t="shared" ca="1" si="1652"/>
        <v>10000</v>
      </c>
      <c r="BP1381" s="144">
        <f t="shared" ca="1" si="1652"/>
        <v>10000</v>
      </c>
      <c r="BQ1381" s="144">
        <f t="shared" ca="1" si="1652"/>
        <v>10000</v>
      </c>
      <c r="BR1381" s="144">
        <f t="shared" ca="1" si="1652"/>
        <v>10000</v>
      </c>
      <c r="BS1381" s="144">
        <f t="shared" ca="1" si="1652"/>
        <v>10000</v>
      </c>
      <c r="BT1381" s="144">
        <f t="shared" ca="1" si="1652"/>
        <v>10000</v>
      </c>
      <c r="BU1381" s="144">
        <f t="shared" ca="1" si="1652"/>
        <v>10000</v>
      </c>
      <c r="BV1381" s="144">
        <f t="shared" ca="1" si="1652"/>
        <v>10000</v>
      </c>
      <c r="BW1381" s="144">
        <f t="shared" ca="1" si="1652"/>
        <v>10000</v>
      </c>
      <c r="BX1381" s="144">
        <f t="shared" ca="1" si="1652"/>
        <v>10000</v>
      </c>
      <c r="BY1381" s="144">
        <f t="shared" ca="1" si="1652"/>
        <v>10000</v>
      </c>
      <c r="BZ1381" s="144">
        <f t="shared" ca="1" si="1652"/>
        <v>10000</v>
      </c>
      <c r="CA1381" s="144">
        <f t="shared" ca="1" si="1652"/>
        <v>10000</v>
      </c>
      <c r="CB1381" s="144">
        <f t="shared" ca="1" si="1652"/>
        <v>10000</v>
      </c>
      <c r="CC1381" s="144">
        <f t="shared" ca="1" si="1652"/>
        <v>10000</v>
      </c>
      <c r="CD1381" s="144">
        <f t="shared" ca="1" si="1652"/>
        <v>10000</v>
      </c>
      <c r="CE1381" s="144">
        <f t="shared" ca="1" si="1652"/>
        <v>10000</v>
      </c>
      <c r="CF1381" s="144">
        <f t="shared" ref="CF1381:CL1381" ca="1" si="1653">CF1380*INDIRECT(CF1377)</f>
        <v>10000</v>
      </c>
      <c r="CG1381" s="144">
        <f t="shared" ca="1" si="1653"/>
        <v>10000</v>
      </c>
      <c r="CH1381" s="144">
        <f t="shared" ca="1" si="1653"/>
        <v>10000</v>
      </c>
      <c r="CI1381" s="144">
        <f t="shared" ca="1" si="1653"/>
        <v>10000</v>
      </c>
      <c r="CJ1381" s="144">
        <f t="shared" ca="1" si="1653"/>
        <v>10000</v>
      </c>
      <c r="CK1381" s="144">
        <f t="shared" ca="1" si="1653"/>
        <v>10000</v>
      </c>
      <c r="CL1381" s="144">
        <f t="shared" ca="1" si="1653"/>
        <v>10000</v>
      </c>
    </row>
    <row r="1382" spans="2:90" x14ac:dyDescent="0.4">
      <c r="B1382" s="13"/>
      <c r="D1382" t="s">
        <v>806</v>
      </c>
      <c r="E1382" s="8" t="str">
        <f t="shared" si="1650"/>
        <v>1382 SALES-S</v>
      </c>
      <c r="G1382" t="s">
        <v>244</v>
      </c>
      <c r="H1382" s="12"/>
      <c r="I1382" s="60"/>
      <c r="J1382" s="60"/>
      <c r="R1382" s="9"/>
      <c r="S1382" s="145"/>
      <c r="T1382" s="145"/>
      <c r="U1382" s="145"/>
      <c r="V1382" s="145"/>
      <c r="W1382" s="145"/>
      <c r="X1382" s="145"/>
      <c r="Y1382" s="145"/>
      <c r="Z1382" s="145"/>
      <c r="AA1382" s="145"/>
      <c r="AB1382" s="145"/>
      <c r="AC1382" s="145"/>
      <c r="AD1382" s="145"/>
      <c r="AE1382" s="145"/>
      <c r="AF1382" s="145"/>
      <c r="AG1382" s="145"/>
      <c r="AH1382" s="145"/>
      <c r="AI1382" s="145"/>
      <c r="AJ1382" s="145"/>
      <c r="AK1382" s="145"/>
      <c r="AL1382" s="145"/>
      <c r="AM1382" s="145"/>
      <c r="AN1382" s="145"/>
      <c r="AO1382" s="145"/>
      <c r="AP1382" s="145"/>
      <c r="AQ1382" s="145"/>
      <c r="AR1382" s="145"/>
      <c r="AS1382" s="145"/>
      <c r="AT1382" s="145"/>
      <c r="AU1382" s="145"/>
      <c r="AV1382" s="145"/>
      <c r="AW1382" s="145"/>
      <c r="AX1382" s="145"/>
      <c r="AY1382" s="145"/>
      <c r="AZ1382" s="145"/>
      <c r="BA1382" s="145"/>
      <c r="BB1382" s="145"/>
      <c r="BC1382" s="145"/>
      <c r="BD1382" s="145"/>
      <c r="BE1382" s="145"/>
      <c r="BF1382" s="145"/>
      <c r="BG1382" s="145"/>
      <c r="BH1382" s="145"/>
      <c r="BI1382" s="145"/>
      <c r="BJ1382" s="145"/>
      <c r="BK1382" s="145"/>
      <c r="BL1382" s="145"/>
      <c r="BM1382" s="145"/>
      <c r="BN1382" s="145"/>
      <c r="BO1382" s="145"/>
      <c r="BP1382" s="145"/>
      <c r="BQ1382" s="145"/>
      <c r="BR1382" s="145"/>
      <c r="BS1382" s="145"/>
      <c r="BT1382" s="145"/>
      <c r="BU1382" s="145"/>
      <c r="BV1382" s="145"/>
      <c r="BW1382" s="145"/>
      <c r="BX1382" s="145"/>
      <c r="BY1382" s="145"/>
      <c r="BZ1382" s="145"/>
      <c r="CA1382" s="145"/>
      <c r="CB1382" s="145"/>
      <c r="CC1382" s="145"/>
      <c r="CD1382" s="145"/>
      <c r="CE1382" s="145"/>
      <c r="CF1382" s="145"/>
      <c r="CG1382" s="145"/>
      <c r="CH1382" s="145"/>
      <c r="CI1382" s="145"/>
      <c r="CJ1382" s="145"/>
      <c r="CK1382" s="145"/>
      <c r="CL1382" s="145"/>
    </row>
    <row r="1383" spans="2:90" x14ac:dyDescent="0.4">
      <c r="B1383" s="8" t="str">
        <f>B1370</f>
        <v>(Primary label)</v>
      </c>
      <c r="D1383" t="s">
        <v>806</v>
      </c>
      <c r="E1383" s="8" t="str">
        <f>ROW()&amp;" "&amp;D1383</f>
        <v>1383 SALES-S</v>
      </c>
      <c r="G1383" t="s">
        <v>332</v>
      </c>
      <c r="H1383" s="12"/>
      <c r="I1383" s="60"/>
      <c r="J1383" s="60"/>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row>
    <row r="1384" spans="2:90" x14ac:dyDescent="0.4">
      <c r="B1384" s="8" t="str">
        <f>B1371</f>
        <v>primary unit</v>
      </c>
      <c r="D1384" t="s">
        <v>806</v>
      </c>
      <c r="E1384" s="8" t="str">
        <f>ROW()&amp;" "&amp;D1384</f>
        <v>1384 SALES-S</v>
      </c>
      <c r="G1384" t="s">
        <v>332</v>
      </c>
      <c r="H1384" s="12"/>
      <c r="I1384" s="60"/>
      <c r="J1384" s="60"/>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row>
    <row r="1385" spans="2:90" x14ac:dyDescent="0.4">
      <c r="B1385" s="8" t="str">
        <f>B1372</f>
        <v>Primary revenue driver</v>
      </c>
      <c r="D1385" t="s">
        <v>806</v>
      </c>
      <c r="E1385" s="8" t="str">
        <f>ROW()&amp;" "&amp;D1385</f>
        <v>1385 SALES-S</v>
      </c>
      <c r="G1385" t="s">
        <v>332</v>
      </c>
      <c r="K1385" s="53"/>
      <c r="L1385" s="53"/>
      <c r="M1385" s="53"/>
      <c r="N1385" s="53"/>
      <c r="O1385" s="53"/>
      <c r="P1385" s="53"/>
      <c r="R1385" s="24"/>
      <c r="S1385" s="211" t="str">
        <f t="shared" ref="S1385" si="1654">S1372</f>
        <v>S$12</v>
      </c>
      <c r="T1385" s="211" t="str">
        <f t="shared" ref="T1385:AX1385" si="1655">T1372</f>
        <v>T$12</v>
      </c>
      <c r="U1385" s="211" t="str">
        <f t="shared" si="1655"/>
        <v>U$12</v>
      </c>
      <c r="V1385" s="211" t="str">
        <f t="shared" si="1655"/>
        <v>V$12</v>
      </c>
      <c r="W1385" s="211" t="str">
        <f t="shared" si="1655"/>
        <v>W$12</v>
      </c>
      <c r="X1385" s="211" t="str">
        <f t="shared" si="1655"/>
        <v>X$12</v>
      </c>
      <c r="Y1385" s="211" t="str">
        <f t="shared" si="1655"/>
        <v>Y$12</v>
      </c>
      <c r="Z1385" s="211" t="str">
        <f t="shared" si="1655"/>
        <v>Z$12</v>
      </c>
      <c r="AA1385" s="211" t="str">
        <f t="shared" si="1655"/>
        <v>AA$12</v>
      </c>
      <c r="AB1385" s="211" t="str">
        <f t="shared" si="1655"/>
        <v>AB$12</v>
      </c>
      <c r="AC1385" s="211" t="str">
        <f t="shared" si="1655"/>
        <v>AC$12</v>
      </c>
      <c r="AD1385" s="211" t="str">
        <f t="shared" si="1655"/>
        <v>AD$12</v>
      </c>
      <c r="AE1385" s="211" t="str">
        <f t="shared" si="1655"/>
        <v>AE$12</v>
      </c>
      <c r="AF1385" s="211" t="str">
        <f t="shared" si="1655"/>
        <v>AF$12</v>
      </c>
      <c r="AG1385" s="211" t="str">
        <f t="shared" si="1655"/>
        <v>AG$12</v>
      </c>
      <c r="AH1385" s="211" t="str">
        <f t="shared" si="1655"/>
        <v>AH$12</v>
      </c>
      <c r="AI1385" s="211" t="str">
        <f t="shared" si="1655"/>
        <v>AI$12</v>
      </c>
      <c r="AJ1385" s="211" t="str">
        <f t="shared" si="1655"/>
        <v>AJ$12</v>
      </c>
      <c r="AK1385" s="211" t="str">
        <f t="shared" si="1655"/>
        <v>AK$12</v>
      </c>
      <c r="AL1385" s="211" t="str">
        <f t="shared" si="1655"/>
        <v>AL$12</v>
      </c>
      <c r="AM1385" s="211" t="str">
        <f t="shared" si="1655"/>
        <v>AM$12</v>
      </c>
      <c r="AN1385" s="211" t="str">
        <f t="shared" si="1655"/>
        <v>AN$12</v>
      </c>
      <c r="AO1385" s="211" t="str">
        <f t="shared" si="1655"/>
        <v>AO$12</v>
      </c>
      <c r="AP1385" s="211" t="str">
        <f t="shared" si="1655"/>
        <v>AP$12</v>
      </c>
      <c r="AQ1385" s="211" t="str">
        <f t="shared" si="1655"/>
        <v>AQ$12</v>
      </c>
      <c r="AR1385" s="211" t="str">
        <f t="shared" si="1655"/>
        <v>AR$12</v>
      </c>
      <c r="AS1385" s="211" t="str">
        <f t="shared" si="1655"/>
        <v>AS$12</v>
      </c>
      <c r="AT1385" s="211" t="str">
        <f t="shared" si="1655"/>
        <v>AT$12</v>
      </c>
      <c r="AU1385" s="211" t="str">
        <f t="shared" si="1655"/>
        <v>AU$12</v>
      </c>
      <c r="AV1385" s="211" t="str">
        <f t="shared" si="1655"/>
        <v>AV$12</v>
      </c>
      <c r="AW1385" s="211" t="str">
        <f t="shared" si="1655"/>
        <v>AW$12</v>
      </c>
      <c r="AX1385" s="211" t="str">
        <f t="shared" si="1655"/>
        <v>AX$12</v>
      </c>
      <c r="AY1385" s="211" t="str">
        <f t="shared" ref="AY1385:CD1385" si="1656">AY1372</f>
        <v>AY$12</v>
      </c>
      <c r="AZ1385" s="211" t="str">
        <f t="shared" si="1656"/>
        <v>AZ$12</v>
      </c>
      <c r="BA1385" s="211" t="str">
        <f t="shared" si="1656"/>
        <v>BA$12</v>
      </c>
      <c r="BB1385" s="211" t="str">
        <f t="shared" si="1656"/>
        <v>BB$12</v>
      </c>
      <c r="BC1385" s="211" t="str">
        <f t="shared" si="1656"/>
        <v>BC$12</v>
      </c>
      <c r="BD1385" s="211" t="str">
        <f t="shared" si="1656"/>
        <v>BD$12</v>
      </c>
      <c r="BE1385" s="211" t="str">
        <f t="shared" si="1656"/>
        <v>BE$12</v>
      </c>
      <c r="BF1385" s="211" t="str">
        <f t="shared" si="1656"/>
        <v>BF$12</v>
      </c>
      <c r="BG1385" s="211" t="str">
        <f t="shared" si="1656"/>
        <v>BG$12</v>
      </c>
      <c r="BH1385" s="211" t="str">
        <f t="shared" si="1656"/>
        <v>BH$12</v>
      </c>
      <c r="BI1385" s="211" t="str">
        <f t="shared" si="1656"/>
        <v>BI$12</v>
      </c>
      <c r="BJ1385" s="211" t="str">
        <f t="shared" si="1656"/>
        <v>BJ$12</v>
      </c>
      <c r="BK1385" s="211" t="str">
        <f t="shared" si="1656"/>
        <v>BK$12</v>
      </c>
      <c r="BL1385" s="211" t="str">
        <f t="shared" si="1656"/>
        <v>BL$12</v>
      </c>
      <c r="BM1385" s="211" t="str">
        <f t="shared" si="1656"/>
        <v>BM$12</v>
      </c>
      <c r="BN1385" s="211" t="str">
        <f t="shared" si="1656"/>
        <v>BN$12</v>
      </c>
      <c r="BO1385" s="211" t="str">
        <f t="shared" si="1656"/>
        <v>BO$12</v>
      </c>
      <c r="BP1385" s="211" t="str">
        <f t="shared" si="1656"/>
        <v>BP$12</v>
      </c>
      <c r="BQ1385" s="211" t="str">
        <f t="shared" si="1656"/>
        <v>BQ$12</v>
      </c>
      <c r="BR1385" s="211" t="str">
        <f t="shared" si="1656"/>
        <v>BR$12</v>
      </c>
      <c r="BS1385" s="211" t="str">
        <f t="shared" si="1656"/>
        <v>BS$12</v>
      </c>
      <c r="BT1385" s="211" t="str">
        <f t="shared" si="1656"/>
        <v>BT$12</v>
      </c>
      <c r="BU1385" s="211" t="str">
        <f t="shared" si="1656"/>
        <v>BU$12</v>
      </c>
      <c r="BV1385" s="211" t="str">
        <f t="shared" si="1656"/>
        <v>BV$12</v>
      </c>
      <c r="BW1385" s="211" t="str">
        <f t="shared" si="1656"/>
        <v>BW$12</v>
      </c>
      <c r="BX1385" s="211" t="str">
        <f t="shared" si="1656"/>
        <v>BX$12</v>
      </c>
      <c r="BY1385" s="211" t="str">
        <f t="shared" si="1656"/>
        <v>BY$12</v>
      </c>
      <c r="BZ1385" s="211" t="str">
        <f t="shared" si="1656"/>
        <v>BZ$12</v>
      </c>
      <c r="CA1385" s="211" t="str">
        <f t="shared" si="1656"/>
        <v>CA$12</v>
      </c>
      <c r="CB1385" s="211" t="str">
        <f t="shared" si="1656"/>
        <v>CB$12</v>
      </c>
      <c r="CC1385" s="211" t="str">
        <f t="shared" si="1656"/>
        <v>CC$12</v>
      </c>
      <c r="CD1385" s="211" t="str">
        <f t="shared" si="1656"/>
        <v>CD$12</v>
      </c>
      <c r="CE1385" s="211" t="str">
        <f t="shared" ref="CE1385:CK1385" si="1657">CE1372</f>
        <v>CE$12</v>
      </c>
      <c r="CF1385" s="211" t="str">
        <f t="shared" si="1657"/>
        <v>CF$12</v>
      </c>
      <c r="CG1385" s="211" t="str">
        <f t="shared" si="1657"/>
        <v>CG$12</v>
      </c>
      <c r="CH1385" s="211" t="str">
        <f t="shared" si="1657"/>
        <v>CH$12</v>
      </c>
      <c r="CI1385" s="211" t="str">
        <f t="shared" si="1657"/>
        <v>CI$12</v>
      </c>
      <c r="CJ1385" s="211" t="str">
        <f t="shared" si="1657"/>
        <v>CJ$12</v>
      </c>
      <c r="CK1385" s="211" t="str">
        <f t="shared" si="1657"/>
        <v>CK$12</v>
      </c>
      <c r="CL1385" s="211" t="str">
        <f t="shared" ref="CL1385" si="1658">CL1372</f>
        <v>CL$12</v>
      </c>
    </row>
    <row r="1386" spans="2:90" x14ac:dyDescent="0.4">
      <c r="B1386" s="8" t="str">
        <f>B1373</f>
        <v>Primary volume driver</v>
      </c>
      <c r="D1386" t="s">
        <v>806</v>
      </c>
      <c r="E1386" s="8" t="str">
        <f>ROW()&amp;" "&amp;D1386</f>
        <v>1386 SALES-S</v>
      </c>
      <c r="G1386" t="s">
        <v>332</v>
      </c>
      <c r="H1386" s="56"/>
      <c r="I1386" s="79"/>
      <c r="J1386" s="79"/>
      <c r="K1386" s="15"/>
      <c r="L1386" s="15"/>
      <c r="M1386" s="15"/>
      <c r="N1386" s="15"/>
      <c r="O1386" s="15"/>
      <c r="P1386" s="15"/>
      <c r="R1386" s="15"/>
      <c r="S1386" s="211" t="str">
        <f t="shared" ref="S1386" si="1659">S1373</f>
        <v>S$13</v>
      </c>
      <c r="T1386" s="211" t="str">
        <f t="shared" ref="T1386:AX1386" si="1660">T1373</f>
        <v>T$13</v>
      </c>
      <c r="U1386" s="211" t="str">
        <f t="shared" si="1660"/>
        <v>U$13</v>
      </c>
      <c r="V1386" s="211" t="str">
        <f t="shared" si="1660"/>
        <v>V$13</v>
      </c>
      <c r="W1386" s="211" t="str">
        <f t="shared" si="1660"/>
        <v>W$13</v>
      </c>
      <c r="X1386" s="211" t="str">
        <f t="shared" si="1660"/>
        <v>X$13</v>
      </c>
      <c r="Y1386" s="211" t="str">
        <f t="shared" si="1660"/>
        <v>Y$13</v>
      </c>
      <c r="Z1386" s="211" t="str">
        <f t="shared" si="1660"/>
        <v>Z$13</v>
      </c>
      <c r="AA1386" s="211" t="str">
        <f t="shared" si="1660"/>
        <v>AA$13</v>
      </c>
      <c r="AB1386" s="211" t="str">
        <f t="shared" si="1660"/>
        <v>AB$13</v>
      </c>
      <c r="AC1386" s="211" t="str">
        <f t="shared" si="1660"/>
        <v>AC$13</v>
      </c>
      <c r="AD1386" s="211" t="str">
        <f t="shared" si="1660"/>
        <v>AD$13</v>
      </c>
      <c r="AE1386" s="211" t="str">
        <f t="shared" si="1660"/>
        <v>AE$13</v>
      </c>
      <c r="AF1386" s="211" t="str">
        <f t="shared" si="1660"/>
        <v>AF$13</v>
      </c>
      <c r="AG1386" s="211" t="str">
        <f t="shared" si="1660"/>
        <v>AG$13</v>
      </c>
      <c r="AH1386" s="211" t="str">
        <f t="shared" si="1660"/>
        <v>AH$13</v>
      </c>
      <c r="AI1386" s="211" t="str">
        <f t="shared" si="1660"/>
        <v>AI$13</v>
      </c>
      <c r="AJ1386" s="211" t="str">
        <f t="shared" si="1660"/>
        <v>AJ$13</v>
      </c>
      <c r="AK1386" s="211" t="str">
        <f t="shared" si="1660"/>
        <v>AK$13</v>
      </c>
      <c r="AL1386" s="211" t="str">
        <f t="shared" si="1660"/>
        <v>AL$13</v>
      </c>
      <c r="AM1386" s="211" t="str">
        <f t="shared" si="1660"/>
        <v>AM$13</v>
      </c>
      <c r="AN1386" s="211" t="str">
        <f t="shared" si="1660"/>
        <v>AN$13</v>
      </c>
      <c r="AO1386" s="211" t="str">
        <f t="shared" si="1660"/>
        <v>AO$13</v>
      </c>
      <c r="AP1386" s="211" t="str">
        <f t="shared" si="1660"/>
        <v>AP$13</v>
      </c>
      <c r="AQ1386" s="211" t="str">
        <f t="shared" si="1660"/>
        <v>AQ$13</v>
      </c>
      <c r="AR1386" s="211" t="str">
        <f t="shared" si="1660"/>
        <v>AR$13</v>
      </c>
      <c r="AS1386" s="211" t="str">
        <f t="shared" si="1660"/>
        <v>AS$13</v>
      </c>
      <c r="AT1386" s="211" t="str">
        <f t="shared" si="1660"/>
        <v>AT$13</v>
      </c>
      <c r="AU1386" s="211" t="str">
        <f t="shared" si="1660"/>
        <v>AU$13</v>
      </c>
      <c r="AV1386" s="211" t="str">
        <f t="shared" si="1660"/>
        <v>AV$13</v>
      </c>
      <c r="AW1386" s="211" t="str">
        <f t="shared" si="1660"/>
        <v>AW$13</v>
      </c>
      <c r="AX1386" s="211" t="str">
        <f t="shared" si="1660"/>
        <v>AX$13</v>
      </c>
      <c r="AY1386" s="211" t="str">
        <f t="shared" ref="AY1386:CD1386" si="1661">AY1373</f>
        <v>AY$13</v>
      </c>
      <c r="AZ1386" s="211" t="str">
        <f t="shared" si="1661"/>
        <v>AZ$13</v>
      </c>
      <c r="BA1386" s="211" t="str">
        <f t="shared" si="1661"/>
        <v>BA$13</v>
      </c>
      <c r="BB1386" s="211" t="str">
        <f t="shared" si="1661"/>
        <v>BB$13</v>
      </c>
      <c r="BC1386" s="211" t="str">
        <f t="shared" si="1661"/>
        <v>BC$13</v>
      </c>
      <c r="BD1386" s="211" t="str">
        <f t="shared" si="1661"/>
        <v>BD$13</v>
      </c>
      <c r="BE1386" s="211" t="str">
        <f t="shared" si="1661"/>
        <v>BE$13</v>
      </c>
      <c r="BF1386" s="211" t="str">
        <f t="shared" si="1661"/>
        <v>BF$13</v>
      </c>
      <c r="BG1386" s="211" t="str">
        <f t="shared" si="1661"/>
        <v>BG$13</v>
      </c>
      <c r="BH1386" s="211" t="str">
        <f t="shared" si="1661"/>
        <v>BH$13</v>
      </c>
      <c r="BI1386" s="211" t="str">
        <f t="shared" si="1661"/>
        <v>BI$13</v>
      </c>
      <c r="BJ1386" s="211" t="str">
        <f t="shared" si="1661"/>
        <v>BJ$13</v>
      </c>
      <c r="BK1386" s="211" t="str">
        <f t="shared" si="1661"/>
        <v>BK$13</v>
      </c>
      <c r="BL1386" s="211" t="str">
        <f t="shared" si="1661"/>
        <v>BL$13</v>
      </c>
      <c r="BM1386" s="211" t="str">
        <f t="shared" si="1661"/>
        <v>BM$13</v>
      </c>
      <c r="BN1386" s="211" t="str">
        <f t="shared" si="1661"/>
        <v>BN$13</v>
      </c>
      <c r="BO1386" s="211" t="str">
        <f t="shared" si="1661"/>
        <v>BO$13</v>
      </c>
      <c r="BP1386" s="211" t="str">
        <f t="shared" si="1661"/>
        <v>BP$13</v>
      </c>
      <c r="BQ1386" s="211" t="str">
        <f t="shared" si="1661"/>
        <v>BQ$13</v>
      </c>
      <c r="BR1386" s="211" t="str">
        <f t="shared" si="1661"/>
        <v>BR$13</v>
      </c>
      <c r="BS1386" s="211" t="str">
        <f t="shared" si="1661"/>
        <v>BS$13</v>
      </c>
      <c r="BT1386" s="211" t="str">
        <f t="shared" si="1661"/>
        <v>BT$13</v>
      </c>
      <c r="BU1386" s="211" t="str">
        <f t="shared" si="1661"/>
        <v>BU$13</v>
      </c>
      <c r="BV1386" s="211" t="str">
        <f t="shared" si="1661"/>
        <v>BV$13</v>
      </c>
      <c r="BW1386" s="211" t="str">
        <f t="shared" si="1661"/>
        <v>BW$13</v>
      </c>
      <c r="BX1386" s="211" t="str">
        <f t="shared" si="1661"/>
        <v>BX$13</v>
      </c>
      <c r="BY1386" s="211" t="str">
        <f t="shared" si="1661"/>
        <v>BY$13</v>
      </c>
      <c r="BZ1386" s="211" t="str">
        <f t="shared" si="1661"/>
        <v>BZ$13</v>
      </c>
      <c r="CA1386" s="211" t="str">
        <f t="shared" si="1661"/>
        <v>CA$13</v>
      </c>
      <c r="CB1386" s="211" t="str">
        <f t="shared" si="1661"/>
        <v>CB$13</v>
      </c>
      <c r="CC1386" s="211" t="str">
        <f t="shared" si="1661"/>
        <v>CC$13</v>
      </c>
      <c r="CD1386" s="211" t="str">
        <f t="shared" si="1661"/>
        <v>CD$13</v>
      </c>
      <c r="CE1386" s="211" t="str">
        <f t="shared" ref="CE1386:CK1386" si="1662">CE1373</f>
        <v>CE$13</v>
      </c>
      <c r="CF1386" s="211" t="str">
        <f t="shared" si="1662"/>
        <v>CF$13</v>
      </c>
      <c r="CG1386" s="211" t="str">
        <f t="shared" si="1662"/>
        <v>CG$13</v>
      </c>
      <c r="CH1386" s="211" t="str">
        <f t="shared" si="1662"/>
        <v>CH$13</v>
      </c>
      <c r="CI1386" s="211" t="str">
        <f t="shared" si="1662"/>
        <v>CI$13</v>
      </c>
      <c r="CJ1386" s="211" t="str">
        <f t="shared" si="1662"/>
        <v>CJ$13</v>
      </c>
      <c r="CK1386" s="211" t="str">
        <f t="shared" si="1662"/>
        <v>CK$13</v>
      </c>
      <c r="CL1386" s="211" t="str">
        <f t="shared" ref="CL1386" si="1663">CL1373</f>
        <v>CL$13</v>
      </c>
    </row>
    <row r="1387" spans="2:90" x14ac:dyDescent="0.4">
      <c r="B1387" s="89" t="str">
        <f>B1378</f>
        <v>Sales</v>
      </c>
      <c r="D1387" t="s">
        <v>806</v>
      </c>
      <c r="E1387" s="8" t="str">
        <f t="shared" ref="E1387:E1390" si="1664">ROW()&amp;" "&amp;D1387</f>
        <v>1387 SALES-S</v>
      </c>
      <c r="G1387" t="s">
        <v>332</v>
      </c>
      <c r="H1387" s="12"/>
      <c r="I1387" s="60"/>
      <c r="J1387" s="60"/>
      <c r="K1387" s="15"/>
      <c r="L1387" s="15"/>
      <c r="M1387" s="15"/>
      <c r="N1387" s="15"/>
      <c r="O1387" s="15"/>
      <c r="P1387" s="15"/>
      <c r="R1387" s="15"/>
      <c r="S1387" s="211">
        <f t="shared" ref="S1387" si="1665">S1375</f>
        <v>0</v>
      </c>
      <c r="T1387" s="211">
        <f t="shared" ref="T1387:AX1387" si="1666">T1375</f>
        <v>0</v>
      </c>
      <c r="U1387" s="211">
        <f t="shared" si="1666"/>
        <v>0</v>
      </c>
      <c r="V1387" s="211">
        <f t="shared" si="1666"/>
        <v>0</v>
      </c>
      <c r="W1387" s="211">
        <f t="shared" si="1666"/>
        <v>0</v>
      </c>
      <c r="X1387" s="211">
        <f t="shared" si="1666"/>
        <v>0</v>
      </c>
      <c r="Y1387" s="211">
        <f t="shared" si="1666"/>
        <v>0</v>
      </c>
      <c r="Z1387" s="211">
        <f t="shared" si="1666"/>
        <v>0</v>
      </c>
      <c r="AA1387" s="211">
        <f t="shared" si="1666"/>
        <v>0</v>
      </c>
      <c r="AB1387" s="211">
        <f t="shared" si="1666"/>
        <v>0</v>
      </c>
      <c r="AC1387" s="211">
        <f t="shared" si="1666"/>
        <v>0</v>
      </c>
      <c r="AD1387" s="211">
        <f t="shared" si="1666"/>
        <v>0</v>
      </c>
      <c r="AE1387" s="211">
        <f t="shared" si="1666"/>
        <v>0</v>
      </c>
      <c r="AF1387" s="211">
        <f t="shared" si="1666"/>
        <v>0</v>
      </c>
      <c r="AG1387" s="211">
        <f t="shared" si="1666"/>
        <v>0</v>
      </c>
      <c r="AH1387" s="211">
        <f t="shared" si="1666"/>
        <v>0</v>
      </c>
      <c r="AI1387" s="211">
        <f t="shared" si="1666"/>
        <v>0</v>
      </c>
      <c r="AJ1387" s="211">
        <f t="shared" si="1666"/>
        <v>0</v>
      </c>
      <c r="AK1387" s="211">
        <f t="shared" si="1666"/>
        <v>0</v>
      </c>
      <c r="AL1387" s="211">
        <f t="shared" si="1666"/>
        <v>0</v>
      </c>
      <c r="AM1387" s="211">
        <f t="shared" si="1666"/>
        <v>0</v>
      </c>
      <c r="AN1387" s="211">
        <f t="shared" si="1666"/>
        <v>0</v>
      </c>
      <c r="AO1387" s="211">
        <f t="shared" si="1666"/>
        <v>0</v>
      </c>
      <c r="AP1387" s="211">
        <f t="shared" si="1666"/>
        <v>0</v>
      </c>
      <c r="AQ1387" s="211">
        <f t="shared" si="1666"/>
        <v>0</v>
      </c>
      <c r="AR1387" s="211">
        <f t="shared" si="1666"/>
        <v>0</v>
      </c>
      <c r="AS1387" s="211">
        <f t="shared" si="1666"/>
        <v>0</v>
      </c>
      <c r="AT1387" s="211">
        <f t="shared" si="1666"/>
        <v>0</v>
      </c>
      <c r="AU1387" s="211">
        <f t="shared" si="1666"/>
        <v>0</v>
      </c>
      <c r="AV1387" s="211">
        <f t="shared" si="1666"/>
        <v>0</v>
      </c>
      <c r="AW1387" s="211">
        <f t="shared" si="1666"/>
        <v>0</v>
      </c>
      <c r="AX1387" s="211">
        <f t="shared" si="1666"/>
        <v>0</v>
      </c>
      <c r="AY1387" s="211">
        <f t="shared" ref="AY1387:CD1387" si="1667">AY1375</f>
        <v>0</v>
      </c>
      <c r="AZ1387" s="211">
        <f t="shared" si="1667"/>
        <v>0</v>
      </c>
      <c r="BA1387" s="211">
        <f t="shared" si="1667"/>
        <v>0</v>
      </c>
      <c r="BB1387" s="211">
        <f t="shared" si="1667"/>
        <v>0</v>
      </c>
      <c r="BC1387" s="211">
        <f t="shared" si="1667"/>
        <v>0</v>
      </c>
      <c r="BD1387" s="211">
        <f t="shared" si="1667"/>
        <v>0</v>
      </c>
      <c r="BE1387" s="211">
        <f t="shared" si="1667"/>
        <v>0</v>
      </c>
      <c r="BF1387" s="211">
        <f t="shared" si="1667"/>
        <v>0</v>
      </c>
      <c r="BG1387" s="211">
        <f t="shared" si="1667"/>
        <v>0</v>
      </c>
      <c r="BH1387" s="211">
        <f t="shared" si="1667"/>
        <v>0</v>
      </c>
      <c r="BI1387" s="211">
        <f t="shared" si="1667"/>
        <v>0</v>
      </c>
      <c r="BJ1387" s="211">
        <f t="shared" si="1667"/>
        <v>0</v>
      </c>
      <c r="BK1387" s="211">
        <f t="shared" si="1667"/>
        <v>0</v>
      </c>
      <c r="BL1387" s="211">
        <f t="shared" si="1667"/>
        <v>0</v>
      </c>
      <c r="BM1387" s="211">
        <f t="shared" si="1667"/>
        <v>0</v>
      </c>
      <c r="BN1387" s="211">
        <f t="shared" si="1667"/>
        <v>0</v>
      </c>
      <c r="BO1387" s="211">
        <f t="shared" si="1667"/>
        <v>0</v>
      </c>
      <c r="BP1387" s="211">
        <f t="shared" si="1667"/>
        <v>0</v>
      </c>
      <c r="BQ1387" s="211">
        <f t="shared" si="1667"/>
        <v>0</v>
      </c>
      <c r="BR1387" s="211">
        <f t="shared" si="1667"/>
        <v>0</v>
      </c>
      <c r="BS1387" s="211">
        <f t="shared" si="1667"/>
        <v>0</v>
      </c>
      <c r="BT1387" s="211">
        <f t="shared" si="1667"/>
        <v>0</v>
      </c>
      <c r="BU1387" s="211">
        <f t="shared" si="1667"/>
        <v>0</v>
      </c>
      <c r="BV1387" s="211">
        <f t="shared" si="1667"/>
        <v>0</v>
      </c>
      <c r="BW1387" s="211">
        <f t="shared" si="1667"/>
        <v>0</v>
      </c>
      <c r="BX1387" s="211">
        <f t="shared" si="1667"/>
        <v>0</v>
      </c>
      <c r="BY1387" s="211">
        <f t="shared" si="1667"/>
        <v>0</v>
      </c>
      <c r="BZ1387" s="211">
        <f t="shared" si="1667"/>
        <v>0</v>
      </c>
      <c r="CA1387" s="211">
        <f t="shared" si="1667"/>
        <v>0</v>
      </c>
      <c r="CB1387" s="211">
        <f t="shared" si="1667"/>
        <v>0</v>
      </c>
      <c r="CC1387" s="211">
        <f t="shared" si="1667"/>
        <v>0</v>
      </c>
      <c r="CD1387" s="211">
        <f t="shared" si="1667"/>
        <v>0</v>
      </c>
      <c r="CE1387" s="211">
        <f t="shared" ref="CE1387:CK1387" si="1668">CE1375</f>
        <v>0</v>
      </c>
      <c r="CF1387" s="211">
        <f t="shared" si="1668"/>
        <v>0</v>
      </c>
      <c r="CG1387" s="211">
        <f t="shared" si="1668"/>
        <v>0</v>
      </c>
      <c r="CH1387" s="211">
        <f t="shared" si="1668"/>
        <v>0</v>
      </c>
      <c r="CI1387" s="211">
        <f t="shared" si="1668"/>
        <v>0</v>
      </c>
      <c r="CJ1387" s="211">
        <f t="shared" si="1668"/>
        <v>0</v>
      </c>
      <c r="CK1387" s="211">
        <f t="shared" si="1668"/>
        <v>0</v>
      </c>
      <c r="CL1387" s="211">
        <f t="shared" ref="CL1387" si="1669">CL1375</f>
        <v>0</v>
      </c>
    </row>
    <row r="1388" spans="2:90" x14ac:dyDescent="0.4">
      <c r="B1388" s="235" t="str">
        <f>IFERROR(SUBSTITUTE(TRIM(MID(B1378, SEARCH("-", B1378) + 1, LEN(B1378))),":",""),"no unit")</f>
        <v>no unit</v>
      </c>
      <c r="D1388" t="s">
        <v>806</v>
      </c>
      <c r="E1388" s="8" t="str">
        <f t="shared" si="1664"/>
        <v>1388 SALES-S</v>
      </c>
      <c r="G1388" t="s">
        <v>332</v>
      </c>
      <c r="H1388" s="12"/>
      <c r="I1388" s="60"/>
      <c r="J1388" s="60"/>
      <c r="K1388" s="15"/>
      <c r="L1388" s="15"/>
      <c r="M1388" s="15"/>
      <c r="N1388" s="15"/>
      <c r="O1388" s="15"/>
      <c r="P1388" s="15"/>
      <c r="R1388" s="15"/>
      <c r="S1388" s="211"/>
      <c r="T1388" s="211"/>
      <c r="U1388" s="211"/>
      <c r="V1388" s="211"/>
      <c r="W1388" s="211"/>
      <c r="X1388" s="211"/>
      <c r="Y1388" s="211"/>
      <c r="Z1388" s="211"/>
      <c r="AA1388" s="211"/>
      <c r="AB1388" s="211"/>
      <c r="AC1388" s="211"/>
      <c r="AD1388" s="211"/>
      <c r="AE1388" s="211"/>
      <c r="AF1388" s="211"/>
      <c r="AG1388" s="211"/>
      <c r="AH1388" s="211"/>
      <c r="AI1388" s="211"/>
      <c r="AJ1388" s="211"/>
      <c r="AK1388" s="211"/>
      <c r="AL1388" s="211"/>
      <c r="AM1388" s="211"/>
      <c r="AN1388" s="211"/>
      <c r="AO1388" s="211"/>
      <c r="AP1388" s="211"/>
      <c r="AQ1388" s="211"/>
      <c r="AR1388" s="211"/>
      <c r="AS1388" s="211"/>
      <c r="AT1388" s="211"/>
      <c r="AU1388" s="211"/>
      <c r="AV1388" s="211"/>
      <c r="AW1388" s="211"/>
      <c r="AX1388" s="211"/>
      <c r="AY1388" s="211"/>
      <c r="AZ1388" s="211"/>
      <c r="BA1388" s="211"/>
      <c r="BB1388" s="211"/>
      <c r="BC1388" s="211"/>
      <c r="BD1388" s="211"/>
      <c r="BE1388" s="211"/>
      <c r="BF1388" s="211"/>
      <c r="BG1388" s="211"/>
      <c r="BH1388" s="211"/>
      <c r="BI1388" s="211"/>
      <c r="BJ1388" s="211"/>
      <c r="BK1388" s="211"/>
      <c r="BL1388" s="211"/>
      <c r="BM1388" s="211"/>
      <c r="BN1388" s="211"/>
      <c r="BO1388" s="211"/>
      <c r="BP1388" s="211"/>
      <c r="BQ1388" s="211"/>
      <c r="BR1388" s="211"/>
      <c r="BS1388" s="211"/>
      <c r="BT1388" s="211"/>
      <c r="BU1388" s="211"/>
      <c r="BV1388" s="211"/>
      <c r="BW1388" s="211"/>
      <c r="BX1388" s="211"/>
      <c r="BY1388" s="211"/>
      <c r="BZ1388" s="211"/>
      <c r="CA1388" s="211"/>
      <c r="CB1388" s="211"/>
      <c r="CC1388" s="211"/>
      <c r="CD1388" s="211"/>
      <c r="CE1388" s="211"/>
      <c r="CF1388" s="211"/>
      <c r="CG1388" s="211"/>
      <c r="CH1388" s="211"/>
      <c r="CI1388" s="211"/>
      <c r="CJ1388" s="211"/>
      <c r="CK1388" s="211"/>
      <c r="CL1388" s="211"/>
    </row>
    <row r="1389" spans="2:90" x14ac:dyDescent="0.4">
      <c r="B1389" s="89" t="str">
        <f>B1376</f>
        <v>Secondary revenue driver</v>
      </c>
      <c r="D1389" t="s">
        <v>806</v>
      </c>
      <c r="E1389" s="8" t="str">
        <f t="shared" si="1664"/>
        <v>1389 SALES-S</v>
      </c>
      <c r="G1389" t="s">
        <v>332</v>
      </c>
      <c r="H1389" s="90"/>
      <c r="I1389" s="209"/>
      <c r="J1389" s="209"/>
      <c r="K1389" s="210"/>
      <c r="L1389" s="210"/>
      <c r="M1389" s="210"/>
      <c r="N1389" s="210"/>
      <c r="O1389" s="210"/>
      <c r="P1389" s="210"/>
      <c r="R1389" s="210"/>
      <c r="S1389" s="4" t="str">
        <f t="shared" ref="S1389" si="1670">ADDRESS(ROW(S1381),COLUMN(S1381),2)</f>
        <v>S$1381</v>
      </c>
      <c r="T1389" s="4" t="str">
        <f t="shared" ref="T1389:AX1389" si="1671">ADDRESS(ROW(T1381),COLUMN(T1381),2)</f>
        <v>T$1381</v>
      </c>
      <c r="U1389" s="4" t="str">
        <f t="shared" si="1671"/>
        <v>U$1381</v>
      </c>
      <c r="V1389" s="4" t="str">
        <f t="shared" si="1671"/>
        <v>V$1381</v>
      </c>
      <c r="W1389" s="4" t="str">
        <f t="shared" si="1671"/>
        <v>W$1381</v>
      </c>
      <c r="X1389" s="4" t="str">
        <f t="shared" si="1671"/>
        <v>X$1381</v>
      </c>
      <c r="Y1389" s="4" t="str">
        <f t="shared" si="1671"/>
        <v>Y$1381</v>
      </c>
      <c r="Z1389" s="4" t="str">
        <f t="shared" si="1671"/>
        <v>Z$1381</v>
      </c>
      <c r="AA1389" s="4" t="str">
        <f t="shared" si="1671"/>
        <v>AA$1381</v>
      </c>
      <c r="AB1389" s="4" t="str">
        <f t="shared" si="1671"/>
        <v>AB$1381</v>
      </c>
      <c r="AC1389" s="4" t="str">
        <f t="shared" si="1671"/>
        <v>AC$1381</v>
      </c>
      <c r="AD1389" s="4" t="str">
        <f t="shared" si="1671"/>
        <v>AD$1381</v>
      </c>
      <c r="AE1389" s="4" t="str">
        <f t="shared" si="1671"/>
        <v>AE$1381</v>
      </c>
      <c r="AF1389" s="4" t="str">
        <f t="shared" si="1671"/>
        <v>AF$1381</v>
      </c>
      <c r="AG1389" s="4" t="str">
        <f t="shared" si="1671"/>
        <v>AG$1381</v>
      </c>
      <c r="AH1389" s="4" t="str">
        <f t="shared" si="1671"/>
        <v>AH$1381</v>
      </c>
      <c r="AI1389" s="4" t="str">
        <f t="shared" si="1671"/>
        <v>AI$1381</v>
      </c>
      <c r="AJ1389" s="4" t="str">
        <f t="shared" si="1671"/>
        <v>AJ$1381</v>
      </c>
      <c r="AK1389" s="4" t="str">
        <f t="shared" si="1671"/>
        <v>AK$1381</v>
      </c>
      <c r="AL1389" s="4" t="str">
        <f t="shared" si="1671"/>
        <v>AL$1381</v>
      </c>
      <c r="AM1389" s="4" t="str">
        <f t="shared" si="1671"/>
        <v>AM$1381</v>
      </c>
      <c r="AN1389" s="4" t="str">
        <f t="shared" si="1671"/>
        <v>AN$1381</v>
      </c>
      <c r="AO1389" s="4" t="str">
        <f t="shared" si="1671"/>
        <v>AO$1381</v>
      </c>
      <c r="AP1389" s="4" t="str">
        <f t="shared" si="1671"/>
        <v>AP$1381</v>
      </c>
      <c r="AQ1389" s="4" t="str">
        <f t="shared" si="1671"/>
        <v>AQ$1381</v>
      </c>
      <c r="AR1389" s="4" t="str">
        <f t="shared" si="1671"/>
        <v>AR$1381</v>
      </c>
      <c r="AS1389" s="4" t="str">
        <f t="shared" si="1671"/>
        <v>AS$1381</v>
      </c>
      <c r="AT1389" s="4" t="str">
        <f t="shared" si="1671"/>
        <v>AT$1381</v>
      </c>
      <c r="AU1389" s="4" t="str">
        <f t="shared" si="1671"/>
        <v>AU$1381</v>
      </c>
      <c r="AV1389" s="4" t="str">
        <f t="shared" si="1671"/>
        <v>AV$1381</v>
      </c>
      <c r="AW1389" s="4" t="str">
        <f t="shared" si="1671"/>
        <v>AW$1381</v>
      </c>
      <c r="AX1389" s="4" t="str">
        <f t="shared" si="1671"/>
        <v>AX$1381</v>
      </c>
      <c r="AY1389" s="4" t="str">
        <f t="shared" ref="AY1389:CD1389" si="1672">ADDRESS(ROW(AY1381),COLUMN(AY1381),2)</f>
        <v>AY$1381</v>
      </c>
      <c r="AZ1389" s="4" t="str">
        <f t="shared" si="1672"/>
        <v>AZ$1381</v>
      </c>
      <c r="BA1389" s="4" t="str">
        <f t="shared" si="1672"/>
        <v>BA$1381</v>
      </c>
      <c r="BB1389" s="4" t="str">
        <f t="shared" si="1672"/>
        <v>BB$1381</v>
      </c>
      <c r="BC1389" s="4" t="str">
        <f t="shared" si="1672"/>
        <v>BC$1381</v>
      </c>
      <c r="BD1389" s="4" t="str">
        <f t="shared" si="1672"/>
        <v>BD$1381</v>
      </c>
      <c r="BE1389" s="4" t="str">
        <f t="shared" si="1672"/>
        <v>BE$1381</v>
      </c>
      <c r="BF1389" s="4" t="str">
        <f t="shared" si="1672"/>
        <v>BF$1381</v>
      </c>
      <c r="BG1389" s="4" t="str">
        <f t="shared" si="1672"/>
        <v>BG$1381</v>
      </c>
      <c r="BH1389" s="4" t="str">
        <f t="shared" si="1672"/>
        <v>BH$1381</v>
      </c>
      <c r="BI1389" s="4" t="str">
        <f t="shared" si="1672"/>
        <v>BI$1381</v>
      </c>
      <c r="BJ1389" s="4" t="str">
        <f t="shared" si="1672"/>
        <v>BJ$1381</v>
      </c>
      <c r="BK1389" s="4" t="str">
        <f t="shared" si="1672"/>
        <v>BK$1381</v>
      </c>
      <c r="BL1389" s="4" t="str">
        <f t="shared" si="1672"/>
        <v>BL$1381</v>
      </c>
      <c r="BM1389" s="4" t="str">
        <f t="shared" si="1672"/>
        <v>BM$1381</v>
      </c>
      <c r="BN1389" s="4" t="str">
        <f t="shared" si="1672"/>
        <v>BN$1381</v>
      </c>
      <c r="BO1389" s="4" t="str">
        <f t="shared" si="1672"/>
        <v>BO$1381</v>
      </c>
      <c r="BP1389" s="4" t="str">
        <f t="shared" si="1672"/>
        <v>BP$1381</v>
      </c>
      <c r="BQ1389" s="4" t="str">
        <f t="shared" si="1672"/>
        <v>BQ$1381</v>
      </c>
      <c r="BR1389" s="4" t="str">
        <f t="shared" si="1672"/>
        <v>BR$1381</v>
      </c>
      <c r="BS1389" s="4" t="str">
        <f t="shared" si="1672"/>
        <v>BS$1381</v>
      </c>
      <c r="BT1389" s="4" t="str">
        <f t="shared" si="1672"/>
        <v>BT$1381</v>
      </c>
      <c r="BU1389" s="4" t="str">
        <f t="shared" si="1672"/>
        <v>BU$1381</v>
      </c>
      <c r="BV1389" s="4" t="str">
        <f t="shared" si="1672"/>
        <v>BV$1381</v>
      </c>
      <c r="BW1389" s="4" t="str">
        <f t="shared" si="1672"/>
        <v>BW$1381</v>
      </c>
      <c r="BX1389" s="4" t="str">
        <f t="shared" si="1672"/>
        <v>BX$1381</v>
      </c>
      <c r="BY1389" s="4" t="str">
        <f t="shared" si="1672"/>
        <v>BY$1381</v>
      </c>
      <c r="BZ1389" s="4" t="str">
        <f t="shared" si="1672"/>
        <v>BZ$1381</v>
      </c>
      <c r="CA1389" s="4" t="str">
        <f t="shared" si="1672"/>
        <v>CA$1381</v>
      </c>
      <c r="CB1389" s="4" t="str">
        <f t="shared" si="1672"/>
        <v>CB$1381</v>
      </c>
      <c r="CC1389" s="4" t="str">
        <f t="shared" si="1672"/>
        <v>CC$1381</v>
      </c>
      <c r="CD1389" s="4" t="str">
        <f t="shared" si="1672"/>
        <v>CD$1381</v>
      </c>
      <c r="CE1389" s="4" t="str">
        <f t="shared" ref="CE1389:CK1389" si="1673">ADDRESS(ROW(CE1381),COLUMN(CE1381),2)</f>
        <v>CE$1381</v>
      </c>
      <c r="CF1389" s="4" t="str">
        <f t="shared" si="1673"/>
        <v>CF$1381</v>
      </c>
      <c r="CG1389" s="4" t="str">
        <f t="shared" si="1673"/>
        <v>CG$1381</v>
      </c>
      <c r="CH1389" s="4" t="str">
        <f t="shared" si="1673"/>
        <v>CH$1381</v>
      </c>
      <c r="CI1389" s="4" t="str">
        <f t="shared" si="1673"/>
        <v>CI$1381</v>
      </c>
      <c r="CJ1389" s="4" t="str">
        <f t="shared" si="1673"/>
        <v>CJ$1381</v>
      </c>
      <c r="CK1389" s="4" t="str">
        <f t="shared" si="1673"/>
        <v>CK$1381</v>
      </c>
      <c r="CL1389" s="4" t="str">
        <f t="shared" ref="CL1389" si="1674">ADDRESS(ROW(CL1381),COLUMN(CL1381),2)</f>
        <v>CL$1381</v>
      </c>
    </row>
    <row r="1390" spans="2:90" x14ac:dyDescent="0.4">
      <c r="B1390" s="8" t="str">
        <f>B1377</f>
        <v>Secondary volume driver</v>
      </c>
      <c r="D1390" t="s">
        <v>806</v>
      </c>
      <c r="E1390" s="8" t="str">
        <f t="shared" si="1664"/>
        <v>1390 SALES-S</v>
      </c>
      <c r="G1390" t="s">
        <v>332</v>
      </c>
      <c r="H1390" s="12"/>
      <c r="I1390" s="60"/>
      <c r="J1390" s="60"/>
      <c r="K1390" s="15"/>
      <c r="L1390" s="15"/>
      <c r="M1390" s="15"/>
      <c r="N1390" s="15"/>
      <c r="O1390" s="15"/>
      <c r="P1390" s="15"/>
      <c r="R1390" s="15"/>
      <c r="S1390" s="211" t="str">
        <f t="shared" ref="S1390" si="1675">S1377</f>
        <v>S$15</v>
      </c>
      <c r="T1390" s="211" t="str">
        <f t="shared" ref="T1390:AX1390" si="1676">T1377</f>
        <v>T$15</v>
      </c>
      <c r="U1390" s="211" t="str">
        <f t="shared" si="1676"/>
        <v>U$15</v>
      </c>
      <c r="V1390" s="211" t="str">
        <f t="shared" si="1676"/>
        <v>V$15</v>
      </c>
      <c r="W1390" s="211" t="str">
        <f t="shared" si="1676"/>
        <v>W$15</v>
      </c>
      <c r="X1390" s="211" t="str">
        <f t="shared" si="1676"/>
        <v>X$15</v>
      </c>
      <c r="Y1390" s="211" t="str">
        <f t="shared" si="1676"/>
        <v>Y$15</v>
      </c>
      <c r="Z1390" s="211" t="str">
        <f t="shared" si="1676"/>
        <v>Z$15</v>
      </c>
      <c r="AA1390" s="211" t="str">
        <f t="shared" si="1676"/>
        <v>AA$15</v>
      </c>
      <c r="AB1390" s="211" t="str">
        <f t="shared" si="1676"/>
        <v>AB$15</v>
      </c>
      <c r="AC1390" s="211" t="str">
        <f t="shared" si="1676"/>
        <v>AC$15</v>
      </c>
      <c r="AD1390" s="211" t="str">
        <f t="shared" si="1676"/>
        <v>AD$15</v>
      </c>
      <c r="AE1390" s="211" t="str">
        <f t="shared" si="1676"/>
        <v>AE$15</v>
      </c>
      <c r="AF1390" s="211" t="str">
        <f t="shared" si="1676"/>
        <v>AF$15</v>
      </c>
      <c r="AG1390" s="211" t="str">
        <f t="shared" si="1676"/>
        <v>AG$15</v>
      </c>
      <c r="AH1390" s="211" t="str">
        <f t="shared" si="1676"/>
        <v>AH$15</v>
      </c>
      <c r="AI1390" s="211" t="str">
        <f t="shared" si="1676"/>
        <v>AI$15</v>
      </c>
      <c r="AJ1390" s="211" t="str">
        <f t="shared" si="1676"/>
        <v>AJ$15</v>
      </c>
      <c r="AK1390" s="211" t="str">
        <f t="shared" si="1676"/>
        <v>AK$15</v>
      </c>
      <c r="AL1390" s="211" t="str">
        <f t="shared" si="1676"/>
        <v>AL$15</v>
      </c>
      <c r="AM1390" s="211" t="str">
        <f t="shared" si="1676"/>
        <v>AM$15</v>
      </c>
      <c r="AN1390" s="211" t="str">
        <f t="shared" si="1676"/>
        <v>AN$15</v>
      </c>
      <c r="AO1390" s="211" t="str">
        <f t="shared" si="1676"/>
        <v>AO$15</v>
      </c>
      <c r="AP1390" s="211" t="str">
        <f t="shared" si="1676"/>
        <v>AP$15</v>
      </c>
      <c r="AQ1390" s="211" t="str">
        <f t="shared" si="1676"/>
        <v>AQ$15</v>
      </c>
      <c r="AR1390" s="211" t="str">
        <f t="shared" si="1676"/>
        <v>AR$15</v>
      </c>
      <c r="AS1390" s="211" t="str">
        <f t="shared" si="1676"/>
        <v>AS$15</v>
      </c>
      <c r="AT1390" s="211" t="str">
        <f t="shared" si="1676"/>
        <v>AT$15</v>
      </c>
      <c r="AU1390" s="211" t="str">
        <f t="shared" si="1676"/>
        <v>AU$15</v>
      </c>
      <c r="AV1390" s="211" t="str">
        <f t="shared" si="1676"/>
        <v>AV$15</v>
      </c>
      <c r="AW1390" s="211" t="str">
        <f t="shared" si="1676"/>
        <v>AW$15</v>
      </c>
      <c r="AX1390" s="211" t="str">
        <f t="shared" si="1676"/>
        <v>AX$15</v>
      </c>
      <c r="AY1390" s="211" t="str">
        <f t="shared" ref="AY1390:CD1390" si="1677">AY1377</f>
        <v>AY$15</v>
      </c>
      <c r="AZ1390" s="211" t="str">
        <f t="shared" si="1677"/>
        <v>AZ$15</v>
      </c>
      <c r="BA1390" s="211" t="str">
        <f t="shared" si="1677"/>
        <v>BA$15</v>
      </c>
      <c r="BB1390" s="211" t="str">
        <f t="shared" si="1677"/>
        <v>BB$15</v>
      </c>
      <c r="BC1390" s="211" t="str">
        <f t="shared" si="1677"/>
        <v>BC$15</v>
      </c>
      <c r="BD1390" s="211" t="str">
        <f t="shared" si="1677"/>
        <v>BD$15</v>
      </c>
      <c r="BE1390" s="211" t="str">
        <f t="shared" si="1677"/>
        <v>BE$15</v>
      </c>
      <c r="BF1390" s="211" t="str">
        <f t="shared" si="1677"/>
        <v>BF$15</v>
      </c>
      <c r="BG1390" s="211" t="str">
        <f t="shared" si="1677"/>
        <v>BG$15</v>
      </c>
      <c r="BH1390" s="211" t="str">
        <f t="shared" si="1677"/>
        <v>BH$15</v>
      </c>
      <c r="BI1390" s="211" t="str">
        <f t="shared" si="1677"/>
        <v>BI$15</v>
      </c>
      <c r="BJ1390" s="211" t="str">
        <f t="shared" si="1677"/>
        <v>BJ$15</v>
      </c>
      <c r="BK1390" s="211" t="str">
        <f t="shared" si="1677"/>
        <v>BK$15</v>
      </c>
      <c r="BL1390" s="211" t="str">
        <f t="shared" si="1677"/>
        <v>BL$15</v>
      </c>
      <c r="BM1390" s="211" t="str">
        <f t="shared" si="1677"/>
        <v>BM$15</v>
      </c>
      <c r="BN1390" s="211" t="str">
        <f t="shared" si="1677"/>
        <v>BN$15</v>
      </c>
      <c r="BO1390" s="211" t="str">
        <f t="shared" si="1677"/>
        <v>BO$15</v>
      </c>
      <c r="BP1390" s="211" t="str">
        <f t="shared" si="1677"/>
        <v>BP$15</v>
      </c>
      <c r="BQ1390" s="211" t="str">
        <f t="shared" si="1677"/>
        <v>BQ$15</v>
      </c>
      <c r="BR1390" s="211" t="str">
        <f t="shared" si="1677"/>
        <v>BR$15</v>
      </c>
      <c r="BS1390" s="211" t="str">
        <f t="shared" si="1677"/>
        <v>BS$15</v>
      </c>
      <c r="BT1390" s="211" t="str">
        <f t="shared" si="1677"/>
        <v>BT$15</v>
      </c>
      <c r="BU1390" s="211" t="str">
        <f t="shared" si="1677"/>
        <v>BU$15</v>
      </c>
      <c r="BV1390" s="211" t="str">
        <f t="shared" si="1677"/>
        <v>BV$15</v>
      </c>
      <c r="BW1390" s="211" t="str">
        <f t="shared" si="1677"/>
        <v>BW$15</v>
      </c>
      <c r="BX1390" s="211" t="str">
        <f t="shared" si="1677"/>
        <v>BX$15</v>
      </c>
      <c r="BY1390" s="211" t="str">
        <f t="shared" si="1677"/>
        <v>BY$15</v>
      </c>
      <c r="BZ1390" s="211" t="str">
        <f t="shared" si="1677"/>
        <v>BZ$15</v>
      </c>
      <c r="CA1390" s="211" t="str">
        <f t="shared" si="1677"/>
        <v>CA$15</v>
      </c>
      <c r="CB1390" s="211" t="str">
        <f t="shared" si="1677"/>
        <v>CB$15</v>
      </c>
      <c r="CC1390" s="211" t="str">
        <f t="shared" si="1677"/>
        <v>CC$15</v>
      </c>
      <c r="CD1390" s="211" t="str">
        <f t="shared" si="1677"/>
        <v>CD$15</v>
      </c>
      <c r="CE1390" s="211" t="str">
        <f t="shared" ref="CE1390:CK1390" si="1678">CE1377</f>
        <v>CE$15</v>
      </c>
      <c r="CF1390" s="211" t="str">
        <f t="shared" si="1678"/>
        <v>CF$15</v>
      </c>
      <c r="CG1390" s="211" t="str">
        <f t="shared" si="1678"/>
        <v>CG$15</v>
      </c>
      <c r="CH1390" s="211" t="str">
        <f t="shared" si="1678"/>
        <v>CH$15</v>
      </c>
      <c r="CI1390" s="211" t="str">
        <f t="shared" si="1678"/>
        <v>CI$15</v>
      </c>
      <c r="CJ1390" s="211" t="str">
        <f t="shared" si="1678"/>
        <v>CJ$15</v>
      </c>
      <c r="CK1390" s="211" t="str">
        <f t="shared" si="1678"/>
        <v>CK$15</v>
      </c>
      <c r="CL1390" s="211" t="str">
        <f t="shared" ref="CL1390" si="1679">CL1377</f>
        <v>CL$15</v>
      </c>
    </row>
    <row r="1391" spans="2:90" x14ac:dyDescent="0.4">
      <c r="E1391" s="8"/>
      <c r="H1391" s="12"/>
      <c r="I1391" s="60"/>
      <c r="J1391" s="60"/>
      <c r="K1391" s="15"/>
      <c r="L1391" s="15"/>
      <c r="M1391" s="15"/>
      <c r="N1391" s="15"/>
      <c r="O1391" s="15"/>
      <c r="P1391" s="15"/>
      <c r="R1391" s="15"/>
      <c r="S1391" s="76"/>
      <c r="T1391" s="76"/>
      <c r="U1391" s="76"/>
      <c r="V1391" s="76"/>
      <c r="W1391" s="76"/>
      <c r="X1391" s="76"/>
      <c r="Y1391" s="76"/>
      <c r="Z1391" s="76"/>
      <c r="AA1391" s="76"/>
      <c r="AB1391" s="76"/>
      <c r="AC1391" s="76"/>
      <c r="AD1391" s="76"/>
      <c r="AE1391" s="76"/>
      <c r="AF1391" s="76"/>
      <c r="AG1391" s="76"/>
      <c r="AH1391" s="76"/>
      <c r="AI1391" s="76"/>
      <c r="AJ1391" s="76"/>
      <c r="AK1391" s="76"/>
      <c r="AL1391" s="76"/>
      <c r="AM1391" s="76"/>
      <c r="AN1391" s="76"/>
      <c r="AO1391" s="76"/>
      <c r="AP1391" s="76"/>
      <c r="AQ1391" s="76"/>
      <c r="AR1391" s="76"/>
      <c r="AS1391" s="76"/>
      <c r="AT1391" s="76"/>
      <c r="AU1391" s="76"/>
      <c r="AV1391" s="76"/>
      <c r="AW1391" s="76"/>
      <c r="AX1391" s="76"/>
      <c r="AY1391" s="76"/>
      <c r="AZ1391" s="76"/>
      <c r="BA1391" s="76"/>
      <c r="BB1391" s="76"/>
      <c r="BC1391" s="76"/>
      <c r="BD1391" s="76"/>
      <c r="BE1391" s="76"/>
      <c r="BF1391" s="76"/>
      <c r="BG1391" s="76"/>
      <c r="BH1391" s="76"/>
      <c r="BI1391" s="76"/>
      <c r="BJ1391" s="76"/>
      <c r="BK1391" s="76"/>
      <c r="BL1391" s="76"/>
      <c r="BM1391" s="76"/>
      <c r="BN1391" s="76"/>
      <c r="BO1391" s="76"/>
      <c r="BP1391" s="76"/>
      <c r="BQ1391" s="76"/>
      <c r="BR1391" s="76"/>
      <c r="BS1391" s="76"/>
      <c r="BT1391" s="76"/>
      <c r="BU1391" s="76"/>
      <c r="BV1391" s="76"/>
      <c r="BW1391" s="76"/>
      <c r="BX1391" s="76"/>
      <c r="BY1391" s="76"/>
      <c r="BZ1391" s="76"/>
      <c r="CA1391" s="76"/>
      <c r="CB1391" s="76"/>
      <c r="CC1391" s="76"/>
      <c r="CD1391" s="76"/>
      <c r="CE1391" s="76"/>
      <c r="CF1391" s="76"/>
      <c r="CG1391" s="76"/>
      <c r="CH1391" s="76"/>
      <c r="CI1391" s="76"/>
      <c r="CJ1391" s="76"/>
      <c r="CK1391" s="76"/>
      <c r="CL1391" s="76"/>
    </row>
    <row r="1392" spans="2:90" x14ac:dyDescent="0.4">
      <c r="B1392" s="171" t="s">
        <v>490</v>
      </c>
      <c r="E1392" s="8"/>
      <c r="H1392" s="189"/>
      <c r="I1392" s="190"/>
      <c r="J1392" s="190"/>
      <c r="K1392" s="191"/>
      <c r="L1392" s="191"/>
      <c r="M1392" s="191"/>
      <c r="N1392" s="191"/>
      <c r="O1392" s="191"/>
      <c r="P1392" s="191"/>
      <c r="R1392" s="191"/>
      <c r="S1392" s="192"/>
      <c r="T1392" s="192"/>
      <c r="U1392" s="192"/>
      <c r="V1392" s="192"/>
      <c r="W1392" s="192"/>
      <c r="X1392" s="192"/>
      <c r="Y1392" s="192"/>
      <c r="Z1392" s="192"/>
      <c r="AA1392" s="192"/>
      <c r="AB1392" s="192"/>
      <c r="AC1392" s="192"/>
      <c r="AD1392" s="192"/>
      <c r="AE1392" s="192"/>
      <c r="AF1392" s="192"/>
      <c r="AG1392" s="192"/>
      <c r="AH1392" s="192"/>
      <c r="AI1392" s="192"/>
      <c r="AJ1392" s="192"/>
      <c r="AK1392" s="192"/>
      <c r="AL1392" s="192"/>
      <c r="AM1392" s="192"/>
      <c r="AN1392" s="192"/>
      <c r="AO1392" s="192"/>
      <c r="AP1392" s="192"/>
      <c r="AQ1392" s="192"/>
      <c r="AR1392" s="192"/>
      <c r="AS1392" s="192"/>
      <c r="AT1392" s="192"/>
      <c r="AU1392" s="192"/>
      <c r="AV1392" s="192"/>
      <c r="AW1392" s="192"/>
      <c r="AX1392" s="192"/>
      <c r="AY1392" s="192"/>
      <c r="AZ1392" s="192"/>
      <c r="BA1392" s="192"/>
      <c r="BB1392" s="192"/>
      <c r="BC1392" s="192"/>
      <c r="BD1392" s="192"/>
      <c r="BE1392" s="192"/>
      <c r="BF1392" s="192"/>
      <c r="BG1392" s="192"/>
      <c r="BH1392" s="192"/>
      <c r="BI1392" s="192"/>
      <c r="BJ1392" s="192"/>
      <c r="BK1392" s="192"/>
      <c r="BL1392" s="192"/>
      <c r="BM1392" s="192"/>
      <c r="BN1392" s="192"/>
      <c r="BO1392" s="192"/>
      <c r="BP1392" s="192"/>
      <c r="BQ1392" s="192"/>
      <c r="BR1392" s="192"/>
      <c r="BS1392" s="192"/>
      <c r="BT1392" s="192"/>
      <c r="BU1392" s="192"/>
      <c r="BV1392" s="192"/>
      <c r="BW1392" s="192"/>
      <c r="BX1392" s="192"/>
      <c r="BY1392" s="192"/>
      <c r="BZ1392" s="192"/>
      <c r="CA1392" s="192"/>
      <c r="CB1392" s="192"/>
      <c r="CC1392" s="192"/>
      <c r="CD1392" s="192"/>
      <c r="CE1392" s="192"/>
      <c r="CF1392" s="192"/>
      <c r="CG1392" s="192"/>
      <c r="CH1392" s="192"/>
      <c r="CI1392" s="192"/>
      <c r="CJ1392" s="192"/>
      <c r="CK1392" s="192"/>
      <c r="CL1392" s="192"/>
    </row>
    <row r="1393" spans="2:90" x14ac:dyDescent="0.4">
      <c r="B1393" s="171" t="s">
        <v>492</v>
      </c>
      <c r="E1393" s="8"/>
      <c r="H1393" s="189"/>
      <c r="I1393" s="190"/>
      <c r="J1393" s="190"/>
      <c r="K1393" s="191"/>
      <c r="L1393" s="191"/>
      <c r="M1393" s="191"/>
      <c r="N1393" s="191"/>
      <c r="O1393" s="191"/>
      <c r="P1393" s="191"/>
      <c r="R1393" s="191"/>
      <c r="S1393" s="192"/>
      <c r="T1393" s="192"/>
      <c r="U1393" s="192"/>
      <c r="V1393" s="192"/>
      <c r="W1393" s="192"/>
      <c r="X1393" s="192"/>
      <c r="Y1393" s="192"/>
      <c r="Z1393" s="192"/>
      <c r="AA1393" s="192"/>
      <c r="AB1393" s="192"/>
      <c r="AC1393" s="192"/>
      <c r="AD1393" s="192"/>
      <c r="AE1393" s="192"/>
      <c r="AF1393" s="192"/>
      <c r="AG1393" s="192"/>
      <c r="AH1393" s="192"/>
      <c r="AI1393" s="192"/>
      <c r="AJ1393" s="192"/>
      <c r="AK1393" s="192"/>
      <c r="AL1393" s="192"/>
      <c r="AM1393" s="192"/>
      <c r="AN1393" s="192"/>
      <c r="AO1393" s="192"/>
      <c r="AP1393" s="192"/>
      <c r="AQ1393" s="192"/>
      <c r="AR1393" s="192"/>
      <c r="AS1393" s="192"/>
      <c r="AT1393" s="192"/>
      <c r="AU1393" s="192"/>
      <c r="AV1393" s="192"/>
      <c r="AW1393" s="192"/>
      <c r="AX1393" s="192"/>
      <c r="AY1393" s="192"/>
      <c r="AZ1393" s="192"/>
      <c r="BA1393" s="192"/>
      <c r="BB1393" s="192"/>
      <c r="BC1393" s="192"/>
      <c r="BD1393" s="192"/>
      <c r="BE1393" s="192"/>
      <c r="BF1393" s="192"/>
      <c r="BG1393" s="192"/>
      <c r="BH1393" s="192"/>
      <c r="BI1393" s="192"/>
      <c r="BJ1393" s="192"/>
      <c r="BK1393" s="192"/>
      <c r="BL1393" s="192"/>
      <c r="BM1393" s="192"/>
      <c r="BN1393" s="192"/>
      <c r="BO1393" s="192"/>
      <c r="BP1393" s="192"/>
      <c r="BQ1393" s="192"/>
      <c r="BR1393" s="192"/>
      <c r="BS1393" s="192"/>
      <c r="BT1393" s="192"/>
      <c r="BU1393" s="192"/>
      <c r="BV1393" s="192"/>
      <c r="BW1393" s="192"/>
      <c r="BX1393" s="192"/>
      <c r="BY1393" s="192"/>
      <c r="BZ1393" s="192"/>
      <c r="CA1393" s="192"/>
      <c r="CB1393" s="192"/>
      <c r="CC1393" s="192"/>
      <c r="CD1393" s="192"/>
      <c r="CE1393" s="192"/>
      <c r="CF1393" s="192"/>
      <c r="CG1393" s="192"/>
      <c r="CH1393" s="192"/>
      <c r="CI1393" s="192"/>
      <c r="CJ1393" s="192"/>
      <c r="CK1393" s="192"/>
      <c r="CL1393" s="192"/>
    </row>
    <row r="1394" spans="2:90" x14ac:dyDescent="0.4">
      <c r="B1394" s="171" t="s">
        <v>461</v>
      </c>
      <c r="E1394" s="8"/>
      <c r="H1394" s="170"/>
      <c r="I1394" s="172"/>
      <c r="J1394" s="172"/>
      <c r="K1394" s="193"/>
      <c r="L1394" s="193"/>
      <c r="M1394" s="193"/>
      <c r="N1394" s="193"/>
      <c r="O1394" s="193"/>
      <c r="P1394" s="193"/>
      <c r="R1394" s="194"/>
      <c r="S1394" s="195" t="str">
        <f t="shared" ref="S1394:CD1394" si="1680">S$16</f>
        <v>S$12</v>
      </c>
      <c r="T1394" s="195" t="str">
        <f t="shared" si="1680"/>
        <v>T$12</v>
      </c>
      <c r="U1394" s="195" t="str">
        <f t="shared" si="1680"/>
        <v>U$12</v>
      </c>
      <c r="V1394" s="195" t="str">
        <f t="shared" si="1680"/>
        <v>V$12</v>
      </c>
      <c r="W1394" s="195" t="str">
        <f t="shared" si="1680"/>
        <v>W$12</v>
      </c>
      <c r="X1394" s="195" t="str">
        <f t="shared" si="1680"/>
        <v>X$12</v>
      </c>
      <c r="Y1394" s="195" t="str">
        <f t="shared" si="1680"/>
        <v>Y$12</v>
      </c>
      <c r="Z1394" s="195" t="str">
        <f t="shared" si="1680"/>
        <v>Z$12</v>
      </c>
      <c r="AA1394" s="195" t="str">
        <f t="shared" si="1680"/>
        <v>AA$12</v>
      </c>
      <c r="AB1394" s="195" t="str">
        <f t="shared" si="1680"/>
        <v>AB$12</v>
      </c>
      <c r="AC1394" s="195" t="str">
        <f t="shared" si="1680"/>
        <v>AC$12</v>
      </c>
      <c r="AD1394" s="195" t="str">
        <f t="shared" si="1680"/>
        <v>AD$12</v>
      </c>
      <c r="AE1394" s="195" t="str">
        <f t="shared" si="1680"/>
        <v>AE$12</v>
      </c>
      <c r="AF1394" s="195" t="str">
        <f t="shared" si="1680"/>
        <v>AF$12</v>
      </c>
      <c r="AG1394" s="195" t="str">
        <f t="shared" si="1680"/>
        <v>AG$12</v>
      </c>
      <c r="AH1394" s="195" t="str">
        <f t="shared" si="1680"/>
        <v>AH$12</v>
      </c>
      <c r="AI1394" s="195" t="str">
        <f t="shared" si="1680"/>
        <v>AI$12</v>
      </c>
      <c r="AJ1394" s="195" t="str">
        <f t="shared" si="1680"/>
        <v>AJ$12</v>
      </c>
      <c r="AK1394" s="195" t="str">
        <f t="shared" si="1680"/>
        <v>AK$12</v>
      </c>
      <c r="AL1394" s="195" t="str">
        <f t="shared" si="1680"/>
        <v>AL$12</v>
      </c>
      <c r="AM1394" s="195" t="str">
        <f t="shared" si="1680"/>
        <v>AM$12</v>
      </c>
      <c r="AN1394" s="195" t="str">
        <f t="shared" si="1680"/>
        <v>AN$12</v>
      </c>
      <c r="AO1394" s="195" t="str">
        <f t="shared" si="1680"/>
        <v>AO$12</v>
      </c>
      <c r="AP1394" s="195" t="str">
        <f t="shared" si="1680"/>
        <v>AP$12</v>
      </c>
      <c r="AQ1394" s="195" t="str">
        <f t="shared" si="1680"/>
        <v>AQ$12</v>
      </c>
      <c r="AR1394" s="195" t="str">
        <f t="shared" si="1680"/>
        <v>AR$12</v>
      </c>
      <c r="AS1394" s="195" t="str">
        <f t="shared" si="1680"/>
        <v>AS$12</v>
      </c>
      <c r="AT1394" s="195" t="str">
        <f t="shared" si="1680"/>
        <v>AT$12</v>
      </c>
      <c r="AU1394" s="195" t="str">
        <f t="shared" si="1680"/>
        <v>AU$12</v>
      </c>
      <c r="AV1394" s="195" t="str">
        <f t="shared" si="1680"/>
        <v>AV$12</v>
      </c>
      <c r="AW1394" s="195" t="str">
        <f t="shared" si="1680"/>
        <v>AW$12</v>
      </c>
      <c r="AX1394" s="195" t="str">
        <f t="shared" si="1680"/>
        <v>AX$12</v>
      </c>
      <c r="AY1394" s="195" t="str">
        <f t="shared" si="1680"/>
        <v>AY$12</v>
      </c>
      <c r="AZ1394" s="195" t="str">
        <f t="shared" si="1680"/>
        <v>AZ$12</v>
      </c>
      <c r="BA1394" s="195" t="str">
        <f t="shared" si="1680"/>
        <v>BA$12</v>
      </c>
      <c r="BB1394" s="195" t="str">
        <f t="shared" si="1680"/>
        <v>BB$12</v>
      </c>
      <c r="BC1394" s="195" t="str">
        <f t="shared" si="1680"/>
        <v>BC$12</v>
      </c>
      <c r="BD1394" s="195" t="str">
        <f t="shared" si="1680"/>
        <v>BD$12</v>
      </c>
      <c r="BE1394" s="195" t="str">
        <f t="shared" si="1680"/>
        <v>BE$12</v>
      </c>
      <c r="BF1394" s="195" t="str">
        <f t="shared" si="1680"/>
        <v>BF$12</v>
      </c>
      <c r="BG1394" s="195" t="str">
        <f t="shared" si="1680"/>
        <v>BG$12</v>
      </c>
      <c r="BH1394" s="195" t="str">
        <f t="shared" si="1680"/>
        <v>BH$12</v>
      </c>
      <c r="BI1394" s="195" t="str">
        <f t="shared" si="1680"/>
        <v>BI$12</v>
      </c>
      <c r="BJ1394" s="195" t="str">
        <f t="shared" si="1680"/>
        <v>BJ$12</v>
      </c>
      <c r="BK1394" s="195" t="str">
        <f t="shared" si="1680"/>
        <v>BK$12</v>
      </c>
      <c r="BL1394" s="195" t="str">
        <f t="shared" si="1680"/>
        <v>BL$12</v>
      </c>
      <c r="BM1394" s="195" t="str">
        <f t="shared" si="1680"/>
        <v>BM$12</v>
      </c>
      <c r="BN1394" s="195" t="str">
        <f t="shared" si="1680"/>
        <v>BN$12</v>
      </c>
      <c r="BO1394" s="195" t="str">
        <f t="shared" si="1680"/>
        <v>BO$12</v>
      </c>
      <c r="BP1394" s="195" t="str">
        <f t="shared" si="1680"/>
        <v>BP$12</v>
      </c>
      <c r="BQ1394" s="195" t="str">
        <f t="shared" si="1680"/>
        <v>BQ$12</v>
      </c>
      <c r="BR1394" s="195" t="str">
        <f t="shared" si="1680"/>
        <v>BR$12</v>
      </c>
      <c r="BS1394" s="195" t="str">
        <f t="shared" si="1680"/>
        <v>BS$12</v>
      </c>
      <c r="BT1394" s="195" t="str">
        <f t="shared" si="1680"/>
        <v>BT$12</v>
      </c>
      <c r="BU1394" s="195" t="str">
        <f t="shared" si="1680"/>
        <v>BU$12</v>
      </c>
      <c r="BV1394" s="195" t="str">
        <f t="shared" si="1680"/>
        <v>BV$12</v>
      </c>
      <c r="BW1394" s="195" t="str">
        <f t="shared" si="1680"/>
        <v>BW$12</v>
      </c>
      <c r="BX1394" s="195" t="str">
        <f t="shared" si="1680"/>
        <v>BX$12</v>
      </c>
      <c r="BY1394" s="195" t="str">
        <f t="shared" si="1680"/>
        <v>BY$12</v>
      </c>
      <c r="BZ1394" s="195" t="str">
        <f t="shared" si="1680"/>
        <v>BZ$12</v>
      </c>
      <c r="CA1394" s="195" t="str">
        <f t="shared" si="1680"/>
        <v>CA$12</v>
      </c>
      <c r="CB1394" s="195" t="str">
        <f t="shared" si="1680"/>
        <v>CB$12</v>
      </c>
      <c r="CC1394" s="195" t="str">
        <f t="shared" si="1680"/>
        <v>CC$12</v>
      </c>
      <c r="CD1394" s="195" t="str">
        <f t="shared" si="1680"/>
        <v>CD$12</v>
      </c>
      <c r="CE1394" s="195" t="str">
        <f t="shared" ref="CE1394:CL1394" si="1681">CE$16</f>
        <v>CE$12</v>
      </c>
      <c r="CF1394" s="195" t="str">
        <f t="shared" si="1681"/>
        <v>CF$12</v>
      </c>
      <c r="CG1394" s="195" t="str">
        <f t="shared" si="1681"/>
        <v>CG$12</v>
      </c>
      <c r="CH1394" s="195" t="str">
        <f t="shared" si="1681"/>
        <v>CH$12</v>
      </c>
      <c r="CI1394" s="195" t="str">
        <f t="shared" si="1681"/>
        <v>CI$12</v>
      </c>
      <c r="CJ1394" s="195" t="str">
        <f t="shared" si="1681"/>
        <v>CJ$12</v>
      </c>
      <c r="CK1394" s="195" t="str">
        <f t="shared" si="1681"/>
        <v>CK$12</v>
      </c>
      <c r="CL1394" s="195" t="str">
        <f t="shared" si="1681"/>
        <v>CL$12</v>
      </c>
    </row>
    <row r="1395" spans="2:90" x14ac:dyDescent="0.4">
      <c r="B1395" s="171" t="s">
        <v>462</v>
      </c>
      <c r="E1395" s="8"/>
      <c r="H1395" s="170"/>
      <c r="I1395" s="172"/>
      <c r="J1395" s="172"/>
      <c r="K1395" s="193"/>
      <c r="L1395" s="193"/>
      <c r="M1395" s="193"/>
      <c r="N1395" s="193"/>
      <c r="O1395" s="193"/>
      <c r="P1395" s="193"/>
      <c r="R1395" s="194"/>
      <c r="S1395" s="195" t="str">
        <f t="shared" ref="S1395:CD1395" si="1682">S$17</f>
        <v>S$13</v>
      </c>
      <c r="T1395" s="195" t="str">
        <f t="shared" si="1682"/>
        <v>T$13</v>
      </c>
      <c r="U1395" s="195" t="str">
        <f t="shared" si="1682"/>
        <v>U$13</v>
      </c>
      <c r="V1395" s="195" t="str">
        <f t="shared" si="1682"/>
        <v>V$13</v>
      </c>
      <c r="W1395" s="195" t="str">
        <f t="shared" si="1682"/>
        <v>W$13</v>
      </c>
      <c r="X1395" s="195" t="str">
        <f t="shared" si="1682"/>
        <v>X$13</v>
      </c>
      <c r="Y1395" s="195" t="str">
        <f t="shared" si="1682"/>
        <v>Y$13</v>
      </c>
      <c r="Z1395" s="195" t="str">
        <f t="shared" si="1682"/>
        <v>Z$13</v>
      </c>
      <c r="AA1395" s="195" t="str">
        <f t="shared" si="1682"/>
        <v>AA$13</v>
      </c>
      <c r="AB1395" s="195" t="str">
        <f t="shared" si="1682"/>
        <v>AB$13</v>
      </c>
      <c r="AC1395" s="195" t="str">
        <f t="shared" si="1682"/>
        <v>AC$13</v>
      </c>
      <c r="AD1395" s="195" t="str">
        <f t="shared" si="1682"/>
        <v>AD$13</v>
      </c>
      <c r="AE1395" s="195" t="str">
        <f t="shared" si="1682"/>
        <v>AE$13</v>
      </c>
      <c r="AF1395" s="195" t="str">
        <f t="shared" si="1682"/>
        <v>AF$13</v>
      </c>
      <c r="AG1395" s="195" t="str">
        <f t="shared" si="1682"/>
        <v>AG$13</v>
      </c>
      <c r="AH1395" s="195" t="str">
        <f t="shared" si="1682"/>
        <v>AH$13</v>
      </c>
      <c r="AI1395" s="195" t="str">
        <f t="shared" si="1682"/>
        <v>AI$13</v>
      </c>
      <c r="AJ1395" s="195" t="str">
        <f t="shared" si="1682"/>
        <v>AJ$13</v>
      </c>
      <c r="AK1395" s="195" t="str">
        <f t="shared" si="1682"/>
        <v>AK$13</v>
      </c>
      <c r="AL1395" s="195" t="str">
        <f t="shared" si="1682"/>
        <v>AL$13</v>
      </c>
      <c r="AM1395" s="195" t="str">
        <f t="shared" si="1682"/>
        <v>AM$13</v>
      </c>
      <c r="AN1395" s="195" t="str">
        <f t="shared" si="1682"/>
        <v>AN$13</v>
      </c>
      <c r="AO1395" s="195" t="str">
        <f t="shared" si="1682"/>
        <v>AO$13</v>
      </c>
      <c r="AP1395" s="195" t="str">
        <f t="shared" si="1682"/>
        <v>AP$13</v>
      </c>
      <c r="AQ1395" s="195" t="str">
        <f t="shared" si="1682"/>
        <v>AQ$13</v>
      </c>
      <c r="AR1395" s="195" t="str">
        <f t="shared" si="1682"/>
        <v>AR$13</v>
      </c>
      <c r="AS1395" s="195" t="str">
        <f t="shared" si="1682"/>
        <v>AS$13</v>
      </c>
      <c r="AT1395" s="195" t="str">
        <f t="shared" si="1682"/>
        <v>AT$13</v>
      </c>
      <c r="AU1395" s="195" t="str">
        <f t="shared" si="1682"/>
        <v>AU$13</v>
      </c>
      <c r="AV1395" s="195" t="str">
        <f t="shared" si="1682"/>
        <v>AV$13</v>
      </c>
      <c r="AW1395" s="195" t="str">
        <f t="shared" si="1682"/>
        <v>AW$13</v>
      </c>
      <c r="AX1395" s="195" t="str">
        <f t="shared" si="1682"/>
        <v>AX$13</v>
      </c>
      <c r="AY1395" s="195" t="str">
        <f t="shared" si="1682"/>
        <v>AY$13</v>
      </c>
      <c r="AZ1395" s="195" t="str">
        <f t="shared" si="1682"/>
        <v>AZ$13</v>
      </c>
      <c r="BA1395" s="195" t="str">
        <f t="shared" si="1682"/>
        <v>BA$13</v>
      </c>
      <c r="BB1395" s="195" t="str">
        <f t="shared" si="1682"/>
        <v>BB$13</v>
      </c>
      <c r="BC1395" s="195" t="str">
        <f t="shared" si="1682"/>
        <v>BC$13</v>
      </c>
      <c r="BD1395" s="195" t="str">
        <f t="shared" si="1682"/>
        <v>BD$13</v>
      </c>
      <c r="BE1395" s="195" t="str">
        <f t="shared" si="1682"/>
        <v>BE$13</v>
      </c>
      <c r="BF1395" s="195" t="str">
        <f t="shared" si="1682"/>
        <v>BF$13</v>
      </c>
      <c r="BG1395" s="195" t="str">
        <f t="shared" si="1682"/>
        <v>BG$13</v>
      </c>
      <c r="BH1395" s="195" t="str">
        <f t="shared" si="1682"/>
        <v>BH$13</v>
      </c>
      <c r="BI1395" s="195" t="str">
        <f t="shared" si="1682"/>
        <v>BI$13</v>
      </c>
      <c r="BJ1395" s="195" t="str">
        <f t="shared" si="1682"/>
        <v>BJ$13</v>
      </c>
      <c r="BK1395" s="195" t="str">
        <f t="shared" si="1682"/>
        <v>BK$13</v>
      </c>
      <c r="BL1395" s="195" t="str">
        <f t="shared" si="1682"/>
        <v>BL$13</v>
      </c>
      <c r="BM1395" s="195" t="str">
        <f t="shared" si="1682"/>
        <v>BM$13</v>
      </c>
      <c r="BN1395" s="195" t="str">
        <f t="shared" si="1682"/>
        <v>BN$13</v>
      </c>
      <c r="BO1395" s="195" t="str">
        <f t="shared" si="1682"/>
        <v>BO$13</v>
      </c>
      <c r="BP1395" s="195" t="str">
        <f t="shared" si="1682"/>
        <v>BP$13</v>
      </c>
      <c r="BQ1395" s="195" t="str">
        <f t="shared" si="1682"/>
        <v>BQ$13</v>
      </c>
      <c r="BR1395" s="195" t="str">
        <f t="shared" si="1682"/>
        <v>BR$13</v>
      </c>
      <c r="BS1395" s="195" t="str">
        <f t="shared" si="1682"/>
        <v>BS$13</v>
      </c>
      <c r="BT1395" s="195" t="str">
        <f t="shared" si="1682"/>
        <v>BT$13</v>
      </c>
      <c r="BU1395" s="195" t="str">
        <f t="shared" si="1682"/>
        <v>BU$13</v>
      </c>
      <c r="BV1395" s="195" t="str">
        <f t="shared" si="1682"/>
        <v>BV$13</v>
      </c>
      <c r="BW1395" s="195" t="str">
        <f t="shared" si="1682"/>
        <v>BW$13</v>
      </c>
      <c r="BX1395" s="195" t="str">
        <f t="shared" si="1682"/>
        <v>BX$13</v>
      </c>
      <c r="BY1395" s="195" t="str">
        <f t="shared" si="1682"/>
        <v>BY$13</v>
      </c>
      <c r="BZ1395" s="195" t="str">
        <f t="shared" si="1682"/>
        <v>BZ$13</v>
      </c>
      <c r="CA1395" s="195" t="str">
        <f t="shared" si="1682"/>
        <v>CA$13</v>
      </c>
      <c r="CB1395" s="195" t="str">
        <f t="shared" si="1682"/>
        <v>CB$13</v>
      </c>
      <c r="CC1395" s="195" t="str">
        <f t="shared" si="1682"/>
        <v>CC$13</v>
      </c>
      <c r="CD1395" s="195" t="str">
        <f t="shared" si="1682"/>
        <v>CD$13</v>
      </c>
      <c r="CE1395" s="195" t="str">
        <f t="shared" ref="CE1395:CL1395" si="1683">CE$17</f>
        <v>CE$13</v>
      </c>
      <c r="CF1395" s="195" t="str">
        <f t="shared" si="1683"/>
        <v>CF$13</v>
      </c>
      <c r="CG1395" s="195" t="str">
        <f t="shared" si="1683"/>
        <v>CG$13</v>
      </c>
      <c r="CH1395" s="195" t="str">
        <f t="shared" si="1683"/>
        <v>CH$13</v>
      </c>
      <c r="CI1395" s="195" t="str">
        <f t="shared" si="1683"/>
        <v>CI$13</v>
      </c>
      <c r="CJ1395" s="195" t="str">
        <f t="shared" si="1683"/>
        <v>CJ$13</v>
      </c>
      <c r="CK1395" s="195" t="str">
        <f t="shared" si="1683"/>
        <v>CK$13</v>
      </c>
      <c r="CL1395" s="195" t="str">
        <f t="shared" si="1683"/>
        <v>CL$13</v>
      </c>
    </row>
    <row r="1396" spans="2:90" x14ac:dyDescent="0.4">
      <c r="B1396" s="171" t="s">
        <v>491</v>
      </c>
      <c r="E1396" s="8"/>
      <c r="H1396" s="196"/>
      <c r="I1396" s="197"/>
      <c r="J1396" s="197"/>
      <c r="K1396" s="198"/>
      <c r="L1396" s="198"/>
      <c r="M1396" s="198"/>
      <c r="N1396" s="198"/>
      <c r="O1396" s="198"/>
      <c r="P1396" s="198"/>
      <c r="R1396" s="198"/>
      <c r="S1396" s="170"/>
      <c r="T1396" s="170"/>
      <c r="U1396" s="170"/>
      <c r="V1396" s="170"/>
      <c r="W1396" s="170"/>
      <c r="X1396" s="170"/>
      <c r="Y1396" s="170"/>
      <c r="Z1396" s="170"/>
      <c r="AA1396" s="170"/>
      <c r="AB1396" s="170"/>
      <c r="AC1396" s="170"/>
      <c r="AD1396" s="170"/>
      <c r="AE1396" s="170"/>
      <c r="AF1396" s="170"/>
      <c r="AG1396" s="170"/>
      <c r="AH1396" s="170"/>
      <c r="AI1396" s="170"/>
      <c r="AJ1396" s="170"/>
      <c r="AK1396" s="170"/>
      <c r="AL1396" s="170"/>
      <c r="AM1396" s="170"/>
      <c r="AN1396" s="170"/>
      <c r="AO1396" s="170"/>
      <c r="AP1396" s="170"/>
      <c r="AQ1396" s="170"/>
      <c r="AR1396" s="170"/>
      <c r="AS1396" s="170"/>
      <c r="AT1396" s="170"/>
      <c r="AU1396" s="170"/>
      <c r="AV1396" s="170"/>
      <c r="AW1396" s="170"/>
      <c r="AX1396" s="170"/>
      <c r="AY1396" s="170"/>
      <c r="AZ1396" s="170"/>
      <c r="BA1396" s="170"/>
      <c r="BB1396" s="170"/>
      <c r="BC1396" s="170"/>
      <c r="BD1396" s="170"/>
      <c r="BE1396" s="170"/>
      <c r="BF1396" s="170"/>
      <c r="BG1396" s="170"/>
      <c r="BH1396" s="170"/>
      <c r="BI1396" s="170"/>
      <c r="BJ1396" s="170"/>
      <c r="BK1396" s="170"/>
      <c r="BL1396" s="170"/>
      <c r="BM1396" s="170"/>
      <c r="BN1396" s="170"/>
      <c r="BO1396" s="170"/>
      <c r="BP1396" s="170"/>
      <c r="BQ1396" s="170"/>
      <c r="BR1396" s="170"/>
      <c r="BS1396" s="170"/>
      <c r="BT1396" s="170"/>
      <c r="BU1396" s="170"/>
      <c r="BV1396" s="170"/>
      <c r="BW1396" s="170"/>
      <c r="BX1396" s="170"/>
      <c r="BY1396" s="170"/>
      <c r="BZ1396" s="170"/>
      <c r="CA1396" s="170"/>
      <c r="CB1396" s="170"/>
      <c r="CC1396" s="170"/>
      <c r="CD1396" s="170"/>
      <c r="CE1396" s="170"/>
      <c r="CF1396" s="170"/>
      <c r="CG1396" s="170"/>
      <c r="CH1396" s="170"/>
      <c r="CI1396" s="170"/>
      <c r="CJ1396" s="170"/>
      <c r="CK1396" s="170"/>
      <c r="CL1396" s="170"/>
    </row>
    <row r="1397" spans="2:90" x14ac:dyDescent="0.4">
      <c r="B1397" s="171" t="s">
        <v>505</v>
      </c>
      <c r="E1397" s="8"/>
      <c r="H1397" s="196"/>
      <c r="I1397" s="197"/>
      <c r="J1397" s="197"/>
      <c r="K1397" s="198"/>
      <c r="L1397" s="198"/>
      <c r="M1397" s="198"/>
      <c r="N1397" s="198"/>
      <c r="O1397" s="198"/>
      <c r="P1397" s="198"/>
      <c r="R1397" s="198"/>
      <c r="S1397" s="186"/>
      <c r="T1397" s="186"/>
      <c r="U1397" s="186"/>
      <c r="V1397" s="186"/>
      <c r="W1397" s="186"/>
      <c r="X1397" s="186"/>
      <c r="Y1397" s="186"/>
      <c r="Z1397" s="186"/>
      <c r="AA1397" s="186"/>
      <c r="AB1397" s="186"/>
      <c r="AC1397" s="186"/>
      <c r="AD1397" s="186"/>
      <c r="AE1397" s="186"/>
      <c r="AF1397" s="186"/>
      <c r="AG1397" s="186"/>
      <c r="AH1397" s="186"/>
      <c r="AI1397" s="186"/>
      <c r="AJ1397" s="186"/>
      <c r="AK1397" s="186"/>
      <c r="AL1397" s="186"/>
      <c r="AM1397" s="186"/>
      <c r="AN1397" s="186"/>
      <c r="AO1397" s="186"/>
      <c r="AP1397" s="186"/>
      <c r="AQ1397" s="186"/>
      <c r="AR1397" s="186"/>
      <c r="AS1397" s="186"/>
      <c r="AT1397" s="186"/>
      <c r="AU1397" s="186"/>
      <c r="AV1397" s="186"/>
      <c r="AW1397" s="186"/>
      <c r="AX1397" s="186"/>
      <c r="AY1397" s="186"/>
      <c r="AZ1397" s="186"/>
      <c r="BA1397" s="186"/>
      <c r="BB1397" s="186"/>
      <c r="BC1397" s="186"/>
      <c r="BD1397" s="186"/>
      <c r="BE1397" s="186"/>
      <c r="BF1397" s="186"/>
      <c r="BG1397" s="186"/>
      <c r="BH1397" s="186"/>
      <c r="BI1397" s="186"/>
      <c r="BJ1397" s="186"/>
      <c r="BK1397" s="186"/>
      <c r="BL1397" s="186"/>
      <c r="BM1397" s="186"/>
      <c r="BN1397" s="186"/>
      <c r="BO1397" s="186"/>
      <c r="BP1397" s="186"/>
      <c r="BQ1397" s="186"/>
      <c r="BR1397" s="186"/>
      <c r="BS1397" s="186"/>
      <c r="BT1397" s="186"/>
      <c r="BU1397" s="186"/>
      <c r="BV1397" s="186"/>
      <c r="BW1397" s="186"/>
      <c r="BX1397" s="186"/>
      <c r="BY1397" s="186"/>
      <c r="BZ1397" s="186"/>
      <c r="CA1397" s="186"/>
      <c r="CB1397" s="186"/>
      <c r="CC1397" s="186"/>
      <c r="CD1397" s="186"/>
      <c r="CE1397" s="186"/>
      <c r="CF1397" s="186"/>
      <c r="CG1397" s="186"/>
      <c r="CH1397" s="186"/>
      <c r="CI1397" s="186"/>
      <c r="CJ1397" s="186"/>
      <c r="CK1397" s="186"/>
      <c r="CL1397" s="186"/>
    </row>
    <row r="1398" spans="2:90" x14ac:dyDescent="0.4">
      <c r="B1398" s="171" t="s">
        <v>463</v>
      </c>
      <c r="E1398" s="8"/>
      <c r="H1398" s="196"/>
      <c r="I1398" s="197"/>
      <c r="J1398" s="197"/>
      <c r="K1398" s="198"/>
      <c r="L1398" s="198"/>
      <c r="M1398" s="198"/>
      <c r="N1398" s="198"/>
      <c r="O1398" s="198"/>
      <c r="P1398" s="198"/>
      <c r="R1398" s="198"/>
      <c r="S1398" s="186" t="str">
        <f t="shared" ref="S1398:CD1398" si="1684">S$18</f>
        <v>S$14</v>
      </c>
      <c r="T1398" s="186" t="str">
        <f t="shared" si="1684"/>
        <v>T$14</v>
      </c>
      <c r="U1398" s="186" t="str">
        <f t="shared" si="1684"/>
        <v>U$14</v>
      </c>
      <c r="V1398" s="186" t="str">
        <f t="shared" si="1684"/>
        <v>V$14</v>
      </c>
      <c r="W1398" s="186" t="str">
        <f t="shared" si="1684"/>
        <v>W$14</v>
      </c>
      <c r="X1398" s="186" t="str">
        <f t="shared" si="1684"/>
        <v>X$14</v>
      </c>
      <c r="Y1398" s="186" t="str">
        <f t="shared" si="1684"/>
        <v>Y$14</v>
      </c>
      <c r="Z1398" s="186" t="str">
        <f t="shared" si="1684"/>
        <v>Z$14</v>
      </c>
      <c r="AA1398" s="186" t="str">
        <f t="shared" si="1684"/>
        <v>AA$14</v>
      </c>
      <c r="AB1398" s="186" t="str">
        <f t="shared" si="1684"/>
        <v>AB$14</v>
      </c>
      <c r="AC1398" s="186" t="str">
        <f t="shared" si="1684"/>
        <v>AC$14</v>
      </c>
      <c r="AD1398" s="186" t="str">
        <f t="shared" si="1684"/>
        <v>AD$14</v>
      </c>
      <c r="AE1398" s="186" t="str">
        <f t="shared" si="1684"/>
        <v>AE$14</v>
      </c>
      <c r="AF1398" s="186" t="str">
        <f t="shared" si="1684"/>
        <v>AF$14</v>
      </c>
      <c r="AG1398" s="186" t="str">
        <f t="shared" si="1684"/>
        <v>AG$14</v>
      </c>
      <c r="AH1398" s="186" t="str">
        <f t="shared" si="1684"/>
        <v>AH$14</v>
      </c>
      <c r="AI1398" s="186" t="str">
        <f t="shared" si="1684"/>
        <v>AI$14</v>
      </c>
      <c r="AJ1398" s="186" t="str">
        <f t="shared" si="1684"/>
        <v>AJ$14</v>
      </c>
      <c r="AK1398" s="186" t="str">
        <f t="shared" si="1684"/>
        <v>AK$14</v>
      </c>
      <c r="AL1398" s="186" t="str">
        <f t="shared" si="1684"/>
        <v>AL$14</v>
      </c>
      <c r="AM1398" s="186" t="str">
        <f t="shared" si="1684"/>
        <v>AM$14</v>
      </c>
      <c r="AN1398" s="186" t="str">
        <f t="shared" si="1684"/>
        <v>AN$14</v>
      </c>
      <c r="AO1398" s="186" t="str">
        <f t="shared" si="1684"/>
        <v>AO$14</v>
      </c>
      <c r="AP1398" s="186" t="str">
        <f t="shared" si="1684"/>
        <v>AP$14</v>
      </c>
      <c r="AQ1398" s="186" t="str">
        <f t="shared" si="1684"/>
        <v>AQ$14</v>
      </c>
      <c r="AR1398" s="186" t="str">
        <f t="shared" si="1684"/>
        <v>AR$14</v>
      </c>
      <c r="AS1398" s="186" t="str">
        <f t="shared" si="1684"/>
        <v>AS$14</v>
      </c>
      <c r="AT1398" s="186" t="str">
        <f t="shared" si="1684"/>
        <v>AT$14</v>
      </c>
      <c r="AU1398" s="186" t="str">
        <f t="shared" si="1684"/>
        <v>AU$14</v>
      </c>
      <c r="AV1398" s="186" t="str">
        <f t="shared" si="1684"/>
        <v>AV$14</v>
      </c>
      <c r="AW1398" s="186" t="str">
        <f t="shared" si="1684"/>
        <v>AW$14</v>
      </c>
      <c r="AX1398" s="186" t="str">
        <f t="shared" si="1684"/>
        <v>AX$14</v>
      </c>
      <c r="AY1398" s="186" t="str">
        <f t="shared" si="1684"/>
        <v>AY$14</v>
      </c>
      <c r="AZ1398" s="186" t="str">
        <f t="shared" si="1684"/>
        <v>AZ$14</v>
      </c>
      <c r="BA1398" s="186" t="str">
        <f t="shared" si="1684"/>
        <v>BA$14</v>
      </c>
      <c r="BB1398" s="186" t="str">
        <f t="shared" si="1684"/>
        <v>BB$14</v>
      </c>
      <c r="BC1398" s="186" t="str">
        <f t="shared" si="1684"/>
        <v>BC$14</v>
      </c>
      <c r="BD1398" s="186" t="str">
        <f t="shared" si="1684"/>
        <v>BD$14</v>
      </c>
      <c r="BE1398" s="186" t="str">
        <f t="shared" si="1684"/>
        <v>BE$14</v>
      </c>
      <c r="BF1398" s="186" t="str">
        <f t="shared" si="1684"/>
        <v>BF$14</v>
      </c>
      <c r="BG1398" s="186" t="str">
        <f t="shared" si="1684"/>
        <v>BG$14</v>
      </c>
      <c r="BH1398" s="186" t="str">
        <f t="shared" si="1684"/>
        <v>BH$14</v>
      </c>
      <c r="BI1398" s="186" t="str">
        <f t="shared" si="1684"/>
        <v>BI$14</v>
      </c>
      <c r="BJ1398" s="186" t="str">
        <f t="shared" si="1684"/>
        <v>BJ$14</v>
      </c>
      <c r="BK1398" s="186" t="str">
        <f t="shared" si="1684"/>
        <v>BK$14</v>
      </c>
      <c r="BL1398" s="186" t="str">
        <f t="shared" si="1684"/>
        <v>BL$14</v>
      </c>
      <c r="BM1398" s="186" t="str">
        <f t="shared" si="1684"/>
        <v>BM$14</v>
      </c>
      <c r="BN1398" s="186" t="str">
        <f t="shared" si="1684"/>
        <v>BN$14</v>
      </c>
      <c r="BO1398" s="186" t="str">
        <f t="shared" si="1684"/>
        <v>BO$14</v>
      </c>
      <c r="BP1398" s="186" t="str">
        <f t="shared" si="1684"/>
        <v>BP$14</v>
      </c>
      <c r="BQ1398" s="186" t="str">
        <f t="shared" si="1684"/>
        <v>BQ$14</v>
      </c>
      <c r="BR1398" s="186" t="str">
        <f t="shared" si="1684"/>
        <v>BR$14</v>
      </c>
      <c r="BS1398" s="186" t="str">
        <f t="shared" si="1684"/>
        <v>BS$14</v>
      </c>
      <c r="BT1398" s="186" t="str">
        <f t="shared" si="1684"/>
        <v>BT$14</v>
      </c>
      <c r="BU1398" s="186" t="str">
        <f t="shared" si="1684"/>
        <v>BU$14</v>
      </c>
      <c r="BV1398" s="186" t="str">
        <f t="shared" si="1684"/>
        <v>BV$14</v>
      </c>
      <c r="BW1398" s="186" t="str">
        <f t="shared" si="1684"/>
        <v>BW$14</v>
      </c>
      <c r="BX1398" s="186" t="str">
        <f t="shared" si="1684"/>
        <v>BX$14</v>
      </c>
      <c r="BY1398" s="186" t="str">
        <f t="shared" si="1684"/>
        <v>BY$14</v>
      </c>
      <c r="BZ1398" s="186" t="str">
        <f t="shared" si="1684"/>
        <v>BZ$14</v>
      </c>
      <c r="CA1398" s="186" t="str">
        <f t="shared" si="1684"/>
        <v>CA$14</v>
      </c>
      <c r="CB1398" s="186" t="str">
        <f t="shared" si="1684"/>
        <v>CB$14</v>
      </c>
      <c r="CC1398" s="186" t="str">
        <f t="shared" si="1684"/>
        <v>CC$14</v>
      </c>
      <c r="CD1398" s="186" t="str">
        <f t="shared" si="1684"/>
        <v>CD$14</v>
      </c>
      <c r="CE1398" s="186" t="str">
        <f t="shared" ref="CE1398:CL1398" si="1685">CE$18</f>
        <v>CE$14</v>
      </c>
      <c r="CF1398" s="186" t="str">
        <f t="shared" si="1685"/>
        <v>CF$14</v>
      </c>
      <c r="CG1398" s="186" t="str">
        <f t="shared" si="1685"/>
        <v>CG$14</v>
      </c>
      <c r="CH1398" s="186" t="str">
        <f t="shared" si="1685"/>
        <v>CH$14</v>
      </c>
      <c r="CI1398" s="186" t="str">
        <f t="shared" si="1685"/>
        <v>CI$14</v>
      </c>
      <c r="CJ1398" s="186" t="str">
        <f t="shared" si="1685"/>
        <v>CJ$14</v>
      </c>
      <c r="CK1398" s="186" t="str">
        <f t="shared" si="1685"/>
        <v>CK$14</v>
      </c>
      <c r="CL1398" s="186" t="str">
        <f t="shared" si="1685"/>
        <v>CL$14</v>
      </c>
    </row>
    <row r="1399" spans="2:90" x14ac:dyDescent="0.4">
      <c r="B1399" s="171" t="s">
        <v>464</v>
      </c>
      <c r="E1399" s="8"/>
      <c r="H1399" s="196"/>
      <c r="I1399" s="197"/>
      <c r="J1399" s="197"/>
      <c r="K1399" s="198"/>
      <c r="L1399" s="198"/>
      <c r="M1399" s="198"/>
      <c r="N1399" s="198"/>
      <c r="O1399" s="198"/>
      <c r="P1399" s="198"/>
      <c r="R1399" s="198"/>
      <c r="S1399" s="186" t="str">
        <f t="shared" ref="S1399:CD1399" si="1686">S$19</f>
        <v>S$15</v>
      </c>
      <c r="T1399" s="186" t="str">
        <f t="shared" si="1686"/>
        <v>T$15</v>
      </c>
      <c r="U1399" s="186" t="str">
        <f t="shared" si="1686"/>
        <v>U$15</v>
      </c>
      <c r="V1399" s="186" t="str">
        <f t="shared" si="1686"/>
        <v>V$15</v>
      </c>
      <c r="W1399" s="186" t="str">
        <f t="shared" si="1686"/>
        <v>W$15</v>
      </c>
      <c r="X1399" s="186" t="str">
        <f t="shared" si="1686"/>
        <v>X$15</v>
      </c>
      <c r="Y1399" s="186" t="str">
        <f t="shared" si="1686"/>
        <v>Y$15</v>
      </c>
      <c r="Z1399" s="186" t="str">
        <f t="shared" si="1686"/>
        <v>Z$15</v>
      </c>
      <c r="AA1399" s="186" t="str">
        <f t="shared" si="1686"/>
        <v>AA$15</v>
      </c>
      <c r="AB1399" s="186" t="str">
        <f t="shared" si="1686"/>
        <v>AB$15</v>
      </c>
      <c r="AC1399" s="186" t="str">
        <f t="shared" si="1686"/>
        <v>AC$15</v>
      </c>
      <c r="AD1399" s="186" t="str">
        <f t="shared" si="1686"/>
        <v>AD$15</v>
      </c>
      <c r="AE1399" s="186" t="str">
        <f t="shared" si="1686"/>
        <v>AE$15</v>
      </c>
      <c r="AF1399" s="186" t="str">
        <f t="shared" si="1686"/>
        <v>AF$15</v>
      </c>
      <c r="AG1399" s="186" t="str">
        <f t="shared" si="1686"/>
        <v>AG$15</v>
      </c>
      <c r="AH1399" s="186" t="str">
        <f t="shared" si="1686"/>
        <v>AH$15</v>
      </c>
      <c r="AI1399" s="186" t="str">
        <f t="shared" si="1686"/>
        <v>AI$15</v>
      </c>
      <c r="AJ1399" s="186" t="str">
        <f t="shared" si="1686"/>
        <v>AJ$15</v>
      </c>
      <c r="AK1399" s="186" t="str">
        <f t="shared" si="1686"/>
        <v>AK$15</v>
      </c>
      <c r="AL1399" s="186" t="str">
        <f t="shared" si="1686"/>
        <v>AL$15</v>
      </c>
      <c r="AM1399" s="186" t="str">
        <f t="shared" si="1686"/>
        <v>AM$15</v>
      </c>
      <c r="AN1399" s="186" t="str">
        <f t="shared" si="1686"/>
        <v>AN$15</v>
      </c>
      <c r="AO1399" s="186" t="str">
        <f t="shared" si="1686"/>
        <v>AO$15</v>
      </c>
      <c r="AP1399" s="186" t="str">
        <f t="shared" si="1686"/>
        <v>AP$15</v>
      </c>
      <c r="AQ1399" s="186" t="str">
        <f t="shared" si="1686"/>
        <v>AQ$15</v>
      </c>
      <c r="AR1399" s="186" t="str">
        <f t="shared" si="1686"/>
        <v>AR$15</v>
      </c>
      <c r="AS1399" s="186" t="str">
        <f t="shared" si="1686"/>
        <v>AS$15</v>
      </c>
      <c r="AT1399" s="186" t="str">
        <f t="shared" si="1686"/>
        <v>AT$15</v>
      </c>
      <c r="AU1399" s="186" t="str">
        <f t="shared" si="1686"/>
        <v>AU$15</v>
      </c>
      <c r="AV1399" s="186" t="str">
        <f t="shared" si="1686"/>
        <v>AV$15</v>
      </c>
      <c r="AW1399" s="186" t="str">
        <f t="shared" si="1686"/>
        <v>AW$15</v>
      </c>
      <c r="AX1399" s="186" t="str">
        <f t="shared" si="1686"/>
        <v>AX$15</v>
      </c>
      <c r="AY1399" s="186" t="str">
        <f t="shared" si="1686"/>
        <v>AY$15</v>
      </c>
      <c r="AZ1399" s="186" t="str">
        <f t="shared" si="1686"/>
        <v>AZ$15</v>
      </c>
      <c r="BA1399" s="186" t="str">
        <f t="shared" si="1686"/>
        <v>BA$15</v>
      </c>
      <c r="BB1399" s="186" t="str">
        <f t="shared" si="1686"/>
        <v>BB$15</v>
      </c>
      <c r="BC1399" s="186" t="str">
        <f t="shared" si="1686"/>
        <v>BC$15</v>
      </c>
      <c r="BD1399" s="186" t="str">
        <f t="shared" si="1686"/>
        <v>BD$15</v>
      </c>
      <c r="BE1399" s="186" t="str">
        <f t="shared" si="1686"/>
        <v>BE$15</v>
      </c>
      <c r="BF1399" s="186" t="str">
        <f t="shared" si="1686"/>
        <v>BF$15</v>
      </c>
      <c r="BG1399" s="186" t="str">
        <f t="shared" si="1686"/>
        <v>BG$15</v>
      </c>
      <c r="BH1399" s="186" t="str">
        <f t="shared" si="1686"/>
        <v>BH$15</v>
      </c>
      <c r="BI1399" s="186" t="str">
        <f t="shared" si="1686"/>
        <v>BI$15</v>
      </c>
      <c r="BJ1399" s="186" t="str">
        <f t="shared" si="1686"/>
        <v>BJ$15</v>
      </c>
      <c r="BK1399" s="186" t="str">
        <f t="shared" si="1686"/>
        <v>BK$15</v>
      </c>
      <c r="BL1399" s="186" t="str">
        <f t="shared" si="1686"/>
        <v>BL$15</v>
      </c>
      <c r="BM1399" s="186" t="str">
        <f t="shared" si="1686"/>
        <v>BM$15</v>
      </c>
      <c r="BN1399" s="186" t="str">
        <f t="shared" si="1686"/>
        <v>BN$15</v>
      </c>
      <c r="BO1399" s="186" t="str">
        <f t="shared" si="1686"/>
        <v>BO$15</v>
      </c>
      <c r="BP1399" s="186" t="str">
        <f t="shared" si="1686"/>
        <v>BP$15</v>
      </c>
      <c r="BQ1399" s="186" t="str">
        <f t="shared" si="1686"/>
        <v>BQ$15</v>
      </c>
      <c r="BR1399" s="186" t="str">
        <f t="shared" si="1686"/>
        <v>BR$15</v>
      </c>
      <c r="BS1399" s="186" t="str">
        <f t="shared" si="1686"/>
        <v>BS$15</v>
      </c>
      <c r="BT1399" s="186" t="str">
        <f t="shared" si="1686"/>
        <v>BT$15</v>
      </c>
      <c r="BU1399" s="186" t="str">
        <f t="shared" si="1686"/>
        <v>BU$15</v>
      </c>
      <c r="BV1399" s="186" t="str">
        <f t="shared" si="1686"/>
        <v>BV$15</v>
      </c>
      <c r="BW1399" s="186" t="str">
        <f t="shared" si="1686"/>
        <v>BW$15</v>
      </c>
      <c r="BX1399" s="186" t="str">
        <f t="shared" si="1686"/>
        <v>BX$15</v>
      </c>
      <c r="BY1399" s="186" t="str">
        <f t="shared" si="1686"/>
        <v>BY$15</v>
      </c>
      <c r="BZ1399" s="186" t="str">
        <f t="shared" si="1686"/>
        <v>BZ$15</v>
      </c>
      <c r="CA1399" s="186" t="str">
        <f t="shared" si="1686"/>
        <v>CA$15</v>
      </c>
      <c r="CB1399" s="186" t="str">
        <f t="shared" si="1686"/>
        <v>CB$15</v>
      </c>
      <c r="CC1399" s="186" t="str">
        <f t="shared" si="1686"/>
        <v>CC$15</v>
      </c>
      <c r="CD1399" s="186" t="str">
        <f t="shared" si="1686"/>
        <v>CD$15</v>
      </c>
      <c r="CE1399" s="186" t="str">
        <f t="shared" ref="CE1399:CL1399" si="1687">CE$19</f>
        <v>CE$15</v>
      </c>
      <c r="CF1399" s="186" t="str">
        <f t="shared" si="1687"/>
        <v>CF$15</v>
      </c>
      <c r="CG1399" s="186" t="str">
        <f t="shared" si="1687"/>
        <v>CG$15</v>
      </c>
      <c r="CH1399" s="186" t="str">
        <f t="shared" si="1687"/>
        <v>CH$15</v>
      </c>
      <c r="CI1399" s="186" t="str">
        <f t="shared" si="1687"/>
        <v>CI$15</v>
      </c>
      <c r="CJ1399" s="186" t="str">
        <f t="shared" si="1687"/>
        <v>CJ$15</v>
      </c>
      <c r="CK1399" s="186" t="str">
        <f t="shared" si="1687"/>
        <v>CK$15</v>
      </c>
      <c r="CL1399" s="186" t="str">
        <f t="shared" si="1687"/>
        <v>CL$15</v>
      </c>
    </row>
    <row r="1400" spans="2:90" x14ac:dyDescent="0.4">
      <c r="B1400" s="66" t="s">
        <v>1013</v>
      </c>
      <c r="C1400" s="31"/>
      <c r="D1400" t="s">
        <v>1012</v>
      </c>
      <c r="E1400" s="8" t="str">
        <f t="shared" ref="E1400:E1404" si="1688">ROW()&amp;" "&amp;D1400</f>
        <v>1400 SETUPFEE-S</v>
      </c>
      <c r="F1400" t="s">
        <v>438</v>
      </c>
      <c r="G1400" s="31" t="s">
        <v>81</v>
      </c>
      <c r="H1400" s="22"/>
      <c r="I1400" s="287"/>
      <c r="J1400" s="287"/>
      <c r="K1400" s="22"/>
      <c r="L1400" s="22"/>
      <c r="M1400" s="22"/>
      <c r="N1400" s="22"/>
      <c r="O1400" s="22"/>
      <c r="P1400" s="22"/>
      <c r="R1400" s="66"/>
      <c r="S1400" s="288"/>
      <c r="T1400" s="288"/>
      <c r="U1400" s="288"/>
      <c r="V1400" s="288"/>
      <c r="W1400" s="288"/>
      <c r="X1400" s="288"/>
      <c r="Y1400" s="288"/>
      <c r="Z1400" s="288"/>
      <c r="AA1400" s="288"/>
      <c r="AB1400" s="288"/>
      <c r="AC1400" s="288"/>
      <c r="AD1400" s="288"/>
      <c r="AE1400" s="288"/>
      <c r="AF1400" s="288"/>
      <c r="AG1400" s="288"/>
      <c r="AH1400" s="288"/>
      <c r="AI1400" s="288"/>
      <c r="AJ1400" s="288"/>
      <c r="AK1400" s="288"/>
      <c r="AL1400" s="288"/>
      <c r="AM1400" s="288"/>
      <c r="AN1400" s="288"/>
      <c r="AO1400" s="288"/>
      <c r="AP1400" s="288"/>
      <c r="AQ1400" s="288"/>
      <c r="AR1400" s="288"/>
      <c r="AS1400" s="288"/>
      <c r="AT1400" s="288"/>
      <c r="AU1400" s="288"/>
      <c r="AV1400" s="288"/>
      <c r="AW1400" s="288"/>
      <c r="AX1400" s="288"/>
      <c r="AY1400" s="288"/>
      <c r="AZ1400" s="288"/>
      <c r="BA1400" s="288"/>
      <c r="BB1400" s="288"/>
      <c r="BC1400" s="288"/>
      <c r="BD1400" s="288"/>
      <c r="BE1400" s="288"/>
      <c r="BF1400" s="288"/>
      <c r="BG1400" s="288"/>
      <c r="BH1400" s="288"/>
      <c r="BI1400" s="288"/>
      <c r="BJ1400" s="288"/>
      <c r="BK1400" s="288"/>
      <c r="BL1400" s="288"/>
      <c r="BM1400" s="288"/>
      <c r="BN1400" s="288"/>
      <c r="BO1400" s="288"/>
      <c r="BP1400" s="288"/>
      <c r="BQ1400" s="288"/>
      <c r="BR1400" s="288"/>
      <c r="BS1400" s="288"/>
      <c r="BT1400" s="288"/>
      <c r="BU1400" s="288"/>
      <c r="BV1400" s="288"/>
      <c r="BW1400" s="288"/>
      <c r="BX1400" s="288"/>
      <c r="BY1400" s="288"/>
      <c r="BZ1400" s="288"/>
      <c r="CA1400" s="288"/>
      <c r="CB1400" s="288"/>
      <c r="CC1400" s="288"/>
      <c r="CD1400" s="288"/>
      <c r="CE1400" s="288"/>
      <c r="CF1400" s="288"/>
      <c r="CG1400" s="288"/>
      <c r="CH1400" s="288"/>
      <c r="CI1400" s="288"/>
      <c r="CJ1400" s="288"/>
      <c r="CK1400" s="288"/>
      <c r="CL1400" s="288"/>
    </row>
    <row r="1401" spans="2:90" x14ac:dyDescent="0.4">
      <c r="B1401" s="95" t="str">
        <f>B1403&amp;":"</f>
        <v>Setup fees - (Primary label):</v>
      </c>
      <c r="C1401" s="31"/>
      <c r="D1401" t="s">
        <v>1012</v>
      </c>
      <c r="E1401" s="8" t="str">
        <f t="shared" si="1688"/>
        <v>1401 SETUPFEE-S</v>
      </c>
      <c r="H1401" s="31"/>
      <c r="I1401" s="73"/>
      <c r="J1401" s="73"/>
      <c r="K1401" s="31"/>
      <c r="L1401" s="31"/>
      <c r="M1401" s="31"/>
      <c r="N1401" s="31"/>
      <c r="O1401" s="31"/>
      <c r="P1401" s="31"/>
      <c r="R1401" s="67"/>
      <c r="S1401" s="152"/>
      <c r="T1401" s="152"/>
      <c r="U1401" s="152"/>
      <c r="V1401" s="152"/>
      <c r="W1401" s="152"/>
      <c r="X1401" s="152"/>
      <c r="Y1401" s="152"/>
      <c r="Z1401" s="152"/>
      <c r="AA1401" s="152"/>
      <c r="AB1401" s="152"/>
      <c r="AC1401" s="152"/>
      <c r="AD1401" s="152"/>
      <c r="AE1401" s="152"/>
      <c r="AF1401" s="152"/>
      <c r="AG1401" s="152"/>
      <c r="AH1401" s="152"/>
      <c r="AI1401" s="152"/>
      <c r="AJ1401" s="152"/>
      <c r="AK1401" s="152"/>
      <c r="AL1401" s="152"/>
      <c r="AM1401" s="152"/>
      <c r="AN1401" s="152"/>
      <c r="AO1401" s="152"/>
      <c r="AP1401" s="152"/>
      <c r="AQ1401" s="152"/>
      <c r="AR1401" s="152"/>
      <c r="AS1401" s="152"/>
      <c r="AT1401" s="152"/>
      <c r="AU1401" s="152"/>
      <c r="AV1401" s="152"/>
      <c r="AW1401" s="152"/>
      <c r="AX1401" s="152"/>
      <c r="AY1401" s="152"/>
      <c r="AZ1401" s="152"/>
      <c r="BA1401" s="152"/>
      <c r="BB1401" s="152"/>
      <c r="BC1401" s="152"/>
      <c r="BD1401" s="152"/>
      <c r="BE1401" s="152"/>
      <c r="BF1401" s="152"/>
      <c r="BG1401" s="152"/>
      <c r="BH1401" s="152"/>
      <c r="BI1401" s="152"/>
      <c r="BJ1401" s="152"/>
      <c r="BK1401" s="152"/>
      <c r="BL1401" s="152"/>
      <c r="BM1401" s="152"/>
      <c r="BN1401" s="152"/>
      <c r="BO1401" s="152"/>
      <c r="BP1401" s="152"/>
      <c r="BQ1401" s="152"/>
      <c r="BR1401" s="152"/>
      <c r="BS1401" s="152"/>
      <c r="BT1401" s="152"/>
      <c r="BU1401" s="152"/>
      <c r="BV1401" s="152"/>
      <c r="BW1401" s="152"/>
      <c r="BX1401" s="152"/>
      <c r="BY1401" s="152"/>
      <c r="BZ1401" s="152"/>
      <c r="CA1401" s="152"/>
      <c r="CB1401" s="152"/>
      <c r="CC1401" s="152"/>
      <c r="CD1401" s="152"/>
      <c r="CE1401" s="152"/>
      <c r="CF1401" s="152"/>
      <c r="CG1401" s="152"/>
      <c r="CH1401" s="152"/>
      <c r="CI1401" s="152"/>
      <c r="CJ1401" s="152"/>
      <c r="CK1401" s="152"/>
      <c r="CL1401" s="152"/>
    </row>
    <row r="1402" spans="2:90" x14ac:dyDescent="0.4">
      <c r="B1402" s="141" t="str">
        <f>"$ sales/new "&amp;B1406</f>
        <v>$ sales/new primary unit</v>
      </c>
      <c r="D1402" t="s">
        <v>1012</v>
      </c>
      <c r="E1402" s="8" t="str">
        <f t="shared" si="1688"/>
        <v>1402 SETUPFEE-S</v>
      </c>
      <c r="G1402" t="str">
        <f>E1402</f>
        <v>1402 SETUPFEE-S</v>
      </c>
      <c r="H1402" s="12"/>
      <c r="I1402" s="60"/>
      <c r="J1402" s="60"/>
      <c r="K1402" s="18">
        <v>5</v>
      </c>
      <c r="L1402" s="18">
        <v>5</v>
      </c>
      <c r="M1402" s="18">
        <v>5</v>
      </c>
      <c r="N1402" s="18">
        <v>5</v>
      </c>
      <c r="O1402" s="18">
        <v>5</v>
      </c>
      <c r="P1402" s="18">
        <v>5</v>
      </c>
      <c r="R1402" s="19"/>
      <c r="S1402" s="143" cm="1">
        <f t="array" ref="S1402">INDEX($K:$P,ROW(),MATCH(S$3,$K$2:$P$2,0))</f>
        <v>5</v>
      </c>
      <c r="T1402" s="143" cm="1">
        <f t="array" ref="T1402">INDEX($K:$P,ROW(),MATCH(T$3,$K$2:$P$2,0))</f>
        <v>5</v>
      </c>
      <c r="U1402" s="143" cm="1">
        <f t="array" ref="U1402">INDEX($K:$P,ROW(),MATCH(U$3,$K$2:$P$2,0))</f>
        <v>5</v>
      </c>
      <c r="V1402" s="143" cm="1">
        <f t="array" ref="V1402">INDEX($K:$P,ROW(),MATCH(V$3,$K$2:$P$2,0))</f>
        <v>5</v>
      </c>
      <c r="W1402" s="143" cm="1">
        <f t="array" ref="W1402">INDEX($K:$P,ROW(),MATCH(W$3,$K$2:$P$2,0))</f>
        <v>5</v>
      </c>
      <c r="X1402" s="143" cm="1">
        <f t="array" ref="X1402">INDEX($K:$P,ROW(),MATCH(X$3,$K$2:$P$2,0))</f>
        <v>5</v>
      </c>
      <c r="Y1402" s="143" cm="1">
        <f t="array" ref="Y1402">INDEX($K:$P,ROW(),MATCH(Y$3,$K$2:$P$2,0))</f>
        <v>5</v>
      </c>
      <c r="Z1402" s="143" cm="1">
        <f t="array" ref="Z1402">INDEX($K:$P,ROW(),MATCH(Z$3,$K$2:$P$2,0))</f>
        <v>5</v>
      </c>
      <c r="AA1402" s="143" cm="1">
        <f t="array" ref="AA1402">INDEX($K:$P,ROW(),MATCH(AA$3,$K$2:$P$2,0))</f>
        <v>5</v>
      </c>
      <c r="AB1402" s="143" cm="1">
        <f t="array" ref="AB1402">INDEX($K:$P,ROW(),MATCH(AB$3,$K$2:$P$2,0))</f>
        <v>5</v>
      </c>
      <c r="AC1402" s="143" cm="1">
        <f t="array" ref="AC1402">INDEX($K:$P,ROW(),MATCH(AC$3,$K$2:$P$2,0))</f>
        <v>5</v>
      </c>
      <c r="AD1402" s="143" cm="1">
        <f t="array" ref="AD1402">INDEX($K:$P,ROW(),MATCH(AD$3,$K$2:$P$2,0))</f>
        <v>5</v>
      </c>
      <c r="AE1402" s="143" cm="1">
        <f t="array" ref="AE1402">INDEX($K:$P,ROW(),MATCH(AE$3,$K$2:$P$2,0))</f>
        <v>5</v>
      </c>
      <c r="AF1402" s="143" cm="1">
        <f t="array" ref="AF1402">INDEX($K:$P,ROW(),MATCH(AF$3,$K$2:$P$2,0))</f>
        <v>5</v>
      </c>
      <c r="AG1402" s="143" cm="1">
        <f t="array" ref="AG1402">INDEX($K:$P,ROW(),MATCH(AG$3,$K$2:$P$2,0))</f>
        <v>5</v>
      </c>
      <c r="AH1402" s="143" cm="1">
        <f t="array" ref="AH1402">INDEX($K:$P,ROW(),MATCH(AH$3,$K$2:$P$2,0))</f>
        <v>5</v>
      </c>
      <c r="AI1402" s="143" cm="1">
        <f t="array" ref="AI1402">INDEX($K:$P,ROW(),MATCH(AI$3,$K$2:$P$2,0))</f>
        <v>5</v>
      </c>
      <c r="AJ1402" s="143" cm="1">
        <f t="array" ref="AJ1402">INDEX($K:$P,ROW(),MATCH(AJ$3,$K$2:$P$2,0))</f>
        <v>5</v>
      </c>
      <c r="AK1402" s="143" cm="1">
        <f t="array" ref="AK1402">INDEX($K:$P,ROW(),MATCH(AK$3,$K$2:$P$2,0))</f>
        <v>5</v>
      </c>
      <c r="AL1402" s="143" cm="1">
        <f t="array" ref="AL1402">INDEX($K:$P,ROW(),MATCH(AL$3,$K$2:$P$2,0))</f>
        <v>5</v>
      </c>
      <c r="AM1402" s="143" cm="1">
        <f t="array" ref="AM1402">INDEX($K:$P,ROW(),MATCH(AM$3,$K$2:$P$2,0))</f>
        <v>5</v>
      </c>
      <c r="AN1402" s="143" cm="1">
        <f t="array" ref="AN1402">INDEX($K:$P,ROW(),MATCH(AN$3,$K$2:$P$2,0))</f>
        <v>5</v>
      </c>
      <c r="AO1402" s="143" cm="1">
        <f t="array" ref="AO1402">INDEX($K:$P,ROW(),MATCH(AO$3,$K$2:$P$2,0))</f>
        <v>5</v>
      </c>
      <c r="AP1402" s="143" cm="1">
        <f t="array" ref="AP1402">INDEX($K:$P,ROW(),MATCH(AP$3,$K$2:$P$2,0))</f>
        <v>5</v>
      </c>
      <c r="AQ1402" s="143" cm="1">
        <f t="array" ref="AQ1402">INDEX($K:$P,ROW(),MATCH(AQ$3,$K$2:$P$2,0))</f>
        <v>5</v>
      </c>
      <c r="AR1402" s="143" cm="1">
        <f t="array" ref="AR1402">INDEX($K:$P,ROW(),MATCH(AR$3,$K$2:$P$2,0))</f>
        <v>5</v>
      </c>
      <c r="AS1402" s="143" cm="1">
        <f t="array" ref="AS1402">INDEX($K:$P,ROW(),MATCH(AS$3,$K$2:$P$2,0))</f>
        <v>5</v>
      </c>
      <c r="AT1402" s="143" cm="1">
        <f t="array" ref="AT1402">INDEX($K:$P,ROW(),MATCH(AT$3,$K$2:$P$2,0))</f>
        <v>5</v>
      </c>
      <c r="AU1402" s="143" cm="1">
        <f t="array" ref="AU1402">INDEX($K:$P,ROW(),MATCH(AU$3,$K$2:$P$2,0))</f>
        <v>5</v>
      </c>
      <c r="AV1402" s="143" cm="1">
        <f t="array" ref="AV1402">INDEX($K:$P,ROW(),MATCH(AV$3,$K$2:$P$2,0))</f>
        <v>5</v>
      </c>
      <c r="AW1402" s="143" cm="1">
        <f t="array" ref="AW1402">INDEX($K:$P,ROW(),MATCH(AW$3,$K$2:$P$2,0))</f>
        <v>5</v>
      </c>
      <c r="AX1402" s="143" cm="1">
        <f t="array" ref="AX1402">INDEX($K:$P,ROW(),MATCH(AX$3,$K$2:$P$2,0))</f>
        <v>5</v>
      </c>
      <c r="AY1402" s="143" cm="1">
        <f t="array" ref="AY1402">INDEX($K:$P,ROW(),MATCH(AY$3,$K$2:$P$2,0))</f>
        <v>5</v>
      </c>
      <c r="AZ1402" s="143" cm="1">
        <f t="array" ref="AZ1402">INDEX($K:$P,ROW(),MATCH(AZ$3,$K$2:$P$2,0))</f>
        <v>5</v>
      </c>
      <c r="BA1402" s="143" cm="1">
        <f t="array" ref="BA1402">INDEX($K:$P,ROW(),MATCH(BA$3,$K$2:$P$2,0))</f>
        <v>5</v>
      </c>
      <c r="BB1402" s="143" cm="1">
        <f t="array" ref="BB1402">INDEX($K:$P,ROW(),MATCH(BB$3,$K$2:$P$2,0))</f>
        <v>5</v>
      </c>
      <c r="BC1402" s="143" cm="1">
        <f t="array" ref="BC1402">INDEX($K:$P,ROW(),MATCH(BC$3,$K$2:$P$2,0))</f>
        <v>5</v>
      </c>
      <c r="BD1402" s="143" cm="1">
        <f t="array" ref="BD1402">INDEX($K:$P,ROW(),MATCH(BD$3,$K$2:$P$2,0))</f>
        <v>5</v>
      </c>
      <c r="BE1402" s="143" cm="1">
        <f t="array" ref="BE1402">INDEX($K:$P,ROW(),MATCH(BE$3,$K$2:$P$2,0))</f>
        <v>5</v>
      </c>
      <c r="BF1402" s="143" cm="1">
        <f t="array" ref="BF1402">INDEX($K:$P,ROW(),MATCH(BF$3,$K$2:$P$2,0))</f>
        <v>5</v>
      </c>
      <c r="BG1402" s="143" cm="1">
        <f t="array" ref="BG1402">INDEX($K:$P,ROW(),MATCH(BG$3,$K$2:$P$2,0))</f>
        <v>5</v>
      </c>
      <c r="BH1402" s="143" cm="1">
        <f t="array" ref="BH1402">INDEX($K:$P,ROW(),MATCH(BH$3,$K$2:$P$2,0))</f>
        <v>5</v>
      </c>
      <c r="BI1402" s="143" cm="1">
        <f t="array" ref="BI1402">INDEX($K:$P,ROW(),MATCH(BI$3,$K$2:$P$2,0))</f>
        <v>5</v>
      </c>
      <c r="BJ1402" s="143" cm="1">
        <f t="array" ref="BJ1402">INDEX($K:$P,ROW(),MATCH(BJ$3,$K$2:$P$2,0))</f>
        <v>5</v>
      </c>
      <c r="BK1402" s="143" cm="1">
        <f t="array" ref="BK1402">INDEX($K:$P,ROW(),MATCH(BK$3,$K$2:$P$2,0))</f>
        <v>5</v>
      </c>
      <c r="BL1402" s="143" cm="1">
        <f t="array" ref="BL1402">INDEX($K:$P,ROW(),MATCH(BL$3,$K$2:$P$2,0))</f>
        <v>5</v>
      </c>
      <c r="BM1402" s="143" cm="1">
        <f t="array" ref="BM1402">INDEX($K:$P,ROW(),MATCH(BM$3,$K$2:$P$2,0))</f>
        <v>5</v>
      </c>
      <c r="BN1402" s="143" cm="1">
        <f t="array" ref="BN1402">INDEX($K:$P,ROW(),MATCH(BN$3,$K$2:$P$2,0))</f>
        <v>5</v>
      </c>
      <c r="BO1402" s="143" cm="1">
        <f t="array" ref="BO1402">INDEX($K:$P,ROW(),MATCH(BO$3,$K$2:$P$2,0))</f>
        <v>5</v>
      </c>
      <c r="BP1402" s="143" cm="1">
        <f t="array" ref="BP1402">INDEX($K:$P,ROW(),MATCH(BP$3,$K$2:$P$2,0))</f>
        <v>5</v>
      </c>
      <c r="BQ1402" s="143" cm="1">
        <f t="array" ref="BQ1402">INDEX($K:$P,ROW(),MATCH(BQ$3,$K$2:$P$2,0))</f>
        <v>5</v>
      </c>
      <c r="BR1402" s="143" cm="1">
        <f t="array" ref="BR1402">INDEX($K:$P,ROW(),MATCH(BR$3,$K$2:$P$2,0))</f>
        <v>5</v>
      </c>
      <c r="BS1402" s="143" cm="1">
        <f t="array" ref="BS1402">INDEX($K:$P,ROW(),MATCH(BS$3,$K$2:$P$2,0))</f>
        <v>5</v>
      </c>
      <c r="BT1402" s="143" cm="1">
        <f t="array" ref="BT1402">INDEX($K:$P,ROW(),MATCH(BT$3,$K$2:$P$2,0))</f>
        <v>5</v>
      </c>
      <c r="BU1402" s="143" cm="1">
        <f t="array" ref="BU1402">INDEX($K:$P,ROW(),MATCH(BU$3,$K$2:$P$2,0))</f>
        <v>5</v>
      </c>
      <c r="BV1402" s="143" cm="1">
        <f t="array" ref="BV1402">INDEX($K:$P,ROW(),MATCH(BV$3,$K$2:$P$2,0))</f>
        <v>5</v>
      </c>
      <c r="BW1402" s="143" cm="1">
        <f t="array" ref="BW1402">INDEX($K:$P,ROW(),MATCH(BW$3,$K$2:$P$2,0))</f>
        <v>5</v>
      </c>
      <c r="BX1402" s="143" cm="1">
        <f t="array" ref="BX1402">INDEX($K:$P,ROW(),MATCH(BX$3,$K$2:$P$2,0))</f>
        <v>5</v>
      </c>
      <c r="BY1402" s="143" cm="1">
        <f t="array" ref="BY1402">INDEX($K:$P,ROW(),MATCH(BY$3,$K$2:$P$2,0))</f>
        <v>5</v>
      </c>
      <c r="BZ1402" s="143" cm="1">
        <f t="array" ref="BZ1402">INDEX($K:$P,ROW(),MATCH(BZ$3,$K$2:$P$2,0))</f>
        <v>5</v>
      </c>
      <c r="CA1402" s="143" cm="1">
        <f t="array" ref="CA1402">INDEX($K:$P,ROW(),MATCH(CA$3,$K$2:$P$2,0))</f>
        <v>5</v>
      </c>
      <c r="CB1402" s="143" cm="1">
        <f t="array" ref="CB1402">INDEX($K:$P,ROW(),MATCH(CB$3,$K$2:$P$2,0))</f>
        <v>5</v>
      </c>
      <c r="CC1402" s="143" cm="1">
        <f t="array" ref="CC1402">INDEX($K:$P,ROW(),MATCH(CC$3,$K$2:$P$2,0))</f>
        <v>5</v>
      </c>
      <c r="CD1402" s="143" cm="1">
        <f t="array" ref="CD1402">INDEX($K:$P,ROW(),MATCH(CD$3,$K$2:$P$2,0))</f>
        <v>5</v>
      </c>
      <c r="CE1402" s="143" cm="1">
        <f t="array" ref="CE1402">INDEX($K:$P,ROW(),MATCH(CE$3,$K$2:$P$2,0))</f>
        <v>5</v>
      </c>
      <c r="CF1402" s="143" cm="1">
        <f t="array" ref="CF1402">INDEX($K:$P,ROW(),MATCH(CF$3,$K$2:$P$2,0))</f>
        <v>5</v>
      </c>
      <c r="CG1402" s="143" cm="1">
        <f t="array" ref="CG1402">INDEX($K:$P,ROW(),MATCH(CG$3,$K$2:$P$2,0))</f>
        <v>5</v>
      </c>
      <c r="CH1402" s="143" cm="1">
        <f t="array" ref="CH1402">INDEX($K:$P,ROW(),MATCH(CH$3,$K$2:$P$2,0))</f>
        <v>5</v>
      </c>
      <c r="CI1402" s="143" cm="1">
        <f t="array" ref="CI1402">INDEX($K:$P,ROW(),MATCH(CI$3,$K$2:$P$2,0))</f>
        <v>5</v>
      </c>
      <c r="CJ1402" s="143" cm="1">
        <f t="array" ref="CJ1402">INDEX($K:$P,ROW(),MATCH(CJ$3,$K$2:$P$2,0))</f>
        <v>5</v>
      </c>
      <c r="CK1402" s="143" cm="1">
        <f t="array" ref="CK1402">INDEX($K:$P,ROW(),MATCH(CK$3,$K$2:$P$2,0))</f>
        <v>5</v>
      </c>
      <c r="CL1402" s="143" cm="1">
        <f t="array" ref="CL1402">INDEX($K:$P,ROW(),MATCH(CL$3,$K$2:$P$2,0))</f>
        <v>5</v>
      </c>
    </row>
    <row r="1403" spans="2:90" x14ac:dyDescent="0.4">
      <c r="B1403" s="123" t="str">
        <f>SUBSTITUTE(B1400,":","")&amp;" - "&amp;B1405</f>
        <v>Setup fees - (Primary label)</v>
      </c>
      <c r="C1403" s="27" t="s">
        <v>198</v>
      </c>
      <c r="D1403" t="s">
        <v>1012</v>
      </c>
      <c r="E1403" s="8" t="str">
        <f t="shared" si="1688"/>
        <v>1403 SETUPFEE-S</v>
      </c>
      <c r="F1403" s="27"/>
      <c r="G1403" s="27"/>
      <c r="H1403" s="27"/>
      <c r="I1403" s="78"/>
      <c r="J1403" s="78"/>
      <c r="K1403" s="115">
        <f t="shared" ref="K1403:P1403" ca="1" si="1689">SUMIF($3:$3,K$2,1403:1403)</f>
        <v>300000</v>
      </c>
      <c r="L1403" s="115">
        <f t="shared" ca="1" si="1689"/>
        <v>300000</v>
      </c>
      <c r="M1403" s="115">
        <f t="shared" ca="1" si="1689"/>
        <v>300000</v>
      </c>
      <c r="N1403" s="115">
        <f t="shared" ca="1" si="1689"/>
        <v>300000</v>
      </c>
      <c r="O1403" s="115">
        <f t="shared" ca="1" si="1689"/>
        <v>300000</v>
      </c>
      <c r="P1403" s="115">
        <f t="shared" ca="1" si="1689"/>
        <v>300000</v>
      </c>
      <c r="R1403" s="33"/>
      <c r="S1403" s="144">
        <f ca="1">S1402*INDIRECT(S1395)</f>
        <v>25000</v>
      </c>
      <c r="T1403" s="144">
        <f t="shared" ref="T1403:CE1403" ca="1" si="1690">T1402*INDIRECT(T1395)</f>
        <v>25000</v>
      </c>
      <c r="U1403" s="144">
        <f t="shared" ca="1" si="1690"/>
        <v>25000</v>
      </c>
      <c r="V1403" s="144">
        <f t="shared" ca="1" si="1690"/>
        <v>25000</v>
      </c>
      <c r="W1403" s="144">
        <f t="shared" ca="1" si="1690"/>
        <v>25000</v>
      </c>
      <c r="X1403" s="144">
        <f t="shared" ca="1" si="1690"/>
        <v>25000</v>
      </c>
      <c r="Y1403" s="144">
        <f t="shared" ca="1" si="1690"/>
        <v>25000</v>
      </c>
      <c r="Z1403" s="144">
        <f t="shared" ca="1" si="1690"/>
        <v>25000</v>
      </c>
      <c r="AA1403" s="144">
        <f t="shared" ca="1" si="1690"/>
        <v>25000</v>
      </c>
      <c r="AB1403" s="144">
        <f t="shared" ca="1" si="1690"/>
        <v>25000</v>
      </c>
      <c r="AC1403" s="144">
        <f t="shared" ca="1" si="1690"/>
        <v>25000</v>
      </c>
      <c r="AD1403" s="144">
        <f t="shared" ca="1" si="1690"/>
        <v>25000</v>
      </c>
      <c r="AE1403" s="144">
        <f t="shared" ca="1" si="1690"/>
        <v>25000</v>
      </c>
      <c r="AF1403" s="144">
        <f t="shared" ca="1" si="1690"/>
        <v>25000</v>
      </c>
      <c r="AG1403" s="144">
        <f t="shared" ca="1" si="1690"/>
        <v>25000</v>
      </c>
      <c r="AH1403" s="144">
        <f t="shared" ca="1" si="1690"/>
        <v>25000</v>
      </c>
      <c r="AI1403" s="144">
        <f t="shared" ca="1" si="1690"/>
        <v>25000</v>
      </c>
      <c r="AJ1403" s="144">
        <f t="shared" ca="1" si="1690"/>
        <v>25000</v>
      </c>
      <c r="AK1403" s="144">
        <f t="shared" ca="1" si="1690"/>
        <v>25000</v>
      </c>
      <c r="AL1403" s="144">
        <f t="shared" ca="1" si="1690"/>
        <v>25000</v>
      </c>
      <c r="AM1403" s="144">
        <f t="shared" ca="1" si="1690"/>
        <v>25000</v>
      </c>
      <c r="AN1403" s="144">
        <f t="shared" ca="1" si="1690"/>
        <v>25000</v>
      </c>
      <c r="AO1403" s="144">
        <f t="shared" ca="1" si="1690"/>
        <v>25000</v>
      </c>
      <c r="AP1403" s="144">
        <f t="shared" ca="1" si="1690"/>
        <v>25000</v>
      </c>
      <c r="AQ1403" s="144">
        <f t="shared" ca="1" si="1690"/>
        <v>25000</v>
      </c>
      <c r="AR1403" s="144">
        <f t="shared" ca="1" si="1690"/>
        <v>25000</v>
      </c>
      <c r="AS1403" s="144">
        <f t="shared" ca="1" si="1690"/>
        <v>25000</v>
      </c>
      <c r="AT1403" s="144">
        <f t="shared" ca="1" si="1690"/>
        <v>25000</v>
      </c>
      <c r="AU1403" s="144">
        <f t="shared" ca="1" si="1690"/>
        <v>25000</v>
      </c>
      <c r="AV1403" s="144">
        <f t="shared" ca="1" si="1690"/>
        <v>25000</v>
      </c>
      <c r="AW1403" s="144">
        <f t="shared" ca="1" si="1690"/>
        <v>25000</v>
      </c>
      <c r="AX1403" s="144">
        <f t="shared" ca="1" si="1690"/>
        <v>25000</v>
      </c>
      <c r="AY1403" s="144">
        <f t="shared" ca="1" si="1690"/>
        <v>25000</v>
      </c>
      <c r="AZ1403" s="144">
        <f t="shared" ca="1" si="1690"/>
        <v>25000</v>
      </c>
      <c r="BA1403" s="144">
        <f t="shared" ca="1" si="1690"/>
        <v>25000</v>
      </c>
      <c r="BB1403" s="144">
        <f t="shared" ca="1" si="1690"/>
        <v>25000</v>
      </c>
      <c r="BC1403" s="144">
        <f t="shared" ca="1" si="1690"/>
        <v>25000</v>
      </c>
      <c r="BD1403" s="144">
        <f t="shared" ca="1" si="1690"/>
        <v>25000</v>
      </c>
      <c r="BE1403" s="144">
        <f t="shared" ca="1" si="1690"/>
        <v>25000</v>
      </c>
      <c r="BF1403" s="144">
        <f t="shared" ca="1" si="1690"/>
        <v>25000</v>
      </c>
      <c r="BG1403" s="144">
        <f t="shared" ca="1" si="1690"/>
        <v>25000</v>
      </c>
      <c r="BH1403" s="144">
        <f t="shared" ca="1" si="1690"/>
        <v>25000</v>
      </c>
      <c r="BI1403" s="144">
        <f t="shared" ca="1" si="1690"/>
        <v>25000</v>
      </c>
      <c r="BJ1403" s="144">
        <f t="shared" ca="1" si="1690"/>
        <v>25000</v>
      </c>
      <c r="BK1403" s="144">
        <f t="shared" ca="1" si="1690"/>
        <v>25000</v>
      </c>
      <c r="BL1403" s="144">
        <f t="shared" ca="1" si="1690"/>
        <v>25000</v>
      </c>
      <c r="BM1403" s="144">
        <f t="shared" ca="1" si="1690"/>
        <v>25000</v>
      </c>
      <c r="BN1403" s="144">
        <f t="shared" ca="1" si="1690"/>
        <v>25000</v>
      </c>
      <c r="BO1403" s="144">
        <f t="shared" ca="1" si="1690"/>
        <v>25000</v>
      </c>
      <c r="BP1403" s="144">
        <f t="shared" ca="1" si="1690"/>
        <v>25000</v>
      </c>
      <c r="BQ1403" s="144">
        <f t="shared" ca="1" si="1690"/>
        <v>25000</v>
      </c>
      <c r="BR1403" s="144">
        <f t="shared" ca="1" si="1690"/>
        <v>25000</v>
      </c>
      <c r="BS1403" s="144">
        <f t="shared" ca="1" si="1690"/>
        <v>25000</v>
      </c>
      <c r="BT1403" s="144">
        <f t="shared" ca="1" si="1690"/>
        <v>25000</v>
      </c>
      <c r="BU1403" s="144">
        <f t="shared" ca="1" si="1690"/>
        <v>25000</v>
      </c>
      <c r="BV1403" s="144">
        <f t="shared" ca="1" si="1690"/>
        <v>25000</v>
      </c>
      <c r="BW1403" s="144">
        <f t="shared" ca="1" si="1690"/>
        <v>25000</v>
      </c>
      <c r="BX1403" s="144">
        <f t="shared" ca="1" si="1690"/>
        <v>25000</v>
      </c>
      <c r="BY1403" s="144">
        <f t="shared" ca="1" si="1690"/>
        <v>25000</v>
      </c>
      <c r="BZ1403" s="144">
        <f t="shared" ca="1" si="1690"/>
        <v>25000</v>
      </c>
      <c r="CA1403" s="144">
        <f t="shared" ca="1" si="1690"/>
        <v>25000</v>
      </c>
      <c r="CB1403" s="144">
        <f t="shared" ca="1" si="1690"/>
        <v>25000</v>
      </c>
      <c r="CC1403" s="144">
        <f t="shared" ca="1" si="1690"/>
        <v>25000</v>
      </c>
      <c r="CD1403" s="144">
        <f t="shared" ca="1" si="1690"/>
        <v>25000</v>
      </c>
      <c r="CE1403" s="144">
        <f t="shared" ca="1" si="1690"/>
        <v>25000</v>
      </c>
      <c r="CF1403" s="144">
        <f t="shared" ref="CF1403:CL1403" ca="1" si="1691">CF1402*INDIRECT(CF1395)</f>
        <v>25000</v>
      </c>
      <c r="CG1403" s="144">
        <f t="shared" ca="1" si="1691"/>
        <v>25000</v>
      </c>
      <c r="CH1403" s="144">
        <f t="shared" ca="1" si="1691"/>
        <v>25000</v>
      </c>
      <c r="CI1403" s="144">
        <f t="shared" ca="1" si="1691"/>
        <v>25000</v>
      </c>
      <c r="CJ1403" s="144">
        <f t="shared" ca="1" si="1691"/>
        <v>25000</v>
      </c>
      <c r="CK1403" s="144">
        <f t="shared" ca="1" si="1691"/>
        <v>25000</v>
      </c>
      <c r="CL1403" s="144">
        <f t="shared" ca="1" si="1691"/>
        <v>25000</v>
      </c>
    </row>
    <row r="1404" spans="2:90" x14ac:dyDescent="0.4">
      <c r="B1404" s="13"/>
      <c r="D1404" t="s">
        <v>1012</v>
      </c>
      <c r="E1404" s="8" t="str">
        <f t="shared" si="1688"/>
        <v>1404 SETUPFEE-S</v>
      </c>
      <c r="G1404" t="s">
        <v>244</v>
      </c>
      <c r="H1404" s="12"/>
      <c r="I1404" s="60"/>
      <c r="J1404" s="60"/>
      <c r="R1404" s="9"/>
      <c r="S1404" s="145"/>
      <c r="T1404" s="145"/>
      <c r="U1404" s="145"/>
      <c r="V1404" s="145"/>
      <c r="W1404" s="145"/>
      <c r="X1404" s="145"/>
      <c r="Y1404" s="145"/>
      <c r="Z1404" s="145"/>
      <c r="AA1404" s="145"/>
      <c r="AB1404" s="145"/>
      <c r="AC1404" s="145"/>
      <c r="AD1404" s="145"/>
      <c r="AE1404" s="145"/>
      <c r="AF1404" s="145"/>
      <c r="AG1404" s="145"/>
      <c r="AH1404" s="145"/>
      <c r="AI1404" s="145"/>
      <c r="AJ1404" s="145"/>
      <c r="AK1404" s="145"/>
      <c r="AL1404" s="145"/>
      <c r="AM1404" s="145"/>
      <c r="AN1404" s="145"/>
      <c r="AO1404" s="145"/>
      <c r="AP1404" s="145"/>
      <c r="AQ1404" s="145"/>
      <c r="AR1404" s="145"/>
      <c r="AS1404" s="145"/>
      <c r="AT1404" s="145"/>
      <c r="AU1404" s="145"/>
      <c r="AV1404" s="145"/>
      <c r="AW1404" s="145"/>
      <c r="AX1404" s="145"/>
      <c r="AY1404" s="145"/>
      <c r="AZ1404" s="145"/>
      <c r="BA1404" s="145"/>
      <c r="BB1404" s="145"/>
      <c r="BC1404" s="145"/>
      <c r="BD1404" s="145"/>
      <c r="BE1404" s="145"/>
      <c r="BF1404" s="145"/>
      <c r="BG1404" s="145"/>
      <c r="BH1404" s="145"/>
      <c r="BI1404" s="145"/>
      <c r="BJ1404" s="145"/>
      <c r="BK1404" s="145"/>
      <c r="BL1404" s="145"/>
      <c r="BM1404" s="145"/>
      <c r="BN1404" s="145"/>
      <c r="BO1404" s="145"/>
      <c r="BP1404" s="145"/>
      <c r="BQ1404" s="145"/>
      <c r="BR1404" s="145"/>
      <c r="BS1404" s="145"/>
      <c r="BT1404" s="145"/>
      <c r="BU1404" s="145"/>
      <c r="BV1404" s="145"/>
      <c r="BW1404" s="145"/>
      <c r="BX1404" s="145"/>
      <c r="BY1404" s="145"/>
      <c r="BZ1404" s="145"/>
      <c r="CA1404" s="145"/>
      <c r="CB1404" s="145"/>
      <c r="CC1404" s="145"/>
      <c r="CD1404" s="145"/>
      <c r="CE1404" s="145"/>
      <c r="CF1404" s="145"/>
      <c r="CG1404" s="145"/>
      <c r="CH1404" s="145"/>
      <c r="CI1404" s="145"/>
      <c r="CJ1404" s="145"/>
      <c r="CK1404" s="145"/>
      <c r="CL1404" s="145"/>
    </row>
    <row r="1405" spans="2:90" x14ac:dyDescent="0.4">
      <c r="B1405" s="8" t="str">
        <f>B1392</f>
        <v>(Primary label)</v>
      </c>
      <c r="D1405" t="s">
        <v>1012</v>
      </c>
      <c r="E1405" s="8" t="str">
        <f>ROW()&amp;" "&amp;D1405</f>
        <v>1405 SETUPFEE-S</v>
      </c>
      <c r="G1405" t="s">
        <v>332</v>
      </c>
      <c r="H1405" s="12"/>
      <c r="I1405" s="60"/>
      <c r="J1405" s="60"/>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row>
    <row r="1406" spans="2:90" x14ac:dyDescent="0.4">
      <c r="B1406" s="8" t="str">
        <f>B1393</f>
        <v>primary unit</v>
      </c>
      <c r="D1406" t="s">
        <v>1012</v>
      </c>
      <c r="E1406" s="8" t="str">
        <f>ROW()&amp;" "&amp;D1406</f>
        <v>1406 SETUPFEE-S</v>
      </c>
      <c r="G1406" t="s">
        <v>332</v>
      </c>
      <c r="H1406" s="12"/>
      <c r="I1406" s="60"/>
      <c r="J1406" s="60"/>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row>
    <row r="1407" spans="2:90" x14ac:dyDescent="0.4">
      <c r="B1407" s="8" t="str">
        <f>B1394</f>
        <v>Primary revenue driver</v>
      </c>
      <c r="D1407" t="s">
        <v>1012</v>
      </c>
      <c r="E1407" s="8" t="str">
        <f>ROW()&amp;" "&amp;D1407</f>
        <v>1407 SETUPFEE-S</v>
      </c>
      <c r="G1407" t="s">
        <v>332</v>
      </c>
      <c r="K1407" s="53"/>
      <c r="L1407" s="53"/>
      <c r="M1407" s="53"/>
      <c r="N1407" s="53"/>
      <c r="O1407" s="53"/>
      <c r="P1407" s="53"/>
      <c r="R1407" s="24"/>
      <c r="S1407" s="211" t="str">
        <f t="shared" ref="S1407:CD1408" si="1692">S1394</f>
        <v>S$12</v>
      </c>
      <c r="T1407" s="211" t="str">
        <f t="shared" si="1692"/>
        <v>T$12</v>
      </c>
      <c r="U1407" s="211" t="str">
        <f t="shared" si="1692"/>
        <v>U$12</v>
      </c>
      <c r="V1407" s="211" t="str">
        <f t="shared" si="1692"/>
        <v>V$12</v>
      </c>
      <c r="W1407" s="211" t="str">
        <f t="shared" si="1692"/>
        <v>W$12</v>
      </c>
      <c r="X1407" s="211" t="str">
        <f t="shared" si="1692"/>
        <v>X$12</v>
      </c>
      <c r="Y1407" s="211" t="str">
        <f t="shared" si="1692"/>
        <v>Y$12</v>
      </c>
      <c r="Z1407" s="211" t="str">
        <f t="shared" si="1692"/>
        <v>Z$12</v>
      </c>
      <c r="AA1407" s="211" t="str">
        <f t="shared" si="1692"/>
        <v>AA$12</v>
      </c>
      <c r="AB1407" s="211" t="str">
        <f t="shared" si="1692"/>
        <v>AB$12</v>
      </c>
      <c r="AC1407" s="211" t="str">
        <f t="shared" si="1692"/>
        <v>AC$12</v>
      </c>
      <c r="AD1407" s="211" t="str">
        <f t="shared" si="1692"/>
        <v>AD$12</v>
      </c>
      <c r="AE1407" s="211" t="str">
        <f t="shared" si="1692"/>
        <v>AE$12</v>
      </c>
      <c r="AF1407" s="211" t="str">
        <f t="shared" si="1692"/>
        <v>AF$12</v>
      </c>
      <c r="AG1407" s="211" t="str">
        <f t="shared" si="1692"/>
        <v>AG$12</v>
      </c>
      <c r="AH1407" s="211" t="str">
        <f t="shared" si="1692"/>
        <v>AH$12</v>
      </c>
      <c r="AI1407" s="211" t="str">
        <f t="shared" si="1692"/>
        <v>AI$12</v>
      </c>
      <c r="AJ1407" s="211" t="str">
        <f t="shared" si="1692"/>
        <v>AJ$12</v>
      </c>
      <c r="AK1407" s="211" t="str">
        <f t="shared" si="1692"/>
        <v>AK$12</v>
      </c>
      <c r="AL1407" s="211" t="str">
        <f t="shared" si="1692"/>
        <v>AL$12</v>
      </c>
      <c r="AM1407" s="211" t="str">
        <f t="shared" si="1692"/>
        <v>AM$12</v>
      </c>
      <c r="AN1407" s="211" t="str">
        <f t="shared" si="1692"/>
        <v>AN$12</v>
      </c>
      <c r="AO1407" s="211" t="str">
        <f t="shared" si="1692"/>
        <v>AO$12</v>
      </c>
      <c r="AP1407" s="211" t="str">
        <f t="shared" si="1692"/>
        <v>AP$12</v>
      </c>
      <c r="AQ1407" s="211" t="str">
        <f t="shared" si="1692"/>
        <v>AQ$12</v>
      </c>
      <c r="AR1407" s="211" t="str">
        <f t="shared" si="1692"/>
        <v>AR$12</v>
      </c>
      <c r="AS1407" s="211" t="str">
        <f t="shared" si="1692"/>
        <v>AS$12</v>
      </c>
      <c r="AT1407" s="211" t="str">
        <f t="shared" si="1692"/>
        <v>AT$12</v>
      </c>
      <c r="AU1407" s="211" t="str">
        <f t="shared" si="1692"/>
        <v>AU$12</v>
      </c>
      <c r="AV1407" s="211" t="str">
        <f t="shared" si="1692"/>
        <v>AV$12</v>
      </c>
      <c r="AW1407" s="211" t="str">
        <f t="shared" si="1692"/>
        <v>AW$12</v>
      </c>
      <c r="AX1407" s="211" t="str">
        <f t="shared" si="1692"/>
        <v>AX$12</v>
      </c>
      <c r="AY1407" s="211" t="str">
        <f t="shared" si="1692"/>
        <v>AY$12</v>
      </c>
      <c r="AZ1407" s="211" t="str">
        <f t="shared" si="1692"/>
        <v>AZ$12</v>
      </c>
      <c r="BA1407" s="211" t="str">
        <f t="shared" si="1692"/>
        <v>BA$12</v>
      </c>
      <c r="BB1407" s="211" t="str">
        <f t="shared" si="1692"/>
        <v>BB$12</v>
      </c>
      <c r="BC1407" s="211" t="str">
        <f t="shared" si="1692"/>
        <v>BC$12</v>
      </c>
      <c r="BD1407" s="211" t="str">
        <f t="shared" si="1692"/>
        <v>BD$12</v>
      </c>
      <c r="BE1407" s="211" t="str">
        <f t="shared" si="1692"/>
        <v>BE$12</v>
      </c>
      <c r="BF1407" s="211" t="str">
        <f t="shared" si="1692"/>
        <v>BF$12</v>
      </c>
      <c r="BG1407" s="211" t="str">
        <f t="shared" si="1692"/>
        <v>BG$12</v>
      </c>
      <c r="BH1407" s="211" t="str">
        <f t="shared" si="1692"/>
        <v>BH$12</v>
      </c>
      <c r="BI1407" s="211" t="str">
        <f t="shared" si="1692"/>
        <v>BI$12</v>
      </c>
      <c r="BJ1407" s="211" t="str">
        <f t="shared" si="1692"/>
        <v>BJ$12</v>
      </c>
      <c r="BK1407" s="211" t="str">
        <f t="shared" si="1692"/>
        <v>BK$12</v>
      </c>
      <c r="BL1407" s="211" t="str">
        <f t="shared" si="1692"/>
        <v>BL$12</v>
      </c>
      <c r="BM1407" s="211" t="str">
        <f t="shared" si="1692"/>
        <v>BM$12</v>
      </c>
      <c r="BN1407" s="211" t="str">
        <f t="shared" si="1692"/>
        <v>BN$12</v>
      </c>
      <c r="BO1407" s="211" t="str">
        <f t="shared" si="1692"/>
        <v>BO$12</v>
      </c>
      <c r="BP1407" s="211" t="str">
        <f t="shared" si="1692"/>
        <v>BP$12</v>
      </c>
      <c r="BQ1407" s="211" t="str">
        <f t="shared" si="1692"/>
        <v>BQ$12</v>
      </c>
      <c r="BR1407" s="211" t="str">
        <f t="shared" si="1692"/>
        <v>BR$12</v>
      </c>
      <c r="BS1407" s="211" t="str">
        <f t="shared" si="1692"/>
        <v>BS$12</v>
      </c>
      <c r="BT1407" s="211" t="str">
        <f t="shared" si="1692"/>
        <v>BT$12</v>
      </c>
      <c r="BU1407" s="211" t="str">
        <f t="shared" si="1692"/>
        <v>BU$12</v>
      </c>
      <c r="BV1407" s="211" t="str">
        <f t="shared" si="1692"/>
        <v>BV$12</v>
      </c>
      <c r="BW1407" s="211" t="str">
        <f t="shared" si="1692"/>
        <v>BW$12</v>
      </c>
      <c r="BX1407" s="211" t="str">
        <f t="shared" si="1692"/>
        <v>BX$12</v>
      </c>
      <c r="BY1407" s="211" t="str">
        <f t="shared" si="1692"/>
        <v>BY$12</v>
      </c>
      <c r="BZ1407" s="211" t="str">
        <f t="shared" si="1692"/>
        <v>BZ$12</v>
      </c>
      <c r="CA1407" s="211" t="str">
        <f t="shared" si="1692"/>
        <v>CA$12</v>
      </c>
      <c r="CB1407" s="211" t="str">
        <f t="shared" si="1692"/>
        <v>CB$12</v>
      </c>
      <c r="CC1407" s="211" t="str">
        <f t="shared" si="1692"/>
        <v>CC$12</v>
      </c>
      <c r="CD1407" s="211" t="str">
        <f t="shared" si="1692"/>
        <v>CD$12</v>
      </c>
      <c r="CE1407" s="211" t="str">
        <f t="shared" ref="CE1407:CL1408" si="1693">CE1394</f>
        <v>CE$12</v>
      </c>
      <c r="CF1407" s="211" t="str">
        <f t="shared" si="1693"/>
        <v>CF$12</v>
      </c>
      <c r="CG1407" s="211" t="str">
        <f t="shared" si="1693"/>
        <v>CG$12</v>
      </c>
      <c r="CH1407" s="211" t="str">
        <f t="shared" si="1693"/>
        <v>CH$12</v>
      </c>
      <c r="CI1407" s="211" t="str">
        <f t="shared" si="1693"/>
        <v>CI$12</v>
      </c>
      <c r="CJ1407" s="211" t="str">
        <f t="shared" si="1693"/>
        <v>CJ$12</v>
      </c>
      <c r="CK1407" s="211" t="str">
        <f t="shared" si="1693"/>
        <v>CK$12</v>
      </c>
      <c r="CL1407" s="211" t="str">
        <f t="shared" si="1693"/>
        <v>CL$12</v>
      </c>
    </row>
    <row r="1408" spans="2:90" x14ac:dyDescent="0.4">
      <c r="B1408" s="8" t="str">
        <f>B1395</f>
        <v>Primary volume driver</v>
      </c>
      <c r="D1408" t="s">
        <v>1012</v>
      </c>
      <c r="E1408" s="8" t="str">
        <f>ROW()&amp;" "&amp;D1408</f>
        <v>1408 SETUPFEE-S</v>
      </c>
      <c r="G1408" t="s">
        <v>332</v>
      </c>
      <c r="H1408" s="56"/>
      <c r="I1408" s="79"/>
      <c r="J1408" s="79"/>
      <c r="K1408" s="15"/>
      <c r="L1408" s="15"/>
      <c r="M1408" s="15"/>
      <c r="N1408" s="15"/>
      <c r="O1408" s="15"/>
      <c r="P1408" s="15"/>
      <c r="R1408" s="15"/>
      <c r="S1408" s="211" t="str">
        <f t="shared" si="1692"/>
        <v>S$13</v>
      </c>
      <c r="T1408" s="211" t="str">
        <f t="shared" si="1692"/>
        <v>T$13</v>
      </c>
      <c r="U1408" s="211" t="str">
        <f t="shared" si="1692"/>
        <v>U$13</v>
      </c>
      <c r="V1408" s="211" t="str">
        <f t="shared" si="1692"/>
        <v>V$13</v>
      </c>
      <c r="W1408" s="211" t="str">
        <f t="shared" si="1692"/>
        <v>W$13</v>
      </c>
      <c r="X1408" s="211" t="str">
        <f t="shared" si="1692"/>
        <v>X$13</v>
      </c>
      <c r="Y1408" s="211" t="str">
        <f t="shared" si="1692"/>
        <v>Y$13</v>
      </c>
      <c r="Z1408" s="211" t="str">
        <f t="shared" si="1692"/>
        <v>Z$13</v>
      </c>
      <c r="AA1408" s="211" t="str">
        <f t="shared" si="1692"/>
        <v>AA$13</v>
      </c>
      <c r="AB1408" s="211" t="str">
        <f t="shared" si="1692"/>
        <v>AB$13</v>
      </c>
      <c r="AC1408" s="211" t="str">
        <f t="shared" si="1692"/>
        <v>AC$13</v>
      </c>
      <c r="AD1408" s="211" t="str">
        <f t="shared" si="1692"/>
        <v>AD$13</v>
      </c>
      <c r="AE1408" s="211" t="str">
        <f t="shared" si="1692"/>
        <v>AE$13</v>
      </c>
      <c r="AF1408" s="211" t="str">
        <f t="shared" si="1692"/>
        <v>AF$13</v>
      </c>
      <c r="AG1408" s="211" t="str">
        <f t="shared" si="1692"/>
        <v>AG$13</v>
      </c>
      <c r="AH1408" s="211" t="str">
        <f t="shared" si="1692"/>
        <v>AH$13</v>
      </c>
      <c r="AI1408" s="211" t="str">
        <f t="shared" si="1692"/>
        <v>AI$13</v>
      </c>
      <c r="AJ1408" s="211" t="str">
        <f t="shared" si="1692"/>
        <v>AJ$13</v>
      </c>
      <c r="AK1408" s="211" t="str">
        <f t="shared" si="1692"/>
        <v>AK$13</v>
      </c>
      <c r="AL1408" s="211" t="str">
        <f t="shared" si="1692"/>
        <v>AL$13</v>
      </c>
      <c r="AM1408" s="211" t="str">
        <f t="shared" si="1692"/>
        <v>AM$13</v>
      </c>
      <c r="AN1408" s="211" t="str">
        <f t="shared" si="1692"/>
        <v>AN$13</v>
      </c>
      <c r="AO1408" s="211" t="str">
        <f t="shared" si="1692"/>
        <v>AO$13</v>
      </c>
      <c r="AP1408" s="211" t="str">
        <f t="shared" si="1692"/>
        <v>AP$13</v>
      </c>
      <c r="AQ1408" s="211" t="str">
        <f t="shared" si="1692"/>
        <v>AQ$13</v>
      </c>
      <c r="AR1408" s="211" t="str">
        <f t="shared" si="1692"/>
        <v>AR$13</v>
      </c>
      <c r="AS1408" s="211" t="str">
        <f t="shared" si="1692"/>
        <v>AS$13</v>
      </c>
      <c r="AT1408" s="211" t="str">
        <f t="shared" si="1692"/>
        <v>AT$13</v>
      </c>
      <c r="AU1408" s="211" t="str">
        <f t="shared" si="1692"/>
        <v>AU$13</v>
      </c>
      <c r="AV1408" s="211" t="str">
        <f t="shared" si="1692"/>
        <v>AV$13</v>
      </c>
      <c r="AW1408" s="211" t="str">
        <f t="shared" si="1692"/>
        <v>AW$13</v>
      </c>
      <c r="AX1408" s="211" t="str">
        <f t="shared" si="1692"/>
        <v>AX$13</v>
      </c>
      <c r="AY1408" s="211" t="str">
        <f t="shared" si="1692"/>
        <v>AY$13</v>
      </c>
      <c r="AZ1408" s="211" t="str">
        <f t="shared" si="1692"/>
        <v>AZ$13</v>
      </c>
      <c r="BA1408" s="211" t="str">
        <f t="shared" si="1692"/>
        <v>BA$13</v>
      </c>
      <c r="BB1408" s="211" t="str">
        <f t="shared" si="1692"/>
        <v>BB$13</v>
      </c>
      <c r="BC1408" s="211" t="str">
        <f t="shared" si="1692"/>
        <v>BC$13</v>
      </c>
      <c r="BD1408" s="211" t="str">
        <f t="shared" si="1692"/>
        <v>BD$13</v>
      </c>
      <c r="BE1408" s="211" t="str">
        <f t="shared" si="1692"/>
        <v>BE$13</v>
      </c>
      <c r="BF1408" s="211" t="str">
        <f t="shared" si="1692"/>
        <v>BF$13</v>
      </c>
      <c r="BG1408" s="211" t="str">
        <f t="shared" si="1692"/>
        <v>BG$13</v>
      </c>
      <c r="BH1408" s="211" t="str">
        <f t="shared" si="1692"/>
        <v>BH$13</v>
      </c>
      <c r="BI1408" s="211" t="str">
        <f t="shared" si="1692"/>
        <v>BI$13</v>
      </c>
      <c r="BJ1408" s="211" t="str">
        <f t="shared" si="1692"/>
        <v>BJ$13</v>
      </c>
      <c r="BK1408" s="211" t="str">
        <f t="shared" si="1692"/>
        <v>BK$13</v>
      </c>
      <c r="BL1408" s="211" t="str">
        <f t="shared" si="1692"/>
        <v>BL$13</v>
      </c>
      <c r="BM1408" s="211" t="str">
        <f t="shared" si="1692"/>
        <v>BM$13</v>
      </c>
      <c r="BN1408" s="211" t="str">
        <f t="shared" si="1692"/>
        <v>BN$13</v>
      </c>
      <c r="BO1408" s="211" t="str">
        <f t="shared" si="1692"/>
        <v>BO$13</v>
      </c>
      <c r="BP1408" s="211" t="str">
        <f t="shared" si="1692"/>
        <v>BP$13</v>
      </c>
      <c r="BQ1408" s="211" t="str">
        <f t="shared" si="1692"/>
        <v>BQ$13</v>
      </c>
      <c r="BR1408" s="211" t="str">
        <f t="shared" si="1692"/>
        <v>BR$13</v>
      </c>
      <c r="BS1408" s="211" t="str">
        <f t="shared" si="1692"/>
        <v>BS$13</v>
      </c>
      <c r="BT1408" s="211" t="str">
        <f t="shared" si="1692"/>
        <v>BT$13</v>
      </c>
      <c r="BU1408" s="211" t="str">
        <f t="shared" si="1692"/>
        <v>BU$13</v>
      </c>
      <c r="BV1408" s="211" t="str">
        <f t="shared" si="1692"/>
        <v>BV$13</v>
      </c>
      <c r="BW1408" s="211" t="str">
        <f t="shared" si="1692"/>
        <v>BW$13</v>
      </c>
      <c r="BX1408" s="211" t="str">
        <f t="shared" si="1692"/>
        <v>BX$13</v>
      </c>
      <c r="BY1408" s="211" t="str">
        <f t="shared" si="1692"/>
        <v>BY$13</v>
      </c>
      <c r="BZ1408" s="211" t="str">
        <f t="shared" si="1692"/>
        <v>BZ$13</v>
      </c>
      <c r="CA1408" s="211" t="str">
        <f t="shared" si="1692"/>
        <v>CA$13</v>
      </c>
      <c r="CB1408" s="211" t="str">
        <f t="shared" si="1692"/>
        <v>CB$13</v>
      </c>
      <c r="CC1408" s="211" t="str">
        <f t="shared" si="1692"/>
        <v>CC$13</v>
      </c>
      <c r="CD1408" s="211" t="str">
        <f t="shared" si="1692"/>
        <v>CD$13</v>
      </c>
      <c r="CE1408" s="211" t="str">
        <f t="shared" ref="CE1408:CK1408" si="1694">CE1395</f>
        <v>CE$13</v>
      </c>
      <c r="CF1408" s="211" t="str">
        <f t="shared" si="1694"/>
        <v>CF$13</v>
      </c>
      <c r="CG1408" s="211" t="str">
        <f t="shared" si="1694"/>
        <v>CG$13</v>
      </c>
      <c r="CH1408" s="211" t="str">
        <f t="shared" si="1694"/>
        <v>CH$13</v>
      </c>
      <c r="CI1408" s="211" t="str">
        <f t="shared" si="1694"/>
        <v>CI$13</v>
      </c>
      <c r="CJ1408" s="211" t="str">
        <f t="shared" si="1694"/>
        <v>CJ$13</v>
      </c>
      <c r="CK1408" s="211" t="str">
        <f t="shared" si="1694"/>
        <v>CK$13</v>
      </c>
      <c r="CL1408" s="211" t="str">
        <f t="shared" si="1693"/>
        <v>CL$13</v>
      </c>
    </row>
    <row r="1409" spans="2:90" x14ac:dyDescent="0.4">
      <c r="B1409" s="89" t="str">
        <f>B1400</f>
        <v>Setup fees:</v>
      </c>
      <c r="D1409" t="s">
        <v>1012</v>
      </c>
      <c r="E1409" s="8" t="str">
        <f t="shared" ref="E1409:E1412" si="1695">ROW()&amp;" "&amp;D1409</f>
        <v>1409 SETUPFEE-S</v>
      </c>
      <c r="G1409" t="s">
        <v>332</v>
      </c>
      <c r="H1409" s="12"/>
      <c r="I1409" s="60"/>
      <c r="J1409" s="60"/>
      <c r="K1409" s="15"/>
      <c r="L1409" s="15"/>
      <c r="M1409" s="15"/>
      <c r="N1409" s="15"/>
      <c r="O1409" s="15"/>
      <c r="P1409" s="15"/>
      <c r="R1409" s="15"/>
      <c r="S1409" s="211">
        <f t="shared" ref="S1409:CD1409" si="1696">S1397</f>
        <v>0</v>
      </c>
      <c r="T1409" s="211">
        <f t="shared" si="1696"/>
        <v>0</v>
      </c>
      <c r="U1409" s="211">
        <f t="shared" si="1696"/>
        <v>0</v>
      </c>
      <c r="V1409" s="211">
        <f t="shared" si="1696"/>
        <v>0</v>
      </c>
      <c r="W1409" s="211">
        <f t="shared" si="1696"/>
        <v>0</v>
      </c>
      <c r="X1409" s="211">
        <f t="shared" si="1696"/>
        <v>0</v>
      </c>
      <c r="Y1409" s="211">
        <f t="shared" si="1696"/>
        <v>0</v>
      </c>
      <c r="Z1409" s="211">
        <f t="shared" si="1696"/>
        <v>0</v>
      </c>
      <c r="AA1409" s="211">
        <f t="shared" si="1696"/>
        <v>0</v>
      </c>
      <c r="AB1409" s="211">
        <f t="shared" si="1696"/>
        <v>0</v>
      </c>
      <c r="AC1409" s="211">
        <f t="shared" si="1696"/>
        <v>0</v>
      </c>
      <c r="AD1409" s="211">
        <f t="shared" si="1696"/>
        <v>0</v>
      </c>
      <c r="AE1409" s="211">
        <f t="shared" si="1696"/>
        <v>0</v>
      </c>
      <c r="AF1409" s="211">
        <f t="shared" si="1696"/>
        <v>0</v>
      </c>
      <c r="AG1409" s="211">
        <f t="shared" si="1696"/>
        <v>0</v>
      </c>
      <c r="AH1409" s="211">
        <f t="shared" si="1696"/>
        <v>0</v>
      </c>
      <c r="AI1409" s="211">
        <f t="shared" si="1696"/>
        <v>0</v>
      </c>
      <c r="AJ1409" s="211">
        <f t="shared" si="1696"/>
        <v>0</v>
      </c>
      <c r="AK1409" s="211">
        <f t="shared" si="1696"/>
        <v>0</v>
      </c>
      <c r="AL1409" s="211">
        <f t="shared" si="1696"/>
        <v>0</v>
      </c>
      <c r="AM1409" s="211">
        <f t="shared" si="1696"/>
        <v>0</v>
      </c>
      <c r="AN1409" s="211">
        <f t="shared" si="1696"/>
        <v>0</v>
      </c>
      <c r="AO1409" s="211">
        <f t="shared" si="1696"/>
        <v>0</v>
      </c>
      <c r="AP1409" s="211">
        <f t="shared" si="1696"/>
        <v>0</v>
      </c>
      <c r="AQ1409" s="211">
        <f t="shared" si="1696"/>
        <v>0</v>
      </c>
      <c r="AR1409" s="211">
        <f t="shared" si="1696"/>
        <v>0</v>
      </c>
      <c r="AS1409" s="211">
        <f t="shared" si="1696"/>
        <v>0</v>
      </c>
      <c r="AT1409" s="211">
        <f t="shared" si="1696"/>
        <v>0</v>
      </c>
      <c r="AU1409" s="211">
        <f t="shared" si="1696"/>
        <v>0</v>
      </c>
      <c r="AV1409" s="211">
        <f t="shared" si="1696"/>
        <v>0</v>
      </c>
      <c r="AW1409" s="211">
        <f t="shared" si="1696"/>
        <v>0</v>
      </c>
      <c r="AX1409" s="211">
        <f t="shared" si="1696"/>
        <v>0</v>
      </c>
      <c r="AY1409" s="211">
        <f t="shared" si="1696"/>
        <v>0</v>
      </c>
      <c r="AZ1409" s="211">
        <f t="shared" si="1696"/>
        <v>0</v>
      </c>
      <c r="BA1409" s="211">
        <f t="shared" si="1696"/>
        <v>0</v>
      </c>
      <c r="BB1409" s="211">
        <f t="shared" si="1696"/>
        <v>0</v>
      </c>
      <c r="BC1409" s="211">
        <f t="shared" si="1696"/>
        <v>0</v>
      </c>
      <c r="BD1409" s="211">
        <f t="shared" si="1696"/>
        <v>0</v>
      </c>
      <c r="BE1409" s="211">
        <f t="shared" si="1696"/>
        <v>0</v>
      </c>
      <c r="BF1409" s="211">
        <f t="shared" si="1696"/>
        <v>0</v>
      </c>
      <c r="BG1409" s="211">
        <f t="shared" si="1696"/>
        <v>0</v>
      </c>
      <c r="BH1409" s="211">
        <f t="shared" si="1696"/>
        <v>0</v>
      </c>
      <c r="BI1409" s="211">
        <f t="shared" si="1696"/>
        <v>0</v>
      </c>
      <c r="BJ1409" s="211">
        <f t="shared" si="1696"/>
        <v>0</v>
      </c>
      <c r="BK1409" s="211">
        <f t="shared" si="1696"/>
        <v>0</v>
      </c>
      <c r="BL1409" s="211">
        <f t="shared" si="1696"/>
        <v>0</v>
      </c>
      <c r="BM1409" s="211">
        <f t="shared" si="1696"/>
        <v>0</v>
      </c>
      <c r="BN1409" s="211">
        <f t="shared" si="1696"/>
        <v>0</v>
      </c>
      <c r="BO1409" s="211">
        <f t="shared" si="1696"/>
        <v>0</v>
      </c>
      <c r="BP1409" s="211">
        <f t="shared" si="1696"/>
        <v>0</v>
      </c>
      <c r="BQ1409" s="211">
        <f t="shared" si="1696"/>
        <v>0</v>
      </c>
      <c r="BR1409" s="211">
        <f t="shared" si="1696"/>
        <v>0</v>
      </c>
      <c r="BS1409" s="211">
        <f t="shared" si="1696"/>
        <v>0</v>
      </c>
      <c r="BT1409" s="211">
        <f t="shared" si="1696"/>
        <v>0</v>
      </c>
      <c r="BU1409" s="211">
        <f t="shared" si="1696"/>
        <v>0</v>
      </c>
      <c r="BV1409" s="211">
        <f t="shared" si="1696"/>
        <v>0</v>
      </c>
      <c r="BW1409" s="211">
        <f t="shared" si="1696"/>
        <v>0</v>
      </c>
      <c r="BX1409" s="211">
        <f t="shared" si="1696"/>
        <v>0</v>
      </c>
      <c r="BY1409" s="211">
        <f t="shared" si="1696"/>
        <v>0</v>
      </c>
      <c r="BZ1409" s="211">
        <f t="shared" si="1696"/>
        <v>0</v>
      </c>
      <c r="CA1409" s="211">
        <f t="shared" si="1696"/>
        <v>0</v>
      </c>
      <c r="CB1409" s="211">
        <f t="shared" si="1696"/>
        <v>0</v>
      </c>
      <c r="CC1409" s="211">
        <f t="shared" si="1696"/>
        <v>0</v>
      </c>
      <c r="CD1409" s="211">
        <f t="shared" si="1696"/>
        <v>0</v>
      </c>
      <c r="CE1409" s="211">
        <f t="shared" ref="CE1409:CL1409" si="1697">CE1397</f>
        <v>0</v>
      </c>
      <c r="CF1409" s="211">
        <f t="shared" si="1697"/>
        <v>0</v>
      </c>
      <c r="CG1409" s="211">
        <f t="shared" si="1697"/>
        <v>0</v>
      </c>
      <c r="CH1409" s="211">
        <f t="shared" si="1697"/>
        <v>0</v>
      </c>
      <c r="CI1409" s="211">
        <f t="shared" si="1697"/>
        <v>0</v>
      </c>
      <c r="CJ1409" s="211">
        <f t="shared" si="1697"/>
        <v>0</v>
      </c>
      <c r="CK1409" s="211">
        <f t="shared" si="1697"/>
        <v>0</v>
      </c>
      <c r="CL1409" s="211">
        <f t="shared" si="1697"/>
        <v>0</v>
      </c>
    </row>
    <row r="1410" spans="2:90" x14ac:dyDescent="0.4">
      <c r="B1410" s="235" t="str">
        <f>IFERROR(SUBSTITUTE(TRIM(MID(B1400, SEARCH("-", B1400) + 1, LEN(B1400))),":",""),"no unit")</f>
        <v>no unit</v>
      </c>
      <c r="D1410" t="s">
        <v>1012</v>
      </c>
      <c r="E1410" s="8" t="str">
        <f t="shared" si="1695"/>
        <v>1410 SETUPFEE-S</v>
      </c>
      <c r="G1410" t="s">
        <v>332</v>
      </c>
      <c r="H1410" s="12"/>
      <c r="I1410" s="60"/>
      <c r="J1410" s="60"/>
      <c r="K1410" s="15"/>
      <c r="L1410" s="15"/>
      <c r="M1410" s="15"/>
      <c r="N1410" s="15"/>
      <c r="O1410" s="15"/>
      <c r="P1410" s="15"/>
      <c r="R1410" s="15"/>
      <c r="S1410" s="211"/>
      <c r="T1410" s="211"/>
      <c r="U1410" s="211"/>
      <c r="V1410" s="211"/>
      <c r="W1410" s="211"/>
      <c r="X1410" s="211"/>
      <c r="Y1410" s="211"/>
      <c r="Z1410" s="211"/>
      <c r="AA1410" s="211"/>
      <c r="AB1410" s="211"/>
      <c r="AC1410" s="211"/>
      <c r="AD1410" s="211"/>
      <c r="AE1410" s="211"/>
      <c r="AF1410" s="211"/>
      <c r="AG1410" s="211"/>
      <c r="AH1410" s="211"/>
      <c r="AI1410" s="211"/>
      <c r="AJ1410" s="211"/>
      <c r="AK1410" s="211"/>
      <c r="AL1410" s="211"/>
      <c r="AM1410" s="211"/>
      <c r="AN1410" s="211"/>
      <c r="AO1410" s="211"/>
      <c r="AP1410" s="211"/>
      <c r="AQ1410" s="211"/>
      <c r="AR1410" s="211"/>
      <c r="AS1410" s="211"/>
      <c r="AT1410" s="211"/>
      <c r="AU1410" s="211"/>
      <c r="AV1410" s="211"/>
      <c r="AW1410" s="211"/>
      <c r="AX1410" s="211"/>
      <c r="AY1410" s="211"/>
      <c r="AZ1410" s="211"/>
      <c r="BA1410" s="211"/>
      <c r="BB1410" s="211"/>
      <c r="BC1410" s="211"/>
      <c r="BD1410" s="211"/>
      <c r="BE1410" s="211"/>
      <c r="BF1410" s="211"/>
      <c r="BG1410" s="211"/>
      <c r="BH1410" s="211"/>
      <c r="BI1410" s="211"/>
      <c r="BJ1410" s="211"/>
      <c r="BK1410" s="211"/>
      <c r="BL1410" s="211"/>
      <c r="BM1410" s="211"/>
      <c r="BN1410" s="211"/>
      <c r="BO1410" s="211"/>
      <c r="BP1410" s="211"/>
      <c r="BQ1410" s="211"/>
      <c r="BR1410" s="211"/>
      <c r="BS1410" s="211"/>
      <c r="BT1410" s="211"/>
      <c r="BU1410" s="211"/>
      <c r="BV1410" s="211"/>
      <c r="BW1410" s="211"/>
      <c r="BX1410" s="211"/>
      <c r="BY1410" s="211"/>
      <c r="BZ1410" s="211"/>
      <c r="CA1410" s="211"/>
      <c r="CB1410" s="211"/>
      <c r="CC1410" s="211"/>
      <c r="CD1410" s="211"/>
      <c r="CE1410" s="211"/>
      <c r="CF1410" s="211"/>
      <c r="CG1410" s="211"/>
      <c r="CH1410" s="211"/>
      <c r="CI1410" s="211"/>
      <c r="CJ1410" s="211"/>
      <c r="CK1410" s="211"/>
      <c r="CL1410" s="211"/>
    </row>
    <row r="1411" spans="2:90" x14ac:dyDescent="0.4">
      <c r="B1411" s="89" t="str">
        <f>B1398</f>
        <v>Secondary revenue driver</v>
      </c>
      <c r="D1411" t="s">
        <v>1012</v>
      </c>
      <c r="E1411" s="8" t="str">
        <f t="shared" si="1695"/>
        <v>1411 SETUPFEE-S</v>
      </c>
      <c r="G1411" t="s">
        <v>332</v>
      </c>
      <c r="H1411" s="90"/>
      <c r="I1411" s="209"/>
      <c r="J1411" s="209"/>
      <c r="K1411" s="210"/>
      <c r="L1411" s="210"/>
      <c r="M1411" s="210"/>
      <c r="N1411" s="210"/>
      <c r="O1411" s="210"/>
      <c r="P1411" s="210"/>
      <c r="R1411" s="210"/>
      <c r="S1411" s="4" t="str">
        <f t="shared" ref="S1411:CD1411" si="1698">ADDRESS(ROW(S1403),COLUMN(S1403),2)</f>
        <v>S$1403</v>
      </c>
      <c r="T1411" s="4" t="str">
        <f t="shared" si="1698"/>
        <v>T$1403</v>
      </c>
      <c r="U1411" s="4" t="str">
        <f t="shared" si="1698"/>
        <v>U$1403</v>
      </c>
      <c r="V1411" s="4" t="str">
        <f t="shared" si="1698"/>
        <v>V$1403</v>
      </c>
      <c r="W1411" s="4" t="str">
        <f t="shared" si="1698"/>
        <v>W$1403</v>
      </c>
      <c r="X1411" s="4" t="str">
        <f t="shared" si="1698"/>
        <v>X$1403</v>
      </c>
      <c r="Y1411" s="4" t="str">
        <f t="shared" si="1698"/>
        <v>Y$1403</v>
      </c>
      <c r="Z1411" s="4" t="str">
        <f t="shared" si="1698"/>
        <v>Z$1403</v>
      </c>
      <c r="AA1411" s="4" t="str">
        <f t="shared" si="1698"/>
        <v>AA$1403</v>
      </c>
      <c r="AB1411" s="4" t="str">
        <f t="shared" si="1698"/>
        <v>AB$1403</v>
      </c>
      <c r="AC1411" s="4" t="str">
        <f t="shared" si="1698"/>
        <v>AC$1403</v>
      </c>
      <c r="AD1411" s="4" t="str">
        <f t="shared" si="1698"/>
        <v>AD$1403</v>
      </c>
      <c r="AE1411" s="4" t="str">
        <f t="shared" si="1698"/>
        <v>AE$1403</v>
      </c>
      <c r="AF1411" s="4" t="str">
        <f t="shared" si="1698"/>
        <v>AF$1403</v>
      </c>
      <c r="AG1411" s="4" t="str">
        <f t="shared" si="1698"/>
        <v>AG$1403</v>
      </c>
      <c r="AH1411" s="4" t="str">
        <f t="shared" si="1698"/>
        <v>AH$1403</v>
      </c>
      <c r="AI1411" s="4" t="str">
        <f t="shared" si="1698"/>
        <v>AI$1403</v>
      </c>
      <c r="AJ1411" s="4" t="str">
        <f t="shared" si="1698"/>
        <v>AJ$1403</v>
      </c>
      <c r="AK1411" s="4" t="str">
        <f t="shared" si="1698"/>
        <v>AK$1403</v>
      </c>
      <c r="AL1411" s="4" t="str">
        <f t="shared" si="1698"/>
        <v>AL$1403</v>
      </c>
      <c r="AM1411" s="4" t="str">
        <f t="shared" si="1698"/>
        <v>AM$1403</v>
      </c>
      <c r="AN1411" s="4" t="str">
        <f t="shared" si="1698"/>
        <v>AN$1403</v>
      </c>
      <c r="AO1411" s="4" t="str">
        <f t="shared" si="1698"/>
        <v>AO$1403</v>
      </c>
      <c r="AP1411" s="4" t="str">
        <f t="shared" si="1698"/>
        <v>AP$1403</v>
      </c>
      <c r="AQ1411" s="4" t="str">
        <f t="shared" si="1698"/>
        <v>AQ$1403</v>
      </c>
      <c r="AR1411" s="4" t="str">
        <f t="shared" si="1698"/>
        <v>AR$1403</v>
      </c>
      <c r="AS1411" s="4" t="str">
        <f t="shared" si="1698"/>
        <v>AS$1403</v>
      </c>
      <c r="AT1411" s="4" t="str">
        <f t="shared" si="1698"/>
        <v>AT$1403</v>
      </c>
      <c r="AU1411" s="4" t="str">
        <f t="shared" si="1698"/>
        <v>AU$1403</v>
      </c>
      <c r="AV1411" s="4" t="str">
        <f t="shared" si="1698"/>
        <v>AV$1403</v>
      </c>
      <c r="AW1411" s="4" t="str">
        <f t="shared" si="1698"/>
        <v>AW$1403</v>
      </c>
      <c r="AX1411" s="4" t="str">
        <f t="shared" si="1698"/>
        <v>AX$1403</v>
      </c>
      <c r="AY1411" s="4" t="str">
        <f t="shared" si="1698"/>
        <v>AY$1403</v>
      </c>
      <c r="AZ1411" s="4" t="str">
        <f t="shared" si="1698"/>
        <v>AZ$1403</v>
      </c>
      <c r="BA1411" s="4" t="str">
        <f t="shared" si="1698"/>
        <v>BA$1403</v>
      </c>
      <c r="BB1411" s="4" t="str">
        <f t="shared" si="1698"/>
        <v>BB$1403</v>
      </c>
      <c r="BC1411" s="4" t="str">
        <f t="shared" si="1698"/>
        <v>BC$1403</v>
      </c>
      <c r="BD1411" s="4" t="str">
        <f t="shared" si="1698"/>
        <v>BD$1403</v>
      </c>
      <c r="BE1411" s="4" t="str">
        <f t="shared" si="1698"/>
        <v>BE$1403</v>
      </c>
      <c r="BF1411" s="4" t="str">
        <f t="shared" si="1698"/>
        <v>BF$1403</v>
      </c>
      <c r="BG1411" s="4" t="str">
        <f t="shared" si="1698"/>
        <v>BG$1403</v>
      </c>
      <c r="BH1411" s="4" t="str">
        <f t="shared" si="1698"/>
        <v>BH$1403</v>
      </c>
      <c r="BI1411" s="4" t="str">
        <f t="shared" si="1698"/>
        <v>BI$1403</v>
      </c>
      <c r="BJ1411" s="4" t="str">
        <f t="shared" si="1698"/>
        <v>BJ$1403</v>
      </c>
      <c r="BK1411" s="4" t="str">
        <f t="shared" si="1698"/>
        <v>BK$1403</v>
      </c>
      <c r="BL1411" s="4" t="str">
        <f t="shared" si="1698"/>
        <v>BL$1403</v>
      </c>
      <c r="BM1411" s="4" t="str">
        <f t="shared" si="1698"/>
        <v>BM$1403</v>
      </c>
      <c r="BN1411" s="4" t="str">
        <f t="shared" si="1698"/>
        <v>BN$1403</v>
      </c>
      <c r="BO1411" s="4" t="str">
        <f t="shared" si="1698"/>
        <v>BO$1403</v>
      </c>
      <c r="BP1411" s="4" t="str">
        <f t="shared" si="1698"/>
        <v>BP$1403</v>
      </c>
      <c r="BQ1411" s="4" t="str">
        <f t="shared" si="1698"/>
        <v>BQ$1403</v>
      </c>
      <c r="BR1411" s="4" t="str">
        <f t="shared" si="1698"/>
        <v>BR$1403</v>
      </c>
      <c r="BS1411" s="4" t="str">
        <f t="shared" si="1698"/>
        <v>BS$1403</v>
      </c>
      <c r="BT1411" s="4" t="str">
        <f t="shared" si="1698"/>
        <v>BT$1403</v>
      </c>
      <c r="BU1411" s="4" t="str">
        <f t="shared" si="1698"/>
        <v>BU$1403</v>
      </c>
      <c r="BV1411" s="4" t="str">
        <f t="shared" si="1698"/>
        <v>BV$1403</v>
      </c>
      <c r="BW1411" s="4" t="str">
        <f t="shared" si="1698"/>
        <v>BW$1403</v>
      </c>
      <c r="BX1411" s="4" t="str">
        <f t="shared" si="1698"/>
        <v>BX$1403</v>
      </c>
      <c r="BY1411" s="4" t="str">
        <f t="shared" si="1698"/>
        <v>BY$1403</v>
      </c>
      <c r="BZ1411" s="4" t="str">
        <f t="shared" si="1698"/>
        <v>BZ$1403</v>
      </c>
      <c r="CA1411" s="4" t="str">
        <f t="shared" si="1698"/>
        <v>CA$1403</v>
      </c>
      <c r="CB1411" s="4" t="str">
        <f t="shared" si="1698"/>
        <v>CB$1403</v>
      </c>
      <c r="CC1411" s="4" t="str">
        <f t="shared" si="1698"/>
        <v>CC$1403</v>
      </c>
      <c r="CD1411" s="4" t="str">
        <f t="shared" si="1698"/>
        <v>CD$1403</v>
      </c>
      <c r="CE1411" s="4" t="str">
        <f t="shared" ref="CE1411:CL1411" si="1699">ADDRESS(ROW(CE1403),COLUMN(CE1403),2)</f>
        <v>CE$1403</v>
      </c>
      <c r="CF1411" s="4" t="str">
        <f t="shared" si="1699"/>
        <v>CF$1403</v>
      </c>
      <c r="CG1411" s="4" t="str">
        <f t="shared" si="1699"/>
        <v>CG$1403</v>
      </c>
      <c r="CH1411" s="4" t="str">
        <f t="shared" si="1699"/>
        <v>CH$1403</v>
      </c>
      <c r="CI1411" s="4" t="str">
        <f t="shared" si="1699"/>
        <v>CI$1403</v>
      </c>
      <c r="CJ1411" s="4" t="str">
        <f t="shared" si="1699"/>
        <v>CJ$1403</v>
      </c>
      <c r="CK1411" s="4" t="str">
        <f t="shared" si="1699"/>
        <v>CK$1403</v>
      </c>
      <c r="CL1411" s="4" t="str">
        <f t="shared" si="1699"/>
        <v>CL$1403</v>
      </c>
    </row>
    <row r="1412" spans="2:90" x14ac:dyDescent="0.4">
      <c r="B1412" s="8" t="str">
        <f>B1399</f>
        <v>Secondary volume driver</v>
      </c>
      <c r="D1412" t="s">
        <v>1012</v>
      </c>
      <c r="E1412" s="8" t="str">
        <f t="shared" si="1695"/>
        <v>1412 SETUPFEE-S</v>
      </c>
      <c r="G1412" t="s">
        <v>332</v>
      </c>
      <c r="H1412" s="12"/>
      <c r="I1412" s="60"/>
      <c r="J1412" s="60"/>
      <c r="K1412" s="15"/>
      <c r="L1412" s="15"/>
      <c r="M1412" s="15"/>
      <c r="N1412" s="15"/>
      <c r="O1412" s="15"/>
      <c r="P1412" s="15"/>
      <c r="R1412" s="15"/>
      <c r="S1412" s="211" t="str">
        <f t="shared" ref="S1412:CD1412" si="1700">S1399</f>
        <v>S$15</v>
      </c>
      <c r="T1412" s="211" t="str">
        <f t="shared" si="1700"/>
        <v>T$15</v>
      </c>
      <c r="U1412" s="211" t="str">
        <f t="shared" si="1700"/>
        <v>U$15</v>
      </c>
      <c r="V1412" s="211" t="str">
        <f t="shared" si="1700"/>
        <v>V$15</v>
      </c>
      <c r="W1412" s="211" t="str">
        <f t="shared" si="1700"/>
        <v>W$15</v>
      </c>
      <c r="X1412" s="211" t="str">
        <f t="shared" si="1700"/>
        <v>X$15</v>
      </c>
      <c r="Y1412" s="211" t="str">
        <f t="shared" si="1700"/>
        <v>Y$15</v>
      </c>
      <c r="Z1412" s="211" t="str">
        <f t="shared" si="1700"/>
        <v>Z$15</v>
      </c>
      <c r="AA1412" s="211" t="str">
        <f t="shared" si="1700"/>
        <v>AA$15</v>
      </c>
      <c r="AB1412" s="211" t="str">
        <f t="shared" si="1700"/>
        <v>AB$15</v>
      </c>
      <c r="AC1412" s="211" t="str">
        <f t="shared" si="1700"/>
        <v>AC$15</v>
      </c>
      <c r="AD1412" s="211" t="str">
        <f t="shared" si="1700"/>
        <v>AD$15</v>
      </c>
      <c r="AE1412" s="211" t="str">
        <f t="shared" si="1700"/>
        <v>AE$15</v>
      </c>
      <c r="AF1412" s="211" t="str">
        <f t="shared" si="1700"/>
        <v>AF$15</v>
      </c>
      <c r="AG1412" s="211" t="str">
        <f t="shared" si="1700"/>
        <v>AG$15</v>
      </c>
      <c r="AH1412" s="211" t="str">
        <f t="shared" si="1700"/>
        <v>AH$15</v>
      </c>
      <c r="AI1412" s="211" t="str">
        <f t="shared" si="1700"/>
        <v>AI$15</v>
      </c>
      <c r="AJ1412" s="211" t="str">
        <f t="shared" si="1700"/>
        <v>AJ$15</v>
      </c>
      <c r="AK1412" s="211" t="str">
        <f t="shared" si="1700"/>
        <v>AK$15</v>
      </c>
      <c r="AL1412" s="211" t="str">
        <f t="shared" si="1700"/>
        <v>AL$15</v>
      </c>
      <c r="AM1412" s="211" t="str">
        <f t="shared" si="1700"/>
        <v>AM$15</v>
      </c>
      <c r="AN1412" s="211" t="str">
        <f t="shared" si="1700"/>
        <v>AN$15</v>
      </c>
      <c r="AO1412" s="211" t="str">
        <f t="shared" si="1700"/>
        <v>AO$15</v>
      </c>
      <c r="AP1412" s="211" t="str">
        <f t="shared" si="1700"/>
        <v>AP$15</v>
      </c>
      <c r="AQ1412" s="211" t="str">
        <f t="shared" si="1700"/>
        <v>AQ$15</v>
      </c>
      <c r="AR1412" s="211" t="str">
        <f t="shared" si="1700"/>
        <v>AR$15</v>
      </c>
      <c r="AS1412" s="211" t="str">
        <f t="shared" si="1700"/>
        <v>AS$15</v>
      </c>
      <c r="AT1412" s="211" t="str">
        <f t="shared" si="1700"/>
        <v>AT$15</v>
      </c>
      <c r="AU1412" s="211" t="str">
        <f t="shared" si="1700"/>
        <v>AU$15</v>
      </c>
      <c r="AV1412" s="211" t="str">
        <f t="shared" si="1700"/>
        <v>AV$15</v>
      </c>
      <c r="AW1412" s="211" t="str">
        <f t="shared" si="1700"/>
        <v>AW$15</v>
      </c>
      <c r="AX1412" s="211" t="str">
        <f t="shared" si="1700"/>
        <v>AX$15</v>
      </c>
      <c r="AY1412" s="211" t="str">
        <f t="shared" si="1700"/>
        <v>AY$15</v>
      </c>
      <c r="AZ1412" s="211" t="str">
        <f t="shared" si="1700"/>
        <v>AZ$15</v>
      </c>
      <c r="BA1412" s="211" t="str">
        <f t="shared" si="1700"/>
        <v>BA$15</v>
      </c>
      <c r="BB1412" s="211" t="str">
        <f t="shared" si="1700"/>
        <v>BB$15</v>
      </c>
      <c r="BC1412" s="211" t="str">
        <f t="shared" si="1700"/>
        <v>BC$15</v>
      </c>
      <c r="BD1412" s="211" t="str">
        <f t="shared" si="1700"/>
        <v>BD$15</v>
      </c>
      <c r="BE1412" s="211" t="str">
        <f t="shared" si="1700"/>
        <v>BE$15</v>
      </c>
      <c r="BF1412" s="211" t="str">
        <f t="shared" si="1700"/>
        <v>BF$15</v>
      </c>
      <c r="BG1412" s="211" t="str">
        <f t="shared" si="1700"/>
        <v>BG$15</v>
      </c>
      <c r="BH1412" s="211" t="str">
        <f t="shared" si="1700"/>
        <v>BH$15</v>
      </c>
      <c r="BI1412" s="211" t="str">
        <f t="shared" si="1700"/>
        <v>BI$15</v>
      </c>
      <c r="BJ1412" s="211" t="str">
        <f t="shared" si="1700"/>
        <v>BJ$15</v>
      </c>
      <c r="BK1412" s="211" t="str">
        <f t="shared" si="1700"/>
        <v>BK$15</v>
      </c>
      <c r="BL1412" s="211" t="str">
        <f t="shared" si="1700"/>
        <v>BL$15</v>
      </c>
      <c r="BM1412" s="211" t="str">
        <f t="shared" si="1700"/>
        <v>BM$15</v>
      </c>
      <c r="BN1412" s="211" t="str">
        <f t="shared" si="1700"/>
        <v>BN$15</v>
      </c>
      <c r="BO1412" s="211" t="str">
        <f t="shared" si="1700"/>
        <v>BO$15</v>
      </c>
      <c r="BP1412" s="211" t="str">
        <f t="shared" si="1700"/>
        <v>BP$15</v>
      </c>
      <c r="BQ1412" s="211" t="str">
        <f t="shared" si="1700"/>
        <v>BQ$15</v>
      </c>
      <c r="BR1412" s="211" t="str">
        <f t="shared" si="1700"/>
        <v>BR$15</v>
      </c>
      <c r="BS1412" s="211" t="str">
        <f t="shared" si="1700"/>
        <v>BS$15</v>
      </c>
      <c r="BT1412" s="211" t="str">
        <f t="shared" si="1700"/>
        <v>BT$15</v>
      </c>
      <c r="BU1412" s="211" t="str">
        <f t="shared" si="1700"/>
        <v>BU$15</v>
      </c>
      <c r="BV1412" s="211" t="str">
        <f t="shared" si="1700"/>
        <v>BV$15</v>
      </c>
      <c r="BW1412" s="211" t="str">
        <f t="shared" si="1700"/>
        <v>BW$15</v>
      </c>
      <c r="BX1412" s="211" t="str">
        <f t="shared" si="1700"/>
        <v>BX$15</v>
      </c>
      <c r="BY1412" s="211" t="str">
        <f t="shared" si="1700"/>
        <v>BY$15</v>
      </c>
      <c r="BZ1412" s="211" t="str">
        <f t="shared" si="1700"/>
        <v>BZ$15</v>
      </c>
      <c r="CA1412" s="211" t="str">
        <f t="shared" si="1700"/>
        <v>CA$15</v>
      </c>
      <c r="CB1412" s="211" t="str">
        <f t="shared" si="1700"/>
        <v>CB$15</v>
      </c>
      <c r="CC1412" s="211" t="str">
        <f t="shared" si="1700"/>
        <v>CC$15</v>
      </c>
      <c r="CD1412" s="211" t="str">
        <f t="shared" si="1700"/>
        <v>CD$15</v>
      </c>
      <c r="CE1412" s="211" t="str">
        <f t="shared" ref="CE1412:CL1412" si="1701">CE1399</f>
        <v>CE$15</v>
      </c>
      <c r="CF1412" s="211" t="str">
        <f t="shared" si="1701"/>
        <v>CF$15</v>
      </c>
      <c r="CG1412" s="211" t="str">
        <f t="shared" si="1701"/>
        <v>CG$15</v>
      </c>
      <c r="CH1412" s="211" t="str">
        <f t="shared" si="1701"/>
        <v>CH$15</v>
      </c>
      <c r="CI1412" s="211" t="str">
        <f t="shared" si="1701"/>
        <v>CI$15</v>
      </c>
      <c r="CJ1412" s="211" t="str">
        <f t="shared" si="1701"/>
        <v>CJ$15</v>
      </c>
      <c r="CK1412" s="211" t="str">
        <f t="shared" si="1701"/>
        <v>CK$15</v>
      </c>
      <c r="CL1412" s="211" t="str">
        <f t="shared" si="1701"/>
        <v>CL$15</v>
      </c>
    </row>
    <row r="1413" spans="2:90" x14ac:dyDescent="0.4">
      <c r="E1413" s="8"/>
      <c r="H1413" s="12"/>
      <c r="I1413" s="60"/>
      <c r="J1413" s="60"/>
      <c r="K1413" s="15"/>
      <c r="L1413" s="15"/>
      <c r="M1413" s="15"/>
      <c r="N1413" s="15"/>
      <c r="O1413" s="15"/>
      <c r="P1413" s="15"/>
      <c r="R1413" s="15"/>
      <c r="S1413" s="211"/>
      <c r="T1413" s="211"/>
      <c r="U1413" s="211"/>
      <c r="V1413" s="211"/>
      <c r="W1413" s="211"/>
      <c r="X1413" s="211"/>
      <c r="Y1413" s="211"/>
      <c r="Z1413" s="211"/>
      <c r="AA1413" s="211"/>
      <c r="AB1413" s="211"/>
      <c r="AC1413" s="211"/>
      <c r="AD1413" s="211"/>
      <c r="AE1413" s="211"/>
      <c r="AF1413" s="211"/>
      <c r="AG1413" s="211"/>
      <c r="AH1413" s="211"/>
      <c r="AI1413" s="211"/>
      <c r="AJ1413" s="211"/>
      <c r="AK1413" s="211"/>
      <c r="AL1413" s="211"/>
      <c r="AM1413" s="211"/>
      <c r="AN1413" s="211"/>
      <c r="AO1413" s="211"/>
      <c r="AP1413" s="211"/>
      <c r="AQ1413" s="211"/>
      <c r="AR1413" s="211"/>
      <c r="AS1413" s="211"/>
      <c r="AT1413" s="211"/>
      <c r="AU1413" s="211"/>
      <c r="AV1413" s="211"/>
      <c r="AW1413" s="211"/>
      <c r="AX1413" s="211"/>
      <c r="AY1413" s="211"/>
      <c r="AZ1413" s="211"/>
      <c r="BA1413" s="211"/>
      <c r="BB1413" s="211"/>
      <c r="BC1413" s="211"/>
      <c r="BD1413" s="211"/>
      <c r="BE1413" s="211"/>
      <c r="BF1413" s="211"/>
      <c r="BG1413" s="211"/>
      <c r="BH1413" s="211"/>
      <c r="BI1413" s="211"/>
      <c r="BJ1413" s="211"/>
      <c r="BK1413" s="211"/>
      <c r="BL1413" s="211"/>
      <c r="BM1413" s="211"/>
      <c r="BN1413" s="211"/>
      <c r="BO1413" s="211"/>
      <c r="BP1413" s="211"/>
      <c r="BQ1413" s="211"/>
      <c r="BR1413" s="211"/>
      <c r="BS1413" s="211"/>
      <c r="BT1413" s="211"/>
      <c r="BU1413" s="211"/>
      <c r="BV1413" s="211"/>
      <c r="BW1413" s="211"/>
      <c r="BX1413" s="211"/>
      <c r="BY1413" s="211"/>
      <c r="BZ1413" s="211"/>
      <c r="CA1413" s="211"/>
      <c r="CB1413" s="211"/>
      <c r="CC1413" s="211"/>
      <c r="CD1413" s="211"/>
      <c r="CE1413" s="211"/>
      <c r="CF1413" s="211"/>
      <c r="CG1413" s="211"/>
      <c r="CH1413" s="211"/>
      <c r="CI1413" s="211"/>
      <c r="CJ1413" s="211"/>
      <c r="CK1413" s="211"/>
      <c r="CL1413" s="211"/>
    </row>
    <row r="1414" spans="2:90" x14ac:dyDescent="0.4">
      <c r="B1414" s="171" t="s">
        <v>490</v>
      </c>
      <c r="E1414" s="8"/>
      <c r="H1414" s="189"/>
      <c r="I1414" s="190"/>
      <c r="J1414" s="190"/>
      <c r="K1414" s="191"/>
      <c r="L1414" s="191"/>
      <c r="M1414" s="191"/>
      <c r="N1414" s="191"/>
      <c r="O1414" s="191"/>
      <c r="P1414" s="191"/>
      <c r="R1414" s="191"/>
      <c r="S1414" s="192"/>
      <c r="T1414" s="192"/>
      <c r="U1414" s="192"/>
      <c r="V1414" s="192"/>
      <c r="W1414" s="192"/>
      <c r="X1414" s="192"/>
      <c r="Y1414" s="192"/>
      <c r="Z1414" s="192"/>
      <c r="AA1414" s="192"/>
      <c r="AB1414" s="192"/>
      <c r="AC1414" s="192"/>
      <c r="AD1414" s="192"/>
      <c r="AE1414" s="192"/>
      <c r="AF1414" s="192"/>
      <c r="AG1414" s="192"/>
      <c r="AH1414" s="192"/>
      <c r="AI1414" s="192"/>
      <c r="AJ1414" s="192"/>
      <c r="AK1414" s="192"/>
      <c r="AL1414" s="192"/>
      <c r="AM1414" s="192"/>
      <c r="AN1414" s="192"/>
      <c r="AO1414" s="192"/>
      <c r="AP1414" s="192"/>
      <c r="AQ1414" s="192"/>
      <c r="AR1414" s="192"/>
      <c r="AS1414" s="192"/>
      <c r="AT1414" s="192"/>
      <c r="AU1414" s="192"/>
      <c r="AV1414" s="192"/>
      <c r="AW1414" s="192"/>
      <c r="AX1414" s="192"/>
      <c r="AY1414" s="192"/>
      <c r="AZ1414" s="192"/>
      <c r="BA1414" s="192"/>
      <c r="BB1414" s="192"/>
      <c r="BC1414" s="192"/>
      <c r="BD1414" s="192"/>
      <c r="BE1414" s="192"/>
      <c r="BF1414" s="192"/>
      <c r="BG1414" s="192"/>
      <c r="BH1414" s="192"/>
      <c r="BI1414" s="192"/>
      <c r="BJ1414" s="192"/>
      <c r="BK1414" s="192"/>
      <c r="BL1414" s="192"/>
      <c r="BM1414" s="192"/>
      <c r="BN1414" s="192"/>
      <c r="BO1414" s="192"/>
      <c r="BP1414" s="192"/>
      <c r="BQ1414" s="192"/>
      <c r="BR1414" s="192"/>
      <c r="BS1414" s="192"/>
      <c r="BT1414" s="192"/>
      <c r="BU1414" s="192"/>
      <c r="BV1414" s="192"/>
      <c r="BW1414" s="192"/>
      <c r="BX1414" s="192"/>
      <c r="BY1414" s="192"/>
      <c r="BZ1414" s="192"/>
      <c r="CA1414" s="192"/>
      <c r="CB1414" s="192"/>
      <c r="CC1414" s="192"/>
      <c r="CD1414" s="192"/>
      <c r="CE1414" s="192"/>
      <c r="CF1414" s="192"/>
      <c r="CG1414" s="192"/>
      <c r="CH1414" s="192"/>
      <c r="CI1414" s="192"/>
      <c r="CJ1414" s="192"/>
      <c r="CK1414" s="192"/>
      <c r="CL1414" s="192"/>
    </row>
    <row r="1415" spans="2:90" x14ac:dyDescent="0.4">
      <c r="B1415" s="171" t="s">
        <v>492</v>
      </c>
      <c r="E1415" s="8"/>
      <c r="H1415" s="189"/>
      <c r="I1415" s="190"/>
      <c r="J1415" s="190"/>
      <c r="K1415" s="191"/>
      <c r="L1415" s="191"/>
      <c r="M1415" s="191"/>
      <c r="N1415" s="191"/>
      <c r="O1415" s="191"/>
      <c r="P1415" s="191"/>
      <c r="R1415" s="191"/>
      <c r="S1415" s="192"/>
      <c r="T1415" s="192"/>
      <c r="U1415" s="192"/>
      <c r="V1415" s="192"/>
      <c r="W1415" s="192"/>
      <c r="X1415" s="192"/>
      <c r="Y1415" s="192"/>
      <c r="Z1415" s="192"/>
      <c r="AA1415" s="192"/>
      <c r="AB1415" s="192"/>
      <c r="AC1415" s="192"/>
      <c r="AD1415" s="192"/>
      <c r="AE1415" s="192"/>
      <c r="AF1415" s="192"/>
      <c r="AG1415" s="192"/>
      <c r="AH1415" s="192"/>
      <c r="AI1415" s="192"/>
      <c r="AJ1415" s="192"/>
      <c r="AK1415" s="192"/>
      <c r="AL1415" s="192"/>
      <c r="AM1415" s="192"/>
      <c r="AN1415" s="192"/>
      <c r="AO1415" s="192"/>
      <c r="AP1415" s="192"/>
      <c r="AQ1415" s="192"/>
      <c r="AR1415" s="192"/>
      <c r="AS1415" s="192"/>
      <c r="AT1415" s="192"/>
      <c r="AU1415" s="192"/>
      <c r="AV1415" s="192"/>
      <c r="AW1415" s="192"/>
      <c r="AX1415" s="192"/>
      <c r="AY1415" s="192"/>
      <c r="AZ1415" s="192"/>
      <c r="BA1415" s="192"/>
      <c r="BB1415" s="192"/>
      <c r="BC1415" s="192"/>
      <c r="BD1415" s="192"/>
      <c r="BE1415" s="192"/>
      <c r="BF1415" s="192"/>
      <c r="BG1415" s="192"/>
      <c r="BH1415" s="192"/>
      <c r="BI1415" s="192"/>
      <c r="BJ1415" s="192"/>
      <c r="BK1415" s="192"/>
      <c r="BL1415" s="192"/>
      <c r="BM1415" s="192"/>
      <c r="BN1415" s="192"/>
      <c r="BO1415" s="192"/>
      <c r="BP1415" s="192"/>
      <c r="BQ1415" s="192"/>
      <c r="BR1415" s="192"/>
      <c r="BS1415" s="192"/>
      <c r="BT1415" s="192"/>
      <c r="BU1415" s="192"/>
      <c r="BV1415" s="192"/>
      <c r="BW1415" s="192"/>
      <c r="BX1415" s="192"/>
      <c r="BY1415" s="192"/>
      <c r="BZ1415" s="192"/>
      <c r="CA1415" s="192"/>
      <c r="CB1415" s="192"/>
      <c r="CC1415" s="192"/>
      <c r="CD1415" s="192"/>
      <c r="CE1415" s="192"/>
      <c r="CF1415" s="192"/>
      <c r="CG1415" s="192"/>
      <c r="CH1415" s="192"/>
      <c r="CI1415" s="192"/>
      <c r="CJ1415" s="192"/>
      <c r="CK1415" s="192"/>
      <c r="CL1415" s="192"/>
    </row>
    <row r="1416" spans="2:90" x14ac:dyDescent="0.4">
      <c r="B1416" s="171" t="s">
        <v>461</v>
      </c>
      <c r="E1416" s="8"/>
      <c r="H1416" s="170"/>
      <c r="I1416" s="172"/>
      <c r="J1416" s="172"/>
      <c r="K1416" s="193"/>
      <c r="L1416" s="193"/>
      <c r="M1416" s="193"/>
      <c r="N1416" s="193"/>
      <c r="O1416" s="193"/>
      <c r="P1416" s="193"/>
      <c r="R1416" s="194"/>
      <c r="S1416" s="195" t="str">
        <f t="shared" ref="S1416:CD1416" si="1702">S$16</f>
        <v>S$12</v>
      </c>
      <c r="T1416" s="195" t="str">
        <f t="shared" si="1702"/>
        <v>T$12</v>
      </c>
      <c r="U1416" s="195" t="str">
        <f t="shared" si="1702"/>
        <v>U$12</v>
      </c>
      <c r="V1416" s="195" t="str">
        <f t="shared" si="1702"/>
        <v>V$12</v>
      </c>
      <c r="W1416" s="195" t="str">
        <f t="shared" si="1702"/>
        <v>W$12</v>
      </c>
      <c r="X1416" s="195" t="str">
        <f t="shared" si="1702"/>
        <v>X$12</v>
      </c>
      <c r="Y1416" s="195" t="str">
        <f t="shared" si="1702"/>
        <v>Y$12</v>
      </c>
      <c r="Z1416" s="195" t="str">
        <f t="shared" si="1702"/>
        <v>Z$12</v>
      </c>
      <c r="AA1416" s="195" t="str">
        <f t="shared" si="1702"/>
        <v>AA$12</v>
      </c>
      <c r="AB1416" s="195" t="str">
        <f t="shared" si="1702"/>
        <v>AB$12</v>
      </c>
      <c r="AC1416" s="195" t="str">
        <f t="shared" si="1702"/>
        <v>AC$12</v>
      </c>
      <c r="AD1416" s="195" t="str">
        <f t="shared" si="1702"/>
        <v>AD$12</v>
      </c>
      <c r="AE1416" s="195" t="str">
        <f t="shared" si="1702"/>
        <v>AE$12</v>
      </c>
      <c r="AF1416" s="195" t="str">
        <f t="shared" si="1702"/>
        <v>AF$12</v>
      </c>
      <c r="AG1416" s="195" t="str">
        <f t="shared" si="1702"/>
        <v>AG$12</v>
      </c>
      <c r="AH1416" s="195" t="str">
        <f t="shared" si="1702"/>
        <v>AH$12</v>
      </c>
      <c r="AI1416" s="195" t="str">
        <f t="shared" si="1702"/>
        <v>AI$12</v>
      </c>
      <c r="AJ1416" s="195" t="str">
        <f t="shared" si="1702"/>
        <v>AJ$12</v>
      </c>
      <c r="AK1416" s="195" t="str">
        <f t="shared" si="1702"/>
        <v>AK$12</v>
      </c>
      <c r="AL1416" s="195" t="str">
        <f t="shared" si="1702"/>
        <v>AL$12</v>
      </c>
      <c r="AM1416" s="195" t="str">
        <f t="shared" si="1702"/>
        <v>AM$12</v>
      </c>
      <c r="AN1416" s="195" t="str">
        <f t="shared" si="1702"/>
        <v>AN$12</v>
      </c>
      <c r="AO1416" s="195" t="str">
        <f t="shared" si="1702"/>
        <v>AO$12</v>
      </c>
      <c r="AP1416" s="195" t="str">
        <f t="shared" si="1702"/>
        <v>AP$12</v>
      </c>
      <c r="AQ1416" s="195" t="str">
        <f t="shared" si="1702"/>
        <v>AQ$12</v>
      </c>
      <c r="AR1416" s="195" t="str">
        <f t="shared" si="1702"/>
        <v>AR$12</v>
      </c>
      <c r="AS1416" s="195" t="str">
        <f t="shared" si="1702"/>
        <v>AS$12</v>
      </c>
      <c r="AT1416" s="195" t="str">
        <f t="shared" si="1702"/>
        <v>AT$12</v>
      </c>
      <c r="AU1416" s="195" t="str">
        <f t="shared" si="1702"/>
        <v>AU$12</v>
      </c>
      <c r="AV1416" s="195" t="str">
        <f t="shared" si="1702"/>
        <v>AV$12</v>
      </c>
      <c r="AW1416" s="195" t="str">
        <f t="shared" si="1702"/>
        <v>AW$12</v>
      </c>
      <c r="AX1416" s="195" t="str">
        <f t="shared" si="1702"/>
        <v>AX$12</v>
      </c>
      <c r="AY1416" s="195" t="str">
        <f t="shared" si="1702"/>
        <v>AY$12</v>
      </c>
      <c r="AZ1416" s="195" t="str">
        <f t="shared" si="1702"/>
        <v>AZ$12</v>
      </c>
      <c r="BA1416" s="195" t="str">
        <f t="shared" si="1702"/>
        <v>BA$12</v>
      </c>
      <c r="BB1416" s="195" t="str">
        <f t="shared" si="1702"/>
        <v>BB$12</v>
      </c>
      <c r="BC1416" s="195" t="str">
        <f t="shared" si="1702"/>
        <v>BC$12</v>
      </c>
      <c r="BD1416" s="195" t="str">
        <f t="shared" si="1702"/>
        <v>BD$12</v>
      </c>
      <c r="BE1416" s="195" t="str">
        <f t="shared" si="1702"/>
        <v>BE$12</v>
      </c>
      <c r="BF1416" s="195" t="str">
        <f t="shared" si="1702"/>
        <v>BF$12</v>
      </c>
      <c r="BG1416" s="195" t="str">
        <f t="shared" si="1702"/>
        <v>BG$12</v>
      </c>
      <c r="BH1416" s="195" t="str">
        <f t="shared" si="1702"/>
        <v>BH$12</v>
      </c>
      <c r="BI1416" s="195" t="str">
        <f t="shared" si="1702"/>
        <v>BI$12</v>
      </c>
      <c r="BJ1416" s="195" t="str">
        <f t="shared" si="1702"/>
        <v>BJ$12</v>
      </c>
      <c r="BK1416" s="195" t="str">
        <f t="shared" si="1702"/>
        <v>BK$12</v>
      </c>
      <c r="BL1416" s="195" t="str">
        <f t="shared" si="1702"/>
        <v>BL$12</v>
      </c>
      <c r="BM1416" s="195" t="str">
        <f t="shared" si="1702"/>
        <v>BM$12</v>
      </c>
      <c r="BN1416" s="195" t="str">
        <f t="shared" si="1702"/>
        <v>BN$12</v>
      </c>
      <c r="BO1416" s="195" t="str">
        <f t="shared" si="1702"/>
        <v>BO$12</v>
      </c>
      <c r="BP1416" s="195" t="str">
        <f t="shared" si="1702"/>
        <v>BP$12</v>
      </c>
      <c r="BQ1416" s="195" t="str">
        <f t="shared" si="1702"/>
        <v>BQ$12</v>
      </c>
      <c r="BR1416" s="195" t="str">
        <f t="shared" si="1702"/>
        <v>BR$12</v>
      </c>
      <c r="BS1416" s="195" t="str">
        <f t="shared" si="1702"/>
        <v>BS$12</v>
      </c>
      <c r="BT1416" s="195" t="str">
        <f t="shared" si="1702"/>
        <v>BT$12</v>
      </c>
      <c r="BU1416" s="195" t="str">
        <f t="shared" si="1702"/>
        <v>BU$12</v>
      </c>
      <c r="BV1416" s="195" t="str">
        <f t="shared" si="1702"/>
        <v>BV$12</v>
      </c>
      <c r="BW1416" s="195" t="str">
        <f t="shared" si="1702"/>
        <v>BW$12</v>
      </c>
      <c r="BX1416" s="195" t="str">
        <f t="shared" si="1702"/>
        <v>BX$12</v>
      </c>
      <c r="BY1416" s="195" t="str">
        <f t="shared" si="1702"/>
        <v>BY$12</v>
      </c>
      <c r="BZ1416" s="195" t="str">
        <f t="shared" si="1702"/>
        <v>BZ$12</v>
      </c>
      <c r="CA1416" s="195" t="str">
        <f t="shared" si="1702"/>
        <v>CA$12</v>
      </c>
      <c r="CB1416" s="195" t="str">
        <f t="shared" si="1702"/>
        <v>CB$12</v>
      </c>
      <c r="CC1416" s="195" t="str">
        <f t="shared" si="1702"/>
        <v>CC$12</v>
      </c>
      <c r="CD1416" s="195" t="str">
        <f t="shared" si="1702"/>
        <v>CD$12</v>
      </c>
      <c r="CE1416" s="195" t="str">
        <f t="shared" ref="CE1416:CL1416" si="1703">CE$16</f>
        <v>CE$12</v>
      </c>
      <c r="CF1416" s="195" t="str">
        <f t="shared" si="1703"/>
        <v>CF$12</v>
      </c>
      <c r="CG1416" s="195" t="str">
        <f t="shared" si="1703"/>
        <v>CG$12</v>
      </c>
      <c r="CH1416" s="195" t="str">
        <f t="shared" si="1703"/>
        <v>CH$12</v>
      </c>
      <c r="CI1416" s="195" t="str">
        <f t="shared" si="1703"/>
        <v>CI$12</v>
      </c>
      <c r="CJ1416" s="195" t="str">
        <f t="shared" si="1703"/>
        <v>CJ$12</v>
      </c>
      <c r="CK1416" s="195" t="str">
        <f t="shared" si="1703"/>
        <v>CK$12</v>
      </c>
      <c r="CL1416" s="195" t="str">
        <f t="shared" si="1703"/>
        <v>CL$12</v>
      </c>
    </row>
    <row r="1417" spans="2:90" x14ac:dyDescent="0.4">
      <c r="B1417" s="171" t="s">
        <v>462</v>
      </c>
      <c r="E1417" s="8"/>
      <c r="H1417" s="170"/>
      <c r="I1417" s="172"/>
      <c r="J1417" s="172"/>
      <c r="K1417" s="193"/>
      <c r="L1417" s="193"/>
      <c r="M1417" s="193"/>
      <c r="N1417" s="193"/>
      <c r="O1417" s="193"/>
      <c r="P1417" s="193"/>
      <c r="R1417" s="194"/>
      <c r="S1417" s="195" t="str">
        <f t="shared" ref="S1417:CD1417" si="1704">S$17</f>
        <v>S$13</v>
      </c>
      <c r="T1417" s="195" t="str">
        <f t="shared" si="1704"/>
        <v>T$13</v>
      </c>
      <c r="U1417" s="195" t="str">
        <f t="shared" si="1704"/>
        <v>U$13</v>
      </c>
      <c r="V1417" s="195" t="str">
        <f t="shared" si="1704"/>
        <v>V$13</v>
      </c>
      <c r="W1417" s="195" t="str">
        <f t="shared" si="1704"/>
        <v>W$13</v>
      </c>
      <c r="X1417" s="195" t="str">
        <f t="shared" si="1704"/>
        <v>X$13</v>
      </c>
      <c r="Y1417" s="195" t="str">
        <f t="shared" si="1704"/>
        <v>Y$13</v>
      </c>
      <c r="Z1417" s="195" t="str">
        <f t="shared" si="1704"/>
        <v>Z$13</v>
      </c>
      <c r="AA1417" s="195" t="str">
        <f t="shared" si="1704"/>
        <v>AA$13</v>
      </c>
      <c r="AB1417" s="195" t="str">
        <f t="shared" si="1704"/>
        <v>AB$13</v>
      </c>
      <c r="AC1417" s="195" t="str">
        <f t="shared" si="1704"/>
        <v>AC$13</v>
      </c>
      <c r="AD1417" s="195" t="str">
        <f t="shared" si="1704"/>
        <v>AD$13</v>
      </c>
      <c r="AE1417" s="195" t="str">
        <f t="shared" si="1704"/>
        <v>AE$13</v>
      </c>
      <c r="AF1417" s="195" t="str">
        <f t="shared" si="1704"/>
        <v>AF$13</v>
      </c>
      <c r="AG1417" s="195" t="str">
        <f t="shared" si="1704"/>
        <v>AG$13</v>
      </c>
      <c r="AH1417" s="195" t="str">
        <f t="shared" si="1704"/>
        <v>AH$13</v>
      </c>
      <c r="AI1417" s="195" t="str">
        <f t="shared" si="1704"/>
        <v>AI$13</v>
      </c>
      <c r="AJ1417" s="195" t="str">
        <f t="shared" si="1704"/>
        <v>AJ$13</v>
      </c>
      <c r="AK1417" s="195" t="str">
        <f t="shared" si="1704"/>
        <v>AK$13</v>
      </c>
      <c r="AL1417" s="195" t="str">
        <f t="shared" si="1704"/>
        <v>AL$13</v>
      </c>
      <c r="AM1417" s="195" t="str">
        <f t="shared" si="1704"/>
        <v>AM$13</v>
      </c>
      <c r="AN1417" s="195" t="str">
        <f t="shared" si="1704"/>
        <v>AN$13</v>
      </c>
      <c r="AO1417" s="195" t="str">
        <f t="shared" si="1704"/>
        <v>AO$13</v>
      </c>
      <c r="AP1417" s="195" t="str">
        <f t="shared" si="1704"/>
        <v>AP$13</v>
      </c>
      <c r="AQ1417" s="195" t="str">
        <f t="shared" si="1704"/>
        <v>AQ$13</v>
      </c>
      <c r="AR1417" s="195" t="str">
        <f t="shared" si="1704"/>
        <v>AR$13</v>
      </c>
      <c r="AS1417" s="195" t="str">
        <f t="shared" si="1704"/>
        <v>AS$13</v>
      </c>
      <c r="AT1417" s="195" t="str">
        <f t="shared" si="1704"/>
        <v>AT$13</v>
      </c>
      <c r="AU1417" s="195" t="str">
        <f t="shared" si="1704"/>
        <v>AU$13</v>
      </c>
      <c r="AV1417" s="195" t="str">
        <f t="shared" si="1704"/>
        <v>AV$13</v>
      </c>
      <c r="AW1417" s="195" t="str">
        <f t="shared" si="1704"/>
        <v>AW$13</v>
      </c>
      <c r="AX1417" s="195" t="str">
        <f t="shared" si="1704"/>
        <v>AX$13</v>
      </c>
      <c r="AY1417" s="195" t="str">
        <f t="shared" si="1704"/>
        <v>AY$13</v>
      </c>
      <c r="AZ1417" s="195" t="str">
        <f t="shared" si="1704"/>
        <v>AZ$13</v>
      </c>
      <c r="BA1417" s="195" t="str">
        <f t="shared" si="1704"/>
        <v>BA$13</v>
      </c>
      <c r="BB1417" s="195" t="str">
        <f t="shared" si="1704"/>
        <v>BB$13</v>
      </c>
      <c r="BC1417" s="195" t="str">
        <f t="shared" si="1704"/>
        <v>BC$13</v>
      </c>
      <c r="BD1417" s="195" t="str">
        <f t="shared" si="1704"/>
        <v>BD$13</v>
      </c>
      <c r="BE1417" s="195" t="str">
        <f t="shared" si="1704"/>
        <v>BE$13</v>
      </c>
      <c r="BF1417" s="195" t="str">
        <f t="shared" si="1704"/>
        <v>BF$13</v>
      </c>
      <c r="BG1417" s="195" t="str">
        <f t="shared" si="1704"/>
        <v>BG$13</v>
      </c>
      <c r="BH1417" s="195" t="str">
        <f t="shared" si="1704"/>
        <v>BH$13</v>
      </c>
      <c r="BI1417" s="195" t="str">
        <f t="shared" si="1704"/>
        <v>BI$13</v>
      </c>
      <c r="BJ1417" s="195" t="str">
        <f t="shared" si="1704"/>
        <v>BJ$13</v>
      </c>
      <c r="BK1417" s="195" t="str">
        <f t="shared" si="1704"/>
        <v>BK$13</v>
      </c>
      <c r="BL1417" s="195" t="str">
        <f t="shared" si="1704"/>
        <v>BL$13</v>
      </c>
      <c r="BM1417" s="195" t="str">
        <f t="shared" si="1704"/>
        <v>BM$13</v>
      </c>
      <c r="BN1417" s="195" t="str">
        <f t="shared" si="1704"/>
        <v>BN$13</v>
      </c>
      <c r="BO1417" s="195" t="str">
        <f t="shared" si="1704"/>
        <v>BO$13</v>
      </c>
      <c r="BP1417" s="195" t="str">
        <f t="shared" si="1704"/>
        <v>BP$13</v>
      </c>
      <c r="BQ1417" s="195" t="str">
        <f t="shared" si="1704"/>
        <v>BQ$13</v>
      </c>
      <c r="BR1417" s="195" t="str">
        <f t="shared" si="1704"/>
        <v>BR$13</v>
      </c>
      <c r="BS1417" s="195" t="str">
        <f t="shared" si="1704"/>
        <v>BS$13</v>
      </c>
      <c r="BT1417" s="195" t="str">
        <f t="shared" si="1704"/>
        <v>BT$13</v>
      </c>
      <c r="BU1417" s="195" t="str">
        <f t="shared" si="1704"/>
        <v>BU$13</v>
      </c>
      <c r="BV1417" s="195" t="str">
        <f t="shared" si="1704"/>
        <v>BV$13</v>
      </c>
      <c r="BW1417" s="195" t="str">
        <f t="shared" si="1704"/>
        <v>BW$13</v>
      </c>
      <c r="BX1417" s="195" t="str">
        <f t="shared" si="1704"/>
        <v>BX$13</v>
      </c>
      <c r="BY1417" s="195" t="str">
        <f t="shared" si="1704"/>
        <v>BY$13</v>
      </c>
      <c r="BZ1417" s="195" t="str">
        <f t="shared" si="1704"/>
        <v>BZ$13</v>
      </c>
      <c r="CA1417" s="195" t="str">
        <f t="shared" si="1704"/>
        <v>CA$13</v>
      </c>
      <c r="CB1417" s="195" t="str">
        <f t="shared" si="1704"/>
        <v>CB$13</v>
      </c>
      <c r="CC1417" s="195" t="str">
        <f t="shared" si="1704"/>
        <v>CC$13</v>
      </c>
      <c r="CD1417" s="195" t="str">
        <f t="shared" si="1704"/>
        <v>CD$13</v>
      </c>
      <c r="CE1417" s="195" t="str">
        <f t="shared" ref="CE1417:CL1417" si="1705">CE$17</f>
        <v>CE$13</v>
      </c>
      <c r="CF1417" s="195" t="str">
        <f t="shared" si="1705"/>
        <v>CF$13</v>
      </c>
      <c r="CG1417" s="195" t="str">
        <f t="shared" si="1705"/>
        <v>CG$13</v>
      </c>
      <c r="CH1417" s="195" t="str">
        <f t="shared" si="1705"/>
        <v>CH$13</v>
      </c>
      <c r="CI1417" s="195" t="str">
        <f t="shared" si="1705"/>
        <v>CI$13</v>
      </c>
      <c r="CJ1417" s="195" t="str">
        <f t="shared" si="1705"/>
        <v>CJ$13</v>
      </c>
      <c r="CK1417" s="195" t="str">
        <f t="shared" si="1705"/>
        <v>CK$13</v>
      </c>
      <c r="CL1417" s="195" t="str">
        <f t="shared" si="1705"/>
        <v>CL$13</v>
      </c>
    </row>
    <row r="1418" spans="2:90" x14ac:dyDescent="0.4">
      <c r="B1418" s="171" t="s">
        <v>491</v>
      </c>
      <c r="E1418" s="8"/>
      <c r="H1418" s="196"/>
      <c r="I1418" s="197"/>
      <c r="J1418" s="197"/>
      <c r="K1418" s="198"/>
      <c r="L1418" s="198"/>
      <c r="M1418" s="198"/>
      <c r="N1418" s="198"/>
      <c r="O1418" s="198"/>
      <c r="P1418" s="198"/>
      <c r="R1418" s="198"/>
      <c r="S1418" s="170"/>
      <c r="T1418" s="170"/>
      <c r="U1418" s="170"/>
      <c r="V1418" s="170"/>
      <c r="W1418" s="170"/>
      <c r="X1418" s="170"/>
      <c r="Y1418" s="170"/>
      <c r="Z1418" s="170"/>
      <c r="AA1418" s="170"/>
      <c r="AB1418" s="170"/>
      <c r="AC1418" s="170"/>
      <c r="AD1418" s="170"/>
      <c r="AE1418" s="170"/>
      <c r="AF1418" s="170"/>
      <c r="AG1418" s="170"/>
      <c r="AH1418" s="170"/>
      <c r="AI1418" s="170"/>
      <c r="AJ1418" s="170"/>
      <c r="AK1418" s="170"/>
      <c r="AL1418" s="170"/>
      <c r="AM1418" s="170"/>
      <c r="AN1418" s="170"/>
      <c r="AO1418" s="170"/>
      <c r="AP1418" s="170"/>
      <c r="AQ1418" s="170"/>
      <c r="AR1418" s="170"/>
      <c r="AS1418" s="170"/>
      <c r="AT1418" s="170"/>
      <c r="AU1418" s="170"/>
      <c r="AV1418" s="170"/>
      <c r="AW1418" s="170"/>
      <c r="AX1418" s="170"/>
      <c r="AY1418" s="170"/>
      <c r="AZ1418" s="170"/>
      <c r="BA1418" s="170"/>
      <c r="BB1418" s="170"/>
      <c r="BC1418" s="170"/>
      <c r="BD1418" s="170"/>
      <c r="BE1418" s="170"/>
      <c r="BF1418" s="170"/>
      <c r="BG1418" s="170"/>
      <c r="BH1418" s="170"/>
      <c r="BI1418" s="170"/>
      <c r="BJ1418" s="170"/>
      <c r="BK1418" s="170"/>
      <c r="BL1418" s="170"/>
      <c r="BM1418" s="170"/>
      <c r="BN1418" s="170"/>
      <c r="BO1418" s="170"/>
      <c r="BP1418" s="170"/>
      <c r="BQ1418" s="170"/>
      <c r="BR1418" s="170"/>
      <c r="BS1418" s="170"/>
      <c r="BT1418" s="170"/>
      <c r="BU1418" s="170"/>
      <c r="BV1418" s="170"/>
      <c r="BW1418" s="170"/>
      <c r="BX1418" s="170"/>
      <c r="BY1418" s="170"/>
      <c r="BZ1418" s="170"/>
      <c r="CA1418" s="170"/>
      <c r="CB1418" s="170"/>
      <c r="CC1418" s="170"/>
      <c r="CD1418" s="170"/>
      <c r="CE1418" s="170"/>
      <c r="CF1418" s="170"/>
      <c r="CG1418" s="170"/>
      <c r="CH1418" s="170"/>
      <c r="CI1418" s="170"/>
      <c r="CJ1418" s="170"/>
      <c r="CK1418" s="170"/>
      <c r="CL1418" s="170"/>
    </row>
    <row r="1419" spans="2:90" x14ac:dyDescent="0.4">
      <c r="B1419" s="171" t="s">
        <v>505</v>
      </c>
      <c r="E1419" s="8"/>
      <c r="H1419" s="196"/>
      <c r="I1419" s="197"/>
      <c r="J1419" s="197"/>
      <c r="K1419" s="198"/>
      <c r="L1419" s="198"/>
      <c r="M1419" s="198"/>
      <c r="N1419" s="198"/>
      <c r="O1419" s="198"/>
      <c r="P1419" s="198"/>
      <c r="R1419" s="198"/>
      <c r="S1419" s="186"/>
      <c r="T1419" s="186"/>
      <c r="U1419" s="186"/>
      <c r="V1419" s="186"/>
      <c r="W1419" s="186"/>
      <c r="X1419" s="186"/>
      <c r="Y1419" s="186"/>
      <c r="Z1419" s="186"/>
      <c r="AA1419" s="186"/>
      <c r="AB1419" s="186"/>
      <c r="AC1419" s="186"/>
      <c r="AD1419" s="186"/>
      <c r="AE1419" s="186"/>
      <c r="AF1419" s="186"/>
      <c r="AG1419" s="186"/>
      <c r="AH1419" s="186"/>
      <c r="AI1419" s="186"/>
      <c r="AJ1419" s="186"/>
      <c r="AK1419" s="186"/>
      <c r="AL1419" s="186"/>
      <c r="AM1419" s="186"/>
      <c r="AN1419" s="186"/>
      <c r="AO1419" s="186"/>
      <c r="AP1419" s="186"/>
      <c r="AQ1419" s="186"/>
      <c r="AR1419" s="186"/>
      <c r="AS1419" s="186"/>
      <c r="AT1419" s="186"/>
      <c r="AU1419" s="186"/>
      <c r="AV1419" s="186"/>
      <c r="AW1419" s="186"/>
      <c r="AX1419" s="186"/>
      <c r="AY1419" s="186"/>
      <c r="AZ1419" s="186"/>
      <c r="BA1419" s="186"/>
      <c r="BB1419" s="186"/>
      <c r="BC1419" s="186"/>
      <c r="BD1419" s="186"/>
      <c r="BE1419" s="186"/>
      <c r="BF1419" s="186"/>
      <c r="BG1419" s="186"/>
      <c r="BH1419" s="186"/>
      <c r="BI1419" s="186"/>
      <c r="BJ1419" s="186"/>
      <c r="BK1419" s="186"/>
      <c r="BL1419" s="186"/>
      <c r="BM1419" s="186"/>
      <c r="BN1419" s="186"/>
      <c r="BO1419" s="186"/>
      <c r="BP1419" s="186"/>
      <c r="BQ1419" s="186"/>
      <c r="BR1419" s="186"/>
      <c r="BS1419" s="186"/>
      <c r="BT1419" s="186"/>
      <c r="BU1419" s="186"/>
      <c r="BV1419" s="186"/>
      <c r="BW1419" s="186"/>
      <c r="BX1419" s="186"/>
      <c r="BY1419" s="186"/>
      <c r="BZ1419" s="186"/>
      <c r="CA1419" s="186"/>
      <c r="CB1419" s="186"/>
      <c r="CC1419" s="186"/>
      <c r="CD1419" s="186"/>
      <c r="CE1419" s="186"/>
      <c r="CF1419" s="186"/>
      <c r="CG1419" s="186"/>
      <c r="CH1419" s="186"/>
      <c r="CI1419" s="186"/>
      <c r="CJ1419" s="186"/>
      <c r="CK1419" s="186"/>
      <c r="CL1419" s="186"/>
    </row>
    <row r="1420" spans="2:90" x14ac:dyDescent="0.4">
      <c r="B1420" s="171" t="s">
        <v>463</v>
      </c>
      <c r="E1420" s="8"/>
      <c r="H1420" s="196"/>
      <c r="I1420" s="197"/>
      <c r="J1420" s="197"/>
      <c r="K1420" s="198"/>
      <c r="L1420" s="198"/>
      <c r="M1420" s="198"/>
      <c r="N1420" s="198"/>
      <c r="O1420" s="198"/>
      <c r="P1420" s="198"/>
      <c r="R1420" s="198"/>
      <c r="S1420" s="186" t="str">
        <f t="shared" ref="S1420:CD1420" si="1706">S$18</f>
        <v>S$14</v>
      </c>
      <c r="T1420" s="186" t="str">
        <f t="shared" si="1706"/>
        <v>T$14</v>
      </c>
      <c r="U1420" s="186" t="str">
        <f t="shared" si="1706"/>
        <v>U$14</v>
      </c>
      <c r="V1420" s="186" t="str">
        <f t="shared" si="1706"/>
        <v>V$14</v>
      </c>
      <c r="W1420" s="186" t="str">
        <f t="shared" si="1706"/>
        <v>W$14</v>
      </c>
      <c r="X1420" s="186" t="str">
        <f t="shared" si="1706"/>
        <v>X$14</v>
      </c>
      <c r="Y1420" s="186" t="str">
        <f t="shared" si="1706"/>
        <v>Y$14</v>
      </c>
      <c r="Z1420" s="186" t="str">
        <f t="shared" si="1706"/>
        <v>Z$14</v>
      </c>
      <c r="AA1420" s="186" t="str">
        <f t="shared" si="1706"/>
        <v>AA$14</v>
      </c>
      <c r="AB1420" s="186" t="str">
        <f t="shared" si="1706"/>
        <v>AB$14</v>
      </c>
      <c r="AC1420" s="186" t="str">
        <f t="shared" si="1706"/>
        <v>AC$14</v>
      </c>
      <c r="AD1420" s="186" t="str">
        <f t="shared" si="1706"/>
        <v>AD$14</v>
      </c>
      <c r="AE1420" s="186" t="str">
        <f t="shared" si="1706"/>
        <v>AE$14</v>
      </c>
      <c r="AF1420" s="186" t="str">
        <f t="shared" si="1706"/>
        <v>AF$14</v>
      </c>
      <c r="AG1420" s="186" t="str">
        <f t="shared" si="1706"/>
        <v>AG$14</v>
      </c>
      <c r="AH1420" s="186" t="str">
        <f t="shared" si="1706"/>
        <v>AH$14</v>
      </c>
      <c r="AI1420" s="186" t="str">
        <f t="shared" si="1706"/>
        <v>AI$14</v>
      </c>
      <c r="AJ1420" s="186" t="str">
        <f t="shared" si="1706"/>
        <v>AJ$14</v>
      </c>
      <c r="AK1420" s="186" t="str">
        <f t="shared" si="1706"/>
        <v>AK$14</v>
      </c>
      <c r="AL1420" s="186" t="str">
        <f t="shared" si="1706"/>
        <v>AL$14</v>
      </c>
      <c r="AM1420" s="186" t="str">
        <f t="shared" si="1706"/>
        <v>AM$14</v>
      </c>
      <c r="AN1420" s="186" t="str">
        <f t="shared" si="1706"/>
        <v>AN$14</v>
      </c>
      <c r="AO1420" s="186" t="str">
        <f t="shared" si="1706"/>
        <v>AO$14</v>
      </c>
      <c r="AP1420" s="186" t="str">
        <f t="shared" si="1706"/>
        <v>AP$14</v>
      </c>
      <c r="AQ1420" s="186" t="str">
        <f t="shared" si="1706"/>
        <v>AQ$14</v>
      </c>
      <c r="AR1420" s="186" t="str">
        <f t="shared" si="1706"/>
        <v>AR$14</v>
      </c>
      <c r="AS1420" s="186" t="str">
        <f t="shared" si="1706"/>
        <v>AS$14</v>
      </c>
      <c r="AT1420" s="186" t="str">
        <f t="shared" si="1706"/>
        <v>AT$14</v>
      </c>
      <c r="AU1420" s="186" t="str">
        <f t="shared" si="1706"/>
        <v>AU$14</v>
      </c>
      <c r="AV1420" s="186" t="str">
        <f t="shared" si="1706"/>
        <v>AV$14</v>
      </c>
      <c r="AW1420" s="186" t="str">
        <f t="shared" si="1706"/>
        <v>AW$14</v>
      </c>
      <c r="AX1420" s="186" t="str">
        <f t="shared" si="1706"/>
        <v>AX$14</v>
      </c>
      <c r="AY1420" s="186" t="str">
        <f t="shared" si="1706"/>
        <v>AY$14</v>
      </c>
      <c r="AZ1420" s="186" t="str">
        <f t="shared" si="1706"/>
        <v>AZ$14</v>
      </c>
      <c r="BA1420" s="186" t="str">
        <f t="shared" si="1706"/>
        <v>BA$14</v>
      </c>
      <c r="BB1420" s="186" t="str">
        <f t="shared" si="1706"/>
        <v>BB$14</v>
      </c>
      <c r="BC1420" s="186" t="str">
        <f t="shared" si="1706"/>
        <v>BC$14</v>
      </c>
      <c r="BD1420" s="186" t="str">
        <f t="shared" si="1706"/>
        <v>BD$14</v>
      </c>
      <c r="BE1420" s="186" t="str">
        <f t="shared" si="1706"/>
        <v>BE$14</v>
      </c>
      <c r="BF1420" s="186" t="str">
        <f t="shared" si="1706"/>
        <v>BF$14</v>
      </c>
      <c r="BG1420" s="186" t="str">
        <f t="shared" si="1706"/>
        <v>BG$14</v>
      </c>
      <c r="BH1420" s="186" t="str">
        <f t="shared" si="1706"/>
        <v>BH$14</v>
      </c>
      <c r="BI1420" s="186" t="str">
        <f t="shared" si="1706"/>
        <v>BI$14</v>
      </c>
      <c r="BJ1420" s="186" t="str">
        <f t="shared" si="1706"/>
        <v>BJ$14</v>
      </c>
      <c r="BK1420" s="186" t="str">
        <f t="shared" si="1706"/>
        <v>BK$14</v>
      </c>
      <c r="BL1420" s="186" t="str">
        <f t="shared" si="1706"/>
        <v>BL$14</v>
      </c>
      <c r="BM1420" s="186" t="str">
        <f t="shared" si="1706"/>
        <v>BM$14</v>
      </c>
      <c r="BN1420" s="186" t="str">
        <f t="shared" si="1706"/>
        <v>BN$14</v>
      </c>
      <c r="BO1420" s="186" t="str">
        <f t="shared" si="1706"/>
        <v>BO$14</v>
      </c>
      <c r="BP1420" s="186" t="str">
        <f t="shared" si="1706"/>
        <v>BP$14</v>
      </c>
      <c r="BQ1420" s="186" t="str">
        <f t="shared" si="1706"/>
        <v>BQ$14</v>
      </c>
      <c r="BR1420" s="186" t="str">
        <f t="shared" si="1706"/>
        <v>BR$14</v>
      </c>
      <c r="BS1420" s="186" t="str">
        <f t="shared" si="1706"/>
        <v>BS$14</v>
      </c>
      <c r="BT1420" s="186" t="str">
        <f t="shared" si="1706"/>
        <v>BT$14</v>
      </c>
      <c r="BU1420" s="186" t="str">
        <f t="shared" si="1706"/>
        <v>BU$14</v>
      </c>
      <c r="BV1420" s="186" t="str">
        <f t="shared" si="1706"/>
        <v>BV$14</v>
      </c>
      <c r="BW1420" s="186" t="str">
        <f t="shared" si="1706"/>
        <v>BW$14</v>
      </c>
      <c r="BX1420" s="186" t="str">
        <f t="shared" si="1706"/>
        <v>BX$14</v>
      </c>
      <c r="BY1420" s="186" t="str">
        <f t="shared" si="1706"/>
        <v>BY$14</v>
      </c>
      <c r="BZ1420" s="186" t="str">
        <f t="shared" si="1706"/>
        <v>BZ$14</v>
      </c>
      <c r="CA1420" s="186" t="str">
        <f t="shared" si="1706"/>
        <v>CA$14</v>
      </c>
      <c r="CB1420" s="186" t="str">
        <f t="shared" si="1706"/>
        <v>CB$14</v>
      </c>
      <c r="CC1420" s="186" t="str">
        <f t="shared" si="1706"/>
        <v>CC$14</v>
      </c>
      <c r="CD1420" s="186" t="str">
        <f t="shared" si="1706"/>
        <v>CD$14</v>
      </c>
      <c r="CE1420" s="186" t="str">
        <f t="shared" ref="CE1420:CL1420" si="1707">CE$18</f>
        <v>CE$14</v>
      </c>
      <c r="CF1420" s="186" t="str">
        <f t="shared" si="1707"/>
        <v>CF$14</v>
      </c>
      <c r="CG1420" s="186" t="str">
        <f t="shared" si="1707"/>
        <v>CG$14</v>
      </c>
      <c r="CH1420" s="186" t="str">
        <f t="shared" si="1707"/>
        <v>CH$14</v>
      </c>
      <c r="CI1420" s="186" t="str">
        <f t="shared" si="1707"/>
        <v>CI$14</v>
      </c>
      <c r="CJ1420" s="186" t="str">
        <f t="shared" si="1707"/>
        <v>CJ$14</v>
      </c>
      <c r="CK1420" s="186" t="str">
        <f t="shared" si="1707"/>
        <v>CK$14</v>
      </c>
      <c r="CL1420" s="186" t="str">
        <f t="shared" si="1707"/>
        <v>CL$14</v>
      </c>
    </row>
    <row r="1421" spans="2:90" x14ac:dyDescent="0.4">
      <c r="B1421" s="171" t="s">
        <v>464</v>
      </c>
      <c r="E1421" s="8"/>
      <c r="H1421" s="196"/>
      <c r="I1421" s="197"/>
      <c r="J1421" s="197"/>
      <c r="K1421" s="198"/>
      <c r="L1421" s="198"/>
      <c r="M1421" s="198"/>
      <c r="N1421" s="198"/>
      <c r="O1421" s="198"/>
      <c r="P1421" s="198"/>
      <c r="R1421" s="198"/>
      <c r="S1421" s="186" t="str">
        <f t="shared" ref="S1421:CD1421" si="1708">S$19</f>
        <v>S$15</v>
      </c>
      <c r="T1421" s="186" t="str">
        <f t="shared" si="1708"/>
        <v>T$15</v>
      </c>
      <c r="U1421" s="186" t="str">
        <f t="shared" si="1708"/>
        <v>U$15</v>
      </c>
      <c r="V1421" s="186" t="str">
        <f t="shared" si="1708"/>
        <v>V$15</v>
      </c>
      <c r="W1421" s="186" t="str">
        <f t="shared" si="1708"/>
        <v>W$15</v>
      </c>
      <c r="X1421" s="186" t="str">
        <f t="shared" si="1708"/>
        <v>X$15</v>
      </c>
      <c r="Y1421" s="186" t="str">
        <f t="shared" si="1708"/>
        <v>Y$15</v>
      </c>
      <c r="Z1421" s="186" t="str">
        <f t="shared" si="1708"/>
        <v>Z$15</v>
      </c>
      <c r="AA1421" s="186" t="str">
        <f t="shared" si="1708"/>
        <v>AA$15</v>
      </c>
      <c r="AB1421" s="186" t="str">
        <f t="shared" si="1708"/>
        <v>AB$15</v>
      </c>
      <c r="AC1421" s="186" t="str">
        <f t="shared" si="1708"/>
        <v>AC$15</v>
      </c>
      <c r="AD1421" s="186" t="str">
        <f t="shared" si="1708"/>
        <v>AD$15</v>
      </c>
      <c r="AE1421" s="186" t="str">
        <f t="shared" si="1708"/>
        <v>AE$15</v>
      </c>
      <c r="AF1421" s="186" t="str">
        <f t="shared" si="1708"/>
        <v>AF$15</v>
      </c>
      <c r="AG1421" s="186" t="str">
        <f t="shared" si="1708"/>
        <v>AG$15</v>
      </c>
      <c r="AH1421" s="186" t="str">
        <f t="shared" si="1708"/>
        <v>AH$15</v>
      </c>
      <c r="AI1421" s="186" t="str">
        <f t="shared" si="1708"/>
        <v>AI$15</v>
      </c>
      <c r="AJ1421" s="186" t="str">
        <f t="shared" si="1708"/>
        <v>AJ$15</v>
      </c>
      <c r="AK1421" s="186" t="str">
        <f t="shared" si="1708"/>
        <v>AK$15</v>
      </c>
      <c r="AL1421" s="186" t="str">
        <f t="shared" si="1708"/>
        <v>AL$15</v>
      </c>
      <c r="AM1421" s="186" t="str">
        <f t="shared" si="1708"/>
        <v>AM$15</v>
      </c>
      <c r="AN1421" s="186" t="str">
        <f t="shared" si="1708"/>
        <v>AN$15</v>
      </c>
      <c r="AO1421" s="186" t="str">
        <f t="shared" si="1708"/>
        <v>AO$15</v>
      </c>
      <c r="AP1421" s="186" t="str">
        <f t="shared" si="1708"/>
        <v>AP$15</v>
      </c>
      <c r="AQ1421" s="186" t="str">
        <f t="shared" si="1708"/>
        <v>AQ$15</v>
      </c>
      <c r="AR1421" s="186" t="str">
        <f t="shared" si="1708"/>
        <v>AR$15</v>
      </c>
      <c r="AS1421" s="186" t="str">
        <f t="shared" si="1708"/>
        <v>AS$15</v>
      </c>
      <c r="AT1421" s="186" t="str">
        <f t="shared" si="1708"/>
        <v>AT$15</v>
      </c>
      <c r="AU1421" s="186" t="str">
        <f t="shared" si="1708"/>
        <v>AU$15</v>
      </c>
      <c r="AV1421" s="186" t="str">
        <f t="shared" si="1708"/>
        <v>AV$15</v>
      </c>
      <c r="AW1421" s="186" t="str">
        <f t="shared" si="1708"/>
        <v>AW$15</v>
      </c>
      <c r="AX1421" s="186" t="str">
        <f t="shared" si="1708"/>
        <v>AX$15</v>
      </c>
      <c r="AY1421" s="186" t="str">
        <f t="shared" si="1708"/>
        <v>AY$15</v>
      </c>
      <c r="AZ1421" s="186" t="str">
        <f t="shared" si="1708"/>
        <v>AZ$15</v>
      </c>
      <c r="BA1421" s="186" t="str">
        <f t="shared" si="1708"/>
        <v>BA$15</v>
      </c>
      <c r="BB1421" s="186" t="str">
        <f t="shared" si="1708"/>
        <v>BB$15</v>
      </c>
      <c r="BC1421" s="186" t="str">
        <f t="shared" si="1708"/>
        <v>BC$15</v>
      </c>
      <c r="BD1421" s="186" t="str">
        <f t="shared" si="1708"/>
        <v>BD$15</v>
      </c>
      <c r="BE1421" s="186" t="str">
        <f t="shared" si="1708"/>
        <v>BE$15</v>
      </c>
      <c r="BF1421" s="186" t="str">
        <f t="shared" si="1708"/>
        <v>BF$15</v>
      </c>
      <c r="BG1421" s="186" t="str">
        <f t="shared" si="1708"/>
        <v>BG$15</v>
      </c>
      <c r="BH1421" s="186" t="str">
        <f t="shared" si="1708"/>
        <v>BH$15</v>
      </c>
      <c r="BI1421" s="186" t="str">
        <f t="shared" si="1708"/>
        <v>BI$15</v>
      </c>
      <c r="BJ1421" s="186" t="str">
        <f t="shared" si="1708"/>
        <v>BJ$15</v>
      </c>
      <c r="BK1421" s="186" t="str">
        <f t="shared" si="1708"/>
        <v>BK$15</v>
      </c>
      <c r="BL1421" s="186" t="str">
        <f t="shared" si="1708"/>
        <v>BL$15</v>
      </c>
      <c r="BM1421" s="186" t="str">
        <f t="shared" si="1708"/>
        <v>BM$15</v>
      </c>
      <c r="BN1421" s="186" t="str">
        <f t="shared" si="1708"/>
        <v>BN$15</v>
      </c>
      <c r="BO1421" s="186" t="str">
        <f t="shared" si="1708"/>
        <v>BO$15</v>
      </c>
      <c r="BP1421" s="186" t="str">
        <f t="shared" si="1708"/>
        <v>BP$15</v>
      </c>
      <c r="BQ1421" s="186" t="str">
        <f t="shared" si="1708"/>
        <v>BQ$15</v>
      </c>
      <c r="BR1421" s="186" t="str">
        <f t="shared" si="1708"/>
        <v>BR$15</v>
      </c>
      <c r="BS1421" s="186" t="str">
        <f t="shared" si="1708"/>
        <v>BS$15</v>
      </c>
      <c r="BT1421" s="186" t="str">
        <f t="shared" si="1708"/>
        <v>BT$15</v>
      </c>
      <c r="BU1421" s="186" t="str">
        <f t="shared" si="1708"/>
        <v>BU$15</v>
      </c>
      <c r="BV1421" s="186" t="str">
        <f t="shared" si="1708"/>
        <v>BV$15</v>
      </c>
      <c r="BW1421" s="186" t="str">
        <f t="shared" si="1708"/>
        <v>BW$15</v>
      </c>
      <c r="BX1421" s="186" t="str">
        <f t="shared" si="1708"/>
        <v>BX$15</v>
      </c>
      <c r="BY1421" s="186" t="str">
        <f t="shared" si="1708"/>
        <v>BY$15</v>
      </c>
      <c r="BZ1421" s="186" t="str">
        <f t="shared" si="1708"/>
        <v>BZ$15</v>
      </c>
      <c r="CA1421" s="186" t="str">
        <f t="shared" si="1708"/>
        <v>CA$15</v>
      </c>
      <c r="CB1421" s="186" t="str">
        <f t="shared" si="1708"/>
        <v>CB$15</v>
      </c>
      <c r="CC1421" s="186" t="str">
        <f t="shared" si="1708"/>
        <v>CC$15</v>
      </c>
      <c r="CD1421" s="186" t="str">
        <f t="shared" si="1708"/>
        <v>CD$15</v>
      </c>
      <c r="CE1421" s="186" t="str">
        <f t="shared" ref="CE1421:CL1421" si="1709">CE$19</f>
        <v>CE$15</v>
      </c>
      <c r="CF1421" s="186" t="str">
        <f t="shared" si="1709"/>
        <v>CF$15</v>
      </c>
      <c r="CG1421" s="186" t="str">
        <f t="shared" si="1709"/>
        <v>CG$15</v>
      </c>
      <c r="CH1421" s="186" t="str">
        <f t="shared" si="1709"/>
        <v>CH$15</v>
      </c>
      <c r="CI1421" s="186" t="str">
        <f t="shared" si="1709"/>
        <v>CI$15</v>
      </c>
      <c r="CJ1421" s="186" t="str">
        <f t="shared" si="1709"/>
        <v>CJ$15</v>
      </c>
      <c r="CK1421" s="186" t="str">
        <f t="shared" si="1709"/>
        <v>CK$15</v>
      </c>
      <c r="CL1421" s="186" t="str">
        <f t="shared" si="1709"/>
        <v>CL$15</v>
      </c>
    </row>
    <row r="1422" spans="2:90" x14ac:dyDescent="0.4">
      <c r="B1422" s="66" t="s">
        <v>1013</v>
      </c>
      <c r="C1422" s="31"/>
      <c r="D1422" t="s">
        <v>1020</v>
      </c>
      <c r="E1422" s="8" t="str">
        <f t="shared" ref="E1422:E1427" si="1710">ROW()&amp;" "&amp;D1422</f>
        <v>1422 SETUPFEEPERCENT-S</v>
      </c>
      <c r="F1422" t="s">
        <v>438</v>
      </c>
      <c r="G1422" s="31" t="s">
        <v>81</v>
      </c>
      <c r="H1422" s="22"/>
      <c r="I1422" s="287"/>
      <c r="J1422" s="287"/>
      <c r="K1422" s="22"/>
      <c r="L1422" s="22"/>
      <c r="M1422" s="22"/>
      <c r="N1422" s="22"/>
      <c r="O1422" s="22"/>
      <c r="P1422" s="22"/>
      <c r="R1422" s="66"/>
      <c r="S1422" s="288"/>
      <c r="T1422" s="288"/>
      <c r="U1422" s="288"/>
      <c r="V1422" s="288"/>
      <c r="W1422" s="288"/>
      <c r="X1422" s="288"/>
      <c r="Y1422" s="288"/>
      <c r="Z1422" s="288"/>
      <c r="AA1422" s="288"/>
      <c r="AB1422" s="288"/>
      <c r="AC1422" s="288"/>
      <c r="AD1422" s="288"/>
      <c r="AE1422" s="288"/>
      <c r="AF1422" s="288"/>
      <c r="AG1422" s="288"/>
      <c r="AH1422" s="288"/>
      <c r="AI1422" s="288"/>
      <c r="AJ1422" s="288"/>
      <c r="AK1422" s="288"/>
      <c r="AL1422" s="288"/>
      <c r="AM1422" s="288"/>
      <c r="AN1422" s="288"/>
      <c r="AO1422" s="288"/>
      <c r="AP1422" s="288"/>
      <c r="AQ1422" s="288"/>
      <c r="AR1422" s="288"/>
      <c r="AS1422" s="288"/>
      <c r="AT1422" s="288"/>
      <c r="AU1422" s="288"/>
      <c r="AV1422" s="288"/>
      <c r="AW1422" s="288"/>
      <c r="AX1422" s="288"/>
      <c r="AY1422" s="288"/>
      <c r="AZ1422" s="288"/>
      <c r="BA1422" s="288"/>
      <c r="BB1422" s="288"/>
      <c r="BC1422" s="288"/>
      <c r="BD1422" s="288"/>
      <c r="BE1422" s="288"/>
      <c r="BF1422" s="288"/>
      <c r="BG1422" s="288"/>
      <c r="BH1422" s="288"/>
      <c r="BI1422" s="288"/>
      <c r="BJ1422" s="288"/>
      <c r="BK1422" s="288"/>
      <c r="BL1422" s="288"/>
      <c r="BM1422" s="288"/>
      <c r="BN1422" s="288"/>
      <c r="BO1422" s="288"/>
      <c r="BP1422" s="288"/>
      <c r="BQ1422" s="288"/>
      <c r="BR1422" s="288"/>
      <c r="BS1422" s="288"/>
      <c r="BT1422" s="288"/>
      <c r="BU1422" s="288"/>
      <c r="BV1422" s="288"/>
      <c r="BW1422" s="288"/>
      <c r="BX1422" s="288"/>
      <c r="BY1422" s="288"/>
      <c r="BZ1422" s="288"/>
      <c r="CA1422" s="288"/>
      <c r="CB1422" s="288"/>
      <c r="CC1422" s="288"/>
      <c r="CD1422" s="288"/>
      <c r="CE1422" s="288"/>
      <c r="CF1422" s="288"/>
      <c r="CG1422" s="288"/>
      <c r="CH1422" s="288"/>
      <c r="CI1422" s="288"/>
      <c r="CJ1422" s="288"/>
      <c r="CK1422" s="288"/>
      <c r="CL1422" s="288"/>
    </row>
    <row r="1423" spans="2:90" x14ac:dyDescent="0.4">
      <c r="B1423" s="95" t="str">
        <f>B1426&amp;":"</f>
        <v>Setup fees - (Primary label):</v>
      </c>
      <c r="C1423" s="31"/>
      <c r="D1423" t="s">
        <v>1020</v>
      </c>
      <c r="E1423" s="8" t="str">
        <f t="shared" si="1710"/>
        <v>1423 SETUPFEEPERCENT-S</v>
      </c>
      <c r="H1423" s="31"/>
      <c r="I1423" s="73"/>
      <c r="J1423" s="73"/>
      <c r="K1423" s="31"/>
      <c r="L1423" s="31"/>
      <c r="M1423" s="31"/>
      <c r="N1423" s="31"/>
      <c r="O1423" s="31"/>
      <c r="P1423" s="31"/>
      <c r="R1423" s="67"/>
      <c r="S1423" s="152"/>
      <c r="T1423" s="152"/>
      <c r="U1423" s="152"/>
      <c r="V1423" s="152"/>
      <c r="W1423" s="152"/>
      <c r="X1423" s="152"/>
      <c r="Y1423" s="152"/>
      <c r="Z1423" s="152"/>
      <c r="AA1423" s="152"/>
      <c r="AB1423" s="152"/>
      <c r="AC1423" s="152"/>
      <c r="AD1423" s="152"/>
      <c r="AE1423" s="152"/>
      <c r="AF1423" s="152"/>
      <c r="AG1423" s="152"/>
      <c r="AH1423" s="152"/>
      <c r="AI1423" s="152"/>
      <c r="AJ1423" s="152"/>
      <c r="AK1423" s="152"/>
      <c r="AL1423" s="152"/>
      <c r="AM1423" s="152"/>
      <c r="AN1423" s="152"/>
      <c r="AO1423" s="152"/>
      <c r="AP1423" s="152"/>
      <c r="AQ1423" s="152"/>
      <c r="AR1423" s="152"/>
      <c r="AS1423" s="152"/>
      <c r="AT1423" s="152"/>
      <c r="AU1423" s="152"/>
      <c r="AV1423" s="152"/>
      <c r="AW1423" s="152"/>
      <c r="AX1423" s="152"/>
      <c r="AY1423" s="152"/>
      <c r="AZ1423" s="152"/>
      <c r="BA1423" s="152"/>
      <c r="BB1423" s="152"/>
      <c r="BC1423" s="152"/>
      <c r="BD1423" s="152"/>
      <c r="BE1423" s="152"/>
      <c r="BF1423" s="152"/>
      <c r="BG1423" s="152"/>
      <c r="BH1423" s="152"/>
      <c r="BI1423" s="152"/>
      <c r="BJ1423" s="152"/>
      <c r="BK1423" s="152"/>
      <c r="BL1423" s="152"/>
      <c r="BM1423" s="152"/>
      <c r="BN1423" s="152"/>
      <c r="BO1423" s="152"/>
      <c r="BP1423" s="152"/>
      <c r="BQ1423" s="152"/>
      <c r="BR1423" s="152"/>
      <c r="BS1423" s="152"/>
      <c r="BT1423" s="152"/>
      <c r="BU1423" s="152"/>
      <c r="BV1423" s="152"/>
      <c r="BW1423" s="152"/>
      <c r="BX1423" s="152"/>
      <c r="BY1423" s="152"/>
      <c r="BZ1423" s="152"/>
      <c r="CA1423" s="152"/>
      <c r="CB1423" s="152"/>
      <c r="CC1423" s="152"/>
      <c r="CD1423" s="152"/>
      <c r="CE1423" s="152"/>
      <c r="CF1423" s="152"/>
      <c r="CG1423" s="152"/>
      <c r="CH1423" s="152"/>
      <c r="CI1423" s="152"/>
      <c r="CJ1423" s="152"/>
      <c r="CK1423" s="152"/>
      <c r="CL1423" s="152"/>
    </row>
    <row r="1424" spans="2:90" x14ac:dyDescent="0.4">
      <c r="B1424" s="141" t="str">
        <f>"$ sales/new "&amp;B1429</f>
        <v>$ sales/new primary unit</v>
      </c>
      <c r="D1424" t="s">
        <v>1020</v>
      </c>
      <c r="E1424" s="8" t="str">
        <f t="shared" si="1710"/>
        <v>1424 SETUPFEEPERCENT-S</v>
      </c>
      <c r="G1424" t="str">
        <f>E1424</f>
        <v>1424 SETUPFEEPERCENT-S</v>
      </c>
      <c r="H1424" s="12"/>
      <c r="I1424" s="60"/>
      <c r="J1424" s="60"/>
      <c r="K1424" s="18">
        <v>5</v>
      </c>
      <c r="L1424" s="18">
        <v>5</v>
      </c>
      <c r="M1424" s="18">
        <v>5</v>
      </c>
      <c r="N1424" s="18">
        <v>5</v>
      </c>
      <c r="O1424" s="18">
        <v>5</v>
      </c>
      <c r="P1424" s="18">
        <v>5</v>
      </c>
      <c r="R1424" s="19"/>
      <c r="S1424" s="143" cm="1">
        <f t="array" ref="S1424">INDEX($K:$P,ROW(),MATCH(S$3,$K$2:$P$2,0))</f>
        <v>5</v>
      </c>
      <c r="T1424" s="143" cm="1">
        <f t="array" ref="T1424">INDEX($K:$P,ROW(),MATCH(T$3,$K$2:$P$2,0))</f>
        <v>5</v>
      </c>
      <c r="U1424" s="143" cm="1">
        <f t="array" ref="U1424">INDEX($K:$P,ROW(),MATCH(U$3,$K$2:$P$2,0))</f>
        <v>5</v>
      </c>
      <c r="V1424" s="143" cm="1">
        <f t="array" ref="V1424">INDEX($K:$P,ROW(),MATCH(V$3,$K$2:$P$2,0))</f>
        <v>5</v>
      </c>
      <c r="W1424" s="143" cm="1">
        <f t="array" ref="W1424">INDEX($K:$P,ROW(),MATCH(W$3,$K$2:$P$2,0))</f>
        <v>5</v>
      </c>
      <c r="X1424" s="143" cm="1">
        <f t="array" ref="X1424">INDEX($K:$P,ROW(),MATCH(X$3,$K$2:$P$2,0))</f>
        <v>5</v>
      </c>
      <c r="Y1424" s="143" cm="1">
        <f t="array" ref="Y1424">INDEX($K:$P,ROW(),MATCH(Y$3,$K$2:$P$2,0))</f>
        <v>5</v>
      </c>
      <c r="Z1424" s="143" cm="1">
        <f t="array" ref="Z1424">INDEX($K:$P,ROW(),MATCH(Z$3,$K$2:$P$2,0))</f>
        <v>5</v>
      </c>
      <c r="AA1424" s="143" cm="1">
        <f t="array" ref="AA1424">INDEX($K:$P,ROW(),MATCH(AA$3,$K$2:$P$2,0))</f>
        <v>5</v>
      </c>
      <c r="AB1424" s="143" cm="1">
        <f t="array" ref="AB1424">INDEX($K:$P,ROW(),MATCH(AB$3,$K$2:$P$2,0))</f>
        <v>5</v>
      </c>
      <c r="AC1424" s="143" cm="1">
        <f t="array" ref="AC1424">INDEX($K:$P,ROW(),MATCH(AC$3,$K$2:$P$2,0))</f>
        <v>5</v>
      </c>
      <c r="AD1424" s="143" cm="1">
        <f t="array" ref="AD1424">INDEX($K:$P,ROW(),MATCH(AD$3,$K$2:$P$2,0))</f>
        <v>5</v>
      </c>
      <c r="AE1424" s="143" cm="1">
        <f t="array" ref="AE1424">INDEX($K:$P,ROW(),MATCH(AE$3,$K$2:$P$2,0))</f>
        <v>5</v>
      </c>
      <c r="AF1424" s="143" cm="1">
        <f t="array" ref="AF1424">INDEX($K:$P,ROW(),MATCH(AF$3,$K$2:$P$2,0))</f>
        <v>5</v>
      </c>
      <c r="AG1424" s="143" cm="1">
        <f t="array" ref="AG1424">INDEX($K:$P,ROW(),MATCH(AG$3,$K$2:$P$2,0))</f>
        <v>5</v>
      </c>
      <c r="AH1424" s="143" cm="1">
        <f t="array" ref="AH1424">INDEX($K:$P,ROW(),MATCH(AH$3,$K$2:$P$2,0))</f>
        <v>5</v>
      </c>
      <c r="AI1424" s="143" cm="1">
        <f t="array" ref="AI1424">INDEX($K:$P,ROW(),MATCH(AI$3,$K$2:$P$2,0))</f>
        <v>5</v>
      </c>
      <c r="AJ1424" s="143" cm="1">
        <f t="array" ref="AJ1424">INDEX($K:$P,ROW(),MATCH(AJ$3,$K$2:$P$2,0))</f>
        <v>5</v>
      </c>
      <c r="AK1424" s="143" cm="1">
        <f t="array" ref="AK1424">INDEX($K:$P,ROW(),MATCH(AK$3,$K$2:$P$2,0))</f>
        <v>5</v>
      </c>
      <c r="AL1424" s="143" cm="1">
        <f t="array" ref="AL1424">INDEX($K:$P,ROW(),MATCH(AL$3,$K$2:$P$2,0))</f>
        <v>5</v>
      </c>
      <c r="AM1424" s="143" cm="1">
        <f t="array" ref="AM1424">INDEX($K:$P,ROW(),MATCH(AM$3,$K$2:$P$2,0))</f>
        <v>5</v>
      </c>
      <c r="AN1424" s="143" cm="1">
        <f t="array" ref="AN1424">INDEX($K:$P,ROW(),MATCH(AN$3,$K$2:$P$2,0))</f>
        <v>5</v>
      </c>
      <c r="AO1424" s="143" cm="1">
        <f t="array" ref="AO1424">INDEX($K:$P,ROW(),MATCH(AO$3,$K$2:$P$2,0))</f>
        <v>5</v>
      </c>
      <c r="AP1424" s="143" cm="1">
        <f t="array" ref="AP1424">INDEX($K:$P,ROW(),MATCH(AP$3,$K$2:$P$2,0))</f>
        <v>5</v>
      </c>
      <c r="AQ1424" s="143" cm="1">
        <f t="array" ref="AQ1424">INDEX($K:$P,ROW(),MATCH(AQ$3,$K$2:$P$2,0))</f>
        <v>5</v>
      </c>
      <c r="AR1424" s="143" cm="1">
        <f t="array" ref="AR1424">INDEX($K:$P,ROW(),MATCH(AR$3,$K$2:$P$2,0))</f>
        <v>5</v>
      </c>
      <c r="AS1424" s="143" cm="1">
        <f t="array" ref="AS1424">INDEX($K:$P,ROW(),MATCH(AS$3,$K$2:$P$2,0))</f>
        <v>5</v>
      </c>
      <c r="AT1424" s="143" cm="1">
        <f t="array" ref="AT1424">INDEX($K:$P,ROW(),MATCH(AT$3,$K$2:$P$2,0))</f>
        <v>5</v>
      </c>
      <c r="AU1424" s="143" cm="1">
        <f t="array" ref="AU1424">INDEX($K:$P,ROW(),MATCH(AU$3,$K$2:$P$2,0))</f>
        <v>5</v>
      </c>
      <c r="AV1424" s="143" cm="1">
        <f t="array" ref="AV1424">INDEX($K:$P,ROW(),MATCH(AV$3,$K$2:$P$2,0))</f>
        <v>5</v>
      </c>
      <c r="AW1424" s="143" cm="1">
        <f t="array" ref="AW1424">INDEX($K:$P,ROW(),MATCH(AW$3,$K$2:$P$2,0))</f>
        <v>5</v>
      </c>
      <c r="AX1424" s="143" cm="1">
        <f t="array" ref="AX1424">INDEX($K:$P,ROW(),MATCH(AX$3,$K$2:$P$2,0))</f>
        <v>5</v>
      </c>
      <c r="AY1424" s="143" cm="1">
        <f t="array" ref="AY1424">INDEX($K:$P,ROW(),MATCH(AY$3,$K$2:$P$2,0))</f>
        <v>5</v>
      </c>
      <c r="AZ1424" s="143" cm="1">
        <f t="array" ref="AZ1424">INDEX($K:$P,ROW(),MATCH(AZ$3,$K$2:$P$2,0))</f>
        <v>5</v>
      </c>
      <c r="BA1424" s="143" cm="1">
        <f t="array" ref="BA1424">INDEX($K:$P,ROW(),MATCH(BA$3,$K$2:$P$2,0))</f>
        <v>5</v>
      </c>
      <c r="BB1424" s="143" cm="1">
        <f t="array" ref="BB1424">INDEX($K:$P,ROW(),MATCH(BB$3,$K$2:$P$2,0))</f>
        <v>5</v>
      </c>
      <c r="BC1424" s="143" cm="1">
        <f t="array" ref="BC1424">INDEX($K:$P,ROW(),MATCH(BC$3,$K$2:$P$2,0))</f>
        <v>5</v>
      </c>
      <c r="BD1424" s="143" cm="1">
        <f t="array" ref="BD1424">INDEX($K:$P,ROW(),MATCH(BD$3,$K$2:$P$2,0))</f>
        <v>5</v>
      </c>
      <c r="BE1424" s="143" cm="1">
        <f t="array" ref="BE1424">INDEX($K:$P,ROW(),MATCH(BE$3,$K$2:$P$2,0))</f>
        <v>5</v>
      </c>
      <c r="BF1424" s="143" cm="1">
        <f t="array" ref="BF1424">INDEX($K:$P,ROW(),MATCH(BF$3,$K$2:$P$2,0))</f>
        <v>5</v>
      </c>
      <c r="BG1424" s="143" cm="1">
        <f t="array" ref="BG1424">INDEX($K:$P,ROW(),MATCH(BG$3,$K$2:$P$2,0))</f>
        <v>5</v>
      </c>
      <c r="BH1424" s="143" cm="1">
        <f t="array" ref="BH1424">INDEX($K:$P,ROW(),MATCH(BH$3,$K$2:$P$2,0))</f>
        <v>5</v>
      </c>
      <c r="BI1424" s="143" cm="1">
        <f t="array" ref="BI1424">INDEX($K:$P,ROW(),MATCH(BI$3,$K$2:$P$2,0))</f>
        <v>5</v>
      </c>
      <c r="BJ1424" s="143" cm="1">
        <f t="array" ref="BJ1424">INDEX($K:$P,ROW(),MATCH(BJ$3,$K$2:$P$2,0))</f>
        <v>5</v>
      </c>
      <c r="BK1424" s="143" cm="1">
        <f t="array" ref="BK1424">INDEX($K:$P,ROW(),MATCH(BK$3,$K$2:$P$2,0))</f>
        <v>5</v>
      </c>
      <c r="BL1424" s="143" cm="1">
        <f t="array" ref="BL1424">INDEX($K:$P,ROW(),MATCH(BL$3,$K$2:$P$2,0))</f>
        <v>5</v>
      </c>
      <c r="BM1424" s="143" cm="1">
        <f t="array" ref="BM1424">INDEX($K:$P,ROW(),MATCH(BM$3,$K$2:$P$2,0))</f>
        <v>5</v>
      </c>
      <c r="BN1424" s="143" cm="1">
        <f t="array" ref="BN1424">INDEX($K:$P,ROW(),MATCH(BN$3,$K$2:$P$2,0))</f>
        <v>5</v>
      </c>
      <c r="BO1424" s="143" cm="1">
        <f t="array" ref="BO1424">INDEX($K:$P,ROW(),MATCH(BO$3,$K$2:$P$2,0))</f>
        <v>5</v>
      </c>
      <c r="BP1424" s="143" cm="1">
        <f t="array" ref="BP1424">INDEX($K:$P,ROW(),MATCH(BP$3,$K$2:$P$2,0))</f>
        <v>5</v>
      </c>
      <c r="BQ1424" s="143" cm="1">
        <f t="array" ref="BQ1424">INDEX($K:$P,ROW(),MATCH(BQ$3,$K$2:$P$2,0))</f>
        <v>5</v>
      </c>
      <c r="BR1424" s="143" cm="1">
        <f t="array" ref="BR1424">INDEX($K:$P,ROW(),MATCH(BR$3,$K$2:$P$2,0))</f>
        <v>5</v>
      </c>
      <c r="BS1424" s="143" cm="1">
        <f t="array" ref="BS1424">INDEX($K:$P,ROW(),MATCH(BS$3,$K$2:$P$2,0))</f>
        <v>5</v>
      </c>
      <c r="BT1424" s="143" cm="1">
        <f t="array" ref="BT1424">INDEX($K:$P,ROW(),MATCH(BT$3,$K$2:$P$2,0))</f>
        <v>5</v>
      </c>
      <c r="BU1424" s="143" cm="1">
        <f t="array" ref="BU1424">INDEX($K:$P,ROW(),MATCH(BU$3,$K$2:$P$2,0))</f>
        <v>5</v>
      </c>
      <c r="BV1424" s="143" cm="1">
        <f t="array" ref="BV1424">INDEX($K:$P,ROW(),MATCH(BV$3,$K$2:$P$2,0))</f>
        <v>5</v>
      </c>
      <c r="BW1424" s="143" cm="1">
        <f t="array" ref="BW1424">INDEX($K:$P,ROW(),MATCH(BW$3,$K$2:$P$2,0))</f>
        <v>5</v>
      </c>
      <c r="BX1424" s="143" cm="1">
        <f t="array" ref="BX1424">INDEX($K:$P,ROW(),MATCH(BX$3,$K$2:$P$2,0))</f>
        <v>5</v>
      </c>
      <c r="BY1424" s="143" cm="1">
        <f t="array" ref="BY1424">INDEX($K:$P,ROW(),MATCH(BY$3,$K$2:$P$2,0))</f>
        <v>5</v>
      </c>
      <c r="BZ1424" s="143" cm="1">
        <f t="array" ref="BZ1424">INDEX($K:$P,ROW(),MATCH(BZ$3,$K$2:$P$2,0))</f>
        <v>5</v>
      </c>
      <c r="CA1424" s="143" cm="1">
        <f t="array" ref="CA1424">INDEX($K:$P,ROW(),MATCH(CA$3,$K$2:$P$2,0))</f>
        <v>5</v>
      </c>
      <c r="CB1424" s="143" cm="1">
        <f t="array" ref="CB1424">INDEX($K:$P,ROW(),MATCH(CB$3,$K$2:$P$2,0))</f>
        <v>5</v>
      </c>
      <c r="CC1424" s="143" cm="1">
        <f t="array" ref="CC1424">INDEX($K:$P,ROW(),MATCH(CC$3,$K$2:$P$2,0))</f>
        <v>5</v>
      </c>
      <c r="CD1424" s="143" cm="1">
        <f t="array" ref="CD1424">INDEX($K:$P,ROW(),MATCH(CD$3,$K$2:$P$2,0))</f>
        <v>5</v>
      </c>
      <c r="CE1424" s="143" cm="1">
        <f t="array" ref="CE1424">INDEX($K:$P,ROW(),MATCH(CE$3,$K$2:$P$2,0))</f>
        <v>5</v>
      </c>
      <c r="CF1424" s="143" cm="1">
        <f t="array" ref="CF1424">INDEX($K:$P,ROW(),MATCH(CF$3,$K$2:$P$2,0))</f>
        <v>5</v>
      </c>
      <c r="CG1424" s="143" cm="1">
        <f t="array" ref="CG1424">INDEX($K:$P,ROW(),MATCH(CG$3,$K$2:$P$2,0))</f>
        <v>5</v>
      </c>
      <c r="CH1424" s="143" cm="1">
        <f t="array" ref="CH1424">INDEX($K:$P,ROW(),MATCH(CH$3,$K$2:$P$2,0))</f>
        <v>5</v>
      </c>
      <c r="CI1424" s="143" cm="1">
        <f t="array" ref="CI1424">INDEX($K:$P,ROW(),MATCH(CI$3,$K$2:$P$2,0))</f>
        <v>5</v>
      </c>
      <c r="CJ1424" s="143" cm="1">
        <f t="array" ref="CJ1424">INDEX($K:$P,ROW(),MATCH(CJ$3,$K$2:$P$2,0))</f>
        <v>5</v>
      </c>
      <c r="CK1424" s="143" cm="1">
        <f t="array" ref="CK1424">INDEX($K:$P,ROW(),MATCH(CK$3,$K$2:$P$2,0))</f>
        <v>5</v>
      </c>
      <c r="CL1424" s="143" cm="1">
        <f t="array" ref="CL1424">INDEX($K:$P,ROW(),MATCH(CL$3,$K$2:$P$2,0))</f>
        <v>5</v>
      </c>
    </row>
    <row r="1425" spans="2:90" x14ac:dyDescent="0.4">
      <c r="B1425" s="141" t="str">
        <f>"% of "&amp;B1438&amp;"s"</f>
        <v>% of primary units</v>
      </c>
      <c r="D1425" t="s">
        <v>1020</v>
      </c>
      <c r="E1425" s="8" t="str">
        <f t="shared" si="1710"/>
        <v>1425 SETUPFEEPERCENT-S</v>
      </c>
      <c r="H1425" s="12"/>
      <c r="I1425" s="60"/>
      <c r="J1425" s="60"/>
      <c r="K1425" s="162">
        <v>0.5</v>
      </c>
      <c r="L1425" s="162">
        <v>0.5</v>
      </c>
      <c r="M1425" s="162">
        <v>0.5</v>
      </c>
      <c r="N1425" s="162">
        <v>0.5</v>
      </c>
      <c r="O1425" s="162">
        <v>0.5</v>
      </c>
      <c r="P1425" s="162">
        <v>0.5</v>
      </c>
      <c r="Q1425" s="220"/>
      <c r="R1425" s="136"/>
      <c r="S1425" s="178" cm="1">
        <f t="array" ref="S1425">INDEX($K:$P,ROW(),MATCH(S$3,$K$2:$P$2,0))</f>
        <v>0.5</v>
      </c>
      <c r="T1425" s="178" cm="1">
        <f t="array" ref="T1425">INDEX($K:$P,ROW(),MATCH(T$3,$K$2:$P$2,0))</f>
        <v>0.5</v>
      </c>
      <c r="U1425" s="178" cm="1">
        <f t="array" ref="U1425">INDEX($K:$P,ROW(),MATCH(U$3,$K$2:$P$2,0))</f>
        <v>0.5</v>
      </c>
      <c r="V1425" s="178" cm="1">
        <f t="array" ref="V1425">INDEX($K:$P,ROW(),MATCH(V$3,$K$2:$P$2,0))</f>
        <v>0.5</v>
      </c>
      <c r="W1425" s="178" cm="1">
        <f t="array" ref="W1425">INDEX($K:$P,ROW(),MATCH(W$3,$K$2:$P$2,0))</f>
        <v>0.5</v>
      </c>
      <c r="X1425" s="178" cm="1">
        <f t="array" ref="X1425">INDEX($K:$P,ROW(),MATCH(X$3,$K$2:$P$2,0))</f>
        <v>0.5</v>
      </c>
      <c r="Y1425" s="178" cm="1">
        <f t="array" ref="Y1425">INDEX($K:$P,ROW(),MATCH(Y$3,$K$2:$P$2,0))</f>
        <v>0.5</v>
      </c>
      <c r="Z1425" s="178" cm="1">
        <f t="array" ref="Z1425">INDEX($K:$P,ROW(),MATCH(Z$3,$K$2:$P$2,0))</f>
        <v>0.5</v>
      </c>
      <c r="AA1425" s="178" cm="1">
        <f t="array" ref="AA1425">INDEX($K:$P,ROW(),MATCH(AA$3,$K$2:$P$2,0))</f>
        <v>0.5</v>
      </c>
      <c r="AB1425" s="178" cm="1">
        <f t="array" ref="AB1425">INDEX($K:$P,ROW(),MATCH(AB$3,$K$2:$P$2,0))</f>
        <v>0.5</v>
      </c>
      <c r="AC1425" s="178" cm="1">
        <f t="array" ref="AC1425">INDEX($K:$P,ROW(),MATCH(AC$3,$K$2:$P$2,0))</f>
        <v>0.5</v>
      </c>
      <c r="AD1425" s="178" cm="1">
        <f t="array" ref="AD1425">INDEX($K:$P,ROW(),MATCH(AD$3,$K$2:$P$2,0))</f>
        <v>0.5</v>
      </c>
      <c r="AE1425" s="178" cm="1">
        <f t="array" ref="AE1425">INDEX($K:$P,ROW(),MATCH(AE$3,$K$2:$P$2,0))</f>
        <v>0.5</v>
      </c>
      <c r="AF1425" s="178" cm="1">
        <f t="array" ref="AF1425">INDEX($K:$P,ROW(),MATCH(AF$3,$K$2:$P$2,0))</f>
        <v>0.5</v>
      </c>
      <c r="AG1425" s="178" cm="1">
        <f t="array" ref="AG1425">INDEX($K:$P,ROW(),MATCH(AG$3,$K$2:$P$2,0))</f>
        <v>0.5</v>
      </c>
      <c r="AH1425" s="178" cm="1">
        <f t="array" ref="AH1425">INDEX($K:$P,ROW(),MATCH(AH$3,$K$2:$P$2,0))</f>
        <v>0.5</v>
      </c>
      <c r="AI1425" s="178" cm="1">
        <f t="array" ref="AI1425">INDEX($K:$P,ROW(),MATCH(AI$3,$K$2:$P$2,0))</f>
        <v>0.5</v>
      </c>
      <c r="AJ1425" s="178" cm="1">
        <f t="array" ref="AJ1425">INDEX($K:$P,ROW(),MATCH(AJ$3,$K$2:$P$2,0))</f>
        <v>0.5</v>
      </c>
      <c r="AK1425" s="178" cm="1">
        <f t="array" ref="AK1425">INDEX($K:$P,ROW(),MATCH(AK$3,$K$2:$P$2,0))</f>
        <v>0.5</v>
      </c>
      <c r="AL1425" s="178" cm="1">
        <f t="array" ref="AL1425">INDEX($K:$P,ROW(),MATCH(AL$3,$K$2:$P$2,0))</f>
        <v>0.5</v>
      </c>
      <c r="AM1425" s="178" cm="1">
        <f t="array" ref="AM1425">INDEX($K:$P,ROW(),MATCH(AM$3,$K$2:$P$2,0))</f>
        <v>0.5</v>
      </c>
      <c r="AN1425" s="178" cm="1">
        <f t="array" ref="AN1425">INDEX($K:$P,ROW(),MATCH(AN$3,$K$2:$P$2,0))</f>
        <v>0.5</v>
      </c>
      <c r="AO1425" s="178" cm="1">
        <f t="array" ref="AO1425">INDEX($K:$P,ROW(),MATCH(AO$3,$K$2:$P$2,0))</f>
        <v>0.5</v>
      </c>
      <c r="AP1425" s="178" cm="1">
        <f t="array" ref="AP1425">INDEX($K:$P,ROW(),MATCH(AP$3,$K$2:$P$2,0))</f>
        <v>0.5</v>
      </c>
      <c r="AQ1425" s="178" cm="1">
        <f t="array" ref="AQ1425">INDEX($K:$P,ROW(),MATCH(AQ$3,$K$2:$P$2,0))</f>
        <v>0.5</v>
      </c>
      <c r="AR1425" s="178" cm="1">
        <f t="array" ref="AR1425">INDEX($K:$P,ROW(),MATCH(AR$3,$K$2:$P$2,0))</f>
        <v>0.5</v>
      </c>
      <c r="AS1425" s="178" cm="1">
        <f t="array" ref="AS1425">INDEX($K:$P,ROW(),MATCH(AS$3,$K$2:$P$2,0))</f>
        <v>0.5</v>
      </c>
      <c r="AT1425" s="178" cm="1">
        <f t="array" ref="AT1425">INDEX($K:$P,ROW(),MATCH(AT$3,$K$2:$P$2,0))</f>
        <v>0.5</v>
      </c>
      <c r="AU1425" s="178" cm="1">
        <f t="array" ref="AU1425">INDEX($K:$P,ROW(),MATCH(AU$3,$K$2:$P$2,0))</f>
        <v>0.5</v>
      </c>
      <c r="AV1425" s="178" cm="1">
        <f t="array" ref="AV1425">INDEX($K:$P,ROW(),MATCH(AV$3,$K$2:$P$2,0))</f>
        <v>0.5</v>
      </c>
      <c r="AW1425" s="178" cm="1">
        <f t="array" ref="AW1425">INDEX($K:$P,ROW(),MATCH(AW$3,$K$2:$P$2,0))</f>
        <v>0.5</v>
      </c>
      <c r="AX1425" s="178" cm="1">
        <f t="array" ref="AX1425">INDEX($K:$P,ROW(),MATCH(AX$3,$K$2:$P$2,0))</f>
        <v>0.5</v>
      </c>
      <c r="AY1425" s="178" cm="1">
        <f t="array" ref="AY1425">INDEX($K:$P,ROW(),MATCH(AY$3,$K$2:$P$2,0))</f>
        <v>0.5</v>
      </c>
      <c r="AZ1425" s="178" cm="1">
        <f t="array" ref="AZ1425">INDEX($K:$P,ROW(),MATCH(AZ$3,$K$2:$P$2,0))</f>
        <v>0.5</v>
      </c>
      <c r="BA1425" s="178" cm="1">
        <f t="array" ref="BA1425">INDEX($K:$P,ROW(),MATCH(BA$3,$K$2:$P$2,0))</f>
        <v>0.5</v>
      </c>
      <c r="BB1425" s="178" cm="1">
        <f t="array" ref="BB1425">INDEX($K:$P,ROW(),MATCH(BB$3,$K$2:$P$2,0))</f>
        <v>0.5</v>
      </c>
      <c r="BC1425" s="178" cm="1">
        <f t="array" ref="BC1425">INDEX($K:$P,ROW(),MATCH(BC$3,$K$2:$P$2,0))</f>
        <v>0.5</v>
      </c>
      <c r="BD1425" s="178" cm="1">
        <f t="array" ref="BD1425">INDEX($K:$P,ROW(),MATCH(BD$3,$K$2:$P$2,0))</f>
        <v>0.5</v>
      </c>
      <c r="BE1425" s="178" cm="1">
        <f t="array" ref="BE1425">INDEX($K:$P,ROW(),MATCH(BE$3,$K$2:$P$2,0))</f>
        <v>0.5</v>
      </c>
      <c r="BF1425" s="178" cm="1">
        <f t="array" ref="BF1425">INDEX($K:$P,ROW(),MATCH(BF$3,$K$2:$P$2,0))</f>
        <v>0.5</v>
      </c>
      <c r="BG1425" s="178" cm="1">
        <f t="array" ref="BG1425">INDEX($K:$P,ROW(),MATCH(BG$3,$K$2:$P$2,0))</f>
        <v>0.5</v>
      </c>
      <c r="BH1425" s="178" cm="1">
        <f t="array" ref="BH1425">INDEX($K:$P,ROW(),MATCH(BH$3,$K$2:$P$2,0))</f>
        <v>0.5</v>
      </c>
      <c r="BI1425" s="178" cm="1">
        <f t="array" ref="BI1425">INDEX($K:$P,ROW(),MATCH(BI$3,$K$2:$P$2,0))</f>
        <v>0.5</v>
      </c>
      <c r="BJ1425" s="178" cm="1">
        <f t="array" ref="BJ1425">INDEX($K:$P,ROW(),MATCH(BJ$3,$K$2:$P$2,0))</f>
        <v>0.5</v>
      </c>
      <c r="BK1425" s="178" cm="1">
        <f t="array" ref="BK1425">INDEX($K:$P,ROW(),MATCH(BK$3,$K$2:$P$2,0))</f>
        <v>0.5</v>
      </c>
      <c r="BL1425" s="178" cm="1">
        <f t="array" ref="BL1425">INDEX($K:$P,ROW(),MATCH(BL$3,$K$2:$P$2,0))</f>
        <v>0.5</v>
      </c>
      <c r="BM1425" s="178" cm="1">
        <f t="array" ref="BM1425">INDEX($K:$P,ROW(),MATCH(BM$3,$K$2:$P$2,0))</f>
        <v>0.5</v>
      </c>
      <c r="BN1425" s="178" cm="1">
        <f t="array" ref="BN1425">INDEX($K:$P,ROW(),MATCH(BN$3,$K$2:$P$2,0))</f>
        <v>0.5</v>
      </c>
      <c r="BO1425" s="178" cm="1">
        <f t="array" ref="BO1425">INDEX($K:$P,ROW(),MATCH(BO$3,$K$2:$P$2,0))</f>
        <v>0.5</v>
      </c>
      <c r="BP1425" s="178" cm="1">
        <f t="array" ref="BP1425">INDEX($K:$P,ROW(),MATCH(BP$3,$K$2:$P$2,0))</f>
        <v>0.5</v>
      </c>
      <c r="BQ1425" s="178" cm="1">
        <f t="array" ref="BQ1425">INDEX($K:$P,ROW(),MATCH(BQ$3,$K$2:$P$2,0))</f>
        <v>0.5</v>
      </c>
      <c r="BR1425" s="178" cm="1">
        <f t="array" ref="BR1425">INDEX($K:$P,ROW(),MATCH(BR$3,$K$2:$P$2,0))</f>
        <v>0.5</v>
      </c>
      <c r="BS1425" s="178" cm="1">
        <f t="array" ref="BS1425">INDEX($K:$P,ROW(),MATCH(BS$3,$K$2:$P$2,0))</f>
        <v>0.5</v>
      </c>
      <c r="BT1425" s="178" cm="1">
        <f t="array" ref="BT1425">INDEX($K:$P,ROW(),MATCH(BT$3,$K$2:$P$2,0))</f>
        <v>0.5</v>
      </c>
      <c r="BU1425" s="178" cm="1">
        <f t="array" ref="BU1425">INDEX($K:$P,ROW(),MATCH(BU$3,$K$2:$P$2,0))</f>
        <v>0.5</v>
      </c>
      <c r="BV1425" s="178" cm="1">
        <f t="array" ref="BV1425">INDEX($K:$P,ROW(),MATCH(BV$3,$K$2:$P$2,0))</f>
        <v>0.5</v>
      </c>
      <c r="BW1425" s="178" cm="1">
        <f t="array" ref="BW1425">INDEX($K:$P,ROW(),MATCH(BW$3,$K$2:$P$2,0))</f>
        <v>0.5</v>
      </c>
      <c r="BX1425" s="178" cm="1">
        <f t="array" ref="BX1425">INDEX($K:$P,ROW(),MATCH(BX$3,$K$2:$P$2,0))</f>
        <v>0.5</v>
      </c>
      <c r="BY1425" s="178" cm="1">
        <f t="array" ref="BY1425">INDEX($K:$P,ROW(),MATCH(BY$3,$K$2:$P$2,0))</f>
        <v>0.5</v>
      </c>
      <c r="BZ1425" s="178" cm="1">
        <f t="array" ref="BZ1425">INDEX($K:$P,ROW(),MATCH(BZ$3,$K$2:$P$2,0))</f>
        <v>0.5</v>
      </c>
      <c r="CA1425" s="178" cm="1">
        <f t="array" ref="CA1425">INDEX($K:$P,ROW(),MATCH(CA$3,$K$2:$P$2,0))</f>
        <v>0.5</v>
      </c>
      <c r="CB1425" s="178" cm="1">
        <f t="array" ref="CB1425">INDEX($K:$P,ROW(),MATCH(CB$3,$K$2:$P$2,0))</f>
        <v>0.5</v>
      </c>
      <c r="CC1425" s="178" cm="1">
        <f t="array" ref="CC1425">INDEX($K:$P,ROW(),MATCH(CC$3,$K$2:$P$2,0))</f>
        <v>0.5</v>
      </c>
      <c r="CD1425" s="178" cm="1">
        <f t="array" ref="CD1425">INDEX($K:$P,ROW(),MATCH(CD$3,$K$2:$P$2,0))</f>
        <v>0.5</v>
      </c>
      <c r="CE1425" s="178" cm="1">
        <f t="array" ref="CE1425">INDEX($K:$P,ROW(),MATCH(CE$3,$K$2:$P$2,0))</f>
        <v>0.5</v>
      </c>
      <c r="CF1425" s="178" cm="1">
        <f t="array" ref="CF1425">INDEX($K:$P,ROW(),MATCH(CF$3,$K$2:$P$2,0))</f>
        <v>0.5</v>
      </c>
      <c r="CG1425" s="178" cm="1">
        <f t="array" ref="CG1425">INDEX($K:$P,ROW(),MATCH(CG$3,$K$2:$P$2,0))</f>
        <v>0.5</v>
      </c>
      <c r="CH1425" s="178" cm="1">
        <f t="array" ref="CH1425">INDEX($K:$P,ROW(),MATCH(CH$3,$K$2:$P$2,0))</f>
        <v>0.5</v>
      </c>
      <c r="CI1425" s="178" cm="1">
        <f t="array" ref="CI1425">INDEX($K:$P,ROW(),MATCH(CI$3,$K$2:$P$2,0))</f>
        <v>0.5</v>
      </c>
      <c r="CJ1425" s="178" cm="1">
        <f t="array" ref="CJ1425">INDEX($K:$P,ROW(),MATCH(CJ$3,$K$2:$P$2,0))</f>
        <v>0.5</v>
      </c>
      <c r="CK1425" s="178" cm="1">
        <f t="array" ref="CK1425">INDEX($K:$P,ROW(),MATCH(CK$3,$K$2:$P$2,0))</f>
        <v>0.5</v>
      </c>
      <c r="CL1425" s="178" cm="1">
        <f t="array" ref="CL1425">INDEX($K:$P,ROW(),MATCH(CL$3,$K$2:$P$2,0))</f>
        <v>0.5</v>
      </c>
    </row>
    <row r="1426" spans="2:90" x14ac:dyDescent="0.4">
      <c r="B1426" s="123" t="str">
        <f>SUBSTITUTE(B1422,":","")&amp;" - "&amp;B1428</f>
        <v>Setup fees - (Primary label)</v>
      </c>
      <c r="C1426" s="27" t="s">
        <v>198</v>
      </c>
      <c r="D1426" t="s">
        <v>1020</v>
      </c>
      <c r="E1426" s="8" t="str">
        <f t="shared" si="1710"/>
        <v>1426 SETUPFEEPERCENT-S</v>
      </c>
      <c r="F1426" s="27"/>
      <c r="G1426" s="27"/>
      <c r="H1426" s="27"/>
      <c r="I1426" s="78"/>
      <c r="J1426" s="78"/>
      <c r="K1426" s="115">
        <f t="shared" ref="K1426:P1426" ca="1" si="1711">SUMIF($3:$3,K$2,1426:1426)</f>
        <v>150000</v>
      </c>
      <c r="L1426" s="115">
        <f t="shared" ca="1" si="1711"/>
        <v>150000</v>
      </c>
      <c r="M1426" s="115">
        <f t="shared" ca="1" si="1711"/>
        <v>150000</v>
      </c>
      <c r="N1426" s="115">
        <f t="shared" ca="1" si="1711"/>
        <v>150000</v>
      </c>
      <c r="O1426" s="115">
        <f t="shared" ca="1" si="1711"/>
        <v>150000</v>
      </c>
      <c r="P1426" s="115">
        <f t="shared" ca="1" si="1711"/>
        <v>150000</v>
      </c>
      <c r="R1426" s="33"/>
      <c r="S1426" s="144">
        <f ca="1">S1424*INDIRECT(S1417)*S1425</f>
        <v>12500</v>
      </c>
      <c r="T1426" s="144">
        <f t="shared" ref="T1426:CE1426" ca="1" si="1712">T1424*INDIRECT(T1417)*T1425</f>
        <v>12500</v>
      </c>
      <c r="U1426" s="144">
        <f t="shared" ca="1" si="1712"/>
        <v>12500</v>
      </c>
      <c r="V1426" s="144">
        <f t="shared" ca="1" si="1712"/>
        <v>12500</v>
      </c>
      <c r="W1426" s="144">
        <f t="shared" ca="1" si="1712"/>
        <v>12500</v>
      </c>
      <c r="X1426" s="144">
        <f t="shared" ca="1" si="1712"/>
        <v>12500</v>
      </c>
      <c r="Y1426" s="144">
        <f t="shared" ca="1" si="1712"/>
        <v>12500</v>
      </c>
      <c r="Z1426" s="144">
        <f t="shared" ca="1" si="1712"/>
        <v>12500</v>
      </c>
      <c r="AA1426" s="144">
        <f t="shared" ca="1" si="1712"/>
        <v>12500</v>
      </c>
      <c r="AB1426" s="144">
        <f t="shared" ca="1" si="1712"/>
        <v>12500</v>
      </c>
      <c r="AC1426" s="144">
        <f t="shared" ca="1" si="1712"/>
        <v>12500</v>
      </c>
      <c r="AD1426" s="144">
        <f t="shared" ca="1" si="1712"/>
        <v>12500</v>
      </c>
      <c r="AE1426" s="144">
        <f t="shared" ca="1" si="1712"/>
        <v>12500</v>
      </c>
      <c r="AF1426" s="144">
        <f t="shared" ca="1" si="1712"/>
        <v>12500</v>
      </c>
      <c r="AG1426" s="144">
        <f t="shared" ca="1" si="1712"/>
        <v>12500</v>
      </c>
      <c r="AH1426" s="144">
        <f t="shared" ca="1" si="1712"/>
        <v>12500</v>
      </c>
      <c r="AI1426" s="144">
        <f t="shared" ca="1" si="1712"/>
        <v>12500</v>
      </c>
      <c r="AJ1426" s="144">
        <f t="shared" ca="1" si="1712"/>
        <v>12500</v>
      </c>
      <c r="AK1426" s="144">
        <f t="shared" ca="1" si="1712"/>
        <v>12500</v>
      </c>
      <c r="AL1426" s="144">
        <f t="shared" ca="1" si="1712"/>
        <v>12500</v>
      </c>
      <c r="AM1426" s="144">
        <f t="shared" ca="1" si="1712"/>
        <v>12500</v>
      </c>
      <c r="AN1426" s="144">
        <f t="shared" ca="1" si="1712"/>
        <v>12500</v>
      </c>
      <c r="AO1426" s="144">
        <f t="shared" ca="1" si="1712"/>
        <v>12500</v>
      </c>
      <c r="AP1426" s="144">
        <f t="shared" ca="1" si="1712"/>
        <v>12500</v>
      </c>
      <c r="AQ1426" s="144">
        <f t="shared" ca="1" si="1712"/>
        <v>12500</v>
      </c>
      <c r="AR1426" s="144">
        <f t="shared" ca="1" si="1712"/>
        <v>12500</v>
      </c>
      <c r="AS1426" s="144">
        <f t="shared" ca="1" si="1712"/>
        <v>12500</v>
      </c>
      <c r="AT1426" s="144">
        <f t="shared" ca="1" si="1712"/>
        <v>12500</v>
      </c>
      <c r="AU1426" s="144">
        <f t="shared" ca="1" si="1712"/>
        <v>12500</v>
      </c>
      <c r="AV1426" s="144">
        <f t="shared" ca="1" si="1712"/>
        <v>12500</v>
      </c>
      <c r="AW1426" s="144">
        <f t="shared" ca="1" si="1712"/>
        <v>12500</v>
      </c>
      <c r="AX1426" s="144">
        <f t="shared" ca="1" si="1712"/>
        <v>12500</v>
      </c>
      <c r="AY1426" s="144">
        <f t="shared" ca="1" si="1712"/>
        <v>12500</v>
      </c>
      <c r="AZ1426" s="144">
        <f t="shared" ca="1" si="1712"/>
        <v>12500</v>
      </c>
      <c r="BA1426" s="144">
        <f t="shared" ca="1" si="1712"/>
        <v>12500</v>
      </c>
      <c r="BB1426" s="144">
        <f t="shared" ca="1" si="1712"/>
        <v>12500</v>
      </c>
      <c r="BC1426" s="144">
        <f t="shared" ca="1" si="1712"/>
        <v>12500</v>
      </c>
      <c r="BD1426" s="144">
        <f t="shared" ca="1" si="1712"/>
        <v>12500</v>
      </c>
      <c r="BE1426" s="144">
        <f t="shared" ca="1" si="1712"/>
        <v>12500</v>
      </c>
      <c r="BF1426" s="144">
        <f t="shared" ca="1" si="1712"/>
        <v>12500</v>
      </c>
      <c r="BG1426" s="144">
        <f t="shared" ca="1" si="1712"/>
        <v>12500</v>
      </c>
      <c r="BH1426" s="144">
        <f t="shared" ca="1" si="1712"/>
        <v>12500</v>
      </c>
      <c r="BI1426" s="144">
        <f t="shared" ca="1" si="1712"/>
        <v>12500</v>
      </c>
      <c r="BJ1426" s="144">
        <f t="shared" ca="1" si="1712"/>
        <v>12500</v>
      </c>
      <c r="BK1426" s="144">
        <f t="shared" ca="1" si="1712"/>
        <v>12500</v>
      </c>
      <c r="BL1426" s="144">
        <f t="shared" ca="1" si="1712"/>
        <v>12500</v>
      </c>
      <c r="BM1426" s="144">
        <f t="shared" ca="1" si="1712"/>
        <v>12500</v>
      </c>
      <c r="BN1426" s="144">
        <f t="shared" ca="1" si="1712"/>
        <v>12500</v>
      </c>
      <c r="BO1426" s="144">
        <f t="shared" ca="1" si="1712"/>
        <v>12500</v>
      </c>
      <c r="BP1426" s="144">
        <f t="shared" ca="1" si="1712"/>
        <v>12500</v>
      </c>
      <c r="BQ1426" s="144">
        <f t="shared" ca="1" si="1712"/>
        <v>12500</v>
      </c>
      <c r="BR1426" s="144">
        <f t="shared" ca="1" si="1712"/>
        <v>12500</v>
      </c>
      <c r="BS1426" s="144">
        <f t="shared" ca="1" si="1712"/>
        <v>12500</v>
      </c>
      <c r="BT1426" s="144">
        <f t="shared" ca="1" si="1712"/>
        <v>12500</v>
      </c>
      <c r="BU1426" s="144">
        <f t="shared" ca="1" si="1712"/>
        <v>12500</v>
      </c>
      <c r="BV1426" s="144">
        <f t="shared" ca="1" si="1712"/>
        <v>12500</v>
      </c>
      <c r="BW1426" s="144">
        <f t="shared" ca="1" si="1712"/>
        <v>12500</v>
      </c>
      <c r="BX1426" s="144">
        <f t="shared" ca="1" si="1712"/>
        <v>12500</v>
      </c>
      <c r="BY1426" s="144">
        <f t="shared" ca="1" si="1712"/>
        <v>12500</v>
      </c>
      <c r="BZ1426" s="144">
        <f t="shared" ca="1" si="1712"/>
        <v>12500</v>
      </c>
      <c r="CA1426" s="144">
        <f t="shared" ca="1" si="1712"/>
        <v>12500</v>
      </c>
      <c r="CB1426" s="144">
        <f t="shared" ca="1" si="1712"/>
        <v>12500</v>
      </c>
      <c r="CC1426" s="144">
        <f t="shared" ca="1" si="1712"/>
        <v>12500</v>
      </c>
      <c r="CD1426" s="144">
        <f t="shared" ca="1" si="1712"/>
        <v>12500</v>
      </c>
      <c r="CE1426" s="144">
        <f t="shared" ca="1" si="1712"/>
        <v>12500</v>
      </c>
      <c r="CF1426" s="144">
        <f t="shared" ref="CF1426:CL1426" ca="1" si="1713">CF1424*INDIRECT(CF1417)*CF1425</f>
        <v>12500</v>
      </c>
      <c r="CG1426" s="144">
        <f t="shared" ca="1" si="1713"/>
        <v>12500</v>
      </c>
      <c r="CH1426" s="144">
        <f t="shared" ca="1" si="1713"/>
        <v>12500</v>
      </c>
      <c r="CI1426" s="144">
        <f t="shared" ca="1" si="1713"/>
        <v>12500</v>
      </c>
      <c r="CJ1426" s="144">
        <f t="shared" ca="1" si="1713"/>
        <v>12500</v>
      </c>
      <c r="CK1426" s="144">
        <f t="shared" ca="1" si="1713"/>
        <v>12500</v>
      </c>
      <c r="CL1426" s="144">
        <f t="shared" ca="1" si="1713"/>
        <v>12500</v>
      </c>
    </row>
    <row r="1427" spans="2:90" x14ac:dyDescent="0.4">
      <c r="B1427" s="13"/>
      <c r="D1427" t="s">
        <v>1020</v>
      </c>
      <c r="E1427" s="8" t="str">
        <f t="shared" si="1710"/>
        <v>1427 SETUPFEEPERCENT-S</v>
      </c>
      <c r="G1427" t="s">
        <v>244</v>
      </c>
      <c r="H1427" s="12"/>
      <c r="I1427" s="60"/>
      <c r="J1427" s="60"/>
      <c r="R1427" s="9"/>
      <c r="S1427" s="145"/>
      <c r="T1427" s="145"/>
      <c r="U1427" s="145"/>
      <c r="V1427" s="145"/>
      <c r="W1427" s="145"/>
      <c r="X1427" s="145"/>
      <c r="Y1427" s="145"/>
      <c r="Z1427" s="145"/>
      <c r="AA1427" s="145"/>
      <c r="AB1427" s="145"/>
      <c r="AC1427" s="145"/>
      <c r="AD1427" s="145"/>
      <c r="AE1427" s="145"/>
      <c r="AF1427" s="145"/>
      <c r="AG1427" s="145"/>
      <c r="AH1427" s="145"/>
      <c r="AI1427" s="145"/>
      <c r="AJ1427" s="145"/>
      <c r="AK1427" s="145"/>
      <c r="AL1427" s="145"/>
      <c r="AM1427" s="145"/>
      <c r="AN1427" s="145"/>
      <c r="AO1427" s="145"/>
      <c r="AP1427" s="145"/>
      <c r="AQ1427" s="145"/>
      <c r="AR1427" s="145"/>
      <c r="AS1427" s="145"/>
      <c r="AT1427" s="145"/>
      <c r="AU1427" s="145"/>
      <c r="AV1427" s="145"/>
      <c r="AW1427" s="145"/>
      <c r="AX1427" s="145"/>
      <c r="AY1427" s="145"/>
      <c r="AZ1427" s="145"/>
      <c r="BA1427" s="145"/>
      <c r="BB1427" s="145"/>
      <c r="BC1427" s="145"/>
      <c r="BD1427" s="145"/>
      <c r="BE1427" s="145"/>
      <c r="BF1427" s="145"/>
      <c r="BG1427" s="145"/>
      <c r="BH1427" s="145"/>
      <c r="BI1427" s="145"/>
      <c r="BJ1427" s="145"/>
      <c r="BK1427" s="145"/>
      <c r="BL1427" s="145"/>
      <c r="BM1427" s="145"/>
      <c r="BN1427" s="145"/>
      <c r="BO1427" s="145"/>
      <c r="BP1427" s="145"/>
      <c r="BQ1427" s="145"/>
      <c r="BR1427" s="145"/>
      <c r="BS1427" s="145"/>
      <c r="BT1427" s="145"/>
      <c r="BU1427" s="145"/>
      <c r="BV1427" s="145"/>
      <c r="BW1427" s="145"/>
      <c r="BX1427" s="145"/>
      <c r="BY1427" s="145"/>
      <c r="BZ1427" s="145"/>
      <c r="CA1427" s="145"/>
      <c r="CB1427" s="145"/>
      <c r="CC1427" s="145"/>
      <c r="CD1427" s="145"/>
      <c r="CE1427" s="145"/>
      <c r="CF1427" s="145"/>
      <c r="CG1427" s="145"/>
      <c r="CH1427" s="145"/>
      <c r="CI1427" s="145"/>
      <c r="CJ1427" s="145"/>
      <c r="CK1427" s="145"/>
      <c r="CL1427" s="145"/>
    </row>
    <row r="1428" spans="2:90" x14ac:dyDescent="0.4">
      <c r="B1428" s="8" t="str">
        <f>B1414</f>
        <v>(Primary label)</v>
      </c>
      <c r="D1428" t="s">
        <v>1020</v>
      </c>
      <c r="E1428" s="8" t="str">
        <f>ROW()&amp;" "&amp;D1428</f>
        <v>1428 SETUPFEEPERCENT-S</v>
      </c>
      <c r="G1428" t="s">
        <v>332</v>
      </c>
      <c r="H1428" s="12"/>
      <c r="I1428" s="60"/>
      <c r="J1428" s="60"/>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row>
    <row r="1429" spans="2:90" x14ac:dyDescent="0.4">
      <c r="B1429" s="8" t="str">
        <f>B1415</f>
        <v>primary unit</v>
      </c>
      <c r="D1429" t="s">
        <v>1020</v>
      </c>
      <c r="E1429" s="8" t="str">
        <f>ROW()&amp;" "&amp;D1429</f>
        <v>1429 SETUPFEEPERCENT-S</v>
      </c>
      <c r="G1429" t="s">
        <v>332</v>
      </c>
      <c r="H1429" s="12"/>
      <c r="I1429" s="60"/>
      <c r="J1429" s="60"/>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row>
    <row r="1430" spans="2:90" x14ac:dyDescent="0.4">
      <c r="B1430" s="8" t="str">
        <f>B1416</f>
        <v>Primary revenue driver</v>
      </c>
      <c r="D1430" t="s">
        <v>1020</v>
      </c>
      <c r="E1430" s="8" t="str">
        <f>ROW()&amp;" "&amp;D1430</f>
        <v>1430 SETUPFEEPERCENT-S</v>
      </c>
      <c r="G1430" t="s">
        <v>332</v>
      </c>
      <c r="K1430" s="53"/>
      <c r="L1430" s="53"/>
      <c r="M1430" s="53"/>
      <c r="N1430" s="53"/>
      <c r="O1430" s="53"/>
      <c r="P1430" s="53"/>
      <c r="R1430" s="24"/>
      <c r="S1430" s="211" t="str">
        <f t="shared" ref="S1430:CD1430" si="1714">S1416</f>
        <v>S$12</v>
      </c>
      <c r="T1430" s="211" t="str">
        <f t="shared" si="1714"/>
        <v>T$12</v>
      </c>
      <c r="U1430" s="211" t="str">
        <f t="shared" si="1714"/>
        <v>U$12</v>
      </c>
      <c r="V1430" s="211" t="str">
        <f t="shared" si="1714"/>
        <v>V$12</v>
      </c>
      <c r="W1430" s="211" t="str">
        <f t="shared" si="1714"/>
        <v>W$12</v>
      </c>
      <c r="X1430" s="211" t="str">
        <f t="shared" si="1714"/>
        <v>X$12</v>
      </c>
      <c r="Y1430" s="211" t="str">
        <f t="shared" si="1714"/>
        <v>Y$12</v>
      </c>
      <c r="Z1430" s="211" t="str">
        <f t="shared" si="1714"/>
        <v>Z$12</v>
      </c>
      <c r="AA1430" s="211" t="str">
        <f t="shared" si="1714"/>
        <v>AA$12</v>
      </c>
      <c r="AB1430" s="211" t="str">
        <f t="shared" si="1714"/>
        <v>AB$12</v>
      </c>
      <c r="AC1430" s="211" t="str">
        <f t="shared" si="1714"/>
        <v>AC$12</v>
      </c>
      <c r="AD1430" s="211" t="str">
        <f t="shared" si="1714"/>
        <v>AD$12</v>
      </c>
      <c r="AE1430" s="211" t="str">
        <f t="shared" si="1714"/>
        <v>AE$12</v>
      </c>
      <c r="AF1430" s="211" t="str">
        <f t="shared" si="1714"/>
        <v>AF$12</v>
      </c>
      <c r="AG1430" s="211" t="str">
        <f t="shared" si="1714"/>
        <v>AG$12</v>
      </c>
      <c r="AH1430" s="211" t="str">
        <f t="shared" si="1714"/>
        <v>AH$12</v>
      </c>
      <c r="AI1430" s="211" t="str">
        <f t="shared" si="1714"/>
        <v>AI$12</v>
      </c>
      <c r="AJ1430" s="211" t="str">
        <f t="shared" si="1714"/>
        <v>AJ$12</v>
      </c>
      <c r="AK1430" s="211" t="str">
        <f t="shared" si="1714"/>
        <v>AK$12</v>
      </c>
      <c r="AL1430" s="211" t="str">
        <f t="shared" si="1714"/>
        <v>AL$12</v>
      </c>
      <c r="AM1430" s="211" t="str">
        <f t="shared" si="1714"/>
        <v>AM$12</v>
      </c>
      <c r="AN1430" s="211" t="str">
        <f t="shared" si="1714"/>
        <v>AN$12</v>
      </c>
      <c r="AO1430" s="211" t="str">
        <f t="shared" si="1714"/>
        <v>AO$12</v>
      </c>
      <c r="AP1430" s="211" t="str">
        <f t="shared" si="1714"/>
        <v>AP$12</v>
      </c>
      <c r="AQ1430" s="211" t="str">
        <f t="shared" si="1714"/>
        <v>AQ$12</v>
      </c>
      <c r="AR1430" s="211" t="str">
        <f t="shared" si="1714"/>
        <v>AR$12</v>
      </c>
      <c r="AS1430" s="211" t="str">
        <f t="shared" si="1714"/>
        <v>AS$12</v>
      </c>
      <c r="AT1430" s="211" t="str">
        <f t="shared" si="1714"/>
        <v>AT$12</v>
      </c>
      <c r="AU1430" s="211" t="str">
        <f t="shared" si="1714"/>
        <v>AU$12</v>
      </c>
      <c r="AV1430" s="211" t="str">
        <f t="shared" si="1714"/>
        <v>AV$12</v>
      </c>
      <c r="AW1430" s="211" t="str">
        <f t="shared" si="1714"/>
        <v>AW$12</v>
      </c>
      <c r="AX1430" s="211" t="str">
        <f t="shared" si="1714"/>
        <v>AX$12</v>
      </c>
      <c r="AY1430" s="211" t="str">
        <f t="shared" si="1714"/>
        <v>AY$12</v>
      </c>
      <c r="AZ1430" s="211" t="str">
        <f t="shared" si="1714"/>
        <v>AZ$12</v>
      </c>
      <c r="BA1430" s="211" t="str">
        <f t="shared" si="1714"/>
        <v>BA$12</v>
      </c>
      <c r="BB1430" s="211" t="str">
        <f t="shared" si="1714"/>
        <v>BB$12</v>
      </c>
      <c r="BC1430" s="211" t="str">
        <f t="shared" si="1714"/>
        <v>BC$12</v>
      </c>
      <c r="BD1430" s="211" t="str">
        <f t="shared" si="1714"/>
        <v>BD$12</v>
      </c>
      <c r="BE1430" s="211" t="str">
        <f t="shared" si="1714"/>
        <v>BE$12</v>
      </c>
      <c r="BF1430" s="211" t="str">
        <f t="shared" si="1714"/>
        <v>BF$12</v>
      </c>
      <c r="BG1430" s="211" t="str">
        <f t="shared" si="1714"/>
        <v>BG$12</v>
      </c>
      <c r="BH1430" s="211" t="str">
        <f t="shared" si="1714"/>
        <v>BH$12</v>
      </c>
      <c r="BI1430" s="211" t="str">
        <f t="shared" si="1714"/>
        <v>BI$12</v>
      </c>
      <c r="BJ1430" s="211" t="str">
        <f t="shared" si="1714"/>
        <v>BJ$12</v>
      </c>
      <c r="BK1430" s="211" t="str">
        <f t="shared" si="1714"/>
        <v>BK$12</v>
      </c>
      <c r="BL1430" s="211" t="str">
        <f t="shared" si="1714"/>
        <v>BL$12</v>
      </c>
      <c r="BM1430" s="211" t="str">
        <f t="shared" si="1714"/>
        <v>BM$12</v>
      </c>
      <c r="BN1430" s="211" t="str">
        <f t="shared" si="1714"/>
        <v>BN$12</v>
      </c>
      <c r="BO1430" s="211" t="str">
        <f t="shared" si="1714"/>
        <v>BO$12</v>
      </c>
      <c r="BP1430" s="211" t="str">
        <f t="shared" si="1714"/>
        <v>BP$12</v>
      </c>
      <c r="BQ1430" s="211" t="str">
        <f t="shared" si="1714"/>
        <v>BQ$12</v>
      </c>
      <c r="BR1430" s="211" t="str">
        <f t="shared" si="1714"/>
        <v>BR$12</v>
      </c>
      <c r="BS1430" s="211" t="str">
        <f t="shared" si="1714"/>
        <v>BS$12</v>
      </c>
      <c r="BT1430" s="211" t="str">
        <f t="shared" si="1714"/>
        <v>BT$12</v>
      </c>
      <c r="BU1430" s="211" t="str">
        <f t="shared" si="1714"/>
        <v>BU$12</v>
      </c>
      <c r="BV1430" s="211" t="str">
        <f t="shared" si="1714"/>
        <v>BV$12</v>
      </c>
      <c r="BW1430" s="211" t="str">
        <f t="shared" si="1714"/>
        <v>BW$12</v>
      </c>
      <c r="BX1430" s="211" t="str">
        <f t="shared" si="1714"/>
        <v>BX$12</v>
      </c>
      <c r="BY1430" s="211" t="str">
        <f t="shared" si="1714"/>
        <v>BY$12</v>
      </c>
      <c r="BZ1430" s="211" t="str">
        <f t="shared" si="1714"/>
        <v>BZ$12</v>
      </c>
      <c r="CA1430" s="211" t="str">
        <f t="shared" si="1714"/>
        <v>CA$12</v>
      </c>
      <c r="CB1430" s="211" t="str">
        <f t="shared" si="1714"/>
        <v>CB$12</v>
      </c>
      <c r="CC1430" s="211" t="str">
        <f t="shared" si="1714"/>
        <v>CC$12</v>
      </c>
      <c r="CD1430" s="211" t="str">
        <f t="shared" si="1714"/>
        <v>CD$12</v>
      </c>
      <c r="CE1430" s="211" t="str">
        <f t="shared" ref="CE1430:CL1430" si="1715">CE1416</f>
        <v>CE$12</v>
      </c>
      <c r="CF1430" s="211" t="str">
        <f t="shared" si="1715"/>
        <v>CF$12</v>
      </c>
      <c r="CG1430" s="211" t="str">
        <f t="shared" si="1715"/>
        <v>CG$12</v>
      </c>
      <c r="CH1430" s="211" t="str">
        <f t="shared" si="1715"/>
        <v>CH$12</v>
      </c>
      <c r="CI1430" s="211" t="str">
        <f t="shared" si="1715"/>
        <v>CI$12</v>
      </c>
      <c r="CJ1430" s="211" t="str">
        <f t="shared" si="1715"/>
        <v>CJ$12</v>
      </c>
      <c r="CK1430" s="211" t="str">
        <f t="shared" si="1715"/>
        <v>CK$12</v>
      </c>
      <c r="CL1430" s="211" t="str">
        <f t="shared" si="1715"/>
        <v>CL$12</v>
      </c>
    </row>
    <row r="1431" spans="2:90" x14ac:dyDescent="0.4">
      <c r="B1431" s="8" t="str">
        <f>B1417</f>
        <v>Primary volume driver</v>
      </c>
      <c r="D1431" t="s">
        <v>1020</v>
      </c>
      <c r="E1431" s="8" t="str">
        <f>ROW()&amp;" "&amp;D1431</f>
        <v>1431 SETUPFEEPERCENT-S</v>
      </c>
      <c r="G1431" t="s">
        <v>332</v>
      </c>
      <c r="H1431" s="56"/>
      <c r="I1431" s="79"/>
      <c r="J1431" s="79"/>
      <c r="K1431" s="15"/>
      <c r="L1431" s="15"/>
      <c r="M1431" s="15"/>
      <c r="N1431" s="15"/>
      <c r="O1431" s="15"/>
      <c r="P1431" s="15"/>
      <c r="R1431" s="15"/>
      <c r="S1431" s="211" t="str">
        <f t="shared" ref="S1431:CD1431" si="1716">S1417</f>
        <v>S$13</v>
      </c>
      <c r="T1431" s="211" t="str">
        <f t="shared" si="1716"/>
        <v>T$13</v>
      </c>
      <c r="U1431" s="211" t="str">
        <f t="shared" si="1716"/>
        <v>U$13</v>
      </c>
      <c r="V1431" s="211" t="str">
        <f t="shared" si="1716"/>
        <v>V$13</v>
      </c>
      <c r="W1431" s="211" t="str">
        <f t="shared" si="1716"/>
        <v>W$13</v>
      </c>
      <c r="X1431" s="211" t="str">
        <f t="shared" si="1716"/>
        <v>X$13</v>
      </c>
      <c r="Y1431" s="211" t="str">
        <f t="shared" si="1716"/>
        <v>Y$13</v>
      </c>
      <c r="Z1431" s="211" t="str">
        <f t="shared" si="1716"/>
        <v>Z$13</v>
      </c>
      <c r="AA1431" s="211" t="str">
        <f t="shared" si="1716"/>
        <v>AA$13</v>
      </c>
      <c r="AB1431" s="211" t="str">
        <f t="shared" si="1716"/>
        <v>AB$13</v>
      </c>
      <c r="AC1431" s="211" t="str">
        <f t="shared" si="1716"/>
        <v>AC$13</v>
      </c>
      <c r="AD1431" s="211" t="str">
        <f t="shared" si="1716"/>
        <v>AD$13</v>
      </c>
      <c r="AE1431" s="211" t="str">
        <f t="shared" si="1716"/>
        <v>AE$13</v>
      </c>
      <c r="AF1431" s="211" t="str">
        <f t="shared" si="1716"/>
        <v>AF$13</v>
      </c>
      <c r="AG1431" s="211" t="str">
        <f t="shared" si="1716"/>
        <v>AG$13</v>
      </c>
      <c r="AH1431" s="211" t="str">
        <f t="shared" si="1716"/>
        <v>AH$13</v>
      </c>
      <c r="AI1431" s="211" t="str">
        <f t="shared" si="1716"/>
        <v>AI$13</v>
      </c>
      <c r="AJ1431" s="211" t="str">
        <f t="shared" si="1716"/>
        <v>AJ$13</v>
      </c>
      <c r="AK1431" s="211" t="str">
        <f t="shared" si="1716"/>
        <v>AK$13</v>
      </c>
      <c r="AL1431" s="211" t="str">
        <f t="shared" si="1716"/>
        <v>AL$13</v>
      </c>
      <c r="AM1431" s="211" t="str">
        <f t="shared" si="1716"/>
        <v>AM$13</v>
      </c>
      <c r="AN1431" s="211" t="str">
        <f t="shared" si="1716"/>
        <v>AN$13</v>
      </c>
      <c r="AO1431" s="211" t="str">
        <f t="shared" si="1716"/>
        <v>AO$13</v>
      </c>
      <c r="AP1431" s="211" t="str">
        <f t="shared" si="1716"/>
        <v>AP$13</v>
      </c>
      <c r="AQ1431" s="211" t="str">
        <f t="shared" si="1716"/>
        <v>AQ$13</v>
      </c>
      <c r="AR1431" s="211" t="str">
        <f t="shared" si="1716"/>
        <v>AR$13</v>
      </c>
      <c r="AS1431" s="211" t="str">
        <f t="shared" si="1716"/>
        <v>AS$13</v>
      </c>
      <c r="AT1431" s="211" t="str">
        <f t="shared" si="1716"/>
        <v>AT$13</v>
      </c>
      <c r="AU1431" s="211" t="str">
        <f t="shared" si="1716"/>
        <v>AU$13</v>
      </c>
      <c r="AV1431" s="211" t="str">
        <f t="shared" si="1716"/>
        <v>AV$13</v>
      </c>
      <c r="AW1431" s="211" t="str">
        <f t="shared" si="1716"/>
        <v>AW$13</v>
      </c>
      <c r="AX1431" s="211" t="str">
        <f t="shared" si="1716"/>
        <v>AX$13</v>
      </c>
      <c r="AY1431" s="211" t="str">
        <f t="shared" si="1716"/>
        <v>AY$13</v>
      </c>
      <c r="AZ1431" s="211" t="str">
        <f t="shared" si="1716"/>
        <v>AZ$13</v>
      </c>
      <c r="BA1431" s="211" t="str">
        <f t="shared" si="1716"/>
        <v>BA$13</v>
      </c>
      <c r="BB1431" s="211" t="str">
        <f t="shared" si="1716"/>
        <v>BB$13</v>
      </c>
      <c r="BC1431" s="211" t="str">
        <f t="shared" si="1716"/>
        <v>BC$13</v>
      </c>
      <c r="BD1431" s="211" t="str">
        <f t="shared" si="1716"/>
        <v>BD$13</v>
      </c>
      <c r="BE1431" s="211" t="str">
        <f t="shared" si="1716"/>
        <v>BE$13</v>
      </c>
      <c r="BF1431" s="211" t="str">
        <f t="shared" si="1716"/>
        <v>BF$13</v>
      </c>
      <c r="BG1431" s="211" t="str">
        <f t="shared" si="1716"/>
        <v>BG$13</v>
      </c>
      <c r="BH1431" s="211" t="str">
        <f t="shared" si="1716"/>
        <v>BH$13</v>
      </c>
      <c r="BI1431" s="211" t="str">
        <f t="shared" si="1716"/>
        <v>BI$13</v>
      </c>
      <c r="BJ1431" s="211" t="str">
        <f t="shared" si="1716"/>
        <v>BJ$13</v>
      </c>
      <c r="BK1431" s="211" t="str">
        <f t="shared" si="1716"/>
        <v>BK$13</v>
      </c>
      <c r="BL1431" s="211" t="str">
        <f t="shared" si="1716"/>
        <v>BL$13</v>
      </c>
      <c r="BM1431" s="211" t="str">
        <f t="shared" si="1716"/>
        <v>BM$13</v>
      </c>
      <c r="BN1431" s="211" t="str">
        <f t="shared" si="1716"/>
        <v>BN$13</v>
      </c>
      <c r="BO1431" s="211" t="str">
        <f t="shared" si="1716"/>
        <v>BO$13</v>
      </c>
      <c r="BP1431" s="211" t="str">
        <f t="shared" si="1716"/>
        <v>BP$13</v>
      </c>
      <c r="BQ1431" s="211" t="str">
        <f t="shared" si="1716"/>
        <v>BQ$13</v>
      </c>
      <c r="BR1431" s="211" t="str">
        <f t="shared" si="1716"/>
        <v>BR$13</v>
      </c>
      <c r="BS1431" s="211" t="str">
        <f t="shared" si="1716"/>
        <v>BS$13</v>
      </c>
      <c r="BT1431" s="211" t="str">
        <f t="shared" si="1716"/>
        <v>BT$13</v>
      </c>
      <c r="BU1431" s="211" t="str">
        <f t="shared" si="1716"/>
        <v>BU$13</v>
      </c>
      <c r="BV1431" s="211" t="str">
        <f t="shared" si="1716"/>
        <v>BV$13</v>
      </c>
      <c r="BW1431" s="211" t="str">
        <f t="shared" si="1716"/>
        <v>BW$13</v>
      </c>
      <c r="BX1431" s="211" t="str">
        <f t="shared" si="1716"/>
        <v>BX$13</v>
      </c>
      <c r="BY1431" s="211" t="str">
        <f t="shared" si="1716"/>
        <v>BY$13</v>
      </c>
      <c r="BZ1431" s="211" t="str">
        <f t="shared" si="1716"/>
        <v>BZ$13</v>
      </c>
      <c r="CA1431" s="211" t="str">
        <f t="shared" si="1716"/>
        <v>CA$13</v>
      </c>
      <c r="CB1431" s="211" t="str">
        <f t="shared" si="1716"/>
        <v>CB$13</v>
      </c>
      <c r="CC1431" s="211" t="str">
        <f t="shared" si="1716"/>
        <v>CC$13</v>
      </c>
      <c r="CD1431" s="211" t="str">
        <f t="shared" si="1716"/>
        <v>CD$13</v>
      </c>
      <c r="CE1431" s="211" t="str">
        <f t="shared" ref="CE1431:CL1431" si="1717">CE1417</f>
        <v>CE$13</v>
      </c>
      <c r="CF1431" s="211" t="str">
        <f t="shared" si="1717"/>
        <v>CF$13</v>
      </c>
      <c r="CG1431" s="211" t="str">
        <f t="shared" si="1717"/>
        <v>CG$13</v>
      </c>
      <c r="CH1431" s="211" t="str">
        <f t="shared" si="1717"/>
        <v>CH$13</v>
      </c>
      <c r="CI1431" s="211" t="str">
        <f t="shared" si="1717"/>
        <v>CI$13</v>
      </c>
      <c r="CJ1431" s="211" t="str">
        <f t="shared" si="1717"/>
        <v>CJ$13</v>
      </c>
      <c r="CK1431" s="211" t="str">
        <f t="shared" si="1717"/>
        <v>CK$13</v>
      </c>
      <c r="CL1431" s="211" t="str">
        <f t="shared" si="1717"/>
        <v>CL$13</v>
      </c>
    </row>
    <row r="1432" spans="2:90" x14ac:dyDescent="0.4">
      <c r="B1432" s="89" t="str">
        <f>B1422</f>
        <v>Setup fees:</v>
      </c>
      <c r="D1432" t="s">
        <v>1020</v>
      </c>
      <c r="E1432" s="8" t="str">
        <f t="shared" ref="E1432:E1435" si="1718">ROW()&amp;" "&amp;D1432</f>
        <v>1432 SETUPFEEPERCENT-S</v>
      </c>
      <c r="G1432" t="s">
        <v>332</v>
      </c>
      <c r="H1432" s="12"/>
      <c r="I1432" s="60"/>
      <c r="J1432" s="60"/>
      <c r="K1432" s="15"/>
      <c r="L1432" s="15"/>
      <c r="M1432" s="15"/>
      <c r="N1432" s="15"/>
      <c r="O1432" s="15"/>
      <c r="P1432" s="15"/>
      <c r="R1432" s="15"/>
      <c r="S1432" s="211">
        <f t="shared" ref="S1432:CD1432" si="1719">S1419</f>
        <v>0</v>
      </c>
      <c r="T1432" s="211">
        <f t="shared" si="1719"/>
        <v>0</v>
      </c>
      <c r="U1432" s="211">
        <f t="shared" si="1719"/>
        <v>0</v>
      </c>
      <c r="V1432" s="211">
        <f t="shared" si="1719"/>
        <v>0</v>
      </c>
      <c r="W1432" s="211">
        <f t="shared" si="1719"/>
        <v>0</v>
      </c>
      <c r="X1432" s="211">
        <f t="shared" si="1719"/>
        <v>0</v>
      </c>
      <c r="Y1432" s="211">
        <f t="shared" si="1719"/>
        <v>0</v>
      </c>
      <c r="Z1432" s="211">
        <f t="shared" si="1719"/>
        <v>0</v>
      </c>
      <c r="AA1432" s="211">
        <f t="shared" si="1719"/>
        <v>0</v>
      </c>
      <c r="AB1432" s="211">
        <f t="shared" si="1719"/>
        <v>0</v>
      </c>
      <c r="AC1432" s="211">
        <f t="shared" si="1719"/>
        <v>0</v>
      </c>
      <c r="AD1432" s="211">
        <f t="shared" si="1719"/>
        <v>0</v>
      </c>
      <c r="AE1432" s="211">
        <f t="shared" si="1719"/>
        <v>0</v>
      </c>
      <c r="AF1432" s="211">
        <f t="shared" si="1719"/>
        <v>0</v>
      </c>
      <c r="AG1432" s="211">
        <f t="shared" si="1719"/>
        <v>0</v>
      </c>
      <c r="AH1432" s="211">
        <f t="shared" si="1719"/>
        <v>0</v>
      </c>
      <c r="AI1432" s="211">
        <f t="shared" si="1719"/>
        <v>0</v>
      </c>
      <c r="AJ1432" s="211">
        <f t="shared" si="1719"/>
        <v>0</v>
      </c>
      <c r="AK1432" s="211">
        <f t="shared" si="1719"/>
        <v>0</v>
      </c>
      <c r="AL1432" s="211">
        <f t="shared" si="1719"/>
        <v>0</v>
      </c>
      <c r="AM1432" s="211">
        <f t="shared" si="1719"/>
        <v>0</v>
      </c>
      <c r="AN1432" s="211">
        <f t="shared" si="1719"/>
        <v>0</v>
      </c>
      <c r="AO1432" s="211">
        <f t="shared" si="1719"/>
        <v>0</v>
      </c>
      <c r="AP1432" s="211">
        <f t="shared" si="1719"/>
        <v>0</v>
      </c>
      <c r="AQ1432" s="211">
        <f t="shared" si="1719"/>
        <v>0</v>
      </c>
      <c r="AR1432" s="211">
        <f t="shared" si="1719"/>
        <v>0</v>
      </c>
      <c r="AS1432" s="211">
        <f t="shared" si="1719"/>
        <v>0</v>
      </c>
      <c r="AT1432" s="211">
        <f t="shared" si="1719"/>
        <v>0</v>
      </c>
      <c r="AU1432" s="211">
        <f t="shared" si="1719"/>
        <v>0</v>
      </c>
      <c r="AV1432" s="211">
        <f t="shared" si="1719"/>
        <v>0</v>
      </c>
      <c r="AW1432" s="211">
        <f t="shared" si="1719"/>
        <v>0</v>
      </c>
      <c r="AX1432" s="211">
        <f t="shared" si="1719"/>
        <v>0</v>
      </c>
      <c r="AY1432" s="211">
        <f t="shared" si="1719"/>
        <v>0</v>
      </c>
      <c r="AZ1432" s="211">
        <f t="shared" si="1719"/>
        <v>0</v>
      </c>
      <c r="BA1432" s="211">
        <f t="shared" si="1719"/>
        <v>0</v>
      </c>
      <c r="BB1432" s="211">
        <f t="shared" si="1719"/>
        <v>0</v>
      </c>
      <c r="BC1432" s="211">
        <f t="shared" si="1719"/>
        <v>0</v>
      </c>
      <c r="BD1432" s="211">
        <f t="shared" si="1719"/>
        <v>0</v>
      </c>
      <c r="BE1432" s="211">
        <f t="shared" si="1719"/>
        <v>0</v>
      </c>
      <c r="BF1432" s="211">
        <f t="shared" si="1719"/>
        <v>0</v>
      </c>
      <c r="BG1432" s="211">
        <f t="shared" si="1719"/>
        <v>0</v>
      </c>
      <c r="BH1432" s="211">
        <f t="shared" si="1719"/>
        <v>0</v>
      </c>
      <c r="BI1432" s="211">
        <f t="shared" si="1719"/>
        <v>0</v>
      </c>
      <c r="BJ1432" s="211">
        <f t="shared" si="1719"/>
        <v>0</v>
      </c>
      <c r="BK1432" s="211">
        <f t="shared" si="1719"/>
        <v>0</v>
      </c>
      <c r="BL1432" s="211">
        <f t="shared" si="1719"/>
        <v>0</v>
      </c>
      <c r="BM1432" s="211">
        <f t="shared" si="1719"/>
        <v>0</v>
      </c>
      <c r="BN1432" s="211">
        <f t="shared" si="1719"/>
        <v>0</v>
      </c>
      <c r="BO1432" s="211">
        <f t="shared" si="1719"/>
        <v>0</v>
      </c>
      <c r="BP1432" s="211">
        <f t="shared" si="1719"/>
        <v>0</v>
      </c>
      <c r="BQ1432" s="211">
        <f t="shared" si="1719"/>
        <v>0</v>
      </c>
      <c r="BR1432" s="211">
        <f t="shared" si="1719"/>
        <v>0</v>
      </c>
      <c r="BS1432" s="211">
        <f t="shared" si="1719"/>
        <v>0</v>
      </c>
      <c r="BT1432" s="211">
        <f t="shared" si="1719"/>
        <v>0</v>
      </c>
      <c r="BU1432" s="211">
        <f t="shared" si="1719"/>
        <v>0</v>
      </c>
      <c r="BV1432" s="211">
        <f t="shared" si="1719"/>
        <v>0</v>
      </c>
      <c r="BW1432" s="211">
        <f t="shared" si="1719"/>
        <v>0</v>
      </c>
      <c r="BX1432" s="211">
        <f t="shared" si="1719"/>
        <v>0</v>
      </c>
      <c r="BY1432" s="211">
        <f t="shared" si="1719"/>
        <v>0</v>
      </c>
      <c r="BZ1432" s="211">
        <f t="shared" si="1719"/>
        <v>0</v>
      </c>
      <c r="CA1432" s="211">
        <f t="shared" si="1719"/>
        <v>0</v>
      </c>
      <c r="CB1432" s="211">
        <f t="shared" si="1719"/>
        <v>0</v>
      </c>
      <c r="CC1432" s="211">
        <f t="shared" si="1719"/>
        <v>0</v>
      </c>
      <c r="CD1432" s="211">
        <f t="shared" si="1719"/>
        <v>0</v>
      </c>
      <c r="CE1432" s="211">
        <f t="shared" ref="CE1432:CL1432" si="1720">CE1419</f>
        <v>0</v>
      </c>
      <c r="CF1432" s="211">
        <f t="shared" si="1720"/>
        <v>0</v>
      </c>
      <c r="CG1432" s="211">
        <f t="shared" si="1720"/>
        <v>0</v>
      </c>
      <c r="CH1432" s="211">
        <f t="shared" si="1720"/>
        <v>0</v>
      </c>
      <c r="CI1432" s="211">
        <f t="shared" si="1720"/>
        <v>0</v>
      </c>
      <c r="CJ1432" s="211">
        <f t="shared" si="1720"/>
        <v>0</v>
      </c>
      <c r="CK1432" s="211">
        <f t="shared" si="1720"/>
        <v>0</v>
      </c>
      <c r="CL1432" s="211">
        <f t="shared" si="1720"/>
        <v>0</v>
      </c>
    </row>
    <row r="1433" spans="2:90" x14ac:dyDescent="0.4">
      <c r="B1433" s="235" t="str">
        <f>IFERROR(SUBSTITUTE(TRIM(MID(B1422, SEARCH("-", B1422) + 1, LEN(B1422))),":",""),"no unit")</f>
        <v>no unit</v>
      </c>
      <c r="D1433" t="s">
        <v>1020</v>
      </c>
      <c r="E1433" s="8" t="str">
        <f t="shared" si="1718"/>
        <v>1433 SETUPFEEPERCENT-S</v>
      </c>
      <c r="G1433" t="s">
        <v>332</v>
      </c>
      <c r="H1433" s="12"/>
      <c r="I1433" s="60"/>
      <c r="J1433" s="60"/>
      <c r="K1433" s="15"/>
      <c r="L1433" s="15"/>
      <c r="M1433" s="15"/>
      <c r="N1433" s="15"/>
      <c r="O1433" s="15"/>
      <c r="P1433" s="15"/>
      <c r="R1433" s="15"/>
      <c r="S1433" s="211"/>
      <c r="T1433" s="211"/>
      <c r="U1433" s="211"/>
      <c r="V1433" s="211"/>
      <c r="W1433" s="211"/>
      <c r="X1433" s="211"/>
      <c r="Y1433" s="211"/>
      <c r="Z1433" s="211"/>
      <c r="AA1433" s="211"/>
      <c r="AB1433" s="211"/>
      <c r="AC1433" s="211"/>
      <c r="AD1433" s="211"/>
      <c r="AE1433" s="211"/>
      <c r="AF1433" s="211"/>
      <c r="AG1433" s="211"/>
      <c r="AH1433" s="211"/>
      <c r="AI1433" s="211"/>
      <c r="AJ1433" s="211"/>
      <c r="AK1433" s="211"/>
      <c r="AL1433" s="211"/>
      <c r="AM1433" s="211"/>
      <c r="AN1433" s="211"/>
      <c r="AO1433" s="211"/>
      <c r="AP1433" s="211"/>
      <c r="AQ1433" s="211"/>
      <c r="AR1433" s="211"/>
      <c r="AS1433" s="211"/>
      <c r="AT1433" s="211"/>
      <c r="AU1433" s="211"/>
      <c r="AV1433" s="211"/>
      <c r="AW1433" s="211"/>
      <c r="AX1433" s="211"/>
      <c r="AY1433" s="211"/>
      <c r="AZ1433" s="211"/>
      <c r="BA1433" s="211"/>
      <c r="BB1433" s="211"/>
      <c r="BC1433" s="211"/>
      <c r="BD1433" s="211"/>
      <c r="BE1433" s="211"/>
      <c r="BF1433" s="211"/>
      <c r="BG1433" s="211"/>
      <c r="BH1433" s="211"/>
      <c r="BI1433" s="211"/>
      <c r="BJ1433" s="211"/>
      <c r="BK1433" s="211"/>
      <c r="BL1433" s="211"/>
      <c r="BM1433" s="211"/>
      <c r="BN1433" s="211"/>
      <c r="BO1433" s="211"/>
      <c r="BP1433" s="211"/>
      <c r="BQ1433" s="211"/>
      <c r="BR1433" s="211"/>
      <c r="BS1433" s="211"/>
      <c r="BT1433" s="211"/>
      <c r="BU1433" s="211"/>
      <c r="BV1433" s="211"/>
      <c r="BW1433" s="211"/>
      <c r="BX1433" s="211"/>
      <c r="BY1433" s="211"/>
      <c r="BZ1433" s="211"/>
      <c r="CA1433" s="211"/>
      <c r="CB1433" s="211"/>
      <c r="CC1433" s="211"/>
      <c r="CD1433" s="211"/>
      <c r="CE1433" s="211"/>
      <c r="CF1433" s="211"/>
      <c r="CG1433" s="211"/>
      <c r="CH1433" s="211"/>
      <c r="CI1433" s="211"/>
      <c r="CJ1433" s="211"/>
      <c r="CK1433" s="211"/>
      <c r="CL1433" s="211"/>
    </row>
    <row r="1434" spans="2:90" x14ac:dyDescent="0.4">
      <c r="B1434" s="89" t="str">
        <f>B1420</f>
        <v>Secondary revenue driver</v>
      </c>
      <c r="D1434" t="s">
        <v>1020</v>
      </c>
      <c r="E1434" s="8" t="str">
        <f t="shared" si="1718"/>
        <v>1434 SETUPFEEPERCENT-S</v>
      </c>
      <c r="G1434" t="s">
        <v>332</v>
      </c>
      <c r="H1434" s="90"/>
      <c r="I1434" s="209"/>
      <c r="J1434" s="209"/>
      <c r="K1434" s="210"/>
      <c r="L1434" s="210"/>
      <c r="M1434" s="210"/>
      <c r="N1434" s="210"/>
      <c r="O1434" s="210"/>
      <c r="P1434" s="210"/>
      <c r="R1434" s="210"/>
      <c r="S1434" s="4" t="str">
        <f t="shared" ref="S1434:CD1434" si="1721">ADDRESS(ROW(S1426),COLUMN(S1426),2)</f>
        <v>S$1426</v>
      </c>
      <c r="T1434" s="4" t="str">
        <f t="shared" si="1721"/>
        <v>T$1426</v>
      </c>
      <c r="U1434" s="4" t="str">
        <f t="shared" si="1721"/>
        <v>U$1426</v>
      </c>
      <c r="V1434" s="4" t="str">
        <f t="shared" si="1721"/>
        <v>V$1426</v>
      </c>
      <c r="W1434" s="4" t="str">
        <f t="shared" si="1721"/>
        <v>W$1426</v>
      </c>
      <c r="X1434" s="4" t="str">
        <f t="shared" si="1721"/>
        <v>X$1426</v>
      </c>
      <c r="Y1434" s="4" t="str">
        <f t="shared" si="1721"/>
        <v>Y$1426</v>
      </c>
      <c r="Z1434" s="4" t="str">
        <f t="shared" si="1721"/>
        <v>Z$1426</v>
      </c>
      <c r="AA1434" s="4" t="str">
        <f t="shared" si="1721"/>
        <v>AA$1426</v>
      </c>
      <c r="AB1434" s="4" t="str">
        <f t="shared" si="1721"/>
        <v>AB$1426</v>
      </c>
      <c r="AC1434" s="4" t="str">
        <f t="shared" si="1721"/>
        <v>AC$1426</v>
      </c>
      <c r="AD1434" s="4" t="str">
        <f t="shared" si="1721"/>
        <v>AD$1426</v>
      </c>
      <c r="AE1434" s="4" t="str">
        <f t="shared" si="1721"/>
        <v>AE$1426</v>
      </c>
      <c r="AF1434" s="4" t="str">
        <f t="shared" si="1721"/>
        <v>AF$1426</v>
      </c>
      <c r="AG1434" s="4" t="str">
        <f t="shared" si="1721"/>
        <v>AG$1426</v>
      </c>
      <c r="AH1434" s="4" t="str">
        <f t="shared" si="1721"/>
        <v>AH$1426</v>
      </c>
      <c r="AI1434" s="4" t="str">
        <f t="shared" si="1721"/>
        <v>AI$1426</v>
      </c>
      <c r="AJ1434" s="4" t="str">
        <f t="shared" si="1721"/>
        <v>AJ$1426</v>
      </c>
      <c r="AK1434" s="4" t="str">
        <f t="shared" si="1721"/>
        <v>AK$1426</v>
      </c>
      <c r="AL1434" s="4" t="str">
        <f t="shared" si="1721"/>
        <v>AL$1426</v>
      </c>
      <c r="AM1434" s="4" t="str">
        <f t="shared" si="1721"/>
        <v>AM$1426</v>
      </c>
      <c r="AN1434" s="4" t="str">
        <f t="shared" si="1721"/>
        <v>AN$1426</v>
      </c>
      <c r="AO1434" s="4" t="str">
        <f t="shared" si="1721"/>
        <v>AO$1426</v>
      </c>
      <c r="AP1434" s="4" t="str">
        <f t="shared" si="1721"/>
        <v>AP$1426</v>
      </c>
      <c r="AQ1434" s="4" t="str">
        <f t="shared" si="1721"/>
        <v>AQ$1426</v>
      </c>
      <c r="AR1434" s="4" t="str">
        <f t="shared" si="1721"/>
        <v>AR$1426</v>
      </c>
      <c r="AS1434" s="4" t="str">
        <f t="shared" si="1721"/>
        <v>AS$1426</v>
      </c>
      <c r="AT1434" s="4" t="str">
        <f t="shared" si="1721"/>
        <v>AT$1426</v>
      </c>
      <c r="AU1434" s="4" t="str">
        <f t="shared" si="1721"/>
        <v>AU$1426</v>
      </c>
      <c r="AV1434" s="4" t="str">
        <f t="shared" si="1721"/>
        <v>AV$1426</v>
      </c>
      <c r="AW1434" s="4" t="str">
        <f t="shared" si="1721"/>
        <v>AW$1426</v>
      </c>
      <c r="AX1434" s="4" t="str">
        <f t="shared" si="1721"/>
        <v>AX$1426</v>
      </c>
      <c r="AY1434" s="4" t="str">
        <f t="shared" si="1721"/>
        <v>AY$1426</v>
      </c>
      <c r="AZ1434" s="4" t="str">
        <f t="shared" si="1721"/>
        <v>AZ$1426</v>
      </c>
      <c r="BA1434" s="4" t="str">
        <f t="shared" si="1721"/>
        <v>BA$1426</v>
      </c>
      <c r="BB1434" s="4" t="str">
        <f t="shared" si="1721"/>
        <v>BB$1426</v>
      </c>
      <c r="BC1434" s="4" t="str">
        <f t="shared" si="1721"/>
        <v>BC$1426</v>
      </c>
      <c r="BD1434" s="4" t="str">
        <f t="shared" si="1721"/>
        <v>BD$1426</v>
      </c>
      <c r="BE1434" s="4" t="str">
        <f t="shared" si="1721"/>
        <v>BE$1426</v>
      </c>
      <c r="BF1434" s="4" t="str">
        <f t="shared" si="1721"/>
        <v>BF$1426</v>
      </c>
      <c r="BG1434" s="4" t="str">
        <f t="shared" si="1721"/>
        <v>BG$1426</v>
      </c>
      <c r="BH1434" s="4" t="str">
        <f t="shared" si="1721"/>
        <v>BH$1426</v>
      </c>
      <c r="BI1434" s="4" t="str">
        <f t="shared" si="1721"/>
        <v>BI$1426</v>
      </c>
      <c r="BJ1434" s="4" t="str">
        <f t="shared" si="1721"/>
        <v>BJ$1426</v>
      </c>
      <c r="BK1434" s="4" t="str">
        <f t="shared" si="1721"/>
        <v>BK$1426</v>
      </c>
      <c r="BL1434" s="4" t="str">
        <f t="shared" si="1721"/>
        <v>BL$1426</v>
      </c>
      <c r="BM1434" s="4" t="str">
        <f t="shared" si="1721"/>
        <v>BM$1426</v>
      </c>
      <c r="BN1434" s="4" t="str">
        <f t="shared" si="1721"/>
        <v>BN$1426</v>
      </c>
      <c r="BO1434" s="4" t="str">
        <f t="shared" si="1721"/>
        <v>BO$1426</v>
      </c>
      <c r="BP1434" s="4" t="str">
        <f t="shared" si="1721"/>
        <v>BP$1426</v>
      </c>
      <c r="BQ1434" s="4" t="str">
        <f t="shared" si="1721"/>
        <v>BQ$1426</v>
      </c>
      <c r="BR1434" s="4" t="str">
        <f t="shared" si="1721"/>
        <v>BR$1426</v>
      </c>
      <c r="BS1434" s="4" t="str">
        <f t="shared" si="1721"/>
        <v>BS$1426</v>
      </c>
      <c r="BT1434" s="4" t="str">
        <f t="shared" si="1721"/>
        <v>BT$1426</v>
      </c>
      <c r="BU1434" s="4" t="str">
        <f t="shared" si="1721"/>
        <v>BU$1426</v>
      </c>
      <c r="BV1434" s="4" t="str">
        <f t="shared" si="1721"/>
        <v>BV$1426</v>
      </c>
      <c r="BW1434" s="4" t="str">
        <f t="shared" si="1721"/>
        <v>BW$1426</v>
      </c>
      <c r="BX1434" s="4" t="str">
        <f t="shared" si="1721"/>
        <v>BX$1426</v>
      </c>
      <c r="BY1434" s="4" t="str">
        <f t="shared" si="1721"/>
        <v>BY$1426</v>
      </c>
      <c r="BZ1434" s="4" t="str">
        <f t="shared" si="1721"/>
        <v>BZ$1426</v>
      </c>
      <c r="CA1434" s="4" t="str">
        <f t="shared" si="1721"/>
        <v>CA$1426</v>
      </c>
      <c r="CB1434" s="4" t="str">
        <f t="shared" si="1721"/>
        <v>CB$1426</v>
      </c>
      <c r="CC1434" s="4" t="str">
        <f t="shared" si="1721"/>
        <v>CC$1426</v>
      </c>
      <c r="CD1434" s="4" t="str">
        <f t="shared" si="1721"/>
        <v>CD$1426</v>
      </c>
      <c r="CE1434" s="4" t="str">
        <f t="shared" ref="CE1434:CL1434" si="1722">ADDRESS(ROW(CE1426),COLUMN(CE1426),2)</f>
        <v>CE$1426</v>
      </c>
      <c r="CF1434" s="4" t="str">
        <f t="shared" si="1722"/>
        <v>CF$1426</v>
      </c>
      <c r="CG1434" s="4" t="str">
        <f t="shared" si="1722"/>
        <v>CG$1426</v>
      </c>
      <c r="CH1434" s="4" t="str">
        <f t="shared" si="1722"/>
        <v>CH$1426</v>
      </c>
      <c r="CI1434" s="4" t="str">
        <f t="shared" si="1722"/>
        <v>CI$1426</v>
      </c>
      <c r="CJ1434" s="4" t="str">
        <f t="shared" si="1722"/>
        <v>CJ$1426</v>
      </c>
      <c r="CK1434" s="4" t="str">
        <f t="shared" si="1722"/>
        <v>CK$1426</v>
      </c>
      <c r="CL1434" s="4" t="str">
        <f t="shared" si="1722"/>
        <v>CL$1426</v>
      </c>
    </row>
    <row r="1435" spans="2:90" x14ac:dyDescent="0.4">
      <c r="B1435" s="8" t="str">
        <f>B1421</f>
        <v>Secondary volume driver</v>
      </c>
      <c r="D1435" t="s">
        <v>1020</v>
      </c>
      <c r="E1435" s="8" t="str">
        <f t="shared" si="1718"/>
        <v>1435 SETUPFEEPERCENT-S</v>
      </c>
      <c r="G1435" t="s">
        <v>332</v>
      </c>
      <c r="H1435" s="12"/>
      <c r="I1435" s="60"/>
      <c r="J1435" s="60"/>
      <c r="K1435" s="15"/>
      <c r="L1435" s="15"/>
      <c r="M1435" s="15"/>
      <c r="N1435" s="15"/>
      <c r="O1435" s="15"/>
      <c r="P1435" s="15"/>
      <c r="R1435" s="15"/>
      <c r="S1435" s="211" t="str">
        <f t="shared" ref="S1435:CD1435" si="1723">S1421</f>
        <v>S$15</v>
      </c>
      <c r="T1435" s="211" t="str">
        <f t="shared" si="1723"/>
        <v>T$15</v>
      </c>
      <c r="U1435" s="211" t="str">
        <f t="shared" si="1723"/>
        <v>U$15</v>
      </c>
      <c r="V1435" s="211" t="str">
        <f t="shared" si="1723"/>
        <v>V$15</v>
      </c>
      <c r="W1435" s="211" t="str">
        <f t="shared" si="1723"/>
        <v>W$15</v>
      </c>
      <c r="X1435" s="211" t="str">
        <f t="shared" si="1723"/>
        <v>X$15</v>
      </c>
      <c r="Y1435" s="211" t="str">
        <f t="shared" si="1723"/>
        <v>Y$15</v>
      </c>
      <c r="Z1435" s="211" t="str">
        <f t="shared" si="1723"/>
        <v>Z$15</v>
      </c>
      <c r="AA1435" s="211" t="str">
        <f t="shared" si="1723"/>
        <v>AA$15</v>
      </c>
      <c r="AB1435" s="211" t="str">
        <f t="shared" si="1723"/>
        <v>AB$15</v>
      </c>
      <c r="AC1435" s="211" t="str">
        <f t="shared" si="1723"/>
        <v>AC$15</v>
      </c>
      <c r="AD1435" s="211" t="str">
        <f t="shared" si="1723"/>
        <v>AD$15</v>
      </c>
      <c r="AE1435" s="211" t="str">
        <f t="shared" si="1723"/>
        <v>AE$15</v>
      </c>
      <c r="AF1435" s="211" t="str">
        <f t="shared" si="1723"/>
        <v>AF$15</v>
      </c>
      <c r="AG1435" s="211" t="str">
        <f t="shared" si="1723"/>
        <v>AG$15</v>
      </c>
      <c r="AH1435" s="211" t="str">
        <f t="shared" si="1723"/>
        <v>AH$15</v>
      </c>
      <c r="AI1435" s="211" t="str">
        <f t="shared" si="1723"/>
        <v>AI$15</v>
      </c>
      <c r="AJ1435" s="211" t="str">
        <f t="shared" si="1723"/>
        <v>AJ$15</v>
      </c>
      <c r="AK1435" s="211" t="str">
        <f t="shared" si="1723"/>
        <v>AK$15</v>
      </c>
      <c r="AL1435" s="211" t="str">
        <f t="shared" si="1723"/>
        <v>AL$15</v>
      </c>
      <c r="AM1435" s="211" t="str">
        <f t="shared" si="1723"/>
        <v>AM$15</v>
      </c>
      <c r="AN1435" s="211" t="str">
        <f t="shared" si="1723"/>
        <v>AN$15</v>
      </c>
      <c r="AO1435" s="211" t="str">
        <f t="shared" si="1723"/>
        <v>AO$15</v>
      </c>
      <c r="AP1435" s="211" t="str">
        <f t="shared" si="1723"/>
        <v>AP$15</v>
      </c>
      <c r="AQ1435" s="211" t="str">
        <f t="shared" si="1723"/>
        <v>AQ$15</v>
      </c>
      <c r="AR1435" s="211" t="str">
        <f t="shared" si="1723"/>
        <v>AR$15</v>
      </c>
      <c r="AS1435" s="211" t="str">
        <f t="shared" si="1723"/>
        <v>AS$15</v>
      </c>
      <c r="AT1435" s="211" t="str">
        <f t="shared" si="1723"/>
        <v>AT$15</v>
      </c>
      <c r="AU1435" s="211" t="str">
        <f t="shared" si="1723"/>
        <v>AU$15</v>
      </c>
      <c r="AV1435" s="211" t="str">
        <f t="shared" si="1723"/>
        <v>AV$15</v>
      </c>
      <c r="AW1435" s="211" t="str">
        <f t="shared" si="1723"/>
        <v>AW$15</v>
      </c>
      <c r="AX1435" s="211" t="str">
        <f t="shared" si="1723"/>
        <v>AX$15</v>
      </c>
      <c r="AY1435" s="211" t="str">
        <f t="shared" si="1723"/>
        <v>AY$15</v>
      </c>
      <c r="AZ1435" s="211" t="str">
        <f t="shared" si="1723"/>
        <v>AZ$15</v>
      </c>
      <c r="BA1435" s="211" t="str">
        <f t="shared" si="1723"/>
        <v>BA$15</v>
      </c>
      <c r="BB1435" s="211" t="str">
        <f t="shared" si="1723"/>
        <v>BB$15</v>
      </c>
      <c r="BC1435" s="211" t="str">
        <f t="shared" si="1723"/>
        <v>BC$15</v>
      </c>
      <c r="BD1435" s="211" t="str">
        <f t="shared" si="1723"/>
        <v>BD$15</v>
      </c>
      <c r="BE1435" s="211" t="str">
        <f t="shared" si="1723"/>
        <v>BE$15</v>
      </c>
      <c r="BF1435" s="211" t="str">
        <f t="shared" si="1723"/>
        <v>BF$15</v>
      </c>
      <c r="BG1435" s="211" t="str">
        <f t="shared" si="1723"/>
        <v>BG$15</v>
      </c>
      <c r="BH1435" s="211" t="str">
        <f t="shared" si="1723"/>
        <v>BH$15</v>
      </c>
      <c r="BI1435" s="211" t="str">
        <f t="shared" si="1723"/>
        <v>BI$15</v>
      </c>
      <c r="BJ1435" s="211" t="str">
        <f t="shared" si="1723"/>
        <v>BJ$15</v>
      </c>
      <c r="BK1435" s="211" t="str">
        <f t="shared" si="1723"/>
        <v>BK$15</v>
      </c>
      <c r="BL1435" s="211" t="str">
        <f t="shared" si="1723"/>
        <v>BL$15</v>
      </c>
      <c r="BM1435" s="211" t="str">
        <f t="shared" si="1723"/>
        <v>BM$15</v>
      </c>
      <c r="BN1435" s="211" t="str">
        <f t="shared" si="1723"/>
        <v>BN$15</v>
      </c>
      <c r="BO1435" s="211" t="str">
        <f t="shared" si="1723"/>
        <v>BO$15</v>
      </c>
      <c r="BP1435" s="211" t="str">
        <f t="shared" si="1723"/>
        <v>BP$15</v>
      </c>
      <c r="BQ1435" s="211" t="str">
        <f t="shared" si="1723"/>
        <v>BQ$15</v>
      </c>
      <c r="BR1435" s="211" t="str">
        <f t="shared" si="1723"/>
        <v>BR$15</v>
      </c>
      <c r="BS1435" s="211" t="str">
        <f t="shared" si="1723"/>
        <v>BS$15</v>
      </c>
      <c r="BT1435" s="211" t="str">
        <f t="shared" si="1723"/>
        <v>BT$15</v>
      </c>
      <c r="BU1435" s="211" t="str">
        <f t="shared" si="1723"/>
        <v>BU$15</v>
      </c>
      <c r="BV1435" s="211" t="str">
        <f t="shared" si="1723"/>
        <v>BV$15</v>
      </c>
      <c r="BW1435" s="211" t="str">
        <f t="shared" si="1723"/>
        <v>BW$15</v>
      </c>
      <c r="BX1435" s="211" t="str">
        <f t="shared" si="1723"/>
        <v>BX$15</v>
      </c>
      <c r="BY1435" s="211" t="str">
        <f t="shared" si="1723"/>
        <v>BY$15</v>
      </c>
      <c r="BZ1435" s="211" t="str">
        <f t="shared" si="1723"/>
        <v>BZ$15</v>
      </c>
      <c r="CA1435" s="211" t="str">
        <f t="shared" si="1723"/>
        <v>CA$15</v>
      </c>
      <c r="CB1435" s="211" t="str">
        <f t="shared" si="1723"/>
        <v>CB$15</v>
      </c>
      <c r="CC1435" s="211" t="str">
        <f t="shared" si="1723"/>
        <v>CC$15</v>
      </c>
      <c r="CD1435" s="211" t="str">
        <f t="shared" si="1723"/>
        <v>CD$15</v>
      </c>
      <c r="CE1435" s="211" t="str">
        <f t="shared" ref="CE1435:CL1435" si="1724">CE1421</f>
        <v>CE$15</v>
      </c>
      <c r="CF1435" s="211" t="str">
        <f t="shared" si="1724"/>
        <v>CF$15</v>
      </c>
      <c r="CG1435" s="211" t="str">
        <f t="shared" si="1724"/>
        <v>CG$15</v>
      </c>
      <c r="CH1435" s="211" t="str">
        <f t="shared" si="1724"/>
        <v>CH$15</v>
      </c>
      <c r="CI1435" s="211" t="str">
        <f t="shared" si="1724"/>
        <v>CI$15</v>
      </c>
      <c r="CJ1435" s="211" t="str">
        <f t="shared" si="1724"/>
        <v>CJ$15</v>
      </c>
      <c r="CK1435" s="211" t="str">
        <f t="shared" si="1724"/>
        <v>CK$15</v>
      </c>
      <c r="CL1435" s="211" t="str">
        <f t="shared" si="1724"/>
        <v>CL$15</v>
      </c>
    </row>
    <row r="1436" spans="2:90" x14ac:dyDescent="0.4">
      <c r="E1436" s="8"/>
      <c r="H1436" s="12"/>
      <c r="I1436" s="60"/>
      <c r="J1436" s="60"/>
      <c r="K1436" s="15"/>
      <c r="L1436" s="15"/>
      <c r="M1436" s="15"/>
      <c r="N1436" s="15"/>
      <c r="O1436" s="15"/>
      <c r="P1436" s="15"/>
      <c r="R1436" s="15"/>
      <c r="S1436" s="211"/>
      <c r="T1436" s="211"/>
      <c r="U1436" s="211"/>
      <c r="V1436" s="211"/>
      <c r="W1436" s="211"/>
      <c r="X1436" s="211"/>
      <c r="Y1436" s="211"/>
      <c r="Z1436" s="211"/>
      <c r="AA1436" s="211"/>
      <c r="AB1436" s="211"/>
      <c r="AC1436" s="211"/>
      <c r="AD1436" s="211"/>
      <c r="AE1436" s="211"/>
      <c r="AF1436" s="211"/>
      <c r="AG1436" s="211"/>
      <c r="AH1436" s="211"/>
      <c r="AI1436" s="211"/>
      <c r="AJ1436" s="211"/>
      <c r="AK1436" s="211"/>
      <c r="AL1436" s="211"/>
      <c r="AM1436" s="211"/>
      <c r="AN1436" s="211"/>
      <c r="AO1436" s="211"/>
      <c r="AP1436" s="211"/>
      <c r="AQ1436" s="211"/>
      <c r="AR1436" s="211"/>
      <c r="AS1436" s="211"/>
      <c r="AT1436" s="211"/>
      <c r="AU1436" s="211"/>
      <c r="AV1436" s="211"/>
      <c r="AW1436" s="211"/>
      <c r="AX1436" s="211"/>
      <c r="AY1436" s="211"/>
      <c r="AZ1436" s="211"/>
      <c r="BA1436" s="211"/>
      <c r="BB1436" s="211"/>
      <c r="BC1436" s="211"/>
      <c r="BD1436" s="211"/>
      <c r="BE1436" s="211"/>
      <c r="BF1436" s="211"/>
      <c r="BG1436" s="211"/>
      <c r="BH1436" s="211"/>
      <c r="BI1436" s="211"/>
      <c r="BJ1436" s="211"/>
      <c r="BK1436" s="211"/>
      <c r="BL1436" s="211"/>
      <c r="BM1436" s="211"/>
      <c r="BN1436" s="211"/>
      <c r="BO1436" s="211"/>
      <c r="BP1436" s="211"/>
      <c r="BQ1436" s="211"/>
      <c r="BR1436" s="211"/>
      <c r="BS1436" s="211"/>
      <c r="BT1436" s="211"/>
      <c r="BU1436" s="211"/>
      <c r="BV1436" s="211"/>
      <c r="BW1436" s="211"/>
      <c r="BX1436" s="211"/>
      <c r="BY1436" s="211"/>
      <c r="BZ1436" s="211"/>
      <c r="CA1436" s="211"/>
      <c r="CB1436" s="211"/>
      <c r="CC1436" s="211"/>
      <c r="CD1436" s="211"/>
      <c r="CE1436" s="211"/>
      <c r="CF1436" s="211"/>
      <c r="CG1436" s="211"/>
      <c r="CH1436" s="211"/>
      <c r="CI1436" s="211"/>
      <c r="CJ1436" s="211"/>
      <c r="CK1436" s="211"/>
      <c r="CL1436" s="211"/>
    </row>
    <row r="1437" spans="2:90" x14ac:dyDescent="0.4">
      <c r="B1437" s="171" t="s">
        <v>490</v>
      </c>
      <c r="E1437" s="8"/>
      <c r="H1437" s="189"/>
      <c r="I1437" s="190"/>
      <c r="J1437" s="190"/>
      <c r="K1437" s="191"/>
      <c r="L1437" s="191"/>
      <c r="M1437" s="191"/>
      <c r="N1437" s="191"/>
      <c r="O1437" s="191"/>
      <c r="P1437" s="191"/>
      <c r="R1437" s="191"/>
      <c r="S1437" s="192"/>
      <c r="T1437" s="192"/>
      <c r="U1437" s="192"/>
      <c r="V1437" s="192"/>
      <c r="W1437" s="192"/>
      <c r="X1437" s="192"/>
      <c r="Y1437" s="192"/>
      <c r="Z1437" s="192"/>
      <c r="AA1437" s="192"/>
      <c r="AB1437" s="192"/>
      <c r="AC1437" s="192"/>
      <c r="AD1437" s="192"/>
      <c r="AE1437" s="192"/>
      <c r="AF1437" s="192"/>
      <c r="AG1437" s="192"/>
      <c r="AH1437" s="192"/>
      <c r="AI1437" s="192"/>
      <c r="AJ1437" s="192"/>
      <c r="AK1437" s="192"/>
      <c r="AL1437" s="192"/>
      <c r="AM1437" s="192"/>
      <c r="AN1437" s="192"/>
      <c r="AO1437" s="192"/>
      <c r="AP1437" s="192"/>
      <c r="AQ1437" s="192"/>
      <c r="AR1437" s="192"/>
      <c r="AS1437" s="192"/>
      <c r="AT1437" s="192"/>
      <c r="AU1437" s="192"/>
      <c r="AV1437" s="192"/>
      <c r="AW1437" s="192"/>
      <c r="AX1437" s="192"/>
      <c r="AY1437" s="192"/>
      <c r="AZ1437" s="192"/>
      <c r="BA1437" s="192"/>
      <c r="BB1437" s="192"/>
      <c r="BC1437" s="192"/>
      <c r="BD1437" s="192"/>
      <c r="BE1437" s="192"/>
      <c r="BF1437" s="192"/>
      <c r="BG1437" s="192"/>
      <c r="BH1437" s="192"/>
      <c r="BI1437" s="192"/>
      <c r="BJ1437" s="192"/>
      <c r="BK1437" s="192"/>
      <c r="BL1437" s="192"/>
      <c r="BM1437" s="192"/>
      <c r="BN1437" s="192"/>
      <c r="BO1437" s="192"/>
      <c r="BP1437" s="192"/>
      <c r="BQ1437" s="192"/>
      <c r="BR1437" s="192"/>
      <c r="BS1437" s="192"/>
      <c r="BT1437" s="192"/>
      <c r="BU1437" s="192"/>
      <c r="BV1437" s="192"/>
      <c r="BW1437" s="192"/>
      <c r="BX1437" s="192"/>
      <c r="BY1437" s="192"/>
      <c r="BZ1437" s="192"/>
      <c r="CA1437" s="192"/>
      <c r="CB1437" s="192"/>
      <c r="CC1437" s="192"/>
      <c r="CD1437" s="192"/>
      <c r="CE1437" s="192"/>
      <c r="CF1437" s="192"/>
      <c r="CG1437" s="192"/>
      <c r="CH1437" s="192"/>
      <c r="CI1437" s="192"/>
      <c r="CJ1437" s="192"/>
      <c r="CK1437" s="192"/>
      <c r="CL1437" s="192"/>
    </row>
    <row r="1438" spans="2:90" x14ac:dyDescent="0.4">
      <c r="B1438" s="171" t="s">
        <v>492</v>
      </c>
      <c r="E1438" s="8"/>
      <c r="H1438" s="189"/>
      <c r="I1438" s="190"/>
      <c r="J1438" s="190"/>
      <c r="K1438" s="191"/>
      <c r="L1438" s="191"/>
      <c r="M1438" s="191"/>
      <c r="N1438" s="191"/>
      <c r="O1438" s="191"/>
      <c r="P1438" s="191"/>
      <c r="R1438" s="191"/>
      <c r="S1438" s="192"/>
      <c r="T1438" s="192"/>
      <c r="U1438" s="192"/>
      <c r="V1438" s="192"/>
      <c r="W1438" s="192"/>
      <c r="X1438" s="192"/>
      <c r="Y1438" s="192"/>
      <c r="Z1438" s="192"/>
      <c r="AA1438" s="192"/>
      <c r="AB1438" s="192"/>
      <c r="AC1438" s="192"/>
      <c r="AD1438" s="192"/>
      <c r="AE1438" s="192"/>
      <c r="AF1438" s="192"/>
      <c r="AG1438" s="192"/>
      <c r="AH1438" s="192"/>
      <c r="AI1438" s="192"/>
      <c r="AJ1438" s="192"/>
      <c r="AK1438" s="192"/>
      <c r="AL1438" s="192"/>
      <c r="AM1438" s="192"/>
      <c r="AN1438" s="192"/>
      <c r="AO1438" s="192"/>
      <c r="AP1438" s="192"/>
      <c r="AQ1438" s="192"/>
      <c r="AR1438" s="192"/>
      <c r="AS1438" s="192"/>
      <c r="AT1438" s="192"/>
      <c r="AU1438" s="192"/>
      <c r="AV1438" s="192"/>
      <c r="AW1438" s="192"/>
      <c r="AX1438" s="192"/>
      <c r="AY1438" s="192"/>
      <c r="AZ1438" s="192"/>
      <c r="BA1438" s="192"/>
      <c r="BB1438" s="192"/>
      <c r="BC1438" s="192"/>
      <c r="BD1438" s="192"/>
      <c r="BE1438" s="192"/>
      <c r="BF1438" s="192"/>
      <c r="BG1438" s="192"/>
      <c r="BH1438" s="192"/>
      <c r="BI1438" s="192"/>
      <c r="BJ1438" s="192"/>
      <c r="BK1438" s="192"/>
      <c r="BL1438" s="192"/>
      <c r="BM1438" s="192"/>
      <c r="BN1438" s="192"/>
      <c r="BO1438" s="192"/>
      <c r="BP1438" s="192"/>
      <c r="BQ1438" s="192"/>
      <c r="BR1438" s="192"/>
      <c r="BS1438" s="192"/>
      <c r="BT1438" s="192"/>
      <c r="BU1438" s="192"/>
      <c r="BV1438" s="192"/>
      <c r="BW1438" s="192"/>
      <c r="BX1438" s="192"/>
      <c r="BY1438" s="192"/>
      <c r="BZ1438" s="192"/>
      <c r="CA1438" s="192"/>
      <c r="CB1438" s="192"/>
      <c r="CC1438" s="192"/>
      <c r="CD1438" s="192"/>
      <c r="CE1438" s="192"/>
      <c r="CF1438" s="192"/>
      <c r="CG1438" s="192"/>
      <c r="CH1438" s="192"/>
      <c r="CI1438" s="192"/>
      <c r="CJ1438" s="192"/>
      <c r="CK1438" s="192"/>
      <c r="CL1438" s="192"/>
    </row>
    <row r="1439" spans="2:90" x14ac:dyDescent="0.4">
      <c r="B1439" s="171" t="s">
        <v>461</v>
      </c>
      <c r="E1439" s="8"/>
      <c r="H1439" s="170"/>
      <c r="I1439" s="172"/>
      <c r="J1439" s="172"/>
      <c r="K1439" s="193"/>
      <c r="L1439" s="193"/>
      <c r="M1439" s="193"/>
      <c r="N1439" s="193"/>
      <c r="O1439" s="193"/>
      <c r="P1439" s="193"/>
      <c r="R1439" s="194"/>
      <c r="S1439" s="195" t="str">
        <f t="shared" ref="S1439:CD1439" si="1725">S$16</f>
        <v>S$12</v>
      </c>
      <c r="T1439" s="195" t="str">
        <f t="shared" si="1725"/>
        <v>T$12</v>
      </c>
      <c r="U1439" s="195" t="str">
        <f t="shared" si="1725"/>
        <v>U$12</v>
      </c>
      <c r="V1439" s="195" t="str">
        <f t="shared" si="1725"/>
        <v>V$12</v>
      </c>
      <c r="W1439" s="195" t="str">
        <f t="shared" si="1725"/>
        <v>W$12</v>
      </c>
      <c r="X1439" s="195" t="str">
        <f t="shared" si="1725"/>
        <v>X$12</v>
      </c>
      <c r="Y1439" s="195" t="str">
        <f t="shared" si="1725"/>
        <v>Y$12</v>
      </c>
      <c r="Z1439" s="195" t="str">
        <f t="shared" si="1725"/>
        <v>Z$12</v>
      </c>
      <c r="AA1439" s="195" t="str">
        <f t="shared" si="1725"/>
        <v>AA$12</v>
      </c>
      <c r="AB1439" s="195" t="str">
        <f t="shared" si="1725"/>
        <v>AB$12</v>
      </c>
      <c r="AC1439" s="195" t="str">
        <f t="shared" si="1725"/>
        <v>AC$12</v>
      </c>
      <c r="AD1439" s="195" t="str">
        <f t="shared" si="1725"/>
        <v>AD$12</v>
      </c>
      <c r="AE1439" s="195" t="str">
        <f t="shared" si="1725"/>
        <v>AE$12</v>
      </c>
      <c r="AF1439" s="195" t="str">
        <f t="shared" si="1725"/>
        <v>AF$12</v>
      </c>
      <c r="AG1439" s="195" t="str">
        <f t="shared" si="1725"/>
        <v>AG$12</v>
      </c>
      <c r="AH1439" s="195" t="str">
        <f t="shared" si="1725"/>
        <v>AH$12</v>
      </c>
      <c r="AI1439" s="195" t="str">
        <f t="shared" si="1725"/>
        <v>AI$12</v>
      </c>
      <c r="AJ1439" s="195" t="str">
        <f t="shared" si="1725"/>
        <v>AJ$12</v>
      </c>
      <c r="AK1439" s="195" t="str">
        <f t="shared" si="1725"/>
        <v>AK$12</v>
      </c>
      <c r="AL1439" s="195" t="str">
        <f t="shared" si="1725"/>
        <v>AL$12</v>
      </c>
      <c r="AM1439" s="195" t="str">
        <f t="shared" si="1725"/>
        <v>AM$12</v>
      </c>
      <c r="AN1439" s="195" t="str">
        <f t="shared" si="1725"/>
        <v>AN$12</v>
      </c>
      <c r="AO1439" s="195" t="str">
        <f t="shared" si="1725"/>
        <v>AO$12</v>
      </c>
      <c r="AP1439" s="195" t="str">
        <f t="shared" si="1725"/>
        <v>AP$12</v>
      </c>
      <c r="AQ1439" s="195" t="str">
        <f t="shared" si="1725"/>
        <v>AQ$12</v>
      </c>
      <c r="AR1439" s="195" t="str">
        <f t="shared" si="1725"/>
        <v>AR$12</v>
      </c>
      <c r="AS1439" s="195" t="str">
        <f t="shared" si="1725"/>
        <v>AS$12</v>
      </c>
      <c r="AT1439" s="195" t="str">
        <f t="shared" si="1725"/>
        <v>AT$12</v>
      </c>
      <c r="AU1439" s="195" t="str">
        <f t="shared" si="1725"/>
        <v>AU$12</v>
      </c>
      <c r="AV1439" s="195" t="str">
        <f t="shared" si="1725"/>
        <v>AV$12</v>
      </c>
      <c r="AW1439" s="195" t="str">
        <f t="shared" si="1725"/>
        <v>AW$12</v>
      </c>
      <c r="AX1439" s="195" t="str">
        <f t="shared" si="1725"/>
        <v>AX$12</v>
      </c>
      <c r="AY1439" s="195" t="str">
        <f t="shared" si="1725"/>
        <v>AY$12</v>
      </c>
      <c r="AZ1439" s="195" t="str">
        <f t="shared" si="1725"/>
        <v>AZ$12</v>
      </c>
      <c r="BA1439" s="195" t="str">
        <f t="shared" si="1725"/>
        <v>BA$12</v>
      </c>
      <c r="BB1439" s="195" t="str">
        <f t="shared" si="1725"/>
        <v>BB$12</v>
      </c>
      <c r="BC1439" s="195" t="str">
        <f t="shared" si="1725"/>
        <v>BC$12</v>
      </c>
      <c r="BD1439" s="195" t="str">
        <f t="shared" si="1725"/>
        <v>BD$12</v>
      </c>
      <c r="BE1439" s="195" t="str">
        <f t="shared" si="1725"/>
        <v>BE$12</v>
      </c>
      <c r="BF1439" s="195" t="str">
        <f t="shared" si="1725"/>
        <v>BF$12</v>
      </c>
      <c r="BG1439" s="195" t="str">
        <f t="shared" si="1725"/>
        <v>BG$12</v>
      </c>
      <c r="BH1439" s="195" t="str">
        <f t="shared" si="1725"/>
        <v>BH$12</v>
      </c>
      <c r="BI1439" s="195" t="str">
        <f t="shared" si="1725"/>
        <v>BI$12</v>
      </c>
      <c r="BJ1439" s="195" t="str">
        <f t="shared" si="1725"/>
        <v>BJ$12</v>
      </c>
      <c r="BK1439" s="195" t="str">
        <f t="shared" si="1725"/>
        <v>BK$12</v>
      </c>
      <c r="BL1439" s="195" t="str">
        <f t="shared" si="1725"/>
        <v>BL$12</v>
      </c>
      <c r="BM1439" s="195" t="str">
        <f t="shared" si="1725"/>
        <v>BM$12</v>
      </c>
      <c r="BN1439" s="195" t="str">
        <f t="shared" si="1725"/>
        <v>BN$12</v>
      </c>
      <c r="BO1439" s="195" t="str">
        <f t="shared" si="1725"/>
        <v>BO$12</v>
      </c>
      <c r="BP1439" s="195" t="str">
        <f t="shared" si="1725"/>
        <v>BP$12</v>
      </c>
      <c r="BQ1439" s="195" t="str">
        <f t="shared" si="1725"/>
        <v>BQ$12</v>
      </c>
      <c r="BR1439" s="195" t="str">
        <f t="shared" si="1725"/>
        <v>BR$12</v>
      </c>
      <c r="BS1439" s="195" t="str">
        <f t="shared" si="1725"/>
        <v>BS$12</v>
      </c>
      <c r="BT1439" s="195" t="str">
        <f t="shared" si="1725"/>
        <v>BT$12</v>
      </c>
      <c r="BU1439" s="195" t="str">
        <f t="shared" si="1725"/>
        <v>BU$12</v>
      </c>
      <c r="BV1439" s="195" t="str">
        <f t="shared" si="1725"/>
        <v>BV$12</v>
      </c>
      <c r="BW1439" s="195" t="str">
        <f t="shared" si="1725"/>
        <v>BW$12</v>
      </c>
      <c r="BX1439" s="195" t="str">
        <f t="shared" si="1725"/>
        <v>BX$12</v>
      </c>
      <c r="BY1439" s="195" t="str">
        <f t="shared" si="1725"/>
        <v>BY$12</v>
      </c>
      <c r="BZ1439" s="195" t="str">
        <f t="shared" si="1725"/>
        <v>BZ$12</v>
      </c>
      <c r="CA1439" s="195" t="str">
        <f t="shared" si="1725"/>
        <v>CA$12</v>
      </c>
      <c r="CB1439" s="195" t="str">
        <f t="shared" si="1725"/>
        <v>CB$12</v>
      </c>
      <c r="CC1439" s="195" t="str">
        <f t="shared" si="1725"/>
        <v>CC$12</v>
      </c>
      <c r="CD1439" s="195" t="str">
        <f t="shared" si="1725"/>
        <v>CD$12</v>
      </c>
      <c r="CE1439" s="195" t="str">
        <f t="shared" ref="CE1439:CL1439" si="1726">CE$16</f>
        <v>CE$12</v>
      </c>
      <c r="CF1439" s="195" t="str">
        <f t="shared" si="1726"/>
        <v>CF$12</v>
      </c>
      <c r="CG1439" s="195" t="str">
        <f t="shared" si="1726"/>
        <v>CG$12</v>
      </c>
      <c r="CH1439" s="195" t="str">
        <f t="shared" si="1726"/>
        <v>CH$12</v>
      </c>
      <c r="CI1439" s="195" t="str">
        <f t="shared" si="1726"/>
        <v>CI$12</v>
      </c>
      <c r="CJ1439" s="195" t="str">
        <f t="shared" si="1726"/>
        <v>CJ$12</v>
      </c>
      <c r="CK1439" s="195" t="str">
        <f t="shared" si="1726"/>
        <v>CK$12</v>
      </c>
      <c r="CL1439" s="195" t="str">
        <f t="shared" si="1726"/>
        <v>CL$12</v>
      </c>
    </row>
    <row r="1440" spans="2:90" x14ac:dyDescent="0.4">
      <c r="B1440" s="171" t="s">
        <v>462</v>
      </c>
      <c r="E1440" s="8"/>
      <c r="H1440" s="170"/>
      <c r="I1440" s="172"/>
      <c r="J1440" s="172"/>
      <c r="K1440" s="193"/>
      <c r="L1440" s="193"/>
      <c r="M1440" s="193"/>
      <c r="N1440" s="193"/>
      <c r="O1440" s="193"/>
      <c r="P1440" s="193"/>
      <c r="R1440" s="194"/>
      <c r="S1440" s="195" t="str">
        <f t="shared" ref="S1440:CD1440" si="1727">S$17</f>
        <v>S$13</v>
      </c>
      <c r="T1440" s="195" t="str">
        <f t="shared" si="1727"/>
        <v>T$13</v>
      </c>
      <c r="U1440" s="195" t="str">
        <f t="shared" si="1727"/>
        <v>U$13</v>
      </c>
      <c r="V1440" s="195" t="str">
        <f t="shared" si="1727"/>
        <v>V$13</v>
      </c>
      <c r="W1440" s="195" t="str">
        <f t="shared" si="1727"/>
        <v>W$13</v>
      </c>
      <c r="X1440" s="195" t="str">
        <f t="shared" si="1727"/>
        <v>X$13</v>
      </c>
      <c r="Y1440" s="195" t="str">
        <f t="shared" si="1727"/>
        <v>Y$13</v>
      </c>
      <c r="Z1440" s="195" t="str">
        <f t="shared" si="1727"/>
        <v>Z$13</v>
      </c>
      <c r="AA1440" s="195" t="str">
        <f t="shared" si="1727"/>
        <v>AA$13</v>
      </c>
      <c r="AB1440" s="195" t="str">
        <f t="shared" si="1727"/>
        <v>AB$13</v>
      </c>
      <c r="AC1440" s="195" t="str">
        <f t="shared" si="1727"/>
        <v>AC$13</v>
      </c>
      <c r="AD1440" s="195" t="str">
        <f t="shared" si="1727"/>
        <v>AD$13</v>
      </c>
      <c r="AE1440" s="195" t="str">
        <f t="shared" si="1727"/>
        <v>AE$13</v>
      </c>
      <c r="AF1440" s="195" t="str">
        <f t="shared" si="1727"/>
        <v>AF$13</v>
      </c>
      <c r="AG1440" s="195" t="str">
        <f t="shared" si="1727"/>
        <v>AG$13</v>
      </c>
      <c r="AH1440" s="195" t="str">
        <f t="shared" si="1727"/>
        <v>AH$13</v>
      </c>
      <c r="AI1440" s="195" t="str">
        <f t="shared" si="1727"/>
        <v>AI$13</v>
      </c>
      <c r="AJ1440" s="195" t="str">
        <f t="shared" si="1727"/>
        <v>AJ$13</v>
      </c>
      <c r="AK1440" s="195" t="str">
        <f t="shared" si="1727"/>
        <v>AK$13</v>
      </c>
      <c r="AL1440" s="195" t="str">
        <f t="shared" si="1727"/>
        <v>AL$13</v>
      </c>
      <c r="AM1440" s="195" t="str">
        <f t="shared" si="1727"/>
        <v>AM$13</v>
      </c>
      <c r="AN1440" s="195" t="str">
        <f t="shared" si="1727"/>
        <v>AN$13</v>
      </c>
      <c r="AO1440" s="195" t="str">
        <f t="shared" si="1727"/>
        <v>AO$13</v>
      </c>
      <c r="AP1440" s="195" t="str">
        <f t="shared" si="1727"/>
        <v>AP$13</v>
      </c>
      <c r="AQ1440" s="195" t="str">
        <f t="shared" si="1727"/>
        <v>AQ$13</v>
      </c>
      <c r="AR1440" s="195" t="str">
        <f t="shared" si="1727"/>
        <v>AR$13</v>
      </c>
      <c r="AS1440" s="195" t="str">
        <f t="shared" si="1727"/>
        <v>AS$13</v>
      </c>
      <c r="AT1440" s="195" t="str">
        <f t="shared" si="1727"/>
        <v>AT$13</v>
      </c>
      <c r="AU1440" s="195" t="str">
        <f t="shared" si="1727"/>
        <v>AU$13</v>
      </c>
      <c r="AV1440" s="195" t="str">
        <f t="shared" si="1727"/>
        <v>AV$13</v>
      </c>
      <c r="AW1440" s="195" t="str">
        <f t="shared" si="1727"/>
        <v>AW$13</v>
      </c>
      <c r="AX1440" s="195" t="str">
        <f t="shared" si="1727"/>
        <v>AX$13</v>
      </c>
      <c r="AY1440" s="195" t="str">
        <f t="shared" si="1727"/>
        <v>AY$13</v>
      </c>
      <c r="AZ1440" s="195" t="str">
        <f t="shared" si="1727"/>
        <v>AZ$13</v>
      </c>
      <c r="BA1440" s="195" t="str">
        <f t="shared" si="1727"/>
        <v>BA$13</v>
      </c>
      <c r="BB1440" s="195" t="str">
        <f t="shared" si="1727"/>
        <v>BB$13</v>
      </c>
      <c r="BC1440" s="195" t="str">
        <f t="shared" si="1727"/>
        <v>BC$13</v>
      </c>
      <c r="BD1440" s="195" t="str">
        <f t="shared" si="1727"/>
        <v>BD$13</v>
      </c>
      <c r="BE1440" s="195" t="str">
        <f t="shared" si="1727"/>
        <v>BE$13</v>
      </c>
      <c r="BF1440" s="195" t="str">
        <f t="shared" si="1727"/>
        <v>BF$13</v>
      </c>
      <c r="BG1440" s="195" t="str">
        <f t="shared" si="1727"/>
        <v>BG$13</v>
      </c>
      <c r="BH1440" s="195" t="str">
        <f t="shared" si="1727"/>
        <v>BH$13</v>
      </c>
      <c r="BI1440" s="195" t="str">
        <f t="shared" si="1727"/>
        <v>BI$13</v>
      </c>
      <c r="BJ1440" s="195" t="str">
        <f t="shared" si="1727"/>
        <v>BJ$13</v>
      </c>
      <c r="BK1440" s="195" t="str">
        <f t="shared" si="1727"/>
        <v>BK$13</v>
      </c>
      <c r="BL1440" s="195" t="str">
        <f t="shared" si="1727"/>
        <v>BL$13</v>
      </c>
      <c r="BM1440" s="195" t="str">
        <f t="shared" si="1727"/>
        <v>BM$13</v>
      </c>
      <c r="BN1440" s="195" t="str">
        <f t="shared" si="1727"/>
        <v>BN$13</v>
      </c>
      <c r="BO1440" s="195" t="str">
        <f t="shared" si="1727"/>
        <v>BO$13</v>
      </c>
      <c r="BP1440" s="195" t="str">
        <f t="shared" si="1727"/>
        <v>BP$13</v>
      </c>
      <c r="BQ1440" s="195" t="str">
        <f t="shared" si="1727"/>
        <v>BQ$13</v>
      </c>
      <c r="BR1440" s="195" t="str">
        <f t="shared" si="1727"/>
        <v>BR$13</v>
      </c>
      <c r="BS1440" s="195" t="str">
        <f t="shared" si="1727"/>
        <v>BS$13</v>
      </c>
      <c r="BT1440" s="195" t="str">
        <f t="shared" si="1727"/>
        <v>BT$13</v>
      </c>
      <c r="BU1440" s="195" t="str">
        <f t="shared" si="1727"/>
        <v>BU$13</v>
      </c>
      <c r="BV1440" s="195" t="str">
        <f t="shared" si="1727"/>
        <v>BV$13</v>
      </c>
      <c r="BW1440" s="195" t="str">
        <f t="shared" si="1727"/>
        <v>BW$13</v>
      </c>
      <c r="BX1440" s="195" t="str">
        <f t="shared" si="1727"/>
        <v>BX$13</v>
      </c>
      <c r="BY1440" s="195" t="str">
        <f t="shared" si="1727"/>
        <v>BY$13</v>
      </c>
      <c r="BZ1440" s="195" t="str">
        <f t="shared" si="1727"/>
        <v>BZ$13</v>
      </c>
      <c r="CA1440" s="195" t="str">
        <f t="shared" si="1727"/>
        <v>CA$13</v>
      </c>
      <c r="CB1440" s="195" t="str">
        <f t="shared" si="1727"/>
        <v>CB$13</v>
      </c>
      <c r="CC1440" s="195" t="str">
        <f t="shared" si="1727"/>
        <v>CC$13</v>
      </c>
      <c r="CD1440" s="195" t="str">
        <f t="shared" si="1727"/>
        <v>CD$13</v>
      </c>
      <c r="CE1440" s="195" t="str">
        <f t="shared" ref="CE1440:CL1440" si="1728">CE$17</f>
        <v>CE$13</v>
      </c>
      <c r="CF1440" s="195" t="str">
        <f t="shared" si="1728"/>
        <v>CF$13</v>
      </c>
      <c r="CG1440" s="195" t="str">
        <f t="shared" si="1728"/>
        <v>CG$13</v>
      </c>
      <c r="CH1440" s="195" t="str">
        <f t="shared" si="1728"/>
        <v>CH$13</v>
      </c>
      <c r="CI1440" s="195" t="str">
        <f t="shared" si="1728"/>
        <v>CI$13</v>
      </c>
      <c r="CJ1440" s="195" t="str">
        <f t="shared" si="1728"/>
        <v>CJ$13</v>
      </c>
      <c r="CK1440" s="195" t="str">
        <f t="shared" si="1728"/>
        <v>CK$13</v>
      </c>
      <c r="CL1440" s="195" t="str">
        <f t="shared" si="1728"/>
        <v>CL$13</v>
      </c>
    </row>
    <row r="1441" spans="2:90" x14ac:dyDescent="0.4">
      <c r="B1441" s="171" t="s">
        <v>491</v>
      </c>
      <c r="E1441" s="8"/>
      <c r="H1441" s="196"/>
      <c r="I1441" s="197"/>
      <c r="J1441" s="197"/>
      <c r="K1441" s="198"/>
      <c r="L1441" s="198"/>
      <c r="M1441" s="198"/>
      <c r="N1441" s="198"/>
      <c r="O1441" s="198"/>
      <c r="P1441" s="198"/>
      <c r="R1441" s="198"/>
      <c r="S1441" s="170"/>
      <c r="T1441" s="170"/>
      <c r="U1441" s="170"/>
      <c r="V1441" s="170"/>
      <c r="W1441" s="170"/>
      <c r="X1441" s="170"/>
      <c r="Y1441" s="170"/>
      <c r="Z1441" s="170"/>
      <c r="AA1441" s="170"/>
      <c r="AB1441" s="170"/>
      <c r="AC1441" s="170"/>
      <c r="AD1441" s="170"/>
      <c r="AE1441" s="170"/>
      <c r="AF1441" s="170"/>
      <c r="AG1441" s="170"/>
      <c r="AH1441" s="170"/>
      <c r="AI1441" s="170"/>
      <c r="AJ1441" s="170"/>
      <c r="AK1441" s="170"/>
      <c r="AL1441" s="170"/>
      <c r="AM1441" s="170"/>
      <c r="AN1441" s="170"/>
      <c r="AO1441" s="170"/>
      <c r="AP1441" s="170"/>
      <c r="AQ1441" s="170"/>
      <c r="AR1441" s="170"/>
      <c r="AS1441" s="170"/>
      <c r="AT1441" s="170"/>
      <c r="AU1441" s="170"/>
      <c r="AV1441" s="170"/>
      <c r="AW1441" s="170"/>
      <c r="AX1441" s="170"/>
      <c r="AY1441" s="170"/>
      <c r="AZ1441" s="170"/>
      <c r="BA1441" s="170"/>
      <c r="BB1441" s="170"/>
      <c r="BC1441" s="170"/>
      <c r="BD1441" s="170"/>
      <c r="BE1441" s="170"/>
      <c r="BF1441" s="170"/>
      <c r="BG1441" s="170"/>
      <c r="BH1441" s="170"/>
      <c r="BI1441" s="170"/>
      <c r="BJ1441" s="170"/>
      <c r="BK1441" s="170"/>
      <c r="BL1441" s="170"/>
      <c r="BM1441" s="170"/>
      <c r="BN1441" s="170"/>
      <c r="BO1441" s="170"/>
      <c r="BP1441" s="170"/>
      <c r="BQ1441" s="170"/>
      <c r="BR1441" s="170"/>
      <c r="BS1441" s="170"/>
      <c r="BT1441" s="170"/>
      <c r="BU1441" s="170"/>
      <c r="BV1441" s="170"/>
      <c r="BW1441" s="170"/>
      <c r="BX1441" s="170"/>
      <c r="BY1441" s="170"/>
      <c r="BZ1441" s="170"/>
      <c r="CA1441" s="170"/>
      <c r="CB1441" s="170"/>
      <c r="CC1441" s="170"/>
      <c r="CD1441" s="170"/>
      <c r="CE1441" s="170"/>
      <c r="CF1441" s="170"/>
      <c r="CG1441" s="170"/>
      <c r="CH1441" s="170"/>
      <c r="CI1441" s="170"/>
      <c r="CJ1441" s="170"/>
      <c r="CK1441" s="170"/>
      <c r="CL1441" s="170"/>
    </row>
    <row r="1442" spans="2:90" x14ac:dyDescent="0.4">
      <c r="B1442" s="171" t="s">
        <v>505</v>
      </c>
      <c r="E1442" s="8"/>
      <c r="H1442" s="196"/>
      <c r="I1442" s="197"/>
      <c r="J1442" s="197"/>
      <c r="K1442" s="198"/>
      <c r="L1442" s="198"/>
      <c r="M1442" s="198"/>
      <c r="N1442" s="198"/>
      <c r="O1442" s="198"/>
      <c r="P1442" s="198"/>
      <c r="R1442" s="198"/>
      <c r="S1442" s="186"/>
      <c r="T1442" s="186"/>
      <c r="U1442" s="186"/>
      <c r="V1442" s="186"/>
      <c r="W1442" s="186"/>
      <c r="X1442" s="186"/>
      <c r="Y1442" s="186"/>
      <c r="Z1442" s="186"/>
      <c r="AA1442" s="186"/>
      <c r="AB1442" s="186"/>
      <c r="AC1442" s="186"/>
      <c r="AD1442" s="186"/>
      <c r="AE1442" s="186"/>
      <c r="AF1442" s="186"/>
      <c r="AG1442" s="186"/>
      <c r="AH1442" s="186"/>
      <c r="AI1442" s="186"/>
      <c r="AJ1442" s="186"/>
      <c r="AK1442" s="186"/>
      <c r="AL1442" s="186"/>
      <c r="AM1442" s="186"/>
      <c r="AN1442" s="186"/>
      <c r="AO1442" s="186"/>
      <c r="AP1442" s="186"/>
      <c r="AQ1442" s="186"/>
      <c r="AR1442" s="186"/>
      <c r="AS1442" s="186"/>
      <c r="AT1442" s="186"/>
      <c r="AU1442" s="186"/>
      <c r="AV1442" s="186"/>
      <c r="AW1442" s="186"/>
      <c r="AX1442" s="186"/>
      <c r="AY1442" s="186"/>
      <c r="AZ1442" s="186"/>
      <c r="BA1442" s="186"/>
      <c r="BB1442" s="186"/>
      <c r="BC1442" s="186"/>
      <c r="BD1442" s="186"/>
      <c r="BE1442" s="186"/>
      <c r="BF1442" s="186"/>
      <c r="BG1442" s="186"/>
      <c r="BH1442" s="186"/>
      <c r="BI1442" s="186"/>
      <c r="BJ1442" s="186"/>
      <c r="BK1442" s="186"/>
      <c r="BL1442" s="186"/>
      <c r="BM1442" s="186"/>
      <c r="BN1442" s="186"/>
      <c r="BO1442" s="186"/>
      <c r="BP1442" s="186"/>
      <c r="BQ1442" s="186"/>
      <c r="BR1442" s="186"/>
      <c r="BS1442" s="186"/>
      <c r="BT1442" s="186"/>
      <c r="BU1442" s="186"/>
      <c r="BV1442" s="186"/>
      <c r="BW1442" s="186"/>
      <c r="BX1442" s="186"/>
      <c r="BY1442" s="186"/>
      <c r="BZ1442" s="186"/>
      <c r="CA1442" s="186"/>
      <c r="CB1442" s="186"/>
      <c r="CC1442" s="186"/>
      <c r="CD1442" s="186"/>
      <c r="CE1442" s="186"/>
      <c r="CF1442" s="186"/>
      <c r="CG1442" s="186"/>
      <c r="CH1442" s="186"/>
      <c r="CI1442" s="186"/>
      <c r="CJ1442" s="186"/>
      <c r="CK1442" s="186"/>
      <c r="CL1442" s="186"/>
    </row>
    <row r="1443" spans="2:90" x14ac:dyDescent="0.4">
      <c r="B1443" s="171" t="s">
        <v>463</v>
      </c>
      <c r="E1443" s="8"/>
      <c r="H1443" s="196"/>
      <c r="I1443" s="197"/>
      <c r="J1443" s="197"/>
      <c r="K1443" s="198"/>
      <c r="L1443" s="198"/>
      <c r="M1443" s="198"/>
      <c r="N1443" s="198"/>
      <c r="O1443" s="198"/>
      <c r="P1443" s="198"/>
      <c r="R1443" s="198"/>
      <c r="S1443" s="186" t="str">
        <f t="shared" ref="S1443:CD1443" si="1729">S$18</f>
        <v>S$14</v>
      </c>
      <c r="T1443" s="186" t="str">
        <f t="shared" si="1729"/>
        <v>T$14</v>
      </c>
      <c r="U1443" s="186" t="str">
        <f t="shared" si="1729"/>
        <v>U$14</v>
      </c>
      <c r="V1443" s="186" t="str">
        <f t="shared" si="1729"/>
        <v>V$14</v>
      </c>
      <c r="W1443" s="186" t="str">
        <f t="shared" si="1729"/>
        <v>W$14</v>
      </c>
      <c r="X1443" s="186" t="str">
        <f t="shared" si="1729"/>
        <v>X$14</v>
      </c>
      <c r="Y1443" s="186" t="str">
        <f t="shared" si="1729"/>
        <v>Y$14</v>
      </c>
      <c r="Z1443" s="186" t="str">
        <f t="shared" si="1729"/>
        <v>Z$14</v>
      </c>
      <c r="AA1443" s="186" t="str">
        <f t="shared" si="1729"/>
        <v>AA$14</v>
      </c>
      <c r="AB1443" s="186" t="str">
        <f t="shared" si="1729"/>
        <v>AB$14</v>
      </c>
      <c r="AC1443" s="186" t="str">
        <f t="shared" si="1729"/>
        <v>AC$14</v>
      </c>
      <c r="AD1443" s="186" t="str">
        <f t="shared" si="1729"/>
        <v>AD$14</v>
      </c>
      <c r="AE1443" s="186" t="str">
        <f t="shared" si="1729"/>
        <v>AE$14</v>
      </c>
      <c r="AF1443" s="186" t="str">
        <f t="shared" si="1729"/>
        <v>AF$14</v>
      </c>
      <c r="AG1443" s="186" t="str">
        <f t="shared" si="1729"/>
        <v>AG$14</v>
      </c>
      <c r="AH1443" s="186" t="str">
        <f t="shared" si="1729"/>
        <v>AH$14</v>
      </c>
      <c r="AI1443" s="186" t="str">
        <f t="shared" si="1729"/>
        <v>AI$14</v>
      </c>
      <c r="AJ1443" s="186" t="str">
        <f t="shared" si="1729"/>
        <v>AJ$14</v>
      </c>
      <c r="AK1443" s="186" t="str">
        <f t="shared" si="1729"/>
        <v>AK$14</v>
      </c>
      <c r="AL1443" s="186" t="str">
        <f t="shared" si="1729"/>
        <v>AL$14</v>
      </c>
      <c r="AM1443" s="186" t="str">
        <f t="shared" si="1729"/>
        <v>AM$14</v>
      </c>
      <c r="AN1443" s="186" t="str">
        <f t="shared" si="1729"/>
        <v>AN$14</v>
      </c>
      <c r="AO1443" s="186" t="str">
        <f t="shared" si="1729"/>
        <v>AO$14</v>
      </c>
      <c r="AP1443" s="186" t="str">
        <f t="shared" si="1729"/>
        <v>AP$14</v>
      </c>
      <c r="AQ1443" s="186" t="str">
        <f t="shared" si="1729"/>
        <v>AQ$14</v>
      </c>
      <c r="AR1443" s="186" t="str">
        <f t="shared" si="1729"/>
        <v>AR$14</v>
      </c>
      <c r="AS1443" s="186" t="str">
        <f t="shared" si="1729"/>
        <v>AS$14</v>
      </c>
      <c r="AT1443" s="186" t="str">
        <f t="shared" si="1729"/>
        <v>AT$14</v>
      </c>
      <c r="AU1443" s="186" t="str">
        <f t="shared" si="1729"/>
        <v>AU$14</v>
      </c>
      <c r="AV1443" s="186" t="str">
        <f t="shared" si="1729"/>
        <v>AV$14</v>
      </c>
      <c r="AW1443" s="186" t="str">
        <f t="shared" si="1729"/>
        <v>AW$14</v>
      </c>
      <c r="AX1443" s="186" t="str">
        <f t="shared" si="1729"/>
        <v>AX$14</v>
      </c>
      <c r="AY1443" s="186" t="str">
        <f t="shared" si="1729"/>
        <v>AY$14</v>
      </c>
      <c r="AZ1443" s="186" t="str">
        <f t="shared" si="1729"/>
        <v>AZ$14</v>
      </c>
      <c r="BA1443" s="186" t="str">
        <f t="shared" si="1729"/>
        <v>BA$14</v>
      </c>
      <c r="BB1443" s="186" t="str">
        <f t="shared" si="1729"/>
        <v>BB$14</v>
      </c>
      <c r="BC1443" s="186" t="str">
        <f t="shared" si="1729"/>
        <v>BC$14</v>
      </c>
      <c r="BD1443" s="186" t="str">
        <f t="shared" si="1729"/>
        <v>BD$14</v>
      </c>
      <c r="BE1443" s="186" t="str">
        <f t="shared" si="1729"/>
        <v>BE$14</v>
      </c>
      <c r="BF1443" s="186" t="str">
        <f t="shared" si="1729"/>
        <v>BF$14</v>
      </c>
      <c r="BG1443" s="186" t="str">
        <f t="shared" si="1729"/>
        <v>BG$14</v>
      </c>
      <c r="BH1443" s="186" t="str">
        <f t="shared" si="1729"/>
        <v>BH$14</v>
      </c>
      <c r="BI1443" s="186" t="str">
        <f t="shared" si="1729"/>
        <v>BI$14</v>
      </c>
      <c r="BJ1443" s="186" t="str">
        <f t="shared" si="1729"/>
        <v>BJ$14</v>
      </c>
      <c r="BK1443" s="186" t="str">
        <f t="shared" si="1729"/>
        <v>BK$14</v>
      </c>
      <c r="BL1443" s="186" t="str">
        <f t="shared" si="1729"/>
        <v>BL$14</v>
      </c>
      <c r="BM1443" s="186" t="str">
        <f t="shared" si="1729"/>
        <v>BM$14</v>
      </c>
      <c r="BN1443" s="186" t="str">
        <f t="shared" si="1729"/>
        <v>BN$14</v>
      </c>
      <c r="BO1443" s="186" t="str">
        <f t="shared" si="1729"/>
        <v>BO$14</v>
      </c>
      <c r="BP1443" s="186" t="str">
        <f t="shared" si="1729"/>
        <v>BP$14</v>
      </c>
      <c r="BQ1443" s="186" t="str">
        <f t="shared" si="1729"/>
        <v>BQ$14</v>
      </c>
      <c r="BR1443" s="186" t="str">
        <f t="shared" si="1729"/>
        <v>BR$14</v>
      </c>
      <c r="BS1443" s="186" t="str">
        <f t="shared" si="1729"/>
        <v>BS$14</v>
      </c>
      <c r="BT1443" s="186" t="str">
        <f t="shared" si="1729"/>
        <v>BT$14</v>
      </c>
      <c r="BU1443" s="186" t="str">
        <f t="shared" si="1729"/>
        <v>BU$14</v>
      </c>
      <c r="BV1443" s="186" t="str">
        <f t="shared" si="1729"/>
        <v>BV$14</v>
      </c>
      <c r="BW1443" s="186" t="str">
        <f t="shared" si="1729"/>
        <v>BW$14</v>
      </c>
      <c r="BX1443" s="186" t="str">
        <f t="shared" si="1729"/>
        <v>BX$14</v>
      </c>
      <c r="BY1443" s="186" t="str">
        <f t="shared" si="1729"/>
        <v>BY$14</v>
      </c>
      <c r="BZ1443" s="186" t="str">
        <f t="shared" si="1729"/>
        <v>BZ$14</v>
      </c>
      <c r="CA1443" s="186" t="str">
        <f t="shared" si="1729"/>
        <v>CA$14</v>
      </c>
      <c r="CB1443" s="186" t="str">
        <f t="shared" si="1729"/>
        <v>CB$14</v>
      </c>
      <c r="CC1443" s="186" t="str">
        <f t="shared" si="1729"/>
        <v>CC$14</v>
      </c>
      <c r="CD1443" s="186" t="str">
        <f t="shared" si="1729"/>
        <v>CD$14</v>
      </c>
      <c r="CE1443" s="186" t="str">
        <f t="shared" ref="CE1443:CL1443" si="1730">CE$18</f>
        <v>CE$14</v>
      </c>
      <c r="CF1443" s="186" t="str">
        <f t="shared" si="1730"/>
        <v>CF$14</v>
      </c>
      <c r="CG1443" s="186" t="str">
        <f t="shared" si="1730"/>
        <v>CG$14</v>
      </c>
      <c r="CH1443" s="186" t="str">
        <f t="shared" si="1730"/>
        <v>CH$14</v>
      </c>
      <c r="CI1443" s="186" t="str">
        <f t="shared" si="1730"/>
        <v>CI$14</v>
      </c>
      <c r="CJ1443" s="186" t="str">
        <f t="shared" si="1730"/>
        <v>CJ$14</v>
      </c>
      <c r="CK1443" s="186" t="str">
        <f t="shared" si="1730"/>
        <v>CK$14</v>
      </c>
      <c r="CL1443" s="186" t="str">
        <f t="shared" si="1730"/>
        <v>CL$14</v>
      </c>
    </row>
    <row r="1444" spans="2:90" x14ac:dyDescent="0.4">
      <c r="B1444" s="171" t="s">
        <v>464</v>
      </c>
      <c r="E1444" s="8"/>
      <c r="H1444" s="196"/>
      <c r="I1444" s="197"/>
      <c r="J1444" s="197"/>
      <c r="K1444" s="198"/>
      <c r="L1444" s="198"/>
      <c r="M1444" s="198"/>
      <c r="N1444" s="198"/>
      <c r="O1444" s="198"/>
      <c r="P1444" s="198"/>
      <c r="R1444" s="198"/>
      <c r="S1444" s="186" t="str">
        <f t="shared" ref="S1444:CD1444" si="1731">S$19</f>
        <v>S$15</v>
      </c>
      <c r="T1444" s="186" t="str">
        <f t="shared" si="1731"/>
        <v>T$15</v>
      </c>
      <c r="U1444" s="186" t="str">
        <f t="shared" si="1731"/>
        <v>U$15</v>
      </c>
      <c r="V1444" s="186" t="str">
        <f t="shared" si="1731"/>
        <v>V$15</v>
      </c>
      <c r="W1444" s="186" t="str">
        <f t="shared" si="1731"/>
        <v>W$15</v>
      </c>
      <c r="X1444" s="186" t="str">
        <f t="shared" si="1731"/>
        <v>X$15</v>
      </c>
      <c r="Y1444" s="186" t="str">
        <f t="shared" si="1731"/>
        <v>Y$15</v>
      </c>
      <c r="Z1444" s="186" t="str">
        <f t="shared" si="1731"/>
        <v>Z$15</v>
      </c>
      <c r="AA1444" s="186" t="str">
        <f t="shared" si="1731"/>
        <v>AA$15</v>
      </c>
      <c r="AB1444" s="186" t="str">
        <f t="shared" si="1731"/>
        <v>AB$15</v>
      </c>
      <c r="AC1444" s="186" t="str">
        <f t="shared" si="1731"/>
        <v>AC$15</v>
      </c>
      <c r="AD1444" s="186" t="str">
        <f t="shared" si="1731"/>
        <v>AD$15</v>
      </c>
      <c r="AE1444" s="186" t="str">
        <f t="shared" si="1731"/>
        <v>AE$15</v>
      </c>
      <c r="AF1444" s="186" t="str">
        <f t="shared" si="1731"/>
        <v>AF$15</v>
      </c>
      <c r="AG1444" s="186" t="str">
        <f t="shared" si="1731"/>
        <v>AG$15</v>
      </c>
      <c r="AH1444" s="186" t="str">
        <f t="shared" si="1731"/>
        <v>AH$15</v>
      </c>
      <c r="AI1444" s="186" t="str">
        <f t="shared" si="1731"/>
        <v>AI$15</v>
      </c>
      <c r="AJ1444" s="186" t="str">
        <f t="shared" si="1731"/>
        <v>AJ$15</v>
      </c>
      <c r="AK1444" s="186" t="str">
        <f t="shared" si="1731"/>
        <v>AK$15</v>
      </c>
      <c r="AL1444" s="186" t="str">
        <f t="shared" si="1731"/>
        <v>AL$15</v>
      </c>
      <c r="AM1444" s="186" t="str">
        <f t="shared" si="1731"/>
        <v>AM$15</v>
      </c>
      <c r="AN1444" s="186" t="str">
        <f t="shared" si="1731"/>
        <v>AN$15</v>
      </c>
      <c r="AO1444" s="186" t="str">
        <f t="shared" si="1731"/>
        <v>AO$15</v>
      </c>
      <c r="AP1444" s="186" t="str">
        <f t="shared" si="1731"/>
        <v>AP$15</v>
      </c>
      <c r="AQ1444" s="186" t="str">
        <f t="shared" si="1731"/>
        <v>AQ$15</v>
      </c>
      <c r="AR1444" s="186" t="str">
        <f t="shared" si="1731"/>
        <v>AR$15</v>
      </c>
      <c r="AS1444" s="186" t="str">
        <f t="shared" si="1731"/>
        <v>AS$15</v>
      </c>
      <c r="AT1444" s="186" t="str">
        <f t="shared" si="1731"/>
        <v>AT$15</v>
      </c>
      <c r="AU1444" s="186" t="str">
        <f t="shared" si="1731"/>
        <v>AU$15</v>
      </c>
      <c r="AV1444" s="186" t="str">
        <f t="shared" si="1731"/>
        <v>AV$15</v>
      </c>
      <c r="AW1444" s="186" t="str">
        <f t="shared" si="1731"/>
        <v>AW$15</v>
      </c>
      <c r="AX1444" s="186" t="str">
        <f t="shared" si="1731"/>
        <v>AX$15</v>
      </c>
      <c r="AY1444" s="186" t="str">
        <f t="shared" si="1731"/>
        <v>AY$15</v>
      </c>
      <c r="AZ1444" s="186" t="str">
        <f t="shared" si="1731"/>
        <v>AZ$15</v>
      </c>
      <c r="BA1444" s="186" t="str">
        <f t="shared" si="1731"/>
        <v>BA$15</v>
      </c>
      <c r="BB1444" s="186" t="str">
        <f t="shared" si="1731"/>
        <v>BB$15</v>
      </c>
      <c r="BC1444" s="186" t="str">
        <f t="shared" si="1731"/>
        <v>BC$15</v>
      </c>
      <c r="BD1444" s="186" t="str">
        <f t="shared" si="1731"/>
        <v>BD$15</v>
      </c>
      <c r="BE1444" s="186" t="str">
        <f t="shared" si="1731"/>
        <v>BE$15</v>
      </c>
      <c r="BF1444" s="186" t="str">
        <f t="shared" si="1731"/>
        <v>BF$15</v>
      </c>
      <c r="BG1444" s="186" t="str">
        <f t="shared" si="1731"/>
        <v>BG$15</v>
      </c>
      <c r="BH1444" s="186" t="str">
        <f t="shared" si="1731"/>
        <v>BH$15</v>
      </c>
      <c r="BI1444" s="186" t="str">
        <f t="shared" si="1731"/>
        <v>BI$15</v>
      </c>
      <c r="BJ1444" s="186" t="str">
        <f t="shared" si="1731"/>
        <v>BJ$15</v>
      </c>
      <c r="BK1444" s="186" t="str">
        <f t="shared" si="1731"/>
        <v>BK$15</v>
      </c>
      <c r="BL1444" s="186" t="str">
        <f t="shared" si="1731"/>
        <v>BL$15</v>
      </c>
      <c r="BM1444" s="186" t="str">
        <f t="shared" si="1731"/>
        <v>BM$15</v>
      </c>
      <c r="BN1444" s="186" t="str">
        <f t="shared" si="1731"/>
        <v>BN$15</v>
      </c>
      <c r="BO1444" s="186" t="str">
        <f t="shared" si="1731"/>
        <v>BO$15</v>
      </c>
      <c r="BP1444" s="186" t="str">
        <f t="shared" si="1731"/>
        <v>BP$15</v>
      </c>
      <c r="BQ1444" s="186" t="str">
        <f t="shared" si="1731"/>
        <v>BQ$15</v>
      </c>
      <c r="BR1444" s="186" t="str">
        <f t="shared" si="1731"/>
        <v>BR$15</v>
      </c>
      <c r="BS1444" s="186" t="str">
        <f t="shared" si="1731"/>
        <v>BS$15</v>
      </c>
      <c r="BT1444" s="186" t="str">
        <f t="shared" si="1731"/>
        <v>BT$15</v>
      </c>
      <c r="BU1444" s="186" t="str">
        <f t="shared" si="1731"/>
        <v>BU$15</v>
      </c>
      <c r="BV1444" s="186" t="str">
        <f t="shared" si="1731"/>
        <v>BV$15</v>
      </c>
      <c r="BW1444" s="186" t="str">
        <f t="shared" si="1731"/>
        <v>BW$15</v>
      </c>
      <c r="BX1444" s="186" t="str">
        <f t="shared" si="1731"/>
        <v>BX$15</v>
      </c>
      <c r="BY1444" s="186" t="str">
        <f t="shared" si="1731"/>
        <v>BY$15</v>
      </c>
      <c r="BZ1444" s="186" t="str">
        <f t="shared" si="1731"/>
        <v>BZ$15</v>
      </c>
      <c r="CA1444" s="186" t="str">
        <f t="shared" si="1731"/>
        <v>CA$15</v>
      </c>
      <c r="CB1444" s="186" t="str">
        <f t="shared" si="1731"/>
        <v>CB$15</v>
      </c>
      <c r="CC1444" s="186" t="str">
        <f t="shared" si="1731"/>
        <v>CC$15</v>
      </c>
      <c r="CD1444" s="186" t="str">
        <f t="shared" si="1731"/>
        <v>CD$15</v>
      </c>
      <c r="CE1444" s="186" t="str">
        <f t="shared" ref="CE1444:CL1444" si="1732">CE$19</f>
        <v>CE$15</v>
      </c>
      <c r="CF1444" s="186" t="str">
        <f t="shared" si="1732"/>
        <v>CF$15</v>
      </c>
      <c r="CG1444" s="186" t="str">
        <f t="shared" si="1732"/>
        <v>CG$15</v>
      </c>
      <c r="CH1444" s="186" t="str">
        <f t="shared" si="1732"/>
        <v>CH$15</v>
      </c>
      <c r="CI1444" s="186" t="str">
        <f t="shared" si="1732"/>
        <v>CI$15</v>
      </c>
      <c r="CJ1444" s="186" t="str">
        <f t="shared" si="1732"/>
        <v>CJ$15</v>
      </c>
      <c r="CK1444" s="186" t="str">
        <f t="shared" si="1732"/>
        <v>CK$15</v>
      </c>
      <c r="CL1444" s="186" t="str">
        <f t="shared" si="1732"/>
        <v>CL$15</v>
      </c>
    </row>
    <row r="1445" spans="2:90" x14ac:dyDescent="0.4">
      <c r="B1445" s="66" t="s">
        <v>1015</v>
      </c>
      <c r="C1445" s="31"/>
      <c r="D1445" t="s">
        <v>1014</v>
      </c>
      <c r="E1445" s="8" t="str">
        <f t="shared" ref="E1445:E1449" si="1733">ROW()&amp;" "&amp;D1445</f>
        <v>1445 RECURFEE-S</v>
      </c>
      <c r="F1445" t="s">
        <v>438</v>
      </c>
      <c r="G1445" s="31" t="s">
        <v>81</v>
      </c>
      <c r="H1445" s="22"/>
      <c r="I1445" s="287"/>
      <c r="J1445" s="287"/>
      <c r="K1445" s="22"/>
      <c r="L1445" s="22"/>
      <c r="M1445" s="22"/>
      <c r="N1445" s="22"/>
      <c r="O1445" s="22"/>
      <c r="P1445" s="22"/>
      <c r="R1445" s="66"/>
      <c r="S1445" s="288"/>
      <c r="T1445" s="288"/>
      <c r="U1445" s="288"/>
      <c r="V1445" s="288"/>
      <c r="W1445" s="288"/>
      <c r="X1445" s="288"/>
      <c r="Y1445" s="288"/>
      <c r="Z1445" s="288"/>
      <c r="AA1445" s="288"/>
      <c r="AB1445" s="288"/>
      <c r="AC1445" s="288"/>
      <c r="AD1445" s="288"/>
      <c r="AE1445" s="288"/>
      <c r="AF1445" s="288"/>
      <c r="AG1445" s="288"/>
      <c r="AH1445" s="288"/>
      <c r="AI1445" s="288"/>
      <c r="AJ1445" s="288"/>
      <c r="AK1445" s="288"/>
      <c r="AL1445" s="288"/>
      <c r="AM1445" s="288"/>
      <c r="AN1445" s="288"/>
      <c r="AO1445" s="288"/>
      <c r="AP1445" s="288"/>
      <c r="AQ1445" s="288"/>
      <c r="AR1445" s="288"/>
      <c r="AS1445" s="288"/>
      <c r="AT1445" s="288"/>
      <c r="AU1445" s="288"/>
      <c r="AV1445" s="288"/>
      <c r="AW1445" s="288"/>
      <c r="AX1445" s="288"/>
      <c r="AY1445" s="288"/>
      <c r="AZ1445" s="288"/>
      <c r="BA1445" s="288"/>
      <c r="BB1445" s="288"/>
      <c r="BC1445" s="288"/>
      <c r="BD1445" s="288"/>
      <c r="BE1445" s="288"/>
      <c r="BF1445" s="288"/>
      <c r="BG1445" s="288"/>
      <c r="BH1445" s="288"/>
      <c r="BI1445" s="288"/>
      <c r="BJ1445" s="288"/>
      <c r="BK1445" s="288"/>
      <c r="BL1445" s="288"/>
      <c r="BM1445" s="288"/>
      <c r="BN1445" s="288"/>
      <c r="BO1445" s="288"/>
      <c r="BP1445" s="288"/>
      <c r="BQ1445" s="288"/>
      <c r="BR1445" s="288"/>
      <c r="BS1445" s="288"/>
      <c r="BT1445" s="288"/>
      <c r="BU1445" s="288"/>
      <c r="BV1445" s="288"/>
      <c r="BW1445" s="288"/>
      <c r="BX1445" s="288"/>
      <c r="BY1445" s="288"/>
      <c r="BZ1445" s="288"/>
      <c r="CA1445" s="288"/>
      <c r="CB1445" s="288"/>
      <c r="CC1445" s="288"/>
      <c r="CD1445" s="288"/>
      <c r="CE1445" s="288"/>
      <c r="CF1445" s="288"/>
      <c r="CG1445" s="288"/>
      <c r="CH1445" s="288"/>
      <c r="CI1445" s="288"/>
      <c r="CJ1445" s="288"/>
      <c r="CK1445" s="288"/>
      <c r="CL1445" s="288"/>
    </row>
    <row r="1446" spans="2:90" x14ac:dyDescent="0.4">
      <c r="B1446" s="95" t="str">
        <f>B1448&amp;":"</f>
        <v>Recurring fees - (Primary label):</v>
      </c>
      <c r="C1446" s="31"/>
      <c r="D1446" t="s">
        <v>1014</v>
      </c>
      <c r="E1446" s="8" t="str">
        <f t="shared" si="1733"/>
        <v>1446 RECURFEE-S</v>
      </c>
      <c r="H1446" s="31"/>
      <c r="I1446" s="73"/>
      <c r="J1446" s="73"/>
      <c r="K1446" s="31"/>
      <c r="L1446" s="31"/>
      <c r="M1446" s="31"/>
      <c r="N1446" s="31"/>
      <c r="O1446" s="31"/>
      <c r="P1446" s="31"/>
      <c r="R1446" s="67"/>
      <c r="S1446" s="152"/>
      <c r="T1446" s="152"/>
      <c r="U1446" s="152"/>
      <c r="V1446" s="152"/>
      <c r="W1446" s="152"/>
      <c r="X1446" s="152"/>
      <c r="Y1446" s="152"/>
      <c r="Z1446" s="152"/>
      <c r="AA1446" s="152"/>
      <c r="AB1446" s="152"/>
      <c r="AC1446" s="152"/>
      <c r="AD1446" s="152"/>
      <c r="AE1446" s="152"/>
      <c r="AF1446" s="152"/>
      <c r="AG1446" s="152"/>
      <c r="AH1446" s="152"/>
      <c r="AI1446" s="152"/>
      <c r="AJ1446" s="152"/>
      <c r="AK1446" s="152"/>
      <c r="AL1446" s="152"/>
      <c r="AM1446" s="152"/>
      <c r="AN1446" s="152"/>
      <c r="AO1446" s="152"/>
      <c r="AP1446" s="152"/>
      <c r="AQ1446" s="152"/>
      <c r="AR1446" s="152"/>
      <c r="AS1446" s="152"/>
      <c r="AT1446" s="152"/>
      <c r="AU1446" s="152"/>
      <c r="AV1446" s="152"/>
      <c r="AW1446" s="152"/>
      <c r="AX1446" s="152"/>
      <c r="AY1446" s="152"/>
      <c r="AZ1446" s="152"/>
      <c r="BA1446" s="152"/>
      <c r="BB1446" s="152"/>
      <c r="BC1446" s="152"/>
      <c r="BD1446" s="152"/>
      <c r="BE1446" s="152"/>
      <c r="BF1446" s="152"/>
      <c r="BG1446" s="152"/>
      <c r="BH1446" s="152"/>
      <c r="BI1446" s="152"/>
      <c r="BJ1446" s="152"/>
      <c r="BK1446" s="152"/>
      <c r="BL1446" s="152"/>
      <c r="BM1446" s="152"/>
      <c r="BN1446" s="152"/>
      <c r="BO1446" s="152"/>
      <c r="BP1446" s="152"/>
      <c r="BQ1446" s="152"/>
      <c r="BR1446" s="152"/>
      <c r="BS1446" s="152"/>
      <c r="BT1446" s="152"/>
      <c r="BU1446" s="152"/>
      <c r="BV1446" s="152"/>
      <c r="BW1446" s="152"/>
      <c r="BX1446" s="152"/>
      <c r="BY1446" s="152"/>
      <c r="BZ1446" s="152"/>
      <c r="CA1446" s="152"/>
      <c r="CB1446" s="152"/>
      <c r="CC1446" s="152"/>
      <c r="CD1446" s="152"/>
      <c r="CE1446" s="152"/>
      <c r="CF1446" s="152"/>
      <c r="CG1446" s="152"/>
      <c r="CH1446" s="152"/>
      <c r="CI1446" s="152"/>
      <c r="CJ1446" s="152"/>
      <c r="CK1446" s="152"/>
      <c r="CL1446" s="152"/>
    </row>
    <row r="1447" spans="2:90" x14ac:dyDescent="0.4">
      <c r="B1447" s="141" t="str">
        <f>"$ sales/new "&amp;B1451</f>
        <v>$ sales/new primary unit</v>
      </c>
      <c r="D1447" t="s">
        <v>1014</v>
      </c>
      <c r="E1447" s="8" t="str">
        <f t="shared" si="1733"/>
        <v>1447 RECURFEE-S</v>
      </c>
      <c r="G1447" t="str">
        <f>E1447</f>
        <v>1447 RECURFEE-S</v>
      </c>
      <c r="H1447" s="12"/>
      <c r="I1447" s="60"/>
      <c r="J1447" s="60"/>
      <c r="K1447" s="18">
        <v>5</v>
      </c>
      <c r="L1447" s="18">
        <v>5</v>
      </c>
      <c r="M1447" s="18">
        <v>5</v>
      </c>
      <c r="N1447" s="18">
        <v>5</v>
      </c>
      <c r="O1447" s="18">
        <v>5</v>
      </c>
      <c r="P1447" s="18">
        <v>5</v>
      </c>
      <c r="R1447" s="19"/>
      <c r="S1447" s="143" cm="1">
        <f t="array" ref="S1447">INDEX($K:$P,ROW(),MATCH(S$3,$K$2:$P$2,0))</f>
        <v>5</v>
      </c>
      <c r="T1447" s="143" cm="1">
        <f t="array" ref="T1447">INDEX($K:$P,ROW(),MATCH(T$3,$K$2:$P$2,0))</f>
        <v>5</v>
      </c>
      <c r="U1447" s="143" cm="1">
        <f t="array" ref="U1447">INDEX($K:$P,ROW(),MATCH(U$3,$K$2:$P$2,0))</f>
        <v>5</v>
      </c>
      <c r="V1447" s="143" cm="1">
        <f t="array" ref="V1447">INDEX($K:$P,ROW(),MATCH(V$3,$K$2:$P$2,0))</f>
        <v>5</v>
      </c>
      <c r="W1447" s="143" cm="1">
        <f t="array" ref="W1447">INDEX($K:$P,ROW(),MATCH(W$3,$K$2:$P$2,0))</f>
        <v>5</v>
      </c>
      <c r="X1447" s="143" cm="1">
        <f t="array" ref="X1447">INDEX($K:$P,ROW(),MATCH(X$3,$K$2:$P$2,0))</f>
        <v>5</v>
      </c>
      <c r="Y1447" s="143" cm="1">
        <f t="array" ref="Y1447">INDEX($K:$P,ROW(),MATCH(Y$3,$K$2:$P$2,0))</f>
        <v>5</v>
      </c>
      <c r="Z1447" s="143" cm="1">
        <f t="array" ref="Z1447">INDEX($K:$P,ROW(),MATCH(Z$3,$K$2:$P$2,0))</f>
        <v>5</v>
      </c>
      <c r="AA1447" s="143" cm="1">
        <f t="array" ref="AA1447">INDEX($K:$P,ROW(),MATCH(AA$3,$K$2:$P$2,0))</f>
        <v>5</v>
      </c>
      <c r="AB1447" s="143" cm="1">
        <f t="array" ref="AB1447">INDEX($K:$P,ROW(),MATCH(AB$3,$K$2:$P$2,0))</f>
        <v>5</v>
      </c>
      <c r="AC1447" s="143" cm="1">
        <f t="array" ref="AC1447">INDEX($K:$P,ROW(),MATCH(AC$3,$K$2:$P$2,0))</f>
        <v>5</v>
      </c>
      <c r="AD1447" s="143" cm="1">
        <f t="array" ref="AD1447">INDEX($K:$P,ROW(),MATCH(AD$3,$K$2:$P$2,0))</f>
        <v>5</v>
      </c>
      <c r="AE1447" s="143" cm="1">
        <f t="array" ref="AE1447">INDEX($K:$P,ROW(),MATCH(AE$3,$K$2:$P$2,0))</f>
        <v>5</v>
      </c>
      <c r="AF1447" s="143" cm="1">
        <f t="array" ref="AF1447">INDEX($K:$P,ROW(),MATCH(AF$3,$K$2:$P$2,0))</f>
        <v>5</v>
      </c>
      <c r="AG1447" s="143" cm="1">
        <f t="array" ref="AG1447">INDEX($K:$P,ROW(),MATCH(AG$3,$K$2:$P$2,0))</f>
        <v>5</v>
      </c>
      <c r="AH1447" s="143" cm="1">
        <f t="array" ref="AH1447">INDEX($K:$P,ROW(),MATCH(AH$3,$K$2:$P$2,0))</f>
        <v>5</v>
      </c>
      <c r="AI1447" s="143" cm="1">
        <f t="array" ref="AI1447">INDEX($K:$P,ROW(),MATCH(AI$3,$K$2:$P$2,0))</f>
        <v>5</v>
      </c>
      <c r="AJ1447" s="143" cm="1">
        <f t="array" ref="AJ1447">INDEX($K:$P,ROW(),MATCH(AJ$3,$K$2:$P$2,0))</f>
        <v>5</v>
      </c>
      <c r="AK1447" s="143" cm="1">
        <f t="array" ref="AK1447">INDEX($K:$P,ROW(),MATCH(AK$3,$K$2:$P$2,0))</f>
        <v>5</v>
      </c>
      <c r="AL1447" s="143" cm="1">
        <f t="array" ref="AL1447">INDEX($K:$P,ROW(),MATCH(AL$3,$K$2:$P$2,0))</f>
        <v>5</v>
      </c>
      <c r="AM1447" s="143" cm="1">
        <f t="array" ref="AM1447">INDEX($K:$P,ROW(),MATCH(AM$3,$K$2:$P$2,0))</f>
        <v>5</v>
      </c>
      <c r="AN1447" s="143" cm="1">
        <f t="array" ref="AN1447">INDEX($K:$P,ROW(),MATCH(AN$3,$K$2:$P$2,0))</f>
        <v>5</v>
      </c>
      <c r="AO1447" s="143" cm="1">
        <f t="array" ref="AO1447">INDEX($K:$P,ROW(),MATCH(AO$3,$K$2:$P$2,0))</f>
        <v>5</v>
      </c>
      <c r="AP1447" s="143" cm="1">
        <f t="array" ref="AP1447">INDEX($K:$P,ROW(),MATCH(AP$3,$K$2:$P$2,0))</f>
        <v>5</v>
      </c>
      <c r="AQ1447" s="143" cm="1">
        <f t="array" ref="AQ1447">INDEX($K:$P,ROW(),MATCH(AQ$3,$K$2:$P$2,0))</f>
        <v>5</v>
      </c>
      <c r="AR1447" s="143" cm="1">
        <f t="array" ref="AR1447">INDEX($K:$P,ROW(),MATCH(AR$3,$K$2:$P$2,0))</f>
        <v>5</v>
      </c>
      <c r="AS1447" s="143" cm="1">
        <f t="array" ref="AS1447">INDEX($K:$P,ROW(),MATCH(AS$3,$K$2:$P$2,0))</f>
        <v>5</v>
      </c>
      <c r="AT1447" s="143" cm="1">
        <f t="array" ref="AT1447">INDEX($K:$P,ROW(),MATCH(AT$3,$K$2:$P$2,0))</f>
        <v>5</v>
      </c>
      <c r="AU1447" s="143" cm="1">
        <f t="array" ref="AU1447">INDEX($K:$P,ROW(),MATCH(AU$3,$K$2:$P$2,0))</f>
        <v>5</v>
      </c>
      <c r="AV1447" s="143" cm="1">
        <f t="array" ref="AV1447">INDEX($K:$P,ROW(),MATCH(AV$3,$K$2:$P$2,0))</f>
        <v>5</v>
      </c>
      <c r="AW1447" s="143" cm="1">
        <f t="array" ref="AW1447">INDEX($K:$P,ROW(),MATCH(AW$3,$K$2:$P$2,0))</f>
        <v>5</v>
      </c>
      <c r="AX1447" s="143" cm="1">
        <f t="array" ref="AX1447">INDEX($K:$P,ROW(),MATCH(AX$3,$K$2:$P$2,0))</f>
        <v>5</v>
      </c>
      <c r="AY1447" s="143" cm="1">
        <f t="array" ref="AY1447">INDEX($K:$P,ROW(),MATCH(AY$3,$K$2:$P$2,0))</f>
        <v>5</v>
      </c>
      <c r="AZ1447" s="143" cm="1">
        <f t="array" ref="AZ1447">INDEX($K:$P,ROW(),MATCH(AZ$3,$K$2:$P$2,0))</f>
        <v>5</v>
      </c>
      <c r="BA1447" s="143" cm="1">
        <f t="array" ref="BA1447">INDEX($K:$P,ROW(),MATCH(BA$3,$K$2:$P$2,0))</f>
        <v>5</v>
      </c>
      <c r="BB1447" s="143" cm="1">
        <f t="array" ref="BB1447">INDEX($K:$P,ROW(),MATCH(BB$3,$K$2:$P$2,0))</f>
        <v>5</v>
      </c>
      <c r="BC1447" s="143" cm="1">
        <f t="array" ref="BC1447">INDEX($K:$P,ROW(),MATCH(BC$3,$K$2:$P$2,0))</f>
        <v>5</v>
      </c>
      <c r="BD1447" s="143" cm="1">
        <f t="array" ref="BD1447">INDEX($K:$P,ROW(),MATCH(BD$3,$K$2:$P$2,0))</f>
        <v>5</v>
      </c>
      <c r="BE1447" s="143" cm="1">
        <f t="array" ref="BE1447">INDEX($K:$P,ROW(),MATCH(BE$3,$K$2:$P$2,0))</f>
        <v>5</v>
      </c>
      <c r="BF1447" s="143" cm="1">
        <f t="array" ref="BF1447">INDEX($K:$P,ROW(),MATCH(BF$3,$K$2:$P$2,0))</f>
        <v>5</v>
      </c>
      <c r="BG1447" s="143" cm="1">
        <f t="array" ref="BG1447">INDEX($K:$P,ROW(),MATCH(BG$3,$K$2:$P$2,0))</f>
        <v>5</v>
      </c>
      <c r="BH1447" s="143" cm="1">
        <f t="array" ref="BH1447">INDEX($K:$P,ROW(),MATCH(BH$3,$K$2:$P$2,0))</f>
        <v>5</v>
      </c>
      <c r="BI1447" s="143" cm="1">
        <f t="array" ref="BI1447">INDEX($K:$P,ROW(),MATCH(BI$3,$K$2:$P$2,0))</f>
        <v>5</v>
      </c>
      <c r="BJ1447" s="143" cm="1">
        <f t="array" ref="BJ1447">INDEX($K:$P,ROW(),MATCH(BJ$3,$K$2:$P$2,0))</f>
        <v>5</v>
      </c>
      <c r="BK1447" s="143" cm="1">
        <f t="array" ref="BK1447">INDEX($K:$P,ROW(),MATCH(BK$3,$K$2:$P$2,0))</f>
        <v>5</v>
      </c>
      <c r="BL1447" s="143" cm="1">
        <f t="array" ref="BL1447">INDEX($K:$P,ROW(),MATCH(BL$3,$K$2:$P$2,0))</f>
        <v>5</v>
      </c>
      <c r="BM1447" s="143" cm="1">
        <f t="array" ref="BM1447">INDEX($K:$P,ROW(),MATCH(BM$3,$K$2:$P$2,0))</f>
        <v>5</v>
      </c>
      <c r="BN1447" s="143" cm="1">
        <f t="array" ref="BN1447">INDEX($K:$P,ROW(),MATCH(BN$3,$K$2:$P$2,0))</f>
        <v>5</v>
      </c>
      <c r="BO1447" s="143" cm="1">
        <f t="array" ref="BO1447">INDEX($K:$P,ROW(),MATCH(BO$3,$K$2:$P$2,0))</f>
        <v>5</v>
      </c>
      <c r="BP1447" s="143" cm="1">
        <f t="array" ref="BP1447">INDEX($K:$P,ROW(),MATCH(BP$3,$K$2:$P$2,0))</f>
        <v>5</v>
      </c>
      <c r="BQ1447" s="143" cm="1">
        <f t="array" ref="BQ1447">INDEX($K:$P,ROW(),MATCH(BQ$3,$K$2:$P$2,0))</f>
        <v>5</v>
      </c>
      <c r="BR1447" s="143" cm="1">
        <f t="array" ref="BR1447">INDEX($K:$P,ROW(),MATCH(BR$3,$K$2:$P$2,0))</f>
        <v>5</v>
      </c>
      <c r="BS1447" s="143" cm="1">
        <f t="array" ref="BS1447">INDEX($K:$P,ROW(),MATCH(BS$3,$K$2:$P$2,0))</f>
        <v>5</v>
      </c>
      <c r="BT1447" s="143" cm="1">
        <f t="array" ref="BT1447">INDEX($K:$P,ROW(),MATCH(BT$3,$K$2:$P$2,0))</f>
        <v>5</v>
      </c>
      <c r="BU1447" s="143" cm="1">
        <f t="array" ref="BU1447">INDEX($K:$P,ROW(),MATCH(BU$3,$K$2:$P$2,0))</f>
        <v>5</v>
      </c>
      <c r="BV1447" s="143" cm="1">
        <f t="array" ref="BV1447">INDEX($K:$P,ROW(),MATCH(BV$3,$K$2:$P$2,0))</f>
        <v>5</v>
      </c>
      <c r="BW1447" s="143" cm="1">
        <f t="array" ref="BW1447">INDEX($K:$P,ROW(),MATCH(BW$3,$K$2:$P$2,0))</f>
        <v>5</v>
      </c>
      <c r="BX1447" s="143" cm="1">
        <f t="array" ref="BX1447">INDEX($K:$P,ROW(),MATCH(BX$3,$K$2:$P$2,0))</f>
        <v>5</v>
      </c>
      <c r="BY1447" s="143" cm="1">
        <f t="array" ref="BY1447">INDEX($K:$P,ROW(),MATCH(BY$3,$K$2:$P$2,0))</f>
        <v>5</v>
      </c>
      <c r="BZ1447" s="143" cm="1">
        <f t="array" ref="BZ1447">INDEX($K:$P,ROW(),MATCH(BZ$3,$K$2:$P$2,0))</f>
        <v>5</v>
      </c>
      <c r="CA1447" s="143" cm="1">
        <f t="array" ref="CA1447">INDEX($K:$P,ROW(),MATCH(CA$3,$K$2:$P$2,0))</f>
        <v>5</v>
      </c>
      <c r="CB1447" s="143" cm="1">
        <f t="array" ref="CB1447">INDEX($K:$P,ROW(),MATCH(CB$3,$K$2:$P$2,0))</f>
        <v>5</v>
      </c>
      <c r="CC1447" s="143" cm="1">
        <f t="array" ref="CC1447">INDEX($K:$P,ROW(),MATCH(CC$3,$K$2:$P$2,0))</f>
        <v>5</v>
      </c>
      <c r="CD1447" s="143" cm="1">
        <f t="array" ref="CD1447">INDEX($K:$P,ROW(),MATCH(CD$3,$K$2:$P$2,0))</f>
        <v>5</v>
      </c>
      <c r="CE1447" s="143" cm="1">
        <f t="array" ref="CE1447">INDEX($K:$P,ROW(),MATCH(CE$3,$K$2:$P$2,0))</f>
        <v>5</v>
      </c>
      <c r="CF1447" s="143" cm="1">
        <f t="array" ref="CF1447">INDEX($K:$P,ROW(),MATCH(CF$3,$K$2:$P$2,0))</f>
        <v>5</v>
      </c>
      <c r="CG1447" s="143" cm="1">
        <f t="array" ref="CG1447">INDEX($K:$P,ROW(),MATCH(CG$3,$K$2:$P$2,0))</f>
        <v>5</v>
      </c>
      <c r="CH1447" s="143" cm="1">
        <f t="array" ref="CH1447">INDEX($K:$P,ROW(),MATCH(CH$3,$K$2:$P$2,0))</f>
        <v>5</v>
      </c>
      <c r="CI1447" s="143" cm="1">
        <f t="array" ref="CI1447">INDEX($K:$P,ROW(),MATCH(CI$3,$K$2:$P$2,0))</f>
        <v>5</v>
      </c>
      <c r="CJ1447" s="143" cm="1">
        <f t="array" ref="CJ1447">INDEX($K:$P,ROW(),MATCH(CJ$3,$K$2:$P$2,0))</f>
        <v>5</v>
      </c>
      <c r="CK1447" s="143" cm="1">
        <f t="array" ref="CK1447">INDEX($K:$P,ROW(),MATCH(CK$3,$K$2:$P$2,0))</f>
        <v>5</v>
      </c>
      <c r="CL1447" s="143" cm="1">
        <f t="array" ref="CL1447">INDEX($K:$P,ROW(),MATCH(CL$3,$K$2:$P$2,0))</f>
        <v>5</v>
      </c>
    </row>
    <row r="1448" spans="2:90" x14ac:dyDescent="0.4">
      <c r="B1448" s="123" t="str">
        <f>SUBSTITUTE(B1445,":","")&amp;" - "&amp;B1450</f>
        <v>Recurring fees - (Primary label)</v>
      </c>
      <c r="C1448" s="27" t="s">
        <v>198</v>
      </c>
      <c r="D1448" t="s">
        <v>1014</v>
      </c>
      <c r="E1448" s="8" t="str">
        <f t="shared" si="1733"/>
        <v>1448 RECURFEE-S</v>
      </c>
      <c r="F1448" s="27"/>
      <c r="G1448" s="27"/>
      <c r="H1448" s="27"/>
      <c r="I1448" s="78"/>
      <c r="J1448" s="78"/>
      <c r="K1448" s="115">
        <f t="shared" ref="K1448:P1448" ca="1" si="1734">SUMIF($3:$3,K$2,1448:1448)</f>
        <v>120000</v>
      </c>
      <c r="L1448" s="115">
        <f t="shared" ca="1" si="1734"/>
        <v>120000</v>
      </c>
      <c r="M1448" s="115">
        <f t="shared" ca="1" si="1734"/>
        <v>120000</v>
      </c>
      <c r="N1448" s="115">
        <f t="shared" ca="1" si="1734"/>
        <v>120000</v>
      </c>
      <c r="O1448" s="115">
        <f t="shared" ca="1" si="1734"/>
        <v>120000</v>
      </c>
      <c r="P1448" s="115">
        <f t="shared" ca="1" si="1734"/>
        <v>120000</v>
      </c>
      <c r="R1448" s="33"/>
      <c r="S1448" s="144">
        <f ca="1">S1447*INDIRECT(S1444)</f>
        <v>10000</v>
      </c>
      <c r="T1448" s="144">
        <f t="shared" ref="T1448:CE1448" ca="1" si="1735">T1447*INDIRECT(T1444)</f>
        <v>10000</v>
      </c>
      <c r="U1448" s="144">
        <f t="shared" ca="1" si="1735"/>
        <v>10000</v>
      </c>
      <c r="V1448" s="144">
        <f t="shared" ca="1" si="1735"/>
        <v>10000</v>
      </c>
      <c r="W1448" s="144">
        <f t="shared" ca="1" si="1735"/>
        <v>10000</v>
      </c>
      <c r="X1448" s="144">
        <f t="shared" ca="1" si="1735"/>
        <v>10000</v>
      </c>
      <c r="Y1448" s="144">
        <f t="shared" ca="1" si="1735"/>
        <v>10000</v>
      </c>
      <c r="Z1448" s="144">
        <f t="shared" ca="1" si="1735"/>
        <v>10000</v>
      </c>
      <c r="AA1448" s="144">
        <f t="shared" ca="1" si="1735"/>
        <v>10000</v>
      </c>
      <c r="AB1448" s="144">
        <f t="shared" ca="1" si="1735"/>
        <v>10000</v>
      </c>
      <c r="AC1448" s="144">
        <f t="shared" ca="1" si="1735"/>
        <v>10000</v>
      </c>
      <c r="AD1448" s="144">
        <f t="shared" ca="1" si="1735"/>
        <v>10000</v>
      </c>
      <c r="AE1448" s="144">
        <f t="shared" ca="1" si="1735"/>
        <v>10000</v>
      </c>
      <c r="AF1448" s="144">
        <f t="shared" ca="1" si="1735"/>
        <v>10000</v>
      </c>
      <c r="AG1448" s="144">
        <f t="shared" ca="1" si="1735"/>
        <v>10000</v>
      </c>
      <c r="AH1448" s="144">
        <f t="shared" ca="1" si="1735"/>
        <v>10000</v>
      </c>
      <c r="AI1448" s="144">
        <f t="shared" ca="1" si="1735"/>
        <v>10000</v>
      </c>
      <c r="AJ1448" s="144">
        <f t="shared" ca="1" si="1735"/>
        <v>10000</v>
      </c>
      <c r="AK1448" s="144">
        <f t="shared" ca="1" si="1735"/>
        <v>10000</v>
      </c>
      <c r="AL1448" s="144">
        <f t="shared" ca="1" si="1735"/>
        <v>10000</v>
      </c>
      <c r="AM1448" s="144">
        <f t="shared" ca="1" si="1735"/>
        <v>10000</v>
      </c>
      <c r="AN1448" s="144">
        <f t="shared" ca="1" si="1735"/>
        <v>10000</v>
      </c>
      <c r="AO1448" s="144">
        <f t="shared" ca="1" si="1735"/>
        <v>10000</v>
      </c>
      <c r="AP1448" s="144">
        <f t="shared" ca="1" si="1735"/>
        <v>10000</v>
      </c>
      <c r="AQ1448" s="144">
        <f t="shared" ca="1" si="1735"/>
        <v>10000</v>
      </c>
      <c r="AR1448" s="144">
        <f t="shared" ca="1" si="1735"/>
        <v>10000</v>
      </c>
      <c r="AS1448" s="144">
        <f t="shared" ca="1" si="1735"/>
        <v>10000</v>
      </c>
      <c r="AT1448" s="144">
        <f t="shared" ca="1" si="1735"/>
        <v>10000</v>
      </c>
      <c r="AU1448" s="144">
        <f t="shared" ca="1" si="1735"/>
        <v>10000</v>
      </c>
      <c r="AV1448" s="144">
        <f t="shared" ca="1" si="1735"/>
        <v>10000</v>
      </c>
      <c r="AW1448" s="144">
        <f t="shared" ca="1" si="1735"/>
        <v>10000</v>
      </c>
      <c r="AX1448" s="144">
        <f t="shared" ca="1" si="1735"/>
        <v>10000</v>
      </c>
      <c r="AY1448" s="144">
        <f t="shared" ca="1" si="1735"/>
        <v>10000</v>
      </c>
      <c r="AZ1448" s="144">
        <f t="shared" ca="1" si="1735"/>
        <v>10000</v>
      </c>
      <c r="BA1448" s="144">
        <f t="shared" ca="1" si="1735"/>
        <v>10000</v>
      </c>
      <c r="BB1448" s="144">
        <f t="shared" ca="1" si="1735"/>
        <v>10000</v>
      </c>
      <c r="BC1448" s="144">
        <f t="shared" ca="1" si="1735"/>
        <v>10000</v>
      </c>
      <c r="BD1448" s="144">
        <f t="shared" ca="1" si="1735"/>
        <v>10000</v>
      </c>
      <c r="BE1448" s="144">
        <f t="shared" ca="1" si="1735"/>
        <v>10000</v>
      </c>
      <c r="BF1448" s="144">
        <f t="shared" ca="1" si="1735"/>
        <v>10000</v>
      </c>
      <c r="BG1448" s="144">
        <f t="shared" ca="1" si="1735"/>
        <v>10000</v>
      </c>
      <c r="BH1448" s="144">
        <f t="shared" ca="1" si="1735"/>
        <v>10000</v>
      </c>
      <c r="BI1448" s="144">
        <f t="shared" ca="1" si="1735"/>
        <v>10000</v>
      </c>
      <c r="BJ1448" s="144">
        <f t="shared" ca="1" si="1735"/>
        <v>10000</v>
      </c>
      <c r="BK1448" s="144">
        <f t="shared" ca="1" si="1735"/>
        <v>10000</v>
      </c>
      <c r="BL1448" s="144">
        <f t="shared" ca="1" si="1735"/>
        <v>10000</v>
      </c>
      <c r="BM1448" s="144">
        <f t="shared" ca="1" si="1735"/>
        <v>10000</v>
      </c>
      <c r="BN1448" s="144">
        <f t="shared" ca="1" si="1735"/>
        <v>10000</v>
      </c>
      <c r="BO1448" s="144">
        <f t="shared" ca="1" si="1735"/>
        <v>10000</v>
      </c>
      <c r="BP1448" s="144">
        <f t="shared" ca="1" si="1735"/>
        <v>10000</v>
      </c>
      <c r="BQ1448" s="144">
        <f t="shared" ca="1" si="1735"/>
        <v>10000</v>
      </c>
      <c r="BR1448" s="144">
        <f t="shared" ca="1" si="1735"/>
        <v>10000</v>
      </c>
      <c r="BS1448" s="144">
        <f t="shared" ca="1" si="1735"/>
        <v>10000</v>
      </c>
      <c r="BT1448" s="144">
        <f t="shared" ca="1" si="1735"/>
        <v>10000</v>
      </c>
      <c r="BU1448" s="144">
        <f t="shared" ca="1" si="1735"/>
        <v>10000</v>
      </c>
      <c r="BV1448" s="144">
        <f t="shared" ca="1" si="1735"/>
        <v>10000</v>
      </c>
      <c r="BW1448" s="144">
        <f t="shared" ca="1" si="1735"/>
        <v>10000</v>
      </c>
      <c r="BX1448" s="144">
        <f t="shared" ca="1" si="1735"/>
        <v>10000</v>
      </c>
      <c r="BY1448" s="144">
        <f t="shared" ca="1" si="1735"/>
        <v>10000</v>
      </c>
      <c r="BZ1448" s="144">
        <f t="shared" ca="1" si="1735"/>
        <v>10000</v>
      </c>
      <c r="CA1448" s="144">
        <f t="shared" ca="1" si="1735"/>
        <v>10000</v>
      </c>
      <c r="CB1448" s="144">
        <f t="shared" ca="1" si="1735"/>
        <v>10000</v>
      </c>
      <c r="CC1448" s="144">
        <f t="shared" ca="1" si="1735"/>
        <v>10000</v>
      </c>
      <c r="CD1448" s="144">
        <f t="shared" ca="1" si="1735"/>
        <v>10000</v>
      </c>
      <c r="CE1448" s="144">
        <f t="shared" ca="1" si="1735"/>
        <v>10000</v>
      </c>
      <c r="CF1448" s="144">
        <f t="shared" ref="CF1448:CL1448" ca="1" si="1736">CF1447*INDIRECT(CF1444)</f>
        <v>10000</v>
      </c>
      <c r="CG1448" s="144">
        <f t="shared" ca="1" si="1736"/>
        <v>10000</v>
      </c>
      <c r="CH1448" s="144">
        <f t="shared" ca="1" si="1736"/>
        <v>10000</v>
      </c>
      <c r="CI1448" s="144">
        <f t="shared" ca="1" si="1736"/>
        <v>10000</v>
      </c>
      <c r="CJ1448" s="144">
        <f t="shared" ca="1" si="1736"/>
        <v>10000</v>
      </c>
      <c r="CK1448" s="144">
        <f t="shared" ca="1" si="1736"/>
        <v>10000</v>
      </c>
      <c r="CL1448" s="144">
        <f t="shared" ca="1" si="1736"/>
        <v>10000</v>
      </c>
    </row>
    <row r="1449" spans="2:90" x14ac:dyDescent="0.4">
      <c r="B1449" s="13"/>
      <c r="D1449" t="s">
        <v>1014</v>
      </c>
      <c r="E1449" s="8" t="str">
        <f t="shared" si="1733"/>
        <v>1449 RECURFEE-S</v>
      </c>
      <c r="G1449" t="s">
        <v>244</v>
      </c>
      <c r="H1449" s="12"/>
      <c r="I1449" s="60"/>
      <c r="J1449" s="60"/>
      <c r="R1449" s="9"/>
      <c r="S1449" s="145"/>
      <c r="T1449" s="145"/>
      <c r="U1449" s="145"/>
      <c r="V1449" s="145"/>
      <c r="W1449" s="145"/>
      <c r="X1449" s="145"/>
      <c r="Y1449" s="145"/>
      <c r="Z1449" s="145"/>
      <c r="AA1449" s="145"/>
      <c r="AB1449" s="145"/>
      <c r="AC1449" s="145"/>
      <c r="AD1449" s="145"/>
      <c r="AE1449" s="145"/>
      <c r="AF1449" s="145"/>
      <c r="AG1449" s="145"/>
      <c r="AH1449" s="145"/>
      <c r="AI1449" s="145"/>
      <c r="AJ1449" s="145"/>
      <c r="AK1449" s="145"/>
      <c r="AL1449" s="145"/>
      <c r="AM1449" s="145"/>
      <c r="AN1449" s="145"/>
      <c r="AO1449" s="145"/>
      <c r="AP1449" s="145"/>
      <c r="AQ1449" s="145"/>
      <c r="AR1449" s="145"/>
      <c r="AS1449" s="145"/>
      <c r="AT1449" s="145"/>
      <c r="AU1449" s="145"/>
      <c r="AV1449" s="145"/>
      <c r="AW1449" s="145"/>
      <c r="AX1449" s="145"/>
      <c r="AY1449" s="145"/>
      <c r="AZ1449" s="145"/>
      <c r="BA1449" s="145"/>
      <c r="BB1449" s="145"/>
      <c r="BC1449" s="145"/>
      <c r="BD1449" s="145"/>
      <c r="BE1449" s="145"/>
      <c r="BF1449" s="145"/>
      <c r="BG1449" s="145"/>
      <c r="BH1449" s="145"/>
      <c r="BI1449" s="145"/>
      <c r="BJ1449" s="145"/>
      <c r="BK1449" s="145"/>
      <c r="BL1449" s="145"/>
      <c r="BM1449" s="145"/>
      <c r="BN1449" s="145"/>
      <c r="BO1449" s="145"/>
      <c r="BP1449" s="145"/>
      <c r="BQ1449" s="145"/>
      <c r="BR1449" s="145"/>
      <c r="BS1449" s="145"/>
      <c r="BT1449" s="145"/>
      <c r="BU1449" s="145"/>
      <c r="BV1449" s="145"/>
      <c r="BW1449" s="145"/>
      <c r="BX1449" s="145"/>
      <c r="BY1449" s="145"/>
      <c r="BZ1449" s="145"/>
      <c r="CA1449" s="145"/>
      <c r="CB1449" s="145"/>
      <c r="CC1449" s="145"/>
      <c r="CD1449" s="145"/>
      <c r="CE1449" s="145"/>
      <c r="CF1449" s="145"/>
      <c r="CG1449" s="145"/>
      <c r="CH1449" s="145"/>
      <c r="CI1449" s="145"/>
      <c r="CJ1449" s="145"/>
      <c r="CK1449" s="145"/>
      <c r="CL1449" s="145"/>
    </row>
    <row r="1450" spans="2:90" x14ac:dyDescent="0.4">
      <c r="B1450" s="8" t="str">
        <f>B1437</f>
        <v>(Primary label)</v>
      </c>
      <c r="D1450" t="s">
        <v>1014</v>
      </c>
      <c r="E1450" s="8" t="str">
        <f>ROW()&amp;" "&amp;D1450</f>
        <v>1450 RECURFEE-S</v>
      </c>
      <c r="G1450" t="s">
        <v>332</v>
      </c>
      <c r="H1450" s="12"/>
      <c r="I1450" s="60"/>
      <c r="J1450" s="60"/>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row>
    <row r="1451" spans="2:90" x14ac:dyDescent="0.4">
      <c r="B1451" s="8" t="str">
        <f>B1438</f>
        <v>primary unit</v>
      </c>
      <c r="D1451" t="s">
        <v>1014</v>
      </c>
      <c r="E1451" s="8" t="str">
        <f>ROW()&amp;" "&amp;D1451</f>
        <v>1451 RECURFEE-S</v>
      </c>
      <c r="G1451" t="s">
        <v>332</v>
      </c>
      <c r="H1451" s="12"/>
      <c r="I1451" s="60"/>
      <c r="J1451" s="60"/>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row>
    <row r="1452" spans="2:90" x14ac:dyDescent="0.4">
      <c r="B1452" s="8" t="str">
        <f>B1439</f>
        <v>Primary revenue driver</v>
      </c>
      <c r="D1452" t="s">
        <v>1014</v>
      </c>
      <c r="E1452" s="8" t="str">
        <f>ROW()&amp;" "&amp;D1452</f>
        <v>1452 RECURFEE-S</v>
      </c>
      <c r="G1452" t="s">
        <v>332</v>
      </c>
      <c r="K1452" s="53"/>
      <c r="L1452" s="53"/>
      <c r="M1452" s="53"/>
      <c r="N1452" s="53"/>
      <c r="O1452" s="53"/>
      <c r="P1452" s="53"/>
      <c r="R1452" s="24"/>
      <c r="S1452" s="211" t="str">
        <f t="shared" ref="S1452:CD1452" si="1737">S1439</f>
        <v>S$12</v>
      </c>
      <c r="T1452" s="211" t="str">
        <f t="shared" si="1737"/>
        <v>T$12</v>
      </c>
      <c r="U1452" s="211" t="str">
        <f t="shared" si="1737"/>
        <v>U$12</v>
      </c>
      <c r="V1452" s="211" t="str">
        <f t="shared" si="1737"/>
        <v>V$12</v>
      </c>
      <c r="W1452" s="211" t="str">
        <f t="shared" si="1737"/>
        <v>W$12</v>
      </c>
      <c r="X1452" s="211" t="str">
        <f t="shared" si="1737"/>
        <v>X$12</v>
      </c>
      <c r="Y1452" s="211" t="str">
        <f t="shared" si="1737"/>
        <v>Y$12</v>
      </c>
      <c r="Z1452" s="211" t="str">
        <f t="shared" si="1737"/>
        <v>Z$12</v>
      </c>
      <c r="AA1452" s="211" t="str">
        <f t="shared" si="1737"/>
        <v>AA$12</v>
      </c>
      <c r="AB1452" s="211" t="str">
        <f t="shared" si="1737"/>
        <v>AB$12</v>
      </c>
      <c r="AC1452" s="211" t="str">
        <f t="shared" si="1737"/>
        <v>AC$12</v>
      </c>
      <c r="AD1452" s="211" t="str">
        <f t="shared" si="1737"/>
        <v>AD$12</v>
      </c>
      <c r="AE1452" s="211" t="str">
        <f t="shared" si="1737"/>
        <v>AE$12</v>
      </c>
      <c r="AF1452" s="211" t="str">
        <f t="shared" si="1737"/>
        <v>AF$12</v>
      </c>
      <c r="AG1452" s="211" t="str">
        <f t="shared" si="1737"/>
        <v>AG$12</v>
      </c>
      <c r="AH1452" s="211" t="str">
        <f t="shared" si="1737"/>
        <v>AH$12</v>
      </c>
      <c r="AI1452" s="211" t="str">
        <f t="shared" si="1737"/>
        <v>AI$12</v>
      </c>
      <c r="AJ1452" s="211" t="str">
        <f t="shared" si="1737"/>
        <v>AJ$12</v>
      </c>
      <c r="AK1452" s="211" t="str">
        <f t="shared" si="1737"/>
        <v>AK$12</v>
      </c>
      <c r="AL1452" s="211" t="str">
        <f t="shared" si="1737"/>
        <v>AL$12</v>
      </c>
      <c r="AM1452" s="211" t="str">
        <f t="shared" si="1737"/>
        <v>AM$12</v>
      </c>
      <c r="AN1452" s="211" t="str">
        <f t="shared" si="1737"/>
        <v>AN$12</v>
      </c>
      <c r="AO1452" s="211" t="str">
        <f t="shared" si="1737"/>
        <v>AO$12</v>
      </c>
      <c r="AP1452" s="211" t="str">
        <f t="shared" si="1737"/>
        <v>AP$12</v>
      </c>
      <c r="AQ1452" s="211" t="str">
        <f t="shared" si="1737"/>
        <v>AQ$12</v>
      </c>
      <c r="AR1452" s="211" t="str">
        <f t="shared" si="1737"/>
        <v>AR$12</v>
      </c>
      <c r="AS1452" s="211" t="str">
        <f t="shared" si="1737"/>
        <v>AS$12</v>
      </c>
      <c r="AT1452" s="211" t="str">
        <f t="shared" si="1737"/>
        <v>AT$12</v>
      </c>
      <c r="AU1452" s="211" t="str">
        <f t="shared" si="1737"/>
        <v>AU$12</v>
      </c>
      <c r="AV1452" s="211" t="str">
        <f t="shared" si="1737"/>
        <v>AV$12</v>
      </c>
      <c r="AW1452" s="211" t="str">
        <f t="shared" si="1737"/>
        <v>AW$12</v>
      </c>
      <c r="AX1452" s="211" t="str">
        <f t="shared" si="1737"/>
        <v>AX$12</v>
      </c>
      <c r="AY1452" s="211" t="str">
        <f t="shared" si="1737"/>
        <v>AY$12</v>
      </c>
      <c r="AZ1452" s="211" t="str">
        <f t="shared" si="1737"/>
        <v>AZ$12</v>
      </c>
      <c r="BA1452" s="211" t="str">
        <f t="shared" si="1737"/>
        <v>BA$12</v>
      </c>
      <c r="BB1452" s="211" t="str">
        <f t="shared" si="1737"/>
        <v>BB$12</v>
      </c>
      <c r="BC1452" s="211" t="str">
        <f t="shared" si="1737"/>
        <v>BC$12</v>
      </c>
      <c r="BD1452" s="211" t="str">
        <f t="shared" si="1737"/>
        <v>BD$12</v>
      </c>
      <c r="BE1452" s="211" t="str">
        <f t="shared" si="1737"/>
        <v>BE$12</v>
      </c>
      <c r="BF1452" s="211" t="str">
        <f t="shared" si="1737"/>
        <v>BF$12</v>
      </c>
      <c r="BG1452" s="211" t="str">
        <f t="shared" si="1737"/>
        <v>BG$12</v>
      </c>
      <c r="BH1452" s="211" t="str">
        <f t="shared" si="1737"/>
        <v>BH$12</v>
      </c>
      <c r="BI1452" s="211" t="str">
        <f t="shared" si="1737"/>
        <v>BI$12</v>
      </c>
      <c r="BJ1452" s="211" t="str">
        <f t="shared" si="1737"/>
        <v>BJ$12</v>
      </c>
      <c r="BK1452" s="211" t="str">
        <f t="shared" si="1737"/>
        <v>BK$12</v>
      </c>
      <c r="BL1452" s="211" t="str">
        <f t="shared" si="1737"/>
        <v>BL$12</v>
      </c>
      <c r="BM1452" s="211" t="str">
        <f t="shared" si="1737"/>
        <v>BM$12</v>
      </c>
      <c r="BN1452" s="211" t="str">
        <f t="shared" si="1737"/>
        <v>BN$12</v>
      </c>
      <c r="BO1452" s="211" t="str">
        <f t="shared" si="1737"/>
        <v>BO$12</v>
      </c>
      <c r="BP1452" s="211" t="str">
        <f t="shared" si="1737"/>
        <v>BP$12</v>
      </c>
      <c r="BQ1452" s="211" t="str">
        <f t="shared" si="1737"/>
        <v>BQ$12</v>
      </c>
      <c r="BR1452" s="211" t="str">
        <f t="shared" si="1737"/>
        <v>BR$12</v>
      </c>
      <c r="BS1452" s="211" t="str">
        <f t="shared" si="1737"/>
        <v>BS$12</v>
      </c>
      <c r="BT1452" s="211" t="str">
        <f t="shared" si="1737"/>
        <v>BT$12</v>
      </c>
      <c r="BU1452" s="211" t="str">
        <f t="shared" si="1737"/>
        <v>BU$12</v>
      </c>
      <c r="BV1452" s="211" t="str">
        <f t="shared" si="1737"/>
        <v>BV$12</v>
      </c>
      <c r="BW1452" s="211" t="str">
        <f t="shared" si="1737"/>
        <v>BW$12</v>
      </c>
      <c r="BX1452" s="211" t="str">
        <f t="shared" si="1737"/>
        <v>BX$12</v>
      </c>
      <c r="BY1452" s="211" t="str">
        <f t="shared" si="1737"/>
        <v>BY$12</v>
      </c>
      <c r="BZ1452" s="211" t="str">
        <f t="shared" si="1737"/>
        <v>BZ$12</v>
      </c>
      <c r="CA1452" s="211" t="str">
        <f t="shared" si="1737"/>
        <v>CA$12</v>
      </c>
      <c r="CB1452" s="211" t="str">
        <f t="shared" si="1737"/>
        <v>CB$12</v>
      </c>
      <c r="CC1452" s="211" t="str">
        <f t="shared" si="1737"/>
        <v>CC$12</v>
      </c>
      <c r="CD1452" s="211" t="str">
        <f t="shared" si="1737"/>
        <v>CD$12</v>
      </c>
      <c r="CE1452" s="211" t="str">
        <f t="shared" ref="CE1452:CL1452" si="1738">CE1439</f>
        <v>CE$12</v>
      </c>
      <c r="CF1452" s="211" t="str">
        <f t="shared" si="1738"/>
        <v>CF$12</v>
      </c>
      <c r="CG1452" s="211" t="str">
        <f t="shared" si="1738"/>
        <v>CG$12</v>
      </c>
      <c r="CH1452" s="211" t="str">
        <f t="shared" si="1738"/>
        <v>CH$12</v>
      </c>
      <c r="CI1452" s="211" t="str">
        <f t="shared" si="1738"/>
        <v>CI$12</v>
      </c>
      <c r="CJ1452" s="211" t="str">
        <f t="shared" si="1738"/>
        <v>CJ$12</v>
      </c>
      <c r="CK1452" s="211" t="str">
        <f t="shared" si="1738"/>
        <v>CK$12</v>
      </c>
      <c r="CL1452" s="211" t="str">
        <f t="shared" si="1738"/>
        <v>CL$12</v>
      </c>
    </row>
    <row r="1453" spans="2:90" x14ac:dyDescent="0.4">
      <c r="B1453" s="8" t="str">
        <f>B1440</f>
        <v>Primary volume driver</v>
      </c>
      <c r="D1453" t="s">
        <v>1014</v>
      </c>
      <c r="E1453" s="8" t="str">
        <f>ROW()&amp;" "&amp;D1453</f>
        <v>1453 RECURFEE-S</v>
      </c>
      <c r="G1453" t="s">
        <v>332</v>
      </c>
      <c r="H1453" s="56"/>
      <c r="I1453" s="79"/>
      <c r="J1453" s="79"/>
      <c r="K1453" s="15"/>
      <c r="L1453" s="15"/>
      <c r="M1453" s="15"/>
      <c r="N1453" s="15"/>
      <c r="O1453" s="15"/>
      <c r="P1453" s="15"/>
      <c r="R1453" s="15"/>
      <c r="S1453" s="211" t="str">
        <f t="shared" ref="S1453:CD1453" si="1739">S1440</f>
        <v>S$13</v>
      </c>
      <c r="T1453" s="211" t="str">
        <f t="shared" si="1739"/>
        <v>T$13</v>
      </c>
      <c r="U1453" s="211" t="str">
        <f t="shared" si="1739"/>
        <v>U$13</v>
      </c>
      <c r="V1453" s="211" t="str">
        <f t="shared" si="1739"/>
        <v>V$13</v>
      </c>
      <c r="W1453" s="211" t="str">
        <f t="shared" si="1739"/>
        <v>W$13</v>
      </c>
      <c r="X1453" s="211" t="str">
        <f t="shared" si="1739"/>
        <v>X$13</v>
      </c>
      <c r="Y1453" s="211" t="str">
        <f t="shared" si="1739"/>
        <v>Y$13</v>
      </c>
      <c r="Z1453" s="211" t="str">
        <f t="shared" si="1739"/>
        <v>Z$13</v>
      </c>
      <c r="AA1453" s="211" t="str">
        <f t="shared" si="1739"/>
        <v>AA$13</v>
      </c>
      <c r="AB1453" s="211" t="str">
        <f t="shared" si="1739"/>
        <v>AB$13</v>
      </c>
      <c r="AC1453" s="211" t="str">
        <f t="shared" si="1739"/>
        <v>AC$13</v>
      </c>
      <c r="AD1453" s="211" t="str">
        <f t="shared" si="1739"/>
        <v>AD$13</v>
      </c>
      <c r="AE1453" s="211" t="str">
        <f t="shared" si="1739"/>
        <v>AE$13</v>
      </c>
      <c r="AF1453" s="211" t="str">
        <f t="shared" si="1739"/>
        <v>AF$13</v>
      </c>
      <c r="AG1453" s="211" t="str">
        <f t="shared" si="1739"/>
        <v>AG$13</v>
      </c>
      <c r="AH1453" s="211" t="str">
        <f t="shared" si="1739"/>
        <v>AH$13</v>
      </c>
      <c r="AI1453" s="211" t="str">
        <f t="shared" si="1739"/>
        <v>AI$13</v>
      </c>
      <c r="AJ1453" s="211" t="str">
        <f t="shared" si="1739"/>
        <v>AJ$13</v>
      </c>
      <c r="AK1453" s="211" t="str">
        <f t="shared" si="1739"/>
        <v>AK$13</v>
      </c>
      <c r="AL1453" s="211" t="str">
        <f t="shared" si="1739"/>
        <v>AL$13</v>
      </c>
      <c r="AM1453" s="211" t="str">
        <f t="shared" si="1739"/>
        <v>AM$13</v>
      </c>
      <c r="AN1453" s="211" t="str">
        <f t="shared" si="1739"/>
        <v>AN$13</v>
      </c>
      <c r="AO1453" s="211" t="str">
        <f t="shared" si="1739"/>
        <v>AO$13</v>
      </c>
      <c r="AP1453" s="211" t="str">
        <f t="shared" si="1739"/>
        <v>AP$13</v>
      </c>
      <c r="AQ1453" s="211" t="str">
        <f t="shared" si="1739"/>
        <v>AQ$13</v>
      </c>
      <c r="AR1453" s="211" t="str">
        <f t="shared" si="1739"/>
        <v>AR$13</v>
      </c>
      <c r="AS1453" s="211" t="str">
        <f t="shared" si="1739"/>
        <v>AS$13</v>
      </c>
      <c r="AT1453" s="211" t="str">
        <f t="shared" si="1739"/>
        <v>AT$13</v>
      </c>
      <c r="AU1453" s="211" t="str">
        <f t="shared" si="1739"/>
        <v>AU$13</v>
      </c>
      <c r="AV1453" s="211" t="str">
        <f t="shared" si="1739"/>
        <v>AV$13</v>
      </c>
      <c r="AW1453" s="211" t="str">
        <f t="shared" si="1739"/>
        <v>AW$13</v>
      </c>
      <c r="AX1453" s="211" t="str">
        <f t="shared" si="1739"/>
        <v>AX$13</v>
      </c>
      <c r="AY1453" s="211" t="str">
        <f t="shared" si="1739"/>
        <v>AY$13</v>
      </c>
      <c r="AZ1453" s="211" t="str">
        <f t="shared" si="1739"/>
        <v>AZ$13</v>
      </c>
      <c r="BA1453" s="211" t="str">
        <f t="shared" si="1739"/>
        <v>BA$13</v>
      </c>
      <c r="BB1453" s="211" t="str">
        <f t="shared" si="1739"/>
        <v>BB$13</v>
      </c>
      <c r="BC1453" s="211" t="str">
        <f t="shared" si="1739"/>
        <v>BC$13</v>
      </c>
      <c r="BD1453" s="211" t="str">
        <f t="shared" si="1739"/>
        <v>BD$13</v>
      </c>
      <c r="BE1453" s="211" t="str">
        <f t="shared" si="1739"/>
        <v>BE$13</v>
      </c>
      <c r="BF1453" s="211" t="str">
        <f t="shared" si="1739"/>
        <v>BF$13</v>
      </c>
      <c r="BG1453" s="211" t="str">
        <f t="shared" si="1739"/>
        <v>BG$13</v>
      </c>
      <c r="BH1453" s="211" t="str">
        <f t="shared" si="1739"/>
        <v>BH$13</v>
      </c>
      <c r="BI1453" s="211" t="str">
        <f t="shared" si="1739"/>
        <v>BI$13</v>
      </c>
      <c r="BJ1453" s="211" t="str">
        <f t="shared" si="1739"/>
        <v>BJ$13</v>
      </c>
      <c r="BK1453" s="211" t="str">
        <f t="shared" si="1739"/>
        <v>BK$13</v>
      </c>
      <c r="BL1453" s="211" t="str">
        <f t="shared" si="1739"/>
        <v>BL$13</v>
      </c>
      <c r="BM1453" s="211" t="str">
        <f t="shared" si="1739"/>
        <v>BM$13</v>
      </c>
      <c r="BN1453" s="211" t="str">
        <f t="shared" si="1739"/>
        <v>BN$13</v>
      </c>
      <c r="BO1453" s="211" t="str">
        <f t="shared" si="1739"/>
        <v>BO$13</v>
      </c>
      <c r="BP1453" s="211" t="str">
        <f t="shared" si="1739"/>
        <v>BP$13</v>
      </c>
      <c r="BQ1453" s="211" t="str">
        <f t="shared" si="1739"/>
        <v>BQ$13</v>
      </c>
      <c r="BR1453" s="211" t="str">
        <f t="shared" si="1739"/>
        <v>BR$13</v>
      </c>
      <c r="BS1453" s="211" t="str">
        <f t="shared" si="1739"/>
        <v>BS$13</v>
      </c>
      <c r="BT1453" s="211" t="str">
        <f t="shared" si="1739"/>
        <v>BT$13</v>
      </c>
      <c r="BU1453" s="211" t="str">
        <f t="shared" si="1739"/>
        <v>BU$13</v>
      </c>
      <c r="BV1453" s="211" t="str">
        <f t="shared" si="1739"/>
        <v>BV$13</v>
      </c>
      <c r="BW1453" s="211" t="str">
        <f t="shared" si="1739"/>
        <v>BW$13</v>
      </c>
      <c r="BX1453" s="211" t="str">
        <f t="shared" si="1739"/>
        <v>BX$13</v>
      </c>
      <c r="BY1453" s="211" t="str">
        <f t="shared" si="1739"/>
        <v>BY$13</v>
      </c>
      <c r="BZ1453" s="211" t="str">
        <f t="shared" si="1739"/>
        <v>BZ$13</v>
      </c>
      <c r="CA1453" s="211" t="str">
        <f t="shared" si="1739"/>
        <v>CA$13</v>
      </c>
      <c r="CB1453" s="211" t="str">
        <f t="shared" si="1739"/>
        <v>CB$13</v>
      </c>
      <c r="CC1453" s="211" t="str">
        <f t="shared" si="1739"/>
        <v>CC$13</v>
      </c>
      <c r="CD1453" s="211" t="str">
        <f t="shared" si="1739"/>
        <v>CD$13</v>
      </c>
      <c r="CE1453" s="211" t="str">
        <f t="shared" ref="CE1453:CL1453" si="1740">CE1440</f>
        <v>CE$13</v>
      </c>
      <c r="CF1453" s="211" t="str">
        <f t="shared" si="1740"/>
        <v>CF$13</v>
      </c>
      <c r="CG1453" s="211" t="str">
        <f t="shared" si="1740"/>
        <v>CG$13</v>
      </c>
      <c r="CH1453" s="211" t="str">
        <f t="shared" si="1740"/>
        <v>CH$13</v>
      </c>
      <c r="CI1453" s="211" t="str">
        <f t="shared" si="1740"/>
        <v>CI$13</v>
      </c>
      <c r="CJ1453" s="211" t="str">
        <f t="shared" si="1740"/>
        <v>CJ$13</v>
      </c>
      <c r="CK1453" s="211" t="str">
        <f t="shared" si="1740"/>
        <v>CK$13</v>
      </c>
      <c r="CL1453" s="211" t="str">
        <f t="shared" si="1740"/>
        <v>CL$13</v>
      </c>
    </row>
    <row r="1454" spans="2:90" x14ac:dyDescent="0.4">
      <c r="B1454" s="89" t="str">
        <f>B1445</f>
        <v>Recurring fees:</v>
      </c>
      <c r="D1454" t="s">
        <v>1014</v>
      </c>
      <c r="E1454" s="8" t="str">
        <f t="shared" ref="E1454:E1457" si="1741">ROW()&amp;" "&amp;D1454</f>
        <v>1454 RECURFEE-S</v>
      </c>
      <c r="G1454" t="s">
        <v>332</v>
      </c>
      <c r="H1454" s="12"/>
      <c r="I1454" s="60"/>
      <c r="J1454" s="60"/>
      <c r="K1454" s="15"/>
      <c r="L1454" s="15"/>
      <c r="M1454" s="15"/>
      <c r="N1454" s="15"/>
      <c r="O1454" s="15"/>
      <c r="P1454" s="15"/>
      <c r="R1454" s="15"/>
      <c r="S1454" s="211">
        <f t="shared" ref="S1454:CD1454" si="1742">S1442</f>
        <v>0</v>
      </c>
      <c r="T1454" s="211">
        <f t="shared" si="1742"/>
        <v>0</v>
      </c>
      <c r="U1454" s="211">
        <f t="shared" si="1742"/>
        <v>0</v>
      </c>
      <c r="V1454" s="211">
        <f t="shared" si="1742"/>
        <v>0</v>
      </c>
      <c r="W1454" s="211">
        <f t="shared" si="1742"/>
        <v>0</v>
      </c>
      <c r="X1454" s="211">
        <f t="shared" si="1742"/>
        <v>0</v>
      </c>
      <c r="Y1454" s="211">
        <f t="shared" si="1742"/>
        <v>0</v>
      </c>
      <c r="Z1454" s="211">
        <f t="shared" si="1742"/>
        <v>0</v>
      </c>
      <c r="AA1454" s="211">
        <f t="shared" si="1742"/>
        <v>0</v>
      </c>
      <c r="AB1454" s="211">
        <f t="shared" si="1742"/>
        <v>0</v>
      </c>
      <c r="AC1454" s="211">
        <f t="shared" si="1742"/>
        <v>0</v>
      </c>
      <c r="AD1454" s="211">
        <f t="shared" si="1742"/>
        <v>0</v>
      </c>
      <c r="AE1454" s="211">
        <f t="shared" si="1742"/>
        <v>0</v>
      </c>
      <c r="AF1454" s="211">
        <f t="shared" si="1742"/>
        <v>0</v>
      </c>
      <c r="AG1454" s="211">
        <f t="shared" si="1742"/>
        <v>0</v>
      </c>
      <c r="AH1454" s="211">
        <f t="shared" si="1742"/>
        <v>0</v>
      </c>
      <c r="AI1454" s="211">
        <f t="shared" si="1742"/>
        <v>0</v>
      </c>
      <c r="AJ1454" s="211">
        <f t="shared" si="1742"/>
        <v>0</v>
      </c>
      <c r="AK1454" s="211">
        <f t="shared" si="1742"/>
        <v>0</v>
      </c>
      <c r="AL1454" s="211">
        <f t="shared" si="1742"/>
        <v>0</v>
      </c>
      <c r="AM1454" s="211">
        <f t="shared" si="1742"/>
        <v>0</v>
      </c>
      <c r="AN1454" s="211">
        <f t="shared" si="1742"/>
        <v>0</v>
      </c>
      <c r="AO1454" s="211">
        <f t="shared" si="1742"/>
        <v>0</v>
      </c>
      <c r="AP1454" s="211">
        <f t="shared" si="1742"/>
        <v>0</v>
      </c>
      <c r="AQ1454" s="211">
        <f t="shared" si="1742"/>
        <v>0</v>
      </c>
      <c r="AR1454" s="211">
        <f t="shared" si="1742"/>
        <v>0</v>
      </c>
      <c r="AS1454" s="211">
        <f t="shared" si="1742"/>
        <v>0</v>
      </c>
      <c r="AT1454" s="211">
        <f t="shared" si="1742"/>
        <v>0</v>
      </c>
      <c r="AU1454" s="211">
        <f t="shared" si="1742"/>
        <v>0</v>
      </c>
      <c r="AV1454" s="211">
        <f t="shared" si="1742"/>
        <v>0</v>
      </c>
      <c r="AW1454" s="211">
        <f t="shared" si="1742"/>
        <v>0</v>
      </c>
      <c r="AX1454" s="211">
        <f t="shared" si="1742"/>
        <v>0</v>
      </c>
      <c r="AY1454" s="211">
        <f t="shared" si="1742"/>
        <v>0</v>
      </c>
      <c r="AZ1454" s="211">
        <f t="shared" si="1742"/>
        <v>0</v>
      </c>
      <c r="BA1454" s="211">
        <f t="shared" si="1742"/>
        <v>0</v>
      </c>
      <c r="BB1454" s="211">
        <f t="shared" si="1742"/>
        <v>0</v>
      </c>
      <c r="BC1454" s="211">
        <f t="shared" si="1742"/>
        <v>0</v>
      </c>
      <c r="BD1454" s="211">
        <f t="shared" si="1742"/>
        <v>0</v>
      </c>
      <c r="BE1454" s="211">
        <f t="shared" si="1742"/>
        <v>0</v>
      </c>
      <c r="BF1454" s="211">
        <f t="shared" si="1742"/>
        <v>0</v>
      </c>
      <c r="BG1454" s="211">
        <f t="shared" si="1742"/>
        <v>0</v>
      </c>
      <c r="BH1454" s="211">
        <f t="shared" si="1742"/>
        <v>0</v>
      </c>
      <c r="BI1454" s="211">
        <f t="shared" si="1742"/>
        <v>0</v>
      </c>
      <c r="BJ1454" s="211">
        <f t="shared" si="1742"/>
        <v>0</v>
      </c>
      <c r="BK1454" s="211">
        <f t="shared" si="1742"/>
        <v>0</v>
      </c>
      <c r="BL1454" s="211">
        <f t="shared" si="1742"/>
        <v>0</v>
      </c>
      <c r="BM1454" s="211">
        <f t="shared" si="1742"/>
        <v>0</v>
      </c>
      <c r="BN1454" s="211">
        <f t="shared" si="1742"/>
        <v>0</v>
      </c>
      <c r="BO1454" s="211">
        <f t="shared" si="1742"/>
        <v>0</v>
      </c>
      <c r="BP1454" s="211">
        <f t="shared" si="1742"/>
        <v>0</v>
      </c>
      <c r="BQ1454" s="211">
        <f t="shared" si="1742"/>
        <v>0</v>
      </c>
      <c r="BR1454" s="211">
        <f t="shared" si="1742"/>
        <v>0</v>
      </c>
      <c r="BS1454" s="211">
        <f t="shared" si="1742"/>
        <v>0</v>
      </c>
      <c r="BT1454" s="211">
        <f t="shared" si="1742"/>
        <v>0</v>
      </c>
      <c r="BU1454" s="211">
        <f t="shared" si="1742"/>
        <v>0</v>
      </c>
      <c r="BV1454" s="211">
        <f t="shared" si="1742"/>
        <v>0</v>
      </c>
      <c r="BW1454" s="211">
        <f t="shared" si="1742"/>
        <v>0</v>
      </c>
      <c r="BX1454" s="211">
        <f t="shared" si="1742"/>
        <v>0</v>
      </c>
      <c r="BY1454" s="211">
        <f t="shared" si="1742"/>
        <v>0</v>
      </c>
      <c r="BZ1454" s="211">
        <f t="shared" si="1742"/>
        <v>0</v>
      </c>
      <c r="CA1454" s="211">
        <f t="shared" si="1742"/>
        <v>0</v>
      </c>
      <c r="CB1454" s="211">
        <f t="shared" si="1742"/>
        <v>0</v>
      </c>
      <c r="CC1454" s="211">
        <f t="shared" si="1742"/>
        <v>0</v>
      </c>
      <c r="CD1454" s="211">
        <f t="shared" si="1742"/>
        <v>0</v>
      </c>
      <c r="CE1454" s="211">
        <f t="shared" ref="CE1454:CL1454" si="1743">CE1442</f>
        <v>0</v>
      </c>
      <c r="CF1454" s="211">
        <f t="shared" si="1743"/>
        <v>0</v>
      </c>
      <c r="CG1454" s="211">
        <f t="shared" si="1743"/>
        <v>0</v>
      </c>
      <c r="CH1454" s="211">
        <f t="shared" si="1743"/>
        <v>0</v>
      </c>
      <c r="CI1454" s="211">
        <f t="shared" si="1743"/>
        <v>0</v>
      </c>
      <c r="CJ1454" s="211">
        <f t="shared" si="1743"/>
        <v>0</v>
      </c>
      <c r="CK1454" s="211">
        <f t="shared" si="1743"/>
        <v>0</v>
      </c>
      <c r="CL1454" s="211">
        <f t="shared" si="1743"/>
        <v>0</v>
      </c>
    </row>
    <row r="1455" spans="2:90" x14ac:dyDescent="0.4">
      <c r="B1455" s="235" t="str">
        <f>IFERROR(SUBSTITUTE(TRIM(MID(B1445, SEARCH("-", B1445) + 1, LEN(B1445))),":",""),"no unit")</f>
        <v>no unit</v>
      </c>
      <c r="D1455" t="s">
        <v>1014</v>
      </c>
      <c r="E1455" s="8" t="str">
        <f t="shared" si="1741"/>
        <v>1455 RECURFEE-S</v>
      </c>
      <c r="G1455" t="s">
        <v>332</v>
      </c>
      <c r="H1455" s="12"/>
      <c r="I1455" s="60"/>
      <c r="J1455" s="60"/>
      <c r="K1455" s="15"/>
      <c r="L1455" s="15"/>
      <c r="M1455" s="15"/>
      <c r="N1455" s="15"/>
      <c r="O1455" s="15"/>
      <c r="P1455" s="15"/>
      <c r="R1455" s="15"/>
      <c r="S1455" s="211"/>
      <c r="T1455" s="211"/>
      <c r="U1455" s="211"/>
      <c r="V1455" s="211"/>
      <c r="W1455" s="211"/>
      <c r="X1455" s="211"/>
      <c r="Y1455" s="211"/>
      <c r="Z1455" s="211"/>
      <c r="AA1455" s="211"/>
      <c r="AB1455" s="211"/>
      <c r="AC1455" s="211"/>
      <c r="AD1455" s="211"/>
      <c r="AE1455" s="211"/>
      <c r="AF1455" s="211"/>
      <c r="AG1455" s="211"/>
      <c r="AH1455" s="211"/>
      <c r="AI1455" s="211"/>
      <c r="AJ1455" s="211"/>
      <c r="AK1455" s="211"/>
      <c r="AL1455" s="211"/>
      <c r="AM1455" s="211"/>
      <c r="AN1455" s="211"/>
      <c r="AO1455" s="211"/>
      <c r="AP1455" s="211"/>
      <c r="AQ1455" s="211"/>
      <c r="AR1455" s="211"/>
      <c r="AS1455" s="211"/>
      <c r="AT1455" s="211"/>
      <c r="AU1455" s="211"/>
      <c r="AV1455" s="211"/>
      <c r="AW1455" s="211"/>
      <c r="AX1455" s="211"/>
      <c r="AY1455" s="211"/>
      <c r="AZ1455" s="211"/>
      <c r="BA1455" s="211"/>
      <c r="BB1455" s="211"/>
      <c r="BC1455" s="211"/>
      <c r="BD1455" s="211"/>
      <c r="BE1455" s="211"/>
      <c r="BF1455" s="211"/>
      <c r="BG1455" s="211"/>
      <c r="BH1455" s="211"/>
      <c r="BI1455" s="211"/>
      <c r="BJ1455" s="211"/>
      <c r="BK1455" s="211"/>
      <c r="BL1455" s="211"/>
      <c r="BM1455" s="211"/>
      <c r="BN1455" s="211"/>
      <c r="BO1455" s="211"/>
      <c r="BP1455" s="211"/>
      <c r="BQ1455" s="211"/>
      <c r="BR1455" s="211"/>
      <c r="BS1455" s="211"/>
      <c r="BT1455" s="211"/>
      <c r="BU1455" s="211"/>
      <c r="BV1455" s="211"/>
      <c r="BW1455" s="211"/>
      <c r="BX1455" s="211"/>
      <c r="BY1455" s="211"/>
      <c r="BZ1455" s="211"/>
      <c r="CA1455" s="211"/>
      <c r="CB1455" s="211"/>
      <c r="CC1455" s="211"/>
      <c r="CD1455" s="211"/>
      <c r="CE1455" s="211"/>
      <c r="CF1455" s="211"/>
      <c r="CG1455" s="211"/>
      <c r="CH1455" s="211"/>
      <c r="CI1455" s="211"/>
      <c r="CJ1455" s="211"/>
      <c r="CK1455" s="211"/>
      <c r="CL1455" s="211"/>
    </row>
    <row r="1456" spans="2:90" x14ac:dyDescent="0.4">
      <c r="B1456" s="89" t="str">
        <f>B1443</f>
        <v>Secondary revenue driver</v>
      </c>
      <c r="D1456" t="s">
        <v>1014</v>
      </c>
      <c r="E1456" s="8" t="str">
        <f t="shared" si="1741"/>
        <v>1456 RECURFEE-S</v>
      </c>
      <c r="G1456" t="s">
        <v>332</v>
      </c>
      <c r="H1456" s="90"/>
      <c r="I1456" s="209"/>
      <c r="J1456" s="209"/>
      <c r="K1456" s="210"/>
      <c r="L1456" s="210"/>
      <c r="M1456" s="210"/>
      <c r="N1456" s="210"/>
      <c r="O1456" s="210"/>
      <c r="P1456" s="210"/>
      <c r="R1456" s="210"/>
      <c r="S1456" s="4" t="str">
        <f t="shared" ref="S1456:CD1456" si="1744">ADDRESS(ROW(S1448),COLUMN(S1448),2)</f>
        <v>S$1448</v>
      </c>
      <c r="T1456" s="4" t="str">
        <f t="shared" si="1744"/>
        <v>T$1448</v>
      </c>
      <c r="U1456" s="4" t="str">
        <f t="shared" si="1744"/>
        <v>U$1448</v>
      </c>
      <c r="V1456" s="4" t="str">
        <f t="shared" si="1744"/>
        <v>V$1448</v>
      </c>
      <c r="W1456" s="4" t="str">
        <f t="shared" si="1744"/>
        <v>W$1448</v>
      </c>
      <c r="X1456" s="4" t="str">
        <f t="shared" si="1744"/>
        <v>X$1448</v>
      </c>
      <c r="Y1456" s="4" t="str">
        <f t="shared" si="1744"/>
        <v>Y$1448</v>
      </c>
      <c r="Z1456" s="4" t="str">
        <f t="shared" si="1744"/>
        <v>Z$1448</v>
      </c>
      <c r="AA1456" s="4" t="str">
        <f t="shared" si="1744"/>
        <v>AA$1448</v>
      </c>
      <c r="AB1456" s="4" t="str">
        <f t="shared" si="1744"/>
        <v>AB$1448</v>
      </c>
      <c r="AC1456" s="4" t="str">
        <f t="shared" si="1744"/>
        <v>AC$1448</v>
      </c>
      <c r="AD1456" s="4" t="str">
        <f t="shared" si="1744"/>
        <v>AD$1448</v>
      </c>
      <c r="AE1456" s="4" t="str">
        <f t="shared" si="1744"/>
        <v>AE$1448</v>
      </c>
      <c r="AF1456" s="4" t="str">
        <f t="shared" si="1744"/>
        <v>AF$1448</v>
      </c>
      <c r="AG1456" s="4" t="str">
        <f t="shared" si="1744"/>
        <v>AG$1448</v>
      </c>
      <c r="AH1456" s="4" t="str">
        <f t="shared" si="1744"/>
        <v>AH$1448</v>
      </c>
      <c r="AI1456" s="4" t="str">
        <f t="shared" si="1744"/>
        <v>AI$1448</v>
      </c>
      <c r="AJ1456" s="4" t="str">
        <f t="shared" si="1744"/>
        <v>AJ$1448</v>
      </c>
      <c r="AK1456" s="4" t="str">
        <f t="shared" si="1744"/>
        <v>AK$1448</v>
      </c>
      <c r="AL1456" s="4" t="str">
        <f t="shared" si="1744"/>
        <v>AL$1448</v>
      </c>
      <c r="AM1456" s="4" t="str">
        <f t="shared" si="1744"/>
        <v>AM$1448</v>
      </c>
      <c r="AN1456" s="4" t="str">
        <f t="shared" si="1744"/>
        <v>AN$1448</v>
      </c>
      <c r="AO1456" s="4" t="str">
        <f t="shared" si="1744"/>
        <v>AO$1448</v>
      </c>
      <c r="AP1456" s="4" t="str">
        <f t="shared" si="1744"/>
        <v>AP$1448</v>
      </c>
      <c r="AQ1456" s="4" t="str">
        <f t="shared" si="1744"/>
        <v>AQ$1448</v>
      </c>
      <c r="AR1456" s="4" t="str">
        <f t="shared" si="1744"/>
        <v>AR$1448</v>
      </c>
      <c r="AS1456" s="4" t="str">
        <f t="shared" si="1744"/>
        <v>AS$1448</v>
      </c>
      <c r="AT1456" s="4" t="str">
        <f t="shared" si="1744"/>
        <v>AT$1448</v>
      </c>
      <c r="AU1456" s="4" t="str">
        <f t="shared" si="1744"/>
        <v>AU$1448</v>
      </c>
      <c r="AV1456" s="4" t="str">
        <f t="shared" si="1744"/>
        <v>AV$1448</v>
      </c>
      <c r="AW1456" s="4" t="str">
        <f t="shared" si="1744"/>
        <v>AW$1448</v>
      </c>
      <c r="AX1456" s="4" t="str">
        <f t="shared" si="1744"/>
        <v>AX$1448</v>
      </c>
      <c r="AY1456" s="4" t="str">
        <f t="shared" si="1744"/>
        <v>AY$1448</v>
      </c>
      <c r="AZ1456" s="4" t="str">
        <f t="shared" si="1744"/>
        <v>AZ$1448</v>
      </c>
      <c r="BA1456" s="4" t="str">
        <f t="shared" si="1744"/>
        <v>BA$1448</v>
      </c>
      <c r="BB1456" s="4" t="str">
        <f t="shared" si="1744"/>
        <v>BB$1448</v>
      </c>
      <c r="BC1456" s="4" t="str">
        <f t="shared" si="1744"/>
        <v>BC$1448</v>
      </c>
      <c r="BD1456" s="4" t="str">
        <f t="shared" si="1744"/>
        <v>BD$1448</v>
      </c>
      <c r="BE1456" s="4" t="str">
        <f t="shared" si="1744"/>
        <v>BE$1448</v>
      </c>
      <c r="BF1456" s="4" t="str">
        <f t="shared" si="1744"/>
        <v>BF$1448</v>
      </c>
      <c r="BG1456" s="4" t="str">
        <f t="shared" si="1744"/>
        <v>BG$1448</v>
      </c>
      <c r="BH1456" s="4" t="str">
        <f t="shared" si="1744"/>
        <v>BH$1448</v>
      </c>
      <c r="BI1456" s="4" t="str">
        <f t="shared" si="1744"/>
        <v>BI$1448</v>
      </c>
      <c r="BJ1456" s="4" t="str">
        <f t="shared" si="1744"/>
        <v>BJ$1448</v>
      </c>
      <c r="BK1456" s="4" t="str">
        <f t="shared" si="1744"/>
        <v>BK$1448</v>
      </c>
      <c r="BL1456" s="4" t="str">
        <f t="shared" si="1744"/>
        <v>BL$1448</v>
      </c>
      <c r="BM1456" s="4" t="str">
        <f t="shared" si="1744"/>
        <v>BM$1448</v>
      </c>
      <c r="BN1456" s="4" t="str">
        <f t="shared" si="1744"/>
        <v>BN$1448</v>
      </c>
      <c r="BO1456" s="4" t="str">
        <f t="shared" si="1744"/>
        <v>BO$1448</v>
      </c>
      <c r="BP1456" s="4" t="str">
        <f t="shared" si="1744"/>
        <v>BP$1448</v>
      </c>
      <c r="BQ1456" s="4" t="str">
        <f t="shared" si="1744"/>
        <v>BQ$1448</v>
      </c>
      <c r="BR1456" s="4" t="str">
        <f t="shared" si="1744"/>
        <v>BR$1448</v>
      </c>
      <c r="BS1456" s="4" t="str">
        <f t="shared" si="1744"/>
        <v>BS$1448</v>
      </c>
      <c r="BT1456" s="4" t="str">
        <f t="shared" si="1744"/>
        <v>BT$1448</v>
      </c>
      <c r="BU1456" s="4" t="str">
        <f t="shared" si="1744"/>
        <v>BU$1448</v>
      </c>
      <c r="BV1456" s="4" t="str">
        <f t="shared" si="1744"/>
        <v>BV$1448</v>
      </c>
      <c r="BW1456" s="4" t="str">
        <f t="shared" si="1744"/>
        <v>BW$1448</v>
      </c>
      <c r="BX1456" s="4" t="str">
        <f t="shared" si="1744"/>
        <v>BX$1448</v>
      </c>
      <c r="BY1456" s="4" t="str">
        <f t="shared" si="1744"/>
        <v>BY$1448</v>
      </c>
      <c r="BZ1456" s="4" t="str">
        <f t="shared" si="1744"/>
        <v>BZ$1448</v>
      </c>
      <c r="CA1456" s="4" t="str">
        <f t="shared" si="1744"/>
        <v>CA$1448</v>
      </c>
      <c r="CB1456" s="4" t="str">
        <f t="shared" si="1744"/>
        <v>CB$1448</v>
      </c>
      <c r="CC1456" s="4" t="str">
        <f t="shared" si="1744"/>
        <v>CC$1448</v>
      </c>
      <c r="CD1456" s="4" t="str">
        <f t="shared" si="1744"/>
        <v>CD$1448</v>
      </c>
      <c r="CE1456" s="4" t="str">
        <f t="shared" ref="CE1456:CL1456" si="1745">ADDRESS(ROW(CE1448),COLUMN(CE1448),2)</f>
        <v>CE$1448</v>
      </c>
      <c r="CF1456" s="4" t="str">
        <f t="shared" si="1745"/>
        <v>CF$1448</v>
      </c>
      <c r="CG1456" s="4" t="str">
        <f t="shared" si="1745"/>
        <v>CG$1448</v>
      </c>
      <c r="CH1456" s="4" t="str">
        <f t="shared" si="1745"/>
        <v>CH$1448</v>
      </c>
      <c r="CI1456" s="4" t="str">
        <f t="shared" si="1745"/>
        <v>CI$1448</v>
      </c>
      <c r="CJ1456" s="4" t="str">
        <f t="shared" si="1745"/>
        <v>CJ$1448</v>
      </c>
      <c r="CK1456" s="4" t="str">
        <f t="shared" si="1745"/>
        <v>CK$1448</v>
      </c>
      <c r="CL1456" s="4" t="str">
        <f t="shared" si="1745"/>
        <v>CL$1448</v>
      </c>
    </row>
    <row r="1457" spans="2:90" x14ac:dyDescent="0.4">
      <c r="B1457" s="8" t="str">
        <f>B1444</f>
        <v>Secondary volume driver</v>
      </c>
      <c r="D1457" t="s">
        <v>1014</v>
      </c>
      <c r="E1457" s="8" t="str">
        <f t="shared" si="1741"/>
        <v>1457 RECURFEE-S</v>
      </c>
      <c r="G1457" t="s">
        <v>332</v>
      </c>
      <c r="H1457" s="12"/>
      <c r="I1457" s="60"/>
      <c r="J1457" s="60"/>
      <c r="K1457" s="15"/>
      <c r="L1457" s="15"/>
      <c r="M1457" s="15"/>
      <c r="N1457" s="15"/>
      <c r="O1457" s="15"/>
      <c r="P1457" s="15"/>
      <c r="R1457" s="15"/>
      <c r="S1457" s="211" t="str">
        <f t="shared" ref="S1457:CD1457" si="1746">S1444</f>
        <v>S$15</v>
      </c>
      <c r="T1457" s="211" t="str">
        <f t="shared" si="1746"/>
        <v>T$15</v>
      </c>
      <c r="U1457" s="211" t="str">
        <f t="shared" si="1746"/>
        <v>U$15</v>
      </c>
      <c r="V1457" s="211" t="str">
        <f t="shared" si="1746"/>
        <v>V$15</v>
      </c>
      <c r="W1457" s="211" t="str">
        <f t="shared" si="1746"/>
        <v>W$15</v>
      </c>
      <c r="X1457" s="211" t="str">
        <f t="shared" si="1746"/>
        <v>X$15</v>
      </c>
      <c r="Y1457" s="211" t="str">
        <f t="shared" si="1746"/>
        <v>Y$15</v>
      </c>
      <c r="Z1457" s="211" t="str">
        <f t="shared" si="1746"/>
        <v>Z$15</v>
      </c>
      <c r="AA1457" s="211" t="str">
        <f t="shared" si="1746"/>
        <v>AA$15</v>
      </c>
      <c r="AB1457" s="211" t="str">
        <f t="shared" si="1746"/>
        <v>AB$15</v>
      </c>
      <c r="AC1457" s="211" t="str">
        <f t="shared" si="1746"/>
        <v>AC$15</v>
      </c>
      <c r="AD1457" s="211" t="str">
        <f t="shared" si="1746"/>
        <v>AD$15</v>
      </c>
      <c r="AE1457" s="211" t="str">
        <f t="shared" si="1746"/>
        <v>AE$15</v>
      </c>
      <c r="AF1457" s="211" t="str">
        <f t="shared" si="1746"/>
        <v>AF$15</v>
      </c>
      <c r="AG1457" s="211" t="str">
        <f t="shared" si="1746"/>
        <v>AG$15</v>
      </c>
      <c r="AH1457" s="211" t="str">
        <f t="shared" si="1746"/>
        <v>AH$15</v>
      </c>
      <c r="AI1457" s="211" t="str">
        <f t="shared" si="1746"/>
        <v>AI$15</v>
      </c>
      <c r="AJ1457" s="211" t="str">
        <f t="shared" si="1746"/>
        <v>AJ$15</v>
      </c>
      <c r="AK1457" s="211" t="str">
        <f t="shared" si="1746"/>
        <v>AK$15</v>
      </c>
      <c r="AL1457" s="211" t="str">
        <f t="shared" si="1746"/>
        <v>AL$15</v>
      </c>
      <c r="AM1457" s="211" t="str">
        <f t="shared" si="1746"/>
        <v>AM$15</v>
      </c>
      <c r="AN1457" s="211" t="str">
        <f t="shared" si="1746"/>
        <v>AN$15</v>
      </c>
      <c r="AO1457" s="211" t="str">
        <f t="shared" si="1746"/>
        <v>AO$15</v>
      </c>
      <c r="AP1457" s="211" t="str">
        <f t="shared" si="1746"/>
        <v>AP$15</v>
      </c>
      <c r="AQ1457" s="211" t="str">
        <f t="shared" si="1746"/>
        <v>AQ$15</v>
      </c>
      <c r="AR1457" s="211" t="str">
        <f t="shared" si="1746"/>
        <v>AR$15</v>
      </c>
      <c r="AS1457" s="211" t="str">
        <f t="shared" si="1746"/>
        <v>AS$15</v>
      </c>
      <c r="AT1457" s="211" t="str">
        <f t="shared" si="1746"/>
        <v>AT$15</v>
      </c>
      <c r="AU1457" s="211" t="str">
        <f t="shared" si="1746"/>
        <v>AU$15</v>
      </c>
      <c r="AV1457" s="211" t="str">
        <f t="shared" si="1746"/>
        <v>AV$15</v>
      </c>
      <c r="AW1457" s="211" t="str">
        <f t="shared" si="1746"/>
        <v>AW$15</v>
      </c>
      <c r="AX1457" s="211" t="str">
        <f t="shared" si="1746"/>
        <v>AX$15</v>
      </c>
      <c r="AY1457" s="211" t="str">
        <f t="shared" si="1746"/>
        <v>AY$15</v>
      </c>
      <c r="AZ1457" s="211" t="str">
        <f t="shared" si="1746"/>
        <v>AZ$15</v>
      </c>
      <c r="BA1457" s="211" t="str">
        <f t="shared" si="1746"/>
        <v>BA$15</v>
      </c>
      <c r="BB1457" s="211" t="str">
        <f t="shared" si="1746"/>
        <v>BB$15</v>
      </c>
      <c r="BC1457" s="211" t="str">
        <f t="shared" si="1746"/>
        <v>BC$15</v>
      </c>
      <c r="BD1457" s="211" t="str">
        <f t="shared" si="1746"/>
        <v>BD$15</v>
      </c>
      <c r="BE1457" s="211" t="str">
        <f t="shared" si="1746"/>
        <v>BE$15</v>
      </c>
      <c r="BF1457" s="211" t="str">
        <f t="shared" si="1746"/>
        <v>BF$15</v>
      </c>
      <c r="BG1457" s="211" t="str">
        <f t="shared" si="1746"/>
        <v>BG$15</v>
      </c>
      <c r="BH1457" s="211" t="str">
        <f t="shared" si="1746"/>
        <v>BH$15</v>
      </c>
      <c r="BI1457" s="211" t="str">
        <f t="shared" si="1746"/>
        <v>BI$15</v>
      </c>
      <c r="BJ1457" s="211" t="str">
        <f t="shared" si="1746"/>
        <v>BJ$15</v>
      </c>
      <c r="BK1457" s="211" t="str">
        <f t="shared" si="1746"/>
        <v>BK$15</v>
      </c>
      <c r="BL1457" s="211" t="str">
        <f t="shared" si="1746"/>
        <v>BL$15</v>
      </c>
      <c r="BM1457" s="211" t="str">
        <f t="shared" si="1746"/>
        <v>BM$15</v>
      </c>
      <c r="BN1457" s="211" t="str">
        <f t="shared" si="1746"/>
        <v>BN$15</v>
      </c>
      <c r="BO1457" s="211" t="str">
        <f t="shared" si="1746"/>
        <v>BO$15</v>
      </c>
      <c r="BP1457" s="211" t="str">
        <f t="shared" si="1746"/>
        <v>BP$15</v>
      </c>
      <c r="BQ1457" s="211" t="str">
        <f t="shared" si="1746"/>
        <v>BQ$15</v>
      </c>
      <c r="BR1457" s="211" t="str">
        <f t="shared" si="1746"/>
        <v>BR$15</v>
      </c>
      <c r="BS1457" s="211" t="str">
        <f t="shared" si="1746"/>
        <v>BS$15</v>
      </c>
      <c r="BT1457" s="211" t="str">
        <f t="shared" si="1746"/>
        <v>BT$15</v>
      </c>
      <c r="BU1457" s="211" t="str">
        <f t="shared" si="1746"/>
        <v>BU$15</v>
      </c>
      <c r="BV1457" s="211" t="str">
        <f t="shared" si="1746"/>
        <v>BV$15</v>
      </c>
      <c r="BW1457" s="211" t="str">
        <f t="shared" si="1746"/>
        <v>BW$15</v>
      </c>
      <c r="BX1457" s="211" t="str">
        <f t="shared" si="1746"/>
        <v>BX$15</v>
      </c>
      <c r="BY1457" s="211" t="str">
        <f t="shared" si="1746"/>
        <v>BY$15</v>
      </c>
      <c r="BZ1457" s="211" t="str">
        <f t="shared" si="1746"/>
        <v>BZ$15</v>
      </c>
      <c r="CA1457" s="211" t="str">
        <f t="shared" si="1746"/>
        <v>CA$15</v>
      </c>
      <c r="CB1457" s="211" t="str">
        <f t="shared" si="1746"/>
        <v>CB$15</v>
      </c>
      <c r="CC1457" s="211" t="str">
        <f t="shared" si="1746"/>
        <v>CC$15</v>
      </c>
      <c r="CD1457" s="211" t="str">
        <f t="shared" si="1746"/>
        <v>CD$15</v>
      </c>
      <c r="CE1457" s="211" t="str">
        <f t="shared" ref="CE1457:CL1457" si="1747">CE1444</f>
        <v>CE$15</v>
      </c>
      <c r="CF1457" s="211" t="str">
        <f t="shared" si="1747"/>
        <v>CF$15</v>
      </c>
      <c r="CG1457" s="211" t="str">
        <f t="shared" si="1747"/>
        <v>CG$15</v>
      </c>
      <c r="CH1457" s="211" t="str">
        <f t="shared" si="1747"/>
        <v>CH$15</v>
      </c>
      <c r="CI1457" s="211" t="str">
        <f t="shared" si="1747"/>
        <v>CI$15</v>
      </c>
      <c r="CJ1457" s="211" t="str">
        <f t="shared" si="1747"/>
        <v>CJ$15</v>
      </c>
      <c r="CK1457" s="211" t="str">
        <f t="shared" si="1747"/>
        <v>CK$15</v>
      </c>
      <c r="CL1457" s="211" t="str">
        <f t="shared" si="1747"/>
        <v>CL$15</v>
      </c>
    </row>
    <row r="1458" spans="2:90" x14ac:dyDescent="0.4">
      <c r="E1458" s="8"/>
      <c r="H1458" s="12"/>
      <c r="I1458" s="60"/>
      <c r="J1458" s="60"/>
      <c r="K1458" s="15"/>
      <c r="L1458" s="15"/>
      <c r="M1458" s="15"/>
      <c r="N1458" s="15"/>
      <c r="O1458" s="15"/>
      <c r="P1458" s="15"/>
      <c r="R1458" s="15"/>
      <c r="S1458" s="211"/>
      <c r="T1458" s="211"/>
      <c r="U1458" s="211"/>
      <c r="V1458" s="211"/>
      <c r="W1458" s="211"/>
      <c r="X1458" s="211"/>
      <c r="Y1458" s="211"/>
      <c r="Z1458" s="211"/>
      <c r="AA1458" s="211"/>
      <c r="AB1458" s="211"/>
      <c r="AC1458" s="211"/>
      <c r="AD1458" s="211"/>
      <c r="AE1458" s="211"/>
      <c r="AF1458" s="211"/>
      <c r="AG1458" s="211"/>
      <c r="AH1458" s="211"/>
      <c r="AI1458" s="211"/>
      <c r="AJ1458" s="211"/>
      <c r="AK1458" s="211"/>
      <c r="AL1458" s="211"/>
      <c r="AM1458" s="211"/>
      <c r="AN1458" s="211"/>
      <c r="AO1458" s="211"/>
      <c r="AP1458" s="211"/>
      <c r="AQ1458" s="211"/>
      <c r="AR1458" s="211"/>
      <c r="AS1458" s="211"/>
      <c r="AT1458" s="211"/>
      <c r="AU1458" s="211"/>
      <c r="AV1458" s="211"/>
      <c r="AW1458" s="211"/>
      <c r="AX1458" s="211"/>
      <c r="AY1458" s="211"/>
      <c r="AZ1458" s="211"/>
      <c r="BA1458" s="211"/>
      <c r="BB1458" s="211"/>
      <c r="BC1458" s="211"/>
      <c r="BD1458" s="211"/>
      <c r="BE1458" s="211"/>
      <c r="BF1458" s="211"/>
      <c r="BG1458" s="211"/>
      <c r="BH1458" s="211"/>
      <c r="BI1458" s="211"/>
      <c r="BJ1458" s="211"/>
      <c r="BK1458" s="211"/>
      <c r="BL1458" s="211"/>
      <c r="BM1458" s="211"/>
      <c r="BN1458" s="211"/>
      <c r="BO1458" s="211"/>
      <c r="BP1458" s="211"/>
      <c r="BQ1458" s="211"/>
      <c r="BR1458" s="211"/>
      <c r="BS1458" s="211"/>
      <c r="BT1458" s="211"/>
      <c r="BU1458" s="211"/>
      <c r="BV1458" s="211"/>
      <c r="BW1458" s="211"/>
      <c r="BX1458" s="211"/>
      <c r="BY1458" s="211"/>
      <c r="BZ1458" s="211"/>
      <c r="CA1458" s="211"/>
      <c r="CB1458" s="211"/>
      <c r="CC1458" s="211"/>
      <c r="CD1458" s="211"/>
      <c r="CE1458" s="211"/>
      <c r="CF1458" s="211"/>
      <c r="CG1458" s="211"/>
      <c r="CH1458" s="211"/>
      <c r="CI1458" s="211"/>
      <c r="CJ1458" s="211"/>
      <c r="CK1458" s="211"/>
      <c r="CL1458" s="211"/>
    </row>
    <row r="1459" spans="2:90" x14ac:dyDescent="0.4">
      <c r="B1459" s="171" t="s">
        <v>490</v>
      </c>
      <c r="E1459" s="8"/>
      <c r="H1459" s="189"/>
      <c r="I1459" s="190"/>
      <c r="J1459" s="190"/>
      <c r="K1459" s="191"/>
      <c r="L1459" s="191"/>
      <c r="M1459" s="191"/>
      <c r="N1459" s="191"/>
      <c r="O1459" s="191"/>
      <c r="P1459" s="191"/>
      <c r="R1459" s="191"/>
      <c r="S1459" s="192"/>
      <c r="T1459" s="192"/>
      <c r="U1459" s="192"/>
      <c r="V1459" s="192"/>
      <c r="W1459" s="192"/>
      <c r="X1459" s="192"/>
      <c r="Y1459" s="192"/>
      <c r="Z1459" s="192"/>
      <c r="AA1459" s="192"/>
      <c r="AB1459" s="192"/>
      <c r="AC1459" s="192"/>
      <c r="AD1459" s="192"/>
      <c r="AE1459" s="192"/>
      <c r="AF1459" s="192"/>
      <c r="AG1459" s="192"/>
      <c r="AH1459" s="192"/>
      <c r="AI1459" s="192"/>
      <c r="AJ1459" s="192"/>
      <c r="AK1459" s="192"/>
      <c r="AL1459" s="192"/>
      <c r="AM1459" s="192"/>
      <c r="AN1459" s="192"/>
      <c r="AO1459" s="192"/>
      <c r="AP1459" s="192"/>
      <c r="AQ1459" s="192"/>
      <c r="AR1459" s="192"/>
      <c r="AS1459" s="192"/>
      <c r="AT1459" s="192"/>
      <c r="AU1459" s="192"/>
      <c r="AV1459" s="192"/>
      <c r="AW1459" s="192"/>
      <c r="AX1459" s="192"/>
      <c r="AY1459" s="192"/>
      <c r="AZ1459" s="192"/>
      <c r="BA1459" s="192"/>
      <c r="BB1459" s="192"/>
      <c r="BC1459" s="192"/>
      <c r="BD1459" s="192"/>
      <c r="BE1459" s="192"/>
      <c r="BF1459" s="192"/>
      <c r="BG1459" s="192"/>
      <c r="BH1459" s="192"/>
      <c r="BI1459" s="192"/>
      <c r="BJ1459" s="192"/>
      <c r="BK1459" s="192"/>
      <c r="BL1459" s="192"/>
      <c r="BM1459" s="192"/>
      <c r="BN1459" s="192"/>
      <c r="BO1459" s="192"/>
      <c r="BP1459" s="192"/>
      <c r="BQ1459" s="192"/>
      <c r="BR1459" s="192"/>
      <c r="BS1459" s="192"/>
      <c r="BT1459" s="192"/>
      <c r="BU1459" s="192"/>
      <c r="BV1459" s="192"/>
      <c r="BW1459" s="192"/>
      <c r="BX1459" s="192"/>
      <c r="BY1459" s="192"/>
      <c r="BZ1459" s="192"/>
      <c r="CA1459" s="192"/>
      <c r="CB1459" s="192"/>
      <c r="CC1459" s="192"/>
      <c r="CD1459" s="192"/>
      <c r="CE1459" s="192"/>
      <c r="CF1459" s="192"/>
      <c r="CG1459" s="192"/>
      <c r="CH1459" s="192"/>
      <c r="CI1459" s="192"/>
      <c r="CJ1459" s="192"/>
      <c r="CK1459" s="192"/>
      <c r="CL1459" s="192"/>
    </row>
    <row r="1460" spans="2:90" x14ac:dyDescent="0.4">
      <c r="B1460" s="171" t="s">
        <v>492</v>
      </c>
      <c r="E1460" s="8"/>
      <c r="H1460" s="189"/>
      <c r="I1460" s="190"/>
      <c r="J1460" s="190"/>
      <c r="K1460" s="191"/>
      <c r="L1460" s="191"/>
      <c r="M1460" s="191"/>
      <c r="N1460" s="191"/>
      <c r="O1460" s="191"/>
      <c r="P1460" s="191"/>
      <c r="R1460" s="191"/>
      <c r="S1460" s="192"/>
      <c r="T1460" s="192"/>
      <c r="U1460" s="192"/>
      <c r="V1460" s="192"/>
      <c r="W1460" s="192"/>
      <c r="X1460" s="192"/>
      <c r="Y1460" s="192"/>
      <c r="Z1460" s="192"/>
      <c r="AA1460" s="192"/>
      <c r="AB1460" s="192"/>
      <c r="AC1460" s="192"/>
      <c r="AD1460" s="192"/>
      <c r="AE1460" s="192"/>
      <c r="AF1460" s="192"/>
      <c r="AG1460" s="192"/>
      <c r="AH1460" s="192"/>
      <c r="AI1460" s="192"/>
      <c r="AJ1460" s="192"/>
      <c r="AK1460" s="192"/>
      <c r="AL1460" s="192"/>
      <c r="AM1460" s="192"/>
      <c r="AN1460" s="192"/>
      <c r="AO1460" s="192"/>
      <c r="AP1460" s="192"/>
      <c r="AQ1460" s="192"/>
      <c r="AR1460" s="192"/>
      <c r="AS1460" s="192"/>
      <c r="AT1460" s="192"/>
      <c r="AU1460" s="192"/>
      <c r="AV1460" s="192"/>
      <c r="AW1460" s="192"/>
      <c r="AX1460" s="192"/>
      <c r="AY1460" s="192"/>
      <c r="AZ1460" s="192"/>
      <c r="BA1460" s="192"/>
      <c r="BB1460" s="192"/>
      <c r="BC1460" s="192"/>
      <c r="BD1460" s="192"/>
      <c r="BE1460" s="192"/>
      <c r="BF1460" s="192"/>
      <c r="BG1460" s="192"/>
      <c r="BH1460" s="192"/>
      <c r="BI1460" s="192"/>
      <c r="BJ1460" s="192"/>
      <c r="BK1460" s="192"/>
      <c r="BL1460" s="192"/>
      <c r="BM1460" s="192"/>
      <c r="BN1460" s="192"/>
      <c r="BO1460" s="192"/>
      <c r="BP1460" s="192"/>
      <c r="BQ1460" s="192"/>
      <c r="BR1460" s="192"/>
      <c r="BS1460" s="192"/>
      <c r="BT1460" s="192"/>
      <c r="BU1460" s="192"/>
      <c r="BV1460" s="192"/>
      <c r="BW1460" s="192"/>
      <c r="BX1460" s="192"/>
      <c r="BY1460" s="192"/>
      <c r="BZ1460" s="192"/>
      <c r="CA1460" s="192"/>
      <c r="CB1460" s="192"/>
      <c r="CC1460" s="192"/>
      <c r="CD1460" s="192"/>
      <c r="CE1460" s="192"/>
      <c r="CF1460" s="192"/>
      <c r="CG1460" s="192"/>
      <c r="CH1460" s="192"/>
      <c r="CI1460" s="192"/>
      <c r="CJ1460" s="192"/>
      <c r="CK1460" s="192"/>
      <c r="CL1460" s="192"/>
    </row>
    <row r="1461" spans="2:90" x14ac:dyDescent="0.4">
      <c r="B1461" s="171" t="s">
        <v>461</v>
      </c>
      <c r="E1461" s="8"/>
      <c r="H1461" s="170"/>
      <c r="I1461" s="172"/>
      <c r="J1461" s="172"/>
      <c r="K1461" s="193"/>
      <c r="L1461" s="193"/>
      <c r="M1461" s="193"/>
      <c r="N1461" s="193"/>
      <c r="O1461" s="193"/>
      <c r="P1461" s="193"/>
      <c r="R1461" s="194"/>
      <c r="S1461" s="195" t="str">
        <f t="shared" ref="S1461:CD1461" si="1748">S$16</f>
        <v>S$12</v>
      </c>
      <c r="T1461" s="195" t="str">
        <f t="shared" si="1748"/>
        <v>T$12</v>
      </c>
      <c r="U1461" s="195" t="str">
        <f t="shared" si="1748"/>
        <v>U$12</v>
      </c>
      <c r="V1461" s="195" t="str">
        <f t="shared" si="1748"/>
        <v>V$12</v>
      </c>
      <c r="W1461" s="195" t="str">
        <f t="shared" si="1748"/>
        <v>W$12</v>
      </c>
      <c r="X1461" s="195" t="str">
        <f t="shared" si="1748"/>
        <v>X$12</v>
      </c>
      <c r="Y1461" s="195" t="str">
        <f t="shared" si="1748"/>
        <v>Y$12</v>
      </c>
      <c r="Z1461" s="195" t="str">
        <f t="shared" si="1748"/>
        <v>Z$12</v>
      </c>
      <c r="AA1461" s="195" t="str">
        <f t="shared" si="1748"/>
        <v>AA$12</v>
      </c>
      <c r="AB1461" s="195" t="str">
        <f t="shared" si="1748"/>
        <v>AB$12</v>
      </c>
      <c r="AC1461" s="195" t="str">
        <f t="shared" si="1748"/>
        <v>AC$12</v>
      </c>
      <c r="AD1461" s="195" t="str">
        <f t="shared" si="1748"/>
        <v>AD$12</v>
      </c>
      <c r="AE1461" s="195" t="str">
        <f t="shared" si="1748"/>
        <v>AE$12</v>
      </c>
      <c r="AF1461" s="195" t="str">
        <f t="shared" si="1748"/>
        <v>AF$12</v>
      </c>
      <c r="AG1461" s="195" t="str">
        <f t="shared" si="1748"/>
        <v>AG$12</v>
      </c>
      <c r="AH1461" s="195" t="str">
        <f t="shared" si="1748"/>
        <v>AH$12</v>
      </c>
      <c r="AI1461" s="195" t="str">
        <f t="shared" si="1748"/>
        <v>AI$12</v>
      </c>
      <c r="AJ1461" s="195" t="str">
        <f t="shared" si="1748"/>
        <v>AJ$12</v>
      </c>
      <c r="AK1461" s="195" t="str">
        <f t="shared" si="1748"/>
        <v>AK$12</v>
      </c>
      <c r="AL1461" s="195" t="str">
        <f t="shared" si="1748"/>
        <v>AL$12</v>
      </c>
      <c r="AM1461" s="195" t="str">
        <f t="shared" si="1748"/>
        <v>AM$12</v>
      </c>
      <c r="AN1461" s="195" t="str">
        <f t="shared" si="1748"/>
        <v>AN$12</v>
      </c>
      <c r="AO1461" s="195" t="str">
        <f t="shared" si="1748"/>
        <v>AO$12</v>
      </c>
      <c r="AP1461" s="195" t="str">
        <f t="shared" si="1748"/>
        <v>AP$12</v>
      </c>
      <c r="AQ1461" s="195" t="str">
        <f t="shared" si="1748"/>
        <v>AQ$12</v>
      </c>
      <c r="AR1461" s="195" t="str">
        <f t="shared" si="1748"/>
        <v>AR$12</v>
      </c>
      <c r="AS1461" s="195" t="str">
        <f t="shared" si="1748"/>
        <v>AS$12</v>
      </c>
      <c r="AT1461" s="195" t="str">
        <f t="shared" si="1748"/>
        <v>AT$12</v>
      </c>
      <c r="AU1461" s="195" t="str">
        <f t="shared" si="1748"/>
        <v>AU$12</v>
      </c>
      <c r="AV1461" s="195" t="str">
        <f t="shared" si="1748"/>
        <v>AV$12</v>
      </c>
      <c r="AW1461" s="195" t="str">
        <f t="shared" si="1748"/>
        <v>AW$12</v>
      </c>
      <c r="AX1461" s="195" t="str">
        <f t="shared" si="1748"/>
        <v>AX$12</v>
      </c>
      <c r="AY1461" s="195" t="str">
        <f t="shared" si="1748"/>
        <v>AY$12</v>
      </c>
      <c r="AZ1461" s="195" t="str">
        <f t="shared" si="1748"/>
        <v>AZ$12</v>
      </c>
      <c r="BA1461" s="195" t="str">
        <f t="shared" si="1748"/>
        <v>BA$12</v>
      </c>
      <c r="BB1461" s="195" t="str">
        <f t="shared" si="1748"/>
        <v>BB$12</v>
      </c>
      <c r="BC1461" s="195" t="str">
        <f t="shared" si="1748"/>
        <v>BC$12</v>
      </c>
      <c r="BD1461" s="195" t="str">
        <f t="shared" si="1748"/>
        <v>BD$12</v>
      </c>
      <c r="BE1461" s="195" t="str">
        <f t="shared" si="1748"/>
        <v>BE$12</v>
      </c>
      <c r="BF1461" s="195" t="str">
        <f t="shared" si="1748"/>
        <v>BF$12</v>
      </c>
      <c r="BG1461" s="195" t="str">
        <f t="shared" si="1748"/>
        <v>BG$12</v>
      </c>
      <c r="BH1461" s="195" t="str">
        <f t="shared" si="1748"/>
        <v>BH$12</v>
      </c>
      <c r="BI1461" s="195" t="str">
        <f t="shared" si="1748"/>
        <v>BI$12</v>
      </c>
      <c r="BJ1461" s="195" t="str">
        <f t="shared" si="1748"/>
        <v>BJ$12</v>
      </c>
      <c r="BK1461" s="195" t="str">
        <f t="shared" si="1748"/>
        <v>BK$12</v>
      </c>
      <c r="BL1461" s="195" t="str">
        <f t="shared" si="1748"/>
        <v>BL$12</v>
      </c>
      <c r="BM1461" s="195" t="str">
        <f t="shared" si="1748"/>
        <v>BM$12</v>
      </c>
      <c r="BN1461" s="195" t="str">
        <f t="shared" si="1748"/>
        <v>BN$12</v>
      </c>
      <c r="BO1461" s="195" t="str">
        <f t="shared" si="1748"/>
        <v>BO$12</v>
      </c>
      <c r="BP1461" s="195" t="str">
        <f t="shared" si="1748"/>
        <v>BP$12</v>
      </c>
      <c r="BQ1461" s="195" t="str">
        <f t="shared" si="1748"/>
        <v>BQ$12</v>
      </c>
      <c r="BR1461" s="195" t="str">
        <f t="shared" si="1748"/>
        <v>BR$12</v>
      </c>
      <c r="BS1461" s="195" t="str">
        <f t="shared" si="1748"/>
        <v>BS$12</v>
      </c>
      <c r="BT1461" s="195" t="str">
        <f t="shared" si="1748"/>
        <v>BT$12</v>
      </c>
      <c r="BU1461" s="195" t="str">
        <f t="shared" si="1748"/>
        <v>BU$12</v>
      </c>
      <c r="BV1461" s="195" t="str">
        <f t="shared" si="1748"/>
        <v>BV$12</v>
      </c>
      <c r="BW1461" s="195" t="str">
        <f t="shared" si="1748"/>
        <v>BW$12</v>
      </c>
      <c r="BX1461" s="195" t="str">
        <f t="shared" si="1748"/>
        <v>BX$12</v>
      </c>
      <c r="BY1461" s="195" t="str">
        <f t="shared" si="1748"/>
        <v>BY$12</v>
      </c>
      <c r="BZ1461" s="195" t="str">
        <f t="shared" si="1748"/>
        <v>BZ$12</v>
      </c>
      <c r="CA1461" s="195" t="str">
        <f t="shared" si="1748"/>
        <v>CA$12</v>
      </c>
      <c r="CB1461" s="195" t="str">
        <f t="shared" si="1748"/>
        <v>CB$12</v>
      </c>
      <c r="CC1461" s="195" t="str">
        <f t="shared" si="1748"/>
        <v>CC$12</v>
      </c>
      <c r="CD1461" s="195" t="str">
        <f t="shared" si="1748"/>
        <v>CD$12</v>
      </c>
      <c r="CE1461" s="195" t="str">
        <f t="shared" ref="CE1461:CL1461" si="1749">CE$16</f>
        <v>CE$12</v>
      </c>
      <c r="CF1461" s="195" t="str">
        <f t="shared" si="1749"/>
        <v>CF$12</v>
      </c>
      <c r="CG1461" s="195" t="str">
        <f t="shared" si="1749"/>
        <v>CG$12</v>
      </c>
      <c r="CH1461" s="195" t="str">
        <f t="shared" si="1749"/>
        <v>CH$12</v>
      </c>
      <c r="CI1461" s="195" t="str">
        <f t="shared" si="1749"/>
        <v>CI$12</v>
      </c>
      <c r="CJ1461" s="195" t="str">
        <f t="shared" si="1749"/>
        <v>CJ$12</v>
      </c>
      <c r="CK1461" s="195" t="str">
        <f t="shared" si="1749"/>
        <v>CK$12</v>
      </c>
      <c r="CL1461" s="195" t="str">
        <f t="shared" si="1749"/>
        <v>CL$12</v>
      </c>
    </row>
    <row r="1462" spans="2:90" x14ac:dyDescent="0.4">
      <c r="B1462" s="171" t="s">
        <v>462</v>
      </c>
      <c r="E1462" s="8"/>
      <c r="H1462" s="170"/>
      <c r="I1462" s="172"/>
      <c r="J1462" s="172"/>
      <c r="K1462" s="193"/>
      <c r="L1462" s="193"/>
      <c r="M1462" s="193"/>
      <c r="N1462" s="193"/>
      <c r="O1462" s="193"/>
      <c r="P1462" s="193"/>
      <c r="R1462" s="194"/>
      <c r="S1462" s="195" t="str">
        <f t="shared" ref="S1462:CD1462" si="1750">S$17</f>
        <v>S$13</v>
      </c>
      <c r="T1462" s="195" t="str">
        <f t="shared" si="1750"/>
        <v>T$13</v>
      </c>
      <c r="U1462" s="195" t="str">
        <f t="shared" si="1750"/>
        <v>U$13</v>
      </c>
      <c r="V1462" s="195" t="str">
        <f t="shared" si="1750"/>
        <v>V$13</v>
      </c>
      <c r="W1462" s="195" t="str">
        <f t="shared" si="1750"/>
        <v>W$13</v>
      </c>
      <c r="X1462" s="195" t="str">
        <f t="shared" si="1750"/>
        <v>X$13</v>
      </c>
      <c r="Y1462" s="195" t="str">
        <f t="shared" si="1750"/>
        <v>Y$13</v>
      </c>
      <c r="Z1462" s="195" t="str">
        <f t="shared" si="1750"/>
        <v>Z$13</v>
      </c>
      <c r="AA1462" s="195" t="str">
        <f t="shared" si="1750"/>
        <v>AA$13</v>
      </c>
      <c r="AB1462" s="195" t="str">
        <f t="shared" si="1750"/>
        <v>AB$13</v>
      </c>
      <c r="AC1462" s="195" t="str">
        <f t="shared" si="1750"/>
        <v>AC$13</v>
      </c>
      <c r="AD1462" s="195" t="str">
        <f t="shared" si="1750"/>
        <v>AD$13</v>
      </c>
      <c r="AE1462" s="195" t="str">
        <f t="shared" si="1750"/>
        <v>AE$13</v>
      </c>
      <c r="AF1462" s="195" t="str">
        <f t="shared" si="1750"/>
        <v>AF$13</v>
      </c>
      <c r="AG1462" s="195" t="str">
        <f t="shared" si="1750"/>
        <v>AG$13</v>
      </c>
      <c r="AH1462" s="195" t="str">
        <f t="shared" si="1750"/>
        <v>AH$13</v>
      </c>
      <c r="AI1462" s="195" t="str">
        <f t="shared" si="1750"/>
        <v>AI$13</v>
      </c>
      <c r="AJ1462" s="195" t="str">
        <f t="shared" si="1750"/>
        <v>AJ$13</v>
      </c>
      <c r="AK1462" s="195" t="str">
        <f t="shared" si="1750"/>
        <v>AK$13</v>
      </c>
      <c r="AL1462" s="195" t="str">
        <f t="shared" si="1750"/>
        <v>AL$13</v>
      </c>
      <c r="AM1462" s="195" t="str">
        <f t="shared" si="1750"/>
        <v>AM$13</v>
      </c>
      <c r="AN1462" s="195" t="str">
        <f t="shared" si="1750"/>
        <v>AN$13</v>
      </c>
      <c r="AO1462" s="195" t="str">
        <f t="shared" si="1750"/>
        <v>AO$13</v>
      </c>
      <c r="AP1462" s="195" t="str">
        <f t="shared" si="1750"/>
        <v>AP$13</v>
      </c>
      <c r="AQ1462" s="195" t="str">
        <f t="shared" si="1750"/>
        <v>AQ$13</v>
      </c>
      <c r="AR1462" s="195" t="str">
        <f t="shared" si="1750"/>
        <v>AR$13</v>
      </c>
      <c r="AS1462" s="195" t="str">
        <f t="shared" si="1750"/>
        <v>AS$13</v>
      </c>
      <c r="AT1462" s="195" t="str">
        <f t="shared" si="1750"/>
        <v>AT$13</v>
      </c>
      <c r="AU1462" s="195" t="str">
        <f t="shared" si="1750"/>
        <v>AU$13</v>
      </c>
      <c r="AV1462" s="195" t="str">
        <f t="shared" si="1750"/>
        <v>AV$13</v>
      </c>
      <c r="AW1462" s="195" t="str">
        <f t="shared" si="1750"/>
        <v>AW$13</v>
      </c>
      <c r="AX1462" s="195" t="str">
        <f t="shared" si="1750"/>
        <v>AX$13</v>
      </c>
      <c r="AY1462" s="195" t="str">
        <f t="shared" si="1750"/>
        <v>AY$13</v>
      </c>
      <c r="AZ1462" s="195" t="str">
        <f t="shared" si="1750"/>
        <v>AZ$13</v>
      </c>
      <c r="BA1462" s="195" t="str">
        <f t="shared" si="1750"/>
        <v>BA$13</v>
      </c>
      <c r="BB1462" s="195" t="str">
        <f t="shared" si="1750"/>
        <v>BB$13</v>
      </c>
      <c r="BC1462" s="195" t="str">
        <f t="shared" si="1750"/>
        <v>BC$13</v>
      </c>
      <c r="BD1462" s="195" t="str">
        <f t="shared" si="1750"/>
        <v>BD$13</v>
      </c>
      <c r="BE1462" s="195" t="str">
        <f t="shared" si="1750"/>
        <v>BE$13</v>
      </c>
      <c r="BF1462" s="195" t="str">
        <f t="shared" si="1750"/>
        <v>BF$13</v>
      </c>
      <c r="BG1462" s="195" t="str">
        <f t="shared" si="1750"/>
        <v>BG$13</v>
      </c>
      <c r="BH1462" s="195" t="str">
        <f t="shared" si="1750"/>
        <v>BH$13</v>
      </c>
      <c r="BI1462" s="195" t="str">
        <f t="shared" si="1750"/>
        <v>BI$13</v>
      </c>
      <c r="BJ1462" s="195" t="str">
        <f t="shared" si="1750"/>
        <v>BJ$13</v>
      </c>
      <c r="BK1462" s="195" t="str">
        <f t="shared" si="1750"/>
        <v>BK$13</v>
      </c>
      <c r="BL1462" s="195" t="str">
        <f t="shared" si="1750"/>
        <v>BL$13</v>
      </c>
      <c r="BM1462" s="195" t="str">
        <f t="shared" si="1750"/>
        <v>BM$13</v>
      </c>
      <c r="BN1462" s="195" t="str">
        <f t="shared" si="1750"/>
        <v>BN$13</v>
      </c>
      <c r="BO1462" s="195" t="str">
        <f t="shared" si="1750"/>
        <v>BO$13</v>
      </c>
      <c r="BP1462" s="195" t="str">
        <f t="shared" si="1750"/>
        <v>BP$13</v>
      </c>
      <c r="BQ1462" s="195" t="str">
        <f t="shared" si="1750"/>
        <v>BQ$13</v>
      </c>
      <c r="BR1462" s="195" t="str">
        <f t="shared" si="1750"/>
        <v>BR$13</v>
      </c>
      <c r="BS1462" s="195" t="str">
        <f t="shared" si="1750"/>
        <v>BS$13</v>
      </c>
      <c r="BT1462" s="195" t="str">
        <f t="shared" si="1750"/>
        <v>BT$13</v>
      </c>
      <c r="BU1462" s="195" t="str">
        <f t="shared" si="1750"/>
        <v>BU$13</v>
      </c>
      <c r="BV1462" s="195" t="str">
        <f t="shared" si="1750"/>
        <v>BV$13</v>
      </c>
      <c r="BW1462" s="195" t="str">
        <f t="shared" si="1750"/>
        <v>BW$13</v>
      </c>
      <c r="BX1462" s="195" t="str">
        <f t="shared" si="1750"/>
        <v>BX$13</v>
      </c>
      <c r="BY1462" s="195" t="str">
        <f t="shared" si="1750"/>
        <v>BY$13</v>
      </c>
      <c r="BZ1462" s="195" t="str">
        <f t="shared" si="1750"/>
        <v>BZ$13</v>
      </c>
      <c r="CA1462" s="195" t="str">
        <f t="shared" si="1750"/>
        <v>CA$13</v>
      </c>
      <c r="CB1462" s="195" t="str">
        <f t="shared" si="1750"/>
        <v>CB$13</v>
      </c>
      <c r="CC1462" s="195" t="str">
        <f t="shared" si="1750"/>
        <v>CC$13</v>
      </c>
      <c r="CD1462" s="195" t="str">
        <f t="shared" si="1750"/>
        <v>CD$13</v>
      </c>
      <c r="CE1462" s="195" t="str">
        <f t="shared" ref="CE1462:CL1462" si="1751">CE$17</f>
        <v>CE$13</v>
      </c>
      <c r="CF1462" s="195" t="str">
        <f t="shared" si="1751"/>
        <v>CF$13</v>
      </c>
      <c r="CG1462" s="195" t="str">
        <f t="shared" si="1751"/>
        <v>CG$13</v>
      </c>
      <c r="CH1462" s="195" t="str">
        <f t="shared" si="1751"/>
        <v>CH$13</v>
      </c>
      <c r="CI1462" s="195" t="str">
        <f t="shared" si="1751"/>
        <v>CI$13</v>
      </c>
      <c r="CJ1462" s="195" t="str">
        <f t="shared" si="1751"/>
        <v>CJ$13</v>
      </c>
      <c r="CK1462" s="195" t="str">
        <f t="shared" si="1751"/>
        <v>CK$13</v>
      </c>
      <c r="CL1462" s="195" t="str">
        <f t="shared" si="1751"/>
        <v>CL$13</v>
      </c>
    </row>
    <row r="1463" spans="2:90" x14ac:dyDescent="0.4">
      <c r="B1463" s="171" t="s">
        <v>491</v>
      </c>
      <c r="E1463" s="8"/>
      <c r="H1463" s="196"/>
      <c r="I1463" s="197"/>
      <c r="J1463" s="197"/>
      <c r="K1463" s="198"/>
      <c r="L1463" s="198"/>
      <c r="M1463" s="198"/>
      <c r="N1463" s="198"/>
      <c r="O1463" s="198"/>
      <c r="P1463" s="198"/>
      <c r="R1463" s="198"/>
      <c r="S1463" s="170"/>
      <c r="T1463" s="170"/>
      <c r="U1463" s="170"/>
      <c r="V1463" s="170"/>
      <c r="W1463" s="170"/>
      <c r="X1463" s="170"/>
      <c r="Y1463" s="170"/>
      <c r="Z1463" s="170"/>
      <c r="AA1463" s="170"/>
      <c r="AB1463" s="170"/>
      <c r="AC1463" s="170"/>
      <c r="AD1463" s="170"/>
      <c r="AE1463" s="170"/>
      <c r="AF1463" s="170"/>
      <c r="AG1463" s="170"/>
      <c r="AH1463" s="170"/>
      <c r="AI1463" s="170"/>
      <c r="AJ1463" s="170"/>
      <c r="AK1463" s="170"/>
      <c r="AL1463" s="170"/>
      <c r="AM1463" s="170"/>
      <c r="AN1463" s="170"/>
      <c r="AO1463" s="170"/>
      <c r="AP1463" s="170"/>
      <c r="AQ1463" s="170"/>
      <c r="AR1463" s="170"/>
      <c r="AS1463" s="170"/>
      <c r="AT1463" s="170"/>
      <c r="AU1463" s="170"/>
      <c r="AV1463" s="170"/>
      <c r="AW1463" s="170"/>
      <c r="AX1463" s="170"/>
      <c r="AY1463" s="170"/>
      <c r="AZ1463" s="170"/>
      <c r="BA1463" s="170"/>
      <c r="BB1463" s="170"/>
      <c r="BC1463" s="170"/>
      <c r="BD1463" s="170"/>
      <c r="BE1463" s="170"/>
      <c r="BF1463" s="170"/>
      <c r="BG1463" s="170"/>
      <c r="BH1463" s="170"/>
      <c r="BI1463" s="170"/>
      <c r="BJ1463" s="170"/>
      <c r="BK1463" s="170"/>
      <c r="BL1463" s="170"/>
      <c r="BM1463" s="170"/>
      <c r="BN1463" s="170"/>
      <c r="BO1463" s="170"/>
      <c r="BP1463" s="170"/>
      <c r="BQ1463" s="170"/>
      <c r="BR1463" s="170"/>
      <c r="BS1463" s="170"/>
      <c r="BT1463" s="170"/>
      <c r="BU1463" s="170"/>
      <c r="BV1463" s="170"/>
      <c r="BW1463" s="170"/>
      <c r="BX1463" s="170"/>
      <c r="BY1463" s="170"/>
      <c r="BZ1463" s="170"/>
      <c r="CA1463" s="170"/>
      <c r="CB1463" s="170"/>
      <c r="CC1463" s="170"/>
      <c r="CD1463" s="170"/>
      <c r="CE1463" s="170"/>
      <c r="CF1463" s="170"/>
      <c r="CG1463" s="170"/>
      <c r="CH1463" s="170"/>
      <c r="CI1463" s="170"/>
      <c r="CJ1463" s="170"/>
      <c r="CK1463" s="170"/>
      <c r="CL1463" s="170"/>
    </row>
    <row r="1464" spans="2:90" x14ac:dyDescent="0.4">
      <c r="B1464" s="171" t="s">
        <v>505</v>
      </c>
      <c r="E1464" s="8"/>
      <c r="H1464" s="196"/>
      <c r="I1464" s="197"/>
      <c r="J1464" s="197"/>
      <c r="K1464" s="198"/>
      <c r="L1464" s="198"/>
      <c r="M1464" s="198"/>
      <c r="N1464" s="198"/>
      <c r="O1464" s="198"/>
      <c r="P1464" s="198"/>
      <c r="R1464" s="198"/>
      <c r="S1464" s="186"/>
      <c r="T1464" s="186"/>
      <c r="U1464" s="186"/>
      <c r="V1464" s="186"/>
      <c r="W1464" s="186"/>
      <c r="X1464" s="186"/>
      <c r="Y1464" s="186"/>
      <c r="Z1464" s="186"/>
      <c r="AA1464" s="186"/>
      <c r="AB1464" s="186"/>
      <c r="AC1464" s="186"/>
      <c r="AD1464" s="186"/>
      <c r="AE1464" s="186"/>
      <c r="AF1464" s="186"/>
      <c r="AG1464" s="186"/>
      <c r="AH1464" s="186"/>
      <c r="AI1464" s="186"/>
      <c r="AJ1464" s="186"/>
      <c r="AK1464" s="186"/>
      <c r="AL1464" s="186"/>
      <c r="AM1464" s="186"/>
      <c r="AN1464" s="186"/>
      <c r="AO1464" s="186"/>
      <c r="AP1464" s="186"/>
      <c r="AQ1464" s="186"/>
      <c r="AR1464" s="186"/>
      <c r="AS1464" s="186"/>
      <c r="AT1464" s="186"/>
      <c r="AU1464" s="186"/>
      <c r="AV1464" s="186"/>
      <c r="AW1464" s="186"/>
      <c r="AX1464" s="186"/>
      <c r="AY1464" s="186"/>
      <c r="AZ1464" s="186"/>
      <c r="BA1464" s="186"/>
      <c r="BB1464" s="186"/>
      <c r="BC1464" s="186"/>
      <c r="BD1464" s="186"/>
      <c r="BE1464" s="186"/>
      <c r="BF1464" s="186"/>
      <c r="BG1464" s="186"/>
      <c r="BH1464" s="186"/>
      <c r="BI1464" s="186"/>
      <c r="BJ1464" s="186"/>
      <c r="BK1464" s="186"/>
      <c r="BL1464" s="186"/>
      <c r="BM1464" s="186"/>
      <c r="BN1464" s="186"/>
      <c r="BO1464" s="186"/>
      <c r="BP1464" s="186"/>
      <c r="BQ1464" s="186"/>
      <c r="BR1464" s="186"/>
      <c r="BS1464" s="186"/>
      <c r="BT1464" s="186"/>
      <c r="BU1464" s="186"/>
      <c r="BV1464" s="186"/>
      <c r="BW1464" s="186"/>
      <c r="BX1464" s="186"/>
      <c r="BY1464" s="186"/>
      <c r="BZ1464" s="186"/>
      <c r="CA1464" s="186"/>
      <c r="CB1464" s="186"/>
      <c r="CC1464" s="186"/>
      <c r="CD1464" s="186"/>
      <c r="CE1464" s="186"/>
      <c r="CF1464" s="186"/>
      <c r="CG1464" s="186"/>
      <c r="CH1464" s="186"/>
      <c r="CI1464" s="186"/>
      <c r="CJ1464" s="186"/>
      <c r="CK1464" s="186"/>
      <c r="CL1464" s="186"/>
    </row>
    <row r="1465" spans="2:90" x14ac:dyDescent="0.4">
      <c r="B1465" s="171" t="s">
        <v>463</v>
      </c>
      <c r="E1465" s="8"/>
      <c r="H1465" s="196"/>
      <c r="I1465" s="197"/>
      <c r="J1465" s="197"/>
      <c r="K1465" s="198"/>
      <c r="L1465" s="198"/>
      <c r="M1465" s="198"/>
      <c r="N1465" s="198"/>
      <c r="O1465" s="198"/>
      <c r="P1465" s="198"/>
      <c r="R1465" s="198"/>
      <c r="S1465" s="186" t="str">
        <f t="shared" ref="S1465:CD1465" si="1752">S$18</f>
        <v>S$14</v>
      </c>
      <c r="T1465" s="186" t="str">
        <f t="shared" si="1752"/>
        <v>T$14</v>
      </c>
      <c r="U1465" s="186" t="str">
        <f t="shared" si="1752"/>
        <v>U$14</v>
      </c>
      <c r="V1465" s="186" t="str">
        <f t="shared" si="1752"/>
        <v>V$14</v>
      </c>
      <c r="W1465" s="186" t="str">
        <f t="shared" si="1752"/>
        <v>W$14</v>
      </c>
      <c r="X1465" s="186" t="str">
        <f t="shared" si="1752"/>
        <v>X$14</v>
      </c>
      <c r="Y1465" s="186" t="str">
        <f t="shared" si="1752"/>
        <v>Y$14</v>
      </c>
      <c r="Z1465" s="186" t="str">
        <f t="shared" si="1752"/>
        <v>Z$14</v>
      </c>
      <c r="AA1465" s="186" t="str">
        <f t="shared" si="1752"/>
        <v>AA$14</v>
      </c>
      <c r="AB1465" s="186" t="str">
        <f t="shared" si="1752"/>
        <v>AB$14</v>
      </c>
      <c r="AC1465" s="186" t="str">
        <f t="shared" si="1752"/>
        <v>AC$14</v>
      </c>
      <c r="AD1465" s="186" t="str">
        <f t="shared" si="1752"/>
        <v>AD$14</v>
      </c>
      <c r="AE1465" s="186" t="str">
        <f t="shared" si="1752"/>
        <v>AE$14</v>
      </c>
      <c r="AF1465" s="186" t="str">
        <f t="shared" si="1752"/>
        <v>AF$14</v>
      </c>
      <c r="AG1465" s="186" t="str">
        <f t="shared" si="1752"/>
        <v>AG$14</v>
      </c>
      <c r="AH1465" s="186" t="str">
        <f t="shared" si="1752"/>
        <v>AH$14</v>
      </c>
      <c r="AI1465" s="186" t="str">
        <f t="shared" si="1752"/>
        <v>AI$14</v>
      </c>
      <c r="AJ1465" s="186" t="str">
        <f t="shared" si="1752"/>
        <v>AJ$14</v>
      </c>
      <c r="AK1465" s="186" t="str">
        <f t="shared" si="1752"/>
        <v>AK$14</v>
      </c>
      <c r="AL1465" s="186" t="str">
        <f t="shared" si="1752"/>
        <v>AL$14</v>
      </c>
      <c r="AM1465" s="186" t="str">
        <f t="shared" si="1752"/>
        <v>AM$14</v>
      </c>
      <c r="AN1465" s="186" t="str">
        <f t="shared" si="1752"/>
        <v>AN$14</v>
      </c>
      <c r="AO1465" s="186" t="str">
        <f t="shared" si="1752"/>
        <v>AO$14</v>
      </c>
      <c r="AP1465" s="186" t="str">
        <f t="shared" si="1752"/>
        <v>AP$14</v>
      </c>
      <c r="AQ1465" s="186" t="str">
        <f t="shared" si="1752"/>
        <v>AQ$14</v>
      </c>
      <c r="AR1465" s="186" t="str">
        <f t="shared" si="1752"/>
        <v>AR$14</v>
      </c>
      <c r="AS1465" s="186" t="str">
        <f t="shared" si="1752"/>
        <v>AS$14</v>
      </c>
      <c r="AT1465" s="186" t="str">
        <f t="shared" si="1752"/>
        <v>AT$14</v>
      </c>
      <c r="AU1465" s="186" t="str">
        <f t="shared" si="1752"/>
        <v>AU$14</v>
      </c>
      <c r="AV1465" s="186" t="str">
        <f t="shared" si="1752"/>
        <v>AV$14</v>
      </c>
      <c r="AW1465" s="186" t="str">
        <f t="shared" si="1752"/>
        <v>AW$14</v>
      </c>
      <c r="AX1465" s="186" t="str">
        <f t="shared" si="1752"/>
        <v>AX$14</v>
      </c>
      <c r="AY1465" s="186" t="str">
        <f t="shared" si="1752"/>
        <v>AY$14</v>
      </c>
      <c r="AZ1465" s="186" t="str">
        <f t="shared" si="1752"/>
        <v>AZ$14</v>
      </c>
      <c r="BA1465" s="186" t="str">
        <f t="shared" si="1752"/>
        <v>BA$14</v>
      </c>
      <c r="BB1465" s="186" t="str">
        <f t="shared" si="1752"/>
        <v>BB$14</v>
      </c>
      <c r="BC1465" s="186" t="str">
        <f t="shared" si="1752"/>
        <v>BC$14</v>
      </c>
      <c r="BD1465" s="186" t="str">
        <f t="shared" si="1752"/>
        <v>BD$14</v>
      </c>
      <c r="BE1465" s="186" t="str">
        <f t="shared" si="1752"/>
        <v>BE$14</v>
      </c>
      <c r="BF1465" s="186" t="str">
        <f t="shared" si="1752"/>
        <v>BF$14</v>
      </c>
      <c r="BG1465" s="186" t="str">
        <f t="shared" si="1752"/>
        <v>BG$14</v>
      </c>
      <c r="BH1465" s="186" t="str">
        <f t="shared" si="1752"/>
        <v>BH$14</v>
      </c>
      <c r="BI1465" s="186" t="str">
        <f t="shared" si="1752"/>
        <v>BI$14</v>
      </c>
      <c r="BJ1465" s="186" t="str">
        <f t="shared" si="1752"/>
        <v>BJ$14</v>
      </c>
      <c r="BK1465" s="186" t="str">
        <f t="shared" si="1752"/>
        <v>BK$14</v>
      </c>
      <c r="BL1465" s="186" t="str">
        <f t="shared" si="1752"/>
        <v>BL$14</v>
      </c>
      <c r="BM1465" s="186" t="str">
        <f t="shared" si="1752"/>
        <v>BM$14</v>
      </c>
      <c r="BN1465" s="186" t="str">
        <f t="shared" si="1752"/>
        <v>BN$14</v>
      </c>
      <c r="BO1465" s="186" t="str">
        <f t="shared" si="1752"/>
        <v>BO$14</v>
      </c>
      <c r="BP1465" s="186" t="str">
        <f t="shared" si="1752"/>
        <v>BP$14</v>
      </c>
      <c r="BQ1465" s="186" t="str">
        <f t="shared" si="1752"/>
        <v>BQ$14</v>
      </c>
      <c r="BR1465" s="186" t="str">
        <f t="shared" si="1752"/>
        <v>BR$14</v>
      </c>
      <c r="BS1465" s="186" t="str">
        <f t="shared" si="1752"/>
        <v>BS$14</v>
      </c>
      <c r="BT1465" s="186" t="str">
        <f t="shared" si="1752"/>
        <v>BT$14</v>
      </c>
      <c r="BU1465" s="186" t="str">
        <f t="shared" si="1752"/>
        <v>BU$14</v>
      </c>
      <c r="BV1465" s="186" t="str">
        <f t="shared" si="1752"/>
        <v>BV$14</v>
      </c>
      <c r="BW1465" s="186" t="str">
        <f t="shared" si="1752"/>
        <v>BW$14</v>
      </c>
      <c r="BX1465" s="186" t="str">
        <f t="shared" si="1752"/>
        <v>BX$14</v>
      </c>
      <c r="BY1465" s="186" t="str">
        <f t="shared" si="1752"/>
        <v>BY$14</v>
      </c>
      <c r="BZ1465" s="186" t="str">
        <f t="shared" si="1752"/>
        <v>BZ$14</v>
      </c>
      <c r="CA1465" s="186" t="str">
        <f t="shared" si="1752"/>
        <v>CA$14</v>
      </c>
      <c r="CB1465" s="186" t="str">
        <f t="shared" si="1752"/>
        <v>CB$14</v>
      </c>
      <c r="CC1465" s="186" t="str">
        <f t="shared" si="1752"/>
        <v>CC$14</v>
      </c>
      <c r="CD1465" s="186" t="str">
        <f t="shared" si="1752"/>
        <v>CD$14</v>
      </c>
      <c r="CE1465" s="186" t="str">
        <f t="shared" ref="CE1465:CL1465" si="1753">CE$18</f>
        <v>CE$14</v>
      </c>
      <c r="CF1465" s="186" t="str">
        <f t="shared" si="1753"/>
        <v>CF$14</v>
      </c>
      <c r="CG1465" s="186" t="str">
        <f t="shared" si="1753"/>
        <v>CG$14</v>
      </c>
      <c r="CH1465" s="186" t="str">
        <f t="shared" si="1753"/>
        <v>CH$14</v>
      </c>
      <c r="CI1465" s="186" t="str">
        <f t="shared" si="1753"/>
        <v>CI$14</v>
      </c>
      <c r="CJ1465" s="186" t="str">
        <f t="shared" si="1753"/>
        <v>CJ$14</v>
      </c>
      <c r="CK1465" s="186" t="str">
        <f t="shared" si="1753"/>
        <v>CK$14</v>
      </c>
      <c r="CL1465" s="186" t="str">
        <f t="shared" si="1753"/>
        <v>CL$14</v>
      </c>
    </row>
    <row r="1466" spans="2:90" x14ac:dyDescent="0.4">
      <c r="B1466" s="171" t="s">
        <v>464</v>
      </c>
      <c r="E1466" s="8"/>
      <c r="H1466" s="196"/>
      <c r="I1466" s="197"/>
      <c r="J1466" s="197"/>
      <c r="K1466" s="198"/>
      <c r="L1466" s="198"/>
      <c r="M1466" s="198"/>
      <c r="N1466" s="198"/>
      <c r="O1466" s="198"/>
      <c r="P1466" s="198"/>
      <c r="R1466" s="198"/>
      <c r="S1466" s="186" t="str">
        <f t="shared" ref="S1466:CD1466" si="1754">S$19</f>
        <v>S$15</v>
      </c>
      <c r="T1466" s="186" t="str">
        <f t="shared" si="1754"/>
        <v>T$15</v>
      </c>
      <c r="U1466" s="186" t="str">
        <f t="shared" si="1754"/>
        <v>U$15</v>
      </c>
      <c r="V1466" s="186" t="str">
        <f t="shared" si="1754"/>
        <v>V$15</v>
      </c>
      <c r="W1466" s="186" t="str">
        <f t="shared" si="1754"/>
        <v>W$15</v>
      </c>
      <c r="X1466" s="186" t="str">
        <f t="shared" si="1754"/>
        <v>X$15</v>
      </c>
      <c r="Y1466" s="186" t="str">
        <f t="shared" si="1754"/>
        <v>Y$15</v>
      </c>
      <c r="Z1466" s="186" t="str">
        <f t="shared" si="1754"/>
        <v>Z$15</v>
      </c>
      <c r="AA1466" s="186" t="str">
        <f t="shared" si="1754"/>
        <v>AA$15</v>
      </c>
      <c r="AB1466" s="186" t="str">
        <f t="shared" si="1754"/>
        <v>AB$15</v>
      </c>
      <c r="AC1466" s="186" t="str">
        <f t="shared" si="1754"/>
        <v>AC$15</v>
      </c>
      <c r="AD1466" s="186" t="str">
        <f t="shared" si="1754"/>
        <v>AD$15</v>
      </c>
      <c r="AE1466" s="186" t="str">
        <f t="shared" si="1754"/>
        <v>AE$15</v>
      </c>
      <c r="AF1466" s="186" t="str">
        <f t="shared" si="1754"/>
        <v>AF$15</v>
      </c>
      <c r="AG1466" s="186" t="str">
        <f t="shared" si="1754"/>
        <v>AG$15</v>
      </c>
      <c r="AH1466" s="186" t="str">
        <f t="shared" si="1754"/>
        <v>AH$15</v>
      </c>
      <c r="AI1466" s="186" t="str">
        <f t="shared" si="1754"/>
        <v>AI$15</v>
      </c>
      <c r="AJ1466" s="186" t="str">
        <f t="shared" si="1754"/>
        <v>AJ$15</v>
      </c>
      <c r="AK1466" s="186" t="str">
        <f t="shared" si="1754"/>
        <v>AK$15</v>
      </c>
      <c r="AL1466" s="186" t="str">
        <f t="shared" si="1754"/>
        <v>AL$15</v>
      </c>
      <c r="AM1466" s="186" t="str">
        <f t="shared" si="1754"/>
        <v>AM$15</v>
      </c>
      <c r="AN1466" s="186" t="str">
        <f t="shared" si="1754"/>
        <v>AN$15</v>
      </c>
      <c r="AO1466" s="186" t="str">
        <f t="shared" si="1754"/>
        <v>AO$15</v>
      </c>
      <c r="AP1466" s="186" t="str">
        <f t="shared" si="1754"/>
        <v>AP$15</v>
      </c>
      <c r="AQ1466" s="186" t="str">
        <f t="shared" si="1754"/>
        <v>AQ$15</v>
      </c>
      <c r="AR1466" s="186" t="str">
        <f t="shared" si="1754"/>
        <v>AR$15</v>
      </c>
      <c r="AS1466" s="186" t="str">
        <f t="shared" si="1754"/>
        <v>AS$15</v>
      </c>
      <c r="AT1466" s="186" t="str">
        <f t="shared" si="1754"/>
        <v>AT$15</v>
      </c>
      <c r="AU1466" s="186" t="str">
        <f t="shared" si="1754"/>
        <v>AU$15</v>
      </c>
      <c r="AV1466" s="186" t="str">
        <f t="shared" si="1754"/>
        <v>AV$15</v>
      </c>
      <c r="AW1466" s="186" t="str">
        <f t="shared" si="1754"/>
        <v>AW$15</v>
      </c>
      <c r="AX1466" s="186" t="str">
        <f t="shared" si="1754"/>
        <v>AX$15</v>
      </c>
      <c r="AY1466" s="186" t="str">
        <f t="shared" si="1754"/>
        <v>AY$15</v>
      </c>
      <c r="AZ1466" s="186" t="str">
        <f t="shared" si="1754"/>
        <v>AZ$15</v>
      </c>
      <c r="BA1466" s="186" t="str">
        <f t="shared" si="1754"/>
        <v>BA$15</v>
      </c>
      <c r="BB1466" s="186" t="str">
        <f t="shared" si="1754"/>
        <v>BB$15</v>
      </c>
      <c r="BC1466" s="186" t="str">
        <f t="shared" si="1754"/>
        <v>BC$15</v>
      </c>
      <c r="BD1466" s="186" t="str">
        <f t="shared" si="1754"/>
        <v>BD$15</v>
      </c>
      <c r="BE1466" s="186" t="str">
        <f t="shared" si="1754"/>
        <v>BE$15</v>
      </c>
      <c r="BF1466" s="186" t="str">
        <f t="shared" si="1754"/>
        <v>BF$15</v>
      </c>
      <c r="BG1466" s="186" t="str">
        <f t="shared" si="1754"/>
        <v>BG$15</v>
      </c>
      <c r="BH1466" s="186" t="str">
        <f t="shared" si="1754"/>
        <v>BH$15</v>
      </c>
      <c r="BI1466" s="186" t="str">
        <f t="shared" si="1754"/>
        <v>BI$15</v>
      </c>
      <c r="BJ1466" s="186" t="str">
        <f t="shared" si="1754"/>
        <v>BJ$15</v>
      </c>
      <c r="BK1466" s="186" t="str">
        <f t="shared" si="1754"/>
        <v>BK$15</v>
      </c>
      <c r="BL1466" s="186" t="str">
        <f t="shared" si="1754"/>
        <v>BL$15</v>
      </c>
      <c r="BM1466" s="186" t="str">
        <f t="shared" si="1754"/>
        <v>BM$15</v>
      </c>
      <c r="BN1466" s="186" t="str">
        <f t="shared" si="1754"/>
        <v>BN$15</v>
      </c>
      <c r="BO1466" s="186" t="str">
        <f t="shared" si="1754"/>
        <v>BO$15</v>
      </c>
      <c r="BP1466" s="186" t="str">
        <f t="shared" si="1754"/>
        <v>BP$15</v>
      </c>
      <c r="BQ1466" s="186" t="str">
        <f t="shared" si="1754"/>
        <v>BQ$15</v>
      </c>
      <c r="BR1466" s="186" t="str">
        <f t="shared" si="1754"/>
        <v>BR$15</v>
      </c>
      <c r="BS1466" s="186" t="str">
        <f t="shared" si="1754"/>
        <v>BS$15</v>
      </c>
      <c r="BT1466" s="186" t="str">
        <f t="shared" si="1754"/>
        <v>BT$15</v>
      </c>
      <c r="BU1466" s="186" t="str">
        <f t="shared" si="1754"/>
        <v>BU$15</v>
      </c>
      <c r="BV1466" s="186" t="str">
        <f t="shared" si="1754"/>
        <v>BV$15</v>
      </c>
      <c r="BW1466" s="186" t="str">
        <f t="shared" si="1754"/>
        <v>BW$15</v>
      </c>
      <c r="BX1466" s="186" t="str">
        <f t="shared" si="1754"/>
        <v>BX$15</v>
      </c>
      <c r="BY1466" s="186" t="str">
        <f t="shared" si="1754"/>
        <v>BY$15</v>
      </c>
      <c r="BZ1466" s="186" t="str">
        <f t="shared" si="1754"/>
        <v>BZ$15</v>
      </c>
      <c r="CA1466" s="186" t="str">
        <f t="shared" si="1754"/>
        <v>CA$15</v>
      </c>
      <c r="CB1466" s="186" t="str">
        <f t="shared" si="1754"/>
        <v>CB$15</v>
      </c>
      <c r="CC1466" s="186" t="str">
        <f t="shared" si="1754"/>
        <v>CC$15</v>
      </c>
      <c r="CD1466" s="186" t="str">
        <f t="shared" si="1754"/>
        <v>CD$15</v>
      </c>
      <c r="CE1466" s="186" t="str">
        <f t="shared" ref="CE1466:CL1466" si="1755">CE$19</f>
        <v>CE$15</v>
      </c>
      <c r="CF1466" s="186" t="str">
        <f t="shared" si="1755"/>
        <v>CF$15</v>
      </c>
      <c r="CG1466" s="186" t="str">
        <f t="shared" si="1755"/>
        <v>CG$15</v>
      </c>
      <c r="CH1466" s="186" t="str">
        <f t="shared" si="1755"/>
        <v>CH$15</v>
      </c>
      <c r="CI1466" s="186" t="str">
        <f t="shared" si="1755"/>
        <v>CI$15</v>
      </c>
      <c r="CJ1466" s="186" t="str">
        <f t="shared" si="1755"/>
        <v>CJ$15</v>
      </c>
      <c r="CK1466" s="186" t="str">
        <f t="shared" si="1755"/>
        <v>CK$15</v>
      </c>
      <c r="CL1466" s="186" t="str">
        <f t="shared" si="1755"/>
        <v>CL$15</v>
      </c>
    </row>
    <row r="1467" spans="2:90" x14ac:dyDescent="0.4">
      <c r="B1467" s="66" t="s">
        <v>1017</v>
      </c>
      <c r="C1467" s="31"/>
      <c r="D1467" t="s">
        <v>1016</v>
      </c>
      <c r="E1467" s="8" t="str">
        <f t="shared" ref="E1467:E1471" si="1756">ROW()&amp;" "&amp;D1467</f>
        <v>1467 SETUPDC-S</v>
      </c>
      <c r="F1467" t="s">
        <v>438</v>
      </c>
      <c r="G1467" s="31" t="s">
        <v>81</v>
      </c>
      <c r="H1467" s="22"/>
      <c r="I1467" s="287"/>
      <c r="J1467" s="287"/>
      <c r="K1467" s="22"/>
      <c r="L1467" s="22"/>
      <c r="M1467" s="22"/>
      <c r="N1467" s="22"/>
      <c r="O1467" s="22"/>
      <c r="P1467" s="22"/>
      <c r="R1467" s="66"/>
      <c r="S1467" s="288"/>
      <c r="T1467" s="288"/>
      <c r="U1467" s="288"/>
      <c r="V1467" s="288"/>
      <c r="W1467" s="288"/>
      <c r="X1467" s="288"/>
      <c r="Y1467" s="288"/>
      <c r="Z1467" s="288"/>
      <c r="AA1467" s="288"/>
      <c r="AB1467" s="288"/>
      <c r="AC1467" s="288"/>
      <c r="AD1467" s="288"/>
      <c r="AE1467" s="288"/>
      <c r="AF1467" s="288"/>
      <c r="AG1467" s="288"/>
      <c r="AH1467" s="288"/>
      <c r="AI1467" s="288"/>
      <c r="AJ1467" s="288"/>
      <c r="AK1467" s="288"/>
      <c r="AL1467" s="288"/>
      <c r="AM1467" s="288"/>
      <c r="AN1467" s="288"/>
      <c r="AO1467" s="288"/>
      <c r="AP1467" s="288"/>
      <c r="AQ1467" s="288"/>
      <c r="AR1467" s="288"/>
      <c r="AS1467" s="288"/>
      <c r="AT1467" s="288"/>
      <c r="AU1467" s="288"/>
      <c r="AV1467" s="288"/>
      <c r="AW1467" s="288"/>
      <c r="AX1467" s="288"/>
      <c r="AY1467" s="288"/>
      <c r="AZ1467" s="288"/>
      <c r="BA1467" s="288"/>
      <c r="BB1467" s="288"/>
      <c r="BC1467" s="288"/>
      <c r="BD1467" s="288"/>
      <c r="BE1467" s="288"/>
      <c r="BF1467" s="288"/>
      <c r="BG1467" s="288"/>
      <c r="BH1467" s="288"/>
      <c r="BI1467" s="288"/>
      <c r="BJ1467" s="288"/>
      <c r="BK1467" s="288"/>
      <c r="BL1467" s="288"/>
      <c r="BM1467" s="288"/>
      <c r="BN1467" s="288"/>
      <c r="BO1467" s="288"/>
      <c r="BP1467" s="288"/>
      <c r="BQ1467" s="288"/>
      <c r="BR1467" s="288"/>
      <c r="BS1467" s="288"/>
      <c r="BT1467" s="288"/>
      <c r="BU1467" s="288"/>
      <c r="BV1467" s="288"/>
      <c r="BW1467" s="288"/>
      <c r="BX1467" s="288"/>
      <c r="BY1467" s="288"/>
      <c r="BZ1467" s="288"/>
      <c r="CA1467" s="288"/>
      <c r="CB1467" s="288"/>
      <c r="CC1467" s="288"/>
      <c r="CD1467" s="288"/>
      <c r="CE1467" s="288"/>
      <c r="CF1467" s="288"/>
      <c r="CG1467" s="288"/>
      <c r="CH1467" s="288"/>
      <c r="CI1467" s="288"/>
      <c r="CJ1467" s="288"/>
      <c r="CK1467" s="288"/>
      <c r="CL1467" s="288"/>
    </row>
    <row r="1468" spans="2:90" x14ac:dyDescent="0.4">
      <c r="B1468" s="95" t="str">
        <f>B1470&amp;":"</f>
        <v>Setup DC - (Primary label):</v>
      </c>
      <c r="C1468" s="31"/>
      <c r="D1468" t="s">
        <v>1016</v>
      </c>
      <c r="E1468" s="8" t="str">
        <f t="shared" si="1756"/>
        <v>1468 SETUPDC-S</v>
      </c>
      <c r="H1468" s="31"/>
      <c r="I1468" s="73"/>
      <c r="J1468" s="73"/>
      <c r="K1468" s="31"/>
      <c r="L1468" s="31"/>
      <c r="M1468" s="31"/>
      <c r="N1468" s="31"/>
      <c r="O1468" s="31"/>
      <c r="P1468" s="31"/>
      <c r="R1468" s="67"/>
      <c r="S1468" s="152"/>
      <c r="T1468" s="152"/>
      <c r="U1468" s="152"/>
      <c r="V1468" s="152"/>
      <c r="W1468" s="152"/>
      <c r="X1468" s="152"/>
      <c r="Y1468" s="152"/>
      <c r="Z1468" s="152"/>
      <c r="AA1468" s="152"/>
      <c r="AB1468" s="152"/>
      <c r="AC1468" s="152"/>
      <c r="AD1468" s="152"/>
      <c r="AE1468" s="152"/>
      <c r="AF1468" s="152"/>
      <c r="AG1468" s="152"/>
      <c r="AH1468" s="152"/>
      <c r="AI1468" s="152"/>
      <c r="AJ1468" s="152"/>
      <c r="AK1468" s="152"/>
      <c r="AL1468" s="152"/>
      <c r="AM1468" s="152"/>
      <c r="AN1468" s="152"/>
      <c r="AO1468" s="152"/>
      <c r="AP1468" s="152"/>
      <c r="AQ1468" s="152"/>
      <c r="AR1468" s="152"/>
      <c r="AS1468" s="152"/>
      <c r="AT1468" s="152"/>
      <c r="AU1468" s="152"/>
      <c r="AV1468" s="152"/>
      <c r="AW1468" s="152"/>
      <c r="AX1468" s="152"/>
      <c r="AY1468" s="152"/>
      <c r="AZ1468" s="152"/>
      <c r="BA1468" s="152"/>
      <c r="BB1468" s="152"/>
      <c r="BC1468" s="152"/>
      <c r="BD1468" s="152"/>
      <c r="BE1468" s="152"/>
      <c r="BF1468" s="152"/>
      <c r="BG1468" s="152"/>
      <c r="BH1468" s="152"/>
      <c r="BI1468" s="152"/>
      <c r="BJ1468" s="152"/>
      <c r="BK1468" s="152"/>
      <c r="BL1468" s="152"/>
      <c r="BM1468" s="152"/>
      <c r="BN1468" s="152"/>
      <c r="BO1468" s="152"/>
      <c r="BP1468" s="152"/>
      <c r="BQ1468" s="152"/>
      <c r="BR1468" s="152"/>
      <c r="BS1468" s="152"/>
      <c r="BT1468" s="152"/>
      <c r="BU1468" s="152"/>
      <c r="BV1468" s="152"/>
      <c r="BW1468" s="152"/>
      <c r="BX1468" s="152"/>
      <c r="BY1468" s="152"/>
      <c r="BZ1468" s="152"/>
      <c r="CA1468" s="152"/>
      <c r="CB1468" s="152"/>
      <c r="CC1468" s="152"/>
      <c r="CD1468" s="152"/>
      <c r="CE1468" s="152"/>
      <c r="CF1468" s="152"/>
      <c r="CG1468" s="152"/>
      <c r="CH1468" s="152"/>
      <c r="CI1468" s="152"/>
      <c r="CJ1468" s="152"/>
      <c r="CK1468" s="152"/>
      <c r="CL1468" s="152"/>
    </row>
    <row r="1469" spans="2:90" x14ac:dyDescent="0.4">
      <c r="B1469" s="141" t="str">
        <f>"$ sales/new "&amp;B1473</f>
        <v>$ sales/new primary unit</v>
      </c>
      <c r="D1469" t="s">
        <v>1016</v>
      </c>
      <c r="E1469" s="8" t="str">
        <f t="shared" si="1756"/>
        <v>1469 SETUPDC-S</v>
      </c>
      <c r="G1469" t="str">
        <f>E1469</f>
        <v>1469 SETUPDC-S</v>
      </c>
      <c r="H1469" s="12"/>
      <c r="I1469" s="60"/>
      <c r="J1469" s="60"/>
      <c r="K1469" s="18">
        <v>5</v>
      </c>
      <c r="L1469" s="18">
        <v>5</v>
      </c>
      <c r="M1469" s="18">
        <v>5</v>
      </c>
      <c r="N1469" s="18">
        <v>5</v>
      </c>
      <c r="O1469" s="18">
        <v>5</v>
      </c>
      <c r="P1469" s="18">
        <v>5</v>
      </c>
      <c r="R1469" s="19"/>
      <c r="S1469" s="143" cm="1">
        <f t="array" ref="S1469">INDEX($K:$P,ROW(),MATCH(S$3,$K$2:$P$2,0))</f>
        <v>5</v>
      </c>
      <c r="T1469" s="143" cm="1">
        <f t="array" ref="T1469">INDEX($K:$P,ROW(),MATCH(T$3,$K$2:$P$2,0))</f>
        <v>5</v>
      </c>
      <c r="U1469" s="143" cm="1">
        <f t="array" ref="U1469">INDEX($K:$P,ROW(),MATCH(U$3,$K$2:$P$2,0))</f>
        <v>5</v>
      </c>
      <c r="V1469" s="143" cm="1">
        <f t="array" ref="V1469">INDEX($K:$P,ROW(),MATCH(V$3,$K$2:$P$2,0))</f>
        <v>5</v>
      </c>
      <c r="W1469" s="143" cm="1">
        <f t="array" ref="W1469">INDEX($K:$P,ROW(),MATCH(W$3,$K$2:$P$2,0))</f>
        <v>5</v>
      </c>
      <c r="X1469" s="143" cm="1">
        <f t="array" ref="X1469">INDEX($K:$P,ROW(),MATCH(X$3,$K$2:$P$2,0))</f>
        <v>5</v>
      </c>
      <c r="Y1469" s="143" cm="1">
        <f t="array" ref="Y1469">INDEX($K:$P,ROW(),MATCH(Y$3,$K$2:$P$2,0))</f>
        <v>5</v>
      </c>
      <c r="Z1469" s="143" cm="1">
        <f t="array" ref="Z1469">INDEX($K:$P,ROW(),MATCH(Z$3,$K$2:$P$2,0))</f>
        <v>5</v>
      </c>
      <c r="AA1469" s="143" cm="1">
        <f t="array" ref="AA1469">INDEX($K:$P,ROW(),MATCH(AA$3,$K$2:$P$2,0))</f>
        <v>5</v>
      </c>
      <c r="AB1469" s="143" cm="1">
        <f t="array" ref="AB1469">INDEX($K:$P,ROW(),MATCH(AB$3,$K$2:$P$2,0))</f>
        <v>5</v>
      </c>
      <c r="AC1469" s="143" cm="1">
        <f t="array" ref="AC1469">INDEX($K:$P,ROW(),MATCH(AC$3,$K$2:$P$2,0))</f>
        <v>5</v>
      </c>
      <c r="AD1469" s="143" cm="1">
        <f t="array" ref="AD1469">INDEX($K:$P,ROW(),MATCH(AD$3,$K$2:$P$2,0))</f>
        <v>5</v>
      </c>
      <c r="AE1469" s="143" cm="1">
        <f t="array" ref="AE1469">INDEX($K:$P,ROW(),MATCH(AE$3,$K$2:$P$2,0))</f>
        <v>5</v>
      </c>
      <c r="AF1469" s="143" cm="1">
        <f t="array" ref="AF1469">INDEX($K:$P,ROW(),MATCH(AF$3,$K$2:$P$2,0))</f>
        <v>5</v>
      </c>
      <c r="AG1469" s="143" cm="1">
        <f t="array" ref="AG1469">INDEX($K:$P,ROW(),MATCH(AG$3,$K$2:$P$2,0))</f>
        <v>5</v>
      </c>
      <c r="AH1469" s="143" cm="1">
        <f t="array" ref="AH1469">INDEX($K:$P,ROW(),MATCH(AH$3,$K$2:$P$2,0))</f>
        <v>5</v>
      </c>
      <c r="AI1469" s="143" cm="1">
        <f t="array" ref="AI1469">INDEX($K:$P,ROW(),MATCH(AI$3,$K$2:$P$2,0))</f>
        <v>5</v>
      </c>
      <c r="AJ1469" s="143" cm="1">
        <f t="array" ref="AJ1469">INDEX($K:$P,ROW(),MATCH(AJ$3,$K$2:$P$2,0))</f>
        <v>5</v>
      </c>
      <c r="AK1469" s="143" cm="1">
        <f t="array" ref="AK1469">INDEX($K:$P,ROW(),MATCH(AK$3,$K$2:$P$2,0))</f>
        <v>5</v>
      </c>
      <c r="AL1469" s="143" cm="1">
        <f t="array" ref="AL1469">INDEX($K:$P,ROW(),MATCH(AL$3,$K$2:$P$2,0))</f>
        <v>5</v>
      </c>
      <c r="AM1469" s="143" cm="1">
        <f t="array" ref="AM1469">INDEX($K:$P,ROW(),MATCH(AM$3,$K$2:$P$2,0))</f>
        <v>5</v>
      </c>
      <c r="AN1469" s="143" cm="1">
        <f t="array" ref="AN1469">INDEX($K:$P,ROW(),MATCH(AN$3,$K$2:$P$2,0))</f>
        <v>5</v>
      </c>
      <c r="AO1469" s="143" cm="1">
        <f t="array" ref="AO1469">INDEX($K:$P,ROW(),MATCH(AO$3,$K$2:$P$2,0))</f>
        <v>5</v>
      </c>
      <c r="AP1469" s="143" cm="1">
        <f t="array" ref="AP1469">INDEX($K:$P,ROW(),MATCH(AP$3,$K$2:$P$2,0))</f>
        <v>5</v>
      </c>
      <c r="AQ1469" s="143" cm="1">
        <f t="array" ref="AQ1469">INDEX($K:$P,ROW(),MATCH(AQ$3,$K$2:$P$2,0))</f>
        <v>5</v>
      </c>
      <c r="AR1469" s="143" cm="1">
        <f t="array" ref="AR1469">INDEX($K:$P,ROW(),MATCH(AR$3,$K$2:$P$2,0))</f>
        <v>5</v>
      </c>
      <c r="AS1469" s="143" cm="1">
        <f t="array" ref="AS1469">INDEX($K:$P,ROW(),MATCH(AS$3,$K$2:$P$2,0))</f>
        <v>5</v>
      </c>
      <c r="AT1469" s="143" cm="1">
        <f t="array" ref="AT1469">INDEX($K:$P,ROW(),MATCH(AT$3,$K$2:$P$2,0))</f>
        <v>5</v>
      </c>
      <c r="AU1469" s="143" cm="1">
        <f t="array" ref="AU1469">INDEX($K:$P,ROW(),MATCH(AU$3,$K$2:$P$2,0))</f>
        <v>5</v>
      </c>
      <c r="AV1469" s="143" cm="1">
        <f t="array" ref="AV1469">INDEX($K:$P,ROW(),MATCH(AV$3,$K$2:$P$2,0))</f>
        <v>5</v>
      </c>
      <c r="AW1469" s="143" cm="1">
        <f t="array" ref="AW1469">INDEX($K:$P,ROW(),MATCH(AW$3,$K$2:$P$2,0))</f>
        <v>5</v>
      </c>
      <c r="AX1469" s="143" cm="1">
        <f t="array" ref="AX1469">INDEX($K:$P,ROW(),MATCH(AX$3,$K$2:$P$2,0))</f>
        <v>5</v>
      </c>
      <c r="AY1469" s="143" cm="1">
        <f t="array" ref="AY1469">INDEX($K:$P,ROW(),MATCH(AY$3,$K$2:$P$2,0))</f>
        <v>5</v>
      </c>
      <c r="AZ1469" s="143" cm="1">
        <f t="array" ref="AZ1469">INDEX($K:$P,ROW(),MATCH(AZ$3,$K$2:$P$2,0))</f>
        <v>5</v>
      </c>
      <c r="BA1469" s="143" cm="1">
        <f t="array" ref="BA1469">INDEX($K:$P,ROW(),MATCH(BA$3,$K$2:$P$2,0))</f>
        <v>5</v>
      </c>
      <c r="BB1469" s="143" cm="1">
        <f t="array" ref="BB1469">INDEX($K:$P,ROW(),MATCH(BB$3,$K$2:$P$2,0))</f>
        <v>5</v>
      </c>
      <c r="BC1469" s="143" cm="1">
        <f t="array" ref="BC1469">INDEX($K:$P,ROW(),MATCH(BC$3,$K$2:$P$2,0))</f>
        <v>5</v>
      </c>
      <c r="BD1469" s="143" cm="1">
        <f t="array" ref="BD1469">INDEX($K:$P,ROW(),MATCH(BD$3,$K$2:$P$2,0))</f>
        <v>5</v>
      </c>
      <c r="BE1469" s="143" cm="1">
        <f t="array" ref="BE1469">INDEX($K:$P,ROW(),MATCH(BE$3,$K$2:$P$2,0))</f>
        <v>5</v>
      </c>
      <c r="BF1469" s="143" cm="1">
        <f t="array" ref="BF1469">INDEX($K:$P,ROW(),MATCH(BF$3,$K$2:$P$2,0))</f>
        <v>5</v>
      </c>
      <c r="BG1469" s="143" cm="1">
        <f t="array" ref="BG1469">INDEX($K:$P,ROW(),MATCH(BG$3,$K$2:$P$2,0))</f>
        <v>5</v>
      </c>
      <c r="BH1469" s="143" cm="1">
        <f t="array" ref="BH1469">INDEX($K:$P,ROW(),MATCH(BH$3,$K$2:$P$2,0))</f>
        <v>5</v>
      </c>
      <c r="BI1469" s="143" cm="1">
        <f t="array" ref="BI1469">INDEX($K:$P,ROW(),MATCH(BI$3,$K$2:$P$2,0))</f>
        <v>5</v>
      </c>
      <c r="BJ1469" s="143" cm="1">
        <f t="array" ref="BJ1469">INDEX($K:$P,ROW(),MATCH(BJ$3,$K$2:$P$2,0))</f>
        <v>5</v>
      </c>
      <c r="BK1469" s="143" cm="1">
        <f t="array" ref="BK1469">INDEX($K:$P,ROW(),MATCH(BK$3,$K$2:$P$2,0))</f>
        <v>5</v>
      </c>
      <c r="BL1469" s="143" cm="1">
        <f t="array" ref="BL1469">INDEX($K:$P,ROW(),MATCH(BL$3,$K$2:$P$2,0))</f>
        <v>5</v>
      </c>
      <c r="BM1469" s="143" cm="1">
        <f t="array" ref="BM1469">INDEX($K:$P,ROW(),MATCH(BM$3,$K$2:$P$2,0))</f>
        <v>5</v>
      </c>
      <c r="BN1469" s="143" cm="1">
        <f t="array" ref="BN1469">INDEX($K:$P,ROW(),MATCH(BN$3,$K$2:$P$2,0))</f>
        <v>5</v>
      </c>
      <c r="BO1469" s="143" cm="1">
        <f t="array" ref="BO1469">INDEX($K:$P,ROW(),MATCH(BO$3,$K$2:$P$2,0))</f>
        <v>5</v>
      </c>
      <c r="BP1469" s="143" cm="1">
        <f t="array" ref="BP1469">INDEX($K:$P,ROW(),MATCH(BP$3,$K$2:$P$2,0))</f>
        <v>5</v>
      </c>
      <c r="BQ1469" s="143" cm="1">
        <f t="array" ref="BQ1469">INDEX($K:$P,ROW(),MATCH(BQ$3,$K$2:$P$2,0))</f>
        <v>5</v>
      </c>
      <c r="BR1469" s="143" cm="1">
        <f t="array" ref="BR1469">INDEX($K:$P,ROW(),MATCH(BR$3,$K$2:$P$2,0))</f>
        <v>5</v>
      </c>
      <c r="BS1469" s="143" cm="1">
        <f t="array" ref="BS1469">INDEX($K:$P,ROW(),MATCH(BS$3,$K$2:$P$2,0))</f>
        <v>5</v>
      </c>
      <c r="BT1469" s="143" cm="1">
        <f t="array" ref="BT1469">INDEX($K:$P,ROW(),MATCH(BT$3,$K$2:$P$2,0))</f>
        <v>5</v>
      </c>
      <c r="BU1469" s="143" cm="1">
        <f t="array" ref="BU1469">INDEX($K:$P,ROW(),MATCH(BU$3,$K$2:$P$2,0))</f>
        <v>5</v>
      </c>
      <c r="BV1469" s="143" cm="1">
        <f t="array" ref="BV1469">INDEX($K:$P,ROW(),MATCH(BV$3,$K$2:$P$2,0))</f>
        <v>5</v>
      </c>
      <c r="BW1469" s="143" cm="1">
        <f t="array" ref="BW1469">INDEX($K:$P,ROW(),MATCH(BW$3,$K$2:$P$2,0))</f>
        <v>5</v>
      </c>
      <c r="BX1469" s="143" cm="1">
        <f t="array" ref="BX1469">INDEX($K:$P,ROW(),MATCH(BX$3,$K$2:$P$2,0))</f>
        <v>5</v>
      </c>
      <c r="BY1469" s="143" cm="1">
        <f t="array" ref="BY1469">INDEX($K:$P,ROW(),MATCH(BY$3,$K$2:$P$2,0))</f>
        <v>5</v>
      </c>
      <c r="BZ1469" s="143" cm="1">
        <f t="array" ref="BZ1469">INDEX($K:$P,ROW(),MATCH(BZ$3,$K$2:$P$2,0))</f>
        <v>5</v>
      </c>
      <c r="CA1469" s="143" cm="1">
        <f t="array" ref="CA1469">INDEX($K:$P,ROW(),MATCH(CA$3,$K$2:$P$2,0))</f>
        <v>5</v>
      </c>
      <c r="CB1469" s="143" cm="1">
        <f t="array" ref="CB1469">INDEX($K:$P,ROW(),MATCH(CB$3,$K$2:$P$2,0))</f>
        <v>5</v>
      </c>
      <c r="CC1469" s="143" cm="1">
        <f t="array" ref="CC1469">INDEX($K:$P,ROW(),MATCH(CC$3,$K$2:$P$2,0))</f>
        <v>5</v>
      </c>
      <c r="CD1469" s="143" cm="1">
        <f t="array" ref="CD1469">INDEX($K:$P,ROW(),MATCH(CD$3,$K$2:$P$2,0))</f>
        <v>5</v>
      </c>
      <c r="CE1469" s="143" cm="1">
        <f t="array" ref="CE1469">INDEX($K:$P,ROW(),MATCH(CE$3,$K$2:$P$2,0))</f>
        <v>5</v>
      </c>
      <c r="CF1469" s="143" cm="1">
        <f t="array" ref="CF1469">INDEX($K:$P,ROW(),MATCH(CF$3,$K$2:$P$2,0))</f>
        <v>5</v>
      </c>
      <c r="CG1469" s="143" cm="1">
        <f t="array" ref="CG1469">INDEX($K:$P,ROW(),MATCH(CG$3,$K$2:$P$2,0))</f>
        <v>5</v>
      </c>
      <c r="CH1469" s="143" cm="1">
        <f t="array" ref="CH1469">INDEX($K:$P,ROW(),MATCH(CH$3,$K$2:$P$2,0))</f>
        <v>5</v>
      </c>
      <c r="CI1469" s="143" cm="1">
        <f t="array" ref="CI1469">INDEX($K:$P,ROW(),MATCH(CI$3,$K$2:$P$2,0))</f>
        <v>5</v>
      </c>
      <c r="CJ1469" s="143" cm="1">
        <f t="array" ref="CJ1469">INDEX($K:$P,ROW(),MATCH(CJ$3,$K$2:$P$2,0))</f>
        <v>5</v>
      </c>
      <c r="CK1469" s="143" cm="1">
        <f t="array" ref="CK1469">INDEX($K:$P,ROW(),MATCH(CK$3,$K$2:$P$2,0))</f>
        <v>5</v>
      </c>
      <c r="CL1469" s="143" cm="1">
        <f t="array" ref="CL1469">INDEX($K:$P,ROW(),MATCH(CL$3,$K$2:$P$2,0))</f>
        <v>5</v>
      </c>
    </row>
    <row r="1470" spans="2:90" x14ac:dyDescent="0.4">
      <c r="B1470" s="123" t="str">
        <f>SUBSTITUTE(B1467,":","")&amp;" - "&amp;B1472</f>
        <v>Setup DC - (Primary label)</v>
      </c>
      <c r="C1470" s="27" t="s">
        <v>203</v>
      </c>
      <c r="D1470" t="s">
        <v>1016</v>
      </c>
      <c r="E1470" s="8" t="str">
        <f t="shared" si="1756"/>
        <v>1470 SETUPDC-S</v>
      </c>
      <c r="F1470" s="27"/>
      <c r="G1470" s="27"/>
      <c r="H1470" s="27"/>
      <c r="I1470" s="78"/>
      <c r="J1470" s="78"/>
      <c r="K1470" s="115">
        <f t="shared" ref="K1470:P1470" ca="1" si="1757">SUMIF($3:$3,K$2,1470:1470)</f>
        <v>-300000</v>
      </c>
      <c r="L1470" s="115">
        <f t="shared" ca="1" si="1757"/>
        <v>-300000</v>
      </c>
      <c r="M1470" s="115">
        <f t="shared" ca="1" si="1757"/>
        <v>-300000</v>
      </c>
      <c r="N1470" s="115">
        <f t="shared" ca="1" si="1757"/>
        <v>-300000</v>
      </c>
      <c r="O1470" s="115">
        <f t="shared" ca="1" si="1757"/>
        <v>-300000</v>
      </c>
      <c r="P1470" s="115">
        <f t="shared" ca="1" si="1757"/>
        <v>-300000</v>
      </c>
      <c r="R1470" s="33"/>
      <c r="S1470" s="144">
        <f ca="1">-S1469*INDIRECT(S1462)</f>
        <v>-25000</v>
      </c>
      <c r="T1470" s="144">
        <f t="shared" ref="T1470:CE1470" ca="1" si="1758">-T1469*INDIRECT(T1462)</f>
        <v>-25000</v>
      </c>
      <c r="U1470" s="144">
        <f t="shared" ca="1" si="1758"/>
        <v>-25000</v>
      </c>
      <c r="V1470" s="144">
        <f t="shared" ca="1" si="1758"/>
        <v>-25000</v>
      </c>
      <c r="W1470" s="144">
        <f t="shared" ca="1" si="1758"/>
        <v>-25000</v>
      </c>
      <c r="X1470" s="144">
        <f t="shared" ca="1" si="1758"/>
        <v>-25000</v>
      </c>
      <c r="Y1470" s="144">
        <f t="shared" ca="1" si="1758"/>
        <v>-25000</v>
      </c>
      <c r="Z1470" s="144">
        <f t="shared" ca="1" si="1758"/>
        <v>-25000</v>
      </c>
      <c r="AA1470" s="144">
        <f t="shared" ca="1" si="1758"/>
        <v>-25000</v>
      </c>
      <c r="AB1470" s="144">
        <f t="shared" ca="1" si="1758"/>
        <v>-25000</v>
      </c>
      <c r="AC1470" s="144">
        <f t="shared" ca="1" si="1758"/>
        <v>-25000</v>
      </c>
      <c r="AD1470" s="144">
        <f t="shared" ca="1" si="1758"/>
        <v>-25000</v>
      </c>
      <c r="AE1470" s="144">
        <f t="shared" ca="1" si="1758"/>
        <v>-25000</v>
      </c>
      <c r="AF1470" s="144">
        <f t="shared" ca="1" si="1758"/>
        <v>-25000</v>
      </c>
      <c r="AG1470" s="144">
        <f t="shared" ca="1" si="1758"/>
        <v>-25000</v>
      </c>
      <c r="AH1470" s="144">
        <f t="shared" ca="1" si="1758"/>
        <v>-25000</v>
      </c>
      <c r="AI1470" s="144">
        <f t="shared" ca="1" si="1758"/>
        <v>-25000</v>
      </c>
      <c r="AJ1470" s="144">
        <f t="shared" ca="1" si="1758"/>
        <v>-25000</v>
      </c>
      <c r="AK1470" s="144">
        <f t="shared" ca="1" si="1758"/>
        <v>-25000</v>
      </c>
      <c r="AL1470" s="144">
        <f t="shared" ca="1" si="1758"/>
        <v>-25000</v>
      </c>
      <c r="AM1470" s="144">
        <f t="shared" ca="1" si="1758"/>
        <v>-25000</v>
      </c>
      <c r="AN1470" s="144">
        <f t="shared" ca="1" si="1758"/>
        <v>-25000</v>
      </c>
      <c r="AO1470" s="144">
        <f t="shared" ca="1" si="1758"/>
        <v>-25000</v>
      </c>
      <c r="AP1470" s="144">
        <f t="shared" ca="1" si="1758"/>
        <v>-25000</v>
      </c>
      <c r="AQ1470" s="144">
        <f t="shared" ca="1" si="1758"/>
        <v>-25000</v>
      </c>
      <c r="AR1470" s="144">
        <f t="shared" ca="1" si="1758"/>
        <v>-25000</v>
      </c>
      <c r="AS1470" s="144">
        <f t="shared" ca="1" si="1758"/>
        <v>-25000</v>
      </c>
      <c r="AT1470" s="144">
        <f t="shared" ca="1" si="1758"/>
        <v>-25000</v>
      </c>
      <c r="AU1470" s="144">
        <f t="shared" ca="1" si="1758"/>
        <v>-25000</v>
      </c>
      <c r="AV1470" s="144">
        <f t="shared" ca="1" si="1758"/>
        <v>-25000</v>
      </c>
      <c r="AW1470" s="144">
        <f t="shared" ca="1" si="1758"/>
        <v>-25000</v>
      </c>
      <c r="AX1470" s="144">
        <f t="shared" ca="1" si="1758"/>
        <v>-25000</v>
      </c>
      <c r="AY1470" s="144">
        <f t="shared" ca="1" si="1758"/>
        <v>-25000</v>
      </c>
      <c r="AZ1470" s="144">
        <f t="shared" ca="1" si="1758"/>
        <v>-25000</v>
      </c>
      <c r="BA1470" s="144">
        <f t="shared" ca="1" si="1758"/>
        <v>-25000</v>
      </c>
      <c r="BB1470" s="144">
        <f t="shared" ca="1" si="1758"/>
        <v>-25000</v>
      </c>
      <c r="BC1470" s="144">
        <f t="shared" ca="1" si="1758"/>
        <v>-25000</v>
      </c>
      <c r="BD1470" s="144">
        <f t="shared" ca="1" si="1758"/>
        <v>-25000</v>
      </c>
      <c r="BE1470" s="144">
        <f t="shared" ca="1" si="1758"/>
        <v>-25000</v>
      </c>
      <c r="BF1470" s="144">
        <f t="shared" ca="1" si="1758"/>
        <v>-25000</v>
      </c>
      <c r="BG1470" s="144">
        <f t="shared" ca="1" si="1758"/>
        <v>-25000</v>
      </c>
      <c r="BH1470" s="144">
        <f t="shared" ca="1" si="1758"/>
        <v>-25000</v>
      </c>
      <c r="BI1470" s="144">
        <f t="shared" ca="1" si="1758"/>
        <v>-25000</v>
      </c>
      <c r="BJ1470" s="144">
        <f t="shared" ca="1" si="1758"/>
        <v>-25000</v>
      </c>
      <c r="BK1470" s="144">
        <f t="shared" ca="1" si="1758"/>
        <v>-25000</v>
      </c>
      <c r="BL1470" s="144">
        <f t="shared" ca="1" si="1758"/>
        <v>-25000</v>
      </c>
      <c r="BM1470" s="144">
        <f t="shared" ca="1" si="1758"/>
        <v>-25000</v>
      </c>
      <c r="BN1470" s="144">
        <f t="shared" ca="1" si="1758"/>
        <v>-25000</v>
      </c>
      <c r="BO1470" s="144">
        <f t="shared" ca="1" si="1758"/>
        <v>-25000</v>
      </c>
      <c r="BP1470" s="144">
        <f t="shared" ca="1" si="1758"/>
        <v>-25000</v>
      </c>
      <c r="BQ1470" s="144">
        <f t="shared" ca="1" si="1758"/>
        <v>-25000</v>
      </c>
      <c r="BR1470" s="144">
        <f t="shared" ca="1" si="1758"/>
        <v>-25000</v>
      </c>
      <c r="BS1470" s="144">
        <f t="shared" ca="1" si="1758"/>
        <v>-25000</v>
      </c>
      <c r="BT1470" s="144">
        <f t="shared" ca="1" si="1758"/>
        <v>-25000</v>
      </c>
      <c r="BU1470" s="144">
        <f t="shared" ca="1" si="1758"/>
        <v>-25000</v>
      </c>
      <c r="BV1470" s="144">
        <f t="shared" ca="1" si="1758"/>
        <v>-25000</v>
      </c>
      <c r="BW1470" s="144">
        <f t="shared" ca="1" si="1758"/>
        <v>-25000</v>
      </c>
      <c r="BX1470" s="144">
        <f t="shared" ca="1" si="1758"/>
        <v>-25000</v>
      </c>
      <c r="BY1470" s="144">
        <f t="shared" ca="1" si="1758"/>
        <v>-25000</v>
      </c>
      <c r="BZ1470" s="144">
        <f t="shared" ca="1" si="1758"/>
        <v>-25000</v>
      </c>
      <c r="CA1470" s="144">
        <f t="shared" ca="1" si="1758"/>
        <v>-25000</v>
      </c>
      <c r="CB1470" s="144">
        <f t="shared" ca="1" si="1758"/>
        <v>-25000</v>
      </c>
      <c r="CC1470" s="144">
        <f t="shared" ca="1" si="1758"/>
        <v>-25000</v>
      </c>
      <c r="CD1470" s="144">
        <f t="shared" ca="1" si="1758"/>
        <v>-25000</v>
      </c>
      <c r="CE1470" s="144">
        <f t="shared" ca="1" si="1758"/>
        <v>-25000</v>
      </c>
      <c r="CF1470" s="144">
        <f t="shared" ref="CF1470:CL1470" ca="1" si="1759">-CF1469*INDIRECT(CF1462)</f>
        <v>-25000</v>
      </c>
      <c r="CG1470" s="144">
        <f t="shared" ca="1" si="1759"/>
        <v>-25000</v>
      </c>
      <c r="CH1470" s="144">
        <f t="shared" ca="1" si="1759"/>
        <v>-25000</v>
      </c>
      <c r="CI1470" s="144">
        <f t="shared" ca="1" si="1759"/>
        <v>-25000</v>
      </c>
      <c r="CJ1470" s="144">
        <f t="shared" ca="1" si="1759"/>
        <v>-25000</v>
      </c>
      <c r="CK1470" s="144">
        <f t="shared" ca="1" si="1759"/>
        <v>-25000</v>
      </c>
      <c r="CL1470" s="144">
        <f t="shared" ca="1" si="1759"/>
        <v>-25000</v>
      </c>
    </row>
    <row r="1471" spans="2:90" x14ac:dyDescent="0.4">
      <c r="B1471" s="13"/>
      <c r="D1471" t="s">
        <v>1016</v>
      </c>
      <c r="E1471" s="8" t="str">
        <f t="shared" si="1756"/>
        <v>1471 SETUPDC-S</v>
      </c>
      <c r="G1471" t="s">
        <v>244</v>
      </c>
      <c r="H1471" s="12"/>
      <c r="I1471" s="60"/>
      <c r="J1471" s="60"/>
      <c r="R1471" s="9"/>
      <c r="S1471" s="145"/>
      <c r="T1471" s="145"/>
      <c r="U1471" s="145"/>
      <c r="V1471" s="145"/>
      <c r="W1471" s="145"/>
      <c r="X1471" s="145"/>
      <c r="Y1471" s="145"/>
      <c r="Z1471" s="145"/>
      <c r="AA1471" s="145"/>
      <c r="AB1471" s="145"/>
      <c r="AC1471" s="145"/>
      <c r="AD1471" s="145"/>
      <c r="AE1471" s="145"/>
      <c r="AF1471" s="145"/>
      <c r="AG1471" s="145"/>
      <c r="AH1471" s="145"/>
      <c r="AI1471" s="145"/>
      <c r="AJ1471" s="145"/>
      <c r="AK1471" s="145"/>
      <c r="AL1471" s="145"/>
      <c r="AM1471" s="145"/>
      <c r="AN1471" s="145"/>
      <c r="AO1471" s="145"/>
      <c r="AP1471" s="145"/>
      <c r="AQ1471" s="145"/>
      <c r="AR1471" s="145"/>
      <c r="AS1471" s="145"/>
      <c r="AT1471" s="145"/>
      <c r="AU1471" s="145"/>
      <c r="AV1471" s="145"/>
      <c r="AW1471" s="145"/>
      <c r="AX1471" s="145"/>
      <c r="AY1471" s="145"/>
      <c r="AZ1471" s="145"/>
      <c r="BA1471" s="145"/>
      <c r="BB1471" s="145"/>
      <c r="BC1471" s="145"/>
      <c r="BD1471" s="145"/>
      <c r="BE1471" s="145"/>
      <c r="BF1471" s="145"/>
      <c r="BG1471" s="145"/>
      <c r="BH1471" s="145"/>
      <c r="BI1471" s="145"/>
      <c r="BJ1471" s="145"/>
      <c r="BK1471" s="145"/>
      <c r="BL1471" s="145"/>
      <c r="BM1471" s="145"/>
      <c r="BN1471" s="145"/>
      <c r="BO1471" s="145"/>
      <c r="BP1471" s="145"/>
      <c r="BQ1471" s="145"/>
      <c r="BR1471" s="145"/>
      <c r="BS1471" s="145"/>
      <c r="BT1471" s="145"/>
      <c r="BU1471" s="145"/>
      <c r="BV1471" s="145"/>
      <c r="BW1471" s="145"/>
      <c r="BX1471" s="145"/>
      <c r="BY1471" s="145"/>
      <c r="BZ1471" s="145"/>
      <c r="CA1471" s="145"/>
      <c r="CB1471" s="145"/>
      <c r="CC1471" s="145"/>
      <c r="CD1471" s="145"/>
      <c r="CE1471" s="145"/>
      <c r="CF1471" s="145"/>
      <c r="CG1471" s="145"/>
      <c r="CH1471" s="145"/>
      <c r="CI1471" s="145"/>
      <c r="CJ1471" s="145"/>
      <c r="CK1471" s="145"/>
      <c r="CL1471" s="145"/>
    </row>
    <row r="1472" spans="2:90" x14ac:dyDescent="0.4">
      <c r="B1472" s="8" t="str">
        <f>B1459</f>
        <v>(Primary label)</v>
      </c>
      <c r="D1472" t="s">
        <v>1016</v>
      </c>
      <c r="E1472" s="8" t="str">
        <f>ROW()&amp;" "&amp;D1472</f>
        <v>1472 SETUPDC-S</v>
      </c>
      <c r="G1472" t="s">
        <v>332</v>
      </c>
      <c r="H1472" s="12"/>
      <c r="I1472" s="60"/>
      <c r="J1472" s="60"/>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row>
    <row r="1473" spans="2:90" x14ac:dyDescent="0.4">
      <c r="B1473" s="8" t="str">
        <f>B1460</f>
        <v>primary unit</v>
      </c>
      <c r="D1473" t="s">
        <v>1016</v>
      </c>
      <c r="E1473" s="8" t="str">
        <f>ROW()&amp;" "&amp;D1473</f>
        <v>1473 SETUPDC-S</v>
      </c>
      <c r="G1473" t="s">
        <v>332</v>
      </c>
      <c r="H1473" s="12"/>
      <c r="I1473" s="60"/>
      <c r="J1473" s="60"/>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row>
    <row r="1474" spans="2:90" x14ac:dyDescent="0.4">
      <c r="B1474" s="8" t="str">
        <f>B1461</f>
        <v>Primary revenue driver</v>
      </c>
      <c r="D1474" t="s">
        <v>1016</v>
      </c>
      <c r="E1474" s="8" t="str">
        <f>ROW()&amp;" "&amp;D1474</f>
        <v>1474 SETUPDC-S</v>
      </c>
      <c r="G1474" t="s">
        <v>332</v>
      </c>
      <c r="K1474" s="53"/>
      <c r="L1474" s="53"/>
      <c r="M1474" s="53"/>
      <c r="N1474" s="53"/>
      <c r="O1474" s="53"/>
      <c r="P1474" s="53"/>
      <c r="R1474" s="24"/>
      <c r="S1474" s="211" t="str">
        <f t="shared" ref="S1474:CD1474" si="1760">S1461</f>
        <v>S$12</v>
      </c>
      <c r="T1474" s="211" t="str">
        <f t="shared" si="1760"/>
        <v>T$12</v>
      </c>
      <c r="U1474" s="211" t="str">
        <f t="shared" si="1760"/>
        <v>U$12</v>
      </c>
      <c r="V1474" s="211" t="str">
        <f t="shared" si="1760"/>
        <v>V$12</v>
      </c>
      <c r="W1474" s="211" t="str">
        <f t="shared" si="1760"/>
        <v>W$12</v>
      </c>
      <c r="X1474" s="211" t="str">
        <f t="shared" si="1760"/>
        <v>X$12</v>
      </c>
      <c r="Y1474" s="211" t="str">
        <f t="shared" si="1760"/>
        <v>Y$12</v>
      </c>
      <c r="Z1474" s="211" t="str">
        <f t="shared" si="1760"/>
        <v>Z$12</v>
      </c>
      <c r="AA1474" s="211" t="str">
        <f t="shared" si="1760"/>
        <v>AA$12</v>
      </c>
      <c r="AB1474" s="211" t="str">
        <f t="shared" si="1760"/>
        <v>AB$12</v>
      </c>
      <c r="AC1474" s="211" t="str">
        <f t="shared" si="1760"/>
        <v>AC$12</v>
      </c>
      <c r="AD1474" s="211" t="str">
        <f t="shared" si="1760"/>
        <v>AD$12</v>
      </c>
      <c r="AE1474" s="211" t="str">
        <f t="shared" si="1760"/>
        <v>AE$12</v>
      </c>
      <c r="AF1474" s="211" t="str">
        <f t="shared" si="1760"/>
        <v>AF$12</v>
      </c>
      <c r="AG1474" s="211" t="str">
        <f t="shared" si="1760"/>
        <v>AG$12</v>
      </c>
      <c r="AH1474" s="211" t="str">
        <f t="shared" si="1760"/>
        <v>AH$12</v>
      </c>
      <c r="AI1474" s="211" t="str">
        <f t="shared" si="1760"/>
        <v>AI$12</v>
      </c>
      <c r="AJ1474" s="211" t="str">
        <f t="shared" si="1760"/>
        <v>AJ$12</v>
      </c>
      <c r="AK1474" s="211" t="str">
        <f t="shared" si="1760"/>
        <v>AK$12</v>
      </c>
      <c r="AL1474" s="211" t="str">
        <f t="shared" si="1760"/>
        <v>AL$12</v>
      </c>
      <c r="AM1474" s="211" t="str">
        <f t="shared" si="1760"/>
        <v>AM$12</v>
      </c>
      <c r="AN1474" s="211" t="str">
        <f t="shared" si="1760"/>
        <v>AN$12</v>
      </c>
      <c r="AO1474" s="211" t="str">
        <f t="shared" si="1760"/>
        <v>AO$12</v>
      </c>
      <c r="AP1474" s="211" t="str">
        <f t="shared" si="1760"/>
        <v>AP$12</v>
      </c>
      <c r="AQ1474" s="211" t="str">
        <f t="shared" si="1760"/>
        <v>AQ$12</v>
      </c>
      <c r="AR1474" s="211" t="str">
        <f t="shared" si="1760"/>
        <v>AR$12</v>
      </c>
      <c r="AS1474" s="211" t="str">
        <f t="shared" si="1760"/>
        <v>AS$12</v>
      </c>
      <c r="AT1474" s="211" t="str">
        <f t="shared" si="1760"/>
        <v>AT$12</v>
      </c>
      <c r="AU1474" s="211" t="str">
        <f t="shared" si="1760"/>
        <v>AU$12</v>
      </c>
      <c r="AV1474" s="211" t="str">
        <f t="shared" si="1760"/>
        <v>AV$12</v>
      </c>
      <c r="AW1474" s="211" t="str">
        <f t="shared" si="1760"/>
        <v>AW$12</v>
      </c>
      <c r="AX1474" s="211" t="str">
        <f t="shared" si="1760"/>
        <v>AX$12</v>
      </c>
      <c r="AY1474" s="211" t="str">
        <f t="shared" si="1760"/>
        <v>AY$12</v>
      </c>
      <c r="AZ1474" s="211" t="str">
        <f t="shared" si="1760"/>
        <v>AZ$12</v>
      </c>
      <c r="BA1474" s="211" t="str">
        <f t="shared" si="1760"/>
        <v>BA$12</v>
      </c>
      <c r="BB1474" s="211" t="str">
        <f t="shared" si="1760"/>
        <v>BB$12</v>
      </c>
      <c r="BC1474" s="211" t="str">
        <f t="shared" si="1760"/>
        <v>BC$12</v>
      </c>
      <c r="BD1474" s="211" t="str">
        <f t="shared" si="1760"/>
        <v>BD$12</v>
      </c>
      <c r="BE1474" s="211" t="str">
        <f t="shared" si="1760"/>
        <v>BE$12</v>
      </c>
      <c r="BF1474" s="211" t="str">
        <f t="shared" si="1760"/>
        <v>BF$12</v>
      </c>
      <c r="BG1474" s="211" t="str">
        <f t="shared" si="1760"/>
        <v>BG$12</v>
      </c>
      <c r="BH1474" s="211" t="str">
        <f t="shared" si="1760"/>
        <v>BH$12</v>
      </c>
      <c r="BI1474" s="211" t="str">
        <f t="shared" si="1760"/>
        <v>BI$12</v>
      </c>
      <c r="BJ1474" s="211" t="str">
        <f t="shared" si="1760"/>
        <v>BJ$12</v>
      </c>
      <c r="BK1474" s="211" t="str">
        <f t="shared" si="1760"/>
        <v>BK$12</v>
      </c>
      <c r="BL1474" s="211" t="str">
        <f t="shared" si="1760"/>
        <v>BL$12</v>
      </c>
      <c r="BM1474" s="211" t="str">
        <f t="shared" si="1760"/>
        <v>BM$12</v>
      </c>
      <c r="BN1474" s="211" t="str">
        <f t="shared" si="1760"/>
        <v>BN$12</v>
      </c>
      <c r="BO1474" s="211" t="str">
        <f t="shared" si="1760"/>
        <v>BO$12</v>
      </c>
      <c r="BP1474" s="211" t="str">
        <f t="shared" si="1760"/>
        <v>BP$12</v>
      </c>
      <c r="BQ1474" s="211" t="str">
        <f t="shared" si="1760"/>
        <v>BQ$12</v>
      </c>
      <c r="BR1474" s="211" t="str">
        <f t="shared" si="1760"/>
        <v>BR$12</v>
      </c>
      <c r="BS1474" s="211" t="str">
        <f t="shared" si="1760"/>
        <v>BS$12</v>
      </c>
      <c r="BT1474" s="211" t="str">
        <f t="shared" si="1760"/>
        <v>BT$12</v>
      </c>
      <c r="BU1474" s="211" t="str">
        <f t="shared" si="1760"/>
        <v>BU$12</v>
      </c>
      <c r="BV1474" s="211" t="str">
        <f t="shared" si="1760"/>
        <v>BV$12</v>
      </c>
      <c r="BW1474" s="211" t="str">
        <f t="shared" si="1760"/>
        <v>BW$12</v>
      </c>
      <c r="BX1474" s="211" t="str">
        <f t="shared" si="1760"/>
        <v>BX$12</v>
      </c>
      <c r="BY1474" s="211" t="str">
        <f t="shared" si="1760"/>
        <v>BY$12</v>
      </c>
      <c r="BZ1474" s="211" t="str">
        <f t="shared" si="1760"/>
        <v>BZ$12</v>
      </c>
      <c r="CA1474" s="211" t="str">
        <f t="shared" si="1760"/>
        <v>CA$12</v>
      </c>
      <c r="CB1474" s="211" t="str">
        <f t="shared" si="1760"/>
        <v>CB$12</v>
      </c>
      <c r="CC1474" s="211" t="str">
        <f t="shared" si="1760"/>
        <v>CC$12</v>
      </c>
      <c r="CD1474" s="211" t="str">
        <f t="shared" si="1760"/>
        <v>CD$12</v>
      </c>
      <c r="CE1474" s="211" t="str">
        <f t="shared" ref="CE1474:CL1474" si="1761">CE1461</f>
        <v>CE$12</v>
      </c>
      <c r="CF1474" s="211" t="str">
        <f t="shared" si="1761"/>
        <v>CF$12</v>
      </c>
      <c r="CG1474" s="211" t="str">
        <f t="shared" si="1761"/>
        <v>CG$12</v>
      </c>
      <c r="CH1474" s="211" t="str">
        <f t="shared" si="1761"/>
        <v>CH$12</v>
      </c>
      <c r="CI1474" s="211" t="str">
        <f t="shared" si="1761"/>
        <v>CI$12</v>
      </c>
      <c r="CJ1474" s="211" t="str">
        <f t="shared" si="1761"/>
        <v>CJ$12</v>
      </c>
      <c r="CK1474" s="211" t="str">
        <f t="shared" si="1761"/>
        <v>CK$12</v>
      </c>
      <c r="CL1474" s="211" t="str">
        <f t="shared" si="1761"/>
        <v>CL$12</v>
      </c>
    </row>
    <row r="1475" spans="2:90" x14ac:dyDescent="0.4">
      <c r="B1475" s="8" t="str">
        <f>B1462</f>
        <v>Primary volume driver</v>
      </c>
      <c r="D1475" t="s">
        <v>1016</v>
      </c>
      <c r="E1475" s="8" t="str">
        <f>ROW()&amp;" "&amp;D1475</f>
        <v>1475 SETUPDC-S</v>
      </c>
      <c r="G1475" t="s">
        <v>332</v>
      </c>
      <c r="H1475" s="56"/>
      <c r="I1475" s="79"/>
      <c r="J1475" s="79"/>
      <c r="K1475" s="15"/>
      <c r="L1475" s="15"/>
      <c r="M1475" s="15"/>
      <c r="N1475" s="15"/>
      <c r="O1475" s="15"/>
      <c r="P1475" s="15"/>
      <c r="R1475" s="15"/>
      <c r="S1475" s="211" t="str">
        <f t="shared" ref="S1475:CD1475" si="1762">S1462</f>
        <v>S$13</v>
      </c>
      <c r="T1475" s="211" t="str">
        <f t="shared" si="1762"/>
        <v>T$13</v>
      </c>
      <c r="U1475" s="211" t="str">
        <f t="shared" si="1762"/>
        <v>U$13</v>
      </c>
      <c r="V1475" s="211" t="str">
        <f t="shared" si="1762"/>
        <v>V$13</v>
      </c>
      <c r="W1475" s="211" t="str">
        <f t="shared" si="1762"/>
        <v>W$13</v>
      </c>
      <c r="X1475" s="211" t="str">
        <f t="shared" si="1762"/>
        <v>X$13</v>
      </c>
      <c r="Y1475" s="211" t="str">
        <f t="shared" si="1762"/>
        <v>Y$13</v>
      </c>
      <c r="Z1475" s="211" t="str">
        <f t="shared" si="1762"/>
        <v>Z$13</v>
      </c>
      <c r="AA1475" s="211" t="str">
        <f t="shared" si="1762"/>
        <v>AA$13</v>
      </c>
      <c r="AB1475" s="211" t="str">
        <f t="shared" si="1762"/>
        <v>AB$13</v>
      </c>
      <c r="AC1475" s="211" t="str">
        <f t="shared" si="1762"/>
        <v>AC$13</v>
      </c>
      <c r="AD1475" s="211" t="str">
        <f t="shared" si="1762"/>
        <v>AD$13</v>
      </c>
      <c r="AE1475" s="211" t="str">
        <f t="shared" si="1762"/>
        <v>AE$13</v>
      </c>
      <c r="AF1475" s="211" t="str">
        <f t="shared" si="1762"/>
        <v>AF$13</v>
      </c>
      <c r="AG1475" s="211" t="str">
        <f t="shared" si="1762"/>
        <v>AG$13</v>
      </c>
      <c r="AH1475" s="211" t="str">
        <f t="shared" si="1762"/>
        <v>AH$13</v>
      </c>
      <c r="AI1475" s="211" t="str">
        <f t="shared" si="1762"/>
        <v>AI$13</v>
      </c>
      <c r="AJ1475" s="211" t="str">
        <f t="shared" si="1762"/>
        <v>AJ$13</v>
      </c>
      <c r="AK1475" s="211" t="str">
        <f t="shared" si="1762"/>
        <v>AK$13</v>
      </c>
      <c r="AL1475" s="211" t="str">
        <f t="shared" si="1762"/>
        <v>AL$13</v>
      </c>
      <c r="AM1475" s="211" t="str">
        <f t="shared" si="1762"/>
        <v>AM$13</v>
      </c>
      <c r="AN1475" s="211" t="str">
        <f t="shared" si="1762"/>
        <v>AN$13</v>
      </c>
      <c r="AO1475" s="211" t="str">
        <f t="shared" si="1762"/>
        <v>AO$13</v>
      </c>
      <c r="AP1475" s="211" t="str">
        <f t="shared" si="1762"/>
        <v>AP$13</v>
      </c>
      <c r="AQ1475" s="211" t="str">
        <f t="shared" si="1762"/>
        <v>AQ$13</v>
      </c>
      <c r="AR1475" s="211" t="str">
        <f t="shared" si="1762"/>
        <v>AR$13</v>
      </c>
      <c r="AS1475" s="211" t="str">
        <f t="shared" si="1762"/>
        <v>AS$13</v>
      </c>
      <c r="AT1475" s="211" t="str">
        <f t="shared" si="1762"/>
        <v>AT$13</v>
      </c>
      <c r="AU1475" s="211" t="str">
        <f t="shared" si="1762"/>
        <v>AU$13</v>
      </c>
      <c r="AV1475" s="211" t="str">
        <f t="shared" si="1762"/>
        <v>AV$13</v>
      </c>
      <c r="AW1475" s="211" t="str">
        <f t="shared" si="1762"/>
        <v>AW$13</v>
      </c>
      <c r="AX1475" s="211" t="str">
        <f t="shared" si="1762"/>
        <v>AX$13</v>
      </c>
      <c r="AY1475" s="211" t="str">
        <f t="shared" si="1762"/>
        <v>AY$13</v>
      </c>
      <c r="AZ1475" s="211" t="str">
        <f t="shared" si="1762"/>
        <v>AZ$13</v>
      </c>
      <c r="BA1475" s="211" t="str">
        <f t="shared" si="1762"/>
        <v>BA$13</v>
      </c>
      <c r="BB1475" s="211" t="str">
        <f t="shared" si="1762"/>
        <v>BB$13</v>
      </c>
      <c r="BC1475" s="211" t="str">
        <f t="shared" si="1762"/>
        <v>BC$13</v>
      </c>
      <c r="BD1475" s="211" t="str">
        <f t="shared" si="1762"/>
        <v>BD$13</v>
      </c>
      <c r="BE1475" s="211" t="str">
        <f t="shared" si="1762"/>
        <v>BE$13</v>
      </c>
      <c r="BF1475" s="211" t="str">
        <f t="shared" si="1762"/>
        <v>BF$13</v>
      </c>
      <c r="BG1475" s="211" t="str">
        <f t="shared" si="1762"/>
        <v>BG$13</v>
      </c>
      <c r="BH1475" s="211" t="str">
        <f t="shared" si="1762"/>
        <v>BH$13</v>
      </c>
      <c r="BI1475" s="211" t="str">
        <f t="shared" si="1762"/>
        <v>BI$13</v>
      </c>
      <c r="BJ1475" s="211" t="str">
        <f t="shared" si="1762"/>
        <v>BJ$13</v>
      </c>
      <c r="BK1475" s="211" t="str">
        <f t="shared" si="1762"/>
        <v>BK$13</v>
      </c>
      <c r="BL1475" s="211" t="str">
        <f t="shared" si="1762"/>
        <v>BL$13</v>
      </c>
      <c r="BM1475" s="211" t="str">
        <f t="shared" si="1762"/>
        <v>BM$13</v>
      </c>
      <c r="BN1475" s="211" t="str">
        <f t="shared" si="1762"/>
        <v>BN$13</v>
      </c>
      <c r="BO1475" s="211" t="str">
        <f t="shared" si="1762"/>
        <v>BO$13</v>
      </c>
      <c r="BP1475" s="211" t="str">
        <f t="shared" si="1762"/>
        <v>BP$13</v>
      </c>
      <c r="BQ1475" s="211" t="str">
        <f t="shared" si="1762"/>
        <v>BQ$13</v>
      </c>
      <c r="BR1475" s="211" t="str">
        <f t="shared" si="1762"/>
        <v>BR$13</v>
      </c>
      <c r="BS1475" s="211" t="str">
        <f t="shared" si="1762"/>
        <v>BS$13</v>
      </c>
      <c r="BT1475" s="211" t="str">
        <f t="shared" si="1762"/>
        <v>BT$13</v>
      </c>
      <c r="BU1475" s="211" t="str">
        <f t="shared" si="1762"/>
        <v>BU$13</v>
      </c>
      <c r="BV1475" s="211" t="str">
        <f t="shared" si="1762"/>
        <v>BV$13</v>
      </c>
      <c r="BW1475" s="211" t="str">
        <f t="shared" si="1762"/>
        <v>BW$13</v>
      </c>
      <c r="BX1475" s="211" t="str">
        <f t="shared" si="1762"/>
        <v>BX$13</v>
      </c>
      <c r="BY1475" s="211" t="str">
        <f t="shared" si="1762"/>
        <v>BY$13</v>
      </c>
      <c r="BZ1475" s="211" t="str">
        <f t="shared" si="1762"/>
        <v>BZ$13</v>
      </c>
      <c r="CA1475" s="211" t="str">
        <f t="shared" si="1762"/>
        <v>CA$13</v>
      </c>
      <c r="CB1475" s="211" t="str">
        <f t="shared" si="1762"/>
        <v>CB$13</v>
      </c>
      <c r="CC1475" s="211" t="str">
        <f t="shared" si="1762"/>
        <v>CC$13</v>
      </c>
      <c r="CD1475" s="211" t="str">
        <f t="shared" si="1762"/>
        <v>CD$13</v>
      </c>
      <c r="CE1475" s="211" t="str">
        <f t="shared" ref="CE1475:CL1475" si="1763">CE1462</f>
        <v>CE$13</v>
      </c>
      <c r="CF1475" s="211" t="str">
        <f t="shared" si="1763"/>
        <v>CF$13</v>
      </c>
      <c r="CG1475" s="211" t="str">
        <f t="shared" si="1763"/>
        <v>CG$13</v>
      </c>
      <c r="CH1475" s="211" t="str">
        <f t="shared" si="1763"/>
        <v>CH$13</v>
      </c>
      <c r="CI1475" s="211" t="str">
        <f t="shared" si="1763"/>
        <v>CI$13</v>
      </c>
      <c r="CJ1475" s="211" t="str">
        <f t="shared" si="1763"/>
        <v>CJ$13</v>
      </c>
      <c r="CK1475" s="211" t="str">
        <f t="shared" si="1763"/>
        <v>CK$13</v>
      </c>
      <c r="CL1475" s="211" t="str">
        <f t="shared" si="1763"/>
        <v>CL$13</v>
      </c>
    </row>
    <row r="1476" spans="2:90" x14ac:dyDescent="0.4">
      <c r="B1476" s="89" t="str">
        <f>B1467</f>
        <v>Setup DC:</v>
      </c>
      <c r="D1476" t="s">
        <v>1016</v>
      </c>
      <c r="E1476" s="8" t="str">
        <f t="shared" ref="E1476:E1479" si="1764">ROW()&amp;" "&amp;D1476</f>
        <v>1476 SETUPDC-S</v>
      </c>
      <c r="G1476" t="s">
        <v>332</v>
      </c>
      <c r="H1476" s="12"/>
      <c r="I1476" s="60"/>
      <c r="J1476" s="60"/>
      <c r="K1476" s="15"/>
      <c r="L1476" s="15"/>
      <c r="M1476" s="15"/>
      <c r="N1476" s="15"/>
      <c r="O1476" s="15"/>
      <c r="P1476" s="15"/>
      <c r="R1476" s="15"/>
      <c r="S1476" s="211">
        <f t="shared" ref="S1476:CD1476" si="1765">S1464</f>
        <v>0</v>
      </c>
      <c r="T1476" s="211">
        <f t="shared" si="1765"/>
        <v>0</v>
      </c>
      <c r="U1476" s="211">
        <f t="shared" si="1765"/>
        <v>0</v>
      </c>
      <c r="V1476" s="211">
        <f t="shared" si="1765"/>
        <v>0</v>
      </c>
      <c r="W1476" s="211">
        <f t="shared" si="1765"/>
        <v>0</v>
      </c>
      <c r="X1476" s="211">
        <f t="shared" si="1765"/>
        <v>0</v>
      </c>
      <c r="Y1476" s="211">
        <f t="shared" si="1765"/>
        <v>0</v>
      </c>
      <c r="Z1476" s="211">
        <f t="shared" si="1765"/>
        <v>0</v>
      </c>
      <c r="AA1476" s="211">
        <f t="shared" si="1765"/>
        <v>0</v>
      </c>
      <c r="AB1476" s="211">
        <f t="shared" si="1765"/>
        <v>0</v>
      </c>
      <c r="AC1476" s="211">
        <f t="shared" si="1765"/>
        <v>0</v>
      </c>
      <c r="AD1476" s="211">
        <f t="shared" si="1765"/>
        <v>0</v>
      </c>
      <c r="AE1476" s="211">
        <f t="shared" si="1765"/>
        <v>0</v>
      </c>
      <c r="AF1476" s="211">
        <f t="shared" si="1765"/>
        <v>0</v>
      </c>
      <c r="AG1476" s="211">
        <f t="shared" si="1765"/>
        <v>0</v>
      </c>
      <c r="AH1476" s="211">
        <f t="shared" si="1765"/>
        <v>0</v>
      </c>
      <c r="AI1476" s="211">
        <f t="shared" si="1765"/>
        <v>0</v>
      </c>
      <c r="AJ1476" s="211">
        <f t="shared" si="1765"/>
        <v>0</v>
      </c>
      <c r="AK1476" s="211">
        <f t="shared" si="1765"/>
        <v>0</v>
      </c>
      <c r="AL1476" s="211">
        <f t="shared" si="1765"/>
        <v>0</v>
      </c>
      <c r="AM1476" s="211">
        <f t="shared" si="1765"/>
        <v>0</v>
      </c>
      <c r="AN1476" s="211">
        <f t="shared" si="1765"/>
        <v>0</v>
      </c>
      <c r="AO1476" s="211">
        <f t="shared" si="1765"/>
        <v>0</v>
      </c>
      <c r="AP1476" s="211">
        <f t="shared" si="1765"/>
        <v>0</v>
      </c>
      <c r="AQ1476" s="211">
        <f t="shared" si="1765"/>
        <v>0</v>
      </c>
      <c r="AR1476" s="211">
        <f t="shared" si="1765"/>
        <v>0</v>
      </c>
      <c r="AS1476" s="211">
        <f t="shared" si="1765"/>
        <v>0</v>
      </c>
      <c r="AT1476" s="211">
        <f t="shared" si="1765"/>
        <v>0</v>
      </c>
      <c r="AU1476" s="211">
        <f t="shared" si="1765"/>
        <v>0</v>
      </c>
      <c r="AV1476" s="211">
        <f t="shared" si="1765"/>
        <v>0</v>
      </c>
      <c r="AW1476" s="211">
        <f t="shared" si="1765"/>
        <v>0</v>
      </c>
      <c r="AX1476" s="211">
        <f t="shared" si="1765"/>
        <v>0</v>
      </c>
      <c r="AY1476" s="211">
        <f t="shared" si="1765"/>
        <v>0</v>
      </c>
      <c r="AZ1476" s="211">
        <f t="shared" si="1765"/>
        <v>0</v>
      </c>
      <c r="BA1476" s="211">
        <f t="shared" si="1765"/>
        <v>0</v>
      </c>
      <c r="BB1476" s="211">
        <f t="shared" si="1765"/>
        <v>0</v>
      </c>
      <c r="BC1476" s="211">
        <f t="shared" si="1765"/>
        <v>0</v>
      </c>
      <c r="BD1476" s="211">
        <f t="shared" si="1765"/>
        <v>0</v>
      </c>
      <c r="BE1476" s="211">
        <f t="shared" si="1765"/>
        <v>0</v>
      </c>
      <c r="BF1476" s="211">
        <f t="shared" si="1765"/>
        <v>0</v>
      </c>
      <c r="BG1476" s="211">
        <f t="shared" si="1765"/>
        <v>0</v>
      </c>
      <c r="BH1476" s="211">
        <f t="shared" si="1765"/>
        <v>0</v>
      </c>
      <c r="BI1476" s="211">
        <f t="shared" si="1765"/>
        <v>0</v>
      </c>
      <c r="BJ1476" s="211">
        <f t="shared" si="1765"/>
        <v>0</v>
      </c>
      <c r="BK1476" s="211">
        <f t="shared" si="1765"/>
        <v>0</v>
      </c>
      <c r="BL1476" s="211">
        <f t="shared" si="1765"/>
        <v>0</v>
      </c>
      <c r="BM1476" s="211">
        <f t="shared" si="1765"/>
        <v>0</v>
      </c>
      <c r="BN1476" s="211">
        <f t="shared" si="1765"/>
        <v>0</v>
      </c>
      <c r="BO1476" s="211">
        <f t="shared" si="1765"/>
        <v>0</v>
      </c>
      <c r="BP1476" s="211">
        <f t="shared" si="1765"/>
        <v>0</v>
      </c>
      <c r="BQ1476" s="211">
        <f t="shared" si="1765"/>
        <v>0</v>
      </c>
      <c r="BR1476" s="211">
        <f t="shared" si="1765"/>
        <v>0</v>
      </c>
      <c r="BS1476" s="211">
        <f t="shared" si="1765"/>
        <v>0</v>
      </c>
      <c r="BT1476" s="211">
        <f t="shared" si="1765"/>
        <v>0</v>
      </c>
      <c r="BU1476" s="211">
        <f t="shared" si="1765"/>
        <v>0</v>
      </c>
      <c r="BV1476" s="211">
        <f t="shared" si="1765"/>
        <v>0</v>
      </c>
      <c r="BW1476" s="211">
        <f t="shared" si="1765"/>
        <v>0</v>
      </c>
      <c r="BX1476" s="211">
        <f t="shared" si="1765"/>
        <v>0</v>
      </c>
      <c r="BY1476" s="211">
        <f t="shared" si="1765"/>
        <v>0</v>
      </c>
      <c r="BZ1476" s="211">
        <f t="shared" si="1765"/>
        <v>0</v>
      </c>
      <c r="CA1476" s="211">
        <f t="shared" si="1765"/>
        <v>0</v>
      </c>
      <c r="CB1476" s="211">
        <f t="shared" si="1765"/>
        <v>0</v>
      </c>
      <c r="CC1476" s="211">
        <f t="shared" si="1765"/>
        <v>0</v>
      </c>
      <c r="CD1476" s="211">
        <f t="shared" si="1765"/>
        <v>0</v>
      </c>
      <c r="CE1476" s="211">
        <f t="shared" ref="CE1476:CL1476" si="1766">CE1464</f>
        <v>0</v>
      </c>
      <c r="CF1476" s="211">
        <f t="shared" si="1766"/>
        <v>0</v>
      </c>
      <c r="CG1476" s="211">
        <f t="shared" si="1766"/>
        <v>0</v>
      </c>
      <c r="CH1476" s="211">
        <f t="shared" si="1766"/>
        <v>0</v>
      </c>
      <c r="CI1476" s="211">
        <f t="shared" si="1766"/>
        <v>0</v>
      </c>
      <c r="CJ1476" s="211">
        <f t="shared" si="1766"/>
        <v>0</v>
      </c>
      <c r="CK1476" s="211">
        <f t="shared" si="1766"/>
        <v>0</v>
      </c>
      <c r="CL1476" s="211">
        <f t="shared" si="1766"/>
        <v>0</v>
      </c>
    </row>
    <row r="1477" spans="2:90" x14ac:dyDescent="0.4">
      <c r="B1477" s="235" t="str">
        <f>IFERROR(SUBSTITUTE(TRIM(MID(B1467, SEARCH("-", B1467) + 1, LEN(B1467))),":",""),"no unit")</f>
        <v>no unit</v>
      </c>
      <c r="D1477" t="s">
        <v>1016</v>
      </c>
      <c r="E1477" s="8" t="str">
        <f t="shared" si="1764"/>
        <v>1477 SETUPDC-S</v>
      </c>
      <c r="G1477" t="s">
        <v>332</v>
      </c>
      <c r="H1477" s="12"/>
      <c r="I1477" s="60"/>
      <c r="J1477" s="60"/>
      <c r="K1477" s="15"/>
      <c r="L1477" s="15"/>
      <c r="M1477" s="15"/>
      <c r="N1477" s="15"/>
      <c r="O1477" s="15"/>
      <c r="P1477" s="15"/>
      <c r="R1477" s="15"/>
      <c r="S1477" s="211"/>
      <c r="T1477" s="211"/>
      <c r="U1477" s="211"/>
      <c r="V1477" s="211"/>
      <c r="W1477" s="211"/>
      <c r="X1477" s="211"/>
      <c r="Y1477" s="211"/>
      <c r="Z1477" s="211"/>
      <c r="AA1477" s="211"/>
      <c r="AB1477" s="211"/>
      <c r="AC1477" s="211"/>
      <c r="AD1477" s="211"/>
      <c r="AE1477" s="211"/>
      <c r="AF1477" s="211"/>
      <c r="AG1477" s="211"/>
      <c r="AH1477" s="211"/>
      <c r="AI1477" s="211"/>
      <c r="AJ1477" s="211"/>
      <c r="AK1477" s="211"/>
      <c r="AL1477" s="211"/>
      <c r="AM1477" s="211"/>
      <c r="AN1477" s="211"/>
      <c r="AO1477" s="211"/>
      <c r="AP1477" s="211"/>
      <c r="AQ1477" s="211"/>
      <c r="AR1477" s="211"/>
      <c r="AS1477" s="211"/>
      <c r="AT1477" s="211"/>
      <c r="AU1477" s="211"/>
      <c r="AV1477" s="211"/>
      <c r="AW1477" s="211"/>
      <c r="AX1477" s="211"/>
      <c r="AY1477" s="211"/>
      <c r="AZ1477" s="211"/>
      <c r="BA1477" s="211"/>
      <c r="BB1477" s="211"/>
      <c r="BC1477" s="211"/>
      <c r="BD1477" s="211"/>
      <c r="BE1477" s="211"/>
      <c r="BF1477" s="211"/>
      <c r="BG1477" s="211"/>
      <c r="BH1477" s="211"/>
      <c r="BI1477" s="211"/>
      <c r="BJ1477" s="211"/>
      <c r="BK1477" s="211"/>
      <c r="BL1477" s="211"/>
      <c r="BM1477" s="211"/>
      <c r="BN1477" s="211"/>
      <c r="BO1477" s="211"/>
      <c r="BP1477" s="211"/>
      <c r="BQ1477" s="211"/>
      <c r="BR1477" s="211"/>
      <c r="BS1477" s="211"/>
      <c r="BT1477" s="211"/>
      <c r="BU1477" s="211"/>
      <c r="BV1477" s="211"/>
      <c r="BW1477" s="211"/>
      <c r="BX1477" s="211"/>
      <c r="BY1477" s="211"/>
      <c r="BZ1477" s="211"/>
      <c r="CA1477" s="211"/>
      <c r="CB1477" s="211"/>
      <c r="CC1477" s="211"/>
      <c r="CD1477" s="211"/>
      <c r="CE1477" s="211"/>
      <c r="CF1477" s="211"/>
      <c r="CG1477" s="211"/>
      <c r="CH1477" s="211"/>
      <c r="CI1477" s="211"/>
      <c r="CJ1477" s="211"/>
      <c r="CK1477" s="211"/>
      <c r="CL1477" s="211"/>
    </row>
    <row r="1478" spans="2:90" x14ac:dyDescent="0.4">
      <c r="B1478" s="89" t="str">
        <f>B1465</f>
        <v>Secondary revenue driver</v>
      </c>
      <c r="D1478" t="s">
        <v>1016</v>
      </c>
      <c r="E1478" s="8" t="str">
        <f t="shared" si="1764"/>
        <v>1478 SETUPDC-S</v>
      </c>
      <c r="G1478" t="s">
        <v>332</v>
      </c>
      <c r="H1478" s="90"/>
      <c r="I1478" s="209"/>
      <c r="J1478" s="209"/>
      <c r="K1478" s="210"/>
      <c r="L1478" s="210"/>
      <c r="M1478" s="210"/>
      <c r="N1478" s="210"/>
      <c r="O1478" s="210"/>
      <c r="P1478" s="210"/>
      <c r="R1478" s="210"/>
      <c r="S1478" s="4" t="str">
        <f t="shared" ref="S1478:CD1478" si="1767">ADDRESS(ROW(S1470),COLUMN(S1470),2)</f>
        <v>S$1470</v>
      </c>
      <c r="T1478" s="4" t="str">
        <f t="shared" si="1767"/>
        <v>T$1470</v>
      </c>
      <c r="U1478" s="4" t="str">
        <f t="shared" si="1767"/>
        <v>U$1470</v>
      </c>
      <c r="V1478" s="4" t="str">
        <f t="shared" si="1767"/>
        <v>V$1470</v>
      </c>
      <c r="W1478" s="4" t="str">
        <f t="shared" si="1767"/>
        <v>W$1470</v>
      </c>
      <c r="X1478" s="4" t="str">
        <f t="shared" si="1767"/>
        <v>X$1470</v>
      </c>
      <c r="Y1478" s="4" t="str">
        <f t="shared" si="1767"/>
        <v>Y$1470</v>
      </c>
      <c r="Z1478" s="4" t="str">
        <f t="shared" si="1767"/>
        <v>Z$1470</v>
      </c>
      <c r="AA1478" s="4" t="str">
        <f t="shared" si="1767"/>
        <v>AA$1470</v>
      </c>
      <c r="AB1478" s="4" t="str">
        <f t="shared" si="1767"/>
        <v>AB$1470</v>
      </c>
      <c r="AC1478" s="4" t="str">
        <f t="shared" si="1767"/>
        <v>AC$1470</v>
      </c>
      <c r="AD1478" s="4" t="str">
        <f t="shared" si="1767"/>
        <v>AD$1470</v>
      </c>
      <c r="AE1478" s="4" t="str">
        <f t="shared" si="1767"/>
        <v>AE$1470</v>
      </c>
      <c r="AF1478" s="4" t="str">
        <f t="shared" si="1767"/>
        <v>AF$1470</v>
      </c>
      <c r="AG1478" s="4" t="str">
        <f t="shared" si="1767"/>
        <v>AG$1470</v>
      </c>
      <c r="AH1478" s="4" t="str">
        <f t="shared" si="1767"/>
        <v>AH$1470</v>
      </c>
      <c r="AI1478" s="4" t="str">
        <f t="shared" si="1767"/>
        <v>AI$1470</v>
      </c>
      <c r="AJ1478" s="4" t="str">
        <f t="shared" si="1767"/>
        <v>AJ$1470</v>
      </c>
      <c r="AK1478" s="4" t="str">
        <f t="shared" si="1767"/>
        <v>AK$1470</v>
      </c>
      <c r="AL1478" s="4" t="str">
        <f t="shared" si="1767"/>
        <v>AL$1470</v>
      </c>
      <c r="AM1478" s="4" t="str">
        <f t="shared" si="1767"/>
        <v>AM$1470</v>
      </c>
      <c r="AN1478" s="4" t="str">
        <f t="shared" si="1767"/>
        <v>AN$1470</v>
      </c>
      <c r="AO1478" s="4" t="str">
        <f t="shared" si="1767"/>
        <v>AO$1470</v>
      </c>
      <c r="AP1478" s="4" t="str">
        <f t="shared" si="1767"/>
        <v>AP$1470</v>
      </c>
      <c r="AQ1478" s="4" t="str">
        <f t="shared" si="1767"/>
        <v>AQ$1470</v>
      </c>
      <c r="AR1478" s="4" t="str">
        <f t="shared" si="1767"/>
        <v>AR$1470</v>
      </c>
      <c r="AS1478" s="4" t="str">
        <f t="shared" si="1767"/>
        <v>AS$1470</v>
      </c>
      <c r="AT1478" s="4" t="str">
        <f t="shared" si="1767"/>
        <v>AT$1470</v>
      </c>
      <c r="AU1478" s="4" t="str">
        <f t="shared" si="1767"/>
        <v>AU$1470</v>
      </c>
      <c r="AV1478" s="4" t="str">
        <f t="shared" si="1767"/>
        <v>AV$1470</v>
      </c>
      <c r="AW1478" s="4" t="str">
        <f t="shared" si="1767"/>
        <v>AW$1470</v>
      </c>
      <c r="AX1478" s="4" t="str">
        <f t="shared" si="1767"/>
        <v>AX$1470</v>
      </c>
      <c r="AY1478" s="4" t="str">
        <f t="shared" si="1767"/>
        <v>AY$1470</v>
      </c>
      <c r="AZ1478" s="4" t="str">
        <f t="shared" si="1767"/>
        <v>AZ$1470</v>
      </c>
      <c r="BA1478" s="4" t="str">
        <f t="shared" si="1767"/>
        <v>BA$1470</v>
      </c>
      <c r="BB1478" s="4" t="str">
        <f t="shared" si="1767"/>
        <v>BB$1470</v>
      </c>
      <c r="BC1478" s="4" t="str">
        <f t="shared" si="1767"/>
        <v>BC$1470</v>
      </c>
      <c r="BD1478" s="4" t="str">
        <f t="shared" si="1767"/>
        <v>BD$1470</v>
      </c>
      <c r="BE1478" s="4" t="str">
        <f t="shared" si="1767"/>
        <v>BE$1470</v>
      </c>
      <c r="BF1478" s="4" t="str">
        <f t="shared" si="1767"/>
        <v>BF$1470</v>
      </c>
      <c r="BG1478" s="4" t="str">
        <f t="shared" si="1767"/>
        <v>BG$1470</v>
      </c>
      <c r="BH1478" s="4" t="str">
        <f t="shared" si="1767"/>
        <v>BH$1470</v>
      </c>
      <c r="BI1478" s="4" t="str">
        <f t="shared" si="1767"/>
        <v>BI$1470</v>
      </c>
      <c r="BJ1478" s="4" t="str">
        <f t="shared" si="1767"/>
        <v>BJ$1470</v>
      </c>
      <c r="BK1478" s="4" t="str">
        <f t="shared" si="1767"/>
        <v>BK$1470</v>
      </c>
      <c r="BL1478" s="4" t="str">
        <f t="shared" si="1767"/>
        <v>BL$1470</v>
      </c>
      <c r="BM1478" s="4" t="str">
        <f t="shared" si="1767"/>
        <v>BM$1470</v>
      </c>
      <c r="BN1478" s="4" t="str">
        <f t="shared" si="1767"/>
        <v>BN$1470</v>
      </c>
      <c r="BO1478" s="4" t="str">
        <f t="shared" si="1767"/>
        <v>BO$1470</v>
      </c>
      <c r="BP1478" s="4" t="str">
        <f t="shared" si="1767"/>
        <v>BP$1470</v>
      </c>
      <c r="BQ1478" s="4" t="str">
        <f t="shared" si="1767"/>
        <v>BQ$1470</v>
      </c>
      <c r="BR1478" s="4" t="str">
        <f t="shared" si="1767"/>
        <v>BR$1470</v>
      </c>
      <c r="BS1478" s="4" t="str">
        <f t="shared" si="1767"/>
        <v>BS$1470</v>
      </c>
      <c r="BT1478" s="4" t="str">
        <f t="shared" si="1767"/>
        <v>BT$1470</v>
      </c>
      <c r="BU1478" s="4" t="str">
        <f t="shared" si="1767"/>
        <v>BU$1470</v>
      </c>
      <c r="BV1478" s="4" t="str">
        <f t="shared" si="1767"/>
        <v>BV$1470</v>
      </c>
      <c r="BW1478" s="4" t="str">
        <f t="shared" si="1767"/>
        <v>BW$1470</v>
      </c>
      <c r="BX1478" s="4" t="str">
        <f t="shared" si="1767"/>
        <v>BX$1470</v>
      </c>
      <c r="BY1478" s="4" t="str">
        <f t="shared" si="1767"/>
        <v>BY$1470</v>
      </c>
      <c r="BZ1478" s="4" t="str">
        <f t="shared" si="1767"/>
        <v>BZ$1470</v>
      </c>
      <c r="CA1478" s="4" t="str">
        <f t="shared" si="1767"/>
        <v>CA$1470</v>
      </c>
      <c r="CB1478" s="4" t="str">
        <f t="shared" si="1767"/>
        <v>CB$1470</v>
      </c>
      <c r="CC1478" s="4" t="str">
        <f t="shared" si="1767"/>
        <v>CC$1470</v>
      </c>
      <c r="CD1478" s="4" t="str">
        <f t="shared" si="1767"/>
        <v>CD$1470</v>
      </c>
      <c r="CE1478" s="4" t="str">
        <f t="shared" ref="CE1478:CL1478" si="1768">ADDRESS(ROW(CE1470),COLUMN(CE1470),2)</f>
        <v>CE$1470</v>
      </c>
      <c r="CF1478" s="4" t="str">
        <f t="shared" si="1768"/>
        <v>CF$1470</v>
      </c>
      <c r="CG1478" s="4" t="str">
        <f t="shared" si="1768"/>
        <v>CG$1470</v>
      </c>
      <c r="CH1478" s="4" t="str">
        <f t="shared" si="1768"/>
        <v>CH$1470</v>
      </c>
      <c r="CI1478" s="4" t="str">
        <f t="shared" si="1768"/>
        <v>CI$1470</v>
      </c>
      <c r="CJ1478" s="4" t="str">
        <f t="shared" si="1768"/>
        <v>CJ$1470</v>
      </c>
      <c r="CK1478" s="4" t="str">
        <f t="shared" si="1768"/>
        <v>CK$1470</v>
      </c>
      <c r="CL1478" s="4" t="str">
        <f t="shared" si="1768"/>
        <v>CL$1470</v>
      </c>
    </row>
    <row r="1479" spans="2:90" x14ac:dyDescent="0.4">
      <c r="B1479" s="8" t="str">
        <f>B1466</f>
        <v>Secondary volume driver</v>
      </c>
      <c r="D1479" t="s">
        <v>1016</v>
      </c>
      <c r="E1479" s="8" t="str">
        <f t="shared" si="1764"/>
        <v>1479 SETUPDC-S</v>
      </c>
      <c r="G1479" t="s">
        <v>332</v>
      </c>
      <c r="H1479" s="12"/>
      <c r="I1479" s="60"/>
      <c r="J1479" s="60"/>
      <c r="K1479" s="15"/>
      <c r="L1479" s="15"/>
      <c r="M1479" s="15"/>
      <c r="N1479" s="15"/>
      <c r="O1479" s="15"/>
      <c r="P1479" s="15"/>
      <c r="R1479" s="15"/>
      <c r="S1479" s="211" t="str">
        <f t="shared" ref="S1479:CD1479" si="1769">S1466</f>
        <v>S$15</v>
      </c>
      <c r="T1479" s="211" t="str">
        <f t="shared" si="1769"/>
        <v>T$15</v>
      </c>
      <c r="U1479" s="211" t="str">
        <f t="shared" si="1769"/>
        <v>U$15</v>
      </c>
      <c r="V1479" s="211" t="str">
        <f t="shared" si="1769"/>
        <v>V$15</v>
      </c>
      <c r="W1479" s="211" t="str">
        <f t="shared" si="1769"/>
        <v>W$15</v>
      </c>
      <c r="X1479" s="211" t="str">
        <f t="shared" si="1769"/>
        <v>X$15</v>
      </c>
      <c r="Y1479" s="211" t="str">
        <f t="shared" si="1769"/>
        <v>Y$15</v>
      </c>
      <c r="Z1479" s="211" t="str">
        <f t="shared" si="1769"/>
        <v>Z$15</v>
      </c>
      <c r="AA1479" s="211" t="str">
        <f t="shared" si="1769"/>
        <v>AA$15</v>
      </c>
      <c r="AB1479" s="211" t="str">
        <f t="shared" si="1769"/>
        <v>AB$15</v>
      </c>
      <c r="AC1479" s="211" t="str">
        <f t="shared" si="1769"/>
        <v>AC$15</v>
      </c>
      <c r="AD1479" s="211" t="str">
        <f t="shared" si="1769"/>
        <v>AD$15</v>
      </c>
      <c r="AE1479" s="211" t="str">
        <f t="shared" si="1769"/>
        <v>AE$15</v>
      </c>
      <c r="AF1479" s="211" t="str">
        <f t="shared" si="1769"/>
        <v>AF$15</v>
      </c>
      <c r="AG1479" s="211" t="str">
        <f t="shared" si="1769"/>
        <v>AG$15</v>
      </c>
      <c r="AH1479" s="211" t="str">
        <f t="shared" si="1769"/>
        <v>AH$15</v>
      </c>
      <c r="AI1479" s="211" t="str">
        <f t="shared" si="1769"/>
        <v>AI$15</v>
      </c>
      <c r="AJ1479" s="211" t="str">
        <f t="shared" si="1769"/>
        <v>AJ$15</v>
      </c>
      <c r="AK1479" s="211" t="str">
        <f t="shared" si="1769"/>
        <v>AK$15</v>
      </c>
      <c r="AL1479" s="211" t="str">
        <f t="shared" si="1769"/>
        <v>AL$15</v>
      </c>
      <c r="AM1479" s="211" t="str">
        <f t="shared" si="1769"/>
        <v>AM$15</v>
      </c>
      <c r="AN1479" s="211" t="str">
        <f t="shared" si="1769"/>
        <v>AN$15</v>
      </c>
      <c r="AO1479" s="211" t="str">
        <f t="shared" si="1769"/>
        <v>AO$15</v>
      </c>
      <c r="AP1479" s="211" t="str">
        <f t="shared" si="1769"/>
        <v>AP$15</v>
      </c>
      <c r="AQ1479" s="211" t="str">
        <f t="shared" si="1769"/>
        <v>AQ$15</v>
      </c>
      <c r="AR1479" s="211" t="str">
        <f t="shared" si="1769"/>
        <v>AR$15</v>
      </c>
      <c r="AS1479" s="211" t="str">
        <f t="shared" si="1769"/>
        <v>AS$15</v>
      </c>
      <c r="AT1479" s="211" t="str">
        <f t="shared" si="1769"/>
        <v>AT$15</v>
      </c>
      <c r="AU1479" s="211" t="str">
        <f t="shared" si="1769"/>
        <v>AU$15</v>
      </c>
      <c r="AV1479" s="211" t="str">
        <f t="shared" si="1769"/>
        <v>AV$15</v>
      </c>
      <c r="AW1479" s="211" t="str">
        <f t="shared" si="1769"/>
        <v>AW$15</v>
      </c>
      <c r="AX1479" s="211" t="str">
        <f t="shared" si="1769"/>
        <v>AX$15</v>
      </c>
      <c r="AY1479" s="211" t="str">
        <f t="shared" si="1769"/>
        <v>AY$15</v>
      </c>
      <c r="AZ1479" s="211" t="str">
        <f t="shared" si="1769"/>
        <v>AZ$15</v>
      </c>
      <c r="BA1479" s="211" t="str">
        <f t="shared" si="1769"/>
        <v>BA$15</v>
      </c>
      <c r="BB1479" s="211" t="str">
        <f t="shared" si="1769"/>
        <v>BB$15</v>
      </c>
      <c r="BC1479" s="211" t="str">
        <f t="shared" si="1769"/>
        <v>BC$15</v>
      </c>
      <c r="BD1479" s="211" t="str">
        <f t="shared" si="1769"/>
        <v>BD$15</v>
      </c>
      <c r="BE1479" s="211" t="str">
        <f t="shared" si="1769"/>
        <v>BE$15</v>
      </c>
      <c r="BF1479" s="211" t="str">
        <f t="shared" si="1769"/>
        <v>BF$15</v>
      </c>
      <c r="BG1479" s="211" t="str">
        <f t="shared" si="1769"/>
        <v>BG$15</v>
      </c>
      <c r="BH1479" s="211" t="str">
        <f t="shared" si="1769"/>
        <v>BH$15</v>
      </c>
      <c r="BI1479" s="211" t="str">
        <f t="shared" si="1769"/>
        <v>BI$15</v>
      </c>
      <c r="BJ1479" s="211" t="str">
        <f t="shared" si="1769"/>
        <v>BJ$15</v>
      </c>
      <c r="BK1479" s="211" t="str">
        <f t="shared" si="1769"/>
        <v>BK$15</v>
      </c>
      <c r="BL1479" s="211" t="str">
        <f t="shared" si="1769"/>
        <v>BL$15</v>
      </c>
      <c r="BM1479" s="211" t="str">
        <f t="shared" si="1769"/>
        <v>BM$15</v>
      </c>
      <c r="BN1479" s="211" t="str">
        <f t="shared" si="1769"/>
        <v>BN$15</v>
      </c>
      <c r="BO1479" s="211" t="str">
        <f t="shared" si="1769"/>
        <v>BO$15</v>
      </c>
      <c r="BP1479" s="211" t="str">
        <f t="shared" si="1769"/>
        <v>BP$15</v>
      </c>
      <c r="BQ1479" s="211" t="str">
        <f t="shared" si="1769"/>
        <v>BQ$15</v>
      </c>
      <c r="BR1479" s="211" t="str">
        <f t="shared" si="1769"/>
        <v>BR$15</v>
      </c>
      <c r="BS1479" s="211" t="str">
        <f t="shared" si="1769"/>
        <v>BS$15</v>
      </c>
      <c r="BT1479" s="211" t="str">
        <f t="shared" si="1769"/>
        <v>BT$15</v>
      </c>
      <c r="BU1479" s="211" t="str">
        <f t="shared" si="1769"/>
        <v>BU$15</v>
      </c>
      <c r="BV1479" s="211" t="str">
        <f t="shared" si="1769"/>
        <v>BV$15</v>
      </c>
      <c r="BW1479" s="211" t="str">
        <f t="shared" si="1769"/>
        <v>BW$15</v>
      </c>
      <c r="BX1479" s="211" t="str">
        <f t="shared" si="1769"/>
        <v>BX$15</v>
      </c>
      <c r="BY1479" s="211" t="str">
        <f t="shared" si="1769"/>
        <v>BY$15</v>
      </c>
      <c r="BZ1479" s="211" t="str">
        <f t="shared" si="1769"/>
        <v>BZ$15</v>
      </c>
      <c r="CA1479" s="211" t="str">
        <f t="shared" si="1769"/>
        <v>CA$15</v>
      </c>
      <c r="CB1479" s="211" t="str">
        <f t="shared" si="1769"/>
        <v>CB$15</v>
      </c>
      <c r="CC1479" s="211" t="str">
        <f t="shared" si="1769"/>
        <v>CC$15</v>
      </c>
      <c r="CD1479" s="211" t="str">
        <f t="shared" si="1769"/>
        <v>CD$15</v>
      </c>
      <c r="CE1479" s="211" t="str">
        <f t="shared" ref="CE1479:CL1479" si="1770">CE1466</f>
        <v>CE$15</v>
      </c>
      <c r="CF1479" s="211" t="str">
        <f t="shared" si="1770"/>
        <v>CF$15</v>
      </c>
      <c r="CG1479" s="211" t="str">
        <f t="shared" si="1770"/>
        <v>CG$15</v>
      </c>
      <c r="CH1479" s="211" t="str">
        <f t="shared" si="1770"/>
        <v>CH$15</v>
      </c>
      <c r="CI1479" s="211" t="str">
        <f t="shared" si="1770"/>
        <v>CI$15</v>
      </c>
      <c r="CJ1479" s="211" t="str">
        <f t="shared" si="1770"/>
        <v>CJ$15</v>
      </c>
      <c r="CK1479" s="211" t="str">
        <f t="shared" si="1770"/>
        <v>CK$15</v>
      </c>
      <c r="CL1479" s="211" t="str">
        <f t="shared" si="1770"/>
        <v>CL$15</v>
      </c>
    </row>
    <row r="1480" spans="2:90" x14ac:dyDescent="0.4">
      <c r="E1480" s="8"/>
      <c r="H1480" s="12"/>
      <c r="I1480" s="60"/>
      <c r="J1480" s="60"/>
      <c r="K1480" s="15"/>
      <c r="L1480" s="15"/>
      <c r="M1480" s="15"/>
      <c r="N1480" s="15"/>
      <c r="O1480" s="15"/>
      <c r="P1480" s="15"/>
      <c r="R1480" s="15"/>
      <c r="S1480" s="211"/>
      <c r="T1480" s="211"/>
      <c r="U1480" s="211"/>
      <c r="V1480" s="211"/>
      <c r="W1480" s="211"/>
      <c r="X1480" s="211"/>
      <c r="Y1480" s="211"/>
      <c r="Z1480" s="211"/>
      <c r="AA1480" s="211"/>
      <c r="AB1480" s="211"/>
      <c r="AC1480" s="211"/>
      <c r="AD1480" s="211"/>
      <c r="AE1480" s="211"/>
      <c r="AF1480" s="211"/>
      <c r="AG1480" s="211"/>
      <c r="AH1480" s="211"/>
      <c r="AI1480" s="211"/>
      <c r="AJ1480" s="211"/>
      <c r="AK1480" s="211"/>
      <c r="AL1480" s="211"/>
      <c r="AM1480" s="211"/>
      <c r="AN1480" s="211"/>
      <c r="AO1480" s="211"/>
      <c r="AP1480" s="211"/>
      <c r="AQ1480" s="211"/>
      <c r="AR1480" s="211"/>
      <c r="AS1480" s="211"/>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1"/>
      <c r="BN1480" s="211"/>
      <c r="BO1480" s="211"/>
      <c r="BP1480" s="211"/>
      <c r="BQ1480" s="211"/>
      <c r="BR1480" s="211"/>
      <c r="BS1480" s="211"/>
      <c r="BT1480" s="211"/>
      <c r="BU1480" s="211"/>
      <c r="BV1480" s="211"/>
      <c r="BW1480" s="211"/>
      <c r="BX1480" s="211"/>
      <c r="BY1480" s="211"/>
      <c r="BZ1480" s="211"/>
      <c r="CA1480" s="211"/>
      <c r="CB1480" s="211"/>
      <c r="CC1480" s="211"/>
      <c r="CD1480" s="211"/>
      <c r="CE1480" s="211"/>
      <c r="CF1480" s="211"/>
      <c r="CG1480" s="211"/>
      <c r="CH1480" s="211"/>
      <c r="CI1480" s="211"/>
      <c r="CJ1480" s="211"/>
      <c r="CK1480" s="211"/>
      <c r="CL1480" s="211"/>
    </row>
    <row r="1481" spans="2:90" x14ac:dyDescent="0.4">
      <c r="B1481" s="171" t="s">
        <v>490</v>
      </c>
      <c r="E1481" s="8"/>
      <c r="H1481" s="189"/>
      <c r="I1481" s="190"/>
      <c r="J1481" s="190"/>
      <c r="K1481" s="191"/>
      <c r="L1481" s="191"/>
      <c r="M1481" s="191"/>
      <c r="N1481" s="191"/>
      <c r="O1481" s="191"/>
      <c r="P1481" s="191"/>
      <c r="R1481" s="191"/>
      <c r="S1481" s="192"/>
      <c r="T1481" s="192"/>
      <c r="U1481" s="192"/>
      <c r="V1481" s="192"/>
      <c r="W1481" s="192"/>
      <c r="X1481" s="192"/>
      <c r="Y1481" s="192"/>
      <c r="Z1481" s="192"/>
      <c r="AA1481" s="192"/>
      <c r="AB1481" s="192"/>
      <c r="AC1481" s="192"/>
      <c r="AD1481" s="192"/>
      <c r="AE1481" s="192"/>
      <c r="AF1481" s="192"/>
      <c r="AG1481" s="192"/>
      <c r="AH1481" s="192"/>
      <c r="AI1481" s="192"/>
      <c r="AJ1481" s="192"/>
      <c r="AK1481" s="192"/>
      <c r="AL1481" s="192"/>
      <c r="AM1481" s="192"/>
      <c r="AN1481" s="192"/>
      <c r="AO1481" s="192"/>
      <c r="AP1481" s="192"/>
      <c r="AQ1481" s="192"/>
      <c r="AR1481" s="192"/>
      <c r="AS1481" s="192"/>
      <c r="AT1481" s="192"/>
      <c r="AU1481" s="192"/>
      <c r="AV1481" s="192"/>
      <c r="AW1481" s="192"/>
      <c r="AX1481" s="192"/>
      <c r="AY1481" s="192"/>
      <c r="AZ1481" s="192"/>
      <c r="BA1481" s="192"/>
      <c r="BB1481" s="192"/>
      <c r="BC1481" s="192"/>
      <c r="BD1481" s="192"/>
      <c r="BE1481" s="192"/>
      <c r="BF1481" s="192"/>
      <c r="BG1481" s="192"/>
      <c r="BH1481" s="192"/>
      <c r="BI1481" s="192"/>
      <c r="BJ1481" s="192"/>
      <c r="BK1481" s="192"/>
      <c r="BL1481" s="192"/>
      <c r="BM1481" s="192"/>
      <c r="BN1481" s="192"/>
      <c r="BO1481" s="192"/>
      <c r="BP1481" s="192"/>
      <c r="BQ1481" s="192"/>
      <c r="BR1481" s="192"/>
      <c r="BS1481" s="192"/>
      <c r="BT1481" s="192"/>
      <c r="BU1481" s="192"/>
      <c r="BV1481" s="192"/>
      <c r="BW1481" s="192"/>
      <c r="BX1481" s="192"/>
      <c r="BY1481" s="192"/>
      <c r="BZ1481" s="192"/>
      <c r="CA1481" s="192"/>
      <c r="CB1481" s="192"/>
      <c r="CC1481" s="192"/>
      <c r="CD1481" s="192"/>
      <c r="CE1481" s="192"/>
      <c r="CF1481" s="192"/>
      <c r="CG1481" s="192"/>
      <c r="CH1481" s="192"/>
      <c r="CI1481" s="192"/>
      <c r="CJ1481" s="192"/>
      <c r="CK1481" s="192"/>
      <c r="CL1481" s="192"/>
    </row>
    <row r="1482" spans="2:90" x14ac:dyDescent="0.4">
      <c r="B1482" s="171" t="s">
        <v>492</v>
      </c>
      <c r="E1482" s="8"/>
      <c r="H1482" s="189"/>
      <c r="I1482" s="190"/>
      <c r="J1482" s="190"/>
      <c r="K1482" s="191"/>
      <c r="L1482" s="191"/>
      <c r="M1482" s="191"/>
      <c r="N1482" s="191"/>
      <c r="O1482" s="191"/>
      <c r="P1482" s="191"/>
      <c r="R1482" s="191"/>
      <c r="S1482" s="192"/>
      <c r="T1482" s="192"/>
      <c r="U1482" s="192"/>
      <c r="V1482" s="192"/>
      <c r="W1482" s="192"/>
      <c r="X1482" s="192"/>
      <c r="Y1482" s="192"/>
      <c r="Z1482" s="192"/>
      <c r="AA1482" s="192"/>
      <c r="AB1482" s="192"/>
      <c r="AC1482" s="192"/>
      <c r="AD1482" s="192"/>
      <c r="AE1482" s="192"/>
      <c r="AF1482" s="192"/>
      <c r="AG1482" s="192"/>
      <c r="AH1482" s="192"/>
      <c r="AI1482" s="192"/>
      <c r="AJ1482" s="192"/>
      <c r="AK1482" s="192"/>
      <c r="AL1482" s="192"/>
      <c r="AM1482" s="192"/>
      <c r="AN1482" s="192"/>
      <c r="AO1482" s="192"/>
      <c r="AP1482" s="192"/>
      <c r="AQ1482" s="192"/>
      <c r="AR1482" s="192"/>
      <c r="AS1482" s="192"/>
      <c r="AT1482" s="192"/>
      <c r="AU1482" s="192"/>
      <c r="AV1482" s="192"/>
      <c r="AW1482" s="192"/>
      <c r="AX1482" s="192"/>
      <c r="AY1482" s="192"/>
      <c r="AZ1482" s="192"/>
      <c r="BA1482" s="192"/>
      <c r="BB1482" s="192"/>
      <c r="BC1482" s="192"/>
      <c r="BD1482" s="192"/>
      <c r="BE1482" s="192"/>
      <c r="BF1482" s="192"/>
      <c r="BG1482" s="192"/>
      <c r="BH1482" s="192"/>
      <c r="BI1482" s="192"/>
      <c r="BJ1482" s="192"/>
      <c r="BK1482" s="192"/>
      <c r="BL1482" s="192"/>
      <c r="BM1482" s="192"/>
      <c r="BN1482" s="192"/>
      <c r="BO1482" s="192"/>
      <c r="BP1482" s="192"/>
      <c r="BQ1482" s="192"/>
      <c r="BR1482" s="192"/>
      <c r="BS1482" s="192"/>
      <c r="BT1482" s="192"/>
      <c r="BU1482" s="192"/>
      <c r="BV1482" s="192"/>
      <c r="BW1482" s="192"/>
      <c r="BX1482" s="192"/>
      <c r="BY1482" s="192"/>
      <c r="BZ1482" s="192"/>
      <c r="CA1482" s="192"/>
      <c r="CB1482" s="192"/>
      <c r="CC1482" s="192"/>
      <c r="CD1482" s="192"/>
      <c r="CE1482" s="192"/>
      <c r="CF1482" s="192"/>
      <c r="CG1482" s="192"/>
      <c r="CH1482" s="192"/>
      <c r="CI1482" s="192"/>
      <c r="CJ1482" s="192"/>
      <c r="CK1482" s="192"/>
      <c r="CL1482" s="192"/>
    </row>
    <row r="1483" spans="2:90" x14ac:dyDescent="0.4">
      <c r="B1483" s="171" t="s">
        <v>461</v>
      </c>
      <c r="E1483" s="8"/>
      <c r="H1483" s="170"/>
      <c r="I1483" s="172"/>
      <c r="J1483" s="172"/>
      <c r="K1483" s="193"/>
      <c r="L1483" s="193"/>
      <c r="M1483" s="193"/>
      <c r="N1483" s="193"/>
      <c r="O1483" s="193"/>
      <c r="P1483" s="193"/>
      <c r="R1483" s="194"/>
      <c r="S1483" s="195" t="str">
        <f t="shared" ref="S1483:CD1483" si="1771">S$16</f>
        <v>S$12</v>
      </c>
      <c r="T1483" s="195" t="str">
        <f t="shared" si="1771"/>
        <v>T$12</v>
      </c>
      <c r="U1483" s="195" t="str">
        <f t="shared" si="1771"/>
        <v>U$12</v>
      </c>
      <c r="V1483" s="195" t="str">
        <f t="shared" si="1771"/>
        <v>V$12</v>
      </c>
      <c r="W1483" s="195" t="str">
        <f t="shared" si="1771"/>
        <v>W$12</v>
      </c>
      <c r="X1483" s="195" t="str">
        <f t="shared" si="1771"/>
        <v>X$12</v>
      </c>
      <c r="Y1483" s="195" t="str">
        <f t="shared" si="1771"/>
        <v>Y$12</v>
      </c>
      <c r="Z1483" s="195" t="str">
        <f t="shared" si="1771"/>
        <v>Z$12</v>
      </c>
      <c r="AA1483" s="195" t="str">
        <f t="shared" si="1771"/>
        <v>AA$12</v>
      </c>
      <c r="AB1483" s="195" t="str">
        <f t="shared" si="1771"/>
        <v>AB$12</v>
      </c>
      <c r="AC1483" s="195" t="str">
        <f t="shared" si="1771"/>
        <v>AC$12</v>
      </c>
      <c r="AD1483" s="195" t="str">
        <f t="shared" si="1771"/>
        <v>AD$12</v>
      </c>
      <c r="AE1483" s="195" t="str">
        <f t="shared" si="1771"/>
        <v>AE$12</v>
      </c>
      <c r="AF1483" s="195" t="str">
        <f t="shared" si="1771"/>
        <v>AF$12</v>
      </c>
      <c r="AG1483" s="195" t="str">
        <f t="shared" si="1771"/>
        <v>AG$12</v>
      </c>
      <c r="AH1483" s="195" t="str">
        <f t="shared" si="1771"/>
        <v>AH$12</v>
      </c>
      <c r="AI1483" s="195" t="str">
        <f t="shared" si="1771"/>
        <v>AI$12</v>
      </c>
      <c r="AJ1483" s="195" t="str">
        <f t="shared" si="1771"/>
        <v>AJ$12</v>
      </c>
      <c r="AK1483" s="195" t="str">
        <f t="shared" si="1771"/>
        <v>AK$12</v>
      </c>
      <c r="AL1483" s="195" t="str">
        <f t="shared" si="1771"/>
        <v>AL$12</v>
      </c>
      <c r="AM1483" s="195" t="str">
        <f t="shared" si="1771"/>
        <v>AM$12</v>
      </c>
      <c r="AN1483" s="195" t="str">
        <f t="shared" si="1771"/>
        <v>AN$12</v>
      </c>
      <c r="AO1483" s="195" t="str">
        <f t="shared" si="1771"/>
        <v>AO$12</v>
      </c>
      <c r="AP1483" s="195" t="str">
        <f t="shared" si="1771"/>
        <v>AP$12</v>
      </c>
      <c r="AQ1483" s="195" t="str">
        <f t="shared" si="1771"/>
        <v>AQ$12</v>
      </c>
      <c r="AR1483" s="195" t="str">
        <f t="shared" si="1771"/>
        <v>AR$12</v>
      </c>
      <c r="AS1483" s="195" t="str">
        <f t="shared" si="1771"/>
        <v>AS$12</v>
      </c>
      <c r="AT1483" s="195" t="str">
        <f t="shared" si="1771"/>
        <v>AT$12</v>
      </c>
      <c r="AU1483" s="195" t="str">
        <f t="shared" si="1771"/>
        <v>AU$12</v>
      </c>
      <c r="AV1483" s="195" t="str">
        <f t="shared" si="1771"/>
        <v>AV$12</v>
      </c>
      <c r="AW1483" s="195" t="str">
        <f t="shared" si="1771"/>
        <v>AW$12</v>
      </c>
      <c r="AX1483" s="195" t="str">
        <f t="shared" si="1771"/>
        <v>AX$12</v>
      </c>
      <c r="AY1483" s="195" t="str">
        <f t="shared" si="1771"/>
        <v>AY$12</v>
      </c>
      <c r="AZ1483" s="195" t="str">
        <f t="shared" si="1771"/>
        <v>AZ$12</v>
      </c>
      <c r="BA1483" s="195" t="str">
        <f t="shared" si="1771"/>
        <v>BA$12</v>
      </c>
      <c r="BB1483" s="195" t="str">
        <f t="shared" si="1771"/>
        <v>BB$12</v>
      </c>
      <c r="BC1483" s="195" t="str">
        <f t="shared" si="1771"/>
        <v>BC$12</v>
      </c>
      <c r="BD1483" s="195" t="str">
        <f t="shared" si="1771"/>
        <v>BD$12</v>
      </c>
      <c r="BE1483" s="195" t="str">
        <f t="shared" si="1771"/>
        <v>BE$12</v>
      </c>
      <c r="BF1483" s="195" t="str">
        <f t="shared" si="1771"/>
        <v>BF$12</v>
      </c>
      <c r="BG1483" s="195" t="str">
        <f t="shared" si="1771"/>
        <v>BG$12</v>
      </c>
      <c r="BH1483" s="195" t="str">
        <f t="shared" si="1771"/>
        <v>BH$12</v>
      </c>
      <c r="BI1483" s="195" t="str">
        <f t="shared" si="1771"/>
        <v>BI$12</v>
      </c>
      <c r="BJ1483" s="195" t="str">
        <f t="shared" si="1771"/>
        <v>BJ$12</v>
      </c>
      <c r="BK1483" s="195" t="str">
        <f t="shared" si="1771"/>
        <v>BK$12</v>
      </c>
      <c r="BL1483" s="195" t="str">
        <f t="shared" si="1771"/>
        <v>BL$12</v>
      </c>
      <c r="BM1483" s="195" t="str">
        <f t="shared" si="1771"/>
        <v>BM$12</v>
      </c>
      <c r="BN1483" s="195" t="str">
        <f t="shared" si="1771"/>
        <v>BN$12</v>
      </c>
      <c r="BO1483" s="195" t="str">
        <f t="shared" si="1771"/>
        <v>BO$12</v>
      </c>
      <c r="BP1483" s="195" t="str">
        <f t="shared" si="1771"/>
        <v>BP$12</v>
      </c>
      <c r="BQ1483" s="195" t="str">
        <f t="shared" si="1771"/>
        <v>BQ$12</v>
      </c>
      <c r="BR1483" s="195" t="str">
        <f t="shared" si="1771"/>
        <v>BR$12</v>
      </c>
      <c r="BS1483" s="195" t="str">
        <f t="shared" si="1771"/>
        <v>BS$12</v>
      </c>
      <c r="BT1483" s="195" t="str">
        <f t="shared" si="1771"/>
        <v>BT$12</v>
      </c>
      <c r="BU1483" s="195" t="str">
        <f t="shared" si="1771"/>
        <v>BU$12</v>
      </c>
      <c r="BV1483" s="195" t="str">
        <f t="shared" si="1771"/>
        <v>BV$12</v>
      </c>
      <c r="BW1483" s="195" t="str">
        <f t="shared" si="1771"/>
        <v>BW$12</v>
      </c>
      <c r="BX1483" s="195" t="str">
        <f t="shared" si="1771"/>
        <v>BX$12</v>
      </c>
      <c r="BY1483" s="195" t="str">
        <f t="shared" si="1771"/>
        <v>BY$12</v>
      </c>
      <c r="BZ1483" s="195" t="str">
        <f t="shared" si="1771"/>
        <v>BZ$12</v>
      </c>
      <c r="CA1483" s="195" t="str">
        <f t="shared" si="1771"/>
        <v>CA$12</v>
      </c>
      <c r="CB1483" s="195" t="str">
        <f t="shared" si="1771"/>
        <v>CB$12</v>
      </c>
      <c r="CC1483" s="195" t="str">
        <f t="shared" si="1771"/>
        <v>CC$12</v>
      </c>
      <c r="CD1483" s="195" t="str">
        <f t="shared" si="1771"/>
        <v>CD$12</v>
      </c>
      <c r="CE1483" s="195" t="str">
        <f t="shared" ref="CE1483:CL1483" si="1772">CE$16</f>
        <v>CE$12</v>
      </c>
      <c r="CF1483" s="195" t="str">
        <f t="shared" si="1772"/>
        <v>CF$12</v>
      </c>
      <c r="CG1483" s="195" t="str">
        <f t="shared" si="1772"/>
        <v>CG$12</v>
      </c>
      <c r="CH1483" s="195" t="str">
        <f t="shared" si="1772"/>
        <v>CH$12</v>
      </c>
      <c r="CI1483" s="195" t="str">
        <f t="shared" si="1772"/>
        <v>CI$12</v>
      </c>
      <c r="CJ1483" s="195" t="str">
        <f t="shared" si="1772"/>
        <v>CJ$12</v>
      </c>
      <c r="CK1483" s="195" t="str">
        <f t="shared" si="1772"/>
        <v>CK$12</v>
      </c>
      <c r="CL1483" s="195" t="str">
        <f t="shared" si="1772"/>
        <v>CL$12</v>
      </c>
    </row>
    <row r="1484" spans="2:90" x14ac:dyDescent="0.4">
      <c r="B1484" s="171" t="s">
        <v>462</v>
      </c>
      <c r="E1484" s="8"/>
      <c r="H1484" s="170"/>
      <c r="I1484" s="172"/>
      <c r="J1484" s="172"/>
      <c r="K1484" s="193"/>
      <c r="L1484" s="193"/>
      <c r="M1484" s="193"/>
      <c r="N1484" s="193"/>
      <c r="O1484" s="193"/>
      <c r="P1484" s="193"/>
      <c r="R1484" s="194"/>
      <c r="S1484" s="195" t="str">
        <f t="shared" ref="S1484:CD1484" si="1773">S$17</f>
        <v>S$13</v>
      </c>
      <c r="T1484" s="195" t="str">
        <f t="shared" si="1773"/>
        <v>T$13</v>
      </c>
      <c r="U1484" s="195" t="str">
        <f t="shared" si="1773"/>
        <v>U$13</v>
      </c>
      <c r="V1484" s="195" t="str">
        <f t="shared" si="1773"/>
        <v>V$13</v>
      </c>
      <c r="W1484" s="195" t="str">
        <f t="shared" si="1773"/>
        <v>W$13</v>
      </c>
      <c r="X1484" s="195" t="str">
        <f t="shared" si="1773"/>
        <v>X$13</v>
      </c>
      <c r="Y1484" s="195" t="str">
        <f t="shared" si="1773"/>
        <v>Y$13</v>
      </c>
      <c r="Z1484" s="195" t="str">
        <f t="shared" si="1773"/>
        <v>Z$13</v>
      </c>
      <c r="AA1484" s="195" t="str">
        <f t="shared" si="1773"/>
        <v>AA$13</v>
      </c>
      <c r="AB1484" s="195" t="str">
        <f t="shared" si="1773"/>
        <v>AB$13</v>
      </c>
      <c r="AC1484" s="195" t="str">
        <f t="shared" si="1773"/>
        <v>AC$13</v>
      </c>
      <c r="AD1484" s="195" t="str">
        <f t="shared" si="1773"/>
        <v>AD$13</v>
      </c>
      <c r="AE1484" s="195" t="str">
        <f t="shared" si="1773"/>
        <v>AE$13</v>
      </c>
      <c r="AF1484" s="195" t="str">
        <f t="shared" si="1773"/>
        <v>AF$13</v>
      </c>
      <c r="AG1484" s="195" t="str">
        <f t="shared" si="1773"/>
        <v>AG$13</v>
      </c>
      <c r="AH1484" s="195" t="str">
        <f t="shared" si="1773"/>
        <v>AH$13</v>
      </c>
      <c r="AI1484" s="195" t="str">
        <f t="shared" si="1773"/>
        <v>AI$13</v>
      </c>
      <c r="AJ1484" s="195" t="str">
        <f t="shared" si="1773"/>
        <v>AJ$13</v>
      </c>
      <c r="AK1484" s="195" t="str">
        <f t="shared" si="1773"/>
        <v>AK$13</v>
      </c>
      <c r="AL1484" s="195" t="str">
        <f t="shared" si="1773"/>
        <v>AL$13</v>
      </c>
      <c r="AM1484" s="195" t="str">
        <f t="shared" si="1773"/>
        <v>AM$13</v>
      </c>
      <c r="AN1484" s="195" t="str">
        <f t="shared" si="1773"/>
        <v>AN$13</v>
      </c>
      <c r="AO1484" s="195" t="str">
        <f t="shared" si="1773"/>
        <v>AO$13</v>
      </c>
      <c r="AP1484" s="195" t="str">
        <f t="shared" si="1773"/>
        <v>AP$13</v>
      </c>
      <c r="AQ1484" s="195" t="str">
        <f t="shared" si="1773"/>
        <v>AQ$13</v>
      </c>
      <c r="AR1484" s="195" t="str">
        <f t="shared" si="1773"/>
        <v>AR$13</v>
      </c>
      <c r="AS1484" s="195" t="str">
        <f t="shared" si="1773"/>
        <v>AS$13</v>
      </c>
      <c r="AT1484" s="195" t="str">
        <f t="shared" si="1773"/>
        <v>AT$13</v>
      </c>
      <c r="AU1484" s="195" t="str">
        <f t="shared" si="1773"/>
        <v>AU$13</v>
      </c>
      <c r="AV1484" s="195" t="str">
        <f t="shared" si="1773"/>
        <v>AV$13</v>
      </c>
      <c r="AW1484" s="195" t="str">
        <f t="shared" si="1773"/>
        <v>AW$13</v>
      </c>
      <c r="AX1484" s="195" t="str">
        <f t="shared" si="1773"/>
        <v>AX$13</v>
      </c>
      <c r="AY1484" s="195" t="str">
        <f t="shared" si="1773"/>
        <v>AY$13</v>
      </c>
      <c r="AZ1484" s="195" t="str">
        <f t="shared" si="1773"/>
        <v>AZ$13</v>
      </c>
      <c r="BA1484" s="195" t="str">
        <f t="shared" si="1773"/>
        <v>BA$13</v>
      </c>
      <c r="BB1484" s="195" t="str">
        <f t="shared" si="1773"/>
        <v>BB$13</v>
      </c>
      <c r="BC1484" s="195" t="str">
        <f t="shared" si="1773"/>
        <v>BC$13</v>
      </c>
      <c r="BD1484" s="195" t="str">
        <f t="shared" si="1773"/>
        <v>BD$13</v>
      </c>
      <c r="BE1484" s="195" t="str">
        <f t="shared" si="1773"/>
        <v>BE$13</v>
      </c>
      <c r="BF1484" s="195" t="str">
        <f t="shared" si="1773"/>
        <v>BF$13</v>
      </c>
      <c r="BG1484" s="195" t="str">
        <f t="shared" si="1773"/>
        <v>BG$13</v>
      </c>
      <c r="BH1484" s="195" t="str">
        <f t="shared" si="1773"/>
        <v>BH$13</v>
      </c>
      <c r="BI1484" s="195" t="str">
        <f t="shared" si="1773"/>
        <v>BI$13</v>
      </c>
      <c r="BJ1484" s="195" t="str">
        <f t="shared" si="1773"/>
        <v>BJ$13</v>
      </c>
      <c r="BK1484" s="195" t="str">
        <f t="shared" si="1773"/>
        <v>BK$13</v>
      </c>
      <c r="BL1484" s="195" t="str">
        <f t="shared" si="1773"/>
        <v>BL$13</v>
      </c>
      <c r="BM1484" s="195" t="str">
        <f t="shared" si="1773"/>
        <v>BM$13</v>
      </c>
      <c r="BN1484" s="195" t="str">
        <f t="shared" si="1773"/>
        <v>BN$13</v>
      </c>
      <c r="BO1484" s="195" t="str">
        <f t="shared" si="1773"/>
        <v>BO$13</v>
      </c>
      <c r="BP1484" s="195" t="str">
        <f t="shared" si="1773"/>
        <v>BP$13</v>
      </c>
      <c r="BQ1484" s="195" t="str">
        <f t="shared" si="1773"/>
        <v>BQ$13</v>
      </c>
      <c r="BR1484" s="195" t="str">
        <f t="shared" si="1773"/>
        <v>BR$13</v>
      </c>
      <c r="BS1484" s="195" t="str">
        <f t="shared" si="1773"/>
        <v>BS$13</v>
      </c>
      <c r="BT1484" s="195" t="str">
        <f t="shared" si="1773"/>
        <v>BT$13</v>
      </c>
      <c r="BU1484" s="195" t="str">
        <f t="shared" si="1773"/>
        <v>BU$13</v>
      </c>
      <c r="BV1484" s="195" t="str">
        <f t="shared" si="1773"/>
        <v>BV$13</v>
      </c>
      <c r="BW1484" s="195" t="str">
        <f t="shared" si="1773"/>
        <v>BW$13</v>
      </c>
      <c r="BX1484" s="195" t="str">
        <f t="shared" si="1773"/>
        <v>BX$13</v>
      </c>
      <c r="BY1484" s="195" t="str">
        <f t="shared" si="1773"/>
        <v>BY$13</v>
      </c>
      <c r="BZ1484" s="195" t="str">
        <f t="shared" si="1773"/>
        <v>BZ$13</v>
      </c>
      <c r="CA1484" s="195" t="str">
        <f t="shared" si="1773"/>
        <v>CA$13</v>
      </c>
      <c r="CB1484" s="195" t="str">
        <f t="shared" si="1773"/>
        <v>CB$13</v>
      </c>
      <c r="CC1484" s="195" t="str">
        <f t="shared" si="1773"/>
        <v>CC$13</v>
      </c>
      <c r="CD1484" s="195" t="str">
        <f t="shared" si="1773"/>
        <v>CD$13</v>
      </c>
      <c r="CE1484" s="195" t="str">
        <f t="shared" ref="CE1484:CL1484" si="1774">CE$17</f>
        <v>CE$13</v>
      </c>
      <c r="CF1484" s="195" t="str">
        <f t="shared" si="1774"/>
        <v>CF$13</v>
      </c>
      <c r="CG1484" s="195" t="str">
        <f t="shared" si="1774"/>
        <v>CG$13</v>
      </c>
      <c r="CH1484" s="195" t="str">
        <f t="shared" si="1774"/>
        <v>CH$13</v>
      </c>
      <c r="CI1484" s="195" t="str">
        <f t="shared" si="1774"/>
        <v>CI$13</v>
      </c>
      <c r="CJ1484" s="195" t="str">
        <f t="shared" si="1774"/>
        <v>CJ$13</v>
      </c>
      <c r="CK1484" s="195" t="str">
        <f t="shared" si="1774"/>
        <v>CK$13</v>
      </c>
      <c r="CL1484" s="195" t="str">
        <f t="shared" si="1774"/>
        <v>CL$13</v>
      </c>
    </row>
    <row r="1485" spans="2:90" x14ac:dyDescent="0.4">
      <c r="B1485" s="171" t="s">
        <v>491</v>
      </c>
      <c r="E1485" s="8"/>
      <c r="H1485" s="196"/>
      <c r="I1485" s="197"/>
      <c r="J1485" s="197"/>
      <c r="K1485" s="198"/>
      <c r="L1485" s="198"/>
      <c r="M1485" s="198"/>
      <c r="N1485" s="198"/>
      <c r="O1485" s="198"/>
      <c r="P1485" s="198"/>
      <c r="R1485" s="198"/>
      <c r="S1485" s="170"/>
      <c r="T1485" s="170"/>
      <c r="U1485" s="170"/>
      <c r="V1485" s="170"/>
      <c r="W1485" s="170"/>
      <c r="X1485" s="170"/>
      <c r="Y1485" s="170"/>
      <c r="Z1485" s="170"/>
      <c r="AA1485" s="170"/>
      <c r="AB1485" s="170"/>
      <c r="AC1485" s="170"/>
      <c r="AD1485" s="170"/>
      <c r="AE1485" s="170"/>
      <c r="AF1485" s="170"/>
      <c r="AG1485" s="170"/>
      <c r="AH1485" s="170"/>
      <c r="AI1485" s="170"/>
      <c r="AJ1485" s="170"/>
      <c r="AK1485" s="170"/>
      <c r="AL1485" s="170"/>
      <c r="AM1485" s="170"/>
      <c r="AN1485" s="170"/>
      <c r="AO1485" s="170"/>
      <c r="AP1485" s="170"/>
      <c r="AQ1485" s="170"/>
      <c r="AR1485" s="170"/>
      <c r="AS1485" s="170"/>
      <c r="AT1485" s="170"/>
      <c r="AU1485" s="170"/>
      <c r="AV1485" s="170"/>
      <c r="AW1485" s="170"/>
      <c r="AX1485" s="170"/>
      <c r="AY1485" s="170"/>
      <c r="AZ1485" s="170"/>
      <c r="BA1485" s="170"/>
      <c r="BB1485" s="170"/>
      <c r="BC1485" s="170"/>
      <c r="BD1485" s="170"/>
      <c r="BE1485" s="170"/>
      <c r="BF1485" s="170"/>
      <c r="BG1485" s="170"/>
      <c r="BH1485" s="170"/>
      <c r="BI1485" s="170"/>
      <c r="BJ1485" s="170"/>
      <c r="BK1485" s="170"/>
      <c r="BL1485" s="170"/>
      <c r="BM1485" s="170"/>
      <c r="BN1485" s="170"/>
      <c r="BO1485" s="170"/>
      <c r="BP1485" s="170"/>
      <c r="BQ1485" s="170"/>
      <c r="BR1485" s="170"/>
      <c r="BS1485" s="170"/>
      <c r="BT1485" s="170"/>
      <c r="BU1485" s="170"/>
      <c r="BV1485" s="170"/>
      <c r="BW1485" s="170"/>
      <c r="BX1485" s="170"/>
      <c r="BY1485" s="170"/>
      <c r="BZ1485" s="170"/>
      <c r="CA1485" s="170"/>
      <c r="CB1485" s="170"/>
      <c r="CC1485" s="170"/>
      <c r="CD1485" s="170"/>
      <c r="CE1485" s="170"/>
      <c r="CF1485" s="170"/>
      <c r="CG1485" s="170"/>
      <c r="CH1485" s="170"/>
      <c r="CI1485" s="170"/>
      <c r="CJ1485" s="170"/>
      <c r="CK1485" s="170"/>
      <c r="CL1485" s="170"/>
    </row>
    <row r="1486" spans="2:90" x14ac:dyDescent="0.4">
      <c r="B1486" s="171" t="s">
        <v>505</v>
      </c>
      <c r="E1486" s="8"/>
      <c r="H1486" s="196"/>
      <c r="I1486" s="197"/>
      <c r="J1486" s="197"/>
      <c r="K1486" s="198"/>
      <c r="L1486" s="198"/>
      <c r="M1486" s="198"/>
      <c r="N1486" s="198"/>
      <c r="O1486" s="198"/>
      <c r="P1486" s="198"/>
      <c r="R1486" s="198"/>
      <c r="S1486" s="186"/>
      <c r="T1486" s="186"/>
      <c r="U1486" s="186"/>
      <c r="V1486" s="186"/>
      <c r="W1486" s="186"/>
      <c r="X1486" s="186"/>
      <c r="Y1486" s="186"/>
      <c r="Z1486" s="186"/>
      <c r="AA1486" s="186"/>
      <c r="AB1486" s="186"/>
      <c r="AC1486" s="186"/>
      <c r="AD1486" s="186"/>
      <c r="AE1486" s="186"/>
      <c r="AF1486" s="186"/>
      <c r="AG1486" s="186"/>
      <c r="AH1486" s="186"/>
      <c r="AI1486" s="186"/>
      <c r="AJ1486" s="186"/>
      <c r="AK1486" s="186"/>
      <c r="AL1486" s="186"/>
      <c r="AM1486" s="186"/>
      <c r="AN1486" s="186"/>
      <c r="AO1486" s="186"/>
      <c r="AP1486" s="186"/>
      <c r="AQ1486" s="186"/>
      <c r="AR1486" s="186"/>
      <c r="AS1486" s="186"/>
      <c r="AT1486" s="186"/>
      <c r="AU1486" s="186"/>
      <c r="AV1486" s="186"/>
      <c r="AW1486" s="186"/>
      <c r="AX1486" s="186"/>
      <c r="AY1486" s="186"/>
      <c r="AZ1486" s="186"/>
      <c r="BA1486" s="186"/>
      <c r="BB1486" s="186"/>
      <c r="BC1486" s="186"/>
      <c r="BD1486" s="186"/>
      <c r="BE1486" s="186"/>
      <c r="BF1486" s="186"/>
      <c r="BG1486" s="186"/>
      <c r="BH1486" s="186"/>
      <c r="BI1486" s="186"/>
      <c r="BJ1486" s="186"/>
      <c r="BK1486" s="186"/>
      <c r="BL1486" s="186"/>
      <c r="BM1486" s="186"/>
      <c r="BN1486" s="186"/>
      <c r="BO1486" s="186"/>
      <c r="BP1486" s="186"/>
      <c r="BQ1486" s="186"/>
      <c r="BR1486" s="186"/>
      <c r="BS1486" s="186"/>
      <c r="BT1486" s="186"/>
      <c r="BU1486" s="186"/>
      <c r="BV1486" s="186"/>
      <c r="BW1486" s="186"/>
      <c r="BX1486" s="186"/>
      <c r="BY1486" s="186"/>
      <c r="BZ1486" s="186"/>
      <c r="CA1486" s="186"/>
      <c r="CB1486" s="186"/>
      <c r="CC1486" s="186"/>
      <c r="CD1486" s="186"/>
      <c r="CE1486" s="186"/>
      <c r="CF1486" s="186"/>
      <c r="CG1486" s="186"/>
      <c r="CH1486" s="186"/>
      <c r="CI1486" s="186"/>
      <c r="CJ1486" s="186"/>
      <c r="CK1486" s="186"/>
      <c r="CL1486" s="186"/>
    </row>
    <row r="1487" spans="2:90" x14ac:dyDescent="0.4">
      <c r="B1487" s="171" t="s">
        <v>463</v>
      </c>
      <c r="E1487" s="8"/>
      <c r="H1487" s="196"/>
      <c r="I1487" s="197"/>
      <c r="J1487" s="197"/>
      <c r="K1487" s="198"/>
      <c r="L1487" s="198"/>
      <c r="M1487" s="198"/>
      <c r="N1487" s="198"/>
      <c r="O1487" s="198"/>
      <c r="P1487" s="198"/>
      <c r="R1487" s="198"/>
      <c r="S1487" s="186" t="str">
        <f t="shared" ref="S1487:CD1487" si="1775">S$18</f>
        <v>S$14</v>
      </c>
      <c r="T1487" s="186" t="str">
        <f t="shared" si="1775"/>
        <v>T$14</v>
      </c>
      <c r="U1487" s="186" t="str">
        <f t="shared" si="1775"/>
        <v>U$14</v>
      </c>
      <c r="V1487" s="186" t="str">
        <f t="shared" si="1775"/>
        <v>V$14</v>
      </c>
      <c r="W1487" s="186" t="str">
        <f t="shared" si="1775"/>
        <v>W$14</v>
      </c>
      <c r="X1487" s="186" t="str">
        <f t="shared" si="1775"/>
        <v>X$14</v>
      </c>
      <c r="Y1487" s="186" t="str">
        <f t="shared" si="1775"/>
        <v>Y$14</v>
      </c>
      <c r="Z1487" s="186" t="str">
        <f t="shared" si="1775"/>
        <v>Z$14</v>
      </c>
      <c r="AA1487" s="186" t="str">
        <f t="shared" si="1775"/>
        <v>AA$14</v>
      </c>
      <c r="AB1487" s="186" t="str">
        <f t="shared" si="1775"/>
        <v>AB$14</v>
      </c>
      <c r="AC1487" s="186" t="str">
        <f t="shared" si="1775"/>
        <v>AC$14</v>
      </c>
      <c r="AD1487" s="186" t="str">
        <f t="shared" si="1775"/>
        <v>AD$14</v>
      </c>
      <c r="AE1487" s="186" t="str">
        <f t="shared" si="1775"/>
        <v>AE$14</v>
      </c>
      <c r="AF1487" s="186" t="str">
        <f t="shared" si="1775"/>
        <v>AF$14</v>
      </c>
      <c r="AG1487" s="186" t="str">
        <f t="shared" si="1775"/>
        <v>AG$14</v>
      </c>
      <c r="AH1487" s="186" t="str">
        <f t="shared" si="1775"/>
        <v>AH$14</v>
      </c>
      <c r="AI1487" s="186" t="str">
        <f t="shared" si="1775"/>
        <v>AI$14</v>
      </c>
      <c r="AJ1487" s="186" t="str">
        <f t="shared" si="1775"/>
        <v>AJ$14</v>
      </c>
      <c r="AK1487" s="186" t="str">
        <f t="shared" si="1775"/>
        <v>AK$14</v>
      </c>
      <c r="AL1487" s="186" t="str">
        <f t="shared" si="1775"/>
        <v>AL$14</v>
      </c>
      <c r="AM1487" s="186" t="str">
        <f t="shared" si="1775"/>
        <v>AM$14</v>
      </c>
      <c r="AN1487" s="186" t="str">
        <f t="shared" si="1775"/>
        <v>AN$14</v>
      </c>
      <c r="AO1487" s="186" t="str">
        <f t="shared" si="1775"/>
        <v>AO$14</v>
      </c>
      <c r="AP1487" s="186" t="str">
        <f t="shared" si="1775"/>
        <v>AP$14</v>
      </c>
      <c r="AQ1487" s="186" t="str">
        <f t="shared" si="1775"/>
        <v>AQ$14</v>
      </c>
      <c r="AR1487" s="186" t="str">
        <f t="shared" si="1775"/>
        <v>AR$14</v>
      </c>
      <c r="AS1487" s="186" t="str">
        <f t="shared" si="1775"/>
        <v>AS$14</v>
      </c>
      <c r="AT1487" s="186" t="str">
        <f t="shared" si="1775"/>
        <v>AT$14</v>
      </c>
      <c r="AU1487" s="186" t="str">
        <f t="shared" si="1775"/>
        <v>AU$14</v>
      </c>
      <c r="AV1487" s="186" t="str">
        <f t="shared" si="1775"/>
        <v>AV$14</v>
      </c>
      <c r="AW1487" s="186" t="str">
        <f t="shared" si="1775"/>
        <v>AW$14</v>
      </c>
      <c r="AX1487" s="186" t="str">
        <f t="shared" si="1775"/>
        <v>AX$14</v>
      </c>
      <c r="AY1487" s="186" t="str">
        <f t="shared" si="1775"/>
        <v>AY$14</v>
      </c>
      <c r="AZ1487" s="186" t="str">
        <f t="shared" si="1775"/>
        <v>AZ$14</v>
      </c>
      <c r="BA1487" s="186" t="str">
        <f t="shared" si="1775"/>
        <v>BA$14</v>
      </c>
      <c r="BB1487" s="186" t="str">
        <f t="shared" si="1775"/>
        <v>BB$14</v>
      </c>
      <c r="BC1487" s="186" t="str">
        <f t="shared" si="1775"/>
        <v>BC$14</v>
      </c>
      <c r="BD1487" s="186" t="str">
        <f t="shared" si="1775"/>
        <v>BD$14</v>
      </c>
      <c r="BE1487" s="186" t="str">
        <f t="shared" si="1775"/>
        <v>BE$14</v>
      </c>
      <c r="BF1487" s="186" t="str">
        <f t="shared" si="1775"/>
        <v>BF$14</v>
      </c>
      <c r="BG1487" s="186" t="str">
        <f t="shared" si="1775"/>
        <v>BG$14</v>
      </c>
      <c r="BH1487" s="186" t="str">
        <f t="shared" si="1775"/>
        <v>BH$14</v>
      </c>
      <c r="BI1487" s="186" t="str">
        <f t="shared" si="1775"/>
        <v>BI$14</v>
      </c>
      <c r="BJ1487" s="186" t="str">
        <f t="shared" si="1775"/>
        <v>BJ$14</v>
      </c>
      <c r="BK1487" s="186" t="str">
        <f t="shared" si="1775"/>
        <v>BK$14</v>
      </c>
      <c r="BL1487" s="186" t="str">
        <f t="shared" si="1775"/>
        <v>BL$14</v>
      </c>
      <c r="BM1487" s="186" t="str">
        <f t="shared" si="1775"/>
        <v>BM$14</v>
      </c>
      <c r="BN1487" s="186" t="str">
        <f t="shared" si="1775"/>
        <v>BN$14</v>
      </c>
      <c r="BO1487" s="186" t="str">
        <f t="shared" si="1775"/>
        <v>BO$14</v>
      </c>
      <c r="BP1487" s="186" t="str">
        <f t="shared" si="1775"/>
        <v>BP$14</v>
      </c>
      <c r="BQ1487" s="186" t="str">
        <f t="shared" si="1775"/>
        <v>BQ$14</v>
      </c>
      <c r="BR1487" s="186" t="str">
        <f t="shared" si="1775"/>
        <v>BR$14</v>
      </c>
      <c r="BS1487" s="186" t="str">
        <f t="shared" si="1775"/>
        <v>BS$14</v>
      </c>
      <c r="BT1487" s="186" t="str">
        <f t="shared" si="1775"/>
        <v>BT$14</v>
      </c>
      <c r="BU1487" s="186" t="str">
        <f t="shared" si="1775"/>
        <v>BU$14</v>
      </c>
      <c r="BV1487" s="186" t="str">
        <f t="shared" si="1775"/>
        <v>BV$14</v>
      </c>
      <c r="BW1487" s="186" t="str">
        <f t="shared" si="1775"/>
        <v>BW$14</v>
      </c>
      <c r="BX1487" s="186" t="str">
        <f t="shared" si="1775"/>
        <v>BX$14</v>
      </c>
      <c r="BY1487" s="186" t="str">
        <f t="shared" si="1775"/>
        <v>BY$14</v>
      </c>
      <c r="BZ1487" s="186" t="str">
        <f t="shared" si="1775"/>
        <v>BZ$14</v>
      </c>
      <c r="CA1487" s="186" t="str">
        <f t="shared" si="1775"/>
        <v>CA$14</v>
      </c>
      <c r="CB1487" s="186" t="str">
        <f t="shared" si="1775"/>
        <v>CB$14</v>
      </c>
      <c r="CC1487" s="186" t="str">
        <f t="shared" si="1775"/>
        <v>CC$14</v>
      </c>
      <c r="CD1487" s="186" t="str">
        <f t="shared" si="1775"/>
        <v>CD$14</v>
      </c>
      <c r="CE1487" s="186" t="str">
        <f t="shared" ref="CE1487:CL1487" si="1776">CE$18</f>
        <v>CE$14</v>
      </c>
      <c r="CF1487" s="186" t="str">
        <f t="shared" si="1776"/>
        <v>CF$14</v>
      </c>
      <c r="CG1487" s="186" t="str">
        <f t="shared" si="1776"/>
        <v>CG$14</v>
      </c>
      <c r="CH1487" s="186" t="str">
        <f t="shared" si="1776"/>
        <v>CH$14</v>
      </c>
      <c r="CI1487" s="186" t="str">
        <f t="shared" si="1776"/>
        <v>CI$14</v>
      </c>
      <c r="CJ1487" s="186" t="str">
        <f t="shared" si="1776"/>
        <v>CJ$14</v>
      </c>
      <c r="CK1487" s="186" t="str">
        <f t="shared" si="1776"/>
        <v>CK$14</v>
      </c>
      <c r="CL1487" s="186" t="str">
        <f t="shared" si="1776"/>
        <v>CL$14</v>
      </c>
    </row>
    <row r="1488" spans="2:90" x14ac:dyDescent="0.4">
      <c r="B1488" s="171" t="s">
        <v>464</v>
      </c>
      <c r="E1488" s="8"/>
      <c r="H1488" s="196"/>
      <c r="I1488" s="197"/>
      <c r="J1488" s="197"/>
      <c r="K1488" s="198"/>
      <c r="L1488" s="198"/>
      <c r="M1488" s="198"/>
      <c r="N1488" s="198"/>
      <c r="O1488" s="198"/>
      <c r="P1488" s="198"/>
      <c r="R1488" s="198"/>
      <c r="S1488" s="186" t="str">
        <f t="shared" ref="S1488:CD1488" si="1777">S$19</f>
        <v>S$15</v>
      </c>
      <c r="T1488" s="186" t="str">
        <f t="shared" si="1777"/>
        <v>T$15</v>
      </c>
      <c r="U1488" s="186" t="str">
        <f t="shared" si="1777"/>
        <v>U$15</v>
      </c>
      <c r="V1488" s="186" t="str">
        <f t="shared" si="1777"/>
        <v>V$15</v>
      </c>
      <c r="W1488" s="186" t="str">
        <f t="shared" si="1777"/>
        <v>W$15</v>
      </c>
      <c r="X1488" s="186" t="str">
        <f t="shared" si="1777"/>
        <v>X$15</v>
      </c>
      <c r="Y1488" s="186" t="str">
        <f t="shared" si="1777"/>
        <v>Y$15</v>
      </c>
      <c r="Z1488" s="186" t="str">
        <f t="shared" si="1777"/>
        <v>Z$15</v>
      </c>
      <c r="AA1488" s="186" t="str">
        <f t="shared" si="1777"/>
        <v>AA$15</v>
      </c>
      <c r="AB1488" s="186" t="str">
        <f t="shared" si="1777"/>
        <v>AB$15</v>
      </c>
      <c r="AC1488" s="186" t="str">
        <f t="shared" si="1777"/>
        <v>AC$15</v>
      </c>
      <c r="AD1488" s="186" t="str">
        <f t="shared" si="1777"/>
        <v>AD$15</v>
      </c>
      <c r="AE1488" s="186" t="str">
        <f t="shared" si="1777"/>
        <v>AE$15</v>
      </c>
      <c r="AF1488" s="186" t="str">
        <f t="shared" si="1777"/>
        <v>AF$15</v>
      </c>
      <c r="AG1488" s="186" t="str">
        <f t="shared" si="1777"/>
        <v>AG$15</v>
      </c>
      <c r="AH1488" s="186" t="str">
        <f t="shared" si="1777"/>
        <v>AH$15</v>
      </c>
      <c r="AI1488" s="186" t="str">
        <f t="shared" si="1777"/>
        <v>AI$15</v>
      </c>
      <c r="AJ1488" s="186" t="str">
        <f t="shared" si="1777"/>
        <v>AJ$15</v>
      </c>
      <c r="AK1488" s="186" t="str">
        <f t="shared" si="1777"/>
        <v>AK$15</v>
      </c>
      <c r="AL1488" s="186" t="str">
        <f t="shared" si="1777"/>
        <v>AL$15</v>
      </c>
      <c r="AM1488" s="186" t="str">
        <f t="shared" si="1777"/>
        <v>AM$15</v>
      </c>
      <c r="AN1488" s="186" t="str">
        <f t="shared" si="1777"/>
        <v>AN$15</v>
      </c>
      <c r="AO1488" s="186" t="str">
        <f t="shared" si="1777"/>
        <v>AO$15</v>
      </c>
      <c r="AP1488" s="186" t="str">
        <f t="shared" si="1777"/>
        <v>AP$15</v>
      </c>
      <c r="AQ1488" s="186" t="str">
        <f t="shared" si="1777"/>
        <v>AQ$15</v>
      </c>
      <c r="AR1488" s="186" t="str">
        <f t="shared" si="1777"/>
        <v>AR$15</v>
      </c>
      <c r="AS1488" s="186" t="str">
        <f t="shared" si="1777"/>
        <v>AS$15</v>
      </c>
      <c r="AT1488" s="186" t="str">
        <f t="shared" si="1777"/>
        <v>AT$15</v>
      </c>
      <c r="AU1488" s="186" t="str">
        <f t="shared" si="1777"/>
        <v>AU$15</v>
      </c>
      <c r="AV1488" s="186" t="str">
        <f t="shared" si="1777"/>
        <v>AV$15</v>
      </c>
      <c r="AW1488" s="186" t="str">
        <f t="shared" si="1777"/>
        <v>AW$15</v>
      </c>
      <c r="AX1488" s="186" t="str">
        <f t="shared" si="1777"/>
        <v>AX$15</v>
      </c>
      <c r="AY1488" s="186" t="str">
        <f t="shared" si="1777"/>
        <v>AY$15</v>
      </c>
      <c r="AZ1488" s="186" t="str">
        <f t="shared" si="1777"/>
        <v>AZ$15</v>
      </c>
      <c r="BA1488" s="186" t="str">
        <f t="shared" si="1777"/>
        <v>BA$15</v>
      </c>
      <c r="BB1488" s="186" t="str">
        <f t="shared" si="1777"/>
        <v>BB$15</v>
      </c>
      <c r="BC1488" s="186" t="str">
        <f t="shared" si="1777"/>
        <v>BC$15</v>
      </c>
      <c r="BD1488" s="186" t="str">
        <f t="shared" si="1777"/>
        <v>BD$15</v>
      </c>
      <c r="BE1488" s="186" t="str">
        <f t="shared" si="1777"/>
        <v>BE$15</v>
      </c>
      <c r="BF1488" s="186" t="str">
        <f t="shared" si="1777"/>
        <v>BF$15</v>
      </c>
      <c r="BG1488" s="186" t="str">
        <f t="shared" si="1777"/>
        <v>BG$15</v>
      </c>
      <c r="BH1488" s="186" t="str">
        <f t="shared" si="1777"/>
        <v>BH$15</v>
      </c>
      <c r="BI1488" s="186" t="str">
        <f t="shared" si="1777"/>
        <v>BI$15</v>
      </c>
      <c r="BJ1488" s="186" t="str">
        <f t="shared" si="1777"/>
        <v>BJ$15</v>
      </c>
      <c r="BK1488" s="186" t="str">
        <f t="shared" si="1777"/>
        <v>BK$15</v>
      </c>
      <c r="BL1488" s="186" t="str">
        <f t="shared" si="1777"/>
        <v>BL$15</v>
      </c>
      <c r="BM1488" s="186" t="str">
        <f t="shared" si="1777"/>
        <v>BM$15</v>
      </c>
      <c r="BN1488" s="186" t="str">
        <f t="shared" si="1777"/>
        <v>BN$15</v>
      </c>
      <c r="BO1488" s="186" t="str">
        <f t="shared" si="1777"/>
        <v>BO$15</v>
      </c>
      <c r="BP1488" s="186" t="str">
        <f t="shared" si="1777"/>
        <v>BP$15</v>
      </c>
      <c r="BQ1488" s="186" t="str">
        <f t="shared" si="1777"/>
        <v>BQ$15</v>
      </c>
      <c r="BR1488" s="186" t="str">
        <f t="shared" si="1777"/>
        <v>BR$15</v>
      </c>
      <c r="BS1488" s="186" t="str">
        <f t="shared" si="1777"/>
        <v>BS$15</v>
      </c>
      <c r="BT1488" s="186" t="str">
        <f t="shared" si="1777"/>
        <v>BT$15</v>
      </c>
      <c r="BU1488" s="186" t="str">
        <f t="shared" si="1777"/>
        <v>BU$15</v>
      </c>
      <c r="BV1488" s="186" t="str">
        <f t="shared" si="1777"/>
        <v>BV$15</v>
      </c>
      <c r="BW1488" s="186" t="str">
        <f t="shared" si="1777"/>
        <v>BW$15</v>
      </c>
      <c r="BX1488" s="186" t="str">
        <f t="shared" si="1777"/>
        <v>BX$15</v>
      </c>
      <c r="BY1488" s="186" t="str">
        <f t="shared" si="1777"/>
        <v>BY$15</v>
      </c>
      <c r="BZ1488" s="186" t="str">
        <f t="shared" si="1777"/>
        <v>BZ$15</v>
      </c>
      <c r="CA1488" s="186" t="str">
        <f t="shared" si="1777"/>
        <v>CA$15</v>
      </c>
      <c r="CB1488" s="186" t="str">
        <f t="shared" si="1777"/>
        <v>CB$15</v>
      </c>
      <c r="CC1488" s="186" t="str">
        <f t="shared" si="1777"/>
        <v>CC$15</v>
      </c>
      <c r="CD1488" s="186" t="str">
        <f t="shared" si="1777"/>
        <v>CD$15</v>
      </c>
      <c r="CE1488" s="186" t="str">
        <f t="shared" ref="CE1488:CL1488" si="1778">CE$19</f>
        <v>CE$15</v>
      </c>
      <c r="CF1488" s="186" t="str">
        <f t="shared" si="1778"/>
        <v>CF$15</v>
      </c>
      <c r="CG1488" s="186" t="str">
        <f t="shared" si="1778"/>
        <v>CG$15</v>
      </c>
      <c r="CH1488" s="186" t="str">
        <f t="shared" si="1778"/>
        <v>CH$15</v>
      </c>
      <c r="CI1488" s="186" t="str">
        <f t="shared" si="1778"/>
        <v>CI$15</v>
      </c>
      <c r="CJ1488" s="186" t="str">
        <f t="shared" si="1778"/>
        <v>CJ$15</v>
      </c>
      <c r="CK1488" s="186" t="str">
        <f t="shared" si="1778"/>
        <v>CK$15</v>
      </c>
      <c r="CL1488" s="186" t="str">
        <f t="shared" si="1778"/>
        <v>CL$15</v>
      </c>
    </row>
    <row r="1489" spans="2:90" x14ac:dyDescent="0.4">
      <c r="B1489" s="66" t="s">
        <v>1015</v>
      </c>
      <c r="C1489" s="31"/>
      <c r="D1489" t="s">
        <v>1018</v>
      </c>
      <c r="E1489" s="8" t="str">
        <f t="shared" ref="E1489:E1493" si="1779">ROW()&amp;" "&amp;D1489</f>
        <v>1489 RECURDC-S</v>
      </c>
      <c r="F1489" t="s">
        <v>438</v>
      </c>
      <c r="G1489" s="31" t="s">
        <v>81</v>
      </c>
      <c r="H1489" s="22"/>
      <c r="I1489" s="287"/>
      <c r="J1489" s="287"/>
      <c r="K1489" s="22"/>
      <c r="L1489" s="22"/>
      <c r="M1489" s="22"/>
      <c r="N1489" s="22"/>
      <c r="O1489" s="22"/>
      <c r="P1489" s="22"/>
      <c r="R1489" s="66"/>
      <c r="S1489" s="288"/>
      <c r="T1489" s="288"/>
      <c r="U1489" s="288"/>
      <c r="V1489" s="288"/>
      <c r="W1489" s="288"/>
      <c r="X1489" s="288"/>
      <c r="Y1489" s="288"/>
      <c r="Z1489" s="288"/>
      <c r="AA1489" s="288"/>
      <c r="AB1489" s="288"/>
      <c r="AC1489" s="288"/>
      <c r="AD1489" s="288"/>
      <c r="AE1489" s="288"/>
      <c r="AF1489" s="288"/>
      <c r="AG1489" s="288"/>
      <c r="AH1489" s="288"/>
      <c r="AI1489" s="288"/>
      <c r="AJ1489" s="288"/>
      <c r="AK1489" s="288"/>
      <c r="AL1489" s="288"/>
      <c r="AM1489" s="288"/>
      <c r="AN1489" s="288"/>
      <c r="AO1489" s="288"/>
      <c r="AP1489" s="288"/>
      <c r="AQ1489" s="288"/>
      <c r="AR1489" s="288"/>
      <c r="AS1489" s="288"/>
      <c r="AT1489" s="288"/>
      <c r="AU1489" s="288"/>
      <c r="AV1489" s="288"/>
      <c r="AW1489" s="288"/>
      <c r="AX1489" s="288"/>
      <c r="AY1489" s="288"/>
      <c r="AZ1489" s="288"/>
      <c r="BA1489" s="288"/>
      <c r="BB1489" s="288"/>
      <c r="BC1489" s="288"/>
      <c r="BD1489" s="288"/>
      <c r="BE1489" s="288"/>
      <c r="BF1489" s="288"/>
      <c r="BG1489" s="288"/>
      <c r="BH1489" s="288"/>
      <c r="BI1489" s="288"/>
      <c r="BJ1489" s="288"/>
      <c r="BK1489" s="288"/>
      <c r="BL1489" s="288"/>
      <c r="BM1489" s="288"/>
      <c r="BN1489" s="288"/>
      <c r="BO1489" s="288"/>
      <c r="BP1489" s="288"/>
      <c r="BQ1489" s="288"/>
      <c r="BR1489" s="288"/>
      <c r="BS1489" s="288"/>
      <c r="BT1489" s="288"/>
      <c r="BU1489" s="288"/>
      <c r="BV1489" s="288"/>
      <c r="BW1489" s="288"/>
      <c r="BX1489" s="288"/>
      <c r="BY1489" s="288"/>
      <c r="BZ1489" s="288"/>
      <c r="CA1489" s="288"/>
      <c r="CB1489" s="288"/>
      <c r="CC1489" s="288"/>
      <c r="CD1489" s="288"/>
      <c r="CE1489" s="288"/>
      <c r="CF1489" s="288"/>
      <c r="CG1489" s="288"/>
      <c r="CH1489" s="288"/>
      <c r="CI1489" s="288"/>
      <c r="CJ1489" s="288"/>
      <c r="CK1489" s="288"/>
      <c r="CL1489" s="288"/>
    </row>
    <row r="1490" spans="2:90" x14ac:dyDescent="0.4">
      <c r="B1490" s="95" t="str">
        <f>B1492&amp;":"</f>
        <v>Recurring fees - (Primary label):</v>
      </c>
      <c r="C1490" s="31"/>
      <c r="D1490" t="s">
        <v>1018</v>
      </c>
      <c r="E1490" s="8" t="str">
        <f t="shared" si="1779"/>
        <v>1490 RECURDC-S</v>
      </c>
      <c r="H1490" s="31"/>
      <c r="I1490" s="73"/>
      <c r="J1490" s="73"/>
      <c r="K1490" s="31"/>
      <c r="L1490" s="31"/>
      <c r="M1490" s="31"/>
      <c r="N1490" s="31"/>
      <c r="O1490" s="31"/>
      <c r="P1490" s="31"/>
      <c r="R1490" s="67"/>
      <c r="S1490" s="152"/>
      <c r="T1490" s="152"/>
      <c r="U1490" s="152"/>
      <c r="V1490" s="152"/>
      <c r="W1490" s="152"/>
      <c r="X1490" s="152"/>
      <c r="Y1490" s="152"/>
      <c r="Z1490" s="152"/>
      <c r="AA1490" s="152"/>
      <c r="AB1490" s="152"/>
      <c r="AC1490" s="152"/>
      <c r="AD1490" s="152"/>
      <c r="AE1490" s="152"/>
      <c r="AF1490" s="152"/>
      <c r="AG1490" s="152"/>
      <c r="AH1490" s="152"/>
      <c r="AI1490" s="152"/>
      <c r="AJ1490" s="152"/>
      <c r="AK1490" s="152"/>
      <c r="AL1490" s="152"/>
      <c r="AM1490" s="152"/>
      <c r="AN1490" s="152"/>
      <c r="AO1490" s="152"/>
      <c r="AP1490" s="152"/>
      <c r="AQ1490" s="152"/>
      <c r="AR1490" s="152"/>
      <c r="AS1490" s="152"/>
      <c r="AT1490" s="152"/>
      <c r="AU1490" s="152"/>
      <c r="AV1490" s="152"/>
      <c r="AW1490" s="152"/>
      <c r="AX1490" s="152"/>
      <c r="AY1490" s="152"/>
      <c r="AZ1490" s="152"/>
      <c r="BA1490" s="152"/>
      <c r="BB1490" s="152"/>
      <c r="BC1490" s="152"/>
      <c r="BD1490" s="152"/>
      <c r="BE1490" s="152"/>
      <c r="BF1490" s="152"/>
      <c r="BG1490" s="152"/>
      <c r="BH1490" s="152"/>
      <c r="BI1490" s="152"/>
      <c r="BJ1490" s="152"/>
      <c r="BK1490" s="152"/>
      <c r="BL1490" s="152"/>
      <c r="BM1490" s="152"/>
      <c r="BN1490" s="152"/>
      <c r="BO1490" s="152"/>
      <c r="BP1490" s="152"/>
      <c r="BQ1490" s="152"/>
      <c r="BR1490" s="152"/>
      <c r="BS1490" s="152"/>
      <c r="BT1490" s="152"/>
      <c r="BU1490" s="152"/>
      <c r="BV1490" s="152"/>
      <c r="BW1490" s="152"/>
      <c r="BX1490" s="152"/>
      <c r="BY1490" s="152"/>
      <c r="BZ1490" s="152"/>
      <c r="CA1490" s="152"/>
      <c r="CB1490" s="152"/>
      <c r="CC1490" s="152"/>
      <c r="CD1490" s="152"/>
      <c r="CE1490" s="152"/>
      <c r="CF1490" s="152"/>
      <c r="CG1490" s="152"/>
      <c r="CH1490" s="152"/>
      <c r="CI1490" s="152"/>
      <c r="CJ1490" s="152"/>
      <c r="CK1490" s="152"/>
      <c r="CL1490" s="152"/>
    </row>
    <row r="1491" spans="2:90" x14ac:dyDescent="0.4">
      <c r="B1491" s="141" t="str">
        <f>"$ sales/new "&amp;B1495</f>
        <v>$ sales/new primary unit</v>
      </c>
      <c r="D1491" t="s">
        <v>1018</v>
      </c>
      <c r="E1491" s="8" t="str">
        <f t="shared" si="1779"/>
        <v>1491 RECURDC-S</v>
      </c>
      <c r="G1491" t="str">
        <f>E1491</f>
        <v>1491 RECURDC-S</v>
      </c>
      <c r="H1491" s="12"/>
      <c r="I1491" s="60"/>
      <c r="J1491" s="60"/>
      <c r="K1491" s="18">
        <v>5</v>
      </c>
      <c r="L1491" s="18">
        <v>5</v>
      </c>
      <c r="M1491" s="18">
        <v>5</v>
      </c>
      <c r="N1491" s="18">
        <v>5</v>
      </c>
      <c r="O1491" s="18">
        <v>5</v>
      </c>
      <c r="P1491" s="18">
        <v>5</v>
      </c>
      <c r="R1491" s="19"/>
      <c r="S1491" s="143" cm="1">
        <f t="array" ref="S1491">INDEX($K:$P,ROW(),MATCH(S$3,$K$2:$P$2,0))</f>
        <v>5</v>
      </c>
      <c r="T1491" s="143" cm="1">
        <f t="array" ref="T1491">INDEX($K:$P,ROW(),MATCH(T$3,$K$2:$P$2,0))</f>
        <v>5</v>
      </c>
      <c r="U1491" s="143" cm="1">
        <f t="array" ref="U1491">INDEX($K:$P,ROW(),MATCH(U$3,$K$2:$P$2,0))</f>
        <v>5</v>
      </c>
      <c r="V1491" s="143" cm="1">
        <f t="array" ref="V1491">INDEX($K:$P,ROW(),MATCH(V$3,$K$2:$P$2,0))</f>
        <v>5</v>
      </c>
      <c r="W1491" s="143" cm="1">
        <f t="array" ref="W1491">INDEX($K:$P,ROW(),MATCH(W$3,$K$2:$P$2,0))</f>
        <v>5</v>
      </c>
      <c r="X1491" s="143" cm="1">
        <f t="array" ref="X1491">INDEX($K:$P,ROW(),MATCH(X$3,$K$2:$P$2,0))</f>
        <v>5</v>
      </c>
      <c r="Y1491" s="143" cm="1">
        <f t="array" ref="Y1491">INDEX($K:$P,ROW(),MATCH(Y$3,$K$2:$P$2,0))</f>
        <v>5</v>
      </c>
      <c r="Z1491" s="143" cm="1">
        <f t="array" ref="Z1491">INDEX($K:$P,ROW(),MATCH(Z$3,$K$2:$P$2,0))</f>
        <v>5</v>
      </c>
      <c r="AA1491" s="143" cm="1">
        <f t="array" ref="AA1491">INDEX($K:$P,ROW(),MATCH(AA$3,$K$2:$P$2,0))</f>
        <v>5</v>
      </c>
      <c r="AB1491" s="143" cm="1">
        <f t="array" ref="AB1491">INDEX($K:$P,ROW(),MATCH(AB$3,$K$2:$P$2,0))</f>
        <v>5</v>
      </c>
      <c r="AC1491" s="143" cm="1">
        <f t="array" ref="AC1491">INDEX($K:$P,ROW(),MATCH(AC$3,$K$2:$P$2,0))</f>
        <v>5</v>
      </c>
      <c r="AD1491" s="143" cm="1">
        <f t="array" ref="AD1491">INDEX($K:$P,ROW(),MATCH(AD$3,$K$2:$P$2,0))</f>
        <v>5</v>
      </c>
      <c r="AE1491" s="143" cm="1">
        <f t="array" ref="AE1491">INDEX($K:$P,ROW(),MATCH(AE$3,$K$2:$P$2,0))</f>
        <v>5</v>
      </c>
      <c r="AF1491" s="143" cm="1">
        <f t="array" ref="AF1491">INDEX($K:$P,ROW(),MATCH(AF$3,$K$2:$P$2,0))</f>
        <v>5</v>
      </c>
      <c r="AG1491" s="143" cm="1">
        <f t="array" ref="AG1491">INDEX($K:$P,ROW(),MATCH(AG$3,$K$2:$P$2,0))</f>
        <v>5</v>
      </c>
      <c r="AH1491" s="143" cm="1">
        <f t="array" ref="AH1491">INDEX($K:$P,ROW(),MATCH(AH$3,$K$2:$P$2,0))</f>
        <v>5</v>
      </c>
      <c r="AI1491" s="143" cm="1">
        <f t="array" ref="AI1491">INDEX($K:$P,ROW(),MATCH(AI$3,$K$2:$P$2,0))</f>
        <v>5</v>
      </c>
      <c r="AJ1491" s="143" cm="1">
        <f t="array" ref="AJ1491">INDEX($K:$P,ROW(),MATCH(AJ$3,$K$2:$P$2,0))</f>
        <v>5</v>
      </c>
      <c r="AK1491" s="143" cm="1">
        <f t="array" ref="AK1491">INDEX($K:$P,ROW(),MATCH(AK$3,$K$2:$P$2,0))</f>
        <v>5</v>
      </c>
      <c r="AL1491" s="143" cm="1">
        <f t="array" ref="AL1491">INDEX($K:$P,ROW(),MATCH(AL$3,$K$2:$P$2,0))</f>
        <v>5</v>
      </c>
      <c r="AM1491" s="143" cm="1">
        <f t="array" ref="AM1491">INDEX($K:$P,ROW(),MATCH(AM$3,$K$2:$P$2,0))</f>
        <v>5</v>
      </c>
      <c r="AN1491" s="143" cm="1">
        <f t="array" ref="AN1491">INDEX($K:$P,ROW(),MATCH(AN$3,$K$2:$P$2,0))</f>
        <v>5</v>
      </c>
      <c r="AO1491" s="143" cm="1">
        <f t="array" ref="AO1491">INDEX($K:$P,ROW(),MATCH(AO$3,$K$2:$P$2,0))</f>
        <v>5</v>
      </c>
      <c r="AP1491" s="143" cm="1">
        <f t="array" ref="AP1491">INDEX($K:$P,ROW(),MATCH(AP$3,$K$2:$P$2,0))</f>
        <v>5</v>
      </c>
      <c r="AQ1491" s="143" cm="1">
        <f t="array" ref="AQ1491">INDEX($K:$P,ROW(),MATCH(AQ$3,$K$2:$P$2,0))</f>
        <v>5</v>
      </c>
      <c r="AR1491" s="143" cm="1">
        <f t="array" ref="AR1491">INDEX($K:$P,ROW(),MATCH(AR$3,$K$2:$P$2,0))</f>
        <v>5</v>
      </c>
      <c r="AS1491" s="143" cm="1">
        <f t="array" ref="AS1491">INDEX($K:$P,ROW(),MATCH(AS$3,$K$2:$P$2,0))</f>
        <v>5</v>
      </c>
      <c r="AT1491" s="143" cm="1">
        <f t="array" ref="AT1491">INDEX($K:$P,ROW(),MATCH(AT$3,$K$2:$P$2,0))</f>
        <v>5</v>
      </c>
      <c r="AU1491" s="143" cm="1">
        <f t="array" ref="AU1491">INDEX($K:$P,ROW(),MATCH(AU$3,$K$2:$P$2,0))</f>
        <v>5</v>
      </c>
      <c r="AV1491" s="143" cm="1">
        <f t="array" ref="AV1491">INDEX($K:$P,ROW(),MATCH(AV$3,$K$2:$P$2,0))</f>
        <v>5</v>
      </c>
      <c r="AW1491" s="143" cm="1">
        <f t="array" ref="AW1491">INDEX($K:$P,ROW(),MATCH(AW$3,$K$2:$P$2,0))</f>
        <v>5</v>
      </c>
      <c r="AX1491" s="143" cm="1">
        <f t="array" ref="AX1491">INDEX($K:$P,ROW(),MATCH(AX$3,$K$2:$P$2,0))</f>
        <v>5</v>
      </c>
      <c r="AY1491" s="143" cm="1">
        <f t="array" ref="AY1491">INDEX($K:$P,ROW(),MATCH(AY$3,$K$2:$P$2,0))</f>
        <v>5</v>
      </c>
      <c r="AZ1491" s="143" cm="1">
        <f t="array" ref="AZ1491">INDEX($K:$P,ROW(),MATCH(AZ$3,$K$2:$P$2,0))</f>
        <v>5</v>
      </c>
      <c r="BA1491" s="143" cm="1">
        <f t="array" ref="BA1491">INDEX($K:$P,ROW(),MATCH(BA$3,$K$2:$P$2,0))</f>
        <v>5</v>
      </c>
      <c r="BB1491" s="143" cm="1">
        <f t="array" ref="BB1491">INDEX($K:$P,ROW(),MATCH(BB$3,$K$2:$P$2,0))</f>
        <v>5</v>
      </c>
      <c r="BC1491" s="143" cm="1">
        <f t="array" ref="BC1491">INDEX($K:$P,ROW(),MATCH(BC$3,$K$2:$P$2,0))</f>
        <v>5</v>
      </c>
      <c r="BD1491" s="143" cm="1">
        <f t="array" ref="BD1491">INDEX($K:$P,ROW(),MATCH(BD$3,$K$2:$P$2,0))</f>
        <v>5</v>
      </c>
      <c r="BE1491" s="143" cm="1">
        <f t="array" ref="BE1491">INDEX($K:$P,ROW(),MATCH(BE$3,$K$2:$P$2,0))</f>
        <v>5</v>
      </c>
      <c r="BF1491" s="143" cm="1">
        <f t="array" ref="BF1491">INDEX($K:$P,ROW(),MATCH(BF$3,$K$2:$P$2,0))</f>
        <v>5</v>
      </c>
      <c r="BG1491" s="143" cm="1">
        <f t="array" ref="BG1491">INDEX($K:$P,ROW(),MATCH(BG$3,$K$2:$P$2,0))</f>
        <v>5</v>
      </c>
      <c r="BH1491" s="143" cm="1">
        <f t="array" ref="BH1491">INDEX($K:$P,ROW(),MATCH(BH$3,$K$2:$P$2,0))</f>
        <v>5</v>
      </c>
      <c r="BI1491" s="143" cm="1">
        <f t="array" ref="BI1491">INDEX($K:$P,ROW(),MATCH(BI$3,$K$2:$P$2,0))</f>
        <v>5</v>
      </c>
      <c r="BJ1491" s="143" cm="1">
        <f t="array" ref="BJ1491">INDEX($K:$P,ROW(),MATCH(BJ$3,$K$2:$P$2,0))</f>
        <v>5</v>
      </c>
      <c r="BK1491" s="143" cm="1">
        <f t="array" ref="BK1491">INDEX($K:$P,ROW(),MATCH(BK$3,$K$2:$P$2,0))</f>
        <v>5</v>
      </c>
      <c r="BL1491" s="143" cm="1">
        <f t="array" ref="BL1491">INDEX($K:$P,ROW(),MATCH(BL$3,$K$2:$P$2,0))</f>
        <v>5</v>
      </c>
      <c r="BM1491" s="143" cm="1">
        <f t="array" ref="BM1491">INDEX($K:$P,ROW(),MATCH(BM$3,$K$2:$P$2,0))</f>
        <v>5</v>
      </c>
      <c r="BN1491" s="143" cm="1">
        <f t="array" ref="BN1491">INDEX($K:$P,ROW(),MATCH(BN$3,$K$2:$P$2,0))</f>
        <v>5</v>
      </c>
      <c r="BO1491" s="143" cm="1">
        <f t="array" ref="BO1491">INDEX($K:$P,ROW(),MATCH(BO$3,$K$2:$P$2,0))</f>
        <v>5</v>
      </c>
      <c r="BP1491" s="143" cm="1">
        <f t="array" ref="BP1491">INDEX($K:$P,ROW(),MATCH(BP$3,$K$2:$P$2,0))</f>
        <v>5</v>
      </c>
      <c r="BQ1491" s="143" cm="1">
        <f t="array" ref="BQ1491">INDEX($K:$P,ROW(),MATCH(BQ$3,$K$2:$P$2,0))</f>
        <v>5</v>
      </c>
      <c r="BR1491" s="143" cm="1">
        <f t="array" ref="BR1491">INDEX($K:$P,ROW(),MATCH(BR$3,$K$2:$P$2,0))</f>
        <v>5</v>
      </c>
      <c r="BS1491" s="143" cm="1">
        <f t="array" ref="BS1491">INDEX($K:$P,ROW(),MATCH(BS$3,$K$2:$P$2,0))</f>
        <v>5</v>
      </c>
      <c r="BT1491" s="143" cm="1">
        <f t="array" ref="BT1491">INDEX($K:$P,ROW(),MATCH(BT$3,$K$2:$P$2,0))</f>
        <v>5</v>
      </c>
      <c r="BU1491" s="143" cm="1">
        <f t="array" ref="BU1491">INDEX($K:$P,ROW(),MATCH(BU$3,$K$2:$P$2,0))</f>
        <v>5</v>
      </c>
      <c r="BV1491" s="143" cm="1">
        <f t="array" ref="BV1491">INDEX($K:$P,ROW(),MATCH(BV$3,$K$2:$P$2,0))</f>
        <v>5</v>
      </c>
      <c r="BW1491" s="143" cm="1">
        <f t="array" ref="BW1491">INDEX($K:$P,ROW(),MATCH(BW$3,$K$2:$P$2,0))</f>
        <v>5</v>
      </c>
      <c r="BX1491" s="143" cm="1">
        <f t="array" ref="BX1491">INDEX($K:$P,ROW(),MATCH(BX$3,$K$2:$P$2,0))</f>
        <v>5</v>
      </c>
      <c r="BY1491" s="143" cm="1">
        <f t="array" ref="BY1491">INDEX($K:$P,ROW(),MATCH(BY$3,$K$2:$P$2,0))</f>
        <v>5</v>
      </c>
      <c r="BZ1491" s="143" cm="1">
        <f t="array" ref="BZ1491">INDEX($K:$P,ROW(),MATCH(BZ$3,$K$2:$P$2,0))</f>
        <v>5</v>
      </c>
      <c r="CA1491" s="143" cm="1">
        <f t="array" ref="CA1491">INDEX($K:$P,ROW(),MATCH(CA$3,$K$2:$P$2,0))</f>
        <v>5</v>
      </c>
      <c r="CB1491" s="143" cm="1">
        <f t="array" ref="CB1491">INDEX($K:$P,ROW(),MATCH(CB$3,$K$2:$P$2,0))</f>
        <v>5</v>
      </c>
      <c r="CC1491" s="143" cm="1">
        <f t="array" ref="CC1491">INDEX($K:$P,ROW(),MATCH(CC$3,$K$2:$P$2,0))</f>
        <v>5</v>
      </c>
      <c r="CD1491" s="143" cm="1">
        <f t="array" ref="CD1491">INDEX($K:$P,ROW(),MATCH(CD$3,$K$2:$P$2,0))</f>
        <v>5</v>
      </c>
      <c r="CE1491" s="143" cm="1">
        <f t="array" ref="CE1491">INDEX($K:$P,ROW(),MATCH(CE$3,$K$2:$P$2,0))</f>
        <v>5</v>
      </c>
      <c r="CF1491" s="143" cm="1">
        <f t="array" ref="CF1491">INDEX($K:$P,ROW(),MATCH(CF$3,$K$2:$P$2,0))</f>
        <v>5</v>
      </c>
      <c r="CG1491" s="143" cm="1">
        <f t="array" ref="CG1491">INDEX($K:$P,ROW(),MATCH(CG$3,$K$2:$P$2,0))</f>
        <v>5</v>
      </c>
      <c r="CH1491" s="143" cm="1">
        <f t="array" ref="CH1491">INDEX($K:$P,ROW(),MATCH(CH$3,$K$2:$P$2,0))</f>
        <v>5</v>
      </c>
      <c r="CI1491" s="143" cm="1">
        <f t="array" ref="CI1491">INDEX($K:$P,ROW(),MATCH(CI$3,$K$2:$P$2,0))</f>
        <v>5</v>
      </c>
      <c r="CJ1491" s="143" cm="1">
        <f t="array" ref="CJ1491">INDEX($K:$P,ROW(),MATCH(CJ$3,$K$2:$P$2,0))</f>
        <v>5</v>
      </c>
      <c r="CK1491" s="143" cm="1">
        <f t="array" ref="CK1491">INDEX($K:$P,ROW(),MATCH(CK$3,$K$2:$P$2,0))</f>
        <v>5</v>
      </c>
      <c r="CL1491" s="143" cm="1">
        <f t="array" ref="CL1491">INDEX($K:$P,ROW(),MATCH(CL$3,$K$2:$P$2,0))</f>
        <v>5</v>
      </c>
    </row>
    <row r="1492" spans="2:90" x14ac:dyDescent="0.4">
      <c r="B1492" s="123" t="str">
        <f>SUBSTITUTE(B1489,":","")&amp;" - "&amp;B1494</f>
        <v>Recurring fees - (Primary label)</v>
      </c>
      <c r="C1492" s="27" t="s">
        <v>203</v>
      </c>
      <c r="D1492" t="s">
        <v>1018</v>
      </c>
      <c r="E1492" s="8" t="str">
        <f t="shared" si="1779"/>
        <v>1492 RECURDC-S</v>
      </c>
      <c r="F1492" s="27"/>
      <c r="G1492" s="27"/>
      <c r="H1492" s="27"/>
      <c r="I1492" s="78"/>
      <c r="J1492" s="78"/>
      <c r="K1492" s="115">
        <f t="shared" ref="K1492:P1492" ca="1" si="1780">SUMIF($3:$3,K$2,1492:1492)</f>
        <v>-120000</v>
      </c>
      <c r="L1492" s="115">
        <f t="shared" ca="1" si="1780"/>
        <v>-120000</v>
      </c>
      <c r="M1492" s="115">
        <f t="shared" ca="1" si="1780"/>
        <v>-120000</v>
      </c>
      <c r="N1492" s="115">
        <f t="shared" ca="1" si="1780"/>
        <v>-120000</v>
      </c>
      <c r="O1492" s="115">
        <f t="shared" ca="1" si="1780"/>
        <v>-120000</v>
      </c>
      <c r="P1492" s="115">
        <f t="shared" ca="1" si="1780"/>
        <v>-120000</v>
      </c>
      <c r="R1492" s="33"/>
      <c r="S1492" s="144">
        <f ca="1">-S1491*INDIRECT(S1488)</f>
        <v>-10000</v>
      </c>
      <c r="T1492" s="144">
        <f t="shared" ref="T1492:CE1492" ca="1" si="1781">-T1491*INDIRECT(T1488)</f>
        <v>-10000</v>
      </c>
      <c r="U1492" s="144">
        <f t="shared" ca="1" si="1781"/>
        <v>-10000</v>
      </c>
      <c r="V1492" s="144">
        <f t="shared" ca="1" si="1781"/>
        <v>-10000</v>
      </c>
      <c r="W1492" s="144">
        <f t="shared" ca="1" si="1781"/>
        <v>-10000</v>
      </c>
      <c r="X1492" s="144">
        <f t="shared" ca="1" si="1781"/>
        <v>-10000</v>
      </c>
      <c r="Y1492" s="144">
        <f t="shared" ca="1" si="1781"/>
        <v>-10000</v>
      </c>
      <c r="Z1492" s="144">
        <f t="shared" ca="1" si="1781"/>
        <v>-10000</v>
      </c>
      <c r="AA1492" s="144">
        <f t="shared" ca="1" si="1781"/>
        <v>-10000</v>
      </c>
      <c r="AB1492" s="144">
        <f t="shared" ca="1" si="1781"/>
        <v>-10000</v>
      </c>
      <c r="AC1492" s="144">
        <f t="shared" ca="1" si="1781"/>
        <v>-10000</v>
      </c>
      <c r="AD1492" s="144">
        <f t="shared" ca="1" si="1781"/>
        <v>-10000</v>
      </c>
      <c r="AE1492" s="144">
        <f t="shared" ca="1" si="1781"/>
        <v>-10000</v>
      </c>
      <c r="AF1492" s="144">
        <f t="shared" ca="1" si="1781"/>
        <v>-10000</v>
      </c>
      <c r="AG1492" s="144">
        <f t="shared" ca="1" si="1781"/>
        <v>-10000</v>
      </c>
      <c r="AH1492" s="144">
        <f t="shared" ca="1" si="1781"/>
        <v>-10000</v>
      </c>
      <c r="AI1492" s="144">
        <f t="shared" ca="1" si="1781"/>
        <v>-10000</v>
      </c>
      <c r="AJ1492" s="144">
        <f t="shared" ca="1" si="1781"/>
        <v>-10000</v>
      </c>
      <c r="AK1492" s="144">
        <f t="shared" ca="1" si="1781"/>
        <v>-10000</v>
      </c>
      <c r="AL1492" s="144">
        <f t="shared" ca="1" si="1781"/>
        <v>-10000</v>
      </c>
      <c r="AM1492" s="144">
        <f t="shared" ca="1" si="1781"/>
        <v>-10000</v>
      </c>
      <c r="AN1492" s="144">
        <f t="shared" ca="1" si="1781"/>
        <v>-10000</v>
      </c>
      <c r="AO1492" s="144">
        <f t="shared" ca="1" si="1781"/>
        <v>-10000</v>
      </c>
      <c r="AP1492" s="144">
        <f t="shared" ca="1" si="1781"/>
        <v>-10000</v>
      </c>
      <c r="AQ1492" s="144">
        <f t="shared" ca="1" si="1781"/>
        <v>-10000</v>
      </c>
      <c r="AR1492" s="144">
        <f t="shared" ca="1" si="1781"/>
        <v>-10000</v>
      </c>
      <c r="AS1492" s="144">
        <f t="shared" ca="1" si="1781"/>
        <v>-10000</v>
      </c>
      <c r="AT1492" s="144">
        <f t="shared" ca="1" si="1781"/>
        <v>-10000</v>
      </c>
      <c r="AU1492" s="144">
        <f t="shared" ca="1" si="1781"/>
        <v>-10000</v>
      </c>
      <c r="AV1492" s="144">
        <f t="shared" ca="1" si="1781"/>
        <v>-10000</v>
      </c>
      <c r="AW1492" s="144">
        <f t="shared" ca="1" si="1781"/>
        <v>-10000</v>
      </c>
      <c r="AX1492" s="144">
        <f t="shared" ca="1" si="1781"/>
        <v>-10000</v>
      </c>
      <c r="AY1492" s="144">
        <f t="shared" ca="1" si="1781"/>
        <v>-10000</v>
      </c>
      <c r="AZ1492" s="144">
        <f t="shared" ca="1" si="1781"/>
        <v>-10000</v>
      </c>
      <c r="BA1492" s="144">
        <f t="shared" ca="1" si="1781"/>
        <v>-10000</v>
      </c>
      <c r="BB1492" s="144">
        <f t="shared" ca="1" si="1781"/>
        <v>-10000</v>
      </c>
      <c r="BC1492" s="144">
        <f t="shared" ca="1" si="1781"/>
        <v>-10000</v>
      </c>
      <c r="BD1492" s="144">
        <f t="shared" ca="1" si="1781"/>
        <v>-10000</v>
      </c>
      <c r="BE1492" s="144">
        <f t="shared" ca="1" si="1781"/>
        <v>-10000</v>
      </c>
      <c r="BF1492" s="144">
        <f t="shared" ca="1" si="1781"/>
        <v>-10000</v>
      </c>
      <c r="BG1492" s="144">
        <f t="shared" ca="1" si="1781"/>
        <v>-10000</v>
      </c>
      <c r="BH1492" s="144">
        <f t="shared" ca="1" si="1781"/>
        <v>-10000</v>
      </c>
      <c r="BI1492" s="144">
        <f t="shared" ca="1" si="1781"/>
        <v>-10000</v>
      </c>
      <c r="BJ1492" s="144">
        <f t="shared" ca="1" si="1781"/>
        <v>-10000</v>
      </c>
      <c r="BK1492" s="144">
        <f t="shared" ca="1" si="1781"/>
        <v>-10000</v>
      </c>
      <c r="BL1492" s="144">
        <f t="shared" ca="1" si="1781"/>
        <v>-10000</v>
      </c>
      <c r="BM1492" s="144">
        <f t="shared" ca="1" si="1781"/>
        <v>-10000</v>
      </c>
      <c r="BN1492" s="144">
        <f t="shared" ca="1" si="1781"/>
        <v>-10000</v>
      </c>
      <c r="BO1492" s="144">
        <f t="shared" ca="1" si="1781"/>
        <v>-10000</v>
      </c>
      <c r="BP1492" s="144">
        <f t="shared" ca="1" si="1781"/>
        <v>-10000</v>
      </c>
      <c r="BQ1492" s="144">
        <f t="shared" ca="1" si="1781"/>
        <v>-10000</v>
      </c>
      <c r="BR1492" s="144">
        <f t="shared" ca="1" si="1781"/>
        <v>-10000</v>
      </c>
      <c r="BS1492" s="144">
        <f t="shared" ca="1" si="1781"/>
        <v>-10000</v>
      </c>
      <c r="BT1492" s="144">
        <f t="shared" ca="1" si="1781"/>
        <v>-10000</v>
      </c>
      <c r="BU1492" s="144">
        <f t="shared" ca="1" si="1781"/>
        <v>-10000</v>
      </c>
      <c r="BV1492" s="144">
        <f t="shared" ca="1" si="1781"/>
        <v>-10000</v>
      </c>
      <c r="BW1492" s="144">
        <f t="shared" ca="1" si="1781"/>
        <v>-10000</v>
      </c>
      <c r="BX1492" s="144">
        <f t="shared" ca="1" si="1781"/>
        <v>-10000</v>
      </c>
      <c r="BY1492" s="144">
        <f t="shared" ca="1" si="1781"/>
        <v>-10000</v>
      </c>
      <c r="BZ1492" s="144">
        <f t="shared" ca="1" si="1781"/>
        <v>-10000</v>
      </c>
      <c r="CA1492" s="144">
        <f t="shared" ca="1" si="1781"/>
        <v>-10000</v>
      </c>
      <c r="CB1492" s="144">
        <f t="shared" ca="1" si="1781"/>
        <v>-10000</v>
      </c>
      <c r="CC1492" s="144">
        <f t="shared" ca="1" si="1781"/>
        <v>-10000</v>
      </c>
      <c r="CD1492" s="144">
        <f t="shared" ca="1" si="1781"/>
        <v>-10000</v>
      </c>
      <c r="CE1492" s="144">
        <f t="shared" ca="1" si="1781"/>
        <v>-10000</v>
      </c>
      <c r="CF1492" s="144">
        <f t="shared" ref="CF1492:CL1492" ca="1" si="1782">-CF1491*INDIRECT(CF1488)</f>
        <v>-10000</v>
      </c>
      <c r="CG1492" s="144">
        <f t="shared" ca="1" si="1782"/>
        <v>-10000</v>
      </c>
      <c r="CH1492" s="144">
        <f t="shared" ca="1" si="1782"/>
        <v>-10000</v>
      </c>
      <c r="CI1492" s="144">
        <f t="shared" ca="1" si="1782"/>
        <v>-10000</v>
      </c>
      <c r="CJ1492" s="144">
        <f t="shared" ca="1" si="1782"/>
        <v>-10000</v>
      </c>
      <c r="CK1492" s="144">
        <f t="shared" ca="1" si="1782"/>
        <v>-10000</v>
      </c>
      <c r="CL1492" s="144">
        <f t="shared" ca="1" si="1782"/>
        <v>-10000</v>
      </c>
    </row>
    <row r="1493" spans="2:90" x14ac:dyDescent="0.4">
      <c r="B1493" s="13"/>
      <c r="D1493" t="s">
        <v>1018</v>
      </c>
      <c r="E1493" s="8" t="str">
        <f t="shared" si="1779"/>
        <v>1493 RECURDC-S</v>
      </c>
      <c r="G1493" t="s">
        <v>244</v>
      </c>
      <c r="H1493" s="12"/>
      <c r="I1493" s="60"/>
      <c r="J1493" s="60"/>
      <c r="R1493" s="9"/>
      <c r="S1493" s="145"/>
      <c r="T1493" s="145"/>
      <c r="U1493" s="145"/>
      <c r="V1493" s="145"/>
      <c r="W1493" s="145"/>
      <c r="X1493" s="145"/>
      <c r="Y1493" s="145"/>
      <c r="Z1493" s="145"/>
      <c r="AA1493" s="145"/>
      <c r="AB1493" s="145"/>
      <c r="AC1493" s="145"/>
      <c r="AD1493" s="145"/>
      <c r="AE1493" s="145"/>
      <c r="AF1493" s="145"/>
      <c r="AG1493" s="145"/>
      <c r="AH1493" s="145"/>
      <c r="AI1493" s="145"/>
      <c r="AJ1493" s="145"/>
      <c r="AK1493" s="145"/>
      <c r="AL1493" s="145"/>
      <c r="AM1493" s="145"/>
      <c r="AN1493" s="145"/>
      <c r="AO1493" s="145"/>
      <c r="AP1493" s="145"/>
      <c r="AQ1493" s="145"/>
      <c r="AR1493" s="145"/>
      <c r="AS1493" s="145"/>
      <c r="AT1493" s="145"/>
      <c r="AU1493" s="145"/>
      <c r="AV1493" s="145"/>
      <c r="AW1493" s="145"/>
      <c r="AX1493" s="145"/>
      <c r="AY1493" s="145"/>
      <c r="AZ1493" s="145"/>
      <c r="BA1493" s="145"/>
      <c r="BB1493" s="145"/>
      <c r="BC1493" s="145"/>
      <c r="BD1493" s="145"/>
      <c r="BE1493" s="145"/>
      <c r="BF1493" s="145"/>
      <c r="BG1493" s="145"/>
      <c r="BH1493" s="145"/>
      <c r="BI1493" s="145"/>
      <c r="BJ1493" s="145"/>
      <c r="BK1493" s="145"/>
      <c r="BL1493" s="145"/>
      <c r="BM1493" s="145"/>
      <c r="BN1493" s="145"/>
      <c r="BO1493" s="145"/>
      <c r="BP1493" s="145"/>
      <c r="BQ1493" s="145"/>
      <c r="BR1493" s="145"/>
      <c r="BS1493" s="145"/>
      <c r="BT1493" s="145"/>
      <c r="BU1493" s="145"/>
      <c r="BV1493" s="145"/>
      <c r="BW1493" s="145"/>
      <c r="BX1493" s="145"/>
      <c r="BY1493" s="145"/>
      <c r="BZ1493" s="145"/>
      <c r="CA1493" s="145"/>
      <c r="CB1493" s="145"/>
      <c r="CC1493" s="145"/>
      <c r="CD1493" s="145"/>
      <c r="CE1493" s="145"/>
      <c r="CF1493" s="145"/>
      <c r="CG1493" s="145"/>
      <c r="CH1493" s="145"/>
      <c r="CI1493" s="145"/>
      <c r="CJ1493" s="145"/>
      <c r="CK1493" s="145"/>
      <c r="CL1493" s="145"/>
    </row>
    <row r="1494" spans="2:90" x14ac:dyDescent="0.4">
      <c r="B1494" s="8" t="str">
        <f>B1481</f>
        <v>(Primary label)</v>
      </c>
      <c r="D1494" t="s">
        <v>1018</v>
      </c>
      <c r="E1494" s="8" t="str">
        <f>ROW()&amp;" "&amp;D1494</f>
        <v>1494 RECURDC-S</v>
      </c>
      <c r="G1494" t="s">
        <v>332</v>
      </c>
      <c r="H1494" s="12"/>
      <c r="I1494" s="60"/>
      <c r="J1494" s="60"/>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row>
    <row r="1495" spans="2:90" x14ac:dyDescent="0.4">
      <c r="B1495" s="8" t="str">
        <f>B1482</f>
        <v>primary unit</v>
      </c>
      <c r="D1495" t="s">
        <v>1018</v>
      </c>
      <c r="E1495" s="8" t="str">
        <f>ROW()&amp;" "&amp;D1495</f>
        <v>1495 RECURDC-S</v>
      </c>
      <c r="G1495" t="s">
        <v>332</v>
      </c>
      <c r="H1495" s="12"/>
      <c r="I1495" s="60"/>
      <c r="J1495" s="60"/>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row>
    <row r="1496" spans="2:90" x14ac:dyDescent="0.4">
      <c r="B1496" s="8" t="str">
        <f>B1483</f>
        <v>Primary revenue driver</v>
      </c>
      <c r="D1496" t="s">
        <v>1018</v>
      </c>
      <c r="E1496" s="8" t="str">
        <f>ROW()&amp;" "&amp;D1496</f>
        <v>1496 RECURDC-S</v>
      </c>
      <c r="G1496" t="s">
        <v>332</v>
      </c>
      <c r="K1496" s="53"/>
      <c r="L1496" s="53"/>
      <c r="M1496" s="53"/>
      <c r="N1496" s="53"/>
      <c r="O1496" s="53"/>
      <c r="P1496" s="53"/>
      <c r="R1496" s="24"/>
      <c r="S1496" s="211" t="str">
        <f t="shared" ref="S1496:CD1496" si="1783">S1483</f>
        <v>S$12</v>
      </c>
      <c r="T1496" s="211" t="str">
        <f t="shared" si="1783"/>
        <v>T$12</v>
      </c>
      <c r="U1496" s="211" t="str">
        <f t="shared" si="1783"/>
        <v>U$12</v>
      </c>
      <c r="V1496" s="211" t="str">
        <f t="shared" si="1783"/>
        <v>V$12</v>
      </c>
      <c r="W1496" s="211" t="str">
        <f t="shared" si="1783"/>
        <v>W$12</v>
      </c>
      <c r="X1496" s="211" t="str">
        <f t="shared" si="1783"/>
        <v>X$12</v>
      </c>
      <c r="Y1496" s="211" t="str">
        <f t="shared" si="1783"/>
        <v>Y$12</v>
      </c>
      <c r="Z1496" s="211" t="str">
        <f t="shared" si="1783"/>
        <v>Z$12</v>
      </c>
      <c r="AA1496" s="211" t="str">
        <f t="shared" si="1783"/>
        <v>AA$12</v>
      </c>
      <c r="AB1496" s="211" t="str">
        <f t="shared" si="1783"/>
        <v>AB$12</v>
      </c>
      <c r="AC1496" s="211" t="str">
        <f t="shared" si="1783"/>
        <v>AC$12</v>
      </c>
      <c r="AD1496" s="211" t="str">
        <f t="shared" si="1783"/>
        <v>AD$12</v>
      </c>
      <c r="AE1496" s="211" t="str">
        <f t="shared" si="1783"/>
        <v>AE$12</v>
      </c>
      <c r="AF1496" s="211" t="str">
        <f t="shared" si="1783"/>
        <v>AF$12</v>
      </c>
      <c r="AG1496" s="211" t="str">
        <f t="shared" si="1783"/>
        <v>AG$12</v>
      </c>
      <c r="AH1496" s="211" t="str">
        <f t="shared" si="1783"/>
        <v>AH$12</v>
      </c>
      <c r="AI1496" s="211" t="str">
        <f t="shared" si="1783"/>
        <v>AI$12</v>
      </c>
      <c r="AJ1496" s="211" t="str">
        <f t="shared" si="1783"/>
        <v>AJ$12</v>
      </c>
      <c r="AK1496" s="211" t="str">
        <f t="shared" si="1783"/>
        <v>AK$12</v>
      </c>
      <c r="AL1496" s="211" t="str">
        <f t="shared" si="1783"/>
        <v>AL$12</v>
      </c>
      <c r="AM1496" s="211" t="str">
        <f t="shared" si="1783"/>
        <v>AM$12</v>
      </c>
      <c r="AN1496" s="211" t="str">
        <f t="shared" si="1783"/>
        <v>AN$12</v>
      </c>
      <c r="AO1496" s="211" t="str">
        <f t="shared" si="1783"/>
        <v>AO$12</v>
      </c>
      <c r="AP1496" s="211" t="str">
        <f t="shared" si="1783"/>
        <v>AP$12</v>
      </c>
      <c r="AQ1496" s="211" t="str">
        <f t="shared" si="1783"/>
        <v>AQ$12</v>
      </c>
      <c r="AR1496" s="211" t="str">
        <f t="shared" si="1783"/>
        <v>AR$12</v>
      </c>
      <c r="AS1496" s="211" t="str">
        <f t="shared" si="1783"/>
        <v>AS$12</v>
      </c>
      <c r="AT1496" s="211" t="str">
        <f t="shared" si="1783"/>
        <v>AT$12</v>
      </c>
      <c r="AU1496" s="211" t="str">
        <f t="shared" si="1783"/>
        <v>AU$12</v>
      </c>
      <c r="AV1496" s="211" t="str">
        <f t="shared" si="1783"/>
        <v>AV$12</v>
      </c>
      <c r="AW1496" s="211" t="str">
        <f t="shared" si="1783"/>
        <v>AW$12</v>
      </c>
      <c r="AX1496" s="211" t="str">
        <f t="shared" si="1783"/>
        <v>AX$12</v>
      </c>
      <c r="AY1496" s="211" t="str">
        <f t="shared" si="1783"/>
        <v>AY$12</v>
      </c>
      <c r="AZ1496" s="211" t="str">
        <f t="shared" si="1783"/>
        <v>AZ$12</v>
      </c>
      <c r="BA1496" s="211" t="str">
        <f t="shared" si="1783"/>
        <v>BA$12</v>
      </c>
      <c r="BB1496" s="211" t="str">
        <f t="shared" si="1783"/>
        <v>BB$12</v>
      </c>
      <c r="BC1496" s="211" t="str">
        <f t="shared" si="1783"/>
        <v>BC$12</v>
      </c>
      <c r="BD1496" s="211" t="str">
        <f t="shared" si="1783"/>
        <v>BD$12</v>
      </c>
      <c r="BE1496" s="211" t="str">
        <f t="shared" si="1783"/>
        <v>BE$12</v>
      </c>
      <c r="BF1496" s="211" t="str">
        <f t="shared" si="1783"/>
        <v>BF$12</v>
      </c>
      <c r="BG1496" s="211" t="str">
        <f t="shared" si="1783"/>
        <v>BG$12</v>
      </c>
      <c r="BH1496" s="211" t="str">
        <f t="shared" si="1783"/>
        <v>BH$12</v>
      </c>
      <c r="BI1496" s="211" t="str">
        <f t="shared" si="1783"/>
        <v>BI$12</v>
      </c>
      <c r="BJ1496" s="211" t="str">
        <f t="shared" si="1783"/>
        <v>BJ$12</v>
      </c>
      <c r="BK1496" s="211" t="str">
        <f t="shared" si="1783"/>
        <v>BK$12</v>
      </c>
      <c r="BL1496" s="211" t="str">
        <f t="shared" si="1783"/>
        <v>BL$12</v>
      </c>
      <c r="BM1496" s="211" t="str">
        <f t="shared" si="1783"/>
        <v>BM$12</v>
      </c>
      <c r="BN1496" s="211" t="str">
        <f t="shared" si="1783"/>
        <v>BN$12</v>
      </c>
      <c r="BO1496" s="211" t="str">
        <f t="shared" si="1783"/>
        <v>BO$12</v>
      </c>
      <c r="BP1496" s="211" t="str">
        <f t="shared" si="1783"/>
        <v>BP$12</v>
      </c>
      <c r="BQ1496" s="211" t="str">
        <f t="shared" si="1783"/>
        <v>BQ$12</v>
      </c>
      <c r="BR1496" s="211" t="str">
        <f t="shared" si="1783"/>
        <v>BR$12</v>
      </c>
      <c r="BS1496" s="211" t="str">
        <f t="shared" si="1783"/>
        <v>BS$12</v>
      </c>
      <c r="BT1496" s="211" t="str">
        <f t="shared" si="1783"/>
        <v>BT$12</v>
      </c>
      <c r="BU1496" s="211" t="str">
        <f t="shared" si="1783"/>
        <v>BU$12</v>
      </c>
      <c r="BV1496" s="211" t="str">
        <f t="shared" si="1783"/>
        <v>BV$12</v>
      </c>
      <c r="BW1496" s="211" t="str">
        <f t="shared" si="1783"/>
        <v>BW$12</v>
      </c>
      <c r="BX1496" s="211" t="str">
        <f t="shared" si="1783"/>
        <v>BX$12</v>
      </c>
      <c r="BY1496" s="211" t="str">
        <f t="shared" si="1783"/>
        <v>BY$12</v>
      </c>
      <c r="BZ1496" s="211" t="str">
        <f t="shared" si="1783"/>
        <v>BZ$12</v>
      </c>
      <c r="CA1496" s="211" t="str">
        <f t="shared" si="1783"/>
        <v>CA$12</v>
      </c>
      <c r="CB1496" s="211" t="str">
        <f t="shared" si="1783"/>
        <v>CB$12</v>
      </c>
      <c r="CC1496" s="211" t="str">
        <f t="shared" si="1783"/>
        <v>CC$12</v>
      </c>
      <c r="CD1496" s="211" t="str">
        <f t="shared" si="1783"/>
        <v>CD$12</v>
      </c>
      <c r="CE1496" s="211" t="str">
        <f t="shared" ref="CE1496:CL1496" si="1784">CE1483</f>
        <v>CE$12</v>
      </c>
      <c r="CF1496" s="211" t="str">
        <f t="shared" si="1784"/>
        <v>CF$12</v>
      </c>
      <c r="CG1496" s="211" t="str">
        <f t="shared" si="1784"/>
        <v>CG$12</v>
      </c>
      <c r="CH1496" s="211" t="str">
        <f t="shared" si="1784"/>
        <v>CH$12</v>
      </c>
      <c r="CI1496" s="211" t="str">
        <f t="shared" si="1784"/>
        <v>CI$12</v>
      </c>
      <c r="CJ1496" s="211" t="str">
        <f t="shared" si="1784"/>
        <v>CJ$12</v>
      </c>
      <c r="CK1496" s="211" t="str">
        <f t="shared" si="1784"/>
        <v>CK$12</v>
      </c>
      <c r="CL1496" s="211" t="str">
        <f t="shared" si="1784"/>
        <v>CL$12</v>
      </c>
    </row>
    <row r="1497" spans="2:90" x14ac:dyDescent="0.4">
      <c r="B1497" s="8" t="str">
        <f>B1484</f>
        <v>Primary volume driver</v>
      </c>
      <c r="D1497" t="s">
        <v>1018</v>
      </c>
      <c r="E1497" s="8" t="str">
        <f>ROW()&amp;" "&amp;D1497</f>
        <v>1497 RECURDC-S</v>
      </c>
      <c r="G1497" t="s">
        <v>332</v>
      </c>
      <c r="H1497" s="56"/>
      <c r="I1497" s="79"/>
      <c r="J1497" s="79"/>
      <c r="K1497" s="15"/>
      <c r="L1497" s="15"/>
      <c r="M1497" s="15"/>
      <c r="N1497" s="15"/>
      <c r="O1497" s="15"/>
      <c r="P1497" s="15"/>
      <c r="R1497" s="15"/>
      <c r="S1497" s="211" t="str">
        <f t="shared" ref="S1497:CD1497" si="1785">S1484</f>
        <v>S$13</v>
      </c>
      <c r="T1497" s="211" t="str">
        <f t="shared" si="1785"/>
        <v>T$13</v>
      </c>
      <c r="U1497" s="211" t="str">
        <f t="shared" si="1785"/>
        <v>U$13</v>
      </c>
      <c r="V1497" s="211" t="str">
        <f t="shared" si="1785"/>
        <v>V$13</v>
      </c>
      <c r="W1497" s="211" t="str">
        <f t="shared" si="1785"/>
        <v>W$13</v>
      </c>
      <c r="X1497" s="211" t="str">
        <f t="shared" si="1785"/>
        <v>X$13</v>
      </c>
      <c r="Y1497" s="211" t="str">
        <f t="shared" si="1785"/>
        <v>Y$13</v>
      </c>
      <c r="Z1497" s="211" t="str">
        <f t="shared" si="1785"/>
        <v>Z$13</v>
      </c>
      <c r="AA1497" s="211" t="str">
        <f t="shared" si="1785"/>
        <v>AA$13</v>
      </c>
      <c r="AB1497" s="211" t="str">
        <f t="shared" si="1785"/>
        <v>AB$13</v>
      </c>
      <c r="AC1497" s="211" t="str">
        <f t="shared" si="1785"/>
        <v>AC$13</v>
      </c>
      <c r="AD1497" s="211" t="str">
        <f t="shared" si="1785"/>
        <v>AD$13</v>
      </c>
      <c r="AE1497" s="211" t="str">
        <f t="shared" si="1785"/>
        <v>AE$13</v>
      </c>
      <c r="AF1497" s="211" t="str">
        <f t="shared" si="1785"/>
        <v>AF$13</v>
      </c>
      <c r="AG1497" s="211" t="str">
        <f t="shared" si="1785"/>
        <v>AG$13</v>
      </c>
      <c r="AH1497" s="211" t="str">
        <f t="shared" si="1785"/>
        <v>AH$13</v>
      </c>
      <c r="AI1497" s="211" t="str">
        <f t="shared" si="1785"/>
        <v>AI$13</v>
      </c>
      <c r="AJ1497" s="211" t="str">
        <f t="shared" si="1785"/>
        <v>AJ$13</v>
      </c>
      <c r="AK1497" s="211" t="str">
        <f t="shared" si="1785"/>
        <v>AK$13</v>
      </c>
      <c r="AL1497" s="211" t="str">
        <f t="shared" si="1785"/>
        <v>AL$13</v>
      </c>
      <c r="AM1497" s="211" t="str">
        <f t="shared" si="1785"/>
        <v>AM$13</v>
      </c>
      <c r="AN1497" s="211" t="str">
        <f t="shared" si="1785"/>
        <v>AN$13</v>
      </c>
      <c r="AO1497" s="211" t="str">
        <f t="shared" si="1785"/>
        <v>AO$13</v>
      </c>
      <c r="AP1497" s="211" t="str">
        <f t="shared" si="1785"/>
        <v>AP$13</v>
      </c>
      <c r="AQ1497" s="211" t="str">
        <f t="shared" si="1785"/>
        <v>AQ$13</v>
      </c>
      <c r="AR1497" s="211" t="str">
        <f t="shared" si="1785"/>
        <v>AR$13</v>
      </c>
      <c r="AS1497" s="211" t="str">
        <f t="shared" si="1785"/>
        <v>AS$13</v>
      </c>
      <c r="AT1497" s="211" t="str">
        <f t="shared" si="1785"/>
        <v>AT$13</v>
      </c>
      <c r="AU1497" s="211" t="str">
        <f t="shared" si="1785"/>
        <v>AU$13</v>
      </c>
      <c r="AV1497" s="211" t="str">
        <f t="shared" si="1785"/>
        <v>AV$13</v>
      </c>
      <c r="AW1497" s="211" t="str">
        <f t="shared" si="1785"/>
        <v>AW$13</v>
      </c>
      <c r="AX1497" s="211" t="str">
        <f t="shared" si="1785"/>
        <v>AX$13</v>
      </c>
      <c r="AY1497" s="211" t="str">
        <f t="shared" si="1785"/>
        <v>AY$13</v>
      </c>
      <c r="AZ1497" s="211" t="str">
        <f t="shared" si="1785"/>
        <v>AZ$13</v>
      </c>
      <c r="BA1497" s="211" t="str">
        <f t="shared" si="1785"/>
        <v>BA$13</v>
      </c>
      <c r="BB1497" s="211" t="str">
        <f t="shared" si="1785"/>
        <v>BB$13</v>
      </c>
      <c r="BC1497" s="211" t="str">
        <f t="shared" si="1785"/>
        <v>BC$13</v>
      </c>
      <c r="BD1497" s="211" t="str">
        <f t="shared" si="1785"/>
        <v>BD$13</v>
      </c>
      <c r="BE1497" s="211" t="str">
        <f t="shared" si="1785"/>
        <v>BE$13</v>
      </c>
      <c r="BF1497" s="211" t="str">
        <f t="shared" si="1785"/>
        <v>BF$13</v>
      </c>
      <c r="BG1497" s="211" t="str">
        <f t="shared" si="1785"/>
        <v>BG$13</v>
      </c>
      <c r="BH1497" s="211" t="str">
        <f t="shared" si="1785"/>
        <v>BH$13</v>
      </c>
      <c r="BI1497" s="211" t="str">
        <f t="shared" si="1785"/>
        <v>BI$13</v>
      </c>
      <c r="BJ1497" s="211" t="str">
        <f t="shared" si="1785"/>
        <v>BJ$13</v>
      </c>
      <c r="BK1497" s="211" t="str">
        <f t="shared" si="1785"/>
        <v>BK$13</v>
      </c>
      <c r="BL1497" s="211" t="str">
        <f t="shared" si="1785"/>
        <v>BL$13</v>
      </c>
      <c r="BM1497" s="211" t="str">
        <f t="shared" si="1785"/>
        <v>BM$13</v>
      </c>
      <c r="BN1497" s="211" t="str">
        <f t="shared" si="1785"/>
        <v>BN$13</v>
      </c>
      <c r="BO1497" s="211" t="str">
        <f t="shared" si="1785"/>
        <v>BO$13</v>
      </c>
      <c r="BP1497" s="211" t="str">
        <f t="shared" si="1785"/>
        <v>BP$13</v>
      </c>
      <c r="BQ1497" s="211" t="str">
        <f t="shared" si="1785"/>
        <v>BQ$13</v>
      </c>
      <c r="BR1497" s="211" t="str">
        <f t="shared" si="1785"/>
        <v>BR$13</v>
      </c>
      <c r="BS1497" s="211" t="str">
        <f t="shared" si="1785"/>
        <v>BS$13</v>
      </c>
      <c r="BT1497" s="211" t="str">
        <f t="shared" si="1785"/>
        <v>BT$13</v>
      </c>
      <c r="BU1497" s="211" t="str">
        <f t="shared" si="1785"/>
        <v>BU$13</v>
      </c>
      <c r="BV1497" s="211" t="str">
        <f t="shared" si="1785"/>
        <v>BV$13</v>
      </c>
      <c r="BW1497" s="211" t="str">
        <f t="shared" si="1785"/>
        <v>BW$13</v>
      </c>
      <c r="BX1497" s="211" t="str">
        <f t="shared" si="1785"/>
        <v>BX$13</v>
      </c>
      <c r="BY1497" s="211" t="str">
        <f t="shared" si="1785"/>
        <v>BY$13</v>
      </c>
      <c r="BZ1497" s="211" t="str">
        <f t="shared" si="1785"/>
        <v>BZ$13</v>
      </c>
      <c r="CA1497" s="211" t="str">
        <f t="shared" si="1785"/>
        <v>CA$13</v>
      </c>
      <c r="CB1497" s="211" t="str">
        <f t="shared" si="1785"/>
        <v>CB$13</v>
      </c>
      <c r="CC1497" s="211" t="str">
        <f t="shared" si="1785"/>
        <v>CC$13</v>
      </c>
      <c r="CD1497" s="211" t="str">
        <f t="shared" si="1785"/>
        <v>CD$13</v>
      </c>
      <c r="CE1497" s="211" t="str">
        <f t="shared" ref="CE1497:CL1497" si="1786">CE1484</f>
        <v>CE$13</v>
      </c>
      <c r="CF1497" s="211" t="str">
        <f t="shared" si="1786"/>
        <v>CF$13</v>
      </c>
      <c r="CG1497" s="211" t="str">
        <f t="shared" si="1786"/>
        <v>CG$13</v>
      </c>
      <c r="CH1497" s="211" t="str">
        <f t="shared" si="1786"/>
        <v>CH$13</v>
      </c>
      <c r="CI1497" s="211" t="str">
        <f t="shared" si="1786"/>
        <v>CI$13</v>
      </c>
      <c r="CJ1497" s="211" t="str">
        <f t="shared" si="1786"/>
        <v>CJ$13</v>
      </c>
      <c r="CK1497" s="211" t="str">
        <f t="shared" si="1786"/>
        <v>CK$13</v>
      </c>
      <c r="CL1497" s="211" t="str">
        <f t="shared" si="1786"/>
        <v>CL$13</v>
      </c>
    </row>
    <row r="1498" spans="2:90" x14ac:dyDescent="0.4">
      <c r="B1498" s="89" t="str">
        <f>B1489</f>
        <v>Recurring fees:</v>
      </c>
      <c r="D1498" t="s">
        <v>1018</v>
      </c>
      <c r="E1498" s="8" t="str">
        <f t="shared" ref="E1498:E1501" si="1787">ROW()&amp;" "&amp;D1498</f>
        <v>1498 RECURDC-S</v>
      </c>
      <c r="G1498" t="s">
        <v>332</v>
      </c>
      <c r="H1498" s="12"/>
      <c r="I1498" s="60"/>
      <c r="J1498" s="60"/>
      <c r="K1498" s="15"/>
      <c r="L1498" s="15"/>
      <c r="M1498" s="15"/>
      <c r="N1498" s="15"/>
      <c r="O1498" s="15"/>
      <c r="P1498" s="15"/>
      <c r="R1498" s="15"/>
      <c r="S1498" s="211">
        <f t="shared" ref="S1498:CD1498" si="1788">S1486</f>
        <v>0</v>
      </c>
      <c r="T1498" s="211">
        <f t="shared" si="1788"/>
        <v>0</v>
      </c>
      <c r="U1498" s="211">
        <f t="shared" si="1788"/>
        <v>0</v>
      </c>
      <c r="V1498" s="211">
        <f t="shared" si="1788"/>
        <v>0</v>
      </c>
      <c r="W1498" s="211">
        <f t="shared" si="1788"/>
        <v>0</v>
      </c>
      <c r="X1498" s="211">
        <f t="shared" si="1788"/>
        <v>0</v>
      </c>
      <c r="Y1498" s="211">
        <f t="shared" si="1788"/>
        <v>0</v>
      </c>
      <c r="Z1498" s="211">
        <f t="shared" si="1788"/>
        <v>0</v>
      </c>
      <c r="AA1498" s="211">
        <f t="shared" si="1788"/>
        <v>0</v>
      </c>
      <c r="AB1498" s="211">
        <f t="shared" si="1788"/>
        <v>0</v>
      </c>
      <c r="AC1498" s="211">
        <f t="shared" si="1788"/>
        <v>0</v>
      </c>
      <c r="AD1498" s="211">
        <f t="shared" si="1788"/>
        <v>0</v>
      </c>
      <c r="AE1498" s="211">
        <f t="shared" si="1788"/>
        <v>0</v>
      </c>
      <c r="AF1498" s="211">
        <f t="shared" si="1788"/>
        <v>0</v>
      </c>
      <c r="AG1498" s="211">
        <f t="shared" si="1788"/>
        <v>0</v>
      </c>
      <c r="AH1498" s="211">
        <f t="shared" si="1788"/>
        <v>0</v>
      </c>
      <c r="AI1498" s="211">
        <f t="shared" si="1788"/>
        <v>0</v>
      </c>
      <c r="AJ1498" s="211">
        <f t="shared" si="1788"/>
        <v>0</v>
      </c>
      <c r="AK1498" s="211">
        <f t="shared" si="1788"/>
        <v>0</v>
      </c>
      <c r="AL1498" s="211">
        <f t="shared" si="1788"/>
        <v>0</v>
      </c>
      <c r="AM1498" s="211">
        <f t="shared" si="1788"/>
        <v>0</v>
      </c>
      <c r="AN1498" s="211">
        <f t="shared" si="1788"/>
        <v>0</v>
      </c>
      <c r="AO1498" s="211">
        <f t="shared" si="1788"/>
        <v>0</v>
      </c>
      <c r="AP1498" s="211">
        <f t="shared" si="1788"/>
        <v>0</v>
      </c>
      <c r="AQ1498" s="211">
        <f t="shared" si="1788"/>
        <v>0</v>
      </c>
      <c r="AR1498" s="211">
        <f t="shared" si="1788"/>
        <v>0</v>
      </c>
      <c r="AS1498" s="211">
        <f t="shared" si="1788"/>
        <v>0</v>
      </c>
      <c r="AT1498" s="211">
        <f t="shared" si="1788"/>
        <v>0</v>
      </c>
      <c r="AU1498" s="211">
        <f t="shared" si="1788"/>
        <v>0</v>
      </c>
      <c r="AV1498" s="211">
        <f t="shared" si="1788"/>
        <v>0</v>
      </c>
      <c r="AW1498" s="211">
        <f t="shared" si="1788"/>
        <v>0</v>
      </c>
      <c r="AX1498" s="211">
        <f t="shared" si="1788"/>
        <v>0</v>
      </c>
      <c r="AY1498" s="211">
        <f t="shared" si="1788"/>
        <v>0</v>
      </c>
      <c r="AZ1498" s="211">
        <f t="shared" si="1788"/>
        <v>0</v>
      </c>
      <c r="BA1498" s="211">
        <f t="shared" si="1788"/>
        <v>0</v>
      </c>
      <c r="BB1498" s="211">
        <f t="shared" si="1788"/>
        <v>0</v>
      </c>
      <c r="BC1498" s="211">
        <f t="shared" si="1788"/>
        <v>0</v>
      </c>
      <c r="BD1498" s="211">
        <f t="shared" si="1788"/>
        <v>0</v>
      </c>
      <c r="BE1498" s="211">
        <f t="shared" si="1788"/>
        <v>0</v>
      </c>
      <c r="BF1498" s="211">
        <f t="shared" si="1788"/>
        <v>0</v>
      </c>
      <c r="BG1498" s="211">
        <f t="shared" si="1788"/>
        <v>0</v>
      </c>
      <c r="BH1498" s="211">
        <f t="shared" si="1788"/>
        <v>0</v>
      </c>
      <c r="BI1498" s="211">
        <f t="shared" si="1788"/>
        <v>0</v>
      </c>
      <c r="BJ1498" s="211">
        <f t="shared" si="1788"/>
        <v>0</v>
      </c>
      <c r="BK1498" s="211">
        <f t="shared" si="1788"/>
        <v>0</v>
      </c>
      <c r="BL1498" s="211">
        <f t="shared" si="1788"/>
        <v>0</v>
      </c>
      <c r="BM1498" s="211">
        <f t="shared" si="1788"/>
        <v>0</v>
      </c>
      <c r="BN1498" s="211">
        <f t="shared" si="1788"/>
        <v>0</v>
      </c>
      <c r="BO1498" s="211">
        <f t="shared" si="1788"/>
        <v>0</v>
      </c>
      <c r="BP1498" s="211">
        <f t="shared" si="1788"/>
        <v>0</v>
      </c>
      <c r="BQ1498" s="211">
        <f t="shared" si="1788"/>
        <v>0</v>
      </c>
      <c r="BR1498" s="211">
        <f t="shared" si="1788"/>
        <v>0</v>
      </c>
      <c r="BS1498" s="211">
        <f t="shared" si="1788"/>
        <v>0</v>
      </c>
      <c r="BT1498" s="211">
        <f t="shared" si="1788"/>
        <v>0</v>
      </c>
      <c r="BU1498" s="211">
        <f t="shared" si="1788"/>
        <v>0</v>
      </c>
      <c r="BV1498" s="211">
        <f t="shared" si="1788"/>
        <v>0</v>
      </c>
      <c r="BW1498" s="211">
        <f t="shared" si="1788"/>
        <v>0</v>
      </c>
      <c r="BX1498" s="211">
        <f t="shared" si="1788"/>
        <v>0</v>
      </c>
      <c r="BY1498" s="211">
        <f t="shared" si="1788"/>
        <v>0</v>
      </c>
      <c r="BZ1498" s="211">
        <f t="shared" si="1788"/>
        <v>0</v>
      </c>
      <c r="CA1498" s="211">
        <f t="shared" si="1788"/>
        <v>0</v>
      </c>
      <c r="CB1498" s="211">
        <f t="shared" si="1788"/>
        <v>0</v>
      </c>
      <c r="CC1498" s="211">
        <f t="shared" si="1788"/>
        <v>0</v>
      </c>
      <c r="CD1498" s="211">
        <f t="shared" si="1788"/>
        <v>0</v>
      </c>
      <c r="CE1498" s="211">
        <f t="shared" ref="CE1498:CL1498" si="1789">CE1486</f>
        <v>0</v>
      </c>
      <c r="CF1498" s="211">
        <f t="shared" si="1789"/>
        <v>0</v>
      </c>
      <c r="CG1498" s="211">
        <f t="shared" si="1789"/>
        <v>0</v>
      </c>
      <c r="CH1498" s="211">
        <f t="shared" si="1789"/>
        <v>0</v>
      </c>
      <c r="CI1498" s="211">
        <f t="shared" si="1789"/>
        <v>0</v>
      </c>
      <c r="CJ1498" s="211">
        <f t="shared" si="1789"/>
        <v>0</v>
      </c>
      <c r="CK1498" s="211">
        <f t="shared" si="1789"/>
        <v>0</v>
      </c>
      <c r="CL1498" s="211">
        <f t="shared" si="1789"/>
        <v>0</v>
      </c>
    </row>
    <row r="1499" spans="2:90" x14ac:dyDescent="0.4">
      <c r="B1499" s="235" t="str">
        <f>IFERROR(SUBSTITUTE(TRIM(MID(B1489, SEARCH("-", B1489) + 1, LEN(B1489))),":",""),"no unit")</f>
        <v>no unit</v>
      </c>
      <c r="D1499" t="s">
        <v>1018</v>
      </c>
      <c r="E1499" s="8" t="str">
        <f t="shared" si="1787"/>
        <v>1499 RECURDC-S</v>
      </c>
      <c r="G1499" t="s">
        <v>332</v>
      </c>
      <c r="H1499" s="12"/>
      <c r="I1499" s="60"/>
      <c r="J1499" s="60"/>
      <c r="K1499" s="15"/>
      <c r="L1499" s="15"/>
      <c r="M1499" s="15"/>
      <c r="N1499" s="15"/>
      <c r="O1499" s="15"/>
      <c r="P1499" s="15"/>
      <c r="R1499" s="15"/>
      <c r="S1499" s="211"/>
      <c r="T1499" s="211"/>
      <c r="U1499" s="211"/>
      <c r="V1499" s="211"/>
      <c r="W1499" s="211"/>
      <c r="X1499" s="211"/>
      <c r="Y1499" s="211"/>
      <c r="Z1499" s="211"/>
      <c r="AA1499" s="211"/>
      <c r="AB1499" s="211"/>
      <c r="AC1499" s="211"/>
      <c r="AD1499" s="211"/>
      <c r="AE1499" s="211"/>
      <c r="AF1499" s="211"/>
      <c r="AG1499" s="211"/>
      <c r="AH1499" s="211"/>
      <c r="AI1499" s="211"/>
      <c r="AJ1499" s="211"/>
      <c r="AK1499" s="211"/>
      <c r="AL1499" s="211"/>
      <c r="AM1499" s="211"/>
      <c r="AN1499" s="211"/>
      <c r="AO1499" s="211"/>
      <c r="AP1499" s="211"/>
      <c r="AQ1499" s="211"/>
      <c r="AR1499" s="211"/>
      <c r="AS1499" s="211"/>
      <c r="AT1499" s="211"/>
      <c r="AU1499" s="211"/>
      <c r="AV1499" s="211"/>
      <c r="AW1499" s="211"/>
      <c r="AX1499" s="211"/>
      <c r="AY1499" s="211"/>
      <c r="AZ1499" s="211"/>
      <c r="BA1499" s="211"/>
      <c r="BB1499" s="211"/>
      <c r="BC1499" s="211"/>
      <c r="BD1499" s="211"/>
      <c r="BE1499" s="211"/>
      <c r="BF1499" s="211"/>
      <c r="BG1499" s="211"/>
      <c r="BH1499" s="211"/>
      <c r="BI1499" s="211"/>
      <c r="BJ1499" s="211"/>
      <c r="BK1499" s="211"/>
      <c r="BL1499" s="211"/>
      <c r="BM1499" s="211"/>
      <c r="BN1499" s="211"/>
      <c r="BO1499" s="211"/>
      <c r="BP1499" s="211"/>
      <c r="BQ1499" s="211"/>
      <c r="BR1499" s="211"/>
      <c r="BS1499" s="211"/>
      <c r="BT1499" s="211"/>
      <c r="BU1499" s="211"/>
      <c r="BV1499" s="211"/>
      <c r="BW1499" s="211"/>
      <c r="BX1499" s="211"/>
      <c r="BY1499" s="211"/>
      <c r="BZ1499" s="211"/>
      <c r="CA1499" s="211"/>
      <c r="CB1499" s="211"/>
      <c r="CC1499" s="211"/>
      <c r="CD1499" s="211"/>
      <c r="CE1499" s="211"/>
      <c r="CF1499" s="211"/>
      <c r="CG1499" s="211"/>
      <c r="CH1499" s="211"/>
      <c r="CI1499" s="211"/>
      <c r="CJ1499" s="211"/>
      <c r="CK1499" s="211"/>
      <c r="CL1499" s="211"/>
    </row>
    <row r="1500" spans="2:90" x14ac:dyDescent="0.4">
      <c r="B1500" s="89" t="str">
        <f>B1487</f>
        <v>Secondary revenue driver</v>
      </c>
      <c r="D1500" t="s">
        <v>1018</v>
      </c>
      <c r="E1500" s="8" t="str">
        <f t="shared" si="1787"/>
        <v>1500 RECURDC-S</v>
      </c>
      <c r="G1500" t="s">
        <v>332</v>
      </c>
      <c r="H1500" s="90"/>
      <c r="I1500" s="209"/>
      <c r="J1500" s="209"/>
      <c r="K1500" s="210"/>
      <c r="L1500" s="210"/>
      <c r="M1500" s="210"/>
      <c r="N1500" s="210"/>
      <c r="O1500" s="210"/>
      <c r="P1500" s="210"/>
      <c r="R1500" s="210"/>
      <c r="S1500" s="4" t="str">
        <f t="shared" ref="S1500:CD1500" si="1790">ADDRESS(ROW(S1492),COLUMN(S1492),2)</f>
        <v>S$1492</v>
      </c>
      <c r="T1500" s="4" t="str">
        <f t="shared" si="1790"/>
        <v>T$1492</v>
      </c>
      <c r="U1500" s="4" t="str">
        <f t="shared" si="1790"/>
        <v>U$1492</v>
      </c>
      <c r="V1500" s="4" t="str">
        <f t="shared" si="1790"/>
        <v>V$1492</v>
      </c>
      <c r="W1500" s="4" t="str">
        <f t="shared" si="1790"/>
        <v>W$1492</v>
      </c>
      <c r="X1500" s="4" t="str">
        <f t="shared" si="1790"/>
        <v>X$1492</v>
      </c>
      <c r="Y1500" s="4" t="str">
        <f t="shared" si="1790"/>
        <v>Y$1492</v>
      </c>
      <c r="Z1500" s="4" t="str">
        <f t="shared" si="1790"/>
        <v>Z$1492</v>
      </c>
      <c r="AA1500" s="4" t="str">
        <f t="shared" si="1790"/>
        <v>AA$1492</v>
      </c>
      <c r="AB1500" s="4" t="str">
        <f t="shared" si="1790"/>
        <v>AB$1492</v>
      </c>
      <c r="AC1500" s="4" t="str">
        <f t="shared" si="1790"/>
        <v>AC$1492</v>
      </c>
      <c r="AD1500" s="4" t="str">
        <f t="shared" si="1790"/>
        <v>AD$1492</v>
      </c>
      <c r="AE1500" s="4" t="str">
        <f t="shared" si="1790"/>
        <v>AE$1492</v>
      </c>
      <c r="AF1500" s="4" t="str">
        <f t="shared" si="1790"/>
        <v>AF$1492</v>
      </c>
      <c r="AG1500" s="4" t="str">
        <f t="shared" si="1790"/>
        <v>AG$1492</v>
      </c>
      <c r="AH1500" s="4" t="str">
        <f t="shared" si="1790"/>
        <v>AH$1492</v>
      </c>
      <c r="AI1500" s="4" t="str">
        <f t="shared" si="1790"/>
        <v>AI$1492</v>
      </c>
      <c r="AJ1500" s="4" t="str">
        <f t="shared" si="1790"/>
        <v>AJ$1492</v>
      </c>
      <c r="AK1500" s="4" t="str">
        <f t="shared" si="1790"/>
        <v>AK$1492</v>
      </c>
      <c r="AL1500" s="4" t="str">
        <f t="shared" si="1790"/>
        <v>AL$1492</v>
      </c>
      <c r="AM1500" s="4" t="str">
        <f t="shared" si="1790"/>
        <v>AM$1492</v>
      </c>
      <c r="AN1500" s="4" t="str">
        <f t="shared" si="1790"/>
        <v>AN$1492</v>
      </c>
      <c r="AO1500" s="4" t="str">
        <f t="shared" si="1790"/>
        <v>AO$1492</v>
      </c>
      <c r="AP1500" s="4" t="str">
        <f t="shared" si="1790"/>
        <v>AP$1492</v>
      </c>
      <c r="AQ1500" s="4" t="str">
        <f t="shared" si="1790"/>
        <v>AQ$1492</v>
      </c>
      <c r="AR1500" s="4" t="str">
        <f t="shared" si="1790"/>
        <v>AR$1492</v>
      </c>
      <c r="AS1500" s="4" t="str">
        <f t="shared" si="1790"/>
        <v>AS$1492</v>
      </c>
      <c r="AT1500" s="4" t="str">
        <f t="shared" si="1790"/>
        <v>AT$1492</v>
      </c>
      <c r="AU1500" s="4" t="str">
        <f t="shared" si="1790"/>
        <v>AU$1492</v>
      </c>
      <c r="AV1500" s="4" t="str">
        <f t="shared" si="1790"/>
        <v>AV$1492</v>
      </c>
      <c r="AW1500" s="4" t="str">
        <f t="shared" si="1790"/>
        <v>AW$1492</v>
      </c>
      <c r="AX1500" s="4" t="str">
        <f t="shared" si="1790"/>
        <v>AX$1492</v>
      </c>
      <c r="AY1500" s="4" t="str">
        <f t="shared" si="1790"/>
        <v>AY$1492</v>
      </c>
      <c r="AZ1500" s="4" t="str">
        <f t="shared" si="1790"/>
        <v>AZ$1492</v>
      </c>
      <c r="BA1500" s="4" t="str">
        <f t="shared" si="1790"/>
        <v>BA$1492</v>
      </c>
      <c r="BB1500" s="4" t="str">
        <f t="shared" si="1790"/>
        <v>BB$1492</v>
      </c>
      <c r="BC1500" s="4" t="str">
        <f t="shared" si="1790"/>
        <v>BC$1492</v>
      </c>
      <c r="BD1500" s="4" t="str">
        <f t="shared" si="1790"/>
        <v>BD$1492</v>
      </c>
      <c r="BE1500" s="4" t="str">
        <f t="shared" si="1790"/>
        <v>BE$1492</v>
      </c>
      <c r="BF1500" s="4" t="str">
        <f t="shared" si="1790"/>
        <v>BF$1492</v>
      </c>
      <c r="BG1500" s="4" t="str">
        <f t="shared" si="1790"/>
        <v>BG$1492</v>
      </c>
      <c r="BH1500" s="4" t="str">
        <f t="shared" si="1790"/>
        <v>BH$1492</v>
      </c>
      <c r="BI1500" s="4" t="str">
        <f t="shared" si="1790"/>
        <v>BI$1492</v>
      </c>
      <c r="BJ1500" s="4" t="str">
        <f t="shared" si="1790"/>
        <v>BJ$1492</v>
      </c>
      <c r="BK1500" s="4" t="str">
        <f t="shared" si="1790"/>
        <v>BK$1492</v>
      </c>
      <c r="BL1500" s="4" t="str">
        <f t="shared" si="1790"/>
        <v>BL$1492</v>
      </c>
      <c r="BM1500" s="4" t="str">
        <f t="shared" si="1790"/>
        <v>BM$1492</v>
      </c>
      <c r="BN1500" s="4" t="str">
        <f t="shared" si="1790"/>
        <v>BN$1492</v>
      </c>
      <c r="BO1500" s="4" t="str">
        <f t="shared" si="1790"/>
        <v>BO$1492</v>
      </c>
      <c r="BP1500" s="4" t="str">
        <f t="shared" si="1790"/>
        <v>BP$1492</v>
      </c>
      <c r="BQ1500" s="4" t="str">
        <f t="shared" si="1790"/>
        <v>BQ$1492</v>
      </c>
      <c r="BR1500" s="4" t="str">
        <f t="shared" si="1790"/>
        <v>BR$1492</v>
      </c>
      <c r="BS1500" s="4" t="str">
        <f t="shared" si="1790"/>
        <v>BS$1492</v>
      </c>
      <c r="BT1500" s="4" t="str">
        <f t="shared" si="1790"/>
        <v>BT$1492</v>
      </c>
      <c r="BU1500" s="4" t="str">
        <f t="shared" si="1790"/>
        <v>BU$1492</v>
      </c>
      <c r="BV1500" s="4" t="str">
        <f t="shared" si="1790"/>
        <v>BV$1492</v>
      </c>
      <c r="BW1500" s="4" t="str">
        <f t="shared" si="1790"/>
        <v>BW$1492</v>
      </c>
      <c r="BX1500" s="4" t="str">
        <f t="shared" si="1790"/>
        <v>BX$1492</v>
      </c>
      <c r="BY1500" s="4" t="str">
        <f t="shared" si="1790"/>
        <v>BY$1492</v>
      </c>
      <c r="BZ1500" s="4" t="str">
        <f t="shared" si="1790"/>
        <v>BZ$1492</v>
      </c>
      <c r="CA1500" s="4" t="str">
        <f t="shared" si="1790"/>
        <v>CA$1492</v>
      </c>
      <c r="CB1500" s="4" t="str">
        <f t="shared" si="1790"/>
        <v>CB$1492</v>
      </c>
      <c r="CC1500" s="4" t="str">
        <f t="shared" si="1790"/>
        <v>CC$1492</v>
      </c>
      <c r="CD1500" s="4" t="str">
        <f t="shared" si="1790"/>
        <v>CD$1492</v>
      </c>
      <c r="CE1500" s="4" t="str">
        <f t="shared" ref="CE1500:CL1500" si="1791">ADDRESS(ROW(CE1492),COLUMN(CE1492),2)</f>
        <v>CE$1492</v>
      </c>
      <c r="CF1500" s="4" t="str">
        <f t="shared" si="1791"/>
        <v>CF$1492</v>
      </c>
      <c r="CG1500" s="4" t="str">
        <f t="shared" si="1791"/>
        <v>CG$1492</v>
      </c>
      <c r="CH1500" s="4" t="str">
        <f t="shared" si="1791"/>
        <v>CH$1492</v>
      </c>
      <c r="CI1500" s="4" t="str">
        <f t="shared" si="1791"/>
        <v>CI$1492</v>
      </c>
      <c r="CJ1500" s="4" t="str">
        <f t="shared" si="1791"/>
        <v>CJ$1492</v>
      </c>
      <c r="CK1500" s="4" t="str">
        <f t="shared" si="1791"/>
        <v>CK$1492</v>
      </c>
      <c r="CL1500" s="4" t="str">
        <f t="shared" si="1791"/>
        <v>CL$1492</v>
      </c>
    </row>
    <row r="1501" spans="2:90" x14ac:dyDescent="0.4">
      <c r="B1501" s="8" t="str">
        <f>B1488</f>
        <v>Secondary volume driver</v>
      </c>
      <c r="D1501" t="s">
        <v>1018</v>
      </c>
      <c r="E1501" s="8" t="str">
        <f t="shared" si="1787"/>
        <v>1501 RECURDC-S</v>
      </c>
      <c r="G1501" t="s">
        <v>332</v>
      </c>
      <c r="H1501" s="12"/>
      <c r="I1501" s="60"/>
      <c r="J1501" s="60"/>
      <c r="K1501" s="15"/>
      <c r="L1501" s="15"/>
      <c r="M1501" s="15"/>
      <c r="N1501" s="15"/>
      <c r="O1501" s="15"/>
      <c r="P1501" s="15"/>
      <c r="R1501" s="15"/>
      <c r="S1501" s="211" t="str">
        <f t="shared" ref="S1501:CD1501" si="1792">S1488</f>
        <v>S$15</v>
      </c>
      <c r="T1501" s="211" t="str">
        <f t="shared" si="1792"/>
        <v>T$15</v>
      </c>
      <c r="U1501" s="211" t="str">
        <f t="shared" si="1792"/>
        <v>U$15</v>
      </c>
      <c r="V1501" s="211" t="str">
        <f t="shared" si="1792"/>
        <v>V$15</v>
      </c>
      <c r="W1501" s="211" t="str">
        <f t="shared" si="1792"/>
        <v>W$15</v>
      </c>
      <c r="X1501" s="211" t="str">
        <f t="shared" si="1792"/>
        <v>X$15</v>
      </c>
      <c r="Y1501" s="211" t="str">
        <f t="shared" si="1792"/>
        <v>Y$15</v>
      </c>
      <c r="Z1501" s="211" t="str">
        <f t="shared" si="1792"/>
        <v>Z$15</v>
      </c>
      <c r="AA1501" s="211" t="str">
        <f t="shared" si="1792"/>
        <v>AA$15</v>
      </c>
      <c r="AB1501" s="211" t="str">
        <f t="shared" si="1792"/>
        <v>AB$15</v>
      </c>
      <c r="AC1501" s="211" t="str">
        <f t="shared" si="1792"/>
        <v>AC$15</v>
      </c>
      <c r="AD1501" s="211" t="str">
        <f t="shared" si="1792"/>
        <v>AD$15</v>
      </c>
      <c r="AE1501" s="211" t="str">
        <f t="shared" si="1792"/>
        <v>AE$15</v>
      </c>
      <c r="AF1501" s="211" t="str">
        <f t="shared" si="1792"/>
        <v>AF$15</v>
      </c>
      <c r="AG1501" s="211" t="str">
        <f t="shared" si="1792"/>
        <v>AG$15</v>
      </c>
      <c r="AH1501" s="211" t="str">
        <f t="shared" si="1792"/>
        <v>AH$15</v>
      </c>
      <c r="AI1501" s="211" t="str">
        <f t="shared" si="1792"/>
        <v>AI$15</v>
      </c>
      <c r="AJ1501" s="211" t="str">
        <f t="shared" si="1792"/>
        <v>AJ$15</v>
      </c>
      <c r="AK1501" s="211" t="str">
        <f t="shared" si="1792"/>
        <v>AK$15</v>
      </c>
      <c r="AL1501" s="211" t="str">
        <f t="shared" si="1792"/>
        <v>AL$15</v>
      </c>
      <c r="AM1501" s="211" t="str">
        <f t="shared" si="1792"/>
        <v>AM$15</v>
      </c>
      <c r="AN1501" s="211" t="str">
        <f t="shared" si="1792"/>
        <v>AN$15</v>
      </c>
      <c r="AO1501" s="211" t="str">
        <f t="shared" si="1792"/>
        <v>AO$15</v>
      </c>
      <c r="AP1501" s="211" t="str">
        <f t="shared" si="1792"/>
        <v>AP$15</v>
      </c>
      <c r="AQ1501" s="211" t="str">
        <f t="shared" si="1792"/>
        <v>AQ$15</v>
      </c>
      <c r="AR1501" s="211" t="str">
        <f t="shared" si="1792"/>
        <v>AR$15</v>
      </c>
      <c r="AS1501" s="211" t="str">
        <f t="shared" si="1792"/>
        <v>AS$15</v>
      </c>
      <c r="AT1501" s="211" t="str">
        <f t="shared" si="1792"/>
        <v>AT$15</v>
      </c>
      <c r="AU1501" s="211" t="str">
        <f t="shared" si="1792"/>
        <v>AU$15</v>
      </c>
      <c r="AV1501" s="211" t="str">
        <f t="shared" si="1792"/>
        <v>AV$15</v>
      </c>
      <c r="AW1501" s="211" t="str">
        <f t="shared" si="1792"/>
        <v>AW$15</v>
      </c>
      <c r="AX1501" s="211" t="str">
        <f t="shared" si="1792"/>
        <v>AX$15</v>
      </c>
      <c r="AY1501" s="211" t="str">
        <f t="shared" si="1792"/>
        <v>AY$15</v>
      </c>
      <c r="AZ1501" s="211" t="str">
        <f t="shared" si="1792"/>
        <v>AZ$15</v>
      </c>
      <c r="BA1501" s="211" t="str">
        <f t="shared" si="1792"/>
        <v>BA$15</v>
      </c>
      <c r="BB1501" s="211" t="str">
        <f t="shared" si="1792"/>
        <v>BB$15</v>
      </c>
      <c r="BC1501" s="211" t="str">
        <f t="shared" si="1792"/>
        <v>BC$15</v>
      </c>
      <c r="BD1501" s="211" t="str">
        <f t="shared" si="1792"/>
        <v>BD$15</v>
      </c>
      <c r="BE1501" s="211" t="str">
        <f t="shared" si="1792"/>
        <v>BE$15</v>
      </c>
      <c r="BF1501" s="211" t="str">
        <f t="shared" si="1792"/>
        <v>BF$15</v>
      </c>
      <c r="BG1501" s="211" t="str">
        <f t="shared" si="1792"/>
        <v>BG$15</v>
      </c>
      <c r="BH1501" s="211" t="str">
        <f t="shared" si="1792"/>
        <v>BH$15</v>
      </c>
      <c r="BI1501" s="211" t="str">
        <f t="shared" si="1792"/>
        <v>BI$15</v>
      </c>
      <c r="BJ1501" s="211" t="str">
        <f t="shared" si="1792"/>
        <v>BJ$15</v>
      </c>
      <c r="BK1501" s="211" t="str">
        <f t="shared" si="1792"/>
        <v>BK$15</v>
      </c>
      <c r="BL1501" s="211" t="str">
        <f t="shared" si="1792"/>
        <v>BL$15</v>
      </c>
      <c r="BM1501" s="211" t="str">
        <f t="shared" si="1792"/>
        <v>BM$15</v>
      </c>
      <c r="BN1501" s="211" t="str">
        <f t="shared" si="1792"/>
        <v>BN$15</v>
      </c>
      <c r="BO1501" s="211" t="str">
        <f t="shared" si="1792"/>
        <v>BO$15</v>
      </c>
      <c r="BP1501" s="211" t="str">
        <f t="shared" si="1792"/>
        <v>BP$15</v>
      </c>
      <c r="BQ1501" s="211" t="str">
        <f t="shared" si="1792"/>
        <v>BQ$15</v>
      </c>
      <c r="BR1501" s="211" t="str">
        <f t="shared" si="1792"/>
        <v>BR$15</v>
      </c>
      <c r="BS1501" s="211" t="str">
        <f t="shared" si="1792"/>
        <v>BS$15</v>
      </c>
      <c r="BT1501" s="211" t="str">
        <f t="shared" si="1792"/>
        <v>BT$15</v>
      </c>
      <c r="BU1501" s="211" t="str">
        <f t="shared" si="1792"/>
        <v>BU$15</v>
      </c>
      <c r="BV1501" s="211" t="str">
        <f t="shared" si="1792"/>
        <v>BV$15</v>
      </c>
      <c r="BW1501" s="211" t="str">
        <f t="shared" si="1792"/>
        <v>BW$15</v>
      </c>
      <c r="BX1501" s="211" t="str">
        <f t="shared" si="1792"/>
        <v>BX$15</v>
      </c>
      <c r="BY1501" s="211" t="str">
        <f t="shared" si="1792"/>
        <v>BY$15</v>
      </c>
      <c r="BZ1501" s="211" t="str">
        <f t="shared" si="1792"/>
        <v>BZ$15</v>
      </c>
      <c r="CA1501" s="211" t="str">
        <f t="shared" si="1792"/>
        <v>CA$15</v>
      </c>
      <c r="CB1501" s="211" t="str">
        <f t="shared" si="1792"/>
        <v>CB$15</v>
      </c>
      <c r="CC1501" s="211" t="str">
        <f t="shared" si="1792"/>
        <v>CC$15</v>
      </c>
      <c r="CD1501" s="211" t="str">
        <f t="shared" si="1792"/>
        <v>CD$15</v>
      </c>
      <c r="CE1501" s="211" t="str">
        <f t="shared" ref="CE1501:CL1501" si="1793">CE1488</f>
        <v>CE$15</v>
      </c>
      <c r="CF1501" s="211" t="str">
        <f t="shared" si="1793"/>
        <v>CF$15</v>
      </c>
      <c r="CG1501" s="211" t="str">
        <f t="shared" si="1793"/>
        <v>CG$15</v>
      </c>
      <c r="CH1501" s="211" t="str">
        <f t="shared" si="1793"/>
        <v>CH$15</v>
      </c>
      <c r="CI1501" s="211" t="str">
        <f t="shared" si="1793"/>
        <v>CI$15</v>
      </c>
      <c r="CJ1501" s="211" t="str">
        <f t="shared" si="1793"/>
        <v>CJ$15</v>
      </c>
      <c r="CK1501" s="211" t="str">
        <f t="shared" si="1793"/>
        <v>CK$15</v>
      </c>
      <c r="CL1501" s="211" t="str">
        <f t="shared" si="1793"/>
        <v>CL$15</v>
      </c>
    </row>
    <row r="1502" spans="2:90" x14ac:dyDescent="0.4">
      <c r="E1502" s="8"/>
      <c r="H1502" s="12"/>
      <c r="I1502" s="60"/>
      <c r="J1502" s="60"/>
      <c r="K1502" s="15"/>
      <c r="L1502" s="15"/>
      <c r="M1502" s="15"/>
      <c r="N1502" s="15"/>
      <c r="O1502" s="15"/>
      <c r="P1502" s="15"/>
      <c r="R1502" s="15"/>
      <c r="S1502" s="211"/>
      <c r="T1502" s="211"/>
      <c r="U1502" s="211"/>
      <c r="V1502" s="211"/>
      <c r="W1502" s="211"/>
      <c r="X1502" s="211"/>
      <c r="Y1502" s="211"/>
      <c r="Z1502" s="211"/>
      <c r="AA1502" s="211"/>
      <c r="AB1502" s="211"/>
      <c r="AC1502" s="211"/>
      <c r="AD1502" s="211"/>
      <c r="AE1502" s="211"/>
      <c r="AF1502" s="211"/>
      <c r="AG1502" s="211"/>
      <c r="AH1502" s="211"/>
      <c r="AI1502" s="211"/>
      <c r="AJ1502" s="211"/>
      <c r="AK1502" s="211"/>
      <c r="AL1502" s="211"/>
      <c r="AM1502" s="211"/>
      <c r="AN1502" s="211"/>
      <c r="AO1502" s="211"/>
      <c r="AP1502" s="211"/>
      <c r="AQ1502" s="211"/>
      <c r="AR1502" s="211"/>
      <c r="AS1502" s="211"/>
      <c r="AT1502" s="211"/>
      <c r="AU1502" s="211"/>
      <c r="AV1502" s="211"/>
      <c r="AW1502" s="211"/>
      <c r="AX1502" s="211"/>
      <c r="AY1502" s="211"/>
      <c r="AZ1502" s="211"/>
      <c r="BA1502" s="211"/>
      <c r="BB1502" s="211"/>
      <c r="BC1502" s="211"/>
      <c r="BD1502" s="211"/>
      <c r="BE1502" s="211"/>
      <c r="BF1502" s="211"/>
      <c r="BG1502" s="211"/>
      <c r="BH1502" s="211"/>
      <c r="BI1502" s="211"/>
      <c r="BJ1502" s="211"/>
      <c r="BK1502" s="211"/>
      <c r="BL1502" s="211"/>
      <c r="BM1502" s="211"/>
      <c r="BN1502" s="211"/>
      <c r="BO1502" s="211"/>
      <c r="BP1502" s="211"/>
      <c r="BQ1502" s="211"/>
      <c r="BR1502" s="211"/>
      <c r="BS1502" s="211"/>
      <c r="BT1502" s="211"/>
      <c r="BU1502" s="211"/>
      <c r="BV1502" s="211"/>
      <c r="BW1502" s="211"/>
      <c r="BX1502" s="211"/>
      <c r="BY1502" s="211"/>
      <c r="BZ1502" s="211"/>
      <c r="CA1502" s="211"/>
      <c r="CB1502" s="211"/>
      <c r="CC1502" s="211"/>
      <c r="CD1502" s="211"/>
      <c r="CE1502" s="211"/>
      <c r="CF1502" s="211"/>
      <c r="CG1502" s="211"/>
      <c r="CH1502" s="211"/>
      <c r="CI1502" s="211"/>
      <c r="CJ1502" s="211"/>
      <c r="CK1502" s="211"/>
      <c r="CL1502" s="211"/>
    </row>
    <row r="1503" spans="2:90" x14ac:dyDescent="0.4">
      <c r="B1503" s="171" t="s">
        <v>490</v>
      </c>
      <c r="E1503" s="8"/>
      <c r="H1503" s="189"/>
      <c r="I1503" s="190"/>
      <c r="J1503" s="190"/>
      <c r="K1503" s="191"/>
      <c r="L1503" s="191"/>
      <c r="M1503" s="191"/>
      <c r="N1503" s="191"/>
      <c r="O1503" s="191"/>
      <c r="P1503" s="191"/>
      <c r="R1503" s="191"/>
      <c r="S1503" s="192"/>
      <c r="T1503" s="192"/>
      <c r="U1503" s="192"/>
      <c r="V1503" s="192"/>
      <c r="W1503" s="192"/>
      <c r="X1503" s="192"/>
      <c r="Y1503" s="192"/>
      <c r="Z1503" s="192"/>
      <c r="AA1503" s="192"/>
      <c r="AB1503" s="192"/>
      <c r="AC1503" s="192"/>
      <c r="AD1503" s="192"/>
      <c r="AE1503" s="192"/>
      <c r="AF1503" s="192"/>
      <c r="AG1503" s="192"/>
      <c r="AH1503" s="192"/>
      <c r="AI1503" s="192"/>
      <c r="AJ1503" s="192"/>
      <c r="AK1503" s="192"/>
      <c r="AL1503" s="192"/>
      <c r="AM1503" s="192"/>
      <c r="AN1503" s="192"/>
      <c r="AO1503" s="192"/>
      <c r="AP1503" s="192"/>
      <c r="AQ1503" s="192"/>
      <c r="AR1503" s="192"/>
      <c r="AS1503" s="192"/>
      <c r="AT1503" s="192"/>
      <c r="AU1503" s="192"/>
      <c r="AV1503" s="192"/>
      <c r="AW1503" s="192"/>
      <c r="AX1503" s="192"/>
      <c r="AY1503" s="192"/>
      <c r="AZ1503" s="192"/>
      <c r="BA1503" s="192"/>
      <c r="BB1503" s="192"/>
      <c r="BC1503" s="192"/>
      <c r="BD1503" s="192"/>
      <c r="BE1503" s="192"/>
      <c r="BF1503" s="192"/>
      <c r="BG1503" s="192"/>
      <c r="BH1503" s="192"/>
      <c r="BI1503" s="192"/>
      <c r="BJ1503" s="192"/>
      <c r="BK1503" s="192"/>
      <c r="BL1503" s="192"/>
      <c r="BM1503" s="192"/>
      <c r="BN1503" s="192"/>
      <c r="BO1503" s="192"/>
      <c r="BP1503" s="192"/>
      <c r="BQ1503" s="192"/>
      <c r="BR1503" s="192"/>
      <c r="BS1503" s="192"/>
      <c r="BT1503" s="192"/>
      <c r="BU1503" s="192"/>
      <c r="BV1503" s="192"/>
      <c r="BW1503" s="192"/>
      <c r="BX1503" s="192"/>
      <c r="BY1503" s="192"/>
      <c r="BZ1503" s="192"/>
      <c r="CA1503" s="192"/>
      <c r="CB1503" s="192"/>
      <c r="CC1503" s="192"/>
      <c r="CD1503" s="192"/>
      <c r="CE1503" s="192"/>
      <c r="CF1503" s="192"/>
      <c r="CG1503" s="192"/>
      <c r="CH1503" s="192"/>
      <c r="CI1503" s="192"/>
      <c r="CJ1503" s="192"/>
      <c r="CK1503" s="192"/>
      <c r="CL1503" s="192"/>
    </row>
    <row r="1504" spans="2:90" x14ac:dyDescent="0.4">
      <c r="B1504" s="171" t="s">
        <v>492</v>
      </c>
      <c r="E1504" s="8"/>
      <c r="H1504" s="189"/>
      <c r="I1504" s="190"/>
      <c r="J1504" s="190"/>
      <c r="K1504" s="191"/>
      <c r="L1504" s="191"/>
      <c r="M1504" s="191"/>
      <c r="N1504" s="191"/>
      <c r="O1504" s="191"/>
      <c r="P1504" s="191"/>
      <c r="R1504" s="191"/>
      <c r="S1504" s="192"/>
      <c r="T1504" s="192"/>
      <c r="U1504" s="192"/>
      <c r="V1504" s="192"/>
      <c r="W1504" s="192"/>
      <c r="X1504" s="192"/>
      <c r="Y1504" s="192"/>
      <c r="Z1504" s="192"/>
      <c r="AA1504" s="192"/>
      <c r="AB1504" s="192"/>
      <c r="AC1504" s="192"/>
      <c r="AD1504" s="192"/>
      <c r="AE1504" s="192"/>
      <c r="AF1504" s="192"/>
      <c r="AG1504" s="192"/>
      <c r="AH1504" s="192"/>
      <c r="AI1504" s="192"/>
      <c r="AJ1504" s="192"/>
      <c r="AK1504" s="192"/>
      <c r="AL1504" s="192"/>
      <c r="AM1504" s="192"/>
      <c r="AN1504" s="192"/>
      <c r="AO1504" s="192"/>
      <c r="AP1504" s="192"/>
      <c r="AQ1504" s="192"/>
      <c r="AR1504" s="192"/>
      <c r="AS1504" s="192"/>
      <c r="AT1504" s="192"/>
      <c r="AU1504" s="192"/>
      <c r="AV1504" s="192"/>
      <c r="AW1504" s="192"/>
      <c r="AX1504" s="192"/>
      <c r="AY1504" s="192"/>
      <c r="AZ1504" s="192"/>
      <c r="BA1504" s="192"/>
      <c r="BB1504" s="192"/>
      <c r="BC1504" s="192"/>
      <c r="BD1504" s="192"/>
      <c r="BE1504" s="192"/>
      <c r="BF1504" s="192"/>
      <c r="BG1504" s="192"/>
      <c r="BH1504" s="192"/>
      <c r="BI1504" s="192"/>
      <c r="BJ1504" s="192"/>
      <c r="BK1504" s="192"/>
      <c r="BL1504" s="192"/>
      <c r="BM1504" s="192"/>
      <c r="BN1504" s="192"/>
      <c r="BO1504" s="192"/>
      <c r="BP1504" s="192"/>
      <c r="BQ1504" s="192"/>
      <c r="BR1504" s="192"/>
      <c r="BS1504" s="192"/>
      <c r="BT1504" s="192"/>
      <c r="BU1504" s="192"/>
      <c r="BV1504" s="192"/>
      <c r="BW1504" s="192"/>
      <c r="BX1504" s="192"/>
      <c r="BY1504" s="192"/>
      <c r="BZ1504" s="192"/>
      <c r="CA1504" s="192"/>
      <c r="CB1504" s="192"/>
      <c r="CC1504" s="192"/>
      <c r="CD1504" s="192"/>
      <c r="CE1504" s="192"/>
      <c r="CF1504" s="192"/>
      <c r="CG1504" s="192"/>
      <c r="CH1504" s="192"/>
      <c r="CI1504" s="192"/>
      <c r="CJ1504" s="192"/>
      <c r="CK1504" s="192"/>
      <c r="CL1504" s="192"/>
    </row>
    <row r="1505" spans="2:90" x14ac:dyDescent="0.4">
      <c r="B1505" s="171" t="s">
        <v>461</v>
      </c>
      <c r="E1505" s="8"/>
      <c r="H1505" s="170"/>
      <c r="I1505" s="172"/>
      <c r="J1505" s="172"/>
      <c r="K1505" s="193"/>
      <c r="L1505" s="193"/>
      <c r="M1505" s="193"/>
      <c r="N1505" s="193"/>
      <c r="O1505" s="193"/>
      <c r="P1505" s="193"/>
      <c r="R1505" s="194"/>
      <c r="S1505" s="195" t="str">
        <f t="shared" ref="S1505:CD1505" si="1794">S$16</f>
        <v>S$12</v>
      </c>
      <c r="T1505" s="195" t="str">
        <f t="shared" si="1794"/>
        <v>T$12</v>
      </c>
      <c r="U1505" s="195" t="str">
        <f t="shared" si="1794"/>
        <v>U$12</v>
      </c>
      <c r="V1505" s="195" t="str">
        <f t="shared" si="1794"/>
        <v>V$12</v>
      </c>
      <c r="W1505" s="195" t="str">
        <f t="shared" si="1794"/>
        <v>W$12</v>
      </c>
      <c r="X1505" s="195" t="str">
        <f t="shared" si="1794"/>
        <v>X$12</v>
      </c>
      <c r="Y1505" s="195" t="str">
        <f t="shared" si="1794"/>
        <v>Y$12</v>
      </c>
      <c r="Z1505" s="195" t="str">
        <f t="shared" si="1794"/>
        <v>Z$12</v>
      </c>
      <c r="AA1505" s="195" t="str">
        <f t="shared" si="1794"/>
        <v>AA$12</v>
      </c>
      <c r="AB1505" s="195" t="str">
        <f t="shared" si="1794"/>
        <v>AB$12</v>
      </c>
      <c r="AC1505" s="195" t="str">
        <f t="shared" si="1794"/>
        <v>AC$12</v>
      </c>
      <c r="AD1505" s="195" t="str">
        <f t="shared" si="1794"/>
        <v>AD$12</v>
      </c>
      <c r="AE1505" s="195" t="str">
        <f t="shared" si="1794"/>
        <v>AE$12</v>
      </c>
      <c r="AF1505" s="195" t="str">
        <f t="shared" si="1794"/>
        <v>AF$12</v>
      </c>
      <c r="AG1505" s="195" t="str">
        <f t="shared" si="1794"/>
        <v>AG$12</v>
      </c>
      <c r="AH1505" s="195" t="str">
        <f t="shared" si="1794"/>
        <v>AH$12</v>
      </c>
      <c r="AI1505" s="195" t="str">
        <f t="shared" si="1794"/>
        <v>AI$12</v>
      </c>
      <c r="AJ1505" s="195" t="str">
        <f t="shared" si="1794"/>
        <v>AJ$12</v>
      </c>
      <c r="AK1505" s="195" t="str">
        <f t="shared" si="1794"/>
        <v>AK$12</v>
      </c>
      <c r="AL1505" s="195" t="str">
        <f t="shared" si="1794"/>
        <v>AL$12</v>
      </c>
      <c r="AM1505" s="195" t="str">
        <f t="shared" si="1794"/>
        <v>AM$12</v>
      </c>
      <c r="AN1505" s="195" t="str">
        <f t="shared" si="1794"/>
        <v>AN$12</v>
      </c>
      <c r="AO1505" s="195" t="str">
        <f t="shared" si="1794"/>
        <v>AO$12</v>
      </c>
      <c r="AP1505" s="195" t="str">
        <f t="shared" si="1794"/>
        <v>AP$12</v>
      </c>
      <c r="AQ1505" s="195" t="str">
        <f t="shared" si="1794"/>
        <v>AQ$12</v>
      </c>
      <c r="AR1505" s="195" t="str">
        <f t="shared" si="1794"/>
        <v>AR$12</v>
      </c>
      <c r="AS1505" s="195" t="str">
        <f t="shared" si="1794"/>
        <v>AS$12</v>
      </c>
      <c r="AT1505" s="195" t="str">
        <f t="shared" si="1794"/>
        <v>AT$12</v>
      </c>
      <c r="AU1505" s="195" t="str">
        <f t="shared" si="1794"/>
        <v>AU$12</v>
      </c>
      <c r="AV1505" s="195" t="str">
        <f t="shared" si="1794"/>
        <v>AV$12</v>
      </c>
      <c r="AW1505" s="195" t="str">
        <f t="shared" si="1794"/>
        <v>AW$12</v>
      </c>
      <c r="AX1505" s="195" t="str">
        <f t="shared" si="1794"/>
        <v>AX$12</v>
      </c>
      <c r="AY1505" s="195" t="str">
        <f t="shared" si="1794"/>
        <v>AY$12</v>
      </c>
      <c r="AZ1505" s="195" t="str">
        <f t="shared" si="1794"/>
        <v>AZ$12</v>
      </c>
      <c r="BA1505" s="195" t="str">
        <f t="shared" si="1794"/>
        <v>BA$12</v>
      </c>
      <c r="BB1505" s="195" t="str">
        <f t="shared" si="1794"/>
        <v>BB$12</v>
      </c>
      <c r="BC1505" s="195" t="str">
        <f t="shared" si="1794"/>
        <v>BC$12</v>
      </c>
      <c r="BD1505" s="195" t="str">
        <f t="shared" si="1794"/>
        <v>BD$12</v>
      </c>
      <c r="BE1505" s="195" t="str">
        <f t="shared" si="1794"/>
        <v>BE$12</v>
      </c>
      <c r="BF1505" s="195" t="str">
        <f t="shared" si="1794"/>
        <v>BF$12</v>
      </c>
      <c r="BG1505" s="195" t="str">
        <f t="shared" si="1794"/>
        <v>BG$12</v>
      </c>
      <c r="BH1505" s="195" t="str">
        <f t="shared" si="1794"/>
        <v>BH$12</v>
      </c>
      <c r="BI1505" s="195" t="str">
        <f t="shared" si="1794"/>
        <v>BI$12</v>
      </c>
      <c r="BJ1505" s="195" t="str">
        <f t="shared" si="1794"/>
        <v>BJ$12</v>
      </c>
      <c r="BK1505" s="195" t="str">
        <f t="shared" si="1794"/>
        <v>BK$12</v>
      </c>
      <c r="BL1505" s="195" t="str">
        <f t="shared" si="1794"/>
        <v>BL$12</v>
      </c>
      <c r="BM1505" s="195" t="str">
        <f t="shared" si="1794"/>
        <v>BM$12</v>
      </c>
      <c r="BN1505" s="195" t="str">
        <f t="shared" si="1794"/>
        <v>BN$12</v>
      </c>
      <c r="BO1505" s="195" t="str">
        <f t="shared" si="1794"/>
        <v>BO$12</v>
      </c>
      <c r="BP1505" s="195" t="str">
        <f t="shared" si="1794"/>
        <v>BP$12</v>
      </c>
      <c r="BQ1505" s="195" t="str">
        <f t="shared" si="1794"/>
        <v>BQ$12</v>
      </c>
      <c r="BR1505" s="195" t="str">
        <f t="shared" si="1794"/>
        <v>BR$12</v>
      </c>
      <c r="BS1505" s="195" t="str">
        <f t="shared" si="1794"/>
        <v>BS$12</v>
      </c>
      <c r="BT1505" s="195" t="str">
        <f t="shared" si="1794"/>
        <v>BT$12</v>
      </c>
      <c r="BU1505" s="195" t="str">
        <f t="shared" si="1794"/>
        <v>BU$12</v>
      </c>
      <c r="BV1505" s="195" t="str">
        <f t="shared" si="1794"/>
        <v>BV$12</v>
      </c>
      <c r="BW1505" s="195" t="str">
        <f t="shared" si="1794"/>
        <v>BW$12</v>
      </c>
      <c r="BX1505" s="195" t="str">
        <f t="shared" si="1794"/>
        <v>BX$12</v>
      </c>
      <c r="BY1505" s="195" t="str">
        <f t="shared" si="1794"/>
        <v>BY$12</v>
      </c>
      <c r="BZ1505" s="195" t="str">
        <f t="shared" si="1794"/>
        <v>BZ$12</v>
      </c>
      <c r="CA1505" s="195" t="str">
        <f t="shared" si="1794"/>
        <v>CA$12</v>
      </c>
      <c r="CB1505" s="195" t="str">
        <f t="shared" si="1794"/>
        <v>CB$12</v>
      </c>
      <c r="CC1505" s="195" t="str">
        <f t="shared" si="1794"/>
        <v>CC$12</v>
      </c>
      <c r="CD1505" s="195" t="str">
        <f t="shared" si="1794"/>
        <v>CD$12</v>
      </c>
      <c r="CE1505" s="195" t="str">
        <f t="shared" ref="CE1505:CL1505" si="1795">CE$16</f>
        <v>CE$12</v>
      </c>
      <c r="CF1505" s="195" t="str">
        <f t="shared" si="1795"/>
        <v>CF$12</v>
      </c>
      <c r="CG1505" s="195" t="str">
        <f t="shared" si="1795"/>
        <v>CG$12</v>
      </c>
      <c r="CH1505" s="195" t="str">
        <f t="shared" si="1795"/>
        <v>CH$12</v>
      </c>
      <c r="CI1505" s="195" t="str">
        <f t="shared" si="1795"/>
        <v>CI$12</v>
      </c>
      <c r="CJ1505" s="195" t="str">
        <f t="shared" si="1795"/>
        <v>CJ$12</v>
      </c>
      <c r="CK1505" s="195" t="str">
        <f t="shared" si="1795"/>
        <v>CK$12</v>
      </c>
      <c r="CL1505" s="195" t="str">
        <f t="shared" si="1795"/>
        <v>CL$12</v>
      </c>
    </row>
    <row r="1506" spans="2:90" x14ac:dyDescent="0.4">
      <c r="B1506" s="171" t="s">
        <v>462</v>
      </c>
      <c r="E1506" s="8"/>
      <c r="H1506" s="170"/>
      <c r="I1506" s="172"/>
      <c r="J1506" s="172"/>
      <c r="K1506" s="193"/>
      <c r="L1506" s="193"/>
      <c r="M1506" s="193"/>
      <c r="N1506" s="193"/>
      <c r="O1506" s="193"/>
      <c r="P1506" s="193"/>
      <c r="R1506" s="194"/>
      <c r="S1506" s="195" t="str">
        <f t="shared" ref="S1506:CD1506" si="1796">S$17</f>
        <v>S$13</v>
      </c>
      <c r="T1506" s="195" t="str">
        <f t="shared" si="1796"/>
        <v>T$13</v>
      </c>
      <c r="U1506" s="195" t="str">
        <f t="shared" si="1796"/>
        <v>U$13</v>
      </c>
      <c r="V1506" s="195" t="str">
        <f t="shared" si="1796"/>
        <v>V$13</v>
      </c>
      <c r="W1506" s="195" t="str">
        <f t="shared" si="1796"/>
        <v>W$13</v>
      </c>
      <c r="X1506" s="195" t="str">
        <f t="shared" si="1796"/>
        <v>X$13</v>
      </c>
      <c r="Y1506" s="195" t="str">
        <f t="shared" si="1796"/>
        <v>Y$13</v>
      </c>
      <c r="Z1506" s="195" t="str">
        <f t="shared" si="1796"/>
        <v>Z$13</v>
      </c>
      <c r="AA1506" s="195" t="str">
        <f t="shared" si="1796"/>
        <v>AA$13</v>
      </c>
      <c r="AB1506" s="195" t="str">
        <f t="shared" si="1796"/>
        <v>AB$13</v>
      </c>
      <c r="AC1506" s="195" t="str">
        <f t="shared" si="1796"/>
        <v>AC$13</v>
      </c>
      <c r="AD1506" s="195" t="str">
        <f t="shared" si="1796"/>
        <v>AD$13</v>
      </c>
      <c r="AE1506" s="195" t="str">
        <f t="shared" si="1796"/>
        <v>AE$13</v>
      </c>
      <c r="AF1506" s="195" t="str">
        <f t="shared" si="1796"/>
        <v>AF$13</v>
      </c>
      <c r="AG1506" s="195" t="str">
        <f t="shared" si="1796"/>
        <v>AG$13</v>
      </c>
      <c r="AH1506" s="195" t="str">
        <f t="shared" si="1796"/>
        <v>AH$13</v>
      </c>
      <c r="AI1506" s="195" t="str">
        <f t="shared" si="1796"/>
        <v>AI$13</v>
      </c>
      <c r="AJ1506" s="195" t="str">
        <f t="shared" si="1796"/>
        <v>AJ$13</v>
      </c>
      <c r="AK1506" s="195" t="str">
        <f t="shared" si="1796"/>
        <v>AK$13</v>
      </c>
      <c r="AL1506" s="195" t="str">
        <f t="shared" si="1796"/>
        <v>AL$13</v>
      </c>
      <c r="AM1506" s="195" t="str">
        <f t="shared" si="1796"/>
        <v>AM$13</v>
      </c>
      <c r="AN1506" s="195" t="str">
        <f t="shared" si="1796"/>
        <v>AN$13</v>
      </c>
      <c r="AO1506" s="195" t="str">
        <f t="shared" si="1796"/>
        <v>AO$13</v>
      </c>
      <c r="AP1506" s="195" t="str">
        <f t="shared" si="1796"/>
        <v>AP$13</v>
      </c>
      <c r="AQ1506" s="195" t="str">
        <f t="shared" si="1796"/>
        <v>AQ$13</v>
      </c>
      <c r="AR1506" s="195" t="str">
        <f t="shared" si="1796"/>
        <v>AR$13</v>
      </c>
      <c r="AS1506" s="195" t="str">
        <f t="shared" si="1796"/>
        <v>AS$13</v>
      </c>
      <c r="AT1506" s="195" t="str">
        <f t="shared" si="1796"/>
        <v>AT$13</v>
      </c>
      <c r="AU1506" s="195" t="str">
        <f t="shared" si="1796"/>
        <v>AU$13</v>
      </c>
      <c r="AV1506" s="195" t="str">
        <f t="shared" si="1796"/>
        <v>AV$13</v>
      </c>
      <c r="AW1506" s="195" t="str">
        <f t="shared" si="1796"/>
        <v>AW$13</v>
      </c>
      <c r="AX1506" s="195" t="str">
        <f t="shared" si="1796"/>
        <v>AX$13</v>
      </c>
      <c r="AY1506" s="195" t="str">
        <f t="shared" si="1796"/>
        <v>AY$13</v>
      </c>
      <c r="AZ1506" s="195" t="str">
        <f t="shared" si="1796"/>
        <v>AZ$13</v>
      </c>
      <c r="BA1506" s="195" t="str">
        <f t="shared" si="1796"/>
        <v>BA$13</v>
      </c>
      <c r="BB1506" s="195" t="str">
        <f t="shared" si="1796"/>
        <v>BB$13</v>
      </c>
      <c r="BC1506" s="195" t="str">
        <f t="shared" si="1796"/>
        <v>BC$13</v>
      </c>
      <c r="BD1506" s="195" t="str">
        <f t="shared" si="1796"/>
        <v>BD$13</v>
      </c>
      <c r="BE1506" s="195" t="str">
        <f t="shared" si="1796"/>
        <v>BE$13</v>
      </c>
      <c r="BF1506" s="195" t="str">
        <f t="shared" si="1796"/>
        <v>BF$13</v>
      </c>
      <c r="BG1506" s="195" t="str">
        <f t="shared" si="1796"/>
        <v>BG$13</v>
      </c>
      <c r="BH1506" s="195" t="str">
        <f t="shared" si="1796"/>
        <v>BH$13</v>
      </c>
      <c r="BI1506" s="195" t="str">
        <f t="shared" si="1796"/>
        <v>BI$13</v>
      </c>
      <c r="BJ1506" s="195" t="str">
        <f t="shared" si="1796"/>
        <v>BJ$13</v>
      </c>
      <c r="BK1506" s="195" t="str">
        <f t="shared" si="1796"/>
        <v>BK$13</v>
      </c>
      <c r="BL1506" s="195" t="str">
        <f t="shared" si="1796"/>
        <v>BL$13</v>
      </c>
      <c r="BM1506" s="195" t="str">
        <f t="shared" si="1796"/>
        <v>BM$13</v>
      </c>
      <c r="BN1506" s="195" t="str">
        <f t="shared" si="1796"/>
        <v>BN$13</v>
      </c>
      <c r="BO1506" s="195" t="str">
        <f t="shared" si="1796"/>
        <v>BO$13</v>
      </c>
      <c r="BP1506" s="195" t="str">
        <f t="shared" si="1796"/>
        <v>BP$13</v>
      </c>
      <c r="BQ1506" s="195" t="str">
        <f t="shared" si="1796"/>
        <v>BQ$13</v>
      </c>
      <c r="BR1506" s="195" t="str">
        <f t="shared" si="1796"/>
        <v>BR$13</v>
      </c>
      <c r="BS1506" s="195" t="str">
        <f t="shared" si="1796"/>
        <v>BS$13</v>
      </c>
      <c r="BT1506" s="195" t="str">
        <f t="shared" si="1796"/>
        <v>BT$13</v>
      </c>
      <c r="BU1506" s="195" t="str">
        <f t="shared" si="1796"/>
        <v>BU$13</v>
      </c>
      <c r="BV1506" s="195" t="str">
        <f t="shared" si="1796"/>
        <v>BV$13</v>
      </c>
      <c r="BW1506" s="195" t="str">
        <f t="shared" si="1796"/>
        <v>BW$13</v>
      </c>
      <c r="BX1506" s="195" t="str">
        <f t="shared" si="1796"/>
        <v>BX$13</v>
      </c>
      <c r="BY1506" s="195" t="str">
        <f t="shared" si="1796"/>
        <v>BY$13</v>
      </c>
      <c r="BZ1506" s="195" t="str">
        <f t="shared" si="1796"/>
        <v>BZ$13</v>
      </c>
      <c r="CA1506" s="195" t="str">
        <f t="shared" si="1796"/>
        <v>CA$13</v>
      </c>
      <c r="CB1506" s="195" t="str">
        <f t="shared" si="1796"/>
        <v>CB$13</v>
      </c>
      <c r="CC1506" s="195" t="str">
        <f t="shared" si="1796"/>
        <v>CC$13</v>
      </c>
      <c r="CD1506" s="195" t="str">
        <f t="shared" si="1796"/>
        <v>CD$13</v>
      </c>
      <c r="CE1506" s="195" t="str">
        <f t="shared" ref="CE1506:CL1506" si="1797">CE$17</f>
        <v>CE$13</v>
      </c>
      <c r="CF1506" s="195" t="str">
        <f t="shared" si="1797"/>
        <v>CF$13</v>
      </c>
      <c r="CG1506" s="195" t="str">
        <f t="shared" si="1797"/>
        <v>CG$13</v>
      </c>
      <c r="CH1506" s="195" t="str">
        <f t="shared" si="1797"/>
        <v>CH$13</v>
      </c>
      <c r="CI1506" s="195" t="str">
        <f t="shared" si="1797"/>
        <v>CI$13</v>
      </c>
      <c r="CJ1506" s="195" t="str">
        <f t="shared" si="1797"/>
        <v>CJ$13</v>
      </c>
      <c r="CK1506" s="195" t="str">
        <f t="shared" si="1797"/>
        <v>CK$13</v>
      </c>
      <c r="CL1506" s="195" t="str">
        <f t="shared" si="1797"/>
        <v>CL$13</v>
      </c>
    </row>
    <row r="1507" spans="2:90" x14ac:dyDescent="0.4">
      <c r="B1507" s="171" t="s">
        <v>491</v>
      </c>
      <c r="E1507" s="8"/>
      <c r="H1507" s="196"/>
      <c r="I1507" s="197"/>
      <c r="J1507" s="197"/>
      <c r="K1507" s="198"/>
      <c r="L1507" s="198"/>
      <c r="M1507" s="198"/>
      <c r="N1507" s="198"/>
      <c r="O1507" s="198"/>
      <c r="P1507" s="198"/>
      <c r="R1507" s="198"/>
      <c r="S1507" s="170"/>
      <c r="T1507" s="170"/>
      <c r="U1507" s="170"/>
      <c r="V1507" s="170"/>
      <c r="W1507" s="170"/>
      <c r="X1507" s="170"/>
      <c r="Y1507" s="170"/>
      <c r="Z1507" s="170"/>
      <c r="AA1507" s="170"/>
      <c r="AB1507" s="170"/>
      <c r="AC1507" s="170"/>
      <c r="AD1507" s="170"/>
      <c r="AE1507" s="170"/>
      <c r="AF1507" s="170"/>
      <c r="AG1507" s="170"/>
      <c r="AH1507" s="170"/>
      <c r="AI1507" s="170"/>
      <c r="AJ1507" s="170"/>
      <c r="AK1507" s="170"/>
      <c r="AL1507" s="170"/>
      <c r="AM1507" s="170"/>
      <c r="AN1507" s="170"/>
      <c r="AO1507" s="170"/>
      <c r="AP1507" s="170"/>
      <c r="AQ1507" s="170"/>
      <c r="AR1507" s="170"/>
      <c r="AS1507" s="170"/>
      <c r="AT1507" s="170"/>
      <c r="AU1507" s="170"/>
      <c r="AV1507" s="170"/>
      <c r="AW1507" s="170"/>
      <c r="AX1507" s="170"/>
      <c r="AY1507" s="170"/>
      <c r="AZ1507" s="170"/>
      <c r="BA1507" s="170"/>
      <c r="BB1507" s="170"/>
      <c r="BC1507" s="170"/>
      <c r="BD1507" s="170"/>
      <c r="BE1507" s="170"/>
      <c r="BF1507" s="170"/>
      <c r="BG1507" s="170"/>
      <c r="BH1507" s="170"/>
      <c r="BI1507" s="170"/>
      <c r="BJ1507" s="170"/>
      <c r="BK1507" s="170"/>
      <c r="BL1507" s="170"/>
      <c r="BM1507" s="170"/>
      <c r="BN1507" s="170"/>
      <c r="BO1507" s="170"/>
      <c r="BP1507" s="170"/>
      <c r="BQ1507" s="170"/>
      <c r="BR1507" s="170"/>
      <c r="BS1507" s="170"/>
      <c r="BT1507" s="170"/>
      <c r="BU1507" s="170"/>
      <c r="BV1507" s="170"/>
      <c r="BW1507" s="170"/>
      <c r="BX1507" s="170"/>
      <c r="BY1507" s="170"/>
      <c r="BZ1507" s="170"/>
      <c r="CA1507" s="170"/>
      <c r="CB1507" s="170"/>
      <c r="CC1507" s="170"/>
      <c r="CD1507" s="170"/>
      <c r="CE1507" s="170"/>
      <c r="CF1507" s="170"/>
      <c r="CG1507" s="170"/>
      <c r="CH1507" s="170"/>
      <c r="CI1507" s="170"/>
      <c r="CJ1507" s="170"/>
      <c r="CK1507" s="170"/>
      <c r="CL1507" s="170"/>
    </row>
    <row r="1508" spans="2:90" x14ac:dyDescent="0.4">
      <c r="B1508" s="171" t="s">
        <v>505</v>
      </c>
      <c r="E1508" s="8"/>
      <c r="H1508" s="196"/>
      <c r="I1508" s="197"/>
      <c r="J1508" s="197"/>
      <c r="K1508" s="198"/>
      <c r="L1508" s="198"/>
      <c r="M1508" s="198"/>
      <c r="N1508" s="198"/>
      <c r="O1508" s="198"/>
      <c r="P1508" s="198"/>
      <c r="R1508" s="198"/>
      <c r="S1508" s="186"/>
      <c r="T1508" s="186"/>
      <c r="U1508" s="186"/>
      <c r="V1508" s="186"/>
      <c r="W1508" s="186"/>
      <c r="X1508" s="186"/>
      <c r="Y1508" s="186"/>
      <c r="Z1508" s="186"/>
      <c r="AA1508" s="186"/>
      <c r="AB1508" s="186"/>
      <c r="AC1508" s="186"/>
      <c r="AD1508" s="186"/>
      <c r="AE1508" s="186"/>
      <c r="AF1508" s="186"/>
      <c r="AG1508" s="186"/>
      <c r="AH1508" s="186"/>
      <c r="AI1508" s="186"/>
      <c r="AJ1508" s="186"/>
      <c r="AK1508" s="186"/>
      <c r="AL1508" s="186"/>
      <c r="AM1508" s="186"/>
      <c r="AN1508" s="186"/>
      <c r="AO1508" s="186"/>
      <c r="AP1508" s="186"/>
      <c r="AQ1508" s="186"/>
      <c r="AR1508" s="186"/>
      <c r="AS1508" s="186"/>
      <c r="AT1508" s="186"/>
      <c r="AU1508" s="186"/>
      <c r="AV1508" s="186"/>
      <c r="AW1508" s="186"/>
      <c r="AX1508" s="186"/>
      <c r="AY1508" s="186"/>
      <c r="AZ1508" s="186"/>
      <c r="BA1508" s="186"/>
      <c r="BB1508" s="186"/>
      <c r="BC1508" s="186"/>
      <c r="BD1508" s="186"/>
      <c r="BE1508" s="186"/>
      <c r="BF1508" s="186"/>
      <c r="BG1508" s="186"/>
      <c r="BH1508" s="186"/>
      <c r="BI1508" s="186"/>
      <c r="BJ1508" s="186"/>
      <c r="BK1508" s="186"/>
      <c r="BL1508" s="186"/>
      <c r="BM1508" s="186"/>
      <c r="BN1508" s="186"/>
      <c r="BO1508" s="186"/>
      <c r="BP1508" s="186"/>
      <c r="BQ1508" s="186"/>
      <c r="BR1508" s="186"/>
      <c r="BS1508" s="186"/>
      <c r="BT1508" s="186"/>
      <c r="BU1508" s="186"/>
      <c r="BV1508" s="186"/>
      <c r="BW1508" s="186"/>
      <c r="BX1508" s="186"/>
      <c r="BY1508" s="186"/>
      <c r="BZ1508" s="186"/>
      <c r="CA1508" s="186"/>
      <c r="CB1508" s="186"/>
      <c r="CC1508" s="186"/>
      <c r="CD1508" s="186"/>
      <c r="CE1508" s="186"/>
      <c r="CF1508" s="186"/>
      <c r="CG1508" s="186"/>
      <c r="CH1508" s="186"/>
      <c r="CI1508" s="186"/>
      <c r="CJ1508" s="186"/>
      <c r="CK1508" s="186"/>
      <c r="CL1508" s="186"/>
    </row>
    <row r="1509" spans="2:90" x14ac:dyDescent="0.4">
      <c r="B1509" s="171" t="s">
        <v>463</v>
      </c>
      <c r="E1509" s="8"/>
      <c r="H1509" s="196"/>
      <c r="I1509" s="197"/>
      <c r="J1509" s="197"/>
      <c r="K1509" s="198"/>
      <c r="L1509" s="198"/>
      <c r="M1509" s="198"/>
      <c r="N1509" s="198"/>
      <c r="O1509" s="198"/>
      <c r="P1509" s="198"/>
      <c r="R1509" s="198"/>
      <c r="S1509" s="186" t="str">
        <f t="shared" ref="S1509:CD1509" si="1798">S$18</f>
        <v>S$14</v>
      </c>
      <c r="T1509" s="186" t="str">
        <f t="shared" si="1798"/>
        <v>T$14</v>
      </c>
      <c r="U1509" s="186" t="str">
        <f t="shared" si="1798"/>
        <v>U$14</v>
      </c>
      <c r="V1509" s="186" t="str">
        <f t="shared" si="1798"/>
        <v>V$14</v>
      </c>
      <c r="W1509" s="186" t="str">
        <f t="shared" si="1798"/>
        <v>W$14</v>
      </c>
      <c r="X1509" s="186" t="str">
        <f t="shared" si="1798"/>
        <v>X$14</v>
      </c>
      <c r="Y1509" s="186" t="str">
        <f t="shared" si="1798"/>
        <v>Y$14</v>
      </c>
      <c r="Z1509" s="186" t="str">
        <f t="shared" si="1798"/>
        <v>Z$14</v>
      </c>
      <c r="AA1509" s="186" t="str">
        <f t="shared" si="1798"/>
        <v>AA$14</v>
      </c>
      <c r="AB1509" s="186" t="str">
        <f t="shared" si="1798"/>
        <v>AB$14</v>
      </c>
      <c r="AC1509" s="186" t="str">
        <f t="shared" si="1798"/>
        <v>AC$14</v>
      </c>
      <c r="AD1509" s="186" t="str">
        <f t="shared" si="1798"/>
        <v>AD$14</v>
      </c>
      <c r="AE1509" s="186" t="str">
        <f t="shared" si="1798"/>
        <v>AE$14</v>
      </c>
      <c r="AF1509" s="186" t="str">
        <f t="shared" si="1798"/>
        <v>AF$14</v>
      </c>
      <c r="AG1509" s="186" t="str">
        <f t="shared" si="1798"/>
        <v>AG$14</v>
      </c>
      <c r="AH1509" s="186" t="str">
        <f t="shared" si="1798"/>
        <v>AH$14</v>
      </c>
      <c r="AI1509" s="186" t="str">
        <f t="shared" si="1798"/>
        <v>AI$14</v>
      </c>
      <c r="AJ1509" s="186" t="str">
        <f t="shared" si="1798"/>
        <v>AJ$14</v>
      </c>
      <c r="AK1509" s="186" t="str">
        <f t="shared" si="1798"/>
        <v>AK$14</v>
      </c>
      <c r="AL1509" s="186" t="str">
        <f t="shared" si="1798"/>
        <v>AL$14</v>
      </c>
      <c r="AM1509" s="186" t="str">
        <f t="shared" si="1798"/>
        <v>AM$14</v>
      </c>
      <c r="AN1509" s="186" t="str">
        <f t="shared" si="1798"/>
        <v>AN$14</v>
      </c>
      <c r="AO1509" s="186" t="str">
        <f t="shared" si="1798"/>
        <v>AO$14</v>
      </c>
      <c r="AP1509" s="186" t="str">
        <f t="shared" si="1798"/>
        <v>AP$14</v>
      </c>
      <c r="AQ1509" s="186" t="str">
        <f t="shared" si="1798"/>
        <v>AQ$14</v>
      </c>
      <c r="AR1509" s="186" t="str">
        <f t="shared" si="1798"/>
        <v>AR$14</v>
      </c>
      <c r="AS1509" s="186" t="str">
        <f t="shared" si="1798"/>
        <v>AS$14</v>
      </c>
      <c r="AT1509" s="186" t="str">
        <f t="shared" si="1798"/>
        <v>AT$14</v>
      </c>
      <c r="AU1509" s="186" t="str">
        <f t="shared" si="1798"/>
        <v>AU$14</v>
      </c>
      <c r="AV1509" s="186" t="str">
        <f t="shared" si="1798"/>
        <v>AV$14</v>
      </c>
      <c r="AW1509" s="186" t="str">
        <f t="shared" si="1798"/>
        <v>AW$14</v>
      </c>
      <c r="AX1509" s="186" t="str">
        <f t="shared" si="1798"/>
        <v>AX$14</v>
      </c>
      <c r="AY1509" s="186" t="str">
        <f t="shared" si="1798"/>
        <v>AY$14</v>
      </c>
      <c r="AZ1509" s="186" t="str">
        <f t="shared" si="1798"/>
        <v>AZ$14</v>
      </c>
      <c r="BA1509" s="186" t="str">
        <f t="shared" si="1798"/>
        <v>BA$14</v>
      </c>
      <c r="BB1509" s="186" t="str">
        <f t="shared" si="1798"/>
        <v>BB$14</v>
      </c>
      <c r="BC1509" s="186" t="str">
        <f t="shared" si="1798"/>
        <v>BC$14</v>
      </c>
      <c r="BD1509" s="186" t="str">
        <f t="shared" si="1798"/>
        <v>BD$14</v>
      </c>
      <c r="BE1509" s="186" t="str">
        <f t="shared" si="1798"/>
        <v>BE$14</v>
      </c>
      <c r="BF1509" s="186" t="str">
        <f t="shared" si="1798"/>
        <v>BF$14</v>
      </c>
      <c r="BG1509" s="186" t="str">
        <f t="shared" si="1798"/>
        <v>BG$14</v>
      </c>
      <c r="BH1509" s="186" t="str">
        <f t="shared" si="1798"/>
        <v>BH$14</v>
      </c>
      <c r="BI1509" s="186" t="str">
        <f t="shared" si="1798"/>
        <v>BI$14</v>
      </c>
      <c r="BJ1509" s="186" t="str">
        <f t="shared" si="1798"/>
        <v>BJ$14</v>
      </c>
      <c r="BK1509" s="186" t="str">
        <f t="shared" si="1798"/>
        <v>BK$14</v>
      </c>
      <c r="BL1509" s="186" t="str">
        <f t="shared" si="1798"/>
        <v>BL$14</v>
      </c>
      <c r="BM1509" s="186" t="str">
        <f t="shared" si="1798"/>
        <v>BM$14</v>
      </c>
      <c r="BN1509" s="186" t="str">
        <f t="shared" si="1798"/>
        <v>BN$14</v>
      </c>
      <c r="BO1509" s="186" t="str">
        <f t="shared" si="1798"/>
        <v>BO$14</v>
      </c>
      <c r="BP1509" s="186" t="str">
        <f t="shared" si="1798"/>
        <v>BP$14</v>
      </c>
      <c r="BQ1509" s="186" t="str">
        <f t="shared" si="1798"/>
        <v>BQ$14</v>
      </c>
      <c r="BR1509" s="186" t="str">
        <f t="shared" si="1798"/>
        <v>BR$14</v>
      </c>
      <c r="BS1509" s="186" t="str">
        <f t="shared" si="1798"/>
        <v>BS$14</v>
      </c>
      <c r="BT1509" s="186" t="str">
        <f t="shared" si="1798"/>
        <v>BT$14</v>
      </c>
      <c r="BU1509" s="186" t="str">
        <f t="shared" si="1798"/>
        <v>BU$14</v>
      </c>
      <c r="BV1509" s="186" t="str">
        <f t="shared" si="1798"/>
        <v>BV$14</v>
      </c>
      <c r="BW1509" s="186" t="str">
        <f t="shared" si="1798"/>
        <v>BW$14</v>
      </c>
      <c r="BX1509" s="186" t="str">
        <f t="shared" si="1798"/>
        <v>BX$14</v>
      </c>
      <c r="BY1509" s="186" t="str">
        <f t="shared" si="1798"/>
        <v>BY$14</v>
      </c>
      <c r="BZ1509" s="186" t="str">
        <f t="shared" si="1798"/>
        <v>BZ$14</v>
      </c>
      <c r="CA1509" s="186" t="str">
        <f t="shared" si="1798"/>
        <v>CA$14</v>
      </c>
      <c r="CB1509" s="186" t="str">
        <f t="shared" si="1798"/>
        <v>CB$14</v>
      </c>
      <c r="CC1509" s="186" t="str">
        <f t="shared" si="1798"/>
        <v>CC$14</v>
      </c>
      <c r="CD1509" s="186" t="str">
        <f t="shared" si="1798"/>
        <v>CD$14</v>
      </c>
      <c r="CE1509" s="186" t="str">
        <f t="shared" ref="CE1509:CL1509" si="1799">CE$18</f>
        <v>CE$14</v>
      </c>
      <c r="CF1509" s="186" t="str">
        <f t="shared" si="1799"/>
        <v>CF$14</v>
      </c>
      <c r="CG1509" s="186" t="str">
        <f t="shared" si="1799"/>
        <v>CG$14</v>
      </c>
      <c r="CH1509" s="186" t="str">
        <f t="shared" si="1799"/>
        <v>CH$14</v>
      </c>
      <c r="CI1509" s="186" t="str">
        <f t="shared" si="1799"/>
        <v>CI$14</v>
      </c>
      <c r="CJ1509" s="186" t="str">
        <f t="shared" si="1799"/>
        <v>CJ$14</v>
      </c>
      <c r="CK1509" s="186" t="str">
        <f t="shared" si="1799"/>
        <v>CK$14</v>
      </c>
      <c r="CL1509" s="186" t="str">
        <f t="shared" si="1799"/>
        <v>CL$14</v>
      </c>
    </row>
    <row r="1510" spans="2:90" x14ac:dyDescent="0.4">
      <c r="B1510" s="171" t="s">
        <v>464</v>
      </c>
      <c r="E1510" s="8"/>
      <c r="H1510" s="196"/>
      <c r="I1510" s="197"/>
      <c r="J1510" s="197"/>
      <c r="K1510" s="198"/>
      <c r="L1510" s="198"/>
      <c r="M1510" s="198"/>
      <c r="N1510" s="198"/>
      <c r="O1510" s="198"/>
      <c r="P1510" s="198"/>
      <c r="R1510" s="198"/>
      <c r="S1510" s="186" t="str">
        <f t="shared" ref="S1510:CD1510" si="1800">S$19</f>
        <v>S$15</v>
      </c>
      <c r="T1510" s="186" t="str">
        <f t="shared" si="1800"/>
        <v>T$15</v>
      </c>
      <c r="U1510" s="186" t="str">
        <f t="shared" si="1800"/>
        <v>U$15</v>
      </c>
      <c r="V1510" s="186" t="str">
        <f t="shared" si="1800"/>
        <v>V$15</v>
      </c>
      <c r="W1510" s="186" t="str">
        <f t="shared" si="1800"/>
        <v>W$15</v>
      </c>
      <c r="X1510" s="186" t="str">
        <f t="shared" si="1800"/>
        <v>X$15</v>
      </c>
      <c r="Y1510" s="186" t="str">
        <f t="shared" si="1800"/>
        <v>Y$15</v>
      </c>
      <c r="Z1510" s="186" t="str">
        <f t="shared" si="1800"/>
        <v>Z$15</v>
      </c>
      <c r="AA1510" s="186" t="str">
        <f t="shared" si="1800"/>
        <v>AA$15</v>
      </c>
      <c r="AB1510" s="186" t="str">
        <f t="shared" si="1800"/>
        <v>AB$15</v>
      </c>
      <c r="AC1510" s="186" t="str">
        <f t="shared" si="1800"/>
        <v>AC$15</v>
      </c>
      <c r="AD1510" s="186" t="str">
        <f t="shared" si="1800"/>
        <v>AD$15</v>
      </c>
      <c r="AE1510" s="186" t="str">
        <f t="shared" si="1800"/>
        <v>AE$15</v>
      </c>
      <c r="AF1510" s="186" t="str">
        <f t="shared" si="1800"/>
        <v>AF$15</v>
      </c>
      <c r="AG1510" s="186" t="str">
        <f t="shared" si="1800"/>
        <v>AG$15</v>
      </c>
      <c r="AH1510" s="186" t="str">
        <f t="shared" si="1800"/>
        <v>AH$15</v>
      </c>
      <c r="AI1510" s="186" t="str">
        <f t="shared" si="1800"/>
        <v>AI$15</v>
      </c>
      <c r="AJ1510" s="186" t="str">
        <f t="shared" si="1800"/>
        <v>AJ$15</v>
      </c>
      <c r="AK1510" s="186" t="str">
        <f t="shared" si="1800"/>
        <v>AK$15</v>
      </c>
      <c r="AL1510" s="186" t="str">
        <f t="shared" si="1800"/>
        <v>AL$15</v>
      </c>
      <c r="AM1510" s="186" t="str">
        <f t="shared" si="1800"/>
        <v>AM$15</v>
      </c>
      <c r="AN1510" s="186" t="str">
        <f t="shared" si="1800"/>
        <v>AN$15</v>
      </c>
      <c r="AO1510" s="186" t="str">
        <f t="shared" si="1800"/>
        <v>AO$15</v>
      </c>
      <c r="AP1510" s="186" t="str">
        <f t="shared" si="1800"/>
        <v>AP$15</v>
      </c>
      <c r="AQ1510" s="186" t="str">
        <f t="shared" si="1800"/>
        <v>AQ$15</v>
      </c>
      <c r="AR1510" s="186" t="str">
        <f t="shared" si="1800"/>
        <v>AR$15</v>
      </c>
      <c r="AS1510" s="186" t="str">
        <f t="shared" si="1800"/>
        <v>AS$15</v>
      </c>
      <c r="AT1510" s="186" t="str">
        <f t="shared" si="1800"/>
        <v>AT$15</v>
      </c>
      <c r="AU1510" s="186" t="str">
        <f t="shared" si="1800"/>
        <v>AU$15</v>
      </c>
      <c r="AV1510" s="186" t="str">
        <f t="shared" si="1800"/>
        <v>AV$15</v>
      </c>
      <c r="AW1510" s="186" t="str">
        <f t="shared" si="1800"/>
        <v>AW$15</v>
      </c>
      <c r="AX1510" s="186" t="str">
        <f t="shared" si="1800"/>
        <v>AX$15</v>
      </c>
      <c r="AY1510" s="186" t="str">
        <f t="shared" si="1800"/>
        <v>AY$15</v>
      </c>
      <c r="AZ1510" s="186" t="str">
        <f t="shared" si="1800"/>
        <v>AZ$15</v>
      </c>
      <c r="BA1510" s="186" t="str">
        <f t="shared" si="1800"/>
        <v>BA$15</v>
      </c>
      <c r="BB1510" s="186" t="str">
        <f t="shared" si="1800"/>
        <v>BB$15</v>
      </c>
      <c r="BC1510" s="186" t="str">
        <f t="shared" si="1800"/>
        <v>BC$15</v>
      </c>
      <c r="BD1510" s="186" t="str">
        <f t="shared" si="1800"/>
        <v>BD$15</v>
      </c>
      <c r="BE1510" s="186" t="str">
        <f t="shared" si="1800"/>
        <v>BE$15</v>
      </c>
      <c r="BF1510" s="186" t="str">
        <f t="shared" si="1800"/>
        <v>BF$15</v>
      </c>
      <c r="BG1510" s="186" t="str">
        <f t="shared" si="1800"/>
        <v>BG$15</v>
      </c>
      <c r="BH1510" s="186" t="str">
        <f t="shared" si="1800"/>
        <v>BH$15</v>
      </c>
      <c r="BI1510" s="186" t="str">
        <f t="shared" si="1800"/>
        <v>BI$15</v>
      </c>
      <c r="BJ1510" s="186" t="str">
        <f t="shared" si="1800"/>
        <v>BJ$15</v>
      </c>
      <c r="BK1510" s="186" t="str">
        <f t="shared" si="1800"/>
        <v>BK$15</v>
      </c>
      <c r="BL1510" s="186" t="str">
        <f t="shared" si="1800"/>
        <v>BL$15</v>
      </c>
      <c r="BM1510" s="186" t="str">
        <f t="shared" si="1800"/>
        <v>BM$15</v>
      </c>
      <c r="BN1510" s="186" t="str">
        <f t="shared" si="1800"/>
        <v>BN$15</v>
      </c>
      <c r="BO1510" s="186" t="str">
        <f t="shared" si="1800"/>
        <v>BO$15</v>
      </c>
      <c r="BP1510" s="186" t="str">
        <f t="shared" si="1800"/>
        <v>BP$15</v>
      </c>
      <c r="BQ1510" s="186" t="str">
        <f t="shared" si="1800"/>
        <v>BQ$15</v>
      </c>
      <c r="BR1510" s="186" t="str">
        <f t="shared" si="1800"/>
        <v>BR$15</v>
      </c>
      <c r="BS1510" s="186" t="str">
        <f t="shared" si="1800"/>
        <v>BS$15</v>
      </c>
      <c r="BT1510" s="186" t="str">
        <f t="shared" si="1800"/>
        <v>BT$15</v>
      </c>
      <c r="BU1510" s="186" t="str">
        <f t="shared" si="1800"/>
        <v>BU$15</v>
      </c>
      <c r="BV1510" s="186" t="str">
        <f t="shared" si="1800"/>
        <v>BV$15</v>
      </c>
      <c r="BW1510" s="186" t="str">
        <f t="shared" si="1800"/>
        <v>BW$15</v>
      </c>
      <c r="BX1510" s="186" t="str">
        <f t="shared" si="1800"/>
        <v>BX$15</v>
      </c>
      <c r="BY1510" s="186" t="str">
        <f t="shared" si="1800"/>
        <v>BY$15</v>
      </c>
      <c r="BZ1510" s="186" t="str">
        <f t="shared" si="1800"/>
        <v>BZ$15</v>
      </c>
      <c r="CA1510" s="186" t="str">
        <f t="shared" si="1800"/>
        <v>CA$15</v>
      </c>
      <c r="CB1510" s="186" t="str">
        <f t="shared" si="1800"/>
        <v>CB$15</v>
      </c>
      <c r="CC1510" s="186" t="str">
        <f t="shared" si="1800"/>
        <v>CC$15</v>
      </c>
      <c r="CD1510" s="186" t="str">
        <f t="shared" si="1800"/>
        <v>CD$15</v>
      </c>
      <c r="CE1510" s="186" t="str">
        <f t="shared" ref="CE1510:CL1510" si="1801">CE$19</f>
        <v>CE$15</v>
      </c>
      <c r="CF1510" s="186" t="str">
        <f t="shared" si="1801"/>
        <v>CF$15</v>
      </c>
      <c r="CG1510" s="186" t="str">
        <f t="shared" si="1801"/>
        <v>CG$15</v>
      </c>
      <c r="CH1510" s="186" t="str">
        <f t="shared" si="1801"/>
        <v>CH$15</v>
      </c>
      <c r="CI1510" s="186" t="str">
        <f t="shared" si="1801"/>
        <v>CI$15</v>
      </c>
      <c r="CJ1510" s="186" t="str">
        <f t="shared" si="1801"/>
        <v>CJ$15</v>
      </c>
      <c r="CK1510" s="186" t="str">
        <f t="shared" si="1801"/>
        <v>CK$15</v>
      </c>
      <c r="CL1510" s="186" t="str">
        <f t="shared" si="1801"/>
        <v>CL$15</v>
      </c>
    </row>
    <row r="1511" spans="2:90" x14ac:dyDescent="0.4">
      <c r="B1511" s="66" t="s">
        <v>1015</v>
      </c>
      <c r="C1511" s="31"/>
      <c r="D1511" t="s">
        <v>1019</v>
      </c>
      <c r="E1511" s="8" t="str">
        <f t="shared" ref="E1511:E1516" si="1802">ROW()&amp;" "&amp;D1511</f>
        <v>1511 RECURPERCENTDC-S</v>
      </c>
      <c r="F1511" t="s">
        <v>438</v>
      </c>
      <c r="G1511" s="31" t="s">
        <v>81</v>
      </c>
      <c r="H1511" s="22"/>
      <c r="I1511" s="287"/>
      <c r="J1511" s="287"/>
      <c r="K1511" s="22"/>
      <c r="L1511" s="22"/>
      <c r="M1511" s="22"/>
      <c r="N1511" s="22"/>
      <c r="O1511" s="22"/>
      <c r="P1511" s="22"/>
      <c r="R1511" s="66"/>
      <c r="S1511" s="288"/>
      <c r="T1511" s="288"/>
      <c r="U1511" s="288"/>
      <c r="V1511" s="288"/>
      <c r="W1511" s="288"/>
      <c r="X1511" s="288"/>
      <c r="Y1511" s="288"/>
      <c r="Z1511" s="288"/>
      <c r="AA1511" s="288"/>
      <c r="AB1511" s="288"/>
      <c r="AC1511" s="288"/>
      <c r="AD1511" s="288"/>
      <c r="AE1511" s="288"/>
      <c r="AF1511" s="288"/>
      <c r="AG1511" s="288"/>
      <c r="AH1511" s="288"/>
      <c r="AI1511" s="288"/>
      <c r="AJ1511" s="288"/>
      <c r="AK1511" s="288"/>
      <c r="AL1511" s="288"/>
      <c r="AM1511" s="288"/>
      <c r="AN1511" s="288"/>
      <c r="AO1511" s="288"/>
      <c r="AP1511" s="288"/>
      <c r="AQ1511" s="288"/>
      <c r="AR1511" s="288"/>
      <c r="AS1511" s="288"/>
      <c r="AT1511" s="288"/>
      <c r="AU1511" s="288"/>
      <c r="AV1511" s="288"/>
      <c r="AW1511" s="288"/>
      <c r="AX1511" s="288"/>
      <c r="AY1511" s="288"/>
      <c r="AZ1511" s="288"/>
      <c r="BA1511" s="288"/>
      <c r="BB1511" s="288"/>
      <c r="BC1511" s="288"/>
      <c r="BD1511" s="288"/>
      <c r="BE1511" s="288"/>
      <c r="BF1511" s="288"/>
      <c r="BG1511" s="288"/>
      <c r="BH1511" s="288"/>
      <c r="BI1511" s="288"/>
      <c r="BJ1511" s="288"/>
      <c r="BK1511" s="288"/>
      <c r="BL1511" s="288"/>
      <c r="BM1511" s="288"/>
      <c r="BN1511" s="288"/>
      <c r="BO1511" s="288"/>
      <c r="BP1511" s="288"/>
      <c r="BQ1511" s="288"/>
      <c r="BR1511" s="288"/>
      <c r="BS1511" s="288"/>
      <c r="BT1511" s="288"/>
      <c r="BU1511" s="288"/>
      <c r="BV1511" s="288"/>
      <c r="BW1511" s="288"/>
      <c r="BX1511" s="288"/>
      <c r="BY1511" s="288"/>
      <c r="BZ1511" s="288"/>
      <c r="CA1511" s="288"/>
      <c r="CB1511" s="288"/>
      <c r="CC1511" s="288"/>
      <c r="CD1511" s="288"/>
      <c r="CE1511" s="288"/>
      <c r="CF1511" s="288"/>
      <c r="CG1511" s="288"/>
      <c r="CH1511" s="288"/>
      <c r="CI1511" s="288"/>
      <c r="CJ1511" s="288"/>
      <c r="CK1511" s="288"/>
      <c r="CL1511" s="288"/>
    </row>
    <row r="1512" spans="2:90" x14ac:dyDescent="0.4">
      <c r="B1512" s="95" t="str">
        <f>B1515&amp;":"</f>
        <v>Recurring fees - (Primary label):</v>
      </c>
      <c r="C1512" s="31"/>
      <c r="D1512" t="s">
        <v>1019</v>
      </c>
      <c r="E1512" s="8" t="str">
        <f t="shared" si="1802"/>
        <v>1512 RECURPERCENTDC-S</v>
      </c>
      <c r="H1512" s="31"/>
      <c r="I1512" s="73"/>
      <c r="J1512" s="73"/>
      <c r="K1512" s="31"/>
      <c r="L1512" s="31"/>
      <c r="M1512" s="31"/>
      <c r="N1512" s="31"/>
      <c r="O1512" s="31"/>
      <c r="P1512" s="31"/>
      <c r="R1512" s="67"/>
      <c r="S1512" s="152"/>
      <c r="T1512" s="152"/>
      <c r="U1512" s="152"/>
      <c r="V1512" s="152"/>
      <c r="W1512" s="152"/>
      <c r="X1512" s="152"/>
      <c r="Y1512" s="152"/>
      <c r="Z1512" s="152"/>
      <c r="AA1512" s="152"/>
      <c r="AB1512" s="152"/>
      <c r="AC1512" s="152"/>
      <c r="AD1512" s="152"/>
      <c r="AE1512" s="152"/>
      <c r="AF1512" s="152"/>
      <c r="AG1512" s="152"/>
      <c r="AH1512" s="152"/>
      <c r="AI1512" s="152"/>
      <c r="AJ1512" s="152"/>
      <c r="AK1512" s="152"/>
      <c r="AL1512" s="152"/>
      <c r="AM1512" s="152"/>
      <c r="AN1512" s="152"/>
      <c r="AO1512" s="152"/>
      <c r="AP1512" s="152"/>
      <c r="AQ1512" s="152"/>
      <c r="AR1512" s="152"/>
      <c r="AS1512" s="152"/>
      <c r="AT1512" s="152"/>
      <c r="AU1512" s="152"/>
      <c r="AV1512" s="152"/>
      <c r="AW1512" s="152"/>
      <c r="AX1512" s="152"/>
      <c r="AY1512" s="152"/>
      <c r="AZ1512" s="152"/>
      <c r="BA1512" s="152"/>
      <c r="BB1512" s="152"/>
      <c r="BC1512" s="152"/>
      <c r="BD1512" s="152"/>
      <c r="BE1512" s="152"/>
      <c r="BF1512" s="152"/>
      <c r="BG1512" s="152"/>
      <c r="BH1512" s="152"/>
      <c r="BI1512" s="152"/>
      <c r="BJ1512" s="152"/>
      <c r="BK1512" s="152"/>
      <c r="BL1512" s="152"/>
      <c r="BM1512" s="152"/>
      <c r="BN1512" s="152"/>
      <c r="BO1512" s="152"/>
      <c r="BP1512" s="152"/>
      <c r="BQ1512" s="152"/>
      <c r="BR1512" s="152"/>
      <c r="BS1512" s="152"/>
      <c r="BT1512" s="152"/>
      <c r="BU1512" s="152"/>
      <c r="BV1512" s="152"/>
      <c r="BW1512" s="152"/>
      <c r="BX1512" s="152"/>
      <c r="BY1512" s="152"/>
      <c r="BZ1512" s="152"/>
      <c r="CA1512" s="152"/>
      <c r="CB1512" s="152"/>
      <c r="CC1512" s="152"/>
      <c r="CD1512" s="152"/>
      <c r="CE1512" s="152"/>
      <c r="CF1512" s="152"/>
      <c r="CG1512" s="152"/>
      <c r="CH1512" s="152"/>
      <c r="CI1512" s="152"/>
      <c r="CJ1512" s="152"/>
      <c r="CK1512" s="152"/>
      <c r="CL1512" s="152"/>
    </row>
    <row r="1513" spans="2:90" x14ac:dyDescent="0.4">
      <c r="B1513" s="141" t="str">
        <f>"$ sales/new "&amp;B1518</f>
        <v>$ sales/new primary unit</v>
      </c>
      <c r="D1513" t="s">
        <v>1019</v>
      </c>
      <c r="E1513" s="8" t="str">
        <f t="shared" si="1802"/>
        <v>1513 RECURPERCENTDC-S</v>
      </c>
      <c r="G1513" t="str">
        <f>E1513</f>
        <v>1513 RECURPERCENTDC-S</v>
      </c>
      <c r="H1513" s="12"/>
      <c r="I1513" s="60"/>
      <c r="J1513" s="60"/>
      <c r="K1513" s="18">
        <v>5</v>
      </c>
      <c r="L1513" s="18">
        <v>5</v>
      </c>
      <c r="M1513" s="18">
        <v>5</v>
      </c>
      <c r="N1513" s="18">
        <v>5</v>
      </c>
      <c r="O1513" s="18">
        <v>5</v>
      </c>
      <c r="P1513" s="18">
        <v>5</v>
      </c>
      <c r="R1513" s="19"/>
      <c r="S1513" s="143" cm="1">
        <f t="array" ref="S1513">INDEX($K:$P,ROW(),MATCH(S$3,$K$2:$P$2,0))</f>
        <v>5</v>
      </c>
      <c r="T1513" s="143" cm="1">
        <f t="array" ref="T1513">INDEX($K:$P,ROW(),MATCH(T$3,$K$2:$P$2,0))</f>
        <v>5</v>
      </c>
      <c r="U1513" s="143" cm="1">
        <f t="array" ref="U1513">INDEX($K:$P,ROW(),MATCH(U$3,$K$2:$P$2,0))</f>
        <v>5</v>
      </c>
      <c r="V1513" s="143" cm="1">
        <f t="array" ref="V1513">INDEX($K:$P,ROW(),MATCH(V$3,$K$2:$P$2,0))</f>
        <v>5</v>
      </c>
      <c r="W1513" s="143" cm="1">
        <f t="array" ref="W1513">INDEX($K:$P,ROW(),MATCH(W$3,$K$2:$P$2,0))</f>
        <v>5</v>
      </c>
      <c r="X1513" s="143" cm="1">
        <f t="array" ref="X1513">INDEX($K:$P,ROW(),MATCH(X$3,$K$2:$P$2,0))</f>
        <v>5</v>
      </c>
      <c r="Y1513" s="143" cm="1">
        <f t="array" ref="Y1513">INDEX($K:$P,ROW(),MATCH(Y$3,$K$2:$P$2,0))</f>
        <v>5</v>
      </c>
      <c r="Z1513" s="143" cm="1">
        <f t="array" ref="Z1513">INDEX($K:$P,ROW(),MATCH(Z$3,$K$2:$P$2,0))</f>
        <v>5</v>
      </c>
      <c r="AA1513" s="143" cm="1">
        <f t="array" ref="AA1513">INDEX($K:$P,ROW(),MATCH(AA$3,$K$2:$P$2,0))</f>
        <v>5</v>
      </c>
      <c r="AB1513" s="143" cm="1">
        <f t="array" ref="AB1513">INDEX($K:$P,ROW(),MATCH(AB$3,$K$2:$P$2,0))</f>
        <v>5</v>
      </c>
      <c r="AC1513" s="143" cm="1">
        <f t="array" ref="AC1513">INDEX($K:$P,ROW(),MATCH(AC$3,$K$2:$P$2,0))</f>
        <v>5</v>
      </c>
      <c r="AD1513" s="143" cm="1">
        <f t="array" ref="AD1513">INDEX($K:$P,ROW(),MATCH(AD$3,$K$2:$P$2,0))</f>
        <v>5</v>
      </c>
      <c r="AE1513" s="143" cm="1">
        <f t="array" ref="AE1513">INDEX($K:$P,ROW(),MATCH(AE$3,$K$2:$P$2,0))</f>
        <v>5</v>
      </c>
      <c r="AF1513" s="143" cm="1">
        <f t="array" ref="AF1513">INDEX($K:$P,ROW(),MATCH(AF$3,$K$2:$P$2,0))</f>
        <v>5</v>
      </c>
      <c r="AG1513" s="143" cm="1">
        <f t="array" ref="AG1513">INDEX($K:$P,ROW(),MATCH(AG$3,$K$2:$P$2,0))</f>
        <v>5</v>
      </c>
      <c r="AH1513" s="143" cm="1">
        <f t="array" ref="AH1513">INDEX($K:$P,ROW(),MATCH(AH$3,$K$2:$P$2,0))</f>
        <v>5</v>
      </c>
      <c r="AI1513" s="143" cm="1">
        <f t="array" ref="AI1513">INDEX($K:$P,ROW(),MATCH(AI$3,$K$2:$P$2,0))</f>
        <v>5</v>
      </c>
      <c r="AJ1513" s="143" cm="1">
        <f t="array" ref="AJ1513">INDEX($K:$P,ROW(),MATCH(AJ$3,$K$2:$P$2,0))</f>
        <v>5</v>
      </c>
      <c r="AK1513" s="143" cm="1">
        <f t="array" ref="AK1513">INDEX($K:$P,ROW(),MATCH(AK$3,$K$2:$P$2,0))</f>
        <v>5</v>
      </c>
      <c r="AL1513" s="143" cm="1">
        <f t="array" ref="AL1513">INDEX($K:$P,ROW(),MATCH(AL$3,$K$2:$P$2,0))</f>
        <v>5</v>
      </c>
      <c r="AM1513" s="143" cm="1">
        <f t="array" ref="AM1513">INDEX($K:$P,ROW(),MATCH(AM$3,$K$2:$P$2,0))</f>
        <v>5</v>
      </c>
      <c r="AN1513" s="143" cm="1">
        <f t="array" ref="AN1513">INDEX($K:$P,ROW(),MATCH(AN$3,$K$2:$P$2,0))</f>
        <v>5</v>
      </c>
      <c r="AO1513" s="143" cm="1">
        <f t="array" ref="AO1513">INDEX($K:$P,ROW(),MATCH(AO$3,$K$2:$P$2,0))</f>
        <v>5</v>
      </c>
      <c r="AP1513" s="143" cm="1">
        <f t="array" ref="AP1513">INDEX($K:$P,ROW(),MATCH(AP$3,$K$2:$P$2,0))</f>
        <v>5</v>
      </c>
      <c r="AQ1513" s="143" cm="1">
        <f t="array" ref="AQ1513">INDEX($K:$P,ROW(),MATCH(AQ$3,$K$2:$P$2,0))</f>
        <v>5</v>
      </c>
      <c r="AR1513" s="143" cm="1">
        <f t="array" ref="AR1513">INDEX($K:$P,ROW(),MATCH(AR$3,$K$2:$P$2,0))</f>
        <v>5</v>
      </c>
      <c r="AS1513" s="143" cm="1">
        <f t="array" ref="AS1513">INDEX($K:$P,ROW(),MATCH(AS$3,$K$2:$P$2,0))</f>
        <v>5</v>
      </c>
      <c r="AT1513" s="143" cm="1">
        <f t="array" ref="AT1513">INDEX($K:$P,ROW(),MATCH(AT$3,$K$2:$P$2,0))</f>
        <v>5</v>
      </c>
      <c r="AU1513" s="143" cm="1">
        <f t="array" ref="AU1513">INDEX($K:$P,ROW(),MATCH(AU$3,$K$2:$P$2,0))</f>
        <v>5</v>
      </c>
      <c r="AV1513" s="143" cm="1">
        <f t="array" ref="AV1513">INDEX($K:$P,ROW(),MATCH(AV$3,$K$2:$P$2,0))</f>
        <v>5</v>
      </c>
      <c r="AW1513" s="143" cm="1">
        <f t="array" ref="AW1513">INDEX($K:$P,ROW(),MATCH(AW$3,$K$2:$P$2,0))</f>
        <v>5</v>
      </c>
      <c r="AX1513" s="143" cm="1">
        <f t="array" ref="AX1513">INDEX($K:$P,ROW(),MATCH(AX$3,$K$2:$P$2,0))</f>
        <v>5</v>
      </c>
      <c r="AY1513" s="143" cm="1">
        <f t="array" ref="AY1513">INDEX($K:$P,ROW(),MATCH(AY$3,$K$2:$P$2,0))</f>
        <v>5</v>
      </c>
      <c r="AZ1513" s="143" cm="1">
        <f t="array" ref="AZ1513">INDEX($K:$P,ROW(),MATCH(AZ$3,$K$2:$P$2,0))</f>
        <v>5</v>
      </c>
      <c r="BA1513" s="143" cm="1">
        <f t="array" ref="BA1513">INDEX($K:$P,ROW(),MATCH(BA$3,$K$2:$P$2,0))</f>
        <v>5</v>
      </c>
      <c r="BB1513" s="143" cm="1">
        <f t="array" ref="BB1513">INDEX($K:$P,ROW(),MATCH(BB$3,$K$2:$P$2,0))</f>
        <v>5</v>
      </c>
      <c r="BC1513" s="143" cm="1">
        <f t="array" ref="BC1513">INDEX($K:$P,ROW(),MATCH(BC$3,$K$2:$P$2,0))</f>
        <v>5</v>
      </c>
      <c r="BD1513" s="143" cm="1">
        <f t="array" ref="BD1513">INDEX($K:$P,ROW(),MATCH(BD$3,$K$2:$P$2,0))</f>
        <v>5</v>
      </c>
      <c r="BE1513" s="143" cm="1">
        <f t="array" ref="BE1513">INDEX($K:$P,ROW(),MATCH(BE$3,$K$2:$P$2,0))</f>
        <v>5</v>
      </c>
      <c r="BF1513" s="143" cm="1">
        <f t="array" ref="BF1513">INDEX($K:$P,ROW(),MATCH(BF$3,$K$2:$P$2,0))</f>
        <v>5</v>
      </c>
      <c r="BG1513" s="143" cm="1">
        <f t="array" ref="BG1513">INDEX($K:$P,ROW(),MATCH(BG$3,$K$2:$P$2,0))</f>
        <v>5</v>
      </c>
      <c r="BH1513" s="143" cm="1">
        <f t="array" ref="BH1513">INDEX($K:$P,ROW(),MATCH(BH$3,$K$2:$P$2,0))</f>
        <v>5</v>
      </c>
      <c r="BI1513" s="143" cm="1">
        <f t="array" ref="BI1513">INDEX($K:$P,ROW(),MATCH(BI$3,$K$2:$P$2,0))</f>
        <v>5</v>
      </c>
      <c r="BJ1513" s="143" cm="1">
        <f t="array" ref="BJ1513">INDEX($K:$P,ROW(),MATCH(BJ$3,$K$2:$P$2,0))</f>
        <v>5</v>
      </c>
      <c r="BK1513" s="143" cm="1">
        <f t="array" ref="BK1513">INDEX($K:$P,ROW(),MATCH(BK$3,$K$2:$P$2,0))</f>
        <v>5</v>
      </c>
      <c r="BL1513" s="143" cm="1">
        <f t="array" ref="BL1513">INDEX($K:$P,ROW(),MATCH(BL$3,$K$2:$P$2,0))</f>
        <v>5</v>
      </c>
      <c r="BM1513" s="143" cm="1">
        <f t="array" ref="BM1513">INDEX($K:$P,ROW(),MATCH(BM$3,$K$2:$P$2,0))</f>
        <v>5</v>
      </c>
      <c r="BN1513" s="143" cm="1">
        <f t="array" ref="BN1513">INDEX($K:$P,ROW(),MATCH(BN$3,$K$2:$P$2,0))</f>
        <v>5</v>
      </c>
      <c r="BO1513" s="143" cm="1">
        <f t="array" ref="BO1513">INDEX($K:$P,ROW(),MATCH(BO$3,$K$2:$P$2,0))</f>
        <v>5</v>
      </c>
      <c r="BP1513" s="143" cm="1">
        <f t="array" ref="BP1513">INDEX($K:$P,ROW(),MATCH(BP$3,$K$2:$P$2,0))</f>
        <v>5</v>
      </c>
      <c r="BQ1513" s="143" cm="1">
        <f t="array" ref="BQ1513">INDEX($K:$P,ROW(),MATCH(BQ$3,$K$2:$P$2,0))</f>
        <v>5</v>
      </c>
      <c r="BR1513" s="143" cm="1">
        <f t="array" ref="BR1513">INDEX($K:$P,ROW(),MATCH(BR$3,$K$2:$P$2,0))</f>
        <v>5</v>
      </c>
      <c r="BS1513" s="143" cm="1">
        <f t="array" ref="BS1513">INDEX($K:$P,ROW(),MATCH(BS$3,$K$2:$P$2,0))</f>
        <v>5</v>
      </c>
      <c r="BT1513" s="143" cm="1">
        <f t="array" ref="BT1513">INDEX($K:$P,ROW(),MATCH(BT$3,$K$2:$P$2,0))</f>
        <v>5</v>
      </c>
      <c r="BU1513" s="143" cm="1">
        <f t="array" ref="BU1513">INDEX($K:$P,ROW(),MATCH(BU$3,$K$2:$P$2,0))</f>
        <v>5</v>
      </c>
      <c r="BV1513" s="143" cm="1">
        <f t="array" ref="BV1513">INDEX($K:$P,ROW(),MATCH(BV$3,$K$2:$P$2,0))</f>
        <v>5</v>
      </c>
      <c r="BW1513" s="143" cm="1">
        <f t="array" ref="BW1513">INDEX($K:$P,ROW(),MATCH(BW$3,$K$2:$P$2,0))</f>
        <v>5</v>
      </c>
      <c r="BX1513" s="143" cm="1">
        <f t="array" ref="BX1513">INDEX($K:$P,ROW(),MATCH(BX$3,$K$2:$P$2,0))</f>
        <v>5</v>
      </c>
      <c r="BY1513" s="143" cm="1">
        <f t="array" ref="BY1513">INDEX($K:$P,ROW(),MATCH(BY$3,$K$2:$P$2,0))</f>
        <v>5</v>
      </c>
      <c r="BZ1513" s="143" cm="1">
        <f t="array" ref="BZ1513">INDEX($K:$P,ROW(),MATCH(BZ$3,$K$2:$P$2,0))</f>
        <v>5</v>
      </c>
      <c r="CA1513" s="143" cm="1">
        <f t="array" ref="CA1513">INDEX($K:$P,ROW(),MATCH(CA$3,$K$2:$P$2,0))</f>
        <v>5</v>
      </c>
      <c r="CB1513" s="143" cm="1">
        <f t="array" ref="CB1513">INDEX($K:$P,ROW(),MATCH(CB$3,$K$2:$P$2,0))</f>
        <v>5</v>
      </c>
      <c r="CC1513" s="143" cm="1">
        <f t="array" ref="CC1513">INDEX($K:$P,ROW(),MATCH(CC$3,$K$2:$P$2,0))</f>
        <v>5</v>
      </c>
      <c r="CD1513" s="143" cm="1">
        <f t="array" ref="CD1513">INDEX($K:$P,ROW(),MATCH(CD$3,$K$2:$P$2,0))</f>
        <v>5</v>
      </c>
      <c r="CE1513" s="143" cm="1">
        <f t="array" ref="CE1513">INDEX($K:$P,ROW(),MATCH(CE$3,$K$2:$P$2,0))</f>
        <v>5</v>
      </c>
      <c r="CF1513" s="143" cm="1">
        <f t="array" ref="CF1513">INDEX($K:$P,ROW(),MATCH(CF$3,$K$2:$P$2,0))</f>
        <v>5</v>
      </c>
      <c r="CG1513" s="143" cm="1">
        <f t="array" ref="CG1513">INDEX($K:$P,ROW(),MATCH(CG$3,$K$2:$P$2,0))</f>
        <v>5</v>
      </c>
      <c r="CH1513" s="143" cm="1">
        <f t="array" ref="CH1513">INDEX($K:$P,ROW(),MATCH(CH$3,$K$2:$P$2,0))</f>
        <v>5</v>
      </c>
      <c r="CI1513" s="143" cm="1">
        <f t="array" ref="CI1513">INDEX($K:$P,ROW(),MATCH(CI$3,$K$2:$P$2,0))</f>
        <v>5</v>
      </c>
      <c r="CJ1513" s="143" cm="1">
        <f t="array" ref="CJ1513">INDEX($K:$P,ROW(),MATCH(CJ$3,$K$2:$P$2,0))</f>
        <v>5</v>
      </c>
      <c r="CK1513" s="143" cm="1">
        <f t="array" ref="CK1513">INDEX($K:$P,ROW(),MATCH(CK$3,$K$2:$P$2,0))</f>
        <v>5</v>
      </c>
      <c r="CL1513" s="143" cm="1">
        <f t="array" ref="CL1513">INDEX($K:$P,ROW(),MATCH(CL$3,$K$2:$P$2,0))</f>
        <v>5</v>
      </c>
    </row>
    <row r="1514" spans="2:90" x14ac:dyDescent="0.4">
      <c r="B1514" s="141" t="str">
        <f>"% of "&amp;B1527&amp;"s"</f>
        <v>% of primary units</v>
      </c>
      <c r="D1514" t="s">
        <v>1019</v>
      </c>
      <c r="E1514" s="8" t="str">
        <f t="shared" ref="E1514" si="1803">ROW()&amp;" "&amp;D1514</f>
        <v>1514 RECURPERCENTDC-S</v>
      </c>
      <c r="H1514" s="12"/>
      <c r="I1514" s="60"/>
      <c r="J1514" s="60"/>
      <c r="K1514" s="162">
        <v>0.5</v>
      </c>
      <c r="L1514" s="162">
        <v>0.5</v>
      </c>
      <c r="M1514" s="162">
        <v>0.5</v>
      </c>
      <c r="N1514" s="162">
        <v>0.5</v>
      </c>
      <c r="O1514" s="162">
        <v>0.5</v>
      </c>
      <c r="P1514" s="162">
        <v>0.5</v>
      </c>
      <c r="Q1514" s="220"/>
      <c r="R1514" s="136"/>
      <c r="S1514" s="178" cm="1">
        <f t="array" ref="S1514">INDEX($K:$P,ROW(),MATCH(S$3,$K$2:$P$2,0))</f>
        <v>0.5</v>
      </c>
      <c r="T1514" s="178" cm="1">
        <f t="array" ref="T1514">INDEX($K:$P,ROW(),MATCH(T$3,$K$2:$P$2,0))</f>
        <v>0.5</v>
      </c>
      <c r="U1514" s="178" cm="1">
        <f t="array" ref="U1514">INDEX($K:$P,ROW(),MATCH(U$3,$K$2:$P$2,0))</f>
        <v>0.5</v>
      </c>
      <c r="V1514" s="178" cm="1">
        <f t="array" ref="V1514">INDEX($K:$P,ROW(),MATCH(V$3,$K$2:$P$2,0))</f>
        <v>0.5</v>
      </c>
      <c r="W1514" s="178" cm="1">
        <f t="array" ref="W1514">INDEX($K:$P,ROW(),MATCH(W$3,$K$2:$P$2,0))</f>
        <v>0.5</v>
      </c>
      <c r="X1514" s="178" cm="1">
        <f t="array" ref="X1514">INDEX($K:$P,ROW(),MATCH(X$3,$K$2:$P$2,0))</f>
        <v>0.5</v>
      </c>
      <c r="Y1514" s="178" cm="1">
        <f t="array" ref="Y1514">INDEX($K:$P,ROW(),MATCH(Y$3,$K$2:$P$2,0))</f>
        <v>0.5</v>
      </c>
      <c r="Z1514" s="178" cm="1">
        <f t="array" ref="Z1514">INDEX($K:$P,ROW(),MATCH(Z$3,$K$2:$P$2,0))</f>
        <v>0.5</v>
      </c>
      <c r="AA1514" s="178" cm="1">
        <f t="array" ref="AA1514">INDEX($K:$P,ROW(),MATCH(AA$3,$K$2:$P$2,0))</f>
        <v>0.5</v>
      </c>
      <c r="AB1514" s="178" cm="1">
        <f t="array" ref="AB1514">INDEX($K:$P,ROW(),MATCH(AB$3,$K$2:$P$2,0))</f>
        <v>0.5</v>
      </c>
      <c r="AC1514" s="178" cm="1">
        <f t="array" ref="AC1514">INDEX($K:$P,ROW(),MATCH(AC$3,$K$2:$P$2,0))</f>
        <v>0.5</v>
      </c>
      <c r="AD1514" s="178" cm="1">
        <f t="array" ref="AD1514">INDEX($K:$P,ROW(),MATCH(AD$3,$K$2:$P$2,0))</f>
        <v>0.5</v>
      </c>
      <c r="AE1514" s="178" cm="1">
        <f t="array" ref="AE1514">INDEX($K:$P,ROW(),MATCH(AE$3,$K$2:$P$2,0))</f>
        <v>0.5</v>
      </c>
      <c r="AF1514" s="178" cm="1">
        <f t="array" ref="AF1514">INDEX($K:$P,ROW(),MATCH(AF$3,$K$2:$P$2,0))</f>
        <v>0.5</v>
      </c>
      <c r="AG1514" s="178" cm="1">
        <f t="array" ref="AG1514">INDEX($K:$P,ROW(),MATCH(AG$3,$K$2:$P$2,0))</f>
        <v>0.5</v>
      </c>
      <c r="AH1514" s="178" cm="1">
        <f t="array" ref="AH1514">INDEX($K:$P,ROW(),MATCH(AH$3,$K$2:$P$2,0))</f>
        <v>0.5</v>
      </c>
      <c r="AI1514" s="178" cm="1">
        <f t="array" ref="AI1514">INDEX($K:$P,ROW(),MATCH(AI$3,$K$2:$P$2,0))</f>
        <v>0.5</v>
      </c>
      <c r="AJ1514" s="178" cm="1">
        <f t="array" ref="AJ1514">INDEX($K:$P,ROW(),MATCH(AJ$3,$K$2:$P$2,0))</f>
        <v>0.5</v>
      </c>
      <c r="AK1514" s="178" cm="1">
        <f t="array" ref="AK1514">INDEX($K:$P,ROW(),MATCH(AK$3,$K$2:$P$2,0))</f>
        <v>0.5</v>
      </c>
      <c r="AL1514" s="178" cm="1">
        <f t="array" ref="AL1514">INDEX($K:$P,ROW(),MATCH(AL$3,$K$2:$P$2,0))</f>
        <v>0.5</v>
      </c>
      <c r="AM1514" s="178" cm="1">
        <f t="array" ref="AM1514">INDEX($K:$P,ROW(),MATCH(AM$3,$K$2:$P$2,0))</f>
        <v>0.5</v>
      </c>
      <c r="AN1514" s="178" cm="1">
        <f t="array" ref="AN1514">INDEX($K:$P,ROW(),MATCH(AN$3,$K$2:$P$2,0))</f>
        <v>0.5</v>
      </c>
      <c r="AO1514" s="178" cm="1">
        <f t="array" ref="AO1514">INDEX($K:$P,ROW(),MATCH(AO$3,$K$2:$P$2,0))</f>
        <v>0.5</v>
      </c>
      <c r="AP1514" s="178" cm="1">
        <f t="array" ref="AP1514">INDEX($K:$P,ROW(),MATCH(AP$3,$K$2:$P$2,0))</f>
        <v>0.5</v>
      </c>
      <c r="AQ1514" s="178" cm="1">
        <f t="array" ref="AQ1514">INDEX($K:$P,ROW(),MATCH(AQ$3,$K$2:$P$2,0))</f>
        <v>0.5</v>
      </c>
      <c r="AR1514" s="178" cm="1">
        <f t="array" ref="AR1514">INDEX($K:$P,ROW(),MATCH(AR$3,$K$2:$P$2,0))</f>
        <v>0.5</v>
      </c>
      <c r="AS1514" s="178" cm="1">
        <f t="array" ref="AS1514">INDEX($K:$P,ROW(),MATCH(AS$3,$K$2:$P$2,0))</f>
        <v>0.5</v>
      </c>
      <c r="AT1514" s="178" cm="1">
        <f t="array" ref="AT1514">INDEX($K:$P,ROW(),MATCH(AT$3,$K$2:$P$2,0))</f>
        <v>0.5</v>
      </c>
      <c r="AU1514" s="178" cm="1">
        <f t="array" ref="AU1514">INDEX($K:$P,ROW(),MATCH(AU$3,$K$2:$P$2,0))</f>
        <v>0.5</v>
      </c>
      <c r="AV1514" s="178" cm="1">
        <f t="array" ref="AV1514">INDEX($K:$P,ROW(),MATCH(AV$3,$K$2:$P$2,0))</f>
        <v>0.5</v>
      </c>
      <c r="AW1514" s="178" cm="1">
        <f t="array" ref="AW1514">INDEX($K:$P,ROW(),MATCH(AW$3,$K$2:$P$2,0))</f>
        <v>0.5</v>
      </c>
      <c r="AX1514" s="178" cm="1">
        <f t="array" ref="AX1514">INDEX($K:$P,ROW(),MATCH(AX$3,$K$2:$P$2,0))</f>
        <v>0.5</v>
      </c>
      <c r="AY1514" s="178" cm="1">
        <f t="array" ref="AY1514">INDEX($K:$P,ROW(),MATCH(AY$3,$K$2:$P$2,0))</f>
        <v>0.5</v>
      </c>
      <c r="AZ1514" s="178" cm="1">
        <f t="array" ref="AZ1514">INDEX($K:$P,ROW(),MATCH(AZ$3,$K$2:$P$2,0))</f>
        <v>0.5</v>
      </c>
      <c r="BA1514" s="178" cm="1">
        <f t="array" ref="BA1514">INDEX($K:$P,ROW(),MATCH(BA$3,$K$2:$P$2,0))</f>
        <v>0.5</v>
      </c>
      <c r="BB1514" s="178" cm="1">
        <f t="array" ref="BB1514">INDEX($K:$P,ROW(),MATCH(BB$3,$K$2:$P$2,0))</f>
        <v>0.5</v>
      </c>
      <c r="BC1514" s="178" cm="1">
        <f t="array" ref="BC1514">INDEX($K:$P,ROW(),MATCH(BC$3,$K$2:$P$2,0))</f>
        <v>0.5</v>
      </c>
      <c r="BD1514" s="178" cm="1">
        <f t="array" ref="BD1514">INDEX($K:$P,ROW(),MATCH(BD$3,$K$2:$P$2,0))</f>
        <v>0.5</v>
      </c>
      <c r="BE1514" s="178" cm="1">
        <f t="array" ref="BE1514">INDEX($K:$P,ROW(),MATCH(BE$3,$K$2:$P$2,0))</f>
        <v>0.5</v>
      </c>
      <c r="BF1514" s="178" cm="1">
        <f t="array" ref="BF1514">INDEX($K:$P,ROW(),MATCH(BF$3,$K$2:$P$2,0))</f>
        <v>0.5</v>
      </c>
      <c r="BG1514" s="178" cm="1">
        <f t="array" ref="BG1514">INDEX($K:$P,ROW(),MATCH(BG$3,$K$2:$P$2,0))</f>
        <v>0.5</v>
      </c>
      <c r="BH1514" s="178" cm="1">
        <f t="array" ref="BH1514">INDEX($K:$P,ROW(),MATCH(BH$3,$K$2:$P$2,0))</f>
        <v>0.5</v>
      </c>
      <c r="BI1514" s="178" cm="1">
        <f t="array" ref="BI1514">INDEX($K:$P,ROW(),MATCH(BI$3,$K$2:$P$2,0))</f>
        <v>0.5</v>
      </c>
      <c r="BJ1514" s="178" cm="1">
        <f t="array" ref="BJ1514">INDEX($K:$P,ROW(),MATCH(BJ$3,$K$2:$P$2,0))</f>
        <v>0.5</v>
      </c>
      <c r="BK1514" s="178" cm="1">
        <f t="array" ref="BK1514">INDEX($K:$P,ROW(),MATCH(BK$3,$K$2:$P$2,0))</f>
        <v>0.5</v>
      </c>
      <c r="BL1514" s="178" cm="1">
        <f t="array" ref="BL1514">INDEX($K:$P,ROW(),MATCH(BL$3,$K$2:$P$2,0))</f>
        <v>0.5</v>
      </c>
      <c r="BM1514" s="178" cm="1">
        <f t="array" ref="BM1514">INDEX($K:$P,ROW(),MATCH(BM$3,$K$2:$P$2,0))</f>
        <v>0.5</v>
      </c>
      <c r="BN1514" s="178" cm="1">
        <f t="array" ref="BN1514">INDEX($K:$P,ROW(),MATCH(BN$3,$K$2:$P$2,0))</f>
        <v>0.5</v>
      </c>
      <c r="BO1514" s="178" cm="1">
        <f t="array" ref="BO1514">INDEX($K:$P,ROW(),MATCH(BO$3,$K$2:$P$2,0))</f>
        <v>0.5</v>
      </c>
      <c r="BP1514" s="178" cm="1">
        <f t="array" ref="BP1514">INDEX($K:$P,ROW(),MATCH(BP$3,$K$2:$P$2,0))</f>
        <v>0.5</v>
      </c>
      <c r="BQ1514" s="178" cm="1">
        <f t="array" ref="BQ1514">INDEX($K:$P,ROW(),MATCH(BQ$3,$K$2:$P$2,0))</f>
        <v>0.5</v>
      </c>
      <c r="BR1514" s="178" cm="1">
        <f t="array" ref="BR1514">INDEX($K:$P,ROW(),MATCH(BR$3,$K$2:$P$2,0))</f>
        <v>0.5</v>
      </c>
      <c r="BS1514" s="178" cm="1">
        <f t="array" ref="BS1514">INDEX($K:$P,ROW(),MATCH(BS$3,$K$2:$P$2,0))</f>
        <v>0.5</v>
      </c>
      <c r="BT1514" s="178" cm="1">
        <f t="array" ref="BT1514">INDEX($K:$P,ROW(),MATCH(BT$3,$K$2:$P$2,0))</f>
        <v>0.5</v>
      </c>
      <c r="BU1514" s="178" cm="1">
        <f t="array" ref="BU1514">INDEX($K:$P,ROW(),MATCH(BU$3,$K$2:$P$2,0))</f>
        <v>0.5</v>
      </c>
      <c r="BV1514" s="178" cm="1">
        <f t="array" ref="BV1514">INDEX($K:$P,ROW(),MATCH(BV$3,$K$2:$P$2,0))</f>
        <v>0.5</v>
      </c>
      <c r="BW1514" s="178" cm="1">
        <f t="array" ref="BW1514">INDEX($K:$P,ROW(),MATCH(BW$3,$K$2:$P$2,0))</f>
        <v>0.5</v>
      </c>
      <c r="BX1514" s="178" cm="1">
        <f t="array" ref="BX1514">INDEX($K:$P,ROW(),MATCH(BX$3,$K$2:$P$2,0))</f>
        <v>0.5</v>
      </c>
      <c r="BY1514" s="178" cm="1">
        <f t="array" ref="BY1514">INDEX($K:$P,ROW(),MATCH(BY$3,$K$2:$P$2,0))</f>
        <v>0.5</v>
      </c>
      <c r="BZ1514" s="178" cm="1">
        <f t="array" ref="BZ1514">INDEX($K:$P,ROW(),MATCH(BZ$3,$K$2:$P$2,0))</f>
        <v>0.5</v>
      </c>
      <c r="CA1514" s="178" cm="1">
        <f t="array" ref="CA1514">INDEX($K:$P,ROW(),MATCH(CA$3,$K$2:$P$2,0))</f>
        <v>0.5</v>
      </c>
      <c r="CB1514" s="178" cm="1">
        <f t="array" ref="CB1514">INDEX($K:$P,ROW(),MATCH(CB$3,$K$2:$P$2,0))</f>
        <v>0.5</v>
      </c>
      <c r="CC1514" s="178" cm="1">
        <f t="array" ref="CC1514">INDEX($K:$P,ROW(),MATCH(CC$3,$K$2:$P$2,0))</f>
        <v>0.5</v>
      </c>
      <c r="CD1514" s="178" cm="1">
        <f t="array" ref="CD1514">INDEX($K:$P,ROW(),MATCH(CD$3,$K$2:$P$2,0))</f>
        <v>0.5</v>
      </c>
      <c r="CE1514" s="178" cm="1">
        <f t="array" ref="CE1514">INDEX($K:$P,ROW(),MATCH(CE$3,$K$2:$P$2,0))</f>
        <v>0.5</v>
      </c>
      <c r="CF1514" s="178" cm="1">
        <f t="array" ref="CF1514">INDEX($K:$P,ROW(),MATCH(CF$3,$K$2:$P$2,0))</f>
        <v>0.5</v>
      </c>
      <c r="CG1514" s="178" cm="1">
        <f t="array" ref="CG1514">INDEX($K:$P,ROW(),MATCH(CG$3,$K$2:$P$2,0))</f>
        <v>0.5</v>
      </c>
      <c r="CH1514" s="178" cm="1">
        <f t="array" ref="CH1514">INDEX($K:$P,ROW(),MATCH(CH$3,$K$2:$P$2,0))</f>
        <v>0.5</v>
      </c>
      <c r="CI1514" s="178" cm="1">
        <f t="array" ref="CI1514">INDEX($K:$P,ROW(),MATCH(CI$3,$K$2:$P$2,0))</f>
        <v>0.5</v>
      </c>
      <c r="CJ1514" s="178" cm="1">
        <f t="array" ref="CJ1514">INDEX($K:$P,ROW(),MATCH(CJ$3,$K$2:$P$2,0))</f>
        <v>0.5</v>
      </c>
      <c r="CK1514" s="178" cm="1">
        <f t="array" ref="CK1514">INDEX($K:$P,ROW(),MATCH(CK$3,$K$2:$P$2,0))</f>
        <v>0.5</v>
      </c>
      <c r="CL1514" s="178" cm="1">
        <f t="array" ref="CL1514">INDEX($K:$P,ROW(),MATCH(CL$3,$K$2:$P$2,0))</f>
        <v>0.5</v>
      </c>
    </row>
    <row r="1515" spans="2:90" x14ac:dyDescent="0.4">
      <c r="B1515" s="123" t="str">
        <f>SUBSTITUTE(B1511,":","")&amp;" - "&amp;B1517</f>
        <v>Recurring fees - (Primary label)</v>
      </c>
      <c r="C1515" s="27" t="s">
        <v>203</v>
      </c>
      <c r="D1515" t="s">
        <v>1019</v>
      </c>
      <c r="E1515" s="8" t="str">
        <f t="shared" si="1802"/>
        <v>1515 RECURPERCENTDC-S</v>
      </c>
      <c r="F1515" s="27"/>
      <c r="G1515" s="27"/>
      <c r="H1515" s="27"/>
      <c r="I1515" s="78"/>
      <c r="J1515" s="78"/>
      <c r="K1515" s="33">
        <f t="shared" ref="K1515:P1515" ca="1" si="1804">SUMIF($3:$3,K$2,1515:1515)</f>
        <v>-60000</v>
      </c>
      <c r="L1515" s="33">
        <f t="shared" ca="1" si="1804"/>
        <v>-60000</v>
      </c>
      <c r="M1515" s="33">
        <f t="shared" ca="1" si="1804"/>
        <v>-60000</v>
      </c>
      <c r="N1515" s="33">
        <f t="shared" ca="1" si="1804"/>
        <v>-60000</v>
      </c>
      <c r="O1515" s="33">
        <f t="shared" ca="1" si="1804"/>
        <v>-60000</v>
      </c>
      <c r="P1515" s="33">
        <f t="shared" ca="1" si="1804"/>
        <v>-60000</v>
      </c>
      <c r="R1515" s="33"/>
      <c r="S1515" s="77">
        <f ca="1">-S1513*INDIRECT(S1510)*S1514</f>
        <v>-5000</v>
      </c>
      <c r="T1515" s="77">
        <f t="shared" ref="T1515:CE1515" ca="1" si="1805">-T1513*INDIRECT(T1510)*T1514</f>
        <v>-5000</v>
      </c>
      <c r="U1515" s="77">
        <f t="shared" ca="1" si="1805"/>
        <v>-5000</v>
      </c>
      <c r="V1515" s="77">
        <f t="shared" ca="1" si="1805"/>
        <v>-5000</v>
      </c>
      <c r="W1515" s="77">
        <f t="shared" ca="1" si="1805"/>
        <v>-5000</v>
      </c>
      <c r="X1515" s="77">
        <f t="shared" ca="1" si="1805"/>
        <v>-5000</v>
      </c>
      <c r="Y1515" s="77">
        <f t="shared" ca="1" si="1805"/>
        <v>-5000</v>
      </c>
      <c r="Z1515" s="77">
        <f t="shared" ca="1" si="1805"/>
        <v>-5000</v>
      </c>
      <c r="AA1515" s="77">
        <f t="shared" ca="1" si="1805"/>
        <v>-5000</v>
      </c>
      <c r="AB1515" s="77">
        <f t="shared" ca="1" si="1805"/>
        <v>-5000</v>
      </c>
      <c r="AC1515" s="77">
        <f t="shared" ca="1" si="1805"/>
        <v>-5000</v>
      </c>
      <c r="AD1515" s="77">
        <f t="shared" ca="1" si="1805"/>
        <v>-5000</v>
      </c>
      <c r="AE1515" s="77">
        <f t="shared" ca="1" si="1805"/>
        <v>-5000</v>
      </c>
      <c r="AF1515" s="77">
        <f t="shared" ca="1" si="1805"/>
        <v>-5000</v>
      </c>
      <c r="AG1515" s="77">
        <f t="shared" ca="1" si="1805"/>
        <v>-5000</v>
      </c>
      <c r="AH1515" s="77">
        <f t="shared" ca="1" si="1805"/>
        <v>-5000</v>
      </c>
      <c r="AI1515" s="77">
        <f t="shared" ca="1" si="1805"/>
        <v>-5000</v>
      </c>
      <c r="AJ1515" s="77">
        <f t="shared" ca="1" si="1805"/>
        <v>-5000</v>
      </c>
      <c r="AK1515" s="77">
        <f t="shared" ca="1" si="1805"/>
        <v>-5000</v>
      </c>
      <c r="AL1515" s="77">
        <f t="shared" ca="1" si="1805"/>
        <v>-5000</v>
      </c>
      <c r="AM1515" s="77">
        <f t="shared" ca="1" si="1805"/>
        <v>-5000</v>
      </c>
      <c r="AN1515" s="77">
        <f t="shared" ca="1" si="1805"/>
        <v>-5000</v>
      </c>
      <c r="AO1515" s="77">
        <f t="shared" ca="1" si="1805"/>
        <v>-5000</v>
      </c>
      <c r="AP1515" s="77">
        <f t="shared" ca="1" si="1805"/>
        <v>-5000</v>
      </c>
      <c r="AQ1515" s="77">
        <f t="shared" ca="1" si="1805"/>
        <v>-5000</v>
      </c>
      <c r="AR1515" s="77">
        <f t="shared" ca="1" si="1805"/>
        <v>-5000</v>
      </c>
      <c r="AS1515" s="77">
        <f t="shared" ca="1" si="1805"/>
        <v>-5000</v>
      </c>
      <c r="AT1515" s="77">
        <f t="shared" ca="1" si="1805"/>
        <v>-5000</v>
      </c>
      <c r="AU1515" s="77">
        <f t="shared" ca="1" si="1805"/>
        <v>-5000</v>
      </c>
      <c r="AV1515" s="77">
        <f t="shared" ca="1" si="1805"/>
        <v>-5000</v>
      </c>
      <c r="AW1515" s="77">
        <f t="shared" ca="1" si="1805"/>
        <v>-5000</v>
      </c>
      <c r="AX1515" s="77">
        <f t="shared" ca="1" si="1805"/>
        <v>-5000</v>
      </c>
      <c r="AY1515" s="77">
        <f t="shared" ca="1" si="1805"/>
        <v>-5000</v>
      </c>
      <c r="AZ1515" s="77">
        <f t="shared" ca="1" si="1805"/>
        <v>-5000</v>
      </c>
      <c r="BA1515" s="77">
        <f t="shared" ca="1" si="1805"/>
        <v>-5000</v>
      </c>
      <c r="BB1515" s="77">
        <f t="shared" ca="1" si="1805"/>
        <v>-5000</v>
      </c>
      <c r="BC1515" s="77">
        <f t="shared" ca="1" si="1805"/>
        <v>-5000</v>
      </c>
      <c r="BD1515" s="77">
        <f t="shared" ca="1" si="1805"/>
        <v>-5000</v>
      </c>
      <c r="BE1515" s="77">
        <f t="shared" ca="1" si="1805"/>
        <v>-5000</v>
      </c>
      <c r="BF1515" s="77">
        <f t="shared" ca="1" si="1805"/>
        <v>-5000</v>
      </c>
      <c r="BG1515" s="77">
        <f t="shared" ca="1" si="1805"/>
        <v>-5000</v>
      </c>
      <c r="BH1515" s="77">
        <f t="shared" ca="1" si="1805"/>
        <v>-5000</v>
      </c>
      <c r="BI1515" s="77">
        <f t="shared" ca="1" si="1805"/>
        <v>-5000</v>
      </c>
      <c r="BJ1515" s="77">
        <f t="shared" ca="1" si="1805"/>
        <v>-5000</v>
      </c>
      <c r="BK1515" s="77">
        <f t="shared" ca="1" si="1805"/>
        <v>-5000</v>
      </c>
      <c r="BL1515" s="77">
        <f t="shared" ca="1" si="1805"/>
        <v>-5000</v>
      </c>
      <c r="BM1515" s="77">
        <f t="shared" ca="1" si="1805"/>
        <v>-5000</v>
      </c>
      <c r="BN1515" s="77">
        <f t="shared" ca="1" si="1805"/>
        <v>-5000</v>
      </c>
      <c r="BO1515" s="77">
        <f t="shared" ca="1" si="1805"/>
        <v>-5000</v>
      </c>
      <c r="BP1515" s="77">
        <f t="shared" ca="1" si="1805"/>
        <v>-5000</v>
      </c>
      <c r="BQ1515" s="77">
        <f t="shared" ca="1" si="1805"/>
        <v>-5000</v>
      </c>
      <c r="BR1515" s="77">
        <f t="shared" ca="1" si="1805"/>
        <v>-5000</v>
      </c>
      <c r="BS1515" s="77">
        <f t="shared" ca="1" si="1805"/>
        <v>-5000</v>
      </c>
      <c r="BT1515" s="77">
        <f t="shared" ca="1" si="1805"/>
        <v>-5000</v>
      </c>
      <c r="BU1515" s="77">
        <f t="shared" ca="1" si="1805"/>
        <v>-5000</v>
      </c>
      <c r="BV1515" s="77">
        <f t="shared" ca="1" si="1805"/>
        <v>-5000</v>
      </c>
      <c r="BW1515" s="77">
        <f t="shared" ca="1" si="1805"/>
        <v>-5000</v>
      </c>
      <c r="BX1515" s="77">
        <f t="shared" ca="1" si="1805"/>
        <v>-5000</v>
      </c>
      <c r="BY1515" s="77">
        <f t="shared" ca="1" si="1805"/>
        <v>-5000</v>
      </c>
      <c r="BZ1515" s="77">
        <f t="shared" ca="1" si="1805"/>
        <v>-5000</v>
      </c>
      <c r="CA1515" s="77">
        <f t="shared" ca="1" si="1805"/>
        <v>-5000</v>
      </c>
      <c r="CB1515" s="77">
        <f t="shared" ca="1" si="1805"/>
        <v>-5000</v>
      </c>
      <c r="CC1515" s="77">
        <f t="shared" ca="1" si="1805"/>
        <v>-5000</v>
      </c>
      <c r="CD1515" s="77">
        <f t="shared" ca="1" si="1805"/>
        <v>-5000</v>
      </c>
      <c r="CE1515" s="77">
        <f t="shared" ca="1" si="1805"/>
        <v>-5000</v>
      </c>
      <c r="CF1515" s="77">
        <f t="shared" ref="CF1515:CL1515" ca="1" si="1806">-CF1513*INDIRECT(CF1510)*CF1514</f>
        <v>-5000</v>
      </c>
      <c r="CG1515" s="77">
        <f t="shared" ca="1" si="1806"/>
        <v>-5000</v>
      </c>
      <c r="CH1515" s="77">
        <f t="shared" ca="1" si="1806"/>
        <v>-5000</v>
      </c>
      <c r="CI1515" s="77">
        <f t="shared" ca="1" si="1806"/>
        <v>-5000</v>
      </c>
      <c r="CJ1515" s="77">
        <f t="shared" ca="1" si="1806"/>
        <v>-5000</v>
      </c>
      <c r="CK1515" s="77">
        <f t="shared" ca="1" si="1806"/>
        <v>-5000</v>
      </c>
      <c r="CL1515" s="77">
        <f t="shared" ca="1" si="1806"/>
        <v>-5000</v>
      </c>
    </row>
    <row r="1516" spans="2:90" x14ac:dyDescent="0.4">
      <c r="B1516" s="13"/>
      <c r="D1516" t="s">
        <v>1019</v>
      </c>
      <c r="E1516" s="8" t="str">
        <f t="shared" si="1802"/>
        <v>1516 RECURPERCENTDC-S</v>
      </c>
      <c r="G1516" t="s">
        <v>244</v>
      </c>
      <c r="H1516" s="12"/>
      <c r="I1516" s="60"/>
      <c r="J1516" s="60"/>
      <c r="R1516" s="9"/>
      <c r="S1516" s="145"/>
      <c r="T1516" s="145"/>
      <c r="U1516" s="145"/>
      <c r="V1516" s="145"/>
      <c r="W1516" s="145"/>
      <c r="X1516" s="145"/>
      <c r="Y1516" s="145"/>
      <c r="Z1516" s="145"/>
      <c r="AA1516" s="145"/>
      <c r="AB1516" s="145"/>
      <c r="AC1516" s="145"/>
      <c r="AD1516" s="145"/>
      <c r="AE1516" s="145"/>
      <c r="AF1516" s="145"/>
      <c r="AG1516" s="145"/>
      <c r="AH1516" s="145"/>
      <c r="AI1516" s="145"/>
      <c r="AJ1516" s="145"/>
      <c r="AK1516" s="145"/>
      <c r="AL1516" s="145"/>
      <c r="AM1516" s="145"/>
      <c r="AN1516" s="145"/>
      <c r="AO1516" s="145"/>
      <c r="AP1516" s="145"/>
      <c r="AQ1516" s="145"/>
      <c r="AR1516" s="145"/>
      <c r="AS1516" s="145"/>
      <c r="AT1516" s="145"/>
      <c r="AU1516" s="145"/>
      <c r="AV1516" s="145"/>
      <c r="AW1516" s="145"/>
      <c r="AX1516" s="145"/>
      <c r="AY1516" s="145"/>
      <c r="AZ1516" s="145"/>
      <c r="BA1516" s="145"/>
      <c r="BB1516" s="145"/>
      <c r="BC1516" s="145"/>
      <c r="BD1516" s="145"/>
      <c r="BE1516" s="145"/>
      <c r="BF1516" s="145"/>
      <c r="BG1516" s="145"/>
      <c r="BH1516" s="145"/>
      <c r="BI1516" s="145"/>
      <c r="BJ1516" s="145"/>
      <c r="BK1516" s="145"/>
      <c r="BL1516" s="145"/>
      <c r="BM1516" s="145"/>
      <c r="BN1516" s="145"/>
      <c r="BO1516" s="145"/>
      <c r="BP1516" s="145"/>
      <c r="BQ1516" s="145"/>
      <c r="BR1516" s="145"/>
      <c r="BS1516" s="145"/>
      <c r="BT1516" s="145"/>
      <c r="BU1516" s="145"/>
      <c r="BV1516" s="145"/>
      <c r="BW1516" s="145"/>
      <c r="BX1516" s="145"/>
      <c r="BY1516" s="145"/>
      <c r="BZ1516" s="145"/>
      <c r="CA1516" s="145"/>
      <c r="CB1516" s="145"/>
      <c r="CC1516" s="145"/>
      <c r="CD1516" s="145"/>
      <c r="CE1516" s="145"/>
      <c r="CF1516" s="145"/>
      <c r="CG1516" s="145"/>
      <c r="CH1516" s="145"/>
      <c r="CI1516" s="145"/>
      <c r="CJ1516" s="145"/>
      <c r="CK1516" s="145"/>
      <c r="CL1516" s="145"/>
    </row>
    <row r="1517" spans="2:90" x14ac:dyDescent="0.4">
      <c r="B1517" s="8" t="str">
        <f>B1503</f>
        <v>(Primary label)</v>
      </c>
      <c r="D1517" t="s">
        <v>1019</v>
      </c>
      <c r="E1517" s="8" t="str">
        <f>ROW()&amp;" "&amp;D1517</f>
        <v>1517 RECURPERCENTDC-S</v>
      </c>
      <c r="G1517" t="s">
        <v>332</v>
      </c>
      <c r="H1517" s="12"/>
      <c r="I1517" s="60"/>
      <c r="J1517" s="60"/>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row>
    <row r="1518" spans="2:90" x14ac:dyDescent="0.4">
      <c r="B1518" s="8" t="str">
        <f>B1504</f>
        <v>primary unit</v>
      </c>
      <c r="D1518" t="s">
        <v>1019</v>
      </c>
      <c r="E1518" s="8" t="str">
        <f>ROW()&amp;" "&amp;D1518</f>
        <v>1518 RECURPERCENTDC-S</v>
      </c>
      <c r="G1518" t="s">
        <v>332</v>
      </c>
      <c r="H1518" s="12"/>
      <c r="I1518" s="60"/>
      <c r="J1518" s="60"/>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row>
    <row r="1519" spans="2:90" x14ac:dyDescent="0.4">
      <c r="B1519" s="8" t="str">
        <f>B1505</f>
        <v>Primary revenue driver</v>
      </c>
      <c r="D1519" t="s">
        <v>1019</v>
      </c>
      <c r="E1519" s="8" t="str">
        <f>ROW()&amp;" "&amp;D1519</f>
        <v>1519 RECURPERCENTDC-S</v>
      </c>
      <c r="G1519" t="s">
        <v>332</v>
      </c>
      <c r="K1519" s="53"/>
      <c r="L1519" s="53"/>
      <c r="M1519" s="53"/>
      <c r="N1519" s="53"/>
      <c r="O1519" s="53"/>
      <c r="P1519" s="53"/>
      <c r="R1519" s="24"/>
      <c r="S1519" s="211" t="str">
        <f t="shared" ref="S1519:AX1519" si="1807">S1505</f>
        <v>S$12</v>
      </c>
      <c r="T1519" s="211" t="str">
        <f t="shared" si="1807"/>
        <v>T$12</v>
      </c>
      <c r="U1519" s="211" t="str">
        <f t="shared" si="1807"/>
        <v>U$12</v>
      </c>
      <c r="V1519" s="211" t="str">
        <f t="shared" si="1807"/>
        <v>V$12</v>
      </c>
      <c r="W1519" s="211" t="str">
        <f t="shared" si="1807"/>
        <v>W$12</v>
      </c>
      <c r="X1519" s="211" t="str">
        <f t="shared" si="1807"/>
        <v>X$12</v>
      </c>
      <c r="Y1519" s="211" t="str">
        <f t="shared" si="1807"/>
        <v>Y$12</v>
      </c>
      <c r="Z1519" s="211" t="str">
        <f t="shared" si="1807"/>
        <v>Z$12</v>
      </c>
      <c r="AA1519" s="211" t="str">
        <f t="shared" si="1807"/>
        <v>AA$12</v>
      </c>
      <c r="AB1519" s="211" t="str">
        <f t="shared" si="1807"/>
        <v>AB$12</v>
      </c>
      <c r="AC1519" s="211" t="str">
        <f t="shared" si="1807"/>
        <v>AC$12</v>
      </c>
      <c r="AD1519" s="211" t="str">
        <f t="shared" si="1807"/>
        <v>AD$12</v>
      </c>
      <c r="AE1519" s="211" t="str">
        <f t="shared" si="1807"/>
        <v>AE$12</v>
      </c>
      <c r="AF1519" s="211" t="str">
        <f t="shared" si="1807"/>
        <v>AF$12</v>
      </c>
      <c r="AG1519" s="211" t="str">
        <f t="shared" si="1807"/>
        <v>AG$12</v>
      </c>
      <c r="AH1519" s="211" t="str">
        <f t="shared" si="1807"/>
        <v>AH$12</v>
      </c>
      <c r="AI1519" s="211" t="str">
        <f t="shared" si="1807"/>
        <v>AI$12</v>
      </c>
      <c r="AJ1519" s="211" t="str">
        <f t="shared" si="1807"/>
        <v>AJ$12</v>
      </c>
      <c r="AK1519" s="211" t="str">
        <f t="shared" si="1807"/>
        <v>AK$12</v>
      </c>
      <c r="AL1519" s="211" t="str">
        <f t="shared" si="1807"/>
        <v>AL$12</v>
      </c>
      <c r="AM1519" s="211" t="str">
        <f t="shared" si="1807"/>
        <v>AM$12</v>
      </c>
      <c r="AN1519" s="211" t="str">
        <f t="shared" si="1807"/>
        <v>AN$12</v>
      </c>
      <c r="AO1519" s="211" t="str">
        <f t="shared" si="1807"/>
        <v>AO$12</v>
      </c>
      <c r="AP1519" s="211" t="str">
        <f t="shared" si="1807"/>
        <v>AP$12</v>
      </c>
      <c r="AQ1519" s="211" t="str">
        <f t="shared" si="1807"/>
        <v>AQ$12</v>
      </c>
      <c r="AR1519" s="211" t="str">
        <f t="shared" si="1807"/>
        <v>AR$12</v>
      </c>
      <c r="AS1519" s="211" t="str">
        <f t="shared" si="1807"/>
        <v>AS$12</v>
      </c>
      <c r="AT1519" s="211" t="str">
        <f t="shared" si="1807"/>
        <v>AT$12</v>
      </c>
      <c r="AU1519" s="211" t="str">
        <f t="shared" si="1807"/>
        <v>AU$12</v>
      </c>
      <c r="AV1519" s="211" t="str">
        <f t="shared" si="1807"/>
        <v>AV$12</v>
      </c>
      <c r="AW1519" s="211" t="str">
        <f t="shared" si="1807"/>
        <v>AW$12</v>
      </c>
      <c r="AX1519" s="211" t="str">
        <f t="shared" si="1807"/>
        <v>AX$12</v>
      </c>
      <c r="AY1519" s="211" t="str">
        <f t="shared" ref="AY1519:CD1519" si="1808">AY1505</f>
        <v>AY$12</v>
      </c>
      <c r="AZ1519" s="211" t="str">
        <f t="shared" si="1808"/>
        <v>AZ$12</v>
      </c>
      <c r="BA1519" s="211" t="str">
        <f t="shared" si="1808"/>
        <v>BA$12</v>
      </c>
      <c r="BB1519" s="211" t="str">
        <f t="shared" si="1808"/>
        <v>BB$12</v>
      </c>
      <c r="BC1519" s="211" t="str">
        <f t="shared" si="1808"/>
        <v>BC$12</v>
      </c>
      <c r="BD1519" s="211" t="str">
        <f t="shared" si="1808"/>
        <v>BD$12</v>
      </c>
      <c r="BE1519" s="211" t="str">
        <f t="shared" si="1808"/>
        <v>BE$12</v>
      </c>
      <c r="BF1519" s="211" t="str">
        <f t="shared" si="1808"/>
        <v>BF$12</v>
      </c>
      <c r="BG1519" s="211" t="str">
        <f t="shared" si="1808"/>
        <v>BG$12</v>
      </c>
      <c r="BH1519" s="211" t="str">
        <f t="shared" si="1808"/>
        <v>BH$12</v>
      </c>
      <c r="BI1519" s="211" t="str">
        <f t="shared" si="1808"/>
        <v>BI$12</v>
      </c>
      <c r="BJ1519" s="211" t="str">
        <f t="shared" si="1808"/>
        <v>BJ$12</v>
      </c>
      <c r="BK1519" s="211" t="str">
        <f t="shared" si="1808"/>
        <v>BK$12</v>
      </c>
      <c r="BL1519" s="211" t="str">
        <f t="shared" si="1808"/>
        <v>BL$12</v>
      </c>
      <c r="BM1519" s="211" t="str">
        <f t="shared" si="1808"/>
        <v>BM$12</v>
      </c>
      <c r="BN1519" s="211" t="str">
        <f t="shared" si="1808"/>
        <v>BN$12</v>
      </c>
      <c r="BO1519" s="211" t="str">
        <f t="shared" si="1808"/>
        <v>BO$12</v>
      </c>
      <c r="BP1519" s="211" t="str">
        <f t="shared" si="1808"/>
        <v>BP$12</v>
      </c>
      <c r="BQ1519" s="211" t="str">
        <f t="shared" si="1808"/>
        <v>BQ$12</v>
      </c>
      <c r="BR1519" s="211" t="str">
        <f t="shared" si="1808"/>
        <v>BR$12</v>
      </c>
      <c r="BS1519" s="211" t="str">
        <f t="shared" si="1808"/>
        <v>BS$12</v>
      </c>
      <c r="BT1519" s="211" t="str">
        <f t="shared" si="1808"/>
        <v>BT$12</v>
      </c>
      <c r="BU1519" s="211" t="str">
        <f t="shared" si="1808"/>
        <v>BU$12</v>
      </c>
      <c r="BV1519" s="211" t="str">
        <f t="shared" si="1808"/>
        <v>BV$12</v>
      </c>
      <c r="BW1519" s="211" t="str">
        <f t="shared" si="1808"/>
        <v>BW$12</v>
      </c>
      <c r="BX1519" s="211" t="str">
        <f t="shared" si="1808"/>
        <v>BX$12</v>
      </c>
      <c r="BY1519" s="211" t="str">
        <f t="shared" si="1808"/>
        <v>BY$12</v>
      </c>
      <c r="BZ1519" s="211" t="str">
        <f t="shared" si="1808"/>
        <v>BZ$12</v>
      </c>
      <c r="CA1519" s="211" t="str">
        <f t="shared" si="1808"/>
        <v>CA$12</v>
      </c>
      <c r="CB1519" s="211" t="str">
        <f t="shared" si="1808"/>
        <v>CB$12</v>
      </c>
      <c r="CC1519" s="211" t="str">
        <f t="shared" si="1808"/>
        <v>CC$12</v>
      </c>
      <c r="CD1519" s="211" t="str">
        <f t="shared" si="1808"/>
        <v>CD$12</v>
      </c>
      <c r="CE1519" s="211" t="str">
        <f t="shared" ref="CE1519:CL1519" si="1809">CE1505</f>
        <v>CE$12</v>
      </c>
      <c r="CF1519" s="211" t="str">
        <f t="shared" si="1809"/>
        <v>CF$12</v>
      </c>
      <c r="CG1519" s="211" t="str">
        <f t="shared" si="1809"/>
        <v>CG$12</v>
      </c>
      <c r="CH1519" s="211" t="str">
        <f t="shared" si="1809"/>
        <v>CH$12</v>
      </c>
      <c r="CI1519" s="211" t="str">
        <f t="shared" si="1809"/>
        <v>CI$12</v>
      </c>
      <c r="CJ1519" s="211" t="str">
        <f t="shared" si="1809"/>
        <v>CJ$12</v>
      </c>
      <c r="CK1519" s="211" t="str">
        <f t="shared" si="1809"/>
        <v>CK$12</v>
      </c>
      <c r="CL1519" s="211" t="str">
        <f t="shared" si="1809"/>
        <v>CL$12</v>
      </c>
    </row>
    <row r="1520" spans="2:90" x14ac:dyDescent="0.4">
      <c r="B1520" s="8" t="str">
        <f>B1506</f>
        <v>Primary volume driver</v>
      </c>
      <c r="D1520" t="s">
        <v>1019</v>
      </c>
      <c r="E1520" s="8" t="str">
        <f>ROW()&amp;" "&amp;D1520</f>
        <v>1520 RECURPERCENTDC-S</v>
      </c>
      <c r="G1520" t="s">
        <v>332</v>
      </c>
      <c r="H1520" s="56"/>
      <c r="I1520" s="79"/>
      <c r="J1520" s="79"/>
      <c r="K1520" s="15"/>
      <c r="L1520" s="15"/>
      <c r="M1520" s="15"/>
      <c r="N1520" s="15"/>
      <c r="O1520" s="15"/>
      <c r="P1520" s="15"/>
      <c r="R1520" s="15"/>
      <c r="S1520" s="211" t="str">
        <f t="shared" ref="S1520:AX1520" si="1810">S1506</f>
        <v>S$13</v>
      </c>
      <c r="T1520" s="211" t="str">
        <f t="shared" si="1810"/>
        <v>T$13</v>
      </c>
      <c r="U1520" s="211" t="str">
        <f t="shared" si="1810"/>
        <v>U$13</v>
      </c>
      <c r="V1520" s="211" t="str">
        <f t="shared" si="1810"/>
        <v>V$13</v>
      </c>
      <c r="W1520" s="211" t="str">
        <f t="shared" si="1810"/>
        <v>W$13</v>
      </c>
      <c r="X1520" s="211" t="str">
        <f t="shared" si="1810"/>
        <v>X$13</v>
      </c>
      <c r="Y1520" s="211" t="str">
        <f t="shared" si="1810"/>
        <v>Y$13</v>
      </c>
      <c r="Z1520" s="211" t="str">
        <f t="shared" si="1810"/>
        <v>Z$13</v>
      </c>
      <c r="AA1520" s="211" t="str">
        <f t="shared" si="1810"/>
        <v>AA$13</v>
      </c>
      <c r="AB1520" s="211" t="str">
        <f t="shared" si="1810"/>
        <v>AB$13</v>
      </c>
      <c r="AC1520" s="211" t="str">
        <f t="shared" si="1810"/>
        <v>AC$13</v>
      </c>
      <c r="AD1520" s="211" t="str">
        <f t="shared" si="1810"/>
        <v>AD$13</v>
      </c>
      <c r="AE1520" s="211" t="str">
        <f t="shared" si="1810"/>
        <v>AE$13</v>
      </c>
      <c r="AF1520" s="211" t="str">
        <f t="shared" si="1810"/>
        <v>AF$13</v>
      </c>
      <c r="AG1520" s="211" t="str">
        <f t="shared" si="1810"/>
        <v>AG$13</v>
      </c>
      <c r="AH1520" s="211" t="str">
        <f t="shared" si="1810"/>
        <v>AH$13</v>
      </c>
      <c r="AI1520" s="211" t="str">
        <f t="shared" si="1810"/>
        <v>AI$13</v>
      </c>
      <c r="AJ1520" s="211" t="str">
        <f t="shared" si="1810"/>
        <v>AJ$13</v>
      </c>
      <c r="AK1520" s="211" t="str">
        <f t="shared" si="1810"/>
        <v>AK$13</v>
      </c>
      <c r="AL1520" s="211" t="str">
        <f t="shared" si="1810"/>
        <v>AL$13</v>
      </c>
      <c r="AM1520" s="211" t="str">
        <f t="shared" si="1810"/>
        <v>AM$13</v>
      </c>
      <c r="AN1520" s="211" t="str">
        <f t="shared" si="1810"/>
        <v>AN$13</v>
      </c>
      <c r="AO1520" s="211" t="str">
        <f t="shared" si="1810"/>
        <v>AO$13</v>
      </c>
      <c r="AP1520" s="211" t="str">
        <f t="shared" si="1810"/>
        <v>AP$13</v>
      </c>
      <c r="AQ1520" s="211" t="str">
        <f t="shared" si="1810"/>
        <v>AQ$13</v>
      </c>
      <c r="AR1520" s="211" t="str">
        <f t="shared" si="1810"/>
        <v>AR$13</v>
      </c>
      <c r="AS1520" s="211" t="str">
        <f t="shared" si="1810"/>
        <v>AS$13</v>
      </c>
      <c r="AT1520" s="211" t="str">
        <f t="shared" si="1810"/>
        <v>AT$13</v>
      </c>
      <c r="AU1520" s="211" t="str">
        <f t="shared" si="1810"/>
        <v>AU$13</v>
      </c>
      <c r="AV1520" s="211" t="str">
        <f t="shared" si="1810"/>
        <v>AV$13</v>
      </c>
      <c r="AW1520" s="211" t="str">
        <f t="shared" si="1810"/>
        <v>AW$13</v>
      </c>
      <c r="AX1520" s="211" t="str">
        <f t="shared" si="1810"/>
        <v>AX$13</v>
      </c>
      <c r="AY1520" s="211" t="str">
        <f t="shared" ref="AY1520:CD1520" si="1811">AY1506</f>
        <v>AY$13</v>
      </c>
      <c r="AZ1520" s="211" t="str">
        <f t="shared" si="1811"/>
        <v>AZ$13</v>
      </c>
      <c r="BA1520" s="211" t="str">
        <f t="shared" si="1811"/>
        <v>BA$13</v>
      </c>
      <c r="BB1520" s="211" t="str">
        <f t="shared" si="1811"/>
        <v>BB$13</v>
      </c>
      <c r="BC1520" s="211" t="str">
        <f t="shared" si="1811"/>
        <v>BC$13</v>
      </c>
      <c r="BD1520" s="211" t="str">
        <f t="shared" si="1811"/>
        <v>BD$13</v>
      </c>
      <c r="BE1520" s="211" t="str">
        <f t="shared" si="1811"/>
        <v>BE$13</v>
      </c>
      <c r="BF1520" s="211" t="str">
        <f t="shared" si="1811"/>
        <v>BF$13</v>
      </c>
      <c r="BG1520" s="211" t="str">
        <f t="shared" si="1811"/>
        <v>BG$13</v>
      </c>
      <c r="BH1520" s="211" t="str">
        <f t="shared" si="1811"/>
        <v>BH$13</v>
      </c>
      <c r="BI1520" s="211" t="str">
        <f t="shared" si="1811"/>
        <v>BI$13</v>
      </c>
      <c r="BJ1520" s="211" t="str">
        <f t="shared" si="1811"/>
        <v>BJ$13</v>
      </c>
      <c r="BK1520" s="211" t="str">
        <f t="shared" si="1811"/>
        <v>BK$13</v>
      </c>
      <c r="BL1520" s="211" t="str">
        <f t="shared" si="1811"/>
        <v>BL$13</v>
      </c>
      <c r="BM1520" s="211" t="str">
        <f t="shared" si="1811"/>
        <v>BM$13</v>
      </c>
      <c r="BN1520" s="211" t="str">
        <f t="shared" si="1811"/>
        <v>BN$13</v>
      </c>
      <c r="BO1520" s="211" t="str">
        <f t="shared" si="1811"/>
        <v>BO$13</v>
      </c>
      <c r="BP1520" s="211" t="str">
        <f t="shared" si="1811"/>
        <v>BP$13</v>
      </c>
      <c r="BQ1520" s="211" t="str">
        <f t="shared" si="1811"/>
        <v>BQ$13</v>
      </c>
      <c r="BR1520" s="211" t="str">
        <f t="shared" si="1811"/>
        <v>BR$13</v>
      </c>
      <c r="BS1520" s="211" t="str">
        <f t="shared" si="1811"/>
        <v>BS$13</v>
      </c>
      <c r="BT1520" s="211" t="str">
        <f t="shared" si="1811"/>
        <v>BT$13</v>
      </c>
      <c r="BU1520" s="211" t="str">
        <f t="shared" si="1811"/>
        <v>BU$13</v>
      </c>
      <c r="BV1520" s="211" t="str">
        <f t="shared" si="1811"/>
        <v>BV$13</v>
      </c>
      <c r="BW1520" s="211" t="str">
        <f t="shared" si="1811"/>
        <v>BW$13</v>
      </c>
      <c r="BX1520" s="211" t="str">
        <f t="shared" si="1811"/>
        <v>BX$13</v>
      </c>
      <c r="BY1520" s="211" t="str">
        <f t="shared" si="1811"/>
        <v>BY$13</v>
      </c>
      <c r="BZ1520" s="211" t="str">
        <f t="shared" si="1811"/>
        <v>BZ$13</v>
      </c>
      <c r="CA1520" s="211" t="str">
        <f t="shared" si="1811"/>
        <v>CA$13</v>
      </c>
      <c r="CB1520" s="211" t="str">
        <f t="shared" si="1811"/>
        <v>CB$13</v>
      </c>
      <c r="CC1520" s="211" t="str">
        <f t="shared" si="1811"/>
        <v>CC$13</v>
      </c>
      <c r="CD1520" s="211" t="str">
        <f t="shared" si="1811"/>
        <v>CD$13</v>
      </c>
      <c r="CE1520" s="211" t="str">
        <f t="shared" ref="CE1520:CL1520" si="1812">CE1506</f>
        <v>CE$13</v>
      </c>
      <c r="CF1520" s="211" t="str">
        <f t="shared" si="1812"/>
        <v>CF$13</v>
      </c>
      <c r="CG1520" s="211" t="str">
        <f t="shared" si="1812"/>
        <v>CG$13</v>
      </c>
      <c r="CH1520" s="211" t="str">
        <f t="shared" si="1812"/>
        <v>CH$13</v>
      </c>
      <c r="CI1520" s="211" t="str">
        <f t="shared" si="1812"/>
        <v>CI$13</v>
      </c>
      <c r="CJ1520" s="211" t="str">
        <f t="shared" si="1812"/>
        <v>CJ$13</v>
      </c>
      <c r="CK1520" s="211" t="str">
        <f t="shared" si="1812"/>
        <v>CK$13</v>
      </c>
      <c r="CL1520" s="211" t="str">
        <f t="shared" si="1812"/>
        <v>CL$13</v>
      </c>
    </row>
    <row r="1521" spans="2:90" x14ac:dyDescent="0.4">
      <c r="B1521" s="89" t="str">
        <f>B1511</f>
        <v>Recurring fees:</v>
      </c>
      <c r="D1521" t="s">
        <v>1019</v>
      </c>
      <c r="E1521" s="8" t="str">
        <f t="shared" ref="E1521:E1524" si="1813">ROW()&amp;" "&amp;D1521</f>
        <v>1521 RECURPERCENTDC-S</v>
      </c>
      <c r="G1521" t="s">
        <v>332</v>
      </c>
      <c r="H1521" s="12"/>
      <c r="I1521" s="60"/>
      <c r="J1521" s="60"/>
      <c r="K1521" s="15"/>
      <c r="L1521" s="15"/>
      <c r="M1521" s="15"/>
      <c r="N1521" s="15"/>
      <c r="O1521" s="15"/>
      <c r="P1521" s="15"/>
      <c r="R1521" s="15"/>
      <c r="S1521" s="211">
        <f t="shared" ref="S1521:AX1521" si="1814">S1508</f>
        <v>0</v>
      </c>
      <c r="T1521" s="211">
        <f t="shared" si="1814"/>
        <v>0</v>
      </c>
      <c r="U1521" s="211">
        <f t="shared" si="1814"/>
        <v>0</v>
      </c>
      <c r="V1521" s="211">
        <f t="shared" si="1814"/>
        <v>0</v>
      </c>
      <c r="W1521" s="211">
        <f t="shared" si="1814"/>
        <v>0</v>
      </c>
      <c r="X1521" s="211">
        <f t="shared" si="1814"/>
        <v>0</v>
      </c>
      <c r="Y1521" s="211">
        <f t="shared" si="1814"/>
        <v>0</v>
      </c>
      <c r="Z1521" s="211">
        <f t="shared" si="1814"/>
        <v>0</v>
      </c>
      <c r="AA1521" s="211">
        <f t="shared" si="1814"/>
        <v>0</v>
      </c>
      <c r="AB1521" s="211">
        <f t="shared" si="1814"/>
        <v>0</v>
      </c>
      <c r="AC1521" s="211">
        <f t="shared" si="1814"/>
        <v>0</v>
      </c>
      <c r="AD1521" s="211">
        <f t="shared" si="1814"/>
        <v>0</v>
      </c>
      <c r="AE1521" s="211">
        <f t="shared" si="1814"/>
        <v>0</v>
      </c>
      <c r="AF1521" s="211">
        <f t="shared" si="1814"/>
        <v>0</v>
      </c>
      <c r="AG1521" s="211">
        <f t="shared" si="1814"/>
        <v>0</v>
      </c>
      <c r="AH1521" s="211">
        <f t="shared" si="1814"/>
        <v>0</v>
      </c>
      <c r="AI1521" s="211">
        <f t="shared" si="1814"/>
        <v>0</v>
      </c>
      <c r="AJ1521" s="211">
        <f t="shared" si="1814"/>
        <v>0</v>
      </c>
      <c r="AK1521" s="211">
        <f t="shared" si="1814"/>
        <v>0</v>
      </c>
      <c r="AL1521" s="211">
        <f t="shared" si="1814"/>
        <v>0</v>
      </c>
      <c r="AM1521" s="211">
        <f t="shared" si="1814"/>
        <v>0</v>
      </c>
      <c r="AN1521" s="211">
        <f t="shared" si="1814"/>
        <v>0</v>
      </c>
      <c r="AO1521" s="211">
        <f t="shared" si="1814"/>
        <v>0</v>
      </c>
      <c r="AP1521" s="211">
        <f t="shared" si="1814"/>
        <v>0</v>
      </c>
      <c r="AQ1521" s="211">
        <f t="shared" si="1814"/>
        <v>0</v>
      </c>
      <c r="AR1521" s="211">
        <f t="shared" si="1814"/>
        <v>0</v>
      </c>
      <c r="AS1521" s="211">
        <f t="shared" si="1814"/>
        <v>0</v>
      </c>
      <c r="AT1521" s="211">
        <f t="shared" si="1814"/>
        <v>0</v>
      </c>
      <c r="AU1521" s="211">
        <f t="shared" si="1814"/>
        <v>0</v>
      </c>
      <c r="AV1521" s="211">
        <f t="shared" si="1814"/>
        <v>0</v>
      </c>
      <c r="AW1521" s="211">
        <f t="shared" si="1814"/>
        <v>0</v>
      </c>
      <c r="AX1521" s="211">
        <f t="shared" si="1814"/>
        <v>0</v>
      </c>
      <c r="AY1521" s="211">
        <f t="shared" ref="AY1521:CD1521" si="1815">AY1508</f>
        <v>0</v>
      </c>
      <c r="AZ1521" s="211">
        <f t="shared" si="1815"/>
        <v>0</v>
      </c>
      <c r="BA1521" s="211">
        <f t="shared" si="1815"/>
        <v>0</v>
      </c>
      <c r="BB1521" s="211">
        <f t="shared" si="1815"/>
        <v>0</v>
      </c>
      <c r="BC1521" s="211">
        <f t="shared" si="1815"/>
        <v>0</v>
      </c>
      <c r="BD1521" s="211">
        <f t="shared" si="1815"/>
        <v>0</v>
      </c>
      <c r="BE1521" s="211">
        <f t="shared" si="1815"/>
        <v>0</v>
      </c>
      <c r="BF1521" s="211">
        <f t="shared" si="1815"/>
        <v>0</v>
      </c>
      <c r="BG1521" s="211">
        <f t="shared" si="1815"/>
        <v>0</v>
      </c>
      <c r="BH1521" s="211">
        <f t="shared" si="1815"/>
        <v>0</v>
      </c>
      <c r="BI1521" s="211">
        <f t="shared" si="1815"/>
        <v>0</v>
      </c>
      <c r="BJ1521" s="211">
        <f t="shared" si="1815"/>
        <v>0</v>
      </c>
      <c r="BK1521" s="211">
        <f t="shared" si="1815"/>
        <v>0</v>
      </c>
      <c r="BL1521" s="211">
        <f t="shared" si="1815"/>
        <v>0</v>
      </c>
      <c r="BM1521" s="211">
        <f t="shared" si="1815"/>
        <v>0</v>
      </c>
      <c r="BN1521" s="211">
        <f t="shared" si="1815"/>
        <v>0</v>
      </c>
      <c r="BO1521" s="211">
        <f t="shared" si="1815"/>
        <v>0</v>
      </c>
      <c r="BP1521" s="211">
        <f t="shared" si="1815"/>
        <v>0</v>
      </c>
      <c r="BQ1521" s="211">
        <f t="shared" si="1815"/>
        <v>0</v>
      </c>
      <c r="BR1521" s="211">
        <f t="shared" si="1815"/>
        <v>0</v>
      </c>
      <c r="BS1521" s="211">
        <f t="shared" si="1815"/>
        <v>0</v>
      </c>
      <c r="BT1521" s="211">
        <f t="shared" si="1815"/>
        <v>0</v>
      </c>
      <c r="BU1521" s="211">
        <f t="shared" si="1815"/>
        <v>0</v>
      </c>
      <c r="BV1521" s="211">
        <f t="shared" si="1815"/>
        <v>0</v>
      </c>
      <c r="BW1521" s="211">
        <f t="shared" si="1815"/>
        <v>0</v>
      </c>
      <c r="BX1521" s="211">
        <f t="shared" si="1815"/>
        <v>0</v>
      </c>
      <c r="BY1521" s="211">
        <f t="shared" si="1815"/>
        <v>0</v>
      </c>
      <c r="BZ1521" s="211">
        <f t="shared" si="1815"/>
        <v>0</v>
      </c>
      <c r="CA1521" s="211">
        <f t="shared" si="1815"/>
        <v>0</v>
      </c>
      <c r="CB1521" s="211">
        <f t="shared" si="1815"/>
        <v>0</v>
      </c>
      <c r="CC1521" s="211">
        <f t="shared" si="1815"/>
        <v>0</v>
      </c>
      <c r="CD1521" s="211">
        <f t="shared" si="1815"/>
        <v>0</v>
      </c>
      <c r="CE1521" s="211">
        <f t="shared" ref="CE1521:CL1521" si="1816">CE1508</f>
        <v>0</v>
      </c>
      <c r="CF1521" s="211">
        <f t="shared" si="1816"/>
        <v>0</v>
      </c>
      <c r="CG1521" s="211">
        <f t="shared" si="1816"/>
        <v>0</v>
      </c>
      <c r="CH1521" s="211">
        <f t="shared" si="1816"/>
        <v>0</v>
      </c>
      <c r="CI1521" s="211">
        <f t="shared" si="1816"/>
        <v>0</v>
      </c>
      <c r="CJ1521" s="211">
        <f t="shared" si="1816"/>
        <v>0</v>
      </c>
      <c r="CK1521" s="211">
        <f t="shared" si="1816"/>
        <v>0</v>
      </c>
      <c r="CL1521" s="211">
        <f t="shared" si="1816"/>
        <v>0</v>
      </c>
    </row>
    <row r="1522" spans="2:90" x14ac:dyDescent="0.4">
      <c r="B1522" s="235" t="str">
        <f>IFERROR(SUBSTITUTE(TRIM(MID(B1511, SEARCH("-", B1511) + 1, LEN(B1511))),":",""),"no unit")</f>
        <v>no unit</v>
      </c>
      <c r="D1522" t="s">
        <v>1019</v>
      </c>
      <c r="E1522" s="8" t="str">
        <f t="shared" si="1813"/>
        <v>1522 RECURPERCENTDC-S</v>
      </c>
      <c r="G1522" t="s">
        <v>332</v>
      </c>
      <c r="H1522" s="12"/>
      <c r="I1522" s="60"/>
      <c r="J1522" s="60"/>
      <c r="K1522" s="15"/>
      <c r="L1522" s="15"/>
      <c r="M1522" s="15"/>
      <c r="N1522" s="15"/>
      <c r="O1522" s="15"/>
      <c r="P1522" s="15"/>
      <c r="R1522" s="15"/>
      <c r="S1522" s="211"/>
      <c r="T1522" s="211"/>
      <c r="U1522" s="211"/>
      <c r="V1522" s="211"/>
      <c r="W1522" s="211"/>
      <c r="X1522" s="211"/>
      <c r="Y1522" s="211"/>
      <c r="Z1522" s="211"/>
      <c r="AA1522" s="211"/>
      <c r="AB1522" s="211"/>
      <c r="AC1522" s="211"/>
      <c r="AD1522" s="211"/>
      <c r="AE1522" s="211"/>
      <c r="AF1522" s="211"/>
      <c r="AG1522" s="211"/>
      <c r="AH1522" s="211"/>
      <c r="AI1522" s="211"/>
      <c r="AJ1522" s="211"/>
      <c r="AK1522" s="211"/>
      <c r="AL1522" s="211"/>
      <c r="AM1522" s="211"/>
      <c r="AN1522" s="211"/>
      <c r="AO1522" s="211"/>
      <c r="AP1522" s="211"/>
      <c r="AQ1522" s="211"/>
      <c r="AR1522" s="211"/>
      <c r="AS1522" s="211"/>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1"/>
      <c r="BN1522" s="211"/>
      <c r="BO1522" s="211"/>
      <c r="BP1522" s="211"/>
      <c r="BQ1522" s="211"/>
      <c r="BR1522" s="211"/>
      <c r="BS1522" s="211"/>
      <c r="BT1522" s="211"/>
      <c r="BU1522" s="211"/>
      <c r="BV1522" s="211"/>
      <c r="BW1522" s="211"/>
      <c r="BX1522" s="211"/>
      <c r="BY1522" s="211"/>
      <c r="BZ1522" s="211"/>
      <c r="CA1522" s="211"/>
      <c r="CB1522" s="211"/>
      <c r="CC1522" s="211"/>
      <c r="CD1522" s="211"/>
      <c r="CE1522" s="211"/>
      <c r="CF1522" s="211"/>
      <c r="CG1522" s="211"/>
      <c r="CH1522" s="211"/>
      <c r="CI1522" s="211"/>
      <c r="CJ1522" s="211"/>
      <c r="CK1522" s="211"/>
      <c r="CL1522" s="211"/>
    </row>
    <row r="1523" spans="2:90" x14ac:dyDescent="0.4">
      <c r="B1523" s="89" t="str">
        <f>B1509</f>
        <v>Secondary revenue driver</v>
      </c>
      <c r="D1523" t="s">
        <v>1019</v>
      </c>
      <c r="E1523" s="8" t="str">
        <f t="shared" si="1813"/>
        <v>1523 RECURPERCENTDC-S</v>
      </c>
      <c r="G1523" t="s">
        <v>332</v>
      </c>
      <c r="H1523" s="90"/>
      <c r="I1523" s="209"/>
      <c r="J1523" s="209"/>
      <c r="K1523" s="210"/>
      <c r="L1523" s="210"/>
      <c r="M1523" s="210"/>
      <c r="N1523" s="210"/>
      <c r="O1523" s="210"/>
      <c r="P1523" s="210"/>
      <c r="R1523" s="210"/>
      <c r="S1523" s="4" t="str">
        <f t="shared" ref="S1523:CD1523" si="1817">ADDRESS(ROW(S1515),COLUMN(S1515),2)</f>
        <v>S$1515</v>
      </c>
      <c r="T1523" s="4" t="str">
        <f t="shared" si="1817"/>
        <v>T$1515</v>
      </c>
      <c r="U1523" s="4" t="str">
        <f t="shared" si="1817"/>
        <v>U$1515</v>
      </c>
      <c r="V1523" s="4" t="str">
        <f t="shared" si="1817"/>
        <v>V$1515</v>
      </c>
      <c r="W1523" s="4" t="str">
        <f t="shared" si="1817"/>
        <v>W$1515</v>
      </c>
      <c r="X1523" s="4" t="str">
        <f t="shared" si="1817"/>
        <v>X$1515</v>
      </c>
      <c r="Y1523" s="4" t="str">
        <f t="shared" si="1817"/>
        <v>Y$1515</v>
      </c>
      <c r="Z1523" s="4" t="str">
        <f t="shared" si="1817"/>
        <v>Z$1515</v>
      </c>
      <c r="AA1523" s="4" t="str">
        <f t="shared" si="1817"/>
        <v>AA$1515</v>
      </c>
      <c r="AB1523" s="4" t="str">
        <f t="shared" si="1817"/>
        <v>AB$1515</v>
      </c>
      <c r="AC1523" s="4" t="str">
        <f t="shared" si="1817"/>
        <v>AC$1515</v>
      </c>
      <c r="AD1523" s="4" t="str">
        <f t="shared" si="1817"/>
        <v>AD$1515</v>
      </c>
      <c r="AE1523" s="4" t="str">
        <f t="shared" si="1817"/>
        <v>AE$1515</v>
      </c>
      <c r="AF1523" s="4" t="str">
        <f t="shared" si="1817"/>
        <v>AF$1515</v>
      </c>
      <c r="AG1523" s="4" t="str">
        <f t="shared" si="1817"/>
        <v>AG$1515</v>
      </c>
      <c r="AH1523" s="4" t="str">
        <f t="shared" si="1817"/>
        <v>AH$1515</v>
      </c>
      <c r="AI1523" s="4" t="str">
        <f t="shared" si="1817"/>
        <v>AI$1515</v>
      </c>
      <c r="AJ1523" s="4" t="str">
        <f t="shared" si="1817"/>
        <v>AJ$1515</v>
      </c>
      <c r="AK1523" s="4" t="str">
        <f t="shared" si="1817"/>
        <v>AK$1515</v>
      </c>
      <c r="AL1523" s="4" t="str">
        <f t="shared" si="1817"/>
        <v>AL$1515</v>
      </c>
      <c r="AM1523" s="4" t="str">
        <f t="shared" si="1817"/>
        <v>AM$1515</v>
      </c>
      <c r="AN1523" s="4" t="str">
        <f t="shared" si="1817"/>
        <v>AN$1515</v>
      </c>
      <c r="AO1523" s="4" t="str">
        <f t="shared" si="1817"/>
        <v>AO$1515</v>
      </c>
      <c r="AP1523" s="4" t="str">
        <f t="shared" si="1817"/>
        <v>AP$1515</v>
      </c>
      <c r="AQ1523" s="4" t="str">
        <f t="shared" si="1817"/>
        <v>AQ$1515</v>
      </c>
      <c r="AR1523" s="4" t="str">
        <f t="shared" si="1817"/>
        <v>AR$1515</v>
      </c>
      <c r="AS1523" s="4" t="str">
        <f t="shared" si="1817"/>
        <v>AS$1515</v>
      </c>
      <c r="AT1523" s="4" t="str">
        <f t="shared" si="1817"/>
        <v>AT$1515</v>
      </c>
      <c r="AU1523" s="4" t="str">
        <f t="shared" si="1817"/>
        <v>AU$1515</v>
      </c>
      <c r="AV1523" s="4" t="str">
        <f t="shared" si="1817"/>
        <v>AV$1515</v>
      </c>
      <c r="AW1523" s="4" t="str">
        <f t="shared" si="1817"/>
        <v>AW$1515</v>
      </c>
      <c r="AX1523" s="4" t="str">
        <f t="shared" si="1817"/>
        <v>AX$1515</v>
      </c>
      <c r="AY1523" s="4" t="str">
        <f t="shared" si="1817"/>
        <v>AY$1515</v>
      </c>
      <c r="AZ1523" s="4" t="str">
        <f t="shared" si="1817"/>
        <v>AZ$1515</v>
      </c>
      <c r="BA1523" s="4" t="str">
        <f t="shared" si="1817"/>
        <v>BA$1515</v>
      </c>
      <c r="BB1523" s="4" t="str">
        <f t="shared" si="1817"/>
        <v>BB$1515</v>
      </c>
      <c r="BC1523" s="4" t="str">
        <f t="shared" si="1817"/>
        <v>BC$1515</v>
      </c>
      <c r="BD1523" s="4" t="str">
        <f t="shared" si="1817"/>
        <v>BD$1515</v>
      </c>
      <c r="BE1523" s="4" t="str">
        <f t="shared" si="1817"/>
        <v>BE$1515</v>
      </c>
      <c r="BF1523" s="4" t="str">
        <f t="shared" si="1817"/>
        <v>BF$1515</v>
      </c>
      <c r="BG1523" s="4" t="str">
        <f t="shared" si="1817"/>
        <v>BG$1515</v>
      </c>
      <c r="BH1523" s="4" t="str">
        <f t="shared" si="1817"/>
        <v>BH$1515</v>
      </c>
      <c r="BI1523" s="4" t="str">
        <f t="shared" si="1817"/>
        <v>BI$1515</v>
      </c>
      <c r="BJ1523" s="4" t="str">
        <f t="shared" si="1817"/>
        <v>BJ$1515</v>
      </c>
      <c r="BK1523" s="4" t="str">
        <f t="shared" si="1817"/>
        <v>BK$1515</v>
      </c>
      <c r="BL1523" s="4" t="str">
        <f t="shared" si="1817"/>
        <v>BL$1515</v>
      </c>
      <c r="BM1523" s="4" t="str">
        <f t="shared" si="1817"/>
        <v>BM$1515</v>
      </c>
      <c r="BN1523" s="4" t="str">
        <f t="shared" si="1817"/>
        <v>BN$1515</v>
      </c>
      <c r="BO1523" s="4" t="str">
        <f t="shared" si="1817"/>
        <v>BO$1515</v>
      </c>
      <c r="BP1523" s="4" t="str">
        <f t="shared" si="1817"/>
        <v>BP$1515</v>
      </c>
      <c r="BQ1523" s="4" t="str">
        <f t="shared" si="1817"/>
        <v>BQ$1515</v>
      </c>
      <c r="BR1523" s="4" t="str">
        <f t="shared" si="1817"/>
        <v>BR$1515</v>
      </c>
      <c r="BS1523" s="4" t="str">
        <f t="shared" si="1817"/>
        <v>BS$1515</v>
      </c>
      <c r="BT1523" s="4" t="str">
        <f t="shared" si="1817"/>
        <v>BT$1515</v>
      </c>
      <c r="BU1523" s="4" t="str">
        <f t="shared" si="1817"/>
        <v>BU$1515</v>
      </c>
      <c r="BV1523" s="4" t="str">
        <f t="shared" si="1817"/>
        <v>BV$1515</v>
      </c>
      <c r="BW1523" s="4" t="str">
        <f t="shared" si="1817"/>
        <v>BW$1515</v>
      </c>
      <c r="BX1523" s="4" t="str">
        <f t="shared" si="1817"/>
        <v>BX$1515</v>
      </c>
      <c r="BY1523" s="4" t="str">
        <f t="shared" si="1817"/>
        <v>BY$1515</v>
      </c>
      <c r="BZ1523" s="4" t="str">
        <f t="shared" si="1817"/>
        <v>BZ$1515</v>
      </c>
      <c r="CA1523" s="4" t="str">
        <f t="shared" si="1817"/>
        <v>CA$1515</v>
      </c>
      <c r="CB1523" s="4" t="str">
        <f t="shared" si="1817"/>
        <v>CB$1515</v>
      </c>
      <c r="CC1523" s="4" t="str">
        <f t="shared" si="1817"/>
        <v>CC$1515</v>
      </c>
      <c r="CD1523" s="4" t="str">
        <f t="shared" si="1817"/>
        <v>CD$1515</v>
      </c>
      <c r="CE1523" s="4" t="str">
        <f t="shared" ref="CE1523:CL1523" si="1818">ADDRESS(ROW(CE1515),COLUMN(CE1515),2)</f>
        <v>CE$1515</v>
      </c>
      <c r="CF1523" s="4" t="str">
        <f t="shared" si="1818"/>
        <v>CF$1515</v>
      </c>
      <c r="CG1523" s="4" t="str">
        <f t="shared" si="1818"/>
        <v>CG$1515</v>
      </c>
      <c r="CH1523" s="4" t="str">
        <f t="shared" si="1818"/>
        <v>CH$1515</v>
      </c>
      <c r="CI1523" s="4" t="str">
        <f t="shared" si="1818"/>
        <v>CI$1515</v>
      </c>
      <c r="CJ1523" s="4" t="str">
        <f t="shared" si="1818"/>
        <v>CJ$1515</v>
      </c>
      <c r="CK1523" s="4" t="str">
        <f t="shared" si="1818"/>
        <v>CK$1515</v>
      </c>
      <c r="CL1523" s="4" t="str">
        <f t="shared" si="1818"/>
        <v>CL$1515</v>
      </c>
    </row>
    <row r="1524" spans="2:90" x14ac:dyDescent="0.4">
      <c r="B1524" s="8" t="str">
        <f>B1510</f>
        <v>Secondary volume driver</v>
      </c>
      <c r="D1524" t="s">
        <v>1019</v>
      </c>
      <c r="E1524" s="8" t="str">
        <f t="shared" si="1813"/>
        <v>1524 RECURPERCENTDC-S</v>
      </c>
      <c r="G1524" t="s">
        <v>332</v>
      </c>
      <c r="H1524" s="12"/>
      <c r="I1524" s="60"/>
      <c r="J1524" s="60"/>
      <c r="K1524" s="15"/>
      <c r="L1524" s="15"/>
      <c r="M1524" s="15"/>
      <c r="N1524" s="15"/>
      <c r="O1524" s="15"/>
      <c r="P1524" s="15"/>
      <c r="R1524" s="15"/>
      <c r="S1524" s="211" t="str">
        <f t="shared" ref="S1524:AX1524" si="1819">S1510</f>
        <v>S$15</v>
      </c>
      <c r="T1524" s="211" t="str">
        <f t="shared" si="1819"/>
        <v>T$15</v>
      </c>
      <c r="U1524" s="211" t="str">
        <f t="shared" si="1819"/>
        <v>U$15</v>
      </c>
      <c r="V1524" s="211" t="str">
        <f t="shared" si="1819"/>
        <v>V$15</v>
      </c>
      <c r="W1524" s="211" t="str">
        <f t="shared" si="1819"/>
        <v>W$15</v>
      </c>
      <c r="X1524" s="211" t="str">
        <f t="shared" si="1819"/>
        <v>X$15</v>
      </c>
      <c r="Y1524" s="211" t="str">
        <f t="shared" si="1819"/>
        <v>Y$15</v>
      </c>
      <c r="Z1524" s="211" t="str">
        <f t="shared" si="1819"/>
        <v>Z$15</v>
      </c>
      <c r="AA1524" s="211" t="str">
        <f t="shared" si="1819"/>
        <v>AA$15</v>
      </c>
      <c r="AB1524" s="211" t="str">
        <f t="shared" si="1819"/>
        <v>AB$15</v>
      </c>
      <c r="AC1524" s="211" t="str">
        <f t="shared" si="1819"/>
        <v>AC$15</v>
      </c>
      <c r="AD1524" s="211" t="str">
        <f t="shared" si="1819"/>
        <v>AD$15</v>
      </c>
      <c r="AE1524" s="211" t="str">
        <f t="shared" si="1819"/>
        <v>AE$15</v>
      </c>
      <c r="AF1524" s="211" t="str">
        <f t="shared" si="1819"/>
        <v>AF$15</v>
      </c>
      <c r="AG1524" s="211" t="str">
        <f t="shared" si="1819"/>
        <v>AG$15</v>
      </c>
      <c r="AH1524" s="211" t="str">
        <f t="shared" si="1819"/>
        <v>AH$15</v>
      </c>
      <c r="AI1524" s="211" t="str">
        <f t="shared" si="1819"/>
        <v>AI$15</v>
      </c>
      <c r="AJ1524" s="211" t="str">
        <f t="shared" si="1819"/>
        <v>AJ$15</v>
      </c>
      <c r="AK1524" s="211" t="str">
        <f t="shared" si="1819"/>
        <v>AK$15</v>
      </c>
      <c r="AL1524" s="211" t="str">
        <f t="shared" si="1819"/>
        <v>AL$15</v>
      </c>
      <c r="AM1524" s="211" t="str">
        <f t="shared" si="1819"/>
        <v>AM$15</v>
      </c>
      <c r="AN1524" s="211" t="str">
        <f t="shared" si="1819"/>
        <v>AN$15</v>
      </c>
      <c r="AO1524" s="211" t="str">
        <f t="shared" si="1819"/>
        <v>AO$15</v>
      </c>
      <c r="AP1524" s="211" t="str">
        <f t="shared" si="1819"/>
        <v>AP$15</v>
      </c>
      <c r="AQ1524" s="211" t="str">
        <f t="shared" si="1819"/>
        <v>AQ$15</v>
      </c>
      <c r="AR1524" s="211" t="str">
        <f t="shared" si="1819"/>
        <v>AR$15</v>
      </c>
      <c r="AS1524" s="211" t="str">
        <f t="shared" si="1819"/>
        <v>AS$15</v>
      </c>
      <c r="AT1524" s="211" t="str">
        <f t="shared" si="1819"/>
        <v>AT$15</v>
      </c>
      <c r="AU1524" s="211" t="str">
        <f t="shared" si="1819"/>
        <v>AU$15</v>
      </c>
      <c r="AV1524" s="211" t="str">
        <f t="shared" si="1819"/>
        <v>AV$15</v>
      </c>
      <c r="AW1524" s="211" t="str">
        <f t="shared" si="1819"/>
        <v>AW$15</v>
      </c>
      <c r="AX1524" s="211" t="str">
        <f t="shared" si="1819"/>
        <v>AX$15</v>
      </c>
      <c r="AY1524" s="211" t="str">
        <f t="shared" ref="AY1524:CD1524" si="1820">AY1510</f>
        <v>AY$15</v>
      </c>
      <c r="AZ1524" s="211" t="str">
        <f t="shared" si="1820"/>
        <v>AZ$15</v>
      </c>
      <c r="BA1524" s="211" t="str">
        <f t="shared" si="1820"/>
        <v>BA$15</v>
      </c>
      <c r="BB1524" s="211" t="str">
        <f t="shared" si="1820"/>
        <v>BB$15</v>
      </c>
      <c r="BC1524" s="211" t="str">
        <f t="shared" si="1820"/>
        <v>BC$15</v>
      </c>
      <c r="BD1524" s="211" t="str">
        <f t="shared" si="1820"/>
        <v>BD$15</v>
      </c>
      <c r="BE1524" s="211" t="str">
        <f t="shared" si="1820"/>
        <v>BE$15</v>
      </c>
      <c r="BF1524" s="211" t="str">
        <f t="shared" si="1820"/>
        <v>BF$15</v>
      </c>
      <c r="BG1524" s="211" t="str">
        <f t="shared" si="1820"/>
        <v>BG$15</v>
      </c>
      <c r="BH1524" s="211" t="str">
        <f t="shared" si="1820"/>
        <v>BH$15</v>
      </c>
      <c r="BI1524" s="211" t="str">
        <f t="shared" si="1820"/>
        <v>BI$15</v>
      </c>
      <c r="BJ1524" s="211" t="str">
        <f t="shared" si="1820"/>
        <v>BJ$15</v>
      </c>
      <c r="BK1524" s="211" t="str">
        <f t="shared" si="1820"/>
        <v>BK$15</v>
      </c>
      <c r="BL1524" s="211" t="str">
        <f t="shared" si="1820"/>
        <v>BL$15</v>
      </c>
      <c r="BM1524" s="211" t="str">
        <f t="shared" si="1820"/>
        <v>BM$15</v>
      </c>
      <c r="BN1524" s="211" t="str">
        <f t="shared" si="1820"/>
        <v>BN$15</v>
      </c>
      <c r="BO1524" s="211" t="str">
        <f t="shared" si="1820"/>
        <v>BO$15</v>
      </c>
      <c r="BP1524" s="211" t="str">
        <f t="shared" si="1820"/>
        <v>BP$15</v>
      </c>
      <c r="BQ1524" s="211" t="str">
        <f t="shared" si="1820"/>
        <v>BQ$15</v>
      </c>
      <c r="BR1524" s="211" t="str">
        <f t="shared" si="1820"/>
        <v>BR$15</v>
      </c>
      <c r="BS1524" s="211" t="str">
        <f t="shared" si="1820"/>
        <v>BS$15</v>
      </c>
      <c r="BT1524" s="211" t="str">
        <f t="shared" si="1820"/>
        <v>BT$15</v>
      </c>
      <c r="BU1524" s="211" t="str">
        <f t="shared" si="1820"/>
        <v>BU$15</v>
      </c>
      <c r="BV1524" s="211" t="str">
        <f t="shared" si="1820"/>
        <v>BV$15</v>
      </c>
      <c r="BW1524" s="211" t="str">
        <f t="shared" si="1820"/>
        <v>BW$15</v>
      </c>
      <c r="BX1524" s="211" t="str">
        <f t="shared" si="1820"/>
        <v>BX$15</v>
      </c>
      <c r="BY1524" s="211" t="str">
        <f t="shared" si="1820"/>
        <v>BY$15</v>
      </c>
      <c r="BZ1524" s="211" t="str">
        <f t="shared" si="1820"/>
        <v>BZ$15</v>
      </c>
      <c r="CA1524" s="211" t="str">
        <f t="shared" si="1820"/>
        <v>CA$15</v>
      </c>
      <c r="CB1524" s="211" t="str">
        <f t="shared" si="1820"/>
        <v>CB$15</v>
      </c>
      <c r="CC1524" s="211" t="str">
        <f t="shared" si="1820"/>
        <v>CC$15</v>
      </c>
      <c r="CD1524" s="211" t="str">
        <f t="shared" si="1820"/>
        <v>CD$15</v>
      </c>
      <c r="CE1524" s="211" t="str">
        <f t="shared" ref="CE1524:CL1524" si="1821">CE1510</f>
        <v>CE$15</v>
      </c>
      <c r="CF1524" s="211" t="str">
        <f t="shared" si="1821"/>
        <v>CF$15</v>
      </c>
      <c r="CG1524" s="211" t="str">
        <f t="shared" si="1821"/>
        <v>CG$15</v>
      </c>
      <c r="CH1524" s="211" t="str">
        <f t="shared" si="1821"/>
        <v>CH$15</v>
      </c>
      <c r="CI1524" s="211" t="str">
        <f t="shared" si="1821"/>
        <v>CI$15</v>
      </c>
      <c r="CJ1524" s="211" t="str">
        <f t="shared" si="1821"/>
        <v>CJ$15</v>
      </c>
      <c r="CK1524" s="211" t="str">
        <f t="shared" si="1821"/>
        <v>CK$15</v>
      </c>
      <c r="CL1524" s="211" t="str">
        <f t="shared" si="1821"/>
        <v>CL$15</v>
      </c>
    </row>
    <row r="1525" spans="2:90" x14ac:dyDescent="0.4">
      <c r="E1525" s="8"/>
      <c r="H1525" s="12"/>
      <c r="I1525" s="60"/>
      <c r="J1525" s="60"/>
      <c r="K1525" s="15"/>
      <c r="L1525" s="15"/>
      <c r="M1525" s="15"/>
      <c r="N1525" s="15"/>
      <c r="O1525" s="15"/>
      <c r="P1525" s="15"/>
      <c r="R1525" s="15"/>
      <c r="S1525" s="211"/>
      <c r="T1525" s="211"/>
      <c r="U1525" s="211"/>
      <c r="V1525" s="211"/>
      <c r="W1525" s="211"/>
      <c r="X1525" s="211"/>
      <c r="Y1525" s="211"/>
      <c r="Z1525" s="211"/>
      <c r="AA1525" s="211"/>
      <c r="AB1525" s="211"/>
      <c r="AC1525" s="211"/>
      <c r="AD1525" s="211"/>
      <c r="AE1525" s="211"/>
      <c r="AF1525" s="211"/>
      <c r="AG1525" s="211"/>
      <c r="AH1525" s="211"/>
      <c r="AI1525" s="211"/>
      <c r="AJ1525" s="211"/>
      <c r="AK1525" s="211"/>
      <c r="AL1525" s="211"/>
      <c r="AM1525" s="211"/>
      <c r="AN1525" s="211"/>
      <c r="AO1525" s="211"/>
      <c r="AP1525" s="211"/>
      <c r="AQ1525" s="211"/>
      <c r="AR1525" s="211"/>
      <c r="AS1525" s="211"/>
      <c r="AT1525" s="211"/>
      <c r="AU1525" s="211"/>
      <c r="AV1525" s="211"/>
      <c r="AW1525" s="211"/>
      <c r="AX1525" s="211"/>
      <c r="AY1525" s="211"/>
      <c r="AZ1525" s="211"/>
      <c r="BA1525" s="211"/>
      <c r="BB1525" s="211"/>
      <c r="BC1525" s="211"/>
      <c r="BD1525" s="211"/>
      <c r="BE1525" s="211"/>
      <c r="BF1525" s="211"/>
      <c r="BG1525" s="211"/>
      <c r="BH1525" s="211"/>
      <c r="BI1525" s="211"/>
      <c r="BJ1525" s="211"/>
      <c r="BK1525" s="211"/>
      <c r="BL1525" s="211"/>
      <c r="BM1525" s="211"/>
      <c r="BN1525" s="211"/>
      <c r="BO1525" s="211"/>
      <c r="BP1525" s="211"/>
      <c r="BQ1525" s="211"/>
      <c r="BR1525" s="211"/>
      <c r="BS1525" s="211"/>
      <c r="BT1525" s="211"/>
      <c r="BU1525" s="211"/>
      <c r="BV1525" s="211"/>
      <c r="BW1525" s="211"/>
      <c r="BX1525" s="211"/>
      <c r="BY1525" s="211"/>
      <c r="BZ1525" s="211"/>
      <c r="CA1525" s="211"/>
      <c r="CB1525" s="211"/>
      <c r="CC1525" s="211"/>
      <c r="CD1525" s="211"/>
      <c r="CE1525" s="211"/>
      <c r="CF1525" s="211"/>
      <c r="CG1525" s="211"/>
      <c r="CH1525" s="211"/>
      <c r="CI1525" s="211"/>
      <c r="CJ1525" s="211"/>
      <c r="CK1525" s="211"/>
      <c r="CL1525" s="211"/>
    </row>
    <row r="1526" spans="2:90" x14ac:dyDescent="0.4">
      <c r="B1526" s="171" t="s">
        <v>490</v>
      </c>
      <c r="E1526" s="8"/>
      <c r="H1526" s="170"/>
      <c r="I1526" s="172"/>
      <c r="J1526" s="172"/>
      <c r="K1526" s="193"/>
      <c r="L1526" s="193"/>
      <c r="M1526" s="193"/>
      <c r="N1526" s="193"/>
      <c r="O1526" s="193"/>
      <c r="P1526" s="193"/>
      <c r="R1526" s="194"/>
      <c r="S1526" s="170"/>
      <c r="T1526" s="170"/>
      <c r="U1526" s="170"/>
      <c r="V1526" s="170"/>
      <c r="W1526" s="170"/>
      <c r="X1526" s="170"/>
      <c r="Y1526" s="170"/>
      <c r="Z1526" s="170"/>
      <c r="AA1526" s="170"/>
      <c r="AB1526" s="170"/>
      <c r="AC1526" s="170"/>
      <c r="AD1526" s="170"/>
      <c r="AE1526" s="170"/>
      <c r="AF1526" s="170"/>
      <c r="AG1526" s="170"/>
      <c r="AH1526" s="170"/>
      <c r="AI1526" s="170"/>
      <c r="AJ1526" s="170"/>
      <c r="AK1526" s="170"/>
      <c r="AL1526" s="170"/>
      <c r="AM1526" s="170"/>
      <c r="AN1526" s="170"/>
      <c r="AO1526" s="170"/>
      <c r="AP1526" s="170"/>
      <c r="AQ1526" s="170"/>
      <c r="AR1526" s="170"/>
      <c r="AS1526" s="170"/>
      <c r="AT1526" s="170"/>
      <c r="AU1526" s="170"/>
      <c r="AV1526" s="170"/>
      <c r="AW1526" s="170"/>
      <c r="AX1526" s="170"/>
      <c r="AY1526" s="170"/>
      <c r="AZ1526" s="170"/>
      <c r="BA1526" s="170"/>
      <c r="BB1526" s="170"/>
      <c r="BC1526" s="170"/>
      <c r="BD1526" s="170"/>
      <c r="BE1526" s="170"/>
      <c r="BF1526" s="170"/>
      <c r="BG1526" s="170"/>
      <c r="BH1526" s="170"/>
      <c r="BI1526" s="170"/>
      <c r="BJ1526" s="170"/>
      <c r="BK1526" s="170"/>
      <c r="BL1526" s="170"/>
      <c r="BM1526" s="170"/>
      <c r="BN1526" s="170"/>
      <c r="BO1526" s="170"/>
      <c r="BP1526" s="170"/>
      <c r="BQ1526" s="170"/>
      <c r="BR1526" s="170"/>
      <c r="BS1526" s="170"/>
      <c r="BT1526" s="170"/>
      <c r="BU1526" s="170"/>
      <c r="BV1526" s="170"/>
      <c r="BW1526" s="170"/>
      <c r="BX1526" s="170"/>
      <c r="BY1526" s="170"/>
      <c r="BZ1526" s="170"/>
      <c r="CA1526" s="170"/>
      <c r="CB1526" s="170"/>
      <c r="CC1526" s="170"/>
      <c r="CD1526" s="170"/>
      <c r="CE1526" s="170"/>
      <c r="CF1526" s="170"/>
      <c r="CG1526" s="170"/>
      <c r="CH1526" s="170"/>
      <c r="CI1526" s="170"/>
      <c r="CJ1526" s="170"/>
      <c r="CK1526" s="170"/>
      <c r="CL1526" s="170"/>
    </row>
    <row r="1527" spans="2:90" x14ac:dyDescent="0.4">
      <c r="B1527" s="171" t="s">
        <v>492</v>
      </c>
      <c r="E1527" s="8"/>
      <c r="H1527" s="170"/>
      <c r="I1527" s="172"/>
      <c r="J1527" s="172"/>
      <c r="K1527" s="193"/>
      <c r="L1527" s="193"/>
      <c r="M1527" s="193"/>
      <c r="N1527" s="193"/>
      <c r="O1527" s="193"/>
      <c r="P1527" s="193"/>
      <c r="R1527" s="194"/>
      <c r="S1527" s="170"/>
      <c r="T1527" s="170"/>
      <c r="U1527" s="170"/>
      <c r="V1527" s="170"/>
      <c r="W1527" s="170"/>
      <c r="X1527" s="170"/>
      <c r="Y1527" s="170"/>
      <c r="Z1527" s="170"/>
      <c r="AA1527" s="170"/>
      <c r="AB1527" s="170"/>
      <c r="AC1527" s="170"/>
      <c r="AD1527" s="170"/>
      <c r="AE1527" s="170"/>
      <c r="AF1527" s="170"/>
      <c r="AG1527" s="170"/>
      <c r="AH1527" s="170"/>
      <c r="AI1527" s="170"/>
      <c r="AJ1527" s="170"/>
      <c r="AK1527" s="170"/>
      <c r="AL1527" s="170"/>
      <c r="AM1527" s="170"/>
      <c r="AN1527" s="170"/>
      <c r="AO1527" s="170"/>
      <c r="AP1527" s="170"/>
      <c r="AQ1527" s="170"/>
      <c r="AR1527" s="170"/>
      <c r="AS1527" s="170"/>
      <c r="AT1527" s="170"/>
      <c r="AU1527" s="170"/>
      <c r="AV1527" s="170"/>
      <c r="AW1527" s="170"/>
      <c r="AX1527" s="170"/>
      <c r="AY1527" s="170"/>
      <c r="AZ1527" s="170"/>
      <c r="BA1527" s="170"/>
      <c r="BB1527" s="170"/>
      <c r="BC1527" s="170"/>
      <c r="BD1527" s="170"/>
      <c r="BE1527" s="170"/>
      <c r="BF1527" s="170"/>
      <c r="BG1527" s="170"/>
      <c r="BH1527" s="170"/>
      <c r="BI1527" s="170"/>
      <c r="BJ1527" s="170"/>
      <c r="BK1527" s="170"/>
      <c r="BL1527" s="170"/>
      <c r="BM1527" s="170"/>
      <c r="BN1527" s="170"/>
      <c r="BO1527" s="170"/>
      <c r="BP1527" s="170"/>
      <c r="BQ1527" s="170"/>
      <c r="BR1527" s="170"/>
      <c r="BS1527" s="170"/>
      <c r="BT1527" s="170"/>
      <c r="BU1527" s="170"/>
      <c r="BV1527" s="170"/>
      <c r="BW1527" s="170"/>
      <c r="BX1527" s="170"/>
      <c r="BY1527" s="170"/>
      <c r="BZ1527" s="170"/>
      <c r="CA1527" s="170"/>
      <c r="CB1527" s="170"/>
      <c r="CC1527" s="170"/>
      <c r="CD1527" s="170"/>
      <c r="CE1527" s="170"/>
      <c r="CF1527" s="170"/>
      <c r="CG1527" s="170"/>
      <c r="CH1527" s="170"/>
      <c r="CI1527" s="170"/>
      <c r="CJ1527" s="170"/>
      <c r="CK1527" s="170"/>
      <c r="CL1527" s="170"/>
    </row>
    <row r="1528" spans="2:90" x14ac:dyDescent="0.4">
      <c r="B1528" s="171" t="s">
        <v>461</v>
      </c>
      <c r="E1528" s="8"/>
      <c r="H1528" s="170"/>
      <c r="I1528" s="172"/>
      <c r="J1528" s="172"/>
      <c r="K1528" s="193"/>
      <c r="L1528" s="193"/>
      <c r="M1528" s="193"/>
      <c r="N1528" s="193"/>
      <c r="O1528" s="193"/>
      <c r="P1528" s="193"/>
      <c r="R1528" s="194"/>
      <c r="S1528" s="195" t="str">
        <f t="shared" ref="S1528:AX1528" si="1822">S$16</f>
        <v>S$12</v>
      </c>
      <c r="T1528" s="195" t="str">
        <f t="shared" si="1822"/>
        <v>T$12</v>
      </c>
      <c r="U1528" s="195" t="str">
        <f t="shared" si="1822"/>
        <v>U$12</v>
      </c>
      <c r="V1528" s="195" t="str">
        <f t="shared" si="1822"/>
        <v>V$12</v>
      </c>
      <c r="W1528" s="195" t="str">
        <f t="shared" si="1822"/>
        <v>W$12</v>
      </c>
      <c r="X1528" s="195" t="str">
        <f t="shared" si="1822"/>
        <v>X$12</v>
      </c>
      <c r="Y1528" s="195" t="str">
        <f t="shared" si="1822"/>
        <v>Y$12</v>
      </c>
      <c r="Z1528" s="195" t="str">
        <f t="shared" si="1822"/>
        <v>Z$12</v>
      </c>
      <c r="AA1528" s="195" t="str">
        <f t="shared" si="1822"/>
        <v>AA$12</v>
      </c>
      <c r="AB1528" s="195" t="str">
        <f t="shared" si="1822"/>
        <v>AB$12</v>
      </c>
      <c r="AC1528" s="195" t="str">
        <f t="shared" si="1822"/>
        <v>AC$12</v>
      </c>
      <c r="AD1528" s="195" t="str">
        <f t="shared" si="1822"/>
        <v>AD$12</v>
      </c>
      <c r="AE1528" s="195" t="str">
        <f t="shared" si="1822"/>
        <v>AE$12</v>
      </c>
      <c r="AF1528" s="195" t="str">
        <f t="shared" si="1822"/>
        <v>AF$12</v>
      </c>
      <c r="AG1528" s="195" t="str">
        <f t="shared" si="1822"/>
        <v>AG$12</v>
      </c>
      <c r="AH1528" s="195" t="str">
        <f t="shared" si="1822"/>
        <v>AH$12</v>
      </c>
      <c r="AI1528" s="195" t="str">
        <f t="shared" si="1822"/>
        <v>AI$12</v>
      </c>
      <c r="AJ1528" s="195" t="str">
        <f t="shared" si="1822"/>
        <v>AJ$12</v>
      </c>
      <c r="AK1528" s="195" t="str">
        <f t="shared" si="1822"/>
        <v>AK$12</v>
      </c>
      <c r="AL1528" s="195" t="str">
        <f t="shared" si="1822"/>
        <v>AL$12</v>
      </c>
      <c r="AM1528" s="195" t="str">
        <f t="shared" si="1822"/>
        <v>AM$12</v>
      </c>
      <c r="AN1528" s="195" t="str">
        <f t="shared" si="1822"/>
        <v>AN$12</v>
      </c>
      <c r="AO1528" s="195" t="str">
        <f t="shared" si="1822"/>
        <v>AO$12</v>
      </c>
      <c r="AP1528" s="195" t="str">
        <f t="shared" si="1822"/>
        <v>AP$12</v>
      </c>
      <c r="AQ1528" s="195" t="str">
        <f t="shared" si="1822"/>
        <v>AQ$12</v>
      </c>
      <c r="AR1528" s="195" t="str">
        <f t="shared" si="1822"/>
        <v>AR$12</v>
      </c>
      <c r="AS1528" s="195" t="str">
        <f t="shared" si="1822"/>
        <v>AS$12</v>
      </c>
      <c r="AT1528" s="195" t="str">
        <f t="shared" si="1822"/>
        <v>AT$12</v>
      </c>
      <c r="AU1528" s="195" t="str">
        <f t="shared" si="1822"/>
        <v>AU$12</v>
      </c>
      <c r="AV1528" s="195" t="str">
        <f t="shared" si="1822"/>
        <v>AV$12</v>
      </c>
      <c r="AW1528" s="195" t="str">
        <f t="shared" si="1822"/>
        <v>AW$12</v>
      </c>
      <c r="AX1528" s="195" t="str">
        <f t="shared" si="1822"/>
        <v>AX$12</v>
      </c>
      <c r="AY1528" s="195" t="str">
        <f t="shared" ref="AY1528:CD1528" si="1823">AY$16</f>
        <v>AY$12</v>
      </c>
      <c r="AZ1528" s="195" t="str">
        <f t="shared" si="1823"/>
        <v>AZ$12</v>
      </c>
      <c r="BA1528" s="195" t="str">
        <f t="shared" si="1823"/>
        <v>BA$12</v>
      </c>
      <c r="BB1528" s="195" t="str">
        <f t="shared" si="1823"/>
        <v>BB$12</v>
      </c>
      <c r="BC1528" s="195" t="str">
        <f t="shared" si="1823"/>
        <v>BC$12</v>
      </c>
      <c r="BD1528" s="195" t="str">
        <f t="shared" si="1823"/>
        <v>BD$12</v>
      </c>
      <c r="BE1528" s="195" t="str">
        <f t="shared" si="1823"/>
        <v>BE$12</v>
      </c>
      <c r="BF1528" s="195" t="str">
        <f t="shared" si="1823"/>
        <v>BF$12</v>
      </c>
      <c r="BG1528" s="195" t="str">
        <f t="shared" si="1823"/>
        <v>BG$12</v>
      </c>
      <c r="BH1528" s="195" t="str">
        <f t="shared" si="1823"/>
        <v>BH$12</v>
      </c>
      <c r="BI1528" s="195" t="str">
        <f t="shared" si="1823"/>
        <v>BI$12</v>
      </c>
      <c r="BJ1528" s="195" t="str">
        <f t="shared" si="1823"/>
        <v>BJ$12</v>
      </c>
      <c r="BK1528" s="195" t="str">
        <f t="shared" si="1823"/>
        <v>BK$12</v>
      </c>
      <c r="BL1528" s="195" t="str">
        <f t="shared" si="1823"/>
        <v>BL$12</v>
      </c>
      <c r="BM1528" s="195" t="str">
        <f t="shared" si="1823"/>
        <v>BM$12</v>
      </c>
      <c r="BN1528" s="195" t="str">
        <f t="shared" si="1823"/>
        <v>BN$12</v>
      </c>
      <c r="BO1528" s="195" t="str">
        <f t="shared" si="1823"/>
        <v>BO$12</v>
      </c>
      <c r="BP1528" s="195" t="str">
        <f t="shared" si="1823"/>
        <v>BP$12</v>
      </c>
      <c r="BQ1528" s="195" t="str">
        <f t="shared" si="1823"/>
        <v>BQ$12</v>
      </c>
      <c r="BR1528" s="195" t="str">
        <f t="shared" si="1823"/>
        <v>BR$12</v>
      </c>
      <c r="BS1528" s="195" t="str">
        <f t="shared" si="1823"/>
        <v>BS$12</v>
      </c>
      <c r="BT1528" s="195" t="str">
        <f t="shared" si="1823"/>
        <v>BT$12</v>
      </c>
      <c r="BU1528" s="195" t="str">
        <f t="shared" si="1823"/>
        <v>BU$12</v>
      </c>
      <c r="BV1528" s="195" t="str">
        <f t="shared" si="1823"/>
        <v>BV$12</v>
      </c>
      <c r="BW1528" s="195" t="str">
        <f t="shared" si="1823"/>
        <v>BW$12</v>
      </c>
      <c r="BX1528" s="195" t="str">
        <f t="shared" si="1823"/>
        <v>BX$12</v>
      </c>
      <c r="BY1528" s="195" t="str">
        <f t="shared" si="1823"/>
        <v>BY$12</v>
      </c>
      <c r="BZ1528" s="195" t="str">
        <f t="shared" si="1823"/>
        <v>BZ$12</v>
      </c>
      <c r="CA1528" s="195" t="str">
        <f t="shared" si="1823"/>
        <v>CA$12</v>
      </c>
      <c r="CB1528" s="195" t="str">
        <f t="shared" si="1823"/>
        <v>CB$12</v>
      </c>
      <c r="CC1528" s="195" t="str">
        <f t="shared" si="1823"/>
        <v>CC$12</v>
      </c>
      <c r="CD1528" s="195" t="str">
        <f t="shared" si="1823"/>
        <v>CD$12</v>
      </c>
      <c r="CE1528" s="195" t="str">
        <f t="shared" ref="CE1528:CL1528" si="1824">CE$16</f>
        <v>CE$12</v>
      </c>
      <c r="CF1528" s="195" t="str">
        <f t="shared" si="1824"/>
        <v>CF$12</v>
      </c>
      <c r="CG1528" s="195" t="str">
        <f t="shared" si="1824"/>
        <v>CG$12</v>
      </c>
      <c r="CH1528" s="195" t="str">
        <f t="shared" si="1824"/>
        <v>CH$12</v>
      </c>
      <c r="CI1528" s="195" t="str">
        <f t="shared" si="1824"/>
        <v>CI$12</v>
      </c>
      <c r="CJ1528" s="195" t="str">
        <f t="shared" si="1824"/>
        <v>CJ$12</v>
      </c>
      <c r="CK1528" s="195" t="str">
        <f t="shared" si="1824"/>
        <v>CK$12</v>
      </c>
      <c r="CL1528" s="195" t="str">
        <f t="shared" si="1824"/>
        <v>CL$12</v>
      </c>
    </row>
    <row r="1529" spans="2:90" x14ac:dyDescent="0.4">
      <c r="B1529" s="171" t="s">
        <v>462</v>
      </c>
      <c r="E1529" s="8"/>
      <c r="H1529" s="196"/>
      <c r="I1529" s="197"/>
      <c r="J1529" s="197"/>
      <c r="K1529" s="198"/>
      <c r="L1529" s="198"/>
      <c r="M1529" s="198"/>
      <c r="N1529" s="198"/>
      <c r="O1529" s="198"/>
      <c r="P1529" s="198"/>
      <c r="R1529" s="198"/>
      <c r="S1529" s="195" t="str">
        <f t="shared" ref="S1529:AX1529" si="1825">S$17</f>
        <v>S$13</v>
      </c>
      <c r="T1529" s="195" t="str">
        <f t="shared" si="1825"/>
        <v>T$13</v>
      </c>
      <c r="U1529" s="195" t="str">
        <f t="shared" si="1825"/>
        <v>U$13</v>
      </c>
      <c r="V1529" s="195" t="str">
        <f t="shared" si="1825"/>
        <v>V$13</v>
      </c>
      <c r="W1529" s="195" t="str">
        <f t="shared" si="1825"/>
        <v>W$13</v>
      </c>
      <c r="X1529" s="195" t="str">
        <f t="shared" si="1825"/>
        <v>X$13</v>
      </c>
      <c r="Y1529" s="195" t="str">
        <f t="shared" si="1825"/>
        <v>Y$13</v>
      </c>
      <c r="Z1529" s="195" t="str">
        <f t="shared" si="1825"/>
        <v>Z$13</v>
      </c>
      <c r="AA1529" s="195" t="str">
        <f t="shared" si="1825"/>
        <v>AA$13</v>
      </c>
      <c r="AB1529" s="195" t="str">
        <f t="shared" si="1825"/>
        <v>AB$13</v>
      </c>
      <c r="AC1529" s="195" t="str">
        <f t="shared" si="1825"/>
        <v>AC$13</v>
      </c>
      <c r="AD1529" s="195" t="str">
        <f t="shared" si="1825"/>
        <v>AD$13</v>
      </c>
      <c r="AE1529" s="195" t="str">
        <f t="shared" si="1825"/>
        <v>AE$13</v>
      </c>
      <c r="AF1529" s="195" t="str">
        <f t="shared" si="1825"/>
        <v>AF$13</v>
      </c>
      <c r="AG1529" s="195" t="str">
        <f t="shared" si="1825"/>
        <v>AG$13</v>
      </c>
      <c r="AH1529" s="195" t="str">
        <f t="shared" si="1825"/>
        <v>AH$13</v>
      </c>
      <c r="AI1529" s="195" t="str">
        <f t="shared" si="1825"/>
        <v>AI$13</v>
      </c>
      <c r="AJ1529" s="195" t="str">
        <f t="shared" si="1825"/>
        <v>AJ$13</v>
      </c>
      <c r="AK1529" s="195" t="str">
        <f t="shared" si="1825"/>
        <v>AK$13</v>
      </c>
      <c r="AL1529" s="195" t="str">
        <f t="shared" si="1825"/>
        <v>AL$13</v>
      </c>
      <c r="AM1529" s="195" t="str">
        <f t="shared" si="1825"/>
        <v>AM$13</v>
      </c>
      <c r="AN1529" s="195" t="str">
        <f t="shared" si="1825"/>
        <v>AN$13</v>
      </c>
      <c r="AO1529" s="195" t="str">
        <f t="shared" si="1825"/>
        <v>AO$13</v>
      </c>
      <c r="AP1529" s="195" t="str">
        <f t="shared" si="1825"/>
        <v>AP$13</v>
      </c>
      <c r="AQ1529" s="195" t="str">
        <f t="shared" si="1825"/>
        <v>AQ$13</v>
      </c>
      <c r="AR1529" s="195" t="str">
        <f t="shared" si="1825"/>
        <v>AR$13</v>
      </c>
      <c r="AS1529" s="195" t="str">
        <f t="shared" si="1825"/>
        <v>AS$13</v>
      </c>
      <c r="AT1529" s="195" t="str">
        <f t="shared" si="1825"/>
        <v>AT$13</v>
      </c>
      <c r="AU1529" s="195" t="str">
        <f t="shared" si="1825"/>
        <v>AU$13</v>
      </c>
      <c r="AV1529" s="195" t="str">
        <f t="shared" si="1825"/>
        <v>AV$13</v>
      </c>
      <c r="AW1529" s="195" t="str">
        <f t="shared" si="1825"/>
        <v>AW$13</v>
      </c>
      <c r="AX1529" s="195" t="str">
        <f t="shared" si="1825"/>
        <v>AX$13</v>
      </c>
      <c r="AY1529" s="195" t="str">
        <f t="shared" ref="AY1529:CD1529" si="1826">AY$17</f>
        <v>AY$13</v>
      </c>
      <c r="AZ1529" s="195" t="str">
        <f t="shared" si="1826"/>
        <v>AZ$13</v>
      </c>
      <c r="BA1529" s="195" t="str">
        <f t="shared" si="1826"/>
        <v>BA$13</v>
      </c>
      <c r="BB1529" s="195" t="str">
        <f t="shared" si="1826"/>
        <v>BB$13</v>
      </c>
      <c r="BC1529" s="195" t="str">
        <f t="shared" si="1826"/>
        <v>BC$13</v>
      </c>
      <c r="BD1529" s="195" t="str">
        <f t="shared" si="1826"/>
        <v>BD$13</v>
      </c>
      <c r="BE1529" s="195" t="str">
        <f t="shared" si="1826"/>
        <v>BE$13</v>
      </c>
      <c r="BF1529" s="195" t="str">
        <f t="shared" si="1826"/>
        <v>BF$13</v>
      </c>
      <c r="BG1529" s="195" t="str">
        <f t="shared" si="1826"/>
        <v>BG$13</v>
      </c>
      <c r="BH1529" s="195" t="str">
        <f t="shared" si="1826"/>
        <v>BH$13</v>
      </c>
      <c r="BI1529" s="195" t="str">
        <f t="shared" si="1826"/>
        <v>BI$13</v>
      </c>
      <c r="BJ1529" s="195" t="str">
        <f t="shared" si="1826"/>
        <v>BJ$13</v>
      </c>
      <c r="BK1529" s="195" t="str">
        <f t="shared" si="1826"/>
        <v>BK$13</v>
      </c>
      <c r="BL1529" s="195" t="str">
        <f t="shared" si="1826"/>
        <v>BL$13</v>
      </c>
      <c r="BM1529" s="195" t="str">
        <f t="shared" si="1826"/>
        <v>BM$13</v>
      </c>
      <c r="BN1529" s="195" t="str">
        <f t="shared" si="1826"/>
        <v>BN$13</v>
      </c>
      <c r="BO1529" s="195" t="str">
        <f t="shared" si="1826"/>
        <v>BO$13</v>
      </c>
      <c r="BP1529" s="195" t="str">
        <f t="shared" si="1826"/>
        <v>BP$13</v>
      </c>
      <c r="BQ1529" s="195" t="str">
        <f t="shared" si="1826"/>
        <v>BQ$13</v>
      </c>
      <c r="BR1529" s="195" t="str">
        <f t="shared" si="1826"/>
        <v>BR$13</v>
      </c>
      <c r="BS1529" s="195" t="str">
        <f t="shared" si="1826"/>
        <v>BS$13</v>
      </c>
      <c r="BT1529" s="195" t="str">
        <f t="shared" si="1826"/>
        <v>BT$13</v>
      </c>
      <c r="BU1529" s="195" t="str">
        <f t="shared" si="1826"/>
        <v>BU$13</v>
      </c>
      <c r="BV1529" s="195" t="str">
        <f t="shared" si="1826"/>
        <v>BV$13</v>
      </c>
      <c r="BW1529" s="195" t="str">
        <f t="shared" si="1826"/>
        <v>BW$13</v>
      </c>
      <c r="BX1529" s="195" t="str">
        <f t="shared" si="1826"/>
        <v>BX$13</v>
      </c>
      <c r="BY1529" s="195" t="str">
        <f t="shared" si="1826"/>
        <v>BY$13</v>
      </c>
      <c r="BZ1529" s="195" t="str">
        <f t="shared" si="1826"/>
        <v>BZ$13</v>
      </c>
      <c r="CA1529" s="195" t="str">
        <f t="shared" si="1826"/>
        <v>CA$13</v>
      </c>
      <c r="CB1529" s="195" t="str">
        <f t="shared" si="1826"/>
        <v>CB$13</v>
      </c>
      <c r="CC1529" s="195" t="str">
        <f t="shared" si="1826"/>
        <v>CC$13</v>
      </c>
      <c r="CD1529" s="195" t="str">
        <f t="shared" si="1826"/>
        <v>CD$13</v>
      </c>
      <c r="CE1529" s="195" t="str">
        <f t="shared" ref="CE1529:CL1529" si="1827">CE$17</f>
        <v>CE$13</v>
      </c>
      <c r="CF1529" s="195" t="str">
        <f t="shared" si="1827"/>
        <v>CF$13</v>
      </c>
      <c r="CG1529" s="195" t="str">
        <f t="shared" si="1827"/>
        <v>CG$13</v>
      </c>
      <c r="CH1529" s="195" t="str">
        <f t="shared" si="1827"/>
        <v>CH$13</v>
      </c>
      <c r="CI1529" s="195" t="str">
        <f t="shared" si="1827"/>
        <v>CI$13</v>
      </c>
      <c r="CJ1529" s="195" t="str">
        <f t="shared" si="1827"/>
        <v>CJ$13</v>
      </c>
      <c r="CK1529" s="195" t="str">
        <f t="shared" si="1827"/>
        <v>CK$13</v>
      </c>
      <c r="CL1529" s="195" t="str">
        <f t="shared" si="1827"/>
        <v>CL$13</v>
      </c>
    </row>
    <row r="1530" spans="2:90" x14ac:dyDescent="0.4">
      <c r="B1530" s="171" t="s">
        <v>491</v>
      </c>
      <c r="E1530" s="8"/>
      <c r="H1530" s="196"/>
      <c r="I1530" s="197"/>
      <c r="J1530" s="197"/>
      <c r="K1530" s="198"/>
      <c r="L1530" s="198"/>
      <c r="M1530" s="198"/>
      <c r="N1530" s="198"/>
      <c r="O1530" s="198"/>
      <c r="P1530" s="198"/>
      <c r="R1530" s="198"/>
      <c r="S1530" s="186"/>
      <c r="T1530" s="186"/>
      <c r="U1530" s="186"/>
      <c r="V1530" s="186"/>
      <c r="W1530" s="186"/>
      <c r="X1530" s="186"/>
      <c r="Y1530" s="186"/>
      <c r="Z1530" s="186"/>
      <c r="AA1530" s="186"/>
      <c r="AB1530" s="186"/>
      <c r="AC1530" s="186"/>
      <c r="AD1530" s="186"/>
      <c r="AE1530" s="186"/>
      <c r="AF1530" s="186"/>
      <c r="AG1530" s="186"/>
      <c r="AH1530" s="186"/>
      <c r="AI1530" s="186"/>
      <c r="AJ1530" s="186"/>
      <c r="AK1530" s="186"/>
      <c r="AL1530" s="186"/>
      <c r="AM1530" s="186"/>
      <c r="AN1530" s="186"/>
      <c r="AO1530" s="186"/>
      <c r="AP1530" s="186"/>
      <c r="AQ1530" s="186"/>
      <c r="AR1530" s="186"/>
      <c r="AS1530" s="186"/>
      <c r="AT1530" s="186"/>
      <c r="AU1530" s="186"/>
      <c r="AV1530" s="186"/>
      <c r="AW1530" s="186"/>
      <c r="AX1530" s="186"/>
      <c r="AY1530" s="186"/>
      <c r="AZ1530" s="186"/>
      <c r="BA1530" s="186"/>
      <c r="BB1530" s="186"/>
      <c r="BC1530" s="186"/>
      <c r="BD1530" s="186"/>
      <c r="BE1530" s="186"/>
      <c r="BF1530" s="186"/>
      <c r="BG1530" s="186"/>
      <c r="BH1530" s="186"/>
      <c r="BI1530" s="186"/>
      <c r="BJ1530" s="186"/>
      <c r="BK1530" s="186"/>
      <c r="BL1530" s="186"/>
      <c r="BM1530" s="186"/>
      <c r="BN1530" s="186"/>
      <c r="BO1530" s="186"/>
      <c r="BP1530" s="186"/>
      <c r="BQ1530" s="186"/>
      <c r="BR1530" s="186"/>
      <c r="BS1530" s="186"/>
      <c r="BT1530" s="186"/>
      <c r="BU1530" s="186"/>
      <c r="BV1530" s="186"/>
      <c r="BW1530" s="186"/>
      <c r="BX1530" s="186"/>
      <c r="BY1530" s="186"/>
      <c r="BZ1530" s="186"/>
      <c r="CA1530" s="186"/>
      <c r="CB1530" s="186"/>
      <c r="CC1530" s="186"/>
      <c r="CD1530" s="186"/>
      <c r="CE1530" s="186"/>
      <c r="CF1530" s="186"/>
      <c r="CG1530" s="186"/>
      <c r="CH1530" s="186"/>
      <c r="CI1530" s="186"/>
      <c r="CJ1530" s="186"/>
      <c r="CK1530" s="186"/>
      <c r="CL1530" s="186"/>
    </row>
    <row r="1531" spans="2:90" x14ac:dyDescent="0.4">
      <c r="B1531" s="171" t="s">
        <v>505</v>
      </c>
      <c r="E1531" s="8"/>
      <c r="H1531" s="196"/>
      <c r="I1531" s="197"/>
      <c r="J1531" s="197"/>
      <c r="K1531" s="198"/>
      <c r="L1531" s="198"/>
      <c r="M1531" s="198"/>
      <c r="N1531" s="198"/>
      <c r="O1531" s="198"/>
      <c r="P1531" s="198"/>
      <c r="R1531" s="198"/>
      <c r="S1531" s="186"/>
      <c r="T1531" s="186"/>
      <c r="U1531" s="186"/>
      <c r="V1531" s="186"/>
      <c r="W1531" s="186"/>
      <c r="X1531" s="186"/>
      <c r="Y1531" s="186"/>
      <c r="Z1531" s="186"/>
      <c r="AA1531" s="186"/>
      <c r="AB1531" s="186"/>
      <c r="AC1531" s="186"/>
      <c r="AD1531" s="186"/>
      <c r="AE1531" s="186"/>
      <c r="AF1531" s="186"/>
      <c r="AG1531" s="186"/>
      <c r="AH1531" s="186"/>
      <c r="AI1531" s="186"/>
      <c r="AJ1531" s="186"/>
      <c r="AK1531" s="186"/>
      <c r="AL1531" s="186"/>
      <c r="AM1531" s="186"/>
      <c r="AN1531" s="186"/>
      <c r="AO1531" s="186"/>
      <c r="AP1531" s="186"/>
      <c r="AQ1531" s="186"/>
      <c r="AR1531" s="186"/>
      <c r="AS1531" s="186"/>
      <c r="AT1531" s="186"/>
      <c r="AU1531" s="186"/>
      <c r="AV1531" s="186"/>
      <c r="AW1531" s="186"/>
      <c r="AX1531" s="186"/>
      <c r="AY1531" s="186"/>
      <c r="AZ1531" s="186"/>
      <c r="BA1531" s="186"/>
      <c r="BB1531" s="186"/>
      <c r="BC1531" s="186"/>
      <c r="BD1531" s="186"/>
      <c r="BE1531" s="186"/>
      <c r="BF1531" s="186"/>
      <c r="BG1531" s="186"/>
      <c r="BH1531" s="186"/>
      <c r="BI1531" s="186"/>
      <c r="BJ1531" s="186"/>
      <c r="BK1531" s="186"/>
      <c r="BL1531" s="186"/>
      <c r="BM1531" s="186"/>
      <c r="BN1531" s="186"/>
      <c r="BO1531" s="186"/>
      <c r="BP1531" s="186"/>
      <c r="BQ1531" s="186"/>
      <c r="BR1531" s="186"/>
      <c r="BS1531" s="186"/>
      <c r="BT1531" s="186"/>
      <c r="BU1531" s="186"/>
      <c r="BV1531" s="186"/>
      <c r="BW1531" s="186"/>
      <c r="BX1531" s="186"/>
      <c r="BY1531" s="186"/>
      <c r="BZ1531" s="186"/>
      <c r="CA1531" s="186"/>
      <c r="CB1531" s="186"/>
      <c r="CC1531" s="186"/>
      <c r="CD1531" s="186"/>
      <c r="CE1531" s="186"/>
      <c r="CF1531" s="186"/>
      <c r="CG1531" s="186"/>
      <c r="CH1531" s="186"/>
      <c r="CI1531" s="186"/>
      <c r="CJ1531" s="186"/>
      <c r="CK1531" s="186"/>
      <c r="CL1531" s="186"/>
    </row>
    <row r="1532" spans="2:90" x14ac:dyDescent="0.4">
      <c r="B1532" s="171" t="s">
        <v>463</v>
      </c>
      <c r="E1532" s="8"/>
      <c r="H1532" s="196"/>
      <c r="I1532" s="197"/>
      <c r="J1532" s="197"/>
      <c r="K1532" s="198"/>
      <c r="L1532" s="198"/>
      <c r="M1532" s="198"/>
      <c r="N1532" s="198"/>
      <c r="O1532" s="198"/>
      <c r="P1532" s="198"/>
      <c r="R1532" s="198"/>
      <c r="S1532" s="186" t="str">
        <f t="shared" ref="S1532:AX1532" si="1828">S$18</f>
        <v>S$14</v>
      </c>
      <c r="T1532" s="186" t="str">
        <f t="shared" si="1828"/>
        <v>T$14</v>
      </c>
      <c r="U1532" s="186" t="str">
        <f t="shared" si="1828"/>
        <v>U$14</v>
      </c>
      <c r="V1532" s="186" t="str">
        <f t="shared" si="1828"/>
        <v>V$14</v>
      </c>
      <c r="W1532" s="186" t="str">
        <f t="shared" si="1828"/>
        <v>W$14</v>
      </c>
      <c r="X1532" s="186" t="str">
        <f t="shared" si="1828"/>
        <v>X$14</v>
      </c>
      <c r="Y1532" s="186" t="str">
        <f t="shared" si="1828"/>
        <v>Y$14</v>
      </c>
      <c r="Z1532" s="186" t="str">
        <f t="shared" si="1828"/>
        <v>Z$14</v>
      </c>
      <c r="AA1532" s="186" t="str">
        <f t="shared" si="1828"/>
        <v>AA$14</v>
      </c>
      <c r="AB1532" s="186" t="str">
        <f t="shared" si="1828"/>
        <v>AB$14</v>
      </c>
      <c r="AC1532" s="186" t="str">
        <f t="shared" si="1828"/>
        <v>AC$14</v>
      </c>
      <c r="AD1532" s="186" t="str">
        <f t="shared" si="1828"/>
        <v>AD$14</v>
      </c>
      <c r="AE1532" s="186" t="str">
        <f t="shared" si="1828"/>
        <v>AE$14</v>
      </c>
      <c r="AF1532" s="186" t="str">
        <f t="shared" si="1828"/>
        <v>AF$14</v>
      </c>
      <c r="AG1532" s="186" t="str">
        <f t="shared" si="1828"/>
        <v>AG$14</v>
      </c>
      <c r="AH1532" s="186" t="str">
        <f t="shared" si="1828"/>
        <v>AH$14</v>
      </c>
      <c r="AI1532" s="186" t="str">
        <f t="shared" si="1828"/>
        <v>AI$14</v>
      </c>
      <c r="AJ1532" s="186" t="str">
        <f t="shared" si="1828"/>
        <v>AJ$14</v>
      </c>
      <c r="AK1532" s="186" t="str">
        <f t="shared" si="1828"/>
        <v>AK$14</v>
      </c>
      <c r="AL1532" s="186" t="str">
        <f t="shared" si="1828"/>
        <v>AL$14</v>
      </c>
      <c r="AM1532" s="186" t="str">
        <f t="shared" si="1828"/>
        <v>AM$14</v>
      </c>
      <c r="AN1532" s="186" t="str">
        <f t="shared" si="1828"/>
        <v>AN$14</v>
      </c>
      <c r="AO1532" s="186" t="str">
        <f t="shared" si="1828"/>
        <v>AO$14</v>
      </c>
      <c r="AP1532" s="186" t="str">
        <f t="shared" si="1828"/>
        <v>AP$14</v>
      </c>
      <c r="AQ1532" s="186" t="str">
        <f t="shared" si="1828"/>
        <v>AQ$14</v>
      </c>
      <c r="AR1532" s="186" t="str">
        <f t="shared" si="1828"/>
        <v>AR$14</v>
      </c>
      <c r="AS1532" s="186" t="str">
        <f t="shared" si="1828"/>
        <v>AS$14</v>
      </c>
      <c r="AT1532" s="186" t="str">
        <f t="shared" si="1828"/>
        <v>AT$14</v>
      </c>
      <c r="AU1532" s="186" t="str">
        <f t="shared" si="1828"/>
        <v>AU$14</v>
      </c>
      <c r="AV1532" s="186" t="str">
        <f t="shared" si="1828"/>
        <v>AV$14</v>
      </c>
      <c r="AW1532" s="186" t="str">
        <f t="shared" si="1828"/>
        <v>AW$14</v>
      </c>
      <c r="AX1532" s="186" t="str">
        <f t="shared" si="1828"/>
        <v>AX$14</v>
      </c>
      <c r="AY1532" s="186" t="str">
        <f t="shared" ref="AY1532:CD1532" si="1829">AY$18</f>
        <v>AY$14</v>
      </c>
      <c r="AZ1532" s="186" t="str">
        <f t="shared" si="1829"/>
        <v>AZ$14</v>
      </c>
      <c r="BA1532" s="186" t="str">
        <f t="shared" si="1829"/>
        <v>BA$14</v>
      </c>
      <c r="BB1532" s="186" t="str">
        <f t="shared" si="1829"/>
        <v>BB$14</v>
      </c>
      <c r="BC1532" s="186" t="str">
        <f t="shared" si="1829"/>
        <v>BC$14</v>
      </c>
      <c r="BD1532" s="186" t="str">
        <f t="shared" si="1829"/>
        <v>BD$14</v>
      </c>
      <c r="BE1532" s="186" t="str">
        <f t="shared" si="1829"/>
        <v>BE$14</v>
      </c>
      <c r="BF1532" s="186" t="str">
        <f t="shared" si="1829"/>
        <v>BF$14</v>
      </c>
      <c r="BG1532" s="186" t="str">
        <f t="shared" si="1829"/>
        <v>BG$14</v>
      </c>
      <c r="BH1532" s="186" t="str">
        <f t="shared" si="1829"/>
        <v>BH$14</v>
      </c>
      <c r="BI1532" s="186" t="str">
        <f t="shared" si="1829"/>
        <v>BI$14</v>
      </c>
      <c r="BJ1532" s="186" t="str">
        <f t="shared" si="1829"/>
        <v>BJ$14</v>
      </c>
      <c r="BK1532" s="186" t="str">
        <f t="shared" si="1829"/>
        <v>BK$14</v>
      </c>
      <c r="BL1532" s="186" t="str">
        <f t="shared" si="1829"/>
        <v>BL$14</v>
      </c>
      <c r="BM1532" s="186" t="str">
        <f t="shared" si="1829"/>
        <v>BM$14</v>
      </c>
      <c r="BN1532" s="186" t="str">
        <f t="shared" si="1829"/>
        <v>BN$14</v>
      </c>
      <c r="BO1532" s="186" t="str">
        <f t="shared" si="1829"/>
        <v>BO$14</v>
      </c>
      <c r="BP1532" s="186" t="str">
        <f t="shared" si="1829"/>
        <v>BP$14</v>
      </c>
      <c r="BQ1532" s="186" t="str">
        <f t="shared" si="1829"/>
        <v>BQ$14</v>
      </c>
      <c r="BR1532" s="186" t="str">
        <f t="shared" si="1829"/>
        <v>BR$14</v>
      </c>
      <c r="BS1532" s="186" t="str">
        <f t="shared" si="1829"/>
        <v>BS$14</v>
      </c>
      <c r="BT1532" s="186" t="str">
        <f t="shared" si="1829"/>
        <v>BT$14</v>
      </c>
      <c r="BU1532" s="186" t="str">
        <f t="shared" si="1829"/>
        <v>BU$14</v>
      </c>
      <c r="BV1532" s="186" t="str">
        <f t="shared" si="1829"/>
        <v>BV$14</v>
      </c>
      <c r="BW1532" s="186" t="str">
        <f t="shared" si="1829"/>
        <v>BW$14</v>
      </c>
      <c r="BX1532" s="186" t="str">
        <f t="shared" si="1829"/>
        <v>BX$14</v>
      </c>
      <c r="BY1532" s="186" t="str">
        <f t="shared" si="1829"/>
        <v>BY$14</v>
      </c>
      <c r="BZ1532" s="186" t="str">
        <f t="shared" si="1829"/>
        <v>BZ$14</v>
      </c>
      <c r="CA1532" s="186" t="str">
        <f t="shared" si="1829"/>
        <v>CA$14</v>
      </c>
      <c r="CB1532" s="186" t="str">
        <f t="shared" si="1829"/>
        <v>CB$14</v>
      </c>
      <c r="CC1532" s="186" t="str">
        <f t="shared" si="1829"/>
        <v>CC$14</v>
      </c>
      <c r="CD1532" s="186" t="str">
        <f t="shared" si="1829"/>
        <v>CD$14</v>
      </c>
      <c r="CE1532" s="186" t="str">
        <f t="shared" ref="CE1532:CL1532" si="1830">CE$18</f>
        <v>CE$14</v>
      </c>
      <c r="CF1532" s="186" t="str">
        <f t="shared" si="1830"/>
        <v>CF$14</v>
      </c>
      <c r="CG1532" s="186" t="str">
        <f t="shared" si="1830"/>
        <v>CG$14</v>
      </c>
      <c r="CH1532" s="186" t="str">
        <f t="shared" si="1830"/>
        <v>CH$14</v>
      </c>
      <c r="CI1532" s="186" t="str">
        <f t="shared" si="1830"/>
        <v>CI$14</v>
      </c>
      <c r="CJ1532" s="186" t="str">
        <f t="shared" si="1830"/>
        <v>CJ$14</v>
      </c>
      <c r="CK1532" s="186" t="str">
        <f t="shared" si="1830"/>
        <v>CK$14</v>
      </c>
      <c r="CL1532" s="186" t="str">
        <f t="shared" si="1830"/>
        <v>CL$14</v>
      </c>
    </row>
    <row r="1533" spans="2:90" x14ac:dyDescent="0.4">
      <c r="B1533" s="171" t="s">
        <v>464</v>
      </c>
      <c r="E1533" s="8"/>
      <c r="H1533" s="196"/>
      <c r="I1533" s="197"/>
      <c r="J1533" s="197"/>
      <c r="K1533" s="198"/>
      <c r="L1533" s="198"/>
      <c r="M1533" s="198"/>
      <c r="N1533" s="198"/>
      <c r="O1533" s="198"/>
      <c r="P1533" s="198"/>
      <c r="R1533" s="198"/>
      <c r="S1533" s="186" t="str">
        <f t="shared" ref="S1533:AX1533" si="1831">S$19</f>
        <v>S$15</v>
      </c>
      <c r="T1533" s="186" t="str">
        <f t="shared" si="1831"/>
        <v>T$15</v>
      </c>
      <c r="U1533" s="186" t="str">
        <f t="shared" si="1831"/>
        <v>U$15</v>
      </c>
      <c r="V1533" s="186" t="str">
        <f t="shared" si="1831"/>
        <v>V$15</v>
      </c>
      <c r="W1533" s="186" t="str">
        <f t="shared" si="1831"/>
        <v>W$15</v>
      </c>
      <c r="X1533" s="186" t="str">
        <f t="shared" si="1831"/>
        <v>X$15</v>
      </c>
      <c r="Y1533" s="186" t="str">
        <f t="shared" si="1831"/>
        <v>Y$15</v>
      </c>
      <c r="Z1533" s="186" t="str">
        <f t="shared" si="1831"/>
        <v>Z$15</v>
      </c>
      <c r="AA1533" s="186" t="str">
        <f t="shared" si="1831"/>
        <v>AA$15</v>
      </c>
      <c r="AB1533" s="186" t="str">
        <f t="shared" si="1831"/>
        <v>AB$15</v>
      </c>
      <c r="AC1533" s="186" t="str">
        <f t="shared" si="1831"/>
        <v>AC$15</v>
      </c>
      <c r="AD1533" s="186" t="str">
        <f t="shared" si="1831"/>
        <v>AD$15</v>
      </c>
      <c r="AE1533" s="186" t="str">
        <f t="shared" si="1831"/>
        <v>AE$15</v>
      </c>
      <c r="AF1533" s="186" t="str">
        <f t="shared" si="1831"/>
        <v>AF$15</v>
      </c>
      <c r="AG1533" s="186" t="str">
        <f t="shared" si="1831"/>
        <v>AG$15</v>
      </c>
      <c r="AH1533" s="186" t="str">
        <f t="shared" si="1831"/>
        <v>AH$15</v>
      </c>
      <c r="AI1533" s="186" t="str">
        <f t="shared" si="1831"/>
        <v>AI$15</v>
      </c>
      <c r="AJ1533" s="186" t="str">
        <f t="shared" si="1831"/>
        <v>AJ$15</v>
      </c>
      <c r="AK1533" s="186" t="str">
        <f t="shared" si="1831"/>
        <v>AK$15</v>
      </c>
      <c r="AL1533" s="186" t="str">
        <f t="shared" si="1831"/>
        <v>AL$15</v>
      </c>
      <c r="AM1533" s="186" t="str">
        <f t="shared" si="1831"/>
        <v>AM$15</v>
      </c>
      <c r="AN1533" s="186" t="str">
        <f t="shared" si="1831"/>
        <v>AN$15</v>
      </c>
      <c r="AO1533" s="186" t="str">
        <f t="shared" si="1831"/>
        <v>AO$15</v>
      </c>
      <c r="AP1533" s="186" t="str">
        <f t="shared" si="1831"/>
        <v>AP$15</v>
      </c>
      <c r="AQ1533" s="186" t="str">
        <f t="shared" si="1831"/>
        <v>AQ$15</v>
      </c>
      <c r="AR1533" s="186" t="str">
        <f t="shared" si="1831"/>
        <v>AR$15</v>
      </c>
      <c r="AS1533" s="186" t="str">
        <f t="shared" si="1831"/>
        <v>AS$15</v>
      </c>
      <c r="AT1533" s="186" t="str">
        <f t="shared" si="1831"/>
        <v>AT$15</v>
      </c>
      <c r="AU1533" s="186" t="str">
        <f t="shared" si="1831"/>
        <v>AU$15</v>
      </c>
      <c r="AV1533" s="186" t="str">
        <f t="shared" si="1831"/>
        <v>AV$15</v>
      </c>
      <c r="AW1533" s="186" t="str">
        <f t="shared" si="1831"/>
        <v>AW$15</v>
      </c>
      <c r="AX1533" s="186" t="str">
        <f t="shared" si="1831"/>
        <v>AX$15</v>
      </c>
      <c r="AY1533" s="186" t="str">
        <f t="shared" ref="AY1533:CD1533" si="1832">AY$19</f>
        <v>AY$15</v>
      </c>
      <c r="AZ1533" s="186" t="str">
        <f t="shared" si="1832"/>
        <v>AZ$15</v>
      </c>
      <c r="BA1533" s="186" t="str">
        <f t="shared" si="1832"/>
        <v>BA$15</v>
      </c>
      <c r="BB1533" s="186" t="str">
        <f t="shared" si="1832"/>
        <v>BB$15</v>
      </c>
      <c r="BC1533" s="186" t="str">
        <f t="shared" si="1832"/>
        <v>BC$15</v>
      </c>
      <c r="BD1533" s="186" t="str">
        <f t="shared" si="1832"/>
        <v>BD$15</v>
      </c>
      <c r="BE1533" s="186" t="str">
        <f t="shared" si="1832"/>
        <v>BE$15</v>
      </c>
      <c r="BF1533" s="186" t="str">
        <f t="shared" si="1832"/>
        <v>BF$15</v>
      </c>
      <c r="BG1533" s="186" t="str">
        <f t="shared" si="1832"/>
        <v>BG$15</v>
      </c>
      <c r="BH1533" s="186" t="str">
        <f t="shared" si="1832"/>
        <v>BH$15</v>
      </c>
      <c r="BI1533" s="186" t="str">
        <f t="shared" si="1832"/>
        <v>BI$15</v>
      </c>
      <c r="BJ1533" s="186" t="str">
        <f t="shared" si="1832"/>
        <v>BJ$15</v>
      </c>
      <c r="BK1533" s="186" t="str">
        <f t="shared" si="1832"/>
        <v>BK$15</v>
      </c>
      <c r="BL1533" s="186" t="str">
        <f t="shared" si="1832"/>
        <v>BL$15</v>
      </c>
      <c r="BM1533" s="186" t="str">
        <f t="shared" si="1832"/>
        <v>BM$15</v>
      </c>
      <c r="BN1533" s="186" t="str">
        <f t="shared" si="1832"/>
        <v>BN$15</v>
      </c>
      <c r="BO1533" s="186" t="str">
        <f t="shared" si="1832"/>
        <v>BO$15</v>
      </c>
      <c r="BP1533" s="186" t="str">
        <f t="shared" si="1832"/>
        <v>BP$15</v>
      </c>
      <c r="BQ1533" s="186" t="str">
        <f t="shared" si="1832"/>
        <v>BQ$15</v>
      </c>
      <c r="BR1533" s="186" t="str">
        <f t="shared" si="1832"/>
        <v>BR$15</v>
      </c>
      <c r="BS1533" s="186" t="str">
        <f t="shared" si="1832"/>
        <v>BS$15</v>
      </c>
      <c r="BT1533" s="186" t="str">
        <f t="shared" si="1832"/>
        <v>BT$15</v>
      </c>
      <c r="BU1533" s="186" t="str">
        <f t="shared" si="1832"/>
        <v>BU$15</v>
      </c>
      <c r="BV1533" s="186" t="str">
        <f t="shared" si="1832"/>
        <v>BV$15</v>
      </c>
      <c r="BW1533" s="186" t="str">
        <f t="shared" si="1832"/>
        <v>BW$15</v>
      </c>
      <c r="BX1533" s="186" t="str">
        <f t="shared" si="1832"/>
        <v>BX$15</v>
      </c>
      <c r="BY1533" s="186" t="str">
        <f t="shared" si="1832"/>
        <v>BY$15</v>
      </c>
      <c r="BZ1533" s="186" t="str">
        <f t="shared" si="1832"/>
        <v>BZ$15</v>
      </c>
      <c r="CA1533" s="186" t="str">
        <f t="shared" si="1832"/>
        <v>CA$15</v>
      </c>
      <c r="CB1533" s="186" t="str">
        <f t="shared" si="1832"/>
        <v>CB$15</v>
      </c>
      <c r="CC1533" s="186" t="str">
        <f t="shared" si="1832"/>
        <v>CC$15</v>
      </c>
      <c r="CD1533" s="186" t="str">
        <f t="shared" si="1832"/>
        <v>CD$15</v>
      </c>
      <c r="CE1533" s="186" t="str">
        <f t="shared" ref="CE1533:CL1533" si="1833">CE$19</f>
        <v>CE$15</v>
      </c>
      <c r="CF1533" s="186" t="str">
        <f t="shared" si="1833"/>
        <v>CF$15</v>
      </c>
      <c r="CG1533" s="186" t="str">
        <f t="shared" si="1833"/>
        <v>CG$15</v>
      </c>
      <c r="CH1533" s="186" t="str">
        <f t="shared" si="1833"/>
        <v>CH$15</v>
      </c>
      <c r="CI1533" s="186" t="str">
        <f t="shared" si="1833"/>
        <v>CI$15</v>
      </c>
      <c r="CJ1533" s="186" t="str">
        <f t="shared" si="1833"/>
        <v>CJ$15</v>
      </c>
      <c r="CK1533" s="186" t="str">
        <f t="shared" si="1833"/>
        <v>CK$15</v>
      </c>
      <c r="CL1533" s="186" t="str">
        <f t="shared" si="1833"/>
        <v>CL$15</v>
      </c>
    </row>
    <row r="1534" spans="2:90" x14ac:dyDescent="0.4">
      <c r="B1534" s="70" t="s">
        <v>297</v>
      </c>
      <c r="C1534" s="31"/>
      <c r="D1534" t="s">
        <v>852</v>
      </c>
      <c r="E1534" s="8" t="str">
        <f t="shared" ref="E1534:E1557" si="1834">ROW()&amp;" "&amp;D1534</f>
        <v>1534 DTERMY-S</v>
      </c>
      <c r="F1534" t="s">
        <v>350</v>
      </c>
      <c r="G1534" s="31" t="s">
        <v>243</v>
      </c>
      <c r="H1534" s="48"/>
      <c r="I1534" s="285"/>
      <c r="J1534" s="285"/>
      <c r="K1534" s="48"/>
      <c r="L1534" s="48"/>
      <c r="M1534" s="48"/>
      <c r="N1534" s="48"/>
      <c r="O1534" s="48"/>
      <c r="P1534" s="48"/>
      <c r="R1534" s="70"/>
      <c r="S1534" s="286"/>
      <c r="T1534" s="286"/>
      <c r="U1534" s="286"/>
      <c r="V1534" s="286"/>
      <c r="W1534" s="286"/>
      <c r="X1534" s="286"/>
      <c r="Y1534" s="286"/>
      <c r="Z1534" s="286"/>
      <c r="AA1534" s="286"/>
      <c r="AB1534" s="286"/>
      <c r="AC1534" s="286"/>
      <c r="AD1534" s="286"/>
      <c r="AE1534" s="286"/>
      <c r="AF1534" s="286"/>
      <c r="AG1534" s="286"/>
      <c r="AH1534" s="286"/>
      <c r="AI1534" s="286"/>
      <c r="AJ1534" s="286"/>
      <c r="AK1534" s="286"/>
      <c r="AL1534" s="286"/>
      <c r="AM1534" s="286"/>
      <c r="AN1534" s="286"/>
      <c r="AO1534" s="286"/>
      <c r="AP1534" s="286"/>
      <c r="AQ1534" s="286"/>
      <c r="AR1534" s="286"/>
      <c r="AS1534" s="286"/>
      <c r="AT1534" s="286"/>
      <c r="AU1534" s="286"/>
      <c r="AV1534" s="286"/>
      <c r="AW1534" s="286"/>
      <c r="AX1534" s="286"/>
      <c r="AY1534" s="286"/>
      <c r="AZ1534" s="286"/>
      <c r="BA1534" s="286"/>
      <c r="BB1534" s="286"/>
      <c r="BC1534" s="286"/>
      <c r="BD1534" s="286"/>
      <c r="BE1534" s="286"/>
      <c r="BF1534" s="286"/>
      <c r="BG1534" s="286"/>
      <c r="BH1534" s="286"/>
      <c r="BI1534" s="286"/>
      <c r="BJ1534" s="286"/>
      <c r="BK1534" s="286"/>
      <c r="BL1534" s="286"/>
      <c r="BM1534" s="286"/>
      <c r="BN1534" s="286"/>
      <c r="BO1534" s="286"/>
      <c r="BP1534" s="286"/>
      <c r="BQ1534" s="286"/>
      <c r="BR1534" s="286"/>
      <c r="BS1534" s="286"/>
      <c r="BT1534" s="286"/>
      <c r="BU1534" s="286"/>
      <c r="BV1534" s="286"/>
      <c r="BW1534" s="286"/>
      <c r="BX1534" s="286"/>
      <c r="BY1534" s="286"/>
      <c r="BZ1534" s="286"/>
      <c r="CA1534" s="286"/>
      <c r="CB1534" s="286"/>
      <c r="CC1534" s="286"/>
      <c r="CD1534" s="286"/>
      <c r="CE1534" s="286"/>
      <c r="CF1534" s="286"/>
      <c r="CG1534" s="286"/>
      <c r="CH1534" s="286"/>
      <c r="CI1534" s="286"/>
      <c r="CJ1534" s="286"/>
      <c r="CK1534" s="286"/>
      <c r="CL1534" s="286"/>
    </row>
    <row r="1535" spans="2:90" x14ac:dyDescent="0.4">
      <c r="B1535" s="95" t="str">
        <f>"Assumptions - "&amp;B1534</f>
        <v>Assumptions - Rolling fixed term debt - multiple borrowings w/ annual control:</v>
      </c>
      <c r="D1535" t="s">
        <v>852</v>
      </c>
      <c r="E1535" t="str">
        <f t="shared" si="1834"/>
        <v>1535 DTERMY-S</v>
      </c>
      <c r="G1535" t="str">
        <f>E1535</f>
        <v>1535 DTERMY-S</v>
      </c>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row>
    <row r="1536" spans="2:90" x14ac:dyDescent="0.4">
      <c r="B1536" s="155" t="s">
        <v>287</v>
      </c>
      <c r="D1536" t="s">
        <v>852</v>
      </c>
      <c r="E1536" t="str">
        <f t="shared" si="1834"/>
        <v>1536 DTERMY-S</v>
      </c>
      <c r="F1536" s="31"/>
      <c r="G1536" t="str">
        <f>E1536</f>
        <v>1536 DTERMY-S</v>
      </c>
      <c r="H1536" s="57">
        <v>4</v>
      </c>
      <c r="I1536" s="31"/>
      <c r="J1536" s="31"/>
      <c r="K1536" s="31"/>
      <c r="L1536" s="31"/>
      <c r="M1536" s="31"/>
      <c r="N1536" s="31"/>
      <c r="O1536" s="31"/>
      <c r="P1536" s="31"/>
      <c r="R1536" s="31"/>
      <c r="S1536" s="73"/>
      <c r="T1536" s="73"/>
      <c r="U1536" s="73"/>
      <c r="V1536" s="73"/>
      <c r="W1536" s="73"/>
      <c r="X1536" s="73"/>
      <c r="Y1536" s="73"/>
      <c r="Z1536" s="73"/>
      <c r="AA1536" s="73"/>
      <c r="AB1536" s="73"/>
      <c r="AC1536" s="73"/>
      <c r="AD1536" s="73"/>
      <c r="AE1536" s="73"/>
      <c r="AF1536" s="73"/>
      <c r="AG1536" s="73"/>
      <c r="AH1536" s="73"/>
      <c r="AI1536" s="73"/>
      <c r="AJ1536" s="73"/>
      <c r="AK1536" s="73"/>
      <c r="AL1536" s="73"/>
      <c r="AM1536" s="73"/>
      <c r="AN1536" s="73"/>
      <c r="AO1536" s="73"/>
      <c r="AP1536" s="73"/>
      <c r="AQ1536" s="73"/>
      <c r="AR1536" s="73"/>
      <c r="AS1536" s="73"/>
      <c r="AT1536" s="73"/>
      <c r="AU1536" s="73"/>
      <c r="AV1536" s="73"/>
      <c r="AW1536" s="73"/>
      <c r="AX1536" s="73"/>
      <c r="AY1536" s="73"/>
      <c r="AZ1536" s="73"/>
      <c r="BA1536" s="73"/>
      <c r="BB1536" s="73"/>
      <c r="BC1536" s="73"/>
      <c r="BD1536" s="73"/>
      <c r="BE1536" s="73"/>
      <c r="BF1536" s="73"/>
      <c r="BG1536" s="73"/>
      <c r="BH1536" s="73"/>
      <c r="BI1536" s="73"/>
      <c r="BJ1536" s="73"/>
      <c r="BK1536" s="73"/>
      <c r="BL1536" s="73"/>
      <c r="BM1536" s="73"/>
      <c r="BN1536" s="73"/>
      <c r="BO1536" s="73"/>
      <c r="BP1536" s="73"/>
      <c r="BQ1536" s="73"/>
      <c r="BR1536" s="73"/>
      <c r="BS1536" s="73"/>
      <c r="BT1536" s="73"/>
      <c r="BU1536" s="73"/>
      <c r="BV1536" s="73"/>
      <c r="BW1536" s="73"/>
      <c r="BX1536" s="73"/>
      <c r="BY1536" s="73"/>
      <c r="BZ1536" s="73"/>
      <c r="CA1536" s="73"/>
      <c r="CB1536" s="73"/>
      <c r="CC1536" s="73"/>
      <c r="CD1536" s="73"/>
      <c r="CE1536" s="73"/>
      <c r="CF1536" s="73"/>
      <c r="CG1536" s="73"/>
      <c r="CH1536" s="73"/>
      <c r="CI1536" s="73"/>
      <c r="CJ1536" s="73"/>
      <c r="CK1536" s="73"/>
      <c r="CL1536" s="73"/>
    </row>
    <row r="1537" spans="2:90" x14ac:dyDescent="0.4">
      <c r="B1537" s="155" t="s">
        <v>294</v>
      </c>
      <c r="D1537" t="s">
        <v>852</v>
      </c>
      <c r="E1537" t="str">
        <f t="shared" si="1834"/>
        <v>1537 DTERMY-S</v>
      </c>
      <c r="F1537" s="31"/>
      <c r="G1537" t="str">
        <f>E1537</f>
        <v>1537 DTERMY-S</v>
      </c>
      <c r="H1537" s="57">
        <v>3</v>
      </c>
      <c r="I1537" s="31"/>
      <c r="J1537" s="31"/>
      <c r="K1537" s="31"/>
      <c r="L1537" s="31"/>
      <c r="M1537" s="31"/>
      <c r="N1537" s="31"/>
      <c r="O1537" s="31"/>
      <c r="P1537" s="31"/>
      <c r="R1537" s="31"/>
      <c r="S1537" s="73"/>
      <c r="T1537" s="73"/>
      <c r="U1537" s="73"/>
      <c r="V1537" s="73"/>
      <c r="W1537" s="73"/>
      <c r="X1537" s="73"/>
      <c r="Y1537" s="73"/>
      <c r="Z1537" s="73"/>
      <c r="AA1537" s="73"/>
      <c r="AB1537" s="73"/>
      <c r="AC1537" s="73"/>
      <c r="AD1537" s="73"/>
      <c r="AE1537" s="73"/>
      <c r="AF1537" s="73"/>
      <c r="AG1537" s="73"/>
      <c r="AH1537" s="73"/>
      <c r="AI1537" s="73"/>
      <c r="AJ1537" s="73"/>
      <c r="AK1537" s="73"/>
      <c r="AL1537" s="73"/>
      <c r="AM1537" s="73"/>
      <c r="AN1537" s="73"/>
      <c r="AO1537" s="73"/>
      <c r="AP1537" s="73"/>
      <c r="AQ1537" s="73"/>
      <c r="AR1537" s="73"/>
      <c r="AS1537" s="73"/>
      <c r="AT1537" s="73"/>
      <c r="AU1537" s="73"/>
      <c r="AV1537" s="73"/>
      <c r="AW1537" s="73"/>
      <c r="AX1537" s="73"/>
      <c r="AY1537" s="73"/>
      <c r="AZ1537" s="73"/>
      <c r="BA1537" s="73"/>
      <c r="BB1537" s="73"/>
      <c r="BC1537" s="73"/>
      <c r="BD1537" s="73"/>
      <c r="BE1537" s="73"/>
      <c r="BF1537" s="73"/>
      <c r="BG1537" s="73"/>
      <c r="BH1537" s="73"/>
      <c r="BI1537" s="73"/>
      <c r="BJ1537" s="73"/>
      <c r="BK1537" s="73"/>
      <c r="BL1537" s="73"/>
      <c r="BM1537" s="73"/>
      <c r="BN1537" s="73"/>
      <c r="BO1537" s="73"/>
      <c r="BP1537" s="73"/>
      <c r="BQ1537" s="73"/>
      <c r="BR1537" s="73"/>
      <c r="BS1537" s="73"/>
      <c r="BT1537" s="73"/>
      <c r="BU1537" s="73"/>
      <c r="BV1537" s="73"/>
      <c r="BW1537" s="73"/>
      <c r="BX1537" s="73"/>
      <c r="BY1537" s="73"/>
      <c r="BZ1537" s="73"/>
      <c r="CA1537" s="73"/>
      <c r="CB1537" s="73"/>
      <c r="CC1537" s="73"/>
      <c r="CD1537" s="73"/>
      <c r="CE1537" s="73"/>
      <c r="CF1537" s="73"/>
      <c r="CG1537" s="73"/>
      <c r="CH1537" s="73"/>
      <c r="CI1537" s="73"/>
      <c r="CJ1537" s="73"/>
      <c r="CK1537" s="73"/>
      <c r="CL1537" s="73"/>
    </row>
    <row r="1538" spans="2:90" x14ac:dyDescent="0.4">
      <c r="B1538" s="155" t="s">
        <v>288</v>
      </c>
      <c r="D1538" t="s">
        <v>852</v>
      </c>
      <c r="E1538" t="str">
        <f t="shared" si="1834"/>
        <v>1538 DTERMY-S</v>
      </c>
      <c r="F1538" s="31"/>
      <c r="G1538" t="str">
        <f>E1538</f>
        <v>1538 DTERMY-S</v>
      </c>
      <c r="H1538" s="59">
        <v>0.1</v>
      </c>
      <c r="I1538" s="31"/>
      <c r="J1538" s="31"/>
      <c r="K1538" s="31"/>
      <c r="L1538" s="31"/>
      <c r="M1538" s="31"/>
      <c r="N1538" s="31"/>
      <c r="O1538" s="31"/>
      <c r="P1538" s="31"/>
      <c r="R1538" s="31"/>
      <c r="S1538" s="73"/>
      <c r="T1538" s="73"/>
      <c r="U1538" s="73"/>
      <c r="V1538" s="73"/>
      <c r="W1538" s="73"/>
      <c r="X1538" s="73"/>
      <c r="Y1538" s="73"/>
      <c r="Z1538" s="73"/>
      <c r="AA1538" s="73"/>
      <c r="AB1538" s="73"/>
      <c r="AC1538" s="73"/>
      <c r="AD1538" s="73"/>
      <c r="AE1538" s="73"/>
      <c r="AF1538" s="73"/>
      <c r="AG1538" s="73"/>
      <c r="AH1538" s="73"/>
      <c r="AI1538" s="73"/>
      <c r="AJ1538" s="73"/>
      <c r="AK1538" s="73"/>
      <c r="AL1538" s="73"/>
      <c r="AM1538" s="73"/>
      <c r="AN1538" s="73"/>
      <c r="AO1538" s="73"/>
      <c r="AP1538" s="73"/>
      <c r="AQ1538" s="73"/>
      <c r="AR1538" s="73"/>
      <c r="AS1538" s="73"/>
      <c r="AT1538" s="73"/>
      <c r="AU1538" s="73"/>
      <c r="AV1538" s="73"/>
      <c r="AW1538" s="73"/>
      <c r="AX1538" s="73"/>
      <c r="AY1538" s="73"/>
      <c r="AZ1538" s="73"/>
      <c r="BA1538" s="73"/>
      <c r="BB1538" s="73"/>
      <c r="BC1538" s="73"/>
      <c r="BD1538" s="73"/>
      <c r="BE1538" s="73"/>
      <c r="BF1538" s="73"/>
      <c r="BG1538" s="73"/>
      <c r="BH1538" s="73"/>
      <c r="BI1538" s="73"/>
      <c r="BJ1538" s="73"/>
      <c r="BK1538" s="73"/>
      <c r="BL1538" s="73"/>
      <c r="BM1538" s="73"/>
      <c r="BN1538" s="73"/>
      <c r="BO1538" s="73"/>
      <c r="BP1538" s="73"/>
      <c r="BQ1538" s="73"/>
      <c r="BR1538" s="73"/>
      <c r="BS1538" s="73"/>
      <c r="BT1538" s="73"/>
      <c r="BU1538" s="73"/>
      <c r="BV1538" s="73"/>
      <c r="BW1538" s="73"/>
      <c r="BX1538" s="73"/>
      <c r="BY1538" s="73"/>
      <c r="BZ1538" s="73"/>
      <c r="CA1538" s="73"/>
      <c r="CB1538" s="73"/>
      <c r="CC1538" s="73"/>
      <c r="CD1538" s="73"/>
      <c r="CE1538" s="73"/>
      <c r="CF1538" s="73"/>
      <c r="CG1538" s="73"/>
      <c r="CH1538" s="73"/>
      <c r="CI1538" s="73"/>
      <c r="CJ1538" s="73"/>
      <c r="CK1538" s="73"/>
      <c r="CL1538" s="73"/>
    </row>
    <row r="1539" spans="2:90" x14ac:dyDescent="0.4">
      <c r="B1539" s="154" t="s">
        <v>295</v>
      </c>
      <c r="D1539" t="s">
        <v>852</v>
      </c>
      <c r="E1539" t="str">
        <f t="shared" si="1834"/>
        <v>1539 DTERMY-S</v>
      </c>
      <c r="F1539" s="31"/>
      <c r="G1539" t="str">
        <f>E1539</f>
        <v>1539 DTERMY-S</v>
      </c>
      <c r="H1539" s="23">
        <v>1000</v>
      </c>
      <c r="I1539" s="31"/>
      <c r="J1539" s="31"/>
      <c r="K1539" s="31"/>
      <c r="L1539" s="31"/>
      <c r="M1539" s="31"/>
      <c r="N1539" s="31"/>
      <c r="O1539" s="31"/>
      <c r="P1539" s="31"/>
      <c r="R1539" s="31"/>
      <c r="S1539" s="73"/>
      <c r="T1539" s="73"/>
      <c r="U1539" s="73"/>
      <c r="V1539" s="73"/>
      <c r="W1539" s="73"/>
      <c r="X1539" s="73"/>
      <c r="Y1539" s="73"/>
      <c r="Z1539" s="73"/>
      <c r="AA1539" s="73"/>
      <c r="AB1539" s="73"/>
      <c r="AC1539" s="73"/>
      <c r="AD1539" s="73"/>
      <c r="AE1539" s="73"/>
      <c r="AF1539" s="73"/>
      <c r="AG1539" s="73"/>
      <c r="AH1539" s="73"/>
      <c r="AI1539" s="73"/>
      <c r="AJ1539" s="73"/>
      <c r="AK1539" s="73"/>
      <c r="AL1539" s="73"/>
      <c r="AM1539" s="73"/>
      <c r="AN1539" s="73"/>
      <c r="AO1539" s="73"/>
      <c r="AP1539" s="73"/>
      <c r="AQ1539" s="73"/>
      <c r="AR1539" s="73"/>
      <c r="AS1539" s="73"/>
      <c r="AT1539" s="73"/>
      <c r="AU1539" s="73"/>
      <c r="AV1539" s="73"/>
      <c r="AW1539" s="73"/>
      <c r="AX1539" s="73"/>
      <c r="AY1539" s="73"/>
      <c r="AZ1539" s="73"/>
      <c r="BA1539" s="73"/>
      <c r="BB1539" s="73"/>
      <c r="BC1539" s="73"/>
      <c r="BD1539" s="73"/>
      <c r="BE1539" s="73"/>
      <c r="BF1539" s="73"/>
      <c r="BG1539" s="73"/>
      <c r="BH1539" s="73"/>
      <c r="BI1539" s="73"/>
      <c r="BJ1539" s="73"/>
      <c r="BK1539" s="73"/>
      <c r="BL1539" s="73"/>
      <c r="BM1539" s="73"/>
      <c r="BN1539" s="73"/>
      <c r="BO1539" s="73"/>
      <c r="BP1539" s="73"/>
      <c r="BQ1539" s="73"/>
      <c r="BR1539" s="73"/>
      <c r="BS1539" s="73"/>
      <c r="BT1539" s="73"/>
      <c r="BU1539" s="73"/>
      <c r="BV1539" s="73"/>
      <c r="BW1539" s="73"/>
      <c r="BX1539" s="73"/>
      <c r="BY1539" s="73"/>
      <c r="BZ1539" s="73"/>
      <c r="CA1539" s="73"/>
      <c r="CB1539" s="73"/>
      <c r="CC1539" s="73"/>
      <c r="CD1539" s="73"/>
      <c r="CE1539" s="73"/>
      <c r="CF1539" s="73"/>
      <c r="CG1539" s="73"/>
      <c r="CH1539" s="73"/>
      <c r="CI1539" s="73"/>
      <c r="CJ1539" s="73"/>
      <c r="CK1539" s="73"/>
      <c r="CL1539" s="73"/>
    </row>
    <row r="1540" spans="2:90" x14ac:dyDescent="0.4">
      <c r="B1540" s="124"/>
      <c r="C1540" s="31"/>
      <c r="D1540" t="s">
        <v>852</v>
      </c>
      <c r="E1540" t="str">
        <f t="shared" si="1834"/>
        <v>1540 DTERMY-S</v>
      </c>
      <c r="F1540" s="31"/>
      <c r="G1540" s="31"/>
      <c r="H1540" s="31"/>
      <c r="I1540" s="31"/>
      <c r="J1540" s="31"/>
      <c r="K1540" s="31"/>
      <c r="L1540" s="31"/>
      <c r="M1540" s="31"/>
      <c r="N1540" s="31"/>
      <c r="O1540" s="31"/>
      <c r="P1540" s="31"/>
      <c r="R1540" s="31"/>
      <c r="S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row>
    <row r="1541" spans="2:90" x14ac:dyDescent="0.4">
      <c r="B1541" s="95" t="s">
        <v>290</v>
      </c>
      <c r="D1541" t="s">
        <v>852</v>
      </c>
      <c r="E1541" t="str">
        <f t="shared" si="1834"/>
        <v>1541 DTERMY-S</v>
      </c>
      <c r="F1541" s="280"/>
      <c r="R1541" s="92"/>
      <c r="S1541" s="150"/>
      <c r="T1541" s="150"/>
      <c r="U1541" s="150"/>
      <c r="V1541" s="150"/>
      <c r="W1541" s="150"/>
      <c r="X1541" s="150"/>
      <c r="Y1541" s="150"/>
      <c r="Z1541" s="150"/>
      <c r="AA1541" s="150"/>
      <c r="AB1541" s="150"/>
      <c r="AC1541" s="150"/>
      <c r="AD1541" s="150"/>
      <c r="AE1541" s="150"/>
      <c r="AF1541" s="150"/>
      <c r="AG1541" s="150"/>
      <c r="AH1541" s="150"/>
      <c r="AI1541" s="150"/>
      <c r="AJ1541" s="150"/>
      <c r="AK1541" s="150"/>
      <c r="AL1541" s="150"/>
      <c r="AM1541" s="150"/>
      <c r="AN1541" s="150"/>
      <c r="AO1541" s="150"/>
      <c r="AP1541" s="150"/>
      <c r="AQ1541" s="150"/>
      <c r="AR1541" s="150"/>
      <c r="AS1541" s="150"/>
      <c r="AT1541" s="150"/>
      <c r="AU1541" s="150"/>
      <c r="AV1541" s="150"/>
      <c r="AW1541" s="150"/>
      <c r="AX1541" s="150"/>
      <c r="AY1541" s="150"/>
      <c r="AZ1541" s="150"/>
      <c r="BA1541" s="150"/>
      <c r="BB1541" s="150"/>
      <c r="BC1541" s="150"/>
      <c r="BD1541" s="150"/>
      <c r="BE1541" s="150"/>
      <c r="BF1541" s="150"/>
      <c r="BG1541" s="150"/>
      <c r="BH1541" s="150"/>
      <c r="BI1541" s="150"/>
      <c r="BJ1541" s="150"/>
      <c r="BK1541" s="150"/>
      <c r="BL1541" s="150"/>
      <c r="BM1541" s="150"/>
      <c r="BN1541" s="150"/>
      <c r="BO1541" s="150"/>
      <c r="BP1541" s="150"/>
      <c r="BQ1541" s="150"/>
      <c r="BR1541" s="150"/>
      <c r="BS1541" s="150"/>
      <c r="BT1541" s="150"/>
      <c r="BU1541" s="150"/>
      <c r="BV1541" s="150"/>
      <c r="BW1541" s="150"/>
      <c r="BX1541" s="150"/>
      <c r="BY1541" s="150"/>
      <c r="BZ1541" s="150"/>
      <c r="CA1541" s="150"/>
      <c r="CB1541" s="150"/>
      <c r="CC1541" s="150"/>
      <c r="CD1541" s="150"/>
      <c r="CE1541" s="150"/>
      <c r="CF1541" s="150"/>
      <c r="CG1541" s="150"/>
      <c r="CH1541" s="150"/>
      <c r="CI1541" s="150"/>
      <c r="CJ1541" s="150"/>
      <c r="CK1541" s="150"/>
      <c r="CL1541" s="150"/>
    </row>
    <row r="1542" spans="2:90" x14ac:dyDescent="0.4">
      <c r="B1542" s="154" t="s">
        <v>289</v>
      </c>
      <c r="D1542" t="s">
        <v>852</v>
      </c>
      <c r="E1542" t="str">
        <f t="shared" si="1834"/>
        <v>1542 DTERMY-S</v>
      </c>
      <c r="F1542" s="280"/>
      <c r="K1542" s="24">
        <f>H1539</f>
        <v>1000</v>
      </c>
      <c r="L1542" s="24">
        <f ca="1">K1546</f>
        <v>1500000</v>
      </c>
      <c r="M1542" s="24">
        <f ca="1">L1546</f>
        <v>1500000</v>
      </c>
      <c r="N1542" s="24">
        <f ca="1">M1546</f>
        <v>1500000</v>
      </c>
      <c r="O1542" s="24">
        <f ca="1">N1546</f>
        <v>1500000</v>
      </c>
      <c r="P1542" s="24">
        <f ca="1">O1546</f>
        <v>1500000</v>
      </c>
      <c r="R1542"/>
      <c r="S1542" s="62">
        <f t="shared" ref="S1542:AY1542" si="1835">R1546</f>
        <v>1000</v>
      </c>
      <c r="T1542" s="62">
        <f t="shared" ca="1" si="1835"/>
        <v>501000</v>
      </c>
      <c r="U1542" s="62">
        <f t="shared" ca="1" si="1835"/>
        <v>1001000</v>
      </c>
      <c r="V1542" s="62">
        <f t="shared" ca="1" si="1835"/>
        <v>1500000</v>
      </c>
      <c r="W1542" s="62">
        <f t="shared" ca="1" si="1835"/>
        <v>1500000</v>
      </c>
      <c r="X1542" s="62">
        <f t="shared" ca="1" si="1835"/>
        <v>1500000</v>
      </c>
      <c r="Y1542" s="62">
        <f t="shared" ca="1" si="1835"/>
        <v>1500000</v>
      </c>
      <c r="Z1542" s="62">
        <f t="shared" ca="1" si="1835"/>
        <v>1500000</v>
      </c>
      <c r="AA1542" s="62">
        <f t="shared" ca="1" si="1835"/>
        <v>1500000</v>
      </c>
      <c r="AB1542" s="62">
        <f t="shared" ca="1" si="1835"/>
        <v>1500000</v>
      </c>
      <c r="AC1542" s="62">
        <f t="shared" ca="1" si="1835"/>
        <v>1500000</v>
      </c>
      <c r="AD1542" s="62">
        <f t="shared" ca="1" si="1835"/>
        <v>1500000</v>
      </c>
      <c r="AE1542" s="62">
        <f t="shared" ca="1" si="1835"/>
        <v>1500000</v>
      </c>
      <c r="AF1542" s="62">
        <f t="shared" ca="1" si="1835"/>
        <v>1500000</v>
      </c>
      <c r="AG1542" s="62">
        <f t="shared" ca="1" si="1835"/>
        <v>1500000</v>
      </c>
      <c r="AH1542" s="62">
        <f t="shared" ca="1" si="1835"/>
        <v>1500000</v>
      </c>
      <c r="AI1542" s="62">
        <f t="shared" ca="1" si="1835"/>
        <v>1500000</v>
      </c>
      <c r="AJ1542" s="62">
        <f t="shared" ca="1" si="1835"/>
        <v>1500000</v>
      </c>
      <c r="AK1542" s="62">
        <f t="shared" ca="1" si="1835"/>
        <v>1500000</v>
      </c>
      <c r="AL1542" s="62">
        <f t="shared" ca="1" si="1835"/>
        <v>1500000</v>
      </c>
      <c r="AM1542" s="62">
        <f t="shared" ca="1" si="1835"/>
        <v>1500000</v>
      </c>
      <c r="AN1542" s="62">
        <f t="shared" ca="1" si="1835"/>
        <v>1500000</v>
      </c>
      <c r="AO1542" s="62">
        <f t="shared" ca="1" si="1835"/>
        <v>1500000</v>
      </c>
      <c r="AP1542" s="62">
        <f t="shared" ca="1" si="1835"/>
        <v>1500000</v>
      </c>
      <c r="AQ1542" s="62">
        <f t="shared" ca="1" si="1835"/>
        <v>1500000</v>
      </c>
      <c r="AR1542" s="62">
        <f t="shared" ca="1" si="1835"/>
        <v>1500000</v>
      </c>
      <c r="AS1542" s="62">
        <f t="shared" ca="1" si="1835"/>
        <v>1500000</v>
      </c>
      <c r="AT1542" s="62">
        <f t="shared" ca="1" si="1835"/>
        <v>1500000</v>
      </c>
      <c r="AU1542" s="62">
        <f t="shared" ca="1" si="1835"/>
        <v>1500000</v>
      </c>
      <c r="AV1542" s="62">
        <f t="shared" ca="1" si="1835"/>
        <v>1500000</v>
      </c>
      <c r="AW1542" s="62">
        <f t="shared" ca="1" si="1835"/>
        <v>1500000</v>
      </c>
      <c r="AX1542" s="62">
        <f t="shared" ca="1" si="1835"/>
        <v>1500000</v>
      </c>
      <c r="AY1542" s="62">
        <f t="shared" ca="1" si="1835"/>
        <v>1500000</v>
      </c>
      <c r="AZ1542" s="62">
        <f t="shared" ref="AZ1542:CE1542" ca="1" si="1836">AY1546</f>
        <v>1500000</v>
      </c>
      <c r="BA1542" s="62">
        <f t="shared" ca="1" si="1836"/>
        <v>1500000</v>
      </c>
      <c r="BB1542" s="62">
        <f t="shared" ca="1" si="1836"/>
        <v>1500000</v>
      </c>
      <c r="BC1542" s="62">
        <f t="shared" ca="1" si="1836"/>
        <v>1500000</v>
      </c>
      <c r="BD1542" s="62">
        <f t="shared" ca="1" si="1836"/>
        <v>1500000</v>
      </c>
      <c r="BE1542" s="62">
        <f t="shared" ca="1" si="1836"/>
        <v>1500000</v>
      </c>
      <c r="BF1542" s="62">
        <f t="shared" ca="1" si="1836"/>
        <v>1500000</v>
      </c>
      <c r="BG1542" s="62">
        <f t="shared" ca="1" si="1836"/>
        <v>1500000</v>
      </c>
      <c r="BH1542" s="62">
        <f t="shared" ca="1" si="1836"/>
        <v>1500000</v>
      </c>
      <c r="BI1542" s="62">
        <f t="shared" ca="1" si="1836"/>
        <v>1500000</v>
      </c>
      <c r="BJ1542" s="62">
        <f t="shared" ca="1" si="1836"/>
        <v>1500000</v>
      </c>
      <c r="BK1542" s="62">
        <f t="shared" ca="1" si="1836"/>
        <v>1500000</v>
      </c>
      <c r="BL1542" s="62">
        <f t="shared" ca="1" si="1836"/>
        <v>1500000</v>
      </c>
      <c r="BM1542" s="62">
        <f t="shared" ca="1" si="1836"/>
        <v>1500000</v>
      </c>
      <c r="BN1542" s="62">
        <f t="shared" ca="1" si="1836"/>
        <v>1500000</v>
      </c>
      <c r="BO1542" s="62">
        <f t="shared" ca="1" si="1836"/>
        <v>1500000</v>
      </c>
      <c r="BP1542" s="62">
        <f t="shared" ca="1" si="1836"/>
        <v>1500000</v>
      </c>
      <c r="BQ1542" s="62">
        <f t="shared" ca="1" si="1836"/>
        <v>1500000</v>
      </c>
      <c r="BR1542" s="62">
        <f t="shared" ca="1" si="1836"/>
        <v>1500000</v>
      </c>
      <c r="BS1542" s="62">
        <f t="shared" ca="1" si="1836"/>
        <v>1500000</v>
      </c>
      <c r="BT1542" s="62">
        <f t="shared" ca="1" si="1836"/>
        <v>1500000</v>
      </c>
      <c r="BU1542" s="62">
        <f t="shared" ca="1" si="1836"/>
        <v>1500000</v>
      </c>
      <c r="BV1542" s="62">
        <f t="shared" ca="1" si="1836"/>
        <v>1500000</v>
      </c>
      <c r="BW1542" s="62">
        <f t="shared" ca="1" si="1836"/>
        <v>1500000</v>
      </c>
      <c r="BX1542" s="62">
        <f t="shared" ca="1" si="1836"/>
        <v>1500000</v>
      </c>
      <c r="BY1542" s="62">
        <f t="shared" ca="1" si="1836"/>
        <v>1500000</v>
      </c>
      <c r="BZ1542" s="62">
        <f t="shared" ca="1" si="1836"/>
        <v>1500000</v>
      </c>
      <c r="CA1542" s="62">
        <f t="shared" ca="1" si="1836"/>
        <v>1500000</v>
      </c>
      <c r="CB1542" s="62">
        <f t="shared" ca="1" si="1836"/>
        <v>1500000</v>
      </c>
      <c r="CC1542" s="62">
        <f t="shared" ca="1" si="1836"/>
        <v>1500000</v>
      </c>
      <c r="CD1542" s="62">
        <f t="shared" ca="1" si="1836"/>
        <v>1500000</v>
      </c>
      <c r="CE1542" s="62">
        <f t="shared" ca="1" si="1836"/>
        <v>1500000</v>
      </c>
      <c r="CF1542" s="62">
        <f t="shared" ref="CF1542:CL1542" ca="1" si="1837">CE1546</f>
        <v>1500000</v>
      </c>
      <c r="CG1542" s="62">
        <f t="shared" ca="1" si="1837"/>
        <v>1500000</v>
      </c>
      <c r="CH1542" s="62">
        <f t="shared" ca="1" si="1837"/>
        <v>1500000</v>
      </c>
      <c r="CI1542" s="62">
        <f t="shared" ca="1" si="1837"/>
        <v>1500000</v>
      </c>
      <c r="CJ1542" s="62">
        <f t="shared" ca="1" si="1837"/>
        <v>1500000</v>
      </c>
      <c r="CK1542" s="62">
        <f t="shared" ca="1" si="1837"/>
        <v>1500000</v>
      </c>
      <c r="CL1542" s="62">
        <f t="shared" ca="1" si="1837"/>
        <v>1500000</v>
      </c>
    </row>
    <row r="1543" spans="2:90" x14ac:dyDescent="0.4">
      <c r="B1543" s="141" t="str">
        <f>"Avg. borrowing per "&amp;B1527</f>
        <v>Avg. borrowing per primary unit</v>
      </c>
      <c r="D1543" t="s">
        <v>852</v>
      </c>
      <c r="E1543" t="str">
        <f t="shared" si="1834"/>
        <v>1543 DTERMY-S</v>
      </c>
      <c r="F1543" s="280"/>
      <c r="K1543" s="18">
        <v>100</v>
      </c>
      <c r="L1543" s="18">
        <v>100</v>
      </c>
      <c r="M1543" s="18">
        <v>100</v>
      </c>
      <c r="N1543" s="18">
        <v>100</v>
      </c>
      <c r="O1543" s="18">
        <v>100</v>
      </c>
      <c r="P1543" s="18">
        <v>100</v>
      </c>
      <c r="R1543"/>
      <c r="S1543" s="148" cm="1">
        <f t="array" ref="S1543">INDEX($K:$P,ROW(),MATCH(S$3,$K$2:$P$2,0))</f>
        <v>100</v>
      </c>
      <c r="T1543" s="148" cm="1">
        <f t="array" ref="T1543">INDEX($K:$P,ROW(),MATCH(T$3,$K$2:$P$2,0))</f>
        <v>100</v>
      </c>
      <c r="U1543" s="148" cm="1">
        <f t="array" ref="U1543">INDEX($K:$P,ROW(),MATCH(U$3,$K$2:$P$2,0))</f>
        <v>100</v>
      </c>
      <c r="V1543" s="148" cm="1">
        <f t="array" ref="V1543">INDEX($K:$P,ROW(),MATCH(V$3,$K$2:$P$2,0))</f>
        <v>100</v>
      </c>
      <c r="W1543" s="148" cm="1">
        <f t="array" ref="W1543">INDEX($K:$P,ROW(),MATCH(W$3,$K$2:$P$2,0))</f>
        <v>100</v>
      </c>
      <c r="X1543" s="148" cm="1">
        <f t="array" ref="X1543">INDEX($K:$P,ROW(),MATCH(X$3,$K$2:$P$2,0))</f>
        <v>100</v>
      </c>
      <c r="Y1543" s="148" cm="1">
        <f t="array" ref="Y1543">INDEX($K:$P,ROW(),MATCH(Y$3,$K$2:$P$2,0))</f>
        <v>100</v>
      </c>
      <c r="Z1543" s="148" cm="1">
        <f t="array" ref="Z1543">INDEX($K:$P,ROW(),MATCH(Z$3,$K$2:$P$2,0))</f>
        <v>100</v>
      </c>
      <c r="AA1543" s="148" cm="1">
        <f t="array" ref="AA1543">INDEX($K:$P,ROW(),MATCH(AA$3,$K$2:$P$2,0))</f>
        <v>100</v>
      </c>
      <c r="AB1543" s="148" cm="1">
        <f t="array" ref="AB1543">INDEX($K:$P,ROW(),MATCH(AB$3,$K$2:$P$2,0))</f>
        <v>100</v>
      </c>
      <c r="AC1543" s="148" cm="1">
        <f t="array" ref="AC1543">INDEX($K:$P,ROW(),MATCH(AC$3,$K$2:$P$2,0))</f>
        <v>100</v>
      </c>
      <c r="AD1543" s="148" cm="1">
        <f t="array" ref="AD1543">INDEX($K:$P,ROW(),MATCH(AD$3,$K$2:$P$2,0))</f>
        <v>100</v>
      </c>
      <c r="AE1543" s="148" cm="1">
        <f t="array" ref="AE1543">INDEX($K:$P,ROW(),MATCH(AE$3,$K$2:$P$2,0))</f>
        <v>100</v>
      </c>
      <c r="AF1543" s="148" cm="1">
        <f t="array" ref="AF1543">INDEX($K:$P,ROW(),MATCH(AF$3,$K$2:$P$2,0))</f>
        <v>100</v>
      </c>
      <c r="AG1543" s="148" cm="1">
        <f t="array" ref="AG1543">INDEX($K:$P,ROW(),MATCH(AG$3,$K$2:$P$2,0))</f>
        <v>100</v>
      </c>
      <c r="AH1543" s="148" cm="1">
        <f t="array" ref="AH1543">INDEX($K:$P,ROW(),MATCH(AH$3,$K$2:$P$2,0))</f>
        <v>100</v>
      </c>
      <c r="AI1543" s="148" cm="1">
        <f t="array" ref="AI1543">INDEX($K:$P,ROW(),MATCH(AI$3,$K$2:$P$2,0))</f>
        <v>100</v>
      </c>
      <c r="AJ1543" s="148" cm="1">
        <f t="array" ref="AJ1543">INDEX($K:$P,ROW(),MATCH(AJ$3,$K$2:$P$2,0))</f>
        <v>100</v>
      </c>
      <c r="AK1543" s="148" cm="1">
        <f t="array" ref="AK1543">INDEX($K:$P,ROW(),MATCH(AK$3,$K$2:$P$2,0))</f>
        <v>100</v>
      </c>
      <c r="AL1543" s="148" cm="1">
        <f t="array" ref="AL1543">INDEX($K:$P,ROW(),MATCH(AL$3,$K$2:$P$2,0))</f>
        <v>100</v>
      </c>
      <c r="AM1543" s="148" cm="1">
        <f t="array" ref="AM1543">INDEX($K:$P,ROW(),MATCH(AM$3,$K$2:$P$2,0))</f>
        <v>100</v>
      </c>
      <c r="AN1543" s="148" cm="1">
        <f t="array" ref="AN1543">INDEX($K:$P,ROW(),MATCH(AN$3,$K$2:$P$2,0))</f>
        <v>100</v>
      </c>
      <c r="AO1543" s="148" cm="1">
        <f t="array" ref="AO1543">INDEX($K:$P,ROW(),MATCH(AO$3,$K$2:$P$2,0))</f>
        <v>100</v>
      </c>
      <c r="AP1543" s="148" cm="1">
        <f t="array" ref="AP1543">INDEX($K:$P,ROW(),MATCH(AP$3,$K$2:$P$2,0))</f>
        <v>100</v>
      </c>
      <c r="AQ1543" s="148" cm="1">
        <f t="array" ref="AQ1543">INDEX($K:$P,ROW(),MATCH(AQ$3,$K$2:$P$2,0))</f>
        <v>100</v>
      </c>
      <c r="AR1543" s="148" cm="1">
        <f t="array" ref="AR1543">INDEX($K:$P,ROW(),MATCH(AR$3,$K$2:$P$2,0))</f>
        <v>100</v>
      </c>
      <c r="AS1543" s="148" cm="1">
        <f t="array" ref="AS1543">INDEX($K:$P,ROW(),MATCH(AS$3,$K$2:$P$2,0))</f>
        <v>100</v>
      </c>
      <c r="AT1543" s="148" cm="1">
        <f t="array" ref="AT1543">INDEX($K:$P,ROW(),MATCH(AT$3,$K$2:$P$2,0))</f>
        <v>100</v>
      </c>
      <c r="AU1543" s="148" cm="1">
        <f t="array" ref="AU1543">INDEX($K:$P,ROW(),MATCH(AU$3,$K$2:$P$2,0))</f>
        <v>100</v>
      </c>
      <c r="AV1543" s="148" cm="1">
        <f t="array" ref="AV1543">INDEX($K:$P,ROW(),MATCH(AV$3,$K$2:$P$2,0))</f>
        <v>100</v>
      </c>
      <c r="AW1543" s="148" cm="1">
        <f t="array" ref="AW1543">INDEX($K:$P,ROW(),MATCH(AW$3,$K$2:$P$2,0))</f>
        <v>100</v>
      </c>
      <c r="AX1543" s="148" cm="1">
        <f t="array" ref="AX1543">INDEX($K:$P,ROW(),MATCH(AX$3,$K$2:$P$2,0))</f>
        <v>100</v>
      </c>
      <c r="AY1543" s="148" cm="1">
        <f t="array" ref="AY1543">INDEX($K:$P,ROW(),MATCH(AY$3,$K$2:$P$2,0))</f>
        <v>100</v>
      </c>
      <c r="AZ1543" s="148" cm="1">
        <f t="array" ref="AZ1543">INDEX($K:$P,ROW(),MATCH(AZ$3,$K$2:$P$2,0))</f>
        <v>100</v>
      </c>
      <c r="BA1543" s="148" cm="1">
        <f t="array" ref="BA1543">INDEX($K:$P,ROW(),MATCH(BA$3,$K$2:$P$2,0))</f>
        <v>100</v>
      </c>
      <c r="BB1543" s="148" cm="1">
        <f t="array" ref="BB1543">INDEX($K:$P,ROW(),MATCH(BB$3,$K$2:$P$2,0))</f>
        <v>100</v>
      </c>
      <c r="BC1543" s="148" cm="1">
        <f t="array" ref="BC1543">INDEX($K:$P,ROW(),MATCH(BC$3,$K$2:$P$2,0))</f>
        <v>100</v>
      </c>
      <c r="BD1543" s="148" cm="1">
        <f t="array" ref="BD1543">INDEX($K:$P,ROW(),MATCH(BD$3,$K$2:$P$2,0))</f>
        <v>100</v>
      </c>
      <c r="BE1543" s="148" cm="1">
        <f t="array" ref="BE1543">INDEX($K:$P,ROW(),MATCH(BE$3,$K$2:$P$2,0))</f>
        <v>100</v>
      </c>
      <c r="BF1543" s="148" cm="1">
        <f t="array" ref="BF1543">INDEX($K:$P,ROW(),MATCH(BF$3,$K$2:$P$2,0))</f>
        <v>100</v>
      </c>
      <c r="BG1543" s="148" cm="1">
        <f t="array" ref="BG1543">INDEX($K:$P,ROW(),MATCH(BG$3,$K$2:$P$2,0))</f>
        <v>100</v>
      </c>
      <c r="BH1543" s="148" cm="1">
        <f t="array" ref="BH1543">INDEX($K:$P,ROW(),MATCH(BH$3,$K$2:$P$2,0))</f>
        <v>100</v>
      </c>
      <c r="BI1543" s="148" cm="1">
        <f t="array" ref="BI1543">INDEX($K:$P,ROW(),MATCH(BI$3,$K$2:$P$2,0))</f>
        <v>100</v>
      </c>
      <c r="BJ1543" s="148" cm="1">
        <f t="array" ref="BJ1543">INDEX($K:$P,ROW(),MATCH(BJ$3,$K$2:$P$2,0))</f>
        <v>100</v>
      </c>
      <c r="BK1543" s="148" cm="1">
        <f t="array" ref="BK1543">INDEX($K:$P,ROW(),MATCH(BK$3,$K$2:$P$2,0))</f>
        <v>100</v>
      </c>
      <c r="BL1543" s="148" cm="1">
        <f t="array" ref="BL1543">INDEX($K:$P,ROW(),MATCH(BL$3,$K$2:$P$2,0))</f>
        <v>100</v>
      </c>
      <c r="BM1543" s="148" cm="1">
        <f t="array" ref="BM1543">INDEX($K:$P,ROW(),MATCH(BM$3,$K$2:$P$2,0))</f>
        <v>100</v>
      </c>
      <c r="BN1543" s="148" cm="1">
        <f t="array" ref="BN1543">INDEX($K:$P,ROW(),MATCH(BN$3,$K$2:$P$2,0))</f>
        <v>100</v>
      </c>
      <c r="BO1543" s="148" cm="1">
        <f t="array" ref="BO1543">INDEX($K:$P,ROW(),MATCH(BO$3,$K$2:$P$2,0))</f>
        <v>100</v>
      </c>
      <c r="BP1543" s="148" cm="1">
        <f t="array" ref="BP1543">INDEX($K:$P,ROW(),MATCH(BP$3,$K$2:$P$2,0))</f>
        <v>100</v>
      </c>
      <c r="BQ1543" s="148" cm="1">
        <f t="array" ref="BQ1543">INDEX($K:$P,ROW(),MATCH(BQ$3,$K$2:$P$2,0))</f>
        <v>100</v>
      </c>
      <c r="BR1543" s="148" cm="1">
        <f t="array" ref="BR1543">INDEX($K:$P,ROW(),MATCH(BR$3,$K$2:$P$2,0))</f>
        <v>100</v>
      </c>
      <c r="BS1543" s="148" cm="1">
        <f t="array" ref="BS1543">INDEX($K:$P,ROW(),MATCH(BS$3,$K$2:$P$2,0))</f>
        <v>100</v>
      </c>
      <c r="BT1543" s="148" cm="1">
        <f t="array" ref="BT1543">INDEX($K:$P,ROW(),MATCH(BT$3,$K$2:$P$2,0))</f>
        <v>100</v>
      </c>
      <c r="BU1543" s="148" cm="1">
        <f t="array" ref="BU1543">INDEX($K:$P,ROW(),MATCH(BU$3,$K$2:$P$2,0))</f>
        <v>100</v>
      </c>
      <c r="BV1543" s="148" cm="1">
        <f t="array" ref="BV1543">INDEX($K:$P,ROW(),MATCH(BV$3,$K$2:$P$2,0))</f>
        <v>100</v>
      </c>
      <c r="BW1543" s="148" cm="1">
        <f t="array" ref="BW1543">INDEX($K:$P,ROW(),MATCH(BW$3,$K$2:$P$2,0))</f>
        <v>100</v>
      </c>
      <c r="BX1543" s="148" cm="1">
        <f t="array" ref="BX1543">INDEX($K:$P,ROW(),MATCH(BX$3,$K$2:$P$2,0))</f>
        <v>100</v>
      </c>
      <c r="BY1543" s="148" cm="1">
        <f t="array" ref="BY1543">INDEX($K:$P,ROW(),MATCH(BY$3,$K$2:$P$2,0))</f>
        <v>100</v>
      </c>
      <c r="BZ1543" s="148" cm="1">
        <f t="array" ref="BZ1543">INDEX($K:$P,ROW(),MATCH(BZ$3,$K$2:$P$2,0))</f>
        <v>100</v>
      </c>
      <c r="CA1543" s="148" cm="1">
        <f t="array" ref="CA1543">INDEX($K:$P,ROW(),MATCH(CA$3,$K$2:$P$2,0))</f>
        <v>100</v>
      </c>
      <c r="CB1543" s="148" cm="1">
        <f t="array" ref="CB1543">INDEX($K:$P,ROW(),MATCH(CB$3,$K$2:$P$2,0))</f>
        <v>100</v>
      </c>
      <c r="CC1543" s="148" cm="1">
        <f t="array" ref="CC1543">INDEX($K:$P,ROW(),MATCH(CC$3,$K$2:$P$2,0))</f>
        <v>100</v>
      </c>
      <c r="CD1543" s="148" cm="1">
        <f t="array" ref="CD1543">INDEX($K:$P,ROW(),MATCH(CD$3,$K$2:$P$2,0))</f>
        <v>100</v>
      </c>
      <c r="CE1543" s="148" cm="1">
        <f t="array" ref="CE1543">INDEX($K:$P,ROW(),MATCH(CE$3,$K$2:$P$2,0))</f>
        <v>100</v>
      </c>
      <c r="CF1543" s="148" cm="1">
        <f t="array" ref="CF1543">INDEX($K:$P,ROW(),MATCH(CF$3,$K$2:$P$2,0))</f>
        <v>100</v>
      </c>
      <c r="CG1543" s="148" cm="1">
        <f t="array" ref="CG1543">INDEX($K:$P,ROW(),MATCH(CG$3,$K$2:$P$2,0))</f>
        <v>100</v>
      </c>
      <c r="CH1543" s="148" cm="1">
        <f t="array" ref="CH1543">INDEX($K:$P,ROW(),MATCH(CH$3,$K$2:$P$2,0))</f>
        <v>100</v>
      </c>
      <c r="CI1543" s="148" cm="1">
        <f t="array" ref="CI1543">INDEX($K:$P,ROW(),MATCH(CI$3,$K$2:$P$2,0))</f>
        <v>100</v>
      </c>
      <c r="CJ1543" s="148" cm="1">
        <f t="array" ref="CJ1543">INDEX($K:$P,ROW(),MATCH(CJ$3,$K$2:$P$2,0))</f>
        <v>100</v>
      </c>
      <c r="CK1543" s="148" cm="1">
        <f t="array" ref="CK1543">INDEX($K:$P,ROW(),MATCH(CK$3,$K$2:$P$2,0))</f>
        <v>100</v>
      </c>
      <c r="CL1543" s="148" cm="1">
        <f t="array" ref="CL1543">INDEX($K:$P,ROW(),MATCH(CL$3,$K$2:$P$2,0))</f>
        <v>100</v>
      </c>
    </row>
    <row r="1544" spans="2:90" x14ac:dyDescent="0.4">
      <c r="B1544" s="154" t="str">
        <f>"New borrowing - "&amp;SUBSTITUTE(B1534,":","")</f>
        <v>New borrowing - Rolling fixed term debt - multiple borrowings w/ annual control</v>
      </c>
      <c r="C1544" t="s">
        <v>236</v>
      </c>
      <c r="D1544" t="s">
        <v>852</v>
      </c>
      <c r="E1544" t="str">
        <f t="shared" si="1834"/>
        <v>1544 DTERMY-S</v>
      </c>
      <c r="G1544" t="str">
        <f>E1544</f>
        <v>1544 DTERMY-S</v>
      </c>
      <c r="K1544" s="23">
        <v>10000</v>
      </c>
      <c r="L1544" s="23">
        <f>SUMIF($4:$4,L$2,1541:1541)</f>
        <v>0</v>
      </c>
      <c r="M1544" s="23">
        <f>SUMIF($4:$4,M$2,1541:1541)</f>
        <v>0</v>
      </c>
      <c r="N1544" s="23">
        <f>SUMIF($4:$4,N$2,1541:1541)</f>
        <v>0</v>
      </c>
      <c r="O1544" s="23">
        <f>SUMIF($4:$4,O$2,1541:1541)</f>
        <v>0</v>
      </c>
      <c r="P1544" s="23">
        <f>SUMIF($4:$4,P$2,1541:1541)</f>
        <v>0</v>
      </c>
      <c r="R1544" s="53">
        <f>H1539</f>
        <v>1000</v>
      </c>
      <c r="S1544" s="80" cm="1">
        <f t="array" aca="1" ref="S1544" ca="1">+S1543*INDIRECT(S1529)</f>
        <v>500000</v>
      </c>
      <c r="T1544" s="80" cm="1">
        <f t="array" aca="1" ref="T1544" ca="1">+T1543*INDIRECT(T1529)</f>
        <v>500000</v>
      </c>
      <c r="U1544" s="80" cm="1">
        <f t="array" aca="1" ref="U1544" ca="1">+U1543*INDIRECT(U1529)</f>
        <v>500000</v>
      </c>
      <c r="V1544" s="80" cm="1">
        <f t="array" aca="1" ref="V1544" ca="1">+V1543*INDIRECT(V1529)</f>
        <v>500000</v>
      </c>
      <c r="W1544" s="80" cm="1">
        <f t="array" aca="1" ref="W1544" ca="1">+W1543*INDIRECT(W1529)</f>
        <v>500000</v>
      </c>
      <c r="X1544" s="80" cm="1">
        <f t="array" aca="1" ref="X1544" ca="1">+X1543*INDIRECT(X1529)</f>
        <v>500000</v>
      </c>
      <c r="Y1544" s="80" cm="1">
        <f t="array" aca="1" ref="Y1544" ca="1">+Y1543*INDIRECT(Y1529)</f>
        <v>500000</v>
      </c>
      <c r="Z1544" s="80" cm="1">
        <f t="array" aca="1" ref="Z1544" ca="1">+Z1543*INDIRECT(Z1529)</f>
        <v>500000</v>
      </c>
      <c r="AA1544" s="80" cm="1">
        <f t="array" aca="1" ref="AA1544" ca="1">+AA1543*INDIRECT(AA1529)</f>
        <v>500000</v>
      </c>
      <c r="AB1544" s="80" cm="1">
        <f t="array" aca="1" ref="AB1544" ca="1">+AB1543*INDIRECT(AB1529)</f>
        <v>500000</v>
      </c>
      <c r="AC1544" s="80" cm="1">
        <f t="array" aca="1" ref="AC1544" ca="1">+AC1543*INDIRECT(AC1529)</f>
        <v>500000</v>
      </c>
      <c r="AD1544" s="80" cm="1">
        <f t="array" aca="1" ref="AD1544" ca="1">+AD1543*INDIRECT(AD1529)</f>
        <v>500000</v>
      </c>
      <c r="AE1544" s="80" cm="1">
        <f t="array" aca="1" ref="AE1544" ca="1">+AE1543*INDIRECT(AE1529)</f>
        <v>500000</v>
      </c>
      <c r="AF1544" s="80" cm="1">
        <f t="array" aca="1" ref="AF1544" ca="1">+AF1543*INDIRECT(AF1529)</f>
        <v>500000</v>
      </c>
      <c r="AG1544" s="80" cm="1">
        <f t="array" aca="1" ref="AG1544" ca="1">+AG1543*INDIRECT(AG1529)</f>
        <v>500000</v>
      </c>
      <c r="AH1544" s="80" cm="1">
        <f t="array" aca="1" ref="AH1544" ca="1">+AH1543*INDIRECT(AH1529)</f>
        <v>500000</v>
      </c>
      <c r="AI1544" s="80" cm="1">
        <f t="array" aca="1" ref="AI1544" ca="1">+AI1543*INDIRECT(AI1529)</f>
        <v>500000</v>
      </c>
      <c r="AJ1544" s="80" cm="1">
        <f t="array" aca="1" ref="AJ1544" ca="1">+AJ1543*INDIRECT(AJ1529)</f>
        <v>500000</v>
      </c>
      <c r="AK1544" s="80" cm="1">
        <f t="array" aca="1" ref="AK1544" ca="1">+AK1543*INDIRECT(AK1529)</f>
        <v>500000</v>
      </c>
      <c r="AL1544" s="80" cm="1">
        <f t="array" aca="1" ref="AL1544" ca="1">+AL1543*INDIRECT(AL1529)</f>
        <v>500000</v>
      </c>
      <c r="AM1544" s="80" cm="1">
        <f t="array" aca="1" ref="AM1544" ca="1">+AM1543*INDIRECT(AM1529)</f>
        <v>500000</v>
      </c>
      <c r="AN1544" s="80" cm="1">
        <f t="array" aca="1" ref="AN1544" ca="1">+AN1543*INDIRECT(AN1529)</f>
        <v>500000</v>
      </c>
      <c r="AO1544" s="80" cm="1">
        <f t="array" aca="1" ref="AO1544" ca="1">+AO1543*INDIRECT(AO1529)</f>
        <v>500000</v>
      </c>
      <c r="AP1544" s="80" cm="1">
        <f t="array" aca="1" ref="AP1544" ca="1">+AP1543*INDIRECT(AP1529)</f>
        <v>500000</v>
      </c>
      <c r="AQ1544" s="80" cm="1">
        <f t="array" aca="1" ref="AQ1544" ca="1">+AQ1543*INDIRECT(AQ1529)</f>
        <v>500000</v>
      </c>
      <c r="AR1544" s="80" cm="1">
        <f t="array" aca="1" ref="AR1544" ca="1">+AR1543*INDIRECT(AR1529)</f>
        <v>500000</v>
      </c>
      <c r="AS1544" s="80" cm="1">
        <f t="array" aca="1" ref="AS1544" ca="1">+AS1543*INDIRECT(AS1529)</f>
        <v>500000</v>
      </c>
      <c r="AT1544" s="80" cm="1">
        <f t="array" aca="1" ref="AT1544" ca="1">+AT1543*INDIRECT(AT1529)</f>
        <v>500000</v>
      </c>
      <c r="AU1544" s="80" cm="1">
        <f t="array" aca="1" ref="AU1544" ca="1">+AU1543*INDIRECT(AU1529)</f>
        <v>500000</v>
      </c>
      <c r="AV1544" s="80" cm="1">
        <f t="array" aca="1" ref="AV1544" ca="1">+AV1543*INDIRECT(AV1529)</f>
        <v>500000</v>
      </c>
      <c r="AW1544" s="80" cm="1">
        <f t="array" aca="1" ref="AW1544" ca="1">+AW1543*INDIRECT(AW1529)</f>
        <v>500000</v>
      </c>
      <c r="AX1544" s="80" cm="1">
        <f t="array" aca="1" ref="AX1544" ca="1">+AX1543*INDIRECT(AX1529)</f>
        <v>500000</v>
      </c>
      <c r="AY1544" s="80" cm="1">
        <f t="array" aca="1" ref="AY1544" ca="1">+AY1543*INDIRECT(AY1529)</f>
        <v>500000</v>
      </c>
      <c r="AZ1544" s="80" cm="1">
        <f t="array" aca="1" ref="AZ1544" ca="1">+AZ1543*INDIRECT(AZ1529)</f>
        <v>500000</v>
      </c>
      <c r="BA1544" s="80" cm="1">
        <f t="array" aca="1" ref="BA1544" ca="1">+BA1543*INDIRECT(BA1529)</f>
        <v>500000</v>
      </c>
      <c r="BB1544" s="80" cm="1">
        <f t="array" aca="1" ref="BB1544" ca="1">+BB1543*INDIRECT(BB1529)</f>
        <v>500000</v>
      </c>
      <c r="BC1544" s="80" cm="1">
        <f t="array" aca="1" ref="BC1544" ca="1">+BC1543*INDIRECT(BC1529)</f>
        <v>500000</v>
      </c>
      <c r="BD1544" s="80" cm="1">
        <f t="array" aca="1" ref="BD1544" ca="1">+BD1543*INDIRECT(BD1529)</f>
        <v>500000</v>
      </c>
      <c r="BE1544" s="80" cm="1">
        <f t="array" aca="1" ref="BE1544" ca="1">+BE1543*INDIRECT(BE1529)</f>
        <v>500000</v>
      </c>
      <c r="BF1544" s="80" cm="1">
        <f t="array" aca="1" ref="BF1544" ca="1">+BF1543*INDIRECT(BF1529)</f>
        <v>500000</v>
      </c>
      <c r="BG1544" s="80" cm="1">
        <f t="array" aca="1" ref="BG1544" ca="1">+BG1543*INDIRECT(BG1529)</f>
        <v>500000</v>
      </c>
      <c r="BH1544" s="80" cm="1">
        <f t="array" aca="1" ref="BH1544" ca="1">+BH1543*INDIRECT(BH1529)</f>
        <v>500000</v>
      </c>
      <c r="BI1544" s="80" cm="1">
        <f t="array" aca="1" ref="BI1544" ca="1">+BI1543*INDIRECT(BI1529)</f>
        <v>500000</v>
      </c>
      <c r="BJ1544" s="80" cm="1">
        <f t="array" aca="1" ref="BJ1544" ca="1">+BJ1543*INDIRECT(BJ1529)</f>
        <v>500000</v>
      </c>
      <c r="BK1544" s="80" cm="1">
        <f t="array" aca="1" ref="BK1544" ca="1">+BK1543*INDIRECT(BK1529)</f>
        <v>500000</v>
      </c>
      <c r="BL1544" s="80" cm="1">
        <f t="array" aca="1" ref="BL1544" ca="1">+BL1543*INDIRECT(BL1529)</f>
        <v>500000</v>
      </c>
      <c r="BM1544" s="80" cm="1">
        <f t="array" aca="1" ref="BM1544" ca="1">+BM1543*INDIRECT(BM1529)</f>
        <v>500000</v>
      </c>
      <c r="BN1544" s="80" cm="1">
        <f t="array" aca="1" ref="BN1544" ca="1">+BN1543*INDIRECT(BN1529)</f>
        <v>500000</v>
      </c>
      <c r="BO1544" s="80" cm="1">
        <f t="array" aca="1" ref="BO1544" ca="1">+BO1543*INDIRECT(BO1529)</f>
        <v>500000</v>
      </c>
      <c r="BP1544" s="80" cm="1">
        <f t="array" aca="1" ref="BP1544" ca="1">+BP1543*INDIRECT(BP1529)</f>
        <v>500000</v>
      </c>
      <c r="BQ1544" s="80" cm="1">
        <f t="array" aca="1" ref="BQ1544" ca="1">+BQ1543*INDIRECT(BQ1529)</f>
        <v>500000</v>
      </c>
      <c r="BR1544" s="80" cm="1">
        <f t="array" aca="1" ref="BR1544" ca="1">+BR1543*INDIRECT(BR1529)</f>
        <v>500000</v>
      </c>
      <c r="BS1544" s="80" cm="1">
        <f t="array" aca="1" ref="BS1544" ca="1">+BS1543*INDIRECT(BS1529)</f>
        <v>500000</v>
      </c>
      <c r="BT1544" s="80" cm="1">
        <f t="array" aca="1" ref="BT1544" ca="1">+BT1543*INDIRECT(BT1529)</f>
        <v>500000</v>
      </c>
      <c r="BU1544" s="80" cm="1">
        <f t="array" aca="1" ref="BU1544" ca="1">+BU1543*INDIRECT(BU1529)</f>
        <v>500000</v>
      </c>
      <c r="BV1544" s="80" cm="1">
        <f t="array" aca="1" ref="BV1544" ca="1">+BV1543*INDIRECT(BV1529)</f>
        <v>500000</v>
      </c>
      <c r="BW1544" s="80" cm="1">
        <f t="array" aca="1" ref="BW1544" ca="1">+BW1543*INDIRECT(BW1529)</f>
        <v>500000</v>
      </c>
      <c r="BX1544" s="80" cm="1">
        <f t="array" aca="1" ref="BX1544" ca="1">+BX1543*INDIRECT(BX1529)</f>
        <v>500000</v>
      </c>
      <c r="BY1544" s="80" cm="1">
        <f t="array" aca="1" ref="BY1544" ca="1">+BY1543*INDIRECT(BY1529)</f>
        <v>500000</v>
      </c>
      <c r="BZ1544" s="80" cm="1">
        <f t="array" aca="1" ref="BZ1544" ca="1">+BZ1543*INDIRECT(BZ1529)</f>
        <v>500000</v>
      </c>
      <c r="CA1544" s="80" cm="1">
        <f t="array" aca="1" ref="CA1544" ca="1">+CA1543*INDIRECT(CA1529)</f>
        <v>500000</v>
      </c>
      <c r="CB1544" s="80" cm="1">
        <f t="array" aca="1" ref="CB1544" ca="1">+CB1543*INDIRECT(CB1529)</f>
        <v>500000</v>
      </c>
      <c r="CC1544" s="80" cm="1">
        <f t="array" aca="1" ref="CC1544" ca="1">+CC1543*INDIRECT(CC1529)</f>
        <v>500000</v>
      </c>
      <c r="CD1544" s="80" cm="1">
        <f t="array" aca="1" ref="CD1544" ca="1">+CD1543*INDIRECT(CD1529)</f>
        <v>500000</v>
      </c>
      <c r="CE1544" s="80" cm="1">
        <f t="array" aca="1" ref="CE1544" ca="1">+CE1543*INDIRECT(CE1529)</f>
        <v>500000</v>
      </c>
      <c r="CF1544" s="80" cm="1">
        <f t="array" aca="1" ref="CF1544" ca="1">+CF1543*INDIRECT(CF1529)</f>
        <v>500000</v>
      </c>
      <c r="CG1544" s="80" cm="1">
        <f t="array" aca="1" ref="CG1544" ca="1">+CG1543*INDIRECT(CG1529)</f>
        <v>500000</v>
      </c>
      <c r="CH1544" s="80" cm="1">
        <f t="array" aca="1" ref="CH1544" ca="1">+CH1543*INDIRECT(CH1529)</f>
        <v>500000</v>
      </c>
      <c r="CI1544" s="80" cm="1">
        <f t="array" aca="1" ref="CI1544" ca="1">+CI1543*INDIRECT(CI1529)</f>
        <v>500000</v>
      </c>
      <c r="CJ1544" s="80" cm="1">
        <f t="array" aca="1" ref="CJ1544" ca="1">+CJ1543*INDIRECT(CJ1529)</f>
        <v>500000</v>
      </c>
      <c r="CK1544" s="80" cm="1">
        <f t="array" aca="1" ref="CK1544" ca="1">+CK1543*INDIRECT(CK1529)</f>
        <v>500000</v>
      </c>
      <c r="CL1544" s="80" cm="1">
        <f t="array" aca="1" ref="CL1544" ca="1">+CL1543*INDIRECT(CL1529)</f>
        <v>500000</v>
      </c>
    </row>
    <row r="1545" spans="2:90" x14ac:dyDescent="0.4">
      <c r="B1545" s="154" t="str">
        <f>"Repayment - "&amp;SUBSTITUTE(B1534,":","")</f>
        <v>Repayment - Rolling fixed term debt - multiple borrowings w/ annual control</v>
      </c>
      <c r="C1545" t="s">
        <v>236</v>
      </c>
      <c r="D1545" t="s">
        <v>852</v>
      </c>
      <c r="E1545" t="str">
        <f t="shared" si="1834"/>
        <v>1545 DTERMY-S</v>
      </c>
      <c r="K1545" s="134">
        <f t="shared" ref="K1545:P1545" ca="1" si="1838">SUMIF($3:$3,K$2,1545:1545)</f>
        <v>-4501000</v>
      </c>
      <c r="L1545" s="134">
        <f t="shared" ca="1" si="1838"/>
        <v>-6000000</v>
      </c>
      <c r="M1545" s="134">
        <f t="shared" ca="1" si="1838"/>
        <v>-6000000</v>
      </c>
      <c r="N1545" s="134">
        <f t="shared" ca="1" si="1838"/>
        <v>-6000000</v>
      </c>
      <c r="O1545" s="134">
        <f t="shared" ca="1" si="1838"/>
        <v>-6000000</v>
      </c>
      <c r="P1545" s="134">
        <f t="shared" ca="1" si="1838"/>
        <v>-6000000</v>
      </c>
      <c r="R1545" s="220"/>
      <c r="S1545" s="221">
        <f ca="1">-IF(COUNT($R1544:S1544)&lt;$H1536,0,OFFSET(S1544,0,-$H1536+1))-$J$2492*(COUNT(R1544:$S1544)=($H1536-$H1537+1))</f>
        <v>0</v>
      </c>
      <c r="T1545" s="221">
        <f ca="1">-IF(COUNT($R1544:T1544)&lt;$H1536,0,OFFSET(T1544,0,-$H1536+1))-$J$2492*(COUNT(S1544:$S1544)=($H1536-$H1537+1))</f>
        <v>0</v>
      </c>
      <c r="U1545" s="221">
        <f ca="1">-IF(COUNT($R1544:U1544)&lt;$H1536,0,OFFSET(U1544,0,-$H1536+1))-$J$2492*(COUNT($S1544:T1544)=($H1536-$H1537+1))</f>
        <v>-1000</v>
      </c>
      <c r="V1545" s="221">
        <f ca="1">-IF(COUNT($R1544:V1544)&lt;$H1536,0,OFFSET(V1544,0,-$H1536+1))-$J$2492*(COUNT($S1544:U1544)=($H1536-$H1537+1))</f>
        <v>-500000</v>
      </c>
      <c r="W1545" s="221">
        <f ca="1">-IF(COUNT($R1544:W1544)&lt;$H1536,0,OFFSET(W1544,0,-$H1536+1))-$J$2492*(COUNT($S1544:V1544)=($H1536-$H1537+1))</f>
        <v>-500000</v>
      </c>
      <c r="X1545" s="221">
        <f ca="1">-IF(COUNT($R1544:X1544)&lt;$H1536,0,OFFSET(X1544,0,-$H1536+1))-$J$2492*(COUNT($S1544:W1544)=($H1536-$H1537+1))</f>
        <v>-500000</v>
      </c>
      <c r="Y1545" s="221">
        <f ca="1">-IF(COUNT($R1544:Y1544)&lt;$H1536,0,OFFSET(Y1544,0,-$H1536+1))-$J$2492*(COUNT($S1544:X1544)=($H1536-$H1537+1))</f>
        <v>-500000</v>
      </c>
      <c r="Z1545" s="221">
        <f ca="1">-IF(COUNT($R1544:Z1544)&lt;$H1536,0,OFFSET(Z1544,0,-$H1536+1))-$J$2492*(COUNT($S1544:Y1544)=($H1536-$H1537+1))</f>
        <v>-500000</v>
      </c>
      <c r="AA1545" s="221">
        <f ca="1">-IF(COUNT($R1544:AA1544)&lt;$H1536,0,OFFSET(AA1544,0,-$H1536+1))-$J$2492*(COUNT($S1544:Z1544)=($H1536-$H1537+1))</f>
        <v>-500000</v>
      </c>
      <c r="AB1545" s="221">
        <f ca="1">-IF(COUNT($R1544:AB1544)&lt;$H1536,0,OFFSET(AB1544,0,-$H1536+1))-$J$2492*(COUNT($S1544:AA1544)=($H1536-$H1537+1))</f>
        <v>-500000</v>
      </c>
      <c r="AC1545" s="221">
        <f ca="1">-IF(COUNT($R1544:AC1544)&lt;$H1536,0,OFFSET(AC1544,0,-$H1536+1))-$J$2492*(COUNT($S1544:AB1544)=($H1536-$H1537+1))</f>
        <v>-500000</v>
      </c>
      <c r="AD1545" s="221">
        <f ca="1">-IF(COUNT($R1544:AD1544)&lt;$H1536,0,OFFSET(AD1544,0,-$H1536+1))-$J$2492*(COUNT($S1544:AC1544)=($H1536-$H1537+1))</f>
        <v>-500000</v>
      </c>
      <c r="AE1545" s="221">
        <f ca="1">-IF(COUNT($R1544:AE1544)&lt;$H1536,0,OFFSET(AE1544,0,-$H1536+1))-$J$2492*(COUNT($S1544:AD1544)=($H1536-$H1537+1))</f>
        <v>-500000</v>
      </c>
      <c r="AF1545" s="221">
        <f ca="1">-IF(COUNT($R1544:AF1544)&lt;$H1536,0,OFFSET(AF1544,0,-$H1536+1))-$J$2492*(COUNT($S1544:AE1544)=($H1536-$H1537+1))</f>
        <v>-500000</v>
      </c>
      <c r="AG1545" s="221">
        <f ca="1">-IF(COUNT($R1544:AG1544)&lt;$H1536,0,OFFSET(AG1544,0,-$H1536+1))-$J$2492*(COUNT($S1544:AF1544)=($H1536-$H1537+1))</f>
        <v>-500000</v>
      </c>
      <c r="AH1545" s="221">
        <f ca="1">-IF(COUNT($R1544:AH1544)&lt;$H1536,0,OFFSET(AH1544,0,-$H1536+1))-$J$2492*(COUNT($S1544:AG1544)=($H1536-$H1537+1))</f>
        <v>-500000</v>
      </c>
      <c r="AI1545" s="221">
        <f ca="1">-IF(COUNT($R1544:AI1544)&lt;$H1536,0,OFFSET(AI1544,0,-$H1536+1))-$J$2492*(COUNT($S1544:AH1544)=($H1536-$H1537+1))</f>
        <v>-500000</v>
      </c>
      <c r="AJ1545" s="221">
        <f ca="1">-IF(COUNT($R1544:AJ1544)&lt;$H1536,0,OFFSET(AJ1544,0,-$H1536+1))-$J$2492*(COUNT($S1544:AI1544)=($H1536-$H1537+1))</f>
        <v>-500000</v>
      </c>
      <c r="AK1545" s="221">
        <f ca="1">-IF(COUNT($R1544:AK1544)&lt;$H1536,0,OFFSET(AK1544,0,-$H1536+1))-$J$2492*(COUNT($S1544:AJ1544)=($H1536-$H1537+1))</f>
        <v>-500000</v>
      </c>
      <c r="AL1545" s="221">
        <f ca="1">-IF(COUNT($R1544:AL1544)&lt;$H1536,0,OFFSET(AL1544,0,-$H1536+1))-$J$2492*(COUNT($S1544:AK1544)=($H1536-$H1537+1))</f>
        <v>-500000</v>
      </c>
      <c r="AM1545" s="221">
        <f ca="1">-IF(COUNT($R1544:AM1544)&lt;$H1536,0,OFFSET(AM1544,0,-$H1536+1))-$J$2492*(COUNT($S1544:AL1544)=($H1536-$H1537+1))</f>
        <v>-500000</v>
      </c>
      <c r="AN1545" s="221">
        <f ca="1">-IF(COUNT($R1544:AN1544)&lt;$H1536,0,OFFSET(AN1544,0,-$H1536+1))-$J$2492*(COUNT($S1544:AM1544)=($H1536-$H1537+1))</f>
        <v>-500000</v>
      </c>
      <c r="AO1545" s="221">
        <f ca="1">-IF(COUNT($R1544:AO1544)&lt;$H1536,0,OFFSET(AO1544,0,-$H1536+1))-$J$2492*(COUNT($S1544:AN1544)=($H1536-$H1537+1))</f>
        <v>-500000</v>
      </c>
      <c r="AP1545" s="221">
        <f ca="1">-IF(COUNT($R1544:AP1544)&lt;$H1536,0,OFFSET(AP1544,0,-$H1536+1))-$J$2492*(COUNT($S1544:AO1544)=($H1536-$H1537+1))</f>
        <v>-500000</v>
      </c>
      <c r="AQ1545" s="221">
        <f ca="1">-IF(COUNT($R1544:AQ1544)&lt;$H1536,0,OFFSET(AQ1544,0,-$H1536+1))-$J$2492*(COUNT($S1544:AP1544)=($H1536-$H1537+1))</f>
        <v>-500000</v>
      </c>
      <c r="AR1545" s="221">
        <f ca="1">-IF(COUNT($R1544:AR1544)&lt;$H1536,0,OFFSET(AR1544,0,-$H1536+1))-$J$2492*(COUNT($S1544:AQ1544)=($H1536-$H1537+1))</f>
        <v>-500000</v>
      </c>
      <c r="AS1545" s="221">
        <f ca="1">-IF(COUNT($R1544:AS1544)&lt;$H1536,0,OFFSET(AS1544,0,-$H1536+1))-$J$2492*(COUNT($S1544:AR1544)=($H1536-$H1537+1))</f>
        <v>-500000</v>
      </c>
      <c r="AT1545" s="221">
        <f ca="1">-IF(COUNT($R1544:AT1544)&lt;$H1536,0,OFFSET(AT1544,0,-$H1536+1))-$J$2492*(COUNT($S1544:AS1544)=($H1536-$H1537+1))</f>
        <v>-500000</v>
      </c>
      <c r="AU1545" s="221">
        <f ca="1">-IF(COUNT($R1544:AU1544)&lt;$H1536,0,OFFSET(AU1544,0,-$H1536+1))-$J$2492*(COUNT($S1544:AT1544)=($H1536-$H1537+1))</f>
        <v>-500000</v>
      </c>
      <c r="AV1545" s="221">
        <f ca="1">-IF(COUNT($R1544:AV1544)&lt;$H1536,0,OFFSET(AV1544,0,-$H1536+1))-$J$2492*(COUNT($S1544:AU1544)=($H1536-$H1537+1))</f>
        <v>-500000</v>
      </c>
      <c r="AW1545" s="221">
        <f ca="1">-IF(COUNT($R1544:AW1544)&lt;$H1536,0,OFFSET(AW1544,0,-$H1536+1))-$J$2492*(COUNT($S1544:AV1544)=($H1536-$H1537+1))</f>
        <v>-500000</v>
      </c>
      <c r="AX1545" s="221">
        <f ca="1">-IF(COUNT($R1544:AX1544)&lt;$H1536,0,OFFSET(AX1544,0,-$H1536+1))-$J$2492*(COUNT($S1544:AW1544)=($H1536-$H1537+1))</f>
        <v>-500000</v>
      </c>
      <c r="AY1545" s="221">
        <f ca="1">-IF(COUNT($R1544:AY1544)&lt;$H1536,0,OFFSET(AY1544,0,-$H1536+1))-$J$2492*(COUNT($S1544:AX1544)=($H1536-$H1537+1))</f>
        <v>-500000</v>
      </c>
      <c r="AZ1545" s="221">
        <f ca="1">-IF(COUNT($R1544:AZ1544)&lt;$H1536,0,OFFSET(AZ1544,0,-$H1536+1))-$J$2492*(COUNT($S1544:AY1544)=($H1536-$H1537+1))</f>
        <v>-500000</v>
      </c>
      <c r="BA1545" s="221">
        <f ca="1">-IF(COUNT($R1544:BA1544)&lt;$H1536,0,OFFSET(BA1544,0,-$H1536+1))-$J$2492*(COUNT($S1544:AZ1544)=($H1536-$H1537+1))</f>
        <v>-500000</v>
      </c>
      <c r="BB1545" s="221">
        <f ca="1">-IF(COUNT($R1544:BB1544)&lt;$H1536,0,OFFSET(BB1544,0,-$H1536+1))-$J$2492*(COUNT($S1544:BA1544)=($H1536-$H1537+1))</f>
        <v>-500000</v>
      </c>
      <c r="BC1545" s="221">
        <f ca="1">-IF(COUNT($R1544:BC1544)&lt;$H1536,0,OFFSET(BC1544,0,-$H1536+1))-$J$2492*(COUNT($S1544:BB1544)=($H1536-$H1537+1))</f>
        <v>-500000</v>
      </c>
      <c r="BD1545" s="221">
        <f ca="1">-IF(COUNT($R1544:BD1544)&lt;$H1536,0,OFFSET(BD1544,0,-$H1536+1))-$J$2492*(COUNT($S1544:BC1544)=($H1536-$H1537+1))</f>
        <v>-500000</v>
      </c>
      <c r="BE1545" s="221">
        <f ca="1">-IF(COUNT($R1544:BE1544)&lt;$H1536,0,OFFSET(BE1544,0,-$H1536+1))-$J$2492*(COUNT($S1544:BD1544)=($H1536-$H1537+1))</f>
        <v>-500000</v>
      </c>
      <c r="BF1545" s="221">
        <f ca="1">-IF(COUNT($R1544:BF1544)&lt;$H1536,0,OFFSET(BF1544,0,-$H1536+1))-$J$2492*(COUNT($S1544:BE1544)=($H1536-$H1537+1))</f>
        <v>-500000</v>
      </c>
      <c r="BG1545" s="221">
        <f ca="1">-IF(COUNT($R1544:BG1544)&lt;$H1536,0,OFFSET(BG1544,0,-$H1536+1))-$J$2492*(COUNT($S1544:BF1544)=($H1536-$H1537+1))</f>
        <v>-500000</v>
      </c>
      <c r="BH1545" s="221">
        <f ca="1">-IF(COUNT($R1544:BH1544)&lt;$H1536,0,OFFSET(BH1544,0,-$H1536+1))-$J$2492*(COUNT($S1544:BG1544)=($H1536-$H1537+1))</f>
        <v>-500000</v>
      </c>
      <c r="BI1545" s="221">
        <f ca="1">-IF(COUNT($R1544:BI1544)&lt;$H1536,0,OFFSET(BI1544,0,-$H1536+1))-$J$2492*(COUNT($S1544:BH1544)=($H1536-$H1537+1))</f>
        <v>-500000</v>
      </c>
      <c r="BJ1545" s="221">
        <f ca="1">-IF(COUNT($R1544:BJ1544)&lt;$H1536,0,OFFSET(BJ1544,0,-$H1536+1))-$J$2492*(COUNT($S1544:BI1544)=($H1536-$H1537+1))</f>
        <v>-500000</v>
      </c>
      <c r="BK1545" s="221">
        <f ca="1">-IF(COUNT($R1544:BK1544)&lt;$H1536,0,OFFSET(BK1544,0,-$H1536+1))-$J$2492*(COUNT($S1544:BJ1544)=($H1536-$H1537+1))</f>
        <v>-500000</v>
      </c>
      <c r="BL1545" s="221">
        <f ca="1">-IF(COUNT($R1544:BL1544)&lt;$H1536,0,OFFSET(BL1544,0,-$H1536+1))-$J$2492*(COUNT($S1544:BK1544)=($H1536-$H1537+1))</f>
        <v>-500000</v>
      </c>
      <c r="BM1545" s="221">
        <f ca="1">-IF(COUNT($R1544:BM1544)&lt;$H1536,0,OFFSET(BM1544,0,-$H1536+1))-$J$2492*(COUNT($S1544:BL1544)=($H1536-$H1537+1))</f>
        <v>-500000</v>
      </c>
      <c r="BN1545" s="221">
        <f ca="1">-IF(COUNT($R1544:BN1544)&lt;$H1536,0,OFFSET(BN1544,0,-$H1536+1))-$J$2492*(COUNT($S1544:BM1544)=($H1536-$H1537+1))</f>
        <v>-500000</v>
      </c>
      <c r="BO1545" s="221">
        <f ca="1">-IF(COUNT($R1544:BO1544)&lt;$H1536,0,OFFSET(BO1544,0,-$H1536+1))-$J$2492*(COUNT($S1544:BN1544)=($H1536-$H1537+1))</f>
        <v>-500000</v>
      </c>
      <c r="BP1545" s="221">
        <f ca="1">-IF(COUNT($R1544:BP1544)&lt;$H1536,0,OFFSET(BP1544,0,-$H1536+1))-$J$2492*(COUNT($S1544:BO1544)=($H1536-$H1537+1))</f>
        <v>-500000</v>
      </c>
      <c r="BQ1545" s="221">
        <f ca="1">-IF(COUNT($R1544:BQ1544)&lt;$H1536,0,OFFSET(BQ1544,0,-$H1536+1))-$J$2492*(COUNT($S1544:BP1544)=($H1536-$H1537+1))</f>
        <v>-500000</v>
      </c>
      <c r="BR1545" s="221">
        <f ca="1">-IF(COUNT($R1544:BR1544)&lt;$H1536,0,OFFSET(BR1544,0,-$H1536+1))-$J$2492*(COUNT($S1544:BQ1544)=($H1536-$H1537+1))</f>
        <v>-500000</v>
      </c>
      <c r="BS1545" s="221">
        <f ca="1">-IF(COUNT($R1544:BS1544)&lt;$H1536,0,OFFSET(BS1544,0,-$H1536+1))-$J$2492*(COUNT($S1544:BR1544)=($H1536-$H1537+1))</f>
        <v>-500000</v>
      </c>
      <c r="BT1545" s="221">
        <f ca="1">-IF(COUNT($R1544:BT1544)&lt;$H1536,0,OFFSET(BT1544,0,-$H1536+1))-$J$2492*(COUNT($S1544:BS1544)=($H1536-$H1537+1))</f>
        <v>-500000</v>
      </c>
      <c r="BU1545" s="221">
        <f ca="1">-IF(COUNT($R1544:BU1544)&lt;$H1536,0,OFFSET(BU1544,0,-$H1536+1))-$J$2492*(COUNT($S1544:BT1544)=($H1536-$H1537+1))</f>
        <v>-500000</v>
      </c>
      <c r="BV1545" s="221">
        <f ca="1">-IF(COUNT($R1544:BV1544)&lt;$H1536,0,OFFSET(BV1544,0,-$H1536+1))-$J$2492*(COUNT($S1544:BU1544)=($H1536-$H1537+1))</f>
        <v>-500000</v>
      </c>
      <c r="BW1545" s="221">
        <f ca="1">-IF(COUNT($R1544:BW1544)&lt;$H1536,0,OFFSET(BW1544,0,-$H1536+1))-$J$2492*(COUNT($S1544:BV1544)=($H1536-$H1537+1))</f>
        <v>-500000</v>
      </c>
      <c r="BX1545" s="221">
        <f ca="1">-IF(COUNT($R1544:BX1544)&lt;$H1536,0,OFFSET(BX1544,0,-$H1536+1))-$J$2492*(COUNT($S1544:BW1544)=($H1536-$H1537+1))</f>
        <v>-500000</v>
      </c>
      <c r="BY1545" s="221">
        <f ca="1">-IF(COUNT($R1544:BY1544)&lt;$H1536,0,OFFSET(BY1544,0,-$H1536+1))-$J$2492*(COUNT($S1544:BX1544)=($H1536-$H1537+1))</f>
        <v>-500000</v>
      </c>
      <c r="BZ1545" s="221">
        <f ca="1">-IF(COUNT($R1544:BZ1544)&lt;$H1536,0,OFFSET(BZ1544,0,-$H1536+1))-$J$2492*(COUNT($S1544:BY1544)=($H1536-$H1537+1))</f>
        <v>-500000</v>
      </c>
      <c r="CA1545" s="221">
        <f ca="1">-IF(COUNT($R1544:CA1544)&lt;$H1536,0,OFFSET(CA1544,0,-$H1536+1))-$J$2492*(COUNT($S1544:BZ1544)=($H1536-$H1537+1))</f>
        <v>-500000</v>
      </c>
      <c r="CB1545" s="221">
        <f ca="1">-IF(COUNT($R1544:CB1544)&lt;$H1536,0,OFFSET(CB1544,0,-$H1536+1))-$J$2492*(COUNT($S1544:CA1544)=($H1536-$H1537+1))</f>
        <v>-500000</v>
      </c>
      <c r="CC1545" s="221">
        <f ca="1">-IF(COUNT($R1544:CC1544)&lt;$H1536,0,OFFSET(CC1544,0,-$H1536+1))-$J$2492*(COUNT($S1544:CB1544)=($H1536-$H1537+1))</f>
        <v>-500000</v>
      </c>
      <c r="CD1545" s="221">
        <f ca="1">-IF(COUNT($R1544:CD1544)&lt;$H1536,0,OFFSET(CD1544,0,-$H1536+1))-$J$2492*(COUNT($S1544:CC1544)=($H1536-$H1537+1))</f>
        <v>-500000</v>
      </c>
      <c r="CE1545" s="221">
        <f ca="1">-IF(COUNT($R1544:CE1544)&lt;$H1536,0,OFFSET(CE1544,0,-$H1536+1))-$J$2492*(COUNT($S1544:CD1544)=($H1536-$H1537+1))</f>
        <v>-500000</v>
      </c>
      <c r="CF1545" s="221">
        <f ca="1">-IF(COUNT($R1544:CF1544)&lt;$H1536,0,OFFSET(CF1544,0,-$H1536+1))-$J$2492*(COUNT($S1544:CE1544)=($H1536-$H1537+1))</f>
        <v>-500000</v>
      </c>
      <c r="CG1545" s="221">
        <f ca="1">-IF(COUNT($R1544:CG1544)&lt;$H1536,0,OFFSET(CG1544,0,-$H1536+1))-$J$2492*(COUNT($S1544:CF1544)=($H1536-$H1537+1))</f>
        <v>-500000</v>
      </c>
      <c r="CH1545" s="221">
        <f ca="1">-IF(COUNT($R1544:CH1544)&lt;$H1536,0,OFFSET(CH1544,0,-$H1536+1))-$J$2492*(COUNT($S1544:CG1544)=($H1536-$H1537+1))</f>
        <v>-500000</v>
      </c>
      <c r="CI1545" s="221">
        <f ca="1">-IF(COUNT($R1544:CI1544)&lt;$H1536,0,OFFSET(CI1544,0,-$H1536+1))-$J$2492*(COUNT($S1544:CH1544)=($H1536-$H1537+1))</f>
        <v>-500000</v>
      </c>
      <c r="CJ1545" s="221">
        <f ca="1">-IF(COUNT($R1544:CJ1544)&lt;$H1536,0,OFFSET(CJ1544,0,-$H1536+1))-$J$2492*(COUNT($S1544:CI1544)=($H1536-$H1537+1))</f>
        <v>-500000</v>
      </c>
      <c r="CK1545" s="221">
        <f ca="1">-IF(COUNT($R1544:CK1544)&lt;$H1536,0,OFFSET(CK1544,0,-$H1536+1))-$J$2492*(COUNT($S1544:CJ1544)=($H1536-$H1537+1))</f>
        <v>-500000</v>
      </c>
      <c r="CL1545" s="221">
        <f ca="1">-IF(COUNT($R1544:CL1544)&lt;$H1536,0,OFFSET(CL1544,0,-$H1536+1))-$J$2492*(COUNT($S1544:CK1544)=($H1536-$H1537+1))</f>
        <v>-500000</v>
      </c>
    </row>
    <row r="1546" spans="2:90" x14ac:dyDescent="0.4">
      <c r="B1546" s="123" t="str">
        <f>"Debt - "&amp;SUBSTITUTE(B1534,":","")</f>
        <v>Debt - Rolling fixed term debt - multiple borrowings w/ annual control</v>
      </c>
      <c r="C1546" t="s">
        <v>237</v>
      </c>
      <c r="D1546" t="s">
        <v>852</v>
      </c>
      <c r="E1546" t="str">
        <f t="shared" si="1834"/>
        <v>1546 DTERMY-S</v>
      </c>
      <c r="I1546" s="80"/>
      <c r="J1546" s="80"/>
      <c r="K1546" s="33">
        <f t="shared" ref="K1546:P1546" ca="1" si="1839">SUMIF($4:$4,K$2,1546:1546)</f>
        <v>1500000</v>
      </c>
      <c r="L1546" s="33">
        <f t="shared" ca="1" si="1839"/>
        <v>1500000</v>
      </c>
      <c r="M1546" s="33">
        <f t="shared" ca="1" si="1839"/>
        <v>1500000</v>
      </c>
      <c r="N1546" s="33">
        <f t="shared" ca="1" si="1839"/>
        <v>1500000</v>
      </c>
      <c r="O1546" s="33">
        <f t="shared" ca="1" si="1839"/>
        <v>1500000</v>
      </c>
      <c r="P1546" s="33">
        <f t="shared" ca="1" si="1839"/>
        <v>1500000</v>
      </c>
      <c r="R1546" s="93">
        <f t="shared" ref="R1546:AW1546" si="1840">+SUM(R1542,R1544:R1545)</f>
        <v>1000</v>
      </c>
      <c r="S1546" s="93">
        <f t="shared" ref="S1546" ca="1" si="1841">+SUM(S1542,S1544:S1545)</f>
        <v>501000</v>
      </c>
      <c r="T1546" s="93">
        <f t="shared" ca="1" si="1840"/>
        <v>1001000</v>
      </c>
      <c r="U1546" s="93">
        <f t="shared" ca="1" si="1840"/>
        <v>1500000</v>
      </c>
      <c r="V1546" s="93">
        <f t="shared" ca="1" si="1840"/>
        <v>1500000</v>
      </c>
      <c r="W1546" s="93">
        <f t="shared" ca="1" si="1840"/>
        <v>1500000</v>
      </c>
      <c r="X1546" s="93">
        <f t="shared" ca="1" si="1840"/>
        <v>1500000</v>
      </c>
      <c r="Y1546" s="93">
        <f t="shared" ca="1" si="1840"/>
        <v>1500000</v>
      </c>
      <c r="Z1546" s="93">
        <f t="shared" ca="1" si="1840"/>
        <v>1500000</v>
      </c>
      <c r="AA1546" s="93">
        <f t="shared" ca="1" si="1840"/>
        <v>1500000</v>
      </c>
      <c r="AB1546" s="93">
        <f t="shared" ca="1" si="1840"/>
        <v>1500000</v>
      </c>
      <c r="AC1546" s="93">
        <f t="shared" ca="1" si="1840"/>
        <v>1500000</v>
      </c>
      <c r="AD1546" s="93">
        <f t="shared" ca="1" si="1840"/>
        <v>1500000</v>
      </c>
      <c r="AE1546" s="93">
        <f t="shared" ca="1" si="1840"/>
        <v>1500000</v>
      </c>
      <c r="AF1546" s="93">
        <f t="shared" ca="1" si="1840"/>
        <v>1500000</v>
      </c>
      <c r="AG1546" s="93">
        <f t="shared" ca="1" si="1840"/>
        <v>1500000</v>
      </c>
      <c r="AH1546" s="93">
        <f t="shared" ca="1" si="1840"/>
        <v>1500000</v>
      </c>
      <c r="AI1546" s="93">
        <f t="shared" ca="1" si="1840"/>
        <v>1500000</v>
      </c>
      <c r="AJ1546" s="93">
        <f t="shared" ca="1" si="1840"/>
        <v>1500000</v>
      </c>
      <c r="AK1546" s="93">
        <f t="shared" ca="1" si="1840"/>
        <v>1500000</v>
      </c>
      <c r="AL1546" s="93">
        <f t="shared" ca="1" si="1840"/>
        <v>1500000</v>
      </c>
      <c r="AM1546" s="93">
        <f t="shared" ca="1" si="1840"/>
        <v>1500000</v>
      </c>
      <c r="AN1546" s="93">
        <f t="shared" ca="1" si="1840"/>
        <v>1500000</v>
      </c>
      <c r="AO1546" s="93">
        <f t="shared" ca="1" si="1840"/>
        <v>1500000</v>
      </c>
      <c r="AP1546" s="93">
        <f t="shared" ca="1" si="1840"/>
        <v>1500000</v>
      </c>
      <c r="AQ1546" s="93">
        <f t="shared" ca="1" si="1840"/>
        <v>1500000</v>
      </c>
      <c r="AR1546" s="93">
        <f t="shared" ca="1" si="1840"/>
        <v>1500000</v>
      </c>
      <c r="AS1546" s="93">
        <f t="shared" ca="1" si="1840"/>
        <v>1500000</v>
      </c>
      <c r="AT1546" s="93">
        <f t="shared" ca="1" si="1840"/>
        <v>1500000</v>
      </c>
      <c r="AU1546" s="93">
        <f t="shared" ca="1" si="1840"/>
        <v>1500000</v>
      </c>
      <c r="AV1546" s="93">
        <f t="shared" ca="1" si="1840"/>
        <v>1500000</v>
      </c>
      <c r="AW1546" s="93">
        <f t="shared" ca="1" si="1840"/>
        <v>1500000</v>
      </c>
      <c r="AX1546" s="93">
        <f t="shared" ref="AX1546:CC1546" ca="1" si="1842">+SUM(AX1542,AX1544:AX1545)</f>
        <v>1500000</v>
      </c>
      <c r="AY1546" s="93">
        <f t="shared" ca="1" si="1842"/>
        <v>1500000</v>
      </c>
      <c r="AZ1546" s="93">
        <f t="shared" ca="1" si="1842"/>
        <v>1500000</v>
      </c>
      <c r="BA1546" s="93">
        <f t="shared" ca="1" si="1842"/>
        <v>1500000</v>
      </c>
      <c r="BB1546" s="93">
        <f t="shared" ca="1" si="1842"/>
        <v>1500000</v>
      </c>
      <c r="BC1546" s="93">
        <f t="shared" ca="1" si="1842"/>
        <v>1500000</v>
      </c>
      <c r="BD1546" s="93">
        <f t="shared" ca="1" si="1842"/>
        <v>1500000</v>
      </c>
      <c r="BE1546" s="93">
        <f t="shared" ca="1" si="1842"/>
        <v>1500000</v>
      </c>
      <c r="BF1546" s="93">
        <f t="shared" ca="1" si="1842"/>
        <v>1500000</v>
      </c>
      <c r="BG1546" s="93">
        <f t="shared" ca="1" si="1842"/>
        <v>1500000</v>
      </c>
      <c r="BH1546" s="93">
        <f t="shared" ca="1" si="1842"/>
        <v>1500000</v>
      </c>
      <c r="BI1546" s="93">
        <f t="shared" ca="1" si="1842"/>
        <v>1500000</v>
      </c>
      <c r="BJ1546" s="93">
        <f t="shared" ca="1" si="1842"/>
        <v>1500000</v>
      </c>
      <c r="BK1546" s="93">
        <f t="shared" ca="1" si="1842"/>
        <v>1500000</v>
      </c>
      <c r="BL1546" s="93">
        <f t="shared" ca="1" si="1842"/>
        <v>1500000</v>
      </c>
      <c r="BM1546" s="93">
        <f t="shared" ca="1" si="1842"/>
        <v>1500000</v>
      </c>
      <c r="BN1546" s="93">
        <f t="shared" ca="1" si="1842"/>
        <v>1500000</v>
      </c>
      <c r="BO1546" s="93">
        <f t="shared" ca="1" si="1842"/>
        <v>1500000</v>
      </c>
      <c r="BP1546" s="93">
        <f t="shared" ca="1" si="1842"/>
        <v>1500000</v>
      </c>
      <c r="BQ1546" s="93">
        <f t="shared" ca="1" si="1842"/>
        <v>1500000</v>
      </c>
      <c r="BR1546" s="93">
        <f t="shared" ca="1" si="1842"/>
        <v>1500000</v>
      </c>
      <c r="BS1546" s="93">
        <f t="shared" ca="1" si="1842"/>
        <v>1500000</v>
      </c>
      <c r="BT1546" s="93">
        <f t="shared" ca="1" si="1842"/>
        <v>1500000</v>
      </c>
      <c r="BU1546" s="93">
        <f t="shared" ca="1" si="1842"/>
        <v>1500000</v>
      </c>
      <c r="BV1546" s="93">
        <f t="shared" ca="1" si="1842"/>
        <v>1500000</v>
      </c>
      <c r="BW1546" s="93">
        <f t="shared" ca="1" si="1842"/>
        <v>1500000</v>
      </c>
      <c r="BX1546" s="93">
        <f t="shared" ca="1" si="1842"/>
        <v>1500000</v>
      </c>
      <c r="BY1546" s="93">
        <f t="shared" ca="1" si="1842"/>
        <v>1500000</v>
      </c>
      <c r="BZ1546" s="93">
        <f t="shared" ca="1" si="1842"/>
        <v>1500000</v>
      </c>
      <c r="CA1546" s="93">
        <f t="shared" ca="1" si="1842"/>
        <v>1500000</v>
      </c>
      <c r="CB1546" s="93">
        <f t="shared" ca="1" si="1842"/>
        <v>1500000</v>
      </c>
      <c r="CC1546" s="93">
        <f t="shared" ca="1" si="1842"/>
        <v>1500000</v>
      </c>
      <c r="CD1546" s="93">
        <f t="shared" ref="CD1546:CK1546" ca="1" si="1843">+SUM(CD1542,CD1544:CD1545)</f>
        <v>1500000</v>
      </c>
      <c r="CE1546" s="93">
        <f t="shared" ca="1" si="1843"/>
        <v>1500000</v>
      </c>
      <c r="CF1546" s="93">
        <f t="shared" ca="1" si="1843"/>
        <v>1500000</v>
      </c>
      <c r="CG1546" s="93">
        <f t="shared" ca="1" si="1843"/>
        <v>1500000</v>
      </c>
      <c r="CH1546" s="93">
        <f t="shared" ca="1" si="1843"/>
        <v>1500000</v>
      </c>
      <c r="CI1546" s="93">
        <f t="shared" ca="1" si="1843"/>
        <v>1500000</v>
      </c>
      <c r="CJ1546" s="93">
        <f t="shared" ca="1" si="1843"/>
        <v>1500000</v>
      </c>
      <c r="CK1546" s="93">
        <f t="shared" ca="1" si="1843"/>
        <v>1500000</v>
      </c>
      <c r="CL1546" s="93">
        <f t="shared" ref="CL1546" ca="1" si="1844">+SUM(CL1542,CL1544:CL1545)</f>
        <v>1500000</v>
      </c>
    </row>
    <row r="1547" spans="2:90" x14ac:dyDescent="0.4">
      <c r="B1547" s="122"/>
      <c r="C1547" s="59"/>
      <c r="D1547" t="s">
        <v>852</v>
      </c>
      <c r="E1547" t="str">
        <f t="shared" si="1834"/>
        <v>1547 DTERMY-S</v>
      </c>
      <c r="G1547" s="59"/>
      <c r="R1547"/>
      <c r="S1547" s="62"/>
      <c r="T1547" s="62"/>
      <c r="U1547" s="62"/>
      <c r="V1547" s="62"/>
      <c r="W1547" s="62"/>
      <c r="X1547" s="62"/>
      <c r="Y1547" s="62"/>
      <c r="Z1547" s="62"/>
      <c r="AA1547" s="62"/>
      <c r="AB1547" s="62"/>
      <c r="AC1547" s="62"/>
      <c r="AD1547" s="62"/>
      <c r="AE1547" s="62"/>
      <c r="AF1547" s="62"/>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c r="BA1547" s="62"/>
      <c r="BB1547" s="62"/>
      <c r="BC1547" s="62"/>
      <c r="BD1547" s="62"/>
      <c r="BE1547" s="62"/>
      <c r="BF1547" s="62"/>
      <c r="BG1547" s="62"/>
      <c r="BH1547" s="62"/>
      <c r="BI1547" s="62"/>
      <c r="BJ1547" s="62"/>
      <c r="BK1547" s="62"/>
      <c r="BL1547" s="62"/>
      <c r="BM1547" s="62"/>
      <c r="BN1547" s="62"/>
      <c r="BO1547" s="62"/>
      <c r="BP1547" s="62"/>
      <c r="BQ1547" s="62"/>
      <c r="BR1547" s="62"/>
      <c r="BS1547" s="62"/>
      <c r="BT1547" s="62"/>
      <c r="BU1547" s="62"/>
      <c r="BV1547" s="62"/>
      <c r="BW1547" s="62"/>
      <c r="BX1547" s="62"/>
      <c r="BY1547" s="62"/>
      <c r="BZ1547" s="62"/>
      <c r="CA1547" s="62"/>
      <c r="CB1547" s="62"/>
      <c r="CC1547" s="62"/>
      <c r="CD1547" s="62"/>
      <c r="CE1547" s="62"/>
      <c r="CF1547" s="62"/>
      <c r="CG1547" s="62"/>
      <c r="CH1547" s="62"/>
      <c r="CI1547" s="62"/>
      <c r="CJ1547" s="62"/>
      <c r="CK1547" s="62"/>
      <c r="CL1547" s="62"/>
    </row>
    <row r="1548" spans="2:90" x14ac:dyDescent="0.4">
      <c r="B1548" s="123" t="str">
        <f>"Interest expense - "&amp;SUBSTITUTE(B1534,":","")</f>
        <v>Interest expense - Rolling fixed term debt - multiple borrowings w/ annual control</v>
      </c>
      <c r="C1548" t="s">
        <v>228</v>
      </c>
      <c r="D1548" t="s">
        <v>852</v>
      </c>
      <c r="E1548" t="str">
        <f t="shared" si="1834"/>
        <v>1548 DTERMY-S</v>
      </c>
      <c r="J1548" s="93">
        <f>SUMIF($5:$5,I$2,1546:1546)</f>
        <v>0</v>
      </c>
      <c r="K1548" s="28">
        <f t="shared" ref="K1548:P1548" ca="1" si="1845">SUMIF($3:$3,K$2,1548:1548)</f>
        <v>-175035</v>
      </c>
      <c r="L1548" s="28">
        <f t="shared" ca="1" si="1845"/>
        <v>-200010</v>
      </c>
      <c r="M1548" s="28">
        <f t="shared" ca="1" si="1845"/>
        <v>-200010</v>
      </c>
      <c r="N1548" s="28">
        <f t="shared" ca="1" si="1845"/>
        <v>-200010</v>
      </c>
      <c r="O1548" s="28">
        <f t="shared" ca="1" si="1845"/>
        <v>-200010</v>
      </c>
      <c r="P1548" s="28">
        <f t="shared" ca="1" si="1845"/>
        <v>-200010</v>
      </c>
      <c r="R1548" s="27"/>
      <c r="S1548" s="93">
        <f t="shared" ref="S1548" ca="1" si="1846">-SUM(S1541:S1544)*$H1538/12</f>
        <v>-4175.833333333333</v>
      </c>
      <c r="T1548" s="93">
        <f t="shared" ref="T1548:AX1548" ca="1" si="1847">-SUM(T1541:T1544)*$H1538/12</f>
        <v>-8342.5</v>
      </c>
      <c r="U1548" s="93">
        <f t="shared" ca="1" si="1847"/>
        <v>-12509.166666666666</v>
      </c>
      <c r="V1548" s="93">
        <f t="shared" ca="1" si="1847"/>
        <v>-16667.5</v>
      </c>
      <c r="W1548" s="93">
        <f t="shared" ca="1" si="1847"/>
        <v>-16667.5</v>
      </c>
      <c r="X1548" s="93">
        <f t="shared" ca="1" si="1847"/>
        <v>-16667.5</v>
      </c>
      <c r="Y1548" s="93">
        <f t="shared" ca="1" si="1847"/>
        <v>-16667.5</v>
      </c>
      <c r="Z1548" s="93">
        <f t="shared" ca="1" si="1847"/>
        <v>-16667.5</v>
      </c>
      <c r="AA1548" s="93">
        <f t="shared" ca="1" si="1847"/>
        <v>-16667.5</v>
      </c>
      <c r="AB1548" s="93">
        <f t="shared" ca="1" si="1847"/>
        <v>-16667.5</v>
      </c>
      <c r="AC1548" s="93">
        <f t="shared" ca="1" si="1847"/>
        <v>-16667.5</v>
      </c>
      <c r="AD1548" s="93">
        <f t="shared" ca="1" si="1847"/>
        <v>-16667.5</v>
      </c>
      <c r="AE1548" s="93">
        <f t="shared" ca="1" si="1847"/>
        <v>-16667.5</v>
      </c>
      <c r="AF1548" s="93">
        <f t="shared" ca="1" si="1847"/>
        <v>-16667.5</v>
      </c>
      <c r="AG1548" s="93">
        <f t="shared" ca="1" si="1847"/>
        <v>-16667.5</v>
      </c>
      <c r="AH1548" s="93">
        <f t="shared" ca="1" si="1847"/>
        <v>-16667.5</v>
      </c>
      <c r="AI1548" s="93">
        <f t="shared" ca="1" si="1847"/>
        <v>-16667.5</v>
      </c>
      <c r="AJ1548" s="93">
        <f t="shared" ca="1" si="1847"/>
        <v>-16667.5</v>
      </c>
      <c r="AK1548" s="93">
        <f t="shared" ca="1" si="1847"/>
        <v>-16667.5</v>
      </c>
      <c r="AL1548" s="93">
        <f t="shared" ca="1" si="1847"/>
        <v>-16667.5</v>
      </c>
      <c r="AM1548" s="93">
        <f t="shared" ca="1" si="1847"/>
        <v>-16667.5</v>
      </c>
      <c r="AN1548" s="93">
        <f t="shared" ca="1" si="1847"/>
        <v>-16667.5</v>
      </c>
      <c r="AO1548" s="93">
        <f t="shared" ca="1" si="1847"/>
        <v>-16667.5</v>
      </c>
      <c r="AP1548" s="93">
        <f t="shared" ca="1" si="1847"/>
        <v>-16667.5</v>
      </c>
      <c r="AQ1548" s="93">
        <f t="shared" ca="1" si="1847"/>
        <v>-16667.5</v>
      </c>
      <c r="AR1548" s="93">
        <f t="shared" ca="1" si="1847"/>
        <v>-16667.5</v>
      </c>
      <c r="AS1548" s="93">
        <f t="shared" ca="1" si="1847"/>
        <v>-16667.5</v>
      </c>
      <c r="AT1548" s="93">
        <f t="shared" ca="1" si="1847"/>
        <v>-16667.5</v>
      </c>
      <c r="AU1548" s="93">
        <f t="shared" ca="1" si="1847"/>
        <v>-16667.5</v>
      </c>
      <c r="AV1548" s="93">
        <f t="shared" ca="1" si="1847"/>
        <v>-16667.5</v>
      </c>
      <c r="AW1548" s="93">
        <f t="shared" ca="1" si="1847"/>
        <v>-16667.5</v>
      </c>
      <c r="AX1548" s="93">
        <f t="shared" ca="1" si="1847"/>
        <v>-16667.5</v>
      </c>
      <c r="AY1548" s="93">
        <f t="shared" ref="AY1548:CD1548" ca="1" si="1848">-SUM(AY1541:AY1544)*$H1538/12</f>
        <v>-16667.5</v>
      </c>
      <c r="AZ1548" s="93">
        <f t="shared" ca="1" si="1848"/>
        <v>-16667.5</v>
      </c>
      <c r="BA1548" s="93">
        <f t="shared" ca="1" si="1848"/>
        <v>-16667.5</v>
      </c>
      <c r="BB1548" s="93">
        <f t="shared" ca="1" si="1848"/>
        <v>-16667.5</v>
      </c>
      <c r="BC1548" s="93">
        <f t="shared" ca="1" si="1848"/>
        <v>-16667.5</v>
      </c>
      <c r="BD1548" s="93">
        <f t="shared" ca="1" si="1848"/>
        <v>-16667.5</v>
      </c>
      <c r="BE1548" s="93">
        <f t="shared" ca="1" si="1848"/>
        <v>-16667.5</v>
      </c>
      <c r="BF1548" s="93">
        <f t="shared" ca="1" si="1848"/>
        <v>-16667.5</v>
      </c>
      <c r="BG1548" s="93">
        <f t="shared" ca="1" si="1848"/>
        <v>-16667.5</v>
      </c>
      <c r="BH1548" s="93">
        <f t="shared" ca="1" si="1848"/>
        <v>-16667.5</v>
      </c>
      <c r="BI1548" s="93">
        <f t="shared" ca="1" si="1848"/>
        <v>-16667.5</v>
      </c>
      <c r="BJ1548" s="93">
        <f t="shared" ca="1" si="1848"/>
        <v>-16667.5</v>
      </c>
      <c r="BK1548" s="93">
        <f t="shared" ca="1" si="1848"/>
        <v>-16667.5</v>
      </c>
      <c r="BL1548" s="93">
        <f t="shared" ca="1" si="1848"/>
        <v>-16667.5</v>
      </c>
      <c r="BM1548" s="93">
        <f t="shared" ca="1" si="1848"/>
        <v>-16667.5</v>
      </c>
      <c r="BN1548" s="93">
        <f t="shared" ca="1" si="1848"/>
        <v>-16667.5</v>
      </c>
      <c r="BO1548" s="93">
        <f t="shared" ca="1" si="1848"/>
        <v>-16667.5</v>
      </c>
      <c r="BP1548" s="93">
        <f t="shared" ca="1" si="1848"/>
        <v>-16667.5</v>
      </c>
      <c r="BQ1548" s="93">
        <f t="shared" ca="1" si="1848"/>
        <v>-16667.5</v>
      </c>
      <c r="BR1548" s="93">
        <f t="shared" ca="1" si="1848"/>
        <v>-16667.5</v>
      </c>
      <c r="BS1548" s="93">
        <f t="shared" ca="1" si="1848"/>
        <v>-16667.5</v>
      </c>
      <c r="BT1548" s="93">
        <f t="shared" ca="1" si="1848"/>
        <v>-16667.5</v>
      </c>
      <c r="BU1548" s="93">
        <f t="shared" ca="1" si="1848"/>
        <v>-16667.5</v>
      </c>
      <c r="BV1548" s="93">
        <f t="shared" ca="1" si="1848"/>
        <v>-16667.5</v>
      </c>
      <c r="BW1548" s="93">
        <f t="shared" ca="1" si="1848"/>
        <v>-16667.5</v>
      </c>
      <c r="BX1548" s="93">
        <f t="shared" ca="1" si="1848"/>
        <v>-16667.5</v>
      </c>
      <c r="BY1548" s="93">
        <f t="shared" ca="1" si="1848"/>
        <v>-16667.5</v>
      </c>
      <c r="BZ1548" s="93">
        <f t="shared" ca="1" si="1848"/>
        <v>-16667.5</v>
      </c>
      <c r="CA1548" s="93">
        <f t="shared" ca="1" si="1848"/>
        <v>-16667.5</v>
      </c>
      <c r="CB1548" s="93">
        <f t="shared" ca="1" si="1848"/>
        <v>-16667.5</v>
      </c>
      <c r="CC1548" s="93">
        <f t="shared" ca="1" si="1848"/>
        <v>-16667.5</v>
      </c>
      <c r="CD1548" s="93">
        <f t="shared" ca="1" si="1848"/>
        <v>-16667.5</v>
      </c>
      <c r="CE1548" s="93">
        <f t="shared" ref="CE1548:CK1548" ca="1" si="1849">-SUM(CE1541:CE1544)*$H1538/12</f>
        <v>-16667.5</v>
      </c>
      <c r="CF1548" s="93">
        <f t="shared" ca="1" si="1849"/>
        <v>-16667.5</v>
      </c>
      <c r="CG1548" s="93">
        <f t="shared" ca="1" si="1849"/>
        <v>-16667.5</v>
      </c>
      <c r="CH1548" s="93">
        <f t="shared" ca="1" si="1849"/>
        <v>-16667.5</v>
      </c>
      <c r="CI1548" s="93">
        <f t="shared" ca="1" si="1849"/>
        <v>-16667.5</v>
      </c>
      <c r="CJ1548" s="93">
        <f t="shared" ca="1" si="1849"/>
        <v>-16667.5</v>
      </c>
      <c r="CK1548" s="93">
        <f t="shared" ca="1" si="1849"/>
        <v>-16667.5</v>
      </c>
      <c r="CL1548" s="93">
        <f t="shared" ref="CL1548" ca="1" si="1850">-SUM(CL1541:CL1544)*$H1538/12</f>
        <v>-16667.5</v>
      </c>
    </row>
    <row r="1549" spans="2:90" x14ac:dyDescent="0.4">
      <c r="B1549" s="123"/>
      <c r="D1549" t="s">
        <v>852</v>
      </c>
      <c r="E1549" t="str">
        <f t="shared" si="1834"/>
        <v>1549 DTERMY-S</v>
      </c>
      <c r="J1549" s="93"/>
      <c r="K1549" s="28"/>
      <c r="L1549" s="28"/>
      <c r="M1549" s="28"/>
      <c r="N1549" s="28"/>
      <c r="O1549" s="28"/>
      <c r="P1549" s="28"/>
      <c r="R1549" s="27"/>
      <c r="S1549" s="93"/>
      <c r="T1549" s="93"/>
      <c r="U1549" s="93"/>
      <c r="V1549" s="93"/>
      <c r="W1549" s="93"/>
      <c r="X1549" s="93"/>
      <c r="Y1549" s="93"/>
      <c r="Z1549" s="93"/>
      <c r="AA1549" s="93"/>
      <c r="AB1549" s="93"/>
      <c r="AC1549" s="93"/>
      <c r="AD1549" s="93"/>
      <c r="AE1549" s="93"/>
      <c r="AF1549" s="93"/>
      <c r="AG1549" s="93"/>
      <c r="AH1549" s="93"/>
      <c r="AI1549" s="93"/>
      <c r="AJ1549" s="93"/>
      <c r="AK1549" s="93"/>
      <c r="AL1549" s="93"/>
      <c r="AM1549" s="93"/>
      <c r="AN1549" s="93"/>
      <c r="AO1549" s="93"/>
      <c r="AP1549" s="93"/>
      <c r="AQ1549" s="93"/>
      <c r="AR1549" s="93"/>
      <c r="AS1549" s="93"/>
      <c r="AT1549" s="93"/>
      <c r="AU1549" s="93"/>
      <c r="AV1549" s="93"/>
      <c r="AW1549" s="93"/>
      <c r="AX1549" s="93"/>
      <c r="AY1549" s="93"/>
      <c r="AZ1549" s="93"/>
      <c r="BA1549" s="93"/>
      <c r="BB1549" s="93"/>
      <c r="BC1549" s="93"/>
      <c r="BD1549" s="93"/>
      <c r="BE1549" s="93"/>
      <c r="BF1549" s="93"/>
      <c r="BG1549" s="93"/>
      <c r="BH1549" s="93"/>
      <c r="BI1549" s="93"/>
      <c r="BJ1549" s="93"/>
      <c r="BK1549" s="93"/>
      <c r="BL1549" s="93"/>
      <c r="BM1549" s="93"/>
      <c r="BN1549" s="93"/>
      <c r="BO1549" s="93"/>
      <c r="BP1549" s="93"/>
      <c r="BQ1549" s="93"/>
      <c r="BR1549" s="93"/>
      <c r="BS1549" s="93"/>
      <c r="BT1549" s="93"/>
      <c r="BU1549" s="93"/>
      <c r="BV1549" s="93"/>
      <c r="BW1549" s="93"/>
      <c r="BX1549" s="93"/>
      <c r="BY1549" s="93"/>
      <c r="BZ1549" s="93"/>
      <c r="CA1549" s="93"/>
      <c r="CB1549" s="93"/>
      <c r="CC1549" s="93"/>
      <c r="CD1549" s="93"/>
      <c r="CE1549" s="93"/>
      <c r="CF1549" s="93"/>
      <c r="CG1549" s="93"/>
      <c r="CH1549" s="93"/>
      <c r="CI1549" s="93"/>
      <c r="CJ1549" s="93"/>
      <c r="CK1549" s="93"/>
      <c r="CL1549" s="93"/>
    </row>
    <row r="1550" spans="2:90" x14ac:dyDescent="0.4">
      <c r="B1550" s="132" t="str">
        <f>B1526</f>
        <v>(Primary label)</v>
      </c>
      <c r="D1550" t="s">
        <v>852</v>
      </c>
      <c r="E1550" s="8" t="str">
        <f t="shared" si="1834"/>
        <v>1550 DTERMY-S</v>
      </c>
      <c r="G1550" t="s">
        <v>332</v>
      </c>
      <c r="H1550" s="27"/>
      <c r="I1550" s="78"/>
      <c r="J1550" s="78"/>
      <c r="K1550" s="33"/>
      <c r="L1550" s="33"/>
      <c r="M1550" s="33"/>
      <c r="N1550" s="33"/>
      <c r="O1550" s="33"/>
      <c r="P1550" s="33"/>
      <c r="R1550" s="33"/>
      <c r="S1550" s="77"/>
      <c r="T1550" s="77"/>
      <c r="U1550" s="77"/>
      <c r="V1550" s="77"/>
      <c r="W1550" s="77"/>
      <c r="X1550" s="77"/>
      <c r="Y1550" s="77"/>
      <c r="Z1550" s="77"/>
      <c r="AA1550" s="77"/>
      <c r="AB1550" s="77"/>
      <c r="AC1550" s="77"/>
      <c r="AD1550" s="77"/>
      <c r="AE1550" s="77"/>
      <c r="AF1550" s="77"/>
      <c r="AG1550" s="77"/>
      <c r="AH1550" s="77"/>
      <c r="AI1550" s="77"/>
      <c r="AJ1550" s="77"/>
      <c r="AK1550" s="77"/>
      <c r="AL1550" s="77"/>
      <c r="AM1550" s="77"/>
      <c r="AN1550" s="77"/>
      <c r="AO1550" s="77"/>
      <c r="AP1550" s="77"/>
      <c r="AQ1550" s="77"/>
      <c r="AR1550" s="77"/>
      <c r="AS1550" s="77"/>
      <c r="AT1550" s="77"/>
      <c r="AU1550" s="77"/>
      <c r="AV1550" s="77"/>
      <c r="AW1550" s="77"/>
      <c r="AX1550" s="77"/>
      <c r="AY1550" s="77"/>
      <c r="AZ1550" s="77"/>
      <c r="BA1550" s="77"/>
      <c r="BB1550" s="77"/>
      <c r="BC1550" s="77"/>
      <c r="BD1550" s="77"/>
      <c r="BE1550" s="77"/>
      <c r="BF1550" s="77"/>
      <c r="BG1550" s="77"/>
      <c r="BH1550" s="77"/>
      <c r="BI1550" s="77"/>
      <c r="BJ1550" s="77"/>
      <c r="BK1550" s="77"/>
      <c r="BL1550" s="77"/>
      <c r="BM1550" s="77"/>
      <c r="BN1550" s="77"/>
      <c r="BO1550" s="77"/>
      <c r="BP1550" s="77"/>
      <c r="BQ1550" s="77"/>
      <c r="BR1550" s="77"/>
      <c r="BS1550" s="77"/>
      <c r="BT1550" s="77"/>
      <c r="BU1550" s="77"/>
      <c r="BV1550" s="77"/>
      <c r="BW1550" s="77"/>
      <c r="BX1550" s="77"/>
      <c r="BY1550" s="77"/>
      <c r="BZ1550" s="77"/>
      <c r="CA1550" s="77"/>
      <c r="CB1550" s="77"/>
      <c r="CC1550" s="77"/>
      <c r="CD1550" s="77"/>
      <c r="CE1550" s="77"/>
      <c r="CF1550" s="77"/>
      <c r="CG1550" s="77"/>
      <c r="CH1550" s="77"/>
      <c r="CI1550" s="77"/>
      <c r="CJ1550" s="77"/>
      <c r="CK1550" s="77"/>
      <c r="CL1550" s="77"/>
    </row>
    <row r="1551" spans="2:90" x14ac:dyDescent="0.4">
      <c r="B1551" s="132" t="str">
        <f>B1527</f>
        <v>primary unit</v>
      </c>
      <c r="D1551" t="s">
        <v>852</v>
      </c>
      <c r="E1551" s="8" t="str">
        <f t="shared" si="1834"/>
        <v>1551 DTERMY-S</v>
      </c>
      <c r="G1551" t="s">
        <v>332</v>
      </c>
      <c r="H1551" s="27"/>
      <c r="I1551" s="78"/>
      <c r="J1551" s="78"/>
      <c r="K1551" s="33"/>
      <c r="L1551" s="33"/>
      <c r="M1551" s="33"/>
      <c r="N1551" s="33"/>
      <c r="O1551" s="33"/>
      <c r="P1551" s="33"/>
      <c r="R1551" s="33"/>
      <c r="S1551" s="77"/>
      <c r="T1551" s="77"/>
      <c r="U1551" s="77"/>
      <c r="V1551" s="77"/>
      <c r="W1551" s="77"/>
      <c r="X1551" s="77"/>
      <c r="Y1551" s="77"/>
      <c r="Z1551" s="77"/>
      <c r="AA1551" s="77"/>
      <c r="AB1551" s="77"/>
      <c r="AC1551" s="77"/>
      <c r="AD1551" s="77"/>
      <c r="AE1551" s="77"/>
      <c r="AF1551" s="77"/>
      <c r="AG1551" s="77"/>
      <c r="AH1551" s="77"/>
      <c r="AI1551" s="77"/>
      <c r="AJ1551" s="77"/>
      <c r="AK1551" s="77"/>
      <c r="AL1551" s="77"/>
      <c r="AM1551" s="77"/>
      <c r="AN1551" s="77"/>
      <c r="AO1551" s="77"/>
      <c r="AP1551" s="77"/>
      <c r="AQ1551" s="77"/>
      <c r="AR1551" s="77"/>
      <c r="AS1551" s="77"/>
      <c r="AT1551" s="77"/>
      <c r="AU1551" s="77"/>
      <c r="AV1551" s="77"/>
      <c r="AW1551" s="77"/>
      <c r="AX1551" s="77"/>
      <c r="AY1551" s="77"/>
      <c r="AZ1551" s="77"/>
      <c r="BA1551" s="77"/>
      <c r="BB1551" s="77"/>
      <c r="BC1551" s="77"/>
      <c r="BD1551" s="77"/>
      <c r="BE1551" s="77"/>
      <c r="BF1551" s="77"/>
      <c r="BG1551" s="77"/>
      <c r="BH1551" s="77"/>
      <c r="BI1551" s="77"/>
      <c r="BJ1551" s="77"/>
      <c r="BK1551" s="77"/>
      <c r="BL1551" s="77"/>
      <c r="BM1551" s="77"/>
      <c r="BN1551" s="77"/>
      <c r="BO1551" s="77"/>
      <c r="BP1551" s="77"/>
      <c r="BQ1551" s="77"/>
      <c r="BR1551" s="77"/>
      <c r="BS1551" s="77"/>
      <c r="BT1551" s="77"/>
      <c r="BU1551" s="77"/>
      <c r="BV1551" s="77"/>
      <c r="BW1551" s="77"/>
      <c r="BX1551" s="77"/>
      <c r="BY1551" s="77"/>
      <c r="BZ1551" s="77"/>
      <c r="CA1551" s="77"/>
      <c r="CB1551" s="77"/>
      <c r="CC1551" s="77"/>
      <c r="CD1551" s="77"/>
      <c r="CE1551" s="77"/>
      <c r="CF1551" s="77"/>
      <c r="CG1551" s="77"/>
      <c r="CH1551" s="77"/>
      <c r="CI1551" s="77"/>
      <c r="CJ1551" s="77"/>
      <c r="CK1551" s="77"/>
      <c r="CL1551" s="77"/>
    </row>
    <row r="1552" spans="2:90" x14ac:dyDescent="0.4">
      <c r="B1552" s="132" t="str">
        <f>B1528</f>
        <v>Primary revenue driver</v>
      </c>
      <c r="D1552" t="s">
        <v>852</v>
      </c>
      <c r="E1552" s="8" t="str">
        <f t="shared" si="1834"/>
        <v>1552 DTERMY-S</v>
      </c>
      <c r="G1552" t="s">
        <v>332</v>
      </c>
      <c r="K1552" s="53"/>
      <c r="L1552" s="53"/>
      <c r="M1552" s="53"/>
      <c r="N1552" s="53"/>
      <c r="O1552" s="53"/>
      <c r="P1552" s="53"/>
      <c r="R1552" s="24"/>
      <c r="S1552" s="175" t="str">
        <f t="shared" ref="S1552" si="1851">S1528</f>
        <v>S$12</v>
      </c>
      <c r="T1552" s="175" t="str">
        <f t="shared" ref="T1552:CD1553" si="1852">T1528</f>
        <v>T$12</v>
      </c>
      <c r="U1552" s="175" t="str">
        <f t="shared" si="1852"/>
        <v>U$12</v>
      </c>
      <c r="V1552" s="175" t="str">
        <f t="shared" si="1852"/>
        <v>V$12</v>
      </c>
      <c r="W1552" s="175" t="str">
        <f t="shared" si="1852"/>
        <v>W$12</v>
      </c>
      <c r="X1552" s="175" t="str">
        <f t="shared" si="1852"/>
        <v>X$12</v>
      </c>
      <c r="Y1552" s="175" t="str">
        <f t="shared" si="1852"/>
        <v>Y$12</v>
      </c>
      <c r="Z1552" s="175" t="str">
        <f t="shared" si="1852"/>
        <v>Z$12</v>
      </c>
      <c r="AA1552" s="175" t="str">
        <f t="shared" si="1852"/>
        <v>AA$12</v>
      </c>
      <c r="AB1552" s="175" t="str">
        <f t="shared" si="1852"/>
        <v>AB$12</v>
      </c>
      <c r="AC1552" s="175" t="str">
        <f t="shared" si="1852"/>
        <v>AC$12</v>
      </c>
      <c r="AD1552" s="175" t="str">
        <f t="shared" si="1852"/>
        <v>AD$12</v>
      </c>
      <c r="AE1552" s="175" t="str">
        <f t="shared" si="1852"/>
        <v>AE$12</v>
      </c>
      <c r="AF1552" s="175" t="str">
        <f t="shared" si="1852"/>
        <v>AF$12</v>
      </c>
      <c r="AG1552" s="175" t="str">
        <f t="shared" si="1852"/>
        <v>AG$12</v>
      </c>
      <c r="AH1552" s="175" t="str">
        <f t="shared" si="1852"/>
        <v>AH$12</v>
      </c>
      <c r="AI1552" s="175" t="str">
        <f t="shared" si="1852"/>
        <v>AI$12</v>
      </c>
      <c r="AJ1552" s="175" t="str">
        <f t="shared" si="1852"/>
        <v>AJ$12</v>
      </c>
      <c r="AK1552" s="175" t="str">
        <f t="shared" si="1852"/>
        <v>AK$12</v>
      </c>
      <c r="AL1552" s="175" t="str">
        <f t="shared" si="1852"/>
        <v>AL$12</v>
      </c>
      <c r="AM1552" s="175" t="str">
        <f t="shared" si="1852"/>
        <v>AM$12</v>
      </c>
      <c r="AN1552" s="175" t="str">
        <f t="shared" si="1852"/>
        <v>AN$12</v>
      </c>
      <c r="AO1552" s="175" t="str">
        <f t="shared" si="1852"/>
        <v>AO$12</v>
      </c>
      <c r="AP1552" s="175" t="str">
        <f t="shared" si="1852"/>
        <v>AP$12</v>
      </c>
      <c r="AQ1552" s="175" t="str">
        <f t="shared" si="1852"/>
        <v>AQ$12</v>
      </c>
      <c r="AR1552" s="175" t="str">
        <f t="shared" si="1852"/>
        <v>AR$12</v>
      </c>
      <c r="AS1552" s="175" t="str">
        <f t="shared" si="1852"/>
        <v>AS$12</v>
      </c>
      <c r="AT1552" s="175" t="str">
        <f t="shared" si="1852"/>
        <v>AT$12</v>
      </c>
      <c r="AU1552" s="175" t="str">
        <f t="shared" si="1852"/>
        <v>AU$12</v>
      </c>
      <c r="AV1552" s="175" t="str">
        <f t="shared" si="1852"/>
        <v>AV$12</v>
      </c>
      <c r="AW1552" s="175" t="str">
        <f t="shared" si="1852"/>
        <v>AW$12</v>
      </c>
      <c r="AX1552" s="175" t="str">
        <f t="shared" si="1852"/>
        <v>AX$12</v>
      </c>
      <c r="AY1552" s="175" t="str">
        <f t="shared" si="1852"/>
        <v>AY$12</v>
      </c>
      <c r="AZ1552" s="175" t="str">
        <f t="shared" si="1852"/>
        <v>AZ$12</v>
      </c>
      <c r="BA1552" s="175" t="str">
        <f t="shared" si="1852"/>
        <v>BA$12</v>
      </c>
      <c r="BB1552" s="175" t="str">
        <f t="shared" si="1852"/>
        <v>BB$12</v>
      </c>
      <c r="BC1552" s="175" t="str">
        <f t="shared" si="1852"/>
        <v>BC$12</v>
      </c>
      <c r="BD1552" s="175" t="str">
        <f t="shared" si="1852"/>
        <v>BD$12</v>
      </c>
      <c r="BE1552" s="175" t="str">
        <f t="shared" si="1852"/>
        <v>BE$12</v>
      </c>
      <c r="BF1552" s="175" t="str">
        <f t="shared" si="1852"/>
        <v>BF$12</v>
      </c>
      <c r="BG1552" s="175" t="str">
        <f t="shared" si="1852"/>
        <v>BG$12</v>
      </c>
      <c r="BH1552" s="175" t="str">
        <f t="shared" si="1852"/>
        <v>BH$12</v>
      </c>
      <c r="BI1552" s="175" t="str">
        <f t="shared" si="1852"/>
        <v>BI$12</v>
      </c>
      <c r="BJ1552" s="175" t="str">
        <f t="shared" si="1852"/>
        <v>BJ$12</v>
      </c>
      <c r="BK1552" s="175" t="str">
        <f t="shared" si="1852"/>
        <v>BK$12</v>
      </c>
      <c r="BL1552" s="175" t="str">
        <f t="shared" si="1852"/>
        <v>BL$12</v>
      </c>
      <c r="BM1552" s="175" t="str">
        <f t="shared" si="1852"/>
        <v>BM$12</v>
      </c>
      <c r="BN1552" s="175" t="str">
        <f t="shared" si="1852"/>
        <v>BN$12</v>
      </c>
      <c r="BO1552" s="175" t="str">
        <f t="shared" si="1852"/>
        <v>BO$12</v>
      </c>
      <c r="BP1552" s="175" t="str">
        <f t="shared" si="1852"/>
        <v>BP$12</v>
      </c>
      <c r="BQ1552" s="175" t="str">
        <f t="shared" si="1852"/>
        <v>BQ$12</v>
      </c>
      <c r="BR1552" s="175" t="str">
        <f t="shared" si="1852"/>
        <v>BR$12</v>
      </c>
      <c r="BS1552" s="175" t="str">
        <f t="shared" si="1852"/>
        <v>BS$12</v>
      </c>
      <c r="BT1552" s="175" t="str">
        <f t="shared" si="1852"/>
        <v>BT$12</v>
      </c>
      <c r="BU1552" s="175" t="str">
        <f t="shared" si="1852"/>
        <v>BU$12</v>
      </c>
      <c r="BV1552" s="175" t="str">
        <f t="shared" si="1852"/>
        <v>BV$12</v>
      </c>
      <c r="BW1552" s="175" t="str">
        <f t="shared" si="1852"/>
        <v>BW$12</v>
      </c>
      <c r="BX1552" s="175" t="str">
        <f t="shared" si="1852"/>
        <v>BX$12</v>
      </c>
      <c r="BY1552" s="175" t="str">
        <f t="shared" si="1852"/>
        <v>BY$12</v>
      </c>
      <c r="BZ1552" s="175" t="str">
        <f t="shared" si="1852"/>
        <v>BZ$12</v>
      </c>
      <c r="CA1552" s="175" t="str">
        <f t="shared" si="1852"/>
        <v>CA$12</v>
      </c>
      <c r="CB1552" s="175" t="str">
        <f t="shared" si="1852"/>
        <v>CB$12</v>
      </c>
      <c r="CC1552" s="175" t="str">
        <f t="shared" si="1852"/>
        <v>CC$12</v>
      </c>
      <c r="CD1552" s="175" t="str">
        <f t="shared" si="1852"/>
        <v>CD$12</v>
      </c>
      <c r="CE1552" s="175" t="str">
        <f t="shared" ref="CE1552:CK1553" si="1853">CE1528</f>
        <v>CE$12</v>
      </c>
      <c r="CF1552" s="175" t="str">
        <f t="shared" si="1853"/>
        <v>CF$12</v>
      </c>
      <c r="CG1552" s="175" t="str">
        <f t="shared" si="1853"/>
        <v>CG$12</v>
      </c>
      <c r="CH1552" s="175" t="str">
        <f t="shared" si="1853"/>
        <v>CH$12</v>
      </c>
      <c r="CI1552" s="175" t="str">
        <f t="shared" si="1853"/>
        <v>CI$12</v>
      </c>
      <c r="CJ1552" s="175" t="str">
        <f t="shared" si="1853"/>
        <v>CJ$12</v>
      </c>
      <c r="CK1552" s="175" t="str">
        <f t="shared" si="1853"/>
        <v>CK$12</v>
      </c>
      <c r="CL1552" s="175" t="str">
        <f t="shared" ref="CL1552" si="1854">CL1528</f>
        <v>CL$12</v>
      </c>
    </row>
    <row r="1553" spans="2:90" x14ac:dyDescent="0.4">
      <c r="B1553" s="132" t="str">
        <f>B1529</f>
        <v>Primary volume driver</v>
      </c>
      <c r="D1553" t="s">
        <v>852</v>
      </c>
      <c r="E1553" s="8" t="str">
        <f t="shared" si="1834"/>
        <v>1553 DTERMY-S</v>
      </c>
      <c r="G1553" t="s">
        <v>332</v>
      </c>
      <c r="H1553" s="12"/>
      <c r="I1553" s="60"/>
      <c r="J1553" s="60"/>
      <c r="K1553" s="15"/>
      <c r="L1553" s="15"/>
      <c r="M1553" s="15"/>
      <c r="N1553" s="15"/>
      <c r="O1553" s="15"/>
      <c r="P1553" s="15"/>
      <c r="R1553" s="15"/>
      <c r="S1553" s="175" t="str">
        <f t="shared" ref="S1553" si="1855">S1529</f>
        <v>S$13</v>
      </c>
      <c r="T1553" s="175" t="str">
        <f t="shared" si="1852"/>
        <v>T$13</v>
      </c>
      <c r="U1553" s="175" t="str">
        <f t="shared" si="1852"/>
        <v>U$13</v>
      </c>
      <c r="V1553" s="175" t="str">
        <f t="shared" si="1852"/>
        <v>V$13</v>
      </c>
      <c r="W1553" s="175" t="str">
        <f t="shared" si="1852"/>
        <v>W$13</v>
      </c>
      <c r="X1553" s="175" t="str">
        <f t="shared" si="1852"/>
        <v>X$13</v>
      </c>
      <c r="Y1553" s="175" t="str">
        <f t="shared" si="1852"/>
        <v>Y$13</v>
      </c>
      <c r="Z1553" s="175" t="str">
        <f t="shared" si="1852"/>
        <v>Z$13</v>
      </c>
      <c r="AA1553" s="175" t="str">
        <f t="shared" si="1852"/>
        <v>AA$13</v>
      </c>
      <c r="AB1553" s="175" t="str">
        <f t="shared" si="1852"/>
        <v>AB$13</v>
      </c>
      <c r="AC1553" s="175" t="str">
        <f t="shared" si="1852"/>
        <v>AC$13</v>
      </c>
      <c r="AD1553" s="175" t="str">
        <f t="shared" si="1852"/>
        <v>AD$13</v>
      </c>
      <c r="AE1553" s="175" t="str">
        <f t="shared" si="1852"/>
        <v>AE$13</v>
      </c>
      <c r="AF1553" s="175" t="str">
        <f t="shared" si="1852"/>
        <v>AF$13</v>
      </c>
      <c r="AG1553" s="175" t="str">
        <f t="shared" si="1852"/>
        <v>AG$13</v>
      </c>
      <c r="AH1553" s="175" t="str">
        <f t="shared" si="1852"/>
        <v>AH$13</v>
      </c>
      <c r="AI1553" s="175" t="str">
        <f t="shared" si="1852"/>
        <v>AI$13</v>
      </c>
      <c r="AJ1553" s="175" t="str">
        <f t="shared" si="1852"/>
        <v>AJ$13</v>
      </c>
      <c r="AK1553" s="175" t="str">
        <f t="shared" si="1852"/>
        <v>AK$13</v>
      </c>
      <c r="AL1553" s="175" t="str">
        <f t="shared" si="1852"/>
        <v>AL$13</v>
      </c>
      <c r="AM1553" s="175" t="str">
        <f t="shared" si="1852"/>
        <v>AM$13</v>
      </c>
      <c r="AN1553" s="175" t="str">
        <f t="shared" si="1852"/>
        <v>AN$13</v>
      </c>
      <c r="AO1553" s="175" t="str">
        <f t="shared" si="1852"/>
        <v>AO$13</v>
      </c>
      <c r="AP1553" s="175" t="str">
        <f t="shared" si="1852"/>
        <v>AP$13</v>
      </c>
      <c r="AQ1553" s="175" t="str">
        <f t="shared" si="1852"/>
        <v>AQ$13</v>
      </c>
      <c r="AR1553" s="175" t="str">
        <f t="shared" si="1852"/>
        <v>AR$13</v>
      </c>
      <c r="AS1553" s="175" t="str">
        <f t="shared" si="1852"/>
        <v>AS$13</v>
      </c>
      <c r="AT1553" s="175" t="str">
        <f t="shared" si="1852"/>
        <v>AT$13</v>
      </c>
      <c r="AU1553" s="175" t="str">
        <f t="shared" si="1852"/>
        <v>AU$13</v>
      </c>
      <c r="AV1553" s="175" t="str">
        <f t="shared" si="1852"/>
        <v>AV$13</v>
      </c>
      <c r="AW1553" s="175" t="str">
        <f t="shared" si="1852"/>
        <v>AW$13</v>
      </c>
      <c r="AX1553" s="175" t="str">
        <f t="shared" si="1852"/>
        <v>AX$13</v>
      </c>
      <c r="AY1553" s="175" t="str">
        <f t="shared" si="1852"/>
        <v>AY$13</v>
      </c>
      <c r="AZ1553" s="175" t="str">
        <f t="shared" si="1852"/>
        <v>AZ$13</v>
      </c>
      <c r="BA1553" s="175" t="str">
        <f t="shared" si="1852"/>
        <v>BA$13</v>
      </c>
      <c r="BB1553" s="175" t="str">
        <f t="shared" si="1852"/>
        <v>BB$13</v>
      </c>
      <c r="BC1553" s="175" t="str">
        <f t="shared" si="1852"/>
        <v>BC$13</v>
      </c>
      <c r="BD1553" s="175" t="str">
        <f t="shared" si="1852"/>
        <v>BD$13</v>
      </c>
      <c r="BE1553" s="175" t="str">
        <f t="shared" si="1852"/>
        <v>BE$13</v>
      </c>
      <c r="BF1553" s="175" t="str">
        <f t="shared" si="1852"/>
        <v>BF$13</v>
      </c>
      <c r="BG1553" s="175" t="str">
        <f t="shared" si="1852"/>
        <v>BG$13</v>
      </c>
      <c r="BH1553" s="175" t="str">
        <f t="shared" si="1852"/>
        <v>BH$13</v>
      </c>
      <c r="BI1553" s="175" t="str">
        <f t="shared" si="1852"/>
        <v>BI$13</v>
      </c>
      <c r="BJ1553" s="175" t="str">
        <f t="shared" si="1852"/>
        <v>BJ$13</v>
      </c>
      <c r="BK1553" s="175" t="str">
        <f t="shared" si="1852"/>
        <v>BK$13</v>
      </c>
      <c r="BL1553" s="175" t="str">
        <f t="shared" si="1852"/>
        <v>BL$13</v>
      </c>
      <c r="BM1553" s="175" t="str">
        <f t="shared" si="1852"/>
        <v>BM$13</v>
      </c>
      <c r="BN1553" s="175" t="str">
        <f t="shared" si="1852"/>
        <v>BN$13</v>
      </c>
      <c r="BO1553" s="175" t="str">
        <f t="shared" si="1852"/>
        <v>BO$13</v>
      </c>
      <c r="BP1553" s="175" t="str">
        <f t="shared" si="1852"/>
        <v>BP$13</v>
      </c>
      <c r="BQ1553" s="175" t="str">
        <f t="shared" si="1852"/>
        <v>BQ$13</v>
      </c>
      <c r="BR1553" s="175" t="str">
        <f t="shared" si="1852"/>
        <v>BR$13</v>
      </c>
      <c r="BS1553" s="175" t="str">
        <f t="shared" si="1852"/>
        <v>BS$13</v>
      </c>
      <c r="BT1553" s="175" t="str">
        <f t="shared" si="1852"/>
        <v>BT$13</v>
      </c>
      <c r="BU1553" s="175" t="str">
        <f t="shared" si="1852"/>
        <v>BU$13</v>
      </c>
      <c r="BV1553" s="175" t="str">
        <f t="shared" si="1852"/>
        <v>BV$13</v>
      </c>
      <c r="BW1553" s="175" t="str">
        <f t="shared" si="1852"/>
        <v>BW$13</v>
      </c>
      <c r="BX1553" s="175" t="str">
        <f t="shared" si="1852"/>
        <v>BX$13</v>
      </c>
      <c r="BY1553" s="175" t="str">
        <f t="shared" si="1852"/>
        <v>BY$13</v>
      </c>
      <c r="BZ1553" s="175" t="str">
        <f t="shared" si="1852"/>
        <v>BZ$13</v>
      </c>
      <c r="CA1553" s="175" t="str">
        <f t="shared" si="1852"/>
        <v>CA$13</v>
      </c>
      <c r="CB1553" s="175" t="str">
        <f t="shared" si="1852"/>
        <v>CB$13</v>
      </c>
      <c r="CC1553" s="175" t="str">
        <f t="shared" si="1852"/>
        <v>CC$13</v>
      </c>
      <c r="CD1553" s="175" t="str">
        <f t="shared" si="1852"/>
        <v>CD$13</v>
      </c>
      <c r="CE1553" s="175" t="str">
        <f t="shared" si="1853"/>
        <v>CE$13</v>
      </c>
      <c r="CF1553" s="175" t="str">
        <f t="shared" si="1853"/>
        <v>CF$13</v>
      </c>
      <c r="CG1553" s="175" t="str">
        <f t="shared" si="1853"/>
        <v>CG$13</v>
      </c>
      <c r="CH1553" s="175" t="str">
        <f t="shared" si="1853"/>
        <v>CH$13</v>
      </c>
      <c r="CI1553" s="175" t="str">
        <f t="shared" si="1853"/>
        <v>CI$13</v>
      </c>
      <c r="CJ1553" s="175" t="str">
        <f t="shared" si="1853"/>
        <v>CJ$13</v>
      </c>
      <c r="CK1553" s="175" t="str">
        <f t="shared" si="1853"/>
        <v>CK$13</v>
      </c>
      <c r="CL1553" s="175" t="str">
        <f t="shared" ref="CL1553" si="1856">CL1529</f>
        <v>CL$13</v>
      </c>
    </row>
    <row r="1554" spans="2:90" x14ac:dyDescent="0.4">
      <c r="B1554" s="187" t="str">
        <f>B1534</f>
        <v>Rolling fixed term debt - multiple borrowings w/ annual control:</v>
      </c>
      <c r="D1554" t="s">
        <v>852</v>
      </c>
      <c r="E1554" s="8" t="str">
        <f t="shared" si="1834"/>
        <v>1554 DTERMY-S</v>
      </c>
      <c r="G1554" t="s">
        <v>332</v>
      </c>
      <c r="H1554" s="12"/>
      <c r="I1554" s="60"/>
      <c r="J1554" s="60"/>
      <c r="K1554" s="15"/>
      <c r="L1554" s="15"/>
      <c r="M1554" s="15"/>
      <c r="N1554" s="15"/>
      <c r="O1554" s="15"/>
      <c r="P1554" s="15"/>
      <c r="R1554" s="15"/>
      <c r="S1554" s="175">
        <f t="shared" ref="S1554" si="1857">S1530</f>
        <v>0</v>
      </c>
      <c r="T1554" s="175">
        <f t="shared" ref="T1554:CD1554" si="1858">T1530</f>
        <v>0</v>
      </c>
      <c r="U1554" s="175">
        <f t="shared" si="1858"/>
        <v>0</v>
      </c>
      <c r="V1554" s="175">
        <f t="shared" si="1858"/>
        <v>0</v>
      </c>
      <c r="W1554" s="175">
        <f t="shared" si="1858"/>
        <v>0</v>
      </c>
      <c r="X1554" s="175">
        <f t="shared" si="1858"/>
        <v>0</v>
      </c>
      <c r="Y1554" s="175">
        <f t="shared" si="1858"/>
        <v>0</v>
      </c>
      <c r="Z1554" s="175">
        <f t="shared" si="1858"/>
        <v>0</v>
      </c>
      <c r="AA1554" s="175">
        <f t="shared" si="1858"/>
        <v>0</v>
      </c>
      <c r="AB1554" s="175">
        <f t="shared" si="1858"/>
        <v>0</v>
      </c>
      <c r="AC1554" s="175">
        <f t="shared" si="1858"/>
        <v>0</v>
      </c>
      <c r="AD1554" s="175">
        <f t="shared" si="1858"/>
        <v>0</v>
      </c>
      <c r="AE1554" s="175">
        <f t="shared" si="1858"/>
        <v>0</v>
      </c>
      <c r="AF1554" s="175">
        <f t="shared" si="1858"/>
        <v>0</v>
      </c>
      <c r="AG1554" s="175">
        <f t="shared" si="1858"/>
        <v>0</v>
      </c>
      <c r="AH1554" s="175">
        <f t="shared" si="1858"/>
        <v>0</v>
      </c>
      <c r="AI1554" s="175">
        <f t="shared" si="1858"/>
        <v>0</v>
      </c>
      <c r="AJ1554" s="175">
        <f t="shared" si="1858"/>
        <v>0</v>
      </c>
      <c r="AK1554" s="175">
        <f t="shared" si="1858"/>
        <v>0</v>
      </c>
      <c r="AL1554" s="175">
        <f t="shared" si="1858"/>
        <v>0</v>
      </c>
      <c r="AM1554" s="175">
        <f t="shared" si="1858"/>
        <v>0</v>
      </c>
      <c r="AN1554" s="175">
        <f t="shared" si="1858"/>
        <v>0</v>
      </c>
      <c r="AO1554" s="175">
        <f t="shared" si="1858"/>
        <v>0</v>
      </c>
      <c r="AP1554" s="175">
        <f t="shared" si="1858"/>
        <v>0</v>
      </c>
      <c r="AQ1554" s="175">
        <f t="shared" si="1858"/>
        <v>0</v>
      </c>
      <c r="AR1554" s="175">
        <f t="shared" si="1858"/>
        <v>0</v>
      </c>
      <c r="AS1554" s="175">
        <f t="shared" si="1858"/>
        <v>0</v>
      </c>
      <c r="AT1554" s="175">
        <f t="shared" si="1858"/>
        <v>0</v>
      </c>
      <c r="AU1554" s="175">
        <f t="shared" si="1858"/>
        <v>0</v>
      </c>
      <c r="AV1554" s="175">
        <f t="shared" si="1858"/>
        <v>0</v>
      </c>
      <c r="AW1554" s="175">
        <f t="shared" si="1858"/>
        <v>0</v>
      </c>
      <c r="AX1554" s="175">
        <f t="shared" si="1858"/>
        <v>0</v>
      </c>
      <c r="AY1554" s="175">
        <f t="shared" si="1858"/>
        <v>0</v>
      </c>
      <c r="AZ1554" s="175">
        <f t="shared" si="1858"/>
        <v>0</v>
      </c>
      <c r="BA1554" s="175">
        <f t="shared" si="1858"/>
        <v>0</v>
      </c>
      <c r="BB1554" s="175">
        <f t="shared" si="1858"/>
        <v>0</v>
      </c>
      <c r="BC1554" s="175">
        <f t="shared" si="1858"/>
        <v>0</v>
      </c>
      <c r="BD1554" s="175">
        <f t="shared" si="1858"/>
        <v>0</v>
      </c>
      <c r="BE1554" s="175">
        <f t="shared" si="1858"/>
        <v>0</v>
      </c>
      <c r="BF1554" s="175">
        <f t="shared" si="1858"/>
        <v>0</v>
      </c>
      <c r="BG1554" s="175">
        <f t="shared" si="1858"/>
        <v>0</v>
      </c>
      <c r="BH1554" s="175">
        <f t="shared" si="1858"/>
        <v>0</v>
      </c>
      <c r="BI1554" s="175">
        <f t="shared" si="1858"/>
        <v>0</v>
      </c>
      <c r="BJ1554" s="175">
        <f t="shared" si="1858"/>
        <v>0</v>
      </c>
      <c r="BK1554" s="175">
        <f t="shared" si="1858"/>
        <v>0</v>
      </c>
      <c r="BL1554" s="175">
        <f t="shared" si="1858"/>
        <v>0</v>
      </c>
      <c r="BM1554" s="175">
        <f t="shared" si="1858"/>
        <v>0</v>
      </c>
      <c r="BN1554" s="175">
        <f t="shared" si="1858"/>
        <v>0</v>
      </c>
      <c r="BO1554" s="175">
        <f t="shared" si="1858"/>
        <v>0</v>
      </c>
      <c r="BP1554" s="175">
        <f t="shared" si="1858"/>
        <v>0</v>
      </c>
      <c r="BQ1554" s="175">
        <f t="shared" si="1858"/>
        <v>0</v>
      </c>
      <c r="BR1554" s="175">
        <f t="shared" si="1858"/>
        <v>0</v>
      </c>
      <c r="BS1554" s="175">
        <f t="shared" si="1858"/>
        <v>0</v>
      </c>
      <c r="BT1554" s="175">
        <f t="shared" si="1858"/>
        <v>0</v>
      </c>
      <c r="BU1554" s="175">
        <f t="shared" si="1858"/>
        <v>0</v>
      </c>
      <c r="BV1554" s="175">
        <f t="shared" si="1858"/>
        <v>0</v>
      </c>
      <c r="BW1554" s="175">
        <f t="shared" si="1858"/>
        <v>0</v>
      </c>
      <c r="BX1554" s="175">
        <f t="shared" si="1858"/>
        <v>0</v>
      </c>
      <c r="BY1554" s="175">
        <f t="shared" si="1858"/>
        <v>0</v>
      </c>
      <c r="BZ1554" s="175">
        <f t="shared" si="1858"/>
        <v>0</v>
      </c>
      <c r="CA1554" s="175">
        <f t="shared" si="1858"/>
        <v>0</v>
      </c>
      <c r="CB1554" s="175">
        <f t="shared" si="1858"/>
        <v>0</v>
      </c>
      <c r="CC1554" s="175">
        <f t="shared" si="1858"/>
        <v>0</v>
      </c>
      <c r="CD1554" s="175">
        <f t="shared" si="1858"/>
        <v>0</v>
      </c>
      <c r="CE1554" s="175">
        <f t="shared" ref="CE1554:CK1554" si="1859">CE1530</f>
        <v>0</v>
      </c>
      <c r="CF1554" s="175">
        <f t="shared" si="1859"/>
        <v>0</v>
      </c>
      <c r="CG1554" s="175">
        <f t="shared" si="1859"/>
        <v>0</v>
      </c>
      <c r="CH1554" s="175">
        <f t="shared" si="1859"/>
        <v>0</v>
      </c>
      <c r="CI1554" s="175">
        <f t="shared" si="1859"/>
        <v>0</v>
      </c>
      <c r="CJ1554" s="175">
        <f t="shared" si="1859"/>
        <v>0</v>
      </c>
      <c r="CK1554" s="175">
        <f t="shared" si="1859"/>
        <v>0</v>
      </c>
      <c r="CL1554" s="175">
        <f t="shared" ref="CL1554" si="1860">CL1530</f>
        <v>0</v>
      </c>
    </row>
    <row r="1555" spans="2:90" x14ac:dyDescent="0.4">
      <c r="B1555" s="235" t="str">
        <f>IFERROR(SUBSTITUTE(TRIM(MID(B1534, SEARCH("-", B1534) + 1, LEN(B1534))),":",""),"no unit")</f>
        <v>multiple borrowings w/ annual control</v>
      </c>
      <c r="D1555" t="s">
        <v>852</v>
      </c>
      <c r="E1555" s="8" t="str">
        <f t="shared" si="1834"/>
        <v>1555 DTERMY-S</v>
      </c>
      <c r="G1555" t="s">
        <v>332</v>
      </c>
      <c r="H1555" s="12"/>
      <c r="I1555" s="60"/>
      <c r="J1555" s="60"/>
      <c r="K1555" s="15"/>
      <c r="L1555" s="15"/>
      <c r="M1555" s="15"/>
      <c r="N1555" s="15"/>
      <c r="O1555" s="15"/>
      <c r="P1555" s="15"/>
      <c r="R1555" s="15"/>
      <c r="S1555" s="175"/>
      <c r="T1555" s="175"/>
      <c r="U1555" s="175"/>
      <c r="V1555" s="175"/>
      <c r="W1555" s="175"/>
      <c r="X1555" s="175"/>
      <c r="Y1555" s="175"/>
      <c r="Z1555" s="175"/>
      <c r="AA1555" s="175"/>
      <c r="AB1555" s="175"/>
      <c r="AC1555" s="175"/>
      <c r="AD1555" s="175"/>
      <c r="AE1555" s="175"/>
      <c r="AF1555" s="175"/>
      <c r="AG1555" s="175"/>
      <c r="AH1555" s="175"/>
      <c r="AI1555" s="175"/>
      <c r="AJ1555" s="175"/>
      <c r="AK1555" s="175"/>
      <c r="AL1555" s="175"/>
      <c r="AM1555" s="175"/>
      <c r="AN1555" s="175"/>
      <c r="AO1555" s="175"/>
      <c r="AP1555" s="175"/>
      <c r="AQ1555" s="175"/>
      <c r="AR1555" s="175"/>
      <c r="AS1555" s="175"/>
      <c r="AT1555" s="175"/>
      <c r="AU1555" s="175"/>
      <c r="AV1555" s="175"/>
      <c r="AW1555" s="175"/>
      <c r="AX1555" s="175"/>
      <c r="AY1555" s="175"/>
      <c r="AZ1555" s="175"/>
      <c r="BA1555" s="175"/>
      <c r="BB1555" s="175"/>
      <c r="BC1555" s="175"/>
      <c r="BD1555" s="175"/>
      <c r="BE1555" s="175"/>
      <c r="BF1555" s="175"/>
      <c r="BG1555" s="175"/>
      <c r="BH1555" s="175"/>
      <c r="BI1555" s="175"/>
      <c r="BJ1555" s="175"/>
      <c r="BK1555" s="175"/>
      <c r="BL1555" s="175"/>
      <c r="BM1555" s="175"/>
      <c r="BN1555" s="175"/>
      <c r="BO1555" s="175"/>
      <c r="BP1555" s="175"/>
      <c r="BQ1555" s="175"/>
      <c r="BR1555" s="175"/>
      <c r="BS1555" s="175"/>
      <c r="BT1555" s="175"/>
      <c r="BU1555" s="175"/>
      <c r="BV1555" s="175"/>
      <c r="BW1555" s="175"/>
      <c r="BX1555" s="175"/>
      <c r="BY1555" s="175"/>
      <c r="BZ1555" s="175"/>
      <c r="CA1555" s="175"/>
      <c r="CB1555" s="175"/>
      <c r="CC1555" s="175"/>
      <c r="CD1555" s="175"/>
      <c r="CE1555" s="175"/>
      <c r="CF1555" s="175"/>
      <c r="CG1555" s="175"/>
      <c r="CH1555" s="175"/>
      <c r="CI1555" s="175"/>
      <c r="CJ1555" s="175"/>
      <c r="CK1555" s="175"/>
      <c r="CL1555" s="175"/>
    </row>
    <row r="1556" spans="2:90" x14ac:dyDescent="0.4">
      <c r="B1556" s="187" t="str">
        <f>B1532</f>
        <v>Secondary revenue driver</v>
      </c>
      <c r="D1556" t="s">
        <v>852</v>
      </c>
      <c r="E1556" s="8" t="str">
        <f t="shared" si="1834"/>
        <v>1556 DTERMY-S</v>
      </c>
      <c r="G1556" t="s">
        <v>332</v>
      </c>
      <c r="H1556" s="90"/>
      <c r="I1556" s="209"/>
      <c r="J1556" s="209"/>
      <c r="K1556" s="210"/>
      <c r="L1556" s="210"/>
      <c r="M1556" s="210"/>
      <c r="N1556" s="210"/>
      <c r="O1556" s="210"/>
      <c r="P1556" s="210"/>
      <c r="R1556" s="210"/>
      <c r="S1556" s="4" t="str">
        <f t="shared" ref="S1556" si="1861">ADDRESS(ROW(S1546),COLUMN(S1546),2)</f>
        <v>S$1546</v>
      </c>
      <c r="T1556" s="4" t="str">
        <f t="shared" ref="T1556:CD1556" si="1862">ADDRESS(ROW(T1546),COLUMN(T1546),2)</f>
        <v>T$1546</v>
      </c>
      <c r="U1556" s="4" t="str">
        <f t="shared" si="1862"/>
        <v>U$1546</v>
      </c>
      <c r="V1556" s="4" t="str">
        <f t="shared" si="1862"/>
        <v>V$1546</v>
      </c>
      <c r="W1556" s="4" t="str">
        <f t="shared" si="1862"/>
        <v>W$1546</v>
      </c>
      <c r="X1556" s="4" t="str">
        <f t="shared" si="1862"/>
        <v>X$1546</v>
      </c>
      <c r="Y1556" s="4" t="str">
        <f t="shared" si="1862"/>
        <v>Y$1546</v>
      </c>
      <c r="Z1556" s="4" t="str">
        <f t="shared" si="1862"/>
        <v>Z$1546</v>
      </c>
      <c r="AA1556" s="4" t="str">
        <f t="shared" si="1862"/>
        <v>AA$1546</v>
      </c>
      <c r="AB1556" s="4" t="str">
        <f t="shared" si="1862"/>
        <v>AB$1546</v>
      </c>
      <c r="AC1556" s="4" t="str">
        <f t="shared" si="1862"/>
        <v>AC$1546</v>
      </c>
      <c r="AD1556" s="4" t="str">
        <f t="shared" si="1862"/>
        <v>AD$1546</v>
      </c>
      <c r="AE1556" s="4" t="str">
        <f t="shared" si="1862"/>
        <v>AE$1546</v>
      </c>
      <c r="AF1556" s="4" t="str">
        <f t="shared" si="1862"/>
        <v>AF$1546</v>
      </c>
      <c r="AG1556" s="4" t="str">
        <f t="shared" si="1862"/>
        <v>AG$1546</v>
      </c>
      <c r="AH1556" s="4" t="str">
        <f t="shared" si="1862"/>
        <v>AH$1546</v>
      </c>
      <c r="AI1556" s="4" t="str">
        <f t="shared" si="1862"/>
        <v>AI$1546</v>
      </c>
      <c r="AJ1556" s="4" t="str">
        <f t="shared" si="1862"/>
        <v>AJ$1546</v>
      </c>
      <c r="AK1556" s="4" t="str">
        <f t="shared" si="1862"/>
        <v>AK$1546</v>
      </c>
      <c r="AL1556" s="4" t="str">
        <f t="shared" si="1862"/>
        <v>AL$1546</v>
      </c>
      <c r="AM1556" s="4" t="str">
        <f t="shared" si="1862"/>
        <v>AM$1546</v>
      </c>
      <c r="AN1556" s="4" t="str">
        <f t="shared" si="1862"/>
        <v>AN$1546</v>
      </c>
      <c r="AO1556" s="4" t="str">
        <f t="shared" si="1862"/>
        <v>AO$1546</v>
      </c>
      <c r="AP1556" s="4" t="str">
        <f t="shared" si="1862"/>
        <v>AP$1546</v>
      </c>
      <c r="AQ1556" s="4" t="str">
        <f t="shared" si="1862"/>
        <v>AQ$1546</v>
      </c>
      <c r="AR1556" s="4" t="str">
        <f t="shared" si="1862"/>
        <v>AR$1546</v>
      </c>
      <c r="AS1556" s="4" t="str">
        <f t="shared" si="1862"/>
        <v>AS$1546</v>
      </c>
      <c r="AT1556" s="4" t="str">
        <f t="shared" si="1862"/>
        <v>AT$1546</v>
      </c>
      <c r="AU1556" s="4" t="str">
        <f t="shared" si="1862"/>
        <v>AU$1546</v>
      </c>
      <c r="AV1556" s="4" t="str">
        <f t="shared" si="1862"/>
        <v>AV$1546</v>
      </c>
      <c r="AW1556" s="4" t="str">
        <f t="shared" si="1862"/>
        <v>AW$1546</v>
      </c>
      <c r="AX1556" s="4" t="str">
        <f t="shared" si="1862"/>
        <v>AX$1546</v>
      </c>
      <c r="AY1556" s="4" t="str">
        <f t="shared" si="1862"/>
        <v>AY$1546</v>
      </c>
      <c r="AZ1556" s="4" t="str">
        <f t="shared" si="1862"/>
        <v>AZ$1546</v>
      </c>
      <c r="BA1556" s="4" t="str">
        <f t="shared" si="1862"/>
        <v>BA$1546</v>
      </c>
      <c r="BB1556" s="4" t="str">
        <f t="shared" si="1862"/>
        <v>BB$1546</v>
      </c>
      <c r="BC1556" s="4" t="str">
        <f t="shared" si="1862"/>
        <v>BC$1546</v>
      </c>
      <c r="BD1556" s="4" t="str">
        <f t="shared" si="1862"/>
        <v>BD$1546</v>
      </c>
      <c r="BE1556" s="4" t="str">
        <f t="shared" si="1862"/>
        <v>BE$1546</v>
      </c>
      <c r="BF1556" s="4" t="str">
        <f t="shared" si="1862"/>
        <v>BF$1546</v>
      </c>
      <c r="BG1556" s="4" t="str">
        <f t="shared" si="1862"/>
        <v>BG$1546</v>
      </c>
      <c r="BH1556" s="4" t="str">
        <f t="shared" si="1862"/>
        <v>BH$1546</v>
      </c>
      <c r="BI1556" s="4" t="str">
        <f t="shared" si="1862"/>
        <v>BI$1546</v>
      </c>
      <c r="BJ1556" s="4" t="str">
        <f t="shared" si="1862"/>
        <v>BJ$1546</v>
      </c>
      <c r="BK1556" s="4" t="str">
        <f t="shared" si="1862"/>
        <v>BK$1546</v>
      </c>
      <c r="BL1556" s="4" t="str">
        <f t="shared" si="1862"/>
        <v>BL$1546</v>
      </c>
      <c r="BM1556" s="4" t="str">
        <f t="shared" si="1862"/>
        <v>BM$1546</v>
      </c>
      <c r="BN1556" s="4" t="str">
        <f t="shared" si="1862"/>
        <v>BN$1546</v>
      </c>
      <c r="BO1556" s="4" t="str">
        <f t="shared" si="1862"/>
        <v>BO$1546</v>
      </c>
      <c r="BP1556" s="4" t="str">
        <f t="shared" si="1862"/>
        <v>BP$1546</v>
      </c>
      <c r="BQ1556" s="4" t="str">
        <f t="shared" si="1862"/>
        <v>BQ$1546</v>
      </c>
      <c r="BR1556" s="4" t="str">
        <f t="shared" si="1862"/>
        <v>BR$1546</v>
      </c>
      <c r="BS1556" s="4" t="str">
        <f t="shared" si="1862"/>
        <v>BS$1546</v>
      </c>
      <c r="BT1556" s="4" t="str">
        <f t="shared" si="1862"/>
        <v>BT$1546</v>
      </c>
      <c r="BU1556" s="4" t="str">
        <f t="shared" si="1862"/>
        <v>BU$1546</v>
      </c>
      <c r="BV1556" s="4" t="str">
        <f t="shared" si="1862"/>
        <v>BV$1546</v>
      </c>
      <c r="BW1556" s="4" t="str">
        <f t="shared" si="1862"/>
        <v>BW$1546</v>
      </c>
      <c r="BX1556" s="4" t="str">
        <f t="shared" si="1862"/>
        <v>BX$1546</v>
      </c>
      <c r="BY1556" s="4" t="str">
        <f t="shared" si="1862"/>
        <v>BY$1546</v>
      </c>
      <c r="BZ1556" s="4" t="str">
        <f t="shared" si="1862"/>
        <v>BZ$1546</v>
      </c>
      <c r="CA1556" s="4" t="str">
        <f t="shared" si="1862"/>
        <v>CA$1546</v>
      </c>
      <c r="CB1556" s="4" t="str">
        <f t="shared" si="1862"/>
        <v>CB$1546</v>
      </c>
      <c r="CC1556" s="4" t="str">
        <f t="shared" si="1862"/>
        <v>CC$1546</v>
      </c>
      <c r="CD1556" s="4" t="str">
        <f t="shared" si="1862"/>
        <v>CD$1546</v>
      </c>
      <c r="CE1556" s="4" t="str">
        <f t="shared" ref="CE1556:CK1556" si="1863">ADDRESS(ROW(CE1546),COLUMN(CE1546),2)</f>
        <v>CE$1546</v>
      </c>
      <c r="CF1556" s="4" t="str">
        <f t="shared" si="1863"/>
        <v>CF$1546</v>
      </c>
      <c r="CG1556" s="4" t="str">
        <f t="shared" si="1863"/>
        <v>CG$1546</v>
      </c>
      <c r="CH1556" s="4" t="str">
        <f t="shared" si="1863"/>
        <v>CH$1546</v>
      </c>
      <c r="CI1556" s="4" t="str">
        <f t="shared" si="1863"/>
        <v>CI$1546</v>
      </c>
      <c r="CJ1556" s="4" t="str">
        <f t="shared" si="1863"/>
        <v>CJ$1546</v>
      </c>
      <c r="CK1556" s="4" t="str">
        <f t="shared" si="1863"/>
        <v>CK$1546</v>
      </c>
      <c r="CL1556" s="4" t="str">
        <f t="shared" ref="CL1556" si="1864">ADDRESS(ROW(CL1546),COLUMN(CL1546),2)</f>
        <v>CL$1546</v>
      </c>
    </row>
    <row r="1557" spans="2:90" x14ac:dyDescent="0.4">
      <c r="B1557" s="132" t="str">
        <f>B1533</f>
        <v>Secondary volume driver</v>
      </c>
      <c r="D1557" t="s">
        <v>852</v>
      </c>
      <c r="E1557" s="8" t="str">
        <f t="shared" si="1834"/>
        <v>1557 DTERMY-S</v>
      </c>
      <c r="G1557" t="s">
        <v>332</v>
      </c>
      <c r="H1557" s="12"/>
      <c r="I1557" s="60"/>
      <c r="J1557" s="60"/>
      <c r="K1557" s="15"/>
      <c r="L1557" s="15"/>
      <c r="M1557" s="15"/>
      <c r="N1557" s="15"/>
      <c r="O1557" s="15"/>
      <c r="P1557" s="15"/>
      <c r="R1557" s="15"/>
      <c r="S1557" s="175" t="str">
        <f t="shared" ref="S1557" si="1865">S1533</f>
        <v>S$15</v>
      </c>
      <c r="T1557" s="175" t="str">
        <f t="shared" ref="T1557:CD1557" si="1866">T1533</f>
        <v>T$15</v>
      </c>
      <c r="U1557" s="175" t="str">
        <f t="shared" si="1866"/>
        <v>U$15</v>
      </c>
      <c r="V1557" s="175" t="str">
        <f t="shared" si="1866"/>
        <v>V$15</v>
      </c>
      <c r="W1557" s="175" t="str">
        <f t="shared" si="1866"/>
        <v>W$15</v>
      </c>
      <c r="X1557" s="175" t="str">
        <f t="shared" si="1866"/>
        <v>X$15</v>
      </c>
      <c r="Y1557" s="175" t="str">
        <f t="shared" si="1866"/>
        <v>Y$15</v>
      </c>
      <c r="Z1557" s="175" t="str">
        <f t="shared" si="1866"/>
        <v>Z$15</v>
      </c>
      <c r="AA1557" s="175" t="str">
        <f t="shared" si="1866"/>
        <v>AA$15</v>
      </c>
      <c r="AB1557" s="175" t="str">
        <f t="shared" si="1866"/>
        <v>AB$15</v>
      </c>
      <c r="AC1557" s="175" t="str">
        <f t="shared" si="1866"/>
        <v>AC$15</v>
      </c>
      <c r="AD1557" s="175" t="str">
        <f t="shared" si="1866"/>
        <v>AD$15</v>
      </c>
      <c r="AE1557" s="175" t="str">
        <f t="shared" si="1866"/>
        <v>AE$15</v>
      </c>
      <c r="AF1557" s="175" t="str">
        <f t="shared" si="1866"/>
        <v>AF$15</v>
      </c>
      <c r="AG1557" s="175" t="str">
        <f t="shared" si="1866"/>
        <v>AG$15</v>
      </c>
      <c r="AH1557" s="175" t="str">
        <f t="shared" si="1866"/>
        <v>AH$15</v>
      </c>
      <c r="AI1557" s="175" t="str">
        <f t="shared" si="1866"/>
        <v>AI$15</v>
      </c>
      <c r="AJ1557" s="175" t="str">
        <f t="shared" si="1866"/>
        <v>AJ$15</v>
      </c>
      <c r="AK1557" s="175" t="str">
        <f t="shared" si="1866"/>
        <v>AK$15</v>
      </c>
      <c r="AL1557" s="175" t="str">
        <f t="shared" si="1866"/>
        <v>AL$15</v>
      </c>
      <c r="AM1557" s="175" t="str">
        <f t="shared" si="1866"/>
        <v>AM$15</v>
      </c>
      <c r="AN1557" s="175" t="str">
        <f t="shared" si="1866"/>
        <v>AN$15</v>
      </c>
      <c r="AO1557" s="175" t="str">
        <f t="shared" si="1866"/>
        <v>AO$15</v>
      </c>
      <c r="AP1557" s="175" t="str">
        <f t="shared" si="1866"/>
        <v>AP$15</v>
      </c>
      <c r="AQ1557" s="175" t="str">
        <f t="shared" si="1866"/>
        <v>AQ$15</v>
      </c>
      <c r="AR1557" s="175" t="str">
        <f t="shared" si="1866"/>
        <v>AR$15</v>
      </c>
      <c r="AS1557" s="175" t="str">
        <f t="shared" si="1866"/>
        <v>AS$15</v>
      </c>
      <c r="AT1557" s="175" t="str">
        <f t="shared" si="1866"/>
        <v>AT$15</v>
      </c>
      <c r="AU1557" s="175" t="str">
        <f t="shared" si="1866"/>
        <v>AU$15</v>
      </c>
      <c r="AV1557" s="175" t="str">
        <f t="shared" si="1866"/>
        <v>AV$15</v>
      </c>
      <c r="AW1557" s="175" t="str">
        <f t="shared" si="1866"/>
        <v>AW$15</v>
      </c>
      <c r="AX1557" s="175" t="str">
        <f t="shared" si="1866"/>
        <v>AX$15</v>
      </c>
      <c r="AY1557" s="175" t="str">
        <f t="shared" si="1866"/>
        <v>AY$15</v>
      </c>
      <c r="AZ1557" s="175" t="str">
        <f t="shared" si="1866"/>
        <v>AZ$15</v>
      </c>
      <c r="BA1557" s="175" t="str">
        <f t="shared" si="1866"/>
        <v>BA$15</v>
      </c>
      <c r="BB1557" s="175" t="str">
        <f t="shared" si="1866"/>
        <v>BB$15</v>
      </c>
      <c r="BC1557" s="175" t="str">
        <f t="shared" si="1866"/>
        <v>BC$15</v>
      </c>
      <c r="BD1557" s="175" t="str">
        <f t="shared" si="1866"/>
        <v>BD$15</v>
      </c>
      <c r="BE1557" s="175" t="str">
        <f t="shared" si="1866"/>
        <v>BE$15</v>
      </c>
      <c r="BF1557" s="175" t="str">
        <f t="shared" si="1866"/>
        <v>BF$15</v>
      </c>
      <c r="BG1557" s="175" t="str">
        <f t="shared" si="1866"/>
        <v>BG$15</v>
      </c>
      <c r="BH1557" s="175" t="str">
        <f t="shared" si="1866"/>
        <v>BH$15</v>
      </c>
      <c r="BI1557" s="175" t="str">
        <f t="shared" si="1866"/>
        <v>BI$15</v>
      </c>
      <c r="BJ1557" s="175" t="str">
        <f t="shared" si="1866"/>
        <v>BJ$15</v>
      </c>
      <c r="BK1557" s="175" t="str">
        <f t="shared" si="1866"/>
        <v>BK$15</v>
      </c>
      <c r="BL1557" s="175" t="str">
        <f t="shared" si="1866"/>
        <v>BL$15</v>
      </c>
      <c r="BM1557" s="175" t="str">
        <f t="shared" si="1866"/>
        <v>BM$15</v>
      </c>
      <c r="BN1557" s="175" t="str">
        <f t="shared" si="1866"/>
        <v>BN$15</v>
      </c>
      <c r="BO1557" s="175" t="str">
        <f t="shared" si="1866"/>
        <v>BO$15</v>
      </c>
      <c r="BP1557" s="175" t="str">
        <f t="shared" si="1866"/>
        <v>BP$15</v>
      </c>
      <c r="BQ1557" s="175" t="str">
        <f t="shared" si="1866"/>
        <v>BQ$15</v>
      </c>
      <c r="BR1557" s="175" t="str">
        <f t="shared" si="1866"/>
        <v>BR$15</v>
      </c>
      <c r="BS1557" s="175" t="str">
        <f t="shared" si="1866"/>
        <v>BS$15</v>
      </c>
      <c r="BT1557" s="175" t="str">
        <f t="shared" si="1866"/>
        <v>BT$15</v>
      </c>
      <c r="BU1557" s="175" t="str">
        <f t="shared" si="1866"/>
        <v>BU$15</v>
      </c>
      <c r="BV1557" s="175" t="str">
        <f t="shared" si="1866"/>
        <v>BV$15</v>
      </c>
      <c r="BW1557" s="175" t="str">
        <f t="shared" si="1866"/>
        <v>BW$15</v>
      </c>
      <c r="BX1557" s="175" t="str">
        <f t="shared" si="1866"/>
        <v>BX$15</v>
      </c>
      <c r="BY1557" s="175" t="str">
        <f t="shared" si="1866"/>
        <v>BY$15</v>
      </c>
      <c r="BZ1557" s="175" t="str">
        <f t="shared" si="1866"/>
        <v>BZ$15</v>
      </c>
      <c r="CA1557" s="175" t="str">
        <f t="shared" si="1866"/>
        <v>CA$15</v>
      </c>
      <c r="CB1557" s="175" t="str">
        <f t="shared" si="1866"/>
        <v>CB$15</v>
      </c>
      <c r="CC1557" s="175" t="str">
        <f t="shared" si="1866"/>
        <v>CC$15</v>
      </c>
      <c r="CD1557" s="175" t="str">
        <f t="shared" si="1866"/>
        <v>CD$15</v>
      </c>
      <c r="CE1557" s="175" t="str">
        <f t="shared" ref="CE1557:CK1557" si="1867">CE1533</f>
        <v>CE$15</v>
      </c>
      <c r="CF1557" s="175" t="str">
        <f t="shared" si="1867"/>
        <v>CF$15</v>
      </c>
      <c r="CG1557" s="175" t="str">
        <f t="shared" si="1867"/>
        <v>CG$15</v>
      </c>
      <c r="CH1557" s="175" t="str">
        <f t="shared" si="1867"/>
        <v>CH$15</v>
      </c>
      <c r="CI1557" s="175" t="str">
        <f t="shared" si="1867"/>
        <v>CI$15</v>
      </c>
      <c r="CJ1557" s="175" t="str">
        <f t="shared" si="1867"/>
        <v>CJ$15</v>
      </c>
      <c r="CK1557" s="175" t="str">
        <f t="shared" si="1867"/>
        <v>CK$15</v>
      </c>
      <c r="CL1557" s="175" t="str">
        <f t="shared" ref="CL1557" si="1868">CL1533</f>
        <v>CL$15</v>
      </c>
    </row>
    <row r="1558" spans="2:90" x14ac:dyDescent="0.4">
      <c r="E1558" s="8"/>
      <c r="H1558" s="12"/>
      <c r="I1558" s="60"/>
      <c r="J1558" s="60"/>
      <c r="K1558" s="15"/>
      <c r="L1558" s="15"/>
      <c r="M1558" s="15"/>
      <c r="N1558" s="15"/>
      <c r="O1558" s="15"/>
      <c r="P1558" s="15"/>
      <c r="R1558" s="15"/>
      <c r="S1558" s="76"/>
      <c r="T1558" s="76"/>
      <c r="U1558" s="76"/>
      <c r="V1558" s="76"/>
      <c r="W1558" s="76"/>
      <c r="X1558" s="76"/>
      <c r="Y1558" s="76"/>
      <c r="Z1558" s="76"/>
      <c r="AA1558" s="76"/>
      <c r="AB1558" s="76"/>
      <c r="AC1558" s="76"/>
      <c r="AD1558" s="76"/>
      <c r="AE1558" s="76"/>
      <c r="AF1558" s="76"/>
      <c r="AG1558" s="76"/>
      <c r="AH1558" s="76"/>
      <c r="AI1558" s="76"/>
      <c r="AJ1558" s="76"/>
      <c r="AK1558" s="76"/>
      <c r="AL1558" s="76"/>
      <c r="AM1558" s="76"/>
      <c r="AN1558" s="76"/>
      <c r="AO1558" s="76"/>
      <c r="AP1558" s="76"/>
      <c r="AQ1558" s="76"/>
      <c r="AR1558" s="76"/>
      <c r="AS1558" s="76"/>
      <c r="AT1558" s="76"/>
      <c r="AU1558" s="76"/>
      <c r="AV1558" s="76"/>
      <c r="AW1558" s="76"/>
      <c r="AX1558" s="76"/>
      <c r="AY1558" s="76"/>
      <c r="AZ1558" s="76"/>
      <c r="BA1558" s="76"/>
      <c r="BB1558" s="76"/>
      <c r="BC1558" s="76"/>
      <c r="BD1558" s="76"/>
      <c r="BE1558" s="76"/>
      <c r="BF1558" s="76"/>
      <c r="BG1558" s="76"/>
      <c r="BH1558" s="76"/>
      <c r="BI1558" s="76"/>
      <c r="BJ1558" s="76"/>
      <c r="BK1558" s="76"/>
      <c r="BL1558" s="76"/>
      <c r="BM1558" s="76"/>
      <c r="BN1558" s="76"/>
      <c r="BO1558" s="76"/>
      <c r="BP1558" s="76"/>
      <c r="BQ1558" s="76"/>
      <c r="BR1558" s="76"/>
      <c r="BS1558" s="76"/>
      <c r="BT1558" s="76"/>
      <c r="BU1558" s="76"/>
      <c r="BV1558" s="76"/>
      <c r="BW1558" s="76"/>
      <c r="BX1558" s="76"/>
      <c r="BY1558" s="76"/>
      <c r="BZ1558" s="76"/>
      <c r="CA1558" s="76"/>
      <c r="CB1558" s="76"/>
      <c r="CC1558" s="76"/>
      <c r="CD1558" s="76"/>
      <c r="CE1558" s="76"/>
      <c r="CF1558" s="76"/>
      <c r="CG1558" s="76"/>
      <c r="CH1558" s="76"/>
      <c r="CI1558" s="76"/>
      <c r="CJ1558" s="76"/>
      <c r="CK1558" s="76"/>
      <c r="CL1558" s="76"/>
    </row>
    <row r="1559" spans="2:90" x14ac:dyDescent="0.4">
      <c r="E1559" s="8"/>
      <c r="H1559" s="12"/>
      <c r="I1559" s="60"/>
      <c r="J1559" s="60"/>
      <c r="K1559" s="15"/>
      <c r="L1559" s="15"/>
      <c r="M1559" s="15"/>
      <c r="N1559" s="15"/>
      <c r="O1559" s="15"/>
      <c r="P1559" s="15"/>
      <c r="R1559" s="15"/>
      <c r="S1559" s="76"/>
      <c r="T1559" s="76"/>
      <c r="U1559" s="76"/>
      <c r="V1559" s="76"/>
      <c r="W1559" s="76"/>
      <c r="X1559" s="76"/>
      <c r="Y1559" s="76"/>
      <c r="Z1559" s="76"/>
      <c r="AA1559" s="76"/>
      <c r="AB1559" s="76"/>
      <c r="AC1559" s="76"/>
      <c r="AD1559" s="76"/>
      <c r="AE1559" s="76"/>
      <c r="AF1559" s="76"/>
      <c r="AG1559" s="76"/>
      <c r="AH1559" s="76"/>
      <c r="AI1559" s="76"/>
      <c r="AJ1559" s="76"/>
      <c r="AK1559" s="76"/>
      <c r="AL1559" s="76"/>
      <c r="AM1559" s="76"/>
      <c r="AN1559" s="76"/>
      <c r="AO1559" s="76"/>
      <c r="AP1559" s="76"/>
      <c r="AQ1559" s="76"/>
      <c r="AR1559" s="76"/>
      <c r="AS1559" s="76"/>
      <c r="AT1559" s="76"/>
      <c r="AU1559" s="76"/>
      <c r="AV1559" s="76"/>
      <c r="AW1559" s="76"/>
      <c r="AX1559" s="76"/>
      <c r="AY1559" s="76"/>
      <c r="AZ1559" s="76"/>
      <c r="BA1559" s="76"/>
      <c r="BB1559" s="76"/>
      <c r="BC1559" s="76"/>
      <c r="BD1559" s="76"/>
      <c r="BE1559" s="76"/>
      <c r="BF1559" s="76"/>
      <c r="BG1559" s="76"/>
      <c r="BH1559" s="76"/>
      <c r="BI1559" s="76"/>
      <c r="BJ1559" s="76"/>
      <c r="BK1559" s="76"/>
      <c r="BL1559" s="76"/>
      <c r="BM1559" s="76"/>
      <c r="BN1559" s="76"/>
      <c r="BO1559" s="76"/>
      <c r="BP1559" s="76"/>
      <c r="BQ1559" s="76"/>
      <c r="BR1559" s="76"/>
      <c r="BS1559" s="76"/>
      <c r="BT1559" s="76"/>
      <c r="BU1559" s="76"/>
      <c r="BV1559" s="76"/>
      <c r="BW1559" s="76"/>
      <c r="BX1559" s="76"/>
      <c r="BY1559" s="76"/>
      <c r="BZ1559" s="76"/>
      <c r="CA1559" s="76"/>
      <c r="CB1559" s="76"/>
      <c r="CC1559" s="76"/>
      <c r="CD1559" s="76"/>
      <c r="CE1559" s="76"/>
      <c r="CF1559" s="76"/>
      <c r="CG1559" s="76"/>
      <c r="CH1559" s="76"/>
      <c r="CI1559" s="76"/>
      <c r="CJ1559" s="76"/>
      <c r="CK1559" s="76"/>
      <c r="CL1559" s="76"/>
    </row>
    <row r="1560" spans="2:90" x14ac:dyDescent="0.4">
      <c r="E1560" s="8"/>
      <c r="H1560" s="12"/>
      <c r="I1560" s="60"/>
      <c r="J1560" s="60"/>
      <c r="K1560" s="15"/>
      <c r="L1560" s="15"/>
      <c r="M1560" s="15"/>
      <c r="N1560" s="15"/>
      <c r="O1560" s="15"/>
      <c r="P1560" s="15"/>
      <c r="R1560" s="15"/>
      <c r="S1560" s="76"/>
      <c r="T1560" s="76"/>
      <c r="U1560" s="76"/>
      <c r="V1560" s="76"/>
      <c r="W1560" s="76"/>
      <c r="X1560" s="76"/>
      <c r="Y1560" s="76"/>
      <c r="Z1560" s="76"/>
      <c r="AA1560" s="76"/>
      <c r="AB1560" s="76"/>
      <c r="AC1560" s="76"/>
      <c r="AD1560" s="76"/>
      <c r="AE1560" s="76"/>
      <c r="AF1560" s="76"/>
      <c r="AG1560" s="76"/>
      <c r="AH1560" s="76"/>
      <c r="AI1560" s="76"/>
      <c r="AJ1560" s="76"/>
      <c r="AK1560" s="76"/>
      <c r="AL1560" s="76"/>
      <c r="AM1560" s="76"/>
      <c r="AN1560" s="76"/>
      <c r="AO1560" s="76"/>
      <c r="AP1560" s="76"/>
      <c r="AQ1560" s="76"/>
      <c r="AR1560" s="76"/>
      <c r="AS1560" s="76"/>
      <c r="AT1560" s="76"/>
      <c r="AU1560" s="76"/>
      <c r="AV1560" s="76"/>
      <c r="AW1560" s="76"/>
      <c r="AX1560" s="76"/>
      <c r="AY1560" s="76"/>
      <c r="AZ1560" s="76"/>
      <c r="BA1560" s="76"/>
      <c r="BB1560" s="76"/>
      <c r="BC1560" s="76"/>
      <c r="BD1560" s="76"/>
      <c r="BE1560" s="76"/>
      <c r="BF1560" s="76"/>
      <c r="BG1560" s="76"/>
      <c r="BH1560" s="76"/>
      <c r="BI1560" s="76"/>
      <c r="BJ1560" s="76"/>
      <c r="BK1560" s="76"/>
      <c r="BL1560" s="76"/>
      <c r="BM1560" s="76"/>
      <c r="BN1560" s="76"/>
      <c r="BO1560" s="76"/>
      <c r="BP1560" s="76"/>
      <c r="BQ1560" s="76"/>
      <c r="BR1560" s="76"/>
      <c r="BS1560" s="76"/>
      <c r="BT1560" s="76"/>
      <c r="BU1560" s="76"/>
      <c r="BV1560" s="76"/>
      <c r="BW1560" s="76"/>
      <c r="BX1560" s="76"/>
      <c r="BY1560" s="76"/>
      <c r="BZ1560" s="76"/>
      <c r="CA1560" s="76"/>
      <c r="CB1560" s="76"/>
      <c r="CC1560" s="76"/>
      <c r="CD1560" s="76"/>
      <c r="CE1560" s="76"/>
      <c r="CF1560" s="76"/>
      <c r="CG1560" s="76"/>
      <c r="CH1560" s="76"/>
      <c r="CI1560" s="76"/>
      <c r="CJ1560" s="76"/>
      <c r="CK1560" s="76"/>
      <c r="CL1560" s="76"/>
    </row>
    <row r="1561" spans="2:90" x14ac:dyDescent="0.4">
      <c r="E1561" s="8"/>
      <c r="H1561" s="12"/>
      <c r="I1561" s="60"/>
      <c r="J1561" s="60"/>
      <c r="K1561" s="15"/>
      <c r="L1561" s="15"/>
      <c r="M1561" s="15"/>
      <c r="N1561" s="15"/>
      <c r="O1561" s="15"/>
      <c r="P1561" s="15"/>
      <c r="R1561" s="15"/>
      <c r="S1561" s="76"/>
      <c r="T1561" s="76"/>
      <c r="U1561" s="76"/>
      <c r="V1561" s="76"/>
      <c r="W1561" s="76"/>
      <c r="X1561" s="76"/>
      <c r="Y1561" s="76"/>
      <c r="Z1561" s="76"/>
      <c r="AA1561" s="76"/>
      <c r="AB1561" s="76"/>
      <c r="AC1561" s="76"/>
      <c r="AD1561" s="76"/>
      <c r="AE1561" s="76"/>
      <c r="AF1561" s="76"/>
      <c r="AG1561" s="76"/>
      <c r="AH1561" s="76"/>
      <c r="AI1561" s="76"/>
      <c r="AJ1561" s="76"/>
      <c r="AK1561" s="76"/>
      <c r="AL1561" s="76"/>
      <c r="AM1561" s="76"/>
      <c r="AN1561" s="76"/>
      <c r="AO1561" s="76"/>
      <c r="AP1561" s="76"/>
      <c r="AQ1561" s="76"/>
      <c r="AR1561" s="76"/>
      <c r="AS1561" s="76"/>
      <c r="AT1561" s="76"/>
      <c r="AU1561" s="76"/>
      <c r="AV1561" s="76"/>
      <c r="AW1561" s="76"/>
      <c r="AX1561" s="76"/>
      <c r="AY1561" s="76"/>
      <c r="AZ1561" s="76"/>
      <c r="BA1561" s="76"/>
      <c r="BB1561" s="76"/>
      <c r="BC1561" s="76"/>
      <c r="BD1561" s="76"/>
      <c r="BE1561" s="76"/>
      <c r="BF1561" s="76"/>
      <c r="BG1561" s="76"/>
      <c r="BH1561" s="76"/>
      <c r="BI1561" s="76"/>
      <c r="BJ1561" s="76"/>
      <c r="BK1561" s="76"/>
      <c r="BL1561" s="76"/>
      <c r="BM1561" s="76"/>
      <c r="BN1561" s="76"/>
      <c r="BO1561" s="76"/>
      <c r="BP1561" s="76"/>
      <c r="BQ1561" s="76"/>
      <c r="BR1561" s="76"/>
      <c r="BS1561" s="76"/>
      <c r="BT1561" s="76"/>
      <c r="BU1561" s="76"/>
      <c r="BV1561" s="76"/>
      <c r="BW1561" s="76"/>
      <c r="BX1561" s="76"/>
      <c r="BY1561" s="76"/>
      <c r="BZ1561" s="76"/>
      <c r="CA1561" s="76"/>
      <c r="CB1561" s="76"/>
      <c r="CC1561" s="76"/>
      <c r="CD1561" s="76"/>
      <c r="CE1561" s="76"/>
      <c r="CF1561" s="76"/>
      <c r="CG1561" s="76"/>
      <c r="CH1561" s="76"/>
      <c r="CI1561" s="76"/>
      <c r="CJ1561" s="76"/>
      <c r="CK1561" s="76"/>
      <c r="CL1561" s="76"/>
    </row>
    <row r="1562" spans="2:90" x14ac:dyDescent="0.4">
      <c r="E1562" s="8"/>
      <c r="H1562" s="12"/>
      <c r="I1562" s="60"/>
      <c r="J1562" s="60"/>
      <c r="K1562" s="15"/>
      <c r="L1562" s="15"/>
      <c r="M1562" s="15"/>
      <c r="N1562" s="15"/>
      <c r="O1562" s="15"/>
      <c r="P1562" s="15"/>
      <c r="R1562" s="15"/>
      <c r="S1562" s="76"/>
      <c r="T1562" s="76"/>
      <c r="U1562" s="76"/>
      <c r="V1562" s="76"/>
      <c r="W1562" s="76"/>
      <c r="X1562" s="76"/>
      <c r="Y1562" s="76"/>
      <c r="Z1562" s="76"/>
      <c r="AA1562" s="76"/>
      <c r="AB1562" s="76"/>
      <c r="AC1562" s="76"/>
      <c r="AD1562" s="76"/>
      <c r="AE1562" s="76"/>
      <c r="AF1562" s="76"/>
      <c r="AG1562" s="76"/>
      <c r="AH1562" s="76"/>
      <c r="AI1562" s="76"/>
      <c r="AJ1562" s="76"/>
      <c r="AK1562" s="76"/>
      <c r="AL1562" s="76"/>
      <c r="AM1562" s="76"/>
      <c r="AN1562" s="76"/>
      <c r="AO1562" s="76"/>
      <c r="AP1562" s="76"/>
      <c r="AQ1562" s="76"/>
      <c r="AR1562" s="76"/>
      <c r="AS1562" s="76"/>
      <c r="AT1562" s="76"/>
      <c r="AU1562" s="76"/>
      <c r="AV1562" s="76"/>
      <c r="AW1562" s="76"/>
      <c r="AX1562" s="76"/>
      <c r="AY1562" s="76"/>
      <c r="AZ1562" s="76"/>
      <c r="BA1562" s="76"/>
      <c r="BB1562" s="76"/>
      <c r="BC1562" s="76"/>
      <c r="BD1562" s="76"/>
      <c r="BE1562" s="76"/>
      <c r="BF1562" s="76"/>
      <c r="BG1562" s="76"/>
      <c r="BH1562" s="76"/>
      <c r="BI1562" s="76"/>
      <c r="BJ1562" s="76"/>
      <c r="BK1562" s="76"/>
      <c r="BL1562" s="76"/>
      <c r="BM1562" s="76"/>
      <c r="BN1562" s="76"/>
      <c r="BO1562" s="76"/>
      <c r="BP1562" s="76"/>
      <c r="BQ1562" s="76"/>
      <c r="BR1562" s="76"/>
      <c r="BS1562" s="76"/>
      <c r="BT1562" s="76"/>
      <c r="BU1562" s="76"/>
      <c r="BV1562" s="76"/>
      <c r="BW1562" s="76"/>
      <c r="BX1562" s="76"/>
      <c r="BY1562" s="76"/>
      <c r="BZ1562" s="76"/>
      <c r="CA1562" s="76"/>
      <c r="CB1562" s="76"/>
      <c r="CC1562" s="76"/>
      <c r="CD1562" s="76"/>
      <c r="CE1562" s="76"/>
      <c r="CF1562" s="76"/>
      <c r="CG1562" s="76"/>
      <c r="CH1562" s="76"/>
      <c r="CI1562" s="76"/>
      <c r="CJ1562" s="76"/>
      <c r="CK1562" s="76"/>
      <c r="CL1562" s="76"/>
    </row>
    <row r="1563" spans="2:90" x14ac:dyDescent="0.4">
      <c r="E1563" s="8"/>
      <c r="H1563" s="12"/>
      <c r="I1563" s="60"/>
      <c r="J1563" s="60"/>
      <c r="K1563" s="15"/>
      <c r="L1563" s="15"/>
      <c r="M1563" s="15"/>
      <c r="N1563" s="15"/>
      <c r="O1563" s="15"/>
      <c r="P1563" s="15"/>
      <c r="R1563" s="15"/>
      <c r="S1563" s="76"/>
      <c r="T1563" s="76"/>
      <c r="U1563" s="76"/>
      <c r="V1563" s="76"/>
      <c r="W1563" s="76"/>
      <c r="X1563" s="76"/>
      <c r="Y1563" s="76"/>
      <c r="Z1563" s="76"/>
      <c r="AA1563" s="76"/>
      <c r="AB1563" s="76"/>
      <c r="AC1563" s="76"/>
      <c r="AD1563" s="76"/>
      <c r="AE1563" s="76"/>
      <c r="AF1563" s="76"/>
      <c r="AG1563" s="76"/>
      <c r="AH1563" s="76"/>
      <c r="AI1563" s="76"/>
      <c r="AJ1563" s="76"/>
      <c r="AK1563" s="76"/>
      <c r="AL1563" s="76"/>
      <c r="AM1563" s="76"/>
      <c r="AN1563" s="76"/>
      <c r="AO1563" s="76"/>
      <c r="AP1563" s="76"/>
      <c r="AQ1563" s="76"/>
      <c r="AR1563" s="76"/>
      <c r="AS1563" s="76"/>
      <c r="AT1563" s="76"/>
      <c r="AU1563" s="76"/>
      <c r="AV1563" s="76"/>
      <c r="AW1563" s="76"/>
      <c r="AX1563" s="76"/>
      <c r="AY1563" s="76"/>
      <c r="AZ1563" s="76"/>
      <c r="BA1563" s="76"/>
      <c r="BB1563" s="76"/>
      <c r="BC1563" s="76"/>
      <c r="BD1563" s="76"/>
      <c r="BE1563" s="76"/>
      <c r="BF1563" s="76"/>
      <c r="BG1563" s="76"/>
      <c r="BH1563" s="76"/>
      <c r="BI1563" s="76"/>
      <c r="BJ1563" s="76"/>
      <c r="BK1563" s="76"/>
      <c r="BL1563" s="76"/>
      <c r="BM1563" s="76"/>
      <c r="BN1563" s="76"/>
      <c r="BO1563" s="76"/>
      <c r="BP1563" s="76"/>
      <c r="BQ1563" s="76"/>
      <c r="BR1563" s="76"/>
      <c r="BS1563" s="76"/>
      <c r="BT1563" s="76"/>
      <c r="BU1563" s="76"/>
      <c r="BV1563" s="76"/>
      <c r="BW1563" s="76"/>
      <c r="BX1563" s="76"/>
      <c r="BY1563" s="76"/>
      <c r="BZ1563" s="76"/>
      <c r="CA1563" s="76"/>
      <c r="CB1563" s="76"/>
      <c r="CC1563" s="76"/>
      <c r="CD1563" s="76"/>
      <c r="CE1563" s="76"/>
      <c r="CF1563" s="76"/>
      <c r="CG1563" s="76"/>
      <c r="CH1563" s="76"/>
      <c r="CI1563" s="76"/>
      <c r="CJ1563" s="76"/>
      <c r="CK1563" s="76"/>
      <c r="CL1563" s="76"/>
    </row>
    <row r="1564" spans="2:90" x14ac:dyDescent="0.4">
      <c r="E1564" s="8"/>
      <c r="H1564" s="12"/>
      <c r="I1564" s="60"/>
      <c r="J1564" s="60"/>
      <c r="K1564" s="15"/>
      <c r="L1564" s="15"/>
      <c r="M1564" s="15"/>
      <c r="N1564" s="15"/>
      <c r="O1564" s="15"/>
      <c r="P1564" s="15"/>
      <c r="R1564" s="15"/>
      <c r="S1564" s="76"/>
      <c r="T1564" s="76"/>
      <c r="U1564" s="76"/>
      <c r="V1564" s="76"/>
      <c r="W1564" s="76"/>
      <c r="X1564" s="76"/>
      <c r="Y1564" s="76"/>
      <c r="Z1564" s="76"/>
      <c r="AA1564" s="76"/>
      <c r="AB1564" s="76"/>
      <c r="AC1564" s="76"/>
      <c r="AD1564" s="76"/>
      <c r="AE1564" s="76"/>
      <c r="AF1564" s="76"/>
      <c r="AG1564" s="76"/>
      <c r="AH1564" s="76"/>
      <c r="AI1564" s="76"/>
      <c r="AJ1564" s="76"/>
      <c r="AK1564" s="76"/>
      <c r="AL1564" s="76"/>
      <c r="AM1564" s="76"/>
      <c r="AN1564" s="76"/>
      <c r="AO1564" s="76"/>
      <c r="AP1564" s="76"/>
      <c r="AQ1564" s="76"/>
      <c r="AR1564" s="76"/>
      <c r="AS1564" s="76"/>
      <c r="AT1564" s="76"/>
      <c r="AU1564" s="76"/>
      <c r="AV1564" s="76"/>
      <c r="AW1564" s="76"/>
      <c r="AX1564" s="76"/>
      <c r="AY1564" s="76"/>
      <c r="AZ1564" s="76"/>
      <c r="BA1564" s="76"/>
      <c r="BB1564" s="76"/>
      <c r="BC1564" s="76"/>
      <c r="BD1564" s="76"/>
      <c r="BE1564" s="76"/>
      <c r="BF1564" s="76"/>
      <c r="BG1564" s="76"/>
      <c r="BH1564" s="76"/>
      <c r="BI1564" s="76"/>
      <c r="BJ1564" s="76"/>
      <c r="BK1564" s="76"/>
      <c r="BL1564" s="76"/>
      <c r="BM1564" s="76"/>
      <c r="BN1564" s="76"/>
      <c r="BO1564" s="76"/>
      <c r="BP1564" s="76"/>
      <c r="BQ1564" s="76"/>
      <c r="BR1564" s="76"/>
      <c r="BS1564" s="76"/>
      <c r="BT1564" s="76"/>
      <c r="BU1564" s="76"/>
      <c r="BV1564" s="76"/>
      <c r="BW1564" s="76"/>
      <c r="BX1564" s="76"/>
      <c r="BY1564" s="76"/>
      <c r="BZ1564" s="76"/>
      <c r="CA1564" s="76"/>
      <c r="CB1564" s="76"/>
      <c r="CC1564" s="76"/>
      <c r="CD1564" s="76"/>
      <c r="CE1564" s="76"/>
      <c r="CF1564" s="76"/>
      <c r="CG1564" s="76"/>
      <c r="CH1564" s="76"/>
      <c r="CI1564" s="76"/>
      <c r="CJ1564" s="76"/>
      <c r="CK1564" s="76"/>
      <c r="CL1564" s="76"/>
    </row>
    <row r="1565" spans="2:90" x14ac:dyDescent="0.4">
      <c r="E1565" s="8"/>
      <c r="H1565" s="12"/>
      <c r="I1565" s="60"/>
      <c r="J1565" s="60"/>
      <c r="K1565" s="15"/>
      <c r="L1565" s="15"/>
      <c r="M1565" s="15"/>
      <c r="N1565" s="15"/>
      <c r="O1565" s="15"/>
      <c r="P1565" s="15"/>
      <c r="R1565" s="15"/>
      <c r="S1565" s="76"/>
      <c r="T1565" s="76"/>
      <c r="U1565" s="76"/>
      <c r="V1565" s="76"/>
      <c r="W1565" s="76"/>
      <c r="X1565" s="76"/>
      <c r="Y1565" s="76"/>
      <c r="Z1565" s="76"/>
      <c r="AA1565" s="76"/>
      <c r="AB1565" s="76"/>
      <c r="AC1565" s="76"/>
      <c r="AD1565" s="76"/>
      <c r="AE1565" s="76"/>
      <c r="AF1565" s="76"/>
      <c r="AG1565" s="76"/>
      <c r="AH1565" s="76"/>
      <c r="AI1565" s="76"/>
      <c r="AJ1565" s="76"/>
      <c r="AK1565" s="76"/>
      <c r="AL1565" s="76"/>
      <c r="AM1565" s="76"/>
      <c r="AN1565" s="76"/>
      <c r="AO1565" s="76"/>
      <c r="AP1565" s="76"/>
      <c r="AQ1565" s="76"/>
      <c r="AR1565" s="76"/>
      <c r="AS1565" s="76"/>
      <c r="AT1565" s="76"/>
      <c r="AU1565" s="76"/>
      <c r="AV1565" s="76"/>
      <c r="AW1565" s="76"/>
      <c r="AX1565" s="76"/>
      <c r="AY1565" s="76"/>
      <c r="AZ1565" s="76"/>
      <c r="BA1565" s="76"/>
      <c r="BB1565" s="76"/>
      <c r="BC1565" s="76"/>
      <c r="BD1565" s="76"/>
      <c r="BE1565" s="76"/>
      <c r="BF1565" s="76"/>
      <c r="BG1565" s="76"/>
      <c r="BH1565" s="76"/>
      <c r="BI1565" s="76"/>
      <c r="BJ1565" s="76"/>
      <c r="BK1565" s="76"/>
      <c r="BL1565" s="76"/>
      <c r="BM1565" s="76"/>
      <c r="BN1565" s="76"/>
      <c r="BO1565" s="76"/>
      <c r="BP1565" s="76"/>
      <c r="BQ1565" s="76"/>
      <c r="BR1565" s="76"/>
      <c r="BS1565" s="76"/>
      <c r="BT1565" s="76"/>
      <c r="BU1565" s="76"/>
      <c r="BV1565" s="76"/>
      <c r="BW1565" s="76"/>
      <c r="BX1565" s="76"/>
      <c r="BY1565" s="76"/>
      <c r="BZ1565" s="76"/>
      <c r="CA1565" s="76"/>
      <c r="CB1565" s="76"/>
      <c r="CC1565" s="76"/>
      <c r="CD1565" s="76"/>
      <c r="CE1565" s="76"/>
      <c r="CF1565" s="76"/>
      <c r="CG1565" s="76"/>
      <c r="CH1565" s="76"/>
      <c r="CI1565" s="76"/>
      <c r="CJ1565" s="76"/>
      <c r="CK1565" s="76"/>
      <c r="CL1565" s="76"/>
    </row>
    <row r="1566" spans="2:90" x14ac:dyDescent="0.4">
      <c r="E1566" s="8"/>
      <c r="H1566" s="12"/>
      <c r="I1566" s="60"/>
      <c r="J1566" s="60"/>
      <c r="K1566" s="15"/>
      <c r="L1566" s="15"/>
      <c r="M1566" s="15"/>
      <c r="N1566" s="15"/>
      <c r="O1566" s="15"/>
      <c r="P1566" s="15"/>
      <c r="R1566" s="15"/>
      <c r="S1566" s="76"/>
      <c r="T1566" s="76"/>
      <c r="U1566" s="76"/>
      <c r="V1566" s="76"/>
      <c r="W1566" s="76"/>
      <c r="X1566" s="76"/>
      <c r="Y1566" s="76"/>
      <c r="Z1566" s="76"/>
      <c r="AA1566" s="76"/>
      <c r="AB1566" s="76"/>
      <c r="AC1566" s="76"/>
      <c r="AD1566" s="76"/>
      <c r="AE1566" s="76"/>
      <c r="AF1566" s="76"/>
      <c r="AG1566" s="76"/>
      <c r="AH1566" s="76"/>
      <c r="AI1566" s="76"/>
      <c r="AJ1566" s="76"/>
      <c r="AK1566" s="76"/>
      <c r="AL1566" s="76"/>
      <c r="AM1566" s="76"/>
      <c r="AN1566" s="76"/>
      <c r="AO1566" s="76"/>
      <c r="AP1566" s="76"/>
      <c r="AQ1566" s="76"/>
      <c r="AR1566" s="76"/>
      <c r="AS1566" s="76"/>
      <c r="AT1566" s="76"/>
      <c r="AU1566" s="76"/>
      <c r="AV1566" s="76"/>
      <c r="AW1566" s="76"/>
      <c r="AX1566" s="76"/>
      <c r="AY1566" s="76"/>
      <c r="AZ1566" s="76"/>
      <c r="BA1566" s="76"/>
      <c r="BB1566" s="76"/>
      <c r="BC1566" s="76"/>
      <c r="BD1566" s="76"/>
      <c r="BE1566" s="76"/>
      <c r="BF1566" s="76"/>
      <c r="BG1566" s="76"/>
      <c r="BH1566" s="76"/>
      <c r="BI1566" s="76"/>
      <c r="BJ1566" s="76"/>
      <c r="BK1566" s="76"/>
      <c r="BL1566" s="76"/>
      <c r="BM1566" s="76"/>
      <c r="BN1566" s="76"/>
      <c r="BO1566" s="76"/>
      <c r="BP1566" s="76"/>
      <c r="BQ1566" s="76"/>
      <c r="BR1566" s="76"/>
      <c r="BS1566" s="76"/>
      <c r="BT1566" s="76"/>
      <c r="BU1566" s="76"/>
      <c r="BV1566" s="76"/>
      <c r="BW1566" s="76"/>
      <c r="BX1566" s="76"/>
      <c r="BY1566" s="76"/>
      <c r="BZ1566" s="76"/>
      <c r="CA1566" s="76"/>
      <c r="CB1566" s="76"/>
      <c r="CC1566" s="76"/>
      <c r="CD1566" s="76"/>
      <c r="CE1566" s="76"/>
      <c r="CF1566" s="76"/>
      <c r="CG1566" s="76"/>
      <c r="CH1566" s="76"/>
      <c r="CI1566" s="76"/>
      <c r="CJ1566" s="76"/>
      <c r="CK1566" s="76"/>
      <c r="CL1566" s="76"/>
    </row>
    <row r="1567" spans="2:90" x14ac:dyDescent="0.4">
      <c r="E1567" s="8"/>
      <c r="H1567" s="12"/>
      <c r="I1567" s="60"/>
      <c r="J1567" s="60"/>
      <c r="K1567" s="15"/>
      <c r="L1567" s="15"/>
      <c r="M1567" s="15"/>
      <c r="N1567" s="15"/>
      <c r="O1567" s="15"/>
      <c r="P1567" s="15"/>
      <c r="R1567" s="15"/>
      <c r="S1567" s="76"/>
      <c r="T1567" s="76"/>
      <c r="U1567" s="76"/>
      <c r="V1567" s="76"/>
      <c r="W1567" s="76"/>
      <c r="X1567" s="76"/>
      <c r="Y1567" s="76"/>
      <c r="Z1567" s="76"/>
      <c r="AA1567" s="76"/>
      <c r="AB1567" s="76"/>
      <c r="AC1567" s="76"/>
      <c r="AD1567" s="76"/>
      <c r="AE1567" s="76"/>
      <c r="AF1567" s="76"/>
      <c r="AG1567" s="76"/>
      <c r="AH1567" s="76"/>
      <c r="AI1567" s="76"/>
      <c r="AJ1567" s="76"/>
      <c r="AK1567" s="76"/>
      <c r="AL1567" s="76"/>
      <c r="AM1567" s="76"/>
      <c r="AN1567" s="76"/>
      <c r="AO1567" s="76"/>
      <c r="AP1567" s="76"/>
      <c r="AQ1567" s="76"/>
      <c r="AR1567" s="76"/>
      <c r="AS1567" s="76"/>
      <c r="AT1567" s="76"/>
      <c r="AU1567" s="76"/>
      <c r="AV1567" s="76"/>
      <c r="AW1567" s="76"/>
      <c r="AX1567" s="76"/>
      <c r="AY1567" s="76"/>
      <c r="AZ1567" s="76"/>
      <c r="BA1567" s="76"/>
      <c r="BB1567" s="76"/>
      <c r="BC1567" s="76"/>
      <c r="BD1567" s="76"/>
      <c r="BE1567" s="76"/>
      <c r="BF1567" s="76"/>
      <c r="BG1567" s="76"/>
      <c r="BH1567" s="76"/>
      <c r="BI1567" s="76"/>
      <c r="BJ1567" s="76"/>
      <c r="BK1567" s="76"/>
      <c r="BL1567" s="76"/>
      <c r="BM1567" s="76"/>
      <c r="BN1567" s="76"/>
      <c r="BO1567" s="76"/>
      <c r="BP1567" s="76"/>
      <c r="BQ1567" s="76"/>
      <c r="BR1567" s="76"/>
      <c r="BS1567" s="76"/>
      <c r="BT1567" s="76"/>
      <c r="BU1567" s="76"/>
      <c r="BV1567" s="76"/>
      <c r="BW1567" s="76"/>
      <c r="BX1567" s="76"/>
      <c r="BY1567" s="76"/>
      <c r="BZ1567" s="76"/>
      <c r="CA1567" s="76"/>
      <c r="CB1567" s="76"/>
      <c r="CC1567" s="76"/>
      <c r="CD1567" s="76"/>
      <c r="CE1567" s="76"/>
      <c r="CF1567" s="76"/>
      <c r="CG1567" s="76"/>
      <c r="CH1567" s="76"/>
      <c r="CI1567" s="76"/>
      <c r="CJ1567" s="76"/>
      <c r="CK1567" s="76"/>
      <c r="CL1567" s="76"/>
    </row>
    <row r="1568" spans="2:90" x14ac:dyDescent="0.4">
      <c r="E1568" s="8"/>
      <c r="H1568" s="12"/>
      <c r="I1568" s="60"/>
      <c r="J1568" s="60"/>
      <c r="K1568" s="15"/>
      <c r="L1568" s="15"/>
      <c r="M1568" s="15"/>
      <c r="N1568" s="15"/>
      <c r="O1568" s="15"/>
      <c r="P1568" s="15"/>
      <c r="R1568" s="15"/>
      <c r="S1568" s="76"/>
      <c r="T1568" s="76"/>
      <c r="U1568" s="76"/>
      <c r="V1568" s="76"/>
      <c r="W1568" s="76"/>
      <c r="X1568" s="76"/>
      <c r="Y1568" s="76"/>
      <c r="Z1568" s="76"/>
      <c r="AA1568" s="76"/>
      <c r="AB1568" s="76"/>
      <c r="AC1568" s="76"/>
      <c r="AD1568" s="76"/>
      <c r="AE1568" s="76"/>
      <c r="AF1568" s="76"/>
      <c r="AG1568" s="76"/>
      <c r="AH1568" s="76"/>
      <c r="AI1568" s="76"/>
      <c r="AJ1568" s="76"/>
      <c r="AK1568" s="76"/>
      <c r="AL1568" s="76"/>
      <c r="AM1568" s="76"/>
      <c r="AN1568" s="76"/>
      <c r="AO1568" s="76"/>
      <c r="AP1568" s="76"/>
      <c r="AQ1568" s="76"/>
      <c r="AR1568" s="76"/>
      <c r="AS1568" s="76"/>
      <c r="AT1568" s="76"/>
      <c r="AU1568" s="76"/>
      <c r="AV1568" s="76"/>
      <c r="AW1568" s="76"/>
      <c r="AX1568" s="76"/>
      <c r="AY1568" s="76"/>
      <c r="AZ1568" s="76"/>
      <c r="BA1568" s="76"/>
      <c r="BB1568" s="76"/>
      <c r="BC1568" s="76"/>
      <c r="BD1568" s="76"/>
      <c r="BE1568" s="76"/>
      <c r="BF1568" s="76"/>
      <c r="BG1568" s="76"/>
      <c r="BH1568" s="76"/>
      <c r="BI1568" s="76"/>
      <c r="BJ1568" s="76"/>
      <c r="BK1568" s="76"/>
      <c r="BL1568" s="76"/>
      <c r="BM1568" s="76"/>
      <c r="BN1568" s="76"/>
      <c r="BO1568" s="76"/>
      <c r="BP1568" s="76"/>
      <c r="BQ1568" s="76"/>
      <c r="BR1568" s="76"/>
      <c r="BS1568" s="76"/>
      <c r="BT1568" s="76"/>
      <c r="BU1568" s="76"/>
      <c r="BV1568" s="76"/>
      <c r="BW1568" s="76"/>
      <c r="BX1568" s="76"/>
      <c r="BY1568" s="76"/>
      <c r="BZ1568" s="76"/>
      <c r="CA1568" s="76"/>
      <c r="CB1568" s="76"/>
      <c r="CC1568" s="76"/>
      <c r="CD1568" s="76"/>
      <c r="CE1568" s="76"/>
      <c r="CF1568" s="76"/>
      <c r="CG1568" s="76"/>
      <c r="CH1568" s="76"/>
      <c r="CI1568" s="76"/>
      <c r="CJ1568" s="76"/>
      <c r="CK1568" s="76"/>
      <c r="CL1568" s="76"/>
    </row>
    <row r="1569" spans="2:90" x14ac:dyDescent="0.4">
      <c r="E1569" s="8"/>
      <c r="H1569" s="12"/>
      <c r="I1569" s="60"/>
      <c r="J1569" s="60"/>
      <c r="K1569" s="15"/>
      <c r="L1569" s="15"/>
      <c r="M1569" s="15"/>
      <c r="N1569" s="15"/>
      <c r="O1569" s="15"/>
      <c r="P1569" s="15"/>
      <c r="R1569" s="15"/>
      <c r="S1569" s="76"/>
      <c r="T1569" s="76"/>
      <c r="U1569" s="76"/>
      <c r="V1569" s="76"/>
      <c r="W1569" s="76"/>
      <c r="X1569" s="76"/>
      <c r="Y1569" s="76"/>
      <c r="Z1569" s="76"/>
      <c r="AA1569" s="76"/>
      <c r="AB1569" s="76"/>
      <c r="AC1569" s="76"/>
      <c r="AD1569" s="76"/>
      <c r="AE1569" s="76"/>
      <c r="AF1569" s="76"/>
      <c r="AG1569" s="76"/>
      <c r="AH1569" s="76"/>
      <c r="AI1569" s="76"/>
      <c r="AJ1569" s="76"/>
      <c r="AK1569" s="76"/>
      <c r="AL1569" s="76"/>
      <c r="AM1569" s="76"/>
      <c r="AN1569" s="76"/>
      <c r="AO1569" s="76"/>
      <c r="AP1569" s="76"/>
      <c r="AQ1569" s="76"/>
      <c r="AR1569" s="76"/>
      <c r="AS1569" s="76"/>
      <c r="AT1569" s="76"/>
      <c r="AU1569" s="76"/>
      <c r="AV1569" s="76"/>
      <c r="AW1569" s="76"/>
      <c r="AX1569" s="76"/>
      <c r="AY1569" s="76"/>
      <c r="AZ1569" s="76"/>
      <c r="BA1569" s="76"/>
      <c r="BB1569" s="76"/>
      <c r="BC1569" s="76"/>
      <c r="BD1569" s="76"/>
      <c r="BE1569" s="76"/>
      <c r="BF1569" s="76"/>
      <c r="BG1569" s="76"/>
      <c r="BH1569" s="76"/>
      <c r="BI1569" s="76"/>
      <c r="BJ1569" s="76"/>
      <c r="BK1569" s="76"/>
      <c r="BL1569" s="76"/>
      <c r="BM1569" s="76"/>
      <c r="BN1569" s="76"/>
      <c r="BO1569" s="76"/>
      <c r="BP1569" s="76"/>
      <c r="BQ1569" s="76"/>
      <c r="BR1569" s="76"/>
      <c r="BS1569" s="76"/>
      <c r="BT1569" s="76"/>
      <c r="BU1569" s="76"/>
      <c r="BV1569" s="76"/>
      <c r="BW1569" s="76"/>
      <c r="BX1569" s="76"/>
      <c r="BY1569" s="76"/>
      <c r="BZ1569" s="76"/>
      <c r="CA1569" s="76"/>
      <c r="CB1569" s="76"/>
      <c r="CC1569" s="76"/>
      <c r="CD1569" s="76"/>
      <c r="CE1569" s="76"/>
      <c r="CF1569" s="76"/>
      <c r="CG1569" s="76"/>
      <c r="CH1569" s="76"/>
      <c r="CI1569" s="76"/>
      <c r="CJ1569" s="76"/>
      <c r="CK1569" s="76"/>
      <c r="CL1569" s="76"/>
    </row>
    <row r="1570" spans="2:90"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row>
    <row r="1571" spans="2:90" x14ac:dyDescent="0.4">
      <c r="E1571" s="8"/>
      <c r="H1571" s="12"/>
      <c r="I1571" s="60"/>
      <c r="J1571" s="60"/>
      <c r="K1571" s="15"/>
      <c r="L1571" s="15"/>
      <c r="M1571" s="15"/>
      <c r="N1571" s="15"/>
      <c r="O1571" s="15"/>
      <c r="P1571" s="15"/>
      <c r="R1571" s="15"/>
      <c r="S1571" s="76"/>
      <c r="T1571" s="76"/>
      <c r="U1571" s="76"/>
      <c r="V1571" s="76"/>
      <c r="W1571" s="76"/>
      <c r="X1571" s="76"/>
      <c r="Y1571" s="76"/>
      <c r="Z1571" s="76"/>
      <c r="AA1571" s="76"/>
      <c r="AB1571" s="76"/>
      <c r="AC1571" s="76"/>
      <c r="AD1571" s="76"/>
      <c r="AE1571" s="76"/>
      <c r="AF1571" s="76"/>
      <c r="AG1571" s="76"/>
      <c r="AH1571" s="76"/>
      <c r="AI1571" s="76"/>
      <c r="AJ1571" s="76"/>
      <c r="AK1571" s="76"/>
      <c r="AL1571" s="76"/>
      <c r="AM1571" s="76"/>
      <c r="AN1571" s="76"/>
      <c r="AO1571" s="76"/>
      <c r="AP1571" s="76"/>
      <c r="AQ1571" s="76"/>
      <c r="AR1571" s="76"/>
      <c r="AS1571" s="76"/>
      <c r="AT1571" s="76"/>
      <c r="AU1571" s="76"/>
      <c r="AV1571" s="76"/>
      <c r="AW1571" s="76"/>
      <c r="AX1571" s="76"/>
      <c r="AY1571" s="76"/>
      <c r="AZ1571" s="76"/>
      <c r="BA1571" s="76"/>
      <c r="BB1571" s="76"/>
      <c r="BC1571" s="76"/>
      <c r="BD1571" s="76"/>
      <c r="BE1571" s="76"/>
      <c r="BF1571" s="76"/>
      <c r="BG1571" s="76"/>
      <c r="BH1571" s="76"/>
      <c r="BI1571" s="76"/>
      <c r="BJ1571" s="76"/>
      <c r="BK1571" s="76"/>
      <c r="BL1571" s="76"/>
      <c r="BM1571" s="76"/>
      <c r="BN1571" s="76"/>
      <c r="BO1571" s="76"/>
      <c r="BP1571" s="76"/>
      <c r="BQ1571" s="76"/>
      <c r="BR1571" s="76"/>
      <c r="BS1571" s="76"/>
      <c r="BT1571" s="76"/>
      <c r="BU1571" s="76"/>
      <c r="BV1571" s="76"/>
      <c r="BW1571" s="76"/>
      <c r="BX1571" s="76"/>
      <c r="BY1571" s="76"/>
      <c r="BZ1571" s="76"/>
      <c r="CA1571" s="76"/>
      <c r="CB1571" s="76"/>
      <c r="CC1571" s="76"/>
      <c r="CD1571" s="76"/>
      <c r="CE1571" s="76"/>
      <c r="CF1571" s="76"/>
      <c r="CG1571" s="76"/>
      <c r="CH1571" s="76"/>
      <c r="CI1571" s="76"/>
      <c r="CJ1571" s="76"/>
      <c r="CK1571" s="76"/>
      <c r="CL1571" s="76"/>
    </row>
    <row r="1572" spans="2:90" x14ac:dyDescent="0.4">
      <c r="E1572" s="8"/>
      <c r="H1572" s="12"/>
      <c r="I1572" s="60"/>
      <c r="J1572" s="60"/>
      <c r="K1572" s="15"/>
      <c r="L1572" s="15"/>
      <c r="M1572" s="15"/>
      <c r="N1572" s="15"/>
      <c r="O1572" s="15"/>
      <c r="P1572" s="15"/>
      <c r="R1572" s="15"/>
      <c r="S1572" s="76"/>
      <c r="T1572" s="76"/>
      <c r="U1572" s="76"/>
      <c r="V1572" s="76"/>
      <c r="W1572" s="76"/>
      <c r="X1572" s="76"/>
      <c r="Y1572" s="76"/>
      <c r="Z1572" s="76"/>
      <c r="AA1572" s="76"/>
      <c r="AB1572" s="76"/>
      <c r="AC1572" s="76"/>
      <c r="AD1572" s="76"/>
      <c r="AE1572" s="76"/>
      <c r="AF1572" s="76"/>
      <c r="AG1572" s="76"/>
      <c r="AH1572" s="76"/>
      <c r="AI1572" s="76"/>
      <c r="AJ1572" s="76"/>
      <c r="AK1572" s="76"/>
      <c r="AL1572" s="76"/>
      <c r="AM1572" s="76"/>
      <c r="AN1572" s="76"/>
      <c r="AO1572" s="76"/>
      <c r="AP1572" s="76"/>
      <c r="AQ1572" s="76"/>
      <c r="AR1572" s="76"/>
      <c r="AS1572" s="76"/>
      <c r="AT1572" s="76"/>
      <c r="AU1572" s="76"/>
      <c r="AV1572" s="76"/>
      <c r="AW1572" s="76"/>
      <c r="AX1572" s="76"/>
      <c r="AY1572" s="76"/>
      <c r="AZ1572" s="76"/>
      <c r="BA1572" s="76"/>
      <c r="BB1572" s="76"/>
      <c r="BC1572" s="76"/>
      <c r="BD1572" s="76"/>
      <c r="BE1572" s="76"/>
      <c r="BF1572" s="76"/>
      <c r="BG1572" s="76"/>
      <c r="BH1572" s="76"/>
      <c r="BI1572" s="76"/>
      <c r="BJ1572" s="76"/>
      <c r="BK1572" s="76"/>
      <c r="BL1572" s="76"/>
      <c r="BM1572" s="76"/>
      <c r="BN1572" s="76"/>
      <c r="BO1572" s="76"/>
      <c r="BP1572" s="76"/>
      <c r="BQ1572" s="76"/>
      <c r="BR1572" s="76"/>
      <c r="BS1572" s="76"/>
      <c r="BT1572" s="76"/>
      <c r="BU1572" s="76"/>
      <c r="BV1572" s="76"/>
      <c r="BW1572" s="76"/>
      <c r="BX1572" s="76"/>
      <c r="BY1572" s="76"/>
      <c r="BZ1572" s="76"/>
      <c r="CA1572" s="76"/>
      <c r="CB1572" s="76"/>
      <c r="CC1572" s="76"/>
      <c r="CD1572" s="76"/>
      <c r="CE1572" s="76"/>
      <c r="CF1572" s="76"/>
      <c r="CG1572" s="76"/>
      <c r="CH1572" s="76"/>
      <c r="CI1572" s="76"/>
      <c r="CJ1572" s="76"/>
      <c r="CK1572" s="76"/>
      <c r="CL1572" s="76"/>
    </row>
    <row r="1573" spans="2:90" x14ac:dyDescent="0.4">
      <c r="E1573" s="8"/>
      <c r="H1573" s="12"/>
      <c r="I1573" s="60"/>
      <c r="J1573" s="60"/>
      <c r="K1573" s="15"/>
      <c r="L1573" s="15"/>
      <c r="M1573" s="15"/>
      <c r="N1573" s="15"/>
      <c r="O1573" s="15"/>
      <c r="P1573" s="15"/>
      <c r="R1573" s="15"/>
      <c r="S1573" s="76"/>
      <c r="T1573" s="76"/>
      <c r="U1573" s="76"/>
      <c r="V1573" s="76"/>
      <c r="W1573" s="76"/>
      <c r="X1573" s="76"/>
      <c r="Y1573" s="76"/>
      <c r="Z1573" s="76"/>
      <c r="AA1573" s="76"/>
      <c r="AB1573" s="76"/>
      <c r="AC1573" s="76"/>
      <c r="AD1573" s="76"/>
      <c r="AE1573" s="76"/>
      <c r="AF1573" s="76"/>
      <c r="AG1573" s="76"/>
      <c r="AH1573" s="76"/>
      <c r="AI1573" s="76"/>
      <c r="AJ1573" s="76"/>
      <c r="AK1573" s="76"/>
      <c r="AL1573" s="76"/>
      <c r="AM1573" s="76"/>
      <c r="AN1573" s="76"/>
      <c r="AO1573" s="76"/>
      <c r="AP1573" s="76"/>
      <c r="AQ1573" s="76"/>
      <c r="AR1573" s="76"/>
      <c r="AS1573" s="76"/>
      <c r="AT1573" s="76"/>
      <c r="AU1573" s="76"/>
      <c r="AV1573" s="76"/>
      <c r="AW1573" s="76"/>
      <c r="AX1573" s="76"/>
      <c r="AY1573" s="76"/>
      <c r="AZ1573" s="76"/>
      <c r="BA1573" s="76"/>
      <c r="BB1573" s="76"/>
      <c r="BC1573" s="76"/>
      <c r="BD1573" s="76"/>
      <c r="BE1573" s="76"/>
      <c r="BF1573" s="76"/>
      <c r="BG1573" s="76"/>
      <c r="BH1573" s="76"/>
      <c r="BI1573" s="76"/>
      <c r="BJ1573" s="76"/>
      <c r="BK1573" s="76"/>
      <c r="BL1573" s="76"/>
      <c r="BM1573" s="76"/>
      <c r="BN1573" s="76"/>
      <c r="BO1573" s="76"/>
      <c r="BP1573" s="76"/>
      <c r="BQ1573" s="76"/>
      <c r="BR1573" s="76"/>
      <c r="BS1573" s="76"/>
      <c r="BT1573" s="76"/>
      <c r="BU1573" s="76"/>
      <c r="BV1573" s="76"/>
      <c r="BW1573" s="76"/>
      <c r="BX1573" s="76"/>
      <c r="BY1573" s="76"/>
      <c r="BZ1573" s="76"/>
      <c r="CA1573" s="76"/>
      <c r="CB1573" s="76"/>
      <c r="CC1573" s="76"/>
      <c r="CD1573" s="76"/>
      <c r="CE1573" s="76"/>
      <c r="CF1573" s="76"/>
      <c r="CG1573" s="76"/>
      <c r="CH1573" s="76"/>
      <c r="CI1573" s="76"/>
      <c r="CJ1573" s="76"/>
      <c r="CK1573" s="76"/>
      <c r="CL1573" s="76"/>
    </row>
    <row r="1574" spans="2:90" x14ac:dyDescent="0.4">
      <c r="E1574" s="8"/>
      <c r="H1574" s="12"/>
      <c r="I1574" s="60"/>
      <c r="J1574" s="60"/>
      <c r="K1574" s="15"/>
      <c r="L1574" s="15"/>
      <c r="M1574" s="15"/>
      <c r="N1574" s="15"/>
      <c r="O1574" s="15"/>
      <c r="P1574" s="15"/>
      <c r="R1574" s="15"/>
      <c r="S1574" s="76"/>
      <c r="T1574" s="76"/>
      <c r="U1574" s="76"/>
      <c r="V1574" s="76"/>
      <c r="W1574" s="76"/>
      <c r="X1574" s="76"/>
      <c r="Y1574" s="76"/>
      <c r="Z1574" s="76"/>
      <c r="AA1574" s="76"/>
      <c r="AB1574" s="76"/>
      <c r="AC1574" s="76"/>
      <c r="AD1574" s="76"/>
      <c r="AE1574" s="76"/>
      <c r="AF1574" s="76"/>
      <c r="AG1574" s="76"/>
      <c r="AH1574" s="76"/>
      <c r="AI1574" s="76"/>
      <c r="AJ1574" s="76"/>
      <c r="AK1574" s="76"/>
      <c r="AL1574" s="76"/>
      <c r="AM1574" s="76"/>
      <c r="AN1574" s="76"/>
      <c r="AO1574" s="76"/>
      <c r="AP1574" s="76"/>
      <c r="AQ1574" s="76"/>
      <c r="AR1574" s="76"/>
      <c r="AS1574" s="76"/>
      <c r="AT1574" s="76"/>
      <c r="AU1574" s="76"/>
      <c r="AV1574" s="76"/>
      <c r="AW1574" s="76"/>
      <c r="AX1574" s="76"/>
      <c r="AY1574" s="76"/>
      <c r="AZ1574" s="76"/>
      <c r="BA1574" s="76"/>
      <c r="BB1574" s="76"/>
      <c r="BC1574" s="76"/>
      <c r="BD1574" s="76"/>
      <c r="BE1574" s="76"/>
      <c r="BF1574" s="76"/>
      <c r="BG1574" s="76"/>
      <c r="BH1574" s="76"/>
      <c r="BI1574" s="76"/>
      <c r="BJ1574" s="76"/>
      <c r="BK1574" s="76"/>
      <c r="BL1574" s="76"/>
      <c r="BM1574" s="76"/>
      <c r="BN1574" s="76"/>
      <c r="BO1574" s="76"/>
      <c r="BP1574" s="76"/>
      <c r="BQ1574" s="76"/>
      <c r="BR1574" s="76"/>
      <c r="BS1574" s="76"/>
      <c r="BT1574" s="76"/>
      <c r="BU1574" s="76"/>
      <c r="BV1574" s="76"/>
      <c r="BW1574" s="76"/>
      <c r="BX1574" s="76"/>
      <c r="BY1574" s="76"/>
      <c r="BZ1574" s="76"/>
      <c r="CA1574" s="76"/>
      <c r="CB1574" s="76"/>
      <c r="CC1574" s="76"/>
      <c r="CD1574" s="76"/>
      <c r="CE1574" s="76"/>
      <c r="CF1574" s="76"/>
      <c r="CG1574" s="76"/>
      <c r="CH1574" s="76"/>
      <c r="CI1574" s="76"/>
      <c r="CJ1574" s="76"/>
      <c r="CK1574" s="76"/>
      <c r="CL1574" s="76"/>
    </row>
    <row r="1575" spans="2:90"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row>
    <row r="1576" spans="2:90" x14ac:dyDescent="0.4">
      <c r="B1576" s="171"/>
      <c r="E1576" s="8"/>
      <c r="H1576" s="196"/>
      <c r="I1576" s="197"/>
      <c r="J1576" s="197"/>
      <c r="K1576" s="198"/>
      <c r="L1576" s="198"/>
      <c r="M1576" s="198"/>
      <c r="N1576" s="198"/>
      <c r="O1576" s="198"/>
      <c r="P1576" s="198"/>
      <c r="R1576" s="198"/>
      <c r="S1576" s="186">
        <v>-1000</v>
      </c>
      <c r="T1576" s="186">
        <v>-1000</v>
      </c>
      <c r="U1576" s="186">
        <v>-1000</v>
      </c>
      <c r="V1576" s="186">
        <v>-1000</v>
      </c>
      <c r="W1576" s="186">
        <v>-1000</v>
      </c>
      <c r="X1576" s="186">
        <v>-1000</v>
      </c>
      <c r="Y1576" s="186">
        <v>-1000</v>
      </c>
      <c r="Z1576" s="186">
        <v>-1000</v>
      </c>
      <c r="AA1576" s="186">
        <v>-1000</v>
      </c>
      <c r="AB1576" s="186">
        <v>-1000</v>
      </c>
      <c r="AC1576" s="186">
        <v>-1000</v>
      </c>
      <c r="AD1576" s="186">
        <v>-1000</v>
      </c>
      <c r="AE1576" s="186">
        <v>-1000</v>
      </c>
      <c r="AF1576" s="186">
        <v>-1000</v>
      </c>
      <c r="AG1576" s="186">
        <v>-1000</v>
      </c>
      <c r="AH1576" s="186">
        <v>-1000</v>
      </c>
      <c r="AI1576" s="186">
        <v>-1000</v>
      </c>
      <c r="AJ1576" s="186">
        <v>-1000</v>
      </c>
      <c r="AK1576" s="186">
        <v>-1000</v>
      </c>
      <c r="AL1576" s="186">
        <v>-1000</v>
      </c>
      <c r="AM1576" s="186">
        <v>-1000</v>
      </c>
      <c r="AN1576" s="186">
        <v>-1000</v>
      </c>
      <c r="AO1576" s="186">
        <v>-1000</v>
      </c>
      <c r="AP1576" s="186">
        <v>-1000</v>
      </c>
      <c r="AQ1576" s="186">
        <v>-1000</v>
      </c>
      <c r="AR1576" s="186">
        <v>-1000</v>
      </c>
      <c r="AS1576" s="186">
        <v>-1000</v>
      </c>
      <c r="AT1576" s="186">
        <v>-1000</v>
      </c>
      <c r="AU1576" s="186">
        <v>-1000</v>
      </c>
      <c r="AV1576" s="186">
        <v>-1000</v>
      </c>
      <c r="AW1576" s="186">
        <v>-1000</v>
      </c>
      <c r="AX1576" s="186">
        <v>-1000</v>
      </c>
      <c r="AY1576" s="186">
        <v>-1000</v>
      </c>
      <c r="AZ1576" s="186">
        <v>-1000</v>
      </c>
      <c r="BA1576" s="186">
        <v>-1000</v>
      </c>
      <c r="BB1576" s="186">
        <v>-1000</v>
      </c>
      <c r="BC1576" s="186">
        <v>-1000</v>
      </c>
      <c r="BD1576" s="186">
        <v>-1000</v>
      </c>
      <c r="BE1576" s="186">
        <v>-1000</v>
      </c>
      <c r="BF1576" s="186">
        <v>-1000</v>
      </c>
      <c r="BG1576" s="186">
        <v>-1000</v>
      </c>
      <c r="BH1576" s="186">
        <v>-1000</v>
      </c>
      <c r="BI1576" s="186">
        <v>-1000</v>
      </c>
      <c r="BJ1576" s="186">
        <v>-1000</v>
      </c>
      <c r="BK1576" s="186">
        <v>-1000</v>
      </c>
      <c r="BL1576" s="186">
        <v>-1000</v>
      </c>
      <c r="BM1576" s="186">
        <v>-1000</v>
      </c>
      <c r="BN1576" s="186">
        <v>-1000</v>
      </c>
      <c r="BO1576" s="186">
        <v>-1000</v>
      </c>
      <c r="BP1576" s="186">
        <v>-1000</v>
      </c>
      <c r="BQ1576" s="186">
        <v>-1000</v>
      </c>
      <c r="BR1576" s="186">
        <v>-1000</v>
      </c>
      <c r="BS1576" s="186">
        <v>-1000</v>
      </c>
      <c r="BT1576" s="186">
        <v>-1000</v>
      </c>
      <c r="BU1576" s="186">
        <v>-1000</v>
      </c>
      <c r="BV1576" s="186">
        <v>-1000</v>
      </c>
      <c r="BW1576" s="186">
        <v>-1000</v>
      </c>
      <c r="BX1576" s="186">
        <v>-1000</v>
      </c>
      <c r="BY1576" s="186">
        <v>-1000</v>
      </c>
      <c r="BZ1576" s="186">
        <v>-1000</v>
      </c>
      <c r="CA1576" s="186">
        <v>-1000</v>
      </c>
      <c r="CB1576" s="186">
        <v>-1000</v>
      </c>
      <c r="CC1576" s="186">
        <v>-1000</v>
      </c>
      <c r="CD1576" s="186">
        <v>-1000</v>
      </c>
      <c r="CE1576" s="186">
        <v>-1000</v>
      </c>
      <c r="CF1576" s="186">
        <v>-1000</v>
      </c>
      <c r="CG1576" s="186">
        <v>-1000</v>
      </c>
      <c r="CH1576" s="186">
        <v>-1000</v>
      </c>
      <c r="CI1576" s="186">
        <v>-1000</v>
      </c>
      <c r="CJ1576" s="186">
        <v>-1000</v>
      </c>
      <c r="CK1576" s="186">
        <v>-1000</v>
      </c>
      <c r="CL1576" s="186">
        <v>-1000</v>
      </c>
    </row>
    <row r="1577" spans="2:90" x14ac:dyDescent="0.4">
      <c r="B1577" s="171" t="s">
        <v>490</v>
      </c>
      <c r="E1577" s="8"/>
      <c r="H1577" s="170"/>
      <c r="I1577" s="172"/>
      <c r="J1577" s="172"/>
      <c r="K1577" s="193"/>
      <c r="L1577" s="193"/>
      <c r="M1577" s="193"/>
      <c r="N1577" s="193"/>
      <c r="O1577" s="193"/>
      <c r="P1577" s="193"/>
      <c r="R1577" s="194"/>
      <c r="S1577" s="170"/>
      <c r="T1577" s="170"/>
      <c r="U1577" s="170"/>
      <c r="V1577" s="170"/>
      <c r="W1577" s="170"/>
      <c r="X1577" s="170"/>
      <c r="Y1577" s="170"/>
      <c r="Z1577" s="170"/>
      <c r="AA1577" s="170"/>
      <c r="AB1577" s="170"/>
      <c r="AC1577" s="170"/>
      <c r="AD1577" s="170"/>
      <c r="AE1577" s="170"/>
      <c r="AF1577" s="170"/>
      <c r="AG1577" s="170"/>
      <c r="AH1577" s="170"/>
      <c r="AI1577" s="170"/>
      <c r="AJ1577" s="170"/>
      <c r="AK1577" s="170"/>
      <c r="AL1577" s="170"/>
      <c r="AM1577" s="170"/>
      <c r="AN1577" s="170"/>
      <c r="AO1577" s="170"/>
      <c r="AP1577" s="170"/>
      <c r="AQ1577" s="170"/>
      <c r="AR1577" s="170"/>
      <c r="AS1577" s="170"/>
      <c r="AT1577" s="170"/>
      <c r="AU1577" s="170"/>
      <c r="AV1577" s="170"/>
      <c r="AW1577" s="170"/>
      <c r="AX1577" s="170"/>
      <c r="AY1577" s="170"/>
      <c r="AZ1577" s="170"/>
      <c r="BA1577" s="170"/>
      <c r="BB1577" s="170"/>
      <c r="BC1577" s="170"/>
      <c r="BD1577" s="170"/>
      <c r="BE1577" s="170"/>
      <c r="BF1577" s="170"/>
      <c r="BG1577" s="170"/>
      <c r="BH1577" s="170"/>
      <c r="BI1577" s="170"/>
      <c r="BJ1577" s="170"/>
      <c r="BK1577" s="170"/>
      <c r="BL1577" s="170"/>
      <c r="BM1577" s="170"/>
      <c r="BN1577" s="170"/>
      <c r="BO1577" s="170"/>
      <c r="BP1577" s="170"/>
      <c r="BQ1577" s="170"/>
      <c r="BR1577" s="170"/>
      <c r="BS1577" s="170"/>
      <c r="BT1577" s="170"/>
      <c r="BU1577" s="170"/>
      <c r="BV1577" s="170"/>
      <c r="BW1577" s="170"/>
      <c r="BX1577" s="170"/>
      <c r="BY1577" s="170"/>
      <c r="BZ1577" s="170"/>
      <c r="CA1577" s="170"/>
      <c r="CB1577" s="170"/>
      <c r="CC1577" s="170"/>
      <c r="CD1577" s="170"/>
      <c r="CE1577" s="170"/>
      <c r="CF1577" s="170"/>
      <c r="CG1577" s="170"/>
      <c r="CH1577" s="170"/>
      <c r="CI1577" s="170"/>
      <c r="CJ1577" s="170"/>
      <c r="CK1577" s="170"/>
      <c r="CL1577" s="170"/>
    </row>
    <row r="1578" spans="2:90" x14ac:dyDescent="0.4">
      <c r="B1578" s="171" t="s">
        <v>492</v>
      </c>
      <c r="E1578" s="8"/>
      <c r="H1578" s="170"/>
      <c r="I1578" s="172"/>
      <c r="J1578" s="172"/>
      <c r="K1578" s="193"/>
      <c r="L1578" s="193"/>
      <c r="M1578" s="193"/>
      <c r="N1578" s="193"/>
      <c r="O1578" s="193"/>
      <c r="P1578" s="193"/>
      <c r="R1578" s="194"/>
      <c r="S1578" s="170"/>
      <c r="T1578" s="170"/>
      <c r="U1578" s="170"/>
      <c r="V1578" s="170"/>
      <c r="W1578" s="170"/>
      <c r="X1578" s="170"/>
      <c r="Y1578" s="170"/>
      <c r="Z1578" s="170"/>
      <c r="AA1578" s="170"/>
      <c r="AB1578" s="170"/>
      <c r="AC1578" s="170"/>
      <c r="AD1578" s="170"/>
      <c r="AE1578" s="170"/>
      <c r="AF1578" s="170"/>
      <c r="AG1578" s="170"/>
      <c r="AH1578" s="170"/>
      <c r="AI1578" s="170"/>
      <c r="AJ1578" s="170"/>
      <c r="AK1578" s="170"/>
      <c r="AL1578" s="170"/>
      <c r="AM1578" s="170"/>
      <c r="AN1578" s="170"/>
      <c r="AO1578" s="170"/>
      <c r="AP1578" s="170"/>
      <c r="AQ1578" s="170"/>
      <c r="AR1578" s="170"/>
      <c r="AS1578" s="170"/>
      <c r="AT1578" s="170"/>
      <c r="AU1578" s="170"/>
      <c r="AV1578" s="170"/>
      <c r="AW1578" s="170"/>
      <c r="AX1578" s="170"/>
      <c r="AY1578" s="170"/>
      <c r="AZ1578" s="170"/>
      <c r="BA1578" s="170"/>
      <c r="BB1578" s="170"/>
      <c r="BC1578" s="170"/>
      <c r="BD1578" s="170"/>
      <c r="BE1578" s="170"/>
      <c r="BF1578" s="170"/>
      <c r="BG1578" s="170"/>
      <c r="BH1578" s="170"/>
      <c r="BI1578" s="170"/>
      <c r="BJ1578" s="170"/>
      <c r="BK1578" s="170"/>
      <c r="BL1578" s="170"/>
      <c r="BM1578" s="170"/>
      <c r="BN1578" s="170"/>
      <c r="BO1578" s="170"/>
      <c r="BP1578" s="170"/>
      <c r="BQ1578" s="170"/>
      <c r="BR1578" s="170"/>
      <c r="BS1578" s="170"/>
      <c r="BT1578" s="170"/>
      <c r="BU1578" s="170"/>
      <c r="BV1578" s="170"/>
      <c r="BW1578" s="170"/>
      <c r="BX1578" s="170"/>
      <c r="BY1578" s="170"/>
      <c r="BZ1578" s="170"/>
      <c r="CA1578" s="170"/>
      <c r="CB1578" s="170"/>
      <c r="CC1578" s="170"/>
      <c r="CD1578" s="170"/>
      <c r="CE1578" s="170"/>
      <c r="CF1578" s="170"/>
      <c r="CG1578" s="170"/>
      <c r="CH1578" s="170"/>
      <c r="CI1578" s="170"/>
      <c r="CJ1578" s="170"/>
      <c r="CK1578" s="170"/>
      <c r="CL1578" s="170"/>
    </row>
    <row r="1579" spans="2:90" x14ac:dyDescent="0.4">
      <c r="B1579" s="171" t="s">
        <v>461</v>
      </c>
      <c r="E1579" s="8"/>
      <c r="H1579" s="170"/>
      <c r="I1579" s="172"/>
      <c r="J1579" s="172"/>
      <c r="K1579" s="193"/>
      <c r="L1579" s="193"/>
      <c r="M1579" s="193"/>
      <c r="N1579" s="193"/>
      <c r="O1579" s="193"/>
      <c r="P1579" s="193"/>
      <c r="R1579" s="194"/>
      <c r="S1579" s="195" t="str">
        <f t="shared" ref="S1579:AX1579" si="1869">S$16</f>
        <v>S$12</v>
      </c>
      <c r="T1579" s="195" t="str">
        <f t="shared" si="1869"/>
        <v>T$12</v>
      </c>
      <c r="U1579" s="195" t="str">
        <f t="shared" si="1869"/>
        <v>U$12</v>
      </c>
      <c r="V1579" s="195" t="str">
        <f t="shared" si="1869"/>
        <v>V$12</v>
      </c>
      <c r="W1579" s="195" t="str">
        <f t="shared" si="1869"/>
        <v>W$12</v>
      </c>
      <c r="X1579" s="195" t="str">
        <f t="shared" si="1869"/>
        <v>X$12</v>
      </c>
      <c r="Y1579" s="195" t="str">
        <f t="shared" si="1869"/>
        <v>Y$12</v>
      </c>
      <c r="Z1579" s="195" t="str">
        <f t="shared" si="1869"/>
        <v>Z$12</v>
      </c>
      <c r="AA1579" s="195" t="str">
        <f t="shared" si="1869"/>
        <v>AA$12</v>
      </c>
      <c r="AB1579" s="195" t="str">
        <f t="shared" si="1869"/>
        <v>AB$12</v>
      </c>
      <c r="AC1579" s="195" t="str">
        <f t="shared" si="1869"/>
        <v>AC$12</v>
      </c>
      <c r="AD1579" s="195" t="str">
        <f t="shared" si="1869"/>
        <v>AD$12</v>
      </c>
      <c r="AE1579" s="195" t="str">
        <f t="shared" si="1869"/>
        <v>AE$12</v>
      </c>
      <c r="AF1579" s="195" t="str">
        <f t="shared" si="1869"/>
        <v>AF$12</v>
      </c>
      <c r="AG1579" s="195" t="str">
        <f t="shared" si="1869"/>
        <v>AG$12</v>
      </c>
      <c r="AH1579" s="195" t="str">
        <f t="shared" si="1869"/>
        <v>AH$12</v>
      </c>
      <c r="AI1579" s="195" t="str">
        <f t="shared" si="1869"/>
        <v>AI$12</v>
      </c>
      <c r="AJ1579" s="195" t="str">
        <f t="shared" si="1869"/>
        <v>AJ$12</v>
      </c>
      <c r="AK1579" s="195" t="str">
        <f t="shared" si="1869"/>
        <v>AK$12</v>
      </c>
      <c r="AL1579" s="195" t="str">
        <f t="shared" si="1869"/>
        <v>AL$12</v>
      </c>
      <c r="AM1579" s="195" t="str">
        <f t="shared" si="1869"/>
        <v>AM$12</v>
      </c>
      <c r="AN1579" s="195" t="str">
        <f t="shared" si="1869"/>
        <v>AN$12</v>
      </c>
      <c r="AO1579" s="195" t="str">
        <f t="shared" si="1869"/>
        <v>AO$12</v>
      </c>
      <c r="AP1579" s="195" t="str">
        <f t="shared" si="1869"/>
        <v>AP$12</v>
      </c>
      <c r="AQ1579" s="195" t="str">
        <f t="shared" si="1869"/>
        <v>AQ$12</v>
      </c>
      <c r="AR1579" s="195" t="str">
        <f t="shared" si="1869"/>
        <v>AR$12</v>
      </c>
      <c r="AS1579" s="195" t="str">
        <f t="shared" si="1869"/>
        <v>AS$12</v>
      </c>
      <c r="AT1579" s="195" t="str">
        <f t="shared" si="1869"/>
        <v>AT$12</v>
      </c>
      <c r="AU1579" s="195" t="str">
        <f t="shared" si="1869"/>
        <v>AU$12</v>
      </c>
      <c r="AV1579" s="195" t="str">
        <f t="shared" si="1869"/>
        <v>AV$12</v>
      </c>
      <c r="AW1579" s="195" t="str">
        <f t="shared" si="1869"/>
        <v>AW$12</v>
      </c>
      <c r="AX1579" s="195" t="str">
        <f t="shared" si="1869"/>
        <v>AX$12</v>
      </c>
      <c r="AY1579" s="195" t="str">
        <f t="shared" ref="AY1579:CD1579" si="1870">AY$16</f>
        <v>AY$12</v>
      </c>
      <c r="AZ1579" s="195" t="str">
        <f t="shared" si="1870"/>
        <v>AZ$12</v>
      </c>
      <c r="BA1579" s="195" t="str">
        <f t="shared" si="1870"/>
        <v>BA$12</v>
      </c>
      <c r="BB1579" s="195" t="str">
        <f t="shared" si="1870"/>
        <v>BB$12</v>
      </c>
      <c r="BC1579" s="195" t="str">
        <f t="shared" si="1870"/>
        <v>BC$12</v>
      </c>
      <c r="BD1579" s="195" t="str">
        <f t="shared" si="1870"/>
        <v>BD$12</v>
      </c>
      <c r="BE1579" s="195" t="str">
        <f t="shared" si="1870"/>
        <v>BE$12</v>
      </c>
      <c r="BF1579" s="195" t="str">
        <f t="shared" si="1870"/>
        <v>BF$12</v>
      </c>
      <c r="BG1579" s="195" t="str">
        <f t="shared" si="1870"/>
        <v>BG$12</v>
      </c>
      <c r="BH1579" s="195" t="str">
        <f t="shared" si="1870"/>
        <v>BH$12</v>
      </c>
      <c r="BI1579" s="195" t="str">
        <f t="shared" si="1870"/>
        <v>BI$12</v>
      </c>
      <c r="BJ1579" s="195" t="str">
        <f t="shared" si="1870"/>
        <v>BJ$12</v>
      </c>
      <c r="BK1579" s="195" t="str">
        <f t="shared" si="1870"/>
        <v>BK$12</v>
      </c>
      <c r="BL1579" s="195" t="str">
        <f t="shared" si="1870"/>
        <v>BL$12</v>
      </c>
      <c r="BM1579" s="195" t="str">
        <f t="shared" si="1870"/>
        <v>BM$12</v>
      </c>
      <c r="BN1579" s="195" t="str">
        <f t="shared" si="1870"/>
        <v>BN$12</v>
      </c>
      <c r="BO1579" s="195" t="str">
        <f t="shared" si="1870"/>
        <v>BO$12</v>
      </c>
      <c r="BP1579" s="195" t="str">
        <f t="shared" si="1870"/>
        <v>BP$12</v>
      </c>
      <c r="BQ1579" s="195" t="str">
        <f t="shared" si="1870"/>
        <v>BQ$12</v>
      </c>
      <c r="BR1579" s="195" t="str">
        <f t="shared" si="1870"/>
        <v>BR$12</v>
      </c>
      <c r="BS1579" s="195" t="str">
        <f t="shared" si="1870"/>
        <v>BS$12</v>
      </c>
      <c r="BT1579" s="195" t="str">
        <f t="shared" si="1870"/>
        <v>BT$12</v>
      </c>
      <c r="BU1579" s="195" t="str">
        <f t="shared" si="1870"/>
        <v>BU$12</v>
      </c>
      <c r="BV1579" s="195" t="str">
        <f t="shared" si="1870"/>
        <v>BV$12</v>
      </c>
      <c r="BW1579" s="195" t="str">
        <f t="shared" si="1870"/>
        <v>BW$12</v>
      </c>
      <c r="BX1579" s="195" t="str">
        <f t="shared" si="1870"/>
        <v>BX$12</v>
      </c>
      <c r="BY1579" s="195" t="str">
        <f t="shared" si="1870"/>
        <v>BY$12</v>
      </c>
      <c r="BZ1579" s="195" t="str">
        <f t="shared" si="1870"/>
        <v>BZ$12</v>
      </c>
      <c r="CA1579" s="195" t="str">
        <f t="shared" si="1870"/>
        <v>CA$12</v>
      </c>
      <c r="CB1579" s="195" t="str">
        <f t="shared" si="1870"/>
        <v>CB$12</v>
      </c>
      <c r="CC1579" s="195" t="str">
        <f t="shared" si="1870"/>
        <v>CC$12</v>
      </c>
      <c r="CD1579" s="195" t="str">
        <f t="shared" si="1870"/>
        <v>CD$12</v>
      </c>
      <c r="CE1579" s="195" t="str">
        <f t="shared" ref="CE1579:CL1579" si="1871">CE$16</f>
        <v>CE$12</v>
      </c>
      <c r="CF1579" s="195" t="str">
        <f t="shared" si="1871"/>
        <v>CF$12</v>
      </c>
      <c r="CG1579" s="195" t="str">
        <f t="shared" si="1871"/>
        <v>CG$12</v>
      </c>
      <c r="CH1579" s="195" t="str">
        <f t="shared" si="1871"/>
        <v>CH$12</v>
      </c>
      <c r="CI1579" s="195" t="str">
        <f t="shared" si="1871"/>
        <v>CI$12</v>
      </c>
      <c r="CJ1579" s="195" t="str">
        <f t="shared" si="1871"/>
        <v>CJ$12</v>
      </c>
      <c r="CK1579" s="195" t="str">
        <f t="shared" si="1871"/>
        <v>CK$12</v>
      </c>
      <c r="CL1579" s="195" t="str">
        <f t="shared" si="1871"/>
        <v>CL$12</v>
      </c>
    </row>
    <row r="1580" spans="2:90" x14ac:dyDescent="0.4">
      <c r="B1580" s="171" t="s">
        <v>462</v>
      </c>
      <c r="E1580" s="8"/>
      <c r="H1580" s="196"/>
      <c r="I1580" s="197"/>
      <c r="J1580" s="197"/>
      <c r="K1580" s="198"/>
      <c r="L1580" s="198"/>
      <c r="M1580" s="198"/>
      <c r="N1580" s="198"/>
      <c r="O1580" s="198"/>
      <c r="P1580" s="198"/>
      <c r="R1580" s="198"/>
      <c r="S1580" s="195" t="str">
        <f t="shared" ref="S1580:AX1580" si="1872">S$17</f>
        <v>S$13</v>
      </c>
      <c r="T1580" s="195" t="str">
        <f t="shared" si="1872"/>
        <v>T$13</v>
      </c>
      <c r="U1580" s="195" t="str">
        <f t="shared" si="1872"/>
        <v>U$13</v>
      </c>
      <c r="V1580" s="195" t="str">
        <f t="shared" si="1872"/>
        <v>V$13</v>
      </c>
      <c r="W1580" s="195" t="str">
        <f t="shared" si="1872"/>
        <v>W$13</v>
      </c>
      <c r="X1580" s="195" t="str">
        <f t="shared" si="1872"/>
        <v>X$13</v>
      </c>
      <c r="Y1580" s="195" t="str">
        <f t="shared" si="1872"/>
        <v>Y$13</v>
      </c>
      <c r="Z1580" s="195" t="str">
        <f t="shared" si="1872"/>
        <v>Z$13</v>
      </c>
      <c r="AA1580" s="195" t="str">
        <f t="shared" si="1872"/>
        <v>AA$13</v>
      </c>
      <c r="AB1580" s="195" t="str">
        <f t="shared" si="1872"/>
        <v>AB$13</v>
      </c>
      <c r="AC1580" s="195" t="str">
        <f t="shared" si="1872"/>
        <v>AC$13</v>
      </c>
      <c r="AD1580" s="195" t="str">
        <f t="shared" si="1872"/>
        <v>AD$13</v>
      </c>
      <c r="AE1580" s="195" t="str">
        <f t="shared" si="1872"/>
        <v>AE$13</v>
      </c>
      <c r="AF1580" s="195" t="str">
        <f t="shared" si="1872"/>
        <v>AF$13</v>
      </c>
      <c r="AG1580" s="195" t="str">
        <f t="shared" si="1872"/>
        <v>AG$13</v>
      </c>
      <c r="AH1580" s="195" t="str">
        <f t="shared" si="1872"/>
        <v>AH$13</v>
      </c>
      <c r="AI1580" s="195" t="str">
        <f t="shared" si="1872"/>
        <v>AI$13</v>
      </c>
      <c r="AJ1580" s="195" t="str">
        <f t="shared" si="1872"/>
        <v>AJ$13</v>
      </c>
      <c r="AK1580" s="195" t="str">
        <f t="shared" si="1872"/>
        <v>AK$13</v>
      </c>
      <c r="AL1580" s="195" t="str">
        <f t="shared" si="1872"/>
        <v>AL$13</v>
      </c>
      <c r="AM1580" s="195" t="str">
        <f t="shared" si="1872"/>
        <v>AM$13</v>
      </c>
      <c r="AN1580" s="195" t="str">
        <f t="shared" si="1872"/>
        <v>AN$13</v>
      </c>
      <c r="AO1580" s="195" t="str">
        <f t="shared" si="1872"/>
        <v>AO$13</v>
      </c>
      <c r="AP1580" s="195" t="str">
        <f t="shared" si="1872"/>
        <v>AP$13</v>
      </c>
      <c r="AQ1580" s="195" t="str">
        <f t="shared" si="1872"/>
        <v>AQ$13</v>
      </c>
      <c r="AR1580" s="195" t="str">
        <f t="shared" si="1872"/>
        <v>AR$13</v>
      </c>
      <c r="AS1580" s="195" t="str">
        <f t="shared" si="1872"/>
        <v>AS$13</v>
      </c>
      <c r="AT1580" s="195" t="str">
        <f t="shared" si="1872"/>
        <v>AT$13</v>
      </c>
      <c r="AU1580" s="195" t="str">
        <f t="shared" si="1872"/>
        <v>AU$13</v>
      </c>
      <c r="AV1580" s="195" t="str">
        <f t="shared" si="1872"/>
        <v>AV$13</v>
      </c>
      <c r="AW1580" s="195" t="str">
        <f t="shared" si="1872"/>
        <v>AW$13</v>
      </c>
      <c r="AX1580" s="195" t="str">
        <f t="shared" si="1872"/>
        <v>AX$13</v>
      </c>
      <c r="AY1580" s="195" t="str">
        <f t="shared" ref="AY1580:CD1580" si="1873">AY$17</f>
        <v>AY$13</v>
      </c>
      <c r="AZ1580" s="195" t="str">
        <f t="shared" si="1873"/>
        <v>AZ$13</v>
      </c>
      <c r="BA1580" s="195" t="str">
        <f t="shared" si="1873"/>
        <v>BA$13</v>
      </c>
      <c r="BB1580" s="195" t="str">
        <f t="shared" si="1873"/>
        <v>BB$13</v>
      </c>
      <c r="BC1580" s="195" t="str">
        <f t="shared" si="1873"/>
        <v>BC$13</v>
      </c>
      <c r="BD1580" s="195" t="str">
        <f t="shared" si="1873"/>
        <v>BD$13</v>
      </c>
      <c r="BE1580" s="195" t="str">
        <f t="shared" si="1873"/>
        <v>BE$13</v>
      </c>
      <c r="BF1580" s="195" t="str">
        <f t="shared" si="1873"/>
        <v>BF$13</v>
      </c>
      <c r="BG1580" s="195" t="str">
        <f t="shared" si="1873"/>
        <v>BG$13</v>
      </c>
      <c r="BH1580" s="195" t="str">
        <f t="shared" si="1873"/>
        <v>BH$13</v>
      </c>
      <c r="BI1580" s="195" t="str">
        <f t="shared" si="1873"/>
        <v>BI$13</v>
      </c>
      <c r="BJ1580" s="195" t="str">
        <f t="shared" si="1873"/>
        <v>BJ$13</v>
      </c>
      <c r="BK1580" s="195" t="str">
        <f t="shared" si="1873"/>
        <v>BK$13</v>
      </c>
      <c r="BL1580" s="195" t="str">
        <f t="shared" si="1873"/>
        <v>BL$13</v>
      </c>
      <c r="BM1580" s="195" t="str">
        <f t="shared" si="1873"/>
        <v>BM$13</v>
      </c>
      <c r="BN1580" s="195" t="str">
        <f t="shared" si="1873"/>
        <v>BN$13</v>
      </c>
      <c r="BO1580" s="195" t="str">
        <f t="shared" si="1873"/>
        <v>BO$13</v>
      </c>
      <c r="BP1580" s="195" t="str">
        <f t="shared" si="1873"/>
        <v>BP$13</v>
      </c>
      <c r="BQ1580" s="195" t="str">
        <f t="shared" si="1873"/>
        <v>BQ$13</v>
      </c>
      <c r="BR1580" s="195" t="str">
        <f t="shared" si="1873"/>
        <v>BR$13</v>
      </c>
      <c r="BS1580" s="195" t="str">
        <f t="shared" si="1873"/>
        <v>BS$13</v>
      </c>
      <c r="BT1580" s="195" t="str">
        <f t="shared" si="1873"/>
        <v>BT$13</v>
      </c>
      <c r="BU1580" s="195" t="str">
        <f t="shared" si="1873"/>
        <v>BU$13</v>
      </c>
      <c r="BV1580" s="195" t="str">
        <f t="shared" si="1873"/>
        <v>BV$13</v>
      </c>
      <c r="BW1580" s="195" t="str">
        <f t="shared" si="1873"/>
        <v>BW$13</v>
      </c>
      <c r="BX1580" s="195" t="str">
        <f t="shared" si="1873"/>
        <v>BX$13</v>
      </c>
      <c r="BY1580" s="195" t="str">
        <f t="shared" si="1873"/>
        <v>BY$13</v>
      </c>
      <c r="BZ1580" s="195" t="str">
        <f t="shared" si="1873"/>
        <v>BZ$13</v>
      </c>
      <c r="CA1580" s="195" t="str">
        <f t="shared" si="1873"/>
        <v>CA$13</v>
      </c>
      <c r="CB1580" s="195" t="str">
        <f t="shared" si="1873"/>
        <v>CB$13</v>
      </c>
      <c r="CC1580" s="195" t="str">
        <f t="shared" si="1873"/>
        <v>CC$13</v>
      </c>
      <c r="CD1580" s="195" t="str">
        <f t="shared" si="1873"/>
        <v>CD$13</v>
      </c>
      <c r="CE1580" s="195" t="str">
        <f t="shared" ref="CE1580:CL1580" si="1874">CE$17</f>
        <v>CE$13</v>
      </c>
      <c r="CF1580" s="195" t="str">
        <f t="shared" si="1874"/>
        <v>CF$13</v>
      </c>
      <c r="CG1580" s="195" t="str">
        <f t="shared" si="1874"/>
        <v>CG$13</v>
      </c>
      <c r="CH1580" s="195" t="str">
        <f t="shared" si="1874"/>
        <v>CH$13</v>
      </c>
      <c r="CI1580" s="195" t="str">
        <f t="shared" si="1874"/>
        <v>CI$13</v>
      </c>
      <c r="CJ1580" s="195" t="str">
        <f t="shared" si="1874"/>
        <v>CJ$13</v>
      </c>
      <c r="CK1580" s="195" t="str">
        <f t="shared" si="1874"/>
        <v>CK$13</v>
      </c>
      <c r="CL1580" s="195" t="str">
        <f t="shared" si="1874"/>
        <v>CL$13</v>
      </c>
    </row>
    <row r="1581" spans="2:90" x14ac:dyDescent="0.4">
      <c r="B1581" s="171" t="s">
        <v>491</v>
      </c>
      <c r="E1581" s="8"/>
      <c r="H1581" s="196"/>
      <c r="I1581" s="197"/>
      <c r="J1581" s="197"/>
      <c r="K1581" s="198"/>
      <c r="L1581" s="198"/>
      <c r="M1581" s="198"/>
      <c r="N1581" s="198"/>
      <c r="O1581" s="198"/>
      <c r="P1581" s="198"/>
      <c r="R1581" s="198"/>
      <c r="S1581" s="186"/>
      <c r="T1581" s="186"/>
      <c r="U1581" s="186"/>
      <c r="V1581" s="186"/>
      <c r="W1581" s="186"/>
      <c r="X1581" s="186"/>
      <c r="Y1581" s="186"/>
      <c r="Z1581" s="186"/>
      <c r="AA1581" s="186"/>
      <c r="AB1581" s="186"/>
      <c r="AC1581" s="186"/>
      <c r="AD1581" s="186"/>
      <c r="AE1581" s="186"/>
      <c r="AF1581" s="186"/>
      <c r="AG1581" s="186"/>
      <c r="AH1581" s="186"/>
      <c r="AI1581" s="186"/>
      <c r="AJ1581" s="186"/>
      <c r="AK1581" s="186"/>
      <c r="AL1581" s="186"/>
      <c r="AM1581" s="186"/>
      <c r="AN1581" s="186"/>
      <c r="AO1581" s="186"/>
      <c r="AP1581" s="186"/>
      <c r="AQ1581" s="186"/>
      <c r="AR1581" s="186"/>
      <c r="AS1581" s="186"/>
      <c r="AT1581" s="186"/>
      <c r="AU1581" s="186"/>
      <c r="AV1581" s="186"/>
      <c r="AW1581" s="186"/>
      <c r="AX1581" s="186"/>
      <c r="AY1581" s="186"/>
      <c r="AZ1581" s="186"/>
      <c r="BA1581" s="186"/>
      <c r="BB1581" s="186"/>
      <c r="BC1581" s="186"/>
      <c r="BD1581" s="186"/>
      <c r="BE1581" s="186"/>
      <c r="BF1581" s="186"/>
      <c r="BG1581" s="186"/>
      <c r="BH1581" s="186"/>
      <c r="BI1581" s="186"/>
      <c r="BJ1581" s="186"/>
      <c r="BK1581" s="186"/>
      <c r="BL1581" s="186"/>
      <c r="BM1581" s="186"/>
      <c r="BN1581" s="186"/>
      <c r="BO1581" s="186"/>
      <c r="BP1581" s="186"/>
      <c r="BQ1581" s="186"/>
      <c r="BR1581" s="186"/>
      <c r="BS1581" s="186"/>
      <c r="BT1581" s="186"/>
      <c r="BU1581" s="186"/>
      <c r="BV1581" s="186"/>
      <c r="BW1581" s="186"/>
      <c r="BX1581" s="186"/>
      <c r="BY1581" s="186"/>
      <c r="BZ1581" s="186"/>
      <c r="CA1581" s="186"/>
      <c r="CB1581" s="186"/>
      <c r="CC1581" s="186"/>
      <c r="CD1581" s="186"/>
      <c r="CE1581" s="186"/>
      <c r="CF1581" s="186"/>
      <c r="CG1581" s="186"/>
      <c r="CH1581" s="186"/>
      <c r="CI1581" s="186"/>
      <c r="CJ1581" s="186"/>
      <c r="CK1581" s="186"/>
      <c r="CL1581" s="186"/>
    </row>
    <row r="1582" spans="2:90" x14ac:dyDescent="0.4">
      <c r="B1582" s="171" t="s">
        <v>505</v>
      </c>
      <c r="E1582" s="8"/>
      <c r="H1582" s="196"/>
      <c r="I1582" s="197"/>
      <c r="J1582" s="197"/>
      <c r="K1582" s="198"/>
      <c r="L1582" s="198"/>
      <c r="M1582" s="198"/>
      <c r="N1582" s="198"/>
      <c r="O1582" s="198"/>
      <c r="P1582" s="198"/>
      <c r="R1582" s="198"/>
      <c r="S1582" s="186"/>
      <c r="T1582" s="186"/>
      <c r="U1582" s="186"/>
      <c r="V1582" s="186"/>
      <c r="W1582" s="186"/>
      <c r="X1582" s="186"/>
      <c r="Y1582" s="186"/>
      <c r="Z1582" s="186"/>
      <c r="AA1582" s="186"/>
      <c r="AB1582" s="186"/>
      <c r="AC1582" s="186"/>
      <c r="AD1582" s="186"/>
      <c r="AE1582" s="186"/>
      <c r="AF1582" s="186"/>
      <c r="AG1582" s="186"/>
      <c r="AH1582" s="186"/>
      <c r="AI1582" s="186"/>
      <c r="AJ1582" s="186"/>
      <c r="AK1582" s="186"/>
      <c r="AL1582" s="186"/>
      <c r="AM1582" s="186"/>
      <c r="AN1582" s="186"/>
      <c r="AO1582" s="186"/>
      <c r="AP1582" s="186"/>
      <c r="AQ1582" s="186"/>
      <c r="AR1582" s="186"/>
      <c r="AS1582" s="186"/>
      <c r="AT1582" s="186"/>
      <c r="AU1582" s="186"/>
      <c r="AV1582" s="186"/>
      <c r="AW1582" s="186"/>
      <c r="AX1582" s="186"/>
      <c r="AY1582" s="186"/>
      <c r="AZ1582" s="186"/>
      <c r="BA1582" s="186"/>
      <c r="BB1582" s="186"/>
      <c r="BC1582" s="186"/>
      <c r="BD1582" s="186"/>
      <c r="BE1582" s="186"/>
      <c r="BF1582" s="186"/>
      <c r="BG1582" s="186"/>
      <c r="BH1582" s="186"/>
      <c r="BI1582" s="186"/>
      <c r="BJ1582" s="186"/>
      <c r="BK1582" s="186"/>
      <c r="BL1582" s="186"/>
      <c r="BM1582" s="186"/>
      <c r="BN1582" s="186"/>
      <c r="BO1582" s="186"/>
      <c r="BP1582" s="186"/>
      <c r="BQ1582" s="186"/>
      <c r="BR1582" s="186"/>
      <c r="BS1582" s="186"/>
      <c r="BT1582" s="186"/>
      <c r="BU1582" s="186"/>
      <c r="BV1582" s="186"/>
      <c r="BW1582" s="186"/>
      <c r="BX1582" s="186"/>
      <c r="BY1582" s="186"/>
      <c r="BZ1582" s="186"/>
      <c r="CA1582" s="186"/>
      <c r="CB1582" s="186"/>
      <c r="CC1582" s="186"/>
      <c r="CD1582" s="186"/>
      <c r="CE1582" s="186"/>
      <c r="CF1582" s="186"/>
      <c r="CG1582" s="186"/>
      <c r="CH1582" s="186"/>
      <c r="CI1582" s="186"/>
      <c r="CJ1582" s="186"/>
      <c r="CK1582" s="186"/>
      <c r="CL1582" s="186"/>
    </row>
    <row r="1583" spans="2:90" x14ac:dyDescent="0.4">
      <c r="B1583" s="171" t="s">
        <v>463</v>
      </c>
      <c r="E1583" s="8"/>
      <c r="H1583" s="196"/>
      <c r="I1583" s="197"/>
      <c r="J1583" s="197"/>
      <c r="K1583" s="198"/>
      <c r="L1583" s="198"/>
      <c r="M1583" s="198"/>
      <c r="N1583" s="198"/>
      <c r="O1583" s="198"/>
      <c r="P1583" s="198"/>
      <c r="R1583" s="198"/>
      <c r="S1583" s="172" t="str">
        <f t="shared" ref="S1583" si="1875">ADDRESS(ROW(S1576),COLUMN(S1576),2)</f>
        <v>S$1576</v>
      </c>
      <c r="T1583" s="172" t="str">
        <f t="shared" ref="T1583:CE1583" si="1876">ADDRESS(ROW(T1576),COLUMN(T1576),2)</f>
        <v>T$1576</v>
      </c>
      <c r="U1583" s="172" t="str">
        <f t="shared" si="1876"/>
        <v>U$1576</v>
      </c>
      <c r="V1583" s="172" t="str">
        <f t="shared" si="1876"/>
        <v>V$1576</v>
      </c>
      <c r="W1583" s="172" t="str">
        <f t="shared" si="1876"/>
        <v>W$1576</v>
      </c>
      <c r="X1583" s="172" t="str">
        <f t="shared" si="1876"/>
        <v>X$1576</v>
      </c>
      <c r="Y1583" s="172" t="str">
        <f t="shared" si="1876"/>
        <v>Y$1576</v>
      </c>
      <c r="Z1583" s="172" t="str">
        <f t="shared" si="1876"/>
        <v>Z$1576</v>
      </c>
      <c r="AA1583" s="172" t="str">
        <f t="shared" si="1876"/>
        <v>AA$1576</v>
      </c>
      <c r="AB1583" s="172" t="str">
        <f t="shared" si="1876"/>
        <v>AB$1576</v>
      </c>
      <c r="AC1583" s="172" t="str">
        <f t="shared" si="1876"/>
        <v>AC$1576</v>
      </c>
      <c r="AD1583" s="172" t="str">
        <f t="shared" si="1876"/>
        <v>AD$1576</v>
      </c>
      <c r="AE1583" s="172" t="str">
        <f t="shared" si="1876"/>
        <v>AE$1576</v>
      </c>
      <c r="AF1583" s="172" t="str">
        <f t="shared" si="1876"/>
        <v>AF$1576</v>
      </c>
      <c r="AG1583" s="172" t="str">
        <f t="shared" si="1876"/>
        <v>AG$1576</v>
      </c>
      <c r="AH1583" s="172" t="str">
        <f t="shared" si="1876"/>
        <v>AH$1576</v>
      </c>
      <c r="AI1583" s="172" t="str">
        <f t="shared" si="1876"/>
        <v>AI$1576</v>
      </c>
      <c r="AJ1583" s="172" t="str">
        <f t="shared" si="1876"/>
        <v>AJ$1576</v>
      </c>
      <c r="AK1583" s="172" t="str">
        <f t="shared" si="1876"/>
        <v>AK$1576</v>
      </c>
      <c r="AL1583" s="172" t="str">
        <f t="shared" si="1876"/>
        <v>AL$1576</v>
      </c>
      <c r="AM1583" s="172" t="str">
        <f t="shared" si="1876"/>
        <v>AM$1576</v>
      </c>
      <c r="AN1583" s="172" t="str">
        <f t="shared" si="1876"/>
        <v>AN$1576</v>
      </c>
      <c r="AO1583" s="172" t="str">
        <f t="shared" si="1876"/>
        <v>AO$1576</v>
      </c>
      <c r="AP1583" s="172" t="str">
        <f t="shared" si="1876"/>
        <v>AP$1576</v>
      </c>
      <c r="AQ1583" s="172" t="str">
        <f t="shared" si="1876"/>
        <v>AQ$1576</v>
      </c>
      <c r="AR1583" s="172" t="str">
        <f t="shared" si="1876"/>
        <v>AR$1576</v>
      </c>
      <c r="AS1583" s="172" t="str">
        <f t="shared" si="1876"/>
        <v>AS$1576</v>
      </c>
      <c r="AT1583" s="172" t="str">
        <f t="shared" si="1876"/>
        <v>AT$1576</v>
      </c>
      <c r="AU1583" s="172" t="str">
        <f t="shared" si="1876"/>
        <v>AU$1576</v>
      </c>
      <c r="AV1583" s="172" t="str">
        <f t="shared" si="1876"/>
        <v>AV$1576</v>
      </c>
      <c r="AW1583" s="172" t="str">
        <f t="shared" si="1876"/>
        <v>AW$1576</v>
      </c>
      <c r="AX1583" s="172" t="str">
        <f t="shared" si="1876"/>
        <v>AX$1576</v>
      </c>
      <c r="AY1583" s="172" t="str">
        <f t="shared" si="1876"/>
        <v>AY$1576</v>
      </c>
      <c r="AZ1583" s="172" t="str">
        <f t="shared" si="1876"/>
        <v>AZ$1576</v>
      </c>
      <c r="BA1583" s="172" t="str">
        <f t="shared" si="1876"/>
        <v>BA$1576</v>
      </c>
      <c r="BB1583" s="172" t="str">
        <f t="shared" si="1876"/>
        <v>BB$1576</v>
      </c>
      <c r="BC1583" s="172" t="str">
        <f t="shared" si="1876"/>
        <v>BC$1576</v>
      </c>
      <c r="BD1583" s="172" t="str">
        <f t="shared" si="1876"/>
        <v>BD$1576</v>
      </c>
      <c r="BE1583" s="172" t="str">
        <f t="shared" si="1876"/>
        <v>BE$1576</v>
      </c>
      <c r="BF1583" s="172" t="str">
        <f t="shared" si="1876"/>
        <v>BF$1576</v>
      </c>
      <c r="BG1583" s="172" t="str">
        <f t="shared" si="1876"/>
        <v>BG$1576</v>
      </c>
      <c r="BH1583" s="172" t="str">
        <f t="shared" si="1876"/>
        <v>BH$1576</v>
      </c>
      <c r="BI1583" s="172" t="str">
        <f t="shared" si="1876"/>
        <v>BI$1576</v>
      </c>
      <c r="BJ1583" s="172" t="str">
        <f t="shared" si="1876"/>
        <v>BJ$1576</v>
      </c>
      <c r="BK1583" s="172" t="str">
        <f t="shared" si="1876"/>
        <v>BK$1576</v>
      </c>
      <c r="BL1583" s="172" t="str">
        <f t="shared" si="1876"/>
        <v>BL$1576</v>
      </c>
      <c r="BM1583" s="172" t="str">
        <f t="shared" si="1876"/>
        <v>BM$1576</v>
      </c>
      <c r="BN1583" s="172" t="str">
        <f t="shared" si="1876"/>
        <v>BN$1576</v>
      </c>
      <c r="BO1583" s="172" t="str">
        <f t="shared" si="1876"/>
        <v>BO$1576</v>
      </c>
      <c r="BP1583" s="172" t="str">
        <f t="shared" si="1876"/>
        <v>BP$1576</v>
      </c>
      <c r="BQ1583" s="172" t="str">
        <f t="shared" si="1876"/>
        <v>BQ$1576</v>
      </c>
      <c r="BR1583" s="172" t="str">
        <f t="shared" si="1876"/>
        <v>BR$1576</v>
      </c>
      <c r="BS1583" s="172" t="str">
        <f t="shared" si="1876"/>
        <v>BS$1576</v>
      </c>
      <c r="BT1583" s="172" t="str">
        <f t="shared" si="1876"/>
        <v>BT$1576</v>
      </c>
      <c r="BU1583" s="172" t="str">
        <f t="shared" si="1876"/>
        <v>BU$1576</v>
      </c>
      <c r="BV1583" s="172" t="str">
        <f t="shared" si="1876"/>
        <v>BV$1576</v>
      </c>
      <c r="BW1583" s="172" t="str">
        <f t="shared" si="1876"/>
        <v>BW$1576</v>
      </c>
      <c r="BX1583" s="172" t="str">
        <f t="shared" si="1876"/>
        <v>BX$1576</v>
      </c>
      <c r="BY1583" s="172" t="str">
        <f t="shared" si="1876"/>
        <v>BY$1576</v>
      </c>
      <c r="BZ1583" s="172" t="str">
        <f t="shared" si="1876"/>
        <v>BZ$1576</v>
      </c>
      <c r="CA1583" s="172" t="str">
        <f t="shared" si="1876"/>
        <v>CA$1576</v>
      </c>
      <c r="CB1583" s="172" t="str">
        <f t="shared" si="1876"/>
        <v>CB$1576</v>
      </c>
      <c r="CC1583" s="172" t="str">
        <f t="shared" si="1876"/>
        <v>CC$1576</v>
      </c>
      <c r="CD1583" s="172" t="str">
        <f t="shared" si="1876"/>
        <v>CD$1576</v>
      </c>
      <c r="CE1583" s="172" t="str">
        <f t="shared" si="1876"/>
        <v>CE$1576</v>
      </c>
      <c r="CF1583" s="172" t="str">
        <f t="shared" ref="CF1583:CK1583" si="1877">ADDRESS(ROW(CF1576),COLUMN(CF1576),2)</f>
        <v>CF$1576</v>
      </c>
      <c r="CG1583" s="172" t="str">
        <f t="shared" si="1877"/>
        <v>CG$1576</v>
      </c>
      <c r="CH1583" s="172" t="str">
        <f t="shared" si="1877"/>
        <v>CH$1576</v>
      </c>
      <c r="CI1583" s="172" t="str">
        <f t="shared" si="1877"/>
        <v>CI$1576</v>
      </c>
      <c r="CJ1583" s="172" t="str">
        <f t="shared" si="1877"/>
        <v>CJ$1576</v>
      </c>
      <c r="CK1583" s="172" t="str">
        <f t="shared" si="1877"/>
        <v>CK$1576</v>
      </c>
      <c r="CL1583" s="172" t="str">
        <f t="shared" ref="CL1583" si="1878">ADDRESS(ROW(CL1576),COLUMN(CL1576),2)</f>
        <v>CL$1576</v>
      </c>
    </row>
    <row r="1584" spans="2:90" x14ac:dyDescent="0.4">
      <c r="B1584" s="171" t="s">
        <v>464</v>
      </c>
      <c r="E1584" s="8"/>
      <c r="H1584" s="196"/>
      <c r="I1584" s="197"/>
      <c r="J1584" s="197"/>
      <c r="K1584" s="198"/>
      <c r="L1584" s="198"/>
      <c r="M1584" s="198"/>
      <c r="N1584" s="198"/>
      <c r="O1584" s="198"/>
      <c r="P1584" s="198"/>
      <c r="R1584" s="198"/>
      <c r="S1584" s="186" t="str">
        <f t="shared" ref="S1584:AX1584" si="1879">S$19</f>
        <v>S$15</v>
      </c>
      <c r="T1584" s="186" t="str">
        <f t="shared" si="1879"/>
        <v>T$15</v>
      </c>
      <c r="U1584" s="186" t="str">
        <f t="shared" si="1879"/>
        <v>U$15</v>
      </c>
      <c r="V1584" s="186" t="str">
        <f t="shared" si="1879"/>
        <v>V$15</v>
      </c>
      <c r="W1584" s="186" t="str">
        <f t="shared" si="1879"/>
        <v>W$15</v>
      </c>
      <c r="X1584" s="186" t="str">
        <f t="shared" si="1879"/>
        <v>X$15</v>
      </c>
      <c r="Y1584" s="186" t="str">
        <f t="shared" si="1879"/>
        <v>Y$15</v>
      </c>
      <c r="Z1584" s="186" t="str">
        <f t="shared" si="1879"/>
        <v>Z$15</v>
      </c>
      <c r="AA1584" s="186" t="str">
        <f t="shared" si="1879"/>
        <v>AA$15</v>
      </c>
      <c r="AB1584" s="186" t="str">
        <f t="shared" si="1879"/>
        <v>AB$15</v>
      </c>
      <c r="AC1584" s="186" t="str">
        <f t="shared" si="1879"/>
        <v>AC$15</v>
      </c>
      <c r="AD1584" s="186" t="str">
        <f t="shared" si="1879"/>
        <v>AD$15</v>
      </c>
      <c r="AE1584" s="186" t="str">
        <f t="shared" si="1879"/>
        <v>AE$15</v>
      </c>
      <c r="AF1584" s="186" t="str">
        <f t="shared" si="1879"/>
        <v>AF$15</v>
      </c>
      <c r="AG1584" s="186" t="str">
        <f t="shared" si="1879"/>
        <v>AG$15</v>
      </c>
      <c r="AH1584" s="186" t="str">
        <f t="shared" si="1879"/>
        <v>AH$15</v>
      </c>
      <c r="AI1584" s="186" t="str">
        <f t="shared" si="1879"/>
        <v>AI$15</v>
      </c>
      <c r="AJ1584" s="186" t="str">
        <f t="shared" si="1879"/>
        <v>AJ$15</v>
      </c>
      <c r="AK1584" s="186" t="str">
        <f t="shared" si="1879"/>
        <v>AK$15</v>
      </c>
      <c r="AL1584" s="186" t="str">
        <f t="shared" si="1879"/>
        <v>AL$15</v>
      </c>
      <c r="AM1584" s="186" t="str">
        <f t="shared" si="1879"/>
        <v>AM$15</v>
      </c>
      <c r="AN1584" s="186" t="str">
        <f t="shared" si="1879"/>
        <v>AN$15</v>
      </c>
      <c r="AO1584" s="186" t="str">
        <f t="shared" si="1879"/>
        <v>AO$15</v>
      </c>
      <c r="AP1584" s="186" t="str">
        <f t="shared" si="1879"/>
        <v>AP$15</v>
      </c>
      <c r="AQ1584" s="186" t="str">
        <f t="shared" si="1879"/>
        <v>AQ$15</v>
      </c>
      <c r="AR1584" s="186" t="str">
        <f t="shared" si="1879"/>
        <v>AR$15</v>
      </c>
      <c r="AS1584" s="186" t="str">
        <f t="shared" si="1879"/>
        <v>AS$15</v>
      </c>
      <c r="AT1584" s="186" t="str">
        <f t="shared" si="1879"/>
        <v>AT$15</v>
      </c>
      <c r="AU1584" s="186" t="str">
        <f t="shared" si="1879"/>
        <v>AU$15</v>
      </c>
      <c r="AV1584" s="186" t="str">
        <f t="shared" si="1879"/>
        <v>AV$15</v>
      </c>
      <c r="AW1584" s="186" t="str">
        <f t="shared" si="1879"/>
        <v>AW$15</v>
      </c>
      <c r="AX1584" s="186" t="str">
        <f t="shared" si="1879"/>
        <v>AX$15</v>
      </c>
      <c r="AY1584" s="186" t="str">
        <f t="shared" ref="AY1584:CD1584" si="1880">AY$19</f>
        <v>AY$15</v>
      </c>
      <c r="AZ1584" s="186" t="str">
        <f t="shared" si="1880"/>
        <v>AZ$15</v>
      </c>
      <c r="BA1584" s="186" t="str">
        <f t="shared" si="1880"/>
        <v>BA$15</v>
      </c>
      <c r="BB1584" s="186" t="str">
        <f t="shared" si="1880"/>
        <v>BB$15</v>
      </c>
      <c r="BC1584" s="186" t="str">
        <f t="shared" si="1880"/>
        <v>BC$15</v>
      </c>
      <c r="BD1584" s="186" t="str">
        <f t="shared" si="1880"/>
        <v>BD$15</v>
      </c>
      <c r="BE1584" s="186" t="str">
        <f t="shared" si="1880"/>
        <v>BE$15</v>
      </c>
      <c r="BF1584" s="186" t="str">
        <f t="shared" si="1880"/>
        <v>BF$15</v>
      </c>
      <c r="BG1584" s="186" t="str">
        <f t="shared" si="1880"/>
        <v>BG$15</v>
      </c>
      <c r="BH1584" s="186" t="str">
        <f t="shared" si="1880"/>
        <v>BH$15</v>
      </c>
      <c r="BI1584" s="186" t="str">
        <f t="shared" si="1880"/>
        <v>BI$15</v>
      </c>
      <c r="BJ1584" s="186" t="str">
        <f t="shared" si="1880"/>
        <v>BJ$15</v>
      </c>
      <c r="BK1584" s="186" t="str">
        <f t="shared" si="1880"/>
        <v>BK$15</v>
      </c>
      <c r="BL1584" s="186" t="str">
        <f t="shared" si="1880"/>
        <v>BL$15</v>
      </c>
      <c r="BM1584" s="186" t="str">
        <f t="shared" si="1880"/>
        <v>BM$15</v>
      </c>
      <c r="BN1584" s="186" t="str">
        <f t="shared" si="1880"/>
        <v>BN$15</v>
      </c>
      <c r="BO1584" s="186" t="str">
        <f t="shared" si="1880"/>
        <v>BO$15</v>
      </c>
      <c r="BP1584" s="186" t="str">
        <f t="shared" si="1880"/>
        <v>BP$15</v>
      </c>
      <c r="BQ1584" s="186" t="str">
        <f t="shared" si="1880"/>
        <v>BQ$15</v>
      </c>
      <c r="BR1584" s="186" t="str">
        <f t="shared" si="1880"/>
        <v>BR$15</v>
      </c>
      <c r="BS1584" s="186" t="str">
        <f t="shared" si="1880"/>
        <v>BS$15</v>
      </c>
      <c r="BT1584" s="186" t="str">
        <f t="shared" si="1880"/>
        <v>BT$15</v>
      </c>
      <c r="BU1584" s="186" t="str">
        <f t="shared" si="1880"/>
        <v>BU$15</v>
      </c>
      <c r="BV1584" s="186" t="str">
        <f t="shared" si="1880"/>
        <v>BV$15</v>
      </c>
      <c r="BW1584" s="186" t="str">
        <f t="shared" si="1880"/>
        <v>BW$15</v>
      </c>
      <c r="BX1584" s="186" t="str">
        <f t="shared" si="1880"/>
        <v>BX$15</v>
      </c>
      <c r="BY1584" s="186" t="str">
        <f t="shared" si="1880"/>
        <v>BY$15</v>
      </c>
      <c r="BZ1584" s="186" t="str">
        <f t="shared" si="1880"/>
        <v>BZ$15</v>
      </c>
      <c r="CA1584" s="186" t="str">
        <f t="shared" si="1880"/>
        <v>CA$15</v>
      </c>
      <c r="CB1584" s="186" t="str">
        <f t="shared" si="1880"/>
        <v>CB$15</v>
      </c>
      <c r="CC1584" s="186" t="str">
        <f t="shared" si="1880"/>
        <v>CC$15</v>
      </c>
      <c r="CD1584" s="186" t="str">
        <f t="shared" si="1880"/>
        <v>CD$15</v>
      </c>
      <c r="CE1584" s="186" t="str">
        <f t="shared" ref="CE1584:CL1584" si="1881">CE$19</f>
        <v>CE$15</v>
      </c>
      <c r="CF1584" s="186" t="str">
        <f t="shared" si="1881"/>
        <v>CF$15</v>
      </c>
      <c r="CG1584" s="186" t="str">
        <f t="shared" si="1881"/>
        <v>CG$15</v>
      </c>
      <c r="CH1584" s="186" t="str">
        <f t="shared" si="1881"/>
        <v>CH$15</v>
      </c>
      <c r="CI1584" s="186" t="str">
        <f t="shared" si="1881"/>
        <v>CI$15</v>
      </c>
      <c r="CJ1584" s="186" t="str">
        <f t="shared" si="1881"/>
        <v>CJ$15</v>
      </c>
      <c r="CK1584" s="186" t="str">
        <f t="shared" si="1881"/>
        <v>CK$15</v>
      </c>
      <c r="CL1584" s="186" t="str">
        <f t="shared" si="1881"/>
        <v>CL$15</v>
      </c>
    </row>
    <row r="1585" spans="2:90" x14ac:dyDescent="0.4">
      <c r="B1585" s="139" t="s">
        <v>265</v>
      </c>
      <c r="C1585" s="31"/>
      <c r="D1585" t="s">
        <v>496</v>
      </c>
      <c r="E1585" s="8" t="str">
        <f t="shared" ref="E1585:E1588" si="1882">ROW()&amp;" "&amp;D1585</f>
        <v>1585 WCINV-SSV</v>
      </c>
      <c r="F1585" t="s">
        <v>439</v>
      </c>
      <c r="G1585" s="31" t="s">
        <v>81</v>
      </c>
      <c r="H1585" s="138"/>
      <c r="I1585" s="140"/>
      <c r="J1585" s="140"/>
      <c r="K1585" s="138"/>
      <c r="L1585" s="138"/>
      <c r="M1585" s="138"/>
      <c r="N1585" s="138"/>
      <c r="O1585" s="138"/>
      <c r="P1585" s="138"/>
      <c r="R1585" s="139"/>
      <c r="S1585" s="139"/>
      <c r="T1585" s="139"/>
      <c r="U1585" s="139"/>
      <c r="V1585" s="139"/>
      <c r="W1585" s="139"/>
      <c r="X1585" s="139"/>
      <c r="Y1585" s="139"/>
      <c r="Z1585" s="139"/>
      <c r="AA1585" s="139"/>
      <c r="AB1585" s="139"/>
      <c r="AC1585" s="139"/>
      <c r="AD1585" s="139"/>
      <c r="AE1585" s="139"/>
      <c r="AF1585" s="139"/>
      <c r="AG1585" s="139"/>
      <c r="AH1585" s="139"/>
      <c r="AI1585" s="139"/>
      <c r="AJ1585" s="139"/>
      <c r="AK1585" s="139"/>
      <c r="AL1585" s="139"/>
      <c r="AM1585" s="139"/>
      <c r="AN1585" s="139"/>
      <c r="AO1585" s="139"/>
      <c r="AP1585" s="139"/>
      <c r="AQ1585" s="139"/>
      <c r="AR1585" s="139"/>
      <c r="AS1585" s="139"/>
      <c r="AT1585" s="139"/>
      <c r="AU1585" s="139"/>
      <c r="AV1585" s="139"/>
      <c r="AW1585" s="139"/>
      <c r="AX1585" s="139"/>
      <c r="AY1585" s="139"/>
      <c r="AZ1585" s="139"/>
      <c r="BA1585" s="139"/>
      <c r="BB1585" s="139"/>
      <c r="BC1585" s="139"/>
      <c r="BD1585" s="139"/>
      <c r="BE1585" s="139"/>
      <c r="BF1585" s="139"/>
      <c r="BG1585" s="139"/>
      <c r="BH1585" s="139"/>
      <c r="BI1585" s="139"/>
      <c r="BJ1585" s="139"/>
      <c r="BK1585" s="139"/>
      <c r="BL1585" s="139"/>
      <c r="BM1585" s="139"/>
      <c r="BN1585" s="139"/>
      <c r="BO1585" s="139"/>
      <c r="BP1585" s="139"/>
      <c r="BQ1585" s="139"/>
      <c r="BR1585" s="139"/>
      <c r="BS1585" s="139"/>
      <c r="BT1585" s="139"/>
      <c r="BU1585" s="139"/>
      <c r="BV1585" s="139"/>
      <c r="BW1585" s="139"/>
      <c r="BX1585" s="139"/>
      <c r="BY1585" s="139"/>
      <c r="BZ1585" s="139"/>
      <c r="CA1585" s="139"/>
      <c r="CB1585" s="139"/>
      <c r="CC1585" s="139"/>
      <c r="CD1585" s="139"/>
      <c r="CE1585" s="139"/>
      <c r="CF1585" s="139"/>
      <c r="CG1585" s="139"/>
      <c r="CH1585" s="139"/>
      <c r="CI1585" s="139"/>
      <c r="CJ1585" s="139"/>
      <c r="CK1585" s="139"/>
      <c r="CL1585" s="139"/>
    </row>
    <row r="1586" spans="2:90" x14ac:dyDescent="0.4">
      <c r="B1586" s="95" t="str">
        <f>B1588&amp;":"</f>
        <v>Inventory - (Secondary label):</v>
      </c>
      <c r="D1586" t="s">
        <v>496</v>
      </c>
      <c r="E1586" s="8" t="str">
        <f t="shared" si="1882"/>
        <v>1586 WCINV-SSV</v>
      </c>
      <c r="G1586" t="str">
        <f>E1586</f>
        <v>1586 WCINV-SSV</v>
      </c>
      <c r="H1586" s="12"/>
      <c r="I1586" s="60"/>
      <c r="J1586" s="60"/>
      <c r="K1586" s="20"/>
      <c r="L1586" s="20"/>
      <c r="M1586" s="20"/>
      <c r="N1586" s="20"/>
      <c r="O1586" s="20"/>
      <c r="P1586" s="20"/>
      <c r="R1586" s="20"/>
      <c r="S1586" s="20"/>
      <c r="T1586" s="20"/>
      <c r="U1586" s="20"/>
      <c r="V1586" s="20"/>
      <c r="W1586" s="20"/>
      <c r="X1586" s="20"/>
      <c r="Y1586" s="20"/>
      <c r="Z1586" s="20"/>
      <c r="AA1586" s="20"/>
      <c r="AB1586" s="20"/>
      <c r="AC1586" s="20"/>
      <c r="AD1586" s="20"/>
      <c r="AE1586" s="20"/>
      <c r="AF1586" s="20"/>
      <c r="AG1586" s="20"/>
      <c r="AH1586" s="20"/>
      <c r="AI1586" s="20"/>
      <c r="AJ1586" s="20"/>
      <c r="AK1586" s="20"/>
      <c r="AL1586" s="20"/>
      <c r="AM1586" s="20"/>
      <c r="AN1586" s="20"/>
      <c r="AO1586" s="20"/>
      <c r="AP1586" s="20"/>
      <c r="AQ1586" s="20"/>
      <c r="AR1586" s="20"/>
      <c r="AS1586" s="20"/>
      <c r="AT1586" s="20"/>
      <c r="AU1586" s="20"/>
      <c r="AV1586" s="20"/>
      <c r="AW1586" s="20"/>
      <c r="AX1586" s="20"/>
      <c r="AY1586" s="20"/>
      <c r="AZ1586" s="20"/>
      <c r="BA1586" s="20"/>
      <c r="BB1586" s="20"/>
      <c r="BC1586" s="20"/>
      <c r="BD1586" s="20"/>
      <c r="BE1586" s="20"/>
      <c r="BF1586" s="20"/>
      <c r="BG1586" s="20"/>
      <c r="BH1586" s="20"/>
      <c r="BI1586" s="20"/>
      <c r="BJ1586" s="20"/>
      <c r="BK1586" s="20"/>
      <c r="BL1586" s="20"/>
      <c r="BM1586" s="20"/>
      <c r="BN1586" s="20"/>
      <c r="BO1586" s="20"/>
      <c r="BP1586" s="20"/>
      <c r="BQ1586" s="20"/>
      <c r="BR1586" s="20"/>
      <c r="BS1586" s="20"/>
      <c r="BT1586" s="20"/>
      <c r="BU1586" s="20"/>
      <c r="BV1586" s="20"/>
      <c r="BW1586" s="20"/>
      <c r="BX1586" s="20"/>
      <c r="BY1586" s="20"/>
      <c r="BZ1586" s="20"/>
      <c r="CA1586" s="20"/>
      <c r="CB1586" s="20"/>
      <c r="CC1586" s="20"/>
      <c r="CD1586" s="20"/>
      <c r="CE1586" s="20"/>
      <c r="CF1586" s="20"/>
      <c r="CG1586" s="20"/>
      <c r="CH1586" s="20"/>
      <c r="CI1586" s="20"/>
      <c r="CJ1586" s="20"/>
      <c r="CK1586" s="20"/>
      <c r="CL1586" s="20"/>
    </row>
    <row r="1587" spans="2:90" x14ac:dyDescent="0.4">
      <c r="B1587" s="141" t="s">
        <v>238</v>
      </c>
      <c r="D1587" t="s">
        <v>496</v>
      </c>
      <c r="E1587" s="8" t="str">
        <f t="shared" si="1882"/>
        <v>1587 WCINV-SSV</v>
      </c>
      <c r="G1587" t="str">
        <f>E1587</f>
        <v>1587 WCINV-SSV</v>
      </c>
      <c r="H1587" s="12"/>
      <c r="I1587" s="60"/>
      <c r="J1587" s="60"/>
      <c r="K1587" s="17">
        <v>30</v>
      </c>
      <c r="L1587" s="17">
        <v>30</v>
      </c>
      <c r="M1587" s="17">
        <v>30</v>
      </c>
      <c r="N1587" s="17">
        <v>30</v>
      </c>
      <c r="O1587" s="17">
        <v>30</v>
      </c>
      <c r="P1587" s="17">
        <v>30</v>
      </c>
      <c r="R1587" s="15"/>
      <c r="S1587" s="15" cm="1">
        <f t="array" ref="S1587">INDEX($K:$P,ROW(),MATCH(S$3,$K$2:$P$2,0))</f>
        <v>30</v>
      </c>
      <c r="T1587" s="15" cm="1">
        <f t="array" ref="T1587">INDEX($K:$P,ROW(),MATCH(T$3,$K$2:$P$2,0))</f>
        <v>30</v>
      </c>
      <c r="U1587" s="15" cm="1">
        <f t="array" ref="U1587">INDEX($K:$P,ROW(),MATCH(U$3,$K$2:$P$2,0))</f>
        <v>30</v>
      </c>
      <c r="V1587" s="15" cm="1">
        <f t="array" ref="V1587">INDEX($K:$P,ROW(),MATCH(V$3,$K$2:$P$2,0))</f>
        <v>30</v>
      </c>
      <c r="W1587" s="15" cm="1">
        <f t="array" ref="W1587">INDEX($K:$P,ROW(),MATCH(W$3,$K$2:$P$2,0))</f>
        <v>30</v>
      </c>
      <c r="X1587" s="15" cm="1">
        <f t="array" ref="X1587">INDEX($K:$P,ROW(),MATCH(X$3,$K$2:$P$2,0))</f>
        <v>30</v>
      </c>
      <c r="Y1587" s="15" cm="1">
        <f t="array" ref="Y1587">INDEX($K:$P,ROW(),MATCH(Y$3,$K$2:$P$2,0))</f>
        <v>30</v>
      </c>
      <c r="Z1587" s="15" cm="1">
        <f t="array" ref="Z1587">INDEX($K:$P,ROW(),MATCH(Z$3,$K$2:$P$2,0))</f>
        <v>30</v>
      </c>
      <c r="AA1587" s="15" cm="1">
        <f t="array" ref="AA1587">INDEX($K:$P,ROW(),MATCH(AA$3,$K$2:$P$2,0))</f>
        <v>30</v>
      </c>
      <c r="AB1587" s="15" cm="1">
        <f t="array" ref="AB1587">INDEX($K:$P,ROW(),MATCH(AB$3,$K$2:$P$2,0))</f>
        <v>30</v>
      </c>
      <c r="AC1587" s="15" cm="1">
        <f t="array" ref="AC1587">INDEX($K:$P,ROW(),MATCH(AC$3,$K$2:$P$2,0))</f>
        <v>30</v>
      </c>
      <c r="AD1587" s="15" cm="1">
        <f t="array" ref="AD1587">INDEX($K:$P,ROW(),MATCH(AD$3,$K$2:$P$2,0))</f>
        <v>30</v>
      </c>
      <c r="AE1587" s="15" cm="1">
        <f t="array" ref="AE1587">INDEX($K:$P,ROW(),MATCH(AE$3,$K$2:$P$2,0))</f>
        <v>30</v>
      </c>
      <c r="AF1587" s="15" cm="1">
        <f t="array" ref="AF1587">INDEX($K:$P,ROW(),MATCH(AF$3,$K$2:$P$2,0))</f>
        <v>30</v>
      </c>
      <c r="AG1587" s="15" cm="1">
        <f t="array" ref="AG1587">INDEX($K:$P,ROW(),MATCH(AG$3,$K$2:$P$2,0))</f>
        <v>30</v>
      </c>
      <c r="AH1587" s="15" cm="1">
        <f t="array" ref="AH1587">INDEX($K:$P,ROW(),MATCH(AH$3,$K$2:$P$2,0))</f>
        <v>30</v>
      </c>
      <c r="AI1587" s="15" cm="1">
        <f t="array" ref="AI1587">INDEX($K:$P,ROW(),MATCH(AI$3,$K$2:$P$2,0))</f>
        <v>30</v>
      </c>
      <c r="AJ1587" s="15" cm="1">
        <f t="array" ref="AJ1587">INDEX($K:$P,ROW(),MATCH(AJ$3,$K$2:$P$2,0))</f>
        <v>30</v>
      </c>
      <c r="AK1587" s="15" cm="1">
        <f t="array" ref="AK1587">INDEX($K:$P,ROW(),MATCH(AK$3,$K$2:$P$2,0))</f>
        <v>30</v>
      </c>
      <c r="AL1587" s="15" cm="1">
        <f t="array" ref="AL1587">INDEX($K:$P,ROW(),MATCH(AL$3,$K$2:$P$2,0))</f>
        <v>30</v>
      </c>
      <c r="AM1587" s="15" cm="1">
        <f t="array" ref="AM1587">INDEX($K:$P,ROW(),MATCH(AM$3,$K$2:$P$2,0))</f>
        <v>30</v>
      </c>
      <c r="AN1587" s="15" cm="1">
        <f t="array" ref="AN1587">INDEX($K:$P,ROW(),MATCH(AN$3,$K$2:$P$2,0))</f>
        <v>30</v>
      </c>
      <c r="AO1587" s="15" cm="1">
        <f t="array" ref="AO1587">INDEX($K:$P,ROW(),MATCH(AO$3,$K$2:$P$2,0))</f>
        <v>30</v>
      </c>
      <c r="AP1587" s="15" cm="1">
        <f t="array" ref="AP1587">INDEX($K:$P,ROW(),MATCH(AP$3,$K$2:$P$2,0))</f>
        <v>30</v>
      </c>
      <c r="AQ1587" s="15" cm="1">
        <f t="array" ref="AQ1587">INDEX($K:$P,ROW(),MATCH(AQ$3,$K$2:$P$2,0))</f>
        <v>30</v>
      </c>
      <c r="AR1587" s="15" cm="1">
        <f t="array" ref="AR1587">INDEX($K:$P,ROW(),MATCH(AR$3,$K$2:$P$2,0))</f>
        <v>30</v>
      </c>
      <c r="AS1587" s="15" cm="1">
        <f t="array" ref="AS1587">INDEX($K:$P,ROW(),MATCH(AS$3,$K$2:$P$2,0))</f>
        <v>30</v>
      </c>
      <c r="AT1587" s="15" cm="1">
        <f t="array" ref="AT1587">INDEX($K:$P,ROW(),MATCH(AT$3,$K$2:$P$2,0))</f>
        <v>30</v>
      </c>
      <c r="AU1587" s="15" cm="1">
        <f t="array" ref="AU1587">INDEX($K:$P,ROW(),MATCH(AU$3,$K$2:$P$2,0))</f>
        <v>30</v>
      </c>
      <c r="AV1587" s="15" cm="1">
        <f t="array" ref="AV1587">INDEX($K:$P,ROW(),MATCH(AV$3,$K$2:$P$2,0))</f>
        <v>30</v>
      </c>
      <c r="AW1587" s="15" cm="1">
        <f t="array" ref="AW1587">INDEX($K:$P,ROW(),MATCH(AW$3,$K$2:$P$2,0))</f>
        <v>30</v>
      </c>
      <c r="AX1587" s="15" cm="1">
        <f t="array" ref="AX1587">INDEX($K:$P,ROW(),MATCH(AX$3,$K$2:$P$2,0))</f>
        <v>30</v>
      </c>
      <c r="AY1587" s="15" cm="1">
        <f t="array" ref="AY1587">INDEX($K:$P,ROW(),MATCH(AY$3,$K$2:$P$2,0))</f>
        <v>30</v>
      </c>
      <c r="AZ1587" s="15" cm="1">
        <f t="array" ref="AZ1587">INDEX($K:$P,ROW(),MATCH(AZ$3,$K$2:$P$2,0))</f>
        <v>30</v>
      </c>
      <c r="BA1587" s="15" cm="1">
        <f t="array" ref="BA1587">INDEX($K:$P,ROW(),MATCH(BA$3,$K$2:$P$2,0))</f>
        <v>30</v>
      </c>
      <c r="BB1587" s="15" cm="1">
        <f t="array" ref="BB1587">INDEX($K:$P,ROW(),MATCH(BB$3,$K$2:$P$2,0))</f>
        <v>30</v>
      </c>
      <c r="BC1587" s="15" cm="1">
        <f t="array" ref="BC1587">INDEX($K:$P,ROW(),MATCH(BC$3,$K$2:$P$2,0))</f>
        <v>30</v>
      </c>
      <c r="BD1587" s="15" cm="1">
        <f t="array" ref="BD1587">INDEX($K:$P,ROW(),MATCH(BD$3,$K$2:$P$2,0))</f>
        <v>30</v>
      </c>
      <c r="BE1587" s="15" cm="1">
        <f t="array" ref="BE1587">INDEX($K:$P,ROW(),MATCH(BE$3,$K$2:$P$2,0))</f>
        <v>30</v>
      </c>
      <c r="BF1587" s="15" cm="1">
        <f t="array" ref="BF1587">INDEX($K:$P,ROW(),MATCH(BF$3,$K$2:$P$2,0))</f>
        <v>30</v>
      </c>
      <c r="BG1587" s="15" cm="1">
        <f t="array" ref="BG1587">INDEX($K:$P,ROW(),MATCH(BG$3,$K$2:$P$2,0))</f>
        <v>30</v>
      </c>
      <c r="BH1587" s="15" cm="1">
        <f t="array" ref="BH1587">INDEX($K:$P,ROW(),MATCH(BH$3,$K$2:$P$2,0))</f>
        <v>30</v>
      </c>
      <c r="BI1587" s="15" cm="1">
        <f t="array" ref="BI1587">INDEX($K:$P,ROW(),MATCH(BI$3,$K$2:$P$2,0))</f>
        <v>30</v>
      </c>
      <c r="BJ1587" s="15" cm="1">
        <f t="array" ref="BJ1587">INDEX($K:$P,ROW(),MATCH(BJ$3,$K$2:$P$2,0))</f>
        <v>30</v>
      </c>
      <c r="BK1587" s="15" cm="1">
        <f t="array" ref="BK1587">INDEX($K:$P,ROW(),MATCH(BK$3,$K$2:$P$2,0))</f>
        <v>30</v>
      </c>
      <c r="BL1587" s="15" cm="1">
        <f t="array" ref="BL1587">INDEX($K:$P,ROW(),MATCH(BL$3,$K$2:$P$2,0))</f>
        <v>30</v>
      </c>
      <c r="BM1587" s="15" cm="1">
        <f t="array" ref="BM1587">INDEX($K:$P,ROW(),MATCH(BM$3,$K$2:$P$2,0))</f>
        <v>30</v>
      </c>
      <c r="BN1587" s="15" cm="1">
        <f t="array" ref="BN1587">INDEX($K:$P,ROW(),MATCH(BN$3,$K$2:$P$2,0))</f>
        <v>30</v>
      </c>
      <c r="BO1587" s="15" cm="1">
        <f t="array" ref="BO1587">INDEX($K:$P,ROW(),MATCH(BO$3,$K$2:$P$2,0))</f>
        <v>30</v>
      </c>
      <c r="BP1587" s="15" cm="1">
        <f t="array" ref="BP1587">INDEX($K:$P,ROW(),MATCH(BP$3,$K$2:$P$2,0))</f>
        <v>30</v>
      </c>
      <c r="BQ1587" s="15" cm="1">
        <f t="array" ref="BQ1587">INDEX($K:$P,ROW(),MATCH(BQ$3,$K$2:$P$2,0))</f>
        <v>30</v>
      </c>
      <c r="BR1587" s="15" cm="1">
        <f t="array" ref="BR1587">INDEX($K:$P,ROW(),MATCH(BR$3,$K$2:$P$2,0))</f>
        <v>30</v>
      </c>
      <c r="BS1587" s="15" cm="1">
        <f t="array" ref="BS1587">INDEX($K:$P,ROW(),MATCH(BS$3,$K$2:$P$2,0))</f>
        <v>30</v>
      </c>
      <c r="BT1587" s="15" cm="1">
        <f t="array" ref="BT1587">INDEX($K:$P,ROW(),MATCH(BT$3,$K$2:$P$2,0))</f>
        <v>30</v>
      </c>
      <c r="BU1587" s="15" cm="1">
        <f t="array" ref="BU1587">INDEX($K:$P,ROW(),MATCH(BU$3,$K$2:$P$2,0))</f>
        <v>30</v>
      </c>
      <c r="BV1587" s="15" cm="1">
        <f t="array" ref="BV1587">INDEX($K:$P,ROW(),MATCH(BV$3,$K$2:$P$2,0))</f>
        <v>30</v>
      </c>
      <c r="BW1587" s="15" cm="1">
        <f t="array" ref="BW1587">INDEX($K:$P,ROW(),MATCH(BW$3,$K$2:$P$2,0))</f>
        <v>30</v>
      </c>
      <c r="BX1587" s="15" cm="1">
        <f t="array" ref="BX1587">INDEX($K:$P,ROW(),MATCH(BX$3,$K$2:$P$2,0))</f>
        <v>30</v>
      </c>
      <c r="BY1587" s="15" cm="1">
        <f t="array" ref="BY1587">INDEX($K:$P,ROW(),MATCH(BY$3,$K$2:$P$2,0))</f>
        <v>30</v>
      </c>
      <c r="BZ1587" s="15" cm="1">
        <f t="array" ref="BZ1587">INDEX($K:$P,ROW(),MATCH(BZ$3,$K$2:$P$2,0))</f>
        <v>30</v>
      </c>
      <c r="CA1587" s="15" cm="1">
        <f t="array" ref="CA1587">INDEX($K:$P,ROW(),MATCH(CA$3,$K$2:$P$2,0))</f>
        <v>30</v>
      </c>
      <c r="CB1587" s="15" cm="1">
        <f t="array" ref="CB1587">INDEX($K:$P,ROW(),MATCH(CB$3,$K$2:$P$2,0))</f>
        <v>30</v>
      </c>
      <c r="CC1587" s="15" cm="1">
        <f t="array" ref="CC1587">INDEX($K:$P,ROW(),MATCH(CC$3,$K$2:$P$2,0))</f>
        <v>30</v>
      </c>
      <c r="CD1587" s="15" cm="1">
        <f t="array" ref="CD1587">INDEX($K:$P,ROW(),MATCH(CD$3,$K$2:$P$2,0))</f>
        <v>30</v>
      </c>
      <c r="CE1587" s="15" cm="1">
        <f t="array" ref="CE1587">INDEX($K:$P,ROW(),MATCH(CE$3,$K$2:$P$2,0))</f>
        <v>30</v>
      </c>
      <c r="CF1587" s="15" cm="1">
        <f t="array" ref="CF1587">INDEX($K:$P,ROW(),MATCH(CF$3,$K$2:$P$2,0))</f>
        <v>30</v>
      </c>
      <c r="CG1587" s="15" cm="1">
        <f t="array" ref="CG1587">INDEX($K:$P,ROW(),MATCH(CG$3,$K$2:$P$2,0))</f>
        <v>30</v>
      </c>
      <c r="CH1587" s="15" cm="1">
        <f t="array" ref="CH1587">INDEX($K:$P,ROW(),MATCH(CH$3,$K$2:$P$2,0))</f>
        <v>30</v>
      </c>
      <c r="CI1587" s="15" cm="1">
        <f t="array" ref="CI1587">INDEX($K:$P,ROW(),MATCH(CI$3,$K$2:$P$2,0))</f>
        <v>30</v>
      </c>
      <c r="CJ1587" s="15" cm="1">
        <f t="array" ref="CJ1587">INDEX($K:$P,ROW(),MATCH(CJ$3,$K$2:$P$2,0))</f>
        <v>30</v>
      </c>
      <c r="CK1587" s="15" cm="1">
        <f t="array" ref="CK1587">INDEX($K:$P,ROW(),MATCH(CK$3,$K$2:$P$2,0))</f>
        <v>30</v>
      </c>
      <c r="CL1587" s="15" cm="1">
        <f t="array" ref="CL1587">INDEX($K:$P,ROW(),MATCH(CL$3,$K$2:$P$2,0))</f>
        <v>30</v>
      </c>
    </row>
    <row r="1588" spans="2:90" x14ac:dyDescent="0.4">
      <c r="B1588" s="123" t="str">
        <f>"Inventory - "&amp;B1581</f>
        <v>Inventory - (Secondary label)</v>
      </c>
      <c r="C1588" t="s">
        <v>224</v>
      </c>
      <c r="D1588" t="s">
        <v>496</v>
      </c>
      <c r="E1588" s="8" t="str">
        <f t="shared" si="1882"/>
        <v>1588 WCINV-SSV</v>
      </c>
      <c r="H1588" s="27"/>
      <c r="I1588" s="78"/>
      <c r="J1588" s="78"/>
      <c r="K1588" s="33">
        <f t="shared" ref="K1588:P1588" ca="1" si="1883">SUMIF($4:$4,K$2,1588:1588)</f>
        <v>1000</v>
      </c>
      <c r="L1588" s="33">
        <f t="shared" ca="1" si="1883"/>
        <v>1000</v>
      </c>
      <c r="M1588" s="33">
        <f t="shared" ca="1" si="1883"/>
        <v>1000</v>
      </c>
      <c r="N1588" s="33">
        <f t="shared" ca="1" si="1883"/>
        <v>1000</v>
      </c>
      <c r="O1588" s="33">
        <f t="shared" ca="1" si="1883"/>
        <v>1000</v>
      </c>
      <c r="P1588" s="33">
        <f t="shared" ca="1" si="1883"/>
        <v>1000</v>
      </c>
      <c r="R1588" s="33"/>
      <c r="S1588" s="115" cm="1">
        <f t="array" aca="1" ref="S1588" ca="1">-MIN(S1587/30*INDIRECT(S1583),R1588-INDIRECT(S1583))</f>
        <v>1000</v>
      </c>
      <c r="T1588" s="115" cm="1">
        <f t="array" aca="1" ref="T1588" ca="1">-MIN(T1587/30*INDIRECT(T1583),S1588-INDIRECT(T1583))</f>
        <v>1000</v>
      </c>
      <c r="U1588" s="115" cm="1">
        <f t="array" aca="1" ref="U1588" ca="1">-MIN(U1587/30*INDIRECT(U1583),T1588-INDIRECT(U1583))</f>
        <v>1000</v>
      </c>
      <c r="V1588" s="115" cm="1">
        <f t="array" aca="1" ref="V1588" ca="1">-MIN(V1587/30*INDIRECT(V1583),U1588-INDIRECT(V1583))</f>
        <v>1000</v>
      </c>
      <c r="W1588" s="115" cm="1">
        <f t="array" aca="1" ref="W1588" ca="1">-MIN(W1587/30*INDIRECT(W1583),V1588-INDIRECT(W1583))</f>
        <v>1000</v>
      </c>
      <c r="X1588" s="115" cm="1">
        <f t="array" aca="1" ref="X1588" ca="1">-MIN(X1587/30*INDIRECT(X1583),W1588-INDIRECT(X1583))</f>
        <v>1000</v>
      </c>
      <c r="Y1588" s="115" cm="1">
        <f t="array" aca="1" ref="Y1588" ca="1">-MIN(Y1587/30*INDIRECT(Y1583),X1588-INDIRECT(Y1583))</f>
        <v>1000</v>
      </c>
      <c r="Z1588" s="115" cm="1">
        <f t="array" aca="1" ref="Z1588" ca="1">-MIN(Z1587/30*INDIRECT(Z1583),Y1588-INDIRECT(Z1583))</f>
        <v>1000</v>
      </c>
      <c r="AA1588" s="115" cm="1">
        <f t="array" aca="1" ref="AA1588" ca="1">-MIN(AA1587/30*INDIRECT(AA1583),Z1588-INDIRECT(AA1583))</f>
        <v>1000</v>
      </c>
      <c r="AB1588" s="115" cm="1">
        <f t="array" aca="1" ref="AB1588" ca="1">-MIN(AB1587/30*INDIRECT(AB1583),AA1588-INDIRECT(AB1583))</f>
        <v>1000</v>
      </c>
      <c r="AC1588" s="115" cm="1">
        <f t="array" aca="1" ref="AC1588" ca="1">-MIN(AC1587/30*INDIRECT(AC1583),AB1588-INDIRECT(AC1583))</f>
        <v>1000</v>
      </c>
      <c r="AD1588" s="115" cm="1">
        <f t="array" aca="1" ref="AD1588" ca="1">-MIN(AD1587/30*INDIRECT(AD1583),AC1588-INDIRECT(AD1583))</f>
        <v>1000</v>
      </c>
      <c r="AE1588" s="115" cm="1">
        <f t="array" aca="1" ref="AE1588" ca="1">-MIN(AE1587/30*INDIRECT(AE1583),AD1588-INDIRECT(AE1583))</f>
        <v>1000</v>
      </c>
      <c r="AF1588" s="115" cm="1">
        <f t="array" aca="1" ref="AF1588" ca="1">-MIN(AF1587/30*INDIRECT(AF1583),AE1588-INDIRECT(AF1583))</f>
        <v>1000</v>
      </c>
      <c r="AG1588" s="115" cm="1">
        <f t="array" aca="1" ref="AG1588" ca="1">-MIN(AG1587/30*INDIRECT(AG1583),AF1588-INDIRECT(AG1583))</f>
        <v>1000</v>
      </c>
      <c r="AH1588" s="115" cm="1">
        <f t="array" aca="1" ref="AH1588" ca="1">-MIN(AH1587/30*INDIRECT(AH1583),AG1588-INDIRECT(AH1583))</f>
        <v>1000</v>
      </c>
      <c r="AI1588" s="115" cm="1">
        <f t="array" aca="1" ref="AI1588" ca="1">-MIN(AI1587/30*INDIRECT(AI1583),AH1588-INDIRECT(AI1583))</f>
        <v>1000</v>
      </c>
      <c r="AJ1588" s="115" cm="1">
        <f t="array" aca="1" ref="AJ1588" ca="1">-MIN(AJ1587/30*INDIRECT(AJ1583),AI1588-INDIRECT(AJ1583))</f>
        <v>1000</v>
      </c>
      <c r="AK1588" s="115" cm="1">
        <f t="array" aca="1" ref="AK1588" ca="1">-MIN(AK1587/30*INDIRECT(AK1583),AJ1588-INDIRECT(AK1583))</f>
        <v>1000</v>
      </c>
      <c r="AL1588" s="115" cm="1">
        <f t="array" aca="1" ref="AL1588" ca="1">-MIN(AL1587/30*INDIRECT(AL1583),AK1588-INDIRECT(AL1583))</f>
        <v>1000</v>
      </c>
      <c r="AM1588" s="115" cm="1">
        <f t="array" aca="1" ref="AM1588" ca="1">-MIN(AM1587/30*INDIRECT(AM1583),AL1588-INDIRECT(AM1583))</f>
        <v>1000</v>
      </c>
      <c r="AN1588" s="115" cm="1">
        <f t="array" aca="1" ref="AN1588" ca="1">-MIN(AN1587/30*INDIRECT(AN1583),AM1588-INDIRECT(AN1583))</f>
        <v>1000</v>
      </c>
      <c r="AO1588" s="115" cm="1">
        <f t="array" aca="1" ref="AO1588" ca="1">-MIN(AO1587/30*INDIRECT(AO1583),AN1588-INDIRECT(AO1583))</f>
        <v>1000</v>
      </c>
      <c r="AP1588" s="115" cm="1">
        <f t="array" aca="1" ref="AP1588" ca="1">-MIN(AP1587/30*INDIRECT(AP1583),AO1588-INDIRECT(AP1583))</f>
        <v>1000</v>
      </c>
      <c r="AQ1588" s="115" cm="1">
        <f t="array" aca="1" ref="AQ1588" ca="1">-MIN(AQ1587/30*INDIRECT(AQ1583),AP1588-INDIRECT(AQ1583))</f>
        <v>1000</v>
      </c>
      <c r="AR1588" s="115" cm="1">
        <f t="array" aca="1" ref="AR1588" ca="1">-MIN(AR1587/30*INDIRECT(AR1583),AQ1588-INDIRECT(AR1583))</f>
        <v>1000</v>
      </c>
      <c r="AS1588" s="115" cm="1">
        <f t="array" aca="1" ref="AS1588" ca="1">-MIN(AS1587/30*INDIRECT(AS1583),AR1588-INDIRECT(AS1583))</f>
        <v>1000</v>
      </c>
      <c r="AT1588" s="115" cm="1">
        <f t="array" aca="1" ref="AT1588" ca="1">-MIN(AT1587/30*INDIRECT(AT1583),AS1588-INDIRECT(AT1583))</f>
        <v>1000</v>
      </c>
      <c r="AU1588" s="115" cm="1">
        <f t="array" aca="1" ref="AU1588" ca="1">-MIN(AU1587/30*INDIRECT(AU1583),AT1588-INDIRECT(AU1583))</f>
        <v>1000</v>
      </c>
      <c r="AV1588" s="115" cm="1">
        <f t="array" aca="1" ref="AV1588" ca="1">-MIN(AV1587/30*INDIRECT(AV1583),AU1588-INDIRECT(AV1583))</f>
        <v>1000</v>
      </c>
      <c r="AW1588" s="115" cm="1">
        <f t="array" aca="1" ref="AW1588" ca="1">-MIN(AW1587/30*INDIRECT(AW1583),AV1588-INDIRECT(AW1583))</f>
        <v>1000</v>
      </c>
      <c r="AX1588" s="115" cm="1">
        <f t="array" aca="1" ref="AX1588" ca="1">-MIN(AX1587/30*INDIRECT(AX1583),AW1588-INDIRECT(AX1583))</f>
        <v>1000</v>
      </c>
      <c r="AY1588" s="115" cm="1">
        <f t="array" aca="1" ref="AY1588" ca="1">-MIN(AY1587/30*INDIRECT(AY1583),AX1588-INDIRECT(AY1583))</f>
        <v>1000</v>
      </c>
      <c r="AZ1588" s="115" cm="1">
        <f t="array" aca="1" ref="AZ1588" ca="1">-MIN(AZ1587/30*INDIRECT(AZ1583),AY1588-INDIRECT(AZ1583))</f>
        <v>1000</v>
      </c>
      <c r="BA1588" s="115" cm="1">
        <f t="array" aca="1" ref="BA1588" ca="1">-MIN(BA1587/30*INDIRECT(BA1583),AZ1588-INDIRECT(BA1583))</f>
        <v>1000</v>
      </c>
      <c r="BB1588" s="115" cm="1">
        <f t="array" aca="1" ref="BB1588" ca="1">-MIN(BB1587/30*INDIRECT(BB1583),BA1588-INDIRECT(BB1583))</f>
        <v>1000</v>
      </c>
      <c r="BC1588" s="115" cm="1">
        <f t="array" aca="1" ref="BC1588" ca="1">-MIN(BC1587/30*INDIRECT(BC1583),BB1588-INDIRECT(BC1583))</f>
        <v>1000</v>
      </c>
      <c r="BD1588" s="115" cm="1">
        <f t="array" aca="1" ref="BD1588" ca="1">-MIN(BD1587/30*INDIRECT(BD1583),BC1588-INDIRECT(BD1583))</f>
        <v>1000</v>
      </c>
      <c r="BE1588" s="115" cm="1">
        <f t="array" aca="1" ref="BE1588" ca="1">-MIN(BE1587/30*INDIRECT(BE1583),BD1588-INDIRECT(BE1583))</f>
        <v>1000</v>
      </c>
      <c r="BF1588" s="115" cm="1">
        <f t="array" aca="1" ref="BF1588" ca="1">-MIN(BF1587/30*INDIRECT(BF1583),BE1588-INDIRECT(BF1583))</f>
        <v>1000</v>
      </c>
      <c r="BG1588" s="115" cm="1">
        <f t="array" aca="1" ref="BG1588" ca="1">-MIN(BG1587/30*INDIRECT(BG1583),BF1588-INDIRECT(BG1583))</f>
        <v>1000</v>
      </c>
      <c r="BH1588" s="115" cm="1">
        <f t="array" aca="1" ref="BH1588" ca="1">-MIN(BH1587/30*INDIRECT(BH1583),BG1588-INDIRECT(BH1583))</f>
        <v>1000</v>
      </c>
      <c r="BI1588" s="115" cm="1">
        <f t="array" aca="1" ref="BI1588" ca="1">-MIN(BI1587/30*INDIRECT(BI1583),BH1588-INDIRECT(BI1583))</f>
        <v>1000</v>
      </c>
      <c r="BJ1588" s="115" cm="1">
        <f t="array" aca="1" ref="BJ1588" ca="1">-MIN(BJ1587/30*INDIRECT(BJ1583),BI1588-INDIRECT(BJ1583))</f>
        <v>1000</v>
      </c>
      <c r="BK1588" s="115" cm="1">
        <f t="array" aca="1" ref="BK1588" ca="1">-MIN(BK1587/30*INDIRECT(BK1583),BJ1588-INDIRECT(BK1583))</f>
        <v>1000</v>
      </c>
      <c r="BL1588" s="115" cm="1">
        <f t="array" aca="1" ref="BL1588" ca="1">-MIN(BL1587/30*INDIRECT(BL1583),BK1588-INDIRECT(BL1583))</f>
        <v>1000</v>
      </c>
      <c r="BM1588" s="115" cm="1">
        <f t="array" aca="1" ref="BM1588" ca="1">-MIN(BM1587/30*INDIRECT(BM1583),BL1588-INDIRECT(BM1583))</f>
        <v>1000</v>
      </c>
      <c r="BN1588" s="115" cm="1">
        <f t="array" aca="1" ref="BN1588" ca="1">-MIN(BN1587/30*INDIRECT(BN1583),BM1588-INDIRECT(BN1583))</f>
        <v>1000</v>
      </c>
      <c r="BO1588" s="115" cm="1">
        <f t="array" aca="1" ref="BO1588" ca="1">-MIN(BO1587/30*INDIRECT(BO1583),BN1588-INDIRECT(BO1583))</f>
        <v>1000</v>
      </c>
      <c r="BP1588" s="115" cm="1">
        <f t="array" aca="1" ref="BP1588" ca="1">-MIN(BP1587/30*INDIRECT(BP1583),BO1588-INDIRECT(BP1583))</f>
        <v>1000</v>
      </c>
      <c r="BQ1588" s="115" cm="1">
        <f t="array" aca="1" ref="BQ1588" ca="1">-MIN(BQ1587/30*INDIRECT(BQ1583),BP1588-INDIRECT(BQ1583))</f>
        <v>1000</v>
      </c>
      <c r="BR1588" s="115" cm="1">
        <f t="array" aca="1" ref="BR1588" ca="1">-MIN(BR1587/30*INDIRECT(BR1583),BQ1588-INDIRECT(BR1583))</f>
        <v>1000</v>
      </c>
      <c r="BS1588" s="115" cm="1">
        <f t="array" aca="1" ref="BS1588" ca="1">-MIN(BS1587/30*INDIRECT(BS1583),BR1588-INDIRECT(BS1583))</f>
        <v>1000</v>
      </c>
      <c r="BT1588" s="115" cm="1">
        <f t="array" aca="1" ref="BT1588" ca="1">-MIN(BT1587/30*INDIRECT(BT1583),BS1588-INDIRECT(BT1583))</f>
        <v>1000</v>
      </c>
      <c r="BU1588" s="115" cm="1">
        <f t="array" aca="1" ref="BU1588" ca="1">-MIN(BU1587/30*INDIRECT(BU1583),BT1588-INDIRECT(BU1583))</f>
        <v>1000</v>
      </c>
      <c r="BV1588" s="115" cm="1">
        <f t="array" aca="1" ref="BV1588" ca="1">-MIN(BV1587/30*INDIRECT(BV1583),BU1588-INDIRECT(BV1583))</f>
        <v>1000</v>
      </c>
      <c r="BW1588" s="115" cm="1">
        <f t="array" aca="1" ref="BW1588" ca="1">-MIN(BW1587/30*INDIRECT(BW1583),BV1588-INDIRECT(BW1583))</f>
        <v>1000</v>
      </c>
      <c r="BX1588" s="115" cm="1">
        <f t="array" aca="1" ref="BX1588" ca="1">-MIN(BX1587/30*INDIRECT(BX1583),BW1588-INDIRECT(BX1583))</f>
        <v>1000</v>
      </c>
      <c r="BY1588" s="115" cm="1">
        <f t="array" aca="1" ref="BY1588" ca="1">-MIN(BY1587/30*INDIRECT(BY1583),BX1588-INDIRECT(BY1583))</f>
        <v>1000</v>
      </c>
      <c r="BZ1588" s="115" cm="1">
        <f t="array" aca="1" ref="BZ1588" ca="1">-MIN(BZ1587/30*INDIRECT(BZ1583),BY1588-INDIRECT(BZ1583))</f>
        <v>1000</v>
      </c>
      <c r="CA1588" s="115" cm="1">
        <f t="array" aca="1" ref="CA1588" ca="1">-MIN(CA1587/30*INDIRECT(CA1583),BZ1588-INDIRECT(CA1583))</f>
        <v>1000</v>
      </c>
      <c r="CB1588" s="115" cm="1">
        <f t="array" aca="1" ref="CB1588" ca="1">-MIN(CB1587/30*INDIRECT(CB1583),CA1588-INDIRECT(CB1583))</f>
        <v>1000</v>
      </c>
      <c r="CC1588" s="115" cm="1">
        <f t="array" aca="1" ref="CC1588" ca="1">-MIN(CC1587/30*INDIRECT(CC1583),CB1588-INDIRECT(CC1583))</f>
        <v>1000</v>
      </c>
      <c r="CD1588" s="115" cm="1">
        <f t="array" aca="1" ref="CD1588" ca="1">-MIN(CD1587/30*INDIRECT(CD1583),CC1588-INDIRECT(CD1583))</f>
        <v>1000</v>
      </c>
      <c r="CE1588" s="115" cm="1">
        <f t="array" aca="1" ref="CE1588" ca="1">-MIN(CE1587/30*INDIRECT(CE1583),CD1588-INDIRECT(CE1583))</f>
        <v>1000</v>
      </c>
      <c r="CF1588" s="115" cm="1">
        <f t="array" aca="1" ref="CF1588" ca="1">-MIN(CF1587/30*INDIRECT(CF1583),CE1588-INDIRECT(CF1583))</f>
        <v>1000</v>
      </c>
      <c r="CG1588" s="115" cm="1">
        <f t="array" aca="1" ref="CG1588" ca="1">-MIN(CG1587/30*INDIRECT(CG1583),CF1588-INDIRECT(CG1583))</f>
        <v>1000</v>
      </c>
      <c r="CH1588" s="115" cm="1">
        <f t="array" aca="1" ref="CH1588" ca="1">-MIN(CH1587/30*INDIRECT(CH1583),CG1588-INDIRECT(CH1583))</f>
        <v>1000</v>
      </c>
      <c r="CI1588" s="115" cm="1">
        <f t="array" aca="1" ref="CI1588" ca="1">-MIN(CI1587/30*INDIRECT(CI1583),CH1588-INDIRECT(CI1583))</f>
        <v>1000</v>
      </c>
      <c r="CJ1588" s="115" cm="1">
        <f t="array" aca="1" ref="CJ1588" ca="1">-MIN(CJ1587/30*INDIRECT(CJ1583),CI1588-INDIRECT(CJ1583))</f>
        <v>1000</v>
      </c>
      <c r="CK1588" s="115" cm="1">
        <f t="array" aca="1" ref="CK1588" ca="1">-MIN(CK1587/30*INDIRECT(CK1583),CJ1588-INDIRECT(CK1583))</f>
        <v>1000</v>
      </c>
      <c r="CL1588" s="115" cm="1">
        <f t="array" aca="1" ref="CL1588" ca="1">-MIN(CL1587/30*INDIRECT(CL1583),CK1588-INDIRECT(CL1583))</f>
        <v>1000</v>
      </c>
    </row>
    <row r="1589" spans="2:90" x14ac:dyDescent="0.4">
      <c r="B1589" s="9"/>
      <c r="D1589" t="s">
        <v>496</v>
      </c>
      <c r="E1589" s="8" t="str">
        <f t="shared" ref="E1589:E1599" si="1884">ROW()&amp;" "&amp;D1589</f>
        <v>1589 WCINV-SSV</v>
      </c>
      <c r="G1589" t="s">
        <v>244</v>
      </c>
      <c r="H1589" s="27"/>
      <c r="I1589" s="78"/>
      <c r="J1589" s="78"/>
      <c r="K1589" s="33"/>
      <c r="L1589" s="33"/>
      <c r="M1589" s="33"/>
      <c r="N1589" s="33"/>
      <c r="O1589" s="33"/>
      <c r="P1589" s="33"/>
      <c r="R1589" s="33"/>
      <c r="S1589" s="33"/>
      <c r="T1589" s="33"/>
      <c r="U1589" s="33"/>
      <c r="V1589" s="33"/>
      <c r="W1589" s="33"/>
      <c r="X1589" s="33"/>
      <c r="Y1589" s="33"/>
      <c r="Z1589" s="33"/>
      <c r="AA1589" s="33"/>
      <c r="AB1589" s="33"/>
      <c r="AC1589" s="33"/>
      <c r="AD1589" s="33"/>
      <c r="AE1589" s="33"/>
      <c r="AF1589" s="33"/>
      <c r="AG1589" s="33"/>
      <c r="AH1589" s="33"/>
      <c r="AI1589" s="33"/>
      <c r="AJ1589" s="33"/>
      <c r="AK1589" s="33"/>
      <c r="AL1589" s="33"/>
      <c r="AM1589" s="33"/>
      <c r="AN1589" s="33"/>
      <c r="AO1589" s="33"/>
      <c r="AP1589" s="33"/>
      <c r="AQ1589" s="33"/>
      <c r="AR1589" s="33"/>
      <c r="AS1589" s="33"/>
      <c r="AT1589" s="33"/>
      <c r="AU1589" s="33"/>
      <c r="AV1589" s="33"/>
      <c r="AW1589" s="33"/>
      <c r="AX1589" s="33"/>
      <c r="AY1589" s="33"/>
      <c r="AZ1589" s="33"/>
      <c r="BA1589" s="33"/>
      <c r="BB1589" s="33"/>
      <c r="BC1589" s="33"/>
      <c r="BD1589" s="33"/>
      <c r="BE1589" s="33"/>
      <c r="BF1589" s="33"/>
      <c r="BG1589" s="33"/>
      <c r="BH1589" s="33"/>
      <c r="BI1589" s="33"/>
      <c r="BJ1589" s="33"/>
      <c r="BK1589" s="33"/>
      <c r="BL1589" s="33"/>
      <c r="BM1589" s="33"/>
      <c r="BN1589" s="33"/>
      <c r="BO1589" s="33"/>
      <c r="BP1589" s="33"/>
      <c r="BQ1589" s="33"/>
      <c r="BR1589" s="33"/>
      <c r="BS1589" s="33"/>
      <c r="BT1589" s="33"/>
      <c r="BU1589" s="33"/>
      <c r="BV1589" s="33"/>
      <c r="BW1589" s="33"/>
      <c r="BX1589" s="33"/>
      <c r="BY1589" s="33"/>
      <c r="BZ1589" s="33"/>
      <c r="CA1589" s="33"/>
      <c r="CB1589" s="33"/>
      <c r="CC1589" s="33"/>
      <c r="CD1589" s="33"/>
      <c r="CE1589" s="33"/>
      <c r="CF1589" s="33"/>
      <c r="CG1589" s="33"/>
      <c r="CH1589" s="33"/>
      <c r="CI1589" s="33"/>
      <c r="CJ1589" s="33"/>
      <c r="CK1589" s="33"/>
      <c r="CL1589" s="33"/>
    </row>
    <row r="1590" spans="2:90" x14ac:dyDescent="0.4">
      <c r="B1590" s="123" t="str">
        <f>"Change in "&amp;B1588</f>
        <v>Change in Inventory - (Secondary label)</v>
      </c>
      <c r="C1590" t="s">
        <v>234</v>
      </c>
      <c r="D1590" t="s">
        <v>496</v>
      </c>
      <c r="E1590" s="8" t="str">
        <f t="shared" si="1884"/>
        <v>1590 WCINV-SSV</v>
      </c>
      <c r="K1590" s="33">
        <f t="shared" ref="K1590:P1590" ca="1" si="1885">SUMIF($3:$3,K$2,1590:1590)</f>
        <v>-1000</v>
      </c>
      <c r="L1590" s="33">
        <f t="shared" ca="1" si="1885"/>
        <v>0</v>
      </c>
      <c r="M1590" s="33">
        <f t="shared" ca="1" si="1885"/>
        <v>0</v>
      </c>
      <c r="N1590" s="33">
        <f t="shared" ca="1" si="1885"/>
        <v>0</v>
      </c>
      <c r="O1590" s="33">
        <f t="shared" ca="1" si="1885"/>
        <v>0</v>
      </c>
      <c r="P1590" s="33">
        <f t="shared" ca="1" si="1885"/>
        <v>0</v>
      </c>
      <c r="R1590" s="33"/>
      <c r="S1590" s="33">
        <f t="shared" ref="S1590:AX1590" ca="1" si="1886">R1588-S1588</f>
        <v>-1000</v>
      </c>
      <c r="T1590" s="33">
        <f t="shared" ca="1" si="1886"/>
        <v>0</v>
      </c>
      <c r="U1590" s="33">
        <f t="shared" ca="1" si="1886"/>
        <v>0</v>
      </c>
      <c r="V1590" s="33">
        <f t="shared" ca="1" si="1886"/>
        <v>0</v>
      </c>
      <c r="W1590" s="33">
        <f t="shared" ca="1" si="1886"/>
        <v>0</v>
      </c>
      <c r="X1590" s="33">
        <f t="shared" ca="1" si="1886"/>
        <v>0</v>
      </c>
      <c r="Y1590" s="33">
        <f t="shared" ca="1" si="1886"/>
        <v>0</v>
      </c>
      <c r="Z1590" s="33">
        <f t="shared" ca="1" si="1886"/>
        <v>0</v>
      </c>
      <c r="AA1590" s="33">
        <f t="shared" ca="1" si="1886"/>
        <v>0</v>
      </c>
      <c r="AB1590" s="33">
        <f t="shared" ca="1" si="1886"/>
        <v>0</v>
      </c>
      <c r="AC1590" s="33">
        <f t="shared" ca="1" si="1886"/>
        <v>0</v>
      </c>
      <c r="AD1590" s="33">
        <f t="shared" ca="1" si="1886"/>
        <v>0</v>
      </c>
      <c r="AE1590" s="33">
        <f t="shared" ca="1" si="1886"/>
        <v>0</v>
      </c>
      <c r="AF1590" s="33">
        <f t="shared" ca="1" si="1886"/>
        <v>0</v>
      </c>
      <c r="AG1590" s="33">
        <f t="shared" ca="1" si="1886"/>
        <v>0</v>
      </c>
      <c r="AH1590" s="33">
        <f t="shared" ca="1" si="1886"/>
        <v>0</v>
      </c>
      <c r="AI1590" s="33">
        <f t="shared" ca="1" si="1886"/>
        <v>0</v>
      </c>
      <c r="AJ1590" s="33">
        <f t="shared" ca="1" si="1886"/>
        <v>0</v>
      </c>
      <c r="AK1590" s="33">
        <f t="shared" ca="1" si="1886"/>
        <v>0</v>
      </c>
      <c r="AL1590" s="33">
        <f t="shared" ca="1" si="1886"/>
        <v>0</v>
      </c>
      <c r="AM1590" s="33">
        <f t="shared" ca="1" si="1886"/>
        <v>0</v>
      </c>
      <c r="AN1590" s="33">
        <f t="shared" ca="1" si="1886"/>
        <v>0</v>
      </c>
      <c r="AO1590" s="33">
        <f t="shared" ca="1" si="1886"/>
        <v>0</v>
      </c>
      <c r="AP1590" s="33">
        <f t="shared" ca="1" si="1886"/>
        <v>0</v>
      </c>
      <c r="AQ1590" s="33">
        <f t="shared" ca="1" si="1886"/>
        <v>0</v>
      </c>
      <c r="AR1590" s="33">
        <f t="shared" ca="1" si="1886"/>
        <v>0</v>
      </c>
      <c r="AS1590" s="33">
        <f t="shared" ca="1" si="1886"/>
        <v>0</v>
      </c>
      <c r="AT1590" s="33">
        <f t="shared" ca="1" si="1886"/>
        <v>0</v>
      </c>
      <c r="AU1590" s="33">
        <f t="shared" ca="1" si="1886"/>
        <v>0</v>
      </c>
      <c r="AV1590" s="33">
        <f t="shared" ca="1" si="1886"/>
        <v>0</v>
      </c>
      <c r="AW1590" s="33">
        <f t="shared" ca="1" si="1886"/>
        <v>0</v>
      </c>
      <c r="AX1590" s="33">
        <f t="shared" ca="1" si="1886"/>
        <v>0</v>
      </c>
      <c r="AY1590" s="33">
        <f t="shared" ref="AY1590:CD1590" ca="1" si="1887">AX1588-AY1588</f>
        <v>0</v>
      </c>
      <c r="AZ1590" s="33">
        <f t="shared" ca="1" si="1887"/>
        <v>0</v>
      </c>
      <c r="BA1590" s="33">
        <f t="shared" ca="1" si="1887"/>
        <v>0</v>
      </c>
      <c r="BB1590" s="33">
        <f t="shared" ca="1" si="1887"/>
        <v>0</v>
      </c>
      <c r="BC1590" s="33">
        <f t="shared" ca="1" si="1887"/>
        <v>0</v>
      </c>
      <c r="BD1590" s="33">
        <f t="shared" ca="1" si="1887"/>
        <v>0</v>
      </c>
      <c r="BE1590" s="33">
        <f t="shared" ca="1" si="1887"/>
        <v>0</v>
      </c>
      <c r="BF1590" s="33">
        <f t="shared" ca="1" si="1887"/>
        <v>0</v>
      </c>
      <c r="BG1590" s="33">
        <f t="shared" ca="1" si="1887"/>
        <v>0</v>
      </c>
      <c r="BH1590" s="33">
        <f t="shared" ca="1" si="1887"/>
        <v>0</v>
      </c>
      <c r="BI1590" s="33">
        <f t="shared" ca="1" si="1887"/>
        <v>0</v>
      </c>
      <c r="BJ1590" s="33">
        <f t="shared" ca="1" si="1887"/>
        <v>0</v>
      </c>
      <c r="BK1590" s="33">
        <f t="shared" ca="1" si="1887"/>
        <v>0</v>
      </c>
      <c r="BL1590" s="33">
        <f t="shared" ca="1" si="1887"/>
        <v>0</v>
      </c>
      <c r="BM1590" s="33">
        <f t="shared" ca="1" si="1887"/>
        <v>0</v>
      </c>
      <c r="BN1590" s="33">
        <f t="shared" ca="1" si="1887"/>
        <v>0</v>
      </c>
      <c r="BO1590" s="33">
        <f t="shared" ca="1" si="1887"/>
        <v>0</v>
      </c>
      <c r="BP1590" s="33">
        <f t="shared" ca="1" si="1887"/>
        <v>0</v>
      </c>
      <c r="BQ1590" s="33">
        <f t="shared" ca="1" si="1887"/>
        <v>0</v>
      </c>
      <c r="BR1590" s="33">
        <f t="shared" ca="1" si="1887"/>
        <v>0</v>
      </c>
      <c r="BS1590" s="33">
        <f t="shared" ca="1" si="1887"/>
        <v>0</v>
      </c>
      <c r="BT1590" s="33">
        <f t="shared" ca="1" si="1887"/>
        <v>0</v>
      </c>
      <c r="BU1590" s="33">
        <f t="shared" ca="1" si="1887"/>
        <v>0</v>
      </c>
      <c r="BV1590" s="33">
        <f t="shared" ca="1" si="1887"/>
        <v>0</v>
      </c>
      <c r="BW1590" s="33">
        <f t="shared" ca="1" si="1887"/>
        <v>0</v>
      </c>
      <c r="BX1590" s="33">
        <f t="shared" ca="1" si="1887"/>
        <v>0</v>
      </c>
      <c r="BY1590" s="33">
        <f t="shared" ca="1" si="1887"/>
        <v>0</v>
      </c>
      <c r="BZ1590" s="33">
        <f t="shared" ca="1" si="1887"/>
        <v>0</v>
      </c>
      <c r="CA1590" s="33">
        <f t="shared" ca="1" si="1887"/>
        <v>0</v>
      </c>
      <c r="CB1590" s="33">
        <f t="shared" ca="1" si="1887"/>
        <v>0</v>
      </c>
      <c r="CC1590" s="33">
        <f t="shared" ca="1" si="1887"/>
        <v>0</v>
      </c>
      <c r="CD1590" s="33">
        <f t="shared" ca="1" si="1887"/>
        <v>0</v>
      </c>
      <c r="CE1590" s="33">
        <f t="shared" ref="CE1590:CL1590" ca="1" si="1888">CD1588-CE1588</f>
        <v>0</v>
      </c>
      <c r="CF1590" s="33">
        <f t="shared" ca="1" si="1888"/>
        <v>0</v>
      </c>
      <c r="CG1590" s="33">
        <f t="shared" ca="1" si="1888"/>
        <v>0</v>
      </c>
      <c r="CH1590" s="33">
        <f t="shared" ca="1" si="1888"/>
        <v>0</v>
      </c>
      <c r="CI1590" s="33">
        <f t="shared" ca="1" si="1888"/>
        <v>0</v>
      </c>
      <c r="CJ1590" s="33">
        <f t="shared" ca="1" si="1888"/>
        <v>0</v>
      </c>
      <c r="CK1590" s="33">
        <f t="shared" ca="1" si="1888"/>
        <v>0</v>
      </c>
      <c r="CL1590" s="33">
        <f t="shared" ca="1" si="1888"/>
        <v>0</v>
      </c>
    </row>
    <row r="1591" spans="2:90" x14ac:dyDescent="0.4">
      <c r="B1591" s="123"/>
      <c r="D1591" t="s">
        <v>496</v>
      </c>
      <c r="E1591" s="8" t="str">
        <f t="shared" ref="E1591" si="1889">ROW()&amp;" "&amp;D1591</f>
        <v>1591 WCINV-SSV</v>
      </c>
      <c r="G1591" t="s">
        <v>244</v>
      </c>
      <c r="K1591" s="33"/>
      <c r="L1591" s="33"/>
      <c r="M1591" s="33"/>
      <c r="N1591" s="33"/>
      <c r="O1591" s="33"/>
      <c r="P1591" s="33"/>
      <c r="R1591" s="33"/>
      <c r="S1591" s="33"/>
      <c r="T1591" s="33"/>
      <c r="U1591" s="33"/>
      <c r="V1591" s="33"/>
      <c r="W1591" s="33"/>
      <c r="X1591" s="33"/>
      <c r="Y1591" s="33"/>
      <c r="Z1591" s="33"/>
      <c r="AA1591" s="33"/>
      <c r="AB1591" s="33"/>
      <c r="AC1591" s="33"/>
      <c r="AD1591" s="33"/>
      <c r="AE1591" s="33"/>
      <c r="AF1591" s="33"/>
      <c r="AG1591" s="33"/>
      <c r="AH1591" s="33"/>
      <c r="AI1591" s="33"/>
      <c r="AJ1591" s="33"/>
      <c r="AK1591" s="33"/>
      <c r="AL1591" s="33"/>
      <c r="AM1591" s="33"/>
      <c r="AN1591" s="33"/>
      <c r="AO1591" s="33"/>
      <c r="AP1591" s="33"/>
      <c r="AQ1591" s="33"/>
      <c r="AR1591" s="33"/>
      <c r="AS1591" s="33"/>
      <c r="AT1591" s="33"/>
      <c r="AU1591" s="33"/>
      <c r="AV1591" s="33"/>
      <c r="AW1591" s="33"/>
      <c r="AX1591" s="33"/>
      <c r="AY1591" s="33"/>
      <c r="AZ1591" s="33"/>
      <c r="BA1591" s="33"/>
      <c r="BB1591" s="33"/>
      <c r="BC1591" s="33"/>
      <c r="BD1591" s="33"/>
      <c r="BE1591" s="33"/>
      <c r="BF1591" s="33"/>
      <c r="BG1591" s="33"/>
      <c r="BH1591" s="33"/>
      <c r="BI1591" s="33"/>
      <c r="BJ1591" s="33"/>
      <c r="BK1591" s="33"/>
      <c r="BL1591" s="33"/>
      <c r="BM1591" s="33"/>
      <c r="BN1591" s="33"/>
      <c r="BO1591" s="33"/>
      <c r="BP1591" s="33"/>
      <c r="BQ1591" s="33"/>
      <c r="BR1591" s="33"/>
      <c r="BS1591" s="33"/>
      <c r="BT1591" s="33"/>
      <c r="BU1591" s="33"/>
      <c r="BV1591" s="33"/>
      <c r="BW1591" s="33"/>
      <c r="BX1591" s="33"/>
      <c r="BY1591" s="33"/>
      <c r="BZ1591" s="33"/>
      <c r="CA1591" s="33"/>
      <c r="CB1591" s="33"/>
      <c r="CC1591" s="33"/>
      <c r="CD1591" s="33"/>
      <c r="CE1591" s="33"/>
      <c r="CF1591" s="33"/>
      <c r="CG1591" s="33"/>
      <c r="CH1591" s="33"/>
      <c r="CI1591" s="33"/>
      <c r="CJ1591" s="33"/>
      <c r="CK1591" s="33"/>
      <c r="CL1591" s="33"/>
    </row>
    <row r="1592" spans="2:90" x14ac:dyDescent="0.4">
      <c r="B1592" s="8" t="str">
        <f>B1577</f>
        <v>(Primary label)</v>
      </c>
      <c r="D1592" t="s">
        <v>496</v>
      </c>
      <c r="E1592" s="8" t="str">
        <f>ROW()&amp;" "&amp;D1592</f>
        <v>1592 WCINV-SSV</v>
      </c>
      <c r="G1592" t="s">
        <v>332</v>
      </c>
      <c r="K1592" s="53"/>
      <c r="L1592" s="53"/>
      <c r="M1592" s="53"/>
      <c r="N1592" s="53"/>
      <c r="O1592" s="53"/>
      <c r="P1592" s="53"/>
      <c r="R1592" s="24"/>
      <c r="S1592" s="24"/>
      <c r="T1592" s="24"/>
      <c r="U1592" s="24"/>
      <c r="V1592" s="24"/>
      <c r="W1592" s="24"/>
      <c r="X1592" s="24"/>
      <c r="Y1592" s="24"/>
      <c r="Z1592" s="24"/>
      <c r="AA1592" s="24"/>
      <c r="AB1592" s="24"/>
      <c r="AC1592" s="24"/>
      <c r="AD1592" s="24"/>
      <c r="AE1592" s="24"/>
      <c r="AF1592" s="24"/>
      <c r="AG1592" s="24"/>
      <c r="AH1592" s="24"/>
      <c r="AI1592" s="24"/>
      <c r="AJ1592" s="24"/>
      <c r="AK1592" s="24"/>
      <c r="AL1592" s="24"/>
      <c r="AM1592" s="24"/>
      <c r="AN1592" s="24"/>
      <c r="AO1592" s="24"/>
      <c r="AP1592" s="24"/>
      <c r="AQ1592" s="24"/>
      <c r="AR1592" s="24"/>
      <c r="AS1592" s="24"/>
      <c r="AT1592" s="24"/>
      <c r="AU1592" s="24"/>
      <c r="AV1592" s="24"/>
      <c r="AW1592" s="24"/>
      <c r="AX1592" s="24"/>
      <c r="AY1592" s="24"/>
      <c r="AZ1592" s="24"/>
      <c r="BA1592" s="24"/>
      <c r="BB1592" s="24"/>
      <c r="BC1592" s="24"/>
      <c r="BD1592" s="24"/>
      <c r="BE1592" s="24"/>
      <c r="BF1592" s="24"/>
      <c r="BG1592" s="24"/>
      <c r="BH1592" s="24"/>
      <c r="BI1592" s="24"/>
      <c r="BJ1592" s="24"/>
      <c r="BK1592" s="24"/>
      <c r="BL1592" s="24"/>
      <c r="BM1592" s="24"/>
      <c r="BN1592" s="24"/>
      <c r="BO1592" s="24"/>
      <c r="BP1592" s="24"/>
      <c r="BQ1592" s="24"/>
      <c r="BR1592" s="24"/>
      <c r="BS1592" s="24"/>
      <c r="BT1592" s="24"/>
      <c r="BU1592" s="24"/>
      <c r="BV1592" s="24"/>
      <c r="BW1592" s="24"/>
      <c r="BX1592" s="24"/>
      <c r="BY1592" s="24"/>
      <c r="BZ1592" s="24"/>
      <c r="CA1592" s="24"/>
      <c r="CB1592" s="24"/>
      <c r="CC1592" s="24"/>
      <c r="CD1592" s="24"/>
      <c r="CE1592" s="24"/>
      <c r="CF1592" s="24"/>
      <c r="CG1592" s="24"/>
      <c r="CH1592" s="24"/>
      <c r="CI1592" s="24"/>
      <c r="CJ1592" s="24"/>
      <c r="CK1592" s="24"/>
      <c r="CL1592" s="24"/>
    </row>
    <row r="1593" spans="2:90" x14ac:dyDescent="0.4">
      <c r="B1593" s="8" t="str">
        <f>B1578</f>
        <v>primary unit</v>
      </c>
      <c r="D1593" t="s">
        <v>496</v>
      </c>
      <c r="E1593" s="8" t="str">
        <f>ROW()&amp;" "&amp;D1593</f>
        <v>1593 WCINV-SSV</v>
      </c>
      <c r="G1593" t="s">
        <v>332</v>
      </c>
      <c r="K1593" s="53"/>
      <c r="L1593" s="53"/>
      <c r="M1593" s="53"/>
      <c r="N1593" s="53"/>
      <c r="O1593" s="53"/>
      <c r="P1593" s="53"/>
      <c r="R1593" s="24"/>
      <c r="S1593" s="24"/>
      <c r="T1593" s="24"/>
      <c r="U1593" s="24"/>
      <c r="V1593" s="24"/>
      <c r="W1593" s="24"/>
      <c r="X1593" s="24"/>
      <c r="Y1593" s="24"/>
      <c r="Z1593" s="24"/>
      <c r="AA1593" s="24"/>
      <c r="AB1593" s="24"/>
      <c r="AC1593" s="24"/>
      <c r="AD1593" s="24"/>
      <c r="AE1593" s="24"/>
      <c r="AF1593" s="24"/>
      <c r="AG1593" s="24"/>
      <c r="AH1593" s="24"/>
      <c r="AI1593" s="24"/>
      <c r="AJ1593" s="24"/>
      <c r="AK1593" s="24"/>
      <c r="AL1593" s="24"/>
      <c r="AM1593" s="24"/>
      <c r="AN1593" s="24"/>
      <c r="AO1593" s="24"/>
      <c r="AP1593" s="24"/>
      <c r="AQ1593" s="24"/>
      <c r="AR1593" s="24"/>
      <c r="AS1593" s="24"/>
      <c r="AT1593" s="24"/>
      <c r="AU1593" s="24"/>
      <c r="AV1593" s="24"/>
      <c r="AW1593" s="24"/>
      <c r="AX1593" s="24"/>
      <c r="AY1593" s="24"/>
      <c r="AZ1593" s="24"/>
      <c r="BA1593" s="24"/>
      <c r="BB1593" s="24"/>
      <c r="BC1593" s="24"/>
      <c r="BD1593" s="24"/>
      <c r="BE1593" s="24"/>
      <c r="BF1593" s="24"/>
      <c r="BG1593" s="24"/>
      <c r="BH1593" s="24"/>
      <c r="BI1593" s="24"/>
      <c r="BJ1593" s="24"/>
      <c r="BK1593" s="24"/>
      <c r="BL1593" s="24"/>
      <c r="BM1593" s="24"/>
      <c r="BN1593" s="24"/>
      <c r="BO1593" s="24"/>
      <c r="BP1593" s="24"/>
      <c r="BQ1593" s="24"/>
      <c r="BR1593" s="24"/>
      <c r="BS1593" s="24"/>
      <c r="BT1593" s="24"/>
      <c r="BU1593" s="24"/>
      <c r="BV1593" s="24"/>
      <c r="BW1593" s="24"/>
      <c r="BX1593" s="24"/>
      <c r="BY1593" s="24"/>
      <c r="BZ1593" s="24"/>
      <c r="CA1593" s="24"/>
      <c r="CB1593" s="24"/>
      <c r="CC1593" s="24"/>
      <c r="CD1593" s="24"/>
      <c r="CE1593" s="24"/>
      <c r="CF1593" s="24"/>
      <c r="CG1593" s="24"/>
      <c r="CH1593" s="24"/>
      <c r="CI1593" s="24"/>
      <c r="CJ1593" s="24"/>
      <c r="CK1593" s="24"/>
      <c r="CL1593" s="24"/>
    </row>
    <row r="1594" spans="2:90" x14ac:dyDescent="0.4">
      <c r="B1594" s="8" t="str">
        <f>B1579</f>
        <v>Primary revenue driver</v>
      </c>
      <c r="D1594" t="s">
        <v>496</v>
      </c>
      <c r="E1594" s="8" t="str">
        <f t="shared" si="1884"/>
        <v>1594 WCINV-SSV</v>
      </c>
      <c r="G1594" t="s">
        <v>332</v>
      </c>
      <c r="K1594" s="53"/>
      <c r="L1594" s="53"/>
      <c r="M1594" s="53"/>
      <c r="N1594" s="53"/>
      <c r="O1594" s="53"/>
      <c r="P1594" s="53"/>
      <c r="R1594" s="24"/>
      <c r="S1594" s="211" t="str">
        <f t="shared" ref="S1594" si="1890">S1579</f>
        <v>S$12</v>
      </c>
      <c r="T1594" s="211" t="str">
        <f t="shared" ref="T1594:AX1594" si="1891">T1579</f>
        <v>T$12</v>
      </c>
      <c r="U1594" s="211" t="str">
        <f t="shared" si="1891"/>
        <v>U$12</v>
      </c>
      <c r="V1594" s="211" t="str">
        <f t="shared" si="1891"/>
        <v>V$12</v>
      </c>
      <c r="W1594" s="211" t="str">
        <f t="shared" si="1891"/>
        <v>W$12</v>
      </c>
      <c r="X1594" s="211" t="str">
        <f t="shared" si="1891"/>
        <v>X$12</v>
      </c>
      <c r="Y1594" s="211" t="str">
        <f t="shared" si="1891"/>
        <v>Y$12</v>
      </c>
      <c r="Z1594" s="211" t="str">
        <f t="shared" si="1891"/>
        <v>Z$12</v>
      </c>
      <c r="AA1594" s="211" t="str">
        <f t="shared" si="1891"/>
        <v>AA$12</v>
      </c>
      <c r="AB1594" s="211" t="str">
        <f t="shared" si="1891"/>
        <v>AB$12</v>
      </c>
      <c r="AC1594" s="211" t="str">
        <f t="shared" si="1891"/>
        <v>AC$12</v>
      </c>
      <c r="AD1594" s="211" t="str">
        <f t="shared" si="1891"/>
        <v>AD$12</v>
      </c>
      <c r="AE1594" s="211" t="str">
        <f t="shared" si="1891"/>
        <v>AE$12</v>
      </c>
      <c r="AF1594" s="211" t="str">
        <f t="shared" si="1891"/>
        <v>AF$12</v>
      </c>
      <c r="AG1594" s="211" t="str">
        <f t="shared" si="1891"/>
        <v>AG$12</v>
      </c>
      <c r="AH1594" s="211" t="str">
        <f t="shared" si="1891"/>
        <v>AH$12</v>
      </c>
      <c r="AI1594" s="211" t="str">
        <f t="shared" si="1891"/>
        <v>AI$12</v>
      </c>
      <c r="AJ1594" s="211" t="str">
        <f t="shared" si="1891"/>
        <v>AJ$12</v>
      </c>
      <c r="AK1594" s="211" t="str">
        <f t="shared" si="1891"/>
        <v>AK$12</v>
      </c>
      <c r="AL1594" s="211" t="str">
        <f t="shared" si="1891"/>
        <v>AL$12</v>
      </c>
      <c r="AM1594" s="211" t="str">
        <f t="shared" si="1891"/>
        <v>AM$12</v>
      </c>
      <c r="AN1594" s="211" t="str">
        <f t="shared" si="1891"/>
        <v>AN$12</v>
      </c>
      <c r="AO1594" s="211" t="str">
        <f t="shared" si="1891"/>
        <v>AO$12</v>
      </c>
      <c r="AP1594" s="211" t="str">
        <f t="shared" si="1891"/>
        <v>AP$12</v>
      </c>
      <c r="AQ1594" s="211" t="str">
        <f t="shared" si="1891"/>
        <v>AQ$12</v>
      </c>
      <c r="AR1594" s="211" t="str">
        <f t="shared" si="1891"/>
        <v>AR$12</v>
      </c>
      <c r="AS1594" s="211" t="str">
        <f t="shared" si="1891"/>
        <v>AS$12</v>
      </c>
      <c r="AT1594" s="211" t="str">
        <f t="shared" si="1891"/>
        <v>AT$12</v>
      </c>
      <c r="AU1594" s="211" t="str">
        <f t="shared" si="1891"/>
        <v>AU$12</v>
      </c>
      <c r="AV1594" s="211" t="str">
        <f t="shared" si="1891"/>
        <v>AV$12</v>
      </c>
      <c r="AW1594" s="211" t="str">
        <f t="shared" si="1891"/>
        <v>AW$12</v>
      </c>
      <c r="AX1594" s="211" t="str">
        <f t="shared" si="1891"/>
        <v>AX$12</v>
      </c>
      <c r="AY1594" s="211" t="str">
        <f t="shared" ref="AY1594:CD1594" si="1892">AY1579</f>
        <v>AY$12</v>
      </c>
      <c r="AZ1594" s="211" t="str">
        <f t="shared" si="1892"/>
        <v>AZ$12</v>
      </c>
      <c r="BA1594" s="211" t="str">
        <f t="shared" si="1892"/>
        <v>BA$12</v>
      </c>
      <c r="BB1594" s="211" t="str">
        <f t="shared" si="1892"/>
        <v>BB$12</v>
      </c>
      <c r="BC1594" s="211" t="str">
        <f t="shared" si="1892"/>
        <v>BC$12</v>
      </c>
      <c r="BD1594" s="211" t="str">
        <f t="shared" si="1892"/>
        <v>BD$12</v>
      </c>
      <c r="BE1594" s="211" t="str">
        <f t="shared" si="1892"/>
        <v>BE$12</v>
      </c>
      <c r="BF1594" s="211" t="str">
        <f t="shared" si="1892"/>
        <v>BF$12</v>
      </c>
      <c r="BG1594" s="211" t="str">
        <f t="shared" si="1892"/>
        <v>BG$12</v>
      </c>
      <c r="BH1594" s="211" t="str">
        <f t="shared" si="1892"/>
        <v>BH$12</v>
      </c>
      <c r="BI1594" s="211" t="str">
        <f t="shared" si="1892"/>
        <v>BI$12</v>
      </c>
      <c r="BJ1594" s="211" t="str">
        <f t="shared" si="1892"/>
        <v>BJ$12</v>
      </c>
      <c r="BK1594" s="211" t="str">
        <f t="shared" si="1892"/>
        <v>BK$12</v>
      </c>
      <c r="BL1594" s="211" t="str">
        <f t="shared" si="1892"/>
        <v>BL$12</v>
      </c>
      <c r="BM1594" s="211" t="str">
        <f t="shared" si="1892"/>
        <v>BM$12</v>
      </c>
      <c r="BN1594" s="211" t="str">
        <f t="shared" si="1892"/>
        <v>BN$12</v>
      </c>
      <c r="BO1594" s="211" t="str">
        <f t="shared" si="1892"/>
        <v>BO$12</v>
      </c>
      <c r="BP1594" s="211" t="str">
        <f t="shared" si="1892"/>
        <v>BP$12</v>
      </c>
      <c r="BQ1594" s="211" t="str">
        <f t="shared" si="1892"/>
        <v>BQ$12</v>
      </c>
      <c r="BR1594" s="211" t="str">
        <f t="shared" si="1892"/>
        <v>BR$12</v>
      </c>
      <c r="BS1594" s="211" t="str">
        <f t="shared" si="1892"/>
        <v>BS$12</v>
      </c>
      <c r="BT1594" s="211" t="str">
        <f t="shared" si="1892"/>
        <v>BT$12</v>
      </c>
      <c r="BU1594" s="211" t="str">
        <f t="shared" si="1892"/>
        <v>BU$12</v>
      </c>
      <c r="BV1594" s="211" t="str">
        <f t="shared" si="1892"/>
        <v>BV$12</v>
      </c>
      <c r="BW1594" s="211" t="str">
        <f t="shared" si="1892"/>
        <v>BW$12</v>
      </c>
      <c r="BX1594" s="211" t="str">
        <f t="shared" si="1892"/>
        <v>BX$12</v>
      </c>
      <c r="BY1594" s="211" t="str">
        <f t="shared" si="1892"/>
        <v>BY$12</v>
      </c>
      <c r="BZ1594" s="211" t="str">
        <f t="shared" si="1892"/>
        <v>BZ$12</v>
      </c>
      <c r="CA1594" s="211" t="str">
        <f t="shared" si="1892"/>
        <v>CA$12</v>
      </c>
      <c r="CB1594" s="211" t="str">
        <f t="shared" si="1892"/>
        <v>CB$12</v>
      </c>
      <c r="CC1594" s="211" t="str">
        <f t="shared" si="1892"/>
        <v>CC$12</v>
      </c>
      <c r="CD1594" s="211" t="str">
        <f t="shared" si="1892"/>
        <v>CD$12</v>
      </c>
      <c r="CE1594" s="211" t="str">
        <f t="shared" ref="CE1594:CK1594" si="1893">CE1579</f>
        <v>CE$12</v>
      </c>
      <c r="CF1594" s="211" t="str">
        <f t="shared" si="1893"/>
        <v>CF$12</v>
      </c>
      <c r="CG1594" s="211" t="str">
        <f t="shared" si="1893"/>
        <v>CG$12</v>
      </c>
      <c r="CH1594" s="211" t="str">
        <f t="shared" si="1893"/>
        <v>CH$12</v>
      </c>
      <c r="CI1594" s="211" t="str">
        <f t="shared" si="1893"/>
        <v>CI$12</v>
      </c>
      <c r="CJ1594" s="211" t="str">
        <f t="shared" si="1893"/>
        <v>CJ$12</v>
      </c>
      <c r="CK1594" s="211" t="str">
        <f t="shared" si="1893"/>
        <v>CK$12</v>
      </c>
      <c r="CL1594" s="211" t="str">
        <f t="shared" ref="CL1594" si="1894">CL1579</f>
        <v>CL$12</v>
      </c>
    </row>
    <row r="1595" spans="2:90" x14ac:dyDescent="0.4">
      <c r="B1595" s="8" t="str">
        <f>B1580</f>
        <v>Primary volume driver</v>
      </c>
      <c r="D1595" t="s">
        <v>496</v>
      </c>
      <c r="E1595" s="8" t="str">
        <f t="shared" si="1884"/>
        <v>1595 WCINV-SSV</v>
      </c>
      <c r="G1595" t="s">
        <v>332</v>
      </c>
      <c r="H1595" s="56"/>
      <c r="I1595" s="79"/>
      <c r="J1595" s="79"/>
      <c r="K1595" s="15"/>
      <c r="L1595" s="15"/>
      <c r="M1595" s="15"/>
      <c r="N1595" s="15"/>
      <c r="O1595" s="15"/>
      <c r="P1595" s="15"/>
      <c r="R1595" s="15"/>
      <c r="S1595" s="211" t="str">
        <f t="shared" ref="S1595" si="1895">S1580</f>
        <v>S$13</v>
      </c>
      <c r="T1595" s="211" t="str">
        <f t="shared" ref="T1595:AX1595" si="1896">T1580</f>
        <v>T$13</v>
      </c>
      <c r="U1595" s="211" t="str">
        <f t="shared" si="1896"/>
        <v>U$13</v>
      </c>
      <c r="V1595" s="211" t="str">
        <f t="shared" si="1896"/>
        <v>V$13</v>
      </c>
      <c r="W1595" s="211" t="str">
        <f t="shared" si="1896"/>
        <v>W$13</v>
      </c>
      <c r="X1595" s="211" t="str">
        <f t="shared" si="1896"/>
        <v>X$13</v>
      </c>
      <c r="Y1595" s="211" t="str">
        <f t="shared" si="1896"/>
        <v>Y$13</v>
      </c>
      <c r="Z1595" s="211" t="str">
        <f t="shared" si="1896"/>
        <v>Z$13</v>
      </c>
      <c r="AA1595" s="211" t="str">
        <f t="shared" si="1896"/>
        <v>AA$13</v>
      </c>
      <c r="AB1595" s="211" t="str">
        <f t="shared" si="1896"/>
        <v>AB$13</v>
      </c>
      <c r="AC1595" s="211" t="str">
        <f t="shared" si="1896"/>
        <v>AC$13</v>
      </c>
      <c r="AD1595" s="211" t="str">
        <f t="shared" si="1896"/>
        <v>AD$13</v>
      </c>
      <c r="AE1595" s="211" t="str">
        <f t="shared" si="1896"/>
        <v>AE$13</v>
      </c>
      <c r="AF1595" s="211" t="str">
        <f t="shared" si="1896"/>
        <v>AF$13</v>
      </c>
      <c r="AG1595" s="211" t="str">
        <f t="shared" si="1896"/>
        <v>AG$13</v>
      </c>
      <c r="AH1595" s="211" t="str">
        <f t="shared" si="1896"/>
        <v>AH$13</v>
      </c>
      <c r="AI1595" s="211" t="str">
        <f t="shared" si="1896"/>
        <v>AI$13</v>
      </c>
      <c r="AJ1595" s="211" t="str">
        <f t="shared" si="1896"/>
        <v>AJ$13</v>
      </c>
      <c r="AK1595" s="211" t="str">
        <f t="shared" si="1896"/>
        <v>AK$13</v>
      </c>
      <c r="AL1595" s="211" t="str">
        <f t="shared" si="1896"/>
        <v>AL$13</v>
      </c>
      <c r="AM1595" s="211" t="str">
        <f t="shared" si="1896"/>
        <v>AM$13</v>
      </c>
      <c r="AN1595" s="211" t="str">
        <f t="shared" si="1896"/>
        <v>AN$13</v>
      </c>
      <c r="AO1595" s="211" t="str">
        <f t="shared" si="1896"/>
        <v>AO$13</v>
      </c>
      <c r="AP1595" s="211" t="str">
        <f t="shared" si="1896"/>
        <v>AP$13</v>
      </c>
      <c r="AQ1595" s="211" t="str">
        <f t="shared" si="1896"/>
        <v>AQ$13</v>
      </c>
      <c r="AR1595" s="211" t="str">
        <f t="shared" si="1896"/>
        <v>AR$13</v>
      </c>
      <c r="AS1595" s="211" t="str">
        <f t="shared" si="1896"/>
        <v>AS$13</v>
      </c>
      <c r="AT1595" s="211" t="str">
        <f t="shared" si="1896"/>
        <v>AT$13</v>
      </c>
      <c r="AU1595" s="211" t="str">
        <f t="shared" si="1896"/>
        <v>AU$13</v>
      </c>
      <c r="AV1595" s="211" t="str">
        <f t="shared" si="1896"/>
        <v>AV$13</v>
      </c>
      <c r="AW1595" s="211" t="str">
        <f t="shared" si="1896"/>
        <v>AW$13</v>
      </c>
      <c r="AX1595" s="211" t="str">
        <f t="shared" si="1896"/>
        <v>AX$13</v>
      </c>
      <c r="AY1595" s="211" t="str">
        <f t="shared" ref="AY1595:CD1595" si="1897">AY1580</f>
        <v>AY$13</v>
      </c>
      <c r="AZ1595" s="211" t="str">
        <f t="shared" si="1897"/>
        <v>AZ$13</v>
      </c>
      <c r="BA1595" s="211" t="str">
        <f t="shared" si="1897"/>
        <v>BA$13</v>
      </c>
      <c r="BB1595" s="211" t="str">
        <f t="shared" si="1897"/>
        <v>BB$13</v>
      </c>
      <c r="BC1595" s="211" t="str">
        <f t="shared" si="1897"/>
        <v>BC$13</v>
      </c>
      <c r="BD1595" s="211" t="str">
        <f t="shared" si="1897"/>
        <v>BD$13</v>
      </c>
      <c r="BE1595" s="211" t="str">
        <f t="shared" si="1897"/>
        <v>BE$13</v>
      </c>
      <c r="BF1595" s="211" t="str">
        <f t="shared" si="1897"/>
        <v>BF$13</v>
      </c>
      <c r="BG1595" s="211" t="str">
        <f t="shared" si="1897"/>
        <v>BG$13</v>
      </c>
      <c r="BH1595" s="211" t="str">
        <f t="shared" si="1897"/>
        <v>BH$13</v>
      </c>
      <c r="BI1595" s="211" t="str">
        <f t="shared" si="1897"/>
        <v>BI$13</v>
      </c>
      <c r="BJ1595" s="211" t="str">
        <f t="shared" si="1897"/>
        <v>BJ$13</v>
      </c>
      <c r="BK1595" s="211" t="str">
        <f t="shared" si="1897"/>
        <v>BK$13</v>
      </c>
      <c r="BL1595" s="211" t="str">
        <f t="shared" si="1897"/>
        <v>BL$13</v>
      </c>
      <c r="BM1595" s="211" t="str">
        <f t="shared" si="1897"/>
        <v>BM$13</v>
      </c>
      <c r="BN1595" s="211" t="str">
        <f t="shared" si="1897"/>
        <v>BN$13</v>
      </c>
      <c r="BO1595" s="211" t="str">
        <f t="shared" si="1897"/>
        <v>BO$13</v>
      </c>
      <c r="BP1595" s="211" t="str">
        <f t="shared" si="1897"/>
        <v>BP$13</v>
      </c>
      <c r="BQ1595" s="211" t="str">
        <f t="shared" si="1897"/>
        <v>BQ$13</v>
      </c>
      <c r="BR1595" s="211" t="str">
        <f t="shared" si="1897"/>
        <v>BR$13</v>
      </c>
      <c r="BS1595" s="211" t="str">
        <f t="shared" si="1897"/>
        <v>BS$13</v>
      </c>
      <c r="BT1595" s="211" t="str">
        <f t="shared" si="1897"/>
        <v>BT$13</v>
      </c>
      <c r="BU1595" s="211" t="str">
        <f t="shared" si="1897"/>
        <v>BU$13</v>
      </c>
      <c r="BV1595" s="211" t="str">
        <f t="shared" si="1897"/>
        <v>BV$13</v>
      </c>
      <c r="BW1595" s="211" t="str">
        <f t="shared" si="1897"/>
        <v>BW$13</v>
      </c>
      <c r="BX1595" s="211" t="str">
        <f t="shared" si="1897"/>
        <v>BX$13</v>
      </c>
      <c r="BY1595" s="211" t="str">
        <f t="shared" si="1897"/>
        <v>BY$13</v>
      </c>
      <c r="BZ1595" s="211" t="str">
        <f t="shared" si="1897"/>
        <v>BZ$13</v>
      </c>
      <c r="CA1595" s="211" t="str">
        <f t="shared" si="1897"/>
        <v>CA$13</v>
      </c>
      <c r="CB1595" s="211" t="str">
        <f t="shared" si="1897"/>
        <v>CB$13</v>
      </c>
      <c r="CC1595" s="211" t="str">
        <f t="shared" si="1897"/>
        <v>CC$13</v>
      </c>
      <c r="CD1595" s="211" t="str">
        <f t="shared" si="1897"/>
        <v>CD$13</v>
      </c>
      <c r="CE1595" s="211" t="str">
        <f t="shared" ref="CE1595:CK1595" si="1898">CE1580</f>
        <v>CE$13</v>
      </c>
      <c r="CF1595" s="211" t="str">
        <f t="shared" si="1898"/>
        <v>CF$13</v>
      </c>
      <c r="CG1595" s="211" t="str">
        <f t="shared" si="1898"/>
        <v>CG$13</v>
      </c>
      <c r="CH1595" s="211" t="str">
        <f t="shared" si="1898"/>
        <v>CH$13</v>
      </c>
      <c r="CI1595" s="211" t="str">
        <f t="shared" si="1898"/>
        <v>CI$13</v>
      </c>
      <c r="CJ1595" s="211" t="str">
        <f t="shared" si="1898"/>
        <v>CJ$13</v>
      </c>
      <c r="CK1595" s="211" t="str">
        <f t="shared" si="1898"/>
        <v>CK$13</v>
      </c>
      <c r="CL1595" s="211" t="str">
        <f t="shared" ref="CL1595" si="1899">CL1580</f>
        <v>CL$13</v>
      </c>
    </row>
    <row r="1596" spans="2:90" x14ac:dyDescent="0.4">
      <c r="B1596" s="89" t="str">
        <f>B1585</f>
        <v xml:space="preserve">COGS w/ inventory - volume driven: </v>
      </c>
      <c r="D1596" t="s">
        <v>496</v>
      </c>
      <c r="E1596" s="8" t="str">
        <f t="shared" si="1884"/>
        <v>1596 WCINV-SSV</v>
      </c>
      <c r="G1596" t="s">
        <v>332</v>
      </c>
      <c r="H1596" s="12"/>
      <c r="I1596" s="60"/>
      <c r="J1596" s="60"/>
      <c r="K1596" s="15"/>
      <c r="L1596" s="15"/>
      <c r="M1596" s="15"/>
      <c r="N1596" s="15"/>
      <c r="O1596" s="15"/>
      <c r="P1596" s="15"/>
      <c r="R1596" s="15"/>
      <c r="S1596" s="211">
        <f t="shared" ref="S1596" si="1900">S1581</f>
        <v>0</v>
      </c>
      <c r="T1596" s="211">
        <f t="shared" ref="T1596:AX1596" si="1901">T1581</f>
        <v>0</v>
      </c>
      <c r="U1596" s="211">
        <f t="shared" si="1901"/>
        <v>0</v>
      </c>
      <c r="V1596" s="211">
        <f t="shared" si="1901"/>
        <v>0</v>
      </c>
      <c r="W1596" s="211">
        <f t="shared" si="1901"/>
        <v>0</v>
      </c>
      <c r="X1596" s="211">
        <f t="shared" si="1901"/>
        <v>0</v>
      </c>
      <c r="Y1596" s="211">
        <f t="shared" si="1901"/>
        <v>0</v>
      </c>
      <c r="Z1596" s="211">
        <f t="shared" si="1901"/>
        <v>0</v>
      </c>
      <c r="AA1596" s="211">
        <f t="shared" si="1901"/>
        <v>0</v>
      </c>
      <c r="AB1596" s="211">
        <f t="shared" si="1901"/>
        <v>0</v>
      </c>
      <c r="AC1596" s="211">
        <f t="shared" si="1901"/>
        <v>0</v>
      </c>
      <c r="AD1596" s="211">
        <f t="shared" si="1901"/>
        <v>0</v>
      </c>
      <c r="AE1596" s="211">
        <f t="shared" si="1901"/>
        <v>0</v>
      </c>
      <c r="AF1596" s="211">
        <f t="shared" si="1901"/>
        <v>0</v>
      </c>
      <c r="AG1596" s="211">
        <f t="shared" si="1901"/>
        <v>0</v>
      </c>
      <c r="AH1596" s="211">
        <f t="shared" si="1901"/>
        <v>0</v>
      </c>
      <c r="AI1596" s="211">
        <f t="shared" si="1901"/>
        <v>0</v>
      </c>
      <c r="AJ1596" s="211">
        <f t="shared" si="1901"/>
        <v>0</v>
      </c>
      <c r="AK1596" s="211">
        <f t="shared" si="1901"/>
        <v>0</v>
      </c>
      <c r="AL1596" s="211">
        <f t="shared" si="1901"/>
        <v>0</v>
      </c>
      <c r="AM1596" s="211">
        <f t="shared" si="1901"/>
        <v>0</v>
      </c>
      <c r="AN1596" s="211">
        <f t="shared" si="1901"/>
        <v>0</v>
      </c>
      <c r="AO1596" s="211">
        <f t="shared" si="1901"/>
        <v>0</v>
      </c>
      <c r="AP1596" s="211">
        <f t="shared" si="1901"/>
        <v>0</v>
      </c>
      <c r="AQ1596" s="211">
        <f t="shared" si="1901"/>
        <v>0</v>
      </c>
      <c r="AR1596" s="211">
        <f t="shared" si="1901"/>
        <v>0</v>
      </c>
      <c r="AS1596" s="211">
        <f t="shared" si="1901"/>
        <v>0</v>
      </c>
      <c r="AT1596" s="211">
        <f t="shared" si="1901"/>
        <v>0</v>
      </c>
      <c r="AU1596" s="211">
        <f t="shared" si="1901"/>
        <v>0</v>
      </c>
      <c r="AV1596" s="211">
        <f t="shared" si="1901"/>
        <v>0</v>
      </c>
      <c r="AW1596" s="211">
        <f t="shared" si="1901"/>
        <v>0</v>
      </c>
      <c r="AX1596" s="211">
        <f t="shared" si="1901"/>
        <v>0</v>
      </c>
      <c r="AY1596" s="211">
        <f t="shared" ref="AY1596:CD1596" si="1902">AY1581</f>
        <v>0</v>
      </c>
      <c r="AZ1596" s="211">
        <f t="shared" si="1902"/>
        <v>0</v>
      </c>
      <c r="BA1596" s="211">
        <f t="shared" si="1902"/>
        <v>0</v>
      </c>
      <c r="BB1596" s="211">
        <f t="shared" si="1902"/>
        <v>0</v>
      </c>
      <c r="BC1596" s="211">
        <f t="shared" si="1902"/>
        <v>0</v>
      </c>
      <c r="BD1596" s="211">
        <f t="shared" si="1902"/>
        <v>0</v>
      </c>
      <c r="BE1596" s="211">
        <f t="shared" si="1902"/>
        <v>0</v>
      </c>
      <c r="BF1596" s="211">
        <f t="shared" si="1902"/>
        <v>0</v>
      </c>
      <c r="BG1596" s="211">
        <f t="shared" si="1902"/>
        <v>0</v>
      </c>
      <c r="BH1596" s="211">
        <f t="shared" si="1902"/>
        <v>0</v>
      </c>
      <c r="BI1596" s="211">
        <f t="shared" si="1902"/>
        <v>0</v>
      </c>
      <c r="BJ1596" s="211">
        <f t="shared" si="1902"/>
        <v>0</v>
      </c>
      <c r="BK1596" s="211">
        <f t="shared" si="1902"/>
        <v>0</v>
      </c>
      <c r="BL1596" s="211">
        <f t="shared" si="1902"/>
        <v>0</v>
      </c>
      <c r="BM1596" s="211">
        <f t="shared" si="1902"/>
        <v>0</v>
      </c>
      <c r="BN1596" s="211">
        <f t="shared" si="1902"/>
        <v>0</v>
      </c>
      <c r="BO1596" s="211">
        <f t="shared" si="1902"/>
        <v>0</v>
      </c>
      <c r="BP1596" s="211">
        <f t="shared" si="1902"/>
        <v>0</v>
      </c>
      <c r="BQ1596" s="211">
        <f t="shared" si="1902"/>
        <v>0</v>
      </c>
      <c r="BR1596" s="211">
        <f t="shared" si="1902"/>
        <v>0</v>
      </c>
      <c r="BS1596" s="211">
        <f t="shared" si="1902"/>
        <v>0</v>
      </c>
      <c r="BT1596" s="211">
        <f t="shared" si="1902"/>
        <v>0</v>
      </c>
      <c r="BU1596" s="211">
        <f t="shared" si="1902"/>
        <v>0</v>
      </c>
      <c r="BV1596" s="211">
        <f t="shared" si="1902"/>
        <v>0</v>
      </c>
      <c r="BW1596" s="211">
        <f t="shared" si="1902"/>
        <v>0</v>
      </c>
      <c r="BX1596" s="211">
        <f t="shared" si="1902"/>
        <v>0</v>
      </c>
      <c r="BY1596" s="211">
        <f t="shared" si="1902"/>
        <v>0</v>
      </c>
      <c r="BZ1596" s="211">
        <f t="shared" si="1902"/>
        <v>0</v>
      </c>
      <c r="CA1596" s="211">
        <f t="shared" si="1902"/>
        <v>0</v>
      </c>
      <c r="CB1596" s="211">
        <f t="shared" si="1902"/>
        <v>0</v>
      </c>
      <c r="CC1596" s="211">
        <f t="shared" si="1902"/>
        <v>0</v>
      </c>
      <c r="CD1596" s="211">
        <f t="shared" si="1902"/>
        <v>0</v>
      </c>
      <c r="CE1596" s="211">
        <f t="shared" ref="CE1596:CK1596" si="1903">CE1581</f>
        <v>0</v>
      </c>
      <c r="CF1596" s="211">
        <f t="shared" si="1903"/>
        <v>0</v>
      </c>
      <c r="CG1596" s="211">
        <f t="shared" si="1903"/>
        <v>0</v>
      </c>
      <c r="CH1596" s="211">
        <f t="shared" si="1903"/>
        <v>0</v>
      </c>
      <c r="CI1596" s="211">
        <f t="shared" si="1903"/>
        <v>0</v>
      </c>
      <c r="CJ1596" s="211">
        <f t="shared" si="1903"/>
        <v>0</v>
      </c>
      <c r="CK1596" s="211">
        <f t="shared" si="1903"/>
        <v>0</v>
      </c>
      <c r="CL1596" s="211">
        <f t="shared" ref="CL1596" si="1904">CL1581</f>
        <v>0</v>
      </c>
    </row>
    <row r="1597" spans="2:90" x14ac:dyDescent="0.4">
      <c r="B1597" s="235" t="str">
        <f>IFERROR(SUBSTITUTE(TRIM(MID(B1585, SEARCH("-", B1585) + 1, LEN(B1585))),":",""),"no unit")</f>
        <v>volume driven</v>
      </c>
      <c r="D1597" t="s">
        <v>496</v>
      </c>
      <c r="E1597" s="8" t="str">
        <f t="shared" ref="E1597" si="1905">ROW()&amp;" "&amp;D1597</f>
        <v>1597 WCINV-SSV</v>
      </c>
      <c r="G1597" t="s">
        <v>332</v>
      </c>
      <c r="H1597" s="12"/>
      <c r="I1597" s="60"/>
      <c r="J1597" s="60"/>
      <c r="K1597" s="15"/>
      <c r="L1597" s="15"/>
      <c r="M1597" s="15"/>
      <c r="N1597" s="15"/>
      <c r="O1597" s="15"/>
      <c r="P1597" s="15"/>
      <c r="R1597" s="15"/>
      <c r="S1597" s="211"/>
      <c r="T1597" s="211"/>
      <c r="U1597" s="211"/>
      <c r="V1597" s="211"/>
      <c r="W1597" s="211"/>
      <c r="X1597" s="211"/>
      <c r="Y1597" s="211"/>
      <c r="Z1597" s="211"/>
      <c r="AA1597" s="211"/>
      <c r="AB1597" s="211"/>
      <c r="AC1597" s="211"/>
      <c r="AD1597" s="211"/>
      <c r="AE1597" s="211"/>
      <c r="AF1597" s="211"/>
      <c r="AG1597" s="211"/>
      <c r="AH1597" s="211"/>
      <c r="AI1597" s="211"/>
      <c r="AJ1597" s="211"/>
      <c r="AK1597" s="211"/>
      <c r="AL1597" s="211"/>
      <c r="AM1597" s="211"/>
      <c r="AN1597" s="211"/>
      <c r="AO1597" s="211"/>
      <c r="AP1597" s="211"/>
      <c r="AQ1597" s="211"/>
      <c r="AR1597" s="211"/>
      <c r="AS1597" s="211"/>
      <c r="AT1597" s="211"/>
      <c r="AU1597" s="211"/>
      <c r="AV1597" s="211"/>
      <c r="AW1597" s="211"/>
      <c r="AX1597" s="211"/>
      <c r="AY1597" s="211"/>
      <c r="AZ1597" s="211"/>
      <c r="BA1597" s="211"/>
      <c r="BB1597" s="211"/>
      <c r="BC1597" s="211"/>
      <c r="BD1597" s="211"/>
      <c r="BE1597" s="211"/>
      <c r="BF1597" s="211"/>
      <c r="BG1597" s="211"/>
      <c r="BH1597" s="211"/>
      <c r="BI1597" s="211"/>
      <c r="BJ1597" s="211"/>
      <c r="BK1597" s="211"/>
      <c r="BL1597" s="211"/>
      <c r="BM1597" s="211"/>
      <c r="BN1597" s="211"/>
      <c r="BO1597" s="211"/>
      <c r="BP1597" s="211"/>
      <c r="BQ1597" s="211"/>
      <c r="BR1597" s="211"/>
      <c r="BS1597" s="211"/>
      <c r="BT1597" s="211"/>
      <c r="BU1597" s="211"/>
      <c r="BV1597" s="211"/>
      <c r="BW1597" s="211"/>
      <c r="BX1597" s="211"/>
      <c r="BY1597" s="211"/>
      <c r="BZ1597" s="211"/>
      <c r="CA1597" s="211"/>
      <c r="CB1597" s="211"/>
      <c r="CC1597" s="211"/>
      <c r="CD1597" s="211"/>
      <c r="CE1597" s="211"/>
      <c r="CF1597" s="211"/>
      <c r="CG1597" s="211"/>
      <c r="CH1597" s="211"/>
      <c r="CI1597" s="211"/>
      <c r="CJ1597" s="211"/>
      <c r="CK1597" s="211"/>
      <c r="CL1597" s="211"/>
    </row>
    <row r="1598" spans="2:90" x14ac:dyDescent="0.4">
      <c r="B1598" s="89" t="str">
        <f>B1583</f>
        <v>Secondary revenue driver</v>
      </c>
      <c r="D1598" t="s">
        <v>496</v>
      </c>
      <c r="E1598" s="8" t="str">
        <f t="shared" si="1884"/>
        <v>1598 WCINV-SSV</v>
      </c>
      <c r="G1598" t="s">
        <v>332</v>
      </c>
      <c r="H1598" s="12"/>
      <c r="I1598" s="60"/>
      <c r="J1598" s="60"/>
      <c r="K1598" s="15"/>
      <c r="L1598" s="15"/>
      <c r="M1598" s="15"/>
      <c r="N1598" s="15"/>
      <c r="O1598" s="15"/>
      <c r="P1598" s="15"/>
      <c r="R1598" s="15"/>
      <c r="S1598" s="4" t="str">
        <f t="shared" ref="S1598" si="1906">ADDRESS(ROW(S1588),COLUMN(S1588),2)</f>
        <v>S$1588</v>
      </c>
      <c r="T1598" s="4" t="str">
        <f t="shared" ref="T1598:AX1598" si="1907">ADDRESS(ROW(T1588),COLUMN(T1588),2)</f>
        <v>T$1588</v>
      </c>
      <c r="U1598" s="4" t="str">
        <f t="shared" si="1907"/>
        <v>U$1588</v>
      </c>
      <c r="V1598" s="4" t="str">
        <f t="shared" si="1907"/>
        <v>V$1588</v>
      </c>
      <c r="W1598" s="4" t="str">
        <f t="shared" si="1907"/>
        <v>W$1588</v>
      </c>
      <c r="X1598" s="4" t="str">
        <f t="shared" si="1907"/>
        <v>X$1588</v>
      </c>
      <c r="Y1598" s="4" t="str">
        <f t="shared" si="1907"/>
        <v>Y$1588</v>
      </c>
      <c r="Z1598" s="4" t="str">
        <f t="shared" si="1907"/>
        <v>Z$1588</v>
      </c>
      <c r="AA1598" s="4" t="str">
        <f t="shared" si="1907"/>
        <v>AA$1588</v>
      </c>
      <c r="AB1598" s="4" t="str">
        <f t="shared" si="1907"/>
        <v>AB$1588</v>
      </c>
      <c r="AC1598" s="4" t="str">
        <f t="shared" si="1907"/>
        <v>AC$1588</v>
      </c>
      <c r="AD1598" s="4" t="str">
        <f t="shared" si="1907"/>
        <v>AD$1588</v>
      </c>
      <c r="AE1598" s="4" t="str">
        <f t="shared" si="1907"/>
        <v>AE$1588</v>
      </c>
      <c r="AF1598" s="4" t="str">
        <f t="shared" si="1907"/>
        <v>AF$1588</v>
      </c>
      <c r="AG1598" s="4" t="str">
        <f t="shared" si="1907"/>
        <v>AG$1588</v>
      </c>
      <c r="AH1598" s="4" t="str">
        <f t="shared" si="1907"/>
        <v>AH$1588</v>
      </c>
      <c r="AI1598" s="4" t="str">
        <f t="shared" si="1907"/>
        <v>AI$1588</v>
      </c>
      <c r="AJ1598" s="4" t="str">
        <f t="shared" si="1907"/>
        <v>AJ$1588</v>
      </c>
      <c r="AK1598" s="4" t="str">
        <f t="shared" si="1907"/>
        <v>AK$1588</v>
      </c>
      <c r="AL1598" s="4" t="str">
        <f t="shared" si="1907"/>
        <v>AL$1588</v>
      </c>
      <c r="AM1598" s="4" t="str">
        <f t="shared" si="1907"/>
        <v>AM$1588</v>
      </c>
      <c r="AN1598" s="4" t="str">
        <f t="shared" si="1907"/>
        <v>AN$1588</v>
      </c>
      <c r="AO1598" s="4" t="str">
        <f t="shared" si="1907"/>
        <v>AO$1588</v>
      </c>
      <c r="AP1598" s="4" t="str">
        <f t="shared" si="1907"/>
        <v>AP$1588</v>
      </c>
      <c r="AQ1598" s="4" t="str">
        <f t="shared" si="1907"/>
        <v>AQ$1588</v>
      </c>
      <c r="AR1598" s="4" t="str">
        <f t="shared" si="1907"/>
        <v>AR$1588</v>
      </c>
      <c r="AS1598" s="4" t="str">
        <f t="shared" si="1907"/>
        <v>AS$1588</v>
      </c>
      <c r="AT1598" s="4" t="str">
        <f t="shared" si="1907"/>
        <v>AT$1588</v>
      </c>
      <c r="AU1598" s="4" t="str">
        <f t="shared" si="1907"/>
        <v>AU$1588</v>
      </c>
      <c r="AV1598" s="4" t="str">
        <f t="shared" si="1907"/>
        <v>AV$1588</v>
      </c>
      <c r="AW1598" s="4" t="str">
        <f t="shared" si="1907"/>
        <v>AW$1588</v>
      </c>
      <c r="AX1598" s="4" t="str">
        <f t="shared" si="1907"/>
        <v>AX$1588</v>
      </c>
      <c r="AY1598" s="4" t="str">
        <f t="shared" ref="AY1598:CD1598" si="1908">ADDRESS(ROW(AY1588),COLUMN(AY1588),2)</f>
        <v>AY$1588</v>
      </c>
      <c r="AZ1598" s="4" t="str">
        <f t="shared" si="1908"/>
        <v>AZ$1588</v>
      </c>
      <c r="BA1598" s="4" t="str">
        <f t="shared" si="1908"/>
        <v>BA$1588</v>
      </c>
      <c r="BB1598" s="4" t="str">
        <f t="shared" si="1908"/>
        <v>BB$1588</v>
      </c>
      <c r="BC1598" s="4" t="str">
        <f t="shared" si="1908"/>
        <v>BC$1588</v>
      </c>
      <c r="BD1598" s="4" t="str">
        <f t="shared" si="1908"/>
        <v>BD$1588</v>
      </c>
      <c r="BE1598" s="4" t="str">
        <f t="shared" si="1908"/>
        <v>BE$1588</v>
      </c>
      <c r="BF1598" s="4" t="str">
        <f t="shared" si="1908"/>
        <v>BF$1588</v>
      </c>
      <c r="BG1598" s="4" t="str">
        <f t="shared" si="1908"/>
        <v>BG$1588</v>
      </c>
      <c r="BH1598" s="4" t="str">
        <f t="shared" si="1908"/>
        <v>BH$1588</v>
      </c>
      <c r="BI1598" s="4" t="str">
        <f t="shared" si="1908"/>
        <v>BI$1588</v>
      </c>
      <c r="BJ1598" s="4" t="str">
        <f t="shared" si="1908"/>
        <v>BJ$1588</v>
      </c>
      <c r="BK1598" s="4" t="str">
        <f t="shared" si="1908"/>
        <v>BK$1588</v>
      </c>
      <c r="BL1598" s="4" t="str">
        <f t="shared" si="1908"/>
        <v>BL$1588</v>
      </c>
      <c r="BM1598" s="4" t="str">
        <f t="shared" si="1908"/>
        <v>BM$1588</v>
      </c>
      <c r="BN1598" s="4" t="str">
        <f t="shared" si="1908"/>
        <v>BN$1588</v>
      </c>
      <c r="BO1598" s="4" t="str">
        <f t="shared" si="1908"/>
        <v>BO$1588</v>
      </c>
      <c r="BP1598" s="4" t="str">
        <f t="shared" si="1908"/>
        <v>BP$1588</v>
      </c>
      <c r="BQ1598" s="4" t="str">
        <f t="shared" si="1908"/>
        <v>BQ$1588</v>
      </c>
      <c r="BR1598" s="4" t="str">
        <f t="shared" si="1908"/>
        <v>BR$1588</v>
      </c>
      <c r="BS1598" s="4" t="str">
        <f t="shared" si="1908"/>
        <v>BS$1588</v>
      </c>
      <c r="BT1598" s="4" t="str">
        <f t="shared" si="1908"/>
        <v>BT$1588</v>
      </c>
      <c r="BU1598" s="4" t="str">
        <f t="shared" si="1908"/>
        <v>BU$1588</v>
      </c>
      <c r="BV1598" s="4" t="str">
        <f t="shared" si="1908"/>
        <v>BV$1588</v>
      </c>
      <c r="BW1598" s="4" t="str">
        <f t="shared" si="1908"/>
        <v>BW$1588</v>
      </c>
      <c r="BX1598" s="4" t="str">
        <f t="shared" si="1908"/>
        <v>BX$1588</v>
      </c>
      <c r="BY1598" s="4" t="str">
        <f t="shared" si="1908"/>
        <v>BY$1588</v>
      </c>
      <c r="BZ1598" s="4" t="str">
        <f t="shared" si="1908"/>
        <v>BZ$1588</v>
      </c>
      <c r="CA1598" s="4" t="str">
        <f t="shared" si="1908"/>
        <v>CA$1588</v>
      </c>
      <c r="CB1598" s="4" t="str">
        <f t="shared" si="1908"/>
        <v>CB$1588</v>
      </c>
      <c r="CC1598" s="4" t="str">
        <f t="shared" si="1908"/>
        <v>CC$1588</v>
      </c>
      <c r="CD1598" s="4" t="str">
        <f t="shared" si="1908"/>
        <v>CD$1588</v>
      </c>
      <c r="CE1598" s="4" t="str">
        <f t="shared" ref="CE1598:CK1598" si="1909">ADDRESS(ROW(CE1588),COLUMN(CE1588),2)</f>
        <v>CE$1588</v>
      </c>
      <c r="CF1598" s="4" t="str">
        <f t="shared" si="1909"/>
        <v>CF$1588</v>
      </c>
      <c r="CG1598" s="4" t="str">
        <f t="shared" si="1909"/>
        <v>CG$1588</v>
      </c>
      <c r="CH1598" s="4" t="str">
        <f t="shared" si="1909"/>
        <v>CH$1588</v>
      </c>
      <c r="CI1598" s="4" t="str">
        <f t="shared" si="1909"/>
        <v>CI$1588</v>
      </c>
      <c r="CJ1598" s="4" t="str">
        <f t="shared" si="1909"/>
        <v>CJ$1588</v>
      </c>
      <c r="CK1598" s="4" t="str">
        <f t="shared" si="1909"/>
        <v>CK$1588</v>
      </c>
      <c r="CL1598" s="4" t="str">
        <f t="shared" ref="CL1598" si="1910">ADDRESS(ROW(CL1588),COLUMN(CL1588),2)</f>
        <v>CL$1588</v>
      </c>
    </row>
    <row r="1599" spans="2:90" x14ac:dyDescent="0.4">
      <c r="B1599" s="8" t="str">
        <f>B1584</f>
        <v>Secondary volume driver</v>
      </c>
      <c r="D1599" t="s">
        <v>496</v>
      </c>
      <c r="E1599" s="8" t="str">
        <f t="shared" si="1884"/>
        <v>1599 WCINV-SSV</v>
      </c>
      <c r="G1599" t="s">
        <v>332</v>
      </c>
      <c r="H1599" s="12"/>
      <c r="I1599" s="60"/>
      <c r="J1599" s="60"/>
      <c r="K1599" s="15"/>
      <c r="L1599" s="15"/>
      <c r="M1599" s="15"/>
      <c r="N1599" s="15"/>
      <c r="O1599" s="15"/>
      <c r="P1599" s="15"/>
      <c r="R1599" s="15"/>
      <c r="S1599" s="211" t="str">
        <f t="shared" ref="S1599" si="1911">S1584</f>
        <v>S$15</v>
      </c>
      <c r="T1599" s="211" t="str">
        <f t="shared" ref="T1599:AX1599" si="1912">T1584</f>
        <v>T$15</v>
      </c>
      <c r="U1599" s="211" t="str">
        <f t="shared" si="1912"/>
        <v>U$15</v>
      </c>
      <c r="V1599" s="211" t="str">
        <f t="shared" si="1912"/>
        <v>V$15</v>
      </c>
      <c r="W1599" s="211" t="str">
        <f t="shared" si="1912"/>
        <v>W$15</v>
      </c>
      <c r="X1599" s="211" t="str">
        <f t="shared" si="1912"/>
        <v>X$15</v>
      </c>
      <c r="Y1599" s="211" t="str">
        <f t="shared" si="1912"/>
        <v>Y$15</v>
      </c>
      <c r="Z1599" s="211" t="str">
        <f t="shared" si="1912"/>
        <v>Z$15</v>
      </c>
      <c r="AA1599" s="211" t="str">
        <f t="shared" si="1912"/>
        <v>AA$15</v>
      </c>
      <c r="AB1599" s="211" t="str">
        <f t="shared" si="1912"/>
        <v>AB$15</v>
      </c>
      <c r="AC1599" s="211" t="str">
        <f t="shared" si="1912"/>
        <v>AC$15</v>
      </c>
      <c r="AD1599" s="211" t="str">
        <f t="shared" si="1912"/>
        <v>AD$15</v>
      </c>
      <c r="AE1599" s="211" t="str">
        <f t="shared" si="1912"/>
        <v>AE$15</v>
      </c>
      <c r="AF1599" s="211" t="str">
        <f t="shared" si="1912"/>
        <v>AF$15</v>
      </c>
      <c r="AG1599" s="211" t="str">
        <f t="shared" si="1912"/>
        <v>AG$15</v>
      </c>
      <c r="AH1599" s="211" t="str">
        <f t="shared" si="1912"/>
        <v>AH$15</v>
      </c>
      <c r="AI1599" s="211" t="str">
        <f t="shared" si="1912"/>
        <v>AI$15</v>
      </c>
      <c r="AJ1599" s="211" t="str">
        <f t="shared" si="1912"/>
        <v>AJ$15</v>
      </c>
      <c r="AK1599" s="211" t="str">
        <f t="shared" si="1912"/>
        <v>AK$15</v>
      </c>
      <c r="AL1599" s="211" t="str">
        <f t="shared" si="1912"/>
        <v>AL$15</v>
      </c>
      <c r="AM1599" s="211" t="str">
        <f t="shared" si="1912"/>
        <v>AM$15</v>
      </c>
      <c r="AN1599" s="211" t="str">
        <f t="shared" si="1912"/>
        <v>AN$15</v>
      </c>
      <c r="AO1599" s="211" t="str">
        <f t="shared" si="1912"/>
        <v>AO$15</v>
      </c>
      <c r="AP1599" s="211" t="str">
        <f t="shared" si="1912"/>
        <v>AP$15</v>
      </c>
      <c r="AQ1599" s="211" t="str">
        <f t="shared" si="1912"/>
        <v>AQ$15</v>
      </c>
      <c r="AR1599" s="211" t="str">
        <f t="shared" si="1912"/>
        <v>AR$15</v>
      </c>
      <c r="AS1599" s="211" t="str">
        <f t="shared" si="1912"/>
        <v>AS$15</v>
      </c>
      <c r="AT1599" s="211" t="str">
        <f t="shared" si="1912"/>
        <v>AT$15</v>
      </c>
      <c r="AU1599" s="211" t="str">
        <f t="shared" si="1912"/>
        <v>AU$15</v>
      </c>
      <c r="AV1599" s="211" t="str">
        <f t="shared" si="1912"/>
        <v>AV$15</v>
      </c>
      <c r="AW1599" s="211" t="str">
        <f t="shared" si="1912"/>
        <v>AW$15</v>
      </c>
      <c r="AX1599" s="211" t="str">
        <f t="shared" si="1912"/>
        <v>AX$15</v>
      </c>
      <c r="AY1599" s="211" t="str">
        <f t="shared" ref="AY1599:CD1599" si="1913">AY1584</f>
        <v>AY$15</v>
      </c>
      <c r="AZ1599" s="211" t="str">
        <f t="shared" si="1913"/>
        <v>AZ$15</v>
      </c>
      <c r="BA1599" s="211" t="str">
        <f t="shared" si="1913"/>
        <v>BA$15</v>
      </c>
      <c r="BB1599" s="211" t="str">
        <f t="shared" si="1913"/>
        <v>BB$15</v>
      </c>
      <c r="BC1599" s="211" t="str">
        <f t="shared" si="1913"/>
        <v>BC$15</v>
      </c>
      <c r="BD1599" s="211" t="str">
        <f t="shared" si="1913"/>
        <v>BD$15</v>
      </c>
      <c r="BE1599" s="211" t="str">
        <f t="shared" si="1913"/>
        <v>BE$15</v>
      </c>
      <c r="BF1599" s="211" t="str">
        <f t="shared" si="1913"/>
        <v>BF$15</v>
      </c>
      <c r="BG1599" s="211" t="str">
        <f t="shared" si="1913"/>
        <v>BG$15</v>
      </c>
      <c r="BH1599" s="211" t="str">
        <f t="shared" si="1913"/>
        <v>BH$15</v>
      </c>
      <c r="BI1599" s="211" t="str">
        <f t="shared" si="1913"/>
        <v>BI$15</v>
      </c>
      <c r="BJ1599" s="211" t="str">
        <f t="shared" si="1913"/>
        <v>BJ$15</v>
      </c>
      <c r="BK1599" s="211" t="str">
        <f t="shared" si="1913"/>
        <v>BK$15</v>
      </c>
      <c r="BL1599" s="211" t="str">
        <f t="shared" si="1913"/>
        <v>BL$15</v>
      </c>
      <c r="BM1599" s="211" t="str">
        <f t="shared" si="1913"/>
        <v>BM$15</v>
      </c>
      <c r="BN1599" s="211" t="str">
        <f t="shared" si="1913"/>
        <v>BN$15</v>
      </c>
      <c r="BO1599" s="211" t="str">
        <f t="shared" si="1913"/>
        <v>BO$15</v>
      </c>
      <c r="BP1599" s="211" t="str">
        <f t="shared" si="1913"/>
        <v>BP$15</v>
      </c>
      <c r="BQ1599" s="211" t="str">
        <f t="shared" si="1913"/>
        <v>BQ$15</v>
      </c>
      <c r="BR1599" s="211" t="str">
        <f t="shared" si="1913"/>
        <v>BR$15</v>
      </c>
      <c r="BS1599" s="211" t="str">
        <f t="shared" si="1913"/>
        <v>BS$15</v>
      </c>
      <c r="BT1599" s="211" t="str">
        <f t="shared" si="1913"/>
        <v>BT$15</v>
      </c>
      <c r="BU1599" s="211" t="str">
        <f t="shared" si="1913"/>
        <v>BU$15</v>
      </c>
      <c r="BV1599" s="211" t="str">
        <f t="shared" si="1913"/>
        <v>BV$15</v>
      </c>
      <c r="BW1599" s="211" t="str">
        <f t="shared" si="1913"/>
        <v>BW$15</v>
      </c>
      <c r="BX1599" s="211" t="str">
        <f t="shared" si="1913"/>
        <v>BX$15</v>
      </c>
      <c r="BY1599" s="211" t="str">
        <f t="shared" si="1913"/>
        <v>BY$15</v>
      </c>
      <c r="BZ1599" s="211" t="str">
        <f t="shared" si="1913"/>
        <v>BZ$15</v>
      </c>
      <c r="CA1599" s="211" t="str">
        <f t="shared" si="1913"/>
        <v>CA$15</v>
      </c>
      <c r="CB1599" s="211" t="str">
        <f t="shared" si="1913"/>
        <v>CB$15</v>
      </c>
      <c r="CC1599" s="211" t="str">
        <f t="shared" si="1913"/>
        <v>CC$15</v>
      </c>
      <c r="CD1599" s="211" t="str">
        <f t="shared" si="1913"/>
        <v>CD$15</v>
      </c>
      <c r="CE1599" s="211" t="str">
        <f t="shared" ref="CE1599:CK1599" si="1914">CE1584</f>
        <v>CE$15</v>
      </c>
      <c r="CF1599" s="211" t="str">
        <f t="shared" si="1914"/>
        <v>CF$15</v>
      </c>
      <c r="CG1599" s="211" t="str">
        <f t="shared" si="1914"/>
        <v>CG$15</v>
      </c>
      <c r="CH1599" s="211" t="str">
        <f t="shared" si="1914"/>
        <v>CH$15</v>
      </c>
      <c r="CI1599" s="211" t="str">
        <f t="shared" si="1914"/>
        <v>CI$15</v>
      </c>
      <c r="CJ1599" s="211" t="str">
        <f t="shared" si="1914"/>
        <v>CJ$15</v>
      </c>
      <c r="CK1599" s="211" t="str">
        <f t="shared" si="1914"/>
        <v>CK$15</v>
      </c>
      <c r="CL1599" s="211" t="str">
        <f t="shared" ref="CL1599" si="1915">CL1584</f>
        <v>CL$15</v>
      </c>
    </row>
    <row r="1600" spans="2:90" x14ac:dyDescent="0.4">
      <c r="E1600" s="8"/>
      <c r="H1600" s="12"/>
      <c r="I1600" s="60"/>
      <c r="J1600" s="60"/>
      <c r="K1600" s="15"/>
      <c r="L1600" s="15"/>
      <c r="M1600" s="15"/>
      <c r="N1600" s="15"/>
      <c r="O1600" s="15"/>
      <c r="P1600" s="15"/>
      <c r="R1600" s="15"/>
      <c r="S1600" s="76"/>
      <c r="T1600" s="76"/>
      <c r="U1600" s="76"/>
      <c r="V1600" s="76"/>
      <c r="W1600" s="76"/>
      <c r="X1600" s="76"/>
      <c r="Y1600" s="76"/>
      <c r="Z1600" s="76"/>
      <c r="AA1600" s="76"/>
      <c r="AB1600" s="76"/>
      <c r="AC1600" s="76"/>
      <c r="AD1600" s="76"/>
      <c r="AE1600" s="76"/>
      <c r="AF1600" s="76"/>
      <c r="AG1600" s="76"/>
      <c r="AH1600" s="76"/>
      <c r="AI1600" s="76"/>
      <c r="AJ1600" s="76"/>
      <c r="AK1600" s="76"/>
      <c r="AL1600" s="76"/>
      <c r="AM1600" s="76"/>
      <c r="AN1600" s="76"/>
      <c r="AO1600" s="76"/>
      <c r="AP1600" s="76"/>
      <c r="AQ1600" s="76"/>
      <c r="AR1600" s="76"/>
      <c r="AS1600" s="76"/>
      <c r="AT1600" s="76"/>
      <c r="AU1600" s="76"/>
      <c r="AV1600" s="76"/>
      <c r="AW1600" s="76"/>
      <c r="AX1600" s="76"/>
      <c r="AY1600" s="76"/>
      <c r="AZ1600" s="76"/>
      <c r="BA1600" s="76"/>
      <c r="BB1600" s="76"/>
      <c r="BC1600" s="76"/>
      <c r="BD1600" s="76"/>
      <c r="BE1600" s="76"/>
      <c r="BF1600" s="76"/>
      <c r="BG1600" s="76"/>
      <c r="BH1600" s="76"/>
      <c r="BI1600" s="76"/>
      <c r="BJ1600" s="76"/>
      <c r="BK1600" s="76"/>
      <c r="BL1600" s="76"/>
      <c r="BM1600" s="76"/>
      <c r="BN1600" s="76"/>
      <c r="BO1600" s="76"/>
      <c r="BP1600" s="76"/>
      <c r="BQ1600" s="76"/>
      <c r="BR1600" s="76"/>
      <c r="BS1600" s="76"/>
      <c r="BT1600" s="76"/>
      <c r="BU1600" s="76"/>
      <c r="BV1600" s="76"/>
      <c r="BW1600" s="76"/>
      <c r="BX1600" s="76"/>
      <c r="BY1600" s="76"/>
      <c r="BZ1600" s="76"/>
      <c r="CA1600" s="76"/>
      <c r="CB1600" s="76"/>
      <c r="CC1600" s="76"/>
      <c r="CD1600" s="76"/>
      <c r="CE1600" s="76"/>
      <c r="CF1600" s="76"/>
      <c r="CG1600" s="76"/>
      <c r="CH1600" s="76"/>
      <c r="CI1600" s="76"/>
      <c r="CJ1600" s="76"/>
      <c r="CK1600" s="76"/>
      <c r="CL1600" s="76"/>
    </row>
    <row r="1601" spans="2:90" x14ac:dyDescent="0.4">
      <c r="B1601" s="171" t="s">
        <v>490</v>
      </c>
      <c r="E1601" s="8"/>
      <c r="H1601" s="170"/>
      <c r="I1601" s="172"/>
      <c r="J1601" s="172"/>
      <c r="K1601" s="193"/>
      <c r="L1601" s="193"/>
      <c r="M1601" s="193"/>
      <c r="N1601" s="193"/>
      <c r="O1601" s="193"/>
      <c r="P1601" s="193"/>
      <c r="R1601" s="194"/>
      <c r="S1601" s="170"/>
      <c r="T1601" s="170"/>
      <c r="U1601" s="170"/>
      <c r="V1601" s="170"/>
      <c r="W1601" s="170"/>
      <c r="X1601" s="170"/>
      <c r="Y1601" s="170"/>
      <c r="Z1601" s="170"/>
      <c r="AA1601" s="170"/>
      <c r="AB1601" s="170"/>
      <c r="AC1601" s="170"/>
      <c r="AD1601" s="170"/>
      <c r="AE1601" s="170"/>
      <c r="AF1601" s="170"/>
      <c r="AG1601" s="170"/>
      <c r="AH1601" s="170"/>
      <c r="AI1601" s="170"/>
      <c r="AJ1601" s="170"/>
      <c r="AK1601" s="170"/>
      <c r="AL1601" s="170"/>
      <c r="AM1601" s="170"/>
      <c r="AN1601" s="170"/>
      <c r="AO1601" s="170"/>
      <c r="AP1601" s="170"/>
      <c r="AQ1601" s="170"/>
      <c r="AR1601" s="170"/>
      <c r="AS1601" s="170"/>
      <c r="AT1601" s="170"/>
      <c r="AU1601" s="170"/>
      <c r="AV1601" s="170"/>
      <c r="AW1601" s="170"/>
      <c r="AX1601" s="170"/>
      <c r="AY1601" s="170"/>
      <c r="AZ1601" s="170"/>
      <c r="BA1601" s="170"/>
      <c r="BB1601" s="170"/>
      <c r="BC1601" s="170"/>
      <c r="BD1601" s="170"/>
      <c r="BE1601" s="170"/>
      <c r="BF1601" s="170"/>
      <c r="BG1601" s="170"/>
      <c r="BH1601" s="170"/>
      <c r="BI1601" s="170"/>
      <c r="BJ1601" s="170"/>
      <c r="BK1601" s="170"/>
      <c r="BL1601" s="170"/>
      <c r="BM1601" s="170"/>
      <c r="BN1601" s="170"/>
      <c r="BO1601" s="170"/>
      <c r="BP1601" s="170"/>
      <c r="BQ1601" s="170"/>
      <c r="BR1601" s="170"/>
      <c r="BS1601" s="170"/>
      <c r="BT1601" s="170"/>
      <c r="BU1601" s="170"/>
      <c r="BV1601" s="170"/>
      <c r="BW1601" s="170"/>
      <c r="BX1601" s="170"/>
      <c r="BY1601" s="170"/>
      <c r="BZ1601" s="170"/>
      <c r="CA1601" s="170"/>
      <c r="CB1601" s="170"/>
      <c r="CC1601" s="170"/>
      <c r="CD1601" s="170"/>
      <c r="CE1601" s="170"/>
      <c r="CF1601" s="170"/>
      <c r="CG1601" s="170"/>
      <c r="CH1601" s="170"/>
      <c r="CI1601" s="170"/>
      <c r="CJ1601" s="170"/>
      <c r="CK1601" s="170"/>
      <c r="CL1601" s="170"/>
    </row>
    <row r="1602" spans="2:90" x14ac:dyDescent="0.4">
      <c r="B1602" s="171" t="s">
        <v>492</v>
      </c>
      <c r="E1602" s="8"/>
      <c r="H1602" s="170"/>
      <c r="I1602" s="172"/>
      <c r="J1602" s="172"/>
      <c r="K1602" s="193"/>
      <c r="L1602" s="193"/>
      <c r="M1602" s="193"/>
      <c r="N1602" s="193"/>
      <c r="O1602" s="193"/>
      <c r="P1602" s="193"/>
      <c r="R1602" s="194"/>
      <c r="S1602" s="170"/>
      <c r="T1602" s="170"/>
      <c r="U1602" s="170"/>
      <c r="V1602" s="170"/>
      <c r="W1602" s="170"/>
      <c r="X1602" s="170"/>
      <c r="Y1602" s="170"/>
      <c r="Z1602" s="170"/>
      <c r="AA1602" s="170"/>
      <c r="AB1602" s="170"/>
      <c r="AC1602" s="170"/>
      <c r="AD1602" s="170"/>
      <c r="AE1602" s="170"/>
      <c r="AF1602" s="170"/>
      <c r="AG1602" s="170"/>
      <c r="AH1602" s="170"/>
      <c r="AI1602" s="170"/>
      <c r="AJ1602" s="170"/>
      <c r="AK1602" s="170"/>
      <c r="AL1602" s="170"/>
      <c r="AM1602" s="170"/>
      <c r="AN1602" s="170"/>
      <c r="AO1602" s="170"/>
      <c r="AP1602" s="170"/>
      <c r="AQ1602" s="170"/>
      <c r="AR1602" s="170"/>
      <c r="AS1602" s="170"/>
      <c r="AT1602" s="170"/>
      <c r="AU1602" s="170"/>
      <c r="AV1602" s="170"/>
      <c r="AW1602" s="170"/>
      <c r="AX1602" s="170"/>
      <c r="AY1602" s="170"/>
      <c r="AZ1602" s="170"/>
      <c r="BA1602" s="170"/>
      <c r="BB1602" s="170"/>
      <c r="BC1602" s="170"/>
      <c r="BD1602" s="170"/>
      <c r="BE1602" s="170"/>
      <c r="BF1602" s="170"/>
      <c r="BG1602" s="170"/>
      <c r="BH1602" s="170"/>
      <c r="BI1602" s="170"/>
      <c r="BJ1602" s="170"/>
      <c r="BK1602" s="170"/>
      <c r="BL1602" s="170"/>
      <c r="BM1602" s="170"/>
      <c r="BN1602" s="170"/>
      <c r="BO1602" s="170"/>
      <c r="BP1602" s="170"/>
      <c r="BQ1602" s="170"/>
      <c r="BR1602" s="170"/>
      <c r="BS1602" s="170"/>
      <c r="BT1602" s="170"/>
      <c r="BU1602" s="170"/>
      <c r="BV1602" s="170"/>
      <c r="BW1602" s="170"/>
      <c r="BX1602" s="170"/>
      <c r="BY1602" s="170"/>
      <c r="BZ1602" s="170"/>
      <c r="CA1602" s="170"/>
      <c r="CB1602" s="170"/>
      <c r="CC1602" s="170"/>
      <c r="CD1602" s="170"/>
      <c r="CE1602" s="170"/>
      <c r="CF1602" s="170"/>
      <c r="CG1602" s="170"/>
      <c r="CH1602" s="170"/>
      <c r="CI1602" s="170"/>
      <c r="CJ1602" s="170"/>
      <c r="CK1602" s="170"/>
      <c r="CL1602" s="170"/>
    </row>
    <row r="1603" spans="2:90" x14ac:dyDescent="0.4">
      <c r="B1603" s="171" t="s">
        <v>461</v>
      </c>
      <c r="E1603" s="8"/>
      <c r="H1603" s="170"/>
      <c r="I1603" s="172"/>
      <c r="J1603" s="172"/>
      <c r="K1603" s="193"/>
      <c r="L1603" s="193"/>
      <c r="M1603" s="193"/>
      <c r="N1603" s="193"/>
      <c r="O1603" s="193"/>
      <c r="P1603" s="193"/>
      <c r="R1603" s="194"/>
      <c r="S1603" s="195" t="str">
        <f t="shared" ref="S1603:AX1603" si="1916">S$16</f>
        <v>S$12</v>
      </c>
      <c r="T1603" s="195" t="str">
        <f t="shared" si="1916"/>
        <v>T$12</v>
      </c>
      <c r="U1603" s="195" t="str">
        <f t="shared" si="1916"/>
        <v>U$12</v>
      </c>
      <c r="V1603" s="195" t="str">
        <f t="shared" si="1916"/>
        <v>V$12</v>
      </c>
      <c r="W1603" s="195" t="str">
        <f t="shared" si="1916"/>
        <v>W$12</v>
      </c>
      <c r="X1603" s="195" t="str">
        <f t="shared" si="1916"/>
        <v>X$12</v>
      </c>
      <c r="Y1603" s="195" t="str">
        <f t="shared" si="1916"/>
        <v>Y$12</v>
      </c>
      <c r="Z1603" s="195" t="str">
        <f t="shared" si="1916"/>
        <v>Z$12</v>
      </c>
      <c r="AA1603" s="195" t="str">
        <f t="shared" si="1916"/>
        <v>AA$12</v>
      </c>
      <c r="AB1603" s="195" t="str">
        <f t="shared" si="1916"/>
        <v>AB$12</v>
      </c>
      <c r="AC1603" s="195" t="str">
        <f t="shared" si="1916"/>
        <v>AC$12</v>
      </c>
      <c r="AD1603" s="195" t="str">
        <f t="shared" si="1916"/>
        <v>AD$12</v>
      </c>
      <c r="AE1603" s="195" t="str">
        <f t="shared" si="1916"/>
        <v>AE$12</v>
      </c>
      <c r="AF1603" s="195" t="str">
        <f t="shared" si="1916"/>
        <v>AF$12</v>
      </c>
      <c r="AG1603" s="195" t="str">
        <f t="shared" si="1916"/>
        <v>AG$12</v>
      </c>
      <c r="AH1603" s="195" t="str">
        <f t="shared" si="1916"/>
        <v>AH$12</v>
      </c>
      <c r="AI1603" s="195" t="str">
        <f t="shared" si="1916"/>
        <v>AI$12</v>
      </c>
      <c r="AJ1603" s="195" t="str">
        <f t="shared" si="1916"/>
        <v>AJ$12</v>
      </c>
      <c r="AK1603" s="195" t="str">
        <f t="shared" si="1916"/>
        <v>AK$12</v>
      </c>
      <c r="AL1603" s="195" t="str">
        <f t="shared" si="1916"/>
        <v>AL$12</v>
      </c>
      <c r="AM1603" s="195" t="str">
        <f t="shared" si="1916"/>
        <v>AM$12</v>
      </c>
      <c r="AN1603" s="195" t="str">
        <f t="shared" si="1916"/>
        <v>AN$12</v>
      </c>
      <c r="AO1603" s="195" t="str">
        <f t="shared" si="1916"/>
        <v>AO$12</v>
      </c>
      <c r="AP1603" s="195" t="str">
        <f t="shared" si="1916"/>
        <v>AP$12</v>
      </c>
      <c r="AQ1603" s="195" t="str">
        <f t="shared" si="1916"/>
        <v>AQ$12</v>
      </c>
      <c r="AR1603" s="195" t="str">
        <f t="shared" si="1916"/>
        <v>AR$12</v>
      </c>
      <c r="AS1603" s="195" t="str">
        <f t="shared" si="1916"/>
        <v>AS$12</v>
      </c>
      <c r="AT1603" s="195" t="str">
        <f t="shared" si="1916"/>
        <v>AT$12</v>
      </c>
      <c r="AU1603" s="195" t="str">
        <f t="shared" si="1916"/>
        <v>AU$12</v>
      </c>
      <c r="AV1603" s="195" t="str">
        <f t="shared" si="1916"/>
        <v>AV$12</v>
      </c>
      <c r="AW1603" s="195" t="str">
        <f t="shared" si="1916"/>
        <v>AW$12</v>
      </c>
      <c r="AX1603" s="195" t="str">
        <f t="shared" si="1916"/>
        <v>AX$12</v>
      </c>
      <c r="AY1603" s="195" t="str">
        <f t="shared" ref="AY1603:CD1603" si="1917">AY$16</f>
        <v>AY$12</v>
      </c>
      <c r="AZ1603" s="195" t="str">
        <f t="shared" si="1917"/>
        <v>AZ$12</v>
      </c>
      <c r="BA1603" s="195" t="str">
        <f t="shared" si="1917"/>
        <v>BA$12</v>
      </c>
      <c r="BB1603" s="195" t="str">
        <f t="shared" si="1917"/>
        <v>BB$12</v>
      </c>
      <c r="BC1603" s="195" t="str">
        <f t="shared" si="1917"/>
        <v>BC$12</v>
      </c>
      <c r="BD1603" s="195" t="str">
        <f t="shared" si="1917"/>
        <v>BD$12</v>
      </c>
      <c r="BE1603" s="195" t="str">
        <f t="shared" si="1917"/>
        <v>BE$12</v>
      </c>
      <c r="BF1603" s="195" t="str">
        <f t="shared" si="1917"/>
        <v>BF$12</v>
      </c>
      <c r="BG1603" s="195" t="str">
        <f t="shared" si="1917"/>
        <v>BG$12</v>
      </c>
      <c r="BH1603" s="195" t="str">
        <f t="shared" si="1917"/>
        <v>BH$12</v>
      </c>
      <c r="BI1603" s="195" t="str">
        <f t="shared" si="1917"/>
        <v>BI$12</v>
      </c>
      <c r="BJ1603" s="195" t="str">
        <f t="shared" si="1917"/>
        <v>BJ$12</v>
      </c>
      <c r="BK1603" s="195" t="str">
        <f t="shared" si="1917"/>
        <v>BK$12</v>
      </c>
      <c r="BL1603" s="195" t="str">
        <f t="shared" si="1917"/>
        <v>BL$12</v>
      </c>
      <c r="BM1603" s="195" t="str">
        <f t="shared" si="1917"/>
        <v>BM$12</v>
      </c>
      <c r="BN1603" s="195" t="str">
        <f t="shared" si="1917"/>
        <v>BN$12</v>
      </c>
      <c r="BO1603" s="195" t="str">
        <f t="shared" si="1917"/>
        <v>BO$12</v>
      </c>
      <c r="BP1603" s="195" t="str">
        <f t="shared" si="1917"/>
        <v>BP$12</v>
      </c>
      <c r="BQ1603" s="195" t="str">
        <f t="shared" si="1917"/>
        <v>BQ$12</v>
      </c>
      <c r="BR1603" s="195" t="str">
        <f t="shared" si="1917"/>
        <v>BR$12</v>
      </c>
      <c r="BS1603" s="195" t="str">
        <f t="shared" si="1917"/>
        <v>BS$12</v>
      </c>
      <c r="BT1603" s="195" t="str">
        <f t="shared" si="1917"/>
        <v>BT$12</v>
      </c>
      <c r="BU1603" s="195" t="str">
        <f t="shared" si="1917"/>
        <v>BU$12</v>
      </c>
      <c r="BV1603" s="195" t="str">
        <f t="shared" si="1917"/>
        <v>BV$12</v>
      </c>
      <c r="BW1603" s="195" t="str">
        <f t="shared" si="1917"/>
        <v>BW$12</v>
      </c>
      <c r="BX1603" s="195" t="str">
        <f t="shared" si="1917"/>
        <v>BX$12</v>
      </c>
      <c r="BY1603" s="195" t="str">
        <f t="shared" si="1917"/>
        <v>BY$12</v>
      </c>
      <c r="BZ1603" s="195" t="str">
        <f t="shared" si="1917"/>
        <v>BZ$12</v>
      </c>
      <c r="CA1603" s="195" t="str">
        <f t="shared" si="1917"/>
        <v>CA$12</v>
      </c>
      <c r="CB1603" s="195" t="str">
        <f t="shared" si="1917"/>
        <v>CB$12</v>
      </c>
      <c r="CC1603" s="195" t="str">
        <f t="shared" si="1917"/>
        <v>CC$12</v>
      </c>
      <c r="CD1603" s="195" t="str">
        <f t="shared" si="1917"/>
        <v>CD$12</v>
      </c>
      <c r="CE1603" s="195" t="str">
        <f t="shared" ref="CE1603:CL1603" si="1918">CE$16</f>
        <v>CE$12</v>
      </c>
      <c r="CF1603" s="195" t="str">
        <f t="shared" si="1918"/>
        <v>CF$12</v>
      </c>
      <c r="CG1603" s="195" t="str">
        <f t="shared" si="1918"/>
        <v>CG$12</v>
      </c>
      <c r="CH1603" s="195" t="str">
        <f t="shared" si="1918"/>
        <v>CH$12</v>
      </c>
      <c r="CI1603" s="195" t="str">
        <f t="shared" si="1918"/>
        <v>CI$12</v>
      </c>
      <c r="CJ1603" s="195" t="str">
        <f t="shared" si="1918"/>
        <v>CJ$12</v>
      </c>
      <c r="CK1603" s="195" t="str">
        <f t="shared" si="1918"/>
        <v>CK$12</v>
      </c>
      <c r="CL1603" s="195" t="str">
        <f t="shared" si="1918"/>
        <v>CL$12</v>
      </c>
    </row>
    <row r="1604" spans="2:90" x14ac:dyDescent="0.4">
      <c r="B1604" s="171" t="s">
        <v>462</v>
      </c>
      <c r="E1604" s="8"/>
      <c r="H1604" s="196"/>
      <c r="I1604" s="197"/>
      <c r="J1604" s="197"/>
      <c r="K1604" s="198"/>
      <c r="L1604" s="198"/>
      <c r="M1604" s="198"/>
      <c r="N1604" s="198"/>
      <c r="O1604" s="198"/>
      <c r="P1604" s="198"/>
      <c r="R1604" s="198"/>
      <c r="S1604" s="195" t="str">
        <f t="shared" ref="S1604:AX1604" si="1919">S$17</f>
        <v>S$13</v>
      </c>
      <c r="T1604" s="195" t="str">
        <f t="shared" si="1919"/>
        <v>T$13</v>
      </c>
      <c r="U1604" s="195" t="str">
        <f t="shared" si="1919"/>
        <v>U$13</v>
      </c>
      <c r="V1604" s="195" t="str">
        <f t="shared" si="1919"/>
        <v>V$13</v>
      </c>
      <c r="W1604" s="195" t="str">
        <f t="shared" si="1919"/>
        <v>W$13</v>
      </c>
      <c r="X1604" s="195" t="str">
        <f t="shared" si="1919"/>
        <v>X$13</v>
      </c>
      <c r="Y1604" s="195" t="str">
        <f t="shared" si="1919"/>
        <v>Y$13</v>
      </c>
      <c r="Z1604" s="195" t="str">
        <f t="shared" si="1919"/>
        <v>Z$13</v>
      </c>
      <c r="AA1604" s="195" t="str">
        <f t="shared" si="1919"/>
        <v>AA$13</v>
      </c>
      <c r="AB1604" s="195" t="str">
        <f t="shared" si="1919"/>
        <v>AB$13</v>
      </c>
      <c r="AC1604" s="195" t="str">
        <f t="shared" si="1919"/>
        <v>AC$13</v>
      </c>
      <c r="AD1604" s="195" t="str">
        <f t="shared" si="1919"/>
        <v>AD$13</v>
      </c>
      <c r="AE1604" s="195" t="str">
        <f t="shared" si="1919"/>
        <v>AE$13</v>
      </c>
      <c r="AF1604" s="195" t="str">
        <f t="shared" si="1919"/>
        <v>AF$13</v>
      </c>
      <c r="AG1604" s="195" t="str">
        <f t="shared" si="1919"/>
        <v>AG$13</v>
      </c>
      <c r="AH1604" s="195" t="str">
        <f t="shared" si="1919"/>
        <v>AH$13</v>
      </c>
      <c r="AI1604" s="195" t="str">
        <f t="shared" si="1919"/>
        <v>AI$13</v>
      </c>
      <c r="AJ1604" s="195" t="str">
        <f t="shared" si="1919"/>
        <v>AJ$13</v>
      </c>
      <c r="AK1604" s="195" t="str">
        <f t="shared" si="1919"/>
        <v>AK$13</v>
      </c>
      <c r="AL1604" s="195" t="str">
        <f t="shared" si="1919"/>
        <v>AL$13</v>
      </c>
      <c r="AM1604" s="195" t="str">
        <f t="shared" si="1919"/>
        <v>AM$13</v>
      </c>
      <c r="AN1604" s="195" t="str">
        <f t="shared" si="1919"/>
        <v>AN$13</v>
      </c>
      <c r="AO1604" s="195" t="str">
        <f t="shared" si="1919"/>
        <v>AO$13</v>
      </c>
      <c r="AP1604" s="195" t="str">
        <f t="shared" si="1919"/>
        <v>AP$13</v>
      </c>
      <c r="AQ1604" s="195" t="str">
        <f t="shared" si="1919"/>
        <v>AQ$13</v>
      </c>
      <c r="AR1604" s="195" t="str">
        <f t="shared" si="1919"/>
        <v>AR$13</v>
      </c>
      <c r="AS1604" s="195" t="str">
        <f t="shared" si="1919"/>
        <v>AS$13</v>
      </c>
      <c r="AT1604" s="195" t="str">
        <f t="shared" si="1919"/>
        <v>AT$13</v>
      </c>
      <c r="AU1604" s="195" t="str">
        <f t="shared" si="1919"/>
        <v>AU$13</v>
      </c>
      <c r="AV1604" s="195" t="str">
        <f t="shared" si="1919"/>
        <v>AV$13</v>
      </c>
      <c r="AW1604" s="195" t="str">
        <f t="shared" si="1919"/>
        <v>AW$13</v>
      </c>
      <c r="AX1604" s="195" t="str">
        <f t="shared" si="1919"/>
        <v>AX$13</v>
      </c>
      <c r="AY1604" s="195" t="str">
        <f t="shared" ref="AY1604:CD1604" si="1920">AY$17</f>
        <v>AY$13</v>
      </c>
      <c r="AZ1604" s="195" t="str">
        <f t="shared" si="1920"/>
        <v>AZ$13</v>
      </c>
      <c r="BA1604" s="195" t="str">
        <f t="shared" si="1920"/>
        <v>BA$13</v>
      </c>
      <c r="BB1604" s="195" t="str">
        <f t="shared" si="1920"/>
        <v>BB$13</v>
      </c>
      <c r="BC1604" s="195" t="str">
        <f t="shared" si="1920"/>
        <v>BC$13</v>
      </c>
      <c r="BD1604" s="195" t="str">
        <f t="shared" si="1920"/>
        <v>BD$13</v>
      </c>
      <c r="BE1604" s="195" t="str">
        <f t="shared" si="1920"/>
        <v>BE$13</v>
      </c>
      <c r="BF1604" s="195" t="str">
        <f t="shared" si="1920"/>
        <v>BF$13</v>
      </c>
      <c r="BG1604" s="195" t="str">
        <f t="shared" si="1920"/>
        <v>BG$13</v>
      </c>
      <c r="BH1604" s="195" t="str">
        <f t="shared" si="1920"/>
        <v>BH$13</v>
      </c>
      <c r="BI1604" s="195" t="str">
        <f t="shared" si="1920"/>
        <v>BI$13</v>
      </c>
      <c r="BJ1604" s="195" t="str">
        <f t="shared" si="1920"/>
        <v>BJ$13</v>
      </c>
      <c r="BK1604" s="195" t="str">
        <f t="shared" si="1920"/>
        <v>BK$13</v>
      </c>
      <c r="BL1604" s="195" t="str">
        <f t="shared" si="1920"/>
        <v>BL$13</v>
      </c>
      <c r="BM1604" s="195" t="str">
        <f t="shared" si="1920"/>
        <v>BM$13</v>
      </c>
      <c r="BN1604" s="195" t="str">
        <f t="shared" si="1920"/>
        <v>BN$13</v>
      </c>
      <c r="BO1604" s="195" t="str">
        <f t="shared" si="1920"/>
        <v>BO$13</v>
      </c>
      <c r="BP1604" s="195" t="str">
        <f t="shared" si="1920"/>
        <v>BP$13</v>
      </c>
      <c r="BQ1604" s="195" t="str">
        <f t="shared" si="1920"/>
        <v>BQ$13</v>
      </c>
      <c r="BR1604" s="195" t="str">
        <f t="shared" si="1920"/>
        <v>BR$13</v>
      </c>
      <c r="BS1604" s="195" t="str">
        <f t="shared" si="1920"/>
        <v>BS$13</v>
      </c>
      <c r="BT1604" s="195" t="str">
        <f t="shared" si="1920"/>
        <v>BT$13</v>
      </c>
      <c r="BU1604" s="195" t="str">
        <f t="shared" si="1920"/>
        <v>BU$13</v>
      </c>
      <c r="BV1604" s="195" t="str">
        <f t="shared" si="1920"/>
        <v>BV$13</v>
      </c>
      <c r="BW1604" s="195" t="str">
        <f t="shared" si="1920"/>
        <v>BW$13</v>
      </c>
      <c r="BX1604" s="195" t="str">
        <f t="shared" si="1920"/>
        <v>BX$13</v>
      </c>
      <c r="BY1604" s="195" t="str">
        <f t="shared" si="1920"/>
        <v>BY$13</v>
      </c>
      <c r="BZ1604" s="195" t="str">
        <f t="shared" si="1920"/>
        <v>BZ$13</v>
      </c>
      <c r="CA1604" s="195" t="str">
        <f t="shared" si="1920"/>
        <v>CA$13</v>
      </c>
      <c r="CB1604" s="195" t="str">
        <f t="shared" si="1920"/>
        <v>CB$13</v>
      </c>
      <c r="CC1604" s="195" t="str">
        <f t="shared" si="1920"/>
        <v>CC$13</v>
      </c>
      <c r="CD1604" s="195" t="str">
        <f t="shared" si="1920"/>
        <v>CD$13</v>
      </c>
      <c r="CE1604" s="195" t="str">
        <f t="shared" ref="CE1604:CL1604" si="1921">CE$17</f>
        <v>CE$13</v>
      </c>
      <c r="CF1604" s="195" t="str">
        <f t="shared" si="1921"/>
        <v>CF$13</v>
      </c>
      <c r="CG1604" s="195" t="str">
        <f t="shared" si="1921"/>
        <v>CG$13</v>
      </c>
      <c r="CH1604" s="195" t="str">
        <f t="shared" si="1921"/>
        <v>CH$13</v>
      </c>
      <c r="CI1604" s="195" t="str">
        <f t="shared" si="1921"/>
        <v>CI$13</v>
      </c>
      <c r="CJ1604" s="195" t="str">
        <f t="shared" si="1921"/>
        <v>CJ$13</v>
      </c>
      <c r="CK1604" s="195" t="str">
        <f t="shared" si="1921"/>
        <v>CK$13</v>
      </c>
      <c r="CL1604" s="195" t="str">
        <f t="shared" si="1921"/>
        <v>CL$13</v>
      </c>
    </row>
    <row r="1605" spans="2:90" x14ac:dyDescent="0.4">
      <c r="B1605" s="171" t="s">
        <v>491</v>
      </c>
      <c r="E1605" s="8"/>
      <c r="H1605" s="196"/>
      <c r="I1605" s="197"/>
      <c r="J1605" s="197"/>
      <c r="K1605" s="198"/>
      <c r="L1605" s="198"/>
      <c r="M1605" s="198"/>
      <c r="N1605" s="198"/>
      <c r="O1605" s="198"/>
      <c r="P1605" s="198"/>
      <c r="R1605" s="198"/>
      <c r="S1605" s="186"/>
      <c r="T1605" s="186"/>
      <c r="U1605" s="186"/>
      <c r="V1605" s="186"/>
      <c r="W1605" s="186"/>
      <c r="X1605" s="186"/>
      <c r="Y1605" s="186"/>
      <c r="Z1605" s="186"/>
      <c r="AA1605" s="186"/>
      <c r="AB1605" s="186"/>
      <c r="AC1605" s="186"/>
      <c r="AD1605" s="186"/>
      <c r="AE1605" s="186"/>
      <c r="AF1605" s="186"/>
      <c r="AG1605" s="186"/>
      <c r="AH1605" s="186"/>
      <c r="AI1605" s="186"/>
      <c r="AJ1605" s="186"/>
      <c r="AK1605" s="186"/>
      <c r="AL1605" s="186"/>
      <c r="AM1605" s="186"/>
      <c r="AN1605" s="186"/>
      <c r="AO1605" s="186"/>
      <c r="AP1605" s="186"/>
      <c r="AQ1605" s="186"/>
      <c r="AR1605" s="186"/>
      <c r="AS1605" s="186"/>
      <c r="AT1605" s="186"/>
      <c r="AU1605" s="186"/>
      <c r="AV1605" s="186"/>
      <c r="AW1605" s="186"/>
      <c r="AX1605" s="186"/>
      <c r="AY1605" s="186"/>
      <c r="AZ1605" s="186"/>
      <c r="BA1605" s="186"/>
      <c r="BB1605" s="186"/>
      <c r="BC1605" s="186"/>
      <c r="BD1605" s="186"/>
      <c r="BE1605" s="186"/>
      <c r="BF1605" s="186"/>
      <c r="BG1605" s="186"/>
      <c r="BH1605" s="186"/>
      <c r="BI1605" s="186"/>
      <c r="BJ1605" s="186"/>
      <c r="BK1605" s="186"/>
      <c r="BL1605" s="186"/>
      <c r="BM1605" s="186"/>
      <c r="BN1605" s="186"/>
      <c r="BO1605" s="186"/>
      <c r="BP1605" s="186"/>
      <c r="BQ1605" s="186"/>
      <c r="BR1605" s="186"/>
      <c r="BS1605" s="186"/>
      <c r="BT1605" s="186"/>
      <c r="BU1605" s="186"/>
      <c r="BV1605" s="186"/>
      <c r="BW1605" s="186"/>
      <c r="BX1605" s="186"/>
      <c r="BY1605" s="186"/>
      <c r="BZ1605" s="186"/>
      <c r="CA1605" s="186"/>
      <c r="CB1605" s="186"/>
      <c r="CC1605" s="186"/>
      <c r="CD1605" s="186"/>
      <c r="CE1605" s="186"/>
      <c r="CF1605" s="186"/>
      <c r="CG1605" s="186"/>
      <c r="CH1605" s="186"/>
      <c r="CI1605" s="186"/>
      <c r="CJ1605" s="186"/>
      <c r="CK1605" s="186"/>
      <c r="CL1605" s="186"/>
    </row>
    <row r="1606" spans="2:90" x14ac:dyDescent="0.4">
      <c r="B1606" s="171" t="s">
        <v>505</v>
      </c>
      <c r="E1606" s="8"/>
      <c r="H1606" s="196"/>
      <c r="I1606" s="197"/>
      <c r="J1606" s="197"/>
      <c r="K1606" s="198"/>
      <c r="L1606" s="198"/>
      <c r="M1606" s="198"/>
      <c r="N1606" s="198"/>
      <c r="O1606" s="198"/>
      <c r="P1606" s="198"/>
      <c r="R1606" s="198"/>
      <c r="S1606" s="186"/>
      <c r="T1606" s="186"/>
      <c r="U1606" s="186"/>
      <c r="V1606" s="186"/>
      <c r="W1606" s="186"/>
      <c r="X1606" s="186"/>
      <c r="Y1606" s="186"/>
      <c r="Z1606" s="186"/>
      <c r="AA1606" s="186"/>
      <c r="AB1606" s="186"/>
      <c r="AC1606" s="186"/>
      <c r="AD1606" s="186"/>
      <c r="AE1606" s="186"/>
      <c r="AF1606" s="186"/>
      <c r="AG1606" s="186"/>
      <c r="AH1606" s="186"/>
      <c r="AI1606" s="186"/>
      <c r="AJ1606" s="186"/>
      <c r="AK1606" s="186"/>
      <c r="AL1606" s="186"/>
      <c r="AM1606" s="186"/>
      <c r="AN1606" s="186"/>
      <c r="AO1606" s="186"/>
      <c r="AP1606" s="186"/>
      <c r="AQ1606" s="186"/>
      <c r="AR1606" s="186"/>
      <c r="AS1606" s="186"/>
      <c r="AT1606" s="186"/>
      <c r="AU1606" s="186"/>
      <c r="AV1606" s="186"/>
      <c r="AW1606" s="186"/>
      <c r="AX1606" s="186"/>
      <c r="AY1606" s="186"/>
      <c r="AZ1606" s="186"/>
      <c r="BA1606" s="186"/>
      <c r="BB1606" s="186"/>
      <c r="BC1606" s="186"/>
      <c r="BD1606" s="186"/>
      <c r="BE1606" s="186"/>
      <c r="BF1606" s="186"/>
      <c r="BG1606" s="186"/>
      <c r="BH1606" s="186"/>
      <c r="BI1606" s="186"/>
      <c r="BJ1606" s="186"/>
      <c r="BK1606" s="186"/>
      <c r="BL1606" s="186"/>
      <c r="BM1606" s="186"/>
      <c r="BN1606" s="186"/>
      <c r="BO1606" s="186"/>
      <c r="BP1606" s="186"/>
      <c r="BQ1606" s="186"/>
      <c r="BR1606" s="186"/>
      <c r="BS1606" s="186"/>
      <c r="BT1606" s="186"/>
      <c r="BU1606" s="186"/>
      <c r="BV1606" s="186"/>
      <c r="BW1606" s="186"/>
      <c r="BX1606" s="186"/>
      <c r="BY1606" s="186"/>
      <c r="BZ1606" s="186"/>
      <c r="CA1606" s="186"/>
      <c r="CB1606" s="186"/>
      <c r="CC1606" s="186"/>
      <c r="CD1606" s="186"/>
      <c r="CE1606" s="186"/>
      <c r="CF1606" s="186"/>
      <c r="CG1606" s="186"/>
      <c r="CH1606" s="186"/>
      <c r="CI1606" s="186"/>
      <c r="CJ1606" s="186"/>
      <c r="CK1606" s="186"/>
      <c r="CL1606" s="186"/>
    </row>
    <row r="1607" spans="2:90" x14ac:dyDescent="0.4">
      <c r="B1607" s="171" t="s">
        <v>463</v>
      </c>
      <c r="E1607" s="8"/>
      <c r="H1607" s="196"/>
      <c r="I1607" s="197"/>
      <c r="J1607" s="197"/>
      <c r="K1607" s="198"/>
      <c r="L1607" s="198"/>
      <c r="M1607" s="198"/>
      <c r="N1607" s="198"/>
      <c r="O1607" s="198"/>
      <c r="P1607" s="198"/>
      <c r="R1607" s="198"/>
      <c r="S1607" s="186" t="str">
        <f t="shared" ref="S1607:AX1607" si="1922">S$18</f>
        <v>S$14</v>
      </c>
      <c r="T1607" s="186" t="str">
        <f t="shared" si="1922"/>
        <v>T$14</v>
      </c>
      <c r="U1607" s="186" t="str">
        <f t="shared" si="1922"/>
        <v>U$14</v>
      </c>
      <c r="V1607" s="186" t="str">
        <f t="shared" si="1922"/>
        <v>V$14</v>
      </c>
      <c r="W1607" s="186" t="str">
        <f t="shared" si="1922"/>
        <v>W$14</v>
      </c>
      <c r="X1607" s="186" t="str">
        <f t="shared" si="1922"/>
        <v>X$14</v>
      </c>
      <c r="Y1607" s="186" t="str">
        <f t="shared" si="1922"/>
        <v>Y$14</v>
      </c>
      <c r="Z1607" s="186" t="str">
        <f t="shared" si="1922"/>
        <v>Z$14</v>
      </c>
      <c r="AA1607" s="186" t="str">
        <f t="shared" si="1922"/>
        <v>AA$14</v>
      </c>
      <c r="AB1607" s="186" t="str">
        <f t="shared" si="1922"/>
        <v>AB$14</v>
      </c>
      <c r="AC1607" s="186" t="str">
        <f t="shared" si="1922"/>
        <v>AC$14</v>
      </c>
      <c r="AD1607" s="186" t="str">
        <f t="shared" si="1922"/>
        <v>AD$14</v>
      </c>
      <c r="AE1607" s="186" t="str">
        <f t="shared" si="1922"/>
        <v>AE$14</v>
      </c>
      <c r="AF1607" s="186" t="str">
        <f t="shared" si="1922"/>
        <v>AF$14</v>
      </c>
      <c r="AG1607" s="186" t="str">
        <f t="shared" si="1922"/>
        <v>AG$14</v>
      </c>
      <c r="AH1607" s="186" t="str">
        <f t="shared" si="1922"/>
        <v>AH$14</v>
      </c>
      <c r="AI1607" s="186" t="str">
        <f t="shared" si="1922"/>
        <v>AI$14</v>
      </c>
      <c r="AJ1607" s="186" t="str">
        <f t="shared" si="1922"/>
        <v>AJ$14</v>
      </c>
      <c r="AK1607" s="186" t="str">
        <f t="shared" si="1922"/>
        <v>AK$14</v>
      </c>
      <c r="AL1607" s="186" t="str">
        <f t="shared" si="1922"/>
        <v>AL$14</v>
      </c>
      <c r="AM1607" s="186" t="str">
        <f t="shared" si="1922"/>
        <v>AM$14</v>
      </c>
      <c r="AN1607" s="186" t="str">
        <f t="shared" si="1922"/>
        <v>AN$14</v>
      </c>
      <c r="AO1607" s="186" t="str">
        <f t="shared" si="1922"/>
        <v>AO$14</v>
      </c>
      <c r="AP1607" s="186" t="str">
        <f t="shared" si="1922"/>
        <v>AP$14</v>
      </c>
      <c r="AQ1607" s="186" t="str">
        <f t="shared" si="1922"/>
        <v>AQ$14</v>
      </c>
      <c r="AR1607" s="186" t="str">
        <f t="shared" si="1922"/>
        <v>AR$14</v>
      </c>
      <c r="AS1607" s="186" t="str">
        <f t="shared" si="1922"/>
        <v>AS$14</v>
      </c>
      <c r="AT1607" s="186" t="str">
        <f t="shared" si="1922"/>
        <v>AT$14</v>
      </c>
      <c r="AU1607" s="186" t="str">
        <f t="shared" si="1922"/>
        <v>AU$14</v>
      </c>
      <c r="AV1607" s="186" t="str">
        <f t="shared" si="1922"/>
        <v>AV$14</v>
      </c>
      <c r="AW1607" s="186" t="str">
        <f t="shared" si="1922"/>
        <v>AW$14</v>
      </c>
      <c r="AX1607" s="186" t="str">
        <f t="shared" si="1922"/>
        <v>AX$14</v>
      </c>
      <c r="AY1607" s="186" t="str">
        <f t="shared" ref="AY1607:CD1607" si="1923">AY$18</f>
        <v>AY$14</v>
      </c>
      <c r="AZ1607" s="186" t="str">
        <f t="shared" si="1923"/>
        <v>AZ$14</v>
      </c>
      <c r="BA1607" s="186" t="str">
        <f t="shared" si="1923"/>
        <v>BA$14</v>
      </c>
      <c r="BB1607" s="186" t="str">
        <f t="shared" si="1923"/>
        <v>BB$14</v>
      </c>
      <c r="BC1607" s="186" t="str">
        <f t="shared" si="1923"/>
        <v>BC$14</v>
      </c>
      <c r="BD1607" s="186" t="str">
        <f t="shared" si="1923"/>
        <v>BD$14</v>
      </c>
      <c r="BE1607" s="186" t="str">
        <f t="shared" si="1923"/>
        <v>BE$14</v>
      </c>
      <c r="BF1607" s="186" t="str">
        <f t="shared" si="1923"/>
        <v>BF$14</v>
      </c>
      <c r="BG1607" s="186" t="str">
        <f t="shared" si="1923"/>
        <v>BG$14</v>
      </c>
      <c r="BH1607" s="186" t="str">
        <f t="shared" si="1923"/>
        <v>BH$14</v>
      </c>
      <c r="BI1607" s="186" t="str">
        <f t="shared" si="1923"/>
        <v>BI$14</v>
      </c>
      <c r="BJ1607" s="186" t="str">
        <f t="shared" si="1923"/>
        <v>BJ$14</v>
      </c>
      <c r="BK1607" s="186" t="str">
        <f t="shared" si="1923"/>
        <v>BK$14</v>
      </c>
      <c r="BL1607" s="186" t="str">
        <f t="shared" si="1923"/>
        <v>BL$14</v>
      </c>
      <c r="BM1607" s="186" t="str">
        <f t="shared" si="1923"/>
        <v>BM$14</v>
      </c>
      <c r="BN1607" s="186" t="str">
        <f t="shared" si="1923"/>
        <v>BN$14</v>
      </c>
      <c r="BO1607" s="186" t="str">
        <f t="shared" si="1923"/>
        <v>BO$14</v>
      </c>
      <c r="BP1607" s="186" t="str">
        <f t="shared" si="1923"/>
        <v>BP$14</v>
      </c>
      <c r="BQ1607" s="186" t="str">
        <f t="shared" si="1923"/>
        <v>BQ$14</v>
      </c>
      <c r="BR1607" s="186" t="str">
        <f t="shared" si="1923"/>
        <v>BR$14</v>
      </c>
      <c r="BS1607" s="186" t="str">
        <f t="shared" si="1923"/>
        <v>BS$14</v>
      </c>
      <c r="BT1607" s="186" t="str">
        <f t="shared" si="1923"/>
        <v>BT$14</v>
      </c>
      <c r="BU1607" s="186" t="str">
        <f t="shared" si="1923"/>
        <v>BU$14</v>
      </c>
      <c r="BV1607" s="186" t="str">
        <f t="shared" si="1923"/>
        <v>BV$14</v>
      </c>
      <c r="BW1607" s="186" t="str">
        <f t="shared" si="1923"/>
        <v>BW$14</v>
      </c>
      <c r="BX1607" s="186" t="str">
        <f t="shared" si="1923"/>
        <v>BX$14</v>
      </c>
      <c r="BY1607" s="186" t="str">
        <f t="shared" si="1923"/>
        <v>BY$14</v>
      </c>
      <c r="BZ1607" s="186" t="str">
        <f t="shared" si="1923"/>
        <v>BZ$14</v>
      </c>
      <c r="CA1607" s="186" t="str">
        <f t="shared" si="1923"/>
        <v>CA$14</v>
      </c>
      <c r="CB1607" s="186" t="str">
        <f t="shared" si="1923"/>
        <v>CB$14</v>
      </c>
      <c r="CC1607" s="186" t="str">
        <f t="shared" si="1923"/>
        <v>CC$14</v>
      </c>
      <c r="CD1607" s="186" t="str">
        <f t="shared" si="1923"/>
        <v>CD$14</v>
      </c>
      <c r="CE1607" s="186" t="str">
        <f t="shared" ref="CE1607:CL1607" si="1924">CE$18</f>
        <v>CE$14</v>
      </c>
      <c r="CF1607" s="186" t="str">
        <f t="shared" si="1924"/>
        <v>CF$14</v>
      </c>
      <c r="CG1607" s="186" t="str">
        <f t="shared" si="1924"/>
        <v>CG$14</v>
      </c>
      <c r="CH1607" s="186" t="str">
        <f t="shared" si="1924"/>
        <v>CH$14</v>
      </c>
      <c r="CI1607" s="186" t="str">
        <f t="shared" si="1924"/>
        <v>CI$14</v>
      </c>
      <c r="CJ1607" s="186" t="str">
        <f t="shared" si="1924"/>
        <v>CJ$14</v>
      </c>
      <c r="CK1607" s="186" t="str">
        <f t="shared" si="1924"/>
        <v>CK$14</v>
      </c>
      <c r="CL1607" s="186" t="str">
        <f t="shared" si="1924"/>
        <v>CL$14</v>
      </c>
    </row>
    <row r="1608" spans="2:90" x14ac:dyDescent="0.4">
      <c r="B1608" s="171" t="s">
        <v>464</v>
      </c>
      <c r="E1608" s="8"/>
      <c r="H1608" s="196"/>
      <c r="I1608" s="197"/>
      <c r="J1608" s="197"/>
      <c r="K1608" s="198"/>
      <c r="L1608" s="198"/>
      <c r="M1608" s="198"/>
      <c r="N1608" s="198"/>
      <c r="O1608" s="198"/>
      <c r="P1608" s="198"/>
      <c r="R1608" s="198"/>
      <c r="S1608" s="186" t="str">
        <f t="shared" ref="S1608:AX1608" si="1925">S$19</f>
        <v>S$15</v>
      </c>
      <c r="T1608" s="186" t="str">
        <f t="shared" si="1925"/>
        <v>T$15</v>
      </c>
      <c r="U1608" s="186" t="str">
        <f t="shared" si="1925"/>
        <v>U$15</v>
      </c>
      <c r="V1608" s="186" t="str">
        <f t="shared" si="1925"/>
        <v>V$15</v>
      </c>
      <c r="W1608" s="186" t="str">
        <f t="shared" si="1925"/>
        <v>W$15</v>
      </c>
      <c r="X1608" s="186" t="str">
        <f t="shared" si="1925"/>
        <v>X$15</v>
      </c>
      <c r="Y1608" s="186" t="str">
        <f t="shared" si="1925"/>
        <v>Y$15</v>
      </c>
      <c r="Z1608" s="186" t="str">
        <f t="shared" si="1925"/>
        <v>Z$15</v>
      </c>
      <c r="AA1608" s="186" t="str">
        <f t="shared" si="1925"/>
        <v>AA$15</v>
      </c>
      <c r="AB1608" s="186" t="str">
        <f t="shared" si="1925"/>
        <v>AB$15</v>
      </c>
      <c r="AC1608" s="186" t="str">
        <f t="shared" si="1925"/>
        <v>AC$15</v>
      </c>
      <c r="AD1608" s="186" t="str">
        <f t="shared" si="1925"/>
        <v>AD$15</v>
      </c>
      <c r="AE1608" s="186" t="str">
        <f t="shared" si="1925"/>
        <v>AE$15</v>
      </c>
      <c r="AF1608" s="186" t="str">
        <f t="shared" si="1925"/>
        <v>AF$15</v>
      </c>
      <c r="AG1608" s="186" t="str">
        <f t="shared" si="1925"/>
        <v>AG$15</v>
      </c>
      <c r="AH1608" s="186" t="str">
        <f t="shared" si="1925"/>
        <v>AH$15</v>
      </c>
      <c r="AI1608" s="186" t="str">
        <f t="shared" si="1925"/>
        <v>AI$15</v>
      </c>
      <c r="AJ1608" s="186" t="str">
        <f t="shared" si="1925"/>
        <v>AJ$15</v>
      </c>
      <c r="AK1608" s="186" t="str">
        <f t="shared" si="1925"/>
        <v>AK$15</v>
      </c>
      <c r="AL1608" s="186" t="str">
        <f t="shared" si="1925"/>
        <v>AL$15</v>
      </c>
      <c r="AM1608" s="186" t="str">
        <f t="shared" si="1925"/>
        <v>AM$15</v>
      </c>
      <c r="AN1608" s="186" t="str">
        <f t="shared" si="1925"/>
        <v>AN$15</v>
      </c>
      <c r="AO1608" s="186" t="str">
        <f t="shared" si="1925"/>
        <v>AO$15</v>
      </c>
      <c r="AP1608" s="186" t="str">
        <f t="shared" si="1925"/>
        <v>AP$15</v>
      </c>
      <c r="AQ1608" s="186" t="str">
        <f t="shared" si="1925"/>
        <v>AQ$15</v>
      </c>
      <c r="AR1608" s="186" t="str">
        <f t="shared" si="1925"/>
        <v>AR$15</v>
      </c>
      <c r="AS1608" s="186" t="str">
        <f t="shared" si="1925"/>
        <v>AS$15</v>
      </c>
      <c r="AT1608" s="186" t="str">
        <f t="shared" si="1925"/>
        <v>AT$15</v>
      </c>
      <c r="AU1608" s="186" t="str">
        <f t="shared" si="1925"/>
        <v>AU$15</v>
      </c>
      <c r="AV1608" s="186" t="str">
        <f t="shared" si="1925"/>
        <v>AV$15</v>
      </c>
      <c r="AW1608" s="186" t="str">
        <f t="shared" si="1925"/>
        <v>AW$15</v>
      </c>
      <c r="AX1608" s="186" t="str">
        <f t="shared" si="1925"/>
        <v>AX$15</v>
      </c>
      <c r="AY1608" s="186" t="str">
        <f t="shared" ref="AY1608:CD1608" si="1926">AY$19</f>
        <v>AY$15</v>
      </c>
      <c r="AZ1608" s="186" t="str">
        <f t="shared" si="1926"/>
        <v>AZ$15</v>
      </c>
      <c r="BA1608" s="186" t="str">
        <f t="shared" si="1926"/>
        <v>BA$15</v>
      </c>
      <c r="BB1608" s="186" t="str">
        <f t="shared" si="1926"/>
        <v>BB$15</v>
      </c>
      <c r="BC1608" s="186" t="str">
        <f t="shared" si="1926"/>
        <v>BC$15</v>
      </c>
      <c r="BD1608" s="186" t="str">
        <f t="shared" si="1926"/>
        <v>BD$15</v>
      </c>
      <c r="BE1608" s="186" t="str">
        <f t="shared" si="1926"/>
        <v>BE$15</v>
      </c>
      <c r="BF1608" s="186" t="str">
        <f t="shared" si="1926"/>
        <v>BF$15</v>
      </c>
      <c r="BG1608" s="186" t="str">
        <f t="shared" si="1926"/>
        <v>BG$15</v>
      </c>
      <c r="BH1608" s="186" t="str">
        <f t="shared" si="1926"/>
        <v>BH$15</v>
      </c>
      <c r="BI1608" s="186" t="str">
        <f t="shared" si="1926"/>
        <v>BI$15</v>
      </c>
      <c r="BJ1608" s="186" t="str">
        <f t="shared" si="1926"/>
        <v>BJ$15</v>
      </c>
      <c r="BK1608" s="186" t="str">
        <f t="shared" si="1926"/>
        <v>BK$15</v>
      </c>
      <c r="BL1608" s="186" t="str">
        <f t="shared" si="1926"/>
        <v>BL$15</v>
      </c>
      <c r="BM1608" s="186" t="str">
        <f t="shared" si="1926"/>
        <v>BM$15</v>
      </c>
      <c r="BN1608" s="186" t="str">
        <f t="shared" si="1926"/>
        <v>BN$15</v>
      </c>
      <c r="BO1608" s="186" t="str">
        <f t="shared" si="1926"/>
        <v>BO$15</v>
      </c>
      <c r="BP1608" s="186" t="str">
        <f t="shared" si="1926"/>
        <v>BP$15</v>
      </c>
      <c r="BQ1608" s="186" t="str">
        <f t="shared" si="1926"/>
        <v>BQ$15</v>
      </c>
      <c r="BR1608" s="186" t="str">
        <f t="shared" si="1926"/>
        <v>BR$15</v>
      </c>
      <c r="BS1608" s="186" t="str">
        <f t="shared" si="1926"/>
        <v>BS$15</v>
      </c>
      <c r="BT1608" s="186" t="str">
        <f t="shared" si="1926"/>
        <v>BT$15</v>
      </c>
      <c r="BU1608" s="186" t="str">
        <f t="shared" si="1926"/>
        <v>BU$15</v>
      </c>
      <c r="BV1608" s="186" t="str">
        <f t="shared" si="1926"/>
        <v>BV$15</v>
      </c>
      <c r="BW1608" s="186" t="str">
        <f t="shared" si="1926"/>
        <v>BW$15</v>
      </c>
      <c r="BX1608" s="186" t="str">
        <f t="shared" si="1926"/>
        <v>BX$15</v>
      </c>
      <c r="BY1608" s="186" t="str">
        <f t="shared" si="1926"/>
        <v>BY$15</v>
      </c>
      <c r="BZ1608" s="186" t="str">
        <f t="shared" si="1926"/>
        <v>BZ$15</v>
      </c>
      <c r="CA1608" s="186" t="str">
        <f t="shared" si="1926"/>
        <v>CA$15</v>
      </c>
      <c r="CB1608" s="186" t="str">
        <f t="shared" si="1926"/>
        <v>CB$15</v>
      </c>
      <c r="CC1608" s="186" t="str">
        <f t="shared" si="1926"/>
        <v>CC$15</v>
      </c>
      <c r="CD1608" s="186" t="str">
        <f t="shared" si="1926"/>
        <v>CD$15</v>
      </c>
      <c r="CE1608" s="186" t="str">
        <f t="shared" ref="CE1608:CL1608" si="1927">CE$19</f>
        <v>CE$15</v>
      </c>
      <c r="CF1608" s="186" t="str">
        <f t="shared" si="1927"/>
        <v>CF$15</v>
      </c>
      <c r="CG1608" s="186" t="str">
        <f t="shared" si="1927"/>
        <v>CG$15</v>
      </c>
      <c r="CH1608" s="186" t="str">
        <f t="shared" si="1927"/>
        <v>CH$15</v>
      </c>
      <c r="CI1608" s="186" t="str">
        <f t="shared" si="1927"/>
        <v>CI$15</v>
      </c>
      <c r="CJ1608" s="186" t="str">
        <f t="shared" si="1927"/>
        <v>CJ$15</v>
      </c>
      <c r="CK1608" s="186" t="str">
        <f t="shared" si="1927"/>
        <v>CK$15</v>
      </c>
      <c r="CL1608" s="186" t="str">
        <f t="shared" si="1927"/>
        <v>CL$15</v>
      </c>
    </row>
    <row r="1609" spans="2:90" x14ac:dyDescent="0.4">
      <c r="B1609" s="171"/>
      <c r="E1609" s="8"/>
      <c r="H1609" s="196"/>
      <c r="I1609" s="197"/>
      <c r="J1609" s="197"/>
      <c r="K1609" s="198"/>
      <c r="L1609" s="198"/>
      <c r="M1609" s="198"/>
      <c r="N1609" s="198"/>
      <c r="O1609" s="198"/>
      <c r="P1609" s="198"/>
      <c r="R1609" s="198"/>
      <c r="S1609" s="186"/>
      <c r="T1609" s="186"/>
      <c r="U1609" s="186"/>
      <c r="V1609" s="186"/>
      <c r="W1609" s="186"/>
      <c r="X1609" s="186"/>
      <c r="Y1609" s="186"/>
      <c r="Z1609" s="186"/>
      <c r="AA1609" s="186"/>
      <c r="AB1609" s="186"/>
      <c r="AC1609" s="186"/>
      <c r="AD1609" s="186"/>
      <c r="AE1609" s="186"/>
      <c r="AF1609" s="186"/>
      <c r="AG1609" s="186"/>
      <c r="AH1609" s="186"/>
      <c r="AI1609" s="186"/>
      <c r="AJ1609" s="186"/>
      <c r="AK1609" s="186"/>
      <c r="AL1609" s="186"/>
      <c r="AM1609" s="186"/>
      <c r="AN1609" s="186"/>
      <c r="AO1609" s="186"/>
      <c r="AP1609" s="186"/>
      <c r="AQ1609" s="186"/>
      <c r="AR1609" s="186"/>
      <c r="AS1609" s="186"/>
      <c r="AT1609" s="186"/>
      <c r="AU1609" s="186"/>
      <c r="AV1609" s="186"/>
      <c r="AW1609" s="186"/>
      <c r="AX1609" s="186"/>
      <c r="AY1609" s="186"/>
      <c r="AZ1609" s="186"/>
      <c r="BA1609" s="186"/>
      <c r="BB1609" s="186"/>
      <c r="BC1609" s="186"/>
      <c r="BD1609" s="186"/>
      <c r="BE1609" s="186"/>
      <c r="BF1609" s="186"/>
      <c r="BG1609" s="186"/>
      <c r="BH1609" s="186"/>
      <c r="BI1609" s="186"/>
      <c r="BJ1609" s="186"/>
      <c r="BK1609" s="186"/>
      <c r="BL1609" s="186"/>
      <c r="BM1609" s="186"/>
      <c r="BN1609" s="186"/>
      <c r="BO1609" s="186"/>
      <c r="BP1609" s="186"/>
      <c r="BQ1609" s="186"/>
      <c r="BR1609" s="186"/>
      <c r="BS1609" s="186"/>
      <c r="BT1609" s="186"/>
      <c r="BU1609" s="186"/>
      <c r="BV1609" s="186"/>
      <c r="BW1609" s="186"/>
      <c r="BX1609" s="186"/>
      <c r="BY1609" s="186"/>
      <c r="BZ1609" s="186"/>
      <c r="CA1609" s="186"/>
      <c r="CB1609" s="186"/>
      <c r="CC1609" s="186"/>
      <c r="CD1609" s="186"/>
      <c r="CE1609" s="186"/>
      <c r="CF1609" s="186"/>
      <c r="CG1609" s="186"/>
      <c r="CH1609" s="186"/>
      <c r="CI1609" s="186"/>
      <c r="CJ1609" s="186"/>
      <c r="CK1609" s="186"/>
      <c r="CL1609" s="186"/>
    </row>
    <row r="1610" spans="2:90" x14ac:dyDescent="0.4">
      <c r="B1610" s="171"/>
      <c r="E1610" s="8"/>
      <c r="H1610" s="196"/>
      <c r="I1610" s="197"/>
      <c r="J1610" s="197"/>
      <c r="K1610" s="198"/>
      <c r="L1610" s="198"/>
      <c r="M1610" s="198"/>
      <c r="N1610" s="198"/>
      <c r="O1610" s="198"/>
      <c r="P1610" s="198"/>
      <c r="R1610" s="198"/>
      <c r="S1610" s="186"/>
      <c r="T1610" s="186"/>
      <c r="U1610" s="186"/>
      <c r="V1610" s="186"/>
      <c r="W1610" s="186"/>
      <c r="X1610" s="186"/>
      <c r="Y1610" s="186"/>
      <c r="Z1610" s="186"/>
      <c r="AA1610" s="186"/>
      <c r="AB1610" s="186"/>
      <c r="AC1610" s="186"/>
      <c r="AD1610" s="186"/>
      <c r="AE1610" s="186"/>
      <c r="AF1610" s="186"/>
      <c r="AG1610" s="186"/>
      <c r="AH1610" s="186"/>
      <c r="AI1610" s="186"/>
      <c r="AJ1610" s="186"/>
      <c r="AK1610" s="186"/>
      <c r="AL1610" s="186"/>
      <c r="AM1610" s="186"/>
      <c r="AN1610" s="186"/>
      <c r="AO1610" s="186"/>
      <c r="AP1610" s="186"/>
      <c r="AQ1610" s="186"/>
      <c r="AR1610" s="186"/>
      <c r="AS1610" s="186"/>
      <c r="AT1610" s="186"/>
      <c r="AU1610" s="186"/>
      <c r="AV1610" s="186"/>
      <c r="AW1610" s="186"/>
      <c r="AX1610" s="186"/>
      <c r="AY1610" s="186"/>
      <c r="AZ1610" s="186"/>
      <c r="BA1610" s="186"/>
      <c r="BB1610" s="186"/>
      <c r="BC1610" s="186"/>
      <c r="BD1610" s="186"/>
      <c r="BE1610" s="186"/>
      <c r="BF1610" s="186"/>
      <c r="BG1610" s="186"/>
      <c r="BH1610" s="186"/>
      <c r="BI1610" s="186"/>
      <c r="BJ1610" s="186"/>
      <c r="BK1610" s="186"/>
      <c r="BL1610" s="186"/>
      <c r="BM1610" s="186"/>
      <c r="BN1610" s="186"/>
      <c r="BO1610" s="186"/>
      <c r="BP1610" s="186"/>
      <c r="BQ1610" s="186"/>
      <c r="BR1610" s="186"/>
      <c r="BS1610" s="186"/>
      <c r="BT1610" s="186"/>
      <c r="BU1610" s="186"/>
      <c r="BV1610" s="186"/>
      <c r="BW1610" s="186"/>
      <c r="BX1610" s="186"/>
      <c r="BY1610" s="186"/>
      <c r="BZ1610" s="186"/>
      <c r="CA1610" s="186"/>
      <c r="CB1610" s="186"/>
      <c r="CC1610" s="186"/>
      <c r="CD1610" s="186"/>
      <c r="CE1610" s="186"/>
      <c r="CF1610" s="186"/>
      <c r="CG1610" s="186"/>
      <c r="CH1610" s="186"/>
      <c r="CI1610" s="186"/>
      <c r="CJ1610" s="186"/>
      <c r="CK1610" s="186"/>
      <c r="CL1610" s="186"/>
    </row>
    <row r="1611" spans="2:90" x14ac:dyDescent="0.4">
      <c r="B1611" s="171"/>
      <c r="E1611" s="8"/>
      <c r="H1611" s="196"/>
      <c r="I1611" s="197"/>
      <c r="J1611" s="197"/>
      <c r="K1611" s="198"/>
      <c r="L1611" s="198"/>
      <c r="M1611" s="198"/>
      <c r="N1611" s="198"/>
      <c r="O1611" s="198"/>
      <c r="P1611" s="198"/>
      <c r="R1611" s="198"/>
      <c r="S1611" s="186">
        <v>-1000</v>
      </c>
      <c r="T1611" s="186">
        <v>-1000</v>
      </c>
      <c r="U1611" s="186">
        <v>-1000</v>
      </c>
      <c r="V1611" s="186">
        <v>-1000</v>
      </c>
      <c r="W1611" s="186">
        <v>-1000</v>
      </c>
      <c r="X1611" s="186">
        <v>-1000</v>
      </c>
      <c r="Y1611" s="186">
        <v>-1000</v>
      </c>
      <c r="Z1611" s="186">
        <v>-1000</v>
      </c>
      <c r="AA1611" s="186">
        <v>-1000</v>
      </c>
      <c r="AB1611" s="186">
        <v>-1000</v>
      </c>
      <c r="AC1611" s="186">
        <v>-1000</v>
      </c>
      <c r="AD1611" s="186">
        <v>-1000</v>
      </c>
      <c r="AE1611" s="186">
        <v>-1000</v>
      </c>
      <c r="AF1611" s="186">
        <v>-1000</v>
      </c>
      <c r="AG1611" s="186">
        <v>-1000</v>
      </c>
      <c r="AH1611" s="186">
        <v>-1000</v>
      </c>
      <c r="AI1611" s="186">
        <v>-1000</v>
      </c>
      <c r="AJ1611" s="186">
        <v>-1000</v>
      </c>
      <c r="AK1611" s="186">
        <v>-1000</v>
      </c>
      <c r="AL1611" s="186">
        <v>-1000</v>
      </c>
      <c r="AM1611" s="186">
        <v>-1000</v>
      </c>
      <c r="AN1611" s="186">
        <v>-1000</v>
      </c>
      <c r="AO1611" s="186">
        <v>-1000</v>
      </c>
      <c r="AP1611" s="186">
        <v>-1000</v>
      </c>
      <c r="AQ1611" s="186">
        <v>-1000</v>
      </c>
      <c r="AR1611" s="186">
        <v>-1000</v>
      </c>
      <c r="AS1611" s="186">
        <v>-1000</v>
      </c>
      <c r="AT1611" s="186">
        <v>-1000</v>
      </c>
      <c r="AU1611" s="186">
        <v>-1000</v>
      </c>
      <c r="AV1611" s="186">
        <v>-1000</v>
      </c>
      <c r="AW1611" s="186">
        <v>-1000</v>
      </c>
      <c r="AX1611" s="186">
        <v>-1000</v>
      </c>
      <c r="AY1611" s="186">
        <v>-1000</v>
      </c>
      <c r="AZ1611" s="186">
        <v>-1000</v>
      </c>
      <c r="BA1611" s="186">
        <v>-1000</v>
      </c>
      <c r="BB1611" s="186">
        <v>-1000</v>
      </c>
      <c r="BC1611" s="186">
        <v>-1000</v>
      </c>
      <c r="BD1611" s="186">
        <v>-1000</v>
      </c>
      <c r="BE1611" s="186">
        <v>-1000</v>
      </c>
      <c r="BF1611" s="186">
        <v>-1000</v>
      </c>
      <c r="BG1611" s="186">
        <v>-1000</v>
      </c>
      <c r="BH1611" s="186">
        <v>-1000</v>
      </c>
      <c r="BI1611" s="186">
        <v>-1000</v>
      </c>
      <c r="BJ1611" s="186">
        <v>-1000</v>
      </c>
      <c r="BK1611" s="186">
        <v>-1000</v>
      </c>
      <c r="BL1611" s="186">
        <v>-1000</v>
      </c>
      <c r="BM1611" s="186">
        <v>-1000</v>
      </c>
      <c r="BN1611" s="186">
        <v>-1000</v>
      </c>
      <c r="BO1611" s="186">
        <v>-1000</v>
      </c>
      <c r="BP1611" s="186">
        <v>-1000</v>
      </c>
      <c r="BQ1611" s="186">
        <v>-1000</v>
      </c>
      <c r="BR1611" s="186">
        <v>-1000</v>
      </c>
      <c r="BS1611" s="186">
        <v>-1000</v>
      </c>
      <c r="BT1611" s="186">
        <v>-1000</v>
      </c>
      <c r="BU1611" s="186">
        <v>-1000</v>
      </c>
      <c r="BV1611" s="186">
        <v>-1000</v>
      </c>
      <c r="BW1611" s="186">
        <v>-1000</v>
      </c>
      <c r="BX1611" s="186">
        <v>-1000</v>
      </c>
      <c r="BY1611" s="186">
        <v>-1000</v>
      </c>
      <c r="BZ1611" s="186">
        <v>-1000</v>
      </c>
      <c r="CA1611" s="186">
        <v>-1000</v>
      </c>
      <c r="CB1611" s="186">
        <v>-1000</v>
      </c>
      <c r="CC1611" s="186">
        <v>-1000</v>
      </c>
      <c r="CD1611" s="186">
        <v>-1000</v>
      </c>
      <c r="CE1611" s="186">
        <v>-1000</v>
      </c>
      <c r="CF1611" s="186">
        <v>-1000</v>
      </c>
      <c r="CG1611" s="186">
        <v>-1000</v>
      </c>
      <c r="CH1611" s="186">
        <v>-1000</v>
      </c>
      <c r="CI1611" s="186">
        <v>-1000</v>
      </c>
      <c r="CJ1611" s="186">
        <v>-1000</v>
      </c>
      <c r="CK1611" s="186">
        <v>-1000</v>
      </c>
      <c r="CL1611" s="186">
        <v>-1000</v>
      </c>
    </row>
    <row r="1612" spans="2:90" x14ac:dyDescent="0.4">
      <c r="B1612" s="171" t="s">
        <v>490</v>
      </c>
      <c r="E1612" s="8"/>
      <c r="H1612" s="170"/>
      <c r="I1612" s="172"/>
      <c r="J1612" s="172"/>
      <c r="K1612" s="193"/>
      <c r="L1612" s="193"/>
      <c r="M1612" s="193"/>
      <c r="N1612" s="193"/>
      <c r="O1612" s="193"/>
      <c r="P1612" s="193"/>
      <c r="R1612" s="194"/>
      <c r="S1612" s="170"/>
      <c r="T1612" s="170"/>
      <c r="U1612" s="170"/>
      <c r="V1612" s="170"/>
      <c r="W1612" s="170"/>
      <c r="X1612" s="170"/>
      <c r="Y1612" s="170"/>
      <c r="Z1612" s="170"/>
      <c r="AA1612" s="170"/>
      <c r="AB1612" s="170"/>
      <c r="AC1612" s="170"/>
      <c r="AD1612" s="170"/>
      <c r="AE1612" s="170"/>
      <c r="AF1612" s="170"/>
      <c r="AG1612" s="170"/>
      <c r="AH1612" s="170"/>
      <c r="AI1612" s="170"/>
      <c r="AJ1612" s="170"/>
      <c r="AK1612" s="170"/>
      <c r="AL1612" s="170"/>
      <c r="AM1612" s="170"/>
      <c r="AN1612" s="170"/>
      <c r="AO1612" s="170"/>
      <c r="AP1612" s="170"/>
      <c r="AQ1612" s="170"/>
      <c r="AR1612" s="170"/>
      <c r="AS1612" s="170"/>
      <c r="AT1612" s="170"/>
      <c r="AU1612" s="170"/>
      <c r="AV1612" s="170"/>
      <c r="AW1612" s="170"/>
      <c r="AX1612" s="170"/>
      <c r="AY1612" s="170"/>
      <c r="AZ1612" s="170"/>
      <c r="BA1612" s="170"/>
      <c r="BB1612" s="170"/>
      <c r="BC1612" s="170"/>
      <c r="BD1612" s="170"/>
      <c r="BE1612" s="170"/>
      <c r="BF1612" s="170"/>
      <c r="BG1612" s="170"/>
      <c r="BH1612" s="170"/>
      <c r="BI1612" s="170"/>
      <c r="BJ1612" s="170"/>
      <c r="BK1612" s="170"/>
      <c r="BL1612" s="170"/>
      <c r="BM1612" s="170"/>
      <c r="BN1612" s="170"/>
      <c r="BO1612" s="170"/>
      <c r="BP1612" s="170"/>
      <c r="BQ1612" s="170"/>
      <c r="BR1612" s="170"/>
      <c r="BS1612" s="170"/>
      <c r="BT1612" s="170"/>
      <c r="BU1612" s="170"/>
      <c r="BV1612" s="170"/>
      <c r="BW1612" s="170"/>
      <c r="BX1612" s="170"/>
      <c r="BY1612" s="170"/>
      <c r="BZ1612" s="170"/>
      <c r="CA1612" s="170"/>
      <c r="CB1612" s="170"/>
      <c r="CC1612" s="170"/>
      <c r="CD1612" s="170"/>
      <c r="CE1612" s="170"/>
      <c r="CF1612" s="170"/>
      <c r="CG1612" s="170"/>
      <c r="CH1612" s="170"/>
      <c r="CI1612" s="170"/>
      <c r="CJ1612" s="170"/>
      <c r="CK1612" s="170"/>
      <c r="CL1612" s="170"/>
    </row>
    <row r="1613" spans="2:90" x14ac:dyDescent="0.4">
      <c r="B1613" s="171" t="s">
        <v>492</v>
      </c>
      <c r="E1613" s="8"/>
      <c r="H1613" s="170"/>
      <c r="I1613" s="172"/>
      <c r="J1613" s="172"/>
      <c r="K1613" s="193"/>
      <c r="L1613" s="193"/>
      <c r="M1613" s="193"/>
      <c r="N1613" s="193"/>
      <c r="O1613" s="193"/>
      <c r="P1613" s="193"/>
      <c r="R1613" s="194"/>
      <c r="S1613" s="170"/>
      <c r="T1613" s="170"/>
      <c r="U1613" s="170"/>
      <c r="V1613" s="170"/>
      <c r="W1613" s="170"/>
      <c r="X1613" s="170"/>
      <c r="Y1613" s="170"/>
      <c r="Z1613" s="170"/>
      <c r="AA1613" s="170"/>
      <c r="AB1613" s="170"/>
      <c r="AC1613" s="170"/>
      <c r="AD1613" s="170"/>
      <c r="AE1613" s="170"/>
      <c r="AF1613" s="170"/>
      <c r="AG1613" s="170"/>
      <c r="AH1613" s="170"/>
      <c r="AI1613" s="170"/>
      <c r="AJ1613" s="170"/>
      <c r="AK1613" s="170"/>
      <c r="AL1613" s="170"/>
      <c r="AM1613" s="170"/>
      <c r="AN1613" s="170"/>
      <c r="AO1613" s="170"/>
      <c r="AP1613" s="170"/>
      <c r="AQ1613" s="170"/>
      <c r="AR1613" s="170"/>
      <c r="AS1613" s="170"/>
      <c r="AT1613" s="170"/>
      <c r="AU1613" s="170"/>
      <c r="AV1613" s="170"/>
      <c r="AW1613" s="170"/>
      <c r="AX1613" s="170"/>
      <c r="AY1613" s="170"/>
      <c r="AZ1613" s="170"/>
      <c r="BA1613" s="170"/>
      <c r="BB1613" s="170"/>
      <c r="BC1613" s="170"/>
      <c r="BD1613" s="170"/>
      <c r="BE1613" s="170"/>
      <c r="BF1613" s="170"/>
      <c r="BG1613" s="170"/>
      <c r="BH1613" s="170"/>
      <c r="BI1613" s="170"/>
      <c r="BJ1613" s="170"/>
      <c r="BK1613" s="170"/>
      <c r="BL1613" s="170"/>
      <c r="BM1613" s="170"/>
      <c r="BN1613" s="170"/>
      <c r="BO1613" s="170"/>
      <c r="BP1613" s="170"/>
      <c r="BQ1613" s="170"/>
      <c r="BR1613" s="170"/>
      <c r="BS1613" s="170"/>
      <c r="BT1613" s="170"/>
      <c r="BU1613" s="170"/>
      <c r="BV1613" s="170"/>
      <c r="BW1613" s="170"/>
      <c r="BX1613" s="170"/>
      <c r="BY1613" s="170"/>
      <c r="BZ1613" s="170"/>
      <c r="CA1613" s="170"/>
      <c r="CB1613" s="170"/>
      <c r="CC1613" s="170"/>
      <c r="CD1613" s="170"/>
      <c r="CE1613" s="170"/>
      <c r="CF1613" s="170"/>
      <c r="CG1613" s="170"/>
      <c r="CH1613" s="170"/>
      <c r="CI1613" s="170"/>
      <c r="CJ1613" s="170"/>
      <c r="CK1613" s="170"/>
      <c r="CL1613" s="170"/>
    </row>
    <row r="1614" spans="2:90" x14ac:dyDescent="0.4">
      <c r="B1614" s="171" t="s">
        <v>461</v>
      </c>
      <c r="E1614" s="8"/>
      <c r="H1614" s="170"/>
      <c r="I1614" s="172"/>
      <c r="J1614" s="172"/>
      <c r="K1614" s="193"/>
      <c r="L1614" s="193"/>
      <c r="M1614" s="193"/>
      <c r="N1614" s="193"/>
      <c r="O1614" s="193"/>
      <c r="P1614" s="193"/>
      <c r="R1614" s="194"/>
      <c r="S1614" s="195" t="str">
        <f t="shared" ref="S1614:AX1614" si="1928">S$16</f>
        <v>S$12</v>
      </c>
      <c r="T1614" s="195" t="str">
        <f t="shared" si="1928"/>
        <v>T$12</v>
      </c>
      <c r="U1614" s="195" t="str">
        <f t="shared" si="1928"/>
        <v>U$12</v>
      </c>
      <c r="V1614" s="195" t="str">
        <f t="shared" si="1928"/>
        <v>V$12</v>
      </c>
      <c r="W1614" s="195" t="str">
        <f t="shared" si="1928"/>
        <v>W$12</v>
      </c>
      <c r="X1614" s="195" t="str">
        <f t="shared" si="1928"/>
        <v>X$12</v>
      </c>
      <c r="Y1614" s="195" t="str">
        <f t="shared" si="1928"/>
        <v>Y$12</v>
      </c>
      <c r="Z1614" s="195" t="str">
        <f t="shared" si="1928"/>
        <v>Z$12</v>
      </c>
      <c r="AA1614" s="195" t="str">
        <f t="shared" si="1928"/>
        <v>AA$12</v>
      </c>
      <c r="AB1614" s="195" t="str">
        <f t="shared" si="1928"/>
        <v>AB$12</v>
      </c>
      <c r="AC1614" s="195" t="str">
        <f t="shared" si="1928"/>
        <v>AC$12</v>
      </c>
      <c r="AD1614" s="195" t="str">
        <f t="shared" si="1928"/>
        <v>AD$12</v>
      </c>
      <c r="AE1614" s="195" t="str">
        <f t="shared" si="1928"/>
        <v>AE$12</v>
      </c>
      <c r="AF1614" s="195" t="str">
        <f t="shared" si="1928"/>
        <v>AF$12</v>
      </c>
      <c r="AG1614" s="195" t="str">
        <f t="shared" si="1928"/>
        <v>AG$12</v>
      </c>
      <c r="AH1614" s="195" t="str">
        <f t="shared" si="1928"/>
        <v>AH$12</v>
      </c>
      <c r="AI1614" s="195" t="str">
        <f t="shared" si="1928"/>
        <v>AI$12</v>
      </c>
      <c r="AJ1614" s="195" t="str">
        <f t="shared" si="1928"/>
        <v>AJ$12</v>
      </c>
      <c r="AK1614" s="195" t="str">
        <f t="shared" si="1928"/>
        <v>AK$12</v>
      </c>
      <c r="AL1614" s="195" t="str">
        <f t="shared" si="1928"/>
        <v>AL$12</v>
      </c>
      <c r="AM1614" s="195" t="str">
        <f t="shared" si="1928"/>
        <v>AM$12</v>
      </c>
      <c r="AN1614" s="195" t="str">
        <f t="shared" si="1928"/>
        <v>AN$12</v>
      </c>
      <c r="AO1614" s="195" t="str">
        <f t="shared" si="1928"/>
        <v>AO$12</v>
      </c>
      <c r="AP1614" s="195" t="str">
        <f t="shared" si="1928"/>
        <v>AP$12</v>
      </c>
      <c r="AQ1614" s="195" t="str">
        <f t="shared" si="1928"/>
        <v>AQ$12</v>
      </c>
      <c r="AR1614" s="195" t="str">
        <f t="shared" si="1928"/>
        <v>AR$12</v>
      </c>
      <c r="AS1614" s="195" t="str">
        <f t="shared" si="1928"/>
        <v>AS$12</v>
      </c>
      <c r="AT1614" s="195" t="str">
        <f t="shared" si="1928"/>
        <v>AT$12</v>
      </c>
      <c r="AU1614" s="195" t="str">
        <f t="shared" si="1928"/>
        <v>AU$12</v>
      </c>
      <c r="AV1614" s="195" t="str">
        <f t="shared" si="1928"/>
        <v>AV$12</v>
      </c>
      <c r="AW1614" s="195" t="str">
        <f t="shared" si="1928"/>
        <v>AW$12</v>
      </c>
      <c r="AX1614" s="195" t="str">
        <f t="shared" si="1928"/>
        <v>AX$12</v>
      </c>
      <c r="AY1614" s="195" t="str">
        <f t="shared" ref="AY1614:CD1614" si="1929">AY$16</f>
        <v>AY$12</v>
      </c>
      <c r="AZ1614" s="195" t="str">
        <f t="shared" si="1929"/>
        <v>AZ$12</v>
      </c>
      <c r="BA1614" s="195" t="str">
        <f t="shared" si="1929"/>
        <v>BA$12</v>
      </c>
      <c r="BB1614" s="195" t="str">
        <f t="shared" si="1929"/>
        <v>BB$12</v>
      </c>
      <c r="BC1614" s="195" t="str">
        <f t="shared" si="1929"/>
        <v>BC$12</v>
      </c>
      <c r="BD1614" s="195" t="str">
        <f t="shared" si="1929"/>
        <v>BD$12</v>
      </c>
      <c r="BE1614" s="195" t="str">
        <f t="shared" si="1929"/>
        <v>BE$12</v>
      </c>
      <c r="BF1614" s="195" t="str">
        <f t="shared" si="1929"/>
        <v>BF$12</v>
      </c>
      <c r="BG1614" s="195" t="str">
        <f t="shared" si="1929"/>
        <v>BG$12</v>
      </c>
      <c r="BH1614" s="195" t="str">
        <f t="shared" si="1929"/>
        <v>BH$12</v>
      </c>
      <c r="BI1614" s="195" t="str">
        <f t="shared" si="1929"/>
        <v>BI$12</v>
      </c>
      <c r="BJ1614" s="195" t="str">
        <f t="shared" si="1929"/>
        <v>BJ$12</v>
      </c>
      <c r="BK1614" s="195" t="str">
        <f t="shared" si="1929"/>
        <v>BK$12</v>
      </c>
      <c r="BL1614" s="195" t="str">
        <f t="shared" si="1929"/>
        <v>BL$12</v>
      </c>
      <c r="BM1614" s="195" t="str">
        <f t="shared" si="1929"/>
        <v>BM$12</v>
      </c>
      <c r="BN1614" s="195" t="str">
        <f t="shared" si="1929"/>
        <v>BN$12</v>
      </c>
      <c r="BO1614" s="195" t="str">
        <f t="shared" si="1929"/>
        <v>BO$12</v>
      </c>
      <c r="BP1614" s="195" t="str">
        <f t="shared" si="1929"/>
        <v>BP$12</v>
      </c>
      <c r="BQ1614" s="195" t="str">
        <f t="shared" si="1929"/>
        <v>BQ$12</v>
      </c>
      <c r="BR1614" s="195" t="str">
        <f t="shared" si="1929"/>
        <v>BR$12</v>
      </c>
      <c r="BS1614" s="195" t="str">
        <f t="shared" si="1929"/>
        <v>BS$12</v>
      </c>
      <c r="BT1614" s="195" t="str">
        <f t="shared" si="1929"/>
        <v>BT$12</v>
      </c>
      <c r="BU1614" s="195" t="str">
        <f t="shared" si="1929"/>
        <v>BU$12</v>
      </c>
      <c r="BV1614" s="195" t="str">
        <f t="shared" si="1929"/>
        <v>BV$12</v>
      </c>
      <c r="BW1614" s="195" t="str">
        <f t="shared" si="1929"/>
        <v>BW$12</v>
      </c>
      <c r="BX1614" s="195" t="str">
        <f t="shared" si="1929"/>
        <v>BX$12</v>
      </c>
      <c r="BY1614" s="195" t="str">
        <f t="shared" si="1929"/>
        <v>BY$12</v>
      </c>
      <c r="BZ1614" s="195" t="str">
        <f t="shared" si="1929"/>
        <v>BZ$12</v>
      </c>
      <c r="CA1614" s="195" t="str">
        <f t="shared" si="1929"/>
        <v>CA$12</v>
      </c>
      <c r="CB1614" s="195" t="str">
        <f t="shared" si="1929"/>
        <v>CB$12</v>
      </c>
      <c r="CC1614" s="195" t="str">
        <f t="shared" si="1929"/>
        <v>CC$12</v>
      </c>
      <c r="CD1614" s="195" t="str">
        <f t="shared" si="1929"/>
        <v>CD$12</v>
      </c>
      <c r="CE1614" s="195" t="str">
        <f t="shared" ref="CE1614:CL1614" si="1930">CE$16</f>
        <v>CE$12</v>
      </c>
      <c r="CF1614" s="195" t="str">
        <f t="shared" si="1930"/>
        <v>CF$12</v>
      </c>
      <c r="CG1614" s="195" t="str">
        <f t="shared" si="1930"/>
        <v>CG$12</v>
      </c>
      <c r="CH1614" s="195" t="str">
        <f t="shared" si="1930"/>
        <v>CH$12</v>
      </c>
      <c r="CI1614" s="195" t="str">
        <f t="shared" si="1930"/>
        <v>CI$12</v>
      </c>
      <c r="CJ1614" s="195" t="str">
        <f t="shared" si="1930"/>
        <v>CJ$12</v>
      </c>
      <c r="CK1614" s="195" t="str">
        <f t="shared" si="1930"/>
        <v>CK$12</v>
      </c>
      <c r="CL1614" s="195" t="str">
        <f t="shared" si="1930"/>
        <v>CL$12</v>
      </c>
    </row>
    <row r="1615" spans="2:90" x14ac:dyDescent="0.4">
      <c r="B1615" s="171" t="s">
        <v>462</v>
      </c>
      <c r="E1615" s="8"/>
      <c r="H1615" s="196"/>
      <c r="I1615" s="197"/>
      <c r="J1615" s="197"/>
      <c r="K1615" s="198"/>
      <c r="L1615" s="198"/>
      <c r="M1615" s="198"/>
      <c r="N1615" s="198"/>
      <c r="O1615" s="198"/>
      <c r="P1615" s="198"/>
      <c r="R1615" s="198"/>
      <c r="S1615" s="195" t="str">
        <f t="shared" ref="S1615:AX1615" si="1931">S$17</f>
        <v>S$13</v>
      </c>
      <c r="T1615" s="195" t="str">
        <f t="shared" si="1931"/>
        <v>T$13</v>
      </c>
      <c r="U1615" s="195" t="str">
        <f t="shared" si="1931"/>
        <v>U$13</v>
      </c>
      <c r="V1615" s="195" t="str">
        <f t="shared" si="1931"/>
        <v>V$13</v>
      </c>
      <c r="W1615" s="195" t="str">
        <f t="shared" si="1931"/>
        <v>W$13</v>
      </c>
      <c r="X1615" s="195" t="str">
        <f t="shared" si="1931"/>
        <v>X$13</v>
      </c>
      <c r="Y1615" s="195" t="str">
        <f t="shared" si="1931"/>
        <v>Y$13</v>
      </c>
      <c r="Z1615" s="195" t="str">
        <f t="shared" si="1931"/>
        <v>Z$13</v>
      </c>
      <c r="AA1615" s="195" t="str">
        <f t="shared" si="1931"/>
        <v>AA$13</v>
      </c>
      <c r="AB1615" s="195" t="str">
        <f t="shared" si="1931"/>
        <v>AB$13</v>
      </c>
      <c r="AC1615" s="195" t="str">
        <f t="shared" si="1931"/>
        <v>AC$13</v>
      </c>
      <c r="AD1615" s="195" t="str">
        <f t="shared" si="1931"/>
        <v>AD$13</v>
      </c>
      <c r="AE1615" s="195" t="str">
        <f t="shared" si="1931"/>
        <v>AE$13</v>
      </c>
      <c r="AF1615" s="195" t="str">
        <f t="shared" si="1931"/>
        <v>AF$13</v>
      </c>
      <c r="AG1615" s="195" t="str">
        <f t="shared" si="1931"/>
        <v>AG$13</v>
      </c>
      <c r="AH1615" s="195" t="str">
        <f t="shared" si="1931"/>
        <v>AH$13</v>
      </c>
      <c r="AI1615" s="195" t="str">
        <f t="shared" si="1931"/>
        <v>AI$13</v>
      </c>
      <c r="AJ1615" s="195" t="str">
        <f t="shared" si="1931"/>
        <v>AJ$13</v>
      </c>
      <c r="AK1615" s="195" t="str">
        <f t="shared" si="1931"/>
        <v>AK$13</v>
      </c>
      <c r="AL1615" s="195" t="str">
        <f t="shared" si="1931"/>
        <v>AL$13</v>
      </c>
      <c r="AM1615" s="195" t="str">
        <f t="shared" si="1931"/>
        <v>AM$13</v>
      </c>
      <c r="AN1615" s="195" t="str">
        <f t="shared" si="1931"/>
        <v>AN$13</v>
      </c>
      <c r="AO1615" s="195" t="str">
        <f t="shared" si="1931"/>
        <v>AO$13</v>
      </c>
      <c r="AP1615" s="195" t="str">
        <f t="shared" si="1931"/>
        <v>AP$13</v>
      </c>
      <c r="AQ1615" s="195" t="str">
        <f t="shared" si="1931"/>
        <v>AQ$13</v>
      </c>
      <c r="AR1615" s="195" t="str">
        <f t="shared" si="1931"/>
        <v>AR$13</v>
      </c>
      <c r="AS1615" s="195" t="str">
        <f t="shared" si="1931"/>
        <v>AS$13</v>
      </c>
      <c r="AT1615" s="195" t="str">
        <f t="shared" si="1931"/>
        <v>AT$13</v>
      </c>
      <c r="AU1615" s="195" t="str">
        <f t="shared" si="1931"/>
        <v>AU$13</v>
      </c>
      <c r="AV1615" s="195" t="str">
        <f t="shared" si="1931"/>
        <v>AV$13</v>
      </c>
      <c r="AW1615" s="195" t="str">
        <f t="shared" si="1931"/>
        <v>AW$13</v>
      </c>
      <c r="AX1615" s="195" t="str">
        <f t="shared" si="1931"/>
        <v>AX$13</v>
      </c>
      <c r="AY1615" s="195" t="str">
        <f t="shared" ref="AY1615:CD1615" si="1932">AY$17</f>
        <v>AY$13</v>
      </c>
      <c r="AZ1615" s="195" t="str">
        <f t="shared" si="1932"/>
        <v>AZ$13</v>
      </c>
      <c r="BA1615" s="195" t="str">
        <f t="shared" si="1932"/>
        <v>BA$13</v>
      </c>
      <c r="BB1615" s="195" t="str">
        <f t="shared" si="1932"/>
        <v>BB$13</v>
      </c>
      <c r="BC1615" s="195" t="str">
        <f t="shared" si="1932"/>
        <v>BC$13</v>
      </c>
      <c r="BD1615" s="195" t="str">
        <f t="shared" si="1932"/>
        <v>BD$13</v>
      </c>
      <c r="BE1615" s="195" t="str">
        <f t="shared" si="1932"/>
        <v>BE$13</v>
      </c>
      <c r="BF1615" s="195" t="str">
        <f t="shared" si="1932"/>
        <v>BF$13</v>
      </c>
      <c r="BG1615" s="195" t="str">
        <f t="shared" si="1932"/>
        <v>BG$13</v>
      </c>
      <c r="BH1615" s="195" t="str">
        <f t="shared" si="1932"/>
        <v>BH$13</v>
      </c>
      <c r="BI1615" s="195" t="str">
        <f t="shared" si="1932"/>
        <v>BI$13</v>
      </c>
      <c r="BJ1615" s="195" t="str">
        <f t="shared" si="1932"/>
        <v>BJ$13</v>
      </c>
      <c r="BK1615" s="195" t="str">
        <f t="shared" si="1932"/>
        <v>BK$13</v>
      </c>
      <c r="BL1615" s="195" t="str">
        <f t="shared" si="1932"/>
        <v>BL$13</v>
      </c>
      <c r="BM1615" s="195" t="str">
        <f t="shared" si="1932"/>
        <v>BM$13</v>
      </c>
      <c r="BN1615" s="195" t="str">
        <f t="shared" si="1932"/>
        <v>BN$13</v>
      </c>
      <c r="BO1615" s="195" t="str">
        <f t="shared" si="1932"/>
        <v>BO$13</v>
      </c>
      <c r="BP1615" s="195" t="str">
        <f t="shared" si="1932"/>
        <v>BP$13</v>
      </c>
      <c r="BQ1615" s="195" t="str">
        <f t="shared" si="1932"/>
        <v>BQ$13</v>
      </c>
      <c r="BR1615" s="195" t="str">
        <f t="shared" si="1932"/>
        <v>BR$13</v>
      </c>
      <c r="BS1615" s="195" t="str">
        <f t="shared" si="1932"/>
        <v>BS$13</v>
      </c>
      <c r="BT1615" s="195" t="str">
        <f t="shared" si="1932"/>
        <v>BT$13</v>
      </c>
      <c r="BU1615" s="195" t="str">
        <f t="shared" si="1932"/>
        <v>BU$13</v>
      </c>
      <c r="BV1615" s="195" t="str">
        <f t="shared" si="1932"/>
        <v>BV$13</v>
      </c>
      <c r="BW1615" s="195" t="str">
        <f t="shared" si="1932"/>
        <v>BW$13</v>
      </c>
      <c r="BX1615" s="195" t="str">
        <f t="shared" si="1932"/>
        <v>BX$13</v>
      </c>
      <c r="BY1615" s="195" t="str">
        <f t="shared" si="1932"/>
        <v>BY$13</v>
      </c>
      <c r="BZ1615" s="195" t="str">
        <f t="shared" si="1932"/>
        <v>BZ$13</v>
      </c>
      <c r="CA1615" s="195" t="str">
        <f t="shared" si="1932"/>
        <v>CA$13</v>
      </c>
      <c r="CB1615" s="195" t="str">
        <f t="shared" si="1932"/>
        <v>CB$13</v>
      </c>
      <c r="CC1615" s="195" t="str">
        <f t="shared" si="1932"/>
        <v>CC$13</v>
      </c>
      <c r="CD1615" s="195" t="str">
        <f t="shared" si="1932"/>
        <v>CD$13</v>
      </c>
      <c r="CE1615" s="195" t="str">
        <f t="shared" ref="CE1615:CL1615" si="1933">CE$17</f>
        <v>CE$13</v>
      </c>
      <c r="CF1615" s="195" t="str">
        <f t="shared" si="1933"/>
        <v>CF$13</v>
      </c>
      <c r="CG1615" s="195" t="str">
        <f t="shared" si="1933"/>
        <v>CG$13</v>
      </c>
      <c r="CH1615" s="195" t="str">
        <f t="shared" si="1933"/>
        <v>CH$13</v>
      </c>
      <c r="CI1615" s="195" t="str">
        <f t="shared" si="1933"/>
        <v>CI$13</v>
      </c>
      <c r="CJ1615" s="195" t="str">
        <f t="shared" si="1933"/>
        <v>CJ$13</v>
      </c>
      <c r="CK1615" s="195" t="str">
        <f t="shared" si="1933"/>
        <v>CK$13</v>
      </c>
      <c r="CL1615" s="195" t="str">
        <f t="shared" si="1933"/>
        <v>CL$13</v>
      </c>
    </row>
    <row r="1616" spans="2:90" x14ac:dyDescent="0.4">
      <c r="B1616" s="171" t="s">
        <v>491</v>
      </c>
      <c r="E1616" s="8"/>
      <c r="H1616" s="196"/>
      <c r="I1616" s="197"/>
      <c r="J1616" s="197"/>
      <c r="K1616" s="198"/>
      <c r="L1616" s="198"/>
      <c r="M1616" s="198"/>
      <c r="N1616" s="198"/>
      <c r="O1616" s="198"/>
      <c r="P1616" s="198"/>
      <c r="R1616" s="198"/>
      <c r="S1616" s="186"/>
      <c r="T1616" s="186"/>
      <c r="U1616" s="186"/>
      <c r="V1616" s="186"/>
      <c r="W1616" s="186"/>
      <c r="X1616" s="186"/>
      <c r="Y1616" s="186"/>
      <c r="Z1616" s="186"/>
      <c r="AA1616" s="186"/>
      <c r="AB1616" s="186"/>
      <c r="AC1616" s="186"/>
      <c r="AD1616" s="186"/>
      <c r="AE1616" s="186"/>
      <c r="AF1616" s="186"/>
      <c r="AG1616" s="186"/>
      <c r="AH1616" s="186"/>
      <c r="AI1616" s="186"/>
      <c r="AJ1616" s="186"/>
      <c r="AK1616" s="186"/>
      <c r="AL1616" s="186"/>
      <c r="AM1616" s="186"/>
      <c r="AN1616" s="186"/>
      <c r="AO1616" s="186"/>
      <c r="AP1616" s="186"/>
      <c r="AQ1616" s="186"/>
      <c r="AR1616" s="186"/>
      <c r="AS1616" s="186"/>
      <c r="AT1616" s="186"/>
      <c r="AU1616" s="186"/>
      <c r="AV1616" s="186"/>
      <c r="AW1616" s="186"/>
      <c r="AX1616" s="186"/>
      <c r="AY1616" s="186"/>
      <c r="AZ1616" s="186"/>
      <c r="BA1616" s="186"/>
      <c r="BB1616" s="186"/>
      <c r="BC1616" s="186"/>
      <c r="BD1616" s="186"/>
      <c r="BE1616" s="186"/>
      <c r="BF1616" s="186"/>
      <c r="BG1616" s="186"/>
      <c r="BH1616" s="186"/>
      <c r="BI1616" s="186"/>
      <c r="BJ1616" s="186"/>
      <c r="BK1616" s="186"/>
      <c r="BL1616" s="186"/>
      <c r="BM1616" s="186"/>
      <c r="BN1616" s="186"/>
      <c r="BO1616" s="186"/>
      <c r="BP1616" s="186"/>
      <c r="BQ1616" s="186"/>
      <c r="BR1616" s="186"/>
      <c r="BS1616" s="186"/>
      <c r="BT1616" s="186"/>
      <c r="BU1616" s="186"/>
      <c r="BV1616" s="186"/>
      <c r="BW1616" s="186"/>
      <c r="BX1616" s="186"/>
      <c r="BY1616" s="186"/>
      <c r="BZ1616" s="186"/>
      <c r="CA1616" s="186"/>
      <c r="CB1616" s="186"/>
      <c r="CC1616" s="186"/>
      <c r="CD1616" s="186"/>
      <c r="CE1616" s="186"/>
      <c r="CF1616" s="186"/>
      <c r="CG1616" s="186"/>
      <c r="CH1616" s="186"/>
      <c r="CI1616" s="186"/>
      <c r="CJ1616" s="186"/>
      <c r="CK1616" s="186"/>
      <c r="CL1616" s="186"/>
    </row>
    <row r="1617" spans="2:90" x14ac:dyDescent="0.4">
      <c r="B1617" s="171" t="s">
        <v>505</v>
      </c>
      <c r="E1617" s="8"/>
      <c r="H1617" s="196"/>
      <c r="I1617" s="197"/>
      <c r="J1617" s="197"/>
      <c r="K1617" s="198"/>
      <c r="L1617" s="198"/>
      <c r="M1617" s="198"/>
      <c r="N1617" s="198"/>
      <c r="O1617" s="198"/>
      <c r="P1617" s="198"/>
      <c r="R1617" s="198"/>
      <c r="S1617" s="186"/>
      <c r="T1617" s="186"/>
      <c r="U1617" s="186"/>
      <c r="V1617" s="186"/>
      <c r="W1617" s="186"/>
      <c r="X1617" s="186"/>
      <c r="Y1617" s="186"/>
      <c r="Z1617" s="186"/>
      <c r="AA1617" s="186"/>
      <c r="AB1617" s="186"/>
      <c r="AC1617" s="186"/>
      <c r="AD1617" s="186"/>
      <c r="AE1617" s="186"/>
      <c r="AF1617" s="186"/>
      <c r="AG1617" s="186"/>
      <c r="AH1617" s="186"/>
      <c r="AI1617" s="186"/>
      <c r="AJ1617" s="186"/>
      <c r="AK1617" s="186"/>
      <c r="AL1617" s="186"/>
      <c r="AM1617" s="186"/>
      <c r="AN1617" s="186"/>
      <c r="AO1617" s="186"/>
      <c r="AP1617" s="186"/>
      <c r="AQ1617" s="186"/>
      <c r="AR1617" s="186"/>
      <c r="AS1617" s="186"/>
      <c r="AT1617" s="186"/>
      <c r="AU1617" s="186"/>
      <c r="AV1617" s="186"/>
      <c r="AW1617" s="186"/>
      <c r="AX1617" s="186"/>
      <c r="AY1617" s="186"/>
      <c r="AZ1617" s="186"/>
      <c r="BA1617" s="186"/>
      <c r="BB1617" s="186"/>
      <c r="BC1617" s="186"/>
      <c r="BD1617" s="186"/>
      <c r="BE1617" s="186"/>
      <c r="BF1617" s="186"/>
      <c r="BG1617" s="186"/>
      <c r="BH1617" s="186"/>
      <c r="BI1617" s="186"/>
      <c r="BJ1617" s="186"/>
      <c r="BK1617" s="186"/>
      <c r="BL1617" s="186"/>
      <c r="BM1617" s="186"/>
      <c r="BN1617" s="186"/>
      <c r="BO1617" s="186"/>
      <c r="BP1617" s="186"/>
      <c r="BQ1617" s="186"/>
      <c r="BR1617" s="186"/>
      <c r="BS1617" s="186"/>
      <c r="BT1617" s="186"/>
      <c r="BU1617" s="186"/>
      <c r="BV1617" s="186"/>
      <c r="BW1617" s="186"/>
      <c r="BX1617" s="186"/>
      <c r="BY1617" s="186"/>
      <c r="BZ1617" s="186"/>
      <c r="CA1617" s="186"/>
      <c r="CB1617" s="186"/>
      <c r="CC1617" s="186"/>
      <c r="CD1617" s="186"/>
      <c r="CE1617" s="186"/>
      <c r="CF1617" s="186"/>
      <c r="CG1617" s="186"/>
      <c r="CH1617" s="186"/>
      <c r="CI1617" s="186"/>
      <c r="CJ1617" s="186"/>
      <c r="CK1617" s="186"/>
      <c r="CL1617" s="186"/>
    </row>
    <row r="1618" spans="2:90" x14ac:dyDescent="0.4">
      <c r="B1618" s="171" t="s">
        <v>463</v>
      </c>
      <c r="E1618" s="8"/>
      <c r="H1618" s="196"/>
      <c r="I1618" s="197"/>
      <c r="J1618" s="197"/>
      <c r="K1618" s="198"/>
      <c r="L1618" s="198"/>
      <c r="M1618" s="198"/>
      <c r="N1618" s="198"/>
      <c r="O1618" s="198"/>
      <c r="P1618" s="198"/>
      <c r="R1618" s="198"/>
      <c r="S1618" s="172" t="str">
        <f t="shared" ref="S1618" si="1934">ADDRESS(ROW(S1611),COLUMN(S1611),2)</f>
        <v>S$1611</v>
      </c>
      <c r="T1618" s="172" t="str">
        <f t="shared" ref="T1618:CE1618" si="1935">ADDRESS(ROW(T1611),COLUMN(T1611),2)</f>
        <v>T$1611</v>
      </c>
      <c r="U1618" s="172" t="str">
        <f t="shared" si="1935"/>
        <v>U$1611</v>
      </c>
      <c r="V1618" s="172" t="str">
        <f t="shared" si="1935"/>
        <v>V$1611</v>
      </c>
      <c r="W1618" s="172" t="str">
        <f t="shared" si="1935"/>
        <v>W$1611</v>
      </c>
      <c r="X1618" s="172" t="str">
        <f t="shared" si="1935"/>
        <v>X$1611</v>
      </c>
      <c r="Y1618" s="172" t="str">
        <f t="shared" si="1935"/>
        <v>Y$1611</v>
      </c>
      <c r="Z1618" s="172" t="str">
        <f t="shared" si="1935"/>
        <v>Z$1611</v>
      </c>
      <c r="AA1618" s="172" t="str">
        <f t="shared" si="1935"/>
        <v>AA$1611</v>
      </c>
      <c r="AB1618" s="172" t="str">
        <f t="shared" si="1935"/>
        <v>AB$1611</v>
      </c>
      <c r="AC1618" s="172" t="str">
        <f t="shared" si="1935"/>
        <v>AC$1611</v>
      </c>
      <c r="AD1618" s="172" t="str">
        <f t="shared" si="1935"/>
        <v>AD$1611</v>
      </c>
      <c r="AE1618" s="172" t="str">
        <f t="shared" si="1935"/>
        <v>AE$1611</v>
      </c>
      <c r="AF1618" s="172" t="str">
        <f t="shared" si="1935"/>
        <v>AF$1611</v>
      </c>
      <c r="AG1618" s="172" t="str">
        <f t="shared" si="1935"/>
        <v>AG$1611</v>
      </c>
      <c r="AH1618" s="172" t="str">
        <f t="shared" si="1935"/>
        <v>AH$1611</v>
      </c>
      <c r="AI1618" s="172" t="str">
        <f t="shared" si="1935"/>
        <v>AI$1611</v>
      </c>
      <c r="AJ1618" s="172" t="str">
        <f t="shared" si="1935"/>
        <v>AJ$1611</v>
      </c>
      <c r="AK1618" s="172" t="str">
        <f t="shared" si="1935"/>
        <v>AK$1611</v>
      </c>
      <c r="AL1618" s="172" t="str">
        <f t="shared" si="1935"/>
        <v>AL$1611</v>
      </c>
      <c r="AM1618" s="172" t="str">
        <f t="shared" si="1935"/>
        <v>AM$1611</v>
      </c>
      <c r="AN1618" s="172" t="str">
        <f t="shared" si="1935"/>
        <v>AN$1611</v>
      </c>
      <c r="AO1618" s="172" t="str">
        <f t="shared" si="1935"/>
        <v>AO$1611</v>
      </c>
      <c r="AP1618" s="172" t="str">
        <f t="shared" si="1935"/>
        <v>AP$1611</v>
      </c>
      <c r="AQ1618" s="172" t="str">
        <f t="shared" si="1935"/>
        <v>AQ$1611</v>
      </c>
      <c r="AR1618" s="172" t="str">
        <f t="shared" si="1935"/>
        <v>AR$1611</v>
      </c>
      <c r="AS1618" s="172" t="str">
        <f t="shared" si="1935"/>
        <v>AS$1611</v>
      </c>
      <c r="AT1618" s="172" t="str">
        <f t="shared" si="1935"/>
        <v>AT$1611</v>
      </c>
      <c r="AU1618" s="172" t="str">
        <f t="shared" si="1935"/>
        <v>AU$1611</v>
      </c>
      <c r="AV1618" s="172" t="str">
        <f t="shared" si="1935"/>
        <v>AV$1611</v>
      </c>
      <c r="AW1618" s="172" t="str">
        <f t="shared" si="1935"/>
        <v>AW$1611</v>
      </c>
      <c r="AX1618" s="172" t="str">
        <f t="shared" si="1935"/>
        <v>AX$1611</v>
      </c>
      <c r="AY1618" s="172" t="str">
        <f t="shared" si="1935"/>
        <v>AY$1611</v>
      </c>
      <c r="AZ1618" s="172" t="str">
        <f t="shared" si="1935"/>
        <v>AZ$1611</v>
      </c>
      <c r="BA1618" s="172" t="str">
        <f t="shared" si="1935"/>
        <v>BA$1611</v>
      </c>
      <c r="BB1618" s="172" t="str">
        <f t="shared" si="1935"/>
        <v>BB$1611</v>
      </c>
      <c r="BC1618" s="172" t="str">
        <f t="shared" si="1935"/>
        <v>BC$1611</v>
      </c>
      <c r="BD1618" s="172" t="str">
        <f t="shared" si="1935"/>
        <v>BD$1611</v>
      </c>
      <c r="BE1618" s="172" t="str">
        <f t="shared" si="1935"/>
        <v>BE$1611</v>
      </c>
      <c r="BF1618" s="172" t="str">
        <f t="shared" si="1935"/>
        <v>BF$1611</v>
      </c>
      <c r="BG1618" s="172" t="str">
        <f t="shared" si="1935"/>
        <v>BG$1611</v>
      </c>
      <c r="BH1618" s="172" t="str">
        <f t="shared" si="1935"/>
        <v>BH$1611</v>
      </c>
      <c r="BI1618" s="172" t="str">
        <f t="shared" si="1935"/>
        <v>BI$1611</v>
      </c>
      <c r="BJ1618" s="172" t="str">
        <f t="shared" si="1935"/>
        <v>BJ$1611</v>
      </c>
      <c r="BK1618" s="172" t="str">
        <f t="shared" si="1935"/>
        <v>BK$1611</v>
      </c>
      <c r="BL1618" s="172" t="str">
        <f t="shared" si="1935"/>
        <v>BL$1611</v>
      </c>
      <c r="BM1618" s="172" t="str">
        <f t="shared" si="1935"/>
        <v>BM$1611</v>
      </c>
      <c r="BN1618" s="172" t="str">
        <f t="shared" si="1935"/>
        <v>BN$1611</v>
      </c>
      <c r="BO1618" s="172" t="str">
        <f t="shared" si="1935"/>
        <v>BO$1611</v>
      </c>
      <c r="BP1618" s="172" t="str">
        <f t="shared" si="1935"/>
        <v>BP$1611</v>
      </c>
      <c r="BQ1618" s="172" t="str">
        <f t="shared" si="1935"/>
        <v>BQ$1611</v>
      </c>
      <c r="BR1618" s="172" t="str">
        <f t="shared" si="1935"/>
        <v>BR$1611</v>
      </c>
      <c r="BS1618" s="172" t="str">
        <f t="shared" si="1935"/>
        <v>BS$1611</v>
      </c>
      <c r="BT1618" s="172" t="str">
        <f t="shared" si="1935"/>
        <v>BT$1611</v>
      </c>
      <c r="BU1618" s="172" t="str">
        <f t="shared" si="1935"/>
        <v>BU$1611</v>
      </c>
      <c r="BV1618" s="172" t="str">
        <f t="shared" si="1935"/>
        <v>BV$1611</v>
      </c>
      <c r="BW1618" s="172" t="str">
        <f t="shared" si="1935"/>
        <v>BW$1611</v>
      </c>
      <c r="BX1618" s="172" t="str">
        <f t="shared" si="1935"/>
        <v>BX$1611</v>
      </c>
      <c r="BY1618" s="172" t="str">
        <f t="shared" si="1935"/>
        <v>BY$1611</v>
      </c>
      <c r="BZ1618" s="172" t="str">
        <f t="shared" si="1935"/>
        <v>BZ$1611</v>
      </c>
      <c r="CA1618" s="172" t="str">
        <f t="shared" si="1935"/>
        <v>CA$1611</v>
      </c>
      <c r="CB1618" s="172" t="str">
        <f t="shared" si="1935"/>
        <v>CB$1611</v>
      </c>
      <c r="CC1618" s="172" t="str">
        <f t="shared" si="1935"/>
        <v>CC$1611</v>
      </c>
      <c r="CD1618" s="172" t="str">
        <f t="shared" si="1935"/>
        <v>CD$1611</v>
      </c>
      <c r="CE1618" s="172" t="str">
        <f t="shared" si="1935"/>
        <v>CE$1611</v>
      </c>
      <c r="CF1618" s="172" t="str">
        <f t="shared" ref="CF1618:CK1618" si="1936">ADDRESS(ROW(CF1611),COLUMN(CF1611),2)</f>
        <v>CF$1611</v>
      </c>
      <c r="CG1618" s="172" t="str">
        <f t="shared" si="1936"/>
        <v>CG$1611</v>
      </c>
      <c r="CH1618" s="172" t="str">
        <f t="shared" si="1936"/>
        <v>CH$1611</v>
      </c>
      <c r="CI1618" s="172" t="str">
        <f t="shared" si="1936"/>
        <v>CI$1611</v>
      </c>
      <c r="CJ1618" s="172" t="str">
        <f t="shared" si="1936"/>
        <v>CJ$1611</v>
      </c>
      <c r="CK1618" s="172" t="str">
        <f t="shared" si="1936"/>
        <v>CK$1611</v>
      </c>
      <c r="CL1618" s="172" t="str">
        <f t="shared" ref="CL1618" si="1937">ADDRESS(ROW(CL1611),COLUMN(CL1611),2)</f>
        <v>CL$1611</v>
      </c>
    </row>
    <row r="1619" spans="2:90" x14ac:dyDescent="0.4">
      <c r="B1619" s="171" t="s">
        <v>464</v>
      </c>
      <c r="E1619" s="8"/>
      <c r="H1619" s="196"/>
      <c r="I1619" s="197"/>
      <c r="J1619" s="197"/>
      <c r="K1619" s="198"/>
      <c r="L1619" s="198"/>
      <c r="M1619" s="198"/>
      <c r="N1619" s="198"/>
      <c r="O1619" s="198"/>
      <c r="P1619" s="198"/>
      <c r="R1619" s="198"/>
      <c r="S1619" s="186" t="str">
        <f t="shared" ref="S1619:AX1619" si="1938">S$19</f>
        <v>S$15</v>
      </c>
      <c r="T1619" s="186" t="str">
        <f t="shared" si="1938"/>
        <v>T$15</v>
      </c>
      <c r="U1619" s="186" t="str">
        <f t="shared" si="1938"/>
        <v>U$15</v>
      </c>
      <c r="V1619" s="186" t="str">
        <f t="shared" si="1938"/>
        <v>V$15</v>
      </c>
      <c r="W1619" s="186" t="str">
        <f t="shared" si="1938"/>
        <v>W$15</v>
      </c>
      <c r="X1619" s="186" t="str">
        <f t="shared" si="1938"/>
        <v>X$15</v>
      </c>
      <c r="Y1619" s="186" t="str">
        <f t="shared" si="1938"/>
        <v>Y$15</v>
      </c>
      <c r="Z1619" s="186" t="str">
        <f t="shared" si="1938"/>
        <v>Z$15</v>
      </c>
      <c r="AA1619" s="186" t="str">
        <f t="shared" si="1938"/>
        <v>AA$15</v>
      </c>
      <c r="AB1619" s="186" t="str">
        <f t="shared" si="1938"/>
        <v>AB$15</v>
      </c>
      <c r="AC1619" s="186" t="str">
        <f t="shared" si="1938"/>
        <v>AC$15</v>
      </c>
      <c r="AD1619" s="186" t="str">
        <f t="shared" si="1938"/>
        <v>AD$15</v>
      </c>
      <c r="AE1619" s="186" t="str">
        <f t="shared" si="1938"/>
        <v>AE$15</v>
      </c>
      <c r="AF1619" s="186" t="str">
        <f t="shared" si="1938"/>
        <v>AF$15</v>
      </c>
      <c r="AG1619" s="186" t="str">
        <f t="shared" si="1938"/>
        <v>AG$15</v>
      </c>
      <c r="AH1619" s="186" t="str">
        <f t="shared" si="1938"/>
        <v>AH$15</v>
      </c>
      <c r="AI1619" s="186" t="str">
        <f t="shared" si="1938"/>
        <v>AI$15</v>
      </c>
      <c r="AJ1619" s="186" t="str">
        <f t="shared" si="1938"/>
        <v>AJ$15</v>
      </c>
      <c r="AK1619" s="186" t="str">
        <f t="shared" si="1938"/>
        <v>AK$15</v>
      </c>
      <c r="AL1619" s="186" t="str">
        <f t="shared" si="1938"/>
        <v>AL$15</v>
      </c>
      <c r="AM1619" s="186" t="str">
        <f t="shared" si="1938"/>
        <v>AM$15</v>
      </c>
      <c r="AN1619" s="186" t="str">
        <f t="shared" si="1938"/>
        <v>AN$15</v>
      </c>
      <c r="AO1619" s="186" t="str">
        <f t="shared" si="1938"/>
        <v>AO$15</v>
      </c>
      <c r="AP1619" s="186" t="str">
        <f t="shared" si="1938"/>
        <v>AP$15</v>
      </c>
      <c r="AQ1619" s="186" t="str">
        <f t="shared" si="1938"/>
        <v>AQ$15</v>
      </c>
      <c r="AR1619" s="186" t="str">
        <f t="shared" si="1938"/>
        <v>AR$15</v>
      </c>
      <c r="AS1619" s="186" t="str">
        <f t="shared" si="1938"/>
        <v>AS$15</v>
      </c>
      <c r="AT1619" s="186" t="str">
        <f t="shared" si="1938"/>
        <v>AT$15</v>
      </c>
      <c r="AU1619" s="186" t="str">
        <f t="shared" si="1938"/>
        <v>AU$15</v>
      </c>
      <c r="AV1619" s="186" t="str">
        <f t="shared" si="1938"/>
        <v>AV$15</v>
      </c>
      <c r="AW1619" s="186" t="str">
        <f t="shared" si="1938"/>
        <v>AW$15</v>
      </c>
      <c r="AX1619" s="186" t="str">
        <f t="shared" si="1938"/>
        <v>AX$15</v>
      </c>
      <c r="AY1619" s="186" t="str">
        <f t="shared" ref="AY1619:CD1619" si="1939">AY$19</f>
        <v>AY$15</v>
      </c>
      <c r="AZ1619" s="186" t="str">
        <f t="shared" si="1939"/>
        <v>AZ$15</v>
      </c>
      <c r="BA1619" s="186" t="str">
        <f t="shared" si="1939"/>
        <v>BA$15</v>
      </c>
      <c r="BB1619" s="186" t="str">
        <f t="shared" si="1939"/>
        <v>BB$15</v>
      </c>
      <c r="BC1619" s="186" t="str">
        <f t="shared" si="1939"/>
        <v>BC$15</v>
      </c>
      <c r="BD1619" s="186" t="str">
        <f t="shared" si="1939"/>
        <v>BD$15</v>
      </c>
      <c r="BE1619" s="186" t="str">
        <f t="shared" si="1939"/>
        <v>BE$15</v>
      </c>
      <c r="BF1619" s="186" t="str">
        <f t="shared" si="1939"/>
        <v>BF$15</v>
      </c>
      <c r="BG1619" s="186" t="str">
        <f t="shared" si="1939"/>
        <v>BG$15</v>
      </c>
      <c r="BH1619" s="186" t="str">
        <f t="shared" si="1939"/>
        <v>BH$15</v>
      </c>
      <c r="BI1619" s="186" t="str">
        <f t="shared" si="1939"/>
        <v>BI$15</v>
      </c>
      <c r="BJ1619" s="186" t="str">
        <f t="shared" si="1939"/>
        <v>BJ$15</v>
      </c>
      <c r="BK1619" s="186" t="str">
        <f t="shared" si="1939"/>
        <v>BK$15</v>
      </c>
      <c r="BL1619" s="186" t="str">
        <f t="shared" si="1939"/>
        <v>BL$15</v>
      </c>
      <c r="BM1619" s="186" t="str">
        <f t="shared" si="1939"/>
        <v>BM$15</v>
      </c>
      <c r="BN1619" s="186" t="str">
        <f t="shared" si="1939"/>
        <v>BN$15</v>
      </c>
      <c r="BO1619" s="186" t="str">
        <f t="shared" si="1939"/>
        <v>BO$15</v>
      </c>
      <c r="BP1619" s="186" t="str">
        <f t="shared" si="1939"/>
        <v>BP$15</v>
      </c>
      <c r="BQ1619" s="186" t="str">
        <f t="shared" si="1939"/>
        <v>BQ$15</v>
      </c>
      <c r="BR1619" s="186" t="str">
        <f t="shared" si="1939"/>
        <v>BR$15</v>
      </c>
      <c r="BS1619" s="186" t="str">
        <f t="shared" si="1939"/>
        <v>BS$15</v>
      </c>
      <c r="BT1619" s="186" t="str">
        <f t="shared" si="1939"/>
        <v>BT$15</v>
      </c>
      <c r="BU1619" s="186" t="str">
        <f t="shared" si="1939"/>
        <v>BU$15</v>
      </c>
      <c r="BV1619" s="186" t="str">
        <f t="shared" si="1939"/>
        <v>BV$15</v>
      </c>
      <c r="BW1619" s="186" t="str">
        <f t="shared" si="1939"/>
        <v>BW$15</v>
      </c>
      <c r="BX1619" s="186" t="str">
        <f t="shared" si="1939"/>
        <v>BX$15</v>
      </c>
      <c r="BY1619" s="186" t="str">
        <f t="shared" si="1939"/>
        <v>BY$15</v>
      </c>
      <c r="BZ1619" s="186" t="str">
        <f t="shared" si="1939"/>
        <v>BZ$15</v>
      </c>
      <c r="CA1619" s="186" t="str">
        <f t="shared" si="1939"/>
        <v>CA$15</v>
      </c>
      <c r="CB1619" s="186" t="str">
        <f t="shared" si="1939"/>
        <v>CB$15</v>
      </c>
      <c r="CC1619" s="186" t="str">
        <f t="shared" si="1939"/>
        <v>CC$15</v>
      </c>
      <c r="CD1619" s="186" t="str">
        <f t="shared" si="1939"/>
        <v>CD$15</v>
      </c>
      <c r="CE1619" s="186" t="str">
        <f t="shared" ref="CE1619:CL1619" si="1940">CE$19</f>
        <v>CE$15</v>
      </c>
      <c r="CF1619" s="186" t="str">
        <f t="shared" si="1940"/>
        <v>CF$15</v>
      </c>
      <c r="CG1619" s="186" t="str">
        <f t="shared" si="1940"/>
        <v>CG$15</v>
      </c>
      <c r="CH1619" s="186" t="str">
        <f t="shared" si="1940"/>
        <v>CH$15</v>
      </c>
      <c r="CI1619" s="186" t="str">
        <f t="shared" si="1940"/>
        <v>CI$15</v>
      </c>
      <c r="CJ1619" s="186" t="str">
        <f t="shared" si="1940"/>
        <v>CJ$15</v>
      </c>
      <c r="CK1619" s="186" t="str">
        <f t="shared" si="1940"/>
        <v>CK$15</v>
      </c>
      <c r="CL1619" s="186" t="str">
        <f t="shared" si="1940"/>
        <v>CL$15</v>
      </c>
    </row>
    <row r="1620" spans="2:90" x14ac:dyDescent="0.4">
      <c r="B1620" s="139" t="s">
        <v>265</v>
      </c>
      <c r="C1620" s="321"/>
      <c r="D1620" s="160" t="s">
        <v>817</v>
      </c>
      <c r="E1620" s="200" t="str">
        <f t="shared" ref="E1620:E1640" si="1941">ROW()&amp;" "&amp;D1620</f>
        <v>1620 WCINVBATCH-SV</v>
      </c>
      <c r="F1620" t="s">
        <v>439</v>
      </c>
      <c r="G1620" s="321" t="s">
        <v>81</v>
      </c>
      <c r="H1620" s="138"/>
      <c r="I1620" s="140"/>
      <c r="J1620" s="140"/>
      <c r="K1620" s="138" t="s">
        <v>819</v>
      </c>
      <c r="L1620" s="138"/>
      <c r="M1620" s="138"/>
      <c r="N1620" s="138"/>
      <c r="O1620" s="138"/>
      <c r="P1620" s="138"/>
      <c r="R1620" s="139"/>
      <c r="S1620" s="139"/>
      <c r="T1620" s="139"/>
      <c r="U1620" s="139"/>
      <c r="V1620" s="139"/>
      <c r="W1620" s="139"/>
      <c r="X1620" s="139"/>
      <c r="Y1620" s="139"/>
      <c r="Z1620" s="139"/>
      <c r="AA1620" s="139"/>
      <c r="AB1620" s="139"/>
      <c r="AC1620" s="139"/>
      <c r="AD1620" s="139"/>
      <c r="AE1620" s="139"/>
      <c r="AF1620" s="139"/>
      <c r="AG1620" s="139"/>
      <c r="AH1620" s="139"/>
      <c r="AI1620" s="139"/>
      <c r="AJ1620" s="139"/>
      <c r="AK1620" s="139"/>
      <c r="AL1620" s="139"/>
      <c r="AM1620" s="139"/>
      <c r="AN1620" s="139"/>
      <c r="AO1620" s="139"/>
      <c r="AP1620" s="139"/>
      <c r="AQ1620" s="139"/>
      <c r="AR1620" s="139"/>
      <c r="AS1620" s="139"/>
      <c r="AT1620" s="139"/>
      <c r="AU1620" s="139"/>
      <c r="AV1620" s="139"/>
      <c r="AW1620" s="139"/>
      <c r="AX1620" s="139"/>
      <c r="AY1620" s="139"/>
      <c r="AZ1620" s="139"/>
      <c r="BA1620" s="139"/>
      <c r="BB1620" s="139"/>
      <c r="BC1620" s="139"/>
      <c r="BD1620" s="139"/>
      <c r="BE1620" s="139"/>
      <c r="BF1620" s="139"/>
      <c r="BG1620" s="139"/>
      <c r="BH1620" s="139"/>
      <c r="BI1620" s="139"/>
      <c r="BJ1620" s="139"/>
      <c r="BK1620" s="139"/>
      <c r="BL1620" s="139"/>
      <c r="BM1620" s="139"/>
      <c r="BN1620" s="139"/>
      <c r="BO1620" s="139"/>
      <c r="BP1620" s="139"/>
      <c r="BQ1620" s="139"/>
      <c r="BR1620" s="139"/>
      <c r="BS1620" s="139"/>
      <c r="BT1620" s="139"/>
      <c r="BU1620" s="139"/>
      <c r="BV1620" s="139"/>
      <c r="BW1620" s="139"/>
      <c r="BX1620" s="139"/>
      <c r="BY1620" s="139"/>
      <c r="BZ1620" s="139"/>
      <c r="CA1620" s="139"/>
      <c r="CB1620" s="139"/>
      <c r="CC1620" s="139"/>
      <c r="CD1620" s="139"/>
      <c r="CE1620" s="139"/>
      <c r="CF1620" s="139"/>
      <c r="CG1620" s="139"/>
      <c r="CH1620" s="139"/>
      <c r="CI1620" s="139"/>
      <c r="CJ1620" s="139"/>
      <c r="CK1620" s="139"/>
      <c r="CL1620" s="139"/>
    </row>
    <row r="1621" spans="2:90" x14ac:dyDescent="0.4">
      <c r="B1621" s="95" t="str">
        <f>B1637&amp;":"</f>
        <v>Inventory - (Secondary label):</v>
      </c>
      <c r="C1621" s="160"/>
      <c r="D1621" s="160" t="s">
        <v>817</v>
      </c>
      <c r="E1621" s="200" t="str">
        <f t="shared" si="1941"/>
        <v>1621 WCINVBATCH-SV</v>
      </c>
      <c r="G1621" s="160" t="str">
        <f>E1621</f>
        <v>1621 WCINVBATCH-SV</v>
      </c>
      <c r="H1621" s="12"/>
      <c r="I1621" s="60"/>
      <c r="J1621" s="60"/>
      <c r="K1621" s="20"/>
      <c r="L1621" s="20"/>
      <c r="M1621" s="20"/>
      <c r="N1621" s="20"/>
      <c r="O1621" s="20"/>
      <c r="P1621" s="20"/>
      <c r="R1621" s="20"/>
      <c r="S1621" s="20"/>
      <c r="T1621" s="20"/>
      <c r="U1621" s="20"/>
      <c r="V1621" s="20"/>
      <c r="W1621" s="20"/>
      <c r="X1621" s="20"/>
      <c r="Y1621" s="20"/>
      <c r="Z1621" s="20"/>
      <c r="AA1621" s="20"/>
      <c r="AB1621" s="20"/>
      <c r="AC1621" s="20"/>
      <c r="AD1621" s="20"/>
      <c r="AE1621" s="20"/>
      <c r="AF1621" s="20"/>
      <c r="AG1621" s="20"/>
      <c r="AH1621" s="20"/>
      <c r="AI1621" s="20"/>
      <c r="AJ1621" s="20"/>
      <c r="AK1621" s="20"/>
      <c r="AL1621" s="20"/>
      <c r="AM1621" s="20"/>
      <c r="AN1621" s="20"/>
      <c r="AO1621" s="20"/>
      <c r="AP1621" s="20"/>
      <c r="AQ1621" s="20"/>
      <c r="AR1621" s="20"/>
      <c r="AS1621" s="20"/>
      <c r="AT1621" s="20"/>
      <c r="AU1621" s="20"/>
      <c r="AV1621" s="20"/>
      <c r="AW1621" s="20"/>
      <c r="AX1621" s="20"/>
      <c r="AY1621" s="20"/>
      <c r="AZ1621" s="20"/>
      <c r="BA1621" s="20"/>
      <c r="BB1621" s="20"/>
      <c r="BC1621" s="20"/>
      <c r="BD1621" s="20"/>
      <c r="BE1621" s="20"/>
      <c r="BF1621" s="20"/>
      <c r="BG1621" s="20"/>
      <c r="BH1621" s="20"/>
      <c r="BI1621" s="20"/>
      <c r="BJ1621" s="20"/>
      <c r="BK1621" s="20"/>
      <c r="BL1621" s="20"/>
      <c r="BM1621" s="20"/>
      <c r="BN1621" s="20"/>
      <c r="BO1621" s="20"/>
      <c r="BP1621" s="20"/>
      <c r="BQ1621" s="20"/>
      <c r="BR1621" s="20"/>
      <c r="BS1621" s="20"/>
      <c r="BT1621" s="20"/>
      <c r="BU1621" s="20"/>
      <c r="BV1621" s="20"/>
      <c r="BW1621" s="20"/>
      <c r="BX1621" s="20"/>
      <c r="BY1621" s="20"/>
      <c r="BZ1621" s="20"/>
      <c r="CA1621" s="20"/>
      <c r="CB1621" s="20"/>
      <c r="CC1621" s="20"/>
      <c r="CD1621" s="20"/>
      <c r="CE1621" s="20"/>
      <c r="CF1621" s="20"/>
      <c r="CG1621" s="20"/>
      <c r="CH1621" s="20"/>
      <c r="CI1621" s="20"/>
      <c r="CJ1621" s="20"/>
      <c r="CK1621" s="20"/>
      <c r="CL1621" s="20"/>
    </row>
    <row r="1622" spans="2:90" x14ac:dyDescent="0.4">
      <c r="B1622" s="141" t="s">
        <v>818</v>
      </c>
      <c r="C1622" s="160"/>
      <c r="D1622" s="160" t="s">
        <v>817</v>
      </c>
      <c r="E1622" s="200" t="str">
        <f t="shared" si="1941"/>
        <v>1622 WCINVBATCH-SV</v>
      </c>
      <c r="G1622" s="160" t="str">
        <f>E1622</f>
        <v>1622 WCINVBATCH-SV</v>
      </c>
      <c r="H1622" s="12"/>
      <c r="I1622" s="60"/>
      <c r="J1622" s="60"/>
      <c r="K1622" s="17">
        <v>5000</v>
      </c>
      <c r="L1622" s="17">
        <v>30</v>
      </c>
      <c r="M1622" s="17">
        <v>30</v>
      </c>
      <c r="N1622" s="17">
        <v>30</v>
      </c>
      <c r="O1622" s="17">
        <v>30</v>
      </c>
      <c r="P1622" s="17">
        <v>30</v>
      </c>
      <c r="R1622" s="15"/>
      <c r="S1622" s="15" cm="1">
        <f t="array" ref="S1622">INDEX($K:$P,ROW(),MATCH(S$3,$K$2:$P$2,0))</f>
        <v>5000</v>
      </c>
      <c r="T1622" s="15" cm="1">
        <f t="array" ref="T1622">INDEX($K:$P,ROW(),MATCH(T$3,$K$2:$P$2,0))</f>
        <v>5000</v>
      </c>
      <c r="U1622" s="15" cm="1">
        <f t="array" ref="U1622">INDEX($K:$P,ROW(),MATCH(U$3,$K$2:$P$2,0))</f>
        <v>5000</v>
      </c>
      <c r="V1622" s="15" cm="1">
        <f t="array" ref="V1622">INDEX($K:$P,ROW(),MATCH(V$3,$K$2:$P$2,0))</f>
        <v>5000</v>
      </c>
      <c r="W1622" s="15" cm="1">
        <f t="array" ref="W1622">INDEX($K:$P,ROW(),MATCH(W$3,$K$2:$P$2,0))</f>
        <v>5000</v>
      </c>
      <c r="X1622" s="15" cm="1">
        <f t="array" ref="X1622">INDEX($K:$P,ROW(),MATCH(X$3,$K$2:$P$2,0))</f>
        <v>5000</v>
      </c>
      <c r="Y1622" s="15" cm="1">
        <f t="array" ref="Y1622">INDEX($K:$P,ROW(),MATCH(Y$3,$K$2:$P$2,0))</f>
        <v>5000</v>
      </c>
      <c r="Z1622" s="15" cm="1">
        <f t="array" ref="Z1622">INDEX($K:$P,ROW(),MATCH(Z$3,$K$2:$P$2,0))</f>
        <v>5000</v>
      </c>
      <c r="AA1622" s="15" cm="1">
        <f t="array" ref="AA1622">INDEX($K:$P,ROW(),MATCH(AA$3,$K$2:$P$2,0))</f>
        <v>5000</v>
      </c>
      <c r="AB1622" s="15" cm="1">
        <f t="array" ref="AB1622">INDEX($K:$P,ROW(),MATCH(AB$3,$K$2:$P$2,0))</f>
        <v>5000</v>
      </c>
      <c r="AC1622" s="15" cm="1">
        <f t="array" ref="AC1622">INDEX($K:$P,ROW(),MATCH(AC$3,$K$2:$P$2,0))</f>
        <v>5000</v>
      </c>
      <c r="AD1622" s="15" cm="1">
        <f t="array" ref="AD1622">INDEX($K:$P,ROW(),MATCH(AD$3,$K$2:$P$2,0))</f>
        <v>5000</v>
      </c>
      <c r="AE1622" s="15" cm="1">
        <f t="array" ref="AE1622">INDEX($K:$P,ROW(),MATCH(AE$3,$K$2:$P$2,0))</f>
        <v>30</v>
      </c>
      <c r="AF1622" s="15" cm="1">
        <f t="array" ref="AF1622">INDEX($K:$P,ROW(),MATCH(AF$3,$K$2:$P$2,0))</f>
        <v>30</v>
      </c>
      <c r="AG1622" s="15" cm="1">
        <f t="array" ref="AG1622">INDEX($K:$P,ROW(),MATCH(AG$3,$K$2:$P$2,0))</f>
        <v>30</v>
      </c>
      <c r="AH1622" s="15" cm="1">
        <f t="array" ref="AH1622">INDEX($K:$P,ROW(),MATCH(AH$3,$K$2:$P$2,0))</f>
        <v>30</v>
      </c>
      <c r="AI1622" s="15" cm="1">
        <f t="array" ref="AI1622">INDEX($K:$P,ROW(),MATCH(AI$3,$K$2:$P$2,0))</f>
        <v>30</v>
      </c>
      <c r="AJ1622" s="15" cm="1">
        <f t="array" ref="AJ1622">INDEX($K:$P,ROW(),MATCH(AJ$3,$K$2:$P$2,0))</f>
        <v>30</v>
      </c>
      <c r="AK1622" s="15" cm="1">
        <f t="array" ref="AK1622">INDEX($K:$P,ROW(),MATCH(AK$3,$K$2:$P$2,0))</f>
        <v>30</v>
      </c>
      <c r="AL1622" s="15" cm="1">
        <f t="array" ref="AL1622">INDEX($K:$P,ROW(),MATCH(AL$3,$K$2:$P$2,0))</f>
        <v>30</v>
      </c>
      <c r="AM1622" s="15" cm="1">
        <f t="array" ref="AM1622">INDEX($K:$P,ROW(),MATCH(AM$3,$K$2:$P$2,0))</f>
        <v>30</v>
      </c>
      <c r="AN1622" s="15" cm="1">
        <f t="array" ref="AN1622">INDEX($K:$P,ROW(),MATCH(AN$3,$K$2:$P$2,0))</f>
        <v>30</v>
      </c>
      <c r="AO1622" s="15" cm="1">
        <f t="array" ref="AO1622">INDEX($K:$P,ROW(),MATCH(AO$3,$K$2:$P$2,0))</f>
        <v>30</v>
      </c>
      <c r="AP1622" s="15" cm="1">
        <f t="array" ref="AP1622">INDEX($K:$P,ROW(),MATCH(AP$3,$K$2:$P$2,0))</f>
        <v>30</v>
      </c>
      <c r="AQ1622" s="15" cm="1">
        <f t="array" ref="AQ1622">INDEX($K:$P,ROW(),MATCH(AQ$3,$K$2:$P$2,0))</f>
        <v>30</v>
      </c>
      <c r="AR1622" s="15" cm="1">
        <f t="array" ref="AR1622">INDEX($K:$P,ROW(),MATCH(AR$3,$K$2:$P$2,0))</f>
        <v>30</v>
      </c>
      <c r="AS1622" s="15" cm="1">
        <f t="array" ref="AS1622">INDEX($K:$P,ROW(),MATCH(AS$3,$K$2:$P$2,0))</f>
        <v>30</v>
      </c>
      <c r="AT1622" s="15" cm="1">
        <f t="array" ref="AT1622">INDEX($K:$P,ROW(),MATCH(AT$3,$K$2:$P$2,0))</f>
        <v>30</v>
      </c>
      <c r="AU1622" s="15" cm="1">
        <f t="array" ref="AU1622">INDEX($K:$P,ROW(),MATCH(AU$3,$K$2:$P$2,0))</f>
        <v>30</v>
      </c>
      <c r="AV1622" s="15" cm="1">
        <f t="array" ref="AV1622">INDEX($K:$P,ROW(),MATCH(AV$3,$K$2:$P$2,0))</f>
        <v>30</v>
      </c>
      <c r="AW1622" s="15" cm="1">
        <f t="array" ref="AW1622">INDEX($K:$P,ROW(),MATCH(AW$3,$K$2:$P$2,0))</f>
        <v>30</v>
      </c>
      <c r="AX1622" s="15" cm="1">
        <f t="array" ref="AX1622">INDEX($K:$P,ROW(),MATCH(AX$3,$K$2:$P$2,0))</f>
        <v>30</v>
      </c>
      <c r="AY1622" s="15" cm="1">
        <f t="array" ref="AY1622">INDEX($K:$P,ROW(),MATCH(AY$3,$K$2:$P$2,0))</f>
        <v>30</v>
      </c>
      <c r="AZ1622" s="15" cm="1">
        <f t="array" ref="AZ1622">INDEX($K:$P,ROW(),MATCH(AZ$3,$K$2:$P$2,0))</f>
        <v>30</v>
      </c>
      <c r="BA1622" s="15" cm="1">
        <f t="array" ref="BA1622">INDEX($K:$P,ROW(),MATCH(BA$3,$K$2:$P$2,0))</f>
        <v>30</v>
      </c>
      <c r="BB1622" s="15" cm="1">
        <f t="array" ref="BB1622">INDEX($K:$P,ROW(),MATCH(BB$3,$K$2:$P$2,0))</f>
        <v>30</v>
      </c>
      <c r="BC1622" s="15" cm="1">
        <f t="array" ref="BC1622">INDEX($K:$P,ROW(),MATCH(BC$3,$K$2:$P$2,0))</f>
        <v>30</v>
      </c>
      <c r="BD1622" s="15" cm="1">
        <f t="array" ref="BD1622">INDEX($K:$P,ROW(),MATCH(BD$3,$K$2:$P$2,0))</f>
        <v>30</v>
      </c>
      <c r="BE1622" s="15" cm="1">
        <f t="array" ref="BE1622">INDEX($K:$P,ROW(),MATCH(BE$3,$K$2:$P$2,0))</f>
        <v>30</v>
      </c>
      <c r="BF1622" s="15" cm="1">
        <f t="array" ref="BF1622">INDEX($K:$P,ROW(),MATCH(BF$3,$K$2:$P$2,0))</f>
        <v>30</v>
      </c>
      <c r="BG1622" s="15" cm="1">
        <f t="array" ref="BG1622">INDEX($K:$P,ROW(),MATCH(BG$3,$K$2:$P$2,0))</f>
        <v>30</v>
      </c>
      <c r="BH1622" s="15" cm="1">
        <f t="array" ref="BH1622">INDEX($K:$P,ROW(),MATCH(BH$3,$K$2:$P$2,0))</f>
        <v>30</v>
      </c>
      <c r="BI1622" s="15" cm="1">
        <f t="array" ref="BI1622">INDEX($K:$P,ROW(),MATCH(BI$3,$K$2:$P$2,0))</f>
        <v>30</v>
      </c>
      <c r="BJ1622" s="15" cm="1">
        <f t="array" ref="BJ1622">INDEX($K:$P,ROW(),MATCH(BJ$3,$K$2:$P$2,0))</f>
        <v>30</v>
      </c>
      <c r="BK1622" s="15" cm="1">
        <f t="array" ref="BK1622">INDEX($K:$P,ROW(),MATCH(BK$3,$K$2:$P$2,0))</f>
        <v>30</v>
      </c>
      <c r="BL1622" s="15" cm="1">
        <f t="array" ref="BL1622">INDEX($K:$P,ROW(),MATCH(BL$3,$K$2:$P$2,0))</f>
        <v>30</v>
      </c>
      <c r="BM1622" s="15" cm="1">
        <f t="array" ref="BM1622">INDEX($K:$P,ROW(),MATCH(BM$3,$K$2:$P$2,0))</f>
        <v>30</v>
      </c>
      <c r="BN1622" s="15" cm="1">
        <f t="array" ref="BN1622">INDEX($K:$P,ROW(),MATCH(BN$3,$K$2:$P$2,0))</f>
        <v>30</v>
      </c>
      <c r="BO1622" s="15" cm="1">
        <f t="array" ref="BO1622">INDEX($K:$P,ROW(),MATCH(BO$3,$K$2:$P$2,0))</f>
        <v>30</v>
      </c>
      <c r="BP1622" s="15" cm="1">
        <f t="array" ref="BP1622">INDEX($K:$P,ROW(),MATCH(BP$3,$K$2:$P$2,0))</f>
        <v>30</v>
      </c>
      <c r="BQ1622" s="15" cm="1">
        <f t="array" ref="BQ1622">INDEX($K:$P,ROW(),MATCH(BQ$3,$K$2:$P$2,0))</f>
        <v>30</v>
      </c>
      <c r="BR1622" s="15" cm="1">
        <f t="array" ref="BR1622">INDEX($K:$P,ROW(),MATCH(BR$3,$K$2:$P$2,0))</f>
        <v>30</v>
      </c>
      <c r="BS1622" s="15" cm="1">
        <f t="array" ref="BS1622">INDEX($K:$P,ROW(),MATCH(BS$3,$K$2:$P$2,0))</f>
        <v>30</v>
      </c>
      <c r="BT1622" s="15" cm="1">
        <f t="array" ref="BT1622">INDEX($K:$P,ROW(),MATCH(BT$3,$K$2:$P$2,0))</f>
        <v>30</v>
      </c>
      <c r="BU1622" s="15" cm="1">
        <f t="array" ref="BU1622">INDEX($K:$P,ROW(),MATCH(BU$3,$K$2:$P$2,0))</f>
        <v>30</v>
      </c>
      <c r="BV1622" s="15" cm="1">
        <f t="array" ref="BV1622">INDEX($K:$P,ROW(),MATCH(BV$3,$K$2:$P$2,0))</f>
        <v>30</v>
      </c>
      <c r="BW1622" s="15" cm="1">
        <f t="array" ref="BW1622">INDEX($K:$P,ROW(),MATCH(BW$3,$K$2:$P$2,0))</f>
        <v>30</v>
      </c>
      <c r="BX1622" s="15" cm="1">
        <f t="array" ref="BX1622">INDEX($K:$P,ROW(),MATCH(BX$3,$K$2:$P$2,0))</f>
        <v>30</v>
      </c>
      <c r="BY1622" s="15" cm="1">
        <f t="array" ref="BY1622">INDEX($K:$P,ROW(),MATCH(BY$3,$K$2:$P$2,0))</f>
        <v>30</v>
      </c>
      <c r="BZ1622" s="15" cm="1">
        <f t="array" ref="BZ1622">INDEX($K:$P,ROW(),MATCH(BZ$3,$K$2:$P$2,0))</f>
        <v>30</v>
      </c>
      <c r="CA1622" s="15" cm="1">
        <f t="array" ref="CA1622">INDEX($K:$P,ROW(),MATCH(CA$3,$K$2:$P$2,0))</f>
        <v>30</v>
      </c>
      <c r="CB1622" s="15" cm="1">
        <f t="array" ref="CB1622">INDEX($K:$P,ROW(),MATCH(CB$3,$K$2:$P$2,0))</f>
        <v>30</v>
      </c>
      <c r="CC1622" s="15" cm="1">
        <f t="array" ref="CC1622">INDEX($K:$P,ROW(),MATCH(CC$3,$K$2:$P$2,0))</f>
        <v>30</v>
      </c>
      <c r="CD1622" s="15" cm="1">
        <f t="array" ref="CD1622">INDEX($K:$P,ROW(),MATCH(CD$3,$K$2:$P$2,0))</f>
        <v>30</v>
      </c>
      <c r="CE1622" s="15" cm="1">
        <f t="array" ref="CE1622">INDEX($K:$P,ROW(),MATCH(CE$3,$K$2:$P$2,0))</f>
        <v>30</v>
      </c>
      <c r="CF1622" s="15" cm="1">
        <f t="array" ref="CF1622">INDEX($K:$P,ROW(),MATCH(CF$3,$K$2:$P$2,0))</f>
        <v>30</v>
      </c>
      <c r="CG1622" s="15" cm="1">
        <f t="array" ref="CG1622">INDEX($K:$P,ROW(),MATCH(CG$3,$K$2:$P$2,0))</f>
        <v>30</v>
      </c>
      <c r="CH1622" s="15" cm="1">
        <f t="array" ref="CH1622">INDEX($K:$P,ROW(),MATCH(CH$3,$K$2:$P$2,0))</f>
        <v>30</v>
      </c>
      <c r="CI1622" s="15" cm="1">
        <f t="array" ref="CI1622">INDEX($K:$P,ROW(),MATCH(CI$3,$K$2:$P$2,0))</f>
        <v>30</v>
      </c>
      <c r="CJ1622" s="15" cm="1">
        <f t="array" ref="CJ1622">INDEX($K:$P,ROW(),MATCH(CJ$3,$K$2:$P$2,0))</f>
        <v>30</v>
      </c>
      <c r="CK1622" s="15" cm="1">
        <f t="array" ref="CK1622">INDEX($K:$P,ROW(),MATCH(CK$3,$K$2:$P$2,0))</f>
        <v>30</v>
      </c>
      <c r="CL1622" s="15" cm="1">
        <f t="array" ref="CL1622">INDEX($K:$P,ROW(),MATCH(CL$3,$K$2:$P$2,0))</f>
        <v>30</v>
      </c>
    </row>
    <row r="1623" spans="2:90" x14ac:dyDescent="0.4">
      <c r="B1623" s="141"/>
      <c r="C1623" s="160"/>
      <c r="D1623" s="160"/>
      <c r="E1623" s="200"/>
      <c r="G1623" s="160"/>
      <c r="H1623" s="12"/>
      <c r="I1623" s="60"/>
      <c r="J1623" s="60"/>
      <c r="K1623" s="17"/>
      <c r="L1623" s="17"/>
      <c r="M1623" s="17"/>
      <c r="N1623" s="17"/>
      <c r="O1623" s="17"/>
      <c r="P1623" s="17"/>
      <c r="R1623" s="15"/>
      <c r="S1623" s="15"/>
      <c r="T1623" s="15"/>
      <c r="U1623" s="15"/>
      <c r="V1623" s="15"/>
      <c r="W1623" s="15"/>
      <c r="X1623" s="15"/>
      <c r="Y1623" s="15"/>
      <c r="Z1623" s="15"/>
      <c r="AA1623" s="15"/>
      <c r="AB1623" s="15"/>
      <c r="AC1623" s="15"/>
      <c r="AD1623" s="15"/>
      <c r="AE1623" s="15"/>
      <c r="AF1623" s="15"/>
      <c r="AG1623" s="15"/>
      <c r="AH1623" s="15"/>
      <c r="AI1623" s="15"/>
      <c r="AJ1623" s="15"/>
      <c r="AK1623" s="15"/>
      <c r="AL1623" s="15"/>
      <c r="AM1623" s="15"/>
      <c r="AN1623" s="15"/>
      <c r="AO1623" s="15"/>
      <c r="AP1623" s="15"/>
      <c r="AQ1623" s="15"/>
      <c r="AR1623" s="15"/>
      <c r="AS1623" s="15"/>
      <c r="AT1623" s="15"/>
      <c r="AU1623" s="15"/>
      <c r="AV1623" s="15"/>
      <c r="AW1623" s="15"/>
      <c r="AX1623" s="15"/>
      <c r="AY1623" s="15"/>
      <c r="AZ1623" s="15"/>
      <c r="BA1623" s="15"/>
      <c r="BB1623" s="15"/>
      <c r="BC1623" s="15"/>
      <c r="BD1623" s="15"/>
      <c r="BE1623" s="15"/>
      <c r="BF1623" s="15"/>
      <c r="BG1623" s="15"/>
      <c r="BH1623" s="15"/>
      <c r="BI1623" s="15"/>
      <c r="BJ1623" s="15"/>
      <c r="BK1623" s="15"/>
      <c r="BL1623" s="15"/>
      <c r="BM1623" s="15"/>
      <c r="BN1623" s="15"/>
      <c r="BO1623" s="15"/>
      <c r="BP1623" s="15"/>
      <c r="BQ1623" s="15"/>
      <c r="BR1623" s="15"/>
      <c r="BS1623" s="15"/>
      <c r="BT1623" s="15"/>
      <c r="BU1623" s="15"/>
      <c r="BV1623" s="15"/>
      <c r="BW1623" s="15"/>
      <c r="BX1623" s="15"/>
      <c r="BY1623" s="15"/>
      <c r="BZ1623" s="15"/>
      <c r="CA1623" s="15"/>
      <c r="CB1623" s="15"/>
      <c r="CC1623" s="15"/>
      <c r="CD1623" s="15"/>
      <c r="CE1623" s="15"/>
      <c r="CF1623" s="15"/>
      <c r="CG1623" s="15"/>
      <c r="CH1623" s="15"/>
      <c r="CI1623" s="15"/>
      <c r="CJ1623" s="15"/>
      <c r="CK1623" s="15"/>
      <c r="CL1623" s="15"/>
    </row>
    <row r="1624" spans="2:90" x14ac:dyDescent="0.4">
      <c r="B1624" s="141" t="s">
        <v>822</v>
      </c>
      <c r="C1624" s="160"/>
      <c r="D1624" s="160"/>
      <c r="E1624" s="200"/>
      <c r="G1624" s="160"/>
      <c r="H1624" s="12"/>
      <c r="I1624" s="60"/>
      <c r="J1624" s="60"/>
      <c r="K1624" s="17"/>
      <c r="L1624" s="17"/>
      <c r="M1624" s="17"/>
      <c r="N1624" s="17"/>
      <c r="O1624" s="17"/>
      <c r="P1624" s="17"/>
      <c r="R1624" s="15"/>
      <c r="S1624" s="15"/>
      <c r="T1624" s="15"/>
      <c r="U1624" s="15"/>
      <c r="V1624" s="15"/>
      <c r="W1624" s="15"/>
      <c r="X1624" s="15"/>
      <c r="Y1624" s="15"/>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c r="BC1624" s="15"/>
      <c r="BD1624" s="15"/>
      <c r="BE1624" s="15"/>
      <c r="BF1624" s="15"/>
      <c r="BG1624" s="15"/>
      <c r="BH1624" s="15"/>
      <c r="BI1624" s="15"/>
      <c r="BJ1624" s="15"/>
      <c r="BK1624" s="15"/>
      <c r="BL1624" s="15"/>
      <c r="BM1624" s="15"/>
      <c r="BN1624" s="15"/>
      <c r="BO1624" s="15"/>
      <c r="BP1624" s="15"/>
      <c r="BQ1624" s="15"/>
      <c r="BR1624" s="15"/>
      <c r="BS1624" s="15"/>
      <c r="BT1624" s="15"/>
      <c r="BU1624" s="15"/>
      <c r="BV1624" s="15"/>
      <c r="BW1624" s="15"/>
      <c r="BX1624" s="15"/>
      <c r="BY1624" s="15"/>
      <c r="BZ1624" s="15"/>
      <c r="CA1624" s="15"/>
      <c r="CB1624" s="15"/>
      <c r="CC1624" s="15"/>
      <c r="CD1624" s="15"/>
      <c r="CE1624" s="15"/>
      <c r="CF1624" s="15"/>
      <c r="CG1624" s="15"/>
      <c r="CH1624" s="15"/>
      <c r="CI1624" s="15"/>
      <c r="CJ1624" s="15"/>
      <c r="CK1624" s="15"/>
      <c r="CL1624" s="15"/>
    </row>
    <row r="1625" spans="2:90" x14ac:dyDescent="0.4">
      <c r="B1625" s="141" t="s">
        <v>71</v>
      </c>
      <c r="C1625" s="160"/>
      <c r="D1625" s="160"/>
      <c r="E1625" s="200"/>
      <c r="G1625" s="160"/>
      <c r="H1625" s="12"/>
      <c r="I1625" s="60"/>
      <c r="J1625" s="60"/>
      <c r="K1625" s="17"/>
      <c r="L1625" s="17"/>
      <c r="M1625" s="17"/>
      <c r="N1625" s="17"/>
      <c r="O1625" s="17"/>
      <c r="P1625" s="17"/>
      <c r="R1625" s="15"/>
      <c r="S1625" s="15"/>
      <c r="T1625" s="15"/>
      <c r="U1625" s="15"/>
      <c r="V1625" s="15"/>
      <c r="W1625" s="15"/>
      <c r="X1625" s="15"/>
      <c r="Y1625" s="15"/>
      <c r="Z1625" s="15"/>
      <c r="AA1625" s="15"/>
      <c r="AB1625" s="15"/>
      <c r="AC1625" s="15"/>
      <c r="AD1625" s="15"/>
      <c r="AE1625" s="15"/>
      <c r="AF1625" s="15"/>
      <c r="AG1625" s="15"/>
      <c r="AH1625" s="15"/>
      <c r="AI1625" s="15"/>
      <c r="AJ1625" s="15"/>
      <c r="AK1625" s="15"/>
      <c r="AL1625" s="15"/>
      <c r="AM1625" s="15"/>
      <c r="AN1625" s="15"/>
      <c r="AO1625" s="15"/>
      <c r="AP1625" s="15"/>
      <c r="AQ1625" s="15"/>
      <c r="AR1625" s="15"/>
      <c r="AS1625" s="15"/>
      <c r="AT1625" s="15"/>
      <c r="AU1625" s="15"/>
      <c r="AV1625" s="15"/>
      <c r="AW1625" s="15"/>
      <c r="AX1625" s="15"/>
      <c r="AY1625" s="15"/>
      <c r="AZ1625" s="15"/>
      <c r="BA1625" s="15"/>
      <c r="BB1625" s="15"/>
      <c r="BC1625" s="15"/>
      <c r="BD1625" s="15"/>
      <c r="BE1625" s="15"/>
      <c r="BF1625" s="15"/>
      <c r="BG1625" s="15"/>
      <c r="BH1625" s="15"/>
      <c r="BI1625" s="15"/>
      <c r="BJ1625" s="15"/>
      <c r="BK1625" s="15"/>
      <c r="BL1625" s="15"/>
      <c r="BM1625" s="15"/>
      <c r="BN1625" s="15"/>
      <c r="BO1625" s="15"/>
      <c r="BP1625" s="15"/>
      <c r="BQ1625" s="15"/>
      <c r="BR1625" s="15"/>
      <c r="BS1625" s="15"/>
      <c r="BT1625" s="15"/>
      <c r="BU1625" s="15"/>
      <c r="BV1625" s="15"/>
      <c r="BW1625" s="15"/>
      <c r="BX1625" s="15"/>
      <c r="BY1625" s="15"/>
      <c r="BZ1625" s="15"/>
      <c r="CA1625" s="15"/>
      <c r="CB1625" s="15"/>
      <c r="CC1625" s="15"/>
      <c r="CD1625" s="15"/>
      <c r="CE1625" s="15"/>
      <c r="CF1625" s="15"/>
      <c r="CG1625" s="15"/>
      <c r="CH1625" s="15"/>
      <c r="CI1625" s="15"/>
      <c r="CJ1625" s="15"/>
      <c r="CK1625" s="15"/>
      <c r="CL1625" s="15"/>
    </row>
    <row r="1626" spans="2:90" x14ac:dyDescent="0.4">
      <c r="B1626" s="141" t="s">
        <v>820</v>
      </c>
      <c r="C1626" s="160"/>
      <c r="D1626" s="160"/>
      <c r="E1626" s="200"/>
      <c r="G1626" s="160"/>
      <c r="H1626" s="12"/>
      <c r="I1626" s="60"/>
      <c r="J1626" s="60"/>
      <c r="K1626" s="17"/>
      <c r="L1626" s="17"/>
      <c r="M1626" s="17"/>
      <c r="N1626" s="17"/>
      <c r="O1626" s="17"/>
      <c r="P1626" s="17"/>
      <c r="R1626" s="15"/>
      <c r="S1626" s="15"/>
      <c r="T1626" s="15"/>
      <c r="U1626" s="15"/>
      <c r="V1626" s="15"/>
      <c r="W1626" s="15"/>
      <c r="X1626" s="15"/>
      <c r="Y1626" s="15"/>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c r="BC1626" s="15"/>
      <c r="BD1626" s="15"/>
      <c r="BE1626" s="15"/>
      <c r="BF1626" s="15"/>
      <c r="BG1626" s="15"/>
      <c r="BH1626" s="15"/>
      <c r="BI1626" s="15"/>
      <c r="BJ1626" s="15"/>
      <c r="BK1626" s="15"/>
      <c r="BL1626" s="15"/>
      <c r="BM1626" s="15"/>
      <c r="BN1626" s="15"/>
      <c r="BO1626" s="15"/>
      <c r="BP1626" s="15"/>
      <c r="BQ1626" s="15"/>
      <c r="BR1626" s="15"/>
      <c r="BS1626" s="15"/>
      <c r="BT1626" s="15"/>
      <c r="BU1626" s="15"/>
      <c r="BV1626" s="15"/>
      <c r="BW1626" s="15"/>
      <c r="BX1626" s="15"/>
      <c r="BY1626" s="15"/>
      <c r="BZ1626" s="15"/>
      <c r="CA1626" s="15"/>
      <c r="CB1626" s="15"/>
      <c r="CC1626" s="15"/>
      <c r="CD1626" s="15"/>
      <c r="CE1626" s="15"/>
      <c r="CF1626" s="15"/>
      <c r="CG1626" s="15"/>
      <c r="CH1626" s="15"/>
      <c r="CI1626" s="15"/>
      <c r="CJ1626" s="15"/>
      <c r="CK1626" s="15"/>
      <c r="CL1626" s="15"/>
    </row>
    <row r="1627" spans="2:90" x14ac:dyDescent="0.4">
      <c r="B1627" s="141" t="s">
        <v>801</v>
      </c>
      <c r="C1627" s="160"/>
      <c r="D1627" s="160"/>
      <c r="E1627" s="200"/>
      <c r="G1627" s="160"/>
      <c r="H1627" s="12"/>
      <c r="I1627" s="60"/>
      <c r="J1627" s="60"/>
      <c r="K1627" s="17"/>
      <c r="L1627" s="17"/>
      <c r="M1627" s="17"/>
      <c r="N1627" s="17"/>
      <c r="O1627" s="17"/>
      <c r="P1627" s="17"/>
      <c r="R1627" s="15"/>
      <c r="S1627" s="15"/>
      <c r="T1627" s="15"/>
      <c r="U1627" s="15"/>
      <c r="V1627" s="15"/>
      <c r="W1627" s="15"/>
      <c r="X1627" s="15"/>
      <c r="Y1627" s="15"/>
      <c r="Z1627" s="15"/>
      <c r="AA1627" s="15"/>
      <c r="AB1627" s="15"/>
      <c r="AC1627" s="15"/>
      <c r="AD1627" s="15"/>
      <c r="AE1627" s="15"/>
      <c r="AF1627" s="15"/>
      <c r="AG1627" s="15"/>
      <c r="AH1627" s="15"/>
      <c r="AI1627" s="15"/>
      <c r="AJ1627" s="15"/>
      <c r="AK1627" s="15"/>
      <c r="AL1627" s="15"/>
      <c r="AM1627" s="15"/>
      <c r="AN1627" s="15"/>
      <c r="AO1627" s="15"/>
      <c r="AP1627" s="15"/>
      <c r="AQ1627" s="15"/>
      <c r="AR1627" s="15"/>
      <c r="AS1627" s="15"/>
      <c r="AT1627" s="15"/>
      <c r="AU1627" s="15"/>
      <c r="AV1627" s="15"/>
      <c r="AW1627" s="15"/>
      <c r="AX1627" s="15"/>
      <c r="AY1627" s="15"/>
      <c r="AZ1627" s="15"/>
      <c r="BA1627" s="15"/>
      <c r="BB1627" s="15"/>
      <c r="BC1627" s="15"/>
      <c r="BD1627" s="15"/>
      <c r="BE1627" s="15"/>
      <c r="BF1627" s="15"/>
      <c r="BG1627" s="15"/>
      <c r="BH1627" s="15"/>
      <c r="BI1627" s="15"/>
      <c r="BJ1627" s="15"/>
      <c r="BK1627" s="15"/>
      <c r="BL1627" s="15"/>
      <c r="BM1627" s="15"/>
      <c r="BN1627" s="15"/>
      <c r="BO1627" s="15"/>
      <c r="BP1627" s="15"/>
      <c r="BQ1627" s="15"/>
      <c r="BR1627" s="15"/>
      <c r="BS1627" s="15"/>
      <c r="BT1627" s="15"/>
      <c r="BU1627" s="15"/>
      <c r="BV1627" s="15"/>
      <c r="BW1627" s="15"/>
      <c r="BX1627" s="15"/>
      <c r="BY1627" s="15"/>
      <c r="BZ1627" s="15"/>
      <c r="CA1627" s="15"/>
      <c r="CB1627" s="15"/>
      <c r="CC1627" s="15"/>
      <c r="CD1627" s="15"/>
      <c r="CE1627" s="15"/>
      <c r="CF1627" s="15"/>
      <c r="CG1627" s="15"/>
      <c r="CH1627" s="15"/>
      <c r="CI1627" s="15"/>
      <c r="CJ1627" s="15"/>
      <c r="CK1627" s="15"/>
      <c r="CL1627" s="15"/>
    </row>
    <row r="1628" spans="2:90" x14ac:dyDescent="0.4">
      <c r="B1628" s="320" t="s">
        <v>821</v>
      </c>
      <c r="C1628" s="160"/>
      <c r="D1628" s="160"/>
      <c r="E1628" s="200"/>
      <c r="G1628" s="160"/>
      <c r="H1628" s="12"/>
      <c r="I1628" s="60"/>
      <c r="J1628" s="60"/>
      <c r="K1628" s="17"/>
      <c r="L1628" s="17"/>
      <c r="M1628" s="17"/>
      <c r="N1628" s="17"/>
      <c r="O1628" s="17"/>
      <c r="P1628" s="17"/>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c r="BC1628" s="15"/>
      <c r="BD1628" s="15"/>
      <c r="BE1628" s="15"/>
      <c r="BF1628" s="15"/>
      <c r="BG1628" s="15"/>
      <c r="BH1628" s="15"/>
      <c r="BI1628" s="15"/>
      <c r="BJ1628" s="15"/>
      <c r="BK1628" s="15"/>
      <c r="BL1628" s="15"/>
      <c r="BM1628" s="15"/>
      <c r="BN1628" s="15"/>
      <c r="BO1628" s="15"/>
      <c r="BP1628" s="15"/>
      <c r="BQ1628" s="15"/>
      <c r="BR1628" s="15"/>
      <c r="BS1628" s="15"/>
      <c r="BT1628" s="15"/>
      <c r="BU1628" s="15"/>
      <c r="BV1628" s="15"/>
      <c r="BW1628" s="15"/>
      <c r="BX1628" s="15"/>
      <c r="BY1628" s="15"/>
      <c r="BZ1628" s="15"/>
      <c r="CA1628" s="15"/>
      <c r="CB1628" s="15"/>
      <c r="CC1628" s="15"/>
      <c r="CD1628" s="15"/>
      <c r="CE1628" s="15"/>
      <c r="CF1628" s="15"/>
      <c r="CG1628" s="15"/>
      <c r="CH1628" s="15"/>
      <c r="CI1628" s="15"/>
      <c r="CJ1628" s="15"/>
      <c r="CK1628" s="15"/>
      <c r="CL1628" s="15"/>
    </row>
    <row r="1629" spans="2:90" x14ac:dyDescent="0.4">
      <c r="B1629" s="141"/>
      <c r="C1629" s="160"/>
      <c r="D1629" s="160"/>
      <c r="E1629" s="200"/>
      <c r="G1629" s="160"/>
      <c r="H1629" s="12"/>
      <c r="I1629" s="60"/>
      <c r="J1629" s="60"/>
      <c r="K1629" s="17"/>
      <c r="L1629" s="17"/>
      <c r="M1629" s="17"/>
      <c r="N1629" s="17"/>
      <c r="O1629" s="17"/>
      <c r="P1629" s="17"/>
      <c r="R1629" s="15"/>
      <c r="S1629" s="15"/>
      <c r="T1629" s="15"/>
      <c r="U1629" s="15"/>
      <c r="V1629" s="15"/>
      <c r="W1629" s="15"/>
      <c r="X1629" s="15"/>
      <c r="Y1629" s="15"/>
      <c r="Z1629" s="15"/>
      <c r="AA1629" s="15"/>
      <c r="AB1629" s="15"/>
      <c r="AC1629" s="15"/>
      <c r="AD1629" s="15"/>
      <c r="AE1629" s="15"/>
      <c r="AF1629" s="15"/>
      <c r="AG1629" s="15"/>
      <c r="AH1629" s="15"/>
      <c r="AI1629" s="15"/>
      <c r="AJ1629" s="15"/>
      <c r="AK1629" s="15"/>
      <c r="AL1629" s="15"/>
      <c r="AM1629" s="15"/>
      <c r="AN1629" s="15"/>
      <c r="AO1629" s="15"/>
      <c r="AP1629" s="15"/>
      <c r="AQ1629" s="15"/>
      <c r="AR1629" s="15"/>
      <c r="AS1629" s="15"/>
      <c r="AT1629" s="15"/>
      <c r="AU1629" s="15"/>
      <c r="AV1629" s="15"/>
      <c r="AW1629" s="15"/>
      <c r="AX1629" s="15"/>
      <c r="AY1629" s="15"/>
      <c r="AZ1629" s="15"/>
      <c r="BA1629" s="15"/>
      <c r="BB1629" s="15"/>
      <c r="BC1629" s="15"/>
      <c r="BD1629" s="15"/>
      <c r="BE1629" s="15"/>
      <c r="BF1629" s="15"/>
      <c r="BG1629" s="15"/>
      <c r="BH1629" s="15"/>
      <c r="BI1629" s="15"/>
      <c r="BJ1629" s="15"/>
      <c r="BK1629" s="15"/>
      <c r="BL1629" s="15"/>
      <c r="BM1629" s="15"/>
      <c r="BN1629" s="15"/>
      <c r="BO1629" s="15"/>
      <c r="BP1629" s="15"/>
      <c r="BQ1629" s="15"/>
      <c r="BR1629" s="15"/>
      <c r="BS1629" s="15"/>
      <c r="BT1629" s="15"/>
      <c r="BU1629" s="15"/>
      <c r="BV1629" s="15"/>
      <c r="BW1629" s="15"/>
      <c r="BX1629" s="15"/>
      <c r="BY1629" s="15"/>
      <c r="BZ1629" s="15"/>
      <c r="CA1629" s="15"/>
      <c r="CB1629" s="15"/>
      <c r="CC1629" s="15"/>
      <c r="CD1629" s="15"/>
      <c r="CE1629" s="15"/>
      <c r="CF1629" s="15"/>
      <c r="CG1629" s="15"/>
      <c r="CH1629" s="15"/>
      <c r="CI1629" s="15"/>
      <c r="CJ1629" s="15"/>
      <c r="CK1629" s="15"/>
      <c r="CL1629" s="15"/>
    </row>
    <row r="1630" spans="2:90" x14ac:dyDescent="0.4">
      <c r="B1630" s="154"/>
      <c r="C1630" s="160"/>
      <c r="D1630" s="160"/>
      <c r="E1630" s="200"/>
      <c r="G1630" s="160"/>
      <c r="H1630" s="12"/>
      <c r="I1630" s="60"/>
      <c r="J1630" s="60"/>
      <c r="K1630" s="17"/>
      <c r="L1630" s="17"/>
      <c r="M1630" s="17"/>
      <c r="N1630" s="17"/>
      <c r="O1630" s="17"/>
      <c r="P1630" s="17"/>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c r="BC1630" s="15"/>
      <c r="BD1630" s="15"/>
      <c r="BE1630" s="15"/>
      <c r="BF1630" s="15"/>
      <c r="BG1630" s="15"/>
      <c r="BH1630" s="15"/>
      <c r="BI1630" s="15"/>
      <c r="BJ1630" s="15"/>
      <c r="BK1630" s="15"/>
      <c r="BL1630" s="15"/>
      <c r="BM1630" s="15"/>
      <c r="BN1630" s="15"/>
      <c r="BO1630" s="15"/>
      <c r="BP1630" s="15"/>
      <c r="BQ1630" s="15"/>
      <c r="BR1630" s="15"/>
      <c r="BS1630" s="15"/>
      <c r="BT1630" s="15"/>
      <c r="BU1630" s="15"/>
      <c r="BV1630" s="15"/>
      <c r="BW1630" s="15"/>
      <c r="BX1630" s="15"/>
      <c r="BY1630" s="15"/>
      <c r="BZ1630" s="15"/>
      <c r="CA1630" s="15"/>
      <c r="CB1630" s="15"/>
      <c r="CC1630" s="15"/>
      <c r="CD1630" s="15"/>
      <c r="CE1630" s="15"/>
      <c r="CF1630" s="15"/>
      <c r="CG1630" s="15"/>
      <c r="CH1630" s="15"/>
      <c r="CI1630" s="15"/>
      <c r="CJ1630" s="15"/>
      <c r="CK1630" s="15"/>
      <c r="CL1630" s="15"/>
    </row>
    <row r="1631" spans="2:90" x14ac:dyDescent="0.4">
      <c r="B1631" s="141"/>
      <c r="C1631" s="160"/>
      <c r="D1631" s="160"/>
      <c r="E1631" s="200"/>
      <c r="G1631" s="160"/>
      <c r="H1631" s="12"/>
      <c r="I1631" s="60"/>
      <c r="J1631" s="60"/>
      <c r="K1631" s="17"/>
      <c r="L1631" s="17"/>
      <c r="M1631" s="17"/>
      <c r="N1631" s="17"/>
      <c r="O1631" s="17"/>
      <c r="P1631" s="17"/>
      <c r="R1631" s="15"/>
      <c r="S1631" s="15"/>
      <c r="T1631" s="15"/>
      <c r="U1631" s="15"/>
      <c r="V1631" s="15"/>
      <c r="W1631" s="15"/>
      <c r="X1631" s="15"/>
      <c r="Y1631" s="15"/>
      <c r="Z1631" s="15"/>
      <c r="AA1631" s="15"/>
      <c r="AB1631" s="15"/>
      <c r="AC1631" s="15"/>
      <c r="AD1631" s="15"/>
      <c r="AE1631" s="15"/>
      <c r="AF1631" s="15"/>
      <c r="AG1631" s="15"/>
      <c r="AH1631" s="15"/>
      <c r="AI1631" s="15"/>
      <c r="AJ1631" s="15"/>
      <c r="AK1631" s="15"/>
      <c r="AL1631" s="15"/>
      <c r="AM1631" s="15"/>
      <c r="AN1631" s="15"/>
      <c r="AO1631" s="15"/>
      <c r="AP1631" s="15"/>
      <c r="AQ1631" s="15"/>
      <c r="AR1631" s="15"/>
      <c r="AS1631" s="15"/>
      <c r="AT1631" s="15"/>
      <c r="AU1631" s="15"/>
      <c r="AV1631" s="15"/>
      <c r="AW1631" s="15"/>
      <c r="AX1631" s="15"/>
      <c r="AY1631" s="15"/>
      <c r="AZ1631" s="15"/>
      <c r="BA1631" s="15"/>
      <c r="BB1631" s="15"/>
      <c r="BC1631" s="15"/>
      <c r="BD1631" s="15"/>
      <c r="BE1631" s="15"/>
      <c r="BF1631" s="15"/>
      <c r="BG1631" s="15"/>
      <c r="BH1631" s="15"/>
      <c r="BI1631" s="15"/>
      <c r="BJ1631" s="15"/>
      <c r="BK1631" s="15"/>
      <c r="BL1631" s="15"/>
      <c r="BM1631" s="15"/>
      <c r="BN1631" s="15"/>
      <c r="BO1631" s="15"/>
      <c r="BP1631" s="15"/>
      <c r="BQ1631" s="15"/>
      <c r="BR1631" s="15"/>
      <c r="BS1631" s="15"/>
      <c r="BT1631" s="15"/>
      <c r="BU1631" s="15"/>
      <c r="BV1631" s="15"/>
      <c r="BW1631" s="15"/>
      <c r="BX1631" s="15"/>
      <c r="BY1631" s="15"/>
      <c r="BZ1631" s="15"/>
      <c r="CA1631" s="15"/>
      <c r="CB1631" s="15"/>
      <c r="CC1631" s="15"/>
      <c r="CD1631" s="15"/>
      <c r="CE1631" s="15"/>
      <c r="CF1631" s="15"/>
      <c r="CG1631" s="15"/>
      <c r="CH1631" s="15"/>
      <c r="CI1631" s="15"/>
      <c r="CJ1631" s="15"/>
      <c r="CK1631" s="15"/>
      <c r="CL1631" s="15"/>
    </row>
    <row r="1632" spans="2:90" x14ac:dyDescent="0.4">
      <c r="B1632" s="141"/>
      <c r="C1632" s="160"/>
      <c r="D1632" s="160"/>
      <c r="E1632" s="200"/>
      <c r="G1632" s="160"/>
      <c r="H1632" s="12"/>
      <c r="I1632" s="60"/>
      <c r="J1632" s="60"/>
      <c r="K1632" s="17"/>
      <c r="L1632" s="17"/>
      <c r="M1632" s="17"/>
      <c r="N1632" s="17"/>
      <c r="O1632" s="17"/>
      <c r="P1632" s="17"/>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c r="BC1632" s="15"/>
      <c r="BD1632" s="15"/>
      <c r="BE1632" s="15"/>
      <c r="BF1632" s="15"/>
      <c r="BG1632" s="15"/>
      <c r="BH1632" s="15"/>
      <c r="BI1632" s="15"/>
      <c r="BJ1632" s="15"/>
      <c r="BK1632" s="15"/>
      <c r="BL1632" s="15"/>
      <c r="BM1632" s="15"/>
      <c r="BN1632" s="15"/>
      <c r="BO1632" s="15"/>
      <c r="BP1632" s="15"/>
      <c r="BQ1632" s="15"/>
      <c r="BR1632" s="15"/>
      <c r="BS1632" s="15"/>
      <c r="BT1632" s="15"/>
      <c r="BU1632" s="15"/>
      <c r="BV1632" s="15"/>
      <c r="BW1632" s="15"/>
      <c r="BX1632" s="15"/>
      <c r="BY1632" s="15"/>
      <c r="BZ1632" s="15"/>
      <c r="CA1632" s="15"/>
      <c r="CB1632" s="15"/>
      <c r="CC1632" s="15"/>
      <c r="CD1632" s="15"/>
      <c r="CE1632" s="15"/>
      <c r="CF1632" s="15"/>
      <c r="CG1632" s="15"/>
      <c r="CH1632" s="15"/>
      <c r="CI1632" s="15"/>
      <c r="CJ1632" s="15"/>
      <c r="CK1632" s="15"/>
      <c r="CL1632" s="15"/>
    </row>
    <row r="1633" spans="2:90" x14ac:dyDescent="0.4">
      <c r="B1633" s="141"/>
      <c r="C1633" s="160"/>
      <c r="D1633" s="160"/>
      <c r="E1633" s="200"/>
      <c r="G1633" s="160"/>
      <c r="H1633" s="12"/>
      <c r="I1633" s="60"/>
      <c r="J1633" s="60"/>
      <c r="K1633" s="17"/>
      <c r="L1633" s="17"/>
      <c r="M1633" s="17"/>
      <c r="N1633" s="17"/>
      <c r="O1633" s="17"/>
      <c r="P1633" s="17"/>
      <c r="R1633" s="15"/>
      <c r="S1633" s="15"/>
      <c r="T1633" s="15"/>
      <c r="U1633" s="15"/>
      <c r="V1633" s="15"/>
      <c r="W1633" s="15"/>
      <c r="X1633" s="15"/>
      <c r="Y1633" s="15"/>
      <c r="Z1633" s="15"/>
      <c r="AA1633" s="15"/>
      <c r="AB1633" s="15"/>
      <c r="AC1633" s="15"/>
      <c r="AD1633" s="15"/>
      <c r="AE1633" s="15"/>
      <c r="AF1633" s="15"/>
      <c r="AG1633" s="15"/>
      <c r="AH1633" s="15"/>
      <c r="AI1633" s="15"/>
      <c r="AJ1633" s="15"/>
      <c r="AK1633" s="15"/>
      <c r="AL1633" s="15"/>
      <c r="AM1633" s="15"/>
      <c r="AN1633" s="15"/>
      <c r="AO1633" s="15"/>
      <c r="AP1633" s="15"/>
      <c r="AQ1633" s="15"/>
      <c r="AR1633" s="15"/>
      <c r="AS1633" s="15"/>
      <c r="AT1633" s="15"/>
      <c r="AU1633" s="15"/>
      <c r="AV1633" s="15"/>
      <c r="AW1633" s="15"/>
      <c r="AX1633" s="15"/>
      <c r="AY1633" s="15"/>
      <c r="AZ1633" s="15"/>
      <c r="BA1633" s="15"/>
      <c r="BB1633" s="15"/>
      <c r="BC1633" s="15"/>
      <c r="BD1633" s="15"/>
      <c r="BE1633" s="15"/>
      <c r="BF1633" s="15"/>
      <c r="BG1633" s="15"/>
      <c r="BH1633" s="15"/>
      <c r="BI1633" s="15"/>
      <c r="BJ1633" s="15"/>
      <c r="BK1633" s="15"/>
      <c r="BL1633" s="15"/>
      <c r="BM1633" s="15"/>
      <c r="BN1633" s="15"/>
      <c r="BO1633" s="15"/>
      <c r="BP1633" s="15"/>
      <c r="BQ1633" s="15"/>
      <c r="BR1633" s="15"/>
      <c r="BS1633" s="15"/>
      <c r="BT1633" s="15"/>
      <c r="BU1633" s="15"/>
      <c r="BV1633" s="15"/>
      <c r="BW1633" s="15"/>
      <c r="BX1633" s="15"/>
      <c r="BY1633" s="15"/>
      <c r="BZ1633" s="15"/>
      <c r="CA1633" s="15"/>
      <c r="CB1633" s="15"/>
      <c r="CC1633" s="15"/>
      <c r="CD1633" s="15"/>
      <c r="CE1633" s="15"/>
      <c r="CF1633" s="15"/>
      <c r="CG1633" s="15"/>
      <c r="CH1633" s="15"/>
      <c r="CI1633" s="15"/>
      <c r="CJ1633" s="15"/>
      <c r="CK1633" s="15"/>
      <c r="CL1633" s="15"/>
    </row>
    <row r="1634" spans="2:90" x14ac:dyDescent="0.4">
      <c r="B1634" s="141"/>
      <c r="C1634" s="160"/>
      <c r="D1634" s="160"/>
      <c r="E1634" s="200"/>
      <c r="G1634" s="160"/>
      <c r="H1634" s="12"/>
      <c r="I1634" s="60"/>
      <c r="J1634" s="60"/>
      <c r="K1634" s="17"/>
      <c r="L1634" s="17"/>
      <c r="M1634" s="17"/>
      <c r="N1634" s="17"/>
      <c r="O1634" s="17"/>
      <c r="P1634" s="17"/>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c r="BC1634" s="15"/>
      <c r="BD1634" s="15"/>
      <c r="BE1634" s="15"/>
      <c r="BF1634" s="15"/>
      <c r="BG1634" s="15"/>
      <c r="BH1634" s="15"/>
      <c r="BI1634" s="15"/>
      <c r="BJ1634" s="15"/>
      <c r="BK1634" s="15"/>
      <c r="BL1634" s="15"/>
      <c r="BM1634" s="15"/>
      <c r="BN1634" s="15"/>
      <c r="BO1634" s="15"/>
      <c r="BP1634" s="15"/>
      <c r="BQ1634" s="15"/>
      <c r="BR1634" s="15"/>
      <c r="BS1634" s="15"/>
      <c r="BT1634" s="15"/>
      <c r="BU1634" s="15"/>
      <c r="BV1634" s="15"/>
      <c r="BW1634" s="15"/>
      <c r="BX1634" s="15"/>
      <c r="BY1634" s="15"/>
      <c r="BZ1634" s="15"/>
      <c r="CA1634" s="15"/>
      <c r="CB1634" s="15"/>
      <c r="CC1634" s="15"/>
      <c r="CD1634" s="15"/>
      <c r="CE1634" s="15"/>
      <c r="CF1634" s="15"/>
      <c r="CG1634" s="15"/>
      <c r="CH1634" s="15"/>
      <c r="CI1634" s="15"/>
      <c r="CJ1634" s="15"/>
      <c r="CK1634" s="15"/>
      <c r="CL1634" s="15"/>
    </row>
    <row r="1635" spans="2:90" x14ac:dyDescent="0.4">
      <c r="B1635" s="141"/>
      <c r="C1635" s="160"/>
      <c r="D1635" s="160"/>
      <c r="E1635" s="200"/>
      <c r="G1635" s="160"/>
      <c r="H1635" s="12"/>
      <c r="I1635" s="60"/>
      <c r="J1635" s="60"/>
      <c r="K1635" s="17"/>
      <c r="L1635" s="17"/>
      <c r="M1635" s="17"/>
      <c r="N1635" s="17"/>
      <c r="O1635" s="17"/>
      <c r="P1635" s="17"/>
      <c r="R1635" s="15"/>
      <c r="S1635" s="15"/>
      <c r="T1635" s="15"/>
      <c r="U1635" s="15"/>
      <c r="V1635" s="15"/>
      <c r="W1635" s="15"/>
      <c r="X1635" s="15"/>
      <c r="Y1635" s="15"/>
      <c r="Z1635" s="15"/>
      <c r="AA1635" s="15"/>
      <c r="AB1635" s="15"/>
      <c r="AC1635" s="15"/>
      <c r="AD1635" s="15"/>
      <c r="AE1635" s="15"/>
      <c r="AF1635" s="15"/>
      <c r="AG1635" s="15"/>
      <c r="AH1635" s="15"/>
      <c r="AI1635" s="15"/>
      <c r="AJ1635" s="15"/>
      <c r="AK1635" s="15"/>
      <c r="AL1635" s="15"/>
      <c r="AM1635" s="15"/>
      <c r="AN1635" s="15"/>
      <c r="AO1635" s="15"/>
      <c r="AP1635" s="15"/>
      <c r="AQ1635" s="15"/>
      <c r="AR1635" s="15"/>
      <c r="AS1635" s="15"/>
      <c r="AT1635" s="15"/>
      <c r="AU1635" s="15"/>
      <c r="AV1635" s="15"/>
      <c r="AW1635" s="15"/>
      <c r="AX1635" s="15"/>
      <c r="AY1635" s="15"/>
      <c r="AZ1635" s="15"/>
      <c r="BA1635" s="15"/>
      <c r="BB1635" s="15"/>
      <c r="BC1635" s="15"/>
      <c r="BD1635" s="15"/>
      <c r="BE1635" s="15"/>
      <c r="BF1635" s="15"/>
      <c r="BG1635" s="15"/>
      <c r="BH1635" s="15"/>
      <c r="BI1635" s="15"/>
      <c r="BJ1635" s="15"/>
      <c r="BK1635" s="15"/>
      <c r="BL1635" s="15"/>
      <c r="BM1635" s="15"/>
      <c r="BN1635" s="15"/>
      <c r="BO1635" s="15"/>
      <c r="BP1635" s="15"/>
      <c r="BQ1635" s="15"/>
      <c r="BR1635" s="15"/>
      <c r="BS1635" s="15"/>
      <c r="BT1635" s="15"/>
      <c r="BU1635" s="15"/>
      <c r="BV1635" s="15"/>
      <c r="BW1635" s="15"/>
      <c r="BX1635" s="15"/>
      <c r="BY1635" s="15"/>
      <c r="BZ1635" s="15"/>
      <c r="CA1635" s="15"/>
      <c r="CB1635" s="15"/>
      <c r="CC1635" s="15"/>
      <c r="CD1635" s="15"/>
      <c r="CE1635" s="15"/>
      <c r="CF1635" s="15"/>
      <c r="CG1635" s="15"/>
      <c r="CH1635" s="15"/>
      <c r="CI1635" s="15"/>
      <c r="CJ1635" s="15"/>
      <c r="CK1635" s="15"/>
      <c r="CL1635" s="15"/>
    </row>
    <row r="1636" spans="2:90" x14ac:dyDescent="0.4">
      <c r="B1636" s="141"/>
      <c r="C1636" s="160"/>
      <c r="D1636" s="160"/>
      <c r="E1636" s="200"/>
      <c r="G1636" s="160"/>
      <c r="H1636" s="12"/>
      <c r="I1636" s="60"/>
      <c r="J1636" s="60"/>
      <c r="K1636" s="17"/>
      <c r="L1636" s="17"/>
      <c r="M1636" s="17"/>
      <c r="N1636" s="17"/>
      <c r="O1636" s="17"/>
      <c r="P1636" s="17"/>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c r="BC1636" s="15"/>
      <c r="BD1636" s="15"/>
      <c r="BE1636" s="15"/>
      <c r="BF1636" s="15"/>
      <c r="BG1636" s="15"/>
      <c r="BH1636" s="15"/>
      <c r="BI1636" s="15"/>
      <c r="BJ1636" s="15"/>
      <c r="BK1636" s="15"/>
      <c r="BL1636" s="15"/>
      <c r="BM1636" s="15"/>
      <c r="BN1636" s="15"/>
      <c r="BO1636" s="15"/>
      <c r="BP1636" s="15"/>
      <c r="BQ1636" s="15"/>
      <c r="BR1636" s="15"/>
      <c r="BS1636" s="15"/>
      <c r="BT1636" s="15"/>
      <c r="BU1636" s="15"/>
      <c r="BV1636" s="15"/>
      <c r="BW1636" s="15"/>
      <c r="BX1636" s="15"/>
      <c r="BY1636" s="15"/>
      <c r="BZ1636" s="15"/>
      <c r="CA1636" s="15"/>
      <c r="CB1636" s="15"/>
      <c r="CC1636" s="15"/>
      <c r="CD1636" s="15"/>
      <c r="CE1636" s="15"/>
      <c r="CF1636" s="15"/>
      <c r="CG1636" s="15"/>
      <c r="CH1636" s="15"/>
      <c r="CI1636" s="15"/>
      <c r="CJ1636" s="15"/>
      <c r="CK1636" s="15"/>
      <c r="CL1636" s="15"/>
    </row>
    <row r="1637" spans="2:90" x14ac:dyDescent="0.4">
      <c r="B1637" s="123" t="str">
        <f>"Inventory - "&amp;B1616</f>
        <v>Inventory - (Secondary label)</v>
      </c>
      <c r="C1637" s="160" t="s">
        <v>224</v>
      </c>
      <c r="D1637" s="160" t="s">
        <v>817</v>
      </c>
      <c r="E1637" s="200" t="str">
        <f t="shared" si="1941"/>
        <v>1637 WCINVBATCH-SV</v>
      </c>
      <c r="G1637" s="160"/>
      <c r="H1637" s="27"/>
      <c r="I1637" s="78"/>
      <c r="J1637" s="78"/>
      <c r="K1637" s="33">
        <f t="shared" ref="K1637:P1637" ca="1" si="1942">SUMIF($4:$4,K$2,1637:1637)</f>
        <v>166666.66666666666</v>
      </c>
      <c r="L1637" s="33">
        <f t="shared" ca="1" si="1942"/>
        <v>1000</v>
      </c>
      <c r="M1637" s="33">
        <f t="shared" ca="1" si="1942"/>
        <v>1000</v>
      </c>
      <c r="N1637" s="33">
        <f t="shared" ca="1" si="1942"/>
        <v>1000</v>
      </c>
      <c r="O1637" s="33">
        <f t="shared" ca="1" si="1942"/>
        <v>1000</v>
      </c>
      <c r="P1637" s="33">
        <f t="shared" ca="1" si="1942"/>
        <v>1000</v>
      </c>
      <c r="R1637" s="33"/>
      <c r="S1637" s="115" cm="1">
        <f t="array" aca="1" ref="S1637" ca="1">-MIN(S1622/30*INDIRECT(S1618),R1637-INDIRECT(S1618))</f>
        <v>166666.66666666666</v>
      </c>
      <c r="T1637" s="115" cm="1">
        <f t="array" aca="1" ref="T1637" ca="1">-MIN(T1622/30*INDIRECT(T1618),S1637-INDIRECT(T1618))</f>
        <v>166666.66666666666</v>
      </c>
      <c r="U1637" s="115" cm="1">
        <f t="array" aca="1" ref="U1637" ca="1">-MIN(U1622/30*INDIRECT(U1618),T1637-INDIRECT(U1618))</f>
        <v>166666.66666666666</v>
      </c>
      <c r="V1637" s="115" cm="1">
        <f t="array" aca="1" ref="V1637" ca="1">-MIN(V1622/30*INDIRECT(V1618),U1637-INDIRECT(V1618))</f>
        <v>166666.66666666666</v>
      </c>
      <c r="W1637" s="115" cm="1">
        <f t="array" aca="1" ref="W1637" ca="1">-MIN(W1622/30*INDIRECT(W1618),V1637-INDIRECT(W1618))</f>
        <v>166666.66666666666</v>
      </c>
      <c r="X1637" s="115" cm="1">
        <f t="array" aca="1" ref="X1637" ca="1">-MIN(X1622/30*INDIRECT(X1618),W1637-INDIRECT(X1618))</f>
        <v>166666.66666666666</v>
      </c>
      <c r="Y1637" s="115" cm="1">
        <f t="array" aca="1" ref="Y1637" ca="1">-MIN(Y1622/30*INDIRECT(Y1618),X1637-INDIRECT(Y1618))</f>
        <v>166666.66666666666</v>
      </c>
      <c r="Z1637" s="115" cm="1">
        <f t="array" aca="1" ref="Z1637" ca="1">-MIN(Z1622/30*INDIRECT(Z1618),Y1637-INDIRECT(Z1618))</f>
        <v>166666.66666666666</v>
      </c>
      <c r="AA1637" s="115" cm="1">
        <f t="array" aca="1" ref="AA1637" ca="1">-MIN(AA1622/30*INDIRECT(AA1618),Z1637-INDIRECT(AA1618))</f>
        <v>166666.66666666666</v>
      </c>
      <c r="AB1637" s="115" cm="1">
        <f t="array" aca="1" ref="AB1637" ca="1">-MIN(AB1622/30*INDIRECT(AB1618),AA1637-INDIRECT(AB1618))</f>
        <v>166666.66666666666</v>
      </c>
      <c r="AC1637" s="115" cm="1">
        <f t="array" aca="1" ref="AC1637" ca="1">-MIN(AC1622/30*INDIRECT(AC1618),AB1637-INDIRECT(AC1618))</f>
        <v>166666.66666666666</v>
      </c>
      <c r="AD1637" s="115" cm="1">
        <f t="array" aca="1" ref="AD1637" ca="1">-MIN(AD1622/30*INDIRECT(AD1618),AC1637-INDIRECT(AD1618))</f>
        <v>166666.66666666666</v>
      </c>
      <c r="AE1637" s="115" cm="1">
        <f t="array" aca="1" ref="AE1637" ca="1">-MIN(AE1622/30*INDIRECT(AE1618),AD1637-INDIRECT(AE1618))</f>
        <v>1000</v>
      </c>
      <c r="AF1637" s="115" cm="1">
        <f t="array" aca="1" ref="AF1637" ca="1">-MIN(AF1622/30*INDIRECT(AF1618),AE1637-INDIRECT(AF1618))</f>
        <v>1000</v>
      </c>
      <c r="AG1637" s="115" cm="1">
        <f t="array" aca="1" ref="AG1637" ca="1">-MIN(AG1622/30*INDIRECT(AG1618),AF1637-INDIRECT(AG1618))</f>
        <v>1000</v>
      </c>
      <c r="AH1637" s="115" cm="1">
        <f t="array" aca="1" ref="AH1637" ca="1">-MIN(AH1622/30*INDIRECT(AH1618),AG1637-INDIRECT(AH1618))</f>
        <v>1000</v>
      </c>
      <c r="AI1637" s="115" cm="1">
        <f t="array" aca="1" ref="AI1637" ca="1">-MIN(AI1622/30*INDIRECT(AI1618),AH1637-INDIRECT(AI1618))</f>
        <v>1000</v>
      </c>
      <c r="AJ1637" s="115" cm="1">
        <f t="array" aca="1" ref="AJ1637" ca="1">-MIN(AJ1622/30*INDIRECT(AJ1618),AI1637-INDIRECT(AJ1618))</f>
        <v>1000</v>
      </c>
      <c r="AK1637" s="115" cm="1">
        <f t="array" aca="1" ref="AK1637" ca="1">-MIN(AK1622/30*INDIRECT(AK1618),AJ1637-INDIRECT(AK1618))</f>
        <v>1000</v>
      </c>
      <c r="AL1637" s="115" cm="1">
        <f t="array" aca="1" ref="AL1637" ca="1">-MIN(AL1622/30*INDIRECT(AL1618),AK1637-INDIRECT(AL1618))</f>
        <v>1000</v>
      </c>
      <c r="AM1637" s="115" cm="1">
        <f t="array" aca="1" ref="AM1637" ca="1">-MIN(AM1622/30*INDIRECT(AM1618),AL1637-INDIRECT(AM1618))</f>
        <v>1000</v>
      </c>
      <c r="AN1637" s="115" cm="1">
        <f t="array" aca="1" ref="AN1637" ca="1">-MIN(AN1622/30*INDIRECT(AN1618),AM1637-INDIRECT(AN1618))</f>
        <v>1000</v>
      </c>
      <c r="AO1637" s="115" cm="1">
        <f t="array" aca="1" ref="AO1637" ca="1">-MIN(AO1622/30*INDIRECT(AO1618),AN1637-INDIRECT(AO1618))</f>
        <v>1000</v>
      </c>
      <c r="AP1637" s="115" cm="1">
        <f t="array" aca="1" ref="AP1637" ca="1">-MIN(AP1622/30*INDIRECT(AP1618),AO1637-INDIRECT(AP1618))</f>
        <v>1000</v>
      </c>
      <c r="AQ1637" s="115" cm="1">
        <f t="array" aca="1" ref="AQ1637" ca="1">-MIN(AQ1622/30*INDIRECT(AQ1618),AP1637-INDIRECT(AQ1618))</f>
        <v>1000</v>
      </c>
      <c r="AR1637" s="115" cm="1">
        <f t="array" aca="1" ref="AR1637" ca="1">-MIN(AR1622/30*INDIRECT(AR1618),AQ1637-INDIRECT(AR1618))</f>
        <v>1000</v>
      </c>
      <c r="AS1637" s="115" cm="1">
        <f t="array" aca="1" ref="AS1637" ca="1">-MIN(AS1622/30*INDIRECT(AS1618),AR1637-INDIRECT(AS1618))</f>
        <v>1000</v>
      </c>
      <c r="AT1637" s="115" cm="1">
        <f t="array" aca="1" ref="AT1637" ca="1">-MIN(AT1622/30*INDIRECT(AT1618),AS1637-INDIRECT(AT1618))</f>
        <v>1000</v>
      </c>
      <c r="AU1637" s="115" cm="1">
        <f t="array" aca="1" ref="AU1637" ca="1">-MIN(AU1622/30*INDIRECT(AU1618),AT1637-INDIRECT(AU1618))</f>
        <v>1000</v>
      </c>
      <c r="AV1637" s="115" cm="1">
        <f t="array" aca="1" ref="AV1637" ca="1">-MIN(AV1622/30*INDIRECT(AV1618),AU1637-INDIRECT(AV1618))</f>
        <v>1000</v>
      </c>
      <c r="AW1637" s="115" cm="1">
        <f t="array" aca="1" ref="AW1637" ca="1">-MIN(AW1622/30*INDIRECT(AW1618),AV1637-INDIRECT(AW1618))</f>
        <v>1000</v>
      </c>
      <c r="AX1637" s="115" cm="1">
        <f t="array" aca="1" ref="AX1637" ca="1">-MIN(AX1622/30*INDIRECT(AX1618),AW1637-INDIRECT(AX1618))</f>
        <v>1000</v>
      </c>
      <c r="AY1637" s="115" cm="1">
        <f t="array" aca="1" ref="AY1637" ca="1">-MIN(AY1622/30*INDIRECT(AY1618),AX1637-INDIRECT(AY1618))</f>
        <v>1000</v>
      </c>
      <c r="AZ1637" s="115" cm="1">
        <f t="array" aca="1" ref="AZ1637" ca="1">-MIN(AZ1622/30*INDIRECT(AZ1618),AY1637-INDIRECT(AZ1618))</f>
        <v>1000</v>
      </c>
      <c r="BA1637" s="115" cm="1">
        <f t="array" aca="1" ref="BA1637" ca="1">-MIN(BA1622/30*INDIRECT(BA1618),AZ1637-INDIRECT(BA1618))</f>
        <v>1000</v>
      </c>
      <c r="BB1637" s="115" cm="1">
        <f t="array" aca="1" ref="BB1637" ca="1">-MIN(BB1622/30*INDIRECT(BB1618),BA1637-INDIRECT(BB1618))</f>
        <v>1000</v>
      </c>
      <c r="BC1637" s="115" cm="1">
        <f t="array" aca="1" ref="BC1637" ca="1">-MIN(BC1622/30*INDIRECT(BC1618),BB1637-INDIRECT(BC1618))</f>
        <v>1000</v>
      </c>
      <c r="BD1637" s="115" cm="1">
        <f t="array" aca="1" ref="BD1637" ca="1">-MIN(BD1622/30*INDIRECT(BD1618),BC1637-INDIRECT(BD1618))</f>
        <v>1000</v>
      </c>
      <c r="BE1637" s="115" cm="1">
        <f t="array" aca="1" ref="BE1637" ca="1">-MIN(BE1622/30*INDIRECT(BE1618),BD1637-INDIRECT(BE1618))</f>
        <v>1000</v>
      </c>
      <c r="BF1637" s="115" cm="1">
        <f t="array" aca="1" ref="BF1637" ca="1">-MIN(BF1622/30*INDIRECT(BF1618),BE1637-INDIRECT(BF1618))</f>
        <v>1000</v>
      </c>
      <c r="BG1637" s="115" cm="1">
        <f t="array" aca="1" ref="BG1637" ca="1">-MIN(BG1622/30*INDIRECT(BG1618),BF1637-INDIRECT(BG1618))</f>
        <v>1000</v>
      </c>
      <c r="BH1637" s="115" cm="1">
        <f t="array" aca="1" ref="BH1637" ca="1">-MIN(BH1622/30*INDIRECT(BH1618),BG1637-INDIRECT(BH1618))</f>
        <v>1000</v>
      </c>
      <c r="BI1637" s="115" cm="1">
        <f t="array" aca="1" ref="BI1637" ca="1">-MIN(BI1622/30*INDIRECT(BI1618),BH1637-INDIRECT(BI1618))</f>
        <v>1000</v>
      </c>
      <c r="BJ1637" s="115" cm="1">
        <f t="array" aca="1" ref="BJ1637" ca="1">-MIN(BJ1622/30*INDIRECT(BJ1618),BI1637-INDIRECT(BJ1618))</f>
        <v>1000</v>
      </c>
      <c r="BK1637" s="115" cm="1">
        <f t="array" aca="1" ref="BK1637" ca="1">-MIN(BK1622/30*INDIRECT(BK1618),BJ1637-INDIRECT(BK1618))</f>
        <v>1000</v>
      </c>
      <c r="BL1637" s="115" cm="1">
        <f t="array" aca="1" ref="BL1637" ca="1">-MIN(BL1622/30*INDIRECT(BL1618),BK1637-INDIRECT(BL1618))</f>
        <v>1000</v>
      </c>
      <c r="BM1637" s="115" cm="1">
        <f t="array" aca="1" ref="BM1637" ca="1">-MIN(BM1622/30*INDIRECT(BM1618),BL1637-INDIRECT(BM1618))</f>
        <v>1000</v>
      </c>
      <c r="BN1637" s="115" cm="1">
        <f t="array" aca="1" ref="BN1637" ca="1">-MIN(BN1622/30*INDIRECT(BN1618),BM1637-INDIRECT(BN1618))</f>
        <v>1000</v>
      </c>
      <c r="BO1637" s="115" cm="1">
        <f t="array" aca="1" ref="BO1637" ca="1">-MIN(BO1622/30*INDIRECT(BO1618),BN1637-INDIRECT(BO1618))</f>
        <v>1000</v>
      </c>
      <c r="BP1637" s="115" cm="1">
        <f t="array" aca="1" ref="BP1637" ca="1">-MIN(BP1622/30*INDIRECT(BP1618),BO1637-INDIRECT(BP1618))</f>
        <v>1000</v>
      </c>
      <c r="BQ1637" s="115" cm="1">
        <f t="array" aca="1" ref="BQ1637" ca="1">-MIN(BQ1622/30*INDIRECT(BQ1618),BP1637-INDIRECT(BQ1618))</f>
        <v>1000</v>
      </c>
      <c r="BR1637" s="115" cm="1">
        <f t="array" aca="1" ref="BR1637" ca="1">-MIN(BR1622/30*INDIRECT(BR1618),BQ1637-INDIRECT(BR1618))</f>
        <v>1000</v>
      </c>
      <c r="BS1637" s="115" cm="1">
        <f t="array" aca="1" ref="BS1637" ca="1">-MIN(BS1622/30*INDIRECT(BS1618),BR1637-INDIRECT(BS1618))</f>
        <v>1000</v>
      </c>
      <c r="BT1637" s="115" cm="1">
        <f t="array" aca="1" ref="BT1637" ca="1">-MIN(BT1622/30*INDIRECT(BT1618),BS1637-INDIRECT(BT1618))</f>
        <v>1000</v>
      </c>
      <c r="BU1637" s="115" cm="1">
        <f t="array" aca="1" ref="BU1637" ca="1">-MIN(BU1622/30*INDIRECT(BU1618),BT1637-INDIRECT(BU1618))</f>
        <v>1000</v>
      </c>
      <c r="BV1637" s="115" cm="1">
        <f t="array" aca="1" ref="BV1637" ca="1">-MIN(BV1622/30*INDIRECT(BV1618),BU1637-INDIRECT(BV1618))</f>
        <v>1000</v>
      </c>
      <c r="BW1637" s="115" cm="1">
        <f t="array" aca="1" ref="BW1637" ca="1">-MIN(BW1622/30*INDIRECT(BW1618),BV1637-INDIRECT(BW1618))</f>
        <v>1000</v>
      </c>
      <c r="BX1637" s="115" cm="1">
        <f t="array" aca="1" ref="BX1637" ca="1">-MIN(BX1622/30*INDIRECT(BX1618),BW1637-INDIRECT(BX1618))</f>
        <v>1000</v>
      </c>
      <c r="BY1637" s="115" cm="1">
        <f t="array" aca="1" ref="BY1637" ca="1">-MIN(BY1622/30*INDIRECT(BY1618),BX1637-INDIRECT(BY1618))</f>
        <v>1000</v>
      </c>
      <c r="BZ1637" s="115" cm="1">
        <f t="array" aca="1" ref="BZ1637" ca="1">-MIN(BZ1622/30*INDIRECT(BZ1618),BY1637-INDIRECT(BZ1618))</f>
        <v>1000</v>
      </c>
      <c r="CA1637" s="115" cm="1">
        <f t="array" aca="1" ref="CA1637" ca="1">-MIN(CA1622/30*INDIRECT(CA1618),BZ1637-INDIRECT(CA1618))</f>
        <v>1000</v>
      </c>
      <c r="CB1637" s="115" cm="1">
        <f t="array" aca="1" ref="CB1637" ca="1">-MIN(CB1622/30*INDIRECT(CB1618),CA1637-INDIRECT(CB1618))</f>
        <v>1000</v>
      </c>
      <c r="CC1637" s="115" cm="1">
        <f t="array" aca="1" ref="CC1637" ca="1">-MIN(CC1622/30*INDIRECT(CC1618),CB1637-INDIRECT(CC1618))</f>
        <v>1000</v>
      </c>
      <c r="CD1637" s="115" cm="1">
        <f t="array" aca="1" ref="CD1637" ca="1">-MIN(CD1622/30*INDIRECT(CD1618),CC1637-INDIRECT(CD1618))</f>
        <v>1000</v>
      </c>
      <c r="CE1637" s="115" cm="1">
        <f t="array" aca="1" ref="CE1637" ca="1">-MIN(CE1622/30*INDIRECT(CE1618),CD1637-INDIRECT(CE1618))</f>
        <v>1000</v>
      </c>
      <c r="CF1637" s="115" cm="1">
        <f t="array" aca="1" ref="CF1637" ca="1">-MIN(CF1622/30*INDIRECT(CF1618),CE1637-INDIRECT(CF1618))</f>
        <v>1000</v>
      </c>
      <c r="CG1637" s="115" cm="1">
        <f t="array" aca="1" ref="CG1637" ca="1">-MIN(CG1622/30*INDIRECT(CG1618),CF1637-INDIRECT(CG1618))</f>
        <v>1000</v>
      </c>
      <c r="CH1637" s="115" cm="1">
        <f t="array" aca="1" ref="CH1637" ca="1">-MIN(CH1622/30*INDIRECT(CH1618),CG1637-INDIRECT(CH1618))</f>
        <v>1000</v>
      </c>
      <c r="CI1637" s="115" cm="1">
        <f t="array" aca="1" ref="CI1637" ca="1">-MIN(CI1622/30*INDIRECT(CI1618),CH1637-INDIRECT(CI1618))</f>
        <v>1000</v>
      </c>
      <c r="CJ1637" s="115" cm="1">
        <f t="array" aca="1" ref="CJ1637" ca="1">-MIN(CJ1622/30*INDIRECT(CJ1618),CI1637-INDIRECT(CJ1618))</f>
        <v>1000</v>
      </c>
      <c r="CK1637" s="115" cm="1">
        <f t="array" aca="1" ref="CK1637" ca="1">-MIN(CK1622/30*INDIRECT(CK1618),CJ1637-INDIRECT(CK1618))</f>
        <v>1000</v>
      </c>
      <c r="CL1637" s="115" cm="1">
        <f t="array" aca="1" ref="CL1637" ca="1">-MIN(CL1622/30*INDIRECT(CL1618),CK1637-INDIRECT(CL1618))</f>
        <v>1000</v>
      </c>
    </row>
    <row r="1638" spans="2:90" x14ac:dyDescent="0.4">
      <c r="B1638" s="9"/>
      <c r="C1638" s="160"/>
      <c r="D1638" s="160" t="s">
        <v>817</v>
      </c>
      <c r="E1638" s="200" t="str">
        <f t="shared" si="1941"/>
        <v>1638 WCINVBATCH-SV</v>
      </c>
      <c r="G1638" s="160" t="s">
        <v>244</v>
      </c>
      <c r="H1638" s="27"/>
      <c r="I1638" s="78"/>
      <c r="J1638" s="78"/>
      <c r="K1638" s="33"/>
      <c r="L1638" s="33"/>
      <c r="M1638" s="33"/>
      <c r="N1638" s="33"/>
      <c r="O1638" s="33"/>
      <c r="P1638" s="33"/>
      <c r="R1638" s="33"/>
      <c r="S1638" s="33"/>
      <c r="T1638" s="33"/>
      <c r="U1638" s="33"/>
      <c r="V1638" s="33"/>
      <c r="W1638" s="33"/>
      <c r="X1638" s="33"/>
      <c r="Y1638" s="33"/>
      <c r="Z1638" s="33"/>
      <c r="AA1638" s="33"/>
      <c r="AB1638" s="33"/>
      <c r="AC1638" s="33"/>
      <c r="AD1638" s="33"/>
      <c r="AE1638" s="33"/>
      <c r="AF1638" s="33"/>
      <c r="AG1638" s="33"/>
      <c r="AH1638" s="33"/>
      <c r="AI1638" s="33"/>
      <c r="AJ1638" s="33"/>
      <c r="AK1638" s="33"/>
      <c r="AL1638" s="33"/>
      <c r="AM1638" s="33"/>
      <c r="AN1638" s="33"/>
      <c r="AO1638" s="33"/>
      <c r="AP1638" s="33"/>
      <c r="AQ1638" s="33"/>
      <c r="AR1638" s="33"/>
      <c r="AS1638" s="33"/>
      <c r="AT1638" s="33"/>
      <c r="AU1638" s="33"/>
      <c r="AV1638" s="33"/>
      <c r="AW1638" s="33"/>
      <c r="AX1638" s="33"/>
      <c r="AY1638" s="33"/>
      <c r="AZ1638" s="33"/>
      <c r="BA1638" s="33"/>
      <c r="BB1638" s="33"/>
      <c r="BC1638" s="33"/>
      <c r="BD1638" s="33"/>
      <c r="BE1638" s="33"/>
      <c r="BF1638" s="33"/>
      <c r="BG1638" s="33"/>
      <c r="BH1638" s="33"/>
      <c r="BI1638" s="33"/>
      <c r="BJ1638" s="33"/>
      <c r="BK1638" s="33"/>
      <c r="BL1638" s="33"/>
      <c r="BM1638" s="33"/>
      <c r="BN1638" s="33"/>
      <c r="BO1638" s="33"/>
      <c r="BP1638" s="33"/>
      <c r="BQ1638" s="33"/>
      <c r="BR1638" s="33"/>
      <c r="BS1638" s="33"/>
      <c r="BT1638" s="33"/>
      <c r="BU1638" s="33"/>
      <c r="BV1638" s="33"/>
      <c r="BW1638" s="33"/>
      <c r="BX1638" s="33"/>
      <c r="BY1638" s="33"/>
      <c r="BZ1638" s="33"/>
      <c r="CA1638" s="33"/>
      <c r="CB1638" s="33"/>
      <c r="CC1638" s="33"/>
      <c r="CD1638" s="33"/>
      <c r="CE1638" s="33"/>
      <c r="CF1638" s="33"/>
      <c r="CG1638" s="33"/>
      <c r="CH1638" s="33"/>
      <c r="CI1638" s="33"/>
      <c r="CJ1638" s="33"/>
      <c r="CK1638" s="33"/>
      <c r="CL1638" s="33"/>
    </row>
    <row r="1639" spans="2:90" x14ac:dyDescent="0.4">
      <c r="B1639" s="123" t="str">
        <f>"Change in "&amp;B1637</f>
        <v>Change in Inventory - (Secondary label)</v>
      </c>
      <c r="C1639" s="160" t="s">
        <v>234</v>
      </c>
      <c r="D1639" s="160" t="s">
        <v>817</v>
      </c>
      <c r="E1639" s="200" t="str">
        <f t="shared" si="1941"/>
        <v>1639 WCINVBATCH-SV</v>
      </c>
      <c r="G1639" s="160"/>
      <c r="K1639" s="33">
        <f t="shared" ref="K1639:P1639" ca="1" si="1943">SUMIF($3:$3,K$2,1639:1639)</f>
        <v>-166666.66666666666</v>
      </c>
      <c r="L1639" s="33">
        <f t="shared" ca="1" si="1943"/>
        <v>165666.66666666666</v>
      </c>
      <c r="M1639" s="33">
        <f t="shared" ca="1" si="1943"/>
        <v>0</v>
      </c>
      <c r="N1639" s="33">
        <f t="shared" ca="1" si="1943"/>
        <v>0</v>
      </c>
      <c r="O1639" s="33">
        <f t="shared" ca="1" si="1943"/>
        <v>0</v>
      </c>
      <c r="P1639" s="33">
        <f t="shared" ca="1" si="1943"/>
        <v>0</v>
      </c>
      <c r="R1639" s="33"/>
      <c r="S1639" s="33">
        <f t="shared" ref="S1639:AX1639" ca="1" si="1944">R1637-S1637</f>
        <v>-166666.66666666666</v>
      </c>
      <c r="T1639" s="33">
        <f t="shared" ca="1" si="1944"/>
        <v>0</v>
      </c>
      <c r="U1639" s="33">
        <f t="shared" ca="1" si="1944"/>
        <v>0</v>
      </c>
      <c r="V1639" s="33">
        <f t="shared" ca="1" si="1944"/>
        <v>0</v>
      </c>
      <c r="W1639" s="33">
        <f t="shared" ca="1" si="1944"/>
        <v>0</v>
      </c>
      <c r="X1639" s="33">
        <f t="shared" ca="1" si="1944"/>
        <v>0</v>
      </c>
      <c r="Y1639" s="33">
        <f t="shared" ca="1" si="1944"/>
        <v>0</v>
      </c>
      <c r="Z1639" s="33">
        <f t="shared" ca="1" si="1944"/>
        <v>0</v>
      </c>
      <c r="AA1639" s="33">
        <f t="shared" ca="1" si="1944"/>
        <v>0</v>
      </c>
      <c r="AB1639" s="33">
        <f t="shared" ca="1" si="1944"/>
        <v>0</v>
      </c>
      <c r="AC1639" s="33">
        <f t="shared" ca="1" si="1944"/>
        <v>0</v>
      </c>
      <c r="AD1639" s="33">
        <f t="shared" ca="1" si="1944"/>
        <v>0</v>
      </c>
      <c r="AE1639" s="33">
        <f t="shared" ca="1" si="1944"/>
        <v>165666.66666666666</v>
      </c>
      <c r="AF1639" s="33">
        <f t="shared" ca="1" si="1944"/>
        <v>0</v>
      </c>
      <c r="AG1639" s="33">
        <f t="shared" ca="1" si="1944"/>
        <v>0</v>
      </c>
      <c r="AH1639" s="33">
        <f t="shared" ca="1" si="1944"/>
        <v>0</v>
      </c>
      <c r="AI1639" s="33">
        <f t="shared" ca="1" si="1944"/>
        <v>0</v>
      </c>
      <c r="AJ1639" s="33">
        <f t="shared" ca="1" si="1944"/>
        <v>0</v>
      </c>
      <c r="AK1639" s="33">
        <f t="shared" ca="1" si="1944"/>
        <v>0</v>
      </c>
      <c r="AL1639" s="33">
        <f t="shared" ca="1" si="1944"/>
        <v>0</v>
      </c>
      <c r="AM1639" s="33">
        <f t="shared" ca="1" si="1944"/>
        <v>0</v>
      </c>
      <c r="AN1639" s="33">
        <f t="shared" ca="1" si="1944"/>
        <v>0</v>
      </c>
      <c r="AO1639" s="33">
        <f t="shared" ca="1" si="1944"/>
        <v>0</v>
      </c>
      <c r="AP1639" s="33">
        <f t="shared" ca="1" si="1944"/>
        <v>0</v>
      </c>
      <c r="AQ1639" s="33">
        <f t="shared" ca="1" si="1944"/>
        <v>0</v>
      </c>
      <c r="AR1639" s="33">
        <f t="shared" ca="1" si="1944"/>
        <v>0</v>
      </c>
      <c r="AS1639" s="33">
        <f t="shared" ca="1" si="1944"/>
        <v>0</v>
      </c>
      <c r="AT1639" s="33">
        <f t="shared" ca="1" si="1944"/>
        <v>0</v>
      </c>
      <c r="AU1639" s="33">
        <f t="shared" ca="1" si="1944"/>
        <v>0</v>
      </c>
      <c r="AV1639" s="33">
        <f t="shared" ca="1" si="1944"/>
        <v>0</v>
      </c>
      <c r="AW1639" s="33">
        <f t="shared" ca="1" si="1944"/>
        <v>0</v>
      </c>
      <c r="AX1639" s="33">
        <f t="shared" ca="1" si="1944"/>
        <v>0</v>
      </c>
      <c r="AY1639" s="33">
        <f t="shared" ref="AY1639:CD1639" ca="1" si="1945">AX1637-AY1637</f>
        <v>0</v>
      </c>
      <c r="AZ1639" s="33">
        <f t="shared" ca="1" si="1945"/>
        <v>0</v>
      </c>
      <c r="BA1639" s="33">
        <f t="shared" ca="1" si="1945"/>
        <v>0</v>
      </c>
      <c r="BB1639" s="33">
        <f t="shared" ca="1" si="1945"/>
        <v>0</v>
      </c>
      <c r="BC1639" s="33">
        <f t="shared" ca="1" si="1945"/>
        <v>0</v>
      </c>
      <c r="BD1639" s="33">
        <f t="shared" ca="1" si="1945"/>
        <v>0</v>
      </c>
      <c r="BE1639" s="33">
        <f t="shared" ca="1" si="1945"/>
        <v>0</v>
      </c>
      <c r="BF1639" s="33">
        <f t="shared" ca="1" si="1945"/>
        <v>0</v>
      </c>
      <c r="BG1639" s="33">
        <f t="shared" ca="1" si="1945"/>
        <v>0</v>
      </c>
      <c r="BH1639" s="33">
        <f t="shared" ca="1" si="1945"/>
        <v>0</v>
      </c>
      <c r="BI1639" s="33">
        <f t="shared" ca="1" si="1945"/>
        <v>0</v>
      </c>
      <c r="BJ1639" s="33">
        <f t="shared" ca="1" si="1945"/>
        <v>0</v>
      </c>
      <c r="BK1639" s="33">
        <f t="shared" ca="1" si="1945"/>
        <v>0</v>
      </c>
      <c r="BL1639" s="33">
        <f t="shared" ca="1" si="1945"/>
        <v>0</v>
      </c>
      <c r="BM1639" s="33">
        <f t="shared" ca="1" si="1945"/>
        <v>0</v>
      </c>
      <c r="BN1639" s="33">
        <f t="shared" ca="1" si="1945"/>
        <v>0</v>
      </c>
      <c r="BO1639" s="33">
        <f t="shared" ca="1" si="1945"/>
        <v>0</v>
      </c>
      <c r="BP1639" s="33">
        <f t="shared" ca="1" si="1945"/>
        <v>0</v>
      </c>
      <c r="BQ1639" s="33">
        <f t="shared" ca="1" si="1945"/>
        <v>0</v>
      </c>
      <c r="BR1639" s="33">
        <f t="shared" ca="1" si="1945"/>
        <v>0</v>
      </c>
      <c r="BS1639" s="33">
        <f t="shared" ca="1" si="1945"/>
        <v>0</v>
      </c>
      <c r="BT1639" s="33">
        <f t="shared" ca="1" si="1945"/>
        <v>0</v>
      </c>
      <c r="BU1639" s="33">
        <f t="shared" ca="1" si="1945"/>
        <v>0</v>
      </c>
      <c r="BV1639" s="33">
        <f t="shared" ca="1" si="1945"/>
        <v>0</v>
      </c>
      <c r="BW1639" s="33">
        <f t="shared" ca="1" si="1945"/>
        <v>0</v>
      </c>
      <c r="BX1639" s="33">
        <f t="shared" ca="1" si="1945"/>
        <v>0</v>
      </c>
      <c r="BY1639" s="33">
        <f t="shared" ca="1" si="1945"/>
        <v>0</v>
      </c>
      <c r="BZ1639" s="33">
        <f t="shared" ca="1" si="1945"/>
        <v>0</v>
      </c>
      <c r="CA1639" s="33">
        <f t="shared" ca="1" si="1945"/>
        <v>0</v>
      </c>
      <c r="CB1639" s="33">
        <f t="shared" ca="1" si="1945"/>
        <v>0</v>
      </c>
      <c r="CC1639" s="33">
        <f t="shared" ca="1" si="1945"/>
        <v>0</v>
      </c>
      <c r="CD1639" s="33">
        <f t="shared" ca="1" si="1945"/>
        <v>0</v>
      </c>
      <c r="CE1639" s="33">
        <f t="shared" ref="CE1639:CL1639" ca="1" si="1946">CD1637-CE1637</f>
        <v>0</v>
      </c>
      <c r="CF1639" s="33">
        <f t="shared" ca="1" si="1946"/>
        <v>0</v>
      </c>
      <c r="CG1639" s="33">
        <f t="shared" ca="1" si="1946"/>
        <v>0</v>
      </c>
      <c r="CH1639" s="33">
        <f t="shared" ca="1" si="1946"/>
        <v>0</v>
      </c>
      <c r="CI1639" s="33">
        <f t="shared" ca="1" si="1946"/>
        <v>0</v>
      </c>
      <c r="CJ1639" s="33">
        <f t="shared" ca="1" si="1946"/>
        <v>0</v>
      </c>
      <c r="CK1639" s="33">
        <f t="shared" ca="1" si="1946"/>
        <v>0</v>
      </c>
      <c r="CL1639" s="33">
        <f t="shared" ca="1" si="1946"/>
        <v>0</v>
      </c>
    </row>
    <row r="1640" spans="2:90" x14ac:dyDescent="0.4">
      <c r="B1640" s="123"/>
      <c r="C1640" s="160"/>
      <c r="D1640" s="160" t="s">
        <v>817</v>
      </c>
      <c r="E1640" s="200" t="str">
        <f t="shared" si="1941"/>
        <v>1640 WCINVBATCH-SV</v>
      </c>
      <c r="G1640" s="160" t="s">
        <v>244</v>
      </c>
      <c r="K1640" s="33"/>
      <c r="L1640" s="33"/>
      <c r="M1640" s="33"/>
      <c r="N1640" s="33"/>
      <c r="O1640" s="33"/>
      <c r="P1640" s="33"/>
      <c r="R1640" s="33"/>
      <c r="S1640" s="33"/>
      <c r="T1640" s="33"/>
      <c r="U1640" s="33"/>
      <c r="V1640" s="33"/>
      <c r="W1640" s="33"/>
      <c r="X1640" s="33"/>
      <c r="Y1640" s="33"/>
      <c r="Z1640" s="33"/>
      <c r="AA1640" s="33"/>
      <c r="AB1640" s="33"/>
      <c r="AC1640" s="33"/>
      <c r="AD1640" s="33"/>
      <c r="AE1640" s="33"/>
      <c r="AF1640" s="33"/>
      <c r="AG1640" s="33"/>
      <c r="AH1640" s="33"/>
      <c r="AI1640" s="33"/>
      <c r="AJ1640" s="33"/>
      <c r="AK1640" s="33"/>
      <c r="AL1640" s="33"/>
      <c r="AM1640" s="33"/>
      <c r="AN1640" s="33"/>
      <c r="AO1640" s="33"/>
      <c r="AP1640" s="33"/>
      <c r="AQ1640" s="33"/>
      <c r="AR1640" s="33"/>
      <c r="AS1640" s="33"/>
      <c r="AT1640" s="33"/>
      <c r="AU1640" s="33"/>
      <c r="AV1640" s="33"/>
      <c r="AW1640" s="33"/>
      <c r="AX1640" s="33"/>
      <c r="AY1640" s="33"/>
      <c r="AZ1640" s="33"/>
      <c r="BA1640" s="33"/>
      <c r="BB1640" s="33"/>
      <c r="BC1640" s="33"/>
      <c r="BD1640" s="33"/>
      <c r="BE1640" s="33"/>
      <c r="BF1640" s="33"/>
      <c r="BG1640" s="33"/>
      <c r="BH1640" s="33"/>
      <c r="BI1640" s="33"/>
      <c r="BJ1640" s="33"/>
      <c r="BK1640" s="33"/>
      <c r="BL1640" s="33"/>
      <c r="BM1640" s="33"/>
      <c r="BN1640" s="33"/>
      <c r="BO1640" s="33"/>
      <c r="BP1640" s="33"/>
      <c r="BQ1640" s="33"/>
      <c r="BR1640" s="33"/>
      <c r="BS1640" s="33"/>
      <c r="BT1640" s="33"/>
      <c r="BU1640" s="33"/>
      <c r="BV1640" s="33"/>
      <c r="BW1640" s="33"/>
      <c r="BX1640" s="33"/>
      <c r="BY1640" s="33"/>
      <c r="BZ1640" s="33"/>
      <c r="CA1640" s="33"/>
      <c r="CB1640" s="33"/>
      <c r="CC1640" s="33"/>
      <c r="CD1640" s="33"/>
      <c r="CE1640" s="33"/>
      <c r="CF1640" s="33"/>
      <c r="CG1640" s="33"/>
      <c r="CH1640" s="33"/>
      <c r="CI1640" s="33"/>
      <c r="CJ1640" s="33"/>
      <c r="CK1640" s="33"/>
      <c r="CL1640" s="33"/>
    </row>
    <row r="1641" spans="2:90" x14ac:dyDescent="0.4">
      <c r="B1641" s="8" t="str">
        <f>B1612</f>
        <v>(Primary label)</v>
      </c>
      <c r="C1641" s="160"/>
      <c r="D1641" s="160" t="s">
        <v>817</v>
      </c>
      <c r="E1641" s="200" t="str">
        <f>ROW()&amp;" "&amp;D1641</f>
        <v>1641 WCINVBATCH-SV</v>
      </c>
      <c r="G1641" s="160" t="s">
        <v>332</v>
      </c>
      <c r="K1641" s="53"/>
      <c r="L1641" s="53"/>
      <c r="M1641" s="53"/>
      <c r="N1641" s="53"/>
      <c r="O1641" s="53"/>
      <c r="P1641" s="53"/>
      <c r="R1641" s="24"/>
      <c r="S1641" s="24"/>
      <c r="T1641" s="24"/>
      <c r="U1641" s="24"/>
      <c r="V1641" s="24"/>
      <c r="W1641" s="24"/>
      <c r="X1641" s="24"/>
      <c r="Y1641" s="24"/>
      <c r="Z1641" s="24"/>
      <c r="AA1641" s="24"/>
      <c r="AB1641" s="24"/>
      <c r="AC1641" s="24"/>
      <c r="AD1641" s="24"/>
      <c r="AE1641" s="24"/>
      <c r="AF1641" s="24"/>
      <c r="AG1641" s="24"/>
      <c r="AH1641" s="24"/>
      <c r="AI1641" s="24"/>
      <c r="AJ1641" s="24"/>
      <c r="AK1641" s="24"/>
      <c r="AL1641" s="24"/>
      <c r="AM1641" s="24"/>
      <c r="AN1641" s="24"/>
      <c r="AO1641" s="24"/>
      <c r="AP1641" s="24"/>
      <c r="AQ1641" s="24"/>
      <c r="AR1641" s="24"/>
      <c r="AS1641" s="24"/>
      <c r="AT1641" s="24"/>
      <c r="AU1641" s="24"/>
      <c r="AV1641" s="24"/>
      <c r="AW1641" s="24"/>
      <c r="AX1641" s="24"/>
      <c r="AY1641" s="24"/>
      <c r="AZ1641" s="24"/>
      <c r="BA1641" s="24"/>
      <c r="BB1641" s="24"/>
      <c r="BC1641" s="24"/>
      <c r="BD1641" s="24"/>
      <c r="BE1641" s="24"/>
      <c r="BF1641" s="24"/>
      <c r="BG1641" s="24"/>
      <c r="BH1641" s="24"/>
      <c r="BI1641" s="24"/>
      <c r="BJ1641" s="24"/>
      <c r="BK1641" s="24"/>
      <c r="BL1641" s="24"/>
      <c r="BM1641" s="24"/>
      <c r="BN1641" s="24"/>
      <c r="BO1641" s="24"/>
      <c r="BP1641" s="24"/>
      <c r="BQ1641" s="24"/>
      <c r="BR1641" s="24"/>
      <c r="BS1641" s="24"/>
      <c r="BT1641" s="24"/>
      <c r="BU1641" s="24"/>
      <c r="BV1641" s="24"/>
      <c r="BW1641" s="24"/>
      <c r="BX1641" s="24"/>
      <c r="BY1641" s="24"/>
      <c r="BZ1641" s="24"/>
      <c r="CA1641" s="24"/>
      <c r="CB1641" s="24"/>
      <c r="CC1641" s="24"/>
      <c r="CD1641" s="24"/>
      <c r="CE1641" s="24"/>
      <c r="CF1641" s="24"/>
      <c r="CG1641" s="24"/>
      <c r="CH1641" s="24"/>
      <c r="CI1641" s="24"/>
      <c r="CJ1641" s="24"/>
      <c r="CK1641" s="24"/>
      <c r="CL1641" s="24"/>
    </row>
    <row r="1642" spans="2:90" x14ac:dyDescent="0.4">
      <c r="B1642" s="8" t="str">
        <f>B1613</f>
        <v>primary unit</v>
      </c>
      <c r="C1642" s="160"/>
      <c r="D1642" s="160" t="s">
        <v>817</v>
      </c>
      <c r="E1642" s="200" t="str">
        <f>ROW()&amp;" "&amp;D1642</f>
        <v>1642 WCINVBATCH-SV</v>
      </c>
      <c r="G1642" s="160" t="s">
        <v>332</v>
      </c>
      <c r="K1642" s="53"/>
      <c r="L1642" s="53"/>
      <c r="M1642" s="53"/>
      <c r="N1642" s="53"/>
      <c r="O1642" s="53"/>
      <c r="P1642" s="53"/>
      <c r="R1642" s="24"/>
      <c r="S1642" s="24"/>
      <c r="T1642" s="24"/>
      <c r="U1642" s="24"/>
      <c r="V1642" s="24"/>
      <c r="W1642" s="24"/>
      <c r="X1642" s="24"/>
      <c r="Y1642" s="24"/>
      <c r="Z1642" s="24"/>
      <c r="AA1642" s="24"/>
      <c r="AB1642" s="24"/>
      <c r="AC1642" s="24"/>
      <c r="AD1642" s="24"/>
      <c r="AE1642" s="24"/>
      <c r="AF1642" s="24"/>
      <c r="AG1642" s="24"/>
      <c r="AH1642" s="24"/>
      <c r="AI1642" s="24"/>
      <c r="AJ1642" s="24"/>
      <c r="AK1642" s="24"/>
      <c r="AL1642" s="24"/>
      <c r="AM1642" s="24"/>
      <c r="AN1642" s="24"/>
      <c r="AO1642" s="24"/>
      <c r="AP1642" s="24"/>
      <c r="AQ1642" s="24"/>
      <c r="AR1642" s="24"/>
      <c r="AS1642" s="24"/>
      <c r="AT1642" s="24"/>
      <c r="AU1642" s="24"/>
      <c r="AV1642" s="24"/>
      <c r="AW1642" s="24"/>
      <c r="AX1642" s="24"/>
      <c r="AY1642" s="24"/>
      <c r="AZ1642" s="24"/>
      <c r="BA1642" s="24"/>
      <c r="BB1642" s="24"/>
      <c r="BC1642" s="24"/>
      <c r="BD1642" s="24"/>
      <c r="BE1642" s="24"/>
      <c r="BF1642" s="24"/>
      <c r="BG1642" s="24"/>
      <c r="BH1642" s="24"/>
      <c r="BI1642" s="24"/>
      <c r="BJ1642" s="24"/>
      <c r="BK1642" s="24"/>
      <c r="BL1642" s="24"/>
      <c r="BM1642" s="24"/>
      <c r="BN1642" s="24"/>
      <c r="BO1642" s="24"/>
      <c r="BP1642" s="24"/>
      <c r="BQ1642" s="24"/>
      <c r="BR1642" s="24"/>
      <c r="BS1642" s="24"/>
      <c r="BT1642" s="24"/>
      <c r="BU1642" s="24"/>
      <c r="BV1642" s="24"/>
      <c r="BW1642" s="24"/>
      <c r="BX1642" s="24"/>
      <c r="BY1642" s="24"/>
      <c r="BZ1642" s="24"/>
      <c r="CA1642" s="24"/>
      <c r="CB1642" s="24"/>
      <c r="CC1642" s="24"/>
      <c r="CD1642" s="24"/>
      <c r="CE1642" s="24"/>
      <c r="CF1642" s="24"/>
      <c r="CG1642" s="24"/>
      <c r="CH1642" s="24"/>
      <c r="CI1642" s="24"/>
      <c r="CJ1642" s="24"/>
      <c r="CK1642" s="24"/>
      <c r="CL1642" s="24"/>
    </row>
    <row r="1643" spans="2:90" x14ac:dyDescent="0.4">
      <c r="B1643" s="8" t="str">
        <f>B1614</f>
        <v>Primary revenue driver</v>
      </c>
      <c r="C1643" s="160"/>
      <c r="D1643" s="160" t="s">
        <v>817</v>
      </c>
      <c r="E1643" s="200" t="str">
        <f t="shared" ref="E1643:E1648" si="1947">ROW()&amp;" "&amp;D1643</f>
        <v>1643 WCINVBATCH-SV</v>
      </c>
      <c r="G1643" s="160" t="s">
        <v>332</v>
      </c>
      <c r="K1643" s="53"/>
      <c r="L1643" s="53"/>
      <c r="M1643" s="53"/>
      <c r="N1643" s="53"/>
      <c r="O1643" s="53"/>
      <c r="P1643" s="53"/>
      <c r="R1643" s="24"/>
      <c r="S1643" s="211" t="str">
        <f t="shared" ref="S1643" si="1948">S1603</f>
        <v>S$12</v>
      </c>
      <c r="T1643" s="211" t="str">
        <f t="shared" ref="T1643:AX1643" si="1949">T1603</f>
        <v>T$12</v>
      </c>
      <c r="U1643" s="211" t="str">
        <f t="shared" si="1949"/>
        <v>U$12</v>
      </c>
      <c r="V1643" s="211" t="str">
        <f t="shared" si="1949"/>
        <v>V$12</v>
      </c>
      <c r="W1643" s="211" t="str">
        <f t="shared" si="1949"/>
        <v>W$12</v>
      </c>
      <c r="X1643" s="211" t="str">
        <f t="shared" si="1949"/>
        <v>X$12</v>
      </c>
      <c r="Y1643" s="211" t="str">
        <f t="shared" si="1949"/>
        <v>Y$12</v>
      </c>
      <c r="Z1643" s="211" t="str">
        <f t="shared" si="1949"/>
        <v>Z$12</v>
      </c>
      <c r="AA1643" s="211" t="str">
        <f t="shared" si="1949"/>
        <v>AA$12</v>
      </c>
      <c r="AB1643" s="211" t="str">
        <f t="shared" si="1949"/>
        <v>AB$12</v>
      </c>
      <c r="AC1643" s="211" t="str">
        <f t="shared" si="1949"/>
        <v>AC$12</v>
      </c>
      <c r="AD1643" s="211" t="str">
        <f t="shared" si="1949"/>
        <v>AD$12</v>
      </c>
      <c r="AE1643" s="211" t="str">
        <f t="shared" si="1949"/>
        <v>AE$12</v>
      </c>
      <c r="AF1643" s="211" t="str">
        <f t="shared" si="1949"/>
        <v>AF$12</v>
      </c>
      <c r="AG1643" s="211" t="str">
        <f t="shared" si="1949"/>
        <v>AG$12</v>
      </c>
      <c r="AH1643" s="211" t="str">
        <f t="shared" si="1949"/>
        <v>AH$12</v>
      </c>
      <c r="AI1643" s="211" t="str">
        <f t="shared" si="1949"/>
        <v>AI$12</v>
      </c>
      <c r="AJ1643" s="211" t="str">
        <f t="shared" si="1949"/>
        <v>AJ$12</v>
      </c>
      <c r="AK1643" s="211" t="str">
        <f t="shared" si="1949"/>
        <v>AK$12</v>
      </c>
      <c r="AL1643" s="211" t="str">
        <f t="shared" si="1949"/>
        <v>AL$12</v>
      </c>
      <c r="AM1643" s="211" t="str">
        <f t="shared" si="1949"/>
        <v>AM$12</v>
      </c>
      <c r="AN1643" s="211" t="str">
        <f t="shared" si="1949"/>
        <v>AN$12</v>
      </c>
      <c r="AO1643" s="211" t="str">
        <f t="shared" si="1949"/>
        <v>AO$12</v>
      </c>
      <c r="AP1643" s="211" t="str">
        <f t="shared" si="1949"/>
        <v>AP$12</v>
      </c>
      <c r="AQ1643" s="211" t="str">
        <f t="shared" si="1949"/>
        <v>AQ$12</v>
      </c>
      <c r="AR1643" s="211" t="str">
        <f t="shared" si="1949"/>
        <v>AR$12</v>
      </c>
      <c r="AS1643" s="211" t="str">
        <f t="shared" si="1949"/>
        <v>AS$12</v>
      </c>
      <c r="AT1643" s="211" t="str">
        <f t="shared" si="1949"/>
        <v>AT$12</v>
      </c>
      <c r="AU1643" s="211" t="str">
        <f t="shared" si="1949"/>
        <v>AU$12</v>
      </c>
      <c r="AV1643" s="211" t="str">
        <f t="shared" si="1949"/>
        <v>AV$12</v>
      </c>
      <c r="AW1643" s="211" t="str">
        <f t="shared" si="1949"/>
        <v>AW$12</v>
      </c>
      <c r="AX1643" s="211" t="str">
        <f t="shared" si="1949"/>
        <v>AX$12</v>
      </c>
      <c r="AY1643" s="211" t="str">
        <f t="shared" ref="AY1643:CD1643" si="1950">AY1603</f>
        <v>AY$12</v>
      </c>
      <c r="AZ1643" s="211" t="str">
        <f t="shared" si="1950"/>
        <v>AZ$12</v>
      </c>
      <c r="BA1643" s="211" t="str">
        <f t="shared" si="1950"/>
        <v>BA$12</v>
      </c>
      <c r="BB1643" s="211" t="str">
        <f t="shared" si="1950"/>
        <v>BB$12</v>
      </c>
      <c r="BC1643" s="211" t="str">
        <f t="shared" si="1950"/>
        <v>BC$12</v>
      </c>
      <c r="BD1643" s="211" t="str">
        <f t="shared" si="1950"/>
        <v>BD$12</v>
      </c>
      <c r="BE1643" s="211" t="str">
        <f t="shared" si="1950"/>
        <v>BE$12</v>
      </c>
      <c r="BF1643" s="211" t="str">
        <f t="shared" si="1950"/>
        <v>BF$12</v>
      </c>
      <c r="BG1643" s="211" t="str">
        <f t="shared" si="1950"/>
        <v>BG$12</v>
      </c>
      <c r="BH1643" s="211" t="str">
        <f t="shared" si="1950"/>
        <v>BH$12</v>
      </c>
      <c r="BI1643" s="211" t="str">
        <f t="shared" si="1950"/>
        <v>BI$12</v>
      </c>
      <c r="BJ1643" s="211" t="str">
        <f t="shared" si="1950"/>
        <v>BJ$12</v>
      </c>
      <c r="BK1643" s="211" t="str">
        <f t="shared" si="1950"/>
        <v>BK$12</v>
      </c>
      <c r="BL1643" s="211" t="str">
        <f t="shared" si="1950"/>
        <v>BL$12</v>
      </c>
      <c r="BM1643" s="211" t="str">
        <f t="shared" si="1950"/>
        <v>BM$12</v>
      </c>
      <c r="BN1643" s="211" t="str">
        <f t="shared" si="1950"/>
        <v>BN$12</v>
      </c>
      <c r="BO1643" s="211" t="str">
        <f t="shared" si="1950"/>
        <v>BO$12</v>
      </c>
      <c r="BP1643" s="211" t="str">
        <f t="shared" si="1950"/>
        <v>BP$12</v>
      </c>
      <c r="BQ1643" s="211" t="str">
        <f t="shared" si="1950"/>
        <v>BQ$12</v>
      </c>
      <c r="BR1643" s="211" t="str">
        <f t="shared" si="1950"/>
        <v>BR$12</v>
      </c>
      <c r="BS1643" s="211" t="str">
        <f t="shared" si="1950"/>
        <v>BS$12</v>
      </c>
      <c r="BT1643" s="211" t="str">
        <f t="shared" si="1950"/>
        <v>BT$12</v>
      </c>
      <c r="BU1643" s="211" t="str">
        <f t="shared" si="1950"/>
        <v>BU$12</v>
      </c>
      <c r="BV1643" s="211" t="str">
        <f t="shared" si="1950"/>
        <v>BV$12</v>
      </c>
      <c r="BW1643" s="211" t="str">
        <f t="shared" si="1950"/>
        <v>BW$12</v>
      </c>
      <c r="BX1643" s="211" t="str">
        <f t="shared" si="1950"/>
        <v>BX$12</v>
      </c>
      <c r="BY1643" s="211" t="str">
        <f t="shared" si="1950"/>
        <v>BY$12</v>
      </c>
      <c r="BZ1643" s="211" t="str">
        <f t="shared" si="1950"/>
        <v>BZ$12</v>
      </c>
      <c r="CA1643" s="211" t="str">
        <f t="shared" si="1950"/>
        <v>CA$12</v>
      </c>
      <c r="CB1643" s="211" t="str">
        <f t="shared" si="1950"/>
        <v>CB$12</v>
      </c>
      <c r="CC1643" s="211" t="str">
        <f t="shared" si="1950"/>
        <v>CC$12</v>
      </c>
      <c r="CD1643" s="211" t="str">
        <f t="shared" si="1950"/>
        <v>CD$12</v>
      </c>
      <c r="CE1643" s="211" t="str">
        <f t="shared" ref="CE1643:CK1643" si="1951">CE1603</f>
        <v>CE$12</v>
      </c>
      <c r="CF1643" s="211" t="str">
        <f t="shared" si="1951"/>
        <v>CF$12</v>
      </c>
      <c r="CG1643" s="211" t="str">
        <f t="shared" si="1951"/>
        <v>CG$12</v>
      </c>
      <c r="CH1643" s="211" t="str">
        <f t="shared" si="1951"/>
        <v>CH$12</v>
      </c>
      <c r="CI1643" s="211" t="str">
        <f t="shared" si="1951"/>
        <v>CI$12</v>
      </c>
      <c r="CJ1643" s="211" t="str">
        <f t="shared" si="1951"/>
        <v>CJ$12</v>
      </c>
      <c r="CK1643" s="211" t="str">
        <f t="shared" si="1951"/>
        <v>CK$12</v>
      </c>
      <c r="CL1643" s="211" t="str">
        <f t="shared" ref="CL1643" si="1952">CL1603</f>
        <v>CL$12</v>
      </c>
    </row>
    <row r="1644" spans="2:90" x14ac:dyDescent="0.4">
      <c r="B1644" s="8" t="str">
        <f>B1615</f>
        <v>Primary volume driver</v>
      </c>
      <c r="C1644" s="160"/>
      <c r="D1644" s="160" t="s">
        <v>817</v>
      </c>
      <c r="E1644" s="200" t="str">
        <f t="shared" si="1947"/>
        <v>1644 WCINVBATCH-SV</v>
      </c>
      <c r="G1644" s="160" t="s">
        <v>332</v>
      </c>
      <c r="H1644" s="56"/>
      <c r="I1644" s="79"/>
      <c r="J1644" s="79"/>
      <c r="K1644" s="15"/>
      <c r="L1644" s="15"/>
      <c r="M1644" s="15"/>
      <c r="N1644" s="15"/>
      <c r="O1644" s="15"/>
      <c r="P1644" s="15"/>
      <c r="R1644" s="15"/>
      <c r="S1644" s="211" t="str">
        <f t="shared" ref="S1644" si="1953">S1604</f>
        <v>S$13</v>
      </c>
      <c r="T1644" s="211" t="str">
        <f t="shared" ref="T1644:AX1644" si="1954">T1604</f>
        <v>T$13</v>
      </c>
      <c r="U1644" s="211" t="str">
        <f t="shared" si="1954"/>
        <v>U$13</v>
      </c>
      <c r="V1644" s="211" t="str">
        <f t="shared" si="1954"/>
        <v>V$13</v>
      </c>
      <c r="W1644" s="211" t="str">
        <f t="shared" si="1954"/>
        <v>W$13</v>
      </c>
      <c r="X1644" s="211" t="str">
        <f t="shared" si="1954"/>
        <v>X$13</v>
      </c>
      <c r="Y1644" s="211" t="str">
        <f t="shared" si="1954"/>
        <v>Y$13</v>
      </c>
      <c r="Z1644" s="211" t="str">
        <f t="shared" si="1954"/>
        <v>Z$13</v>
      </c>
      <c r="AA1644" s="211" t="str">
        <f t="shared" si="1954"/>
        <v>AA$13</v>
      </c>
      <c r="AB1644" s="211" t="str">
        <f t="shared" si="1954"/>
        <v>AB$13</v>
      </c>
      <c r="AC1644" s="211" t="str">
        <f t="shared" si="1954"/>
        <v>AC$13</v>
      </c>
      <c r="AD1644" s="211" t="str">
        <f t="shared" si="1954"/>
        <v>AD$13</v>
      </c>
      <c r="AE1644" s="211" t="str">
        <f t="shared" si="1954"/>
        <v>AE$13</v>
      </c>
      <c r="AF1644" s="211" t="str">
        <f t="shared" si="1954"/>
        <v>AF$13</v>
      </c>
      <c r="AG1644" s="211" t="str">
        <f t="shared" si="1954"/>
        <v>AG$13</v>
      </c>
      <c r="AH1644" s="211" t="str">
        <f t="shared" si="1954"/>
        <v>AH$13</v>
      </c>
      <c r="AI1644" s="211" t="str">
        <f t="shared" si="1954"/>
        <v>AI$13</v>
      </c>
      <c r="AJ1644" s="211" t="str">
        <f t="shared" si="1954"/>
        <v>AJ$13</v>
      </c>
      <c r="AK1644" s="211" t="str">
        <f t="shared" si="1954"/>
        <v>AK$13</v>
      </c>
      <c r="AL1644" s="211" t="str">
        <f t="shared" si="1954"/>
        <v>AL$13</v>
      </c>
      <c r="AM1644" s="211" t="str">
        <f t="shared" si="1954"/>
        <v>AM$13</v>
      </c>
      <c r="AN1644" s="211" t="str">
        <f t="shared" si="1954"/>
        <v>AN$13</v>
      </c>
      <c r="AO1644" s="211" t="str">
        <f t="shared" si="1954"/>
        <v>AO$13</v>
      </c>
      <c r="AP1644" s="211" t="str">
        <f t="shared" si="1954"/>
        <v>AP$13</v>
      </c>
      <c r="AQ1644" s="211" t="str">
        <f t="shared" si="1954"/>
        <v>AQ$13</v>
      </c>
      <c r="AR1644" s="211" t="str">
        <f t="shared" si="1954"/>
        <v>AR$13</v>
      </c>
      <c r="AS1644" s="211" t="str">
        <f t="shared" si="1954"/>
        <v>AS$13</v>
      </c>
      <c r="AT1644" s="211" t="str">
        <f t="shared" si="1954"/>
        <v>AT$13</v>
      </c>
      <c r="AU1644" s="211" t="str">
        <f t="shared" si="1954"/>
        <v>AU$13</v>
      </c>
      <c r="AV1644" s="211" t="str">
        <f t="shared" si="1954"/>
        <v>AV$13</v>
      </c>
      <c r="AW1644" s="211" t="str">
        <f t="shared" si="1954"/>
        <v>AW$13</v>
      </c>
      <c r="AX1644" s="211" t="str">
        <f t="shared" si="1954"/>
        <v>AX$13</v>
      </c>
      <c r="AY1644" s="211" t="str">
        <f t="shared" ref="AY1644:CD1644" si="1955">AY1604</f>
        <v>AY$13</v>
      </c>
      <c r="AZ1644" s="211" t="str">
        <f t="shared" si="1955"/>
        <v>AZ$13</v>
      </c>
      <c r="BA1644" s="211" t="str">
        <f t="shared" si="1955"/>
        <v>BA$13</v>
      </c>
      <c r="BB1644" s="211" t="str">
        <f t="shared" si="1955"/>
        <v>BB$13</v>
      </c>
      <c r="BC1644" s="211" t="str">
        <f t="shared" si="1955"/>
        <v>BC$13</v>
      </c>
      <c r="BD1644" s="211" t="str">
        <f t="shared" si="1955"/>
        <v>BD$13</v>
      </c>
      <c r="BE1644" s="211" t="str">
        <f t="shared" si="1955"/>
        <v>BE$13</v>
      </c>
      <c r="BF1644" s="211" t="str">
        <f t="shared" si="1955"/>
        <v>BF$13</v>
      </c>
      <c r="BG1644" s="211" t="str">
        <f t="shared" si="1955"/>
        <v>BG$13</v>
      </c>
      <c r="BH1644" s="211" t="str">
        <f t="shared" si="1955"/>
        <v>BH$13</v>
      </c>
      <c r="BI1644" s="211" t="str">
        <f t="shared" si="1955"/>
        <v>BI$13</v>
      </c>
      <c r="BJ1644" s="211" t="str">
        <f t="shared" si="1955"/>
        <v>BJ$13</v>
      </c>
      <c r="BK1644" s="211" t="str">
        <f t="shared" si="1955"/>
        <v>BK$13</v>
      </c>
      <c r="BL1644" s="211" t="str">
        <f t="shared" si="1955"/>
        <v>BL$13</v>
      </c>
      <c r="BM1644" s="211" t="str">
        <f t="shared" si="1955"/>
        <v>BM$13</v>
      </c>
      <c r="BN1644" s="211" t="str">
        <f t="shared" si="1955"/>
        <v>BN$13</v>
      </c>
      <c r="BO1644" s="211" t="str">
        <f t="shared" si="1955"/>
        <v>BO$13</v>
      </c>
      <c r="BP1644" s="211" t="str">
        <f t="shared" si="1955"/>
        <v>BP$13</v>
      </c>
      <c r="BQ1644" s="211" t="str">
        <f t="shared" si="1955"/>
        <v>BQ$13</v>
      </c>
      <c r="BR1644" s="211" t="str">
        <f t="shared" si="1955"/>
        <v>BR$13</v>
      </c>
      <c r="BS1644" s="211" t="str">
        <f t="shared" si="1955"/>
        <v>BS$13</v>
      </c>
      <c r="BT1644" s="211" t="str">
        <f t="shared" si="1955"/>
        <v>BT$13</v>
      </c>
      <c r="BU1644" s="211" t="str">
        <f t="shared" si="1955"/>
        <v>BU$13</v>
      </c>
      <c r="BV1644" s="211" t="str">
        <f t="shared" si="1955"/>
        <v>BV$13</v>
      </c>
      <c r="BW1644" s="211" t="str">
        <f t="shared" si="1955"/>
        <v>BW$13</v>
      </c>
      <c r="BX1644" s="211" t="str">
        <f t="shared" si="1955"/>
        <v>BX$13</v>
      </c>
      <c r="BY1644" s="211" t="str">
        <f t="shared" si="1955"/>
        <v>BY$13</v>
      </c>
      <c r="BZ1644" s="211" t="str">
        <f t="shared" si="1955"/>
        <v>BZ$13</v>
      </c>
      <c r="CA1644" s="211" t="str">
        <f t="shared" si="1955"/>
        <v>CA$13</v>
      </c>
      <c r="CB1644" s="211" t="str">
        <f t="shared" si="1955"/>
        <v>CB$13</v>
      </c>
      <c r="CC1644" s="211" t="str">
        <f t="shared" si="1955"/>
        <v>CC$13</v>
      </c>
      <c r="CD1644" s="211" t="str">
        <f t="shared" si="1955"/>
        <v>CD$13</v>
      </c>
      <c r="CE1644" s="211" t="str">
        <f t="shared" ref="CE1644:CK1644" si="1956">CE1604</f>
        <v>CE$13</v>
      </c>
      <c r="CF1644" s="211" t="str">
        <f t="shared" si="1956"/>
        <v>CF$13</v>
      </c>
      <c r="CG1644" s="211" t="str">
        <f t="shared" si="1956"/>
        <v>CG$13</v>
      </c>
      <c r="CH1644" s="211" t="str">
        <f t="shared" si="1956"/>
        <v>CH$13</v>
      </c>
      <c r="CI1644" s="211" t="str">
        <f t="shared" si="1956"/>
        <v>CI$13</v>
      </c>
      <c r="CJ1644" s="211" t="str">
        <f t="shared" si="1956"/>
        <v>CJ$13</v>
      </c>
      <c r="CK1644" s="211" t="str">
        <f t="shared" si="1956"/>
        <v>CK$13</v>
      </c>
      <c r="CL1644" s="211" t="str">
        <f t="shared" ref="CL1644" si="1957">CL1604</f>
        <v>CL$13</v>
      </c>
    </row>
    <row r="1645" spans="2:90" x14ac:dyDescent="0.4">
      <c r="B1645" s="89" t="str">
        <f>B1620</f>
        <v xml:space="preserve">COGS w/ inventory - volume driven: </v>
      </c>
      <c r="C1645" s="160"/>
      <c r="D1645" s="160" t="s">
        <v>817</v>
      </c>
      <c r="E1645" s="200" t="str">
        <f t="shared" si="1947"/>
        <v>1645 WCINVBATCH-SV</v>
      </c>
      <c r="G1645" s="160" t="s">
        <v>332</v>
      </c>
      <c r="H1645" s="12"/>
      <c r="I1645" s="60"/>
      <c r="J1645" s="60"/>
      <c r="K1645" s="15"/>
      <c r="L1645" s="15"/>
      <c r="M1645" s="15"/>
      <c r="N1645" s="15"/>
      <c r="O1645" s="15"/>
      <c r="P1645" s="15"/>
      <c r="R1645" s="15"/>
      <c r="S1645" s="211">
        <f t="shared" ref="S1645" si="1958">S1605</f>
        <v>0</v>
      </c>
      <c r="T1645" s="211">
        <f t="shared" ref="T1645:AX1645" si="1959">T1605</f>
        <v>0</v>
      </c>
      <c r="U1645" s="211">
        <f t="shared" si="1959"/>
        <v>0</v>
      </c>
      <c r="V1645" s="211">
        <f t="shared" si="1959"/>
        <v>0</v>
      </c>
      <c r="W1645" s="211">
        <f t="shared" si="1959"/>
        <v>0</v>
      </c>
      <c r="X1645" s="211">
        <f t="shared" si="1959"/>
        <v>0</v>
      </c>
      <c r="Y1645" s="211">
        <f t="shared" si="1959"/>
        <v>0</v>
      </c>
      <c r="Z1645" s="211">
        <f t="shared" si="1959"/>
        <v>0</v>
      </c>
      <c r="AA1645" s="211">
        <f t="shared" si="1959"/>
        <v>0</v>
      </c>
      <c r="AB1645" s="211">
        <f t="shared" si="1959"/>
        <v>0</v>
      </c>
      <c r="AC1645" s="211">
        <f t="shared" si="1959"/>
        <v>0</v>
      </c>
      <c r="AD1645" s="211">
        <f t="shared" si="1959"/>
        <v>0</v>
      </c>
      <c r="AE1645" s="211">
        <f t="shared" si="1959"/>
        <v>0</v>
      </c>
      <c r="AF1645" s="211">
        <f t="shared" si="1959"/>
        <v>0</v>
      </c>
      <c r="AG1645" s="211">
        <f t="shared" si="1959"/>
        <v>0</v>
      </c>
      <c r="AH1645" s="211">
        <f t="shared" si="1959"/>
        <v>0</v>
      </c>
      <c r="AI1645" s="211">
        <f t="shared" si="1959"/>
        <v>0</v>
      </c>
      <c r="AJ1645" s="211">
        <f t="shared" si="1959"/>
        <v>0</v>
      </c>
      <c r="AK1645" s="211">
        <f t="shared" si="1959"/>
        <v>0</v>
      </c>
      <c r="AL1645" s="211">
        <f t="shared" si="1959"/>
        <v>0</v>
      </c>
      <c r="AM1645" s="211">
        <f t="shared" si="1959"/>
        <v>0</v>
      </c>
      <c r="AN1645" s="211">
        <f t="shared" si="1959"/>
        <v>0</v>
      </c>
      <c r="AO1645" s="211">
        <f t="shared" si="1959"/>
        <v>0</v>
      </c>
      <c r="AP1645" s="211">
        <f t="shared" si="1959"/>
        <v>0</v>
      </c>
      <c r="AQ1645" s="211">
        <f t="shared" si="1959"/>
        <v>0</v>
      </c>
      <c r="AR1645" s="211">
        <f t="shared" si="1959"/>
        <v>0</v>
      </c>
      <c r="AS1645" s="211">
        <f t="shared" si="1959"/>
        <v>0</v>
      </c>
      <c r="AT1645" s="211">
        <f t="shared" si="1959"/>
        <v>0</v>
      </c>
      <c r="AU1645" s="211">
        <f t="shared" si="1959"/>
        <v>0</v>
      </c>
      <c r="AV1645" s="211">
        <f t="shared" si="1959"/>
        <v>0</v>
      </c>
      <c r="AW1645" s="211">
        <f t="shared" si="1959"/>
        <v>0</v>
      </c>
      <c r="AX1645" s="211">
        <f t="shared" si="1959"/>
        <v>0</v>
      </c>
      <c r="AY1645" s="211">
        <f t="shared" ref="AY1645:CD1645" si="1960">AY1605</f>
        <v>0</v>
      </c>
      <c r="AZ1645" s="211">
        <f t="shared" si="1960"/>
        <v>0</v>
      </c>
      <c r="BA1645" s="211">
        <f t="shared" si="1960"/>
        <v>0</v>
      </c>
      <c r="BB1645" s="211">
        <f t="shared" si="1960"/>
        <v>0</v>
      </c>
      <c r="BC1645" s="211">
        <f t="shared" si="1960"/>
        <v>0</v>
      </c>
      <c r="BD1645" s="211">
        <f t="shared" si="1960"/>
        <v>0</v>
      </c>
      <c r="BE1645" s="211">
        <f t="shared" si="1960"/>
        <v>0</v>
      </c>
      <c r="BF1645" s="211">
        <f t="shared" si="1960"/>
        <v>0</v>
      </c>
      <c r="BG1645" s="211">
        <f t="shared" si="1960"/>
        <v>0</v>
      </c>
      <c r="BH1645" s="211">
        <f t="shared" si="1960"/>
        <v>0</v>
      </c>
      <c r="BI1645" s="211">
        <f t="shared" si="1960"/>
        <v>0</v>
      </c>
      <c r="BJ1645" s="211">
        <f t="shared" si="1960"/>
        <v>0</v>
      </c>
      <c r="BK1645" s="211">
        <f t="shared" si="1960"/>
        <v>0</v>
      </c>
      <c r="BL1645" s="211">
        <f t="shared" si="1960"/>
        <v>0</v>
      </c>
      <c r="BM1645" s="211">
        <f t="shared" si="1960"/>
        <v>0</v>
      </c>
      <c r="BN1645" s="211">
        <f t="shared" si="1960"/>
        <v>0</v>
      </c>
      <c r="BO1645" s="211">
        <f t="shared" si="1960"/>
        <v>0</v>
      </c>
      <c r="BP1645" s="211">
        <f t="shared" si="1960"/>
        <v>0</v>
      </c>
      <c r="BQ1645" s="211">
        <f t="shared" si="1960"/>
        <v>0</v>
      </c>
      <c r="BR1645" s="211">
        <f t="shared" si="1960"/>
        <v>0</v>
      </c>
      <c r="BS1645" s="211">
        <f t="shared" si="1960"/>
        <v>0</v>
      </c>
      <c r="BT1645" s="211">
        <f t="shared" si="1960"/>
        <v>0</v>
      </c>
      <c r="BU1645" s="211">
        <f t="shared" si="1960"/>
        <v>0</v>
      </c>
      <c r="BV1645" s="211">
        <f t="shared" si="1960"/>
        <v>0</v>
      </c>
      <c r="BW1645" s="211">
        <f t="shared" si="1960"/>
        <v>0</v>
      </c>
      <c r="BX1645" s="211">
        <f t="shared" si="1960"/>
        <v>0</v>
      </c>
      <c r="BY1645" s="211">
        <f t="shared" si="1960"/>
        <v>0</v>
      </c>
      <c r="BZ1645" s="211">
        <f t="shared" si="1960"/>
        <v>0</v>
      </c>
      <c r="CA1645" s="211">
        <f t="shared" si="1960"/>
        <v>0</v>
      </c>
      <c r="CB1645" s="211">
        <f t="shared" si="1960"/>
        <v>0</v>
      </c>
      <c r="CC1645" s="211">
        <f t="shared" si="1960"/>
        <v>0</v>
      </c>
      <c r="CD1645" s="211">
        <f t="shared" si="1960"/>
        <v>0</v>
      </c>
      <c r="CE1645" s="211">
        <f t="shared" ref="CE1645:CK1645" si="1961">CE1605</f>
        <v>0</v>
      </c>
      <c r="CF1645" s="211">
        <f t="shared" si="1961"/>
        <v>0</v>
      </c>
      <c r="CG1645" s="211">
        <f t="shared" si="1961"/>
        <v>0</v>
      </c>
      <c r="CH1645" s="211">
        <f t="shared" si="1961"/>
        <v>0</v>
      </c>
      <c r="CI1645" s="211">
        <f t="shared" si="1961"/>
        <v>0</v>
      </c>
      <c r="CJ1645" s="211">
        <f t="shared" si="1961"/>
        <v>0</v>
      </c>
      <c r="CK1645" s="211">
        <f t="shared" si="1961"/>
        <v>0</v>
      </c>
      <c r="CL1645" s="211">
        <f t="shared" ref="CL1645" si="1962">CL1605</f>
        <v>0</v>
      </c>
    </row>
    <row r="1646" spans="2:90" x14ac:dyDescent="0.4">
      <c r="B1646" s="235" t="str">
        <f>IFERROR(SUBSTITUTE(TRIM(MID(B1620, SEARCH("-", B1620) + 1, LEN(B1620))),":",""),"no unit")</f>
        <v>volume driven</v>
      </c>
      <c r="C1646" s="160"/>
      <c r="D1646" s="160" t="s">
        <v>817</v>
      </c>
      <c r="E1646" s="200" t="str">
        <f t="shared" si="1947"/>
        <v>1646 WCINVBATCH-SV</v>
      </c>
      <c r="G1646" s="160" t="s">
        <v>332</v>
      </c>
      <c r="H1646" s="12"/>
      <c r="I1646" s="60"/>
      <c r="J1646" s="60"/>
      <c r="K1646" s="15"/>
      <c r="L1646" s="15"/>
      <c r="M1646" s="15"/>
      <c r="N1646" s="15"/>
      <c r="O1646" s="15"/>
      <c r="P1646" s="15"/>
      <c r="R1646" s="15"/>
      <c r="S1646" s="211"/>
      <c r="T1646" s="211"/>
      <c r="U1646" s="211"/>
      <c r="V1646" s="211"/>
      <c r="W1646" s="211"/>
      <c r="X1646" s="211"/>
      <c r="Y1646" s="211"/>
      <c r="Z1646" s="211"/>
      <c r="AA1646" s="211"/>
      <c r="AB1646" s="211"/>
      <c r="AC1646" s="211"/>
      <c r="AD1646" s="211"/>
      <c r="AE1646" s="211"/>
      <c r="AF1646" s="211"/>
      <c r="AG1646" s="211"/>
      <c r="AH1646" s="211"/>
      <c r="AI1646" s="211"/>
      <c r="AJ1646" s="211"/>
      <c r="AK1646" s="211"/>
      <c r="AL1646" s="211"/>
      <c r="AM1646" s="211"/>
      <c r="AN1646" s="211"/>
      <c r="AO1646" s="211"/>
      <c r="AP1646" s="211"/>
      <c r="AQ1646" s="211"/>
      <c r="AR1646" s="211"/>
      <c r="AS1646" s="211"/>
      <c r="AT1646" s="211"/>
      <c r="AU1646" s="211"/>
      <c r="AV1646" s="211"/>
      <c r="AW1646" s="211"/>
      <c r="AX1646" s="211"/>
      <c r="AY1646" s="211"/>
      <c r="AZ1646" s="211"/>
      <c r="BA1646" s="211"/>
      <c r="BB1646" s="211"/>
      <c r="BC1646" s="211"/>
      <c r="BD1646" s="211"/>
      <c r="BE1646" s="211"/>
      <c r="BF1646" s="211"/>
      <c r="BG1646" s="211"/>
      <c r="BH1646" s="211"/>
      <c r="BI1646" s="211"/>
      <c r="BJ1646" s="211"/>
      <c r="BK1646" s="211"/>
      <c r="BL1646" s="211"/>
      <c r="BM1646" s="211"/>
      <c r="BN1646" s="211"/>
      <c r="BO1646" s="211"/>
      <c r="BP1646" s="211"/>
      <c r="BQ1646" s="211"/>
      <c r="BR1646" s="211"/>
      <c r="BS1646" s="211"/>
      <c r="BT1646" s="211"/>
      <c r="BU1646" s="211"/>
      <c r="BV1646" s="211"/>
      <c r="BW1646" s="211"/>
      <c r="BX1646" s="211"/>
      <c r="BY1646" s="211"/>
      <c r="BZ1646" s="211"/>
      <c r="CA1646" s="211"/>
      <c r="CB1646" s="211"/>
      <c r="CC1646" s="211"/>
      <c r="CD1646" s="211"/>
      <c r="CE1646" s="211"/>
      <c r="CF1646" s="211"/>
      <c r="CG1646" s="211"/>
      <c r="CH1646" s="211"/>
      <c r="CI1646" s="211"/>
      <c r="CJ1646" s="211"/>
      <c r="CK1646" s="211"/>
      <c r="CL1646" s="211"/>
    </row>
    <row r="1647" spans="2:90" x14ac:dyDescent="0.4">
      <c r="B1647" s="89" t="str">
        <f>B1618</f>
        <v>Secondary revenue driver</v>
      </c>
      <c r="C1647" s="160"/>
      <c r="D1647" s="160" t="s">
        <v>817</v>
      </c>
      <c r="E1647" s="200" t="str">
        <f t="shared" si="1947"/>
        <v>1647 WCINVBATCH-SV</v>
      </c>
      <c r="G1647" s="160" t="s">
        <v>332</v>
      </c>
      <c r="H1647" s="12"/>
      <c r="I1647" s="60"/>
      <c r="J1647" s="60"/>
      <c r="K1647" s="15"/>
      <c r="L1647" s="15"/>
      <c r="M1647" s="15"/>
      <c r="N1647" s="15"/>
      <c r="O1647" s="15"/>
      <c r="P1647" s="15"/>
      <c r="R1647" s="15"/>
      <c r="S1647" s="4" t="str">
        <f t="shared" ref="S1647" si="1963">ADDRESS(ROW(S1637),COLUMN(S1637),2)</f>
        <v>S$1637</v>
      </c>
      <c r="T1647" s="4" t="str">
        <f t="shared" ref="T1647:CD1647" si="1964">ADDRESS(ROW(T1637),COLUMN(T1637),2)</f>
        <v>T$1637</v>
      </c>
      <c r="U1647" s="4" t="str">
        <f t="shared" si="1964"/>
        <v>U$1637</v>
      </c>
      <c r="V1647" s="4" t="str">
        <f t="shared" si="1964"/>
        <v>V$1637</v>
      </c>
      <c r="W1647" s="4" t="str">
        <f t="shared" si="1964"/>
        <v>W$1637</v>
      </c>
      <c r="X1647" s="4" t="str">
        <f t="shared" si="1964"/>
        <v>X$1637</v>
      </c>
      <c r="Y1647" s="4" t="str">
        <f t="shared" si="1964"/>
        <v>Y$1637</v>
      </c>
      <c r="Z1647" s="4" t="str">
        <f t="shared" si="1964"/>
        <v>Z$1637</v>
      </c>
      <c r="AA1647" s="4" t="str">
        <f t="shared" si="1964"/>
        <v>AA$1637</v>
      </c>
      <c r="AB1647" s="4" t="str">
        <f t="shared" si="1964"/>
        <v>AB$1637</v>
      </c>
      <c r="AC1647" s="4" t="str">
        <f t="shared" si="1964"/>
        <v>AC$1637</v>
      </c>
      <c r="AD1647" s="4" t="str">
        <f t="shared" si="1964"/>
        <v>AD$1637</v>
      </c>
      <c r="AE1647" s="4" t="str">
        <f t="shared" si="1964"/>
        <v>AE$1637</v>
      </c>
      <c r="AF1647" s="4" t="str">
        <f t="shared" si="1964"/>
        <v>AF$1637</v>
      </c>
      <c r="AG1647" s="4" t="str">
        <f t="shared" si="1964"/>
        <v>AG$1637</v>
      </c>
      <c r="AH1647" s="4" t="str">
        <f t="shared" si="1964"/>
        <v>AH$1637</v>
      </c>
      <c r="AI1647" s="4" t="str">
        <f t="shared" si="1964"/>
        <v>AI$1637</v>
      </c>
      <c r="AJ1647" s="4" t="str">
        <f t="shared" si="1964"/>
        <v>AJ$1637</v>
      </c>
      <c r="AK1647" s="4" t="str">
        <f t="shared" si="1964"/>
        <v>AK$1637</v>
      </c>
      <c r="AL1647" s="4" t="str">
        <f t="shared" si="1964"/>
        <v>AL$1637</v>
      </c>
      <c r="AM1647" s="4" t="str">
        <f t="shared" si="1964"/>
        <v>AM$1637</v>
      </c>
      <c r="AN1647" s="4" t="str">
        <f t="shared" si="1964"/>
        <v>AN$1637</v>
      </c>
      <c r="AO1647" s="4" t="str">
        <f t="shared" si="1964"/>
        <v>AO$1637</v>
      </c>
      <c r="AP1647" s="4" t="str">
        <f t="shared" si="1964"/>
        <v>AP$1637</v>
      </c>
      <c r="AQ1647" s="4" t="str">
        <f t="shared" si="1964"/>
        <v>AQ$1637</v>
      </c>
      <c r="AR1647" s="4" t="str">
        <f t="shared" si="1964"/>
        <v>AR$1637</v>
      </c>
      <c r="AS1647" s="4" t="str">
        <f t="shared" si="1964"/>
        <v>AS$1637</v>
      </c>
      <c r="AT1647" s="4" t="str">
        <f t="shared" si="1964"/>
        <v>AT$1637</v>
      </c>
      <c r="AU1647" s="4" t="str">
        <f t="shared" si="1964"/>
        <v>AU$1637</v>
      </c>
      <c r="AV1647" s="4" t="str">
        <f t="shared" si="1964"/>
        <v>AV$1637</v>
      </c>
      <c r="AW1647" s="4" t="str">
        <f t="shared" si="1964"/>
        <v>AW$1637</v>
      </c>
      <c r="AX1647" s="4" t="str">
        <f t="shared" si="1964"/>
        <v>AX$1637</v>
      </c>
      <c r="AY1647" s="4" t="str">
        <f t="shared" si="1964"/>
        <v>AY$1637</v>
      </c>
      <c r="AZ1647" s="4" t="str">
        <f t="shared" si="1964"/>
        <v>AZ$1637</v>
      </c>
      <c r="BA1647" s="4" t="str">
        <f t="shared" si="1964"/>
        <v>BA$1637</v>
      </c>
      <c r="BB1647" s="4" t="str">
        <f t="shared" si="1964"/>
        <v>BB$1637</v>
      </c>
      <c r="BC1647" s="4" t="str">
        <f t="shared" si="1964"/>
        <v>BC$1637</v>
      </c>
      <c r="BD1647" s="4" t="str">
        <f t="shared" si="1964"/>
        <v>BD$1637</v>
      </c>
      <c r="BE1647" s="4" t="str">
        <f t="shared" si="1964"/>
        <v>BE$1637</v>
      </c>
      <c r="BF1647" s="4" t="str">
        <f t="shared" si="1964"/>
        <v>BF$1637</v>
      </c>
      <c r="BG1647" s="4" t="str">
        <f t="shared" si="1964"/>
        <v>BG$1637</v>
      </c>
      <c r="BH1647" s="4" t="str">
        <f t="shared" si="1964"/>
        <v>BH$1637</v>
      </c>
      <c r="BI1647" s="4" t="str">
        <f t="shared" si="1964"/>
        <v>BI$1637</v>
      </c>
      <c r="BJ1647" s="4" t="str">
        <f t="shared" si="1964"/>
        <v>BJ$1637</v>
      </c>
      <c r="BK1647" s="4" t="str">
        <f t="shared" si="1964"/>
        <v>BK$1637</v>
      </c>
      <c r="BL1647" s="4" t="str">
        <f t="shared" si="1964"/>
        <v>BL$1637</v>
      </c>
      <c r="BM1647" s="4" t="str">
        <f t="shared" si="1964"/>
        <v>BM$1637</v>
      </c>
      <c r="BN1647" s="4" t="str">
        <f t="shared" si="1964"/>
        <v>BN$1637</v>
      </c>
      <c r="BO1647" s="4" t="str">
        <f t="shared" si="1964"/>
        <v>BO$1637</v>
      </c>
      <c r="BP1647" s="4" t="str">
        <f t="shared" si="1964"/>
        <v>BP$1637</v>
      </c>
      <c r="BQ1647" s="4" t="str">
        <f t="shared" si="1964"/>
        <v>BQ$1637</v>
      </c>
      <c r="BR1647" s="4" t="str">
        <f t="shared" si="1964"/>
        <v>BR$1637</v>
      </c>
      <c r="BS1647" s="4" t="str">
        <f t="shared" si="1964"/>
        <v>BS$1637</v>
      </c>
      <c r="BT1647" s="4" t="str">
        <f t="shared" si="1964"/>
        <v>BT$1637</v>
      </c>
      <c r="BU1647" s="4" t="str">
        <f t="shared" si="1964"/>
        <v>BU$1637</v>
      </c>
      <c r="BV1647" s="4" t="str">
        <f t="shared" si="1964"/>
        <v>BV$1637</v>
      </c>
      <c r="BW1647" s="4" t="str">
        <f t="shared" si="1964"/>
        <v>BW$1637</v>
      </c>
      <c r="BX1647" s="4" t="str">
        <f t="shared" si="1964"/>
        <v>BX$1637</v>
      </c>
      <c r="BY1647" s="4" t="str">
        <f t="shared" si="1964"/>
        <v>BY$1637</v>
      </c>
      <c r="BZ1647" s="4" t="str">
        <f t="shared" si="1964"/>
        <v>BZ$1637</v>
      </c>
      <c r="CA1647" s="4" t="str">
        <f t="shared" si="1964"/>
        <v>CA$1637</v>
      </c>
      <c r="CB1647" s="4" t="str">
        <f t="shared" si="1964"/>
        <v>CB$1637</v>
      </c>
      <c r="CC1647" s="4" t="str">
        <f t="shared" si="1964"/>
        <v>CC$1637</v>
      </c>
      <c r="CD1647" s="4" t="str">
        <f t="shared" si="1964"/>
        <v>CD$1637</v>
      </c>
      <c r="CE1647" s="4" t="str">
        <f t="shared" ref="CE1647:CK1647" si="1965">ADDRESS(ROW(CE1637),COLUMN(CE1637),2)</f>
        <v>CE$1637</v>
      </c>
      <c r="CF1647" s="4" t="str">
        <f t="shared" si="1965"/>
        <v>CF$1637</v>
      </c>
      <c r="CG1647" s="4" t="str">
        <f t="shared" si="1965"/>
        <v>CG$1637</v>
      </c>
      <c r="CH1647" s="4" t="str">
        <f t="shared" si="1965"/>
        <v>CH$1637</v>
      </c>
      <c r="CI1647" s="4" t="str">
        <f t="shared" si="1965"/>
        <v>CI$1637</v>
      </c>
      <c r="CJ1647" s="4" t="str">
        <f t="shared" si="1965"/>
        <v>CJ$1637</v>
      </c>
      <c r="CK1647" s="4" t="str">
        <f t="shared" si="1965"/>
        <v>CK$1637</v>
      </c>
      <c r="CL1647" s="4" t="str">
        <f t="shared" ref="CL1647" si="1966">ADDRESS(ROW(CL1637),COLUMN(CL1637),2)</f>
        <v>CL$1637</v>
      </c>
    </row>
    <row r="1648" spans="2:90" x14ac:dyDescent="0.4">
      <c r="B1648" s="8" t="str">
        <f>B1619</f>
        <v>Secondary volume driver</v>
      </c>
      <c r="C1648" s="160"/>
      <c r="D1648" s="160" t="s">
        <v>817</v>
      </c>
      <c r="E1648" s="200" t="str">
        <f t="shared" si="1947"/>
        <v>1648 WCINVBATCH-SV</v>
      </c>
      <c r="G1648" s="160" t="s">
        <v>332</v>
      </c>
      <c r="H1648" s="12"/>
      <c r="I1648" s="60"/>
      <c r="J1648" s="60"/>
      <c r="K1648" s="15"/>
      <c r="L1648" s="15"/>
      <c r="M1648" s="15"/>
      <c r="N1648" s="15"/>
      <c r="O1648" s="15"/>
      <c r="P1648" s="15"/>
      <c r="R1648" s="15"/>
      <c r="S1648" s="211" t="str">
        <f t="shared" ref="S1648" si="1967">S1608</f>
        <v>S$15</v>
      </c>
      <c r="T1648" s="211" t="str">
        <f t="shared" ref="T1648:AX1648" si="1968">T1608</f>
        <v>T$15</v>
      </c>
      <c r="U1648" s="211" t="str">
        <f t="shared" si="1968"/>
        <v>U$15</v>
      </c>
      <c r="V1648" s="211" t="str">
        <f t="shared" si="1968"/>
        <v>V$15</v>
      </c>
      <c r="W1648" s="211" t="str">
        <f t="shared" si="1968"/>
        <v>W$15</v>
      </c>
      <c r="X1648" s="211" t="str">
        <f t="shared" si="1968"/>
        <v>X$15</v>
      </c>
      <c r="Y1648" s="211" t="str">
        <f t="shared" si="1968"/>
        <v>Y$15</v>
      </c>
      <c r="Z1648" s="211" t="str">
        <f t="shared" si="1968"/>
        <v>Z$15</v>
      </c>
      <c r="AA1648" s="211" t="str">
        <f t="shared" si="1968"/>
        <v>AA$15</v>
      </c>
      <c r="AB1648" s="211" t="str">
        <f t="shared" si="1968"/>
        <v>AB$15</v>
      </c>
      <c r="AC1648" s="211" t="str">
        <f t="shared" si="1968"/>
        <v>AC$15</v>
      </c>
      <c r="AD1648" s="211" t="str">
        <f t="shared" si="1968"/>
        <v>AD$15</v>
      </c>
      <c r="AE1648" s="211" t="str">
        <f t="shared" si="1968"/>
        <v>AE$15</v>
      </c>
      <c r="AF1648" s="211" t="str">
        <f t="shared" si="1968"/>
        <v>AF$15</v>
      </c>
      <c r="AG1648" s="211" t="str">
        <f t="shared" si="1968"/>
        <v>AG$15</v>
      </c>
      <c r="AH1648" s="211" t="str">
        <f t="shared" si="1968"/>
        <v>AH$15</v>
      </c>
      <c r="AI1648" s="211" t="str">
        <f t="shared" si="1968"/>
        <v>AI$15</v>
      </c>
      <c r="AJ1648" s="211" t="str">
        <f t="shared" si="1968"/>
        <v>AJ$15</v>
      </c>
      <c r="AK1648" s="211" t="str">
        <f t="shared" si="1968"/>
        <v>AK$15</v>
      </c>
      <c r="AL1648" s="211" t="str">
        <f t="shared" si="1968"/>
        <v>AL$15</v>
      </c>
      <c r="AM1648" s="211" t="str">
        <f t="shared" si="1968"/>
        <v>AM$15</v>
      </c>
      <c r="AN1648" s="211" t="str">
        <f t="shared" si="1968"/>
        <v>AN$15</v>
      </c>
      <c r="AO1648" s="211" t="str">
        <f t="shared" si="1968"/>
        <v>AO$15</v>
      </c>
      <c r="AP1648" s="211" t="str">
        <f t="shared" si="1968"/>
        <v>AP$15</v>
      </c>
      <c r="AQ1648" s="211" t="str">
        <f t="shared" si="1968"/>
        <v>AQ$15</v>
      </c>
      <c r="AR1648" s="211" t="str">
        <f t="shared" si="1968"/>
        <v>AR$15</v>
      </c>
      <c r="AS1648" s="211" t="str">
        <f t="shared" si="1968"/>
        <v>AS$15</v>
      </c>
      <c r="AT1648" s="211" t="str">
        <f t="shared" si="1968"/>
        <v>AT$15</v>
      </c>
      <c r="AU1648" s="211" t="str">
        <f t="shared" si="1968"/>
        <v>AU$15</v>
      </c>
      <c r="AV1648" s="211" t="str">
        <f t="shared" si="1968"/>
        <v>AV$15</v>
      </c>
      <c r="AW1648" s="211" t="str">
        <f t="shared" si="1968"/>
        <v>AW$15</v>
      </c>
      <c r="AX1648" s="211" t="str">
        <f t="shared" si="1968"/>
        <v>AX$15</v>
      </c>
      <c r="AY1648" s="211" t="str">
        <f t="shared" ref="AY1648:CD1648" si="1969">AY1608</f>
        <v>AY$15</v>
      </c>
      <c r="AZ1648" s="211" t="str">
        <f t="shared" si="1969"/>
        <v>AZ$15</v>
      </c>
      <c r="BA1648" s="211" t="str">
        <f t="shared" si="1969"/>
        <v>BA$15</v>
      </c>
      <c r="BB1648" s="211" t="str">
        <f t="shared" si="1969"/>
        <v>BB$15</v>
      </c>
      <c r="BC1648" s="211" t="str">
        <f t="shared" si="1969"/>
        <v>BC$15</v>
      </c>
      <c r="BD1648" s="211" t="str">
        <f t="shared" si="1969"/>
        <v>BD$15</v>
      </c>
      <c r="BE1648" s="211" t="str">
        <f t="shared" si="1969"/>
        <v>BE$15</v>
      </c>
      <c r="BF1648" s="211" t="str">
        <f t="shared" si="1969"/>
        <v>BF$15</v>
      </c>
      <c r="BG1648" s="211" t="str">
        <f t="shared" si="1969"/>
        <v>BG$15</v>
      </c>
      <c r="BH1648" s="211" t="str">
        <f t="shared" si="1969"/>
        <v>BH$15</v>
      </c>
      <c r="BI1648" s="211" t="str">
        <f t="shared" si="1969"/>
        <v>BI$15</v>
      </c>
      <c r="BJ1648" s="211" t="str">
        <f t="shared" si="1969"/>
        <v>BJ$15</v>
      </c>
      <c r="BK1648" s="211" t="str">
        <f t="shared" si="1969"/>
        <v>BK$15</v>
      </c>
      <c r="BL1648" s="211" t="str">
        <f t="shared" si="1969"/>
        <v>BL$15</v>
      </c>
      <c r="BM1648" s="211" t="str">
        <f t="shared" si="1969"/>
        <v>BM$15</v>
      </c>
      <c r="BN1648" s="211" t="str">
        <f t="shared" si="1969"/>
        <v>BN$15</v>
      </c>
      <c r="BO1648" s="211" t="str">
        <f t="shared" si="1969"/>
        <v>BO$15</v>
      </c>
      <c r="BP1648" s="211" t="str">
        <f t="shared" si="1969"/>
        <v>BP$15</v>
      </c>
      <c r="BQ1648" s="211" t="str">
        <f t="shared" si="1969"/>
        <v>BQ$15</v>
      </c>
      <c r="BR1648" s="211" t="str">
        <f t="shared" si="1969"/>
        <v>BR$15</v>
      </c>
      <c r="BS1648" s="211" t="str">
        <f t="shared" si="1969"/>
        <v>BS$15</v>
      </c>
      <c r="BT1648" s="211" t="str">
        <f t="shared" si="1969"/>
        <v>BT$15</v>
      </c>
      <c r="BU1648" s="211" t="str">
        <f t="shared" si="1969"/>
        <v>BU$15</v>
      </c>
      <c r="BV1648" s="211" t="str">
        <f t="shared" si="1969"/>
        <v>BV$15</v>
      </c>
      <c r="BW1648" s="211" t="str">
        <f t="shared" si="1969"/>
        <v>BW$15</v>
      </c>
      <c r="BX1648" s="211" t="str">
        <f t="shared" si="1969"/>
        <v>BX$15</v>
      </c>
      <c r="BY1648" s="211" t="str">
        <f t="shared" si="1969"/>
        <v>BY$15</v>
      </c>
      <c r="BZ1648" s="211" t="str">
        <f t="shared" si="1969"/>
        <v>BZ$15</v>
      </c>
      <c r="CA1648" s="211" t="str">
        <f t="shared" si="1969"/>
        <v>CA$15</v>
      </c>
      <c r="CB1648" s="211" t="str">
        <f t="shared" si="1969"/>
        <v>CB$15</v>
      </c>
      <c r="CC1648" s="211" t="str">
        <f t="shared" si="1969"/>
        <v>CC$15</v>
      </c>
      <c r="CD1648" s="211" t="str">
        <f t="shared" si="1969"/>
        <v>CD$15</v>
      </c>
      <c r="CE1648" s="211" t="str">
        <f t="shared" ref="CE1648:CK1648" si="1970">CE1608</f>
        <v>CE$15</v>
      </c>
      <c r="CF1648" s="211" t="str">
        <f t="shared" si="1970"/>
        <v>CF$15</v>
      </c>
      <c r="CG1648" s="211" t="str">
        <f t="shared" si="1970"/>
        <v>CG$15</v>
      </c>
      <c r="CH1648" s="211" t="str">
        <f t="shared" si="1970"/>
        <v>CH$15</v>
      </c>
      <c r="CI1648" s="211" t="str">
        <f t="shared" si="1970"/>
        <v>CI$15</v>
      </c>
      <c r="CJ1648" s="211" t="str">
        <f t="shared" si="1970"/>
        <v>CJ$15</v>
      </c>
      <c r="CK1648" s="211" t="str">
        <f t="shared" si="1970"/>
        <v>CK$15</v>
      </c>
      <c r="CL1648" s="211" t="str">
        <f t="shared" ref="CL1648" si="1971">CL1608</f>
        <v>CL$15</v>
      </c>
    </row>
    <row r="1649" spans="2:90" x14ac:dyDescent="0.4">
      <c r="E1649" s="8"/>
      <c r="H1649" s="12"/>
      <c r="I1649" s="60"/>
      <c r="J1649" s="60"/>
      <c r="K1649" s="15"/>
      <c r="L1649" s="15"/>
      <c r="M1649" s="15"/>
      <c r="N1649" s="15"/>
      <c r="O1649" s="15"/>
      <c r="P1649" s="15"/>
      <c r="R1649" s="15"/>
      <c r="S1649" s="76"/>
      <c r="T1649" s="76"/>
      <c r="U1649" s="76"/>
      <c r="V1649" s="76"/>
      <c r="W1649" s="76"/>
      <c r="X1649" s="76"/>
      <c r="Y1649" s="76"/>
      <c r="Z1649" s="76"/>
      <c r="AA1649" s="76"/>
      <c r="AB1649" s="76"/>
      <c r="AC1649" s="76"/>
      <c r="AD1649" s="76"/>
      <c r="AE1649" s="76"/>
      <c r="AF1649" s="76"/>
      <c r="AG1649" s="76"/>
      <c r="AH1649" s="76"/>
      <c r="AI1649" s="76"/>
      <c r="AJ1649" s="76"/>
      <c r="AK1649" s="76"/>
      <c r="AL1649" s="76"/>
      <c r="AM1649" s="76"/>
      <c r="AN1649" s="76"/>
      <c r="AO1649" s="76"/>
      <c r="AP1649" s="76"/>
      <c r="AQ1649" s="76"/>
      <c r="AR1649" s="76"/>
      <c r="AS1649" s="76"/>
      <c r="AT1649" s="76"/>
      <c r="AU1649" s="76"/>
      <c r="AV1649" s="76"/>
      <c r="AW1649" s="76"/>
      <c r="AX1649" s="76"/>
      <c r="AY1649" s="76"/>
      <c r="AZ1649" s="76"/>
      <c r="BA1649" s="76"/>
      <c r="BB1649" s="76"/>
      <c r="BC1649" s="76"/>
      <c r="BD1649" s="76"/>
      <c r="BE1649" s="76"/>
      <c r="BF1649" s="76"/>
      <c r="BG1649" s="76"/>
      <c r="BH1649" s="76"/>
      <c r="BI1649" s="76"/>
      <c r="BJ1649" s="76"/>
      <c r="BK1649" s="76"/>
      <c r="BL1649" s="76"/>
      <c r="BM1649" s="76"/>
      <c r="BN1649" s="76"/>
      <c r="BO1649" s="76"/>
      <c r="BP1649" s="76"/>
      <c r="BQ1649" s="76"/>
      <c r="BR1649" s="76"/>
      <c r="BS1649" s="76"/>
      <c r="BT1649" s="76"/>
      <c r="BU1649" s="76"/>
      <c r="BV1649" s="76"/>
      <c r="BW1649" s="76"/>
      <c r="BX1649" s="76"/>
      <c r="BY1649" s="76"/>
      <c r="BZ1649" s="76"/>
      <c r="CA1649" s="76"/>
      <c r="CB1649" s="76"/>
      <c r="CC1649" s="76"/>
      <c r="CD1649" s="76"/>
      <c r="CE1649" s="76"/>
      <c r="CF1649" s="76"/>
      <c r="CG1649" s="76"/>
      <c r="CH1649" s="76"/>
      <c r="CI1649" s="76"/>
      <c r="CJ1649" s="76"/>
      <c r="CK1649" s="76"/>
      <c r="CL1649" s="76"/>
    </row>
    <row r="1650" spans="2:90" x14ac:dyDescent="0.4">
      <c r="B1650" s="171" t="s">
        <v>490</v>
      </c>
      <c r="E1650" s="8"/>
      <c r="H1650" s="170"/>
      <c r="I1650" s="172"/>
      <c r="J1650" s="172"/>
      <c r="K1650" s="193"/>
      <c r="L1650" s="193"/>
      <c r="M1650" s="193"/>
      <c r="N1650" s="193"/>
      <c r="O1650" s="193"/>
      <c r="P1650" s="193"/>
      <c r="R1650" s="194"/>
      <c r="S1650" s="170"/>
      <c r="T1650" s="170"/>
      <c r="U1650" s="170"/>
      <c r="V1650" s="170"/>
      <c r="W1650" s="170"/>
      <c r="X1650" s="170"/>
      <c r="Y1650" s="170"/>
      <c r="Z1650" s="170"/>
      <c r="AA1650" s="170"/>
      <c r="AB1650" s="170"/>
      <c r="AC1650" s="170"/>
      <c r="AD1650" s="170"/>
      <c r="AE1650" s="170"/>
      <c r="AF1650" s="170"/>
      <c r="AG1650" s="170"/>
      <c r="AH1650" s="170"/>
      <c r="AI1650" s="170"/>
      <c r="AJ1650" s="170"/>
      <c r="AK1650" s="170"/>
      <c r="AL1650" s="170"/>
      <c r="AM1650" s="170"/>
      <c r="AN1650" s="170"/>
      <c r="AO1650" s="170"/>
      <c r="AP1650" s="170"/>
      <c r="AQ1650" s="170"/>
      <c r="AR1650" s="170"/>
      <c r="AS1650" s="170"/>
      <c r="AT1650" s="170"/>
      <c r="AU1650" s="170"/>
      <c r="AV1650" s="170"/>
      <c r="AW1650" s="170"/>
      <c r="AX1650" s="170"/>
      <c r="AY1650" s="170"/>
      <c r="AZ1650" s="170"/>
      <c r="BA1650" s="170"/>
      <c r="BB1650" s="170"/>
      <c r="BC1650" s="170"/>
      <c r="BD1650" s="170"/>
      <c r="BE1650" s="170"/>
      <c r="BF1650" s="170"/>
      <c r="BG1650" s="170"/>
      <c r="BH1650" s="170"/>
      <c r="BI1650" s="170"/>
      <c r="BJ1650" s="170"/>
      <c r="BK1650" s="170"/>
      <c r="BL1650" s="170"/>
      <c r="BM1650" s="170"/>
      <c r="BN1650" s="170"/>
      <c r="BO1650" s="170"/>
      <c r="BP1650" s="170"/>
      <c r="BQ1650" s="170"/>
      <c r="BR1650" s="170"/>
      <c r="BS1650" s="170"/>
      <c r="BT1650" s="170"/>
      <c r="BU1650" s="170"/>
      <c r="BV1650" s="170"/>
      <c r="BW1650" s="170"/>
      <c r="BX1650" s="170"/>
      <c r="BY1650" s="170"/>
      <c r="BZ1650" s="170"/>
      <c r="CA1650" s="170"/>
      <c r="CB1650" s="170"/>
      <c r="CC1650" s="170"/>
      <c r="CD1650" s="170"/>
      <c r="CE1650" s="170"/>
      <c r="CF1650" s="170"/>
      <c r="CG1650" s="170"/>
      <c r="CH1650" s="170"/>
      <c r="CI1650" s="170"/>
      <c r="CJ1650" s="170"/>
      <c r="CK1650" s="170"/>
      <c r="CL1650" s="170"/>
    </row>
    <row r="1651" spans="2:90" x14ac:dyDescent="0.4">
      <c r="B1651" s="171" t="s">
        <v>492</v>
      </c>
      <c r="E1651" s="8"/>
      <c r="H1651" s="170"/>
      <c r="I1651" s="172"/>
      <c r="J1651" s="172"/>
      <c r="K1651" s="193"/>
      <c r="L1651" s="193"/>
      <c r="M1651" s="193"/>
      <c r="N1651" s="193"/>
      <c r="O1651" s="193"/>
      <c r="P1651" s="193"/>
      <c r="R1651" s="194"/>
      <c r="S1651" s="170"/>
      <c r="T1651" s="170"/>
      <c r="U1651" s="170"/>
      <c r="V1651" s="170"/>
      <c r="W1651" s="170"/>
      <c r="X1651" s="170"/>
      <c r="Y1651" s="170"/>
      <c r="Z1651" s="170"/>
      <c r="AA1651" s="170"/>
      <c r="AB1651" s="170"/>
      <c r="AC1651" s="170"/>
      <c r="AD1651" s="170"/>
      <c r="AE1651" s="170"/>
      <c r="AF1651" s="170"/>
      <c r="AG1651" s="170"/>
      <c r="AH1651" s="170"/>
      <c r="AI1651" s="170"/>
      <c r="AJ1651" s="170"/>
      <c r="AK1651" s="170"/>
      <c r="AL1651" s="170"/>
      <c r="AM1651" s="170"/>
      <c r="AN1651" s="170"/>
      <c r="AO1651" s="170"/>
      <c r="AP1651" s="170"/>
      <c r="AQ1651" s="170"/>
      <c r="AR1651" s="170"/>
      <c r="AS1651" s="170"/>
      <c r="AT1651" s="170"/>
      <c r="AU1651" s="170"/>
      <c r="AV1651" s="170"/>
      <c r="AW1651" s="170"/>
      <c r="AX1651" s="170"/>
      <c r="AY1651" s="170"/>
      <c r="AZ1651" s="170"/>
      <c r="BA1651" s="170"/>
      <c r="BB1651" s="170"/>
      <c r="BC1651" s="170"/>
      <c r="BD1651" s="170"/>
      <c r="BE1651" s="170"/>
      <c r="BF1651" s="170"/>
      <c r="BG1651" s="170"/>
      <c r="BH1651" s="170"/>
      <c r="BI1651" s="170"/>
      <c r="BJ1651" s="170"/>
      <c r="BK1651" s="170"/>
      <c r="BL1651" s="170"/>
      <c r="BM1651" s="170"/>
      <c r="BN1651" s="170"/>
      <c r="BO1651" s="170"/>
      <c r="BP1651" s="170"/>
      <c r="BQ1651" s="170"/>
      <c r="BR1651" s="170"/>
      <c r="BS1651" s="170"/>
      <c r="BT1651" s="170"/>
      <c r="BU1651" s="170"/>
      <c r="BV1651" s="170"/>
      <c r="BW1651" s="170"/>
      <c r="BX1651" s="170"/>
      <c r="BY1651" s="170"/>
      <c r="BZ1651" s="170"/>
      <c r="CA1651" s="170"/>
      <c r="CB1651" s="170"/>
      <c r="CC1651" s="170"/>
      <c r="CD1651" s="170"/>
      <c r="CE1651" s="170"/>
      <c r="CF1651" s="170"/>
      <c r="CG1651" s="170"/>
      <c r="CH1651" s="170"/>
      <c r="CI1651" s="170"/>
      <c r="CJ1651" s="170"/>
      <c r="CK1651" s="170"/>
      <c r="CL1651" s="170"/>
    </row>
    <row r="1652" spans="2:90" x14ac:dyDescent="0.4">
      <c r="B1652" s="171" t="s">
        <v>461</v>
      </c>
      <c r="E1652" s="8"/>
      <c r="H1652" s="170"/>
      <c r="I1652" s="172"/>
      <c r="J1652" s="172"/>
      <c r="K1652" s="193"/>
      <c r="L1652" s="193"/>
      <c r="M1652" s="193"/>
      <c r="N1652" s="193"/>
      <c r="O1652" s="193"/>
      <c r="P1652" s="193"/>
      <c r="R1652" s="194"/>
      <c r="S1652" s="195" t="str">
        <f t="shared" ref="S1652:AX1652" si="1972">S$16</f>
        <v>S$12</v>
      </c>
      <c r="T1652" s="195" t="str">
        <f t="shared" si="1972"/>
        <v>T$12</v>
      </c>
      <c r="U1652" s="195" t="str">
        <f t="shared" si="1972"/>
        <v>U$12</v>
      </c>
      <c r="V1652" s="195" t="str">
        <f t="shared" si="1972"/>
        <v>V$12</v>
      </c>
      <c r="W1652" s="195" t="str">
        <f t="shared" si="1972"/>
        <v>W$12</v>
      </c>
      <c r="X1652" s="195" t="str">
        <f t="shared" si="1972"/>
        <v>X$12</v>
      </c>
      <c r="Y1652" s="195" t="str">
        <f t="shared" si="1972"/>
        <v>Y$12</v>
      </c>
      <c r="Z1652" s="195" t="str">
        <f t="shared" si="1972"/>
        <v>Z$12</v>
      </c>
      <c r="AA1652" s="195" t="str">
        <f t="shared" si="1972"/>
        <v>AA$12</v>
      </c>
      <c r="AB1652" s="195" t="str">
        <f t="shared" si="1972"/>
        <v>AB$12</v>
      </c>
      <c r="AC1652" s="195" t="str">
        <f t="shared" si="1972"/>
        <v>AC$12</v>
      </c>
      <c r="AD1652" s="195" t="str">
        <f t="shared" si="1972"/>
        <v>AD$12</v>
      </c>
      <c r="AE1652" s="195" t="str">
        <f t="shared" si="1972"/>
        <v>AE$12</v>
      </c>
      <c r="AF1652" s="195" t="str">
        <f t="shared" si="1972"/>
        <v>AF$12</v>
      </c>
      <c r="AG1652" s="195" t="str">
        <f t="shared" si="1972"/>
        <v>AG$12</v>
      </c>
      <c r="AH1652" s="195" t="str">
        <f t="shared" si="1972"/>
        <v>AH$12</v>
      </c>
      <c r="AI1652" s="195" t="str">
        <f t="shared" si="1972"/>
        <v>AI$12</v>
      </c>
      <c r="AJ1652" s="195" t="str">
        <f t="shared" si="1972"/>
        <v>AJ$12</v>
      </c>
      <c r="AK1652" s="195" t="str">
        <f t="shared" si="1972"/>
        <v>AK$12</v>
      </c>
      <c r="AL1652" s="195" t="str">
        <f t="shared" si="1972"/>
        <v>AL$12</v>
      </c>
      <c r="AM1652" s="195" t="str">
        <f t="shared" si="1972"/>
        <v>AM$12</v>
      </c>
      <c r="AN1652" s="195" t="str">
        <f t="shared" si="1972"/>
        <v>AN$12</v>
      </c>
      <c r="AO1652" s="195" t="str">
        <f t="shared" si="1972"/>
        <v>AO$12</v>
      </c>
      <c r="AP1652" s="195" t="str">
        <f t="shared" si="1972"/>
        <v>AP$12</v>
      </c>
      <c r="AQ1652" s="195" t="str">
        <f t="shared" si="1972"/>
        <v>AQ$12</v>
      </c>
      <c r="AR1652" s="195" t="str">
        <f t="shared" si="1972"/>
        <v>AR$12</v>
      </c>
      <c r="AS1652" s="195" t="str">
        <f t="shared" si="1972"/>
        <v>AS$12</v>
      </c>
      <c r="AT1652" s="195" t="str">
        <f t="shared" si="1972"/>
        <v>AT$12</v>
      </c>
      <c r="AU1652" s="195" t="str">
        <f t="shared" si="1972"/>
        <v>AU$12</v>
      </c>
      <c r="AV1652" s="195" t="str">
        <f t="shared" si="1972"/>
        <v>AV$12</v>
      </c>
      <c r="AW1652" s="195" t="str">
        <f t="shared" si="1972"/>
        <v>AW$12</v>
      </c>
      <c r="AX1652" s="195" t="str">
        <f t="shared" si="1972"/>
        <v>AX$12</v>
      </c>
      <c r="AY1652" s="195" t="str">
        <f t="shared" ref="AY1652:CD1652" si="1973">AY$16</f>
        <v>AY$12</v>
      </c>
      <c r="AZ1652" s="195" t="str">
        <f t="shared" si="1973"/>
        <v>AZ$12</v>
      </c>
      <c r="BA1652" s="195" t="str">
        <f t="shared" si="1973"/>
        <v>BA$12</v>
      </c>
      <c r="BB1652" s="195" t="str">
        <f t="shared" si="1973"/>
        <v>BB$12</v>
      </c>
      <c r="BC1652" s="195" t="str">
        <f t="shared" si="1973"/>
        <v>BC$12</v>
      </c>
      <c r="BD1652" s="195" t="str">
        <f t="shared" si="1973"/>
        <v>BD$12</v>
      </c>
      <c r="BE1652" s="195" t="str">
        <f t="shared" si="1973"/>
        <v>BE$12</v>
      </c>
      <c r="BF1652" s="195" t="str">
        <f t="shared" si="1973"/>
        <v>BF$12</v>
      </c>
      <c r="BG1652" s="195" t="str">
        <f t="shared" si="1973"/>
        <v>BG$12</v>
      </c>
      <c r="BH1652" s="195" t="str">
        <f t="shared" si="1973"/>
        <v>BH$12</v>
      </c>
      <c r="BI1652" s="195" t="str">
        <f t="shared" si="1973"/>
        <v>BI$12</v>
      </c>
      <c r="BJ1652" s="195" t="str">
        <f t="shared" si="1973"/>
        <v>BJ$12</v>
      </c>
      <c r="BK1652" s="195" t="str">
        <f t="shared" si="1973"/>
        <v>BK$12</v>
      </c>
      <c r="BL1652" s="195" t="str">
        <f t="shared" si="1973"/>
        <v>BL$12</v>
      </c>
      <c r="BM1652" s="195" t="str">
        <f t="shared" si="1973"/>
        <v>BM$12</v>
      </c>
      <c r="BN1652" s="195" t="str">
        <f t="shared" si="1973"/>
        <v>BN$12</v>
      </c>
      <c r="BO1652" s="195" t="str">
        <f t="shared" si="1973"/>
        <v>BO$12</v>
      </c>
      <c r="BP1652" s="195" t="str">
        <f t="shared" si="1973"/>
        <v>BP$12</v>
      </c>
      <c r="BQ1652" s="195" t="str">
        <f t="shared" si="1973"/>
        <v>BQ$12</v>
      </c>
      <c r="BR1652" s="195" t="str">
        <f t="shared" si="1973"/>
        <v>BR$12</v>
      </c>
      <c r="BS1652" s="195" t="str">
        <f t="shared" si="1973"/>
        <v>BS$12</v>
      </c>
      <c r="BT1652" s="195" t="str">
        <f t="shared" si="1973"/>
        <v>BT$12</v>
      </c>
      <c r="BU1652" s="195" t="str">
        <f t="shared" si="1973"/>
        <v>BU$12</v>
      </c>
      <c r="BV1652" s="195" t="str">
        <f t="shared" si="1973"/>
        <v>BV$12</v>
      </c>
      <c r="BW1652" s="195" t="str">
        <f t="shared" si="1973"/>
        <v>BW$12</v>
      </c>
      <c r="BX1652" s="195" t="str">
        <f t="shared" si="1973"/>
        <v>BX$12</v>
      </c>
      <c r="BY1652" s="195" t="str">
        <f t="shared" si="1973"/>
        <v>BY$12</v>
      </c>
      <c r="BZ1652" s="195" t="str">
        <f t="shared" si="1973"/>
        <v>BZ$12</v>
      </c>
      <c r="CA1652" s="195" t="str">
        <f t="shared" si="1973"/>
        <v>CA$12</v>
      </c>
      <c r="CB1652" s="195" t="str">
        <f t="shared" si="1973"/>
        <v>CB$12</v>
      </c>
      <c r="CC1652" s="195" t="str">
        <f t="shared" si="1973"/>
        <v>CC$12</v>
      </c>
      <c r="CD1652" s="195" t="str">
        <f t="shared" si="1973"/>
        <v>CD$12</v>
      </c>
      <c r="CE1652" s="195" t="str">
        <f t="shared" ref="CE1652:CL1652" si="1974">CE$16</f>
        <v>CE$12</v>
      </c>
      <c r="CF1652" s="195" t="str">
        <f t="shared" si="1974"/>
        <v>CF$12</v>
      </c>
      <c r="CG1652" s="195" t="str">
        <f t="shared" si="1974"/>
        <v>CG$12</v>
      </c>
      <c r="CH1652" s="195" t="str">
        <f t="shared" si="1974"/>
        <v>CH$12</v>
      </c>
      <c r="CI1652" s="195" t="str">
        <f t="shared" si="1974"/>
        <v>CI$12</v>
      </c>
      <c r="CJ1652" s="195" t="str">
        <f t="shared" si="1974"/>
        <v>CJ$12</v>
      </c>
      <c r="CK1652" s="195" t="str">
        <f t="shared" si="1974"/>
        <v>CK$12</v>
      </c>
      <c r="CL1652" s="195" t="str">
        <f t="shared" si="1974"/>
        <v>CL$12</v>
      </c>
    </row>
    <row r="1653" spans="2:90" x14ac:dyDescent="0.4">
      <c r="B1653" s="171" t="s">
        <v>462</v>
      </c>
      <c r="E1653" s="8"/>
      <c r="H1653" s="196"/>
      <c r="I1653" s="197"/>
      <c r="J1653" s="197"/>
      <c r="K1653" s="198"/>
      <c r="L1653" s="198"/>
      <c r="M1653" s="198"/>
      <c r="N1653" s="198"/>
      <c r="O1653" s="198"/>
      <c r="P1653" s="198"/>
      <c r="R1653" s="198"/>
      <c r="S1653" s="195" t="str">
        <f t="shared" ref="S1653:AX1653" si="1975">S$17</f>
        <v>S$13</v>
      </c>
      <c r="T1653" s="195" t="str">
        <f t="shared" si="1975"/>
        <v>T$13</v>
      </c>
      <c r="U1653" s="195" t="str">
        <f t="shared" si="1975"/>
        <v>U$13</v>
      </c>
      <c r="V1653" s="195" t="str">
        <f t="shared" si="1975"/>
        <v>V$13</v>
      </c>
      <c r="W1653" s="195" t="str">
        <f t="shared" si="1975"/>
        <v>W$13</v>
      </c>
      <c r="X1653" s="195" t="str">
        <f t="shared" si="1975"/>
        <v>X$13</v>
      </c>
      <c r="Y1653" s="195" t="str">
        <f t="shared" si="1975"/>
        <v>Y$13</v>
      </c>
      <c r="Z1653" s="195" t="str">
        <f t="shared" si="1975"/>
        <v>Z$13</v>
      </c>
      <c r="AA1653" s="195" t="str">
        <f t="shared" si="1975"/>
        <v>AA$13</v>
      </c>
      <c r="AB1653" s="195" t="str">
        <f t="shared" si="1975"/>
        <v>AB$13</v>
      </c>
      <c r="AC1653" s="195" t="str">
        <f t="shared" si="1975"/>
        <v>AC$13</v>
      </c>
      <c r="AD1653" s="195" t="str">
        <f t="shared" si="1975"/>
        <v>AD$13</v>
      </c>
      <c r="AE1653" s="195" t="str">
        <f t="shared" si="1975"/>
        <v>AE$13</v>
      </c>
      <c r="AF1653" s="195" t="str">
        <f t="shared" si="1975"/>
        <v>AF$13</v>
      </c>
      <c r="AG1653" s="195" t="str">
        <f t="shared" si="1975"/>
        <v>AG$13</v>
      </c>
      <c r="AH1653" s="195" t="str">
        <f t="shared" si="1975"/>
        <v>AH$13</v>
      </c>
      <c r="AI1653" s="195" t="str">
        <f t="shared" si="1975"/>
        <v>AI$13</v>
      </c>
      <c r="AJ1653" s="195" t="str">
        <f t="shared" si="1975"/>
        <v>AJ$13</v>
      </c>
      <c r="AK1653" s="195" t="str">
        <f t="shared" si="1975"/>
        <v>AK$13</v>
      </c>
      <c r="AL1653" s="195" t="str">
        <f t="shared" si="1975"/>
        <v>AL$13</v>
      </c>
      <c r="AM1653" s="195" t="str">
        <f t="shared" si="1975"/>
        <v>AM$13</v>
      </c>
      <c r="AN1653" s="195" t="str">
        <f t="shared" si="1975"/>
        <v>AN$13</v>
      </c>
      <c r="AO1653" s="195" t="str">
        <f t="shared" si="1975"/>
        <v>AO$13</v>
      </c>
      <c r="AP1653" s="195" t="str">
        <f t="shared" si="1975"/>
        <v>AP$13</v>
      </c>
      <c r="AQ1653" s="195" t="str">
        <f t="shared" si="1975"/>
        <v>AQ$13</v>
      </c>
      <c r="AR1653" s="195" t="str">
        <f t="shared" si="1975"/>
        <v>AR$13</v>
      </c>
      <c r="AS1653" s="195" t="str">
        <f t="shared" si="1975"/>
        <v>AS$13</v>
      </c>
      <c r="AT1653" s="195" t="str">
        <f t="shared" si="1975"/>
        <v>AT$13</v>
      </c>
      <c r="AU1653" s="195" t="str">
        <f t="shared" si="1975"/>
        <v>AU$13</v>
      </c>
      <c r="AV1653" s="195" t="str">
        <f t="shared" si="1975"/>
        <v>AV$13</v>
      </c>
      <c r="AW1653" s="195" t="str">
        <f t="shared" si="1975"/>
        <v>AW$13</v>
      </c>
      <c r="AX1653" s="195" t="str">
        <f t="shared" si="1975"/>
        <v>AX$13</v>
      </c>
      <c r="AY1653" s="195" t="str">
        <f t="shared" ref="AY1653:CD1653" si="1976">AY$17</f>
        <v>AY$13</v>
      </c>
      <c r="AZ1653" s="195" t="str">
        <f t="shared" si="1976"/>
        <v>AZ$13</v>
      </c>
      <c r="BA1653" s="195" t="str">
        <f t="shared" si="1976"/>
        <v>BA$13</v>
      </c>
      <c r="BB1653" s="195" t="str">
        <f t="shared" si="1976"/>
        <v>BB$13</v>
      </c>
      <c r="BC1653" s="195" t="str">
        <f t="shared" si="1976"/>
        <v>BC$13</v>
      </c>
      <c r="BD1653" s="195" t="str">
        <f t="shared" si="1976"/>
        <v>BD$13</v>
      </c>
      <c r="BE1653" s="195" t="str">
        <f t="shared" si="1976"/>
        <v>BE$13</v>
      </c>
      <c r="BF1653" s="195" t="str">
        <f t="shared" si="1976"/>
        <v>BF$13</v>
      </c>
      <c r="BG1653" s="195" t="str">
        <f t="shared" si="1976"/>
        <v>BG$13</v>
      </c>
      <c r="BH1653" s="195" t="str">
        <f t="shared" si="1976"/>
        <v>BH$13</v>
      </c>
      <c r="BI1653" s="195" t="str">
        <f t="shared" si="1976"/>
        <v>BI$13</v>
      </c>
      <c r="BJ1653" s="195" t="str">
        <f t="shared" si="1976"/>
        <v>BJ$13</v>
      </c>
      <c r="BK1653" s="195" t="str">
        <f t="shared" si="1976"/>
        <v>BK$13</v>
      </c>
      <c r="BL1653" s="195" t="str">
        <f t="shared" si="1976"/>
        <v>BL$13</v>
      </c>
      <c r="BM1653" s="195" t="str">
        <f t="shared" si="1976"/>
        <v>BM$13</v>
      </c>
      <c r="BN1653" s="195" t="str">
        <f t="shared" si="1976"/>
        <v>BN$13</v>
      </c>
      <c r="BO1653" s="195" t="str">
        <f t="shared" si="1976"/>
        <v>BO$13</v>
      </c>
      <c r="BP1653" s="195" t="str">
        <f t="shared" si="1976"/>
        <v>BP$13</v>
      </c>
      <c r="BQ1653" s="195" t="str">
        <f t="shared" si="1976"/>
        <v>BQ$13</v>
      </c>
      <c r="BR1653" s="195" t="str">
        <f t="shared" si="1976"/>
        <v>BR$13</v>
      </c>
      <c r="BS1653" s="195" t="str">
        <f t="shared" si="1976"/>
        <v>BS$13</v>
      </c>
      <c r="BT1653" s="195" t="str">
        <f t="shared" si="1976"/>
        <v>BT$13</v>
      </c>
      <c r="BU1653" s="195" t="str">
        <f t="shared" si="1976"/>
        <v>BU$13</v>
      </c>
      <c r="BV1653" s="195" t="str">
        <f t="shared" si="1976"/>
        <v>BV$13</v>
      </c>
      <c r="BW1653" s="195" t="str">
        <f t="shared" si="1976"/>
        <v>BW$13</v>
      </c>
      <c r="BX1653" s="195" t="str">
        <f t="shared" si="1976"/>
        <v>BX$13</v>
      </c>
      <c r="BY1653" s="195" t="str">
        <f t="shared" si="1976"/>
        <v>BY$13</v>
      </c>
      <c r="BZ1653" s="195" t="str">
        <f t="shared" si="1976"/>
        <v>BZ$13</v>
      </c>
      <c r="CA1653" s="195" t="str">
        <f t="shared" si="1976"/>
        <v>CA$13</v>
      </c>
      <c r="CB1653" s="195" t="str">
        <f t="shared" si="1976"/>
        <v>CB$13</v>
      </c>
      <c r="CC1653" s="195" t="str">
        <f t="shared" si="1976"/>
        <v>CC$13</v>
      </c>
      <c r="CD1653" s="195" t="str">
        <f t="shared" si="1976"/>
        <v>CD$13</v>
      </c>
      <c r="CE1653" s="195" t="str">
        <f t="shared" ref="CE1653:CL1653" si="1977">CE$17</f>
        <v>CE$13</v>
      </c>
      <c r="CF1653" s="195" t="str">
        <f t="shared" si="1977"/>
        <v>CF$13</v>
      </c>
      <c r="CG1653" s="195" t="str">
        <f t="shared" si="1977"/>
        <v>CG$13</v>
      </c>
      <c r="CH1653" s="195" t="str">
        <f t="shared" si="1977"/>
        <v>CH$13</v>
      </c>
      <c r="CI1653" s="195" t="str">
        <f t="shared" si="1977"/>
        <v>CI$13</v>
      </c>
      <c r="CJ1653" s="195" t="str">
        <f t="shared" si="1977"/>
        <v>CJ$13</v>
      </c>
      <c r="CK1653" s="195" t="str">
        <f t="shared" si="1977"/>
        <v>CK$13</v>
      </c>
      <c r="CL1653" s="195" t="str">
        <f t="shared" si="1977"/>
        <v>CL$13</v>
      </c>
    </row>
    <row r="1654" spans="2:90" x14ac:dyDescent="0.4">
      <c r="B1654" s="171" t="s">
        <v>491</v>
      </c>
      <c r="E1654" s="8"/>
      <c r="H1654" s="196"/>
      <c r="I1654" s="197"/>
      <c r="J1654" s="197"/>
      <c r="K1654" s="198"/>
      <c r="L1654" s="198"/>
      <c r="M1654" s="198"/>
      <c r="N1654" s="198"/>
      <c r="O1654" s="198"/>
      <c r="P1654" s="198"/>
      <c r="R1654" s="198"/>
      <c r="S1654" s="186"/>
      <c r="T1654" s="186"/>
      <c r="U1654" s="186"/>
      <c r="V1654" s="186"/>
      <c r="W1654" s="186"/>
      <c r="X1654" s="186"/>
      <c r="Y1654" s="186"/>
      <c r="Z1654" s="186"/>
      <c r="AA1654" s="186"/>
      <c r="AB1654" s="186"/>
      <c r="AC1654" s="186"/>
      <c r="AD1654" s="186"/>
      <c r="AE1654" s="186"/>
      <c r="AF1654" s="186"/>
      <c r="AG1654" s="186"/>
      <c r="AH1654" s="186"/>
      <c r="AI1654" s="186"/>
      <c r="AJ1654" s="186"/>
      <c r="AK1654" s="186"/>
      <c r="AL1654" s="186"/>
      <c r="AM1654" s="186"/>
      <c r="AN1654" s="186"/>
      <c r="AO1654" s="186"/>
      <c r="AP1654" s="186"/>
      <c r="AQ1654" s="186"/>
      <c r="AR1654" s="186"/>
      <c r="AS1654" s="186"/>
      <c r="AT1654" s="186"/>
      <c r="AU1654" s="186"/>
      <c r="AV1654" s="186"/>
      <c r="AW1654" s="186"/>
      <c r="AX1654" s="186"/>
      <c r="AY1654" s="186"/>
      <c r="AZ1654" s="186"/>
      <c r="BA1654" s="186"/>
      <c r="BB1654" s="186"/>
      <c r="BC1654" s="186"/>
      <c r="BD1654" s="186"/>
      <c r="BE1654" s="186"/>
      <c r="BF1654" s="186"/>
      <c r="BG1654" s="186"/>
      <c r="BH1654" s="186"/>
      <c r="BI1654" s="186"/>
      <c r="BJ1654" s="186"/>
      <c r="BK1654" s="186"/>
      <c r="BL1654" s="186"/>
      <c r="BM1654" s="186"/>
      <c r="BN1654" s="186"/>
      <c r="BO1654" s="186"/>
      <c r="BP1654" s="186"/>
      <c r="BQ1654" s="186"/>
      <c r="BR1654" s="186"/>
      <c r="BS1654" s="186"/>
      <c r="BT1654" s="186"/>
      <c r="BU1654" s="186"/>
      <c r="BV1654" s="186"/>
      <c r="BW1654" s="186"/>
      <c r="BX1654" s="186"/>
      <c r="BY1654" s="186"/>
      <c r="BZ1654" s="186"/>
      <c r="CA1654" s="186"/>
      <c r="CB1654" s="186"/>
      <c r="CC1654" s="186"/>
      <c r="CD1654" s="186"/>
      <c r="CE1654" s="186"/>
      <c r="CF1654" s="186"/>
      <c r="CG1654" s="186"/>
      <c r="CH1654" s="186"/>
      <c r="CI1654" s="186"/>
      <c r="CJ1654" s="186"/>
      <c r="CK1654" s="186"/>
      <c r="CL1654" s="186"/>
    </row>
    <row r="1655" spans="2:90" x14ac:dyDescent="0.4">
      <c r="B1655" s="171" t="s">
        <v>505</v>
      </c>
      <c r="E1655" s="8"/>
      <c r="H1655" s="196"/>
      <c r="I1655" s="197"/>
      <c r="J1655" s="197"/>
      <c r="K1655" s="198"/>
      <c r="L1655" s="198"/>
      <c r="M1655" s="198"/>
      <c r="N1655" s="198"/>
      <c r="O1655" s="198"/>
      <c r="P1655" s="198"/>
      <c r="R1655" s="198"/>
      <c r="S1655" s="186"/>
      <c r="T1655" s="186"/>
      <c r="U1655" s="186"/>
      <c r="V1655" s="186"/>
      <c r="W1655" s="186"/>
      <c r="X1655" s="186"/>
      <c r="Y1655" s="186"/>
      <c r="Z1655" s="186"/>
      <c r="AA1655" s="186"/>
      <c r="AB1655" s="186"/>
      <c r="AC1655" s="186"/>
      <c r="AD1655" s="186"/>
      <c r="AE1655" s="186"/>
      <c r="AF1655" s="186"/>
      <c r="AG1655" s="186"/>
      <c r="AH1655" s="186"/>
      <c r="AI1655" s="186"/>
      <c r="AJ1655" s="186"/>
      <c r="AK1655" s="186"/>
      <c r="AL1655" s="186"/>
      <c r="AM1655" s="186"/>
      <c r="AN1655" s="186"/>
      <c r="AO1655" s="186"/>
      <c r="AP1655" s="186"/>
      <c r="AQ1655" s="186"/>
      <c r="AR1655" s="186"/>
      <c r="AS1655" s="186"/>
      <c r="AT1655" s="186"/>
      <c r="AU1655" s="186"/>
      <c r="AV1655" s="186"/>
      <c r="AW1655" s="186"/>
      <c r="AX1655" s="186"/>
      <c r="AY1655" s="186"/>
      <c r="AZ1655" s="186"/>
      <c r="BA1655" s="186"/>
      <c r="BB1655" s="186"/>
      <c r="BC1655" s="186"/>
      <c r="BD1655" s="186"/>
      <c r="BE1655" s="186"/>
      <c r="BF1655" s="186"/>
      <c r="BG1655" s="186"/>
      <c r="BH1655" s="186"/>
      <c r="BI1655" s="186"/>
      <c r="BJ1655" s="186"/>
      <c r="BK1655" s="186"/>
      <c r="BL1655" s="186"/>
      <c r="BM1655" s="186"/>
      <c r="BN1655" s="186"/>
      <c r="BO1655" s="186"/>
      <c r="BP1655" s="186"/>
      <c r="BQ1655" s="186"/>
      <c r="BR1655" s="186"/>
      <c r="BS1655" s="186"/>
      <c r="BT1655" s="186"/>
      <c r="BU1655" s="186"/>
      <c r="BV1655" s="186"/>
      <c r="BW1655" s="186"/>
      <c r="BX1655" s="186"/>
      <c r="BY1655" s="186"/>
      <c r="BZ1655" s="186"/>
      <c r="CA1655" s="186"/>
      <c r="CB1655" s="186"/>
      <c r="CC1655" s="186"/>
      <c r="CD1655" s="186"/>
      <c r="CE1655" s="186"/>
      <c r="CF1655" s="186"/>
      <c r="CG1655" s="186"/>
      <c r="CH1655" s="186"/>
      <c r="CI1655" s="186"/>
      <c r="CJ1655" s="186"/>
      <c r="CK1655" s="186"/>
      <c r="CL1655" s="186"/>
    </row>
    <row r="1656" spans="2:90" x14ac:dyDescent="0.4">
      <c r="B1656" s="171" t="s">
        <v>463</v>
      </c>
      <c r="E1656" s="8"/>
      <c r="H1656" s="196"/>
      <c r="I1656" s="197"/>
      <c r="J1656" s="197"/>
      <c r="K1656" s="198"/>
      <c r="L1656" s="198"/>
      <c r="M1656" s="198"/>
      <c r="N1656" s="198"/>
      <c r="O1656" s="198"/>
      <c r="P1656" s="198"/>
      <c r="R1656" s="198"/>
      <c r="S1656" s="186" t="str">
        <f t="shared" ref="S1656:AX1656" si="1978">S$18</f>
        <v>S$14</v>
      </c>
      <c r="T1656" s="186" t="str">
        <f t="shared" si="1978"/>
        <v>T$14</v>
      </c>
      <c r="U1656" s="186" t="str">
        <f t="shared" si="1978"/>
        <v>U$14</v>
      </c>
      <c r="V1656" s="186" t="str">
        <f t="shared" si="1978"/>
        <v>V$14</v>
      </c>
      <c r="W1656" s="186" t="str">
        <f t="shared" si="1978"/>
        <v>W$14</v>
      </c>
      <c r="X1656" s="186" t="str">
        <f t="shared" si="1978"/>
        <v>X$14</v>
      </c>
      <c r="Y1656" s="186" t="str">
        <f t="shared" si="1978"/>
        <v>Y$14</v>
      </c>
      <c r="Z1656" s="186" t="str">
        <f t="shared" si="1978"/>
        <v>Z$14</v>
      </c>
      <c r="AA1656" s="186" t="str">
        <f t="shared" si="1978"/>
        <v>AA$14</v>
      </c>
      <c r="AB1656" s="186" t="str">
        <f t="shared" si="1978"/>
        <v>AB$14</v>
      </c>
      <c r="AC1656" s="186" t="str">
        <f t="shared" si="1978"/>
        <v>AC$14</v>
      </c>
      <c r="AD1656" s="186" t="str">
        <f t="shared" si="1978"/>
        <v>AD$14</v>
      </c>
      <c r="AE1656" s="186" t="str">
        <f t="shared" si="1978"/>
        <v>AE$14</v>
      </c>
      <c r="AF1656" s="186" t="str">
        <f t="shared" si="1978"/>
        <v>AF$14</v>
      </c>
      <c r="AG1656" s="186" t="str">
        <f t="shared" si="1978"/>
        <v>AG$14</v>
      </c>
      <c r="AH1656" s="186" t="str">
        <f t="shared" si="1978"/>
        <v>AH$14</v>
      </c>
      <c r="AI1656" s="186" t="str">
        <f t="shared" si="1978"/>
        <v>AI$14</v>
      </c>
      <c r="AJ1656" s="186" t="str">
        <f t="shared" si="1978"/>
        <v>AJ$14</v>
      </c>
      <c r="AK1656" s="186" t="str">
        <f t="shared" si="1978"/>
        <v>AK$14</v>
      </c>
      <c r="AL1656" s="186" t="str">
        <f t="shared" si="1978"/>
        <v>AL$14</v>
      </c>
      <c r="AM1656" s="186" t="str">
        <f t="shared" si="1978"/>
        <v>AM$14</v>
      </c>
      <c r="AN1656" s="186" t="str">
        <f t="shared" si="1978"/>
        <v>AN$14</v>
      </c>
      <c r="AO1656" s="186" t="str">
        <f t="shared" si="1978"/>
        <v>AO$14</v>
      </c>
      <c r="AP1656" s="186" t="str">
        <f t="shared" si="1978"/>
        <v>AP$14</v>
      </c>
      <c r="AQ1656" s="186" t="str">
        <f t="shared" si="1978"/>
        <v>AQ$14</v>
      </c>
      <c r="AR1656" s="186" t="str">
        <f t="shared" si="1978"/>
        <v>AR$14</v>
      </c>
      <c r="AS1656" s="186" t="str">
        <f t="shared" si="1978"/>
        <v>AS$14</v>
      </c>
      <c r="AT1656" s="186" t="str">
        <f t="shared" si="1978"/>
        <v>AT$14</v>
      </c>
      <c r="AU1656" s="186" t="str">
        <f t="shared" si="1978"/>
        <v>AU$14</v>
      </c>
      <c r="AV1656" s="186" t="str">
        <f t="shared" si="1978"/>
        <v>AV$14</v>
      </c>
      <c r="AW1656" s="186" t="str">
        <f t="shared" si="1978"/>
        <v>AW$14</v>
      </c>
      <c r="AX1656" s="186" t="str">
        <f t="shared" si="1978"/>
        <v>AX$14</v>
      </c>
      <c r="AY1656" s="186" t="str">
        <f t="shared" ref="AY1656:CD1656" si="1979">AY$18</f>
        <v>AY$14</v>
      </c>
      <c r="AZ1656" s="186" t="str">
        <f t="shared" si="1979"/>
        <v>AZ$14</v>
      </c>
      <c r="BA1656" s="186" t="str">
        <f t="shared" si="1979"/>
        <v>BA$14</v>
      </c>
      <c r="BB1656" s="186" t="str">
        <f t="shared" si="1979"/>
        <v>BB$14</v>
      </c>
      <c r="BC1656" s="186" t="str">
        <f t="shared" si="1979"/>
        <v>BC$14</v>
      </c>
      <c r="BD1656" s="186" t="str">
        <f t="shared" si="1979"/>
        <v>BD$14</v>
      </c>
      <c r="BE1656" s="186" t="str">
        <f t="shared" si="1979"/>
        <v>BE$14</v>
      </c>
      <c r="BF1656" s="186" t="str">
        <f t="shared" si="1979"/>
        <v>BF$14</v>
      </c>
      <c r="BG1656" s="186" t="str">
        <f t="shared" si="1979"/>
        <v>BG$14</v>
      </c>
      <c r="BH1656" s="186" t="str">
        <f t="shared" si="1979"/>
        <v>BH$14</v>
      </c>
      <c r="BI1656" s="186" t="str">
        <f t="shared" si="1979"/>
        <v>BI$14</v>
      </c>
      <c r="BJ1656" s="186" t="str">
        <f t="shared" si="1979"/>
        <v>BJ$14</v>
      </c>
      <c r="BK1656" s="186" t="str">
        <f t="shared" si="1979"/>
        <v>BK$14</v>
      </c>
      <c r="BL1656" s="186" t="str">
        <f t="shared" si="1979"/>
        <v>BL$14</v>
      </c>
      <c r="BM1656" s="186" t="str">
        <f t="shared" si="1979"/>
        <v>BM$14</v>
      </c>
      <c r="BN1656" s="186" t="str">
        <f t="shared" si="1979"/>
        <v>BN$14</v>
      </c>
      <c r="BO1656" s="186" t="str">
        <f t="shared" si="1979"/>
        <v>BO$14</v>
      </c>
      <c r="BP1656" s="186" t="str">
        <f t="shared" si="1979"/>
        <v>BP$14</v>
      </c>
      <c r="BQ1656" s="186" t="str">
        <f t="shared" si="1979"/>
        <v>BQ$14</v>
      </c>
      <c r="BR1656" s="186" t="str">
        <f t="shared" si="1979"/>
        <v>BR$14</v>
      </c>
      <c r="BS1656" s="186" t="str">
        <f t="shared" si="1979"/>
        <v>BS$14</v>
      </c>
      <c r="BT1656" s="186" t="str">
        <f t="shared" si="1979"/>
        <v>BT$14</v>
      </c>
      <c r="BU1656" s="186" t="str">
        <f t="shared" si="1979"/>
        <v>BU$14</v>
      </c>
      <c r="BV1656" s="186" t="str">
        <f t="shared" si="1979"/>
        <v>BV$14</v>
      </c>
      <c r="BW1656" s="186" t="str">
        <f t="shared" si="1979"/>
        <v>BW$14</v>
      </c>
      <c r="BX1656" s="186" t="str">
        <f t="shared" si="1979"/>
        <v>BX$14</v>
      </c>
      <c r="BY1656" s="186" t="str">
        <f t="shared" si="1979"/>
        <v>BY$14</v>
      </c>
      <c r="BZ1656" s="186" t="str">
        <f t="shared" si="1979"/>
        <v>BZ$14</v>
      </c>
      <c r="CA1656" s="186" t="str">
        <f t="shared" si="1979"/>
        <v>CA$14</v>
      </c>
      <c r="CB1656" s="186" t="str">
        <f t="shared" si="1979"/>
        <v>CB$14</v>
      </c>
      <c r="CC1656" s="186" t="str">
        <f t="shared" si="1979"/>
        <v>CC$14</v>
      </c>
      <c r="CD1656" s="186" t="str">
        <f t="shared" si="1979"/>
        <v>CD$14</v>
      </c>
      <c r="CE1656" s="186" t="str">
        <f t="shared" ref="CE1656:CL1656" si="1980">CE$18</f>
        <v>CE$14</v>
      </c>
      <c r="CF1656" s="186" t="str">
        <f t="shared" si="1980"/>
        <v>CF$14</v>
      </c>
      <c r="CG1656" s="186" t="str">
        <f t="shared" si="1980"/>
        <v>CG$14</v>
      </c>
      <c r="CH1656" s="186" t="str">
        <f t="shared" si="1980"/>
        <v>CH$14</v>
      </c>
      <c r="CI1656" s="186" t="str">
        <f t="shared" si="1980"/>
        <v>CI$14</v>
      </c>
      <c r="CJ1656" s="186" t="str">
        <f t="shared" si="1980"/>
        <v>CJ$14</v>
      </c>
      <c r="CK1656" s="186" t="str">
        <f t="shared" si="1980"/>
        <v>CK$14</v>
      </c>
      <c r="CL1656" s="186" t="str">
        <f t="shared" si="1980"/>
        <v>CL$14</v>
      </c>
    </row>
    <row r="1657" spans="2:90" x14ac:dyDescent="0.4">
      <c r="B1657" s="171" t="s">
        <v>464</v>
      </c>
      <c r="E1657" s="8"/>
      <c r="H1657" s="196"/>
      <c r="I1657" s="197"/>
      <c r="J1657" s="197"/>
      <c r="K1657" s="198"/>
      <c r="L1657" s="198"/>
      <c r="M1657" s="198"/>
      <c r="N1657" s="198"/>
      <c r="O1657" s="198"/>
      <c r="P1657" s="198"/>
      <c r="R1657" s="198"/>
      <c r="S1657" s="186" t="str">
        <f t="shared" ref="S1657:AX1657" si="1981">S$19</f>
        <v>S$15</v>
      </c>
      <c r="T1657" s="186" t="str">
        <f t="shared" si="1981"/>
        <v>T$15</v>
      </c>
      <c r="U1657" s="186" t="str">
        <f t="shared" si="1981"/>
        <v>U$15</v>
      </c>
      <c r="V1657" s="186" t="str">
        <f t="shared" si="1981"/>
        <v>V$15</v>
      </c>
      <c r="W1657" s="186" t="str">
        <f t="shared" si="1981"/>
        <v>W$15</v>
      </c>
      <c r="X1657" s="186" t="str">
        <f t="shared" si="1981"/>
        <v>X$15</v>
      </c>
      <c r="Y1657" s="186" t="str">
        <f t="shared" si="1981"/>
        <v>Y$15</v>
      </c>
      <c r="Z1657" s="186" t="str">
        <f t="shared" si="1981"/>
        <v>Z$15</v>
      </c>
      <c r="AA1657" s="186" t="str">
        <f t="shared" si="1981"/>
        <v>AA$15</v>
      </c>
      <c r="AB1657" s="186" t="str">
        <f t="shared" si="1981"/>
        <v>AB$15</v>
      </c>
      <c r="AC1657" s="186" t="str">
        <f t="shared" si="1981"/>
        <v>AC$15</v>
      </c>
      <c r="AD1657" s="186" t="str">
        <f t="shared" si="1981"/>
        <v>AD$15</v>
      </c>
      <c r="AE1657" s="186" t="str">
        <f t="shared" si="1981"/>
        <v>AE$15</v>
      </c>
      <c r="AF1657" s="186" t="str">
        <f t="shared" si="1981"/>
        <v>AF$15</v>
      </c>
      <c r="AG1657" s="186" t="str">
        <f t="shared" si="1981"/>
        <v>AG$15</v>
      </c>
      <c r="AH1657" s="186" t="str">
        <f t="shared" si="1981"/>
        <v>AH$15</v>
      </c>
      <c r="AI1657" s="186" t="str">
        <f t="shared" si="1981"/>
        <v>AI$15</v>
      </c>
      <c r="AJ1657" s="186" t="str">
        <f t="shared" si="1981"/>
        <v>AJ$15</v>
      </c>
      <c r="AK1657" s="186" t="str">
        <f t="shared" si="1981"/>
        <v>AK$15</v>
      </c>
      <c r="AL1657" s="186" t="str">
        <f t="shared" si="1981"/>
        <v>AL$15</v>
      </c>
      <c r="AM1657" s="186" t="str">
        <f t="shared" si="1981"/>
        <v>AM$15</v>
      </c>
      <c r="AN1657" s="186" t="str">
        <f t="shared" si="1981"/>
        <v>AN$15</v>
      </c>
      <c r="AO1657" s="186" t="str">
        <f t="shared" si="1981"/>
        <v>AO$15</v>
      </c>
      <c r="AP1657" s="186" t="str">
        <f t="shared" si="1981"/>
        <v>AP$15</v>
      </c>
      <c r="AQ1657" s="186" t="str">
        <f t="shared" si="1981"/>
        <v>AQ$15</v>
      </c>
      <c r="AR1657" s="186" t="str">
        <f t="shared" si="1981"/>
        <v>AR$15</v>
      </c>
      <c r="AS1657" s="186" t="str">
        <f t="shared" si="1981"/>
        <v>AS$15</v>
      </c>
      <c r="AT1657" s="186" t="str">
        <f t="shared" si="1981"/>
        <v>AT$15</v>
      </c>
      <c r="AU1657" s="186" t="str">
        <f t="shared" si="1981"/>
        <v>AU$15</v>
      </c>
      <c r="AV1657" s="186" t="str">
        <f t="shared" si="1981"/>
        <v>AV$15</v>
      </c>
      <c r="AW1657" s="186" t="str">
        <f t="shared" si="1981"/>
        <v>AW$15</v>
      </c>
      <c r="AX1657" s="186" t="str">
        <f t="shared" si="1981"/>
        <v>AX$15</v>
      </c>
      <c r="AY1657" s="186" t="str">
        <f t="shared" ref="AY1657:CD1657" si="1982">AY$19</f>
        <v>AY$15</v>
      </c>
      <c r="AZ1657" s="186" t="str">
        <f t="shared" si="1982"/>
        <v>AZ$15</v>
      </c>
      <c r="BA1657" s="186" t="str">
        <f t="shared" si="1982"/>
        <v>BA$15</v>
      </c>
      <c r="BB1657" s="186" t="str">
        <f t="shared" si="1982"/>
        <v>BB$15</v>
      </c>
      <c r="BC1657" s="186" t="str">
        <f t="shared" si="1982"/>
        <v>BC$15</v>
      </c>
      <c r="BD1657" s="186" t="str">
        <f t="shared" si="1982"/>
        <v>BD$15</v>
      </c>
      <c r="BE1657" s="186" t="str">
        <f t="shared" si="1982"/>
        <v>BE$15</v>
      </c>
      <c r="BF1657" s="186" t="str">
        <f t="shared" si="1982"/>
        <v>BF$15</v>
      </c>
      <c r="BG1657" s="186" t="str">
        <f t="shared" si="1982"/>
        <v>BG$15</v>
      </c>
      <c r="BH1657" s="186" t="str">
        <f t="shared" si="1982"/>
        <v>BH$15</v>
      </c>
      <c r="BI1657" s="186" t="str">
        <f t="shared" si="1982"/>
        <v>BI$15</v>
      </c>
      <c r="BJ1657" s="186" t="str">
        <f t="shared" si="1982"/>
        <v>BJ$15</v>
      </c>
      <c r="BK1657" s="186" t="str">
        <f t="shared" si="1982"/>
        <v>BK$15</v>
      </c>
      <c r="BL1657" s="186" t="str">
        <f t="shared" si="1982"/>
        <v>BL$15</v>
      </c>
      <c r="BM1657" s="186" t="str">
        <f t="shared" si="1982"/>
        <v>BM$15</v>
      </c>
      <c r="BN1657" s="186" t="str">
        <f t="shared" si="1982"/>
        <v>BN$15</v>
      </c>
      <c r="BO1657" s="186" t="str">
        <f t="shared" si="1982"/>
        <v>BO$15</v>
      </c>
      <c r="BP1657" s="186" t="str">
        <f t="shared" si="1982"/>
        <v>BP$15</v>
      </c>
      <c r="BQ1657" s="186" t="str">
        <f t="shared" si="1982"/>
        <v>BQ$15</v>
      </c>
      <c r="BR1657" s="186" t="str">
        <f t="shared" si="1982"/>
        <v>BR$15</v>
      </c>
      <c r="BS1657" s="186" t="str">
        <f t="shared" si="1982"/>
        <v>BS$15</v>
      </c>
      <c r="BT1657" s="186" t="str">
        <f t="shared" si="1982"/>
        <v>BT$15</v>
      </c>
      <c r="BU1657" s="186" t="str">
        <f t="shared" si="1982"/>
        <v>BU$15</v>
      </c>
      <c r="BV1657" s="186" t="str">
        <f t="shared" si="1982"/>
        <v>BV$15</v>
      </c>
      <c r="BW1657" s="186" t="str">
        <f t="shared" si="1982"/>
        <v>BW$15</v>
      </c>
      <c r="BX1657" s="186" t="str">
        <f t="shared" si="1982"/>
        <v>BX$15</v>
      </c>
      <c r="BY1657" s="186" t="str">
        <f t="shared" si="1982"/>
        <v>BY$15</v>
      </c>
      <c r="BZ1657" s="186" t="str">
        <f t="shared" si="1982"/>
        <v>BZ$15</v>
      </c>
      <c r="CA1657" s="186" t="str">
        <f t="shared" si="1982"/>
        <v>CA$15</v>
      </c>
      <c r="CB1657" s="186" t="str">
        <f t="shared" si="1982"/>
        <v>CB$15</v>
      </c>
      <c r="CC1657" s="186" t="str">
        <f t="shared" si="1982"/>
        <v>CC$15</v>
      </c>
      <c r="CD1657" s="186" t="str">
        <f t="shared" si="1982"/>
        <v>CD$15</v>
      </c>
      <c r="CE1657" s="186" t="str">
        <f t="shared" ref="CE1657:CL1657" si="1983">CE$19</f>
        <v>CE$15</v>
      </c>
      <c r="CF1657" s="186" t="str">
        <f t="shared" si="1983"/>
        <v>CF$15</v>
      </c>
      <c r="CG1657" s="186" t="str">
        <f t="shared" si="1983"/>
        <v>CG$15</v>
      </c>
      <c r="CH1657" s="186" t="str">
        <f t="shared" si="1983"/>
        <v>CH$15</v>
      </c>
      <c r="CI1657" s="186" t="str">
        <f t="shared" si="1983"/>
        <v>CI$15</v>
      </c>
      <c r="CJ1657" s="186" t="str">
        <f t="shared" si="1983"/>
        <v>CJ$15</v>
      </c>
      <c r="CK1657" s="186" t="str">
        <f t="shared" si="1983"/>
        <v>CK$15</v>
      </c>
      <c r="CL1657" s="186" t="str">
        <f t="shared" si="1983"/>
        <v>CL$15</v>
      </c>
    </row>
    <row r="1658" spans="2:90" x14ac:dyDescent="0.4">
      <c r="B1658" s="171"/>
      <c r="E1658" s="8"/>
      <c r="H1658" s="196"/>
      <c r="I1658" s="197"/>
      <c r="J1658" s="197"/>
      <c r="K1658" s="198"/>
      <c r="L1658" s="198"/>
      <c r="M1658" s="198"/>
      <c r="N1658" s="198"/>
      <c r="O1658" s="198"/>
      <c r="P1658" s="198"/>
      <c r="R1658" s="198"/>
      <c r="S1658" s="186"/>
      <c r="T1658" s="186"/>
      <c r="U1658" s="186"/>
      <c r="V1658" s="186"/>
      <c r="W1658" s="186"/>
      <c r="X1658" s="186"/>
      <c r="Y1658" s="186"/>
      <c r="Z1658" s="186"/>
      <c r="AA1658" s="186"/>
      <c r="AB1658" s="186"/>
      <c r="AC1658" s="186"/>
      <c r="AD1658" s="186"/>
      <c r="AE1658" s="186"/>
      <c r="AF1658" s="186"/>
      <c r="AG1658" s="186"/>
      <c r="AH1658" s="186"/>
      <c r="AI1658" s="186"/>
      <c r="AJ1658" s="186"/>
      <c r="AK1658" s="186"/>
      <c r="AL1658" s="186"/>
      <c r="AM1658" s="186"/>
      <c r="AN1658" s="186"/>
      <c r="AO1658" s="186"/>
      <c r="AP1658" s="186"/>
      <c r="AQ1658" s="186"/>
      <c r="AR1658" s="186"/>
      <c r="AS1658" s="186"/>
      <c r="AT1658" s="186"/>
      <c r="AU1658" s="186"/>
      <c r="AV1658" s="186"/>
      <c r="AW1658" s="186"/>
      <c r="AX1658" s="186"/>
      <c r="AY1658" s="186"/>
      <c r="AZ1658" s="186"/>
      <c r="BA1658" s="186"/>
      <c r="BB1658" s="186"/>
      <c r="BC1658" s="186"/>
      <c r="BD1658" s="186"/>
      <c r="BE1658" s="186"/>
      <c r="BF1658" s="186"/>
      <c r="BG1658" s="186"/>
      <c r="BH1658" s="186"/>
      <c r="BI1658" s="186"/>
      <c r="BJ1658" s="186"/>
      <c r="BK1658" s="186"/>
      <c r="BL1658" s="186"/>
      <c r="BM1658" s="186"/>
      <c r="BN1658" s="186"/>
      <c r="BO1658" s="186"/>
      <c r="BP1658" s="186"/>
      <c r="BQ1658" s="186"/>
      <c r="BR1658" s="186"/>
      <c r="BS1658" s="186"/>
      <c r="BT1658" s="186"/>
      <c r="BU1658" s="186"/>
      <c r="BV1658" s="186"/>
      <c r="BW1658" s="186"/>
      <c r="BX1658" s="186"/>
      <c r="BY1658" s="186"/>
      <c r="BZ1658" s="186"/>
      <c r="CA1658" s="186"/>
      <c r="CB1658" s="186"/>
      <c r="CC1658" s="186"/>
      <c r="CD1658" s="186"/>
      <c r="CE1658" s="186"/>
      <c r="CF1658" s="186"/>
      <c r="CG1658" s="186"/>
      <c r="CH1658" s="186"/>
      <c r="CI1658" s="186"/>
      <c r="CJ1658" s="186"/>
      <c r="CK1658" s="186"/>
      <c r="CL1658" s="186"/>
    </row>
    <row r="1659" spans="2:90" x14ac:dyDescent="0.4">
      <c r="B1659" s="171"/>
      <c r="E1659" s="8"/>
      <c r="H1659" s="196"/>
      <c r="I1659" s="197"/>
      <c r="J1659" s="197"/>
      <c r="K1659" s="198"/>
      <c r="L1659" s="198"/>
      <c r="M1659" s="198"/>
      <c r="N1659" s="198"/>
      <c r="O1659" s="198"/>
      <c r="P1659" s="198"/>
      <c r="R1659" s="198"/>
      <c r="S1659" s="186"/>
      <c r="T1659" s="186"/>
      <c r="U1659" s="186"/>
      <c r="V1659" s="186"/>
      <c r="W1659" s="186"/>
      <c r="X1659" s="186"/>
      <c r="Y1659" s="186"/>
      <c r="Z1659" s="186"/>
      <c r="AA1659" s="186"/>
      <c r="AB1659" s="186"/>
      <c r="AC1659" s="186"/>
      <c r="AD1659" s="186"/>
      <c r="AE1659" s="186"/>
      <c r="AF1659" s="186"/>
      <c r="AG1659" s="186"/>
      <c r="AH1659" s="186"/>
      <c r="AI1659" s="186"/>
      <c r="AJ1659" s="186"/>
      <c r="AK1659" s="186"/>
      <c r="AL1659" s="186"/>
      <c r="AM1659" s="186"/>
      <c r="AN1659" s="186"/>
      <c r="AO1659" s="186"/>
      <c r="AP1659" s="186"/>
      <c r="AQ1659" s="186"/>
      <c r="AR1659" s="186"/>
      <c r="AS1659" s="186"/>
      <c r="AT1659" s="186"/>
      <c r="AU1659" s="186"/>
      <c r="AV1659" s="186"/>
      <c r="AW1659" s="186"/>
      <c r="AX1659" s="186"/>
      <c r="AY1659" s="186"/>
      <c r="AZ1659" s="186"/>
      <c r="BA1659" s="186"/>
      <c r="BB1659" s="186"/>
      <c r="BC1659" s="186"/>
      <c r="BD1659" s="186"/>
      <c r="BE1659" s="186"/>
      <c r="BF1659" s="186"/>
      <c r="BG1659" s="186"/>
      <c r="BH1659" s="186"/>
      <c r="BI1659" s="186"/>
      <c r="BJ1659" s="186"/>
      <c r="BK1659" s="186"/>
      <c r="BL1659" s="186"/>
      <c r="BM1659" s="186"/>
      <c r="BN1659" s="186"/>
      <c r="BO1659" s="186"/>
      <c r="BP1659" s="186"/>
      <c r="BQ1659" s="186"/>
      <c r="BR1659" s="186"/>
      <c r="BS1659" s="186"/>
      <c r="BT1659" s="186"/>
      <c r="BU1659" s="186"/>
      <c r="BV1659" s="186"/>
      <c r="BW1659" s="186"/>
      <c r="BX1659" s="186"/>
      <c r="BY1659" s="186"/>
      <c r="BZ1659" s="186"/>
      <c r="CA1659" s="186"/>
      <c r="CB1659" s="186"/>
      <c r="CC1659" s="186"/>
      <c r="CD1659" s="186"/>
      <c r="CE1659" s="186"/>
      <c r="CF1659" s="186"/>
      <c r="CG1659" s="186"/>
      <c r="CH1659" s="186"/>
      <c r="CI1659" s="186"/>
      <c r="CJ1659" s="186"/>
      <c r="CK1659" s="186"/>
      <c r="CL1659" s="186"/>
    </row>
    <row r="1660" spans="2:90" x14ac:dyDescent="0.4">
      <c r="B1660" s="171"/>
      <c r="E1660" s="8"/>
      <c r="H1660" s="196"/>
      <c r="I1660" s="197"/>
      <c r="J1660" s="197"/>
      <c r="K1660" s="198"/>
      <c r="L1660" s="198"/>
      <c r="M1660" s="198"/>
      <c r="N1660" s="198"/>
      <c r="O1660" s="198"/>
      <c r="P1660" s="198"/>
      <c r="R1660" s="198"/>
      <c r="S1660" s="186"/>
      <c r="T1660" s="186"/>
      <c r="U1660" s="186"/>
      <c r="V1660" s="186"/>
      <c r="W1660" s="186"/>
      <c r="X1660" s="186"/>
      <c r="Y1660" s="186"/>
      <c r="Z1660" s="186"/>
      <c r="AA1660" s="186"/>
      <c r="AB1660" s="186"/>
      <c r="AC1660" s="186"/>
      <c r="AD1660" s="186"/>
      <c r="AE1660" s="186"/>
      <c r="AF1660" s="186"/>
      <c r="AG1660" s="186"/>
      <c r="AH1660" s="186"/>
      <c r="AI1660" s="186"/>
      <c r="AJ1660" s="186"/>
      <c r="AK1660" s="186"/>
      <c r="AL1660" s="186"/>
      <c r="AM1660" s="186"/>
      <c r="AN1660" s="186"/>
      <c r="AO1660" s="186"/>
      <c r="AP1660" s="186"/>
      <c r="AQ1660" s="186"/>
      <c r="AR1660" s="186"/>
      <c r="AS1660" s="186"/>
      <c r="AT1660" s="186"/>
      <c r="AU1660" s="186"/>
      <c r="AV1660" s="186"/>
      <c r="AW1660" s="186"/>
      <c r="AX1660" s="186"/>
      <c r="AY1660" s="186"/>
      <c r="AZ1660" s="186"/>
      <c r="BA1660" s="186"/>
      <c r="BB1660" s="186"/>
      <c r="BC1660" s="186"/>
      <c r="BD1660" s="186"/>
      <c r="BE1660" s="186"/>
      <c r="BF1660" s="186"/>
      <c r="BG1660" s="186"/>
      <c r="BH1660" s="186"/>
      <c r="BI1660" s="186"/>
      <c r="BJ1660" s="186"/>
      <c r="BK1660" s="186"/>
      <c r="BL1660" s="186"/>
      <c r="BM1660" s="186"/>
      <c r="BN1660" s="186"/>
      <c r="BO1660" s="186"/>
      <c r="BP1660" s="186"/>
      <c r="BQ1660" s="186"/>
      <c r="BR1660" s="186"/>
      <c r="BS1660" s="186"/>
      <c r="BT1660" s="186"/>
      <c r="BU1660" s="186"/>
      <c r="BV1660" s="186"/>
      <c r="BW1660" s="186"/>
      <c r="BX1660" s="186"/>
      <c r="BY1660" s="186"/>
      <c r="BZ1660" s="186"/>
      <c r="CA1660" s="186"/>
      <c r="CB1660" s="186"/>
      <c r="CC1660" s="186"/>
      <c r="CD1660" s="186"/>
      <c r="CE1660" s="186"/>
      <c r="CF1660" s="186"/>
      <c r="CG1660" s="186"/>
      <c r="CH1660" s="186"/>
      <c r="CI1660" s="186"/>
      <c r="CJ1660" s="186"/>
      <c r="CK1660" s="186"/>
      <c r="CL1660" s="186"/>
    </row>
    <row r="1661" spans="2:90" x14ac:dyDescent="0.4">
      <c r="B1661" s="171"/>
      <c r="E1661" s="8"/>
      <c r="H1661" s="196"/>
      <c r="I1661" s="197"/>
      <c r="J1661" s="197"/>
      <c r="K1661" s="198"/>
      <c r="L1661" s="198"/>
      <c r="M1661" s="198"/>
      <c r="N1661" s="198"/>
      <c r="O1661" s="198"/>
      <c r="P1661" s="198"/>
      <c r="R1661" s="198"/>
      <c r="S1661" s="186"/>
      <c r="T1661" s="186"/>
      <c r="U1661" s="186"/>
      <c r="V1661" s="186"/>
      <c r="W1661" s="186"/>
      <c r="X1661" s="186"/>
      <c r="Y1661" s="186"/>
      <c r="Z1661" s="186"/>
      <c r="AA1661" s="186"/>
      <c r="AB1661" s="186"/>
      <c r="AC1661" s="186"/>
      <c r="AD1661" s="186"/>
      <c r="AE1661" s="186"/>
      <c r="AF1661" s="186"/>
      <c r="AG1661" s="186"/>
      <c r="AH1661" s="186"/>
      <c r="AI1661" s="186"/>
      <c r="AJ1661" s="186"/>
      <c r="AK1661" s="186"/>
      <c r="AL1661" s="186"/>
      <c r="AM1661" s="186"/>
      <c r="AN1661" s="186"/>
      <c r="AO1661" s="186"/>
      <c r="AP1661" s="186"/>
      <c r="AQ1661" s="186"/>
      <c r="AR1661" s="186"/>
      <c r="AS1661" s="186"/>
      <c r="AT1661" s="186"/>
      <c r="AU1661" s="186"/>
      <c r="AV1661" s="186"/>
      <c r="AW1661" s="186"/>
      <c r="AX1661" s="186"/>
      <c r="AY1661" s="186"/>
      <c r="AZ1661" s="186"/>
      <c r="BA1661" s="186"/>
      <c r="BB1661" s="186"/>
      <c r="BC1661" s="186"/>
      <c r="BD1661" s="186"/>
      <c r="BE1661" s="186"/>
      <c r="BF1661" s="186"/>
      <c r="BG1661" s="186"/>
      <c r="BH1661" s="186"/>
      <c r="BI1661" s="186"/>
      <c r="BJ1661" s="186"/>
      <c r="BK1661" s="186"/>
      <c r="BL1661" s="186"/>
      <c r="BM1661" s="186"/>
      <c r="BN1661" s="186"/>
      <c r="BO1661" s="186"/>
      <c r="BP1661" s="186"/>
      <c r="BQ1661" s="186"/>
      <c r="BR1661" s="186"/>
      <c r="BS1661" s="186"/>
      <c r="BT1661" s="186"/>
      <c r="BU1661" s="186"/>
      <c r="BV1661" s="186"/>
      <c r="BW1661" s="186"/>
      <c r="BX1661" s="186"/>
      <c r="BY1661" s="186"/>
      <c r="BZ1661" s="186"/>
      <c r="CA1661" s="186"/>
      <c r="CB1661" s="186"/>
      <c r="CC1661" s="186"/>
      <c r="CD1661" s="186"/>
      <c r="CE1661" s="186"/>
      <c r="CF1661" s="186"/>
      <c r="CG1661" s="186"/>
      <c r="CH1661" s="186"/>
      <c r="CI1661" s="186"/>
      <c r="CJ1661" s="186"/>
      <c r="CK1661" s="186"/>
      <c r="CL1661" s="186"/>
    </row>
    <row r="1662" spans="2:90" x14ac:dyDescent="0.4">
      <c r="B1662" s="171"/>
      <c r="E1662" s="8"/>
      <c r="H1662" s="196"/>
      <c r="I1662" s="197"/>
      <c r="J1662" s="197"/>
      <c r="K1662" s="198"/>
      <c r="L1662" s="198"/>
      <c r="M1662" s="198"/>
      <c r="N1662" s="198"/>
      <c r="O1662" s="198"/>
      <c r="P1662" s="198"/>
      <c r="R1662" s="198"/>
      <c r="S1662" s="186"/>
      <c r="T1662" s="186"/>
      <c r="U1662" s="186"/>
      <c r="V1662" s="186"/>
      <c r="W1662" s="186"/>
      <c r="X1662" s="186"/>
      <c r="Y1662" s="186"/>
      <c r="Z1662" s="186"/>
      <c r="AA1662" s="186"/>
      <c r="AB1662" s="186"/>
      <c r="AC1662" s="186"/>
      <c r="AD1662" s="186"/>
      <c r="AE1662" s="186"/>
      <c r="AF1662" s="186"/>
      <c r="AG1662" s="186"/>
      <c r="AH1662" s="186"/>
      <c r="AI1662" s="186"/>
      <c r="AJ1662" s="186"/>
      <c r="AK1662" s="186"/>
      <c r="AL1662" s="186"/>
      <c r="AM1662" s="186"/>
      <c r="AN1662" s="186"/>
      <c r="AO1662" s="186"/>
      <c r="AP1662" s="186"/>
      <c r="AQ1662" s="186"/>
      <c r="AR1662" s="186"/>
      <c r="AS1662" s="186"/>
      <c r="AT1662" s="186"/>
      <c r="AU1662" s="186"/>
      <c r="AV1662" s="186"/>
      <c r="AW1662" s="186"/>
      <c r="AX1662" s="186"/>
      <c r="AY1662" s="186"/>
      <c r="AZ1662" s="186"/>
      <c r="BA1662" s="186"/>
      <c r="BB1662" s="186"/>
      <c r="BC1662" s="186"/>
      <c r="BD1662" s="186"/>
      <c r="BE1662" s="186"/>
      <c r="BF1662" s="186"/>
      <c r="BG1662" s="186"/>
      <c r="BH1662" s="186"/>
      <c r="BI1662" s="186"/>
      <c r="BJ1662" s="186"/>
      <c r="BK1662" s="186"/>
      <c r="BL1662" s="186"/>
      <c r="BM1662" s="186"/>
      <c r="BN1662" s="186"/>
      <c r="BO1662" s="186"/>
      <c r="BP1662" s="186"/>
      <c r="BQ1662" s="186"/>
      <c r="BR1662" s="186"/>
      <c r="BS1662" s="186"/>
      <c r="BT1662" s="186"/>
      <c r="BU1662" s="186"/>
      <c r="BV1662" s="186"/>
      <c r="BW1662" s="186"/>
      <c r="BX1662" s="186"/>
      <c r="BY1662" s="186"/>
      <c r="BZ1662" s="186"/>
      <c r="CA1662" s="186"/>
      <c r="CB1662" s="186"/>
      <c r="CC1662" s="186"/>
      <c r="CD1662" s="186"/>
      <c r="CE1662" s="186"/>
      <c r="CF1662" s="186"/>
      <c r="CG1662" s="186"/>
      <c r="CH1662" s="186"/>
      <c r="CI1662" s="186"/>
      <c r="CJ1662" s="186"/>
      <c r="CK1662" s="186"/>
      <c r="CL1662" s="186"/>
    </row>
    <row r="1663" spans="2:90" x14ac:dyDescent="0.4">
      <c r="B1663" s="171"/>
      <c r="E1663" s="8"/>
      <c r="H1663" s="196"/>
      <c r="I1663" s="197"/>
      <c r="J1663" s="197"/>
      <c r="K1663" s="198"/>
      <c r="L1663" s="198"/>
      <c r="M1663" s="198"/>
      <c r="N1663" s="198"/>
      <c r="O1663" s="198"/>
      <c r="P1663" s="198"/>
      <c r="R1663" s="198"/>
      <c r="S1663" s="186"/>
      <c r="T1663" s="186"/>
      <c r="U1663" s="186"/>
      <c r="V1663" s="186"/>
      <c r="W1663" s="186"/>
      <c r="X1663" s="186"/>
      <c r="Y1663" s="186"/>
      <c r="Z1663" s="186"/>
      <c r="AA1663" s="186"/>
      <c r="AB1663" s="186"/>
      <c r="AC1663" s="186"/>
      <c r="AD1663" s="186"/>
      <c r="AE1663" s="186"/>
      <c r="AF1663" s="186"/>
      <c r="AG1663" s="186"/>
      <c r="AH1663" s="186"/>
      <c r="AI1663" s="186"/>
      <c r="AJ1663" s="186"/>
      <c r="AK1663" s="186"/>
      <c r="AL1663" s="186"/>
      <c r="AM1663" s="186"/>
      <c r="AN1663" s="186"/>
      <c r="AO1663" s="186"/>
      <c r="AP1663" s="186"/>
      <c r="AQ1663" s="186"/>
      <c r="AR1663" s="186"/>
      <c r="AS1663" s="186"/>
      <c r="AT1663" s="186"/>
      <c r="AU1663" s="186"/>
      <c r="AV1663" s="186"/>
      <c r="AW1663" s="186"/>
      <c r="AX1663" s="186"/>
      <c r="AY1663" s="186"/>
      <c r="AZ1663" s="186"/>
      <c r="BA1663" s="186"/>
      <c r="BB1663" s="186"/>
      <c r="BC1663" s="186"/>
      <c r="BD1663" s="186"/>
      <c r="BE1663" s="186"/>
      <c r="BF1663" s="186"/>
      <c r="BG1663" s="186"/>
      <c r="BH1663" s="186"/>
      <c r="BI1663" s="186"/>
      <c r="BJ1663" s="186"/>
      <c r="BK1663" s="186"/>
      <c r="BL1663" s="186"/>
      <c r="BM1663" s="186"/>
      <c r="BN1663" s="186"/>
      <c r="BO1663" s="186"/>
      <c r="BP1663" s="186"/>
      <c r="BQ1663" s="186"/>
      <c r="BR1663" s="186"/>
      <c r="BS1663" s="186"/>
      <c r="BT1663" s="186"/>
      <c r="BU1663" s="186"/>
      <c r="BV1663" s="186"/>
      <c r="BW1663" s="186"/>
      <c r="BX1663" s="186"/>
      <c r="BY1663" s="186"/>
      <c r="BZ1663" s="186"/>
      <c r="CA1663" s="186"/>
      <c r="CB1663" s="186"/>
      <c r="CC1663" s="186"/>
      <c r="CD1663" s="186"/>
      <c r="CE1663" s="186"/>
      <c r="CF1663" s="186"/>
      <c r="CG1663" s="186"/>
      <c r="CH1663" s="186"/>
      <c r="CI1663" s="186"/>
      <c r="CJ1663" s="186"/>
      <c r="CK1663" s="186"/>
      <c r="CL1663" s="186"/>
    </row>
    <row r="1664" spans="2:90" x14ac:dyDescent="0.4">
      <c r="B1664" s="171"/>
      <c r="E1664" s="8"/>
      <c r="H1664" s="196"/>
      <c r="I1664" s="197"/>
      <c r="J1664" s="197"/>
      <c r="K1664" s="198"/>
      <c r="L1664" s="198"/>
      <c r="M1664" s="198"/>
      <c r="N1664" s="198"/>
      <c r="O1664" s="198"/>
      <c r="P1664" s="198"/>
      <c r="R1664" s="198"/>
      <c r="S1664" s="186"/>
      <c r="T1664" s="186"/>
      <c r="U1664" s="186"/>
      <c r="V1664" s="186"/>
      <c r="W1664" s="186"/>
      <c r="X1664" s="186"/>
      <c r="Y1664" s="186"/>
      <c r="Z1664" s="186"/>
      <c r="AA1664" s="186"/>
      <c r="AB1664" s="186"/>
      <c r="AC1664" s="186"/>
      <c r="AD1664" s="186"/>
      <c r="AE1664" s="186"/>
      <c r="AF1664" s="186"/>
      <c r="AG1664" s="186"/>
      <c r="AH1664" s="186"/>
      <c r="AI1664" s="186"/>
      <c r="AJ1664" s="186"/>
      <c r="AK1664" s="186"/>
      <c r="AL1664" s="186"/>
      <c r="AM1664" s="186"/>
      <c r="AN1664" s="186"/>
      <c r="AO1664" s="186"/>
      <c r="AP1664" s="186"/>
      <c r="AQ1664" s="186"/>
      <c r="AR1664" s="186"/>
      <c r="AS1664" s="186"/>
      <c r="AT1664" s="186"/>
      <c r="AU1664" s="186"/>
      <c r="AV1664" s="186"/>
      <c r="AW1664" s="186"/>
      <c r="AX1664" s="186"/>
      <c r="AY1664" s="186"/>
      <c r="AZ1664" s="186"/>
      <c r="BA1664" s="186"/>
      <c r="BB1664" s="186"/>
      <c r="BC1664" s="186"/>
      <c r="BD1664" s="186"/>
      <c r="BE1664" s="186"/>
      <c r="BF1664" s="186"/>
      <c r="BG1664" s="186"/>
      <c r="BH1664" s="186"/>
      <c r="BI1664" s="186"/>
      <c r="BJ1664" s="186"/>
      <c r="BK1664" s="186"/>
      <c r="BL1664" s="186"/>
      <c r="BM1664" s="186"/>
      <c r="BN1664" s="186"/>
      <c r="BO1664" s="186"/>
      <c r="BP1664" s="186"/>
      <c r="BQ1664" s="186"/>
      <c r="BR1664" s="186"/>
      <c r="BS1664" s="186"/>
      <c r="BT1664" s="186"/>
      <c r="BU1664" s="186"/>
      <c r="BV1664" s="186"/>
      <c r="BW1664" s="186"/>
      <c r="BX1664" s="186"/>
      <c r="BY1664" s="186"/>
      <c r="BZ1664" s="186"/>
      <c r="CA1664" s="186"/>
      <c r="CB1664" s="186"/>
      <c r="CC1664" s="186"/>
      <c r="CD1664" s="186"/>
      <c r="CE1664" s="186"/>
      <c r="CF1664" s="186"/>
      <c r="CG1664" s="186"/>
      <c r="CH1664" s="186"/>
      <c r="CI1664" s="186"/>
      <c r="CJ1664" s="186"/>
      <c r="CK1664" s="186"/>
      <c r="CL1664" s="186"/>
    </row>
    <row r="1665" spans="2:90" x14ac:dyDescent="0.4">
      <c r="B1665" s="171"/>
      <c r="E1665" s="8"/>
      <c r="H1665" s="196"/>
      <c r="I1665" s="197"/>
      <c r="J1665" s="197"/>
      <c r="K1665" s="198"/>
      <c r="L1665" s="198"/>
      <c r="M1665" s="198"/>
      <c r="N1665" s="198"/>
      <c r="O1665" s="198"/>
      <c r="P1665" s="198"/>
      <c r="R1665" s="198"/>
      <c r="S1665" s="186"/>
      <c r="T1665" s="186"/>
      <c r="U1665" s="186"/>
      <c r="V1665" s="186"/>
      <c r="W1665" s="186"/>
      <c r="X1665" s="186"/>
      <c r="Y1665" s="186"/>
      <c r="Z1665" s="186"/>
      <c r="AA1665" s="186"/>
      <c r="AB1665" s="186"/>
      <c r="AC1665" s="186"/>
      <c r="AD1665" s="186"/>
      <c r="AE1665" s="186"/>
      <c r="AF1665" s="186"/>
      <c r="AG1665" s="186"/>
      <c r="AH1665" s="186"/>
      <c r="AI1665" s="186"/>
      <c r="AJ1665" s="186"/>
      <c r="AK1665" s="186"/>
      <c r="AL1665" s="186"/>
      <c r="AM1665" s="186"/>
      <c r="AN1665" s="186"/>
      <c r="AO1665" s="186"/>
      <c r="AP1665" s="186"/>
      <c r="AQ1665" s="186"/>
      <c r="AR1665" s="186"/>
      <c r="AS1665" s="186"/>
      <c r="AT1665" s="186"/>
      <c r="AU1665" s="186"/>
      <c r="AV1665" s="186"/>
      <c r="AW1665" s="186"/>
      <c r="AX1665" s="186"/>
      <c r="AY1665" s="186"/>
      <c r="AZ1665" s="186"/>
      <c r="BA1665" s="186"/>
      <c r="BB1665" s="186"/>
      <c r="BC1665" s="186"/>
      <c r="BD1665" s="186"/>
      <c r="BE1665" s="186"/>
      <c r="BF1665" s="186"/>
      <c r="BG1665" s="186"/>
      <c r="BH1665" s="186"/>
      <c r="BI1665" s="186"/>
      <c r="BJ1665" s="186"/>
      <c r="BK1665" s="186"/>
      <c r="BL1665" s="186"/>
      <c r="BM1665" s="186"/>
      <c r="BN1665" s="186"/>
      <c r="BO1665" s="186"/>
      <c r="BP1665" s="186"/>
      <c r="BQ1665" s="186"/>
      <c r="BR1665" s="186"/>
      <c r="BS1665" s="186"/>
      <c r="BT1665" s="186"/>
      <c r="BU1665" s="186"/>
      <c r="BV1665" s="186"/>
      <c r="BW1665" s="186"/>
      <c r="BX1665" s="186"/>
      <c r="BY1665" s="186"/>
      <c r="BZ1665" s="186"/>
      <c r="CA1665" s="186"/>
      <c r="CB1665" s="186"/>
      <c r="CC1665" s="186"/>
      <c r="CD1665" s="186"/>
      <c r="CE1665" s="186"/>
      <c r="CF1665" s="186"/>
      <c r="CG1665" s="186"/>
      <c r="CH1665" s="186"/>
      <c r="CI1665" s="186"/>
      <c r="CJ1665" s="186"/>
      <c r="CK1665" s="186"/>
      <c r="CL1665" s="186"/>
    </row>
    <row r="1666" spans="2:90" x14ac:dyDescent="0.4">
      <c r="B1666" s="171"/>
      <c r="E1666" s="8"/>
      <c r="H1666" s="196"/>
      <c r="I1666" s="197"/>
      <c r="J1666" s="197"/>
      <c r="K1666" s="198"/>
      <c r="L1666" s="198"/>
      <c r="M1666" s="198"/>
      <c r="N1666" s="198"/>
      <c r="O1666" s="198"/>
      <c r="P1666" s="198"/>
      <c r="R1666" s="198"/>
      <c r="S1666" s="186"/>
      <c r="T1666" s="186"/>
      <c r="U1666" s="186"/>
      <c r="V1666" s="186"/>
      <c r="W1666" s="186"/>
      <c r="X1666" s="186"/>
      <c r="Y1666" s="186"/>
      <c r="Z1666" s="186"/>
      <c r="AA1666" s="186"/>
      <c r="AB1666" s="186"/>
      <c r="AC1666" s="186"/>
      <c r="AD1666" s="186"/>
      <c r="AE1666" s="186"/>
      <c r="AF1666" s="186"/>
      <c r="AG1666" s="186"/>
      <c r="AH1666" s="186"/>
      <c r="AI1666" s="186"/>
      <c r="AJ1666" s="186"/>
      <c r="AK1666" s="186"/>
      <c r="AL1666" s="186"/>
      <c r="AM1666" s="186"/>
      <c r="AN1666" s="186"/>
      <c r="AO1666" s="186"/>
      <c r="AP1666" s="186"/>
      <c r="AQ1666" s="186"/>
      <c r="AR1666" s="186"/>
      <c r="AS1666" s="186"/>
      <c r="AT1666" s="186"/>
      <c r="AU1666" s="186"/>
      <c r="AV1666" s="186"/>
      <c r="AW1666" s="186"/>
      <c r="AX1666" s="186"/>
      <c r="AY1666" s="186"/>
      <c r="AZ1666" s="186"/>
      <c r="BA1666" s="186"/>
      <c r="BB1666" s="186"/>
      <c r="BC1666" s="186"/>
      <c r="BD1666" s="186"/>
      <c r="BE1666" s="186"/>
      <c r="BF1666" s="186"/>
      <c r="BG1666" s="186"/>
      <c r="BH1666" s="186"/>
      <c r="BI1666" s="186"/>
      <c r="BJ1666" s="186"/>
      <c r="BK1666" s="186"/>
      <c r="BL1666" s="186"/>
      <c r="BM1666" s="186"/>
      <c r="BN1666" s="186"/>
      <c r="BO1666" s="186"/>
      <c r="BP1666" s="186"/>
      <c r="BQ1666" s="186"/>
      <c r="BR1666" s="186"/>
      <c r="BS1666" s="186"/>
      <c r="BT1666" s="186"/>
      <c r="BU1666" s="186"/>
      <c r="BV1666" s="186"/>
      <c r="BW1666" s="186"/>
      <c r="BX1666" s="186"/>
      <c r="BY1666" s="186"/>
      <c r="BZ1666" s="186"/>
      <c r="CA1666" s="186"/>
      <c r="CB1666" s="186"/>
      <c r="CC1666" s="186"/>
      <c r="CD1666" s="186"/>
      <c r="CE1666" s="186"/>
      <c r="CF1666" s="186"/>
      <c r="CG1666" s="186"/>
      <c r="CH1666" s="186"/>
      <c r="CI1666" s="186"/>
      <c r="CJ1666" s="186"/>
      <c r="CK1666" s="186"/>
      <c r="CL1666" s="186"/>
    </row>
    <row r="1667" spans="2:90" x14ac:dyDescent="0.4">
      <c r="B1667" s="171"/>
      <c r="E1667" s="8"/>
      <c r="H1667" s="196"/>
      <c r="I1667" s="197"/>
      <c r="J1667" s="197"/>
      <c r="K1667" s="198"/>
      <c r="L1667" s="198"/>
      <c r="M1667" s="198"/>
      <c r="N1667" s="198"/>
      <c r="O1667" s="198"/>
      <c r="P1667" s="198"/>
      <c r="R1667" s="198"/>
      <c r="S1667" s="186"/>
      <c r="T1667" s="186"/>
      <c r="U1667" s="186"/>
      <c r="V1667" s="186"/>
      <c r="W1667" s="186"/>
      <c r="X1667" s="186"/>
      <c r="Y1667" s="186"/>
      <c r="Z1667" s="186"/>
      <c r="AA1667" s="186"/>
      <c r="AB1667" s="186"/>
      <c r="AC1667" s="186"/>
      <c r="AD1667" s="186"/>
      <c r="AE1667" s="186"/>
      <c r="AF1667" s="186"/>
      <c r="AG1667" s="186"/>
      <c r="AH1667" s="186"/>
      <c r="AI1667" s="186"/>
      <c r="AJ1667" s="186"/>
      <c r="AK1667" s="186"/>
      <c r="AL1667" s="186"/>
      <c r="AM1667" s="186"/>
      <c r="AN1667" s="186"/>
      <c r="AO1667" s="186"/>
      <c r="AP1667" s="186"/>
      <c r="AQ1667" s="186"/>
      <c r="AR1667" s="186"/>
      <c r="AS1667" s="186"/>
      <c r="AT1667" s="186"/>
      <c r="AU1667" s="186"/>
      <c r="AV1667" s="186"/>
      <c r="AW1667" s="186"/>
      <c r="AX1667" s="186"/>
      <c r="AY1667" s="186"/>
      <c r="AZ1667" s="186"/>
      <c r="BA1667" s="186"/>
      <c r="BB1667" s="186"/>
      <c r="BC1667" s="186"/>
      <c r="BD1667" s="186"/>
      <c r="BE1667" s="186"/>
      <c r="BF1667" s="186"/>
      <c r="BG1667" s="186"/>
      <c r="BH1667" s="186"/>
      <c r="BI1667" s="186"/>
      <c r="BJ1667" s="186"/>
      <c r="BK1667" s="186"/>
      <c r="BL1667" s="186"/>
      <c r="BM1667" s="186"/>
      <c r="BN1667" s="186"/>
      <c r="BO1667" s="186"/>
      <c r="BP1667" s="186"/>
      <c r="BQ1667" s="186"/>
      <c r="BR1667" s="186"/>
      <c r="BS1667" s="186"/>
      <c r="BT1667" s="186"/>
      <c r="BU1667" s="186"/>
      <c r="BV1667" s="186"/>
      <c r="BW1667" s="186"/>
      <c r="BX1667" s="186"/>
      <c r="BY1667" s="186"/>
      <c r="BZ1667" s="186"/>
      <c r="CA1667" s="186"/>
      <c r="CB1667" s="186"/>
      <c r="CC1667" s="186"/>
      <c r="CD1667" s="186"/>
      <c r="CE1667" s="186"/>
      <c r="CF1667" s="186"/>
      <c r="CG1667" s="186"/>
      <c r="CH1667" s="186"/>
      <c r="CI1667" s="186"/>
      <c r="CJ1667" s="186"/>
      <c r="CK1667" s="186"/>
      <c r="CL1667" s="186"/>
    </row>
    <row r="1668" spans="2:90" x14ac:dyDescent="0.4">
      <c r="B1668" s="171"/>
      <c r="E1668" s="8"/>
      <c r="H1668" s="196"/>
      <c r="I1668" s="197"/>
      <c r="J1668" s="197"/>
      <c r="K1668" s="198"/>
      <c r="L1668" s="198"/>
      <c r="M1668" s="198"/>
      <c r="N1668" s="198"/>
      <c r="O1668" s="198"/>
      <c r="P1668" s="198"/>
      <c r="R1668" s="198"/>
      <c r="S1668" s="186"/>
      <c r="T1668" s="186"/>
      <c r="U1668" s="186"/>
      <c r="V1668" s="186"/>
      <c r="W1668" s="186"/>
      <c r="X1668" s="186"/>
      <c r="Y1668" s="186"/>
      <c r="Z1668" s="186"/>
      <c r="AA1668" s="186"/>
      <c r="AB1668" s="186"/>
      <c r="AC1668" s="186"/>
      <c r="AD1668" s="186"/>
      <c r="AE1668" s="186"/>
      <c r="AF1668" s="186"/>
      <c r="AG1668" s="186"/>
      <c r="AH1668" s="186"/>
      <c r="AI1668" s="186"/>
      <c r="AJ1668" s="186"/>
      <c r="AK1668" s="186"/>
      <c r="AL1668" s="186"/>
      <c r="AM1668" s="186"/>
      <c r="AN1668" s="186"/>
      <c r="AO1668" s="186"/>
      <c r="AP1668" s="186"/>
      <c r="AQ1668" s="186"/>
      <c r="AR1668" s="186"/>
      <c r="AS1668" s="186"/>
      <c r="AT1668" s="186"/>
      <c r="AU1668" s="186"/>
      <c r="AV1668" s="186"/>
      <c r="AW1668" s="186"/>
      <c r="AX1668" s="186"/>
      <c r="AY1668" s="186"/>
      <c r="AZ1668" s="186"/>
      <c r="BA1668" s="186"/>
      <c r="BB1668" s="186"/>
      <c r="BC1668" s="186"/>
      <c r="BD1668" s="186"/>
      <c r="BE1668" s="186"/>
      <c r="BF1668" s="186"/>
      <c r="BG1668" s="186"/>
      <c r="BH1668" s="186"/>
      <c r="BI1668" s="186"/>
      <c r="BJ1668" s="186"/>
      <c r="BK1668" s="186"/>
      <c r="BL1668" s="186"/>
      <c r="BM1668" s="186"/>
      <c r="BN1668" s="186"/>
      <c r="BO1668" s="186"/>
      <c r="BP1668" s="186"/>
      <c r="BQ1668" s="186"/>
      <c r="BR1668" s="186"/>
      <c r="BS1668" s="186"/>
      <c r="BT1668" s="186"/>
      <c r="BU1668" s="186"/>
      <c r="BV1668" s="186"/>
      <c r="BW1668" s="186"/>
      <c r="BX1668" s="186"/>
      <c r="BY1668" s="186"/>
      <c r="BZ1668" s="186"/>
      <c r="CA1668" s="186"/>
      <c r="CB1668" s="186"/>
      <c r="CC1668" s="186"/>
      <c r="CD1668" s="186"/>
      <c r="CE1668" s="186"/>
      <c r="CF1668" s="186"/>
      <c r="CG1668" s="186"/>
      <c r="CH1668" s="186"/>
      <c r="CI1668" s="186"/>
      <c r="CJ1668" s="186"/>
      <c r="CK1668" s="186"/>
      <c r="CL1668" s="186"/>
    </row>
    <row r="1669" spans="2:90" x14ac:dyDescent="0.4">
      <c r="B1669" s="171"/>
      <c r="E1669" s="8"/>
      <c r="H1669" s="196"/>
      <c r="I1669" s="197"/>
      <c r="J1669" s="197"/>
      <c r="K1669" s="198"/>
      <c r="L1669" s="198"/>
      <c r="M1669" s="198"/>
      <c r="N1669" s="198"/>
      <c r="O1669" s="198"/>
      <c r="P1669" s="198"/>
      <c r="R1669" s="198"/>
      <c r="S1669" s="186"/>
      <c r="T1669" s="186"/>
      <c r="U1669" s="186"/>
      <c r="V1669" s="186"/>
      <c r="W1669" s="186"/>
      <c r="X1669" s="186"/>
      <c r="Y1669" s="186"/>
      <c r="Z1669" s="186"/>
      <c r="AA1669" s="186"/>
      <c r="AB1669" s="186"/>
      <c r="AC1669" s="186"/>
      <c r="AD1669" s="186"/>
      <c r="AE1669" s="186"/>
      <c r="AF1669" s="186"/>
      <c r="AG1669" s="186"/>
      <c r="AH1669" s="186"/>
      <c r="AI1669" s="186"/>
      <c r="AJ1669" s="186"/>
      <c r="AK1669" s="186"/>
      <c r="AL1669" s="186"/>
      <c r="AM1669" s="186"/>
      <c r="AN1669" s="186"/>
      <c r="AO1669" s="186"/>
      <c r="AP1669" s="186"/>
      <c r="AQ1669" s="186"/>
      <c r="AR1669" s="186"/>
      <c r="AS1669" s="186"/>
      <c r="AT1669" s="186"/>
      <c r="AU1669" s="186"/>
      <c r="AV1669" s="186"/>
      <c r="AW1669" s="186"/>
      <c r="AX1669" s="186"/>
      <c r="AY1669" s="186"/>
      <c r="AZ1669" s="186"/>
      <c r="BA1669" s="186"/>
      <c r="BB1669" s="186"/>
      <c r="BC1669" s="186"/>
      <c r="BD1669" s="186"/>
      <c r="BE1669" s="186"/>
      <c r="BF1669" s="186"/>
      <c r="BG1669" s="186"/>
      <c r="BH1669" s="186"/>
      <c r="BI1669" s="186"/>
      <c r="BJ1669" s="186"/>
      <c r="BK1669" s="186"/>
      <c r="BL1669" s="186"/>
      <c r="BM1669" s="186"/>
      <c r="BN1669" s="186"/>
      <c r="BO1669" s="186"/>
      <c r="BP1669" s="186"/>
      <c r="BQ1669" s="186"/>
      <c r="BR1669" s="186"/>
      <c r="BS1669" s="186"/>
      <c r="BT1669" s="186"/>
      <c r="BU1669" s="186"/>
      <c r="BV1669" s="186"/>
      <c r="BW1669" s="186"/>
      <c r="BX1669" s="186"/>
      <c r="BY1669" s="186"/>
      <c r="BZ1669" s="186"/>
      <c r="CA1669" s="186"/>
      <c r="CB1669" s="186"/>
      <c r="CC1669" s="186"/>
      <c r="CD1669" s="186"/>
      <c r="CE1669" s="186"/>
      <c r="CF1669" s="186"/>
      <c r="CG1669" s="186"/>
      <c r="CH1669" s="186"/>
      <c r="CI1669" s="186"/>
      <c r="CJ1669" s="186"/>
      <c r="CK1669" s="186"/>
      <c r="CL1669" s="186"/>
    </row>
    <row r="1670" spans="2:90" x14ac:dyDescent="0.4">
      <c r="B1670" s="171"/>
      <c r="E1670" s="8"/>
      <c r="H1670" s="196"/>
      <c r="I1670" s="197"/>
      <c r="J1670" s="197"/>
      <c r="K1670" s="198"/>
      <c r="L1670" s="198"/>
      <c r="M1670" s="198"/>
      <c r="N1670" s="198"/>
      <c r="O1670" s="198"/>
      <c r="P1670" s="198"/>
      <c r="R1670" s="198"/>
      <c r="S1670" s="186"/>
      <c r="T1670" s="186"/>
      <c r="U1670" s="186"/>
      <c r="V1670" s="186"/>
      <c r="W1670" s="186"/>
      <c r="X1670" s="186"/>
      <c r="Y1670" s="186"/>
      <c r="Z1670" s="186"/>
      <c r="AA1670" s="186"/>
      <c r="AB1670" s="186"/>
      <c r="AC1670" s="186"/>
      <c r="AD1670" s="186"/>
      <c r="AE1670" s="186"/>
      <c r="AF1670" s="186"/>
      <c r="AG1670" s="186"/>
      <c r="AH1670" s="186"/>
      <c r="AI1670" s="186"/>
      <c r="AJ1670" s="186"/>
      <c r="AK1670" s="186"/>
      <c r="AL1670" s="186"/>
      <c r="AM1670" s="186"/>
      <c r="AN1670" s="186"/>
      <c r="AO1670" s="186"/>
      <c r="AP1670" s="186"/>
      <c r="AQ1670" s="186"/>
      <c r="AR1670" s="186"/>
      <c r="AS1670" s="186"/>
      <c r="AT1670" s="186"/>
      <c r="AU1670" s="186"/>
      <c r="AV1670" s="186"/>
      <c r="AW1670" s="186"/>
      <c r="AX1670" s="186"/>
      <c r="AY1670" s="186"/>
      <c r="AZ1670" s="186"/>
      <c r="BA1670" s="186"/>
      <c r="BB1670" s="186"/>
      <c r="BC1670" s="186"/>
      <c r="BD1670" s="186"/>
      <c r="BE1670" s="186"/>
      <c r="BF1670" s="186"/>
      <c r="BG1670" s="186"/>
      <c r="BH1670" s="186"/>
      <c r="BI1670" s="186"/>
      <c r="BJ1670" s="186"/>
      <c r="BK1670" s="186"/>
      <c r="BL1670" s="186"/>
      <c r="BM1670" s="186"/>
      <c r="BN1670" s="186"/>
      <c r="BO1670" s="186"/>
      <c r="BP1670" s="186"/>
      <c r="BQ1670" s="186"/>
      <c r="BR1670" s="186"/>
      <c r="BS1670" s="186"/>
      <c r="BT1670" s="186"/>
      <c r="BU1670" s="186"/>
      <c r="BV1670" s="186"/>
      <c r="BW1670" s="186"/>
      <c r="BX1670" s="186"/>
      <c r="BY1670" s="186"/>
      <c r="BZ1670" s="186"/>
      <c r="CA1670" s="186"/>
      <c r="CB1670" s="186"/>
      <c r="CC1670" s="186"/>
      <c r="CD1670" s="186"/>
      <c r="CE1670" s="186"/>
      <c r="CF1670" s="186"/>
      <c r="CG1670" s="186"/>
      <c r="CH1670" s="186"/>
      <c r="CI1670" s="186"/>
      <c r="CJ1670" s="186"/>
      <c r="CK1670" s="186"/>
      <c r="CL1670" s="186"/>
    </row>
    <row r="1671" spans="2:90" x14ac:dyDescent="0.4">
      <c r="B1671" s="171"/>
      <c r="E1671" s="8"/>
      <c r="H1671" s="196"/>
      <c r="I1671" s="197"/>
      <c r="J1671" s="197"/>
      <c r="K1671" s="198"/>
      <c r="L1671" s="198"/>
      <c r="M1671" s="198"/>
      <c r="N1671" s="198"/>
      <c r="O1671" s="198"/>
      <c r="P1671" s="198"/>
      <c r="R1671" s="198"/>
      <c r="S1671" s="186"/>
      <c r="T1671" s="186"/>
      <c r="U1671" s="186"/>
      <c r="V1671" s="186"/>
      <c r="W1671" s="186"/>
      <c r="X1671" s="186"/>
      <c r="Y1671" s="186"/>
      <c r="Z1671" s="186"/>
      <c r="AA1671" s="186"/>
      <c r="AB1671" s="186"/>
      <c r="AC1671" s="186"/>
      <c r="AD1671" s="186"/>
      <c r="AE1671" s="186"/>
      <c r="AF1671" s="186"/>
      <c r="AG1671" s="186"/>
      <c r="AH1671" s="186"/>
      <c r="AI1671" s="186"/>
      <c r="AJ1671" s="186"/>
      <c r="AK1671" s="186"/>
      <c r="AL1671" s="186"/>
      <c r="AM1671" s="186"/>
      <c r="AN1671" s="186"/>
      <c r="AO1671" s="186"/>
      <c r="AP1671" s="186"/>
      <c r="AQ1671" s="186"/>
      <c r="AR1671" s="186"/>
      <c r="AS1671" s="186"/>
      <c r="AT1671" s="186"/>
      <c r="AU1671" s="186"/>
      <c r="AV1671" s="186"/>
      <c r="AW1671" s="186"/>
      <c r="AX1671" s="186"/>
      <c r="AY1671" s="186"/>
      <c r="AZ1671" s="186"/>
      <c r="BA1671" s="186"/>
      <c r="BB1671" s="186"/>
      <c r="BC1671" s="186"/>
      <c r="BD1671" s="186"/>
      <c r="BE1671" s="186"/>
      <c r="BF1671" s="186"/>
      <c r="BG1671" s="186"/>
      <c r="BH1671" s="186"/>
      <c r="BI1671" s="186"/>
      <c r="BJ1671" s="186"/>
      <c r="BK1671" s="186"/>
      <c r="BL1671" s="186"/>
      <c r="BM1671" s="186"/>
      <c r="BN1671" s="186"/>
      <c r="BO1671" s="186"/>
      <c r="BP1671" s="186"/>
      <c r="BQ1671" s="186"/>
      <c r="BR1671" s="186"/>
      <c r="BS1671" s="186"/>
      <c r="BT1671" s="186"/>
      <c r="BU1671" s="186"/>
      <c r="BV1671" s="186"/>
      <c r="BW1671" s="186"/>
      <c r="BX1671" s="186"/>
      <c r="BY1671" s="186"/>
      <c r="BZ1671" s="186"/>
      <c r="CA1671" s="186"/>
      <c r="CB1671" s="186"/>
      <c r="CC1671" s="186"/>
      <c r="CD1671" s="186"/>
      <c r="CE1671" s="186"/>
      <c r="CF1671" s="186"/>
      <c r="CG1671" s="186"/>
      <c r="CH1671" s="186"/>
      <c r="CI1671" s="186"/>
      <c r="CJ1671" s="186"/>
      <c r="CK1671" s="186"/>
      <c r="CL1671" s="186"/>
    </row>
    <row r="1672" spans="2:90" x14ac:dyDescent="0.4">
      <c r="B1672" s="171"/>
      <c r="E1672" s="8"/>
      <c r="H1672" s="196"/>
      <c r="I1672" s="197"/>
      <c r="J1672" s="197"/>
      <c r="K1672" s="198"/>
      <c r="L1672" s="198"/>
      <c r="M1672" s="198"/>
      <c r="N1672" s="198"/>
      <c r="O1672" s="198"/>
      <c r="P1672" s="198"/>
      <c r="R1672" s="198"/>
      <c r="S1672" s="186"/>
      <c r="T1672" s="186"/>
      <c r="U1672" s="186"/>
      <c r="V1672" s="186"/>
      <c r="W1672" s="186"/>
      <c r="X1672" s="186"/>
      <c r="Y1672" s="186"/>
      <c r="Z1672" s="186"/>
      <c r="AA1672" s="186"/>
      <c r="AB1672" s="186"/>
      <c r="AC1672" s="186"/>
      <c r="AD1672" s="186"/>
      <c r="AE1672" s="186"/>
      <c r="AF1672" s="186"/>
      <c r="AG1672" s="186"/>
      <c r="AH1672" s="186"/>
      <c r="AI1672" s="186"/>
      <c r="AJ1672" s="186"/>
      <c r="AK1672" s="186"/>
      <c r="AL1672" s="186"/>
      <c r="AM1672" s="186"/>
      <c r="AN1672" s="186"/>
      <c r="AO1672" s="186"/>
      <c r="AP1672" s="186"/>
      <c r="AQ1672" s="186"/>
      <c r="AR1672" s="186"/>
      <c r="AS1672" s="186"/>
      <c r="AT1672" s="186"/>
      <c r="AU1672" s="186"/>
      <c r="AV1672" s="186"/>
      <c r="AW1672" s="186"/>
      <c r="AX1672" s="186"/>
      <c r="AY1672" s="186"/>
      <c r="AZ1672" s="186"/>
      <c r="BA1672" s="186"/>
      <c r="BB1672" s="186"/>
      <c r="BC1672" s="186"/>
      <c r="BD1672" s="186"/>
      <c r="BE1672" s="186"/>
      <c r="BF1672" s="186"/>
      <c r="BG1672" s="186"/>
      <c r="BH1672" s="186"/>
      <c r="BI1672" s="186"/>
      <c r="BJ1672" s="186"/>
      <c r="BK1672" s="186"/>
      <c r="BL1672" s="186"/>
      <c r="BM1672" s="186"/>
      <c r="BN1672" s="186"/>
      <c r="BO1672" s="186"/>
      <c r="BP1672" s="186"/>
      <c r="BQ1672" s="186"/>
      <c r="BR1672" s="186"/>
      <c r="BS1672" s="186"/>
      <c r="BT1672" s="186"/>
      <c r="BU1672" s="186"/>
      <c r="BV1672" s="186"/>
      <c r="BW1672" s="186"/>
      <c r="BX1672" s="186"/>
      <c r="BY1672" s="186"/>
      <c r="BZ1672" s="186"/>
      <c r="CA1672" s="186"/>
      <c r="CB1672" s="186"/>
      <c r="CC1672" s="186"/>
      <c r="CD1672" s="186"/>
      <c r="CE1672" s="186"/>
      <c r="CF1672" s="186"/>
      <c r="CG1672" s="186"/>
      <c r="CH1672" s="186"/>
      <c r="CI1672" s="186"/>
      <c r="CJ1672" s="186"/>
      <c r="CK1672" s="186"/>
      <c r="CL1672" s="186"/>
    </row>
    <row r="1673" spans="2:90" x14ac:dyDescent="0.4">
      <c r="B1673" s="171"/>
      <c r="E1673" s="8"/>
      <c r="H1673" s="196"/>
      <c r="I1673" s="197"/>
      <c r="J1673" s="197"/>
      <c r="K1673" s="198"/>
      <c r="L1673" s="198"/>
      <c r="M1673" s="198"/>
      <c r="N1673" s="198"/>
      <c r="O1673" s="198"/>
      <c r="P1673" s="198"/>
      <c r="R1673" s="198"/>
      <c r="S1673" s="186"/>
      <c r="T1673" s="186"/>
      <c r="U1673" s="186"/>
      <c r="V1673" s="186"/>
      <c r="W1673" s="186"/>
      <c r="X1673" s="186"/>
      <c r="Y1673" s="186"/>
      <c r="Z1673" s="186"/>
      <c r="AA1673" s="186"/>
      <c r="AB1673" s="186"/>
      <c r="AC1673" s="186"/>
      <c r="AD1673" s="186"/>
      <c r="AE1673" s="186"/>
      <c r="AF1673" s="186"/>
      <c r="AG1673" s="186"/>
      <c r="AH1673" s="186"/>
      <c r="AI1673" s="186"/>
      <c r="AJ1673" s="186"/>
      <c r="AK1673" s="186"/>
      <c r="AL1673" s="186"/>
      <c r="AM1673" s="186"/>
      <c r="AN1673" s="186"/>
      <c r="AO1673" s="186"/>
      <c r="AP1673" s="186"/>
      <c r="AQ1673" s="186"/>
      <c r="AR1673" s="186"/>
      <c r="AS1673" s="186"/>
      <c r="AT1673" s="186"/>
      <c r="AU1673" s="186"/>
      <c r="AV1673" s="186"/>
      <c r="AW1673" s="186"/>
      <c r="AX1673" s="186"/>
      <c r="AY1673" s="186"/>
      <c r="AZ1673" s="186"/>
      <c r="BA1673" s="186"/>
      <c r="BB1673" s="186"/>
      <c r="BC1673" s="186"/>
      <c r="BD1673" s="186"/>
      <c r="BE1673" s="186"/>
      <c r="BF1673" s="186"/>
      <c r="BG1673" s="186"/>
      <c r="BH1673" s="186"/>
      <c r="BI1673" s="186"/>
      <c r="BJ1673" s="186"/>
      <c r="BK1673" s="186"/>
      <c r="BL1673" s="186"/>
      <c r="BM1673" s="186"/>
      <c r="BN1673" s="186"/>
      <c r="BO1673" s="186"/>
      <c r="BP1673" s="186"/>
      <c r="BQ1673" s="186"/>
      <c r="BR1673" s="186"/>
      <c r="BS1673" s="186"/>
      <c r="BT1673" s="186"/>
      <c r="BU1673" s="186"/>
      <c r="BV1673" s="186"/>
      <c r="BW1673" s="186"/>
      <c r="BX1673" s="186"/>
      <c r="BY1673" s="186"/>
      <c r="BZ1673" s="186"/>
      <c r="CA1673" s="186"/>
      <c r="CB1673" s="186"/>
      <c r="CC1673" s="186"/>
      <c r="CD1673" s="186"/>
      <c r="CE1673" s="186"/>
      <c r="CF1673" s="186"/>
      <c r="CG1673" s="186"/>
      <c r="CH1673" s="186"/>
      <c r="CI1673" s="186"/>
      <c r="CJ1673" s="186"/>
      <c r="CK1673" s="186"/>
      <c r="CL1673" s="186"/>
    </row>
    <row r="1674" spans="2:90" x14ac:dyDescent="0.4">
      <c r="B1674" s="171"/>
      <c r="E1674" s="8"/>
      <c r="H1674" s="196"/>
      <c r="I1674" s="197"/>
      <c r="J1674" s="197"/>
      <c r="K1674" s="198"/>
      <c r="L1674" s="198"/>
      <c r="M1674" s="198"/>
      <c r="N1674" s="198"/>
      <c r="O1674" s="198"/>
      <c r="P1674" s="198"/>
      <c r="R1674" s="198"/>
      <c r="S1674" s="186"/>
      <c r="T1674" s="186"/>
      <c r="U1674" s="186"/>
      <c r="V1674" s="186"/>
      <c r="W1674" s="186"/>
      <c r="X1674" s="186"/>
      <c r="Y1674" s="186"/>
      <c r="Z1674" s="186"/>
      <c r="AA1674" s="186"/>
      <c r="AB1674" s="186"/>
      <c r="AC1674" s="186"/>
      <c r="AD1674" s="186"/>
      <c r="AE1674" s="186"/>
      <c r="AF1674" s="186"/>
      <c r="AG1674" s="186"/>
      <c r="AH1674" s="186"/>
      <c r="AI1674" s="186"/>
      <c r="AJ1674" s="186"/>
      <c r="AK1674" s="186"/>
      <c r="AL1674" s="186"/>
      <c r="AM1674" s="186"/>
      <c r="AN1674" s="186"/>
      <c r="AO1674" s="186"/>
      <c r="AP1674" s="186"/>
      <c r="AQ1674" s="186"/>
      <c r="AR1674" s="186"/>
      <c r="AS1674" s="186"/>
      <c r="AT1674" s="186"/>
      <c r="AU1674" s="186"/>
      <c r="AV1674" s="186"/>
      <c r="AW1674" s="186"/>
      <c r="AX1674" s="186"/>
      <c r="AY1674" s="186"/>
      <c r="AZ1674" s="186"/>
      <c r="BA1674" s="186"/>
      <c r="BB1674" s="186"/>
      <c r="BC1674" s="186"/>
      <c r="BD1674" s="186"/>
      <c r="BE1674" s="186"/>
      <c r="BF1674" s="186"/>
      <c r="BG1674" s="186"/>
      <c r="BH1674" s="186"/>
      <c r="BI1674" s="186"/>
      <c r="BJ1674" s="186"/>
      <c r="BK1674" s="186"/>
      <c r="BL1674" s="186"/>
      <c r="BM1674" s="186"/>
      <c r="BN1674" s="186"/>
      <c r="BO1674" s="186"/>
      <c r="BP1674" s="186"/>
      <c r="BQ1674" s="186"/>
      <c r="BR1674" s="186"/>
      <c r="BS1674" s="186"/>
      <c r="BT1674" s="186"/>
      <c r="BU1674" s="186"/>
      <c r="BV1674" s="186"/>
      <c r="BW1674" s="186"/>
      <c r="BX1674" s="186"/>
      <c r="BY1674" s="186"/>
      <c r="BZ1674" s="186"/>
      <c r="CA1674" s="186"/>
      <c r="CB1674" s="186"/>
      <c r="CC1674" s="186"/>
      <c r="CD1674" s="186"/>
      <c r="CE1674" s="186"/>
      <c r="CF1674" s="186"/>
      <c r="CG1674" s="186"/>
      <c r="CH1674" s="186"/>
      <c r="CI1674" s="186"/>
      <c r="CJ1674" s="186"/>
      <c r="CK1674" s="186"/>
      <c r="CL1674" s="186"/>
    </row>
    <row r="1675" spans="2:90" x14ac:dyDescent="0.4">
      <c r="B1675" s="171"/>
      <c r="E1675" s="8"/>
      <c r="H1675" s="196"/>
      <c r="I1675" s="197"/>
      <c r="J1675" s="197"/>
      <c r="K1675" s="198"/>
      <c r="L1675" s="198"/>
      <c r="M1675" s="198"/>
      <c r="N1675" s="198"/>
      <c r="O1675" s="198"/>
      <c r="P1675" s="198"/>
      <c r="R1675" s="198"/>
      <c r="S1675" s="186"/>
      <c r="T1675" s="186"/>
      <c r="U1675" s="186"/>
      <c r="V1675" s="186"/>
      <c r="W1675" s="186"/>
      <c r="X1675" s="186"/>
      <c r="Y1675" s="186"/>
      <c r="Z1675" s="186"/>
      <c r="AA1675" s="186"/>
      <c r="AB1675" s="186"/>
      <c r="AC1675" s="186"/>
      <c r="AD1675" s="186"/>
      <c r="AE1675" s="186"/>
      <c r="AF1675" s="186"/>
      <c r="AG1675" s="186"/>
      <c r="AH1675" s="186"/>
      <c r="AI1675" s="186"/>
      <c r="AJ1675" s="186"/>
      <c r="AK1675" s="186"/>
      <c r="AL1675" s="186"/>
      <c r="AM1675" s="186"/>
      <c r="AN1675" s="186"/>
      <c r="AO1675" s="186"/>
      <c r="AP1675" s="186"/>
      <c r="AQ1675" s="186"/>
      <c r="AR1675" s="186"/>
      <c r="AS1675" s="186"/>
      <c r="AT1675" s="186"/>
      <c r="AU1675" s="186"/>
      <c r="AV1675" s="186"/>
      <c r="AW1675" s="186"/>
      <c r="AX1675" s="186"/>
      <c r="AY1675" s="186"/>
      <c r="AZ1675" s="186"/>
      <c r="BA1675" s="186"/>
      <c r="BB1675" s="186"/>
      <c r="BC1675" s="186"/>
      <c r="BD1675" s="186"/>
      <c r="BE1675" s="186"/>
      <c r="BF1675" s="186"/>
      <c r="BG1675" s="186"/>
      <c r="BH1675" s="186"/>
      <c r="BI1675" s="186"/>
      <c r="BJ1675" s="186"/>
      <c r="BK1675" s="186"/>
      <c r="BL1675" s="186"/>
      <c r="BM1675" s="186"/>
      <c r="BN1675" s="186"/>
      <c r="BO1675" s="186"/>
      <c r="BP1675" s="186"/>
      <c r="BQ1675" s="186"/>
      <c r="BR1675" s="186"/>
      <c r="BS1675" s="186"/>
      <c r="BT1675" s="186"/>
      <c r="BU1675" s="186"/>
      <c r="BV1675" s="186"/>
      <c r="BW1675" s="186"/>
      <c r="BX1675" s="186"/>
      <c r="BY1675" s="186"/>
      <c r="BZ1675" s="186"/>
      <c r="CA1675" s="186"/>
      <c r="CB1675" s="186"/>
      <c r="CC1675" s="186"/>
      <c r="CD1675" s="186"/>
      <c r="CE1675" s="186"/>
      <c r="CF1675" s="186"/>
      <c r="CG1675" s="186"/>
      <c r="CH1675" s="186"/>
      <c r="CI1675" s="186"/>
      <c r="CJ1675" s="186"/>
      <c r="CK1675" s="186"/>
      <c r="CL1675" s="186"/>
    </row>
    <row r="1676" spans="2:90" x14ac:dyDescent="0.4">
      <c r="B1676" s="171"/>
      <c r="E1676" s="8"/>
      <c r="H1676" s="196"/>
      <c r="I1676" s="197"/>
      <c r="J1676" s="197"/>
      <c r="K1676" s="198"/>
      <c r="L1676" s="198"/>
      <c r="M1676" s="198"/>
      <c r="N1676" s="198"/>
      <c r="O1676" s="198"/>
      <c r="P1676" s="198"/>
      <c r="R1676" s="198"/>
      <c r="S1676" s="186"/>
      <c r="T1676" s="186"/>
      <c r="U1676" s="186"/>
      <c r="V1676" s="186"/>
      <c r="W1676" s="186"/>
      <c r="X1676" s="186"/>
      <c r="Y1676" s="186"/>
      <c r="Z1676" s="186"/>
      <c r="AA1676" s="186"/>
      <c r="AB1676" s="186"/>
      <c r="AC1676" s="186"/>
      <c r="AD1676" s="186"/>
      <c r="AE1676" s="186"/>
      <c r="AF1676" s="186"/>
      <c r="AG1676" s="186"/>
      <c r="AH1676" s="186"/>
      <c r="AI1676" s="186"/>
      <c r="AJ1676" s="186"/>
      <c r="AK1676" s="186"/>
      <c r="AL1676" s="186"/>
      <c r="AM1676" s="186"/>
      <c r="AN1676" s="186"/>
      <c r="AO1676" s="186"/>
      <c r="AP1676" s="186"/>
      <c r="AQ1676" s="186"/>
      <c r="AR1676" s="186"/>
      <c r="AS1676" s="186"/>
      <c r="AT1676" s="186"/>
      <c r="AU1676" s="186"/>
      <c r="AV1676" s="186"/>
      <c r="AW1676" s="186"/>
      <c r="AX1676" s="186"/>
      <c r="AY1676" s="186"/>
      <c r="AZ1676" s="186"/>
      <c r="BA1676" s="186"/>
      <c r="BB1676" s="186"/>
      <c r="BC1676" s="186"/>
      <c r="BD1676" s="186"/>
      <c r="BE1676" s="186"/>
      <c r="BF1676" s="186"/>
      <c r="BG1676" s="186"/>
      <c r="BH1676" s="186"/>
      <c r="BI1676" s="186"/>
      <c r="BJ1676" s="186"/>
      <c r="BK1676" s="186"/>
      <c r="BL1676" s="186"/>
      <c r="BM1676" s="186"/>
      <c r="BN1676" s="186"/>
      <c r="BO1676" s="186"/>
      <c r="BP1676" s="186"/>
      <c r="BQ1676" s="186"/>
      <c r="BR1676" s="186"/>
      <c r="BS1676" s="186"/>
      <c r="BT1676" s="186"/>
      <c r="BU1676" s="186"/>
      <c r="BV1676" s="186"/>
      <c r="BW1676" s="186"/>
      <c r="BX1676" s="186"/>
      <c r="BY1676" s="186"/>
      <c r="BZ1676" s="186"/>
      <c r="CA1676" s="186"/>
      <c r="CB1676" s="186"/>
      <c r="CC1676" s="186"/>
      <c r="CD1676" s="186"/>
      <c r="CE1676" s="186"/>
      <c r="CF1676" s="186"/>
      <c r="CG1676" s="186"/>
      <c r="CH1676" s="186"/>
      <c r="CI1676" s="186"/>
      <c r="CJ1676" s="186"/>
      <c r="CK1676" s="186"/>
      <c r="CL1676" s="186"/>
    </row>
    <row r="1677" spans="2:90" x14ac:dyDescent="0.4">
      <c r="B1677" s="171"/>
      <c r="E1677" s="8"/>
      <c r="H1677" s="196"/>
      <c r="I1677" s="197"/>
      <c r="J1677" s="197"/>
      <c r="K1677" s="198"/>
      <c r="L1677" s="198"/>
      <c r="M1677" s="198"/>
      <c r="N1677" s="198"/>
      <c r="O1677" s="198"/>
      <c r="P1677" s="198"/>
      <c r="R1677" s="198"/>
      <c r="S1677" s="186"/>
      <c r="T1677" s="186"/>
      <c r="U1677" s="186"/>
      <c r="V1677" s="186"/>
      <c r="W1677" s="186"/>
      <c r="X1677" s="186"/>
      <c r="Y1677" s="186"/>
      <c r="Z1677" s="186"/>
      <c r="AA1677" s="186"/>
      <c r="AB1677" s="186"/>
      <c r="AC1677" s="186"/>
      <c r="AD1677" s="186"/>
      <c r="AE1677" s="186"/>
      <c r="AF1677" s="186"/>
      <c r="AG1677" s="186"/>
      <c r="AH1677" s="186"/>
      <c r="AI1677" s="186"/>
      <c r="AJ1677" s="186"/>
      <c r="AK1677" s="186"/>
      <c r="AL1677" s="186"/>
      <c r="AM1677" s="186"/>
      <c r="AN1677" s="186"/>
      <c r="AO1677" s="186"/>
      <c r="AP1677" s="186"/>
      <c r="AQ1677" s="186"/>
      <c r="AR1677" s="186"/>
      <c r="AS1677" s="186"/>
      <c r="AT1677" s="186"/>
      <c r="AU1677" s="186"/>
      <c r="AV1677" s="186"/>
      <c r="AW1677" s="186"/>
      <c r="AX1677" s="186"/>
      <c r="AY1677" s="186"/>
      <c r="AZ1677" s="186"/>
      <c r="BA1677" s="186"/>
      <c r="BB1677" s="186"/>
      <c r="BC1677" s="186"/>
      <c r="BD1677" s="186"/>
      <c r="BE1677" s="186"/>
      <c r="BF1677" s="186"/>
      <c r="BG1677" s="186"/>
      <c r="BH1677" s="186"/>
      <c r="BI1677" s="186"/>
      <c r="BJ1677" s="186"/>
      <c r="BK1677" s="186"/>
      <c r="BL1677" s="186"/>
      <c r="BM1677" s="186"/>
      <c r="BN1677" s="186"/>
      <c r="BO1677" s="186"/>
      <c r="BP1677" s="186"/>
      <c r="BQ1677" s="186"/>
      <c r="BR1677" s="186"/>
      <c r="BS1677" s="186"/>
      <c r="BT1677" s="186"/>
      <c r="BU1677" s="186"/>
      <c r="BV1677" s="186"/>
      <c r="BW1677" s="186"/>
      <c r="BX1677" s="186"/>
      <c r="BY1677" s="186"/>
      <c r="BZ1677" s="186"/>
      <c r="CA1677" s="186"/>
      <c r="CB1677" s="186"/>
      <c r="CC1677" s="186"/>
      <c r="CD1677" s="186"/>
      <c r="CE1677" s="186"/>
      <c r="CF1677" s="186"/>
      <c r="CG1677" s="186"/>
      <c r="CH1677" s="186"/>
      <c r="CI1677" s="186"/>
      <c r="CJ1677" s="186"/>
      <c r="CK1677" s="186"/>
      <c r="CL1677" s="186"/>
    </row>
    <row r="1678" spans="2:90" x14ac:dyDescent="0.4">
      <c r="B1678" s="171"/>
      <c r="E1678" s="8"/>
      <c r="H1678" s="196"/>
      <c r="I1678" s="197"/>
      <c r="J1678" s="197"/>
      <c r="K1678" s="198"/>
      <c r="L1678" s="198"/>
      <c r="M1678" s="198"/>
      <c r="N1678" s="198"/>
      <c r="O1678" s="198"/>
      <c r="P1678" s="198"/>
      <c r="R1678" s="198"/>
      <c r="S1678" s="186"/>
      <c r="T1678" s="186"/>
      <c r="U1678" s="186"/>
      <c r="V1678" s="186"/>
      <c r="W1678" s="186"/>
      <c r="X1678" s="186"/>
      <c r="Y1678" s="186"/>
      <c r="Z1678" s="186"/>
      <c r="AA1678" s="186"/>
      <c r="AB1678" s="186"/>
      <c r="AC1678" s="186"/>
      <c r="AD1678" s="186"/>
      <c r="AE1678" s="186"/>
      <c r="AF1678" s="186"/>
      <c r="AG1678" s="186"/>
      <c r="AH1678" s="186"/>
      <c r="AI1678" s="186"/>
      <c r="AJ1678" s="186"/>
      <c r="AK1678" s="186"/>
      <c r="AL1678" s="186"/>
      <c r="AM1678" s="186"/>
      <c r="AN1678" s="186"/>
      <c r="AO1678" s="186"/>
      <c r="AP1678" s="186"/>
      <c r="AQ1678" s="186"/>
      <c r="AR1678" s="186"/>
      <c r="AS1678" s="186"/>
      <c r="AT1678" s="186"/>
      <c r="AU1678" s="186"/>
      <c r="AV1678" s="186"/>
      <c r="AW1678" s="186"/>
      <c r="AX1678" s="186"/>
      <c r="AY1678" s="186"/>
      <c r="AZ1678" s="186"/>
      <c r="BA1678" s="186"/>
      <c r="BB1678" s="186"/>
      <c r="BC1678" s="186"/>
      <c r="BD1678" s="186"/>
      <c r="BE1678" s="186"/>
      <c r="BF1678" s="186"/>
      <c r="BG1678" s="186"/>
      <c r="BH1678" s="186"/>
      <c r="BI1678" s="186"/>
      <c r="BJ1678" s="186"/>
      <c r="BK1678" s="186"/>
      <c r="BL1678" s="186"/>
      <c r="BM1678" s="186"/>
      <c r="BN1678" s="186"/>
      <c r="BO1678" s="186"/>
      <c r="BP1678" s="186"/>
      <c r="BQ1678" s="186"/>
      <c r="BR1678" s="186"/>
      <c r="BS1678" s="186"/>
      <c r="BT1678" s="186"/>
      <c r="BU1678" s="186"/>
      <c r="BV1678" s="186"/>
      <c r="BW1678" s="186"/>
      <c r="BX1678" s="186"/>
      <c r="BY1678" s="186"/>
      <c r="BZ1678" s="186"/>
      <c r="CA1678" s="186"/>
      <c r="CB1678" s="186"/>
      <c r="CC1678" s="186"/>
      <c r="CD1678" s="186"/>
      <c r="CE1678" s="186"/>
      <c r="CF1678" s="186"/>
      <c r="CG1678" s="186"/>
      <c r="CH1678" s="186"/>
      <c r="CI1678" s="186"/>
      <c r="CJ1678" s="186"/>
      <c r="CK1678" s="186"/>
      <c r="CL1678" s="186"/>
    </row>
    <row r="1679" spans="2:90" x14ac:dyDescent="0.4">
      <c r="B1679" s="171"/>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c r="E1681" s="8"/>
      <c r="H1681" s="196"/>
      <c r="I1681" s="197"/>
      <c r="J1681" s="197"/>
      <c r="K1681" s="198"/>
      <c r="L1681" s="198"/>
      <c r="M1681" s="198"/>
      <c r="N1681" s="198"/>
      <c r="O1681" s="198"/>
      <c r="P1681" s="198"/>
      <c r="R1681" s="198"/>
      <c r="S1681" s="186"/>
      <c r="T1681" s="186"/>
      <c r="U1681" s="186"/>
      <c r="V1681" s="186"/>
      <c r="W1681" s="186"/>
      <c r="X1681" s="186"/>
      <c r="Y1681" s="186"/>
      <c r="Z1681" s="186"/>
      <c r="AA1681" s="186"/>
      <c r="AB1681" s="186"/>
      <c r="AC1681" s="186"/>
      <c r="AD1681" s="186"/>
      <c r="AE1681" s="186"/>
      <c r="AF1681" s="186"/>
      <c r="AG1681" s="186"/>
      <c r="AH1681" s="186"/>
      <c r="AI1681" s="186"/>
      <c r="AJ1681" s="186"/>
      <c r="AK1681" s="186"/>
      <c r="AL1681" s="186"/>
      <c r="AM1681" s="186"/>
      <c r="AN1681" s="186"/>
      <c r="AO1681" s="186"/>
      <c r="AP1681" s="186"/>
      <c r="AQ1681" s="186"/>
      <c r="AR1681" s="186"/>
      <c r="AS1681" s="186"/>
      <c r="AT1681" s="186"/>
      <c r="AU1681" s="186"/>
      <c r="AV1681" s="186"/>
      <c r="AW1681" s="186"/>
      <c r="AX1681" s="186"/>
      <c r="AY1681" s="186"/>
      <c r="AZ1681" s="186"/>
      <c r="BA1681" s="186"/>
      <c r="BB1681" s="186"/>
      <c r="BC1681" s="186"/>
      <c r="BD1681" s="186"/>
      <c r="BE1681" s="186"/>
      <c r="BF1681" s="186"/>
      <c r="BG1681" s="186"/>
      <c r="BH1681" s="186"/>
      <c r="BI1681" s="186"/>
      <c r="BJ1681" s="186"/>
      <c r="BK1681" s="186"/>
      <c r="BL1681" s="186"/>
      <c r="BM1681" s="186"/>
      <c r="BN1681" s="186"/>
      <c r="BO1681" s="186"/>
      <c r="BP1681" s="186"/>
      <c r="BQ1681" s="186"/>
      <c r="BR1681" s="186"/>
      <c r="BS1681" s="186"/>
      <c r="BT1681" s="186"/>
      <c r="BU1681" s="186"/>
      <c r="BV1681" s="186"/>
      <c r="BW1681" s="186"/>
      <c r="BX1681" s="186"/>
      <c r="BY1681" s="186"/>
      <c r="BZ1681" s="186"/>
      <c r="CA1681" s="186"/>
      <c r="CB1681" s="186"/>
      <c r="CC1681" s="186"/>
      <c r="CD1681" s="186"/>
      <c r="CE1681" s="186"/>
      <c r="CF1681" s="186"/>
      <c r="CG1681" s="186"/>
      <c r="CH1681" s="186"/>
      <c r="CI1681" s="186"/>
      <c r="CJ1681" s="186"/>
      <c r="CK1681" s="186"/>
      <c r="CL1681" s="186"/>
    </row>
    <row r="1682" spans="2:90" x14ac:dyDescent="0.4">
      <c r="B1682" s="171"/>
      <c r="E1682" s="8"/>
      <c r="H1682" s="196"/>
      <c r="I1682" s="197"/>
      <c r="J1682" s="197"/>
      <c r="K1682" s="198"/>
      <c r="L1682" s="198"/>
      <c r="M1682" s="198"/>
      <c r="N1682" s="198"/>
      <c r="O1682" s="198"/>
      <c r="P1682" s="198"/>
      <c r="R1682" s="198"/>
      <c r="S1682" s="186"/>
      <c r="T1682" s="186"/>
      <c r="U1682" s="186"/>
      <c r="V1682" s="186"/>
      <c r="W1682" s="186"/>
      <c r="X1682" s="186"/>
      <c r="Y1682" s="186"/>
      <c r="Z1682" s="186"/>
      <c r="AA1682" s="186"/>
      <c r="AB1682" s="186"/>
      <c r="AC1682" s="186"/>
      <c r="AD1682" s="186"/>
      <c r="AE1682" s="186"/>
      <c r="AF1682" s="186"/>
      <c r="AG1682" s="186"/>
      <c r="AH1682" s="186"/>
      <c r="AI1682" s="186"/>
      <c r="AJ1682" s="186"/>
      <c r="AK1682" s="186"/>
      <c r="AL1682" s="186"/>
      <c r="AM1682" s="186"/>
      <c r="AN1682" s="186"/>
      <c r="AO1682" s="186"/>
      <c r="AP1682" s="186"/>
      <c r="AQ1682" s="186"/>
      <c r="AR1682" s="186"/>
      <c r="AS1682" s="186"/>
      <c r="AT1682" s="186"/>
      <c r="AU1682" s="186"/>
      <c r="AV1682" s="186"/>
      <c r="AW1682" s="186"/>
      <c r="AX1682" s="186"/>
      <c r="AY1682" s="186"/>
      <c r="AZ1682" s="186"/>
      <c r="BA1682" s="186"/>
      <c r="BB1682" s="186"/>
      <c r="BC1682" s="186"/>
      <c r="BD1682" s="186"/>
      <c r="BE1682" s="186"/>
      <c r="BF1682" s="186"/>
      <c r="BG1682" s="186"/>
      <c r="BH1682" s="186"/>
      <c r="BI1682" s="186"/>
      <c r="BJ1682" s="186"/>
      <c r="BK1682" s="186"/>
      <c r="BL1682" s="186"/>
      <c r="BM1682" s="186"/>
      <c r="BN1682" s="186"/>
      <c r="BO1682" s="186"/>
      <c r="BP1682" s="186"/>
      <c r="BQ1682" s="186"/>
      <c r="BR1682" s="186"/>
      <c r="BS1682" s="186"/>
      <c r="BT1682" s="186"/>
      <c r="BU1682" s="186"/>
      <c r="BV1682" s="186"/>
      <c r="BW1682" s="186"/>
      <c r="BX1682" s="186"/>
      <c r="BY1682" s="186"/>
      <c r="BZ1682" s="186"/>
      <c r="CA1682" s="186"/>
      <c r="CB1682" s="186"/>
      <c r="CC1682" s="186"/>
      <c r="CD1682" s="186"/>
      <c r="CE1682" s="186"/>
      <c r="CF1682" s="186"/>
      <c r="CG1682" s="186"/>
      <c r="CH1682" s="186"/>
      <c r="CI1682" s="186"/>
      <c r="CJ1682" s="186"/>
      <c r="CK1682" s="186"/>
      <c r="CL1682" s="186"/>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39" t="s">
        <v>328</v>
      </c>
      <c r="C1713" s="166"/>
      <c r="D1713" t="s">
        <v>756</v>
      </c>
      <c r="E1713" s="8"/>
      <c r="F1713" t="s">
        <v>346</v>
      </c>
      <c r="G1713" s="31" t="s">
        <v>81</v>
      </c>
      <c r="H1713" s="138"/>
      <c r="I1713" s="140"/>
      <c r="J1713" s="140"/>
      <c r="K1713" s="138"/>
      <c r="L1713" s="138"/>
      <c r="M1713" s="138"/>
      <c r="N1713" s="138"/>
      <c r="O1713" s="138"/>
      <c r="P1713" s="138"/>
      <c r="R1713" s="139"/>
      <c r="S1713" s="139"/>
      <c r="T1713" s="139"/>
      <c r="U1713" s="139"/>
      <c r="V1713" s="139"/>
      <c r="W1713" s="139"/>
      <c r="X1713" s="139"/>
      <c r="Y1713" s="139"/>
      <c r="Z1713" s="139"/>
      <c r="AA1713" s="139"/>
      <c r="AB1713" s="139"/>
      <c r="AC1713" s="139"/>
      <c r="AD1713" s="139"/>
      <c r="AE1713" s="139"/>
      <c r="AF1713" s="139"/>
      <c r="AG1713" s="139"/>
      <c r="AH1713" s="139"/>
      <c r="AI1713" s="139"/>
      <c r="AJ1713" s="139"/>
      <c r="AK1713" s="139"/>
      <c r="AL1713" s="139"/>
      <c r="AM1713" s="139"/>
      <c r="AN1713" s="139"/>
      <c r="AO1713" s="139"/>
      <c r="AP1713" s="139"/>
      <c r="AQ1713" s="139"/>
      <c r="AR1713" s="139"/>
      <c r="AS1713" s="139"/>
      <c r="AT1713" s="139"/>
      <c r="AU1713" s="139"/>
      <c r="AV1713" s="139"/>
      <c r="AW1713" s="139"/>
      <c r="AX1713" s="139"/>
      <c r="AY1713" s="139"/>
      <c r="AZ1713" s="139"/>
      <c r="BA1713" s="139"/>
      <c r="BB1713" s="139"/>
      <c r="BC1713" s="139"/>
      <c r="BD1713" s="139"/>
      <c r="BE1713" s="139"/>
      <c r="BF1713" s="139"/>
      <c r="BG1713" s="139"/>
      <c r="BH1713" s="139"/>
      <c r="BI1713" s="139"/>
      <c r="BJ1713" s="139"/>
      <c r="BK1713" s="139"/>
      <c r="BL1713" s="139"/>
      <c r="BM1713" s="139"/>
      <c r="BN1713" s="139"/>
      <c r="BO1713" s="139"/>
      <c r="BP1713" s="139"/>
      <c r="BQ1713" s="139"/>
      <c r="BR1713" s="139"/>
      <c r="BS1713" s="139"/>
      <c r="BT1713" s="139"/>
      <c r="BU1713" s="139"/>
      <c r="BV1713" s="139"/>
      <c r="BW1713" s="139"/>
      <c r="BX1713" s="139"/>
      <c r="BY1713" s="139"/>
      <c r="BZ1713" s="139"/>
      <c r="CA1713" s="139"/>
      <c r="CB1713" s="139"/>
      <c r="CC1713" s="139"/>
      <c r="CD1713" s="139"/>
      <c r="CE1713" s="139"/>
      <c r="CF1713" s="139"/>
      <c r="CG1713" s="139"/>
      <c r="CH1713" s="139"/>
      <c r="CI1713" s="139"/>
      <c r="CJ1713" s="139"/>
      <c r="CK1713" s="139"/>
      <c r="CL1713" s="139"/>
    </row>
    <row r="1714" spans="2:90" x14ac:dyDescent="0.4">
      <c r="B1714" s="95" t="str">
        <f>B1718&amp;":"</f>
        <v xml:space="preserve"> Revenue - (Primary label):</v>
      </c>
      <c r="C1714" s="165"/>
      <c r="D1714" t="s">
        <v>756</v>
      </c>
      <c r="E1714" s="8" t="str">
        <f>ROW()&amp;" "&amp;D1714</f>
        <v>1714 ADREV-S</v>
      </c>
      <c r="G1714" t="str">
        <f>E1714</f>
        <v>1714 ADREV-S</v>
      </c>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row>
    <row r="1715" spans="2:90" x14ac:dyDescent="0.4">
      <c r="B1715" s="141" t="str">
        <f>"# of impressions/"&amp;B1721&amp;"/month"</f>
        <v># of impressions/primary unit/month</v>
      </c>
      <c r="C1715" s="165"/>
      <c r="D1715" t="s">
        <v>756</v>
      </c>
      <c r="E1715" s="8" t="str">
        <f t="shared" ref="E1715:E1727" si="1984">ROW()&amp;" "&amp;D1715</f>
        <v>1715 ADREV-S</v>
      </c>
      <c r="G1715" t="str">
        <f>E1715</f>
        <v>1715 ADREV-S</v>
      </c>
      <c r="H1715" s="12"/>
      <c r="I1715" s="60"/>
      <c r="J1715" s="60"/>
      <c r="K1715" s="17">
        <v>30</v>
      </c>
      <c r="L1715" s="17">
        <v>30</v>
      </c>
      <c r="M1715" s="17">
        <v>30</v>
      </c>
      <c r="N1715" s="17">
        <v>30</v>
      </c>
      <c r="O1715" s="17">
        <v>30</v>
      </c>
      <c r="P1715" s="17">
        <v>30</v>
      </c>
      <c r="R1715" s="15"/>
      <c r="S1715" s="76" cm="1">
        <f t="array" ref="S1715">INDEX($K:$P,ROW(),MATCH(S$3,$K$2:$P$2,0))</f>
        <v>30</v>
      </c>
      <c r="T1715" s="76" cm="1">
        <f t="array" ref="T1715">INDEX($K:$P,ROW(),MATCH(T$3,$K$2:$P$2,0))</f>
        <v>30</v>
      </c>
      <c r="U1715" s="76" cm="1">
        <f t="array" ref="U1715">INDEX($K:$P,ROW(),MATCH(U$3,$K$2:$P$2,0))</f>
        <v>30</v>
      </c>
      <c r="V1715" s="76" cm="1">
        <f t="array" ref="V1715">INDEX($K:$P,ROW(),MATCH(V$3,$K$2:$P$2,0))</f>
        <v>30</v>
      </c>
      <c r="W1715" s="76" cm="1">
        <f t="array" ref="W1715">INDEX($K:$P,ROW(),MATCH(W$3,$K$2:$P$2,0))</f>
        <v>30</v>
      </c>
      <c r="X1715" s="76" cm="1">
        <f t="array" ref="X1715">INDEX($K:$P,ROW(),MATCH(X$3,$K$2:$P$2,0))</f>
        <v>30</v>
      </c>
      <c r="Y1715" s="76" cm="1">
        <f t="array" ref="Y1715">INDEX($K:$P,ROW(),MATCH(Y$3,$K$2:$P$2,0))</f>
        <v>30</v>
      </c>
      <c r="Z1715" s="76" cm="1">
        <f t="array" ref="Z1715">INDEX($K:$P,ROW(),MATCH(Z$3,$K$2:$P$2,0))</f>
        <v>30</v>
      </c>
      <c r="AA1715" s="76" cm="1">
        <f t="array" ref="AA1715">INDEX($K:$P,ROW(),MATCH(AA$3,$K$2:$P$2,0))</f>
        <v>30</v>
      </c>
      <c r="AB1715" s="76" cm="1">
        <f t="array" ref="AB1715">INDEX($K:$P,ROW(),MATCH(AB$3,$K$2:$P$2,0))</f>
        <v>30</v>
      </c>
      <c r="AC1715" s="76" cm="1">
        <f t="array" ref="AC1715">INDEX($K:$P,ROW(),MATCH(AC$3,$K$2:$P$2,0))</f>
        <v>30</v>
      </c>
      <c r="AD1715" s="76" cm="1">
        <f t="array" ref="AD1715">INDEX($K:$P,ROW(),MATCH(AD$3,$K$2:$P$2,0))</f>
        <v>30</v>
      </c>
      <c r="AE1715" s="76" cm="1">
        <f t="array" ref="AE1715">INDEX($K:$P,ROW(),MATCH(AE$3,$K$2:$P$2,0))</f>
        <v>30</v>
      </c>
      <c r="AF1715" s="76" cm="1">
        <f t="array" ref="AF1715">INDEX($K:$P,ROW(),MATCH(AF$3,$K$2:$P$2,0))</f>
        <v>30</v>
      </c>
      <c r="AG1715" s="76" cm="1">
        <f t="array" ref="AG1715">INDEX($K:$P,ROW(),MATCH(AG$3,$K$2:$P$2,0))</f>
        <v>30</v>
      </c>
      <c r="AH1715" s="76" cm="1">
        <f t="array" ref="AH1715">INDEX($K:$P,ROW(),MATCH(AH$3,$K$2:$P$2,0))</f>
        <v>30</v>
      </c>
      <c r="AI1715" s="76" cm="1">
        <f t="array" ref="AI1715">INDEX($K:$P,ROW(),MATCH(AI$3,$K$2:$P$2,0))</f>
        <v>30</v>
      </c>
      <c r="AJ1715" s="76" cm="1">
        <f t="array" ref="AJ1715">INDEX($K:$P,ROW(),MATCH(AJ$3,$K$2:$P$2,0))</f>
        <v>30</v>
      </c>
      <c r="AK1715" s="76" cm="1">
        <f t="array" ref="AK1715">INDEX($K:$P,ROW(),MATCH(AK$3,$K$2:$P$2,0))</f>
        <v>30</v>
      </c>
      <c r="AL1715" s="76" cm="1">
        <f t="array" ref="AL1715">INDEX($K:$P,ROW(),MATCH(AL$3,$K$2:$P$2,0))</f>
        <v>30</v>
      </c>
      <c r="AM1715" s="76" cm="1">
        <f t="array" ref="AM1715">INDEX($K:$P,ROW(),MATCH(AM$3,$K$2:$P$2,0))</f>
        <v>30</v>
      </c>
      <c r="AN1715" s="76" cm="1">
        <f t="array" ref="AN1715">INDEX($K:$P,ROW(),MATCH(AN$3,$K$2:$P$2,0))</f>
        <v>30</v>
      </c>
      <c r="AO1715" s="76" cm="1">
        <f t="array" ref="AO1715">INDEX($K:$P,ROW(),MATCH(AO$3,$K$2:$P$2,0))</f>
        <v>30</v>
      </c>
      <c r="AP1715" s="76" cm="1">
        <f t="array" ref="AP1715">INDEX($K:$P,ROW(),MATCH(AP$3,$K$2:$P$2,0))</f>
        <v>30</v>
      </c>
      <c r="AQ1715" s="76" cm="1">
        <f t="array" ref="AQ1715">INDEX($K:$P,ROW(),MATCH(AQ$3,$K$2:$P$2,0))</f>
        <v>30</v>
      </c>
      <c r="AR1715" s="76" cm="1">
        <f t="array" ref="AR1715">INDEX($K:$P,ROW(),MATCH(AR$3,$K$2:$P$2,0))</f>
        <v>30</v>
      </c>
      <c r="AS1715" s="76" cm="1">
        <f t="array" ref="AS1715">INDEX($K:$P,ROW(),MATCH(AS$3,$K$2:$P$2,0))</f>
        <v>30</v>
      </c>
      <c r="AT1715" s="76" cm="1">
        <f t="array" ref="AT1715">INDEX($K:$P,ROW(),MATCH(AT$3,$K$2:$P$2,0))</f>
        <v>30</v>
      </c>
      <c r="AU1715" s="76" cm="1">
        <f t="array" ref="AU1715">INDEX($K:$P,ROW(),MATCH(AU$3,$K$2:$P$2,0))</f>
        <v>30</v>
      </c>
      <c r="AV1715" s="76" cm="1">
        <f t="array" ref="AV1715">INDEX($K:$P,ROW(),MATCH(AV$3,$K$2:$P$2,0))</f>
        <v>30</v>
      </c>
      <c r="AW1715" s="76" cm="1">
        <f t="array" ref="AW1715">INDEX($K:$P,ROW(),MATCH(AW$3,$K$2:$P$2,0))</f>
        <v>30</v>
      </c>
      <c r="AX1715" s="76" cm="1">
        <f t="array" ref="AX1715">INDEX($K:$P,ROW(),MATCH(AX$3,$K$2:$P$2,0))</f>
        <v>30</v>
      </c>
      <c r="AY1715" s="76" cm="1">
        <f t="array" ref="AY1715">INDEX($K:$P,ROW(),MATCH(AY$3,$K$2:$P$2,0))</f>
        <v>30</v>
      </c>
      <c r="AZ1715" s="76" cm="1">
        <f t="array" ref="AZ1715">INDEX($K:$P,ROW(),MATCH(AZ$3,$K$2:$P$2,0))</f>
        <v>30</v>
      </c>
      <c r="BA1715" s="76" cm="1">
        <f t="array" ref="BA1715">INDEX($K:$P,ROW(),MATCH(BA$3,$K$2:$P$2,0))</f>
        <v>30</v>
      </c>
      <c r="BB1715" s="76" cm="1">
        <f t="array" ref="BB1715">INDEX($K:$P,ROW(),MATCH(BB$3,$K$2:$P$2,0))</f>
        <v>30</v>
      </c>
      <c r="BC1715" s="76" cm="1">
        <f t="array" ref="BC1715">INDEX($K:$P,ROW(),MATCH(BC$3,$K$2:$P$2,0))</f>
        <v>30</v>
      </c>
      <c r="BD1715" s="76" cm="1">
        <f t="array" ref="BD1715">INDEX($K:$P,ROW(),MATCH(BD$3,$K$2:$P$2,0))</f>
        <v>30</v>
      </c>
      <c r="BE1715" s="76" cm="1">
        <f t="array" ref="BE1715">INDEX($K:$P,ROW(),MATCH(BE$3,$K$2:$P$2,0))</f>
        <v>30</v>
      </c>
      <c r="BF1715" s="76" cm="1">
        <f t="array" ref="BF1715">INDEX($K:$P,ROW(),MATCH(BF$3,$K$2:$P$2,0))</f>
        <v>30</v>
      </c>
      <c r="BG1715" s="76" cm="1">
        <f t="array" ref="BG1715">INDEX($K:$P,ROW(),MATCH(BG$3,$K$2:$P$2,0))</f>
        <v>30</v>
      </c>
      <c r="BH1715" s="76" cm="1">
        <f t="array" ref="BH1715">INDEX($K:$P,ROW(),MATCH(BH$3,$K$2:$P$2,0))</f>
        <v>30</v>
      </c>
      <c r="BI1715" s="76" cm="1">
        <f t="array" ref="BI1715">INDEX($K:$P,ROW(),MATCH(BI$3,$K$2:$P$2,0))</f>
        <v>30</v>
      </c>
      <c r="BJ1715" s="76" cm="1">
        <f t="array" ref="BJ1715">INDEX($K:$P,ROW(),MATCH(BJ$3,$K$2:$P$2,0))</f>
        <v>30</v>
      </c>
      <c r="BK1715" s="76" cm="1">
        <f t="array" ref="BK1715">INDEX($K:$P,ROW(),MATCH(BK$3,$K$2:$P$2,0))</f>
        <v>30</v>
      </c>
      <c r="BL1715" s="76" cm="1">
        <f t="array" ref="BL1715">INDEX($K:$P,ROW(),MATCH(BL$3,$K$2:$P$2,0))</f>
        <v>30</v>
      </c>
      <c r="BM1715" s="76" cm="1">
        <f t="array" ref="BM1715">INDEX($K:$P,ROW(),MATCH(BM$3,$K$2:$P$2,0))</f>
        <v>30</v>
      </c>
      <c r="BN1715" s="76" cm="1">
        <f t="array" ref="BN1715">INDEX($K:$P,ROW(),MATCH(BN$3,$K$2:$P$2,0))</f>
        <v>30</v>
      </c>
      <c r="BO1715" s="76" cm="1">
        <f t="array" ref="BO1715">INDEX($K:$P,ROW(),MATCH(BO$3,$K$2:$P$2,0))</f>
        <v>30</v>
      </c>
      <c r="BP1715" s="76" cm="1">
        <f t="array" ref="BP1715">INDEX($K:$P,ROW(),MATCH(BP$3,$K$2:$P$2,0))</f>
        <v>30</v>
      </c>
      <c r="BQ1715" s="76" cm="1">
        <f t="array" ref="BQ1715">INDEX($K:$P,ROW(),MATCH(BQ$3,$K$2:$P$2,0))</f>
        <v>30</v>
      </c>
      <c r="BR1715" s="76" cm="1">
        <f t="array" ref="BR1715">INDEX($K:$P,ROW(),MATCH(BR$3,$K$2:$P$2,0))</f>
        <v>30</v>
      </c>
      <c r="BS1715" s="76" cm="1">
        <f t="array" ref="BS1715">INDEX($K:$P,ROW(),MATCH(BS$3,$K$2:$P$2,0))</f>
        <v>30</v>
      </c>
      <c r="BT1715" s="76" cm="1">
        <f t="array" ref="BT1715">INDEX($K:$P,ROW(),MATCH(BT$3,$K$2:$P$2,0))</f>
        <v>30</v>
      </c>
      <c r="BU1715" s="76" cm="1">
        <f t="array" ref="BU1715">INDEX($K:$P,ROW(),MATCH(BU$3,$K$2:$P$2,0))</f>
        <v>30</v>
      </c>
      <c r="BV1715" s="76" cm="1">
        <f t="array" ref="BV1715">INDEX($K:$P,ROW(),MATCH(BV$3,$K$2:$P$2,0))</f>
        <v>30</v>
      </c>
      <c r="BW1715" s="76" cm="1">
        <f t="array" ref="BW1715">INDEX($K:$P,ROW(),MATCH(BW$3,$K$2:$P$2,0))</f>
        <v>30</v>
      </c>
      <c r="BX1715" s="76" cm="1">
        <f t="array" ref="BX1715">INDEX($K:$P,ROW(),MATCH(BX$3,$K$2:$P$2,0))</f>
        <v>30</v>
      </c>
      <c r="BY1715" s="76" cm="1">
        <f t="array" ref="BY1715">INDEX($K:$P,ROW(),MATCH(BY$3,$K$2:$P$2,0))</f>
        <v>30</v>
      </c>
      <c r="BZ1715" s="76" cm="1">
        <f t="array" ref="BZ1715">INDEX($K:$P,ROW(),MATCH(BZ$3,$K$2:$P$2,0))</f>
        <v>30</v>
      </c>
      <c r="CA1715" s="76" cm="1">
        <f t="array" ref="CA1715">INDEX($K:$P,ROW(),MATCH(CA$3,$K$2:$P$2,0))</f>
        <v>30</v>
      </c>
      <c r="CB1715" s="76" cm="1">
        <f t="array" ref="CB1715">INDEX($K:$P,ROW(),MATCH(CB$3,$K$2:$P$2,0))</f>
        <v>30</v>
      </c>
      <c r="CC1715" s="76" cm="1">
        <f t="array" ref="CC1715">INDEX($K:$P,ROW(),MATCH(CC$3,$K$2:$P$2,0))</f>
        <v>30</v>
      </c>
      <c r="CD1715" s="76" cm="1">
        <f t="array" ref="CD1715">INDEX($K:$P,ROW(),MATCH(CD$3,$K$2:$P$2,0))</f>
        <v>30</v>
      </c>
      <c r="CE1715" s="76" cm="1">
        <f t="array" ref="CE1715">INDEX($K:$P,ROW(),MATCH(CE$3,$K$2:$P$2,0))</f>
        <v>30</v>
      </c>
      <c r="CF1715" s="76" cm="1">
        <f t="array" ref="CF1715">INDEX($K:$P,ROW(),MATCH(CF$3,$K$2:$P$2,0))</f>
        <v>30</v>
      </c>
      <c r="CG1715" s="76" cm="1">
        <f t="array" ref="CG1715">INDEX($K:$P,ROW(),MATCH(CG$3,$K$2:$P$2,0))</f>
        <v>30</v>
      </c>
      <c r="CH1715" s="76" cm="1">
        <f t="array" ref="CH1715">INDEX($K:$P,ROW(),MATCH(CH$3,$K$2:$P$2,0))</f>
        <v>30</v>
      </c>
      <c r="CI1715" s="76" cm="1">
        <f t="array" ref="CI1715">INDEX($K:$P,ROW(),MATCH(CI$3,$K$2:$P$2,0))</f>
        <v>30</v>
      </c>
      <c r="CJ1715" s="76" cm="1">
        <f t="array" ref="CJ1715">INDEX($K:$P,ROW(),MATCH(CJ$3,$K$2:$P$2,0))</f>
        <v>30</v>
      </c>
      <c r="CK1715" s="76" cm="1">
        <f t="array" ref="CK1715">INDEX($K:$P,ROW(),MATCH(CK$3,$K$2:$P$2,0))</f>
        <v>30</v>
      </c>
      <c r="CL1715" s="76" cm="1">
        <f t="array" ref="CL1715">INDEX($K:$P,ROW(),MATCH(CL$3,$K$2:$P$2,0))</f>
        <v>30</v>
      </c>
    </row>
    <row r="1716" spans="2:90" x14ac:dyDescent="0.4">
      <c r="B1716" s="141" t="s">
        <v>172</v>
      </c>
      <c r="C1716" s="165" t="s">
        <v>80</v>
      </c>
      <c r="D1716" t="s">
        <v>756</v>
      </c>
      <c r="E1716" s="8" t="str">
        <f t="shared" si="1984"/>
        <v>1716 ADREV-S</v>
      </c>
      <c r="H1716" s="12"/>
      <c r="I1716" s="60"/>
      <c r="J1716" s="60"/>
      <c r="K1716" s="15">
        <f t="shared" ref="K1716:P1716" si="1985">SUMIF($3:$3,K$2,1714:1714)</f>
        <v>0</v>
      </c>
      <c r="L1716" s="15">
        <f t="shared" si="1985"/>
        <v>0</v>
      </c>
      <c r="M1716" s="15">
        <f t="shared" si="1985"/>
        <v>0</v>
      </c>
      <c r="N1716" s="15">
        <f t="shared" si="1985"/>
        <v>0</v>
      </c>
      <c r="O1716" s="15">
        <f t="shared" si="1985"/>
        <v>0</v>
      </c>
      <c r="P1716" s="15">
        <f t="shared" si="1985"/>
        <v>0</v>
      </c>
      <c r="R1716" s="15"/>
      <c r="S1716" s="76" cm="1">
        <f t="array" aca="1" ref="S1716" ca="1">S1715*INDIRECT(S1604)</f>
        <v>150000</v>
      </c>
      <c r="T1716" s="76" cm="1">
        <f t="array" aca="1" ref="T1716" ca="1">T1715*INDIRECT(T1604)</f>
        <v>150000</v>
      </c>
      <c r="U1716" s="76" cm="1">
        <f t="array" aca="1" ref="U1716" ca="1">U1715*INDIRECT(U1604)</f>
        <v>150000</v>
      </c>
      <c r="V1716" s="76" cm="1">
        <f t="array" aca="1" ref="V1716" ca="1">V1715*INDIRECT(V1604)</f>
        <v>150000</v>
      </c>
      <c r="W1716" s="76" cm="1">
        <f t="array" aca="1" ref="W1716" ca="1">W1715*INDIRECT(W1604)</f>
        <v>150000</v>
      </c>
      <c r="X1716" s="76" cm="1">
        <f t="array" aca="1" ref="X1716" ca="1">X1715*INDIRECT(X1604)</f>
        <v>150000</v>
      </c>
      <c r="Y1716" s="76" cm="1">
        <f t="array" aca="1" ref="Y1716" ca="1">Y1715*INDIRECT(Y1604)</f>
        <v>150000</v>
      </c>
      <c r="Z1716" s="76" cm="1">
        <f t="array" aca="1" ref="Z1716" ca="1">Z1715*INDIRECT(Z1604)</f>
        <v>150000</v>
      </c>
      <c r="AA1716" s="76" cm="1">
        <f t="array" aca="1" ref="AA1716" ca="1">AA1715*INDIRECT(AA1604)</f>
        <v>150000</v>
      </c>
      <c r="AB1716" s="76" cm="1">
        <f t="array" aca="1" ref="AB1716" ca="1">AB1715*INDIRECT(AB1604)</f>
        <v>150000</v>
      </c>
      <c r="AC1716" s="76" cm="1">
        <f t="array" aca="1" ref="AC1716" ca="1">AC1715*INDIRECT(AC1604)</f>
        <v>150000</v>
      </c>
      <c r="AD1716" s="76" cm="1">
        <f t="array" aca="1" ref="AD1716" ca="1">AD1715*INDIRECT(AD1604)</f>
        <v>150000</v>
      </c>
      <c r="AE1716" s="76" cm="1">
        <f t="array" aca="1" ref="AE1716" ca="1">AE1715*INDIRECT(AE1604)</f>
        <v>150000</v>
      </c>
      <c r="AF1716" s="76" cm="1">
        <f t="array" aca="1" ref="AF1716" ca="1">AF1715*INDIRECT(AF1604)</f>
        <v>150000</v>
      </c>
      <c r="AG1716" s="76" cm="1">
        <f t="array" aca="1" ref="AG1716" ca="1">AG1715*INDIRECT(AG1604)</f>
        <v>150000</v>
      </c>
      <c r="AH1716" s="76" cm="1">
        <f t="array" aca="1" ref="AH1716" ca="1">AH1715*INDIRECT(AH1604)</f>
        <v>150000</v>
      </c>
      <c r="AI1716" s="76" cm="1">
        <f t="array" aca="1" ref="AI1716" ca="1">AI1715*INDIRECT(AI1604)</f>
        <v>150000</v>
      </c>
      <c r="AJ1716" s="76" cm="1">
        <f t="array" aca="1" ref="AJ1716" ca="1">AJ1715*INDIRECT(AJ1604)</f>
        <v>150000</v>
      </c>
      <c r="AK1716" s="76" cm="1">
        <f t="array" aca="1" ref="AK1716" ca="1">AK1715*INDIRECT(AK1604)</f>
        <v>150000</v>
      </c>
      <c r="AL1716" s="76" cm="1">
        <f t="array" aca="1" ref="AL1716" ca="1">AL1715*INDIRECT(AL1604)</f>
        <v>150000</v>
      </c>
      <c r="AM1716" s="76" cm="1">
        <f t="array" aca="1" ref="AM1716" ca="1">AM1715*INDIRECT(AM1604)</f>
        <v>150000</v>
      </c>
      <c r="AN1716" s="76" cm="1">
        <f t="array" aca="1" ref="AN1716" ca="1">AN1715*INDIRECT(AN1604)</f>
        <v>150000</v>
      </c>
      <c r="AO1716" s="76" cm="1">
        <f t="array" aca="1" ref="AO1716" ca="1">AO1715*INDIRECT(AO1604)</f>
        <v>150000</v>
      </c>
      <c r="AP1716" s="76" cm="1">
        <f t="array" aca="1" ref="AP1716" ca="1">AP1715*INDIRECT(AP1604)</f>
        <v>150000</v>
      </c>
      <c r="AQ1716" s="76" cm="1">
        <f t="array" aca="1" ref="AQ1716" ca="1">AQ1715*INDIRECT(AQ1604)</f>
        <v>150000</v>
      </c>
      <c r="AR1716" s="76" cm="1">
        <f t="array" aca="1" ref="AR1716" ca="1">AR1715*INDIRECT(AR1604)</f>
        <v>150000</v>
      </c>
      <c r="AS1716" s="76" cm="1">
        <f t="array" aca="1" ref="AS1716" ca="1">AS1715*INDIRECT(AS1604)</f>
        <v>150000</v>
      </c>
      <c r="AT1716" s="76" cm="1">
        <f t="array" aca="1" ref="AT1716" ca="1">AT1715*INDIRECT(AT1604)</f>
        <v>150000</v>
      </c>
      <c r="AU1716" s="76" cm="1">
        <f t="array" aca="1" ref="AU1716" ca="1">AU1715*INDIRECT(AU1604)</f>
        <v>150000</v>
      </c>
      <c r="AV1716" s="76" cm="1">
        <f t="array" aca="1" ref="AV1716" ca="1">AV1715*INDIRECT(AV1604)</f>
        <v>150000</v>
      </c>
      <c r="AW1716" s="76" cm="1">
        <f t="array" aca="1" ref="AW1716" ca="1">AW1715*INDIRECT(AW1604)</f>
        <v>150000</v>
      </c>
      <c r="AX1716" s="76" cm="1">
        <f t="array" aca="1" ref="AX1716" ca="1">AX1715*INDIRECT(AX1604)</f>
        <v>150000</v>
      </c>
      <c r="AY1716" s="76" cm="1">
        <f t="array" aca="1" ref="AY1716" ca="1">AY1715*INDIRECT(AY1604)</f>
        <v>150000</v>
      </c>
      <c r="AZ1716" s="76" cm="1">
        <f t="array" aca="1" ref="AZ1716" ca="1">AZ1715*INDIRECT(AZ1604)</f>
        <v>150000</v>
      </c>
      <c r="BA1716" s="76" cm="1">
        <f t="array" aca="1" ref="BA1716" ca="1">BA1715*INDIRECT(BA1604)</f>
        <v>150000</v>
      </c>
      <c r="BB1716" s="76" cm="1">
        <f t="array" aca="1" ref="BB1716" ca="1">BB1715*INDIRECT(BB1604)</f>
        <v>150000</v>
      </c>
      <c r="BC1716" s="76" cm="1">
        <f t="array" aca="1" ref="BC1716" ca="1">BC1715*INDIRECT(BC1604)</f>
        <v>150000</v>
      </c>
      <c r="BD1716" s="76" cm="1">
        <f t="array" aca="1" ref="BD1716" ca="1">BD1715*INDIRECT(BD1604)</f>
        <v>150000</v>
      </c>
      <c r="BE1716" s="76" cm="1">
        <f t="array" aca="1" ref="BE1716" ca="1">BE1715*INDIRECT(BE1604)</f>
        <v>150000</v>
      </c>
      <c r="BF1716" s="76" cm="1">
        <f t="array" aca="1" ref="BF1716" ca="1">BF1715*INDIRECT(BF1604)</f>
        <v>150000</v>
      </c>
      <c r="BG1716" s="76" cm="1">
        <f t="array" aca="1" ref="BG1716" ca="1">BG1715*INDIRECT(BG1604)</f>
        <v>150000</v>
      </c>
      <c r="BH1716" s="76" cm="1">
        <f t="array" aca="1" ref="BH1716" ca="1">BH1715*INDIRECT(BH1604)</f>
        <v>150000</v>
      </c>
      <c r="BI1716" s="76" cm="1">
        <f t="array" aca="1" ref="BI1716" ca="1">BI1715*INDIRECT(BI1604)</f>
        <v>150000</v>
      </c>
      <c r="BJ1716" s="76" cm="1">
        <f t="array" aca="1" ref="BJ1716" ca="1">BJ1715*INDIRECT(BJ1604)</f>
        <v>150000</v>
      </c>
      <c r="BK1716" s="76" cm="1">
        <f t="array" aca="1" ref="BK1716" ca="1">BK1715*INDIRECT(BK1604)</f>
        <v>150000</v>
      </c>
      <c r="BL1716" s="76" cm="1">
        <f t="array" aca="1" ref="BL1716" ca="1">BL1715*INDIRECT(BL1604)</f>
        <v>150000</v>
      </c>
      <c r="BM1716" s="76" cm="1">
        <f t="array" aca="1" ref="BM1716" ca="1">BM1715*INDIRECT(BM1604)</f>
        <v>150000</v>
      </c>
      <c r="BN1716" s="76" cm="1">
        <f t="array" aca="1" ref="BN1716" ca="1">BN1715*INDIRECT(BN1604)</f>
        <v>150000</v>
      </c>
      <c r="BO1716" s="76" cm="1">
        <f t="array" aca="1" ref="BO1716" ca="1">BO1715*INDIRECT(BO1604)</f>
        <v>150000</v>
      </c>
      <c r="BP1716" s="76" cm="1">
        <f t="array" aca="1" ref="BP1716" ca="1">BP1715*INDIRECT(BP1604)</f>
        <v>150000</v>
      </c>
      <c r="BQ1716" s="76" cm="1">
        <f t="array" aca="1" ref="BQ1716" ca="1">BQ1715*INDIRECT(BQ1604)</f>
        <v>150000</v>
      </c>
      <c r="BR1716" s="76" cm="1">
        <f t="array" aca="1" ref="BR1716" ca="1">BR1715*INDIRECT(BR1604)</f>
        <v>150000</v>
      </c>
      <c r="BS1716" s="76" cm="1">
        <f t="array" aca="1" ref="BS1716" ca="1">BS1715*INDIRECT(BS1604)</f>
        <v>150000</v>
      </c>
      <c r="BT1716" s="76" cm="1">
        <f t="array" aca="1" ref="BT1716" ca="1">BT1715*INDIRECT(BT1604)</f>
        <v>150000</v>
      </c>
      <c r="BU1716" s="76" cm="1">
        <f t="array" aca="1" ref="BU1716" ca="1">BU1715*INDIRECT(BU1604)</f>
        <v>150000</v>
      </c>
      <c r="BV1716" s="76" cm="1">
        <f t="array" aca="1" ref="BV1716" ca="1">BV1715*INDIRECT(BV1604)</f>
        <v>150000</v>
      </c>
      <c r="BW1716" s="76" cm="1">
        <f t="array" aca="1" ref="BW1716" ca="1">BW1715*INDIRECT(BW1604)</f>
        <v>150000</v>
      </c>
      <c r="BX1716" s="76" cm="1">
        <f t="array" aca="1" ref="BX1716" ca="1">BX1715*INDIRECT(BX1604)</f>
        <v>150000</v>
      </c>
      <c r="BY1716" s="76" cm="1">
        <f t="array" aca="1" ref="BY1716" ca="1">BY1715*INDIRECT(BY1604)</f>
        <v>150000</v>
      </c>
      <c r="BZ1716" s="76" cm="1">
        <f t="array" aca="1" ref="BZ1716" ca="1">BZ1715*INDIRECT(BZ1604)</f>
        <v>150000</v>
      </c>
      <c r="CA1716" s="76" cm="1">
        <f t="array" aca="1" ref="CA1716" ca="1">CA1715*INDIRECT(CA1604)</f>
        <v>150000</v>
      </c>
      <c r="CB1716" s="76" cm="1">
        <f t="array" aca="1" ref="CB1716" ca="1">CB1715*INDIRECT(CB1604)</f>
        <v>150000</v>
      </c>
      <c r="CC1716" s="76" cm="1">
        <f t="array" aca="1" ref="CC1716" ca="1">CC1715*INDIRECT(CC1604)</f>
        <v>150000</v>
      </c>
      <c r="CD1716" s="76" cm="1">
        <f t="array" aca="1" ref="CD1716" ca="1">CD1715*INDIRECT(CD1604)</f>
        <v>150000</v>
      </c>
      <c r="CE1716" s="76" cm="1">
        <f t="array" aca="1" ref="CE1716" ca="1">CE1715*INDIRECT(CE1604)</f>
        <v>150000</v>
      </c>
      <c r="CF1716" s="76" cm="1">
        <f t="array" aca="1" ref="CF1716" ca="1">CF1715*INDIRECT(CF1604)</f>
        <v>150000</v>
      </c>
      <c r="CG1716" s="76" cm="1">
        <f t="array" aca="1" ref="CG1716" ca="1">CG1715*INDIRECT(CG1604)</f>
        <v>150000</v>
      </c>
      <c r="CH1716" s="76" cm="1">
        <f t="array" aca="1" ref="CH1716" ca="1">CH1715*INDIRECT(CH1604)</f>
        <v>150000</v>
      </c>
      <c r="CI1716" s="76" cm="1">
        <f t="array" aca="1" ref="CI1716" ca="1">CI1715*INDIRECT(CI1604)</f>
        <v>150000</v>
      </c>
      <c r="CJ1716" s="76" cm="1">
        <f t="array" aca="1" ref="CJ1716" ca="1">CJ1715*INDIRECT(CJ1604)</f>
        <v>150000</v>
      </c>
      <c r="CK1716" s="76" cm="1">
        <f t="array" aca="1" ref="CK1716" ca="1">CK1715*INDIRECT(CK1604)</f>
        <v>150000</v>
      </c>
      <c r="CL1716" s="76" cm="1">
        <f t="array" aca="1" ref="CL1716" ca="1">CL1715*INDIRECT(CL1604)</f>
        <v>150000</v>
      </c>
    </row>
    <row r="1717" spans="2:90" x14ac:dyDescent="0.4">
      <c r="B1717" s="141" t="s">
        <v>173</v>
      </c>
      <c r="C1717" s="165"/>
      <c r="D1717" t="s">
        <v>756</v>
      </c>
      <c r="E1717" s="8" t="str">
        <f t="shared" si="1984"/>
        <v>1717 ADREV-S</v>
      </c>
      <c r="G1717" t="str">
        <f>E1717</f>
        <v>1717 ADREV-S</v>
      </c>
      <c r="H1717" s="12"/>
      <c r="I1717" s="60"/>
      <c r="J1717" s="60"/>
      <c r="K1717" s="158">
        <v>0.1</v>
      </c>
      <c r="L1717" s="158">
        <v>0.1</v>
      </c>
      <c r="M1717" s="158">
        <v>0.1</v>
      </c>
      <c r="N1717" s="158">
        <v>0.1</v>
      </c>
      <c r="O1717" s="158">
        <v>0.1</v>
      </c>
      <c r="P1717" s="158">
        <v>0.1</v>
      </c>
      <c r="R1717" s="118"/>
      <c r="S1717" s="159" cm="1">
        <f t="array" ref="S1717">INDEX($K:$P,ROW(),MATCH(S$3,$K$2:$P$2,0))</f>
        <v>0.1</v>
      </c>
      <c r="T1717" s="159" cm="1">
        <f t="array" ref="T1717">INDEX($K:$P,ROW(),MATCH(T$3,$K$2:$P$2,0))</f>
        <v>0.1</v>
      </c>
      <c r="U1717" s="159" cm="1">
        <f t="array" ref="U1717">INDEX($K:$P,ROW(),MATCH(U$3,$K$2:$P$2,0))</f>
        <v>0.1</v>
      </c>
      <c r="V1717" s="159" cm="1">
        <f t="array" ref="V1717">INDEX($K:$P,ROW(),MATCH(V$3,$K$2:$P$2,0))</f>
        <v>0.1</v>
      </c>
      <c r="W1717" s="159" cm="1">
        <f t="array" ref="W1717">INDEX($K:$P,ROW(),MATCH(W$3,$K$2:$P$2,0))</f>
        <v>0.1</v>
      </c>
      <c r="X1717" s="159" cm="1">
        <f t="array" ref="X1717">INDEX($K:$P,ROW(),MATCH(X$3,$K$2:$P$2,0))</f>
        <v>0.1</v>
      </c>
      <c r="Y1717" s="159" cm="1">
        <f t="array" ref="Y1717">INDEX($K:$P,ROW(),MATCH(Y$3,$K$2:$P$2,0))</f>
        <v>0.1</v>
      </c>
      <c r="Z1717" s="159" cm="1">
        <f t="array" ref="Z1717">INDEX($K:$P,ROW(),MATCH(Z$3,$K$2:$P$2,0))</f>
        <v>0.1</v>
      </c>
      <c r="AA1717" s="159" cm="1">
        <f t="array" ref="AA1717">INDEX($K:$P,ROW(),MATCH(AA$3,$K$2:$P$2,0))</f>
        <v>0.1</v>
      </c>
      <c r="AB1717" s="159" cm="1">
        <f t="array" ref="AB1717">INDEX($K:$P,ROW(),MATCH(AB$3,$K$2:$P$2,0))</f>
        <v>0.1</v>
      </c>
      <c r="AC1717" s="159" cm="1">
        <f t="array" ref="AC1717">INDEX($K:$P,ROW(),MATCH(AC$3,$K$2:$P$2,0))</f>
        <v>0.1</v>
      </c>
      <c r="AD1717" s="159" cm="1">
        <f t="array" ref="AD1717">INDEX($K:$P,ROW(),MATCH(AD$3,$K$2:$P$2,0))</f>
        <v>0.1</v>
      </c>
      <c r="AE1717" s="159" cm="1">
        <f t="array" ref="AE1717">INDEX($K:$P,ROW(),MATCH(AE$3,$K$2:$P$2,0))</f>
        <v>0.1</v>
      </c>
      <c r="AF1717" s="159" cm="1">
        <f t="array" ref="AF1717">INDEX($K:$P,ROW(),MATCH(AF$3,$K$2:$P$2,0))</f>
        <v>0.1</v>
      </c>
      <c r="AG1717" s="159" cm="1">
        <f t="array" ref="AG1717">INDEX($K:$P,ROW(),MATCH(AG$3,$K$2:$P$2,0))</f>
        <v>0.1</v>
      </c>
      <c r="AH1717" s="159" cm="1">
        <f t="array" ref="AH1717">INDEX($K:$P,ROW(),MATCH(AH$3,$K$2:$P$2,0))</f>
        <v>0.1</v>
      </c>
      <c r="AI1717" s="159" cm="1">
        <f t="array" ref="AI1717">INDEX($K:$P,ROW(),MATCH(AI$3,$K$2:$P$2,0))</f>
        <v>0.1</v>
      </c>
      <c r="AJ1717" s="159" cm="1">
        <f t="array" ref="AJ1717">INDEX($K:$P,ROW(),MATCH(AJ$3,$K$2:$P$2,0))</f>
        <v>0.1</v>
      </c>
      <c r="AK1717" s="159" cm="1">
        <f t="array" ref="AK1717">INDEX($K:$P,ROW(),MATCH(AK$3,$K$2:$P$2,0))</f>
        <v>0.1</v>
      </c>
      <c r="AL1717" s="159" cm="1">
        <f t="array" ref="AL1717">INDEX($K:$P,ROW(),MATCH(AL$3,$K$2:$P$2,0))</f>
        <v>0.1</v>
      </c>
      <c r="AM1717" s="159" cm="1">
        <f t="array" ref="AM1717">INDEX($K:$P,ROW(),MATCH(AM$3,$K$2:$P$2,0))</f>
        <v>0.1</v>
      </c>
      <c r="AN1717" s="159" cm="1">
        <f t="array" ref="AN1717">INDEX($K:$P,ROW(),MATCH(AN$3,$K$2:$P$2,0))</f>
        <v>0.1</v>
      </c>
      <c r="AO1717" s="159" cm="1">
        <f t="array" ref="AO1717">INDEX($K:$P,ROW(),MATCH(AO$3,$K$2:$P$2,0))</f>
        <v>0.1</v>
      </c>
      <c r="AP1717" s="159" cm="1">
        <f t="array" ref="AP1717">INDEX($K:$P,ROW(),MATCH(AP$3,$K$2:$P$2,0))</f>
        <v>0.1</v>
      </c>
      <c r="AQ1717" s="159" cm="1">
        <f t="array" ref="AQ1717">INDEX($K:$P,ROW(),MATCH(AQ$3,$K$2:$P$2,0))</f>
        <v>0.1</v>
      </c>
      <c r="AR1717" s="159" cm="1">
        <f t="array" ref="AR1717">INDEX($K:$P,ROW(),MATCH(AR$3,$K$2:$P$2,0))</f>
        <v>0.1</v>
      </c>
      <c r="AS1717" s="159" cm="1">
        <f t="array" ref="AS1717">INDEX($K:$P,ROW(),MATCH(AS$3,$K$2:$P$2,0))</f>
        <v>0.1</v>
      </c>
      <c r="AT1717" s="159" cm="1">
        <f t="array" ref="AT1717">INDEX($K:$P,ROW(),MATCH(AT$3,$K$2:$P$2,0))</f>
        <v>0.1</v>
      </c>
      <c r="AU1717" s="159" cm="1">
        <f t="array" ref="AU1717">INDEX($K:$P,ROW(),MATCH(AU$3,$K$2:$P$2,0))</f>
        <v>0.1</v>
      </c>
      <c r="AV1717" s="159" cm="1">
        <f t="array" ref="AV1717">INDEX($K:$P,ROW(),MATCH(AV$3,$K$2:$P$2,0))</f>
        <v>0.1</v>
      </c>
      <c r="AW1717" s="159" cm="1">
        <f t="array" ref="AW1717">INDEX($K:$P,ROW(),MATCH(AW$3,$K$2:$P$2,0))</f>
        <v>0.1</v>
      </c>
      <c r="AX1717" s="159" cm="1">
        <f t="array" ref="AX1717">INDEX($K:$P,ROW(),MATCH(AX$3,$K$2:$P$2,0))</f>
        <v>0.1</v>
      </c>
      <c r="AY1717" s="159" cm="1">
        <f t="array" ref="AY1717">INDEX($K:$P,ROW(),MATCH(AY$3,$K$2:$P$2,0))</f>
        <v>0.1</v>
      </c>
      <c r="AZ1717" s="159" cm="1">
        <f t="array" ref="AZ1717">INDEX($K:$P,ROW(),MATCH(AZ$3,$K$2:$P$2,0))</f>
        <v>0.1</v>
      </c>
      <c r="BA1717" s="159" cm="1">
        <f t="array" ref="BA1717">INDEX($K:$P,ROW(),MATCH(BA$3,$K$2:$P$2,0))</f>
        <v>0.1</v>
      </c>
      <c r="BB1717" s="159" cm="1">
        <f t="array" ref="BB1717">INDEX($K:$P,ROW(),MATCH(BB$3,$K$2:$P$2,0))</f>
        <v>0.1</v>
      </c>
      <c r="BC1717" s="159" cm="1">
        <f t="array" ref="BC1717">INDEX($K:$P,ROW(),MATCH(BC$3,$K$2:$P$2,0))</f>
        <v>0.1</v>
      </c>
      <c r="BD1717" s="159" cm="1">
        <f t="array" ref="BD1717">INDEX($K:$P,ROW(),MATCH(BD$3,$K$2:$P$2,0))</f>
        <v>0.1</v>
      </c>
      <c r="BE1717" s="159" cm="1">
        <f t="array" ref="BE1717">INDEX($K:$P,ROW(),MATCH(BE$3,$K$2:$P$2,0))</f>
        <v>0.1</v>
      </c>
      <c r="BF1717" s="159" cm="1">
        <f t="array" ref="BF1717">INDEX($K:$P,ROW(),MATCH(BF$3,$K$2:$P$2,0))</f>
        <v>0.1</v>
      </c>
      <c r="BG1717" s="159" cm="1">
        <f t="array" ref="BG1717">INDEX($K:$P,ROW(),MATCH(BG$3,$K$2:$P$2,0))</f>
        <v>0.1</v>
      </c>
      <c r="BH1717" s="159" cm="1">
        <f t="array" ref="BH1717">INDEX($K:$P,ROW(),MATCH(BH$3,$K$2:$P$2,0))</f>
        <v>0.1</v>
      </c>
      <c r="BI1717" s="159" cm="1">
        <f t="array" ref="BI1717">INDEX($K:$P,ROW(),MATCH(BI$3,$K$2:$P$2,0))</f>
        <v>0.1</v>
      </c>
      <c r="BJ1717" s="159" cm="1">
        <f t="array" ref="BJ1717">INDEX($K:$P,ROW(),MATCH(BJ$3,$K$2:$P$2,0))</f>
        <v>0.1</v>
      </c>
      <c r="BK1717" s="159" cm="1">
        <f t="array" ref="BK1717">INDEX($K:$P,ROW(),MATCH(BK$3,$K$2:$P$2,0))</f>
        <v>0.1</v>
      </c>
      <c r="BL1717" s="159" cm="1">
        <f t="array" ref="BL1717">INDEX($K:$P,ROW(),MATCH(BL$3,$K$2:$P$2,0))</f>
        <v>0.1</v>
      </c>
      <c r="BM1717" s="159" cm="1">
        <f t="array" ref="BM1717">INDEX($K:$P,ROW(),MATCH(BM$3,$K$2:$P$2,0))</f>
        <v>0.1</v>
      </c>
      <c r="BN1717" s="159" cm="1">
        <f t="array" ref="BN1717">INDEX($K:$P,ROW(),MATCH(BN$3,$K$2:$P$2,0))</f>
        <v>0.1</v>
      </c>
      <c r="BO1717" s="159" cm="1">
        <f t="array" ref="BO1717">INDEX($K:$P,ROW(),MATCH(BO$3,$K$2:$P$2,0))</f>
        <v>0.1</v>
      </c>
      <c r="BP1717" s="159" cm="1">
        <f t="array" ref="BP1717">INDEX($K:$P,ROW(),MATCH(BP$3,$K$2:$P$2,0))</f>
        <v>0.1</v>
      </c>
      <c r="BQ1717" s="159" cm="1">
        <f t="array" ref="BQ1717">INDEX($K:$P,ROW(),MATCH(BQ$3,$K$2:$P$2,0))</f>
        <v>0.1</v>
      </c>
      <c r="BR1717" s="159" cm="1">
        <f t="array" ref="BR1717">INDEX($K:$P,ROW(),MATCH(BR$3,$K$2:$P$2,0))</f>
        <v>0.1</v>
      </c>
      <c r="BS1717" s="159" cm="1">
        <f t="array" ref="BS1717">INDEX($K:$P,ROW(),MATCH(BS$3,$K$2:$P$2,0))</f>
        <v>0.1</v>
      </c>
      <c r="BT1717" s="159" cm="1">
        <f t="array" ref="BT1717">INDEX($K:$P,ROW(),MATCH(BT$3,$K$2:$P$2,0))</f>
        <v>0.1</v>
      </c>
      <c r="BU1717" s="159" cm="1">
        <f t="array" ref="BU1717">INDEX($K:$P,ROW(),MATCH(BU$3,$K$2:$P$2,0))</f>
        <v>0.1</v>
      </c>
      <c r="BV1717" s="159" cm="1">
        <f t="array" ref="BV1717">INDEX($K:$P,ROW(),MATCH(BV$3,$K$2:$P$2,0))</f>
        <v>0.1</v>
      </c>
      <c r="BW1717" s="159" cm="1">
        <f t="array" ref="BW1717">INDEX($K:$P,ROW(),MATCH(BW$3,$K$2:$P$2,0))</f>
        <v>0.1</v>
      </c>
      <c r="BX1717" s="159" cm="1">
        <f t="array" ref="BX1717">INDEX($K:$P,ROW(),MATCH(BX$3,$K$2:$P$2,0))</f>
        <v>0.1</v>
      </c>
      <c r="BY1717" s="159" cm="1">
        <f t="array" ref="BY1717">INDEX($K:$P,ROW(),MATCH(BY$3,$K$2:$P$2,0))</f>
        <v>0.1</v>
      </c>
      <c r="BZ1717" s="159" cm="1">
        <f t="array" ref="BZ1717">INDEX($K:$P,ROW(),MATCH(BZ$3,$K$2:$P$2,0))</f>
        <v>0.1</v>
      </c>
      <c r="CA1717" s="159" cm="1">
        <f t="array" ref="CA1717">INDEX($K:$P,ROW(),MATCH(CA$3,$K$2:$P$2,0))</f>
        <v>0.1</v>
      </c>
      <c r="CB1717" s="159" cm="1">
        <f t="array" ref="CB1717">INDEX($K:$P,ROW(),MATCH(CB$3,$K$2:$P$2,0))</f>
        <v>0.1</v>
      </c>
      <c r="CC1717" s="159" cm="1">
        <f t="array" ref="CC1717">INDEX($K:$P,ROW(),MATCH(CC$3,$K$2:$P$2,0))</f>
        <v>0.1</v>
      </c>
      <c r="CD1717" s="159" cm="1">
        <f t="array" ref="CD1717">INDEX($K:$P,ROW(),MATCH(CD$3,$K$2:$P$2,0))</f>
        <v>0.1</v>
      </c>
      <c r="CE1717" s="159" cm="1">
        <f t="array" ref="CE1717">INDEX($K:$P,ROW(),MATCH(CE$3,$K$2:$P$2,0))</f>
        <v>0.1</v>
      </c>
      <c r="CF1717" s="159" cm="1">
        <f t="array" ref="CF1717">INDEX($K:$P,ROW(),MATCH(CF$3,$K$2:$P$2,0))</f>
        <v>0.1</v>
      </c>
      <c r="CG1717" s="159" cm="1">
        <f t="array" ref="CG1717">INDEX($K:$P,ROW(),MATCH(CG$3,$K$2:$P$2,0))</f>
        <v>0.1</v>
      </c>
      <c r="CH1717" s="159" cm="1">
        <f t="array" ref="CH1717">INDEX($K:$P,ROW(),MATCH(CH$3,$K$2:$P$2,0))</f>
        <v>0.1</v>
      </c>
      <c r="CI1717" s="159" cm="1">
        <f t="array" ref="CI1717">INDEX($K:$P,ROW(),MATCH(CI$3,$K$2:$P$2,0))</f>
        <v>0.1</v>
      </c>
      <c r="CJ1717" s="159" cm="1">
        <f t="array" ref="CJ1717">INDEX($K:$P,ROW(),MATCH(CJ$3,$K$2:$P$2,0))</f>
        <v>0.1</v>
      </c>
      <c r="CK1717" s="159" cm="1">
        <f t="array" ref="CK1717">INDEX($K:$P,ROW(),MATCH(CK$3,$K$2:$P$2,0))</f>
        <v>0.1</v>
      </c>
      <c r="CL1717" s="159" cm="1">
        <f t="array" ref="CL1717">INDEX($K:$P,ROW(),MATCH(CL$3,$K$2:$P$2,0))</f>
        <v>0.1</v>
      </c>
    </row>
    <row r="1718" spans="2:90" x14ac:dyDescent="0.4">
      <c r="B1718" s="123" t="str">
        <f>" Revenue - "&amp;B1720</f>
        <v xml:space="preserve"> Revenue - (Primary label)</v>
      </c>
      <c r="C1718" s="165" t="s">
        <v>198</v>
      </c>
      <c r="D1718" t="s">
        <v>756</v>
      </c>
      <c r="E1718" s="8" t="str">
        <f t="shared" si="1984"/>
        <v>1718 ADREV-S</v>
      </c>
      <c r="H1718" s="27"/>
      <c r="I1718" s="78"/>
      <c r="J1718" s="78"/>
      <c r="K1718" s="33">
        <f t="shared" ref="K1718:P1718" ca="1" si="1986">SUMIF($3:$3,K$2,1718:1718)</f>
        <v>180000</v>
      </c>
      <c r="L1718" s="33">
        <f t="shared" ca="1" si="1986"/>
        <v>180000</v>
      </c>
      <c r="M1718" s="33">
        <f t="shared" ca="1" si="1986"/>
        <v>180000</v>
      </c>
      <c r="N1718" s="33">
        <f t="shared" ca="1" si="1986"/>
        <v>180000</v>
      </c>
      <c r="O1718" s="33">
        <f t="shared" ca="1" si="1986"/>
        <v>180000</v>
      </c>
      <c r="P1718" s="33">
        <f t="shared" ca="1" si="1986"/>
        <v>180000</v>
      </c>
      <c r="R1718" s="33"/>
      <c r="S1718" s="77">
        <f t="shared" ref="S1718" ca="1" si="1987">S1717*S1716</f>
        <v>15000</v>
      </c>
      <c r="T1718" s="77">
        <f t="shared" ref="T1718:AX1718" ca="1" si="1988">T1717*T1716</f>
        <v>15000</v>
      </c>
      <c r="U1718" s="77">
        <f t="shared" ca="1" si="1988"/>
        <v>15000</v>
      </c>
      <c r="V1718" s="77">
        <f t="shared" ca="1" si="1988"/>
        <v>15000</v>
      </c>
      <c r="W1718" s="77">
        <f t="shared" ca="1" si="1988"/>
        <v>15000</v>
      </c>
      <c r="X1718" s="77">
        <f t="shared" ca="1" si="1988"/>
        <v>15000</v>
      </c>
      <c r="Y1718" s="77">
        <f t="shared" ca="1" si="1988"/>
        <v>15000</v>
      </c>
      <c r="Z1718" s="77">
        <f t="shared" ca="1" si="1988"/>
        <v>15000</v>
      </c>
      <c r="AA1718" s="77">
        <f t="shared" ca="1" si="1988"/>
        <v>15000</v>
      </c>
      <c r="AB1718" s="77">
        <f t="shared" ca="1" si="1988"/>
        <v>15000</v>
      </c>
      <c r="AC1718" s="77">
        <f t="shared" ca="1" si="1988"/>
        <v>15000</v>
      </c>
      <c r="AD1718" s="77">
        <f t="shared" ca="1" si="1988"/>
        <v>15000</v>
      </c>
      <c r="AE1718" s="77">
        <f t="shared" ca="1" si="1988"/>
        <v>15000</v>
      </c>
      <c r="AF1718" s="77">
        <f t="shared" ca="1" si="1988"/>
        <v>15000</v>
      </c>
      <c r="AG1718" s="77">
        <f t="shared" ca="1" si="1988"/>
        <v>15000</v>
      </c>
      <c r="AH1718" s="77">
        <f t="shared" ca="1" si="1988"/>
        <v>15000</v>
      </c>
      <c r="AI1718" s="77">
        <f t="shared" ca="1" si="1988"/>
        <v>15000</v>
      </c>
      <c r="AJ1718" s="77">
        <f t="shared" ca="1" si="1988"/>
        <v>15000</v>
      </c>
      <c r="AK1718" s="77">
        <f t="shared" ca="1" si="1988"/>
        <v>15000</v>
      </c>
      <c r="AL1718" s="77">
        <f t="shared" ca="1" si="1988"/>
        <v>15000</v>
      </c>
      <c r="AM1718" s="77">
        <f t="shared" ca="1" si="1988"/>
        <v>15000</v>
      </c>
      <c r="AN1718" s="77">
        <f t="shared" ca="1" si="1988"/>
        <v>15000</v>
      </c>
      <c r="AO1718" s="77">
        <f t="shared" ca="1" si="1988"/>
        <v>15000</v>
      </c>
      <c r="AP1718" s="77">
        <f t="shared" ca="1" si="1988"/>
        <v>15000</v>
      </c>
      <c r="AQ1718" s="77">
        <f t="shared" ca="1" si="1988"/>
        <v>15000</v>
      </c>
      <c r="AR1718" s="77">
        <f t="shared" ca="1" si="1988"/>
        <v>15000</v>
      </c>
      <c r="AS1718" s="77">
        <f t="shared" ca="1" si="1988"/>
        <v>15000</v>
      </c>
      <c r="AT1718" s="77">
        <f t="shared" ca="1" si="1988"/>
        <v>15000</v>
      </c>
      <c r="AU1718" s="77">
        <f t="shared" ca="1" si="1988"/>
        <v>15000</v>
      </c>
      <c r="AV1718" s="77">
        <f t="shared" ca="1" si="1988"/>
        <v>15000</v>
      </c>
      <c r="AW1718" s="77">
        <f t="shared" ca="1" si="1988"/>
        <v>15000</v>
      </c>
      <c r="AX1718" s="77">
        <f t="shared" ca="1" si="1988"/>
        <v>15000</v>
      </c>
      <c r="AY1718" s="77">
        <f t="shared" ref="AY1718:CD1718" ca="1" si="1989">AY1717*AY1716</f>
        <v>15000</v>
      </c>
      <c r="AZ1718" s="77">
        <f t="shared" ca="1" si="1989"/>
        <v>15000</v>
      </c>
      <c r="BA1718" s="77">
        <f t="shared" ca="1" si="1989"/>
        <v>15000</v>
      </c>
      <c r="BB1718" s="77">
        <f t="shared" ca="1" si="1989"/>
        <v>15000</v>
      </c>
      <c r="BC1718" s="77">
        <f t="shared" ca="1" si="1989"/>
        <v>15000</v>
      </c>
      <c r="BD1718" s="77">
        <f t="shared" ca="1" si="1989"/>
        <v>15000</v>
      </c>
      <c r="BE1718" s="77">
        <f t="shared" ca="1" si="1989"/>
        <v>15000</v>
      </c>
      <c r="BF1718" s="77">
        <f t="shared" ca="1" si="1989"/>
        <v>15000</v>
      </c>
      <c r="BG1718" s="77">
        <f t="shared" ca="1" si="1989"/>
        <v>15000</v>
      </c>
      <c r="BH1718" s="77">
        <f t="shared" ca="1" si="1989"/>
        <v>15000</v>
      </c>
      <c r="BI1718" s="77">
        <f t="shared" ca="1" si="1989"/>
        <v>15000</v>
      </c>
      <c r="BJ1718" s="77">
        <f t="shared" ca="1" si="1989"/>
        <v>15000</v>
      </c>
      <c r="BK1718" s="77">
        <f t="shared" ca="1" si="1989"/>
        <v>15000</v>
      </c>
      <c r="BL1718" s="77">
        <f t="shared" ca="1" si="1989"/>
        <v>15000</v>
      </c>
      <c r="BM1718" s="77">
        <f t="shared" ca="1" si="1989"/>
        <v>15000</v>
      </c>
      <c r="BN1718" s="77">
        <f t="shared" ca="1" si="1989"/>
        <v>15000</v>
      </c>
      <c r="BO1718" s="77">
        <f t="shared" ca="1" si="1989"/>
        <v>15000</v>
      </c>
      <c r="BP1718" s="77">
        <f t="shared" ca="1" si="1989"/>
        <v>15000</v>
      </c>
      <c r="BQ1718" s="77">
        <f t="shared" ca="1" si="1989"/>
        <v>15000</v>
      </c>
      <c r="BR1718" s="77">
        <f t="shared" ca="1" si="1989"/>
        <v>15000</v>
      </c>
      <c r="BS1718" s="77">
        <f t="shared" ca="1" si="1989"/>
        <v>15000</v>
      </c>
      <c r="BT1718" s="77">
        <f t="shared" ca="1" si="1989"/>
        <v>15000</v>
      </c>
      <c r="BU1718" s="77">
        <f t="shared" ca="1" si="1989"/>
        <v>15000</v>
      </c>
      <c r="BV1718" s="77">
        <f t="shared" ca="1" si="1989"/>
        <v>15000</v>
      </c>
      <c r="BW1718" s="77">
        <f t="shared" ca="1" si="1989"/>
        <v>15000</v>
      </c>
      <c r="BX1718" s="77">
        <f t="shared" ca="1" si="1989"/>
        <v>15000</v>
      </c>
      <c r="BY1718" s="77">
        <f t="shared" ca="1" si="1989"/>
        <v>15000</v>
      </c>
      <c r="BZ1718" s="77">
        <f t="shared" ca="1" si="1989"/>
        <v>15000</v>
      </c>
      <c r="CA1718" s="77">
        <f t="shared" ca="1" si="1989"/>
        <v>15000</v>
      </c>
      <c r="CB1718" s="77">
        <f t="shared" ca="1" si="1989"/>
        <v>15000</v>
      </c>
      <c r="CC1718" s="77">
        <f t="shared" ca="1" si="1989"/>
        <v>15000</v>
      </c>
      <c r="CD1718" s="77">
        <f t="shared" ca="1" si="1989"/>
        <v>15000</v>
      </c>
      <c r="CE1718" s="77">
        <f t="shared" ref="CE1718:CK1718" ca="1" si="1990">CE1717*CE1716</f>
        <v>15000</v>
      </c>
      <c r="CF1718" s="77">
        <f t="shared" ca="1" si="1990"/>
        <v>15000</v>
      </c>
      <c r="CG1718" s="77">
        <f t="shared" ca="1" si="1990"/>
        <v>15000</v>
      </c>
      <c r="CH1718" s="77">
        <f t="shared" ca="1" si="1990"/>
        <v>15000</v>
      </c>
      <c r="CI1718" s="77">
        <f t="shared" ca="1" si="1990"/>
        <v>15000</v>
      </c>
      <c r="CJ1718" s="77">
        <f t="shared" ca="1" si="1990"/>
        <v>15000</v>
      </c>
      <c r="CK1718" s="77">
        <f t="shared" ca="1" si="1990"/>
        <v>15000</v>
      </c>
      <c r="CL1718" s="77">
        <f t="shared" ref="CL1718" ca="1" si="1991">CL1717*CL1716</f>
        <v>15000</v>
      </c>
    </row>
    <row r="1719" spans="2:90" x14ac:dyDescent="0.4">
      <c r="B1719" s="13"/>
      <c r="C1719" s="165"/>
      <c r="D1719" t="s">
        <v>756</v>
      </c>
      <c r="E1719" s="8" t="str">
        <f t="shared" si="1984"/>
        <v>1719 ADREV-S</v>
      </c>
      <c r="G1719" s="165" t="s">
        <v>244</v>
      </c>
      <c r="H1719" s="12"/>
      <c r="I1719" s="60"/>
      <c r="J1719" s="60"/>
      <c r="K1719" s="21"/>
      <c r="L1719" s="21"/>
      <c r="M1719" s="21"/>
      <c r="N1719" s="21"/>
      <c r="O1719" s="21"/>
      <c r="P1719" s="21"/>
      <c r="R1719" s="20"/>
      <c r="S1719" s="146"/>
      <c r="T1719" s="146"/>
      <c r="U1719" s="146"/>
      <c r="V1719" s="146"/>
      <c r="W1719" s="146"/>
      <c r="X1719" s="146"/>
      <c r="Y1719" s="146"/>
      <c r="Z1719" s="146"/>
      <c r="AA1719" s="146"/>
      <c r="AB1719" s="146"/>
      <c r="AC1719" s="146"/>
      <c r="AD1719" s="146"/>
      <c r="AE1719" s="146"/>
      <c r="AF1719" s="146"/>
      <c r="AG1719" s="146"/>
      <c r="AH1719" s="146"/>
      <c r="AI1719" s="146"/>
      <c r="AJ1719" s="146"/>
      <c r="AK1719" s="146"/>
      <c r="AL1719" s="146"/>
      <c r="AM1719" s="146"/>
      <c r="AN1719" s="146"/>
      <c r="AO1719" s="146"/>
      <c r="AP1719" s="146"/>
      <c r="AQ1719" s="146"/>
      <c r="AR1719" s="146"/>
      <c r="AS1719" s="146"/>
      <c r="AT1719" s="146"/>
      <c r="AU1719" s="146"/>
      <c r="AV1719" s="146"/>
      <c r="AW1719" s="146"/>
      <c r="AX1719" s="146"/>
      <c r="AY1719" s="146"/>
      <c r="AZ1719" s="146"/>
      <c r="BA1719" s="146"/>
      <c r="BB1719" s="146"/>
      <c r="BC1719" s="146"/>
      <c r="BD1719" s="146"/>
      <c r="BE1719" s="146"/>
      <c r="BF1719" s="146"/>
      <c r="BG1719" s="146"/>
      <c r="BH1719" s="146"/>
      <c r="BI1719" s="146"/>
      <c r="BJ1719" s="146"/>
      <c r="BK1719" s="146"/>
      <c r="BL1719" s="146"/>
      <c r="BM1719" s="146"/>
      <c r="BN1719" s="146"/>
      <c r="BO1719" s="146"/>
      <c r="BP1719" s="146"/>
      <c r="BQ1719" s="146"/>
      <c r="BR1719" s="146"/>
      <c r="BS1719" s="146"/>
      <c r="BT1719" s="146"/>
      <c r="BU1719" s="146"/>
      <c r="BV1719" s="146"/>
      <c r="BW1719" s="146"/>
      <c r="BX1719" s="146"/>
      <c r="BY1719" s="146"/>
      <c r="BZ1719" s="146"/>
      <c r="CA1719" s="146"/>
      <c r="CB1719" s="146"/>
      <c r="CC1719" s="146"/>
      <c r="CD1719" s="146"/>
      <c r="CE1719" s="146"/>
      <c r="CF1719" s="146"/>
      <c r="CG1719" s="146"/>
      <c r="CH1719" s="146"/>
      <c r="CI1719" s="146"/>
      <c r="CJ1719" s="146"/>
      <c r="CK1719" s="146"/>
      <c r="CL1719" s="146"/>
    </row>
    <row r="1720" spans="2:90" x14ac:dyDescent="0.4">
      <c r="B1720" s="132" t="str">
        <f>B1601</f>
        <v>(Primary label)</v>
      </c>
      <c r="D1720" t="s">
        <v>756</v>
      </c>
      <c r="E1720" s="8" t="str">
        <f t="shared" si="1984"/>
        <v>1720 ADREV-S</v>
      </c>
      <c r="G1720" s="165" t="s">
        <v>332</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row>
    <row r="1721" spans="2:90" x14ac:dyDescent="0.4">
      <c r="B1721" s="132" t="str">
        <f>B1602</f>
        <v>primary unit</v>
      </c>
      <c r="D1721" t="s">
        <v>756</v>
      </c>
      <c r="E1721" s="8" t="str">
        <f>ROW()&amp;" "&amp;D1721</f>
        <v>1721 ADREV-S</v>
      </c>
      <c r="G1721" s="165" t="s">
        <v>332</v>
      </c>
      <c r="H1721" s="12"/>
      <c r="I1721" s="60"/>
      <c r="J1721" s="60"/>
      <c r="K1721" s="21"/>
      <c r="L1721" s="21"/>
      <c r="M1721" s="21"/>
      <c r="N1721" s="21"/>
      <c r="O1721" s="21"/>
      <c r="P1721" s="21"/>
      <c r="R1721" s="20"/>
      <c r="S1721" s="146"/>
      <c r="T1721" s="146"/>
      <c r="U1721" s="146"/>
      <c r="V1721" s="146"/>
      <c r="W1721" s="146"/>
      <c r="X1721" s="146"/>
      <c r="Y1721" s="146"/>
      <c r="Z1721" s="146"/>
      <c r="AA1721" s="146"/>
      <c r="AB1721" s="146"/>
      <c r="AC1721" s="146"/>
      <c r="AD1721" s="146"/>
      <c r="AE1721" s="146"/>
      <c r="AF1721" s="146"/>
      <c r="AG1721" s="146"/>
      <c r="AH1721" s="146"/>
      <c r="AI1721" s="146"/>
      <c r="AJ1721" s="146"/>
      <c r="AK1721" s="146"/>
      <c r="AL1721" s="146"/>
      <c r="AM1721" s="146"/>
      <c r="AN1721" s="146"/>
      <c r="AO1721" s="146"/>
      <c r="AP1721" s="146"/>
      <c r="AQ1721" s="146"/>
      <c r="AR1721" s="146"/>
      <c r="AS1721" s="146"/>
      <c r="AT1721" s="146"/>
      <c r="AU1721" s="146"/>
      <c r="AV1721" s="146"/>
      <c r="AW1721" s="146"/>
      <c r="AX1721" s="146"/>
      <c r="AY1721" s="146"/>
      <c r="AZ1721" s="146"/>
      <c r="BA1721" s="146"/>
      <c r="BB1721" s="146"/>
      <c r="BC1721" s="146"/>
      <c r="BD1721" s="146"/>
      <c r="BE1721" s="146"/>
      <c r="BF1721" s="146"/>
      <c r="BG1721" s="146"/>
      <c r="BH1721" s="146"/>
      <c r="BI1721" s="146"/>
      <c r="BJ1721" s="146"/>
      <c r="BK1721" s="146"/>
      <c r="BL1721" s="146"/>
      <c r="BM1721" s="146"/>
      <c r="BN1721" s="146"/>
      <c r="BO1721" s="146"/>
      <c r="BP1721" s="146"/>
      <c r="BQ1721" s="146"/>
      <c r="BR1721" s="146"/>
      <c r="BS1721" s="146"/>
      <c r="BT1721" s="146"/>
      <c r="BU1721" s="146"/>
      <c r="BV1721" s="146"/>
      <c r="BW1721" s="146"/>
      <c r="BX1721" s="146"/>
      <c r="BY1721" s="146"/>
      <c r="BZ1721" s="146"/>
      <c r="CA1721" s="146"/>
      <c r="CB1721" s="146"/>
      <c r="CC1721" s="146"/>
      <c r="CD1721" s="146"/>
      <c r="CE1721" s="146"/>
      <c r="CF1721" s="146"/>
      <c r="CG1721" s="146"/>
      <c r="CH1721" s="146"/>
      <c r="CI1721" s="146"/>
      <c r="CJ1721" s="146"/>
      <c r="CK1721" s="146"/>
      <c r="CL1721" s="146"/>
    </row>
    <row r="1722" spans="2:90" x14ac:dyDescent="0.4">
      <c r="B1722" s="132" t="str">
        <f>B1603</f>
        <v>Primary revenue driver</v>
      </c>
      <c r="D1722" t="s">
        <v>756</v>
      </c>
      <c r="E1722" s="8" t="str">
        <f t="shared" si="1984"/>
        <v>1722 ADREV-S</v>
      </c>
      <c r="G1722" s="165" t="s">
        <v>332</v>
      </c>
      <c r="K1722" s="53"/>
      <c r="L1722" s="53"/>
      <c r="M1722" s="53"/>
      <c r="N1722" s="53"/>
      <c r="O1722" s="53"/>
      <c r="P1722" s="53"/>
      <c r="R1722" s="24"/>
      <c r="S1722" s="175" t="str">
        <f t="shared" ref="S1722" si="1992">S1594</f>
        <v>S$12</v>
      </c>
      <c r="T1722" s="175" t="str">
        <f t="shared" ref="T1722:AX1722" si="1993">T1594</f>
        <v>T$12</v>
      </c>
      <c r="U1722" s="175" t="str">
        <f t="shared" si="1993"/>
        <v>U$12</v>
      </c>
      <c r="V1722" s="175" t="str">
        <f t="shared" si="1993"/>
        <v>V$12</v>
      </c>
      <c r="W1722" s="175" t="str">
        <f t="shared" si="1993"/>
        <v>W$12</v>
      </c>
      <c r="X1722" s="175" t="str">
        <f t="shared" si="1993"/>
        <v>X$12</v>
      </c>
      <c r="Y1722" s="175" t="str">
        <f t="shared" si="1993"/>
        <v>Y$12</v>
      </c>
      <c r="Z1722" s="175" t="str">
        <f t="shared" si="1993"/>
        <v>Z$12</v>
      </c>
      <c r="AA1722" s="175" t="str">
        <f t="shared" si="1993"/>
        <v>AA$12</v>
      </c>
      <c r="AB1722" s="175" t="str">
        <f t="shared" si="1993"/>
        <v>AB$12</v>
      </c>
      <c r="AC1722" s="175" t="str">
        <f t="shared" si="1993"/>
        <v>AC$12</v>
      </c>
      <c r="AD1722" s="175" t="str">
        <f t="shared" si="1993"/>
        <v>AD$12</v>
      </c>
      <c r="AE1722" s="175" t="str">
        <f t="shared" si="1993"/>
        <v>AE$12</v>
      </c>
      <c r="AF1722" s="175" t="str">
        <f t="shared" si="1993"/>
        <v>AF$12</v>
      </c>
      <c r="AG1722" s="175" t="str">
        <f t="shared" si="1993"/>
        <v>AG$12</v>
      </c>
      <c r="AH1722" s="175" t="str">
        <f t="shared" si="1993"/>
        <v>AH$12</v>
      </c>
      <c r="AI1722" s="175" t="str">
        <f t="shared" si="1993"/>
        <v>AI$12</v>
      </c>
      <c r="AJ1722" s="175" t="str">
        <f t="shared" si="1993"/>
        <v>AJ$12</v>
      </c>
      <c r="AK1722" s="175" t="str">
        <f t="shared" si="1993"/>
        <v>AK$12</v>
      </c>
      <c r="AL1722" s="175" t="str">
        <f t="shared" si="1993"/>
        <v>AL$12</v>
      </c>
      <c r="AM1722" s="175" t="str">
        <f t="shared" si="1993"/>
        <v>AM$12</v>
      </c>
      <c r="AN1722" s="175" t="str">
        <f t="shared" si="1993"/>
        <v>AN$12</v>
      </c>
      <c r="AO1722" s="175" t="str">
        <f t="shared" si="1993"/>
        <v>AO$12</v>
      </c>
      <c r="AP1722" s="175" t="str">
        <f t="shared" si="1993"/>
        <v>AP$12</v>
      </c>
      <c r="AQ1722" s="175" t="str">
        <f t="shared" si="1993"/>
        <v>AQ$12</v>
      </c>
      <c r="AR1722" s="175" t="str">
        <f t="shared" si="1993"/>
        <v>AR$12</v>
      </c>
      <c r="AS1722" s="175" t="str">
        <f t="shared" si="1993"/>
        <v>AS$12</v>
      </c>
      <c r="AT1722" s="175" t="str">
        <f t="shared" si="1993"/>
        <v>AT$12</v>
      </c>
      <c r="AU1722" s="175" t="str">
        <f t="shared" si="1993"/>
        <v>AU$12</v>
      </c>
      <c r="AV1722" s="175" t="str">
        <f t="shared" si="1993"/>
        <v>AV$12</v>
      </c>
      <c r="AW1722" s="175" t="str">
        <f t="shared" si="1993"/>
        <v>AW$12</v>
      </c>
      <c r="AX1722" s="175" t="str">
        <f t="shared" si="1993"/>
        <v>AX$12</v>
      </c>
      <c r="AY1722" s="175" t="str">
        <f t="shared" ref="AY1722:CD1722" si="1994">AY1594</f>
        <v>AY$12</v>
      </c>
      <c r="AZ1722" s="175" t="str">
        <f t="shared" si="1994"/>
        <v>AZ$12</v>
      </c>
      <c r="BA1722" s="175" t="str">
        <f t="shared" si="1994"/>
        <v>BA$12</v>
      </c>
      <c r="BB1722" s="175" t="str">
        <f t="shared" si="1994"/>
        <v>BB$12</v>
      </c>
      <c r="BC1722" s="175" t="str">
        <f t="shared" si="1994"/>
        <v>BC$12</v>
      </c>
      <c r="BD1722" s="175" t="str">
        <f t="shared" si="1994"/>
        <v>BD$12</v>
      </c>
      <c r="BE1722" s="175" t="str">
        <f t="shared" si="1994"/>
        <v>BE$12</v>
      </c>
      <c r="BF1722" s="175" t="str">
        <f t="shared" si="1994"/>
        <v>BF$12</v>
      </c>
      <c r="BG1722" s="175" t="str">
        <f t="shared" si="1994"/>
        <v>BG$12</v>
      </c>
      <c r="BH1722" s="175" t="str">
        <f t="shared" si="1994"/>
        <v>BH$12</v>
      </c>
      <c r="BI1722" s="175" t="str">
        <f t="shared" si="1994"/>
        <v>BI$12</v>
      </c>
      <c r="BJ1722" s="175" t="str">
        <f t="shared" si="1994"/>
        <v>BJ$12</v>
      </c>
      <c r="BK1722" s="175" t="str">
        <f t="shared" si="1994"/>
        <v>BK$12</v>
      </c>
      <c r="BL1722" s="175" t="str">
        <f t="shared" si="1994"/>
        <v>BL$12</v>
      </c>
      <c r="BM1722" s="175" t="str">
        <f t="shared" si="1994"/>
        <v>BM$12</v>
      </c>
      <c r="BN1722" s="175" t="str">
        <f t="shared" si="1994"/>
        <v>BN$12</v>
      </c>
      <c r="BO1722" s="175" t="str">
        <f t="shared" si="1994"/>
        <v>BO$12</v>
      </c>
      <c r="BP1722" s="175" t="str">
        <f t="shared" si="1994"/>
        <v>BP$12</v>
      </c>
      <c r="BQ1722" s="175" t="str">
        <f t="shared" si="1994"/>
        <v>BQ$12</v>
      </c>
      <c r="BR1722" s="175" t="str">
        <f t="shared" si="1994"/>
        <v>BR$12</v>
      </c>
      <c r="BS1722" s="175" t="str">
        <f t="shared" si="1994"/>
        <v>BS$12</v>
      </c>
      <c r="BT1722" s="175" t="str">
        <f t="shared" si="1994"/>
        <v>BT$12</v>
      </c>
      <c r="BU1722" s="175" t="str">
        <f t="shared" si="1994"/>
        <v>BU$12</v>
      </c>
      <c r="BV1722" s="175" t="str">
        <f t="shared" si="1994"/>
        <v>BV$12</v>
      </c>
      <c r="BW1722" s="175" t="str">
        <f t="shared" si="1994"/>
        <v>BW$12</v>
      </c>
      <c r="BX1722" s="175" t="str">
        <f t="shared" si="1994"/>
        <v>BX$12</v>
      </c>
      <c r="BY1722" s="175" t="str">
        <f t="shared" si="1994"/>
        <v>BY$12</v>
      </c>
      <c r="BZ1722" s="175" t="str">
        <f t="shared" si="1994"/>
        <v>BZ$12</v>
      </c>
      <c r="CA1722" s="175" t="str">
        <f t="shared" si="1994"/>
        <v>CA$12</v>
      </c>
      <c r="CB1722" s="175" t="str">
        <f t="shared" si="1994"/>
        <v>CB$12</v>
      </c>
      <c r="CC1722" s="175" t="str">
        <f t="shared" si="1994"/>
        <v>CC$12</v>
      </c>
      <c r="CD1722" s="175" t="str">
        <f t="shared" si="1994"/>
        <v>CD$12</v>
      </c>
      <c r="CE1722" s="175" t="str">
        <f t="shared" ref="CE1722:CK1722" si="1995">CE1594</f>
        <v>CE$12</v>
      </c>
      <c r="CF1722" s="175" t="str">
        <f t="shared" si="1995"/>
        <v>CF$12</v>
      </c>
      <c r="CG1722" s="175" t="str">
        <f t="shared" si="1995"/>
        <v>CG$12</v>
      </c>
      <c r="CH1722" s="175" t="str">
        <f t="shared" si="1995"/>
        <v>CH$12</v>
      </c>
      <c r="CI1722" s="175" t="str">
        <f t="shared" si="1995"/>
        <v>CI$12</v>
      </c>
      <c r="CJ1722" s="175" t="str">
        <f t="shared" si="1995"/>
        <v>CJ$12</v>
      </c>
      <c r="CK1722" s="175" t="str">
        <f t="shared" si="1995"/>
        <v>CK$12</v>
      </c>
      <c r="CL1722" s="175" t="str">
        <f t="shared" ref="CL1722" si="1996">CL1594</f>
        <v>CL$12</v>
      </c>
    </row>
    <row r="1723" spans="2:90" x14ac:dyDescent="0.4">
      <c r="B1723" s="132" t="str">
        <f>B1604</f>
        <v>Primary volume driver</v>
      </c>
      <c r="D1723" t="s">
        <v>756</v>
      </c>
      <c r="E1723" s="8" t="str">
        <f t="shared" si="1984"/>
        <v>1723 ADREV-S</v>
      </c>
      <c r="G1723" s="165" t="s">
        <v>332</v>
      </c>
      <c r="H1723" s="12"/>
      <c r="I1723" s="60"/>
      <c r="J1723" s="60"/>
      <c r="K1723" s="15"/>
      <c r="L1723" s="15"/>
      <c r="M1723" s="15"/>
      <c r="N1723" s="15"/>
      <c r="O1723" s="15"/>
      <c r="P1723" s="15"/>
      <c r="R1723" s="15"/>
      <c r="S1723" s="175" t="str">
        <f t="shared" ref="S1723" si="1997">S1595</f>
        <v>S$13</v>
      </c>
      <c r="T1723" s="175" t="str">
        <f t="shared" ref="T1723:AX1723" si="1998">T1595</f>
        <v>T$13</v>
      </c>
      <c r="U1723" s="175" t="str">
        <f t="shared" si="1998"/>
        <v>U$13</v>
      </c>
      <c r="V1723" s="175" t="str">
        <f t="shared" si="1998"/>
        <v>V$13</v>
      </c>
      <c r="W1723" s="175" t="str">
        <f t="shared" si="1998"/>
        <v>W$13</v>
      </c>
      <c r="X1723" s="175" t="str">
        <f t="shared" si="1998"/>
        <v>X$13</v>
      </c>
      <c r="Y1723" s="175" t="str">
        <f t="shared" si="1998"/>
        <v>Y$13</v>
      </c>
      <c r="Z1723" s="175" t="str">
        <f t="shared" si="1998"/>
        <v>Z$13</v>
      </c>
      <c r="AA1723" s="175" t="str">
        <f t="shared" si="1998"/>
        <v>AA$13</v>
      </c>
      <c r="AB1723" s="175" t="str">
        <f t="shared" si="1998"/>
        <v>AB$13</v>
      </c>
      <c r="AC1723" s="175" t="str">
        <f t="shared" si="1998"/>
        <v>AC$13</v>
      </c>
      <c r="AD1723" s="175" t="str">
        <f t="shared" si="1998"/>
        <v>AD$13</v>
      </c>
      <c r="AE1723" s="175" t="str">
        <f t="shared" si="1998"/>
        <v>AE$13</v>
      </c>
      <c r="AF1723" s="175" t="str">
        <f t="shared" si="1998"/>
        <v>AF$13</v>
      </c>
      <c r="AG1723" s="175" t="str">
        <f t="shared" si="1998"/>
        <v>AG$13</v>
      </c>
      <c r="AH1723" s="175" t="str">
        <f t="shared" si="1998"/>
        <v>AH$13</v>
      </c>
      <c r="AI1723" s="175" t="str">
        <f t="shared" si="1998"/>
        <v>AI$13</v>
      </c>
      <c r="AJ1723" s="175" t="str">
        <f t="shared" si="1998"/>
        <v>AJ$13</v>
      </c>
      <c r="AK1723" s="175" t="str">
        <f t="shared" si="1998"/>
        <v>AK$13</v>
      </c>
      <c r="AL1723" s="175" t="str">
        <f t="shared" si="1998"/>
        <v>AL$13</v>
      </c>
      <c r="AM1723" s="175" t="str">
        <f t="shared" si="1998"/>
        <v>AM$13</v>
      </c>
      <c r="AN1723" s="175" t="str">
        <f t="shared" si="1998"/>
        <v>AN$13</v>
      </c>
      <c r="AO1723" s="175" t="str">
        <f t="shared" si="1998"/>
        <v>AO$13</v>
      </c>
      <c r="AP1723" s="175" t="str">
        <f t="shared" si="1998"/>
        <v>AP$13</v>
      </c>
      <c r="AQ1723" s="175" t="str">
        <f t="shared" si="1998"/>
        <v>AQ$13</v>
      </c>
      <c r="AR1723" s="175" t="str">
        <f t="shared" si="1998"/>
        <v>AR$13</v>
      </c>
      <c r="AS1723" s="175" t="str">
        <f t="shared" si="1998"/>
        <v>AS$13</v>
      </c>
      <c r="AT1723" s="175" t="str">
        <f t="shared" si="1998"/>
        <v>AT$13</v>
      </c>
      <c r="AU1723" s="175" t="str">
        <f t="shared" si="1998"/>
        <v>AU$13</v>
      </c>
      <c r="AV1723" s="175" t="str">
        <f t="shared" si="1998"/>
        <v>AV$13</v>
      </c>
      <c r="AW1723" s="175" t="str">
        <f t="shared" si="1998"/>
        <v>AW$13</v>
      </c>
      <c r="AX1723" s="175" t="str">
        <f t="shared" si="1998"/>
        <v>AX$13</v>
      </c>
      <c r="AY1723" s="175" t="str">
        <f t="shared" ref="AY1723:CD1723" si="1999">AY1595</f>
        <v>AY$13</v>
      </c>
      <c r="AZ1723" s="175" t="str">
        <f t="shared" si="1999"/>
        <v>AZ$13</v>
      </c>
      <c r="BA1723" s="175" t="str">
        <f t="shared" si="1999"/>
        <v>BA$13</v>
      </c>
      <c r="BB1723" s="175" t="str">
        <f t="shared" si="1999"/>
        <v>BB$13</v>
      </c>
      <c r="BC1723" s="175" t="str">
        <f t="shared" si="1999"/>
        <v>BC$13</v>
      </c>
      <c r="BD1723" s="175" t="str">
        <f t="shared" si="1999"/>
        <v>BD$13</v>
      </c>
      <c r="BE1723" s="175" t="str">
        <f t="shared" si="1999"/>
        <v>BE$13</v>
      </c>
      <c r="BF1723" s="175" t="str">
        <f t="shared" si="1999"/>
        <v>BF$13</v>
      </c>
      <c r="BG1723" s="175" t="str">
        <f t="shared" si="1999"/>
        <v>BG$13</v>
      </c>
      <c r="BH1723" s="175" t="str">
        <f t="shared" si="1999"/>
        <v>BH$13</v>
      </c>
      <c r="BI1723" s="175" t="str">
        <f t="shared" si="1999"/>
        <v>BI$13</v>
      </c>
      <c r="BJ1723" s="175" t="str">
        <f t="shared" si="1999"/>
        <v>BJ$13</v>
      </c>
      <c r="BK1723" s="175" t="str">
        <f t="shared" si="1999"/>
        <v>BK$13</v>
      </c>
      <c r="BL1723" s="175" t="str">
        <f t="shared" si="1999"/>
        <v>BL$13</v>
      </c>
      <c r="BM1723" s="175" t="str">
        <f t="shared" si="1999"/>
        <v>BM$13</v>
      </c>
      <c r="BN1723" s="175" t="str">
        <f t="shared" si="1999"/>
        <v>BN$13</v>
      </c>
      <c r="BO1723" s="175" t="str">
        <f t="shared" si="1999"/>
        <v>BO$13</v>
      </c>
      <c r="BP1723" s="175" t="str">
        <f t="shared" si="1999"/>
        <v>BP$13</v>
      </c>
      <c r="BQ1723" s="175" t="str">
        <f t="shared" si="1999"/>
        <v>BQ$13</v>
      </c>
      <c r="BR1723" s="175" t="str">
        <f t="shared" si="1999"/>
        <v>BR$13</v>
      </c>
      <c r="BS1723" s="175" t="str">
        <f t="shared" si="1999"/>
        <v>BS$13</v>
      </c>
      <c r="BT1723" s="175" t="str">
        <f t="shared" si="1999"/>
        <v>BT$13</v>
      </c>
      <c r="BU1723" s="175" t="str">
        <f t="shared" si="1999"/>
        <v>BU$13</v>
      </c>
      <c r="BV1723" s="175" t="str">
        <f t="shared" si="1999"/>
        <v>BV$13</v>
      </c>
      <c r="BW1723" s="175" t="str">
        <f t="shared" si="1999"/>
        <v>BW$13</v>
      </c>
      <c r="BX1723" s="175" t="str">
        <f t="shared" si="1999"/>
        <v>BX$13</v>
      </c>
      <c r="BY1723" s="175" t="str">
        <f t="shared" si="1999"/>
        <v>BY$13</v>
      </c>
      <c r="BZ1723" s="175" t="str">
        <f t="shared" si="1999"/>
        <v>BZ$13</v>
      </c>
      <c r="CA1723" s="175" t="str">
        <f t="shared" si="1999"/>
        <v>CA$13</v>
      </c>
      <c r="CB1723" s="175" t="str">
        <f t="shared" si="1999"/>
        <v>CB$13</v>
      </c>
      <c r="CC1723" s="175" t="str">
        <f t="shared" si="1999"/>
        <v>CC$13</v>
      </c>
      <c r="CD1723" s="175" t="str">
        <f t="shared" si="1999"/>
        <v>CD$13</v>
      </c>
      <c r="CE1723" s="175" t="str">
        <f t="shared" ref="CE1723:CK1723" si="2000">CE1595</f>
        <v>CE$13</v>
      </c>
      <c r="CF1723" s="175" t="str">
        <f t="shared" si="2000"/>
        <v>CF$13</v>
      </c>
      <c r="CG1723" s="175" t="str">
        <f t="shared" si="2000"/>
        <v>CG$13</v>
      </c>
      <c r="CH1723" s="175" t="str">
        <f t="shared" si="2000"/>
        <v>CH$13</v>
      </c>
      <c r="CI1723" s="175" t="str">
        <f t="shared" si="2000"/>
        <v>CI$13</v>
      </c>
      <c r="CJ1723" s="175" t="str">
        <f t="shared" si="2000"/>
        <v>CJ$13</v>
      </c>
      <c r="CK1723" s="175" t="str">
        <f t="shared" si="2000"/>
        <v>CK$13</v>
      </c>
      <c r="CL1723" s="175" t="str">
        <f t="shared" ref="CL1723" si="2001">CL1595</f>
        <v>CL$13</v>
      </c>
    </row>
    <row r="1724" spans="2:90" x14ac:dyDescent="0.4">
      <c r="B1724" s="132" t="str">
        <f>B1713</f>
        <v>Advertising revenue - secondary:</v>
      </c>
      <c r="D1724" t="s">
        <v>756</v>
      </c>
      <c r="E1724" s="8" t="str">
        <f t="shared" si="1984"/>
        <v>1724 ADREV-S</v>
      </c>
      <c r="G1724" t="s">
        <v>332</v>
      </c>
      <c r="H1724" s="12"/>
      <c r="I1724" s="60"/>
      <c r="J1724" s="60"/>
      <c r="K1724" s="15"/>
      <c r="L1724" s="15"/>
      <c r="M1724" s="15"/>
      <c r="N1724" s="15"/>
      <c r="O1724" s="15"/>
      <c r="P1724" s="15"/>
      <c r="R1724" s="15"/>
      <c r="S1724" s="175">
        <f t="shared" ref="S1724" si="2002">S1596</f>
        <v>0</v>
      </c>
      <c r="T1724" s="175">
        <f t="shared" ref="T1724:AX1724" si="2003">T1596</f>
        <v>0</v>
      </c>
      <c r="U1724" s="175">
        <f t="shared" si="2003"/>
        <v>0</v>
      </c>
      <c r="V1724" s="175">
        <f t="shared" si="2003"/>
        <v>0</v>
      </c>
      <c r="W1724" s="175">
        <f t="shared" si="2003"/>
        <v>0</v>
      </c>
      <c r="X1724" s="175">
        <f t="shared" si="2003"/>
        <v>0</v>
      </c>
      <c r="Y1724" s="175">
        <f t="shared" si="2003"/>
        <v>0</v>
      </c>
      <c r="Z1724" s="175">
        <f t="shared" si="2003"/>
        <v>0</v>
      </c>
      <c r="AA1724" s="175">
        <f t="shared" si="2003"/>
        <v>0</v>
      </c>
      <c r="AB1724" s="175">
        <f t="shared" si="2003"/>
        <v>0</v>
      </c>
      <c r="AC1724" s="175">
        <f t="shared" si="2003"/>
        <v>0</v>
      </c>
      <c r="AD1724" s="175">
        <f t="shared" si="2003"/>
        <v>0</v>
      </c>
      <c r="AE1724" s="175">
        <f t="shared" si="2003"/>
        <v>0</v>
      </c>
      <c r="AF1724" s="175">
        <f t="shared" si="2003"/>
        <v>0</v>
      </c>
      <c r="AG1724" s="175">
        <f t="shared" si="2003"/>
        <v>0</v>
      </c>
      <c r="AH1724" s="175">
        <f t="shared" si="2003"/>
        <v>0</v>
      </c>
      <c r="AI1724" s="175">
        <f t="shared" si="2003"/>
        <v>0</v>
      </c>
      <c r="AJ1724" s="175">
        <f t="shared" si="2003"/>
        <v>0</v>
      </c>
      <c r="AK1724" s="175">
        <f t="shared" si="2003"/>
        <v>0</v>
      </c>
      <c r="AL1724" s="175">
        <f t="shared" si="2003"/>
        <v>0</v>
      </c>
      <c r="AM1724" s="175">
        <f t="shared" si="2003"/>
        <v>0</v>
      </c>
      <c r="AN1724" s="175">
        <f t="shared" si="2003"/>
        <v>0</v>
      </c>
      <c r="AO1724" s="175">
        <f t="shared" si="2003"/>
        <v>0</v>
      </c>
      <c r="AP1724" s="175">
        <f t="shared" si="2003"/>
        <v>0</v>
      </c>
      <c r="AQ1724" s="175">
        <f t="shared" si="2003"/>
        <v>0</v>
      </c>
      <c r="AR1724" s="175">
        <f t="shared" si="2003"/>
        <v>0</v>
      </c>
      <c r="AS1724" s="175">
        <f t="shared" si="2003"/>
        <v>0</v>
      </c>
      <c r="AT1724" s="175">
        <f t="shared" si="2003"/>
        <v>0</v>
      </c>
      <c r="AU1724" s="175">
        <f t="shared" si="2003"/>
        <v>0</v>
      </c>
      <c r="AV1724" s="175">
        <f t="shared" si="2003"/>
        <v>0</v>
      </c>
      <c r="AW1724" s="175">
        <f t="shared" si="2003"/>
        <v>0</v>
      </c>
      <c r="AX1724" s="175">
        <f t="shared" si="2003"/>
        <v>0</v>
      </c>
      <c r="AY1724" s="175">
        <f t="shared" ref="AY1724:CD1724" si="2004">AY1596</f>
        <v>0</v>
      </c>
      <c r="AZ1724" s="175">
        <f t="shared" si="2004"/>
        <v>0</v>
      </c>
      <c r="BA1724" s="175">
        <f t="shared" si="2004"/>
        <v>0</v>
      </c>
      <c r="BB1724" s="175">
        <f t="shared" si="2004"/>
        <v>0</v>
      </c>
      <c r="BC1724" s="175">
        <f t="shared" si="2004"/>
        <v>0</v>
      </c>
      <c r="BD1724" s="175">
        <f t="shared" si="2004"/>
        <v>0</v>
      </c>
      <c r="BE1724" s="175">
        <f t="shared" si="2004"/>
        <v>0</v>
      </c>
      <c r="BF1724" s="175">
        <f t="shared" si="2004"/>
        <v>0</v>
      </c>
      <c r="BG1724" s="175">
        <f t="shared" si="2004"/>
        <v>0</v>
      </c>
      <c r="BH1724" s="175">
        <f t="shared" si="2004"/>
        <v>0</v>
      </c>
      <c r="BI1724" s="175">
        <f t="shared" si="2004"/>
        <v>0</v>
      </c>
      <c r="BJ1724" s="175">
        <f t="shared" si="2004"/>
        <v>0</v>
      </c>
      <c r="BK1724" s="175">
        <f t="shared" si="2004"/>
        <v>0</v>
      </c>
      <c r="BL1724" s="175">
        <f t="shared" si="2004"/>
        <v>0</v>
      </c>
      <c r="BM1724" s="175">
        <f t="shared" si="2004"/>
        <v>0</v>
      </c>
      <c r="BN1724" s="175">
        <f t="shared" si="2004"/>
        <v>0</v>
      </c>
      <c r="BO1724" s="175">
        <f t="shared" si="2004"/>
        <v>0</v>
      </c>
      <c r="BP1724" s="175">
        <f t="shared" si="2004"/>
        <v>0</v>
      </c>
      <c r="BQ1724" s="175">
        <f t="shared" si="2004"/>
        <v>0</v>
      </c>
      <c r="BR1724" s="175">
        <f t="shared" si="2004"/>
        <v>0</v>
      </c>
      <c r="BS1724" s="175">
        <f t="shared" si="2004"/>
        <v>0</v>
      </c>
      <c r="BT1724" s="175">
        <f t="shared" si="2004"/>
        <v>0</v>
      </c>
      <c r="BU1724" s="175">
        <f t="shared" si="2004"/>
        <v>0</v>
      </c>
      <c r="BV1724" s="175">
        <f t="shared" si="2004"/>
        <v>0</v>
      </c>
      <c r="BW1724" s="175">
        <f t="shared" si="2004"/>
        <v>0</v>
      </c>
      <c r="BX1724" s="175">
        <f t="shared" si="2004"/>
        <v>0</v>
      </c>
      <c r="BY1724" s="175">
        <f t="shared" si="2004"/>
        <v>0</v>
      </c>
      <c r="BZ1724" s="175">
        <f t="shared" si="2004"/>
        <v>0</v>
      </c>
      <c r="CA1724" s="175">
        <f t="shared" si="2004"/>
        <v>0</v>
      </c>
      <c r="CB1724" s="175">
        <f t="shared" si="2004"/>
        <v>0</v>
      </c>
      <c r="CC1724" s="175">
        <f t="shared" si="2004"/>
        <v>0</v>
      </c>
      <c r="CD1724" s="175">
        <f t="shared" si="2004"/>
        <v>0</v>
      </c>
      <c r="CE1724" s="175">
        <f t="shared" ref="CE1724:CK1724" si="2005">CE1596</f>
        <v>0</v>
      </c>
      <c r="CF1724" s="175">
        <f t="shared" si="2005"/>
        <v>0</v>
      </c>
      <c r="CG1724" s="175">
        <f t="shared" si="2005"/>
        <v>0</v>
      </c>
      <c r="CH1724" s="175">
        <f t="shared" si="2005"/>
        <v>0</v>
      </c>
      <c r="CI1724" s="175">
        <f t="shared" si="2005"/>
        <v>0</v>
      </c>
      <c r="CJ1724" s="175">
        <f t="shared" si="2005"/>
        <v>0</v>
      </c>
      <c r="CK1724" s="175">
        <f t="shared" si="2005"/>
        <v>0</v>
      </c>
      <c r="CL1724" s="175">
        <f t="shared" ref="CL1724" si="2006">CL1596</f>
        <v>0</v>
      </c>
    </row>
    <row r="1725" spans="2:90" x14ac:dyDescent="0.4">
      <c r="B1725" s="235" t="str">
        <f>IFERROR(SUBSTITUTE(TRIM(MID(B1713, SEARCH("-", B1713) + 1, LEN(B1713))),":",""),"no unit")</f>
        <v>secondary</v>
      </c>
      <c r="D1725" t="s">
        <v>756</v>
      </c>
      <c r="E1725" s="8" t="str">
        <f t="shared" ref="E1725" si="2007">ROW()&amp;" "&amp;D1725</f>
        <v>1725 ADREV-S</v>
      </c>
      <c r="G1725" t="s">
        <v>332</v>
      </c>
      <c r="H1725" s="12"/>
      <c r="I1725" s="60"/>
      <c r="J1725" s="60"/>
      <c r="K1725" s="15"/>
      <c r="L1725" s="15"/>
      <c r="M1725" s="15"/>
      <c r="N1725" s="15"/>
      <c r="O1725" s="15"/>
      <c r="P1725" s="15"/>
      <c r="R1725" s="15"/>
      <c r="S1725" s="175"/>
      <c r="T1725" s="175"/>
      <c r="U1725" s="175"/>
      <c r="V1725" s="175"/>
      <c r="W1725" s="175"/>
      <c r="X1725" s="175"/>
      <c r="Y1725" s="175"/>
      <c r="Z1725" s="175"/>
      <c r="AA1725" s="175"/>
      <c r="AB1725" s="175"/>
      <c r="AC1725" s="175"/>
      <c r="AD1725" s="175"/>
      <c r="AE1725" s="175"/>
      <c r="AF1725" s="175"/>
      <c r="AG1725" s="175"/>
      <c r="AH1725" s="175"/>
      <c r="AI1725" s="175"/>
      <c r="AJ1725" s="175"/>
      <c r="AK1725" s="175"/>
      <c r="AL1725" s="175"/>
      <c r="AM1725" s="175"/>
      <c r="AN1725" s="175"/>
      <c r="AO1725" s="175"/>
      <c r="AP1725" s="175"/>
      <c r="AQ1725" s="175"/>
      <c r="AR1725" s="175"/>
      <c r="AS1725" s="175"/>
      <c r="AT1725" s="175"/>
      <c r="AU1725" s="175"/>
      <c r="AV1725" s="175"/>
      <c r="AW1725" s="175"/>
      <c r="AX1725" s="175"/>
      <c r="AY1725" s="175"/>
      <c r="AZ1725" s="175"/>
      <c r="BA1725" s="175"/>
      <c r="BB1725" s="175"/>
      <c r="BC1725" s="175"/>
      <c r="BD1725" s="175"/>
      <c r="BE1725" s="175"/>
      <c r="BF1725" s="175"/>
      <c r="BG1725" s="175"/>
      <c r="BH1725" s="175"/>
      <c r="BI1725" s="175"/>
      <c r="BJ1725" s="175"/>
      <c r="BK1725" s="175"/>
      <c r="BL1725" s="175"/>
      <c r="BM1725" s="175"/>
      <c r="BN1725" s="175"/>
      <c r="BO1725" s="175"/>
      <c r="BP1725" s="175"/>
      <c r="BQ1725" s="175"/>
      <c r="BR1725" s="175"/>
      <c r="BS1725" s="175"/>
      <c r="BT1725" s="175"/>
      <c r="BU1725" s="175"/>
      <c r="BV1725" s="175"/>
      <c r="BW1725" s="175"/>
      <c r="BX1725" s="175"/>
      <c r="BY1725" s="175"/>
      <c r="BZ1725" s="175"/>
      <c r="CA1725" s="175"/>
      <c r="CB1725" s="175"/>
      <c r="CC1725" s="175"/>
      <c r="CD1725" s="175"/>
      <c r="CE1725" s="175"/>
      <c r="CF1725" s="175"/>
      <c r="CG1725" s="175"/>
      <c r="CH1725" s="175"/>
      <c r="CI1725" s="175"/>
      <c r="CJ1725" s="175"/>
      <c r="CK1725" s="175"/>
      <c r="CL1725" s="175"/>
    </row>
    <row r="1726" spans="2:90" x14ac:dyDescent="0.4">
      <c r="B1726" s="132" t="str">
        <f>B1607</f>
        <v>Secondary revenue driver</v>
      </c>
      <c r="D1726" t="s">
        <v>756</v>
      </c>
      <c r="E1726" s="8" t="str">
        <f t="shared" si="1984"/>
        <v>1726 ADREV-S</v>
      </c>
      <c r="G1726" t="s">
        <v>332</v>
      </c>
      <c r="H1726" s="12"/>
      <c r="I1726" s="60"/>
      <c r="J1726" s="60"/>
      <c r="K1726" s="15"/>
      <c r="L1726" s="15"/>
      <c r="M1726" s="15"/>
      <c r="N1726" s="15"/>
      <c r="O1726" s="15"/>
      <c r="P1726" s="15"/>
      <c r="R1726" s="15"/>
      <c r="S1726" s="175" t="str">
        <f t="shared" ref="S1726" si="2008">S1598</f>
        <v>S$1588</v>
      </c>
      <c r="T1726" s="175" t="str">
        <f t="shared" ref="T1726:AX1726" si="2009">T1598</f>
        <v>T$1588</v>
      </c>
      <c r="U1726" s="175" t="str">
        <f t="shared" si="2009"/>
        <v>U$1588</v>
      </c>
      <c r="V1726" s="175" t="str">
        <f t="shared" si="2009"/>
        <v>V$1588</v>
      </c>
      <c r="W1726" s="175" t="str">
        <f t="shared" si="2009"/>
        <v>W$1588</v>
      </c>
      <c r="X1726" s="175" t="str">
        <f t="shared" si="2009"/>
        <v>X$1588</v>
      </c>
      <c r="Y1726" s="175" t="str">
        <f t="shared" si="2009"/>
        <v>Y$1588</v>
      </c>
      <c r="Z1726" s="175" t="str">
        <f t="shared" si="2009"/>
        <v>Z$1588</v>
      </c>
      <c r="AA1726" s="175" t="str">
        <f t="shared" si="2009"/>
        <v>AA$1588</v>
      </c>
      <c r="AB1726" s="175" t="str">
        <f t="shared" si="2009"/>
        <v>AB$1588</v>
      </c>
      <c r="AC1726" s="175" t="str">
        <f t="shared" si="2009"/>
        <v>AC$1588</v>
      </c>
      <c r="AD1726" s="175" t="str">
        <f t="shared" si="2009"/>
        <v>AD$1588</v>
      </c>
      <c r="AE1726" s="175" t="str">
        <f t="shared" si="2009"/>
        <v>AE$1588</v>
      </c>
      <c r="AF1726" s="175" t="str">
        <f t="shared" si="2009"/>
        <v>AF$1588</v>
      </c>
      <c r="AG1726" s="175" t="str">
        <f t="shared" si="2009"/>
        <v>AG$1588</v>
      </c>
      <c r="AH1726" s="175" t="str">
        <f t="shared" si="2009"/>
        <v>AH$1588</v>
      </c>
      <c r="AI1726" s="175" t="str">
        <f t="shared" si="2009"/>
        <v>AI$1588</v>
      </c>
      <c r="AJ1726" s="175" t="str">
        <f t="shared" si="2009"/>
        <v>AJ$1588</v>
      </c>
      <c r="AK1726" s="175" t="str">
        <f t="shared" si="2009"/>
        <v>AK$1588</v>
      </c>
      <c r="AL1726" s="175" t="str">
        <f t="shared" si="2009"/>
        <v>AL$1588</v>
      </c>
      <c r="AM1726" s="175" t="str">
        <f t="shared" si="2009"/>
        <v>AM$1588</v>
      </c>
      <c r="AN1726" s="175" t="str">
        <f t="shared" si="2009"/>
        <v>AN$1588</v>
      </c>
      <c r="AO1726" s="175" t="str">
        <f t="shared" si="2009"/>
        <v>AO$1588</v>
      </c>
      <c r="AP1726" s="175" t="str">
        <f t="shared" si="2009"/>
        <v>AP$1588</v>
      </c>
      <c r="AQ1726" s="175" t="str">
        <f t="shared" si="2009"/>
        <v>AQ$1588</v>
      </c>
      <c r="AR1726" s="175" t="str">
        <f t="shared" si="2009"/>
        <v>AR$1588</v>
      </c>
      <c r="AS1726" s="175" t="str">
        <f t="shared" si="2009"/>
        <v>AS$1588</v>
      </c>
      <c r="AT1726" s="175" t="str">
        <f t="shared" si="2009"/>
        <v>AT$1588</v>
      </c>
      <c r="AU1726" s="175" t="str">
        <f t="shared" si="2009"/>
        <v>AU$1588</v>
      </c>
      <c r="AV1726" s="175" t="str">
        <f t="shared" si="2009"/>
        <v>AV$1588</v>
      </c>
      <c r="AW1726" s="175" t="str">
        <f t="shared" si="2009"/>
        <v>AW$1588</v>
      </c>
      <c r="AX1726" s="175" t="str">
        <f t="shared" si="2009"/>
        <v>AX$1588</v>
      </c>
      <c r="AY1726" s="175" t="str">
        <f t="shared" ref="AY1726:CD1726" si="2010">AY1598</f>
        <v>AY$1588</v>
      </c>
      <c r="AZ1726" s="175" t="str">
        <f t="shared" si="2010"/>
        <v>AZ$1588</v>
      </c>
      <c r="BA1726" s="175" t="str">
        <f t="shared" si="2010"/>
        <v>BA$1588</v>
      </c>
      <c r="BB1726" s="175" t="str">
        <f t="shared" si="2010"/>
        <v>BB$1588</v>
      </c>
      <c r="BC1726" s="175" t="str">
        <f t="shared" si="2010"/>
        <v>BC$1588</v>
      </c>
      <c r="BD1726" s="175" t="str">
        <f t="shared" si="2010"/>
        <v>BD$1588</v>
      </c>
      <c r="BE1726" s="175" t="str">
        <f t="shared" si="2010"/>
        <v>BE$1588</v>
      </c>
      <c r="BF1726" s="175" t="str">
        <f t="shared" si="2010"/>
        <v>BF$1588</v>
      </c>
      <c r="BG1726" s="175" t="str">
        <f t="shared" si="2010"/>
        <v>BG$1588</v>
      </c>
      <c r="BH1726" s="175" t="str">
        <f t="shared" si="2010"/>
        <v>BH$1588</v>
      </c>
      <c r="BI1726" s="175" t="str">
        <f t="shared" si="2010"/>
        <v>BI$1588</v>
      </c>
      <c r="BJ1726" s="175" t="str">
        <f t="shared" si="2010"/>
        <v>BJ$1588</v>
      </c>
      <c r="BK1726" s="175" t="str">
        <f t="shared" si="2010"/>
        <v>BK$1588</v>
      </c>
      <c r="BL1726" s="175" t="str">
        <f t="shared" si="2010"/>
        <v>BL$1588</v>
      </c>
      <c r="BM1726" s="175" t="str">
        <f t="shared" si="2010"/>
        <v>BM$1588</v>
      </c>
      <c r="BN1726" s="175" t="str">
        <f t="shared" si="2010"/>
        <v>BN$1588</v>
      </c>
      <c r="BO1726" s="175" t="str">
        <f t="shared" si="2010"/>
        <v>BO$1588</v>
      </c>
      <c r="BP1726" s="175" t="str">
        <f t="shared" si="2010"/>
        <v>BP$1588</v>
      </c>
      <c r="BQ1726" s="175" t="str">
        <f t="shared" si="2010"/>
        <v>BQ$1588</v>
      </c>
      <c r="BR1726" s="175" t="str">
        <f t="shared" si="2010"/>
        <v>BR$1588</v>
      </c>
      <c r="BS1726" s="175" t="str">
        <f t="shared" si="2010"/>
        <v>BS$1588</v>
      </c>
      <c r="BT1726" s="175" t="str">
        <f t="shared" si="2010"/>
        <v>BT$1588</v>
      </c>
      <c r="BU1726" s="175" t="str">
        <f t="shared" si="2010"/>
        <v>BU$1588</v>
      </c>
      <c r="BV1726" s="175" t="str">
        <f t="shared" si="2010"/>
        <v>BV$1588</v>
      </c>
      <c r="BW1726" s="175" t="str">
        <f t="shared" si="2010"/>
        <v>BW$1588</v>
      </c>
      <c r="BX1726" s="175" t="str">
        <f t="shared" si="2010"/>
        <v>BX$1588</v>
      </c>
      <c r="BY1726" s="175" t="str">
        <f t="shared" si="2010"/>
        <v>BY$1588</v>
      </c>
      <c r="BZ1726" s="175" t="str">
        <f t="shared" si="2010"/>
        <v>BZ$1588</v>
      </c>
      <c r="CA1726" s="175" t="str">
        <f t="shared" si="2010"/>
        <v>CA$1588</v>
      </c>
      <c r="CB1726" s="175" t="str">
        <f t="shared" si="2010"/>
        <v>CB$1588</v>
      </c>
      <c r="CC1726" s="175" t="str">
        <f t="shared" si="2010"/>
        <v>CC$1588</v>
      </c>
      <c r="CD1726" s="175" t="str">
        <f t="shared" si="2010"/>
        <v>CD$1588</v>
      </c>
      <c r="CE1726" s="175" t="str">
        <f t="shared" ref="CE1726:CK1726" si="2011">CE1598</f>
        <v>CE$1588</v>
      </c>
      <c r="CF1726" s="175" t="str">
        <f t="shared" si="2011"/>
        <v>CF$1588</v>
      </c>
      <c r="CG1726" s="175" t="str">
        <f t="shared" si="2011"/>
        <v>CG$1588</v>
      </c>
      <c r="CH1726" s="175" t="str">
        <f t="shared" si="2011"/>
        <v>CH$1588</v>
      </c>
      <c r="CI1726" s="175" t="str">
        <f t="shared" si="2011"/>
        <v>CI$1588</v>
      </c>
      <c r="CJ1726" s="175" t="str">
        <f t="shared" si="2011"/>
        <v>CJ$1588</v>
      </c>
      <c r="CK1726" s="175" t="str">
        <f t="shared" si="2011"/>
        <v>CK$1588</v>
      </c>
      <c r="CL1726" s="175" t="str">
        <f t="shared" ref="CL1726" si="2012">CL1598</f>
        <v>CL$1588</v>
      </c>
    </row>
    <row r="1727" spans="2:90" x14ac:dyDescent="0.4">
      <c r="B1727" s="132" t="str">
        <f>B1608</f>
        <v>Secondary volume driver</v>
      </c>
      <c r="D1727" t="s">
        <v>756</v>
      </c>
      <c r="E1727" s="8" t="str">
        <f t="shared" si="1984"/>
        <v>1727 ADREV-S</v>
      </c>
      <c r="G1727" t="s">
        <v>332</v>
      </c>
      <c r="H1727" s="12"/>
      <c r="I1727" s="60"/>
      <c r="J1727" s="60"/>
      <c r="K1727" s="15"/>
      <c r="L1727" s="15"/>
      <c r="M1727" s="15"/>
      <c r="N1727" s="15"/>
      <c r="O1727" s="15"/>
      <c r="P1727" s="15"/>
      <c r="R1727" s="15"/>
      <c r="S1727" s="175" t="str">
        <f t="shared" ref="S1727" si="2013">S1599</f>
        <v>S$15</v>
      </c>
      <c r="T1727" s="175" t="str">
        <f t="shared" ref="T1727:AX1727" si="2014">T1599</f>
        <v>T$15</v>
      </c>
      <c r="U1727" s="175" t="str">
        <f t="shared" si="2014"/>
        <v>U$15</v>
      </c>
      <c r="V1727" s="175" t="str">
        <f t="shared" si="2014"/>
        <v>V$15</v>
      </c>
      <c r="W1727" s="175" t="str">
        <f t="shared" si="2014"/>
        <v>W$15</v>
      </c>
      <c r="X1727" s="175" t="str">
        <f t="shared" si="2014"/>
        <v>X$15</v>
      </c>
      <c r="Y1727" s="175" t="str">
        <f t="shared" si="2014"/>
        <v>Y$15</v>
      </c>
      <c r="Z1727" s="175" t="str">
        <f t="shared" si="2014"/>
        <v>Z$15</v>
      </c>
      <c r="AA1727" s="175" t="str">
        <f t="shared" si="2014"/>
        <v>AA$15</v>
      </c>
      <c r="AB1727" s="175" t="str">
        <f t="shared" si="2014"/>
        <v>AB$15</v>
      </c>
      <c r="AC1727" s="175" t="str">
        <f t="shared" si="2014"/>
        <v>AC$15</v>
      </c>
      <c r="AD1727" s="175" t="str">
        <f t="shared" si="2014"/>
        <v>AD$15</v>
      </c>
      <c r="AE1727" s="175" t="str">
        <f t="shared" si="2014"/>
        <v>AE$15</v>
      </c>
      <c r="AF1727" s="175" t="str">
        <f t="shared" si="2014"/>
        <v>AF$15</v>
      </c>
      <c r="AG1727" s="175" t="str">
        <f t="shared" si="2014"/>
        <v>AG$15</v>
      </c>
      <c r="AH1727" s="175" t="str">
        <f t="shared" si="2014"/>
        <v>AH$15</v>
      </c>
      <c r="AI1727" s="175" t="str">
        <f t="shared" si="2014"/>
        <v>AI$15</v>
      </c>
      <c r="AJ1727" s="175" t="str">
        <f t="shared" si="2014"/>
        <v>AJ$15</v>
      </c>
      <c r="AK1727" s="175" t="str">
        <f t="shared" si="2014"/>
        <v>AK$15</v>
      </c>
      <c r="AL1727" s="175" t="str">
        <f t="shared" si="2014"/>
        <v>AL$15</v>
      </c>
      <c r="AM1727" s="175" t="str">
        <f t="shared" si="2014"/>
        <v>AM$15</v>
      </c>
      <c r="AN1727" s="175" t="str">
        <f t="shared" si="2014"/>
        <v>AN$15</v>
      </c>
      <c r="AO1727" s="175" t="str">
        <f t="shared" si="2014"/>
        <v>AO$15</v>
      </c>
      <c r="AP1727" s="175" t="str">
        <f t="shared" si="2014"/>
        <v>AP$15</v>
      </c>
      <c r="AQ1727" s="175" t="str">
        <f t="shared" si="2014"/>
        <v>AQ$15</v>
      </c>
      <c r="AR1727" s="175" t="str">
        <f t="shared" si="2014"/>
        <v>AR$15</v>
      </c>
      <c r="AS1727" s="175" t="str">
        <f t="shared" si="2014"/>
        <v>AS$15</v>
      </c>
      <c r="AT1727" s="175" t="str">
        <f t="shared" si="2014"/>
        <v>AT$15</v>
      </c>
      <c r="AU1727" s="175" t="str">
        <f t="shared" si="2014"/>
        <v>AU$15</v>
      </c>
      <c r="AV1727" s="175" t="str">
        <f t="shared" si="2014"/>
        <v>AV$15</v>
      </c>
      <c r="AW1727" s="175" t="str">
        <f t="shared" si="2014"/>
        <v>AW$15</v>
      </c>
      <c r="AX1727" s="175" t="str">
        <f t="shared" si="2014"/>
        <v>AX$15</v>
      </c>
      <c r="AY1727" s="175" t="str">
        <f t="shared" ref="AY1727:CD1727" si="2015">AY1599</f>
        <v>AY$15</v>
      </c>
      <c r="AZ1727" s="175" t="str">
        <f t="shared" si="2015"/>
        <v>AZ$15</v>
      </c>
      <c r="BA1727" s="175" t="str">
        <f t="shared" si="2015"/>
        <v>BA$15</v>
      </c>
      <c r="BB1727" s="175" t="str">
        <f t="shared" si="2015"/>
        <v>BB$15</v>
      </c>
      <c r="BC1727" s="175" t="str">
        <f t="shared" si="2015"/>
        <v>BC$15</v>
      </c>
      <c r="BD1727" s="175" t="str">
        <f t="shared" si="2015"/>
        <v>BD$15</v>
      </c>
      <c r="BE1727" s="175" t="str">
        <f t="shared" si="2015"/>
        <v>BE$15</v>
      </c>
      <c r="BF1727" s="175" t="str">
        <f t="shared" si="2015"/>
        <v>BF$15</v>
      </c>
      <c r="BG1727" s="175" t="str">
        <f t="shared" si="2015"/>
        <v>BG$15</v>
      </c>
      <c r="BH1727" s="175" t="str">
        <f t="shared" si="2015"/>
        <v>BH$15</v>
      </c>
      <c r="BI1727" s="175" t="str">
        <f t="shared" si="2015"/>
        <v>BI$15</v>
      </c>
      <c r="BJ1727" s="175" t="str">
        <f t="shared" si="2015"/>
        <v>BJ$15</v>
      </c>
      <c r="BK1727" s="175" t="str">
        <f t="shared" si="2015"/>
        <v>BK$15</v>
      </c>
      <c r="BL1727" s="175" t="str">
        <f t="shared" si="2015"/>
        <v>BL$15</v>
      </c>
      <c r="BM1727" s="175" t="str">
        <f t="shared" si="2015"/>
        <v>BM$15</v>
      </c>
      <c r="BN1727" s="175" t="str">
        <f t="shared" si="2015"/>
        <v>BN$15</v>
      </c>
      <c r="BO1727" s="175" t="str">
        <f t="shared" si="2015"/>
        <v>BO$15</v>
      </c>
      <c r="BP1727" s="175" t="str">
        <f t="shared" si="2015"/>
        <v>BP$15</v>
      </c>
      <c r="BQ1727" s="175" t="str">
        <f t="shared" si="2015"/>
        <v>BQ$15</v>
      </c>
      <c r="BR1727" s="175" t="str">
        <f t="shared" si="2015"/>
        <v>BR$15</v>
      </c>
      <c r="BS1727" s="175" t="str">
        <f t="shared" si="2015"/>
        <v>BS$15</v>
      </c>
      <c r="BT1727" s="175" t="str">
        <f t="shared" si="2015"/>
        <v>BT$15</v>
      </c>
      <c r="BU1727" s="175" t="str">
        <f t="shared" si="2015"/>
        <v>BU$15</v>
      </c>
      <c r="BV1727" s="175" t="str">
        <f t="shared" si="2015"/>
        <v>BV$15</v>
      </c>
      <c r="BW1727" s="175" t="str">
        <f t="shared" si="2015"/>
        <v>BW$15</v>
      </c>
      <c r="BX1727" s="175" t="str">
        <f t="shared" si="2015"/>
        <v>BX$15</v>
      </c>
      <c r="BY1727" s="175" t="str">
        <f t="shared" si="2015"/>
        <v>BY$15</v>
      </c>
      <c r="BZ1727" s="175" t="str">
        <f t="shared" si="2015"/>
        <v>BZ$15</v>
      </c>
      <c r="CA1727" s="175" t="str">
        <f t="shared" si="2015"/>
        <v>CA$15</v>
      </c>
      <c r="CB1727" s="175" t="str">
        <f t="shared" si="2015"/>
        <v>CB$15</v>
      </c>
      <c r="CC1727" s="175" t="str">
        <f t="shared" si="2015"/>
        <v>CC$15</v>
      </c>
      <c r="CD1727" s="175" t="str">
        <f t="shared" si="2015"/>
        <v>CD$15</v>
      </c>
      <c r="CE1727" s="175" t="str">
        <f t="shared" ref="CE1727:CK1727" si="2016">CE1599</f>
        <v>CE$15</v>
      </c>
      <c r="CF1727" s="175" t="str">
        <f t="shared" si="2016"/>
        <v>CF$15</v>
      </c>
      <c r="CG1727" s="175" t="str">
        <f t="shared" si="2016"/>
        <v>CG$15</v>
      </c>
      <c r="CH1727" s="175" t="str">
        <f t="shared" si="2016"/>
        <v>CH$15</v>
      </c>
      <c r="CI1727" s="175" t="str">
        <f t="shared" si="2016"/>
        <v>CI$15</v>
      </c>
      <c r="CJ1727" s="175" t="str">
        <f t="shared" si="2016"/>
        <v>CJ$15</v>
      </c>
      <c r="CK1727" s="175" t="str">
        <f t="shared" si="2016"/>
        <v>CK$15</v>
      </c>
      <c r="CL1727" s="175" t="str">
        <f t="shared" ref="CL1727" si="2017">CL1599</f>
        <v>CL$15</v>
      </c>
    </row>
    <row r="1728" spans="2:90" x14ac:dyDescent="0.4">
      <c r="E1728" s="8"/>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row>
    <row r="1729" spans="2:90" x14ac:dyDescent="0.4">
      <c r="B1729" s="171" t="s">
        <v>490</v>
      </c>
      <c r="E1729" s="8"/>
      <c r="H1729" s="170"/>
      <c r="I1729" s="172"/>
      <c r="J1729" s="172"/>
      <c r="K1729" s="193"/>
      <c r="L1729" s="193"/>
      <c r="M1729" s="193"/>
      <c r="N1729" s="193"/>
      <c r="O1729" s="193"/>
      <c r="P1729" s="193"/>
      <c r="R1729" s="194"/>
      <c r="S1729" s="170"/>
      <c r="T1729" s="170"/>
      <c r="U1729" s="170"/>
      <c r="V1729" s="170"/>
      <c r="W1729" s="170"/>
      <c r="X1729" s="170"/>
      <c r="Y1729" s="170"/>
      <c r="Z1729" s="170"/>
      <c r="AA1729" s="170"/>
      <c r="AB1729" s="170"/>
      <c r="AC1729" s="170"/>
      <c r="AD1729" s="170"/>
      <c r="AE1729" s="170"/>
      <c r="AF1729" s="170"/>
      <c r="AG1729" s="170"/>
      <c r="AH1729" s="170"/>
      <c r="AI1729" s="170"/>
      <c r="AJ1729" s="170"/>
      <c r="AK1729" s="170"/>
      <c r="AL1729" s="170"/>
      <c r="AM1729" s="170"/>
      <c r="AN1729" s="170"/>
      <c r="AO1729" s="170"/>
      <c r="AP1729" s="170"/>
      <c r="AQ1729" s="170"/>
      <c r="AR1729" s="170"/>
      <c r="AS1729" s="170"/>
      <c r="AT1729" s="170"/>
      <c r="AU1729" s="170"/>
      <c r="AV1729" s="170"/>
      <c r="AW1729" s="170"/>
      <c r="AX1729" s="170"/>
      <c r="AY1729" s="170"/>
      <c r="AZ1729" s="170"/>
      <c r="BA1729" s="170"/>
      <c r="BB1729" s="170"/>
      <c r="BC1729" s="170"/>
      <c r="BD1729" s="170"/>
      <c r="BE1729" s="170"/>
      <c r="BF1729" s="170"/>
      <c r="BG1729" s="170"/>
      <c r="BH1729" s="170"/>
      <c r="BI1729" s="170"/>
      <c r="BJ1729" s="170"/>
      <c r="BK1729" s="170"/>
      <c r="BL1729" s="170"/>
      <c r="BM1729" s="170"/>
      <c r="BN1729" s="170"/>
      <c r="BO1729" s="170"/>
      <c r="BP1729" s="170"/>
      <c r="BQ1729" s="170"/>
      <c r="BR1729" s="170"/>
      <c r="BS1729" s="170"/>
      <c r="BT1729" s="170"/>
      <c r="BU1729" s="170"/>
      <c r="BV1729" s="170"/>
      <c r="BW1729" s="170"/>
      <c r="BX1729" s="170"/>
      <c r="BY1729" s="170"/>
      <c r="BZ1729" s="170"/>
      <c r="CA1729" s="170"/>
      <c r="CB1729" s="170"/>
      <c r="CC1729" s="170"/>
      <c r="CD1729" s="170"/>
      <c r="CE1729" s="170"/>
      <c r="CF1729" s="170"/>
      <c r="CG1729" s="170"/>
      <c r="CH1729" s="170"/>
      <c r="CI1729" s="170"/>
      <c r="CJ1729" s="170"/>
      <c r="CK1729" s="170"/>
      <c r="CL1729" s="170"/>
    </row>
    <row r="1730" spans="2:90" x14ac:dyDescent="0.4">
      <c r="B1730" s="171" t="s">
        <v>492</v>
      </c>
      <c r="E1730" s="8"/>
      <c r="H1730" s="170"/>
      <c r="I1730" s="172"/>
      <c r="J1730" s="172"/>
      <c r="K1730" s="193"/>
      <c r="L1730" s="193"/>
      <c r="M1730" s="193"/>
      <c r="N1730" s="193"/>
      <c r="O1730" s="193"/>
      <c r="P1730" s="193"/>
      <c r="R1730" s="194"/>
      <c r="S1730" s="170"/>
      <c r="T1730" s="170"/>
      <c r="U1730" s="170"/>
      <c r="V1730" s="170"/>
      <c r="W1730" s="170"/>
      <c r="X1730" s="170"/>
      <c r="Y1730" s="170"/>
      <c r="Z1730" s="170"/>
      <c r="AA1730" s="170"/>
      <c r="AB1730" s="170"/>
      <c r="AC1730" s="170"/>
      <c r="AD1730" s="170"/>
      <c r="AE1730" s="170"/>
      <c r="AF1730" s="170"/>
      <c r="AG1730" s="170"/>
      <c r="AH1730" s="170"/>
      <c r="AI1730" s="170"/>
      <c r="AJ1730" s="170"/>
      <c r="AK1730" s="170"/>
      <c r="AL1730" s="170"/>
      <c r="AM1730" s="170"/>
      <c r="AN1730" s="170"/>
      <c r="AO1730" s="170"/>
      <c r="AP1730" s="170"/>
      <c r="AQ1730" s="170"/>
      <c r="AR1730" s="170"/>
      <c r="AS1730" s="170"/>
      <c r="AT1730" s="170"/>
      <c r="AU1730" s="170"/>
      <c r="AV1730" s="170"/>
      <c r="AW1730" s="170"/>
      <c r="AX1730" s="170"/>
      <c r="AY1730" s="170"/>
      <c r="AZ1730" s="170"/>
      <c r="BA1730" s="170"/>
      <c r="BB1730" s="170"/>
      <c r="BC1730" s="170"/>
      <c r="BD1730" s="170"/>
      <c r="BE1730" s="170"/>
      <c r="BF1730" s="170"/>
      <c r="BG1730" s="170"/>
      <c r="BH1730" s="170"/>
      <c r="BI1730" s="170"/>
      <c r="BJ1730" s="170"/>
      <c r="BK1730" s="170"/>
      <c r="BL1730" s="170"/>
      <c r="BM1730" s="170"/>
      <c r="BN1730" s="170"/>
      <c r="BO1730" s="170"/>
      <c r="BP1730" s="170"/>
      <c r="BQ1730" s="170"/>
      <c r="BR1730" s="170"/>
      <c r="BS1730" s="170"/>
      <c r="BT1730" s="170"/>
      <c r="BU1730" s="170"/>
      <c r="BV1730" s="170"/>
      <c r="BW1730" s="170"/>
      <c r="BX1730" s="170"/>
      <c r="BY1730" s="170"/>
      <c r="BZ1730" s="170"/>
      <c r="CA1730" s="170"/>
      <c r="CB1730" s="170"/>
      <c r="CC1730" s="170"/>
      <c r="CD1730" s="170"/>
      <c r="CE1730" s="170"/>
      <c r="CF1730" s="170"/>
      <c r="CG1730" s="170"/>
      <c r="CH1730" s="170"/>
      <c r="CI1730" s="170"/>
      <c r="CJ1730" s="170"/>
      <c r="CK1730" s="170"/>
      <c r="CL1730" s="170"/>
    </row>
    <row r="1731" spans="2:90" x14ac:dyDescent="0.4">
      <c r="B1731" s="171" t="s">
        <v>461</v>
      </c>
      <c r="E1731" s="8"/>
      <c r="H1731" s="170"/>
      <c r="I1731" s="172"/>
      <c r="J1731" s="172"/>
      <c r="K1731" s="193"/>
      <c r="L1731" s="193"/>
      <c r="M1731" s="193"/>
      <c r="N1731" s="193"/>
      <c r="O1731" s="193"/>
      <c r="P1731" s="193"/>
      <c r="R1731" s="194"/>
      <c r="S1731" s="195" t="str">
        <f t="shared" ref="S1731:AX1731" si="2018">S$16</f>
        <v>S$12</v>
      </c>
      <c r="T1731" s="195" t="str">
        <f t="shared" si="2018"/>
        <v>T$12</v>
      </c>
      <c r="U1731" s="195" t="str">
        <f t="shared" si="2018"/>
        <v>U$12</v>
      </c>
      <c r="V1731" s="195" t="str">
        <f t="shared" si="2018"/>
        <v>V$12</v>
      </c>
      <c r="W1731" s="195" t="str">
        <f t="shared" si="2018"/>
        <v>W$12</v>
      </c>
      <c r="X1731" s="195" t="str">
        <f t="shared" si="2018"/>
        <v>X$12</v>
      </c>
      <c r="Y1731" s="195" t="str">
        <f t="shared" si="2018"/>
        <v>Y$12</v>
      </c>
      <c r="Z1731" s="195" t="str">
        <f t="shared" si="2018"/>
        <v>Z$12</v>
      </c>
      <c r="AA1731" s="195" t="str">
        <f t="shared" si="2018"/>
        <v>AA$12</v>
      </c>
      <c r="AB1731" s="195" t="str">
        <f t="shared" si="2018"/>
        <v>AB$12</v>
      </c>
      <c r="AC1731" s="195" t="str">
        <f t="shared" si="2018"/>
        <v>AC$12</v>
      </c>
      <c r="AD1731" s="195" t="str">
        <f t="shared" si="2018"/>
        <v>AD$12</v>
      </c>
      <c r="AE1731" s="195" t="str">
        <f t="shared" si="2018"/>
        <v>AE$12</v>
      </c>
      <c r="AF1731" s="195" t="str">
        <f t="shared" si="2018"/>
        <v>AF$12</v>
      </c>
      <c r="AG1731" s="195" t="str">
        <f t="shared" si="2018"/>
        <v>AG$12</v>
      </c>
      <c r="AH1731" s="195" t="str">
        <f t="shared" si="2018"/>
        <v>AH$12</v>
      </c>
      <c r="AI1731" s="195" t="str">
        <f t="shared" si="2018"/>
        <v>AI$12</v>
      </c>
      <c r="AJ1731" s="195" t="str">
        <f t="shared" si="2018"/>
        <v>AJ$12</v>
      </c>
      <c r="AK1731" s="195" t="str">
        <f t="shared" si="2018"/>
        <v>AK$12</v>
      </c>
      <c r="AL1731" s="195" t="str">
        <f t="shared" si="2018"/>
        <v>AL$12</v>
      </c>
      <c r="AM1731" s="195" t="str">
        <f t="shared" si="2018"/>
        <v>AM$12</v>
      </c>
      <c r="AN1731" s="195" t="str">
        <f t="shared" si="2018"/>
        <v>AN$12</v>
      </c>
      <c r="AO1731" s="195" t="str">
        <f t="shared" si="2018"/>
        <v>AO$12</v>
      </c>
      <c r="AP1731" s="195" t="str">
        <f t="shared" si="2018"/>
        <v>AP$12</v>
      </c>
      <c r="AQ1731" s="195" t="str">
        <f t="shared" si="2018"/>
        <v>AQ$12</v>
      </c>
      <c r="AR1731" s="195" t="str">
        <f t="shared" si="2018"/>
        <v>AR$12</v>
      </c>
      <c r="AS1731" s="195" t="str">
        <f t="shared" si="2018"/>
        <v>AS$12</v>
      </c>
      <c r="AT1731" s="195" t="str">
        <f t="shared" si="2018"/>
        <v>AT$12</v>
      </c>
      <c r="AU1731" s="195" t="str">
        <f t="shared" si="2018"/>
        <v>AU$12</v>
      </c>
      <c r="AV1731" s="195" t="str">
        <f t="shared" si="2018"/>
        <v>AV$12</v>
      </c>
      <c r="AW1731" s="195" t="str">
        <f t="shared" si="2018"/>
        <v>AW$12</v>
      </c>
      <c r="AX1731" s="195" t="str">
        <f t="shared" si="2018"/>
        <v>AX$12</v>
      </c>
      <c r="AY1731" s="195" t="str">
        <f t="shared" ref="AY1731:CD1731" si="2019">AY$16</f>
        <v>AY$12</v>
      </c>
      <c r="AZ1731" s="195" t="str">
        <f t="shared" si="2019"/>
        <v>AZ$12</v>
      </c>
      <c r="BA1731" s="195" t="str">
        <f t="shared" si="2019"/>
        <v>BA$12</v>
      </c>
      <c r="BB1731" s="195" t="str">
        <f t="shared" si="2019"/>
        <v>BB$12</v>
      </c>
      <c r="BC1731" s="195" t="str">
        <f t="shared" si="2019"/>
        <v>BC$12</v>
      </c>
      <c r="BD1731" s="195" t="str">
        <f t="shared" si="2019"/>
        <v>BD$12</v>
      </c>
      <c r="BE1731" s="195" t="str">
        <f t="shared" si="2019"/>
        <v>BE$12</v>
      </c>
      <c r="BF1731" s="195" t="str">
        <f t="shared" si="2019"/>
        <v>BF$12</v>
      </c>
      <c r="BG1731" s="195" t="str">
        <f t="shared" si="2019"/>
        <v>BG$12</v>
      </c>
      <c r="BH1731" s="195" t="str">
        <f t="shared" si="2019"/>
        <v>BH$12</v>
      </c>
      <c r="BI1731" s="195" t="str">
        <f t="shared" si="2019"/>
        <v>BI$12</v>
      </c>
      <c r="BJ1731" s="195" t="str">
        <f t="shared" si="2019"/>
        <v>BJ$12</v>
      </c>
      <c r="BK1731" s="195" t="str">
        <f t="shared" si="2019"/>
        <v>BK$12</v>
      </c>
      <c r="BL1731" s="195" t="str">
        <f t="shared" si="2019"/>
        <v>BL$12</v>
      </c>
      <c r="BM1731" s="195" t="str">
        <f t="shared" si="2019"/>
        <v>BM$12</v>
      </c>
      <c r="BN1731" s="195" t="str">
        <f t="shared" si="2019"/>
        <v>BN$12</v>
      </c>
      <c r="BO1731" s="195" t="str">
        <f t="shared" si="2019"/>
        <v>BO$12</v>
      </c>
      <c r="BP1731" s="195" t="str">
        <f t="shared" si="2019"/>
        <v>BP$12</v>
      </c>
      <c r="BQ1731" s="195" t="str">
        <f t="shared" si="2019"/>
        <v>BQ$12</v>
      </c>
      <c r="BR1731" s="195" t="str">
        <f t="shared" si="2019"/>
        <v>BR$12</v>
      </c>
      <c r="BS1731" s="195" t="str">
        <f t="shared" si="2019"/>
        <v>BS$12</v>
      </c>
      <c r="BT1731" s="195" t="str">
        <f t="shared" si="2019"/>
        <v>BT$12</v>
      </c>
      <c r="BU1731" s="195" t="str">
        <f t="shared" si="2019"/>
        <v>BU$12</v>
      </c>
      <c r="BV1731" s="195" t="str">
        <f t="shared" si="2019"/>
        <v>BV$12</v>
      </c>
      <c r="BW1731" s="195" t="str">
        <f t="shared" si="2019"/>
        <v>BW$12</v>
      </c>
      <c r="BX1731" s="195" t="str">
        <f t="shared" si="2019"/>
        <v>BX$12</v>
      </c>
      <c r="BY1731" s="195" t="str">
        <f t="shared" si="2019"/>
        <v>BY$12</v>
      </c>
      <c r="BZ1731" s="195" t="str">
        <f t="shared" si="2019"/>
        <v>BZ$12</v>
      </c>
      <c r="CA1731" s="195" t="str">
        <f t="shared" si="2019"/>
        <v>CA$12</v>
      </c>
      <c r="CB1731" s="195" t="str">
        <f t="shared" si="2019"/>
        <v>CB$12</v>
      </c>
      <c r="CC1731" s="195" t="str">
        <f t="shared" si="2019"/>
        <v>CC$12</v>
      </c>
      <c r="CD1731" s="195" t="str">
        <f t="shared" si="2019"/>
        <v>CD$12</v>
      </c>
      <c r="CE1731" s="195" t="str">
        <f t="shared" ref="CE1731:CL1731" si="2020">CE$16</f>
        <v>CE$12</v>
      </c>
      <c r="CF1731" s="195" t="str">
        <f t="shared" si="2020"/>
        <v>CF$12</v>
      </c>
      <c r="CG1731" s="195" t="str">
        <f t="shared" si="2020"/>
        <v>CG$12</v>
      </c>
      <c r="CH1731" s="195" t="str">
        <f t="shared" si="2020"/>
        <v>CH$12</v>
      </c>
      <c r="CI1731" s="195" t="str">
        <f t="shared" si="2020"/>
        <v>CI$12</v>
      </c>
      <c r="CJ1731" s="195" t="str">
        <f t="shared" si="2020"/>
        <v>CJ$12</v>
      </c>
      <c r="CK1731" s="195" t="str">
        <f t="shared" si="2020"/>
        <v>CK$12</v>
      </c>
      <c r="CL1731" s="195" t="str">
        <f t="shared" si="2020"/>
        <v>CL$12</v>
      </c>
    </row>
    <row r="1732" spans="2:90" x14ac:dyDescent="0.4">
      <c r="B1732" s="171" t="s">
        <v>462</v>
      </c>
      <c r="E1732" s="8"/>
      <c r="H1732" s="196"/>
      <c r="I1732" s="197"/>
      <c r="J1732" s="197"/>
      <c r="K1732" s="198"/>
      <c r="L1732" s="198"/>
      <c r="M1732" s="198"/>
      <c r="N1732" s="198"/>
      <c r="O1732" s="198"/>
      <c r="P1732" s="198"/>
      <c r="R1732" s="198"/>
      <c r="S1732" s="195" t="str">
        <f t="shared" ref="S1732:AX1732" si="2021">S$17</f>
        <v>S$13</v>
      </c>
      <c r="T1732" s="195" t="str">
        <f t="shared" si="2021"/>
        <v>T$13</v>
      </c>
      <c r="U1732" s="195" t="str">
        <f t="shared" si="2021"/>
        <v>U$13</v>
      </c>
      <c r="V1732" s="195" t="str">
        <f t="shared" si="2021"/>
        <v>V$13</v>
      </c>
      <c r="W1732" s="195" t="str">
        <f t="shared" si="2021"/>
        <v>W$13</v>
      </c>
      <c r="X1732" s="195" t="str">
        <f t="shared" si="2021"/>
        <v>X$13</v>
      </c>
      <c r="Y1732" s="195" t="str">
        <f t="shared" si="2021"/>
        <v>Y$13</v>
      </c>
      <c r="Z1732" s="195" t="str">
        <f t="shared" si="2021"/>
        <v>Z$13</v>
      </c>
      <c r="AA1732" s="195" t="str">
        <f t="shared" si="2021"/>
        <v>AA$13</v>
      </c>
      <c r="AB1732" s="195" t="str">
        <f t="shared" si="2021"/>
        <v>AB$13</v>
      </c>
      <c r="AC1732" s="195" t="str">
        <f t="shared" si="2021"/>
        <v>AC$13</v>
      </c>
      <c r="AD1732" s="195" t="str">
        <f t="shared" si="2021"/>
        <v>AD$13</v>
      </c>
      <c r="AE1732" s="195" t="str">
        <f t="shared" si="2021"/>
        <v>AE$13</v>
      </c>
      <c r="AF1732" s="195" t="str">
        <f t="shared" si="2021"/>
        <v>AF$13</v>
      </c>
      <c r="AG1732" s="195" t="str">
        <f t="shared" si="2021"/>
        <v>AG$13</v>
      </c>
      <c r="AH1732" s="195" t="str">
        <f t="shared" si="2021"/>
        <v>AH$13</v>
      </c>
      <c r="AI1732" s="195" t="str">
        <f t="shared" si="2021"/>
        <v>AI$13</v>
      </c>
      <c r="AJ1732" s="195" t="str">
        <f t="shared" si="2021"/>
        <v>AJ$13</v>
      </c>
      <c r="AK1732" s="195" t="str">
        <f t="shared" si="2021"/>
        <v>AK$13</v>
      </c>
      <c r="AL1732" s="195" t="str">
        <f t="shared" si="2021"/>
        <v>AL$13</v>
      </c>
      <c r="AM1732" s="195" t="str">
        <f t="shared" si="2021"/>
        <v>AM$13</v>
      </c>
      <c r="AN1732" s="195" t="str">
        <f t="shared" si="2021"/>
        <v>AN$13</v>
      </c>
      <c r="AO1732" s="195" t="str">
        <f t="shared" si="2021"/>
        <v>AO$13</v>
      </c>
      <c r="AP1732" s="195" t="str">
        <f t="shared" si="2021"/>
        <v>AP$13</v>
      </c>
      <c r="AQ1732" s="195" t="str">
        <f t="shared" si="2021"/>
        <v>AQ$13</v>
      </c>
      <c r="AR1732" s="195" t="str">
        <f t="shared" si="2021"/>
        <v>AR$13</v>
      </c>
      <c r="AS1732" s="195" t="str">
        <f t="shared" si="2021"/>
        <v>AS$13</v>
      </c>
      <c r="AT1732" s="195" t="str">
        <f t="shared" si="2021"/>
        <v>AT$13</v>
      </c>
      <c r="AU1732" s="195" t="str">
        <f t="shared" si="2021"/>
        <v>AU$13</v>
      </c>
      <c r="AV1732" s="195" t="str">
        <f t="shared" si="2021"/>
        <v>AV$13</v>
      </c>
      <c r="AW1732" s="195" t="str">
        <f t="shared" si="2021"/>
        <v>AW$13</v>
      </c>
      <c r="AX1732" s="195" t="str">
        <f t="shared" si="2021"/>
        <v>AX$13</v>
      </c>
      <c r="AY1732" s="195" t="str">
        <f t="shared" ref="AY1732:CD1732" si="2022">AY$17</f>
        <v>AY$13</v>
      </c>
      <c r="AZ1732" s="195" t="str">
        <f t="shared" si="2022"/>
        <v>AZ$13</v>
      </c>
      <c r="BA1732" s="195" t="str">
        <f t="shared" si="2022"/>
        <v>BA$13</v>
      </c>
      <c r="BB1732" s="195" t="str">
        <f t="shared" si="2022"/>
        <v>BB$13</v>
      </c>
      <c r="BC1732" s="195" t="str">
        <f t="shared" si="2022"/>
        <v>BC$13</v>
      </c>
      <c r="BD1732" s="195" t="str">
        <f t="shared" si="2022"/>
        <v>BD$13</v>
      </c>
      <c r="BE1732" s="195" t="str">
        <f t="shared" si="2022"/>
        <v>BE$13</v>
      </c>
      <c r="BF1732" s="195" t="str">
        <f t="shared" si="2022"/>
        <v>BF$13</v>
      </c>
      <c r="BG1732" s="195" t="str">
        <f t="shared" si="2022"/>
        <v>BG$13</v>
      </c>
      <c r="BH1732" s="195" t="str">
        <f t="shared" si="2022"/>
        <v>BH$13</v>
      </c>
      <c r="BI1732" s="195" t="str">
        <f t="shared" si="2022"/>
        <v>BI$13</v>
      </c>
      <c r="BJ1732" s="195" t="str">
        <f t="shared" si="2022"/>
        <v>BJ$13</v>
      </c>
      <c r="BK1732" s="195" t="str">
        <f t="shared" si="2022"/>
        <v>BK$13</v>
      </c>
      <c r="BL1732" s="195" t="str">
        <f t="shared" si="2022"/>
        <v>BL$13</v>
      </c>
      <c r="BM1732" s="195" t="str">
        <f t="shared" si="2022"/>
        <v>BM$13</v>
      </c>
      <c r="BN1732" s="195" t="str">
        <f t="shared" si="2022"/>
        <v>BN$13</v>
      </c>
      <c r="BO1732" s="195" t="str">
        <f t="shared" si="2022"/>
        <v>BO$13</v>
      </c>
      <c r="BP1732" s="195" t="str">
        <f t="shared" si="2022"/>
        <v>BP$13</v>
      </c>
      <c r="BQ1732" s="195" t="str">
        <f t="shared" si="2022"/>
        <v>BQ$13</v>
      </c>
      <c r="BR1732" s="195" t="str">
        <f t="shared" si="2022"/>
        <v>BR$13</v>
      </c>
      <c r="BS1732" s="195" t="str">
        <f t="shared" si="2022"/>
        <v>BS$13</v>
      </c>
      <c r="BT1732" s="195" t="str">
        <f t="shared" si="2022"/>
        <v>BT$13</v>
      </c>
      <c r="BU1732" s="195" t="str">
        <f t="shared" si="2022"/>
        <v>BU$13</v>
      </c>
      <c r="BV1732" s="195" t="str">
        <f t="shared" si="2022"/>
        <v>BV$13</v>
      </c>
      <c r="BW1732" s="195" t="str">
        <f t="shared" si="2022"/>
        <v>BW$13</v>
      </c>
      <c r="BX1732" s="195" t="str">
        <f t="shared" si="2022"/>
        <v>BX$13</v>
      </c>
      <c r="BY1732" s="195" t="str">
        <f t="shared" si="2022"/>
        <v>BY$13</v>
      </c>
      <c r="BZ1732" s="195" t="str">
        <f t="shared" si="2022"/>
        <v>BZ$13</v>
      </c>
      <c r="CA1732" s="195" t="str">
        <f t="shared" si="2022"/>
        <v>CA$13</v>
      </c>
      <c r="CB1732" s="195" t="str">
        <f t="shared" si="2022"/>
        <v>CB$13</v>
      </c>
      <c r="CC1732" s="195" t="str">
        <f t="shared" si="2022"/>
        <v>CC$13</v>
      </c>
      <c r="CD1732" s="195" t="str">
        <f t="shared" si="2022"/>
        <v>CD$13</v>
      </c>
      <c r="CE1732" s="195" t="str">
        <f t="shared" ref="CE1732:CL1732" si="2023">CE$17</f>
        <v>CE$13</v>
      </c>
      <c r="CF1732" s="195" t="str">
        <f t="shared" si="2023"/>
        <v>CF$13</v>
      </c>
      <c r="CG1732" s="195" t="str">
        <f t="shared" si="2023"/>
        <v>CG$13</v>
      </c>
      <c r="CH1732" s="195" t="str">
        <f t="shared" si="2023"/>
        <v>CH$13</v>
      </c>
      <c r="CI1732" s="195" t="str">
        <f t="shared" si="2023"/>
        <v>CI$13</v>
      </c>
      <c r="CJ1732" s="195" t="str">
        <f t="shared" si="2023"/>
        <v>CJ$13</v>
      </c>
      <c r="CK1732" s="195" t="str">
        <f t="shared" si="2023"/>
        <v>CK$13</v>
      </c>
      <c r="CL1732" s="195" t="str">
        <f t="shared" si="2023"/>
        <v>CL$13</v>
      </c>
    </row>
    <row r="1733" spans="2:90" x14ac:dyDescent="0.4">
      <c r="B1733" s="171" t="s">
        <v>491</v>
      </c>
      <c r="E1733" s="8"/>
      <c r="H1733" s="196"/>
      <c r="I1733" s="197"/>
      <c r="J1733" s="197"/>
      <c r="K1733" s="198"/>
      <c r="L1733" s="198"/>
      <c r="M1733" s="198"/>
      <c r="N1733" s="198"/>
      <c r="O1733" s="198"/>
      <c r="P1733" s="198"/>
      <c r="R1733" s="198"/>
      <c r="S1733" s="186"/>
      <c r="T1733" s="186"/>
      <c r="U1733" s="186"/>
      <c r="V1733" s="186"/>
      <c r="W1733" s="186"/>
      <c r="X1733" s="186"/>
      <c r="Y1733" s="186"/>
      <c r="Z1733" s="186"/>
      <c r="AA1733" s="186"/>
      <c r="AB1733" s="186"/>
      <c r="AC1733" s="186"/>
      <c r="AD1733" s="186"/>
      <c r="AE1733" s="186"/>
      <c r="AF1733" s="186"/>
      <c r="AG1733" s="186"/>
      <c r="AH1733" s="186"/>
      <c r="AI1733" s="186"/>
      <c r="AJ1733" s="186"/>
      <c r="AK1733" s="186"/>
      <c r="AL1733" s="186"/>
      <c r="AM1733" s="186"/>
      <c r="AN1733" s="186"/>
      <c r="AO1733" s="186"/>
      <c r="AP1733" s="186"/>
      <c r="AQ1733" s="186"/>
      <c r="AR1733" s="186"/>
      <c r="AS1733" s="186"/>
      <c r="AT1733" s="186"/>
      <c r="AU1733" s="186"/>
      <c r="AV1733" s="186"/>
      <c r="AW1733" s="186"/>
      <c r="AX1733" s="186"/>
      <c r="AY1733" s="186"/>
      <c r="AZ1733" s="186"/>
      <c r="BA1733" s="186"/>
      <c r="BB1733" s="186"/>
      <c r="BC1733" s="186"/>
      <c r="BD1733" s="186"/>
      <c r="BE1733" s="186"/>
      <c r="BF1733" s="186"/>
      <c r="BG1733" s="186"/>
      <c r="BH1733" s="186"/>
      <c r="BI1733" s="186"/>
      <c r="BJ1733" s="186"/>
      <c r="BK1733" s="186"/>
      <c r="BL1733" s="186"/>
      <c r="BM1733" s="186"/>
      <c r="BN1733" s="186"/>
      <c r="BO1733" s="186"/>
      <c r="BP1733" s="186"/>
      <c r="BQ1733" s="186"/>
      <c r="BR1733" s="186"/>
      <c r="BS1733" s="186"/>
      <c r="BT1733" s="186"/>
      <c r="BU1733" s="186"/>
      <c r="BV1733" s="186"/>
      <c r="BW1733" s="186"/>
      <c r="BX1733" s="186"/>
      <c r="BY1733" s="186"/>
      <c r="BZ1733" s="186"/>
      <c r="CA1733" s="186"/>
      <c r="CB1733" s="186"/>
      <c r="CC1733" s="186"/>
      <c r="CD1733" s="186"/>
      <c r="CE1733" s="186"/>
      <c r="CF1733" s="186"/>
      <c r="CG1733" s="186"/>
      <c r="CH1733" s="186"/>
      <c r="CI1733" s="186"/>
      <c r="CJ1733" s="186"/>
      <c r="CK1733" s="186"/>
      <c r="CL1733" s="186"/>
    </row>
    <row r="1734" spans="2:90" x14ac:dyDescent="0.4">
      <c r="B1734" s="171" t="s">
        <v>505</v>
      </c>
      <c r="E1734" s="8"/>
      <c r="H1734" s="196"/>
      <c r="I1734" s="197"/>
      <c r="J1734" s="197"/>
      <c r="K1734" s="198"/>
      <c r="L1734" s="198"/>
      <c r="M1734" s="198"/>
      <c r="N1734" s="198"/>
      <c r="O1734" s="198"/>
      <c r="P1734" s="198"/>
      <c r="R1734" s="198"/>
      <c r="S1734" s="186"/>
      <c r="T1734" s="186"/>
      <c r="U1734" s="186"/>
      <c r="V1734" s="186"/>
      <c r="W1734" s="186"/>
      <c r="X1734" s="186"/>
      <c r="Y1734" s="186"/>
      <c r="Z1734" s="186"/>
      <c r="AA1734" s="186"/>
      <c r="AB1734" s="186"/>
      <c r="AC1734" s="186"/>
      <c r="AD1734" s="186"/>
      <c r="AE1734" s="186"/>
      <c r="AF1734" s="186"/>
      <c r="AG1734" s="186"/>
      <c r="AH1734" s="186"/>
      <c r="AI1734" s="186"/>
      <c r="AJ1734" s="186"/>
      <c r="AK1734" s="186"/>
      <c r="AL1734" s="186"/>
      <c r="AM1734" s="186"/>
      <c r="AN1734" s="186"/>
      <c r="AO1734" s="186"/>
      <c r="AP1734" s="186"/>
      <c r="AQ1734" s="186"/>
      <c r="AR1734" s="186"/>
      <c r="AS1734" s="186"/>
      <c r="AT1734" s="186"/>
      <c r="AU1734" s="186"/>
      <c r="AV1734" s="186"/>
      <c r="AW1734" s="186"/>
      <c r="AX1734" s="186"/>
      <c r="AY1734" s="186"/>
      <c r="AZ1734" s="186"/>
      <c r="BA1734" s="186"/>
      <c r="BB1734" s="186"/>
      <c r="BC1734" s="186"/>
      <c r="BD1734" s="186"/>
      <c r="BE1734" s="186"/>
      <c r="BF1734" s="186"/>
      <c r="BG1734" s="186"/>
      <c r="BH1734" s="186"/>
      <c r="BI1734" s="186"/>
      <c r="BJ1734" s="186"/>
      <c r="BK1734" s="186"/>
      <c r="BL1734" s="186"/>
      <c r="BM1734" s="186"/>
      <c r="BN1734" s="186"/>
      <c r="BO1734" s="186"/>
      <c r="BP1734" s="186"/>
      <c r="BQ1734" s="186"/>
      <c r="BR1734" s="186"/>
      <c r="BS1734" s="186"/>
      <c r="BT1734" s="186"/>
      <c r="BU1734" s="186"/>
      <c r="BV1734" s="186"/>
      <c r="BW1734" s="186"/>
      <c r="BX1734" s="186"/>
      <c r="BY1734" s="186"/>
      <c r="BZ1734" s="186"/>
      <c r="CA1734" s="186"/>
      <c r="CB1734" s="186"/>
      <c r="CC1734" s="186"/>
      <c r="CD1734" s="186"/>
      <c r="CE1734" s="186"/>
      <c r="CF1734" s="186"/>
      <c r="CG1734" s="186"/>
      <c r="CH1734" s="186"/>
      <c r="CI1734" s="186"/>
      <c r="CJ1734" s="186"/>
      <c r="CK1734" s="186"/>
      <c r="CL1734" s="186"/>
    </row>
    <row r="1735" spans="2:90" x14ac:dyDescent="0.4">
      <c r="B1735" s="171" t="s">
        <v>463</v>
      </c>
      <c r="E1735" s="8"/>
      <c r="H1735" s="196"/>
      <c r="I1735" s="197"/>
      <c r="J1735" s="197"/>
      <c r="K1735" s="198"/>
      <c r="L1735" s="198"/>
      <c r="M1735" s="198"/>
      <c r="N1735" s="198"/>
      <c r="O1735" s="198"/>
      <c r="P1735" s="198"/>
      <c r="R1735" s="198"/>
      <c r="S1735" s="186" t="str">
        <f t="shared" ref="S1735:AX1735" si="2024">S$18</f>
        <v>S$14</v>
      </c>
      <c r="T1735" s="186" t="str">
        <f t="shared" si="2024"/>
        <v>T$14</v>
      </c>
      <c r="U1735" s="186" t="str">
        <f t="shared" si="2024"/>
        <v>U$14</v>
      </c>
      <c r="V1735" s="186" t="str">
        <f t="shared" si="2024"/>
        <v>V$14</v>
      </c>
      <c r="W1735" s="186" t="str">
        <f t="shared" si="2024"/>
        <v>W$14</v>
      </c>
      <c r="X1735" s="186" t="str">
        <f t="shared" si="2024"/>
        <v>X$14</v>
      </c>
      <c r="Y1735" s="186" t="str">
        <f t="shared" si="2024"/>
        <v>Y$14</v>
      </c>
      <c r="Z1735" s="186" t="str">
        <f t="shared" si="2024"/>
        <v>Z$14</v>
      </c>
      <c r="AA1735" s="186" t="str">
        <f t="shared" si="2024"/>
        <v>AA$14</v>
      </c>
      <c r="AB1735" s="186" t="str">
        <f t="shared" si="2024"/>
        <v>AB$14</v>
      </c>
      <c r="AC1735" s="186" t="str">
        <f t="shared" si="2024"/>
        <v>AC$14</v>
      </c>
      <c r="AD1735" s="186" t="str">
        <f t="shared" si="2024"/>
        <v>AD$14</v>
      </c>
      <c r="AE1735" s="186" t="str">
        <f t="shared" si="2024"/>
        <v>AE$14</v>
      </c>
      <c r="AF1735" s="186" t="str">
        <f t="shared" si="2024"/>
        <v>AF$14</v>
      </c>
      <c r="AG1735" s="186" t="str">
        <f t="shared" si="2024"/>
        <v>AG$14</v>
      </c>
      <c r="AH1735" s="186" t="str">
        <f t="shared" si="2024"/>
        <v>AH$14</v>
      </c>
      <c r="AI1735" s="186" t="str">
        <f t="shared" si="2024"/>
        <v>AI$14</v>
      </c>
      <c r="AJ1735" s="186" t="str">
        <f t="shared" si="2024"/>
        <v>AJ$14</v>
      </c>
      <c r="AK1735" s="186" t="str">
        <f t="shared" si="2024"/>
        <v>AK$14</v>
      </c>
      <c r="AL1735" s="186" t="str">
        <f t="shared" si="2024"/>
        <v>AL$14</v>
      </c>
      <c r="AM1735" s="186" t="str">
        <f t="shared" si="2024"/>
        <v>AM$14</v>
      </c>
      <c r="AN1735" s="186" t="str">
        <f t="shared" si="2024"/>
        <v>AN$14</v>
      </c>
      <c r="AO1735" s="186" t="str">
        <f t="shared" si="2024"/>
        <v>AO$14</v>
      </c>
      <c r="AP1735" s="186" t="str">
        <f t="shared" si="2024"/>
        <v>AP$14</v>
      </c>
      <c r="AQ1735" s="186" t="str">
        <f t="shared" si="2024"/>
        <v>AQ$14</v>
      </c>
      <c r="AR1735" s="186" t="str">
        <f t="shared" si="2024"/>
        <v>AR$14</v>
      </c>
      <c r="AS1735" s="186" t="str">
        <f t="shared" si="2024"/>
        <v>AS$14</v>
      </c>
      <c r="AT1735" s="186" t="str">
        <f t="shared" si="2024"/>
        <v>AT$14</v>
      </c>
      <c r="AU1735" s="186" t="str">
        <f t="shared" si="2024"/>
        <v>AU$14</v>
      </c>
      <c r="AV1735" s="186" t="str">
        <f t="shared" si="2024"/>
        <v>AV$14</v>
      </c>
      <c r="AW1735" s="186" t="str">
        <f t="shared" si="2024"/>
        <v>AW$14</v>
      </c>
      <c r="AX1735" s="186" t="str">
        <f t="shared" si="2024"/>
        <v>AX$14</v>
      </c>
      <c r="AY1735" s="186" t="str">
        <f t="shared" ref="AY1735:CD1735" si="2025">AY$18</f>
        <v>AY$14</v>
      </c>
      <c r="AZ1735" s="186" t="str">
        <f t="shared" si="2025"/>
        <v>AZ$14</v>
      </c>
      <c r="BA1735" s="186" t="str">
        <f t="shared" si="2025"/>
        <v>BA$14</v>
      </c>
      <c r="BB1735" s="186" t="str">
        <f t="shared" si="2025"/>
        <v>BB$14</v>
      </c>
      <c r="BC1735" s="186" t="str">
        <f t="shared" si="2025"/>
        <v>BC$14</v>
      </c>
      <c r="BD1735" s="186" t="str">
        <f t="shared" si="2025"/>
        <v>BD$14</v>
      </c>
      <c r="BE1735" s="186" t="str">
        <f t="shared" si="2025"/>
        <v>BE$14</v>
      </c>
      <c r="BF1735" s="186" t="str">
        <f t="shared" si="2025"/>
        <v>BF$14</v>
      </c>
      <c r="BG1735" s="186" t="str">
        <f t="shared" si="2025"/>
        <v>BG$14</v>
      </c>
      <c r="BH1735" s="186" t="str">
        <f t="shared" si="2025"/>
        <v>BH$14</v>
      </c>
      <c r="BI1735" s="186" t="str">
        <f t="shared" si="2025"/>
        <v>BI$14</v>
      </c>
      <c r="BJ1735" s="186" t="str">
        <f t="shared" si="2025"/>
        <v>BJ$14</v>
      </c>
      <c r="BK1735" s="186" t="str">
        <f t="shared" si="2025"/>
        <v>BK$14</v>
      </c>
      <c r="BL1735" s="186" t="str">
        <f t="shared" si="2025"/>
        <v>BL$14</v>
      </c>
      <c r="BM1735" s="186" t="str">
        <f t="shared" si="2025"/>
        <v>BM$14</v>
      </c>
      <c r="BN1735" s="186" t="str">
        <f t="shared" si="2025"/>
        <v>BN$14</v>
      </c>
      <c r="BO1735" s="186" t="str">
        <f t="shared" si="2025"/>
        <v>BO$14</v>
      </c>
      <c r="BP1735" s="186" t="str">
        <f t="shared" si="2025"/>
        <v>BP$14</v>
      </c>
      <c r="BQ1735" s="186" t="str">
        <f t="shared" si="2025"/>
        <v>BQ$14</v>
      </c>
      <c r="BR1735" s="186" t="str">
        <f t="shared" si="2025"/>
        <v>BR$14</v>
      </c>
      <c r="BS1735" s="186" t="str">
        <f t="shared" si="2025"/>
        <v>BS$14</v>
      </c>
      <c r="BT1735" s="186" t="str">
        <f t="shared" si="2025"/>
        <v>BT$14</v>
      </c>
      <c r="BU1735" s="186" t="str">
        <f t="shared" si="2025"/>
        <v>BU$14</v>
      </c>
      <c r="BV1735" s="186" t="str">
        <f t="shared" si="2025"/>
        <v>BV$14</v>
      </c>
      <c r="BW1735" s="186" t="str">
        <f t="shared" si="2025"/>
        <v>BW$14</v>
      </c>
      <c r="BX1735" s="186" t="str">
        <f t="shared" si="2025"/>
        <v>BX$14</v>
      </c>
      <c r="BY1735" s="186" t="str">
        <f t="shared" si="2025"/>
        <v>BY$14</v>
      </c>
      <c r="BZ1735" s="186" t="str">
        <f t="shared" si="2025"/>
        <v>BZ$14</v>
      </c>
      <c r="CA1735" s="186" t="str">
        <f t="shared" si="2025"/>
        <v>CA$14</v>
      </c>
      <c r="CB1735" s="186" t="str">
        <f t="shared" si="2025"/>
        <v>CB$14</v>
      </c>
      <c r="CC1735" s="186" t="str">
        <f t="shared" si="2025"/>
        <v>CC$14</v>
      </c>
      <c r="CD1735" s="186" t="str">
        <f t="shared" si="2025"/>
        <v>CD$14</v>
      </c>
      <c r="CE1735" s="186" t="str">
        <f t="shared" ref="CE1735:CL1735" si="2026">CE$18</f>
        <v>CE$14</v>
      </c>
      <c r="CF1735" s="186" t="str">
        <f t="shared" si="2026"/>
        <v>CF$14</v>
      </c>
      <c r="CG1735" s="186" t="str">
        <f t="shared" si="2026"/>
        <v>CG$14</v>
      </c>
      <c r="CH1735" s="186" t="str">
        <f t="shared" si="2026"/>
        <v>CH$14</v>
      </c>
      <c r="CI1735" s="186" t="str">
        <f t="shared" si="2026"/>
        <v>CI$14</v>
      </c>
      <c r="CJ1735" s="186" t="str">
        <f t="shared" si="2026"/>
        <v>CJ$14</v>
      </c>
      <c r="CK1735" s="186" t="str">
        <f t="shared" si="2026"/>
        <v>CK$14</v>
      </c>
      <c r="CL1735" s="186" t="str">
        <f t="shared" si="2026"/>
        <v>CL$14</v>
      </c>
    </row>
    <row r="1736" spans="2:90" x14ac:dyDescent="0.4">
      <c r="B1736" s="171" t="s">
        <v>464</v>
      </c>
      <c r="E1736" s="8"/>
      <c r="H1736" s="196"/>
      <c r="I1736" s="197"/>
      <c r="J1736" s="197"/>
      <c r="K1736" s="198"/>
      <c r="L1736" s="198"/>
      <c r="M1736" s="198"/>
      <c r="N1736" s="198"/>
      <c r="O1736" s="198"/>
      <c r="P1736" s="198"/>
      <c r="R1736" s="198"/>
      <c r="S1736" s="186" t="str">
        <f t="shared" ref="S1736:AX1736" si="2027">S$19</f>
        <v>S$15</v>
      </c>
      <c r="T1736" s="186" t="str">
        <f t="shared" si="2027"/>
        <v>T$15</v>
      </c>
      <c r="U1736" s="186" t="str">
        <f t="shared" si="2027"/>
        <v>U$15</v>
      </c>
      <c r="V1736" s="186" t="str">
        <f t="shared" si="2027"/>
        <v>V$15</v>
      </c>
      <c r="W1736" s="186" t="str">
        <f t="shared" si="2027"/>
        <v>W$15</v>
      </c>
      <c r="X1736" s="186" t="str">
        <f t="shared" si="2027"/>
        <v>X$15</v>
      </c>
      <c r="Y1736" s="186" t="str">
        <f t="shared" si="2027"/>
        <v>Y$15</v>
      </c>
      <c r="Z1736" s="186" t="str">
        <f t="shared" si="2027"/>
        <v>Z$15</v>
      </c>
      <c r="AA1736" s="186" t="str">
        <f t="shared" si="2027"/>
        <v>AA$15</v>
      </c>
      <c r="AB1736" s="186" t="str">
        <f t="shared" si="2027"/>
        <v>AB$15</v>
      </c>
      <c r="AC1736" s="186" t="str">
        <f t="shared" si="2027"/>
        <v>AC$15</v>
      </c>
      <c r="AD1736" s="186" t="str">
        <f t="shared" si="2027"/>
        <v>AD$15</v>
      </c>
      <c r="AE1736" s="186" t="str">
        <f t="shared" si="2027"/>
        <v>AE$15</v>
      </c>
      <c r="AF1736" s="186" t="str">
        <f t="shared" si="2027"/>
        <v>AF$15</v>
      </c>
      <c r="AG1736" s="186" t="str">
        <f t="shared" si="2027"/>
        <v>AG$15</v>
      </c>
      <c r="AH1736" s="186" t="str">
        <f t="shared" si="2027"/>
        <v>AH$15</v>
      </c>
      <c r="AI1736" s="186" t="str">
        <f t="shared" si="2027"/>
        <v>AI$15</v>
      </c>
      <c r="AJ1736" s="186" t="str">
        <f t="shared" si="2027"/>
        <v>AJ$15</v>
      </c>
      <c r="AK1736" s="186" t="str">
        <f t="shared" si="2027"/>
        <v>AK$15</v>
      </c>
      <c r="AL1736" s="186" t="str">
        <f t="shared" si="2027"/>
        <v>AL$15</v>
      </c>
      <c r="AM1736" s="186" t="str">
        <f t="shared" si="2027"/>
        <v>AM$15</v>
      </c>
      <c r="AN1736" s="186" t="str">
        <f t="shared" si="2027"/>
        <v>AN$15</v>
      </c>
      <c r="AO1736" s="186" t="str">
        <f t="shared" si="2027"/>
        <v>AO$15</v>
      </c>
      <c r="AP1736" s="186" t="str">
        <f t="shared" si="2027"/>
        <v>AP$15</v>
      </c>
      <c r="AQ1736" s="186" t="str">
        <f t="shared" si="2027"/>
        <v>AQ$15</v>
      </c>
      <c r="AR1736" s="186" t="str">
        <f t="shared" si="2027"/>
        <v>AR$15</v>
      </c>
      <c r="AS1736" s="186" t="str">
        <f t="shared" si="2027"/>
        <v>AS$15</v>
      </c>
      <c r="AT1736" s="186" t="str">
        <f t="shared" si="2027"/>
        <v>AT$15</v>
      </c>
      <c r="AU1736" s="186" t="str">
        <f t="shared" si="2027"/>
        <v>AU$15</v>
      </c>
      <c r="AV1736" s="186" t="str">
        <f t="shared" si="2027"/>
        <v>AV$15</v>
      </c>
      <c r="AW1736" s="186" t="str">
        <f t="shared" si="2027"/>
        <v>AW$15</v>
      </c>
      <c r="AX1736" s="186" t="str">
        <f t="shared" si="2027"/>
        <v>AX$15</v>
      </c>
      <c r="AY1736" s="186" t="str">
        <f t="shared" ref="AY1736:CD1736" si="2028">AY$19</f>
        <v>AY$15</v>
      </c>
      <c r="AZ1736" s="186" t="str">
        <f t="shared" si="2028"/>
        <v>AZ$15</v>
      </c>
      <c r="BA1736" s="186" t="str">
        <f t="shared" si="2028"/>
        <v>BA$15</v>
      </c>
      <c r="BB1736" s="186" t="str">
        <f t="shared" si="2028"/>
        <v>BB$15</v>
      </c>
      <c r="BC1736" s="186" t="str">
        <f t="shared" si="2028"/>
        <v>BC$15</v>
      </c>
      <c r="BD1736" s="186" t="str">
        <f t="shared" si="2028"/>
        <v>BD$15</v>
      </c>
      <c r="BE1736" s="186" t="str">
        <f t="shared" si="2028"/>
        <v>BE$15</v>
      </c>
      <c r="BF1736" s="186" t="str">
        <f t="shared" si="2028"/>
        <v>BF$15</v>
      </c>
      <c r="BG1736" s="186" t="str">
        <f t="shared" si="2028"/>
        <v>BG$15</v>
      </c>
      <c r="BH1736" s="186" t="str">
        <f t="shared" si="2028"/>
        <v>BH$15</v>
      </c>
      <c r="BI1736" s="186" t="str">
        <f t="shared" si="2028"/>
        <v>BI$15</v>
      </c>
      <c r="BJ1736" s="186" t="str">
        <f t="shared" si="2028"/>
        <v>BJ$15</v>
      </c>
      <c r="BK1736" s="186" t="str">
        <f t="shared" si="2028"/>
        <v>BK$15</v>
      </c>
      <c r="BL1736" s="186" t="str">
        <f t="shared" si="2028"/>
        <v>BL$15</v>
      </c>
      <c r="BM1736" s="186" t="str">
        <f t="shared" si="2028"/>
        <v>BM$15</v>
      </c>
      <c r="BN1736" s="186" t="str">
        <f t="shared" si="2028"/>
        <v>BN$15</v>
      </c>
      <c r="BO1736" s="186" t="str">
        <f t="shared" si="2028"/>
        <v>BO$15</v>
      </c>
      <c r="BP1736" s="186" t="str">
        <f t="shared" si="2028"/>
        <v>BP$15</v>
      </c>
      <c r="BQ1736" s="186" t="str">
        <f t="shared" si="2028"/>
        <v>BQ$15</v>
      </c>
      <c r="BR1736" s="186" t="str">
        <f t="shared" si="2028"/>
        <v>BR$15</v>
      </c>
      <c r="BS1736" s="186" t="str">
        <f t="shared" si="2028"/>
        <v>BS$15</v>
      </c>
      <c r="BT1736" s="186" t="str">
        <f t="shared" si="2028"/>
        <v>BT$15</v>
      </c>
      <c r="BU1736" s="186" t="str">
        <f t="shared" si="2028"/>
        <v>BU$15</v>
      </c>
      <c r="BV1736" s="186" t="str">
        <f t="shared" si="2028"/>
        <v>BV$15</v>
      </c>
      <c r="BW1736" s="186" t="str">
        <f t="shared" si="2028"/>
        <v>BW$15</v>
      </c>
      <c r="BX1736" s="186" t="str">
        <f t="shared" si="2028"/>
        <v>BX$15</v>
      </c>
      <c r="BY1736" s="186" t="str">
        <f t="shared" si="2028"/>
        <v>BY$15</v>
      </c>
      <c r="BZ1736" s="186" t="str">
        <f t="shared" si="2028"/>
        <v>BZ$15</v>
      </c>
      <c r="CA1736" s="186" t="str">
        <f t="shared" si="2028"/>
        <v>CA$15</v>
      </c>
      <c r="CB1736" s="186" t="str">
        <f t="shared" si="2028"/>
        <v>CB$15</v>
      </c>
      <c r="CC1736" s="186" t="str">
        <f t="shared" si="2028"/>
        <v>CC$15</v>
      </c>
      <c r="CD1736" s="186" t="str">
        <f t="shared" si="2028"/>
        <v>CD$15</v>
      </c>
      <c r="CE1736" s="186" t="str">
        <f t="shared" ref="CE1736:CL1736" si="2029">CE$19</f>
        <v>CE$15</v>
      </c>
      <c r="CF1736" s="186" t="str">
        <f t="shared" si="2029"/>
        <v>CF$15</v>
      </c>
      <c r="CG1736" s="186" t="str">
        <f t="shared" si="2029"/>
        <v>CG$15</v>
      </c>
      <c r="CH1736" s="186" t="str">
        <f t="shared" si="2029"/>
        <v>CH$15</v>
      </c>
      <c r="CI1736" s="186" t="str">
        <f t="shared" si="2029"/>
        <v>CI$15</v>
      </c>
      <c r="CJ1736" s="186" t="str">
        <f t="shared" si="2029"/>
        <v>CJ$15</v>
      </c>
      <c r="CK1736" s="186" t="str">
        <f t="shared" si="2029"/>
        <v>CK$15</v>
      </c>
      <c r="CL1736" s="186" t="str">
        <f t="shared" si="2029"/>
        <v>CL$15</v>
      </c>
    </row>
    <row r="1737" spans="2:90" x14ac:dyDescent="0.4">
      <c r="B1737" s="139" t="s">
        <v>188</v>
      </c>
      <c r="C1737" s="31"/>
      <c r="D1737" t="s">
        <v>757</v>
      </c>
      <c r="E1737" s="8" t="str">
        <f t="shared" ref="E1737:E1751" si="2030">ROW()&amp;" "&amp;D1737</f>
        <v>1737 DCHC-S</v>
      </c>
      <c r="F1737" t="s">
        <v>153</v>
      </c>
      <c r="G1737" s="31" t="s">
        <v>81</v>
      </c>
      <c r="H1737" s="138"/>
      <c r="I1737" s="140"/>
      <c r="J1737" s="140"/>
      <c r="K1737" s="138"/>
      <c r="L1737" s="138"/>
      <c r="M1737" s="138"/>
      <c r="N1737" s="138"/>
      <c r="O1737" s="138"/>
      <c r="P1737" s="138"/>
      <c r="R1737" s="139"/>
      <c r="S1737" s="139"/>
      <c r="T1737" s="139"/>
      <c r="U1737" s="139"/>
      <c r="V1737" s="139"/>
      <c r="W1737" s="139"/>
      <c r="X1737" s="139"/>
      <c r="Y1737" s="139"/>
      <c r="Z1737" s="139"/>
      <c r="AA1737" s="139"/>
      <c r="AB1737" s="139"/>
      <c r="AC1737" s="139"/>
      <c r="AD1737" s="139"/>
      <c r="AE1737" s="139"/>
      <c r="AF1737" s="139"/>
      <c r="AG1737" s="139"/>
      <c r="AH1737" s="139"/>
      <c r="AI1737" s="139"/>
      <c r="AJ1737" s="139"/>
      <c r="AK1737" s="139"/>
      <c r="AL1737" s="139"/>
      <c r="AM1737" s="139"/>
      <c r="AN1737" s="139"/>
      <c r="AO1737" s="139"/>
      <c r="AP1737" s="139"/>
      <c r="AQ1737" s="139"/>
      <c r="AR1737" s="139"/>
      <c r="AS1737" s="139"/>
      <c r="AT1737" s="139"/>
      <c r="AU1737" s="139"/>
      <c r="AV1737" s="139"/>
      <c r="AW1737" s="139"/>
      <c r="AX1737" s="139"/>
      <c r="AY1737" s="139"/>
      <c r="AZ1737" s="139"/>
      <c r="BA1737" s="139"/>
      <c r="BB1737" s="139"/>
      <c r="BC1737" s="139"/>
      <c r="BD1737" s="139"/>
      <c r="BE1737" s="139"/>
      <c r="BF1737" s="139"/>
      <c r="BG1737" s="139"/>
      <c r="BH1737" s="139"/>
      <c r="BI1737" s="139"/>
      <c r="BJ1737" s="139"/>
      <c r="BK1737" s="139"/>
      <c r="BL1737" s="139"/>
      <c r="BM1737" s="139"/>
      <c r="BN1737" s="139"/>
      <c r="BO1737" s="139"/>
      <c r="BP1737" s="139"/>
      <c r="BQ1737" s="139"/>
      <c r="BR1737" s="139"/>
      <c r="BS1737" s="139"/>
      <c r="BT1737" s="139"/>
      <c r="BU1737" s="139"/>
      <c r="BV1737" s="139"/>
      <c r="BW1737" s="139"/>
      <c r="BX1737" s="139"/>
      <c r="BY1737" s="139"/>
      <c r="BZ1737" s="139"/>
      <c r="CA1737" s="139"/>
      <c r="CB1737" s="139"/>
      <c r="CC1737" s="139"/>
      <c r="CD1737" s="139"/>
      <c r="CE1737" s="139"/>
      <c r="CF1737" s="139"/>
      <c r="CG1737" s="139"/>
      <c r="CH1737" s="139"/>
      <c r="CI1737" s="139"/>
      <c r="CJ1737" s="139"/>
      <c r="CK1737" s="139"/>
      <c r="CL1737" s="139"/>
    </row>
    <row r="1738" spans="2:90" x14ac:dyDescent="0.4">
      <c r="B1738" s="95" t="str">
        <f>B1742&amp;":"</f>
        <v>Expense - Headcount - revenue driven:</v>
      </c>
      <c r="D1738" t="s">
        <v>757</v>
      </c>
      <c r="E1738" s="8" t="str">
        <f>ROW()&amp;" "&amp;D1738</f>
        <v>1738 DCHC-S</v>
      </c>
      <c r="G1738" t="str">
        <f>E1738</f>
        <v>1738 DCHC-S</v>
      </c>
      <c r="H1738" s="31"/>
      <c r="I1738" s="73"/>
      <c r="J1738" s="73"/>
      <c r="K1738" s="31"/>
      <c r="L1738" s="31"/>
      <c r="M1738" s="31"/>
      <c r="N1738" s="31"/>
      <c r="O1738" s="31"/>
      <c r="P1738" s="31"/>
      <c r="R1738" s="67"/>
      <c r="S1738" s="67"/>
      <c r="T1738" s="67"/>
      <c r="U1738" s="67"/>
      <c r="V1738" s="67"/>
      <c r="W1738" s="67"/>
      <c r="X1738" s="67"/>
      <c r="Y1738" s="67"/>
      <c r="Z1738" s="67"/>
      <c r="AA1738" s="67"/>
      <c r="AB1738" s="67"/>
      <c r="AC1738" s="67"/>
      <c r="AD1738" s="67"/>
      <c r="AE1738" s="67"/>
      <c r="AF1738" s="67"/>
      <c r="AG1738" s="67"/>
      <c r="AH1738" s="67"/>
      <c r="AI1738" s="67"/>
      <c r="AJ1738" s="67"/>
      <c r="AK1738" s="67"/>
      <c r="AL1738" s="67"/>
      <c r="AM1738" s="67"/>
      <c r="AN1738" s="67"/>
      <c r="AO1738" s="67"/>
      <c r="AP1738" s="67"/>
      <c r="AQ1738" s="67"/>
      <c r="AR1738" s="67"/>
      <c r="AS1738" s="67"/>
      <c r="AT1738" s="67"/>
      <c r="AU1738" s="67"/>
      <c r="AV1738" s="67"/>
      <c r="AW1738" s="67"/>
      <c r="AX1738" s="67"/>
      <c r="AY1738" s="67"/>
      <c r="AZ1738" s="67"/>
      <c r="BA1738" s="67"/>
      <c r="BB1738" s="67"/>
      <c r="BC1738" s="67"/>
      <c r="BD1738" s="67"/>
      <c r="BE1738" s="67"/>
      <c r="BF1738" s="67"/>
      <c r="BG1738" s="67"/>
      <c r="BH1738" s="67"/>
      <c r="BI1738" s="67"/>
      <c r="BJ1738" s="67"/>
      <c r="BK1738" s="67"/>
      <c r="BL1738" s="67"/>
      <c r="BM1738" s="67"/>
      <c r="BN1738" s="67"/>
      <c r="BO1738" s="67"/>
      <c r="BP1738" s="67"/>
      <c r="BQ1738" s="67"/>
      <c r="BR1738" s="67"/>
      <c r="BS1738" s="67"/>
      <c r="BT1738" s="67"/>
      <c r="BU1738" s="67"/>
      <c r="BV1738" s="67"/>
      <c r="BW1738" s="67"/>
      <c r="BX1738" s="67"/>
      <c r="BY1738" s="67"/>
      <c r="BZ1738" s="67"/>
      <c r="CA1738" s="67"/>
      <c r="CB1738" s="67"/>
      <c r="CC1738" s="67"/>
      <c r="CD1738" s="67"/>
      <c r="CE1738" s="67"/>
      <c r="CF1738" s="67"/>
      <c r="CG1738" s="67"/>
      <c r="CH1738" s="67"/>
      <c r="CI1738" s="67"/>
      <c r="CJ1738" s="67"/>
      <c r="CK1738" s="67"/>
      <c r="CL1738" s="67"/>
    </row>
    <row r="1739" spans="2:90" x14ac:dyDescent="0.4">
      <c r="B1739" s="141" t="s">
        <v>189</v>
      </c>
      <c r="D1739" t="s">
        <v>757</v>
      </c>
      <c r="E1739" s="8" t="str">
        <f t="shared" si="2030"/>
        <v>1739 DCHC-S</v>
      </c>
      <c r="G1739" t="str">
        <f>E1739</f>
        <v>1739 DCHC-S</v>
      </c>
      <c r="H1739" s="12"/>
      <c r="I1739" s="60"/>
      <c r="J1739" s="60"/>
      <c r="K1739" s="18">
        <v>500000</v>
      </c>
      <c r="L1739" s="18">
        <v>500000</v>
      </c>
      <c r="M1739" s="18">
        <v>500000</v>
      </c>
      <c r="N1739" s="18">
        <v>500000</v>
      </c>
      <c r="O1739" s="18">
        <v>500000</v>
      </c>
      <c r="P1739" s="18">
        <v>500000</v>
      </c>
      <c r="R1739" s="19"/>
      <c r="S1739" s="143" cm="1">
        <f t="array" ref="S1739">INDEX($K:$P,ROW(),MATCH(S$3,$K$2:$P$2,0))/12</f>
        <v>41666.666666666664</v>
      </c>
      <c r="T1739" s="143" cm="1">
        <f t="array" ref="T1739">INDEX($K:$P,ROW(),MATCH(T$3,$K$2:$P$2,0))/12</f>
        <v>41666.666666666664</v>
      </c>
      <c r="U1739" s="143" cm="1">
        <f t="array" ref="U1739">INDEX($K:$P,ROW(),MATCH(U$3,$K$2:$P$2,0))/12</f>
        <v>41666.666666666664</v>
      </c>
      <c r="V1739" s="143" cm="1">
        <f t="array" ref="V1739">INDEX($K:$P,ROW(),MATCH(V$3,$K$2:$P$2,0))/12</f>
        <v>41666.666666666664</v>
      </c>
      <c r="W1739" s="143" cm="1">
        <f t="array" ref="W1739">INDEX($K:$P,ROW(),MATCH(W$3,$K$2:$P$2,0))/12</f>
        <v>41666.666666666664</v>
      </c>
      <c r="X1739" s="143" cm="1">
        <f t="array" ref="X1739">INDEX($K:$P,ROW(),MATCH(X$3,$K$2:$P$2,0))/12</f>
        <v>41666.666666666664</v>
      </c>
      <c r="Y1739" s="143" cm="1">
        <f t="array" ref="Y1739">INDEX($K:$P,ROW(),MATCH(Y$3,$K$2:$P$2,0))/12</f>
        <v>41666.666666666664</v>
      </c>
      <c r="Z1739" s="143" cm="1">
        <f t="array" ref="Z1739">INDEX($K:$P,ROW(),MATCH(Z$3,$K$2:$P$2,0))/12</f>
        <v>41666.666666666664</v>
      </c>
      <c r="AA1739" s="143" cm="1">
        <f t="array" ref="AA1739">INDEX($K:$P,ROW(),MATCH(AA$3,$K$2:$P$2,0))/12</f>
        <v>41666.666666666664</v>
      </c>
      <c r="AB1739" s="143" cm="1">
        <f t="array" ref="AB1739">INDEX($K:$P,ROW(),MATCH(AB$3,$K$2:$P$2,0))/12</f>
        <v>41666.666666666664</v>
      </c>
      <c r="AC1739" s="143" cm="1">
        <f t="array" ref="AC1739">INDEX($K:$P,ROW(),MATCH(AC$3,$K$2:$P$2,0))/12</f>
        <v>41666.666666666664</v>
      </c>
      <c r="AD1739" s="143" cm="1">
        <f t="array" ref="AD1739">INDEX($K:$P,ROW(),MATCH(AD$3,$K$2:$P$2,0))/12</f>
        <v>41666.666666666664</v>
      </c>
      <c r="AE1739" s="143" cm="1">
        <f t="array" ref="AE1739">INDEX($K:$P,ROW(),MATCH(AE$3,$K$2:$P$2,0))/12</f>
        <v>41666.666666666664</v>
      </c>
      <c r="AF1739" s="143" cm="1">
        <f t="array" ref="AF1739">INDEX($K:$P,ROW(),MATCH(AF$3,$K$2:$P$2,0))/12</f>
        <v>41666.666666666664</v>
      </c>
      <c r="AG1739" s="143" cm="1">
        <f t="array" ref="AG1739">INDEX($K:$P,ROW(),MATCH(AG$3,$K$2:$P$2,0))/12</f>
        <v>41666.666666666664</v>
      </c>
      <c r="AH1739" s="143" cm="1">
        <f t="array" ref="AH1739">INDEX($K:$P,ROW(),MATCH(AH$3,$K$2:$P$2,0))/12</f>
        <v>41666.666666666664</v>
      </c>
      <c r="AI1739" s="143" cm="1">
        <f t="array" ref="AI1739">INDEX($K:$P,ROW(),MATCH(AI$3,$K$2:$P$2,0))/12</f>
        <v>41666.666666666664</v>
      </c>
      <c r="AJ1739" s="143" cm="1">
        <f t="array" ref="AJ1739">INDEX($K:$P,ROW(),MATCH(AJ$3,$K$2:$P$2,0))/12</f>
        <v>41666.666666666664</v>
      </c>
      <c r="AK1739" s="143" cm="1">
        <f t="array" ref="AK1739">INDEX($K:$P,ROW(),MATCH(AK$3,$K$2:$P$2,0))/12</f>
        <v>41666.666666666664</v>
      </c>
      <c r="AL1739" s="143" cm="1">
        <f t="array" ref="AL1739">INDEX($K:$P,ROW(),MATCH(AL$3,$K$2:$P$2,0))/12</f>
        <v>41666.666666666664</v>
      </c>
      <c r="AM1739" s="143" cm="1">
        <f t="array" ref="AM1739">INDEX($K:$P,ROW(),MATCH(AM$3,$K$2:$P$2,0))/12</f>
        <v>41666.666666666664</v>
      </c>
      <c r="AN1739" s="143" cm="1">
        <f t="array" ref="AN1739">INDEX($K:$P,ROW(),MATCH(AN$3,$K$2:$P$2,0))/12</f>
        <v>41666.666666666664</v>
      </c>
      <c r="AO1739" s="143" cm="1">
        <f t="array" ref="AO1739">INDEX($K:$P,ROW(),MATCH(AO$3,$K$2:$P$2,0))/12</f>
        <v>41666.666666666664</v>
      </c>
      <c r="AP1739" s="143" cm="1">
        <f t="array" ref="AP1739">INDEX($K:$P,ROW(),MATCH(AP$3,$K$2:$P$2,0))/12</f>
        <v>41666.666666666664</v>
      </c>
      <c r="AQ1739" s="143" cm="1">
        <f t="array" ref="AQ1739">INDEX($K:$P,ROW(),MATCH(AQ$3,$K$2:$P$2,0))/12</f>
        <v>41666.666666666664</v>
      </c>
      <c r="AR1739" s="143" cm="1">
        <f t="array" ref="AR1739">INDEX($K:$P,ROW(),MATCH(AR$3,$K$2:$P$2,0))/12</f>
        <v>41666.666666666664</v>
      </c>
      <c r="AS1739" s="143" cm="1">
        <f t="array" ref="AS1739">INDEX($K:$P,ROW(),MATCH(AS$3,$K$2:$P$2,0))/12</f>
        <v>41666.666666666664</v>
      </c>
      <c r="AT1739" s="143" cm="1">
        <f t="array" ref="AT1739">INDEX($K:$P,ROW(),MATCH(AT$3,$K$2:$P$2,0))/12</f>
        <v>41666.666666666664</v>
      </c>
      <c r="AU1739" s="143" cm="1">
        <f t="array" ref="AU1739">INDEX($K:$P,ROW(),MATCH(AU$3,$K$2:$P$2,0))/12</f>
        <v>41666.666666666664</v>
      </c>
      <c r="AV1739" s="143" cm="1">
        <f t="array" ref="AV1739">INDEX($K:$P,ROW(),MATCH(AV$3,$K$2:$P$2,0))/12</f>
        <v>41666.666666666664</v>
      </c>
      <c r="AW1739" s="143" cm="1">
        <f t="array" ref="AW1739">INDEX($K:$P,ROW(),MATCH(AW$3,$K$2:$P$2,0))/12</f>
        <v>41666.666666666664</v>
      </c>
      <c r="AX1739" s="143" cm="1">
        <f t="array" ref="AX1739">INDEX($K:$P,ROW(),MATCH(AX$3,$K$2:$P$2,0))/12</f>
        <v>41666.666666666664</v>
      </c>
      <c r="AY1739" s="143" cm="1">
        <f t="array" ref="AY1739">INDEX($K:$P,ROW(),MATCH(AY$3,$K$2:$P$2,0))/12</f>
        <v>41666.666666666664</v>
      </c>
      <c r="AZ1739" s="143" cm="1">
        <f t="array" ref="AZ1739">INDEX($K:$P,ROW(),MATCH(AZ$3,$K$2:$P$2,0))/12</f>
        <v>41666.666666666664</v>
      </c>
      <c r="BA1739" s="143" cm="1">
        <f t="array" ref="BA1739">INDEX($K:$P,ROW(),MATCH(BA$3,$K$2:$P$2,0))/12</f>
        <v>41666.666666666664</v>
      </c>
      <c r="BB1739" s="143" cm="1">
        <f t="array" ref="BB1739">INDEX($K:$P,ROW(),MATCH(BB$3,$K$2:$P$2,0))/12</f>
        <v>41666.666666666664</v>
      </c>
      <c r="BC1739" s="143" cm="1">
        <f t="array" ref="BC1739">INDEX($K:$P,ROW(),MATCH(BC$3,$K$2:$P$2,0))/12</f>
        <v>41666.666666666664</v>
      </c>
      <c r="BD1739" s="143" cm="1">
        <f t="array" ref="BD1739">INDEX($K:$P,ROW(),MATCH(BD$3,$K$2:$P$2,0))/12</f>
        <v>41666.666666666664</v>
      </c>
      <c r="BE1739" s="143" cm="1">
        <f t="array" ref="BE1739">INDEX($K:$P,ROW(),MATCH(BE$3,$K$2:$P$2,0))/12</f>
        <v>41666.666666666664</v>
      </c>
      <c r="BF1739" s="143" cm="1">
        <f t="array" ref="BF1739">INDEX($K:$P,ROW(),MATCH(BF$3,$K$2:$P$2,0))/12</f>
        <v>41666.666666666664</v>
      </c>
      <c r="BG1739" s="143" cm="1">
        <f t="array" ref="BG1739">INDEX($K:$P,ROW(),MATCH(BG$3,$K$2:$P$2,0))/12</f>
        <v>41666.666666666664</v>
      </c>
      <c r="BH1739" s="143" cm="1">
        <f t="array" ref="BH1739">INDEX($K:$P,ROW(),MATCH(BH$3,$K$2:$P$2,0))/12</f>
        <v>41666.666666666664</v>
      </c>
      <c r="BI1739" s="143" cm="1">
        <f t="array" ref="BI1739">INDEX($K:$P,ROW(),MATCH(BI$3,$K$2:$P$2,0))/12</f>
        <v>41666.666666666664</v>
      </c>
      <c r="BJ1739" s="143" cm="1">
        <f t="array" ref="BJ1739">INDEX($K:$P,ROW(),MATCH(BJ$3,$K$2:$P$2,0))/12</f>
        <v>41666.666666666664</v>
      </c>
      <c r="BK1739" s="143" cm="1">
        <f t="array" ref="BK1739">INDEX($K:$P,ROW(),MATCH(BK$3,$K$2:$P$2,0))/12</f>
        <v>41666.666666666664</v>
      </c>
      <c r="BL1739" s="143" cm="1">
        <f t="array" ref="BL1739">INDEX($K:$P,ROW(),MATCH(BL$3,$K$2:$P$2,0))/12</f>
        <v>41666.666666666664</v>
      </c>
      <c r="BM1739" s="143" cm="1">
        <f t="array" ref="BM1739">INDEX($K:$P,ROW(),MATCH(BM$3,$K$2:$P$2,0))/12</f>
        <v>41666.666666666664</v>
      </c>
      <c r="BN1739" s="143" cm="1">
        <f t="array" ref="BN1739">INDEX($K:$P,ROW(),MATCH(BN$3,$K$2:$P$2,0))/12</f>
        <v>41666.666666666664</v>
      </c>
      <c r="BO1739" s="143" cm="1">
        <f t="array" ref="BO1739">INDEX($K:$P,ROW(),MATCH(BO$3,$K$2:$P$2,0))/12</f>
        <v>41666.666666666664</v>
      </c>
      <c r="BP1739" s="143" cm="1">
        <f t="array" ref="BP1739">INDEX($K:$P,ROW(),MATCH(BP$3,$K$2:$P$2,0))/12</f>
        <v>41666.666666666664</v>
      </c>
      <c r="BQ1739" s="143" cm="1">
        <f t="array" ref="BQ1739">INDEX($K:$P,ROW(),MATCH(BQ$3,$K$2:$P$2,0))/12</f>
        <v>41666.666666666664</v>
      </c>
      <c r="BR1739" s="143" cm="1">
        <f t="array" ref="BR1739">INDEX($K:$P,ROW(),MATCH(BR$3,$K$2:$P$2,0))/12</f>
        <v>41666.666666666664</v>
      </c>
      <c r="BS1739" s="143" cm="1">
        <f t="array" ref="BS1739">INDEX($K:$P,ROW(),MATCH(BS$3,$K$2:$P$2,0))/12</f>
        <v>41666.666666666664</v>
      </c>
      <c r="BT1739" s="143" cm="1">
        <f t="array" ref="BT1739">INDEX($K:$P,ROW(),MATCH(BT$3,$K$2:$P$2,0))/12</f>
        <v>41666.666666666664</v>
      </c>
      <c r="BU1739" s="143" cm="1">
        <f t="array" ref="BU1739">INDEX($K:$P,ROW(),MATCH(BU$3,$K$2:$P$2,0))/12</f>
        <v>41666.666666666664</v>
      </c>
      <c r="BV1739" s="143" cm="1">
        <f t="array" ref="BV1739">INDEX($K:$P,ROW(),MATCH(BV$3,$K$2:$P$2,0))/12</f>
        <v>41666.666666666664</v>
      </c>
      <c r="BW1739" s="143" cm="1">
        <f t="array" ref="BW1739">INDEX($K:$P,ROW(),MATCH(BW$3,$K$2:$P$2,0))/12</f>
        <v>41666.666666666664</v>
      </c>
      <c r="BX1739" s="143" cm="1">
        <f t="array" ref="BX1739">INDEX($K:$P,ROW(),MATCH(BX$3,$K$2:$P$2,0))/12</f>
        <v>41666.666666666664</v>
      </c>
      <c r="BY1739" s="143" cm="1">
        <f t="array" ref="BY1739">INDEX($K:$P,ROW(),MATCH(BY$3,$K$2:$P$2,0))/12</f>
        <v>41666.666666666664</v>
      </c>
      <c r="BZ1739" s="143" cm="1">
        <f t="array" ref="BZ1739">INDEX($K:$P,ROW(),MATCH(BZ$3,$K$2:$P$2,0))/12</f>
        <v>41666.666666666664</v>
      </c>
      <c r="CA1739" s="143" cm="1">
        <f t="array" ref="CA1739">INDEX($K:$P,ROW(),MATCH(CA$3,$K$2:$P$2,0))/12</f>
        <v>41666.666666666664</v>
      </c>
      <c r="CB1739" s="143" cm="1">
        <f t="array" ref="CB1739">INDEX($K:$P,ROW(),MATCH(CB$3,$K$2:$P$2,0))/12</f>
        <v>41666.666666666664</v>
      </c>
      <c r="CC1739" s="143" cm="1">
        <f t="array" ref="CC1739">INDEX($K:$P,ROW(),MATCH(CC$3,$K$2:$P$2,0))/12</f>
        <v>41666.666666666664</v>
      </c>
      <c r="CD1739" s="143" cm="1">
        <f t="array" ref="CD1739">INDEX($K:$P,ROW(),MATCH(CD$3,$K$2:$P$2,0))/12</f>
        <v>41666.666666666664</v>
      </c>
      <c r="CE1739" s="143" cm="1">
        <f t="array" ref="CE1739">INDEX($K:$P,ROW(),MATCH(CE$3,$K$2:$P$2,0))/12</f>
        <v>41666.666666666664</v>
      </c>
      <c r="CF1739" s="143" cm="1">
        <f t="array" ref="CF1739">INDEX($K:$P,ROW(),MATCH(CF$3,$K$2:$P$2,0))/12</f>
        <v>41666.666666666664</v>
      </c>
      <c r="CG1739" s="143" cm="1">
        <f t="array" ref="CG1739">INDEX($K:$P,ROW(),MATCH(CG$3,$K$2:$P$2,0))/12</f>
        <v>41666.666666666664</v>
      </c>
      <c r="CH1739" s="143" cm="1">
        <f t="array" ref="CH1739">INDEX($K:$P,ROW(),MATCH(CH$3,$K$2:$P$2,0))/12</f>
        <v>41666.666666666664</v>
      </c>
      <c r="CI1739" s="143" cm="1">
        <f t="array" ref="CI1739">INDEX($K:$P,ROW(),MATCH(CI$3,$K$2:$P$2,0))/12</f>
        <v>41666.666666666664</v>
      </c>
      <c r="CJ1739" s="143" cm="1">
        <f t="array" ref="CJ1739">INDEX($K:$P,ROW(),MATCH(CJ$3,$K$2:$P$2,0))/12</f>
        <v>41666.666666666664</v>
      </c>
      <c r="CK1739" s="143" cm="1">
        <f t="array" ref="CK1739">INDEX($K:$P,ROW(),MATCH(CK$3,$K$2:$P$2,0))/12</f>
        <v>41666.666666666664</v>
      </c>
      <c r="CL1739" s="143" cm="1">
        <f t="array" ref="CL1739">INDEX($K:$P,ROW(),MATCH(CL$3,$K$2:$P$2,0))/12</f>
        <v>41666.666666666664</v>
      </c>
    </row>
    <row r="1740" spans="2:90" x14ac:dyDescent="0.4">
      <c r="B1740" s="141" t="str">
        <f>"# of FTE's - "&amp;SUBSTITUTE(B1737,":","")</f>
        <v># of FTE's - Headcount - revenue driven</v>
      </c>
      <c r="C1740" t="s">
        <v>80</v>
      </c>
      <c r="D1740" t="s">
        <v>757</v>
      </c>
      <c r="E1740" s="8" t="str">
        <f t="shared" si="2030"/>
        <v>1740 DCHC-S</v>
      </c>
      <c r="H1740" s="12"/>
      <c r="I1740" s="60"/>
      <c r="J1740" s="60"/>
      <c r="K1740" s="34">
        <f t="shared" ref="K1740:P1740" si="2031">SUMIF($4:$4,K$2,1738:1738)</f>
        <v>0</v>
      </c>
      <c r="L1740" s="34">
        <f t="shared" si="2031"/>
        <v>0</v>
      </c>
      <c r="M1740" s="34">
        <f t="shared" si="2031"/>
        <v>0</v>
      </c>
      <c r="N1740" s="34">
        <f t="shared" si="2031"/>
        <v>0</v>
      </c>
      <c r="O1740" s="34">
        <f t="shared" si="2031"/>
        <v>0</v>
      </c>
      <c r="P1740" s="34">
        <f t="shared" si="2031"/>
        <v>0</v>
      </c>
      <c r="R1740" s="15"/>
      <c r="S1740" s="76" cm="1">
        <f t="array" aca="1" ref="S1740" ca="1">ROUNDUP(INDIRECT(S1731)/S1739,0)</f>
        <v>1</v>
      </c>
      <c r="T1740" s="76" cm="1">
        <f t="array" aca="1" ref="T1740" ca="1">ROUNDUP(INDIRECT(T1731)/T1739,0)</f>
        <v>1</v>
      </c>
      <c r="U1740" s="76" cm="1">
        <f t="array" aca="1" ref="U1740" ca="1">ROUNDUP(INDIRECT(U1731)/U1739,0)</f>
        <v>1</v>
      </c>
      <c r="V1740" s="76" cm="1">
        <f t="array" aca="1" ref="V1740" ca="1">ROUNDUP(INDIRECT(V1731)/V1739,0)</f>
        <v>1</v>
      </c>
      <c r="W1740" s="76" cm="1">
        <f t="array" aca="1" ref="W1740" ca="1">ROUNDUP(INDIRECT(W1731)/W1739,0)</f>
        <v>1</v>
      </c>
      <c r="X1740" s="76" cm="1">
        <f t="array" aca="1" ref="X1740" ca="1">ROUNDUP(INDIRECT(X1731)/X1739,0)</f>
        <v>1</v>
      </c>
      <c r="Y1740" s="76" cm="1">
        <f t="array" aca="1" ref="Y1740" ca="1">ROUNDUP(INDIRECT(Y1731)/Y1739,0)</f>
        <v>1</v>
      </c>
      <c r="Z1740" s="76" cm="1">
        <f t="array" aca="1" ref="Z1740" ca="1">ROUNDUP(INDIRECT(Z1731)/Z1739,0)</f>
        <v>1</v>
      </c>
      <c r="AA1740" s="76" cm="1">
        <f t="array" aca="1" ref="AA1740" ca="1">ROUNDUP(INDIRECT(AA1731)/AA1739,0)</f>
        <v>1</v>
      </c>
      <c r="AB1740" s="76" cm="1">
        <f t="array" aca="1" ref="AB1740" ca="1">ROUNDUP(INDIRECT(AB1731)/AB1739,0)</f>
        <v>1</v>
      </c>
      <c r="AC1740" s="76" cm="1">
        <f t="array" aca="1" ref="AC1740" ca="1">ROUNDUP(INDIRECT(AC1731)/AC1739,0)</f>
        <v>1</v>
      </c>
      <c r="AD1740" s="76" cm="1">
        <f t="array" aca="1" ref="AD1740" ca="1">ROUNDUP(INDIRECT(AD1731)/AD1739,0)</f>
        <v>1</v>
      </c>
      <c r="AE1740" s="76" cm="1">
        <f t="array" aca="1" ref="AE1740" ca="1">ROUNDUP(INDIRECT(AE1731)/AE1739,0)</f>
        <v>1</v>
      </c>
      <c r="AF1740" s="76" cm="1">
        <f t="array" aca="1" ref="AF1740" ca="1">ROUNDUP(INDIRECT(AF1731)/AF1739,0)</f>
        <v>1</v>
      </c>
      <c r="AG1740" s="76" cm="1">
        <f t="array" aca="1" ref="AG1740" ca="1">ROUNDUP(INDIRECT(AG1731)/AG1739,0)</f>
        <v>1</v>
      </c>
      <c r="AH1740" s="76" cm="1">
        <f t="array" aca="1" ref="AH1740" ca="1">ROUNDUP(INDIRECT(AH1731)/AH1739,0)</f>
        <v>1</v>
      </c>
      <c r="AI1740" s="76" cm="1">
        <f t="array" aca="1" ref="AI1740" ca="1">ROUNDUP(INDIRECT(AI1731)/AI1739,0)</f>
        <v>1</v>
      </c>
      <c r="AJ1740" s="76" cm="1">
        <f t="array" aca="1" ref="AJ1740" ca="1">ROUNDUP(INDIRECT(AJ1731)/AJ1739,0)</f>
        <v>1</v>
      </c>
      <c r="AK1740" s="76" cm="1">
        <f t="array" aca="1" ref="AK1740" ca="1">ROUNDUP(INDIRECT(AK1731)/AK1739,0)</f>
        <v>1</v>
      </c>
      <c r="AL1740" s="76" cm="1">
        <f t="array" aca="1" ref="AL1740" ca="1">ROUNDUP(INDIRECT(AL1731)/AL1739,0)</f>
        <v>1</v>
      </c>
      <c r="AM1740" s="76" cm="1">
        <f t="array" aca="1" ref="AM1740" ca="1">ROUNDUP(INDIRECT(AM1731)/AM1739,0)</f>
        <v>1</v>
      </c>
      <c r="AN1740" s="76" cm="1">
        <f t="array" aca="1" ref="AN1740" ca="1">ROUNDUP(INDIRECT(AN1731)/AN1739,0)</f>
        <v>1</v>
      </c>
      <c r="AO1740" s="76" cm="1">
        <f t="array" aca="1" ref="AO1740" ca="1">ROUNDUP(INDIRECT(AO1731)/AO1739,0)</f>
        <v>1</v>
      </c>
      <c r="AP1740" s="76" cm="1">
        <f t="array" aca="1" ref="AP1740" ca="1">ROUNDUP(INDIRECT(AP1731)/AP1739,0)</f>
        <v>1</v>
      </c>
      <c r="AQ1740" s="76" cm="1">
        <f t="array" aca="1" ref="AQ1740" ca="1">ROUNDUP(INDIRECT(AQ1731)/AQ1739,0)</f>
        <v>1</v>
      </c>
      <c r="AR1740" s="76" cm="1">
        <f t="array" aca="1" ref="AR1740" ca="1">ROUNDUP(INDIRECT(AR1731)/AR1739,0)</f>
        <v>1</v>
      </c>
      <c r="AS1740" s="76" cm="1">
        <f t="array" aca="1" ref="AS1740" ca="1">ROUNDUP(INDIRECT(AS1731)/AS1739,0)</f>
        <v>1</v>
      </c>
      <c r="AT1740" s="76" cm="1">
        <f t="array" aca="1" ref="AT1740" ca="1">ROUNDUP(INDIRECT(AT1731)/AT1739,0)</f>
        <v>1</v>
      </c>
      <c r="AU1740" s="76" cm="1">
        <f t="array" aca="1" ref="AU1740" ca="1">ROUNDUP(INDIRECT(AU1731)/AU1739,0)</f>
        <v>1</v>
      </c>
      <c r="AV1740" s="76" cm="1">
        <f t="array" aca="1" ref="AV1740" ca="1">ROUNDUP(INDIRECT(AV1731)/AV1739,0)</f>
        <v>1</v>
      </c>
      <c r="AW1740" s="76" cm="1">
        <f t="array" aca="1" ref="AW1740" ca="1">ROUNDUP(INDIRECT(AW1731)/AW1739,0)</f>
        <v>1</v>
      </c>
      <c r="AX1740" s="76" cm="1">
        <f t="array" aca="1" ref="AX1740" ca="1">ROUNDUP(INDIRECT(AX1731)/AX1739,0)</f>
        <v>1</v>
      </c>
      <c r="AY1740" s="76" cm="1">
        <f t="array" aca="1" ref="AY1740" ca="1">ROUNDUP(INDIRECT(AY1731)/AY1739,0)</f>
        <v>1</v>
      </c>
      <c r="AZ1740" s="76" cm="1">
        <f t="array" aca="1" ref="AZ1740" ca="1">ROUNDUP(INDIRECT(AZ1731)/AZ1739,0)</f>
        <v>1</v>
      </c>
      <c r="BA1740" s="76" cm="1">
        <f t="array" aca="1" ref="BA1740" ca="1">ROUNDUP(INDIRECT(BA1731)/BA1739,0)</f>
        <v>1</v>
      </c>
      <c r="BB1740" s="76" cm="1">
        <f t="array" aca="1" ref="BB1740" ca="1">ROUNDUP(INDIRECT(BB1731)/BB1739,0)</f>
        <v>1</v>
      </c>
      <c r="BC1740" s="76" cm="1">
        <f t="array" aca="1" ref="BC1740" ca="1">ROUNDUP(INDIRECT(BC1731)/BC1739,0)</f>
        <v>1</v>
      </c>
      <c r="BD1740" s="76" cm="1">
        <f t="array" aca="1" ref="BD1740" ca="1">ROUNDUP(INDIRECT(BD1731)/BD1739,0)</f>
        <v>1</v>
      </c>
      <c r="BE1740" s="76" cm="1">
        <f t="array" aca="1" ref="BE1740" ca="1">ROUNDUP(INDIRECT(BE1731)/BE1739,0)</f>
        <v>1</v>
      </c>
      <c r="BF1740" s="76" cm="1">
        <f t="array" aca="1" ref="BF1740" ca="1">ROUNDUP(INDIRECT(BF1731)/BF1739,0)</f>
        <v>1</v>
      </c>
      <c r="BG1740" s="76" cm="1">
        <f t="array" aca="1" ref="BG1740" ca="1">ROUNDUP(INDIRECT(BG1731)/BG1739,0)</f>
        <v>1</v>
      </c>
      <c r="BH1740" s="76" cm="1">
        <f t="array" aca="1" ref="BH1740" ca="1">ROUNDUP(INDIRECT(BH1731)/BH1739,0)</f>
        <v>1</v>
      </c>
      <c r="BI1740" s="76" cm="1">
        <f t="array" aca="1" ref="BI1740" ca="1">ROUNDUP(INDIRECT(BI1731)/BI1739,0)</f>
        <v>1</v>
      </c>
      <c r="BJ1740" s="76" cm="1">
        <f t="array" aca="1" ref="BJ1740" ca="1">ROUNDUP(INDIRECT(BJ1731)/BJ1739,0)</f>
        <v>1</v>
      </c>
      <c r="BK1740" s="76" cm="1">
        <f t="array" aca="1" ref="BK1740" ca="1">ROUNDUP(INDIRECT(BK1731)/BK1739,0)</f>
        <v>1</v>
      </c>
      <c r="BL1740" s="76" cm="1">
        <f t="array" aca="1" ref="BL1740" ca="1">ROUNDUP(INDIRECT(BL1731)/BL1739,0)</f>
        <v>1</v>
      </c>
      <c r="BM1740" s="76" cm="1">
        <f t="array" aca="1" ref="BM1740" ca="1">ROUNDUP(INDIRECT(BM1731)/BM1739,0)</f>
        <v>1</v>
      </c>
      <c r="BN1740" s="76" cm="1">
        <f t="array" aca="1" ref="BN1740" ca="1">ROUNDUP(INDIRECT(BN1731)/BN1739,0)</f>
        <v>1</v>
      </c>
      <c r="BO1740" s="76" cm="1">
        <f t="array" aca="1" ref="BO1740" ca="1">ROUNDUP(INDIRECT(BO1731)/BO1739,0)</f>
        <v>1</v>
      </c>
      <c r="BP1740" s="76" cm="1">
        <f t="array" aca="1" ref="BP1740" ca="1">ROUNDUP(INDIRECT(BP1731)/BP1739,0)</f>
        <v>1</v>
      </c>
      <c r="BQ1740" s="76" cm="1">
        <f t="array" aca="1" ref="BQ1740" ca="1">ROUNDUP(INDIRECT(BQ1731)/BQ1739,0)</f>
        <v>1</v>
      </c>
      <c r="BR1740" s="76" cm="1">
        <f t="array" aca="1" ref="BR1740" ca="1">ROUNDUP(INDIRECT(BR1731)/BR1739,0)</f>
        <v>1</v>
      </c>
      <c r="BS1740" s="76" cm="1">
        <f t="array" aca="1" ref="BS1740" ca="1">ROUNDUP(INDIRECT(BS1731)/BS1739,0)</f>
        <v>1</v>
      </c>
      <c r="BT1740" s="76" cm="1">
        <f t="array" aca="1" ref="BT1740" ca="1">ROUNDUP(INDIRECT(BT1731)/BT1739,0)</f>
        <v>1</v>
      </c>
      <c r="BU1740" s="76" cm="1">
        <f t="array" aca="1" ref="BU1740" ca="1">ROUNDUP(INDIRECT(BU1731)/BU1739,0)</f>
        <v>1</v>
      </c>
      <c r="BV1740" s="76" cm="1">
        <f t="array" aca="1" ref="BV1740" ca="1">ROUNDUP(INDIRECT(BV1731)/BV1739,0)</f>
        <v>1</v>
      </c>
      <c r="BW1740" s="76" cm="1">
        <f t="array" aca="1" ref="BW1740" ca="1">ROUNDUP(INDIRECT(BW1731)/BW1739,0)</f>
        <v>1</v>
      </c>
      <c r="BX1740" s="76" cm="1">
        <f t="array" aca="1" ref="BX1740" ca="1">ROUNDUP(INDIRECT(BX1731)/BX1739,0)</f>
        <v>1</v>
      </c>
      <c r="BY1740" s="76" cm="1">
        <f t="array" aca="1" ref="BY1740" ca="1">ROUNDUP(INDIRECT(BY1731)/BY1739,0)</f>
        <v>1</v>
      </c>
      <c r="BZ1740" s="76" cm="1">
        <f t="array" aca="1" ref="BZ1740" ca="1">ROUNDUP(INDIRECT(BZ1731)/BZ1739,0)</f>
        <v>1</v>
      </c>
      <c r="CA1740" s="76" cm="1">
        <f t="array" aca="1" ref="CA1740" ca="1">ROUNDUP(INDIRECT(CA1731)/CA1739,0)</f>
        <v>1</v>
      </c>
      <c r="CB1740" s="76" cm="1">
        <f t="array" aca="1" ref="CB1740" ca="1">ROUNDUP(INDIRECT(CB1731)/CB1739,0)</f>
        <v>1</v>
      </c>
      <c r="CC1740" s="76" cm="1">
        <f t="array" aca="1" ref="CC1740" ca="1">ROUNDUP(INDIRECT(CC1731)/CC1739,0)</f>
        <v>1</v>
      </c>
      <c r="CD1740" s="76" cm="1">
        <f t="array" aca="1" ref="CD1740" ca="1">ROUNDUP(INDIRECT(CD1731)/CD1739,0)</f>
        <v>1</v>
      </c>
      <c r="CE1740" s="76" cm="1">
        <f t="array" aca="1" ref="CE1740" ca="1">ROUNDUP(INDIRECT(CE1731)/CE1739,0)</f>
        <v>1</v>
      </c>
      <c r="CF1740" s="76" cm="1">
        <f t="array" aca="1" ref="CF1740" ca="1">ROUNDUP(INDIRECT(CF1731)/CF1739,0)</f>
        <v>1</v>
      </c>
      <c r="CG1740" s="76" cm="1">
        <f t="array" aca="1" ref="CG1740" ca="1">ROUNDUP(INDIRECT(CG1731)/CG1739,0)</f>
        <v>1</v>
      </c>
      <c r="CH1740" s="76" cm="1">
        <f t="array" aca="1" ref="CH1740" ca="1">ROUNDUP(INDIRECT(CH1731)/CH1739,0)</f>
        <v>1</v>
      </c>
      <c r="CI1740" s="76" cm="1">
        <f t="array" aca="1" ref="CI1740" ca="1">ROUNDUP(INDIRECT(CI1731)/CI1739,0)</f>
        <v>1</v>
      </c>
      <c r="CJ1740" s="76" cm="1">
        <f t="array" aca="1" ref="CJ1740" ca="1">ROUNDUP(INDIRECT(CJ1731)/CJ1739,0)</f>
        <v>1</v>
      </c>
      <c r="CK1740" s="76" cm="1">
        <f t="array" aca="1" ref="CK1740" ca="1">ROUNDUP(INDIRECT(CK1731)/CK1739,0)</f>
        <v>1</v>
      </c>
      <c r="CL1740" s="76" cm="1">
        <f t="array" aca="1" ref="CL1740" ca="1">ROUNDUP(INDIRECT(CL1731)/CL1739,0)</f>
        <v>1</v>
      </c>
    </row>
    <row r="1741" spans="2:90" x14ac:dyDescent="0.4">
      <c r="B1741" s="141" t="s">
        <v>185</v>
      </c>
      <c r="D1741" t="s">
        <v>757</v>
      </c>
      <c r="E1741" s="8" t="str">
        <f t="shared" si="2030"/>
        <v>1741 DCHC-S</v>
      </c>
      <c r="G1741" t="str">
        <f>E1741</f>
        <v>1741 DCHC-S</v>
      </c>
      <c r="H1741" s="12"/>
      <c r="I1741" s="60"/>
      <c r="J1741" s="60"/>
      <c r="K1741" s="18">
        <v>50000</v>
      </c>
      <c r="L1741" s="18">
        <v>50000</v>
      </c>
      <c r="M1741" s="18">
        <v>50000</v>
      </c>
      <c r="N1741" s="18">
        <v>50000</v>
      </c>
      <c r="O1741" s="18">
        <v>50000</v>
      </c>
      <c r="P1741" s="18">
        <v>50000</v>
      </c>
      <c r="R1741" s="19"/>
      <c r="S1741" s="143" cm="1">
        <f t="array" ref="S1741">INDEX($K:$P,ROW(),MATCH(S$3,$K$2:$P$2,0))/12</f>
        <v>4166.666666666667</v>
      </c>
      <c r="T1741" s="143" cm="1">
        <f t="array" ref="T1741">INDEX($K:$P,ROW(),MATCH(T$3,$K$2:$P$2,0))/12</f>
        <v>4166.666666666667</v>
      </c>
      <c r="U1741" s="143" cm="1">
        <f t="array" ref="U1741">INDEX($K:$P,ROW(),MATCH(U$3,$K$2:$P$2,0))/12</f>
        <v>4166.666666666667</v>
      </c>
      <c r="V1741" s="143" cm="1">
        <f t="array" ref="V1741">INDEX($K:$P,ROW(),MATCH(V$3,$K$2:$P$2,0))/12</f>
        <v>4166.666666666667</v>
      </c>
      <c r="W1741" s="143" cm="1">
        <f t="array" ref="W1741">INDEX($K:$P,ROW(),MATCH(W$3,$K$2:$P$2,0))/12</f>
        <v>4166.666666666667</v>
      </c>
      <c r="X1741" s="143" cm="1">
        <f t="array" ref="X1741">INDEX($K:$P,ROW(),MATCH(X$3,$K$2:$P$2,0))/12</f>
        <v>4166.666666666667</v>
      </c>
      <c r="Y1741" s="143" cm="1">
        <f t="array" ref="Y1741">INDEX($K:$P,ROW(),MATCH(Y$3,$K$2:$P$2,0))/12</f>
        <v>4166.666666666667</v>
      </c>
      <c r="Z1741" s="143" cm="1">
        <f t="array" ref="Z1741">INDEX($K:$P,ROW(),MATCH(Z$3,$K$2:$P$2,0))/12</f>
        <v>4166.666666666667</v>
      </c>
      <c r="AA1741" s="143" cm="1">
        <f t="array" ref="AA1741">INDEX($K:$P,ROW(),MATCH(AA$3,$K$2:$P$2,0))/12</f>
        <v>4166.666666666667</v>
      </c>
      <c r="AB1741" s="143" cm="1">
        <f t="array" ref="AB1741">INDEX($K:$P,ROW(),MATCH(AB$3,$K$2:$P$2,0))/12</f>
        <v>4166.666666666667</v>
      </c>
      <c r="AC1741" s="143" cm="1">
        <f t="array" ref="AC1741">INDEX($K:$P,ROW(),MATCH(AC$3,$K$2:$P$2,0))/12</f>
        <v>4166.666666666667</v>
      </c>
      <c r="AD1741" s="143" cm="1">
        <f t="array" ref="AD1741">INDEX($K:$P,ROW(),MATCH(AD$3,$K$2:$P$2,0))/12</f>
        <v>4166.666666666667</v>
      </c>
      <c r="AE1741" s="143" cm="1">
        <f t="array" ref="AE1741">INDEX($K:$P,ROW(),MATCH(AE$3,$K$2:$P$2,0))/12</f>
        <v>4166.666666666667</v>
      </c>
      <c r="AF1741" s="143" cm="1">
        <f t="array" ref="AF1741">INDEX($K:$P,ROW(),MATCH(AF$3,$K$2:$P$2,0))/12</f>
        <v>4166.666666666667</v>
      </c>
      <c r="AG1741" s="143" cm="1">
        <f t="array" ref="AG1741">INDEX($K:$P,ROW(),MATCH(AG$3,$K$2:$P$2,0))/12</f>
        <v>4166.666666666667</v>
      </c>
      <c r="AH1741" s="143" cm="1">
        <f t="array" ref="AH1741">INDEX($K:$P,ROW(),MATCH(AH$3,$K$2:$P$2,0))/12</f>
        <v>4166.666666666667</v>
      </c>
      <c r="AI1741" s="143" cm="1">
        <f t="array" ref="AI1741">INDEX($K:$P,ROW(),MATCH(AI$3,$K$2:$P$2,0))/12</f>
        <v>4166.666666666667</v>
      </c>
      <c r="AJ1741" s="143" cm="1">
        <f t="array" ref="AJ1741">INDEX($K:$P,ROW(),MATCH(AJ$3,$K$2:$P$2,0))/12</f>
        <v>4166.666666666667</v>
      </c>
      <c r="AK1741" s="143" cm="1">
        <f t="array" ref="AK1741">INDEX($K:$P,ROW(),MATCH(AK$3,$K$2:$P$2,0))/12</f>
        <v>4166.666666666667</v>
      </c>
      <c r="AL1741" s="143" cm="1">
        <f t="array" ref="AL1741">INDEX($K:$P,ROW(),MATCH(AL$3,$K$2:$P$2,0))/12</f>
        <v>4166.666666666667</v>
      </c>
      <c r="AM1741" s="143" cm="1">
        <f t="array" ref="AM1741">INDEX($K:$P,ROW(),MATCH(AM$3,$K$2:$P$2,0))/12</f>
        <v>4166.666666666667</v>
      </c>
      <c r="AN1741" s="143" cm="1">
        <f t="array" ref="AN1741">INDEX($K:$P,ROW(),MATCH(AN$3,$K$2:$P$2,0))/12</f>
        <v>4166.666666666667</v>
      </c>
      <c r="AO1741" s="143" cm="1">
        <f t="array" ref="AO1741">INDEX($K:$P,ROW(),MATCH(AO$3,$K$2:$P$2,0))/12</f>
        <v>4166.666666666667</v>
      </c>
      <c r="AP1741" s="143" cm="1">
        <f t="array" ref="AP1741">INDEX($K:$P,ROW(),MATCH(AP$3,$K$2:$P$2,0))/12</f>
        <v>4166.666666666667</v>
      </c>
      <c r="AQ1741" s="143" cm="1">
        <f t="array" ref="AQ1741">INDEX($K:$P,ROW(),MATCH(AQ$3,$K$2:$P$2,0))/12</f>
        <v>4166.666666666667</v>
      </c>
      <c r="AR1741" s="143" cm="1">
        <f t="array" ref="AR1741">INDEX($K:$P,ROW(),MATCH(AR$3,$K$2:$P$2,0))/12</f>
        <v>4166.666666666667</v>
      </c>
      <c r="AS1741" s="143" cm="1">
        <f t="array" ref="AS1741">INDEX($K:$P,ROW(),MATCH(AS$3,$K$2:$P$2,0))/12</f>
        <v>4166.666666666667</v>
      </c>
      <c r="AT1741" s="143" cm="1">
        <f t="array" ref="AT1741">INDEX($K:$P,ROW(),MATCH(AT$3,$K$2:$P$2,0))/12</f>
        <v>4166.666666666667</v>
      </c>
      <c r="AU1741" s="143" cm="1">
        <f t="array" ref="AU1741">INDEX($K:$P,ROW(),MATCH(AU$3,$K$2:$P$2,0))/12</f>
        <v>4166.666666666667</v>
      </c>
      <c r="AV1741" s="143" cm="1">
        <f t="array" ref="AV1741">INDEX($K:$P,ROW(),MATCH(AV$3,$K$2:$P$2,0))/12</f>
        <v>4166.666666666667</v>
      </c>
      <c r="AW1741" s="143" cm="1">
        <f t="array" ref="AW1741">INDEX($K:$P,ROW(),MATCH(AW$3,$K$2:$P$2,0))/12</f>
        <v>4166.666666666667</v>
      </c>
      <c r="AX1741" s="143" cm="1">
        <f t="array" ref="AX1741">INDEX($K:$P,ROW(),MATCH(AX$3,$K$2:$P$2,0))/12</f>
        <v>4166.666666666667</v>
      </c>
      <c r="AY1741" s="143" cm="1">
        <f t="array" ref="AY1741">INDEX($K:$P,ROW(),MATCH(AY$3,$K$2:$P$2,0))/12</f>
        <v>4166.666666666667</v>
      </c>
      <c r="AZ1741" s="143" cm="1">
        <f t="array" ref="AZ1741">INDEX($K:$P,ROW(),MATCH(AZ$3,$K$2:$P$2,0))/12</f>
        <v>4166.666666666667</v>
      </c>
      <c r="BA1741" s="143" cm="1">
        <f t="array" ref="BA1741">INDEX($K:$P,ROW(),MATCH(BA$3,$K$2:$P$2,0))/12</f>
        <v>4166.666666666667</v>
      </c>
      <c r="BB1741" s="143" cm="1">
        <f t="array" ref="BB1741">INDEX($K:$P,ROW(),MATCH(BB$3,$K$2:$P$2,0))/12</f>
        <v>4166.666666666667</v>
      </c>
      <c r="BC1741" s="143" cm="1">
        <f t="array" ref="BC1741">INDEX($K:$P,ROW(),MATCH(BC$3,$K$2:$P$2,0))/12</f>
        <v>4166.666666666667</v>
      </c>
      <c r="BD1741" s="143" cm="1">
        <f t="array" ref="BD1741">INDEX($K:$P,ROW(),MATCH(BD$3,$K$2:$P$2,0))/12</f>
        <v>4166.666666666667</v>
      </c>
      <c r="BE1741" s="143" cm="1">
        <f t="array" ref="BE1741">INDEX($K:$P,ROW(),MATCH(BE$3,$K$2:$P$2,0))/12</f>
        <v>4166.666666666667</v>
      </c>
      <c r="BF1741" s="143" cm="1">
        <f t="array" ref="BF1741">INDEX($K:$P,ROW(),MATCH(BF$3,$K$2:$P$2,0))/12</f>
        <v>4166.666666666667</v>
      </c>
      <c r="BG1741" s="143" cm="1">
        <f t="array" ref="BG1741">INDEX($K:$P,ROW(),MATCH(BG$3,$K$2:$P$2,0))/12</f>
        <v>4166.666666666667</v>
      </c>
      <c r="BH1741" s="143" cm="1">
        <f t="array" ref="BH1741">INDEX($K:$P,ROW(),MATCH(BH$3,$K$2:$P$2,0))/12</f>
        <v>4166.666666666667</v>
      </c>
      <c r="BI1741" s="143" cm="1">
        <f t="array" ref="BI1741">INDEX($K:$P,ROW(),MATCH(BI$3,$K$2:$P$2,0))/12</f>
        <v>4166.666666666667</v>
      </c>
      <c r="BJ1741" s="143" cm="1">
        <f t="array" ref="BJ1741">INDEX($K:$P,ROW(),MATCH(BJ$3,$K$2:$P$2,0))/12</f>
        <v>4166.666666666667</v>
      </c>
      <c r="BK1741" s="143" cm="1">
        <f t="array" ref="BK1741">INDEX($K:$P,ROW(),MATCH(BK$3,$K$2:$P$2,0))/12</f>
        <v>4166.666666666667</v>
      </c>
      <c r="BL1741" s="143" cm="1">
        <f t="array" ref="BL1741">INDEX($K:$P,ROW(),MATCH(BL$3,$K$2:$P$2,0))/12</f>
        <v>4166.666666666667</v>
      </c>
      <c r="BM1741" s="143" cm="1">
        <f t="array" ref="BM1741">INDEX($K:$P,ROW(),MATCH(BM$3,$K$2:$P$2,0))/12</f>
        <v>4166.666666666667</v>
      </c>
      <c r="BN1741" s="143" cm="1">
        <f t="array" ref="BN1741">INDEX($K:$P,ROW(),MATCH(BN$3,$K$2:$P$2,0))/12</f>
        <v>4166.666666666667</v>
      </c>
      <c r="BO1741" s="143" cm="1">
        <f t="array" ref="BO1741">INDEX($K:$P,ROW(),MATCH(BO$3,$K$2:$P$2,0))/12</f>
        <v>4166.666666666667</v>
      </c>
      <c r="BP1741" s="143" cm="1">
        <f t="array" ref="BP1741">INDEX($K:$P,ROW(),MATCH(BP$3,$K$2:$P$2,0))/12</f>
        <v>4166.666666666667</v>
      </c>
      <c r="BQ1741" s="143" cm="1">
        <f t="array" ref="BQ1741">INDEX($K:$P,ROW(),MATCH(BQ$3,$K$2:$P$2,0))/12</f>
        <v>4166.666666666667</v>
      </c>
      <c r="BR1741" s="143" cm="1">
        <f t="array" ref="BR1741">INDEX($K:$P,ROW(),MATCH(BR$3,$K$2:$P$2,0))/12</f>
        <v>4166.666666666667</v>
      </c>
      <c r="BS1741" s="143" cm="1">
        <f t="array" ref="BS1741">INDEX($K:$P,ROW(),MATCH(BS$3,$K$2:$P$2,0))/12</f>
        <v>4166.666666666667</v>
      </c>
      <c r="BT1741" s="143" cm="1">
        <f t="array" ref="BT1741">INDEX($K:$P,ROW(),MATCH(BT$3,$K$2:$P$2,0))/12</f>
        <v>4166.666666666667</v>
      </c>
      <c r="BU1741" s="143" cm="1">
        <f t="array" ref="BU1741">INDEX($K:$P,ROW(),MATCH(BU$3,$K$2:$P$2,0))/12</f>
        <v>4166.666666666667</v>
      </c>
      <c r="BV1741" s="143" cm="1">
        <f t="array" ref="BV1741">INDEX($K:$P,ROW(),MATCH(BV$3,$K$2:$P$2,0))/12</f>
        <v>4166.666666666667</v>
      </c>
      <c r="BW1741" s="143" cm="1">
        <f t="array" ref="BW1741">INDEX($K:$P,ROW(),MATCH(BW$3,$K$2:$P$2,0))/12</f>
        <v>4166.666666666667</v>
      </c>
      <c r="BX1741" s="143" cm="1">
        <f t="array" ref="BX1741">INDEX($K:$P,ROW(),MATCH(BX$3,$K$2:$P$2,0))/12</f>
        <v>4166.666666666667</v>
      </c>
      <c r="BY1741" s="143" cm="1">
        <f t="array" ref="BY1741">INDEX($K:$P,ROW(),MATCH(BY$3,$K$2:$P$2,0))/12</f>
        <v>4166.666666666667</v>
      </c>
      <c r="BZ1741" s="143" cm="1">
        <f t="array" ref="BZ1741">INDEX($K:$P,ROW(),MATCH(BZ$3,$K$2:$P$2,0))/12</f>
        <v>4166.666666666667</v>
      </c>
      <c r="CA1741" s="143" cm="1">
        <f t="array" ref="CA1741">INDEX($K:$P,ROW(),MATCH(CA$3,$K$2:$P$2,0))/12</f>
        <v>4166.666666666667</v>
      </c>
      <c r="CB1741" s="143" cm="1">
        <f t="array" ref="CB1741">INDEX($K:$P,ROW(),MATCH(CB$3,$K$2:$P$2,0))/12</f>
        <v>4166.666666666667</v>
      </c>
      <c r="CC1741" s="143" cm="1">
        <f t="array" ref="CC1741">INDEX($K:$P,ROW(),MATCH(CC$3,$K$2:$P$2,0))/12</f>
        <v>4166.666666666667</v>
      </c>
      <c r="CD1741" s="143" cm="1">
        <f t="array" ref="CD1741">INDEX($K:$P,ROW(),MATCH(CD$3,$K$2:$P$2,0))/12</f>
        <v>4166.666666666667</v>
      </c>
      <c r="CE1741" s="143" cm="1">
        <f t="array" ref="CE1741">INDEX($K:$P,ROW(),MATCH(CE$3,$K$2:$P$2,0))/12</f>
        <v>4166.666666666667</v>
      </c>
      <c r="CF1741" s="143" cm="1">
        <f t="array" ref="CF1741">INDEX($K:$P,ROW(),MATCH(CF$3,$K$2:$P$2,0))/12</f>
        <v>4166.666666666667</v>
      </c>
      <c r="CG1741" s="143" cm="1">
        <f t="array" ref="CG1741">INDEX($K:$P,ROW(),MATCH(CG$3,$K$2:$P$2,0))/12</f>
        <v>4166.666666666667</v>
      </c>
      <c r="CH1741" s="143" cm="1">
        <f t="array" ref="CH1741">INDEX($K:$P,ROW(),MATCH(CH$3,$K$2:$P$2,0))/12</f>
        <v>4166.666666666667</v>
      </c>
      <c r="CI1741" s="143" cm="1">
        <f t="array" ref="CI1741">INDEX($K:$P,ROW(),MATCH(CI$3,$K$2:$P$2,0))/12</f>
        <v>4166.666666666667</v>
      </c>
      <c r="CJ1741" s="143" cm="1">
        <f t="array" ref="CJ1741">INDEX($K:$P,ROW(),MATCH(CJ$3,$K$2:$P$2,0))/12</f>
        <v>4166.666666666667</v>
      </c>
      <c r="CK1741" s="143" cm="1">
        <f t="array" ref="CK1741">INDEX($K:$P,ROW(),MATCH(CK$3,$K$2:$P$2,0))/12</f>
        <v>4166.666666666667</v>
      </c>
      <c r="CL1741" s="143" cm="1">
        <f t="array" ref="CL1741">INDEX($K:$P,ROW(),MATCH(CL$3,$K$2:$P$2,0))/12</f>
        <v>4166.666666666667</v>
      </c>
    </row>
    <row r="1742" spans="2:90" x14ac:dyDescent="0.4">
      <c r="B1742" s="123" t="str">
        <f>"Expense - "&amp;SUBSTITUTE(B1737,":","")</f>
        <v>Expense - Headcount - revenue driven</v>
      </c>
      <c r="C1742" t="s">
        <v>203</v>
      </c>
      <c r="D1742" t="s">
        <v>757</v>
      </c>
      <c r="E1742" s="8" t="str">
        <f t="shared" si="2030"/>
        <v>1742 DCHC-S</v>
      </c>
      <c r="H1742" s="27"/>
      <c r="I1742" s="78"/>
      <c r="J1742" s="78"/>
      <c r="K1742" s="63">
        <f t="shared" ref="K1742:P1742" ca="1" si="2032">SUMIF($3:$3,K$2,1742:1742)</f>
        <v>-49999.999999999993</v>
      </c>
      <c r="L1742" s="63">
        <f t="shared" ca="1" si="2032"/>
        <v>-49999.999999999993</v>
      </c>
      <c r="M1742" s="63">
        <f t="shared" ca="1" si="2032"/>
        <v>-49999.999999999993</v>
      </c>
      <c r="N1742" s="63">
        <f t="shared" ca="1" si="2032"/>
        <v>-49999.999999999993</v>
      </c>
      <c r="O1742" s="63">
        <f t="shared" ca="1" si="2032"/>
        <v>-49999.999999999993</v>
      </c>
      <c r="P1742" s="63">
        <f t="shared" ca="1" si="2032"/>
        <v>-49999.999999999993</v>
      </c>
      <c r="R1742" s="33"/>
      <c r="S1742" s="144">
        <f t="shared" ref="S1742" ca="1" si="2033">-S1741*S1740</f>
        <v>-4166.666666666667</v>
      </c>
      <c r="T1742" s="144">
        <f t="shared" ref="T1742:AX1742" ca="1" si="2034">-T1741*T1740</f>
        <v>-4166.666666666667</v>
      </c>
      <c r="U1742" s="144">
        <f t="shared" ca="1" si="2034"/>
        <v>-4166.666666666667</v>
      </c>
      <c r="V1742" s="144">
        <f t="shared" ca="1" si="2034"/>
        <v>-4166.666666666667</v>
      </c>
      <c r="W1742" s="144">
        <f t="shared" ca="1" si="2034"/>
        <v>-4166.666666666667</v>
      </c>
      <c r="X1742" s="144">
        <f t="shared" ca="1" si="2034"/>
        <v>-4166.666666666667</v>
      </c>
      <c r="Y1742" s="144">
        <f t="shared" ca="1" si="2034"/>
        <v>-4166.666666666667</v>
      </c>
      <c r="Z1742" s="144">
        <f t="shared" ca="1" si="2034"/>
        <v>-4166.666666666667</v>
      </c>
      <c r="AA1742" s="144">
        <f t="shared" ca="1" si="2034"/>
        <v>-4166.666666666667</v>
      </c>
      <c r="AB1742" s="144">
        <f t="shared" ca="1" si="2034"/>
        <v>-4166.666666666667</v>
      </c>
      <c r="AC1742" s="144">
        <f t="shared" ca="1" si="2034"/>
        <v>-4166.666666666667</v>
      </c>
      <c r="AD1742" s="144">
        <f t="shared" ca="1" si="2034"/>
        <v>-4166.666666666667</v>
      </c>
      <c r="AE1742" s="144">
        <f t="shared" ca="1" si="2034"/>
        <v>-4166.666666666667</v>
      </c>
      <c r="AF1742" s="144">
        <f t="shared" ca="1" si="2034"/>
        <v>-4166.666666666667</v>
      </c>
      <c r="AG1742" s="144">
        <f t="shared" ca="1" si="2034"/>
        <v>-4166.666666666667</v>
      </c>
      <c r="AH1742" s="144">
        <f t="shared" ca="1" si="2034"/>
        <v>-4166.666666666667</v>
      </c>
      <c r="AI1742" s="144">
        <f t="shared" ca="1" si="2034"/>
        <v>-4166.666666666667</v>
      </c>
      <c r="AJ1742" s="144">
        <f t="shared" ca="1" si="2034"/>
        <v>-4166.666666666667</v>
      </c>
      <c r="AK1742" s="144">
        <f t="shared" ca="1" si="2034"/>
        <v>-4166.666666666667</v>
      </c>
      <c r="AL1742" s="144">
        <f t="shared" ca="1" si="2034"/>
        <v>-4166.666666666667</v>
      </c>
      <c r="AM1742" s="144">
        <f t="shared" ca="1" si="2034"/>
        <v>-4166.666666666667</v>
      </c>
      <c r="AN1742" s="144">
        <f t="shared" ca="1" si="2034"/>
        <v>-4166.666666666667</v>
      </c>
      <c r="AO1742" s="144">
        <f t="shared" ca="1" si="2034"/>
        <v>-4166.666666666667</v>
      </c>
      <c r="AP1742" s="144">
        <f t="shared" ca="1" si="2034"/>
        <v>-4166.666666666667</v>
      </c>
      <c r="AQ1742" s="144">
        <f t="shared" ca="1" si="2034"/>
        <v>-4166.666666666667</v>
      </c>
      <c r="AR1742" s="144">
        <f t="shared" ca="1" si="2034"/>
        <v>-4166.666666666667</v>
      </c>
      <c r="AS1742" s="144">
        <f t="shared" ca="1" si="2034"/>
        <v>-4166.666666666667</v>
      </c>
      <c r="AT1742" s="144">
        <f t="shared" ca="1" si="2034"/>
        <v>-4166.666666666667</v>
      </c>
      <c r="AU1742" s="144">
        <f t="shared" ca="1" si="2034"/>
        <v>-4166.666666666667</v>
      </c>
      <c r="AV1742" s="144">
        <f t="shared" ca="1" si="2034"/>
        <v>-4166.666666666667</v>
      </c>
      <c r="AW1742" s="144">
        <f t="shared" ca="1" si="2034"/>
        <v>-4166.666666666667</v>
      </c>
      <c r="AX1742" s="144">
        <f t="shared" ca="1" si="2034"/>
        <v>-4166.666666666667</v>
      </c>
      <c r="AY1742" s="144">
        <f t="shared" ref="AY1742:CD1742" ca="1" si="2035">-AY1741*AY1740</f>
        <v>-4166.666666666667</v>
      </c>
      <c r="AZ1742" s="144">
        <f t="shared" ca="1" si="2035"/>
        <v>-4166.666666666667</v>
      </c>
      <c r="BA1742" s="144">
        <f t="shared" ca="1" si="2035"/>
        <v>-4166.666666666667</v>
      </c>
      <c r="BB1742" s="144">
        <f t="shared" ca="1" si="2035"/>
        <v>-4166.666666666667</v>
      </c>
      <c r="BC1742" s="144">
        <f t="shared" ca="1" si="2035"/>
        <v>-4166.666666666667</v>
      </c>
      <c r="BD1742" s="144">
        <f t="shared" ca="1" si="2035"/>
        <v>-4166.666666666667</v>
      </c>
      <c r="BE1742" s="144">
        <f t="shared" ca="1" si="2035"/>
        <v>-4166.666666666667</v>
      </c>
      <c r="BF1742" s="144">
        <f t="shared" ca="1" si="2035"/>
        <v>-4166.666666666667</v>
      </c>
      <c r="BG1742" s="144">
        <f t="shared" ca="1" si="2035"/>
        <v>-4166.666666666667</v>
      </c>
      <c r="BH1742" s="144">
        <f t="shared" ca="1" si="2035"/>
        <v>-4166.666666666667</v>
      </c>
      <c r="BI1742" s="144">
        <f t="shared" ca="1" si="2035"/>
        <v>-4166.666666666667</v>
      </c>
      <c r="BJ1742" s="144">
        <f t="shared" ca="1" si="2035"/>
        <v>-4166.666666666667</v>
      </c>
      <c r="BK1742" s="144">
        <f t="shared" ca="1" si="2035"/>
        <v>-4166.666666666667</v>
      </c>
      <c r="BL1742" s="144">
        <f t="shared" ca="1" si="2035"/>
        <v>-4166.666666666667</v>
      </c>
      <c r="BM1742" s="144">
        <f t="shared" ca="1" si="2035"/>
        <v>-4166.666666666667</v>
      </c>
      <c r="BN1742" s="144">
        <f t="shared" ca="1" si="2035"/>
        <v>-4166.666666666667</v>
      </c>
      <c r="BO1742" s="144">
        <f t="shared" ca="1" si="2035"/>
        <v>-4166.666666666667</v>
      </c>
      <c r="BP1742" s="144">
        <f t="shared" ca="1" si="2035"/>
        <v>-4166.666666666667</v>
      </c>
      <c r="BQ1742" s="144">
        <f t="shared" ca="1" si="2035"/>
        <v>-4166.666666666667</v>
      </c>
      <c r="BR1742" s="144">
        <f t="shared" ca="1" si="2035"/>
        <v>-4166.666666666667</v>
      </c>
      <c r="BS1742" s="144">
        <f t="shared" ca="1" si="2035"/>
        <v>-4166.666666666667</v>
      </c>
      <c r="BT1742" s="144">
        <f t="shared" ca="1" si="2035"/>
        <v>-4166.666666666667</v>
      </c>
      <c r="BU1742" s="144">
        <f t="shared" ca="1" si="2035"/>
        <v>-4166.666666666667</v>
      </c>
      <c r="BV1742" s="144">
        <f t="shared" ca="1" si="2035"/>
        <v>-4166.666666666667</v>
      </c>
      <c r="BW1742" s="144">
        <f t="shared" ca="1" si="2035"/>
        <v>-4166.666666666667</v>
      </c>
      <c r="BX1742" s="144">
        <f t="shared" ca="1" si="2035"/>
        <v>-4166.666666666667</v>
      </c>
      <c r="BY1742" s="144">
        <f t="shared" ca="1" si="2035"/>
        <v>-4166.666666666667</v>
      </c>
      <c r="BZ1742" s="144">
        <f t="shared" ca="1" si="2035"/>
        <v>-4166.666666666667</v>
      </c>
      <c r="CA1742" s="144">
        <f t="shared" ca="1" si="2035"/>
        <v>-4166.666666666667</v>
      </c>
      <c r="CB1742" s="144">
        <f t="shared" ca="1" si="2035"/>
        <v>-4166.666666666667</v>
      </c>
      <c r="CC1742" s="144">
        <f t="shared" ca="1" si="2035"/>
        <v>-4166.666666666667</v>
      </c>
      <c r="CD1742" s="144">
        <f t="shared" ca="1" si="2035"/>
        <v>-4166.666666666667</v>
      </c>
      <c r="CE1742" s="144">
        <f t="shared" ref="CE1742:CK1742" ca="1" si="2036">-CE1741*CE1740</f>
        <v>-4166.666666666667</v>
      </c>
      <c r="CF1742" s="144">
        <f t="shared" ca="1" si="2036"/>
        <v>-4166.666666666667</v>
      </c>
      <c r="CG1742" s="144">
        <f t="shared" ca="1" si="2036"/>
        <v>-4166.666666666667</v>
      </c>
      <c r="CH1742" s="144">
        <f t="shared" ca="1" si="2036"/>
        <v>-4166.666666666667</v>
      </c>
      <c r="CI1742" s="144">
        <f t="shared" ca="1" si="2036"/>
        <v>-4166.666666666667</v>
      </c>
      <c r="CJ1742" s="144">
        <f t="shared" ca="1" si="2036"/>
        <v>-4166.666666666667</v>
      </c>
      <c r="CK1742" s="144">
        <f t="shared" ca="1" si="2036"/>
        <v>-4166.666666666667</v>
      </c>
      <c r="CL1742" s="144">
        <f t="shared" ref="CL1742" ca="1" si="2037">-CL1741*CL1740</f>
        <v>-4166.666666666667</v>
      </c>
    </row>
    <row r="1743" spans="2:90" x14ac:dyDescent="0.4">
      <c r="D1743" t="s">
        <v>757</v>
      </c>
      <c r="E1743" s="8" t="str">
        <f t="shared" si="2030"/>
        <v>1743 DCHC-S</v>
      </c>
      <c r="G1743" t="s">
        <v>244</v>
      </c>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row>
    <row r="1744" spans="2:90" x14ac:dyDescent="0.4">
      <c r="B1744" s="132" t="str">
        <f>B1729</f>
        <v>(Primary label)</v>
      </c>
      <c r="D1744" t="s">
        <v>757</v>
      </c>
      <c r="E1744" s="8" t="str">
        <f t="shared" si="2030"/>
        <v>1744 DCHC-S</v>
      </c>
      <c r="G1744" t="s">
        <v>332</v>
      </c>
      <c r="H1744" s="27"/>
      <c r="I1744" s="78"/>
      <c r="J1744" s="78"/>
      <c r="K1744" s="33"/>
      <c r="L1744" s="33"/>
      <c r="M1744" s="33"/>
      <c r="N1744" s="33"/>
      <c r="O1744" s="33"/>
      <c r="P1744" s="33"/>
      <c r="R1744" s="33"/>
      <c r="S1744" s="77"/>
      <c r="T1744" s="77"/>
      <c r="U1744" s="77"/>
      <c r="V1744" s="77"/>
      <c r="W1744" s="77"/>
      <c r="X1744" s="77"/>
      <c r="Y1744" s="77"/>
      <c r="Z1744" s="77"/>
      <c r="AA1744" s="77"/>
      <c r="AB1744" s="77"/>
      <c r="AC1744" s="77"/>
      <c r="AD1744" s="77"/>
      <c r="AE1744" s="77"/>
      <c r="AF1744" s="77"/>
      <c r="AG1744" s="77"/>
      <c r="AH1744" s="77"/>
      <c r="AI1744" s="77"/>
      <c r="AJ1744" s="77"/>
      <c r="AK1744" s="77"/>
      <c r="AL1744" s="77"/>
      <c r="AM1744" s="77"/>
      <c r="AN1744" s="77"/>
      <c r="AO1744" s="77"/>
      <c r="AP1744" s="77"/>
      <c r="AQ1744" s="77"/>
      <c r="AR1744" s="77"/>
      <c r="AS1744" s="77"/>
      <c r="AT1744" s="77"/>
      <c r="AU1744" s="77"/>
      <c r="AV1744" s="77"/>
      <c r="AW1744" s="77"/>
      <c r="AX1744" s="77"/>
      <c r="AY1744" s="77"/>
      <c r="AZ1744" s="77"/>
      <c r="BA1744" s="77"/>
      <c r="BB1744" s="77"/>
      <c r="BC1744" s="77"/>
      <c r="BD1744" s="77"/>
      <c r="BE1744" s="77"/>
      <c r="BF1744" s="77"/>
      <c r="BG1744" s="77"/>
      <c r="BH1744" s="77"/>
      <c r="BI1744" s="77"/>
      <c r="BJ1744" s="77"/>
      <c r="BK1744" s="77"/>
      <c r="BL1744" s="77"/>
      <c r="BM1744" s="77"/>
      <c r="BN1744" s="77"/>
      <c r="BO1744" s="77"/>
      <c r="BP1744" s="77"/>
      <c r="BQ1744" s="77"/>
      <c r="BR1744" s="77"/>
      <c r="BS1744" s="77"/>
      <c r="BT1744" s="77"/>
      <c r="BU1744" s="77"/>
      <c r="BV1744" s="77"/>
      <c r="BW1744" s="77"/>
      <c r="BX1744" s="77"/>
      <c r="BY1744" s="77"/>
      <c r="BZ1744" s="77"/>
      <c r="CA1744" s="77"/>
      <c r="CB1744" s="77"/>
      <c r="CC1744" s="77"/>
      <c r="CD1744" s="77"/>
      <c r="CE1744" s="77"/>
      <c r="CF1744" s="77"/>
      <c r="CG1744" s="77"/>
      <c r="CH1744" s="77"/>
      <c r="CI1744" s="77"/>
      <c r="CJ1744" s="77"/>
      <c r="CK1744" s="77"/>
      <c r="CL1744" s="77"/>
    </row>
    <row r="1745" spans="2:90" x14ac:dyDescent="0.4">
      <c r="B1745" s="132" t="str">
        <f>B1730</f>
        <v>primary unit</v>
      </c>
      <c r="D1745" t="s">
        <v>757</v>
      </c>
      <c r="E1745" s="8" t="str">
        <f>ROW()&amp;" "&amp;D1745</f>
        <v>1745 DCHC-S</v>
      </c>
      <c r="G1745" t="s">
        <v>332</v>
      </c>
      <c r="H1745" s="12"/>
      <c r="I1745" s="60"/>
      <c r="J1745" s="60"/>
      <c r="K1745" s="21"/>
      <c r="L1745" s="21"/>
      <c r="M1745" s="21"/>
      <c r="N1745" s="21"/>
      <c r="O1745" s="21"/>
      <c r="P1745" s="21"/>
      <c r="R1745" s="20"/>
      <c r="S1745" s="146"/>
      <c r="T1745" s="146"/>
      <c r="U1745" s="146"/>
      <c r="V1745" s="146"/>
      <c r="W1745" s="146"/>
      <c r="X1745" s="146"/>
      <c r="Y1745" s="146"/>
      <c r="Z1745" s="146"/>
      <c r="AA1745" s="146"/>
      <c r="AB1745" s="146"/>
      <c r="AC1745" s="146"/>
      <c r="AD1745" s="146"/>
      <c r="AE1745" s="146"/>
      <c r="AF1745" s="146"/>
      <c r="AG1745" s="146"/>
      <c r="AH1745" s="146"/>
      <c r="AI1745" s="146"/>
      <c r="AJ1745" s="146"/>
      <c r="AK1745" s="146"/>
      <c r="AL1745" s="146"/>
      <c r="AM1745" s="146"/>
      <c r="AN1745" s="146"/>
      <c r="AO1745" s="146"/>
      <c r="AP1745" s="146"/>
      <c r="AQ1745" s="146"/>
      <c r="AR1745" s="146"/>
      <c r="AS1745" s="146"/>
      <c r="AT1745" s="146"/>
      <c r="AU1745" s="146"/>
      <c r="AV1745" s="146"/>
      <c r="AW1745" s="146"/>
      <c r="AX1745" s="146"/>
      <c r="AY1745" s="146"/>
      <c r="AZ1745" s="146"/>
      <c r="BA1745" s="146"/>
      <c r="BB1745" s="146"/>
      <c r="BC1745" s="146"/>
      <c r="BD1745" s="146"/>
      <c r="BE1745" s="146"/>
      <c r="BF1745" s="146"/>
      <c r="BG1745" s="146"/>
      <c r="BH1745" s="146"/>
      <c r="BI1745" s="146"/>
      <c r="BJ1745" s="146"/>
      <c r="BK1745" s="146"/>
      <c r="BL1745" s="146"/>
      <c r="BM1745" s="146"/>
      <c r="BN1745" s="146"/>
      <c r="BO1745" s="146"/>
      <c r="BP1745" s="146"/>
      <c r="BQ1745" s="146"/>
      <c r="BR1745" s="146"/>
      <c r="BS1745" s="146"/>
      <c r="BT1745" s="146"/>
      <c r="BU1745" s="146"/>
      <c r="BV1745" s="146"/>
      <c r="BW1745" s="146"/>
      <c r="BX1745" s="146"/>
      <c r="BY1745" s="146"/>
      <c r="BZ1745" s="146"/>
      <c r="CA1745" s="146"/>
      <c r="CB1745" s="146"/>
      <c r="CC1745" s="146"/>
      <c r="CD1745" s="146"/>
      <c r="CE1745" s="146"/>
      <c r="CF1745" s="146"/>
      <c r="CG1745" s="146"/>
      <c r="CH1745" s="146"/>
      <c r="CI1745" s="146"/>
      <c r="CJ1745" s="146"/>
      <c r="CK1745" s="146"/>
      <c r="CL1745" s="146"/>
    </row>
    <row r="1746" spans="2:90" x14ac:dyDescent="0.4">
      <c r="B1746" s="132" t="str">
        <f>B1731</f>
        <v>Primary revenue driver</v>
      </c>
      <c r="D1746" t="s">
        <v>757</v>
      </c>
      <c r="E1746" s="8" t="str">
        <f t="shared" si="2030"/>
        <v>1746 DCHC-S</v>
      </c>
      <c r="G1746" t="s">
        <v>332</v>
      </c>
      <c r="K1746" s="53"/>
      <c r="L1746" s="53"/>
      <c r="M1746" s="53"/>
      <c r="N1746" s="53"/>
      <c r="O1746" s="53"/>
      <c r="P1746" s="53"/>
      <c r="R1746" s="24"/>
      <c r="S1746" s="175" t="str">
        <f t="shared" ref="S1746" si="2038">S1731</f>
        <v>S$12</v>
      </c>
      <c r="T1746" s="175" t="str">
        <f t="shared" ref="T1746:AX1746" si="2039">T1731</f>
        <v>T$12</v>
      </c>
      <c r="U1746" s="175" t="str">
        <f t="shared" si="2039"/>
        <v>U$12</v>
      </c>
      <c r="V1746" s="175" t="str">
        <f t="shared" si="2039"/>
        <v>V$12</v>
      </c>
      <c r="W1746" s="175" t="str">
        <f t="shared" si="2039"/>
        <v>W$12</v>
      </c>
      <c r="X1746" s="175" t="str">
        <f t="shared" si="2039"/>
        <v>X$12</v>
      </c>
      <c r="Y1746" s="175" t="str">
        <f t="shared" si="2039"/>
        <v>Y$12</v>
      </c>
      <c r="Z1746" s="175" t="str">
        <f t="shared" si="2039"/>
        <v>Z$12</v>
      </c>
      <c r="AA1746" s="175" t="str">
        <f t="shared" si="2039"/>
        <v>AA$12</v>
      </c>
      <c r="AB1746" s="175" t="str">
        <f t="shared" si="2039"/>
        <v>AB$12</v>
      </c>
      <c r="AC1746" s="175" t="str">
        <f t="shared" si="2039"/>
        <v>AC$12</v>
      </c>
      <c r="AD1746" s="175" t="str">
        <f t="shared" si="2039"/>
        <v>AD$12</v>
      </c>
      <c r="AE1746" s="175" t="str">
        <f t="shared" si="2039"/>
        <v>AE$12</v>
      </c>
      <c r="AF1746" s="175" t="str">
        <f t="shared" si="2039"/>
        <v>AF$12</v>
      </c>
      <c r="AG1746" s="175" t="str">
        <f t="shared" si="2039"/>
        <v>AG$12</v>
      </c>
      <c r="AH1746" s="175" t="str">
        <f t="shared" si="2039"/>
        <v>AH$12</v>
      </c>
      <c r="AI1746" s="175" t="str">
        <f t="shared" si="2039"/>
        <v>AI$12</v>
      </c>
      <c r="AJ1746" s="175" t="str">
        <f t="shared" si="2039"/>
        <v>AJ$12</v>
      </c>
      <c r="AK1746" s="175" t="str">
        <f t="shared" si="2039"/>
        <v>AK$12</v>
      </c>
      <c r="AL1746" s="175" t="str">
        <f t="shared" si="2039"/>
        <v>AL$12</v>
      </c>
      <c r="AM1746" s="175" t="str">
        <f t="shared" si="2039"/>
        <v>AM$12</v>
      </c>
      <c r="AN1746" s="175" t="str">
        <f t="shared" si="2039"/>
        <v>AN$12</v>
      </c>
      <c r="AO1746" s="175" t="str">
        <f t="shared" si="2039"/>
        <v>AO$12</v>
      </c>
      <c r="AP1746" s="175" t="str">
        <f t="shared" si="2039"/>
        <v>AP$12</v>
      </c>
      <c r="AQ1746" s="175" t="str">
        <f t="shared" si="2039"/>
        <v>AQ$12</v>
      </c>
      <c r="AR1746" s="175" t="str">
        <f t="shared" si="2039"/>
        <v>AR$12</v>
      </c>
      <c r="AS1746" s="175" t="str">
        <f t="shared" si="2039"/>
        <v>AS$12</v>
      </c>
      <c r="AT1746" s="175" t="str">
        <f t="shared" si="2039"/>
        <v>AT$12</v>
      </c>
      <c r="AU1746" s="175" t="str">
        <f t="shared" si="2039"/>
        <v>AU$12</v>
      </c>
      <c r="AV1746" s="175" t="str">
        <f t="shared" si="2039"/>
        <v>AV$12</v>
      </c>
      <c r="AW1746" s="175" t="str">
        <f t="shared" si="2039"/>
        <v>AW$12</v>
      </c>
      <c r="AX1746" s="175" t="str">
        <f t="shared" si="2039"/>
        <v>AX$12</v>
      </c>
      <c r="AY1746" s="175" t="str">
        <f t="shared" ref="AY1746:CD1746" si="2040">AY1731</f>
        <v>AY$12</v>
      </c>
      <c r="AZ1746" s="175" t="str">
        <f t="shared" si="2040"/>
        <v>AZ$12</v>
      </c>
      <c r="BA1746" s="175" t="str">
        <f t="shared" si="2040"/>
        <v>BA$12</v>
      </c>
      <c r="BB1746" s="175" t="str">
        <f t="shared" si="2040"/>
        <v>BB$12</v>
      </c>
      <c r="BC1746" s="175" t="str">
        <f t="shared" si="2040"/>
        <v>BC$12</v>
      </c>
      <c r="BD1746" s="175" t="str">
        <f t="shared" si="2040"/>
        <v>BD$12</v>
      </c>
      <c r="BE1746" s="175" t="str">
        <f t="shared" si="2040"/>
        <v>BE$12</v>
      </c>
      <c r="BF1746" s="175" t="str">
        <f t="shared" si="2040"/>
        <v>BF$12</v>
      </c>
      <c r="BG1746" s="175" t="str">
        <f t="shared" si="2040"/>
        <v>BG$12</v>
      </c>
      <c r="BH1746" s="175" t="str">
        <f t="shared" si="2040"/>
        <v>BH$12</v>
      </c>
      <c r="BI1746" s="175" t="str">
        <f t="shared" si="2040"/>
        <v>BI$12</v>
      </c>
      <c r="BJ1746" s="175" t="str">
        <f t="shared" si="2040"/>
        <v>BJ$12</v>
      </c>
      <c r="BK1746" s="175" t="str">
        <f t="shared" si="2040"/>
        <v>BK$12</v>
      </c>
      <c r="BL1746" s="175" t="str">
        <f t="shared" si="2040"/>
        <v>BL$12</v>
      </c>
      <c r="BM1746" s="175" t="str">
        <f t="shared" si="2040"/>
        <v>BM$12</v>
      </c>
      <c r="BN1746" s="175" t="str">
        <f t="shared" si="2040"/>
        <v>BN$12</v>
      </c>
      <c r="BO1746" s="175" t="str">
        <f t="shared" si="2040"/>
        <v>BO$12</v>
      </c>
      <c r="BP1746" s="175" t="str">
        <f t="shared" si="2040"/>
        <v>BP$12</v>
      </c>
      <c r="BQ1746" s="175" t="str">
        <f t="shared" si="2040"/>
        <v>BQ$12</v>
      </c>
      <c r="BR1746" s="175" t="str">
        <f t="shared" si="2040"/>
        <v>BR$12</v>
      </c>
      <c r="BS1746" s="175" t="str">
        <f t="shared" si="2040"/>
        <v>BS$12</v>
      </c>
      <c r="BT1746" s="175" t="str">
        <f t="shared" si="2040"/>
        <v>BT$12</v>
      </c>
      <c r="BU1746" s="175" t="str">
        <f t="shared" si="2040"/>
        <v>BU$12</v>
      </c>
      <c r="BV1746" s="175" t="str">
        <f t="shared" si="2040"/>
        <v>BV$12</v>
      </c>
      <c r="BW1746" s="175" t="str">
        <f t="shared" si="2040"/>
        <v>BW$12</v>
      </c>
      <c r="BX1746" s="175" t="str">
        <f t="shared" si="2040"/>
        <v>BX$12</v>
      </c>
      <c r="BY1746" s="175" t="str">
        <f t="shared" si="2040"/>
        <v>BY$12</v>
      </c>
      <c r="BZ1746" s="175" t="str">
        <f t="shared" si="2040"/>
        <v>BZ$12</v>
      </c>
      <c r="CA1746" s="175" t="str">
        <f t="shared" si="2040"/>
        <v>CA$12</v>
      </c>
      <c r="CB1746" s="175" t="str">
        <f t="shared" si="2040"/>
        <v>CB$12</v>
      </c>
      <c r="CC1746" s="175" t="str">
        <f t="shared" si="2040"/>
        <v>CC$12</v>
      </c>
      <c r="CD1746" s="175" t="str">
        <f t="shared" si="2040"/>
        <v>CD$12</v>
      </c>
      <c r="CE1746" s="175" t="str">
        <f t="shared" ref="CE1746:CK1746" si="2041">CE1731</f>
        <v>CE$12</v>
      </c>
      <c r="CF1746" s="175" t="str">
        <f t="shared" si="2041"/>
        <v>CF$12</v>
      </c>
      <c r="CG1746" s="175" t="str">
        <f t="shared" si="2041"/>
        <v>CG$12</v>
      </c>
      <c r="CH1746" s="175" t="str">
        <f t="shared" si="2041"/>
        <v>CH$12</v>
      </c>
      <c r="CI1746" s="175" t="str">
        <f t="shared" si="2041"/>
        <v>CI$12</v>
      </c>
      <c r="CJ1746" s="175" t="str">
        <f t="shared" si="2041"/>
        <v>CJ$12</v>
      </c>
      <c r="CK1746" s="175" t="str">
        <f t="shared" si="2041"/>
        <v>CK$12</v>
      </c>
      <c r="CL1746" s="175" t="str">
        <f t="shared" ref="CL1746" si="2042">CL1731</f>
        <v>CL$12</v>
      </c>
    </row>
    <row r="1747" spans="2:90" x14ac:dyDescent="0.4">
      <c r="B1747" s="132" t="str">
        <f>B1732</f>
        <v>Primary volume driver</v>
      </c>
      <c r="D1747" t="s">
        <v>757</v>
      </c>
      <c r="E1747" s="8" t="str">
        <f t="shared" si="2030"/>
        <v>1747 DCHC-S</v>
      </c>
      <c r="G1747" t="s">
        <v>332</v>
      </c>
      <c r="H1747" s="12"/>
      <c r="I1747" s="60"/>
      <c r="J1747" s="60"/>
      <c r="K1747" s="15"/>
      <c r="L1747" s="15"/>
      <c r="M1747" s="15"/>
      <c r="N1747" s="15"/>
      <c r="O1747" s="15"/>
      <c r="P1747" s="15"/>
      <c r="R1747" s="15"/>
      <c r="S1747" s="175" t="str">
        <f t="shared" ref="S1747" si="2043">S1732</f>
        <v>S$13</v>
      </c>
      <c r="T1747" s="175" t="str">
        <f t="shared" ref="T1747:AX1747" si="2044">T1732</f>
        <v>T$13</v>
      </c>
      <c r="U1747" s="175" t="str">
        <f t="shared" si="2044"/>
        <v>U$13</v>
      </c>
      <c r="V1747" s="175" t="str">
        <f t="shared" si="2044"/>
        <v>V$13</v>
      </c>
      <c r="W1747" s="175" t="str">
        <f t="shared" si="2044"/>
        <v>W$13</v>
      </c>
      <c r="X1747" s="175" t="str">
        <f t="shared" si="2044"/>
        <v>X$13</v>
      </c>
      <c r="Y1747" s="175" t="str">
        <f t="shared" si="2044"/>
        <v>Y$13</v>
      </c>
      <c r="Z1747" s="175" t="str">
        <f t="shared" si="2044"/>
        <v>Z$13</v>
      </c>
      <c r="AA1747" s="175" t="str">
        <f t="shared" si="2044"/>
        <v>AA$13</v>
      </c>
      <c r="AB1747" s="175" t="str">
        <f t="shared" si="2044"/>
        <v>AB$13</v>
      </c>
      <c r="AC1747" s="175" t="str">
        <f t="shared" si="2044"/>
        <v>AC$13</v>
      </c>
      <c r="AD1747" s="175" t="str">
        <f t="shared" si="2044"/>
        <v>AD$13</v>
      </c>
      <c r="AE1747" s="175" t="str">
        <f t="shared" si="2044"/>
        <v>AE$13</v>
      </c>
      <c r="AF1747" s="175" t="str">
        <f t="shared" si="2044"/>
        <v>AF$13</v>
      </c>
      <c r="AG1747" s="175" t="str">
        <f t="shared" si="2044"/>
        <v>AG$13</v>
      </c>
      <c r="AH1747" s="175" t="str">
        <f t="shared" si="2044"/>
        <v>AH$13</v>
      </c>
      <c r="AI1747" s="175" t="str">
        <f t="shared" si="2044"/>
        <v>AI$13</v>
      </c>
      <c r="AJ1747" s="175" t="str">
        <f t="shared" si="2044"/>
        <v>AJ$13</v>
      </c>
      <c r="AK1747" s="175" t="str">
        <f t="shared" si="2044"/>
        <v>AK$13</v>
      </c>
      <c r="AL1747" s="175" t="str">
        <f t="shared" si="2044"/>
        <v>AL$13</v>
      </c>
      <c r="AM1747" s="175" t="str">
        <f t="shared" si="2044"/>
        <v>AM$13</v>
      </c>
      <c r="AN1747" s="175" t="str">
        <f t="shared" si="2044"/>
        <v>AN$13</v>
      </c>
      <c r="AO1747" s="175" t="str">
        <f t="shared" si="2044"/>
        <v>AO$13</v>
      </c>
      <c r="AP1747" s="175" t="str">
        <f t="shared" si="2044"/>
        <v>AP$13</v>
      </c>
      <c r="AQ1747" s="175" t="str">
        <f t="shared" si="2044"/>
        <v>AQ$13</v>
      </c>
      <c r="AR1747" s="175" t="str">
        <f t="shared" si="2044"/>
        <v>AR$13</v>
      </c>
      <c r="AS1747" s="175" t="str">
        <f t="shared" si="2044"/>
        <v>AS$13</v>
      </c>
      <c r="AT1747" s="175" t="str">
        <f t="shared" si="2044"/>
        <v>AT$13</v>
      </c>
      <c r="AU1747" s="175" t="str">
        <f t="shared" si="2044"/>
        <v>AU$13</v>
      </c>
      <c r="AV1747" s="175" t="str">
        <f t="shared" si="2044"/>
        <v>AV$13</v>
      </c>
      <c r="AW1747" s="175" t="str">
        <f t="shared" si="2044"/>
        <v>AW$13</v>
      </c>
      <c r="AX1747" s="175" t="str">
        <f t="shared" si="2044"/>
        <v>AX$13</v>
      </c>
      <c r="AY1747" s="175" t="str">
        <f t="shared" ref="AY1747:CD1747" si="2045">AY1732</f>
        <v>AY$13</v>
      </c>
      <c r="AZ1747" s="175" t="str">
        <f t="shared" si="2045"/>
        <v>AZ$13</v>
      </c>
      <c r="BA1747" s="175" t="str">
        <f t="shared" si="2045"/>
        <v>BA$13</v>
      </c>
      <c r="BB1747" s="175" t="str">
        <f t="shared" si="2045"/>
        <v>BB$13</v>
      </c>
      <c r="BC1747" s="175" t="str">
        <f t="shared" si="2045"/>
        <v>BC$13</v>
      </c>
      <c r="BD1747" s="175" t="str">
        <f t="shared" si="2045"/>
        <v>BD$13</v>
      </c>
      <c r="BE1747" s="175" t="str">
        <f t="shared" si="2045"/>
        <v>BE$13</v>
      </c>
      <c r="BF1747" s="175" t="str">
        <f t="shared" si="2045"/>
        <v>BF$13</v>
      </c>
      <c r="BG1747" s="175" t="str">
        <f t="shared" si="2045"/>
        <v>BG$13</v>
      </c>
      <c r="BH1747" s="175" t="str">
        <f t="shared" si="2045"/>
        <v>BH$13</v>
      </c>
      <c r="BI1747" s="175" t="str">
        <f t="shared" si="2045"/>
        <v>BI$13</v>
      </c>
      <c r="BJ1747" s="175" t="str">
        <f t="shared" si="2045"/>
        <v>BJ$13</v>
      </c>
      <c r="BK1747" s="175" t="str">
        <f t="shared" si="2045"/>
        <v>BK$13</v>
      </c>
      <c r="BL1747" s="175" t="str">
        <f t="shared" si="2045"/>
        <v>BL$13</v>
      </c>
      <c r="BM1747" s="175" t="str">
        <f t="shared" si="2045"/>
        <v>BM$13</v>
      </c>
      <c r="BN1747" s="175" t="str">
        <f t="shared" si="2045"/>
        <v>BN$13</v>
      </c>
      <c r="BO1747" s="175" t="str">
        <f t="shared" si="2045"/>
        <v>BO$13</v>
      </c>
      <c r="BP1747" s="175" t="str">
        <f t="shared" si="2045"/>
        <v>BP$13</v>
      </c>
      <c r="BQ1747" s="175" t="str">
        <f t="shared" si="2045"/>
        <v>BQ$13</v>
      </c>
      <c r="BR1747" s="175" t="str">
        <f t="shared" si="2045"/>
        <v>BR$13</v>
      </c>
      <c r="BS1747" s="175" t="str">
        <f t="shared" si="2045"/>
        <v>BS$13</v>
      </c>
      <c r="BT1747" s="175" t="str">
        <f t="shared" si="2045"/>
        <v>BT$13</v>
      </c>
      <c r="BU1747" s="175" t="str">
        <f t="shared" si="2045"/>
        <v>BU$13</v>
      </c>
      <c r="BV1747" s="175" t="str">
        <f t="shared" si="2045"/>
        <v>BV$13</v>
      </c>
      <c r="BW1747" s="175" t="str">
        <f t="shared" si="2045"/>
        <v>BW$13</v>
      </c>
      <c r="BX1747" s="175" t="str">
        <f t="shared" si="2045"/>
        <v>BX$13</v>
      </c>
      <c r="BY1747" s="175" t="str">
        <f t="shared" si="2045"/>
        <v>BY$13</v>
      </c>
      <c r="BZ1747" s="175" t="str">
        <f t="shared" si="2045"/>
        <v>BZ$13</v>
      </c>
      <c r="CA1747" s="175" t="str">
        <f t="shared" si="2045"/>
        <v>CA$13</v>
      </c>
      <c r="CB1747" s="175" t="str">
        <f t="shared" si="2045"/>
        <v>CB$13</v>
      </c>
      <c r="CC1747" s="175" t="str">
        <f t="shared" si="2045"/>
        <v>CC$13</v>
      </c>
      <c r="CD1747" s="175" t="str">
        <f t="shared" si="2045"/>
        <v>CD$13</v>
      </c>
      <c r="CE1747" s="175" t="str">
        <f t="shared" ref="CE1747:CK1747" si="2046">CE1732</f>
        <v>CE$13</v>
      </c>
      <c r="CF1747" s="175" t="str">
        <f t="shared" si="2046"/>
        <v>CF$13</v>
      </c>
      <c r="CG1747" s="175" t="str">
        <f t="shared" si="2046"/>
        <v>CG$13</v>
      </c>
      <c r="CH1747" s="175" t="str">
        <f t="shared" si="2046"/>
        <v>CH$13</v>
      </c>
      <c r="CI1747" s="175" t="str">
        <f t="shared" si="2046"/>
        <v>CI$13</v>
      </c>
      <c r="CJ1747" s="175" t="str">
        <f t="shared" si="2046"/>
        <v>CJ$13</v>
      </c>
      <c r="CK1747" s="175" t="str">
        <f t="shared" si="2046"/>
        <v>CK$13</v>
      </c>
      <c r="CL1747" s="175" t="str">
        <f t="shared" ref="CL1747" si="2047">CL1732</f>
        <v>CL$13</v>
      </c>
    </row>
    <row r="1748" spans="2:90" x14ac:dyDescent="0.4">
      <c r="B1748" s="187" t="str">
        <f>B1737</f>
        <v>Headcount - revenue driven:</v>
      </c>
      <c r="D1748" t="s">
        <v>757</v>
      </c>
      <c r="E1748" s="8" t="str">
        <f t="shared" si="2030"/>
        <v>1748 DCHC-S</v>
      </c>
      <c r="G1748" t="s">
        <v>332</v>
      </c>
      <c r="H1748" s="12"/>
      <c r="I1748" s="60"/>
      <c r="J1748" s="60"/>
      <c r="K1748" s="15"/>
      <c r="L1748" s="15"/>
      <c r="M1748" s="15"/>
      <c r="N1748" s="15"/>
      <c r="O1748" s="15"/>
      <c r="P1748" s="15"/>
      <c r="R1748" s="15"/>
      <c r="S1748" s="175">
        <f t="shared" ref="S1748" si="2048">S1733</f>
        <v>0</v>
      </c>
      <c r="T1748" s="175">
        <f t="shared" ref="T1748:AX1748" si="2049">T1733</f>
        <v>0</v>
      </c>
      <c r="U1748" s="175">
        <f t="shared" si="2049"/>
        <v>0</v>
      </c>
      <c r="V1748" s="175">
        <f t="shared" si="2049"/>
        <v>0</v>
      </c>
      <c r="W1748" s="175">
        <f t="shared" si="2049"/>
        <v>0</v>
      </c>
      <c r="X1748" s="175">
        <f t="shared" si="2049"/>
        <v>0</v>
      </c>
      <c r="Y1748" s="175">
        <f t="shared" si="2049"/>
        <v>0</v>
      </c>
      <c r="Z1748" s="175">
        <f t="shared" si="2049"/>
        <v>0</v>
      </c>
      <c r="AA1748" s="175">
        <f t="shared" si="2049"/>
        <v>0</v>
      </c>
      <c r="AB1748" s="175">
        <f t="shared" si="2049"/>
        <v>0</v>
      </c>
      <c r="AC1748" s="175">
        <f t="shared" si="2049"/>
        <v>0</v>
      </c>
      <c r="AD1748" s="175">
        <f t="shared" si="2049"/>
        <v>0</v>
      </c>
      <c r="AE1748" s="175">
        <f t="shared" si="2049"/>
        <v>0</v>
      </c>
      <c r="AF1748" s="175">
        <f t="shared" si="2049"/>
        <v>0</v>
      </c>
      <c r="AG1748" s="175">
        <f t="shared" si="2049"/>
        <v>0</v>
      </c>
      <c r="AH1748" s="175">
        <f t="shared" si="2049"/>
        <v>0</v>
      </c>
      <c r="AI1748" s="175">
        <f t="shared" si="2049"/>
        <v>0</v>
      </c>
      <c r="AJ1748" s="175">
        <f t="shared" si="2049"/>
        <v>0</v>
      </c>
      <c r="AK1748" s="175">
        <f t="shared" si="2049"/>
        <v>0</v>
      </c>
      <c r="AL1748" s="175">
        <f t="shared" si="2049"/>
        <v>0</v>
      </c>
      <c r="AM1748" s="175">
        <f t="shared" si="2049"/>
        <v>0</v>
      </c>
      <c r="AN1748" s="175">
        <f t="shared" si="2049"/>
        <v>0</v>
      </c>
      <c r="AO1748" s="175">
        <f t="shared" si="2049"/>
        <v>0</v>
      </c>
      <c r="AP1748" s="175">
        <f t="shared" si="2049"/>
        <v>0</v>
      </c>
      <c r="AQ1748" s="175">
        <f t="shared" si="2049"/>
        <v>0</v>
      </c>
      <c r="AR1748" s="175">
        <f t="shared" si="2049"/>
        <v>0</v>
      </c>
      <c r="AS1748" s="175">
        <f t="shared" si="2049"/>
        <v>0</v>
      </c>
      <c r="AT1748" s="175">
        <f t="shared" si="2049"/>
        <v>0</v>
      </c>
      <c r="AU1748" s="175">
        <f t="shared" si="2049"/>
        <v>0</v>
      </c>
      <c r="AV1748" s="175">
        <f t="shared" si="2049"/>
        <v>0</v>
      </c>
      <c r="AW1748" s="175">
        <f t="shared" si="2049"/>
        <v>0</v>
      </c>
      <c r="AX1748" s="175">
        <f t="shared" si="2049"/>
        <v>0</v>
      </c>
      <c r="AY1748" s="175">
        <f t="shared" ref="AY1748:CD1748" si="2050">AY1733</f>
        <v>0</v>
      </c>
      <c r="AZ1748" s="175">
        <f t="shared" si="2050"/>
        <v>0</v>
      </c>
      <c r="BA1748" s="175">
        <f t="shared" si="2050"/>
        <v>0</v>
      </c>
      <c r="BB1748" s="175">
        <f t="shared" si="2050"/>
        <v>0</v>
      </c>
      <c r="BC1748" s="175">
        <f t="shared" si="2050"/>
        <v>0</v>
      </c>
      <c r="BD1748" s="175">
        <f t="shared" si="2050"/>
        <v>0</v>
      </c>
      <c r="BE1748" s="175">
        <f t="shared" si="2050"/>
        <v>0</v>
      </c>
      <c r="BF1748" s="175">
        <f t="shared" si="2050"/>
        <v>0</v>
      </c>
      <c r="BG1748" s="175">
        <f t="shared" si="2050"/>
        <v>0</v>
      </c>
      <c r="BH1748" s="175">
        <f t="shared" si="2050"/>
        <v>0</v>
      </c>
      <c r="BI1748" s="175">
        <f t="shared" si="2050"/>
        <v>0</v>
      </c>
      <c r="BJ1748" s="175">
        <f t="shared" si="2050"/>
        <v>0</v>
      </c>
      <c r="BK1748" s="175">
        <f t="shared" si="2050"/>
        <v>0</v>
      </c>
      <c r="BL1748" s="175">
        <f t="shared" si="2050"/>
        <v>0</v>
      </c>
      <c r="BM1748" s="175">
        <f t="shared" si="2050"/>
        <v>0</v>
      </c>
      <c r="BN1748" s="175">
        <f t="shared" si="2050"/>
        <v>0</v>
      </c>
      <c r="BO1748" s="175">
        <f t="shared" si="2050"/>
        <v>0</v>
      </c>
      <c r="BP1748" s="175">
        <f t="shared" si="2050"/>
        <v>0</v>
      </c>
      <c r="BQ1748" s="175">
        <f t="shared" si="2050"/>
        <v>0</v>
      </c>
      <c r="BR1748" s="175">
        <f t="shared" si="2050"/>
        <v>0</v>
      </c>
      <c r="BS1748" s="175">
        <f t="shared" si="2050"/>
        <v>0</v>
      </c>
      <c r="BT1748" s="175">
        <f t="shared" si="2050"/>
        <v>0</v>
      </c>
      <c r="BU1748" s="175">
        <f t="shared" si="2050"/>
        <v>0</v>
      </c>
      <c r="BV1748" s="175">
        <f t="shared" si="2050"/>
        <v>0</v>
      </c>
      <c r="BW1748" s="175">
        <f t="shared" si="2050"/>
        <v>0</v>
      </c>
      <c r="BX1748" s="175">
        <f t="shared" si="2050"/>
        <v>0</v>
      </c>
      <c r="BY1748" s="175">
        <f t="shared" si="2050"/>
        <v>0</v>
      </c>
      <c r="BZ1748" s="175">
        <f t="shared" si="2050"/>
        <v>0</v>
      </c>
      <c r="CA1748" s="175">
        <f t="shared" si="2050"/>
        <v>0</v>
      </c>
      <c r="CB1748" s="175">
        <f t="shared" si="2050"/>
        <v>0</v>
      </c>
      <c r="CC1748" s="175">
        <f t="shared" si="2050"/>
        <v>0</v>
      </c>
      <c r="CD1748" s="175">
        <f t="shared" si="2050"/>
        <v>0</v>
      </c>
      <c r="CE1748" s="175">
        <f t="shared" ref="CE1748:CK1748" si="2051">CE1733</f>
        <v>0</v>
      </c>
      <c r="CF1748" s="175">
        <f t="shared" si="2051"/>
        <v>0</v>
      </c>
      <c r="CG1748" s="175">
        <f t="shared" si="2051"/>
        <v>0</v>
      </c>
      <c r="CH1748" s="175">
        <f t="shared" si="2051"/>
        <v>0</v>
      </c>
      <c r="CI1748" s="175">
        <f t="shared" si="2051"/>
        <v>0</v>
      </c>
      <c r="CJ1748" s="175">
        <f t="shared" si="2051"/>
        <v>0</v>
      </c>
      <c r="CK1748" s="175">
        <f t="shared" si="2051"/>
        <v>0</v>
      </c>
      <c r="CL1748" s="175">
        <f t="shared" ref="CL1748" si="2052">CL1733</f>
        <v>0</v>
      </c>
    </row>
    <row r="1749" spans="2:90" x14ac:dyDescent="0.4">
      <c r="B1749" s="235" t="str">
        <f>IFERROR(SUBSTITUTE(TRIM(MID(B1737, SEARCH("-", B1737) + 1, LEN(B1737))),":",""),"no unit")</f>
        <v>revenue driven</v>
      </c>
      <c r="D1749" t="s">
        <v>757</v>
      </c>
      <c r="E1749" s="8" t="str">
        <f t="shared" ref="E1749" si="2053">ROW()&amp;" "&amp;D1749</f>
        <v>1749 DCHC-S</v>
      </c>
      <c r="G1749" t="s">
        <v>332</v>
      </c>
      <c r="H1749" s="12"/>
      <c r="I1749" s="60"/>
      <c r="J1749" s="60"/>
      <c r="K1749" s="15"/>
      <c r="L1749" s="15"/>
      <c r="M1749" s="15"/>
      <c r="N1749" s="15"/>
      <c r="O1749" s="15"/>
      <c r="P1749" s="15"/>
      <c r="R1749" s="15"/>
      <c r="S1749" s="175"/>
      <c r="T1749" s="175"/>
      <c r="U1749" s="175"/>
      <c r="V1749" s="175"/>
      <c r="W1749" s="175"/>
      <c r="X1749" s="175"/>
      <c r="Y1749" s="175"/>
      <c r="Z1749" s="175"/>
      <c r="AA1749" s="175"/>
      <c r="AB1749" s="175"/>
      <c r="AC1749" s="175"/>
      <c r="AD1749" s="175"/>
      <c r="AE1749" s="175"/>
      <c r="AF1749" s="175"/>
      <c r="AG1749" s="175"/>
      <c r="AH1749" s="175"/>
      <c r="AI1749" s="175"/>
      <c r="AJ1749" s="175"/>
      <c r="AK1749" s="175"/>
      <c r="AL1749" s="175"/>
      <c r="AM1749" s="175"/>
      <c r="AN1749" s="175"/>
      <c r="AO1749" s="175"/>
      <c r="AP1749" s="175"/>
      <c r="AQ1749" s="175"/>
      <c r="AR1749" s="175"/>
      <c r="AS1749" s="175"/>
      <c r="AT1749" s="175"/>
      <c r="AU1749" s="175"/>
      <c r="AV1749" s="175"/>
      <c r="AW1749" s="175"/>
      <c r="AX1749" s="175"/>
      <c r="AY1749" s="175"/>
      <c r="AZ1749" s="175"/>
      <c r="BA1749" s="175"/>
      <c r="BB1749" s="175"/>
      <c r="BC1749" s="175"/>
      <c r="BD1749" s="175"/>
      <c r="BE1749" s="175"/>
      <c r="BF1749" s="175"/>
      <c r="BG1749" s="175"/>
      <c r="BH1749" s="175"/>
      <c r="BI1749" s="175"/>
      <c r="BJ1749" s="175"/>
      <c r="BK1749" s="175"/>
      <c r="BL1749" s="175"/>
      <c r="BM1749" s="175"/>
      <c r="BN1749" s="175"/>
      <c r="BO1749" s="175"/>
      <c r="BP1749" s="175"/>
      <c r="BQ1749" s="175"/>
      <c r="BR1749" s="175"/>
      <c r="BS1749" s="175"/>
      <c r="BT1749" s="175"/>
      <c r="BU1749" s="175"/>
      <c r="BV1749" s="175"/>
      <c r="BW1749" s="175"/>
      <c r="BX1749" s="175"/>
      <c r="BY1749" s="175"/>
      <c r="BZ1749" s="175"/>
      <c r="CA1749" s="175"/>
      <c r="CB1749" s="175"/>
      <c r="CC1749" s="175"/>
      <c r="CD1749" s="175"/>
      <c r="CE1749" s="175"/>
      <c r="CF1749" s="175"/>
      <c r="CG1749" s="175"/>
      <c r="CH1749" s="175"/>
      <c r="CI1749" s="175"/>
      <c r="CJ1749" s="175"/>
      <c r="CK1749" s="175"/>
      <c r="CL1749" s="175"/>
    </row>
    <row r="1750" spans="2:90" x14ac:dyDescent="0.4">
      <c r="B1750" s="187" t="str">
        <f>B1735</f>
        <v>Secondary revenue driver</v>
      </c>
      <c r="D1750" t="s">
        <v>757</v>
      </c>
      <c r="E1750" s="8" t="str">
        <f t="shared" si="2030"/>
        <v>1750 DCHC-S</v>
      </c>
      <c r="G1750" t="s">
        <v>332</v>
      </c>
      <c r="H1750" s="90"/>
      <c r="I1750" s="209"/>
      <c r="J1750" s="209"/>
      <c r="K1750" s="210"/>
      <c r="L1750" s="210"/>
      <c r="M1750" s="210"/>
      <c r="N1750" s="210"/>
      <c r="O1750" s="210"/>
      <c r="P1750" s="210"/>
      <c r="R1750" s="210"/>
      <c r="S1750" s="208" t="str">
        <f t="shared" ref="S1750" si="2054">S1735</f>
        <v>S$14</v>
      </c>
      <c r="T1750" s="208" t="str">
        <f t="shared" ref="T1750:AY1750" si="2055">T1735</f>
        <v>T$14</v>
      </c>
      <c r="U1750" s="208" t="str">
        <f t="shared" si="2055"/>
        <v>U$14</v>
      </c>
      <c r="V1750" s="208" t="str">
        <f t="shared" si="2055"/>
        <v>V$14</v>
      </c>
      <c r="W1750" s="208" t="str">
        <f t="shared" si="2055"/>
        <v>W$14</v>
      </c>
      <c r="X1750" s="208" t="str">
        <f t="shared" si="2055"/>
        <v>X$14</v>
      </c>
      <c r="Y1750" s="208" t="str">
        <f t="shared" si="2055"/>
        <v>Y$14</v>
      </c>
      <c r="Z1750" s="208" t="str">
        <f t="shared" si="2055"/>
        <v>Z$14</v>
      </c>
      <c r="AA1750" s="208" t="str">
        <f t="shared" si="2055"/>
        <v>AA$14</v>
      </c>
      <c r="AB1750" s="208" t="str">
        <f t="shared" si="2055"/>
        <v>AB$14</v>
      </c>
      <c r="AC1750" s="208" t="str">
        <f t="shared" si="2055"/>
        <v>AC$14</v>
      </c>
      <c r="AD1750" s="208" t="str">
        <f t="shared" si="2055"/>
        <v>AD$14</v>
      </c>
      <c r="AE1750" s="208" t="str">
        <f t="shared" si="2055"/>
        <v>AE$14</v>
      </c>
      <c r="AF1750" s="208" t="str">
        <f t="shared" si="2055"/>
        <v>AF$14</v>
      </c>
      <c r="AG1750" s="208" t="str">
        <f t="shared" si="2055"/>
        <v>AG$14</v>
      </c>
      <c r="AH1750" s="208" t="str">
        <f t="shared" si="2055"/>
        <v>AH$14</v>
      </c>
      <c r="AI1750" s="208" t="str">
        <f t="shared" si="2055"/>
        <v>AI$14</v>
      </c>
      <c r="AJ1750" s="208" t="str">
        <f t="shared" si="2055"/>
        <v>AJ$14</v>
      </c>
      <c r="AK1750" s="208" t="str">
        <f t="shared" si="2055"/>
        <v>AK$14</v>
      </c>
      <c r="AL1750" s="208" t="str">
        <f t="shared" si="2055"/>
        <v>AL$14</v>
      </c>
      <c r="AM1750" s="208" t="str">
        <f t="shared" si="2055"/>
        <v>AM$14</v>
      </c>
      <c r="AN1750" s="208" t="str">
        <f t="shared" si="2055"/>
        <v>AN$14</v>
      </c>
      <c r="AO1750" s="208" t="str">
        <f t="shared" si="2055"/>
        <v>AO$14</v>
      </c>
      <c r="AP1750" s="208" t="str">
        <f t="shared" si="2055"/>
        <v>AP$14</v>
      </c>
      <c r="AQ1750" s="208" t="str">
        <f t="shared" si="2055"/>
        <v>AQ$14</v>
      </c>
      <c r="AR1750" s="208" t="str">
        <f t="shared" si="2055"/>
        <v>AR$14</v>
      </c>
      <c r="AS1750" s="208" t="str">
        <f t="shared" si="2055"/>
        <v>AS$14</v>
      </c>
      <c r="AT1750" s="208" t="str">
        <f t="shared" si="2055"/>
        <v>AT$14</v>
      </c>
      <c r="AU1750" s="208" t="str">
        <f t="shared" si="2055"/>
        <v>AU$14</v>
      </c>
      <c r="AV1750" s="208" t="str">
        <f t="shared" si="2055"/>
        <v>AV$14</v>
      </c>
      <c r="AW1750" s="208" t="str">
        <f t="shared" si="2055"/>
        <v>AW$14</v>
      </c>
      <c r="AX1750" s="208" t="str">
        <f t="shared" si="2055"/>
        <v>AX$14</v>
      </c>
      <c r="AY1750" s="208" t="str">
        <f t="shared" si="2055"/>
        <v>AY$14</v>
      </c>
      <c r="AZ1750" s="208" t="str">
        <f t="shared" ref="AZ1750:CE1750" si="2056">AZ1735</f>
        <v>AZ$14</v>
      </c>
      <c r="BA1750" s="208" t="str">
        <f t="shared" si="2056"/>
        <v>BA$14</v>
      </c>
      <c r="BB1750" s="208" t="str">
        <f t="shared" si="2056"/>
        <v>BB$14</v>
      </c>
      <c r="BC1750" s="208" t="str">
        <f t="shared" si="2056"/>
        <v>BC$14</v>
      </c>
      <c r="BD1750" s="208" t="str">
        <f t="shared" si="2056"/>
        <v>BD$14</v>
      </c>
      <c r="BE1750" s="208" t="str">
        <f t="shared" si="2056"/>
        <v>BE$14</v>
      </c>
      <c r="BF1750" s="208" t="str">
        <f t="shared" si="2056"/>
        <v>BF$14</v>
      </c>
      <c r="BG1750" s="208" t="str">
        <f t="shared" si="2056"/>
        <v>BG$14</v>
      </c>
      <c r="BH1750" s="208" t="str">
        <f t="shared" si="2056"/>
        <v>BH$14</v>
      </c>
      <c r="BI1750" s="208" t="str">
        <f t="shared" si="2056"/>
        <v>BI$14</v>
      </c>
      <c r="BJ1750" s="208" t="str">
        <f t="shared" si="2056"/>
        <v>BJ$14</v>
      </c>
      <c r="BK1750" s="208" t="str">
        <f t="shared" si="2056"/>
        <v>BK$14</v>
      </c>
      <c r="BL1750" s="208" t="str">
        <f t="shared" si="2056"/>
        <v>BL$14</v>
      </c>
      <c r="BM1750" s="208" t="str">
        <f t="shared" si="2056"/>
        <v>BM$14</v>
      </c>
      <c r="BN1750" s="208" t="str">
        <f t="shared" si="2056"/>
        <v>BN$14</v>
      </c>
      <c r="BO1750" s="208" t="str">
        <f t="shared" si="2056"/>
        <v>BO$14</v>
      </c>
      <c r="BP1750" s="208" t="str">
        <f t="shared" si="2056"/>
        <v>BP$14</v>
      </c>
      <c r="BQ1750" s="208" t="str">
        <f t="shared" si="2056"/>
        <v>BQ$14</v>
      </c>
      <c r="BR1750" s="208" t="str">
        <f t="shared" si="2056"/>
        <v>BR$14</v>
      </c>
      <c r="BS1750" s="208" t="str">
        <f t="shared" si="2056"/>
        <v>BS$14</v>
      </c>
      <c r="BT1750" s="208" t="str">
        <f t="shared" si="2056"/>
        <v>BT$14</v>
      </c>
      <c r="BU1750" s="208" t="str">
        <f t="shared" si="2056"/>
        <v>BU$14</v>
      </c>
      <c r="BV1750" s="208" t="str">
        <f t="shared" si="2056"/>
        <v>BV$14</v>
      </c>
      <c r="BW1750" s="208" t="str">
        <f t="shared" si="2056"/>
        <v>BW$14</v>
      </c>
      <c r="BX1750" s="208" t="str">
        <f t="shared" si="2056"/>
        <v>BX$14</v>
      </c>
      <c r="BY1750" s="208" t="str">
        <f t="shared" si="2056"/>
        <v>BY$14</v>
      </c>
      <c r="BZ1750" s="208" t="str">
        <f t="shared" si="2056"/>
        <v>BZ$14</v>
      </c>
      <c r="CA1750" s="208" t="str">
        <f t="shared" si="2056"/>
        <v>CA$14</v>
      </c>
      <c r="CB1750" s="208" t="str">
        <f t="shared" si="2056"/>
        <v>CB$14</v>
      </c>
      <c r="CC1750" s="208" t="str">
        <f t="shared" si="2056"/>
        <v>CC$14</v>
      </c>
      <c r="CD1750" s="208" t="str">
        <f t="shared" si="2056"/>
        <v>CD$14</v>
      </c>
      <c r="CE1750" s="208" t="str">
        <f t="shared" si="2056"/>
        <v>CE$14</v>
      </c>
      <c r="CF1750" s="208" t="str">
        <f t="shared" ref="CF1750:CK1750" si="2057">CF1735</f>
        <v>CF$14</v>
      </c>
      <c r="CG1750" s="208" t="str">
        <f t="shared" si="2057"/>
        <v>CG$14</v>
      </c>
      <c r="CH1750" s="208" t="str">
        <f t="shared" si="2057"/>
        <v>CH$14</v>
      </c>
      <c r="CI1750" s="208" t="str">
        <f t="shared" si="2057"/>
        <v>CI$14</v>
      </c>
      <c r="CJ1750" s="208" t="str">
        <f t="shared" si="2057"/>
        <v>CJ$14</v>
      </c>
      <c r="CK1750" s="208" t="str">
        <f t="shared" si="2057"/>
        <v>CK$14</v>
      </c>
      <c r="CL1750" s="208" t="str">
        <f t="shared" ref="CL1750" si="2058">CL1735</f>
        <v>CL$14</v>
      </c>
    </row>
    <row r="1751" spans="2:90" x14ac:dyDescent="0.4">
      <c r="B1751" s="187" t="str">
        <f>B1736</f>
        <v>Secondary volume driver</v>
      </c>
      <c r="D1751" t="s">
        <v>757</v>
      </c>
      <c r="E1751" s="8" t="str">
        <f t="shared" si="2030"/>
        <v>1751 DCHC-S</v>
      </c>
      <c r="G1751" t="s">
        <v>332</v>
      </c>
      <c r="H1751" s="90"/>
      <c r="I1751" s="209"/>
      <c r="J1751" s="209"/>
      <c r="K1751" s="210"/>
      <c r="L1751" s="210"/>
      <c r="M1751" s="210"/>
      <c r="N1751" s="210"/>
      <c r="O1751" s="210"/>
      <c r="P1751" s="210"/>
      <c r="R1751" s="210"/>
      <c r="S1751" s="4" t="str">
        <f t="shared" ref="S1751" si="2059">ADDRESS(ROW(S1740),COLUMN(S1740),2)</f>
        <v>S$1740</v>
      </c>
      <c r="T1751" s="4" t="str">
        <f t="shared" ref="T1751:AX1751" si="2060">ADDRESS(ROW(T1740),COLUMN(T1740),2)</f>
        <v>T$1740</v>
      </c>
      <c r="U1751" s="4" t="str">
        <f t="shared" si="2060"/>
        <v>U$1740</v>
      </c>
      <c r="V1751" s="4" t="str">
        <f t="shared" si="2060"/>
        <v>V$1740</v>
      </c>
      <c r="W1751" s="4" t="str">
        <f t="shared" si="2060"/>
        <v>W$1740</v>
      </c>
      <c r="X1751" s="4" t="str">
        <f t="shared" si="2060"/>
        <v>X$1740</v>
      </c>
      <c r="Y1751" s="4" t="str">
        <f t="shared" si="2060"/>
        <v>Y$1740</v>
      </c>
      <c r="Z1751" s="4" t="str">
        <f t="shared" si="2060"/>
        <v>Z$1740</v>
      </c>
      <c r="AA1751" s="4" t="str">
        <f t="shared" si="2060"/>
        <v>AA$1740</v>
      </c>
      <c r="AB1751" s="4" t="str">
        <f t="shared" si="2060"/>
        <v>AB$1740</v>
      </c>
      <c r="AC1751" s="4" t="str">
        <f t="shared" si="2060"/>
        <v>AC$1740</v>
      </c>
      <c r="AD1751" s="4" t="str">
        <f t="shared" si="2060"/>
        <v>AD$1740</v>
      </c>
      <c r="AE1751" s="4" t="str">
        <f t="shared" si="2060"/>
        <v>AE$1740</v>
      </c>
      <c r="AF1751" s="4" t="str">
        <f t="shared" si="2060"/>
        <v>AF$1740</v>
      </c>
      <c r="AG1751" s="4" t="str">
        <f t="shared" si="2060"/>
        <v>AG$1740</v>
      </c>
      <c r="AH1751" s="4" t="str">
        <f t="shared" si="2060"/>
        <v>AH$1740</v>
      </c>
      <c r="AI1751" s="4" t="str">
        <f t="shared" si="2060"/>
        <v>AI$1740</v>
      </c>
      <c r="AJ1751" s="4" t="str">
        <f t="shared" si="2060"/>
        <v>AJ$1740</v>
      </c>
      <c r="AK1751" s="4" t="str">
        <f t="shared" si="2060"/>
        <v>AK$1740</v>
      </c>
      <c r="AL1751" s="4" t="str">
        <f t="shared" si="2060"/>
        <v>AL$1740</v>
      </c>
      <c r="AM1751" s="4" t="str">
        <f t="shared" si="2060"/>
        <v>AM$1740</v>
      </c>
      <c r="AN1751" s="4" t="str">
        <f t="shared" si="2060"/>
        <v>AN$1740</v>
      </c>
      <c r="AO1751" s="4" t="str">
        <f t="shared" si="2060"/>
        <v>AO$1740</v>
      </c>
      <c r="AP1751" s="4" t="str">
        <f t="shared" si="2060"/>
        <v>AP$1740</v>
      </c>
      <c r="AQ1751" s="4" t="str">
        <f t="shared" si="2060"/>
        <v>AQ$1740</v>
      </c>
      <c r="AR1751" s="4" t="str">
        <f t="shared" si="2060"/>
        <v>AR$1740</v>
      </c>
      <c r="AS1751" s="4" t="str">
        <f t="shared" si="2060"/>
        <v>AS$1740</v>
      </c>
      <c r="AT1751" s="4" t="str">
        <f t="shared" si="2060"/>
        <v>AT$1740</v>
      </c>
      <c r="AU1751" s="4" t="str">
        <f t="shared" si="2060"/>
        <v>AU$1740</v>
      </c>
      <c r="AV1751" s="4" t="str">
        <f t="shared" si="2060"/>
        <v>AV$1740</v>
      </c>
      <c r="AW1751" s="4" t="str">
        <f t="shared" si="2060"/>
        <v>AW$1740</v>
      </c>
      <c r="AX1751" s="4" t="str">
        <f t="shared" si="2060"/>
        <v>AX$1740</v>
      </c>
      <c r="AY1751" s="4" t="str">
        <f t="shared" ref="AY1751:CD1751" si="2061">ADDRESS(ROW(AY1740),COLUMN(AY1740),2)</f>
        <v>AY$1740</v>
      </c>
      <c r="AZ1751" s="4" t="str">
        <f t="shared" si="2061"/>
        <v>AZ$1740</v>
      </c>
      <c r="BA1751" s="4" t="str">
        <f t="shared" si="2061"/>
        <v>BA$1740</v>
      </c>
      <c r="BB1751" s="4" t="str">
        <f t="shared" si="2061"/>
        <v>BB$1740</v>
      </c>
      <c r="BC1751" s="4" t="str">
        <f t="shared" si="2061"/>
        <v>BC$1740</v>
      </c>
      <c r="BD1751" s="4" t="str">
        <f t="shared" si="2061"/>
        <v>BD$1740</v>
      </c>
      <c r="BE1751" s="4" t="str">
        <f t="shared" si="2061"/>
        <v>BE$1740</v>
      </c>
      <c r="BF1751" s="4" t="str">
        <f t="shared" si="2061"/>
        <v>BF$1740</v>
      </c>
      <c r="BG1751" s="4" t="str">
        <f t="shared" si="2061"/>
        <v>BG$1740</v>
      </c>
      <c r="BH1751" s="4" t="str">
        <f t="shared" si="2061"/>
        <v>BH$1740</v>
      </c>
      <c r="BI1751" s="4" t="str">
        <f t="shared" si="2061"/>
        <v>BI$1740</v>
      </c>
      <c r="BJ1751" s="4" t="str">
        <f t="shared" si="2061"/>
        <v>BJ$1740</v>
      </c>
      <c r="BK1751" s="4" t="str">
        <f t="shared" si="2061"/>
        <v>BK$1740</v>
      </c>
      <c r="BL1751" s="4" t="str">
        <f t="shared" si="2061"/>
        <v>BL$1740</v>
      </c>
      <c r="BM1751" s="4" t="str">
        <f t="shared" si="2061"/>
        <v>BM$1740</v>
      </c>
      <c r="BN1751" s="4" t="str">
        <f t="shared" si="2061"/>
        <v>BN$1740</v>
      </c>
      <c r="BO1751" s="4" t="str">
        <f t="shared" si="2061"/>
        <v>BO$1740</v>
      </c>
      <c r="BP1751" s="4" t="str">
        <f t="shared" si="2061"/>
        <v>BP$1740</v>
      </c>
      <c r="BQ1751" s="4" t="str">
        <f t="shared" si="2061"/>
        <v>BQ$1740</v>
      </c>
      <c r="BR1751" s="4" t="str">
        <f t="shared" si="2061"/>
        <v>BR$1740</v>
      </c>
      <c r="BS1751" s="4" t="str">
        <f t="shared" si="2061"/>
        <v>BS$1740</v>
      </c>
      <c r="BT1751" s="4" t="str">
        <f t="shared" si="2061"/>
        <v>BT$1740</v>
      </c>
      <c r="BU1751" s="4" t="str">
        <f t="shared" si="2061"/>
        <v>BU$1740</v>
      </c>
      <c r="BV1751" s="4" t="str">
        <f t="shared" si="2061"/>
        <v>BV$1740</v>
      </c>
      <c r="BW1751" s="4" t="str">
        <f t="shared" si="2061"/>
        <v>BW$1740</v>
      </c>
      <c r="BX1751" s="4" t="str">
        <f t="shared" si="2061"/>
        <v>BX$1740</v>
      </c>
      <c r="BY1751" s="4" t="str">
        <f t="shared" si="2061"/>
        <v>BY$1740</v>
      </c>
      <c r="BZ1751" s="4" t="str">
        <f t="shared" si="2061"/>
        <v>BZ$1740</v>
      </c>
      <c r="CA1751" s="4" t="str">
        <f t="shared" si="2061"/>
        <v>CA$1740</v>
      </c>
      <c r="CB1751" s="4" t="str">
        <f t="shared" si="2061"/>
        <v>CB$1740</v>
      </c>
      <c r="CC1751" s="4" t="str">
        <f t="shared" si="2061"/>
        <v>CC$1740</v>
      </c>
      <c r="CD1751" s="4" t="str">
        <f t="shared" si="2061"/>
        <v>CD$1740</v>
      </c>
      <c r="CE1751" s="4" t="str">
        <f t="shared" ref="CE1751:CK1751" si="2062">ADDRESS(ROW(CE1740),COLUMN(CE1740),2)</f>
        <v>CE$1740</v>
      </c>
      <c r="CF1751" s="4" t="str">
        <f t="shared" si="2062"/>
        <v>CF$1740</v>
      </c>
      <c r="CG1751" s="4" t="str">
        <f t="shared" si="2062"/>
        <v>CG$1740</v>
      </c>
      <c r="CH1751" s="4" t="str">
        <f t="shared" si="2062"/>
        <v>CH$1740</v>
      </c>
      <c r="CI1751" s="4" t="str">
        <f t="shared" si="2062"/>
        <v>CI$1740</v>
      </c>
      <c r="CJ1751" s="4" t="str">
        <f t="shared" si="2062"/>
        <v>CJ$1740</v>
      </c>
      <c r="CK1751" s="4" t="str">
        <f t="shared" si="2062"/>
        <v>CK$1740</v>
      </c>
      <c r="CL1751" s="4" t="str">
        <f t="shared" ref="CL1751" si="2063">ADDRESS(ROW(CL1740),COLUMN(CL1740),2)</f>
        <v>CL$1740</v>
      </c>
    </row>
    <row r="1752" spans="2:90" x14ac:dyDescent="0.4">
      <c r="E1752" s="8"/>
      <c r="H1752" s="12"/>
      <c r="I1752" s="60"/>
      <c r="J1752" s="60"/>
      <c r="K1752" s="15"/>
      <c r="L1752" s="15"/>
      <c r="M1752" s="15"/>
      <c r="N1752" s="15"/>
      <c r="O1752" s="15"/>
      <c r="P1752" s="15"/>
      <c r="R1752" s="15"/>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row>
    <row r="1753" spans="2:90" x14ac:dyDescent="0.4">
      <c r="B1753" s="171" t="s">
        <v>490</v>
      </c>
      <c r="E1753" s="8"/>
      <c r="H1753" s="170"/>
      <c r="I1753" s="172"/>
      <c r="J1753" s="172"/>
      <c r="K1753" s="193"/>
      <c r="L1753" s="193"/>
      <c r="M1753" s="193"/>
      <c r="N1753" s="193"/>
      <c r="O1753" s="193"/>
      <c r="P1753" s="193"/>
      <c r="R1753" s="194"/>
      <c r="S1753" s="170"/>
      <c r="T1753" s="170"/>
      <c r="U1753" s="170"/>
      <c r="V1753" s="170"/>
      <c r="W1753" s="170"/>
      <c r="X1753" s="170"/>
      <c r="Y1753" s="170"/>
      <c r="Z1753" s="170"/>
      <c r="AA1753" s="170"/>
      <c r="AB1753" s="170"/>
      <c r="AC1753" s="170"/>
      <c r="AD1753" s="170"/>
      <c r="AE1753" s="170"/>
      <c r="AF1753" s="170"/>
      <c r="AG1753" s="170"/>
      <c r="AH1753" s="170"/>
      <c r="AI1753" s="170"/>
      <c r="AJ1753" s="170"/>
      <c r="AK1753" s="170"/>
      <c r="AL1753" s="170"/>
      <c r="AM1753" s="170"/>
      <c r="AN1753" s="170"/>
      <c r="AO1753" s="170"/>
      <c r="AP1753" s="170"/>
      <c r="AQ1753" s="170"/>
      <c r="AR1753" s="170"/>
      <c r="AS1753" s="170"/>
      <c r="AT1753" s="170"/>
      <c r="AU1753" s="170"/>
      <c r="AV1753" s="170"/>
      <c r="AW1753" s="170"/>
      <c r="AX1753" s="170"/>
      <c r="AY1753" s="170"/>
      <c r="AZ1753" s="170"/>
      <c r="BA1753" s="170"/>
      <c r="BB1753" s="170"/>
      <c r="BC1753" s="170"/>
      <c r="BD1753" s="170"/>
      <c r="BE1753" s="170"/>
      <c r="BF1753" s="170"/>
      <c r="BG1753" s="170"/>
      <c r="BH1753" s="170"/>
      <c r="BI1753" s="170"/>
      <c r="BJ1753" s="170"/>
      <c r="BK1753" s="170"/>
      <c r="BL1753" s="170"/>
      <c r="BM1753" s="170"/>
      <c r="BN1753" s="170"/>
      <c r="BO1753" s="170"/>
      <c r="BP1753" s="170"/>
      <c r="BQ1753" s="170"/>
      <c r="BR1753" s="170"/>
      <c r="BS1753" s="170"/>
      <c r="BT1753" s="170"/>
      <c r="BU1753" s="170"/>
      <c r="BV1753" s="170"/>
      <c r="BW1753" s="170"/>
      <c r="BX1753" s="170"/>
      <c r="BY1753" s="170"/>
      <c r="BZ1753" s="170"/>
      <c r="CA1753" s="170"/>
      <c r="CB1753" s="170"/>
      <c r="CC1753" s="170"/>
      <c r="CD1753" s="170"/>
      <c r="CE1753" s="170"/>
      <c r="CF1753" s="170"/>
      <c r="CG1753" s="170"/>
      <c r="CH1753" s="170"/>
      <c r="CI1753" s="170"/>
      <c r="CJ1753" s="170"/>
      <c r="CK1753" s="170"/>
      <c r="CL1753" s="170"/>
    </row>
    <row r="1754" spans="2:90" x14ac:dyDescent="0.4">
      <c r="B1754" s="171" t="s">
        <v>492</v>
      </c>
      <c r="E1754" s="8"/>
      <c r="H1754" s="170"/>
      <c r="I1754" s="172"/>
      <c r="J1754" s="172"/>
      <c r="K1754" s="193"/>
      <c r="L1754" s="193"/>
      <c r="M1754" s="193"/>
      <c r="N1754" s="193"/>
      <c r="O1754" s="193"/>
      <c r="P1754" s="193"/>
      <c r="R1754" s="194"/>
      <c r="S1754" s="170"/>
      <c r="T1754" s="170"/>
      <c r="U1754" s="170"/>
      <c r="V1754" s="170"/>
      <c r="W1754" s="170"/>
      <c r="X1754" s="170"/>
      <c r="Y1754" s="170"/>
      <c r="Z1754" s="170"/>
      <c r="AA1754" s="170"/>
      <c r="AB1754" s="170"/>
      <c r="AC1754" s="170"/>
      <c r="AD1754" s="170"/>
      <c r="AE1754" s="170"/>
      <c r="AF1754" s="170"/>
      <c r="AG1754" s="170"/>
      <c r="AH1754" s="170"/>
      <c r="AI1754" s="170"/>
      <c r="AJ1754" s="170"/>
      <c r="AK1754" s="170"/>
      <c r="AL1754" s="170"/>
      <c r="AM1754" s="170"/>
      <c r="AN1754" s="170"/>
      <c r="AO1754" s="170"/>
      <c r="AP1754" s="170"/>
      <c r="AQ1754" s="170"/>
      <c r="AR1754" s="170"/>
      <c r="AS1754" s="170"/>
      <c r="AT1754" s="170"/>
      <c r="AU1754" s="170"/>
      <c r="AV1754" s="170"/>
      <c r="AW1754" s="170"/>
      <c r="AX1754" s="170"/>
      <c r="AY1754" s="170"/>
      <c r="AZ1754" s="170"/>
      <c r="BA1754" s="170"/>
      <c r="BB1754" s="170"/>
      <c r="BC1754" s="170"/>
      <c r="BD1754" s="170"/>
      <c r="BE1754" s="170"/>
      <c r="BF1754" s="170"/>
      <c r="BG1754" s="170"/>
      <c r="BH1754" s="170"/>
      <c r="BI1754" s="170"/>
      <c r="BJ1754" s="170"/>
      <c r="BK1754" s="170"/>
      <c r="BL1754" s="170"/>
      <c r="BM1754" s="170"/>
      <c r="BN1754" s="170"/>
      <c r="BO1754" s="170"/>
      <c r="BP1754" s="170"/>
      <c r="BQ1754" s="170"/>
      <c r="BR1754" s="170"/>
      <c r="BS1754" s="170"/>
      <c r="BT1754" s="170"/>
      <c r="BU1754" s="170"/>
      <c r="BV1754" s="170"/>
      <c r="BW1754" s="170"/>
      <c r="BX1754" s="170"/>
      <c r="BY1754" s="170"/>
      <c r="BZ1754" s="170"/>
      <c r="CA1754" s="170"/>
      <c r="CB1754" s="170"/>
      <c r="CC1754" s="170"/>
      <c r="CD1754" s="170"/>
      <c r="CE1754" s="170"/>
      <c r="CF1754" s="170"/>
      <c r="CG1754" s="170"/>
      <c r="CH1754" s="170"/>
      <c r="CI1754" s="170"/>
      <c r="CJ1754" s="170"/>
      <c r="CK1754" s="170"/>
      <c r="CL1754" s="170"/>
    </row>
    <row r="1755" spans="2:90" x14ac:dyDescent="0.4">
      <c r="B1755" s="171" t="s">
        <v>461</v>
      </c>
      <c r="E1755" s="8"/>
      <c r="H1755" s="170"/>
      <c r="I1755" s="172"/>
      <c r="J1755" s="172"/>
      <c r="K1755" s="193"/>
      <c r="L1755" s="193"/>
      <c r="M1755" s="193"/>
      <c r="N1755" s="193"/>
      <c r="O1755" s="193"/>
      <c r="P1755" s="193"/>
      <c r="R1755" s="194"/>
      <c r="S1755" s="195" t="str">
        <f t="shared" ref="S1755:AX1755" si="2064">S$16</f>
        <v>S$12</v>
      </c>
      <c r="T1755" s="195" t="str">
        <f t="shared" si="2064"/>
        <v>T$12</v>
      </c>
      <c r="U1755" s="195" t="str">
        <f t="shared" si="2064"/>
        <v>U$12</v>
      </c>
      <c r="V1755" s="195" t="str">
        <f t="shared" si="2064"/>
        <v>V$12</v>
      </c>
      <c r="W1755" s="195" t="str">
        <f t="shared" si="2064"/>
        <v>W$12</v>
      </c>
      <c r="X1755" s="195" t="str">
        <f t="shared" si="2064"/>
        <v>X$12</v>
      </c>
      <c r="Y1755" s="195" t="str">
        <f t="shared" si="2064"/>
        <v>Y$12</v>
      </c>
      <c r="Z1755" s="195" t="str">
        <f t="shared" si="2064"/>
        <v>Z$12</v>
      </c>
      <c r="AA1755" s="195" t="str">
        <f t="shared" si="2064"/>
        <v>AA$12</v>
      </c>
      <c r="AB1755" s="195" t="str">
        <f t="shared" si="2064"/>
        <v>AB$12</v>
      </c>
      <c r="AC1755" s="195" t="str">
        <f t="shared" si="2064"/>
        <v>AC$12</v>
      </c>
      <c r="AD1755" s="195" t="str">
        <f t="shared" si="2064"/>
        <v>AD$12</v>
      </c>
      <c r="AE1755" s="195" t="str">
        <f t="shared" si="2064"/>
        <v>AE$12</v>
      </c>
      <c r="AF1755" s="195" t="str">
        <f t="shared" si="2064"/>
        <v>AF$12</v>
      </c>
      <c r="AG1755" s="195" t="str">
        <f t="shared" si="2064"/>
        <v>AG$12</v>
      </c>
      <c r="AH1755" s="195" t="str">
        <f t="shared" si="2064"/>
        <v>AH$12</v>
      </c>
      <c r="AI1755" s="195" t="str">
        <f t="shared" si="2064"/>
        <v>AI$12</v>
      </c>
      <c r="AJ1755" s="195" t="str">
        <f t="shared" si="2064"/>
        <v>AJ$12</v>
      </c>
      <c r="AK1755" s="195" t="str">
        <f t="shared" si="2064"/>
        <v>AK$12</v>
      </c>
      <c r="AL1755" s="195" t="str">
        <f t="shared" si="2064"/>
        <v>AL$12</v>
      </c>
      <c r="AM1755" s="195" t="str">
        <f t="shared" si="2064"/>
        <v>AM$12</v>
      </c>
      <c r="AN1755" s="195" t="str">
        <f t="shared" si="2064"/>
        <v>AN$12</v>
      </c>
      <c r="AO1755" s="195" t="str">
        <f t="shared" si="2064"/>
        <v>AO$12</v>
      </c>
      <c r="AP1755" s="195" t="str">
        <f t="shared" si="2064"/>
        <v>AP$12</v>
      </c>
      <c r="AQ1755" s="195" t="str">
        <f t="shared" si="2064"/>
        <v>AQ$12</v>
      </c>
      <c r="AR1755" s="195" t="str">
        <f t="shared" si="2064"/>
        <v>AR$12</v>
      </c>
      <c r="AS1755" s="195" t="str">
        <f t="shared" si="2064"/>
        <v>AS$12</v>
      </c>
      <c r="AT1755" s="195" t="str">
        <f t="shared" si="2064"/>
        <v>AT$12</v>
      </c>
      <c r="AU1755" s="195" t="str">
        <f t="shared" si="2064"/>
        <v>AU$12</v>
      </c>
      <c r="AV1755" s="195" t="str">
        <f t="shared" si="2064"/>
        <v>AV$12</v>
      </c>
      <c r="AW1755" s="195" t="str">
        <f t="shared" si="2064"/>
        <v>AW$12</v>
      </c>
      <c r="AX1755" s="195" t="str">
        <f t="shared" si="2064"/>
        <v>AX$12</v>
      </c>
      <c r="AY1755" s="195" t="str">
        <f t="shared" ref="AY1755:CD1755" si="2065">AY$16</f>
        <v>AY$12</v>
      </c>
      <c r="AZ1755" s="195" t="str">
        <f t="shared" si="2065"/>
        <v>AZ$12</v>
      </c>
      <c r="BA1755" s="195" t="str">
        <f t="shared" si="2065"/>
        <v>BA$12</v>
      </c>
      <c r="BB1755" s="195" t="str">
        <f t="shared" si="2065"/>
        <v>BB$12</v>
      </c>
      <c r="BC1755" s="195" t="str">
        <f t="shared" si="2065"/>
        <v>BC$12</v>
      </c>
      <c r="BD1755" s="195" t="str">
        <f t="shared" si="2065"/>
        <v>BD$12</v>
      </c>
      <c r="BE1755" s="195" t="str">
        <f t="shared" si="2065"/>
        <v>BE$12</v>
      </c>
      <c r="BF1755" s="195" t="str">
        <f t="shared" si="2065"/>
        <v>BF$12</v>
      </c>
      <c r="BG1755" s="195" t="str">
        <f t="shared" si="2065"/>
        <v>BG$12</v>
      </c>
      <c r="BH1755" s="195" t="str">
        <f t="shared" si="2065"/>
        <v>BH$12</v>
      </c>
      <c r="BI1755" s="195" t="str">
        <f t="shared" si="2065"/>
        <v>BI$12</v>
      </c>
      <c r="BJ1755" s="195" t="str">
        <f t="shared" si="2065"/>
        <v>BJ$12</v>
      </c>
      <c r="BK1755" s="195" t="str">
        <f t="shared" si="2065"/>
        <v>BK$12</v>
      </c>
      <c r="BL1755" s="195" t="str">
        <f t="shared" si="2065"/>
        <v>BL$12</v>
      </c>
      <c r="BM1755" s="195" t="str">
        <f t="shared" si="2065"/>
        <v>BM$12</v>
      </c>
      <c r="BN1755" s="195" t="str">
        <f t="shared" si="2065"/>
        <v>BN$12</v>
      </c>
      <c r="BO1755" s="195" t="str">
        <f t="shared" si="2065"/>
        <v>BO$12</v>
      </c>
      <c r="BP1755" s="195" t="str">
        <f t="shared" si="2065"/>
        <v>BP$12</v>
      </c>
      <c r="BQ1755" s="195" t="str">
        <f t="shared" si="2065"/>
        <v>BQ$12</v>
      </c>
      <c r="BR1755" s="195" t="str">
        <f t="shared" si="2065"/>
        <v>BR$12</v>
      </c>
      <c r="BS1755" s="195" t="str">
        <f t="shared" si="2065"/>
        <v>BS$12</v>
      </c>
      <c r="BT1755" s="195" t="str">
        <f t="shared" si="2065"/>
        <v>BT$12</v>
      </c>
      <c r="BU1755" s="195" t="str">
        <f t="shared" si="2065"/>
        <v>BU$12</v>
      </c>
      <c r="BV1755" s="195" t="str">
        <f t="shared" si="2065"/>
        <v>BV$12</v>
      </c>
      <c r="BW1755" s="195" t="str">
        <f t="shared" si="2065"/>
        <v>BW$12</v>
      </c>
      <c r="BX1755" s="195" t="str">
        <f t="shared" si="2065"/>
        <v>BX$12</v>
      </c>
      <c r="BY1755" s="195" t="str">
        <f t="shared" si="2065"/>
        <v>BY$12</v>
      </c>
      <c r="BZ1755" s="195" t="str">
        <f t="shared" si="2065"/>
        <v>BZ$12</v>
      </c>
      <c r="CA1755" s="195" t="str">
        <f t="shared" si="2065"/>
        <v>CA$12</v>
      </c>
      <c r="CB1755" s="195" t="str">
        <f t="shared" si="2065"/>
        <v>CB$12</v>
      </c>
      <c r="CC1755" s="195" t="str">
        <f t="shared" si="2065"/>
        <v>CC$12</v>
      </c>
      <c r="CD1755" s="195" t="str">
        <f t="shared" si="2065"/>
        <v>CD$12</v>
      </c>
      <c r="CE1755" s="195" t="str">
        <f t="shared" ref="CE1755:CL1755" si="2066">CE$16</f>
        <v>CE$12</v>
      </c>
      <c r="CF1755" s="195" t="str">
        <f t="shared" si="2066"/>
        <v>CF$12</v>
      </c>
      <c r="CG1755" s="195" t="str">
        <f t="shared" si="2066"/>
        <v>CG$12</v>
      </c>
      <c r="CH1755" s="195" t="str">
        <f t="shared" si="2066"/>
        <v>CH$12</v>
      </c>
      <c r="CI1755" s="195" t="str">
        <f t="shared" si="2066"/>
        <v>CI$12</v>
      </c>
      <c r="CJ1755" s="195" t="str">
        <f t="shared" si="2066"/>
        <v>CJ$12</v>
      </c>
      <c r="CK1755" s="195" t="str">
        <f t="shared" si="2066"/>
        <v>CK$12</v>
      </c>
      <c r="CL1755" s="195" t="str">
        <f t="shared" si="2066"/>
        <v>CL$12</v>
      </c>
    </row>
    <row r="1756" spans="2:90" x14ac:dyDescent="0.4">
      <c r="B1756" s="171" t="s">
        <v>462</v>
      </c>
      <c r="E1756" s="8"/>
      <c r="H1756" s="196"/>
      <c r="I1756" s="197"/>
      <c r="J1756" s="197"/>
      <c r="K1756" s="198"/>
      <c r="L1756" s="198"/>
      <c r="M1756" s="198"/>
      <c r="N1756" s="198"/>
      <c r="O1756" s="198"/>
      <c r="P1756" s="198"/>
      <c r="R1756" s="198"/>
      <c r="S1756" s="195" t="str">
        <f t="shared" ref="S1756:AX1756" si="2067">S$17</f>
        <v>S$13</v>
      </c>
      <c r="T1756" s="195" t="str">
        <f t="shared" si="2067"/>
        <v>T$13</v>
      </c>
      <c r="U1756" s="195" t="str">
        <f t="shared" si="2067"/>
        <v>U$13</v>
      </c>
      <c r="V1756" s="195" t="str">
        <f t="shared" si="2067"/>
        <v>V$13</v>
      </c>
      <c r="W1756" s="195" t="str">
        <f t="shared" si="2067"/>
        <v>W$13</v>
      </c>
      <c r="X1756" s="195" t="str">
        <f t="shared" si="2067"/>
        <v>X$13</v>
      </c>
      <c r="Y1756" s="195" t="str">
        <f t="shared" si="2067"/>
        <v>Y$13</v>
      </c>
      <c r="Z1756" s="195" t="str">
        <f t="shared" si="2067"/>
        <v>Z$13</v>
      </c>
      <c r="AA1756" s="195" t="str">
        <f t="shared" si="2067"/>
        <v>AA$13</v>
      </c>
      <c r="AB1756" s="195" t="str">
        <f t="shared" si="2067"/>
        <v>AB$13</v>
      </c>
      <c r="AC1756" s="195" t="str">
        <f t="shared" si="2067"/>
        <v>AC$13</v>
      </c>
      <c r="AD1756" s="195" t="str">
        <f t="shared" si="2067"/>
        <v>AD$13</v>
      </c>
      <c r="AE1756" s="195" t="str">
        <f t="shared" si="2067"/>
        <v>AE$13</v>
      </c>
      <c r="AF1756" s="195" t="str">
        <f t="shared" si="2067"/>
        <v>AF$13</v>
      </c>
      <c r="AG1756" s="195" t="str">
        <f t="shared" si="2067"/>
        <v>AG$13</v>
      </c>
      <c r="AH1756" s="195" t="str">
        <f t="shared" si="2067"/>
        <v>AH$13</v>
      </c>
      <c r="AI1756" s="195" t="str">
        <f t="shared" si="2067"/>
        <v>AI$13</v>
      </c>
      <c r="AJ1756" s="195" t="str">
        <f t="shared" si="2067"/>
        <v>AJ$13</v>
      </c>
      <c r="AK1756" s="195" t="str">
        <f t="shared" si="2067"/>
        <v>AK$13</v>
      </c>
      <c r="AL1756" s="195" t="str">
        <f t="shared" si="2067"/>
        <v>AL$13</v>
      </c>
      <c r="AM1756" s="195" t="str">
        <f t="shared" si="2067"/>
        <v>AM$13</v>
      </c>
      <c r="AN1756" s="195" t="str">
        <f t="shared" si="2067"/>
        <v>AN$13</v>
      </c>
      <c r="AO1756" s="195" t="str">
        <f t="shared" si="2067"/>
        <v>AO$13</v>
      </c>
      <c r="AP1756" s="195" t="str">
        <f t="shared" si="2067"/>
        <v>AP$13</v>
      </c>
      <c r="AQ1756" s="195" t="str">
        <f t="shared" si="2067"/>
        <v>AQ$13</v>
      </c>
      <c r="AR1756" s="195" t="str">
        <f t="shared" si="2067"/>
        <v>AR$13</v>
      </c>
      <c r="AS1756" s="195" t="str">
        <f t="shared" si="2067"/>
        <v>AS$13</v>
      </c>
      <c r="AT1756" s="195" t="str">
        <f t="shared" si="2067"/>
        <v>AT$13</v>
      </c>
      <c r="AU1756" s="195" t="str">
        <f t="shared" si="2067"/>
        <v>AU$13</v>
      </c>
      <c r="AV1756" s="195" t="str">
        <f t="shared" si="2067"/>
        <v>AV$13</v>
      </c>
      <c r="AW1756" s="195" t="str">
        <f t="shared" si="2067"/>
        <v>AW$13</v>
      </c>
      <c r="AX1756" s="195" t="str">
        <f t="shared" si="2067"/>
        <v>AX$13</v>
      </c>
      <c r="AY1756" s="195" t="str">
        <f t="shared" ref="AY1756:CD1756" si="2068">AY$17</f>
        <v>AY$13</v>
      </c>
      <c r="AZ1756" s="195" t="str">
        <f t="shared" si="2068"/>
        <v>AZ$13</v>
      </c>
      <c r="BA1756" s="195" t="str">
        <f t="shared" si="2068"/>
        <v>BA$13</v>
      </c>
      <c r="BB1756" s="195" t="str">
        <f t="shared" si="2068"/>
        <v>BB$13</v>
      </c>
      <c r="BC1756" s="195" t="str">
        <f t="shared" si="2068"/>
        <v>BC$13</v>
      </c>
      <c r="BD1756" s="195" t="str">
        <f t="shared" si="2068"/>
        <v>BD$13</v>
      </c>
      <c r="BE1756" s="195" t="str">
        <f t="shared" si="2068"/>
        <v>BE$13</v>
      </c>
      <c r="BF1756" s="195" t="str">
        <f t="shared" si="2068"/>
        <v>BF$13</v>
      </c>
      <c r="BG1756" s="195" t="str">
        <f t="shared" si="2068"/>
        <v>BG$13</v>
      </c>
      <c r="BH1756" s="195" t="str">
        <f t="shared" si="2068"/>
        <v>BH$13</v>
      </c>
      <c r="BI1756" s="195" t="str">
        <f t="shared" si="2068"/>
        <v>BI$13</v>
      </c>
      <c r="BJ1756" s="195" t="str">
        <f t="shared" si="2068"/>
        <v>BJ$13</v>
      </c>
      <c r="BK1756" s="195" t="str">
        <f t="shared" si="2068"/>
        <v>BK$13</v>
      </c>
      <c r="BL1756" s="195" t="str">
        <f t="shared" si="2068"/>
        <v>BL$13</v>
      </c>
      <c r="BM1756" s="195" t="str">
        <f t="shared" si="2068"/>
        <v>BM$13</v>
      </c>
      <c r="BN1756" s="195" t="str">
        <f t="shared" si="2068"/>
        <v>BN$13</v>
      </c>
      <c r="BO1756" s="195" t="str">
        <f t="shared" si="2068"/>
        <v>BO$13</v>
      </c>
      <c r="BP1756" s="195" t="str">
        <f t="shared" si="2068"/>
        <v>BP$13</v>
      </c>
      <c r="BQ1756" s="195" t="str">
        <f t="shared" si="2068"/>
        <v>BQ$13</v>
      </c>
      <c r="BR1756" s="195" t="str">
        <f t="shared" si="2068"/>
        <v>BR$13</v>
      </c>
      <c r="BS1756" s="195" t="str">
        <f t="shared" si="2068"/>
        <v>BS$13</v>
      </c>
      <c r="BT1756" s="195" t="str">
        <f t="shared" si="2068"/>
        <v>BT$13</v>
      </c>
      <c r="BU1756" s="195" t="str">
        <f t="shared" si="2068"/>
        <v>BU$13</v>
      </c>
      <c r="BV1756" s="195" t="str">
        <f t="shared" si="2068"/>
        <v>BV$13</v>
      </c>
      <c r="BW1756" s="195" t="str">
        <f t="shared" si="2068"/>
        <v>BW$13</v>
      </c>
      <c r="BX1756" s="195" t="str">
        <f t="shared" si="2068"/>
        <v>BX$13</v>
      </c>
      <c r="BY1756" s="195" t="str">
        <f t="shared" si="2068"/>
        <v>BY$13</v>
      </c>
      <c r="BZ1756" s="195" t="str">
        <f t="shared" si="2068"/>
        <v>BZ$13</v>
      </c>
      <c r="CA1756" s="195" t="str">
        <f t="shared" si="2068"/>
        <v>CA$13</v>
      </c>
      <c r="CB1756" s="195" t="str">
        <f t="shared" si="2068"/>
        <v>CB$13</v>
      </c>
      <c r="CC1756" s="195" t="str">
        <f t="shared" si="2068"/>
        <v>CC$13</v>
      </c>
      <c r="CD1756" s="195" t="str">
        <f t="shared" si="2068"/>
        <v>CD$13</v>
      </c>
      <c r="CE1756" s="195" t="str">
        <f t="shared" ref="CE1756:CL1756" si="2069">CE$17</f>
        <v>CE$13</v>
      </c>
      <c r="CF1756" s="195" t="str">
        <f t="shared" si="2069"/>
        <v>CF$13</v>
      </c>
      <c r="CG1756" s="195" t="str">
        <f t="shared" si="2069"/>
        <v>CG$13</v>
      </c>
      <c r="CH1756" s="195" t="str">
        <f t="shared" si="2069"/>
        <v>CH$13</v>
      </c>
      <c r="CI1756" s="195" t="str">
        <f t="shared" si="2069"/>
        <v>CI$13</v>
      </c>
      <c r="CJ1756" s="195" t="str">
        <f t="shared" si="2069"/>
        <v>CJ$13</v>
      </c>
      <c r="CK1756" s="195" t="str">
        <f t="shared" si="2069"/>
        <v>CK$13</v>
      </c>
      <c r="CL1756" s="195" t="str">
        <f t="shared" si="2069"/>
        <v>CL$13</v>
      </c>
    </row>
    <row r="1757" spans="2:90" x14ac:dyDescent="0.4">
      <c r="B1757" s="171" t="s">
        <v>491</v>
      </c>
      <c r="E1757" s="8"/>
      <c r="H1757" s="196"/>
      <c r="I1757" s="197"/>
      <c r="J1757" s="197"/>
      <c r="K1757" s="198"/>
      <c r="L1757" s="198"/>
      <c r="M1757" s="198"/>
      <c r="N1757" s="198"/>
      <c r="O1757" s="198"/>
      <c r="P1757" s="198"/>
      <c r="R1757" s="198"/>
      <c r="S1757" s="186"/>
      <c r="T1757" s="186"/>
      <c r="U1757" s="186"/>
      <c r="V1757" s="186"/>
      <c r="W1757" s="186"/>
      <c r="X1757" s="186"/>
      <c r="Y1757" s="186"/>
      <c r="Z1757" s="186"/>
      <c r="AA1757" s="186"/>
      <c r="AB1757" s="186"/>
      <c r="AC1757" s="186"/>
      <c r="AD1757" s="186"/>
      <c r="AE1757" s="186"/>
      <c r="AF1757" s="186"/>
      <c r="AG1757" s="186"/>
      <c r="AH1757" s="186"/>
      <c r="AI1757" s="186"/>
      <c r="AJ1757" s="186"/>
      <c r="AK1757" s="186"/>
      <c r="AL1757" s="186"/>
      <c r="AM1757" s="186"/>
      <c r="AN1757" s="186"/>
      <c r="AO1757" s="186"/>
      <c r="AP1757" s="186"/>
      <c r="AQ1757" s="186"/>
      <c r="AR1757" s="186"/>
      <c r="AS1757" s="186"/>
      <c r="AT1757" s="186"/>
      <c r="AU1757" s="186"/>
      <c r="AV1757" s="186"/>
      <c r="AW1757" s="186"/>
      <c r="AX1757" s="186"/>
      <c r="AY1757" s="186"/>
      <c r="AZ1757" s="186"/>
      <c r="BA1757" s="186"/>
      <c r="BB1757" s="186"/>
      <c r="BC1757" s="186"/>
      <c r="BD1757" s="186"/>
      <c r="BE1757" s="186"/>
      <c r="BF1757" s="186"/>
      <c r="BG1757" s="186"/>
      <c r="BH1757" s="186"/>
      <c r="BI1757" s="186"/>
      <c r="BJ1757" s="186"/>
      <c r="BK1757" s="186"/>
      <c r="BL1757" s="186"/>
      <c r="BM1757" s="186"/>
      <c r="BN1757" s="186"/>
      <c r="BO1757" s="186"/>
      <c r="BP1757" s="186"/>
      <c r="BQ1757" s="186"/>
      <c r="BR1757" s="186"/>
      <c r="BS1757" s="186"/>
      <c r="BT1757" s="186"/>
      <c r="BU1757" s="186"/>
      <c r="BV1757" s="186"/>
      <c r="BW1757" s="186"/>
      <c r="BX1757" s="186"/>
      <c r="BY1757" s="186"/>
      <c r="BZ1757" s="186"/>
      <c r="CA1757" s="186"/>
      <c r="CB1757" s="186"/>
      <c r="CC1757" s="186"/>
      <c r="CD1757" s="186"/>
      <c r="CE1757" s="186"/>
      <c r="CF1757" s="186"/>
      <c r="CG1757" s="186"/>
      <c r="CH1757" s="186"/>
      <c r="CI1757" s="186"/>
      <c r="CJ1757" s="186"/>
      <c r="CK1757" s="186"/>
      <c r="CL1757" s="186"/>
    </row>
    <row r="1758" spans="2:90" x14ac:dyDescent="0.4">
      <c r="B1758" s="171" t="s">
        <v>505</v>
      </c>
      <c r="E1758" s="8"/>
      <c r="H1758" s="196"/>
      <c r="I1758" s="197"/>
      <c r="J1758" s="197"/>
      <c r="K1758" s="198"/>
      <c r="L1758" s="198"/>
      <c r="M1758" s="198"/>
      <c r="N1758" s="198"/>
      <c r="O1758" s="198"/>
      <c r="P1758" s="198"/>
      <c r="R1758" s="198"/>
      <c r="S1758" s="186"/>
      <c r="T1758" s="186"/>
      <c r="U1758" s="186"/>
      <c r="V1758" s="186"/>
      <c r="W1758" s="186"/>
      <c r="X1758" s="186"/>
      <c r="Y1758" s="186"/>
      <c r="Z1758" s="186"/>
      <c r="AA1758" s="186"/>
      <c r="AB1758" s="186"/>
      <c r="AC1758" s="186"/>
      <c r="AD1758" s="186"/>
      <c r="AE1758" s="186"/>
      <c r="AF1758" s="186"/>
      <c r="AG1758" s="186"/>
      <c r="AH1758" s="186"/>
      <c r="AI1758" s="186"/>
      <c r="AJ1758" s="186"/>
      <c r="AK1758" s="186"/>
      <c r="AL1758" s="186"/>
      <c r="AM1758" s="186"/>
      <c r="AN1758" s="186"/>
      <c r="AO1758" s="186"/>
      <c r="AP1758" s="186"/>
      <c r="AQ1758" s="186"/>
      <c r="AR1758" s="186"/>
      <c r="AS1758" s="186"/>
      <c r="AT1758" s="186"/>
      <c r="AU1758" s="186"/>
      <c r="AV1758" s="186"/>
      <c r="AW1758" s="186"/>
      <c r="AX1758" s="186"/>
      <c r="AY1758" s="186"/>
      <c r="AZ1758" s="186"/>
      <c r="BA1758" s="186"/>
      <c r="BB1758" s="186"/>
      <c r="BC1758" s="186"/>
      <c r="BD1758" s="186"/>
      <c r="BE1758" s="186"/>
      <c r="BF1758" s="186"/>
      <c r="BG1758" s="186"/>
      <c r="BH1758" s="186"/>
      <c r="BI1758" s="186"/>
      <c r="BJ1758" s="186"/>
      <c r="BK1758" s="186"/>
      <c r="BL1758" s="186"/>
      <c r="BM1758" s="186"/>
      <c r="BN1758" s="186"/>
      <c r="BO1758" s="186"/>
      <c r="BP1758" s="186"/>
      <c r="BQ1758" s="186"/>
      <c r="BR1758" s="186"/>
      <c r="BS1758" s="186"/>
      <c r="BT1758" s="186"/>
      <c r="BU1758" s="186"/>
      <c r="BV1758" s="186"/>
      <c r="BW1758" s="186"/>
      <c r="BX1758" s="186"/>
      <c r="BY1758" s="186"/>
      <c r="BZ1758" s="186"/>
      <c r="CA1758" s="186"/>
      <c r="CB1758" s="186"/>
      <c r="CC1758" s="186"/>
      <c r="CD1758" s="186"/>
      <c r="CE1758" s="186"/>
      <c r="CF1758" s="186"/>
      <c r="CG1758" s="186"/>
      <c r="CH1758" s="186"/>
      <c r="CI1758" s="186"/>
      <c r="CJ1758" s="186"/>
      <c r="CK1758" s="186"/>
      <c r="CL1758" s="186"/>
    </row>
    <row r="1759" spans="2:90" x14ac:dyDescent="0.4">
      <c r="B1759" s="171" t="s">
        <v>463</v>
      </c>
      <c r="E1759" s="8"/>
      <c r="H1759" s="196"/>
      <c r="I1759" s="197"/>
      <c r="J1759" s="197"/>
      <c r="K1759" s="198"/>
      <c r="L1759" s="198"/>
      <c r="M1759" s="198"/>
      <c r="N1759" s="198"/>
      <c r="O1759" s="198"/>
      <c r="P1759" s="198"/>
      <c r="R1759" s="198"/>
      <c r="S1759" s="186" t="str">
        <f t="shared" ref="S1759:AX1759" si="2070">S$18</f>
        <v>S$14</v>
      </c>
      <c r="T1759" s="186" t="str">
        <f t="shared" si="2070"/>
        <v>T$14</v>
      </c>
      <c r="U1759" s="186" t="str">
        <f t="shared" si="2070"/>
        <v>U$14</v>
      </c>
      <c r="V1759" s="186" t="str">
        <f t="shared" si="2070"/>
        <v>V$14</v>
      </c>
      <c r="W1759" s="186" t="str">
        <f t="shared" si="2070"/>
        <v>W$14</v>
      </c>
      <c r="X1759" s="186" t="str">
        <f t="shared" si="2070"/>
        <v>X$14</v>
      </c>
      <c r="Y1759" s="186" t="str">
        <f t="shared" si="2070"/>
        <v>Y$14</v>
      </c>
      <c r="Z1759" s="186" t="str">
        <f t="shared" si="2070"/>
        <v>Z$14</v>
      </c>
      <c r="AA1759" s="186" t="str">
        <f t="shared" si="2070"/>
        <v>AA$14</v>
      </c>
      <c r="AB1759" s="186" t="str">
        <f t="shared" si="2070"/>
        <v>AB$14</v>
      </c>
      <c r="AC1759" s="186" t="str">
        <f t="shared" si="2070"/>
        <v>AC$14</v>
      </c>
      <c r="AD1759" s="186" t="str">
        <f t="shared" si="2070"/>
        <v>AD$14</v>
      </c>
      <c r="AE1759" s="186" t="str">
        <f t="shared" si="2070"/>
        <v>AE$14</v>
      </c>
      <c r="AF1759" s="186" t="str">
        <f t="shared" si="2070"/>
        <v>AF$14</v>
      </c>
      <c r="AG1759" s="186" t="str">
        <f t="shared" si="2070"/>
        <v>AG$14</v>
      </c>
      <c r="AH1759" s="186" t="str">
        <f t="shared" si="2070"/>
        <v>AH$14</v>
      </c>
      <c r="AI1759" s="186" t="str">
        <f t="shared" si="2070"/>
        <v>AI$14</v>
      </c>
      <c r="AJ1759" s="186" t="str">
        <f t="shared" si="2070"/>
        <v>AJ$14</v>
      </c>
      <c r="AK1759" s="186" t="str">
        <f t="shared" si="2070"/>
        <v>AK$14</v>
      </c>
      <c r="AL1759" s="186" t="str">
        <f t="shared" si="2070"/>
        <v>AL$14</v>
      </c>
      <c r="AM1759" s="186" t="str">
        <f t="shared" si="2070"/>
        <v>AM$14</v>
      </c>
      <c r="AN1759" s="186" t="str">
        <f t="shared" si="2070"/>
        <v>AN$14</v>
      </c>
      <c r="AO1759" s="186" t="str">
        <f t="shared" si="2070"/>
        <v>AO$14</v>
      </c>
      <c r="AP1759" s="186" t="str">
        <f t="shared" si="2070"/>
        <v>AP$14</v>
      </c>
      <c r="AQ1759" s="186" t="str">
        <f t="shared" si="2070"/>
        <v>AQ$14</v>
      </c>
      <c r="AR1759" s="186" t="str">
        <f t="shared" si="2070"/>
        <v>AR$14</v>
      </c>
      <c r="AS1759" s="186" t="str">
        <f t="shared" si="2070"/>
        <v>AS$14</v>
      </c>
      <c r="AT1759" s="186" t="str">
        <f t="shared" si="2070"/>
        <v>AT$14</v>
      </c>
      <c r="AU1759" s="186" t="str">
        <f t="shared" si="2070"/>
        <v>AU$14</v>
      </c>
      <c r="AV1759" s="186" t="str">
        <f t="shared" si="2070"/>
        <v>AV$14</v>
      </c>
      <c r="AW1759" s="186" t="str">
        <f t="shared" si="2070"/>
        <v>AW$14</v>
      </c>
      <c r="AX1759" s="186" t="str">
        <f t="shared" si="2070"/>
        <v>AX$14</v>
      </c>
      <c r="AY1759" s="186" t="str">
        <f t="shared" ref="AY1759:CD1759" si="2071">AY$18</f>
        <v>AY$14</v>
      </c>
      <c r="AZ1759" s="186" t="str">
        <f t="shared" si="2071"/>
        <v>AZ$14</v>
      </c>
      <c r="BA1759" s="186" t="str">
        <f t="shared" si="2071"/>
        <v>BA$14</v>
      </c>
      <c r="BB1759" s="186" t="str">
        <f t="shared" si="2071"/>
        <v>BB$14</v>
      </c>
      <c r="BC1759" s="186" t="str">
        <f t="shared" si="2071"/>
        <v>BC$14</v>
      </c>
      <c r="BD1759" s="186" t="str">
        <f t="shared" si="2071"/>
        <v>BD$14</v>
      </c>
      <c r="BE1759" s="186" t="str">
        <f t="shared" si="2071"/>
        <v>BE$14</v>
      </c>
      <c r="BF1759" s="186" t="str">
        <f t="shared" si="2071"/>
        <v>BF$14</v>
      </c>
      <c r="BG1759" s="186" t="str">
        <f t="shared" si="2071"/>
        <v>BG$14</v>
      </c>
      <c r="BH1759" s="186" t="str">
        <f t="shared" si="2071"/>
        <v>BH$14</v>
      </c>
      <c r="BI1759" s="186" t="str">
        <f t="shared" si="2071"/>
        <v>BI$14</v>
      </c>
      <c r="BJ1759" s="186" t="str">
        <f t="shared" si="2071"/>
        <v>BJ$14</v>
      </c>
      <c r="BK1759" s="186" t="str">
        <f t="shared" si="2071"/>
        <v>BK$14</v>
      </c>
      <c r="BL1759" s="186" t="str">
        <f t="shared" si="2071"/>
        <v>BL$14</v>
      </c>
      <c r="BM1759" s="186" t="str">
        <f t="shared" si="2071"/>
        <v>BM$14</v>
      </c>
      <c r="BN1759" s="186" t="str">
        <f t="shared" si="2071"/>
        <v>BN$14</v>
      </c>
      <c r="BO1759" s="186" t="str">
        <f t="shared" si="2071"/>
        <v>BO$14</v>
      </c>
      <c r="BP1759" s="186" t="str">
        <f t="shared" si="2071"/>
        <v>BP$14</v>
      </c>
      <c r="BQ1759" s="186" t="str">
        <f t="shared" si="2071"/>
        <v>BQ$14</v>
      </c>
      <c r="BR1759" s="186" t="str">
        <f t="shared" si="2071"/>
        <v>BR$14</v>
      </c>
      <c r="BS1759" s="186" t="str">
        <f t="shared" si="2071"/>
        <v>BS$14</v>
      </c>
      <c r="BT1759" s="186" t="str">
        <f t="shared" si="2071"/>
        <v>BT$14</v>
      </c>
      <c r="BU1759" s="186" t="str">
        <f t="shared" si="2071"/>
        <v>BU$14</v>
      </c>
      <c r="BV1759" s="186" t="str">
        <f t="shared" si="2071"/>
        <v>BV$14</v>
      </c>
      <c r="BW1759" s="186" t="str">
        <f t="shared" si="2071"/>
        <v>BW$14</v>
      </c>
      <c r="BX1759" s="186" t="str">
        <f t="shared" si="2071"/>
        <v>BX$14</v>
      </c>
      <c r="BY1759" s="186" t="str">
        <f t="shared" si="2071"/>
        <v>BY$14</v>
      </c>
      <c r="BZ1759" s="186" t="str">
        <f t="shared" si="2071"/>
        <v>BZ$14</v>
      </c>
      <c r="CA1759" s="186" t="str">
        <f t="shared" si="2071"/>
        <v>CA$14</v>
      </c>
      <c r="CB1759" s="186" t="str">
        <f t="shared" si="2071"/>
        <v>CB$14</v>
      </c>
      <c r="CC1759" s="186" t="str">
        <f t="shared" si="2071"/>
        <v>CC$14</v>
      </c>
      <c r="CD1759" s="186" t="str">
        <f t="shared" si="2071"/>
        <v>CD$14</v>
      </c>
      <c r="CE1759" s="186" t="str">
        <f t="shared" ref="CE1759:CL1759" si="2072">CE$18</f>
        <v>CE$14</v>
      </c>
      <c r="CF1759" s="186" t="str">
        <f t="shared" si="2072"/>
        <v>CF$14</v>
      </c>
      <c r="CG1759" s="186" t="str">
        <f t="shared" si="2072"/>
        <v>CG$14</v>
      </c>
      <c r="CH1759" s="186" t="str">
        <f t="shared" si="2072"/>
        <v>CH$14</v>
      </c>
      <c r="CI1759" s="186" t="str">
        <f t="shared" si="2072"/>
        <v>CI$14</v>
      </c>
      <c r="CJ1759" s="186" t="str">
        <f t="shared" si="2072"/>
        <v>CJ$14</v>
      </c>
      <c r="CK1759" s="186" t="str">
        <f t="shared" si="2072"/>
        <v>CK$14</v>
      </c>
      <c r="CL1759" s="186" t="str">
        <f t="shared" si="2072"/>
        <v>CL$14</v>
      </c>
    </row>
    <row r="1760" spans="2:90" x14ac:dyDescent="0.4">
      <c r="B1760" s="171" t="s">
        <v>464</v>
      </c>
      <c r="E1760" s="8"/>
      <c r="H1760" s="196"/>
      <c r="I1760" s="197"/>
      <c r="J1760" s="197"/>
      <c r="K1760" s="198"/>
      <c r="L1760" s="198"/>
      <c r="M1760" s="198"/>
      <c r="N1760" s="198"/>
      <c r="O1760" s="198"/>
      <c r="P1760" s="198"/>
      <c r="R1760" s="198"/>
      <c r="S1760" s="186" t="str">
        <f t="shared" ref="S1760:AX1760" si="2073">S$19</f>
        <v>S$15</v>
      </c>
      <c r="T1760" s="186" t="str">
        <f t="shared" si="2073"/>
        <v>T$15</v>
      </c>
      <c r="U1760" s="186" t="str">
        <f t="shared" si="2073"/>
        <v>U$15</v>
      </c>
      <c r="V1760" s="186" t="str">
        <f t="shared" si="2073"/>
        <v>V$15</v>
      </c>
      <c r="W1760" s="186" t="str">
        <f t="shared" si="2073"/>
        <v>W$15</v>
      </c>
      <c r="X1760" s="186" t="str">
        <f t="shared" si="2073"/>
        <v>X$15</v>
      </c>
      <c r="Y1760" s="186" t="str">
        <f t="shared" si="2073"/>
        <v>Y$15</v>
      </c>
      <c r="Z1760" s="186" t="str">
        <f t="shared" si="2073"/>
        <v>Z$15</v>
      </c>
      <c r="AA1760" s="186" t="str">
        <f t="shared" si="2073"/>
        <v>AA$15</v>
      </c>
      <c r="AB1760" s="186" t="str">
        <f t="shared" si="2073"/>
        <v>AB$15</v>
      </c>
      <c r="AC1760" s="186" t="str">
        <f t="shared" si="2073"/>
        <v>AC$15</v>
      </c>
      <c r="AD1760" s="186" t="str">
        <f t="shared" si="2073"/>
        <v>AD$15</v>
      </c>
      <c r="AE1760" s="186" t="str">
        <f t="shared" si="2073"/>
        <v>AE$15</v>
      </c>
      <c r="AF1760" s="186" t="str">
        <f t="shared" si="2073"/>
        <v>AF$15</v>
      </c>
      <c r="AG1760" s="186" t="str">
        <f t="shared" si="2073"/>
        <v>AG$15</v>
      </c>
      <c r="AH1760" s="186" t="str">
        <f t="shared" si="2073"/>
        <v>AH$15</v>
      </c>
      <c r="AI1760" s="186" t="str">
        <f t="shared" si="2073"/>
        <v>AI$15</v>
      </c>
      <c r="AJ1760" s="186" t="str">
        <f t="shared" si="2073"/>
        <v>AJ$15</v>
      </c>
      <c r="AK1760" s="186" t="str">
        <f t="shared" si="2073"/>
        <v>AK$15</v>
      </c>
      <c r="AL1760" s="186" t="str">
        <f t="shared" si="2073"/>
        <v>AL$15</v>
      </c>
      <c r="AM1760" s="186" t="str">
        <f t="shared" si="2073"/>
        <v>AM$15</v>
      </c>
      <c r="AN1760" s="186" t="str">
        <f t="shared" si="2073"/>
        <v>AN$15</v>
      </c>
      <c r="AO1760" s="186" t="str">
        <f t="shared" si="2073"/>
        <v>AO$15</v>
      </c>
      <c r="AP1760" s="186" t="str">
        <f t="shared" si="2073"/>
        <v>AP$15</v>
      </c>
      <c r="AQ1760" s="186" t="str">
        <f t="shared" si="2073"/>
        <v>AQ$15</v>
      </c>
      <c r="AR1760" s="186" t="str">
        <f t="shared" si="2073"/>
        <v>AR$15</v>
      </c>
      <c r="AS1760" s="186" t="str">
        <f t="shared" si="2073"/>
        <v>AS$15</v>
      </c>
      <c r="AT1760" s="186" t="str">
        <f t="shared" si="2073"/>
        <v>AT$15</v>
      </c>
      <c r="AU1760" s="186" t="str">
        <f t="shared" si="2073"/>
        <v>AU$15</v>
      </c>
      <c r="AV1760" s="186" t="str">
        <f t="shared" si="2073"/>
        <v>AV$15</v>
      </c>
      <c r="AW1760" s="186" t="str">
        <f t="shared" si="2073"/>
        <v>AW$15</v>
      </c>
      <c r="AX1760" s="186" t="str">
        <f t="shared" si="2073"/>
        <v>AX$15</v>
      </c>
      <c r="AY1760" s="186" t="str">
        <f t="shared" ref="AY1760:CD1760" si="2074">AY$19</f>
        <v>AY$15</v>
      </c>
      <c r="AZ1760" s="186" t="str">
        <f t="shared" si="2074"/>
        <v>AZ$15</v>
      </c>
      <c r="BA1760" s="186" t="str">
        <f t="shared" si="2074"/>
        <v>BA$15</v>
      </c>
      <c r="BB1760" s="186" t="str">
        <f t="shared" si="2074"/>
        <v>BB$15</v>
      </c>
      <c r="BC1760" s="186" t="str">
        <f t="shared" si="2074"/>
        <v>BC$15</v>
      </c>
      <c r="BD1760" s="186" t="str">
        <f t="shared" si="2074"/>
        <v>BD$15</v>
      </c>
      <c r="BE1760" s="186" t="str">
        <f t="shared" si="2074"/>
        <v>BE$15</v>
      </c>
      <c r="BF1760" s="186" t="str">
        <f t="shared" si="2074"/>
        <v>BF$15</v>
      </c>
      <c r="BG1760" s="186" t="str">
        <f t="shared" si="2074"/>
        <v>BG$15</v>
      </c>
      <c r="BH1760" s="186" t="str">
        <f t="shared" si="2074"/>
        <v>BH$15</v>
      </c>
      <c r="BI1760" s="186" t="str">
        <f t="shared" si="2074"/>
        <v>BI$15</v>
      </c>
      <c r="BJ1760" s="186" t="str">
        <f t="shared" si="2074"/>
        <v>BJ$15</v>
      </c>
      <c r="BK1760" s="186" t="str">
        <f t="shared" si="2074"/>
        <v>BK$15</v>
      </c>
      <c r="BL1760" s="186" t="str">
        <f t="shared" si="2074"/>
        <v>BL$15</v>
      </c>
      <c r="BM1760" s="186" t="str">
        <f t="shared" si="2074"/>
        <v>BM$15</v>
      </c>
      <c r="BN1760" s="186" t="str">
        <f t="shared" si="2074"/>
        <v>BN$15</v>
      </c>
      <c r="BO1760" s="186" t="str">
        <f t="shared" si="2074"/>
        <v>BO$15</v>
      </c>
      <c r="BP1760" s="186" t="str">
        <f t="shared" si="2074"/>
        <v>BP$15</v>
      </c>
      <c r="BQ1760" s="186" t="str">
        <f t="shared" si="2074"/>
        <v>BQ$15</v>
      </c>
      <c r="BR1760" s="186" t="str">
        <f t="shared" si="2074"/>
        <v>BR$15</v>
      </c>
      <c r="BS1760" s="186" t="str">
        <f t="shared" si="2074"/>
        <v>BS$15</v>
      </c>
      <c r="BT1760" s="186" t="str">
        <f t="shared" si="2074"/>
        <v>BT$15</v>
      </c>
      <c r="BU1760" s="186" t="str">
        <f t="shared" si="2074"/>
        <v>BU$15</v>
      </c>
      <c r="BV1760" s="186" t="str">
        <f t="shared" si="2074"/>
        <v>BV$15</v>
      </c>
      <c r="BW1760" s="186" t="str">
        <f t="shared" si="2074"/>
        <v>BW$15</v>
      </c>
      <c r="BX1760" s="186" t="str">
        <f t="shared" si="2074"/>
        <v>BX$15</v>
      </c>
      <c r="BY1760" s="186" t="str">
        <f t="shared" si="2074"/>
        <v>BY$15</v>
      </c>
      <c r="BZ1760" s="186" t="str">
        <f t="shared" si="2074"/>
        <v>BZ$15</v>
      </c>
      <c r="CA1760" s="186" t="str">
        <f t="shared" si="2074"/>
        <v>CA$15</v>
      </c>
      <c r="CB1760" s="186" t="str">
        <f t="shared" si="2074"/>
        <v>CB$15</v>
      </c>
      <c r="CC1760" s="186" t="str">
        <f t="shared" si="2074"/>
        <v>CC$15</v>
      </c>
      <c r="CD1760" s="186" t="str">
        <f t="shared" si="2074"/>
        <v>CD$15</v>
      </c>
      <c r="CE1760" s="186" t="str">
        <f t="shared" ref="CE1760:CL1760" si="2075">CE$19</f>
        <v>CE$15</v>
      </c>
      <c r="CF1760" s="186" t="str">
        <f t="shared" si="2075"/>
        <v>CF$15</v>
      </c>
      <c r="CG1760" s="186" t="str">
        <f t="shared" si="2075"/>
        <v>CG$15</v>
      </c>
      <c r="CH1760" s="186" t="str">
        <f t="shared" si="2075"/>
        <v>CH$15</v>
      </c>
      <c r="CI1760" s="186" t="str">
        <f t="shared" si="2075"/>
        <v>CI$15</v>
      </c>
      <c r="CJ1760" s="186" t="str">
        <f t="shared" si="2075"/>
        <v>CJ$15</v>
      </c>
      <c r="CK1760" s="186" t="str">
        <f t="shared" si="2075"/>
        <v>CK$15</v>
      </c>
      <c r="CL1760" s="186" t="str">
        <f t="shared" si="2075"/>
        <v>CL$15</v>
      </c>
    </row>
    <row r="1761" spans="2:90" x14ac:dyDescent="0.4">
      <c r="B1761" s="139" t="s">
        <v>192</v>
      </c>
      <c r="C1761" s="31"/>
      <c r="D1761" t="s">
        <v>758</v>
      </c>
      <c r="E1761" s="8" t="str">
        <f t="shared" ref="E1761:E1772" si="2076">ROW()&amp;" "&amp;D1761</f>
        <v>1761 DC-S</v>
      </c>
      <c r="F1761" t="s">
        <v>155</v>
      </c>
      <c r="G1761" s="31" t="s">
        <v>81</v>
      </c>
      <c r="H1761" s="138"/>
      <c r="I1761" s="140"/>
      <c r="J1761" s="140"/>
      <c r="K1761" s="138"/>
      <c r="L1761" s="138"/>
      <c r="M1761" s="138"/>
      <c r="N1761" s="138"/>
      <c r="O1761" s="138"/>
      <c r="P1761" s="138"/>
      <c r="R1761" s="139"/>
      <c r="S1761" s="139"/>
      <c r="T1761" s="139"/>
      <c r="U1761" s="139"/>
      <c r="V1761" s="139"/>
      <c r="W1761" s="139"/>
      <c r="X1761" s="139"/>
      <c r="Y1761" s="139"/>
      <c r="Z1761" s="139"/>
      <c r="AA1761" s="139"/>
      <c r="AB1761" s="139"/>
      <c r="AC1761" s="139"/>
      <c r="AD1761" s="139"/>
      <c r="AE1761" s="139"/>
      <c r="AF1761" s="139"/>
      <c r="AG1761" s="139"/>
      <c r="AH1761" s="139"/>
      <c r="AI1761" s="139"/>
      <c r="AJ1761" s="139"/>
      <c r="AK1761" s="139"/>
      <c r="AL1761" s="139"/>
      <c r="AM1761" s="139"/>
      <c r="AN1761" s="139"/>
      <c r="AO1761" s="139"/>
      <c r="AP1761" s="139"/>
      <c r="AQ1761" s="139"/>
      <c r="AR1761" s="139"/>
      <c r="AS1761" s="139"/>
      <c r="AT1761" s="139"/>
      <c r="AU1761" s="139"/>
      <c r="AV1761" s="139"/>
      <c r="AW1761" s="139"/>
      <c r="AX1761" s="139"/>
      <c r="AY1761" s="139"/>
      <c r="AZ1761" s="139"/>
      <c r="BA1761" s="139"/>
      <c r="BB1761" s="139"/>
      <c r="BC1761" s="139"/>
      <c r="BD1761" s="139"/>
      <c r="BE1761" s="139"/>
      <c r="BF1761" s="139"/>
      <c r="BG1761" s="139"/>
      <c r="BH1761" s="139"/>
      <c r="BI1761" s="139"/>
      <c r="BJ1761" s="139"/>
      <c r="BK1761" s="139"/>
      <c r="BL1761" s="139"/>
      <c r="BM1761" s="139"/>
      <c r="BN1761" s="139"/>
      <c r="BO1761" s="139"/>
      <c r="BP1761" s="139"/>
      <c r="BQ1761" s="139"/>
      <c r="BR1761" s="139"/>
      <c r="BS1761" s="139"/>
      <c r="BT1761" s="139"/>
      <c r="BU1761" s="139"/>
      <c r="BV1761" s="139"/>
      <c r="BW1761" s="139"/>
      <c r="BX1761" s="139"/>
      <c r="BY1761" s="139"/>
      <c r="BZ1761" s="139"/>
      <c r="CA1761" s="139"/>
      <c r="CB1761" s="139"/>
      <c r="CC1761" s="139"/>
      <c r="CD1761" s="139"/>
      <c r="CE1761" s="139"/>
      <c r="CF1761" s="139"/>
      <c r="CG1761" s="139"/>
      <c r="CH1761" s="139"/>
      <c r="CI1761" s="139"/>
      <c r="CJ1761" s="139"/>
      <c r="CK1761" s="139"/>
      <c r="CL1761" s="139"/>
    </row>
    <row r="1762" spans="2:90" x14ac:dyDescent="0.4">
      <c r="B1762" s="95" t="str">
        <f>B1764&amp;":"</f>
        <v>Expense - % of revenue direct cost:</v>
      </c>
      <c r="D1762" t="s">
        <v>758</v>
      </c>
      <c r="E1762" s="8" t="str">
        <f t="shared" si="2076"/>
        <v>1762 DC-S</v>
      </c>
      <c r="G1762" t="str">
        <f>E1762</f>
        <v>1762 DC-S</v>
      </c>
      <c r="H1762" s="31"/>
      <c r="I1762" s="73"/>
      <c r="J1762" s="73"/>
      <c r="K1762" s="31"/>
      <c r="L1762" s="31"/>
      <c r="M1762" s="31"/>
      <c r="N1762" s="31"/>
      <c r="O1762" s="31"/>
      <c r="P1762" s="31"/>
      <c r="R1762" s="67"/>
      <c r="S1762" s="67"/>
      <c r="T1762" s="67"/>
      <c r="U1762" s="67"/>
      <c r="V1762" s="67"/>
      <c r="W1762" s="67"/>
      <c r="X1762" s="67"/>
      <c r="Y1762" s="67"/>
      <c r="Z1762" s="67"/>
      <c r="AA1762" s="67"/>
      <c r="AB1762" s="67"/>
      <c r="AC1762" s="67"/>
      <c r="AD1762" s="67"/>
      <c r="AE1762" s="67"/>
      <c r="AF1762" s="67"/>
      <c r="AG1762" s="67"/>
      <c r="AH1762" s="67"/>
      <c r="AI1762" s="67"/>
      <c r="AJ1762" s="67"/>
      <c r="AK1762" s="67"/>
      <c r="AL1762" s="67"/>
      <c r="AM1762" s="67"/>
      <c r="AN1762" s="67"/>
      <c r="AO1762" s="67"/>
      <c r="AP1762" s="67"/>
      <c r="AQ1762" s="67"/>
      <c r="AR1762" s="67"/>
      <c r="AS1762" s="67"/>
      <c r="AT1762" s="67"/>
      <c r="AU1762" s="67"/>
      <c r="AV1762" s="67"/>
      <c r="AW1762" s="67"/>
      <c r="AX1762" s="67"/>
      <c r="AY1762" s="67"/>
      <c r="AZ1762" s="67"/>
      <c r="BA1762" s="67"/>
      <c r="BB1762" s="67"/>
      <c r="BC1762" s="67"/>
      <c r="BD1762" s="67"/>
      <c r="BE1762" s="67"/>
      <c r="BF1762" s="67"/>
      <c r="BG1762" s="67"/>
      <c r="BH1762" s="67"/>
      <c r="BI1762" s="67"/>
      <c r="BJ1762" s="67"/>
      <c r="BK1762" s="67"/>
      <c r="BL1762" s="67"/>
      <c r="BM1762" s="67"/>
      <c r="BN1762" s="67"/>
      <c r="BO1762" s="67"/>
      <c r="BP1762" s="67"/>
      <c r="BQ1762" s="67"/>
      <c r="BR1762" s="67"/>
      <c r="BS1762" s="67"/>
      <c r="BT1762" s="67"/>
      <c r="BU1762" s="67"/>
      <c r="BV1762" s="67"/>
      <c r="BW1762" s="67"/>
      <c r="BX1762" s="67"/>
      <c r="BY1762" s="67"/>
      <c r="BZ1762" s="67"/>
      <c r="CA1762" s="67"/>
      <c r="CB1762" s="67"/>
      <c r="CC1762" s="67"/>
      <c r="CD1762" s="67"/>
      <c r="CE1762" s="67"/>
      <c r="CF1762" s="67"/>
      <c r="CG1762" s="67"/>
      <c r="CH1762" s="67"/>
      <c r="CI1762" s="67"/>
      <c r="CJ1762" s="67"/>
      <c r="CK1762" s="67"/>
      <c r="CL1762" s="67"/>
    </row>
    <row r="1763" spans="2:90" x14ac:dyDescent="0.4">
      <c r="B1763" s="141" t="s">
        <v>53</v>
      </c>
      <c r="D1763" t="s">
        <v>758</v>
      </c>
      <c r="E1763" s="8" t="str">
        <f t="shared" si="2076"/>
        <v>1763 DC-S</v>
      </c>
      <c r="G1763" t="str">
        <f>E1763</f>
        <v>1763 DC-S</v>
      </c>
      <c r="H1763" s="12"/>
      <c r="I1763" s="60"/>
      <c r="J1763" s="60"/>
      <c r="K1763" s="16">
        <v>0.1</v>
      </c>
      <c r="L1763" s="16">
        <v>0.1</v>
      </c>
      <c r="M1763" s="16">
        <v>0.1</v>
      </c>
      <c r="N1763" s="16">
        <v>0.1</v>
      </c>
      <c r="O1763" s="16">
        <v>0.1</v>
      </c>
      <c r="P1763" s="16">
        <v>0.1</v>
      </c>
      <c r="R1763" s="20"/>
      <c r="S1763" s="146" cm="1">
        <f t="array" ref="S1763">INDEX($K:$P,ROW(),MATCH(S$3,$K$2:$P$2,0))</f>
        <v>0.1</v>
      </c>
      <c r="T1763" s="146" cm="1">
        <f t="array" ref="T1763">INDEX($K:$P,ROW(),MATCH(T$3,$K$2:$P$2,0))</f>
        <v>0.1</v>
      </c>
      <c r="U1763" s="146" cm="1">
        <f t="array" ref="U1763">INDEX($K:$P,ROW(),MATCH(U$3,$K$2:$P$2,0))</f>
        <v>0.1</v>
      </c>
      <c r="V1763" s="146" cm="1">
        <f t="array" ref="V1763">INDEX($K:$P,ROW(),MATCH(V$3,$K$2:$P$2,0))</f>
        <v>0.1</v>
      </c>
      <c r="W1763" s="146" cm="1">
        <f t="array" ref="W1763">INDEX($K:$P,ROW(),MATCH(W$3,$K$2:$P$2,0))</f>
        <v>0.1</v>
      </c>
      <c r="X1763" s="146" cm="1">
        <f t="array" ref="X1763">INDEX($K:$P,ROW(),MATCH(X$3,$K$2:$P$2,0))</f>
        <v>0.1</v>
      </c>
      <c r="Y1763" s="146" cm="1">
        <f t="array" ref="Y1763">INDEX($K:$P,ROW(),MATCH(Y$3,$K$2:$P$2,0))</f>
        <v>0.1</v>
      </c>
      <c r="Z1763" s="146" cm="1">
        <f t="array" ref="Z1763">INDEX($K:$P,ROW(),MATCH(Z$3,$K$2:$P$2,0))</f>
        <v>0.1</v>
      </c>
      <c r="AA1763" s="146" cm="1">
        <f t="array" ref="AA1763">INDEX($K:$P,ROW(),MATCH(AA$3,$K$2:$P$2,0))</f>
        <v>0.1</v>
      </c>
      <c r="AB1763" s="146" cm="1">
        <f t="array" ref="AB1763">INDEX($K:$P,ROW(),MATCH(AB$3,$K$2:$P$2,0))</f>
        <v>0.1</v>
      </c>
      <c r="AC1763" s="146" cm="1">
        <f t="array" ref="AC1763">INDEX($K:$P,ROW(),MATCH(AC$3,$K$2:$P$2,0))</f>
        <v>0.1</v>
      </c>
      <c r="AD1763" s="146" cm="1">
        <f t="array" ref="AD1763">INDEX($K:$P,ROW(),MATCH(AD$3,$K$2:$P$2,0))</f>
        <v>0.1</v>
      </c>
      <c r="AE1763" s="146" cm="1">
        <f t="array" ref="AE1763">INDEX($K:$P,ROW(),MATCH(AE$3,$K$2:$P$2,0))</f>
        <v>0.1</v>
      </c>
      <c r="AF1763" s="146" cm="1">
        <f t="array" ref="AF1763">INDEX($K:$P,ROW(),MATCH(AF$3,$K$2:$P$2,0))</f>
        <v>0.1</v>
      </c>
      <c r="AG1763" s="146" cm="1">
        <f t="array" ref="AG1763">INDEX($K:$P,ROW(),MATCH(AG$3,$K$2:$P$2,0))</f>
        <v>0.1</v>
      </c>
      <c r="AH1763" s="146" cm="1">
        <f t="array" ref="AH1763">INDEX($K:$P,ROW(),MATCH(AH$3,$K$2:$P$2,0))</f>
        <v>0.1</v>
      </c>
      <c r="AI1763" s="146" cm="1">
        <f t="array" ref="AI1763">INDEX($K:$P,ROW(),MATCH(AI$3,$K$2:$P$2,0))</f>
        <v>0.1</v>
      </c>
      <c r="AJ1763" s="146" cm="1">
        <f t="array" ref="AJ1763">INDEX($K:$P,ROW(),MATCH(AJ$3,$K$2:$P$2,0))</f>
        <v>0.1</v>
      </c>
      <c r="AK1763" s="146" cm="1">
        <f t="array" ref="AK1763">INDEX($K:$P,ROW(),MATCH(AK$3,$K$2:$P$2,0))</f>
        <v>0.1</v>
      </c>
      <c r="AL1763" s="146" cm="1">
        <f t="array" ref="AL1763">INDEX($K:$P,ROW(),MATCH(AL$3,$K$2:$P$2,0))</f>
        <v>0.1</v>
      </c>
      <c r="AM1763" s="146" cm="1">
        <f t="array" ref="AM1763">INDEX($K:$P,ROW(),MATCH(AM$3,$K$2:$P$2,0))</f>
        <v>0.1</v>
      </c>
      <c r="AN1763" s="146" cm="1">
        <f t="array" ref="AN1763">INDEX($K:$P,ROW(),MATCH(AN$3,$K$2:$P$2,0))</f>
        <v>0.1</v>
      </c>
      <c r="AO1763" s="146" cm="1">
        <f t="array" ref="AO1763">INDEX($K:$P,ROW(),MATCH(AO$3,$K$2:$P$2,0))</f>
        <v>0.1</v>
      </c>
      <c r="AP1763" s="146" cm="1">
        <f t="array" ref="AP1763">INDEX($K:$P,ROW(),MATCH(AP$3,$K$2:$P$2,0))</f>
        <v>0.1</v>
      </c>
      <c r="AQ1763" s="146" cm="1">
        <f t="array" ref="AQ1763">INDEX($K:$P,ROW(),MATCH(AQ$3,$K$2:$P$2,0))</f>
        <v>0.1</v>
      </c>
      <c r="AR1763" s="146" cm="1">
        <f t="array" ref="AR1763">INDEX($K:$P,ROW(),MATCH(AR$3,$K$2:$P$2,0))</f>
        <v>0.1</v>
      </c>
      <c r="AS1763" s="146" cm="1">
        <f t="array" ref="AS1763">INDEX($K:$P,ROW(),MATCH(AS$3,$K$2:$P$2,0))</f>
        <v>0.1</v>
      </c>
      <c r="AT1763" s="146" cm="1">
        <f t="array" ref="AT1763">INDEX($K:$P,ROW(),MATCH(AT$3,$K$2:$P$2,0))</f>
        <v>0.1</v>
      </c>
      <c r="AU1763" s="146" cm="1">
        <f t="array" ref="AU1763">INDEX($K:$P,ROW(),MATCH(AU$3,$K$2:$P$2,0))</f>
        <v>0.1</v>
      </c>
      <c r="AV1763" s="146" cm="1">
        <f t="array" ref="AV1763">INDEX($K:$P,ROW(),MATCH(AV$3,$K$2:$P$2,0))</f>
        <v>0.1</v>
      </c>
      <c r="AW1763" s="146" cm="1">
        <f t="array" ref="AW1763">INDEX($K:$P,ROW(),MATCH(AW$3,$K$2:$P$2,0))</f>
        <v>0.1</v>
      </c>
      <c r="AX1763" s="146" cm="1">
        <f t="array" ref="AX1763">INDEX($K:$P,ROW(),MATCH(AX$3,$K$2:$P$2,0))</f>
        <v>0.1</v>
      </c>
      <c r="AY1763" s="146" cm="1">
        <f t="array" ref="AY1763">INDEX($K:$P,ROW(),MATCH(AY$3,$K$2:$P$2,0))</f>
        <v>0.1</v>
      </c>
      <c r="AZ1763" s="146" cm="1">
        <f t="array" ref="AZ1763">INDEX($K:$P,ROW(),MATCH(AZ$3,$K$2:$P$2,0))</f>
        <v>0.1</v>
      </c>
      <c r="BA1763" s="146" cm="1">
        <f t="array" ref="BA1763">INDEX($K:$P,ROW(),MATCH(BA$3,$K$2:$P$2,0))</f>
        <v>0.1</v>
      </c>
      <c r="BB1763" s="146" cm="1">
        <f t="array" ref="BB1763">INDEX($K:$P,ROW(),MATCH(BB$3,$K$2:$P$2,0))</f>
        <v>0.1</v>
      </c>
      <c r="BC1763" s="146" cm="1">
        <f t="array" ref="BC1763">INDEX($K:$P,ROW(),MATCH(BC$3,$K$2:$P$2,0))</f>
        <v>0.1</v>
      </c>
      <c r="BD1763" s="146" cm="1">
        <f t="array" ref="BD1763">INDEX($K:$P,ROW(),MATCH(BD$3,$K$2:$P$2,0))</f>
        <v>0.1</v>
      </c>
      <c r="BE1763" s="146" cm="1">
        <f t="array" ref="BE1763">INDEX($K:$P,ROW(),MATCH(BE$3,$K$2:$P$2,0))</f>
        <v>0.1</v>
      </c>
      <c r="BF1763" s="146" cm="1">
        <f t="array" ref="BF1763">INDEX($K:$P,ROW(),MATCH(BF$3,$K$2:$P$2,0))</f>
        <v>0.1</v>
      </c>
      <c r="BG1763" s="146" cm="1">
        <f t="array" ref="BG1763">INDEX($K:$P,ROW(),MATCH(BG$3,$K$2:$P$2,0))</f>
        <v>0.1</v>
      </c>
      <c r="BH1763" s="146" cm="1">
        <f t="array" ref="BH1763">INDEX($K:$P,ROW(),MATCH(BH$3,$K$2:$P$2,0))</f>
        <v>0.1</v>
      </c>
      <c r="BI1763" s="146" cm="1">
        <f t="array" ref="BI1763">INDEX($K:$P,ROW(),MATCH(BI$3,$K$2:$P$2,0))</f>
        <v>0.1</v>
      </c>
      <c r="BJ1763" s="146" cm="1">
        <f t="array" ref="BJ1763">INDEX($K:$P,ROW(),MATCH(BJ$3,$K$2:$P$2,0))</f>
        <v>0.1</v>
      </c>
      <c r="BK1763" s="146" cm="1">
        <f t="array" ref="BK1763">INDEX($K:$P,ROW(),MATCH(BK$3,$K$2:$P$2,0))</f>
        <v>0.1</v>
      </c>
      <c r="BL1763" s="146" cm="1">
        <f t="array" ref="BL1763">INDEX($K:$P,ROW(),MATCH(BL$3,$K$2:$P$2,0))</f>
        <v>0.1</v>
      </c>
      <c r="BM1763" s="146" cm="1">
        <f t="array" ref="BM1763">INDEX($K:$P,ROW(),MATCH(BM$3,$K$2:$P$2,0))</f>
        <v>0.1</v>
      </c>
      <c r="BN1763" s="146" cm="1">
        <f t="array" ref="BN1763">INDEX($K:$P,ROW(),MATCH(BN$3,$K$2:$P$2,0))</f>
        <v>0.1</v>
      </c>
      <c r="BO1763" s="146" cm="1">
        <f t="array" ref="BO1763">INDEX($K:$P,ROW(),MATCH(BO$3,$K$2:$P$2,0))</f>
        <v>0.1</v>
      </c>
      <c r="BP1763" s="146" cm="1">
        <f t="array" ref="BP1763">INDEX($K:$P,ROW(),MATCH(BP$3,$K$2:$P$2,0))</f>
        <v>0.1</v>
      </c>
      <c r="BQ1763" s="146" cm="1">
        <f t="array" ref="BQ1763">INDEX($K:$P,ROW(),MATCH(BQ$3,$K$2:$P$2,0))</f>
        <v>0.1</v>
      </c>
      <c r="BR1763" s="146" cm="1">
        <f t="array" ref="BR1763">INDEX($K:$P,ROW(),MATCH(BR$3,$K$2:$P$2,0))</f>
        <v>0.1</v>
      </c>
      <c r="BS1763" s="146" cm="1">
        <f t="array" ref="BS1763">INDEX($K:$P,ROW(),MATCH(BS$3,$K$2:$P$2,0))</f>
        <v>0.1</v>
      </c>
      <c r="BT1763" s="146" cm="1">
        <f t="array" ref="BT1763">INDEX($K:$P,ROW(),MATCH(BT$3,$K$2:$P$2,0))</f>
        <v>0.1</v>
      </c>
      <c r="BU1763" s="146" cm="1">
        <f t="array" ref="BU1763">INDEX($K:$P,ROW(),MATCH(BU$3,$K$2:$P$2,0))</f>
        <v>0.1</v>
      </c>
      <c r="BV1763" s="146" cm="1">
        <f t="array" ref="BV1763">INDEX($K:$P,ROW(),MATCH(BV$3,$K$2:$P$2,0))</f>
        <v>0.1</v>
      </c>
      <c r="BW1763" s="146" cm="1">
        <f t="array" ref="BW1763">INDEX($K:$P,ROW(),MATCH(BW$3,$K$2:$P$2,0))</f>
        <v>0.1</v>
      </c>
      <c r="BX1763" s="146" cm="1">
        <f t="array" ref="BX1763">INDEX($K:$P,ROW(),MATCH(BX$3,$K$2:$P$2,0))</f>
        <v>0.1</v>
      </c>
      <c r="BY1763" s="146" cm="1">
        <f t="array" ref="BY1763">INDEX($K:$P,ROW(),MATCH(BY$3,$K$2:$P$2,0))</f>
        <v>0.1</v>
      </c>
      <c r="BZ1763" s="146" cm="1">
        <f t="array" ref="BZ1763">INDEX($K:$P,ROW(),MATCH(BZ$3,$K$2:$P$2,0))</f>
        <v>0.1</v>
      </c>
      <c r="CA1763" s="146" cm="1">
        <f t="array" ref="CA1763">INDEX($K:$P,ROW(),MATCH(CA$3,$K$2:$P$2,0))</f>
        <v>0.1</v>
      </c>
      <c r="CB1763" s="146" cm="1">
        <f t="array" ref="CB1763">INDEX($K:$P,ROW(),MATCH(CB$3,$K$2:$P$2,0))</f>
        <v>0.1</v>
      </c>
      <c r="CC1763" s="146" cm="1">
        <f t="array" ref="CC1763">INDEX($K:$P,ROW(),MATCH(CC$3,$K$2:$P$2,0))</f>
        <v>0.1</v>
      </c>
      <c r="CD1763" s="146" cm="1">
        <f t="array" ref="CD1763">INDEX($K:$P,ROW(),MATCH(CD$3,$K$2:$P$2,0))</f>
        <v>0.1</v>
      </c>
      <c r="CE1763" s="146" cm="1">
        <f t="array" ref="CE1763">INDEX($K:$P,ROW(),MATCH(CE$3,$K$2:$P$2,0))</f>
        <v>0.1</v>
      </c>
      <c r="CF1763" s="146" cm="1">
        <f t="array" ref="CF1763">INDEX($K:$P,ROW(),MATCH(CF$3,$K$2:$P$2,0))</f>
        <v>0.1</v>
      </c>
      <c r="CG1763" s="146" cm="1">
        <f t="array" ref="CG1763">INDEX($K:$P,ROW(),MATCH(CG$3,$K$2:$P$2,0))</f>
        <v>0.1</v>
      </c>
      <c r="CH1763" s="146" cm="1">
        <f t="array" ref="CH1763">INDEX($K:$P,ROW(),MATCH(CH$3,$K$2:$P$2,0))</f>
        <v>0.1</v>
      </c>
      <c r="CI1763" s="146" cm="1">
        <f t="array" ref="CI1763">INDEX($K:$P,ROW(),MATCH(CI$3,$K$2:$P$2,0))</f>
        <v>0.1</v>
      </c>
      <c r="CJ1763" s="146" cm="1">
        <f t="array" ref="CJ1763">INDEX($K:$P,ROW(),MATCH(CJ$3,$K$2:$P$2,0))</f>
        <v>0.1</v>
      </c>
      <c r="CK1763" s="146" cm="1">
        <f t="array" ref="CK1763">INDEX($K:$P,ROW(),MATCH(CK$3,$K$2:$P$2,0))</f>
        <v>0.1</v>
      </c>
      <c r="CL1763" s="146" cm="1">
        <f t="array" ref="CL1763">INDEX($K:$P,ROW(),MATCH(CL$3,$K$2:$P$2,0))</f>
        <v>0.1</v>
      </c>
    </row>
    <row r="1764" spans="2:90" x14ac:dyDescent="0.4">
      <c r="B1764" s="123" t="str">
        <f>"Expense - "&amp;SUBSTITUTE(B1761,":","")</f>
        <v>Expense - % of revenue direct cost</v>
      </c>
      <c r="C1764" t="s">
        <v>203</v>
      </c>
      <c r="D1764" t="s">
        <v>758</v>
      </c>
      <c r="E1764" s="8" t="str">
        <f t="shared" si="2076"/>
        <v>1764 DC-S</v>
      </c>
      <c r="H1764" s="27"/>
      <c r="I1764" s="78"/>
      <c r="J1764" s="78"/>
      <c r="K1764" s="63">
        <f t="shared" ref="K1764:P1764" ca="1" si="2077">SUMIF($3:$3,K$2,1764:1764)</f>
        <v>-12000</v>
      </c>
      <c r="L1764" s="63">
        <f t="shared" ca="1" si="2077"/>
        <v>-12000</v>
      </c>
      <c r="M1764" s="63">
        <f t="shared" ca="1" si="2077"/>
        <v>-12000</v>
      </c>
      <c r="N1764" s="63">
        <f t="shared" ca="1" si="2077"/>
        <v>-12000</v>
      </c>
      <c r="O1764" s="63">
        <f t="shared" ca="1" si="2077"/>
        <v>-12000</v>
      </c>
      <c r="P1764" s="63">
        <f t="shared" ca="1" si="2077"/>
        <v>-12000</v>
      </c>
      <c r="R1764" s="33"/>
      <c r="S1764" s="144" cm="1">
        <f t="array" aca="1" ref="S1764" ca="1">-S1763*INDIRECT(S1755)</f>
        <v>-1000</v>
      </c>
      <c r="T1764" s="144" cm="1">
        <f t="array" aca="1" ref="T1764" ca="1">-T1763*INDIRECT(T1755)</f>
        <v>-1000</v>
      </c>
      <c r="U1764" s="144" cm="1">
        <f t="array" aca="1" ref="U1764" ca="1">-U1763*INDIRECT(U1755)</f>
        <v>-1000</v>
      </c>
      <c r="V1764" s="144" cm="1">
        <f t="array" aca="1" ref="V1764" ca="1">-V1763*INDIRECT(V1755)</f>
        <v>-1000</v>
      </c>
      <c r="W1764" s="144" cm="1">
        <f t="array" aca="1" ref="W1764" ca="1">-W1763*INDIRECT(W1755)</f>
        <v>-1000</v>
      </c>
      <c r="X1764" s="144" cm="1">
        <f t="array" aca="1" ref="X1764" ca="1">-X1763*INDIRECT(X1755)</f>
        <v>-1000</v>
      </c>
      <c r="Y1764" s="144" cm="1">
        <f t="array" aca="1" ref="Y1764" ca="1">-Y1763*INDIRECT(Y1755)</f>
        <v>-1000</v>
      </c>
      <c r="Z1764" s="144" cm="1">
        <f t="array" aca="1" ref="Z1764" ca="1">-Z1763*INDIRECT(Z1755)</f>
        <v>-1000</v>
      </c>
      <c r="AA1764" s="144" cm="1">
        <f t="array" aca="1" ref="AA1764" ca="1">-AA1763*INDIRECT(AA1755)</f>
        <v>-1000</v>
      </c>
      <c r="AB1764" s="144" cm="1">
        <f t="array" aca="1" ref="AB1764" ca="1">-AB1763*INDIRECT(AB1755)</f>
        <v>-1000</v>
      </c>
      <c r="AC1764" s="144" cm="1">
        <f t="array" aca="1" ref="AC1764" ca="1">-AC1763*INDIRECT(AC1755)</f>
        <v>-1000</v>
      </c>
      <c r="AD1764" s="144" cm="1">
        <f t="array" aca="1" ref="AD1764" ca="1">-AD1763*INDIRECT(AD1755)</f>
        <v>-1000</v>
      </c>
      <c r="AE1764" s="144" cm="1">
        <f t="array" aca="1" ref="AE1764" ca="1">-AE1763*INDIRECT(AE1755)</f>
        <v>-1000</v>
      </c>
      <c r="AF1764" s="144" cm="1">
        <f t="array" aca="1" ref="AF1764" ca="1">-AF1763*INDIRECT(AF1755)</f>
        <v>-1000</v>
      </c>
      <c r="AG1764" s="144" cm="1">
        <f t="array" aca="1" ref="AG1764" ca="1">-AG1763*INDIRECT(AG1755)</f>
        <v>-1000</v>
      </c>
      <c r="AH1764" s="144" cm="1">
        <f t="array" aca="1" ref="AH1764" ca="1">-AH1763*INDIRECT(AH1755)</f>
        <v>-1000</v>
      </c>
      <c r="AI1764" s="144" cm="1">
        <f t="array" aca="1" ref="AI1764" ca="1">-AI1763*INDIRECT(AI1755)</f>
        <v>-1000</v>
      </c>
      <c r="AJ1764" s="144" cm="1">
        <f t="array" aca="1" ref="AJ1764" ca="1">-AJ1763*INDIRECT(AJ1755)</f>
        <v>-1000</v>
      </c>
      <c r="AK1764" s="144" cm="1">
        <f t="array" aca="1" ref="AK1764" ca="1">-AK1763*INDIRECT(AK1755)</f>
        <v>-1000</v>
      </c>
      <c r="AL1764" s="144" cm="1">
        <f t="array" aca="1" ref="AL1764" ca="1">-AL1763*INDIRECT(AL1755)</f>
        <v>-1000</v>
      </c>
      <c r="AM1764" s="144" cm="1">
        <f t="array" aca="1" ref="AM1764" ca="1">-AM1763*INDIRECT(AM1755)</f>
        <v>-1000</v>
      </c>
      <c r="AN1764" s="144" cm="1">
        <f t="array" aca="1" ref="AN1764" ca="1">-AN1763*INDIRECT(AN1755)</f>
        <v>-1000</v>
      </c>
      <c r="AO1764" s="144" cm="1">
        <f t="array" aca="1" ref="AO1764" ca="1">-AO1763*INDIRECT(AO1755)</f>
        <v>-1000</v>
      </c>
      <c r="AP1764" s="144" cm="1">
        <f t="array" aca="1" ref="AP1764" ca="1">-AP1763*INDIRECT(AP1755)</f>
        <v>-1000</v>
      </c>
      <c r="AQ1764" s="144" cm="1">
        <f t="array" aca="1" ref="AQ1764" ca="1">-AQ1763*INDIRECT(AQ1755)</f>
        <v>-1000</v>
      </c>
      <c r="AR1764" s="144" cm="1">
        <f t="array" aca="1" ref="AR1764" ca="1">-AR1763*INDIRECT(AR1755)</f>
        <v>-1000</v>
      </c>
      <c r="AS1764" s="144" cm="1">
        <f t="array" aca="1" ref="AS1764" ca="1">-AS1763*INDIRECT(AS1755)</f>
        <v>-1000</v>
      </c>
      <c r="AT1764" s="144" cm="1">
        <f t="array" aca="1" ref="AT1764" ca="1">-AT1763*INDIRECT(AT1755)</f>
        <v>-1000</v>
      </c>
      <c r="AU1764" s="144" cm="1">
        <f t="array" aca="1" ref="AU1764" ca="1">-AU1763*INDIRECT(AU1755)</f>
        <v>-1000</v>
      </c>
      <c r="AV1764" s="144" cm="1">
        <f t="array" aca="1" ref="AV1764" ca="1">-AV1763*INDIRECT(AV1755)</f>
        <v>-1000</v>
      </c>
      <c r="AW1764" s="144" cm="1">
        <f t="array" aca="1" ref="AW1764" ca="1">-AW1763*INDIRECT(AW1755)</f>
        <v>-1000</v>
      </c>
      <c r="AX1764" s="144" cm="1">
        <f t="array" aca="1" ref="AX1764" ca="1">-AX1763*INDIRECT(AX1755)</f>
        <v>-1000</v>
      </c>
      <c r="AY1764" s="144" cm="1">
        <f t="array" aca="1" ref="AY1764" ca="1">-AY1763*INDIRECT(AY1755)</f>
        <v>-1000</v>
      </c>
      <c r="AZ1764" s="144" cm="1">
        <f t="array" aca="1" ref="AZ1764" ca="1">-AZ1763*INDIRECT(AZ1755)</f>
        <v>-1000</v>
      </c>
      <c r="BA1764" s="144" cm="1">
        <f t="array" aca="1" ref="BA1764" ca="1">-BA1763*INDIRECT(BA1755)</f>
        <v>-1000</v>
      </c>
      <c r="BB1764" s="144" cm="1">
        <f t="array" aca="1" ref="BB1764" ca="1">-BB1763*INDIRECT(BB1755)</f>
        <v>-1000</v>
      </c>
      <c r="BC1764" s="144" cm="1">
        <f t="array" aca="1" ref="BC1764" ca="1">-BC1763*INDIRECT(BC1755)</f>
        <v>-1000</v>
      </c>
      <c r="BD1764" s="144" cm="1">
        <f t="array" aca="1" ref="BD1764" ca="1">-BD1763*INDIRECT(BD1755)</f>
        <v>-1000</v>
      </c>
      <c r="BE1764" s="144" cm="1">
        <f t="array" aca="1" ref="BE1764" ca="1">-BE1763*INDIRECT(BE1755)</f>
        <v>-1000</v>
      </c>
      <c r="BF1764" s="144" cm="1">
        <f t="array" aca="1" ref="BF1764" ca="1">-BF1763*INDIRECT(BF1755)</f>
        <v>-1000</v>
      </c>
      <c r="BG1764" s="144" cm="1">
        <f t="array" aca="1" ref="BG1764" ca="1">-BG1763*INDIRECT(BG1755)</f>
        <v>-1000</v>
      </c>
      <c r="BH1764" s="144" cm="1">
        <f t="array" aca="1" ref="BH1764" ca="1">-BH1763*INDIRECT(BH1755)</f>
        <v>-1000</v>
      </c>
      <c r="BI1764" s="144" cm="1">
        <f t="array" aca="1" ref="BI1764" ca="1">-BI1763*INDIRECT(BI1755)</f>
        <v>-1000</v>
      </c>
      <c r="BJ1764" s="144" cm="1">
        <f t="array" aca="1" ref="BJ1764" ca="1">-BJ1763*INDIRECT(BJ1755)</f>
        <v>-1000</v>
      </c>
      <c r="BK1764" s="144" cm="1">
        <f t="array" aca="1" ref="BK1764" ca="1">-BK1763*INDIRECT(BK1755)</f>
        <v>-1000</v>
      </c>
      <c r="BL1764" s="144" cm="1">
        <f t="array" aca="1" ref="BL1764" ca="1">-BL1763*INDIRECT(BL1755)</f>
        <v>-1000</v>
      </c>
      <c r="BM1764" s="144" cm="1">
        <f t="array" aca="1" ref="BM1764" ca="1">-BM1763*INDIRECT(BM1755)</f>
        <v>-1000</v>
      </c>
      <c r="BN1764" s="144" cm="1">
        <f t="array" aca="1" ref="BN1764" ca="1">-BN1763*INDIRECT(BN1755)</f>
        <v>-1000</v>
      </c>
      <c r="BO1764" s="144" cm="1">
        <f t="array" aca="1" ref="BO1764" ca="1">-BO1763*INDIRECT(BO1755)</f>
        <v>-1000</v>
      </c>
      <c r="BP1764" s="144" cm="1">
        <f t="array" aca="1" ref="BP1764" ca="1">-BP1763*INDIRECT(BP1755)</f>
        <v>-1000</v>
      </c>
      <c r="BQ1764" s="144" cm="1">
        <f t="array" aca="1" ref="BQ1764" ca="1">-BQ1763*INDIRECT(BQ1755)</f>
        <v>-1000</v>
      </c>
      <c r="BR1764" s="144" cm="1">
        <f t="array" aca="1" ref="BR1764" ca="1">-BR1763*INDIRECT(BR1755)</f>
        <v>-1000</v>
      </c>
      <c r="BS1764" s="144" cm="1">
        <f t="array" aca="1" ref="BS1764" ca="1">-BS1763*INDIRECT(BS1755)</f>
        <v>-1000</v>
      </c>
      <c r="BT1764" s="144" cm="1">
        <f t="array" aca="1" ref="BT1764" ca="1">-BT1763*INDIRECT(BT1755)</f>
        <v>-1000</v>
      </c>
      <c r="BU1764" s="144" cm="1">
        <f t="array" aca="1" ref="BU1764" ca="1">-BU1763*INDIRECT(BU1755)</f>
        <v>-1000</v>
      </c>
      <c r="BV1764" s="144" cm="1">
        <f t="array" aca="1" ref="BV1764" ca="1">-BV1763*INDIRECT(BV1755)</f>
        <v>-1000</v>
      </c>
      <c r="BW1764" s="144" cm="1">
        <f t="array" aca="1" ref="BW1764" ca="1">-BW1763*INDIRECT(BW1755)</f>
        <v>-1000</v>
      </c>
      <c r="BX1764" s="144" cm="1">
        <f t="array" aca="1" ref="BX1764" ca="1">-BX1763*INDIRECT(BX1755)</f>
        <v>-1000</v>
      </c>
      <c r="BY1764" s="144" cm="1">
        <f t="array" aca="1" ref="BY1764" ca="1">-BY1763*INDIRECT(BY1755)</f>
        <v>-1000</v>
      </c>
      <c r="BZ1764" s="144" cm="1">
        <f t="array" aca="1" ref="BZ1764" ca="1">-BZ1763*INDIRECT(BZ1755)</f>
        <v>-1000</v>
      </c>
      <c r="CA1764" s="144" cm="1">
        <f t="array" aca="1" ref="CA1764" ca="1">-CA1763*INDIRECT(CA1755)</f>
        <v>-1000</v>
      </c>
      <c r="CB1764" s="144" cm="1">
        <f t="array" aca="1" ref="CB1764" ca="1">-CB1763*INDIRECT(CB1755)</f>
        <v>-1000</v>
      </c>
      <c r="CC1764" s="144" cm="1">
        <f t="array" aca="1" ref="CC1764" ca="1">-CC1763*INDIRECT(CC1755)</f>
        <v>-1000</v>
      </c>
      <c r="CD1764" s="144" cm="1">
        <f t="array" aca="1" ref="CD1764" ca="1">-CD1763*INDIRECT(CD1755)</f>
        <v>-1000</v>
      </c>
      <c r="CE1764" s="144" cm="1">
        <f t="array" aca="1" ref="CE1764" ca="1">-CE1763*INDIRECT(CE1755)</f>
        <v>-1000</v>
      </c>
      <c r="CF1764" s="144" cm="1">
        <f t="array" aca="1" ref="CF1764" ca="1">-CF1763*INDIRECT(CF1755)</f>
        <v>-1000</v>
      </c>
      <c r="CG1764" s="144" cm="1">
        <f t="array" aca="1" ref="CG1764" ca="1">-CG1763*INDIRECT(CG1755)</f>
        <v>-1000</v>
      </c>
      <c r="CH1764" s="144" cm="1">
        <f t="array" aca="1" ref="CH1764" ca="1">-CH1763*INDIRECT(CH1755)</f>
        <v>-1000</v>
      </c>
      <c r="CI1764" s="144" cm="1">
        <f t="array" aca="1" ref="CI1764" ca="1">-CI1763*INDIRECT(CI1755)</f>
        <v>-1000</v>
      </c>
      <c r="CJ1764" s="144" cm="1">
        <f t="array" aca="1" ref="CJ1764" ca="1">-CJ1763*INDIRECT(CJ1755)</f>
        <v>-1000</v>
      </c>
      <c r="CK1764" s="144" cm="1">
        <f t="array" aca="1" ref="CK1764" ca="1">-CK1763*INDIRECT(CK1755)</f>
        <v>-1000</v>
      </c>
      <c r="CL1764" s="144" cm="1">
        <f t="array" aca="1" ref="CL1764" ca="1">-CL1763*INDIRECT(CL1755)</f>
        <v>-1000</v>
      </c>
    </row>
    <row r="1765" spans="2:90" x14ac:dyDescent="0.4">
      <c r="D1765" t="s">
        <v>758</v>
      </c>
      <c r="E1765" s="8" t="str">
        <f t="shared" si="2076"/>
        <v>1765 DC-S</v>
      </c>
      <c r="G1765" t="s">
        <v>244</v>
      </c>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row>
    <row r="1766" spans="2:90" x14ac:dyDescent="0.4">
      <c r="B1766" s="132" t="str">
        <f>B1753</f>
        <v>(Primary label)</v>
      </c>
      <c r="D1766" t="s">
        <v>758</v>
      </c>
      <c r="E1766" s="8" t="str">
        <f t="shared" si="2076"/>
        <v>1766 DC-S</v>
      </c>
      <c r="G1766" t="s">
        <v>332</v>
      </c>
      <c r="H1766" s="27"/>
      <c r="I1766" s="78"/>
      <c r="J1766" s="78"/>
      <c r="K1766" s="33"/>
      <c r="L1766" s="33"/>
      <c r="M1766" s="33"/>
      <c r="N1766" s="33"/>
      <c r="O1766" s="33"/>
      <c r="P1766" s="33"/>
      <c r="R1766" s="33"/>
      <c r="S1766" s="77"/>
      <c r="T1766" s="77"/>
      <c r="U1766" s="77"/>
      <c r="V1766" s="77"/>
      <c r="W1766" s="77"/>
      <c r="X1766" s="77"/>
      <c r="Y1766" s="77"/>
      <c r="Z1766" s="77"/>
      <c r="AA1766" s="77"/>
      <c r="AB1766" s="77"/>
      <c r="AC1766" s="77"/>
      <c r="AD1766" s="77"/>
      <c r="AE1766" s="77"/>
      <c r="AF1766" s="77"/>
      <c r="AG1766" s="77"/>
      <c r="AH1766" s="77"/>
      <c r="AI1766" s="77"/>
      <c r="AJ1766" s="77"/>
      <c r="AK1766" s="77"/>
      <c r="AL1766" s="77"/>
      <c r="AM1766" s="77"/>
      <c r="AN1766" s="77"/>
      <c r="AO1766" s="77"/>
      <c r="AP1766" s="77"/>
      <c r="AQ1766" s="77"/>
      <c r="AR1766" s="77"/>
      <c r="AS1766" s="77"/>
      <c r="AT1766" s="77"/>
      <c r="AU1766" s="77"/>
      <c r="AV1766" s="77"/>
      <c r="AW1766" s="77"/>
      <c r="AX1766" s="77"/>
      <c r="AY1766" s="77"/>
      <c r="AZ1766" s="77"/>
      <c r="BA1766" s="77"/>
      <c r="BB1766" s="77"/>
      <c r="BC1766" s="77"/>
      <c r="BD1766" s="77"/>
      <c r="BE1766" s="77"/>
      <c r="BF1766" s="77"/>
      <c r="BG1766" s="77"/>
      <c r="BH1766" s="77"/>
      <c r="BI1766" s="77"/>
      <c r="BJ1766" s="77"/>
      <c r="BK1766" s="77"/>
      <c r="BL1766" s="77"/>
      <c r="BM1766" s="77"/>
      <c r="BN1766" s="77"/>
      <c r="BO1766" s="77"/>
      <c r="BP1766" s="77"/>
      <c r="BQ1766" s="77"/>
      <c r="BR1766" s="77"/>
      <c r="BS1766" s="77"/>
      <c r="BT1766" s="77"/>
      <c r="BU1766" s="77"/>
      <c r="BV1766" s="77"/>
      <c r="BW1766" s="77"/>
      <c r="BX1766" s="77"/>
      <c r="BY1766" s="77"/>
      <c r="BZ1766" s="77"/>
      <c r="CA1766" s="77"/>
      <c r="CB1766" s="77"/>
      <c r="CC1766" s="77"/>
      <c r="CD1766" s="77"/>
      <c r="CE1766" s="77"/>
      <c r="CF1766" s="77"/>
      <c r="CG1766" s="77"/>
      <c r="CH1766" s="77"/>
      <c r="CI1766" s="77"/>
      <c r="CJ1766" s="77"/>
      <c r="CK1766" s="77"/>
      <c r="CL1766" s="77"/>
    </row>
    <row r="1767" spans="2:90" x14ac:dyDescent="0.4">
      <c r="B1767" s="132" t="str">
        <f>B1754</f>
        <v>primary unit</v>
      </c>
      <c r="D1767" t="s">
        <v>758</v>
      </c>
      <c r="E1767" s="8" t="str">
        <f>ROW()&amp;" "&amp;D1767</f>
        <v>1767 DC-S</v>
      </c>
      <c r="G1767" t="s">
        <v>332</v>
      </c>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row>
    <row r="1768" spans="2:90" x14ac:dyDescent="0.4">
      <c r="B1768" s="132" t="str">
        <f>B1755</f>
        <v>Primary revenue driver</v>
      </c>
      <c r="D1768" t="s">
        <v>758</v>
      </c>
      <c r="E1768" s="8" t="str">
        <f t="shared" si="2076"/>
        <v>1768 DC-S</v>
      </c>
      <c r="G1768" t="s">
        <v>332</v>
      </c>
      <c r="K1768" s="53"/>
      <c r="L1768" s="53"/>
      <c r="M1768" s="53"/>
      <c r="N1768" s="53"/>
      <c r="O1768" s="53"/>
      <c r="P1768" s="53"/>
      <c r="R1768" s="24"/>
      <c r="S1768" s="175" t="str">
        <f t="shared" ref="S1768" si="2078">S1755</f>
        <v>S$12</v>
      </c>
      <c r="T1768" s="175" t="str">
        <f t="shared" ref="T1768:AX1768" si="2079">T1755</f>
        <v>T$12</v>
      </c>
      <c r="U1768" s="175" t="str">
        <f t="shared" si="2079"/>
        <v>U$12</v>
      </c>
      <c r="V1768" s="175" t="str">
        <f t="shared" si="2079"/>
        <v>V$12</v>
      </c>
      <c r="W1768" s="175" t="str">
        <f t="shared" si="2079"/>
        <v>W$12</v>
      </c>
      <c r="X1768" s="175" t="str">
        <f t="shared" si="2079"/>
        <v>X$12</v>
      </c>
      <c r="Y1768" s="175" t="str">
        <f t="shared" si="2079"/>
        <v>Y$12</v>
      </c>
      <c r="Z1768" s="175" t="str">
        <f t="shared" si="2079"/>
        <v>Z$12</v>
      </c>
      <c r="AA1768" s="175" t="str">
        <f t="shared" si="2079"/>
        <v>AA$12</v>
      </c>
      <c r="AB1768" s="175" t="str">
        <f t="shared" si="2079"/>
        <v>AB$12</v>
      </c>
      <c r="AC1768" s="175" t="str">
        <f t="shared" si="2079"/>
        <v>AC$12</v>
      </c>
      <c r="AD1768" s="175" t="str">
        <f t="shared" si="2079"/>
        <v>AD$12</v>
      </c>
      <c r="AE1768" s="175" t="str">
        <f t="shared" si="2079"/>
        <v>AE$12</v>
      </c>
      <c r="AF1768" s="175" t="str">
        <f t="shared" si="2079"/>
        <v>AF$12</v>
      </c>
      <c r="AG1768" s="175" t="str">
        <f t="shared" si="2079"/>
        <v>AG$12</v>
      </c>
      <c r="AH1768" s="175" t="str">
        <f t="shared" si="2079"/>
        <v>AH$12</v>
      </c>
      <c r="AI1768" s="175" t="str">
        <f t="shared" si="2079"/>
        <v>AI$12</v>
      </c>
      <c r="AJ1768" s="175" t="str">
        <f t="shared" si="2079"/>
        <v>AJ$12</v>
      </c>
      <c r="AK1768" s="175" t="str">
        <f t="shared" si="2079"/>
        <v>AK$12</v>
      </c>
      <c r="AL1768" s="175" t="str">
        <f t="shared" si="2079"/>
        <v>AL$12</v>
      </c>
      <c r="AM1768" s="175" t="str">
        <f t="shared" si="2079"/>
        <v>AM$12</v>
      </c>
      <c r="AN1768" s="175" t="str">
        <f t="shared" si="2079"/>
        <v>AN$12</v>
      </c>
      <c r="AO1768" s="175" t="str">
        <f t="shared" si="2079"/>
        <v>AO$12</v>
      </c>
      <c r="AP1768" s="175" t="str">
        <f t="shared" si="2079"/>
        <v>AP$12</v>
      </c>
      <c r="AQ1768" s="175" t="str">
        <f t="shared" si="2079"/>
        <v>AQ$12</v>
      </c>
      <c r="AR1768" s="175" t="str">
        <f t="shared" si="2079"/>
        <v>AR$12</v>
      </c>
      <c r="AS1768" s="175" t="str">
        <f t="shared" si="2079"/>
        <v>AS$12</v>
      </c>
      <c r="AT1768" s="175" t="str">
        <f t="shared" si="2079"/>
        <v>AT$12</v>
      </c>
      <c r="AU1768" s="175" t="str">
        <f t="shared" si="2079"/>
        <v>AU$12</v>
      </c>
      <c r="AV1768" s="175" t="str">
        <f t="shared" si="2079"/>
        <v>AV$12</v>
      </c>
      <c r="AW1768" s="175" t="str">
        <f t="shared" si="2079"/>
        <v>AW$12</v>
      </c>
      <c r="AX1768" s="175" t="str">
        <f t="shared" si="2079"/>
        <v>AX$12</v>
      </c>
      <c r="AY1768" s="175" t="str">
        <f t="shared" ref="AY1768:CD1768" si="2080">AY1755</f>
        <v>AY$12</v>
      </c>
      <c r="AZ1768" s="175" t="str">
        <f t="shared" si="2080"/>
        <v>AZ$12</v>
      </c>
      <c r="BA1768" s="175" t="str">
        <f t="shared" si="2080"/>
        <v>BA$12</v>
      </c>
      <c r="BB1768" s="175" t="str">
        <f t="shared" si="2080"/>
        <v>BB$12</v>
      </c>
      <c r="BC1768" s="175" t="str">
        <f t="shared" si="2080"/>
        <v>BC$12</v>
      </c>
      <c r="BD1768" s="175" t="str">
        <f t="shared" si="2080"/>
        <v>BD$12</v>
      </c>
      <c r="BE1768" s="175" t="str">
        <f t="shared" si="2080"/>
        <v>BE$12</v>
      </c>
      <c r="BF1768" s="175" t="str">
        <f t="shared" si="2080"/>
        <v>BF$12</v>
      </c>
      <c r="BG1768" s="175" t="str">
        <f t="shared" si="2080"/>
        <v>BG$12</v>
      </c>
      <c r="BH1768" s="175" t="str">
        <f t="shared" si="2080"/>
        <v>BH$12</v>
      </c>
      <c r="BI1768" s="175" t="str">
        <f t="shared" si="2080"/>
        <v>BI$12</v>
      </c>
      <c r="BJ1768" s="175" t="str">
        <f t="shared" si="2080"/>
        <v>BJ$12</v>
      </c>
      <c r="BK1768" s="175" t="str">
        <f t="shared" si="2080"/>
        <v>BK$12</v>
      </c>
      <c r="BL1768" s="175" t="str">
        <f t="shared" si="2080"/>
        <v>BL$12</v>
      </c>
      <c r="BM1768" s="175" t="str">
        <f t="shared" si="2080"/>
        <v>BM$12</v>
      </c>
      <c r="BN1768" s="175" t="str">
        <f t="shared" si="2080"/>
        <v>BN$12</v>
      </c>
      <c r="BO1768" s="175" t="str">
        <f t="shared" si="2080"/>
        <v>BO$12</v>
      </c>
      <c r="BP1768" s="175" t="str">
        <f t="shared" si="2080"/>
        <v>BP$12</v>
      </c>
      <c r="BQ1768" s="175" t="str">
        <f t="shared" si="2080"/>
        <v>BQ$12</v>
      </c>
      <c r="BR1768" s="175" t="str">
        <f t="shared" si="2080"/>
        <v>BR$12</v>
      </c>
      <c r="BS1768" s="175" t="str">
        <f t="shared" si="2080"/>
        <v>BS$12</v>
      </c>
      <c r="BT1768" s="175" t="str">
        <f t="shared" si="2080"/>
        <v>BT$12</v>
      </c>
      <c r="BU1768" s="175" t="str">
        <f t="shared" si="2080"/>
        <v>BU$12</v>
      </c>
      <c r="BV1768" s="175" t="str">
        <f t="shared" si="2080"/>
        <v>BV$12</v>
      </c>
      <c r="BW1768" s="175" t="str">
        <f t="shared" si="2080"/>
        <v>BW$12</v>
      </c>
      <c r="BX1768" s="175" t="str">
        <f t="shared" si="2080"/>
        <v>BX$12</v>
      </c>
      <c r="BY1768" s="175" t="str">
        <f t="shared" si="2080"/>
        <v>BY$12</v>
      </c>
      <c r="BZ1768" s="175" t="str">
        <f t="shared" si="2080"/>
        <v>BZ$12</v>
      </c>
      <c r="CA1768" s="175" t="str">
        <f t="shared" si="2080"/>
        <v>CA$12</v>
      </c>
      <c r="CB1768" s="175" t="str">
        <f t="shared" si="2080"/>
        <v>CB$12</v>
      </c>
      <c r="CC1768" s="175" t="str">
        <f t="shared" si="2080"/>
        <v>CC$12</v>
      </c>
      <c r="CD1768" s="175" t="str">
        <f t="shared" si="2080"/>
        <v>CD$12</v>
      </c>
      <c r="CE1768" s="175" t="str">
        <f t="shared" ref="CE1768:CK1768" si="2081">CE1755</f>
        <v>CE$12</v>
      </c>
      <c r="CF1768" s="175" t="str">
        <f t="shared" si="2081"/>
        <v>CF$12</v>
      </c>
      <c r="CG1768" s="175" t="str">
        <f t="shared" si="2081"/>
        <v>CG$12</v>
      </c>
      <c r="CH1768" s="175" t="str">
        <f t="shared" si="2081"/>
        <v>CH$12</v>
      </c>
      <c r="CI1768" s="175" t="str">
        <f t="shared" si="2081"/>
        <v>CI$12</v>
      </c>
      <c r="CJ1768" s="175" t="str">
        <f t="shared" si="2081"/>
        <v>CJ$12</v>
      </c>
      <c r="CK1768" s="175" t="str">
        <f t="shared" si="2081"/>
        <v>CK$12</v>
      </c>
      <c r="CL1768" s="175" t="str">
        <f t="shared" ref="CL1768" si="2082">CL1755</f>
        <v>CL$12</v>
      </c>
    </row>
    <row r="1769" spans="2:90" x14ac:dyDescent="0.4">
      <c r="B1769" s="132" t="str">
        <f>B1756</f>
        <v>Primary volume driver</v>
      </c>
      <c r="D1769" t="s">
        <v>758</v>
      </c>
      <c r="E1769" s="8" t="str">
        <f t="shared" si="2076"/>
        <v>1769 DC-S</v>
      </c>
      <c r="G1769" t="s">
        <v>332</v>
      </c>
      <c r="H1769" s="12"/>
      <c r="I1769" s="60"/>
      <c r="J1769" s="60"/>
      <c r="K1769" s="15"/>
      <c r="L1769" s="15"/>
      <c r="M1769" s="15"/>
      <c r="N1769" s="15"/>
      <c r="O1769" s="15"/>
      <c r="P1769" s="15"/>
      <c r="R1769" s="15"/>
      <c r="S1769" s="175" t="str">
        <f t="shared" ref="S1769" si="2083">S1756</f>
        <v>S$13</v>
      </c>
      <c r="T1769" s="175" t="str">
        <f t="shared" ref="T1769:AX1769" si="2084">T1756</f>
        <v>T$13</v>
      </c>
      <c r="U1769" s="175" t="str">
        <f t="shared" si="2084"/>
        <v>U$13</v>
      </c>
      <c r="V1769" s="175" t="str">
        <f t="shared" si="2084"/>
        <v>V$13</v>
      </c>
      <c r="W1769" s="175" t="str">
        <f t="shared" si="2084"/>
        <v>W$13</v>
      </c>
      <c r="X1769" s="175" t="str">
        <f t="shared" si="2084"/>
        <v>X$13</v>
      </c>
      <c r="Y1769" s="175" t="str">
        <f t="shared" si="2084"/>
        <v>Y$13</v>
      </c>
      <c r="Z1769" s="175" t="str">
        <f t="shared" si="2084"/>
        <v>Z$13</v>
      </c>
      <c r="AA1769" s="175" t="str">
        <f t="shared" si="2084"/>
        <v>AA$13</v>
      </c>
      <c r="AB1769" s="175" t="str">
        <f t="shared" si="2084"/>
        <v>AB$13</v>
      </c>
      <c r="AC1769" s="175" t="str">
        <f t="shared" si="2084"/>
        <v>AC$13</v>
      </c>
      <c r="AD1769" s="175" t="str">
        <f t="shared" si="2084"/>
        <v>AD$13</v>
      </c>
      <c r="AE1769" s="175" t="str">
        <f t="shared" si="2084"/>
        <v>AE$13</v>
      </c>
      <c r="AF1769" s="175" t="str">
        <f t="shared" si="2084"/>
        <v>AF$13</v>
      </c>
      <c r="AG1769" s="175" t="str">
        <f t="shared" si="2084"/>
        <v>AG$13</v>
      </c>
      <c r="AH1769" s="175" t="str">
        <f t="shared" si="2084"/>
        <v>AH$13</v>
      </c>
      <c r="AI1769" s="175" t="str">
        <f t="shared" si="2084"/>
        <v>AI$13</v>
      </c>
      <c r="AJ1769" s="175" t="str">
        <f t="shared" si="2084"/>
        <v>AJ$13</v>
      </c>
      <c r="AK1769" s="175" t="str">
        <f t="shared" si="2084"/>
        <v>AK$13</v>
      </c>
      <c r="AL1769" s="175" t="str">
        <f t="shared" si="2084"/>
        <v>AL$13</v>
      </c>
      <c r="AM1769" s="175" t="str">
        <f t="shared" si="2084"/>
        <v>AM$13</v>
      </c>
      <c r="AN1769" s="175" t="str">
        <f t="shared" si="2084"/>
        <v>AN$13</v>
      </c>
      <c r="AO1769" s="175" t="str">
        <f t="shared" si="2084"/>
        <v>AO$13</v>
      </c>
      <c r="AP1769" s="175" t="str">
        <f t="shared" si="2084"/>
        <v>AP$13</v>
      </c>
      <c r="AQ1769" s="175" t="str">
        <f t="shared" si="2084"/>
        <v>AQ$13</v>
      </c>
      <c r="AR1769" s="175" t="str">
        <f t="shared" si="2084"/>
        <v>AR$13</v>
      </c>
      <c r="AS1769" s="175" t="str">
        <f t="shared" si="2084"/>
        <v>AS$13</v>
      </c>
      <c r="AT1769" s="175" t="str">
        <f t="shared" si="2084"/>
        <v>AT$13</v>
      </c>
      <c r="AU1769" s="175" t="str">
        <f t="shared" si="2084"/>
        <v>AU$13</v>
      </c>
      <c r="AV1769" s="175" t="str">
        <f t="shared" si="2084"/>
        <v>AV$13</v>
      </c>
      <c r="AW1769" s="175" t="str">
        <f t="shared" si="2084"/>
        <v>AW$13</v>
      </c>
      <c r="AX1769" s="175" t="str">
        <f t="shared" si="2084"/>
        <v>AX$13</v>
      </c>
      <c r="AY1769" s="175" t="str">
        <f t="shared" ref="AY1769:CD1769" si="2085">AY1756</f>
        <v>AY$13</v>
      </c>
      <c r="AZ1769" s="175" t="str">
        <f t="shared" si="2085"/>
        <v>AZ$13</v>
      </c>
      <c r="BA1769" s="175" t="str">
        <f t="shared" si="2085"/>
        <v>BA$13</v>
      </c>
      <c r="BB1769" s="175" t="str">
        <f t="shared" si="2085"/>
        <v>BB$13</v>
      </c>
      <c r="BC1769" s="175" t="str">
        <f t="shared" si="2085"/>
        <v>BC$13</v>
      </c>
      <c r="BD1769" s="175" t="str">
        <f t="shared" si="2085"/>
        <v>BD$13</v>
      </c>
      <c r="BE1769" s="175" t="str">
        <f t="shared" si="2085"/>
        <v>BE$13</v>
      </c>
      <c r="BF1769" s="175" t="str">
        <f t="shared" si="2085"/>
        <v>BF$13</v>
      </c>
      <c r="BG1769" s="175" t="str">
        <f t="shared" si="2085"/>
        <v>BG$13</v>
      </c>
      <c r="BH1769" s="175" t="str">
        <f t="shared" si="2085"/>
        <v>BH$13</v>
      </c>
      <c r="BI1769" s="175" t="str">
        <f t="shared" si="2085"/>
        <v>BI$13</v>
      </c>
      <c r="BJ1769" s="175" t="str">
        <f t="shared" si="2085"/>
        <v>BJ$13</v>
      </c>
      <c r="BK1769" s="175" t="str">
        <f t="shared" si="2085"/>
        <v>BK$13</v>
      </c>
      <c r="BL1769" s="175" t="str">
        <f t="shared" si="2085"/>
        <v>BL$13</v>
      </c>
      <c r="BM1769" s="175" t="str">
        <f t="shared" si="2085"/>
        <v>BM$13</v>
      </c>
      <c r="BN1769" s="175" t="str">
        <f t="shared" si="2085"/>
        <v>BN$13</v>
      </c>
      <c r="BO1769" s="175" t="str">
        <f t="shared" si="2085"/>
        <v>BO$13</v>
      </c>
      <c r="BP1769" s="175" t="str">
        <f t="shared" si="2085"/>
        <v>BP$13</v>
      </c>
      <c r="BQ1769" s="175" t="str">
        <f t="shared" si="2085"/>
        <v>BQ$13</v>
      </c>
      <c r="BR1769" s="175" t="str">
        <f t="shared" si="2085"/>
        <v>BR$13</v>
      </c>
      <c r="BS1769" s="175" t="str">
        <f t="shared" si="2085"/>
        <v>BS$13</v>
      </c>
      <c r="BT1769" s="175" t="str">
        <f t="shared" si="2085"/>
        <v>BT$13</v>
      </c>
      <c r="BU1769" s="175" t="str">
        <f t="shared" si="2085"/>
        <v>BU$13</v>
      </c>
      <c r="BV1769" s="175" t="str">
        <f t="shared" si="2085"/>
        <v>BV$13</v>
      </c>
      <c r="BW1769" s="175" t="str">
        <f t="shared" si="2085"/>
        <v>BW$13</v>
      </c>
      <c r="BX1769" s="175" t="str">
        <f t="shared" si="2085"/>
        <v>BX$13</v>
      </c>
      <c r="BY1769" s="175" t="str">
        <f t="shared" si="2085"/>
        <v>BY$13</v>
      </c>
      <c r="BZ1769" s="175" t="str">
        <f t="shared" si="2085"/>
        <v>BZ$13</v>
      </c>
      <c r="CA1769" s="175" t="str">
        <f t="shared" si="2085"/>
        <v>CA$13</v>
      </c>
      <c r="CB1769" s="175" t="str">
        <f t="shared" si="2085"/>
        <v>CB$13</v>
      </c>
      <c r="CC1769" s="175" t="str">
        <f t="shared" si="2085"/>
        <v>CC$13</v>
      </c>
      <c r="CD1769" s="175" t="str">
        <f t="shared" si="2085"/>
        <v>CD$13</v>
      </c>
      <c r="CE1769" s="175" t="str">
        <f t="shared" ref="CE1769:CK1769" si="2086">CE1756</f>
        <v>CE$13</v>
      </c>
      <c r="CF1769" s="175" t="str">
        <f t="shared" si="2086"/>
        <v>CF$13</v>
      </c>
      <c r="CG1769" s="175" t="str">
        <f t="shared" si="2086"/>
        <v>CG$13</v>
      </c>
      <c r="CH1769" s="175" t="str">
        <f t="shared" si="2086"/>
        <v>CH$13</v>
      </c>
      <c r="CI1769" s="175" t="str">
        <f t="shared" si="2086"/>
        <v>CI$13</v>
      </c>
      <c r="CJ1769" s="175" t="str">
        <f t="shared" si="2086"/>
        <v>CJ$13</v>
      </c>
      <c r="CK1769" s="175" t="str">
        <f t="shared" si="2086"/>
        <v>CK$13</v>
      </c>
      <c r="CL1769" s="175" t="str">
        <f t="shared" ref="CL1769" si="2087">CL1756</f>
        <v>CL$13</v>
      </c>
    </row>
    <row r="1770" spans="2:90" x14ac:dyDescent="0.4">
      <c r="B1770" s="187" t="str">
        <f>B1761</f>
        <v>% of revenue direct cost:</v>
      </c>
      <c r="D1770" t="s">
        <v>758</v>
      </c>
      <c r="E1770" s="8" t="str">
        <f t="shared" si="2076"/>
        <v>1770 DC-S</v>
      </c>
      <c r="G1770" t="s">
        <v>332</v>
      </c>
      <c r="H1770" s="12"/>
      <c r="I1770" s="60"/>
      <c r="J1770" s="60"/>
      <c r="K1770" s="15"/>
      <c r="L1770" s="15"/>
      <c r="M1770" s="15"/>
      <c r="N1770" s="15"/>
      <c r="O1770" s="15"/>
      <c r="P1770" s="15"/>
      <c r="R1770" s="15"/>
      <c r="S1770" s="175">
        <f t="shared" ref="S1770" si="2088">S1757</f>
        <v>0</v>
      </c>
      <c r="T1770" s="175">
        <f t="shared" ref="T1770:AX1770" si="2089">T1757</f>
        <v>0</v>
      </c>
      <c r="U1770" s="175">
        <f t="shared" si="2089"/>
        <v>0</v>
      </c>
      <c r="V1770" s="175">
        <f t="shared" si="2089"/>
        <v>0</v>
      </c>
      <c r="W1770" s="175">
        <f t="shared" si="2089"/>
        <v>0</v>
      </c>
      <c r="X1770" s="175">
        <f t="shared" si="2089"/>
        <v>0</v>
      </c>
      <c r="Y1770" s="175">
        <f t="shared" si="2089"/>
        <v>0</v>
      </c>
      <c r="Z1770" s="175">
        <f t="shared" si="2089"/>
        <v>0</v>
      </c>
      <c r="AA1770" s="175">
        <f t="shared" si="2089"/>
        <v>0</v>
      </c>
      <c r="AB1770" s="175">
        <f t="shared" si="2089"/>
        <v>0</v>
      </c>
      <c r="AC1770" s="175">
        <f t="shared" si="2089"/>
        <v>0</v>
      </c>
      <c r="AD1770" s="175">
        <f t="shared" si="2089"/>
        <v>0</v>
      </c>
      <c r="AE1770" s="175">
        <f t="shared" si="2089"/>
        <v>0</v>
      </c>
      <c r="AF1770" s="175">
        <f t="shared" si="2089"/>
        <v>0</v>
      </c>
      <c r="AG1770" s="175">
        <f t="shared" si="2089"/>
        <v>0</v>
      </c>
      <c r="AH1770" s="175">
        <f t="shared" si="2089"/>
        <v>0</v>
      </c>
      <c r="AI1770" s="175">
        <f t="shared" si="2089"/>
        <v>0</v>
      </c>
      <c r="AJ1770" s="175">
        <f t="shared" si="2089"/>
        <v>0</v>
      </c>
      <c r="AK1770" s="175">
        <f t="shared" si="2089"/>
        <v>0</v>
      </c>
      <c r="AL1770" s="175">
        <f t="shared" si="2089"/>
        <v>0</v>
      </c>
      <c r="AM1770" s="175">
        <f t="shared" si="2089"/>
        <v>0</v>
      </c>
      <c r="AN1770" s="175">
        <f t="shared" si="2089"/>
        <v>0</v>
      </c>
      <c r="AO1770" s="175">
        <f t="shared" si="2089"/>
        <v>0</v>
      </c>
      <c r="AP1770" s="175">
        <f t="shared" si="2089"/>
        <v>0</v>
      </c>
      <c r="AQ1770" s="175">
        <f t="shared" si="2089"/>
        <v>0</v>
      </c>
      <c r="AR1770" s="175">
        <f t="shared" si="2089"/>
        <v>0</v>
      </c>
      <c r="AS1770" s="175">
        <f t="shared" si="2089"/>
        <v>0</v>
      </c>
      <c r="AT1770" s="175">
        <f t="shared" si="2089"/>
        <v>0</v>
      </c>
      <c r="AU1770" s="175">
        <f t="shared" si="2089"/>
        <v>0</v>
      </c>
      <c r="AV1770" s="175">
        <f t="shared" si="2089"/>
        <v>0</v>
      </c>
      <c r="AW1770" s="175">
        <f t="shared" si="2089"/>
        <v>0</v>
      </c>
      <c r="AX1770" s="175">
        <f t="shared" si="2089"/>
        <v>0</v>
      </c>
      <c r="AY1770" s="175">
        <f t="shared" ref="AY1770:CD1770" si="2090">AY1757</f>
        <v>0</v>
      </c>
      <c r="AZ1770" s="175">
        <f t="shared" si="2090"/>
        <v>0</v>
      </c>
      <c r="BA1770" s="175">
        <f t="shared" si="2090"/>
        <v>0</v>
      </c>
      <c r="BB1770" s="175">
        <f t="shared" si="2090"/>
        <v>0</v>
      </c>
      <c r="BC1770" s="175">
        <f t="shared" si="2090"/>
        <v>0</v>
      </c>
      <c r="BD1770" s="175">
        <f t="shared" si="2090"/>
        <v>0</v>
      </c>
      <c r="BE1770" s="175">
        <f t="shared" si="2090"/>
        <v>0</v>
      </c>
      <c r="BF1770" s="175">
        <f t="shared" si="2090"/>
        <v>0</v>
      </c>
      <c r="BG1770" s="175">
        <f t="shared" si="2090"/>
        <v>0</v>
      </c>
      <c r="BH1770" s="175">
        <f t="shared" si="2090"/>
        <v>0</v>
      </c>
      <c r="BI1770" s="175">
        <f t="shared" si="2090"/>
        <v>0</v>
      </c>
      <c r="BJ1770" s="175">
        <f t="shared" si="2090"/>
        <v>0</v>
      </c>
      <c r="BK1770" s="175">
        <f t="shared" si="2090"/>
        <v>0</v>
      </c>
      <c r="BL1770" s="175">
        <f t="shared" si="2090"/>
        <v>0</v>
      </c>
      <c r="BM1770" s="175">
        <f t="shared" si="2090"/>
        <v>0</v>
      </c>
      <c r="BN1770" s="175">
        <f t="shared" si="2090"/>
        <v>0</v>
      </c>
      <c r="BO1770" s="175">
        <f t="shared" si="2090"/>
        <v>0</v>
      </c>
      <c r="BP1770" s="175">
        <f t="shared" si="2090"/>
        <v>0</v>
      </c>
      <c r="BQ1770" s="175">
        <f t="shared" si="2090"/>
        <v>0</v>
      </c>
      <c r="BR1770" s="175">
        <f t="shared" si="2090"/>
        <v>0</v>
      </c>
      <c r="BS1770" s="175">
        <f t="shared" si="2090"/>
        <v>0</v>
      </c>
      <c r="BT1770" s="175">
        <f t="shared" si="2090"/>
        <v>0</v>
      </c>
      <c r="BU1770" s="175">
        <f t="shared" si="2090"/>
        <v>0</v>
      </c>
      <c r="BV1770" s="175">
        <f t="shared" si="2090"/>
        <v>0</v>
      </c>
      <c r="BW1770" s="175">
        <f t="shared" si="2090"/>
        <v>0</v>
      </c>
      <c r="BX1770" s="175">
        <f t="shared" si="2090"/>
        <v>0</v>
      </c>
      <c r="BY1770" s="175">
        <f t="shared" si="2090"/>
        <v>0</v>
      </c>
      <c r="BZ1770" s="175">
        <f t="shared" si="2090"/>
        <v>0</v>
      </c>
      <c r="CA1770" s="175">
        <f t="shared" si="2090"/>
        <v>0</v>
      </c>
      <c r="CB1770" s="175">
        <f t="shared" si="2090"/>
        <v>0</v>
      </c>
      <c r="CC1770" s="175">
        <f t="shared" si="2090"/>
        <v>0</v>
      </c>
      <c r="CD1770" s="175">
        <f t="shared" si="2090"/>
        <v>0</v>
      </c>
      <c r="CE1770" s="175">
        <f t="shared" ref="CE1770:CK1770" si="2091">CE1757</f>
        <v>0</v>
      </c>
      <c r="CF1770" s="175">
        <f t="shared" si="2091"/>
        <v>0</v>
      </c>
      <c r="CG1770" s="175">
        <f t="shared" si="2091"/>
        <v>0</v>
      </c>
      <c r="CH1770" s="175">
        <f t="shared" si="2091"/>
        <v>0</v>
      </c>
      <c r="CI1770" s="175">
        <f t="shared" si="2091"/>
        <v>0</v>
      </c>
      <c r="CJ1770" s="175">
        <f t="shared" si="2091"/>
        <v>0</v>
      </c>
      <c r="CK1770" s="175">
        <f t="shared" si="2091"/>
        <v>0</v>
      </c>
      <c r="CL1770" s="175">
        <f t="shared" ref="CL1770" si="2092">CL1757</f>
        <v>0</v>
      </c>
    </row>
    <row r="1771" spans="2:90" x14ac:dyDescent="0.4">
      <c r="B1771" s="235" t="str">
        <f>IFERROR(SUBSTITUTE(TRIM(MID(B1761, SEARCH("-", B1761) + 1, LEN(B1761))),":",""),"no unit")</f>
        <v>no unit</v>
      </c>
      <c r="D1771" t="s">
        <v>758</v>
      </c>
      <c r="E1771" s="8" t="str">
        <f t="shared" ref="E1771" si="2093">ROW()&amp;" "&amp;D1771</f>
        <v>1771 DC-S</v>
      </c>
      <c r="G1771" t="s">
        <v>332</v>
      </c>
      <c r="H1771" s="12"/>
      <c r="I1771" s="60"/>
      <c r="J1771" s="60"/>
      <c r="K1771" s="15"/>
      <c r="L1771" s="15"/>
      <c r="M1771" s="15"/>
      <c r="N1771" s="15"/>
      <c r="O1771" s="15"/>
      <c r="P1771" s="15"/>
      <c r="R1771" s="15"/>
      <c r="S1771" s="175"/>
      <c r="T1771" s="175"/>
      <c r="U1771" s="175"/>
      <c r="V1771" s="175"/>
      <c r="W1771" s="175"/>
      <c r="X1771" s="175"/>
      <c r="Y1771" s="175"/>
      <c r="Z1771" s="175"/>
      <c r="AA1771" s="175"/>
      <c r="AB1771" s="175"/>
      <c r="AC1771" s="175"/>
      <c r="AD1771" s="175"/>
      <c r="AE1771" s="175"/>
      <c r="AF1771" s="175"/>
      <c r="AG1771" s="175"/>
      <c r="AH1771" s="175"/>
      <c r="AI1771" s="175"/>
      <c r="AJ1771" s="175"/>
      <c r="AK1771" s="175"/>
      <c r="AL1771" s="175"/>
      <c r="AM1771" s="175"/>
      <c r="AN1771" s="175"/>
      <c r="AO1771" s="175"/>
      <c r="AP1771" s="175"/>
      <c r="AQ1771" s="175"/>
      <c r="AR1771" s="175"/>
      <c r="AS1771" s="175"/>
      <c r="AT1771" s="175"/>
      <c r="AU1771" s="175"/>
      <c r="AV1771" s="175"/>
      <c r="AW1771" s="175"/>
      <c r="AX1771" s="175"/>
      <c r="AY1771" s="175"/>
      <c r="AZ1771" s="175"/>
      <c r="BA1771" s="175"/>
      <c r="BB1771" s="175"/>
      <c r="BC1771" s="175"/>
      <c r="BD1771" s="175"/>
      <c r="BE1771" s="175"/>
      <c r="BF1771" s="175"/>
      <c r="BG1771" s="175"/>
      <c r="BH1771" s="175"/>
      <c r="BI1771" s="175"/>
      <c r="BJ1771" s="175"/>
      <c r="BK1771" s="175"/>
      <c r="BL1771" s="175"/>
      <c r="BM1771" s="175"/>
      <c r="BN1771" s="175"/>
      <c r="BO1771" s="175"/>
      <c r="BP1771" s="175"/>
      <c r="BQ1771" s="175"/>
      <c r="BR1771" s="175"/>
      <c r="BS1771" s="175"/>
      <c r="BT1771" s="175"/>
      <c r="BU1771" s="175"/>
      <c r="BV1771" s="175"/>
      <c r="BW1771" s="175"/>
      <c r="BX1771" s="175"/>
      <c r="BY1771" s="175"/>
      <c r="BZ1771" s="175"/>
      <c r="CA1771" s="175"/>
      <c r="CB1771" s="175"/>
      <c r="CC1771" s="175"/>
      <c r="CD1771" s="175"/>
      <c r="CE1771" s="175"/>
      <c r="CF1771" s="175"/>
      <c r="CG1771" s="175"/>
      <c r="CH1771" s="175"/>
      <c r="CI1771" s="175"/>
      <c r="CJ1771" s="175"/>
      <c r="CK1771" s="175"/>
      <c r="CL1771" s="175"/>
    </row>
    <row r="1772" spans="2:90" x14ac:dyDescent="0.4">
      <c r="B1772" s="187" t="str">
        <f>B1759</f>
        <v>Secondary revenue driver</v>
      </c>
      <c r="D1772" t="s">
        <v>758</v>
      </c>
      <c r="E1772" s="8" t="str">
        <f t="shared" si="2076"/>
        <v>1772 DC-S</v>
      </c>
      <c r="G1772" t="s">
        <v>332</v>
      </c>
      <c r="H1772" s="90"/>
      <c r="I1772" s="209"/>
      <c r="J1772" s="209"/>
      <c r="K1772" s="210"/>
      <c r="L1772" s="210"/>
      <c r="M1772" s="210"/>
      <c r="N1772" s="210"/>
      <c r="O1772" s="210"/>
      <c r="P1772" s="210"/>
      <c r="R1772" s="210"/>
      <c r="S1772" s="4" t="str">
        <f t="shared" ref="S1772" si="2094">ADDRESS(ROW(S1764),COLUMN(S1764),2)</f>
        <v>S$1764</v>
      </c>
      <c r="T1772" s="4" t="str">
        <f t="shared" ref="T1772:CE1772" si="2095">ADDRESS(ROW(T1764),COLUMN(T1764),2)</f>
        <v>T$1764</v>
      </c>
      <c r="U1772" s="4" t="str">
        <f t="shared" si="2095"/>
        <v>U$1764</v>
      </c>
      <c r="V1772" s="4" t="str">
        <f t="shared" si="2095"/>
        <v>V$1764</v>
      </c>
      <c r="W1772" s="4" t="str">
        <f t="shared" si="2095"/>
        <v>W$1764</v>
      </c>
      <c r="X1772" s="4" t="str">
        <f t="shared" si="2095"/>
        <v>X$1764</v>
      </c>
      <c r="Y1772" s="4" t="str">
        <f t="shared" si="2095"/>
        <v>Y$1764</v>
      </c>
      <c r="Z1772" s="4" t="str">
        <f t="shared" si="2095"/>
        <v>Z$1764</v>
      </c>
      <c r="AA1772" s="4" t="str">
        <f t="shared" si="2095"/>
        <v>AA$1764</v>
      </c>
      <c r="AB1772" s="4" t="str">
        <f t="shared" si="2095"/>
        <v>AB$1764</v>
      </c>
      <c r="AC1772" s="4" t="str">
        <f t="shared" si="2095"/>
        <v>AC$1764</v>
      </c>
      <c r="AD1772" s="4" t="str">
        <f t="shared" si="2095"/>
        <v>AD$1764</v>
      </c>
      <c r="AE1772" s="4" t="str">
        <f t="shared" si="2095"/>
        <v>AE$1764</v>
      </c>
      <c r="AF1772" s="4" t="str">
        <f t="shared" si="2095"/>
        <v>AF$1764</v>
      </c>
      <c r="AG1772" s="4" t="str">
        <f t="shared" si="2095"/>
        <v>AG$1764</v>
      </c>
      <c r="AH1772" s="4" t="str">
        <f t="shared" si="2095"/>
        <v>AH$1764</v>
      </c>
      <c r="AI1772" s="4" t="str">
        <f t="shared" si="2095"/>
        <v>AI$1764</v>
      </c>
      <c r="AJ1772" s="4" t="str">
        <f t="shared" si="2095"/>
        <v>AJ$1764</v>
      </c>
      <c r="AK1772" s="4" t="str">
        <f t="shared" si="2095"/>
        <v>AK$1764</v>
      </c>
      <c r="AL1772" s="4" t="str">
        <f t="shared" si="2095"/>
        <v>AL$1764</v>
      </c>
      <c r="AM1772" s="4" t="str">
        <f t="shared" si="2095"/>
        <v>AM$1764</v>
      </c>
      <c r="AN1772" s="4" t="str">
        <f t="shared" si="2095"/>
        <v>AN$1764</v>
      </c>
      <c r="AO1772" s="4" t="str">
        <f t="shared" si="2095"/>
        <v>AO$1764</v>
      </c>
      <c r="AP1772" s="4" t="str">
        <f t="shared" si="2095"/>
        <v>AP$1764</v>
      </c>
      <c r="AQ1772" s="4" t="str">
        <f t="shared" si="2095"/>
        <v>AQ$1764</v>
      </c>
      <c r="AR1772" s="4" t="str">
        <f t="shared" si="2095"/>
        <v>AR$1764</v>
      </c>
      <c r="AS1772" s="4" t="str">
        <f t="shared" si="2095"/>
        <v>AS$1764</v>
      </c>
      <c r="AT1772" s="4" t="str">
        <f t="shared" si="2095"/>
        <v>AT$1764</v>
      </c>
      <c r="AU1772" s="4" t="str">
        <f t="shared" si="2095"/>
        <v>AU$1764</v>
      </c>
      <c r="AV1772" s="4" t="str">
        <f t="shared" si="2095"/>
        <v>AV$1764</v>
      </c>
      <c r="AW1772" s="4" t="str">
        <f t="shared" si="2095"/>
        <v>AW$1764</v>
      </c>
      <c r="AX1772" s="4" t="str">
        <f t="shared" si="2095"/>
        <v>AX$1764</v>
      </c>
      <c r="AY1772" s="4" t="str">
        <f t="shared" si="2095"/>
        <v>AY$1764</v>
      </c>
      <c r="AZ1772" s="4" t="str">
        <f t="shared" si="2095"/>
        <v>AZ$1764</v>
      </c>
      <c r="BA1772" s="4" t="str">
        <f t="shared" si="2095"/>
        <v>BA$1764</v>
      </c>
      <c r="BB1772" s="4" t="str">
        <f t="shared" si="2095"/>
        <v>BB$1764</v>
      </c>
      <c r="BC1772" s="4" t="str">
        <f t="shared" si="2095"/>
        <v>BC$1764</v>
      </c>
      <c r="BD1772" s="4" t="str">
        <f t="shared" si="2095"/>
        <v>BD$1764</v>
      </c>
      <c r="BE1772" s="4" t="str">
        <f t="shared" si="2095"/>
        <v>BE$1764</v>
      </c>
      <c r="BF1772" s="4" t="str">
        <f t="shared" si="2095"/>
        <v>BF$1764</v>
      </c>
      <c r="BG1772" s="4" t="str">
        <f t="shared" si="2095"/>
        <v>BG$1764</v>
      </c>
      <c r="BH1772" s="4" t="str">
        <f t="shared" si="2095"/>
        <v>BH$1764</v>
      </c>
      <c r="BI1772" s="4" t="str">
        <f t="shared" si="2095"/>
        <v>BI$1764</v>
      </c>
      <c r="BJ1772" s="4" t="str">
        <f t="shared" si="2095"/>
        <v>BJ$1764</v>
      </c>
      <c r="BK1772" s="4" t="str">
        <f t="shared" si="2095"/>
        <v>BK$1764</v>
      </c>
      <c r="BL1772" s="4" t="str">
        <f t="shared" si="2095"/>
        <v>BL$1764</v>
      </c>
      <c r="BM1772" s="4" t="str">
        <f t="shared" si="2095"/>
        <v>BM$1764</v>
      </c>
      <c r="BN1772" s="4" t="str">
        <f t="shared" si="2095"/>
        <v>BN$1764</v>
      </c>
      <c r="BO1772" s="4" t="str">
        <f t="shared" si="2095"/>
        <v>BO$1764</v>
      </c>
      <c r="BP1772" s="4" t="str">
        <f t="shared" si="2095"/>
        <v>BP$1764</v>
      </c>
      <c r="BQ1772" s="4" t="str">
        <f t="shared" si="2095"/>
        <v>BQ$1764</v>
      </c>
      <c r="BR1772" s="4" t="str">
        <f t="shared" si="2095"/>
        <v>BR$1764</v>
      </c>
      <c r="BS1772" s="4" t="str">
        <f t="shared" si="2095"/>
        <v>BS$1764</v>
      </c>
      <c r="BT1772" s="4" t="str">
        <f t="shared" si="2095"/>
        <v>BT$1764</v>
      </c>
      <c r="BU1772" s="4" t="str">
        <f t="shared" si="2095"/>
        <v>BU$1764</v>
      </c>
      <c r="BV1772" s="4" t="str">
        <f t="shared" si="2095"/>
        <v>BV$1764</v>
      </c>
      <c r="BW1772" s="4" t="str">
        <f t="shared" si="2095"/>
        <v>BW$1764</v>
      </c>
      <c r="BX1772" s="4" t="str">
        <f t="shared" si="2095"/>
        <v>BX$1764</v>
      </c>
      <c r="BY1772" s="4" t="str">
        <f t="shared" si="2095"/>
        <v>BY$1764</v>
      </c>
      <c r="BZ1772" s="4" t="str">
        <f t="shared" si="2095"/>
        <v>BZ$1764</v>
      </c>
      <c r="CA1772" s="4" t="str">
        <f t="shared" si="2095"/>
        <v>CA$1764</v>
      </c>
      <c r="CB1772" s="4" t="str">
        <f t="shared" si="2095"/>
        <v>CB$1764</v>
      </c>
      <c r="CC1772" s="4" t="str">
        <f t="shared" si="2095"/>
        <v>CC$1764</v>
      </c>
      <c r="CD1772" s="4" t="str">
        <f t="shared" si="2095"/>
        <v>CD$1764</v>
      </c>
      <c r="CE1772" s="4" t="str">
        <f t="shared" si="2095"/>
        <v>CE$1764</v>
      </c>
      <c r="CF1772" s="4" t="str">
        <f t="shared" ref="CF1772:CK1772" si="2096">ADDRESS(ROW(CF1764),COLUMN(CF1764),2)</f>
        <v>CF$1764</v>
      </c>
      <c r="CG1772" s="4" t="str">
        <f t="shared" si="2096"/>
        <v>CG$1764</v>
      </c>
      <c r="CH1772" s="4" t="str">
        <f t="shared" si="2096"/>
        <v>CH$1764</v>
      </c>
      <c r="CI1772" s="4" t="str">
        <f t="shared" si="2096"/>
        <v>CI$1764</v>
      </c>
      <c r="CJ1772" s="4" t="str">
        <f t="shared" si="2096"/>
        <v>CJ$1764</v>
      </c>
      <c r="CK1772" s="4" t="str">
        <f t="shared" si="2096"/>
        <v>CK$1764</v>
      </c>
      <c r="CL1772" s="4" t="str">
        <f t="shared" ref="CL1772" si="2097">ADDRESS(ROW(CL1764),COLUMN(CL1764),2)</f>
        <v>CL$1764</v>
      </c>
    </row>
    <row r="1773" spans="2:90" x14ac:dyDescent="0.4">
      <c r="B1773" s="132" t="str">
        <f>B1760</f>
        <v>Secondary volume driver</v>
      </c>
      <c r="D1773" t="s">
        <v>758</v>
      </c>
      <c r="E1773" s="8" t="str">
        <f t="shared" ref="E1773:E1775" si="2098">ROW()&amp;" "&amp;D1773</f>
        <v>1773 DC-S</v>
      </c>
      <c r="G1773" t="s">
        <v>332</v>
      </c>
      <c r="H1773" s="12"/>
      <c r="I1773" s="60"/>
      <c r="J1773" s="60"/>
      <c r="K1773" s="15"/>
      <c r="L1773" s="15"/>
      <c r="M1773" s="15"/>
      <c r="N1773" s="15"/>
      <c r="O1773" s="15"/>
      <c r="P1773" s="15"/>
      <c r="R1773" s="15"/>
      <c r="S1773" s="175" t="str">
        <f t="shared" ref="S1773" si="2099">S1760</f>
        <v>S$15</v>
      </c>
      <c r="T1773" s="175" t="str">
        <f t="shared" ref="T1773:AX1773" si="2100">T1760</f>
        <v>T$15</v>
      </c>
      <c r="U1773" s="175" t="str">
        <f t="shared" si="2100"/>
        <v>U$15</v>
      </c>
      <c r="V1773" s="175" t="str">
        <f t="shared" si="2100"/>
        <v>V$15</v>
      </c>
      <c r="W1773" s="175" t="str">
        <f t="shared" si="2100"/>
        <v>W$15</v>
      </c>
      <c r="X1773" s="175" t="str">
        <f t="shared" si="2100"/>
        <v>X$15</v>
      </c>
      <c r="Y1773" s="175" t="str">
        <f t="shared" si="2100"/>
        <v>Y$15</v>
      </c>
      <c r="Z1773" s="175" t="str">
        <f t="shared" si="2100"/>
        <v>Z$15</v>
      </c>
      <c r="AA1773" s="175" t="str">
        <f t="shared" si="2100"/>
        <v>AA$15</v>
      </c>
      <c r="AB1773" s="175" t="str">
        <f t="shared" si="2100"/>
        <v>AB$15</v>
      </c>
      <c r="AC1773" s="175" t="str">
        <f t="shared" si="2100"/>
        <v>AC$15</v>
      </c>
      <c r="AD1773" s="175" t="str">
        <f t="shared" si="2100"/>
        <v>AD$15</v>
      </c>
      <c r="AE1773" s="175" t="str">
        <f t="shared" si="2100"/>
        <v>AE$15</v>
      </c>
      <c r="AF1773" s="175" t="str">
        <f t="shared" si="2100"/>
        <v>AF$15</v>
      </c>
      <c r="AG1773" s="175" t="str">
        <f t="shared" si="2100"/>
        <v>AG$15</v>
      </c>
      <c r="AH1773" s="175" t="str">
        <f t="shared" si="2100"/>
        <v>AH$15</v>
      </c>
      <c r="AI1773" s="175" t="str">
        <f t="shared" si="2100"/>
        <v>AI$15</v>
      </c>
      <c r="AJ1773" s="175" t="str">
        <f t="shared" si="2100"/>
        <v>AJ$15</v>
      </c>
      <c r="AK1773" s="175" t="str">
        <f t="shared" si="2100"/>
        <v>AK$15</v>
      </c>
      <c r="AL1773" s="175" t="str">
        <f t="shared" si="2100"/>
        <v>AL$15</v>
      </c>
      <c r="AM1773" s="175" t="str">
        <f t="shared" si="2100"/>
        <v>AM$15</v>
      </c>
      <c r="AN1773" s="175" t="str">
        <f t="shared" si="2100"/>
        <v>AN$15</v>
      </c>
      <c r="AO1773" s="175" t="str">
        <f t="shared" si="2100"/>
        <v>AO$15</v>
      </c>
      <c r="AP1773" s="175" t="str">
        <f t="shared" si="2100"/>
        <v>AP$15</v>
      </c>
      <c r="AQ1773" s="175" t="str">
        <f t="shared" si="2100"/>
        <v>AQ$15</v>
      </c>
      <c r="AR1773" s="175" t="str">
        <f t="shared" si="2100"/>
        <v>AR$15</v>
      </c>
      <c r="AS1773" s="175" t="str">
        <f t="shared" si="2100"/>
        <v>AS$15</v>
      </c>
      <c r="AT1773" s="175" t="str">
        <f t="shared" si="2100"/>
        <v>AT$15</v>
      </c>
      <c r="AU1773" s="175" t="str">
        <f t="shared" si="2100"/>
        <v>AU$15</v>
      </c>
      <c r="AV1773" s="175" t="str">
        <f t="shared" si="2100"/>
        <v>AV$15</v>
      </c>
      <c r="AW1773" s="175" t="str">
        <f t="shared" si="2100"/>
        <v>AW$15</v>
      </c>
      <c r="AX1773" s="175" t="str">
        <f t="shared" si="2100"/>
        <v>AX$15</v>
      </c>
      <c r="AY1773" s="175" t="str">
        <f t="shared" ref="AY1773:CD1773" si="2101">AY1760</f>
        <v>AY$15</v>
      </c>
      <c r="AZ1773" s="175" t="str">
        <f t="shared" si="2101"/>
        <v>AZ$15</v>
      </c>
      <c r="BA1773" s="175" t="str">
        <f t="shared" si="2101"/>
        <v>BA$15</v>
      </c>
      <c r="BB1773" s="175" t="str">
        <f t="shared" si="2101"/>
        <v>BB$15</v>
      </c>
      <c r="BC1773" s="175" t="str">
        <f t="shared" si="2101"/>
        <v>BC$15</v>
      </c>
      <c r="BD1773" s="175" t="str">
        <f t="shared" si="2101"/>
        <v>BD$15</v>
      </c>
      <c r="BE1773" s="175" t="str">
        <f t="shared" si="2101"/>
        <v>BE$15</v>
      </c>
      <c r="BF1773" s="175" t="str">
        <f t="shared" si="2101"/>
        <v>BF$15</v>
      </c>
      <c r="BG1773" s="175" t="str">
        <f t="shared" si="2101"/>
        <v>BG$15</v>
      </c>
      <c r="BH1773" s="175" t="str">
        <f t="shared" si="2101"/>
        <v>BH$15</v>
      </c>
      <c r="BI1773" s="175" t="str">
        <f t="shared" si="2101"/>
        <v>BI$15</v>
      </c>
      <c r="BJ1773" s="175" t="str">
        <f t="shared" si="2101"/>
        <v>BJ$15</v>
      </c>
      <c r="BK1773" s="175" t="str">
        <f t="shared" si="2101"/>
        <v>BK$15</v>
      </c>
      <c r="BL1773" s="175" t="str">
        <f t="shared" si="2101"/>
        <v>BL$15</v>
      </c>
      <c r="BM1773" s="175" t="str">
        <f t="shared" si="2101"/>
        <v>BM$15</v>
      </c>
      <c r="BN1773" s="175" t="str">
        <f t="shared" si="2101"/>
        <v>BN$15</v>
      </c>
      <c r="BO1773" s="175" t="str">
        <f t="shared" si="2101"/>
        <v>BO$15</v>
      </c>
      <c r="BP1773" s="175" t="str">
        <f t="shared" si="2101"/>
        <v>BP$15</v>
      </c>
      <c r="BQ1773" s="175" t="str">
        <f t="shared" si="2101"/>
        <v>BQ$15</v>
      </c>
      <c r="BR1773" s="175" t="str">
        <f t="shared" si="2101"/>
        <v>BR$15</v>
      </c>
      <c r="BS1773" s="175" t="str">
        <f t="shared" si="2101"/>
        <v>BS$15</v>
      </c>
      <c r="BT1773" s="175" t="str">
        <f t="shared" si="2101"/>
        <v>BT$15</v>
      </c>
      <c r="BU1773" s="175" t="str">
        <f t="shared" si="2101"/>
        <v>BU$15</v>
      </c>
      <c r="BV1773" s="175" t="str">
        <f t="shared" si="2101"/>
        <v>BV$15</v>
      </c>
      <c r="BW1773" s="175" t="str">
        <f t="shared" si="2101"/>
        <v>BW$15</v>
      </c>
      <c r="BX1773" s="175" t="str">
        <f t="shared" si="2101"/>
        <v>BX$15</v>
      </c>
      <c r="BY1773" s="175" t="str">
        <f t="shared" si="2101"/>
        <v>BY$15</v>
      </c>
      <c r="BZ1773" s="175" t="str">
        <f t="shared" si="2101"/>
        <v>BZ$15</v>
      </c>
      <c r="CA1773" s="175" t="str">
        <f t="shared" si="2101"/>
        <v>CA$15</v>
      </c>
      <c r="CB1773" s="175" t="str">
        <f t="shared" si="2101"/>
        <v>CB$15</v>
      </c>
      <c r="CC1773" s="175" t="str">
        <f t="shared" si="2101"/>
        <v>CC$15</v>
      </c>
      <c r="CD1773" s="175" t="str">
        <f t="shared" si="2101"/>
        <v>CD$15</v>
      </c>
      <c r="CE1773" s="175" t="str">
        <f t="shared" ref="CE1773:CK1773" si="2102">CE1760</f>
        <v>CE$15</v>
      </c>
      <c r="CF1773" s="175" t="str">
        <f t="shared" si="2102"/>
        <v>CF$15</v>
      </c>
      <c r="CG1773" s="175" t="str">
        <f t="shared" si="2102"/>
        <v>CG$15</v>
      </c>
      <c r="CH1773" s="175" t="str">
        <f t="shared" si="2102"/>
        <v>CH$15</v>
      </c>
      <c r="CI1773" s="175" t="str">
        <f t="shared" si="2102"/>
        <v>CI$15</v>
      </c>
      <c r="CJ1773" s="175" t="str">
        <f t="shared" si="2102"/>
        <v>CJ$15</v>
      </c>
      <c r="CK1773" s="175" t="str">
        <f t="shared" si="2102"/>
        <v>CK$15</v>
      </c>
      <c r="CL1773" s="175" t="str">
        <f t="shared" ref="CL1773" si="2103">CL1760</f>
        <v>CL$15</v>
      </c>
    </row>
    <row r="1774" spans="2:90" x14ac:dyDescent="0.4">
      <c r="D1774" t="s">
        <v>758</v>
      </c>
      <c r="E1774" s="8" t="str">
        <f t="shared" si="2098"/>
        <v>1774 DC-S</v>
      </c>
      <c r="G1774" t="s">
        <v>332</v>
      </c>
    </row>
    <row r="1775" spans="2:90" x14ac:dyDescent="0.4">
      <c r="D1775" t="s">
        <v>758</v>
      </c>
      <c r="E1775" s="8" t="str">
        <f t="shared" si="2098"/>
        <v>1775 DC-S</v>
      </c>
      <c r="G1775" t="s">
        <v>332</v>
      </c>
      <c r="H1775" s="170"/>
      <c r="I1775" s="172"/>
      <c r="J1775" s="172"/>
      <c r="K1775" s="193"/>
      <c r="L1775" s="193"/>
      <c r="M1775" s="193"/>
      <c r="N1775" s="193"/>
      <c r="O1775" s="193"/>
      <c r="P1775" s="193"/>
      <c r="R1775" s="194"/>
      <c r="S1775" s="170"/>
      <c r="T1775" s="170"/>
      <c r="U1775" s="170"/>
      <c r="V1775" s="170"/>
      <c r="W1775" s="170"/>
      <c r="X1775" s="170"/>
      <c r="Y1775" s="170"/>
      <c r="Z1775" s="170"/>
      <c r="AA1775" s="170"/>
      <c r="AB1775" s="170"/>
      <c r="AC1775" s="170"/>
      <c r="AD1775" s="170"/>
      <c r="AE1775" s="170"/>
      <c r="AF1775" s="170"/>
      <c r="AG1775" s="170"/>
      <c r="AH1775" s="170"/>
      <c r="AI1775" s="170"/>
      <c r="AJ1775" s="170"/>
      <c r="AK1775" s="170"/>
      <c r="AL1775" s="170"/>
      <c r="AM1775" s="170"/>
      <c r="AN1775" s="170"/>
      <c r="AO1775" s="170"/>
      <c r="AP1775" s="170"/>
      <c r="AQ1775" s="170"/>
      <c r="AR1775" s="170"/>
      <c r="AS1775" s="170"/>
      <c r="AT1775" s="170"/>
      <c r="AU1775" s="170"/>
      <c r="AV1775" s="170"/>
      <c r="AW1775" s="170"/>
      <c r="AX1775" s="170"/>
      <c r="AY1775" s="170"/>
      <c r="AZ1775" s="170"/>
      <c r="BA1775" s="170"/>
      <c r="BB1775" s="170"/>
      <c r="BC1775" s="170"/>
      <c r="BD1775" s="170"/>
      <c r="BE1775" s="170"/>
      <c r="BF1775" s="170"/>
      <c r="BG1775" s="170"/>
      <c r="BH1775" s="170"/>
      <c r="BI1775" s="170"/>
      <c r="BJ1775" s="170"/>
      <c r="BK1775" s="170"/>
      <c r="BL1775" s="170"/>
      <c r="BM1775" s="170"/>
      <c r="BN1775" s="170"/>
      <c r="BO1775" s="170"/>
      <c r="BP1775" s="170"/>
      <c r="BQ1775" s="170"/>
      <c r="BR1775" s="170"/>
      <c r="BS1775" s="170"/>
      <c r="BT1775" s="170"/>
      <c r="BU1775" s="170"/>
      <c r="BV1775" s="170"/>
      <c r="BW1775" s="170"/>
      <c r="BX1775" s="170"/>
      <c r="BY1775" s="170"/>
      <c r="BZ1775" s="170"/>
      <c r="CA1775" s="170"/>
      <c r="CB1775" s="170"/>
      <c r="CC1775" s="170"/>
      <c r="CD1775" s="170"/>
      <c r="CE1775" s="170"/>
      <c r="CF1775" s="170"/>
      <c r="CG1775" s="170"/>
      <c r="CH1775" s="170"/>
      <c r="CI1775" s="170"/>
      <c r="CJ1775" s="170"/>
      <c r="CK1775" s="170"/>
      <c r="CL1775" s="170"/>
    </row>
    <row r="1776" spans="2:90" x14ac:dyDescent="0.4">
      <c r="E1776" s="8"/>
      <c r="K1776" s="53"/>
      <c r="L1776" s="53"/>
      <c r="M1776" s="53"/>
      <c r="N1776" s="53"/>
      <c r="O1776" s="53"/>
      <c r="P1776" s="53"/>
      <c r="R1776" s="24"/>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row>
    <row r="1777" spans="2:90" x14ac:dyDescent="0.4">
      <c r="B1777" s="171" t="s">
        <v>490</v>
      </c>
      <c r="E1777" s="8"/>
      <c r="H1777" s="170"/>
      <c r="I1777" s="172"/>
      <c r="J1777" s="172"/>
      <c r="K1777" s="193"/>
      <c r="L1777" s="193"/>
      <c r="M1777" s="193"/>
      <c r="N1777" s="193"/>
      <c r="O1777" s="193"/>
      <c r="P1777" s="193"/>
      <c r="R1777" s="194"/>
      <c r="S1777" s="170"/>
      <c r="T1777" s="170"/>
      <c r="U1777" s="170"/>
      <c r="V1777" s="170"/>
      <c r="W1777" s="170"/>
      <c r="X1777" s="170"/>
      <c r="Y1777" s="170"/>
      <c r="Z1777" s="170"/>
      <c r="AA1777" s="170"/>
      <c r="AB1777" s="170"/>
      <c r="AC1777" s="170"/>
      <c r="AD1777" s="170"/>
      <c r="AE1777" s="170"/>
      <c r="AF1777" s="170"/>
      <c r="AG1777" s="170"/>
      <c r="AH1777" s="170"/>
      <c r="AI1777" s="170"/>
      <c r="AJ1777" s="170"/>
      <c r="AK1777" s="170"/>
      <c r="AL1777" s="170"/>
      <c r="AM1777" s="170"/>
      <c r="AN1777" s="170"/>
      <c r="AO1777" s="170"/>
      <c r="AP1777" s="170"/>
      <c r="AQ1777" s="170"/>
      <c r="AR1777" s="170"/>
      <c r="AS1777" s="170"/>
      <c r="AT1777" s="170"/>
      <c r="AU1777" s="170"/>
      <c r="AV1777" s="170"/>
      <c r="AW1777" s="170"/>
      <c r="AX1777" s="170"/>
      <c r="AY1777" s="170"/>
      <c r="AZ1777" s="170"/>
      <c r="BA1777" s="170"/>
      <c r="BB1777" s="170"/>
      <c r="BC1777" s="170"/>
      <c r="BD1777" s="170"/>
      <c r="BE1777" s="170"/>
      <c r="BF1777" s="170"/>
      <c r="BG1777" s="170"/>
      <c r="BH1777" s="170"/>
      <c r="BI1777" s="170"/>
      <c r="BJ1777" s="170"/>
      <c r="BK1777" s="170"/>
      <c r="BL1777" s="170"/>
      <c r="BM1777" s="170"/>
      <c r="BN1777" s="170"/>
      <c r="BO1777" s="170"/>
      <c r="BP1777" s="170"/>
      <c r="BQ1777" s="170"/>
      <c r="BR1777" s="170"/>
      <c r="BS1777" s="170"/>
      <c r="BT1777" s="170"/>
      <c r="BU1777" s="170"/>
      <c r="BV1777" s="170"/>
      <c r="BW1777" s="170"/>
      <c r="BX1777" s="170"/>
      <c r="BY1777" s="170"/>
      <c r="BZ1777" s="170"/>
      <c r="CA1777" s="170"/>
      <c r="CB1777" s="170"/>
      <c r="CC1777" s="170"/>
      <c r="CD1777" s="170"/>
      <c r="CE1777" s="170"/>
      <c r="CF1777" s="170"/>
      <c r="CG1777" s="170"/>
      <c r="CH1777" s="170"/>
      <c r="CI1777" s="170"/>
      <c r="CJ1777" s="170"/>
      <c r="CK1777" s="170"/>
      <c r="CL1777" s="170"/>
    </row>
    <row r="1778" spans="2:90" x14ac:dyDescent="0.4">
      <c r="B1778" s="171" t="s">
        <v>492</v>
      </c>
      <c r="E1778" s="8"/>
      <c r="H1778" s="170"/>
      <c r="I1778" s="172"/>
      <c r="J1778" s="172"/>
      <c r="K1778" s="193"/>
      <c r="L1778" s="193"/>
      <c r="M1778" s="193"/>
      <c r="N1778" s="193"/>
      <c r="O1778" s="193"/>
      <c r="P1778" s="193"/>
      <c r="R1778" s="194"/>
      <c r="S1778" s="170"/>
      <c r="T1778" s="170"/>
      <c r="U1778" s="170"/>
      <c r="V1778" s="170"/>
      <c r="W1778" s="170"/>
      <c r="X1778" s="170"/>
      <c r="Y1778" s="170"/>
      <c r="Z1778" s="170"/>
      <c r="AA1778" s="170"/>
      <c r="AB1778" s="170"/>
      <c r="AC1778" s="170"/>
      <c r="AD1778" s="170"/>
      <c r="AE1778" s="170"/>
      <c r="AF1778" s="170"/>
      <c r="AG1778" s="170"/>
      <c r="AH1778" s="170"/>
      <c r="AI1778" s="170"/>
      <c r="AJ1778" s="170"/>
      <c r="AK1778" s="170"/>
      <c r="AL1778" s="170"/>
      <c r="AM1778" s="170"/>
      <c r="AN1778" s="170"/>
      <c r="AO1778" s="170"/>
      <c r="AP1778" s="170"/>
      <c r="AQ1778" s="170"/>
      <c r="AR1778" s="170"/>
      <c r="AS1778" s="170"/>
      <c r="AT1778" s="170"/>
      <c r="AU1778" s="170"/>
      <c r="AV1778" s="170"/>
      <c r="AW1778" s="170"/>
      <c r="AX1778" s="170"/>
      <c r="AY1778" s="170"/>
      <c r="AZ1778" s="170"/>
      <c r="BA1778" s="170"/>
      <c r="BB1778" s="170"/>
      <c r="BC1778" s="170"/>
      <c r="BD1778" s="170"/>
      <c r="BE1778" s="170"/>
      <c r="BF1778" s="170"/>
      <c r="BG1778" s="170"/>
      <c r="BH1778" s="170"/>
      <c r="BI1778" s="170"/>
      <c r="BJ1778" s="170"/>
      <c r="BK1778" s="170"/>
      <c r="BL1778" s="170"/>
      <c r="BM1778" s="170"/>
      <c r="BN1778" s="170"/>
      <c r="BO1778" s="170"/>
      <c r="BP1778" s="170"/>
      <c r="BQ1778" s="170"/>
      <c r="BR1778" s="170"/>
      <c r="BS1778" s="170"/>
      <c r="BT1778" s="170"/>
      <c r="BU1778" s="170"/>
      <c r="BV1778" s="170"/>
      <c r="BW1778" s="170"/>
      <c r="BX1778" s="170"/>
      <c r="BY1778" s="170"/>
      <c r="BZ1778" s="170"/>
      <c r="CA1778" s="170"/>
      <c r="CB1778" s="170"/>
      <c r="CC1778" s="170"/>
      <c r="CD1778" s="170"/>
      <c r="CE1778" s="170"/>
      <c r="CF1778" s="170"/>
      <c r="CG1778" s="170"/>
      <c r="CH1778" s="170"/>
      <c r="CI1778" s="170"/>
      <c r="CJ1778" s="170"/>
      <c r="CK1778" s="170"/>
      <c r="CL1778" s="170"/>
    </row>
    <row r="1779" spans="2:90" x14ac:dyDescent="0.4">
      <c r="B1779" s="171" t="s">
        <v>461</v>
      </c>
      <c r="E1779" s="8"/>
      <c r="H1779" s="170"/>
      <c r="I1779" s="172"/>
      <c r="J1779" s="172"/>
      <c r="K1779" s="193"/>
      <c r="L1779" s="193"/>
      <c r="M1779" s="193"/>
      <c r="N1779" s="193"/>
      <c r="O1779" s="193"/>
      <c r="P1779" s="193"/>
      <c r="R1779" s="194"/>
      <c r="S1779" s="195" t="str">
        <f t="shared" ref="S1779:CD1779" si="2104">S$16</f>
        <v>S$12</v>
      </c>
      <c r="T1779" s="195" t="str">
        <f t="shared" si="2104"/>
        <v>T$12</v>
      </c>
      <c r="U1779" s="195" t="str">
        <f t="shared" si="2104"/>
        <v>U$12</v>
      </c>
      <c r="V1779" s="195" t="str">
        <f t="shared" si="2104"/>
        <v>V$12</v>
      </c>
      <c r="W1779" s="195" t="str">
        <f t="shared" si="2104"/>
        <v>W$12</v>
      </c>
      <c r="X1779" s="195" t="str">
        <f t="shared" si="2104"/>
        <v>X$12</v>
      </c>
      <c r="Y1779" s="195" t="str">
        <f t="shared" si="2104"/>
        <v>Y$12</v>
      </c>
      <c r="Z1779" s="195" t="str">
        <f t="shared" si="2104"/>
        <v>Z$12</v>
      </c>
      <c r="AA1779" s="195" t="str">
        <f t="shared" si="2104"/>
        <v>AA$12</v>
      </c>
      <c r="AB1779" s="195" t="str">
        <f t="shared" si="2104"/>
        <v>AB$12</v>
      </c>
      <c r="AC1779" s="195" t="str">
        <f t="shared" si="2104"/>
        <v>AC$12</v>
      </c>
      <c r="AD1779" s="195" t="str">
        <f t="shared" si="2104"/>
        <v>AD$12</v>
      </c>
      <c r="AE1779" s="195" t="str">
        <f t="shared" si="2104"/>
        <v>AE$12</v>
      </c>
      <c r="AF1779" s="195" t="str">
        <f t="shared" si="2104"/>
        <v>AF$12</v>
      </c>
      <c r="AG1779" s="195" t="str">
        <f t="shared" si="2104"/>
        <v>AG$12</v>
      </c>
      <c r="AH1779" s="195" t="str">
        <f t="shared" si="2104"/>
        <v>AH$12</v>
      </c>
      <c r="AI1779" s="195" t="str">
        <f t="shared" si="2104"/>
        <v>AI$12</v>
      </c>
      <c r="AJ1779" s="195" t="str">
        <f t="shared" si="2104"/>
        <v>AJ$12</v>
      </c>
      <c r="AK1779" s="195" t="str">
        <f t="shared" si="2104"/>
        <v>AK$12</v>
      </c>
      <c r="AL1779" s="195" t="str">
        <f t="shared" si="2104"/>
        <v>AL$12</v>
      </c>
      <c r="AM1779" s="195" t="str">
        <f t="shared" si="2104"/>
        <v>AM$12</v>
      </c>
      <c r="AN1779" s="195" t="str">
        <f t="shared" si="2104"/>
        <v>AN$12</v>
      </c>
      <c r="AO1779" s="195" t="str">
        <f t="shared" si="2104"/>
        <v>AO$12</v>
      </c>
      <c r="AP1779" s="195" t="str">
        <f t="shared" si="2104"/>
        <v>AP$12</v>
      </c>
      <c r="AQ1779" s="195" t="str">
        <f t="shared" si="2104"/>
        <v>AQ$12</v>
      </c>
      <c r="AR1779" s="195" t="str">
        <f t="shared" si="2104"/>
        <v>AR$12</v>
      </c>
      <c r="AS1779" s="195" t="str">
        <f t="shared" si="2104"/>
        <v>AS$12</v>
      </c>
      <c r="AT1779" s="195" t="str">
        <f t="shared" si="2104"/>
        <v>AT$12</v>
      </c>
      <c r="AU1779" s="195" t="str">
        <f t="shared" si="2104"/>
        <v>AU$12</v>
      </c>
      <c r="AV1779" s="195" t="str">
        <f t="shared" si="2104"/>
        <v>AV$12</v>
      </c>
      <c r="AW1779" s="195" t="str">
        <f t="shared" si="2104"/>
        <v>AW$12</v>
      </c>
      <c r="AX1779" s="195" t="str">
        <f t="shared" si="2104"/>
        <v>AX$12</v>
      </c>
      <c r="AY1779" s="195" t="str">
        <f t="shared" si="2104"/>
        <v>AY$12</v>
      </c>
      <c r="AZ1779" s="195" t="str">
        <f t="shared" si="2104"/>
        <v>AZ$12</v>
      </c>
      <c r="BA1779" s="195" t="str">
        <f t="shared" si="2104"/>
        <v>BA$12</v>
      </c>
      <c r="BB1779" s="195" t="str">
        <f t="shared" si="2104"/>
        <v>BB$12</v>
      </c>
      <c r="BC1779" s="195" t="str">
        <f t="shared" si="2104"/>
        <v>BC$12</v>
      </c>
      <c r="BD1779" s="195" t="str">
        <f t="shared" si="2104"/>
        <v>BD$12</v>
      </c>
      <c r="BE1779" s="195" t="str">
        <f t="shared" si="2104"/>
        <v>BE$12</v>
      </c>
      <c r="BF1779" s="195" t="str">
        <f t="shared" si="2104"/>
        <v>BF$12</v>
      </c>
      <c r="BG1779" s="195" t="str">
        <f t="shared" si="2104"/>
        <v>BG$12</v>
      </c>
      <c r="BH1779" s="195" t="str">
        <f t="shared" si="2104"/>
        <v>BH$12</v>
      </c>
      <c r="BI1779" s="195" t="str">
        <f t="shared" si="2104"/>
        <v>BI$12</v>
      </c>
      <c r="BJ1779" s="195" t="str">
        <f t="shared" si="2104"/>
        <v>BJ$12</v>
      </c>
      <c r="BK1779" s="195" t="str">
        <f t="shared" si="2104"/>
        <v>BK$12</v>
      </c>
      <c r="BL1779" s="195" t="str">
        <f t="shared" si="2104"/>
        <v>BL$12</v>
      </c>
      <c r="BM1779" s="195" t="str">
        <f t="shared" si="2104"/>
        <v>BM$12</v>
      </c>
      <c r="BN1779" s="195" t="str">
        <f t="shared" si="2104"/>
        <v>BN$12</v>
      </c>
      <c r="BO1779" s="195" t="str">
        <f t="shared" si="2104"/>
        <v>BO$12</v>
      </c>
      <c r="BP1779" s="195" t="str">
        <f t="shared" si="2104"/>
        <v>BP$12</v>
      </c>
      <c r="BQ1779" s="195" t="str">
        <f t="shared" si="2104"/>
        <v>BQ$12</v>
      </c>
      <c r="BR1779" s="195" t="str">
        <f t="shared" si="2104"/>
        <v>BR$12</v>
      </c>
      <c r="BS1779" s="195" t="str">
        <f t="shared" si="2104"/>
        <v>BS$12</v>
      </c>
      <c r="BT1779" s="195" t="str">
        <f t="shared" si="2104"/>
        <v>BT$12</v>
      </c>
      <c r="BU1779" s="195" t="str">
        <f t="shared" si="2104"/>
        <v>BU$12</v>
      </c>
      <c r="BV1779" s="195" t="str">
        <f t="shared" si="2104"/>
        <v>BV$12</v>
      </c>
      <c r="BW1779" s="195" t="str">
        <f t="shared" si="2104"/>
        <v>BW$12</v>
      </c>
      <c r="BX1779" s="195" t="str">
        <f t="shared" si="2104"/>
        <v>BX$12</v>
      </c>
      <c r="BY1779" s="195" t="str">
        <f t="shared" si="2104"/>
        <v>BY$12</v>
      </c>
      <c r="BZ1779" s="195" t="str">
        <f t="shared" si="2104"/>
        <v>BZ$12</v>
      </c>
      <c r="CA1779" s="195" t="str">
        <f t="shared" si="2104"/>
        <v>CA$12</v>
      </c>
      <c r="CB1779" s="195" t="str">
        <f t="shared" si="2104"/>
        <v>CB$12</v>
      </c>
      <c r="CC1779" s="195" t="str">
        <f t="shared" si="2104"/>
        <v>CC$12</v>
      </c>
      <c r="CD1779" s="195" t="str">
        <f t="shared" si="2104"/>
        <v>CD$12</v>
      </c>
      <c r="CE1779" s="195" t="str">
        <f t="shared" ref="CE1779:CL1779" si="2105">CE$16</f>
        <v>CE$12</v>
      </c>
      <c r="CF1779" s="195" t="str">
        <f t="shared" si="2105"/>
        <v>CF$12</v>
      </c>
      <c r="CG1779" s="195" t="str">
        <f t="shared" si="2105"/>
        <v>CG$12</v>
      </c>
      <c r="CH1779" s="195" t="str">
        <f t="shared" si="2105"/>
        <v>CH$12</v>
      </c>
      <c r="CI1779" s="195" t="str">
        <f t="shared" si="2105"/>
        <v>CI$12</v>
      </c>
      <c r="CJ1779" s="195" t="str">
        <f t="shared" si="2105"/>
        <v>CJ$12</v>
      </c>
      <c r="CK1779" s="195" t="str">
        <f t="shared" si="2105"/>
        <v>CK$12</v>
      </c>
      <c r="CL1779" s="195" t="str">
        <f t="shared" si="2105"/>
        <v>CL$12</v>
      </c>
    </row>
    <row r="1780" spans="2:90" x14ac:dyDescent="0.4">
      <c r="B1780" s="171" t="s">
        <v>462</v>
      </c>
      <c r="E1780" s="8"/>
      <c r="H1780" s="196"/>
      <c r="I1780" s="197"/>
      <c r="J1780" s="197"/>
      <c r="K1780" s="198"/>
      <c r="L1780" s="198"/>
      <c r="M1780" s="198"/>
      <c r="N1780" s="198"/>
      <c r="O1780" s="198"/>
      <c r="P1780" s="198"/>
      <c r="R1780" s="198"/>
      <c r="S1780" s="195" t="str">
        <f t="shared" ref="S1780:CD1780" si="2106">S$17</f>
        <v>S$13</v>
      </c>
      <c r="T1780" s="195" t="str">
        <f t="shared" si="2106"/>
        <v>T$13</v>
      </c>
      <c r="U1780" s="195" t="str">
        <f t="shared" si="2106"/>
        <v>U$13</v>
      </c>
      <c r="V1780" s="195" t="str">
        <f t="shared" si="2106"/>
        <v>V$13</v>
      </c>
      <c r="W1780" s="195" t="str">
        <f t="shared" si="2106"/>
        <v>W$13</v>
      </c>
      <c r="X1780" s="195" t="str">
        <f t="shared" si="2106"/>
        <v>X$13</v>
      </c>
      <c r="Y1780" s="195" t="str">
        <f t="shared" si="2106"/>
        <v>Y$13</v>
      </c>
      <c r="Z1780" s="195" t="str">
        <f t="shared" si="2106"/>
        <v>Z$13</v>
      </c>
      <c r="AA1780" s="195" t="str">
        <f t="shared" si="2106"/>
        <v>AA$13</v>
      </c>
      <c r="AB1780" s="195" t="str">
        <f t="shared" si="2106"/>
        <v>AB$13</v>
      </c>
      <c r="AC1780" s="195" t="str">
        <f t="shared" si="2106"/>
        <v>AC$13</v>
      </c>
      <c r="AD1780" s="195" t="str">
        <f t="shared" si="2106"/>
        <v>AD$13</v>
      </c>
      <c r="AE1780" s="195" t="str">
        <f t="shared" si="2106"/>
        <v>AE$13</v>
      </c>
      <c r="AF1780" s="195" t="str">
        <f t="shared" si="2106"/>
        <v>AF$13</v>
      </c>
      <c r="AG1780" s="195" t="str">
        <f t="shared" si="2106"/>
        <v>AG$13</v>
      </c>
      <c r="AH1780" s="195" t="str">
        <f t="shared" si="2106"/>
        <v>AH$13</v>
      </c>
      <c r="AI1780" s="195" t="str">
        <f t="shared" si="2106"/>
        <v>AI$13</v>
      </c>
      <c r="AJ1780" s="195" t="str">
        <f t="shared" si="2106"/>
        <v>AJ$13</v>
      </c>
      <c r="AK1780" s="195" t="str">
        <f t="shared" si="2106"/>
        <v>AK$13</v>
      </c>
      <c r="AL1780" s="195" t="str">
        <f t="shared" si="2106"/>
        <v>AL$13</v>
      </c>
      <c r="AM1780" s="195" t="str">
        <f t="shared" si="2106"/>
        <v>AM$13</v>
      </c>
      <c r="AN1780" s="195" t="str">
        <f t="shared" si="2106"/>
        <v>AN$13</v>
      </c>
      <c r="AO1780" s="195" t="str">
        <f t="shared" si="2106"/>
        <v>AO$13</v>
      </c>
      <c r="AP1780" s="195" t="str">
        <f t="shared" si="2106"/>
        <v>AP$13</v>
      </c>
      <c r="AQ1780" s="195" t="str">
        <f t="shared" si="2106"/>
        <v>AQ$13</v>
      </c>
      <c r="AR1780" s="195" t="str">
        <f t="shared" si="2106"/>
        <v>AR$13</v>
      </c>
      <c r="AS1780" s="195" t="str">
        <f t="shared" si="2106"/>
        <v>AS$13</v>
      </c>
      <c r="AT1780" s="195" t="str">
        <f t="shared" si="2106"/>
        <v>AT$13</v>
      </c>
      <c r="AU1780" s="195" t="str">
        <f t="shared" si="2106"/>
        <v>AU$13</v>
      </c>
      <c r="AV1780" s="195" t="str">
        <f t="shared" si="2106"/>
        <v>AV$13</v>
      </c>
      <c r="AW1780" s="195" t="str">
        <f t="shared" si="2106"/>
        <v>AW$13</v>
      </c>
      <c r="AX1780" s="195" t="str">
        <f t="shared" si="2106"/>
        <v>AX$13</v>
      </c>
      <c r="AY1780" s="195" t="str">
        <f t="shared" si="2106"/>
        <v>AY$13</v>
      </c>
      <c r="AZ1780" s="195" t="str">
        <f t="shared" si="2106"/>
        <v>AZ$13</v>
      </c>
      <c r="BA1780" s="195" t="str">
        <f t="shared" si="2106"/>
        <v>BA$13</v>
      </c>
      <c r="BB1780" s="195" t="str">
        <f t="shared" si="2106"/>
        <v>BB$13</v>
      </c>
      <c r="BC1780" s="195" t="str">
        <f t="shared" si="2106"/>
        <v>BC$13</v>
      </c>
      <c r="BD1780" s="195" t="str">
        <f t="shared" si="2106"/>
        <v>BD$13</v>
      </c>
      <c r="BE1780" s="195" t="str">
        <f t="shared" si="2106"/>
        <v>BE$13</v>
      </c>
      <c r="BF1780" s="195" t="str">
        <f t="shared" si="2106"/>
        <v>BF$13</v>
      </c>
      <c r="BG1780" s="195" t="str">
        <f t="shared" si="2106"/>
        <v>BG$13</v>
      </c>
      <c r="BH1780" s="195" t="str">
        <f t="shared" si="2106"/>
        <v>BH$13</v>
      </c>
      <c r="BI1780" s="195" t="str">
        <f t="shared" si="2106"/>
        <v>BI$13</v>
      </c>
      <c r="BJ1780" s="195" t="str">
        <f t="shared" si="2106"/>
        <v>BJ$13</v>
      </c>
      <c r="BK1780" s="195" t="str">
        <f t="shared" si="2106"/>
        <v>BK$13</v>
      </c>
      <c r="BL1780" s="195" t="str">
        <f t="shared" si="2106"/>
        <v>BL$13</v>
      </c>
      <c r="BM1780" s="195" t="str">
        <f t="shared" si="2106"/>
        <v>BM$13</v>
      </c>
      <c r="BN1780" s="195" t="str">
        <f t="shared" si="2106"/>
        <v>BN$13</v>
      </c>
      <c r="BO1780" s="195" t="str">
        <f t="shared" si="2106"/>
        <v>BO$13</v>
      </c>
      <c r="BP1780" s="195" t="str">
        <f t="shared" si="2106"/>
        <v>BP$13</v>
      </c>
      <c r="BQ1780" s="195" t="str">
        <f t="shared" si="2106"/>
        <v>BQ$13</v>
      </c>
      <c r="BR1780" s="195" t="str">
        <f t="shared" si="2106"/>
        <v>BR$13</v>
      </c>
      <c r="BS1780" s="195" t="str">
        <f t="shared" si="2106"/>
        <v>BS$13</v>
      </c>
      <c r="BT1780" s="195" t="str">
        <f t="shared" si="2106"/>
        <v>BT$13</v>
      </c>
      <c r="BU1780" s="195" t="str">
        <f t="shared" si="2106"/>
        <v>BU$13</v>
      </c>
      <c r="BV1780" s="195" t="str">
        <f t="shared" si="2106"/>
        <v>BV$13</v>
      </c>
      <c r="BW1780" s="195" t="str">
        <f t="shared" si="2106"/>
        <v>BW$13</v>
      </c>
      <c r="BX1780" s="195" t="str">
        <f t="shared" si="2106"/>
        <v>BX$13</v>
      </c>
      <c r="BY1780" s="195" t="str">
        <f t="shared" si="2106"/>
        <v>BY$13</v>
      </c>
      <c r="BZ1780" s="195" t="str">
        <f t="shared" si="2106"/>
        <v>BZ$13</v>
      </c>
      <c r="CA1780" s="195" t="str">
        <f t="shared" si="2106"/>
        <v>CA$13</v>
      </c>
      <c r="CB1780" s="195" t="str">
        <f t="shared" si="2106"/>
        <v>CB$13</v>
      </c>
      <c r="CC1780" s="195" t="str">
        <f t="shared" si="2106"/>
        <v>CC$13</v>
      </c>
      <c r="CD1780" s="195" t="str">
        <f t="shared" si="2106"/>
        <v>CD$13</v>
      </c>
      <c r="CE1780" s="195" t="str">
        <f t="shared" ref="CE1780:CL1780" si="2107">CE$17</f>
        <v>CE$13</v>
      </c>
      <c r="CF1780" s="195" t="str">
        <f t="shared" si="2107"/>
        <v>CF$13</v>
      </c>
      <c r="CG1780" s="195" t="str">
        <f t="shared" si="2107"/>
        <v>CG$13</v>
      </c>
      <c r="CH1780" s="195" t="str">
        <f t="shared" si="2107"/>
        <v>CH$13</v>
      </c>
      <c r="CI1780" s="195" t="str">
        <f t="shared" si="2107"/>
        <v>CI$13</v>
      </c>
      <c r="CJ1780" s="195" t="str">
        <f t="shared" si="2107"/>
        <v>CJ$13</v>
      </c>
      <c r="CK1780" s="195" t="str">
        <f t="shared" si="2107"/>
        <v>CK$13</v>
      </c>
      <c r="CL1780" s="195" t="str">
        <f t="shared" si="2107"/>
        <v>CL$13</v>
      </c>
    </row>
    <row r="1781" spans="2:90" x14ac:dyDescent="0.4">
      <c r="B1781" s="171" t="s">
        <v>491</v>
      </c>
      <c r="E1781" s="8"/>
      <c r="H1781" s="196"/>
      <c r="I1781" s="197"/>
      <c r="J1781" s="197"/>
      <c r="K1781" s="198"/>
      <c r="L1781" s="198"/>
      <c r="M1781" s="198"/>
      <c r="N1781" s="198"/>
      <c r="O1781" s="198"/>
      <c r="P1781" s="198"/>
      <c r="R1781" s="198"/>
      <c r="S1781" s="186"/>
      <c r="T1781" s="186"/>
      <c r="U1781" s="186"/>
      <c r="V1781" s="186"/>
      <c r="W1781" s="186"/>
      <c r="X1781" s="186"/>
      <c r="Y1781" s="186"/>
      <c r="Z1781" s="186"/>
      <c r="AA1781" s="186"/>
      <c r="AB1781" s="186"/>
      <c r="AC1781" s="186"/>
      <c r="AD1781" s="186"/>
      <c r="AE1781" s="186"/>
      <c r="AF1781" s="186"/>
      <c r="AG1781" s="186"/>
      <c r="AH1781" s="186"/>
      <c r="AI1781" s="186"/>
      <c r="AJ1781" s="186"/>
      <c r="AK1781" s="186"/>
      <c r="AL1781" s="186"/>
      <c r="AM1781" s="186"/>
      <c r="AN1781" s="186"/>
      <c r="AO1781" s="186"/>
      <c r="AP1781" s="186"/>
      <c r="AQ1781" s="186"/>
      <c r="AR1781" s="186"/>
      <c r="AS1781" s="186"/>
      <c r="AT1781" s="186"/>
      <c r="AU1781" s="186"/>
      <c r="AV1781" s="186"/>
      <c r="AW1781" s="186"/>
      <c r="AX1781" s="186"/>
      <c r="AY1781" s="186"/>
      <c r="AZ1781" s="186"/>
      <c r="BA1781" s="186"/>
      <c r="BB1781" s="186"/>
      <c r="BC1781" s="186"/>
      <c r="BD1781" s="186"/>
      <c r="BE1781" s="186"/>
      <c r="BF1781" s="186"/>
      <c r="BG1781" s="186"/>
      <c r="BH1781" s="186"/>
      <c r="BI1781" s="186"/>
      <c r="BJ1781" s="186"/>
      <c r="BK1781" s="186"/>
      <c r="BL1781" s="186"/>
      <c r="BM1781" s="186"/>
      <c r="BN1781" s="186"/>
      <c r="BO1781" s="186"/>
      <c r="BP1781" s="186"/>
      <c r="BQ1781" s="186"/>
      <c r="BR1781" s="186"/>
      <c r="BS1781" s="186"/>
      <c r="BT1781" s="186"/>
      <c r="BU1781" s="186"/>
      <c r="BV1781" s="186"/>
      <c r="BW1781" s="186"/>
      <c r="BX1781" s="186"/>
      <c r="BY1781" s="186"/>
      <c r="BZ1781" s="186"/>
      <c r="CA1781" s="186"/>
      <c r="CB1781" s="186"/>
      <c r="CC1781" s="186"/>
      <c r="CD1781" s="186"/>
      <c r="CE1781" s="186"/>
      <c r="CF1781" s="186"/>
      <c r="CG1781" s="186"/>
      <c r="CH1781" s="186"/>
      <c r="CI1781" s="186"/>
      <c r="CJ1781" s="186"/>
      <c r="CK1781" s="186"/>
      <c r="CL1781" s="186"/>
    </row>
    <row r="1782" spans="2:90" x14ac:dyDescent="0.4">
      <c r="B1782" s="171" t="s">
        <v>505</v>
      </c>
      <c r="E1782" s="8"/>
      <c r="H1782" s="196"/>
      <c r="I1782" s="197"/>
      <c r="J1782" s="197"/>
      <c r="K1782" s="198"/>
      <c r="L1782" s="198"/>
      <c r="M1782" s="198"/>
      <c r="N1782" s="198"/>
      <c r="O1782" s="198"/>
      <c r="P1782" s="198"/>
      <c r="R1782" s="198"/>
      <c r="S1782" s="186"/>
      <c r="T1782" s="186"/>
      <c r="U1782" s="186"/>
      <c r="V1782" s="186"/>
      <c r="W1782" s="186"/>
      <c r="X1782" s="186"/>
      <c r="Y1782" s="186"/>
      <c r="Z1782" s="186"/>
      <c r="AA1782" s="186"/>
      <c r="AB1782" s="186"/>
      <c r="AC1782" s="186"/>
      <c r="AD1782" s="186"/>
      <c r="AE1782" s="186"/>
      <c r="AF1782" s="186"/>
      <c r="AG1782" s="186"/>
      <c r="AH1782" s="186"/>
      <c r="AI1782" s="186"/>
      <c r="AJ1782" s="186"/>
      <c r="AK1782" s="186"/>
      <c r="AL1782" s="186"/>
      <c r="AM1782" s="186"/>
      <c r="AN1782" s="186"/>
      <c r="AO1782" s="186"/>
      <c r="AP1782" s="186"/>
      <c r="AQ1782" s="186"/>
      <c r="AR1782" s="186"/>
      <c r="AS1782" s="186"/>
      <c r="AT1782" s="186"/>
      <c r="AU1782" s="186"/>
      <c r="AV1782" s="186"/>
      <c r="AW1782" s="186"/>
      <c r="AX1782" s="186"/>
      <c r="AY1782" s="186"/>
      <c r="AZ1782" s="186"/>
      <c r="BA1782" s="186"/>
      <c r="BB1782" s="186"/>
      <c r="BC1782" s="186"/>
      <c r="BD1782" s="186"/>
      <c r="BE1782" s="186"/>
      <c r="BF1782" s="186"/>
      <c r="BG1782" s="186"/>
      <c r="BH1782" s="186"/>
      <c r="BI1782" s="186"/>
      <c r="BJ1782" s="186"/>
      <c r="BK1782" s="186"/>
      <c r="BL1782" s="186"/>
      <c r="BM1782" s="186"/>
      <c r="BN1782" s="186"/>
      <c r="BO1782" s="186"/>
      <c r="BP1782" s="186"/>
      <c r="BQ1782" s="186"/>
      <c r="BR1782" s="186"/>
      <c r="BS1782" s="186"/>
      <c r="BT1782" s="186"/>
      <c r="BU1782" s="186"/>
      <c r="BV1782" s="186"/>
      <c r="BW1782" s="186"/>
      <c r="BX1782" s="186"/>
      <c r="BY1782" s="186"/>
      <c r="BZ1782" s="186"/>
      <c r="CA1782" s="186"/>
      <c r="CB1782" s="186"/>
      <c r="CC1782" s="186"/>
      <c r="CD1782" s="186"/>
      <c r="CE1782" s="186"/>
      <c r="CF1782" s="186"/>
      <c r="CG1782" s="186"/>
      <c r="CH1782" s="186"/>
      <c r="CI1782" s="186"/>
      <c r="CJ1782" s="186"/>
      <c r="CK1782" s="186"/>
      <c r="CL1782" s="186"/>
    </row>
    <row r="1783" spans="2:90" x14ac:dyDescent="0.4">
      <c r="B1783" s="171" t="s">
        <v>463</v>
      </c>
      <c r="E1783" s="8"/>
      <c r="H1783" s="196"/>
      <c r="I1783" s="197"/>
      <c r="J1783" s="197"/>
      <c r="K1783" s="198"/>
      <c r="L1783" s="198"/>
      <c r="M1783" s="198"/>
      <c r="N1783" s="198"/>
      <c r="O1783" s="198"/>
      <c r="P1783" s="198"/>
      <c r="R1783" s="198"/>
      <c r="S1783" s="186" t="str">
        <f t="shared" ref="S1783:CD1783" si="2108">S$18</f>
        <v>S$14</v>
      </c>
      <c r="T1783" s="186" t="str">
        <f t="shared" si="2108"/>
        <v>T$14</v>
      </c>
      <c r="U1783" s="186" t="str">
        <f t="shared" si="2108"/>
        <v>U$14</v>
      </c>
      <c r="V1783" s="186" t="str">
        <f t="shared" si="2108"/>
        <v>V$14</v>
      </c>
      <c r="W1783" s="186" t="str">
        <f t="shared" si="2108"/>
        <v>W$14</v>
      </c>
      <c r="X1783" s="186" t="str">
        <f t="shared" si="2108"/>
        <v>X$14</v>
      </c>
      <c r="Y1783" s="186" t="str">
        <f t="shared" si="2108"/>
        <v>Y$14</v>
      </c>
      <c r="Z1783" s="186" t="str">
        <f t="shared" si="2108"/>
        <v>Z$14</v>
      </c>
      <c r="AA1783" s="186" t="str">
        <f t="shared" si="2108"/>
        <v>AA$14</v>
      </c>
      <c r="AB1783" s="186" t="str">
        <f t="shared" si="2108"/>
        <v>AB$14</v>
      </c>
      <c r="AC1783" s="186" t="str">
        <f t="shared" si="2108"/>
        <v>AC$14</v>
      </c>
      <c r="AD1783" s="186" t="str">
        <f t="shared" si="2108"/>
        <v>AD$14</v>
      </c>
      <c r="AE1783" s="186" t="str">
        <f t="shared" si="2108"/>
        <v>AE$14</v>
      </c>
      <c r="AF1783" s="186" t="str">
        <f t="shared" si="2108"/>
        <v>AF$14</v>
      </c>
      <c r="AG1783" s="186" t="str">
        <f t="shared" si="2108"/>
        <v>AG$14</v>
      </c>
      <c r="AH1783" s="186" t="str">
        <f t="shared" si="2108"/>
        <v>AH$14</v>
      </c>
      <c r="AI1783" s="186" t="str">
        <f t="shared" si="2108"/>
        <v>AI$14</v>
      </c>
      <c r="AJ1783" s="186" t="str">
        <f t="shared" si="2108"/>
        <v>AJ$14</v>
      </c>
      <c r="AK1783" s="186" t="str">
        <f t="shared" si="2108"/>
        <v>AK$14</v>
      </c>
      <c r="AL1783" s="186" t="str">
        <f t="shared" si="2108"/>
        <v>AL$14</v>
      </c>
      <c r="AM1783" s="186" t="str">
        <f t="shared" si="2108"/>
        <v>AM$14</v>
      </c>
      <c r="AN1783" s="186" t="str">
        <f t="shared" si="2108"/>
        <v>AN$14</v>
      </c>
      <c r="AO1783" s="186" t="str">
        <f t="shared" si="2108"/>
        <v>AO$14</v>
      </c>
      <c r="AP1783" s="186" t="str">
        <f t="shared" si="2108"/>
        <v>AP$14</v>
      </c>
      <c r="AQ1783" s="186" t="str">
        <f t="shared" si="2108"/>
        <v>AQ$14</v>
      </c>
      <c r="AR1783" s="186" t="str">
        <f t="shared" si="2108"/>
        <v>AR$14</v>
      </c>
      <c r="AS1783" s="186" t="str">
        <f t="shared" si="2108"/>
        <v>AS$14</v>
      </c>
      <c r="AT1783" s="186" t="str">
        <f t="shared" si="2108"/>
        <v>AT$14</v>
      </c>
      <c r="AU1783" s="186" t="str">
        <f t="shared" si="2108"/>
        <v>AU$14</v>
      </c>
      <c r="AV1783" s="186" t="str">
        <f t="shared" si="2108"/>
        <v>AV$14</v>
      </c>
      <c r="AW1783" s="186" t="str">
        <f t="shared" si="2108"/>
        <v>AW$14</v>
      </c>
      <c r="AX1783" s="186" t="str">
        <f t="shared" si="2108"/>
        <v>AX$14</v>
      </c>
      <c r="AY1783" s="186" t="str">
        <f t="shared" si="2108"/>
        <v>AY$14</v>
      </c>
      <c r="AZ1783" s="186" t="str">
        <f t="shared" si="2108"/>
        <v>AZ$14</v>
      </c>
      <c r="BA1783" s="186" t="str">
        <f t="shared" si="2108"/>
        <v>BA$14</v>
      </c>
      <c r="BB1783" s="186" t="str">
        <f t="shared" si="2108"/>
        <v>BB$14</v>
      </c>
      <c r="BC1783" s="186" t="str">
        <f t="shared" si="2108"/>
        <v>BC$14</v>
      </c>
      <c r="BD1783" s="186" t="str">
        <f t="shared" si="2108"/>
        <v>BD$14</v>
      </c>
      <c r="BE1783" s="186" t="str">
        <f t="shared" si="2108"/>
        <v>BE$14</v>
      </c>
      <c r="BF1783" s="186" t="str">
        <f t="shared" si="2108"/>
        <v>BF$14</v>
      </c>
      <c r="BG1783" s="186" t="str">
        <f t="shared" si="2108"/>
        <v>BG$14</v>
      </c>
      <c r="BH1783" s="186" t="str">
        <f t="shared" si="2108"/>
        <v>BH$14</v>
      </c>
      <c r="BI1783" s="186" t="str">
        <f t="shared" si="2108"/>
        <v>BI$14</v>
      </c>
      <c r="BJ1783" s="186" t="str">
        <f t="shared" si="2108"/>
        <v>BJ$14</v>
      </c>
      <c r="BK1783" s="186" t="str">
        <f t="shared" si="2108"/>
        <v>BK$14</v>
      </c>
      <c r="BL1783" s="186" t="str">
        <f t="shared" si="2108"/>
        <v>BL$14</v>
      </c>
      <c r="BM1783" s="186" t="str">
        <f t="shared" si="2108"/>
        <v>BM$14</v>
      </c>
      <c r="BN1783" s="186" t="str">
        <f t="shared" si="2108"/>
        <v>BN$14</v>
      </c>
      <c r="BO1783" s="186" t="str">
        <f t="shared" si="2108"/>
        <v>BO$14</v>
      </c>
      <c r="BP1783" s="186" t="str">
        <f t="shared" si="2108"/>
        <v>BP$14</v>
      </c>
      <c r="BQ1783" s="186" t="str">
        <f t="shared" si="2108"/>
        <v>BQ$14</v>
      </c>
      <c r="BR1783" s="186" t="str">
        <f t="shared" si="2108"/>
        <v>BR$14</v>
      </c>
      <c r="BS1783" s="186" t="str">
        <f t="shared" si="2108"/>
        <v>BS$14</v>
      </c>
      <c r="BT1783" s="186" t="str">
        <f t="shared" si="2108"/>
        <v>BT$14</v>
      </c>
      <c r="BU1783" s="186" t="str">
        <f t="shared" si="2108"/>
        <v>BU$14</v>
      </c>
      <c r="BV1783" s="186" t="str">
        <f t="shared" si="2108"/>
        <v>BV$14</v>
      </c>
      <c r="BW1783" s="186" t="str">
        <f t="shared" si="2108"/>
        <v>BW$14</v>
      </c>
      <c r="BX1783" s="186" t="str">
        <f t="shared" si="2108"/>
        <v>BX$14</v>
      </c>
      <c r="BY1783" s="186" t="str">
        <f t="shared" si="2108"/>
        <v>BY$14</v>
      </c>
      <c r="BZ1783" s="186" t="str">
        <f t="shared" si="2108"/>
        <v>BZ$14</v>
      </c>
      <c r="CA1783" s="186" t="str">
        <f t="shared" si="2108"/>
        <v>CA$14</v>
      </c>
      <c r="CB1783" s="186" t="str">
        <f t="shared" si="2108"/>
        <v>CB$14</v>
      </c>
      <c r="CC1783" s="186" t="str">
        <f t="shared" si="2108"/>
        <v>CC$14</v>
      </c>
      <c r="CD1783" s="186" t="str">
        <f t="shared" si="2108"/>
        <v>CD$14</v>
      </c>
      <c r="CE1783" s="186" t="str">
        <f t="shared" ref="CE1783:CL1783" si="2109">CE$18</f>
        <v>CE$14</v>
      </c>
      <c r="CF1783" s="186" t="str">
        <f t="shared" si="2109"/>
        <v>CF$14</v>
      </c>
      <c r="CG1783" s="186" t="str">
        <f t="shared" si="2109"/>
        <v>CG$14</v>
      </c>
      <c r="CH1783" s="186" t="str">
        <f t="shared" si="2109"/>
        <v>CH$14</v>
      </c>
      <c r="CI1783" s="186" t="str">
        <f t="shared" si="2109"/>
        <v>CI$14</v>
      </c>
      <c r="CJ1783" s="186" t="str">
        <f t="shared" si="2109"/>
        <v>CJ$14</v>
      </c>
      <c r="CK1783" s="186" t="str">
        <f t="shared" si="2109"/>
        <v>CK$14</v>
      </c>
      <c r="CL1783" s="186" t="str">
        <f t="shared" si="2109"/>
        <v>CL$14</v>
      </c>
    </row>
    <row r="1784" spans="2:90" x14ac:dyDescent="0.4">
      <c r="B1784" s="171" t="s">
        <v>464</v>
      </c>
      <c r="E1784" s="8"/>
      <c r="H1784" s="196"/>
      <c r="I1784" s="197"/>
      <c r="J1784" s="197"/>
      <c r="K1784" s="198"/>
      <c r="L1784" s="198"/>
      <c r="M1784" s="198"/>
      <c r="N1784" s="198"/>
      <c r="O1784" s="198"/>
      <c r="P1784" s="198"/>
      <c r="R1784" s="198"/>
      <c r="S1784" s="186" t="str">
        <f t="shared" ref="S1784:CD1784" si="2110">S$19</f>
        <v>S$15</v>
      </c>
      <c r="T1784" s="186" t="str">
        <f t="shared" si="2110"/>
        <v>T$15</v>
      </c>
      <c r="U1784" s="186" t="str">
        <f t="shared" si="2110"/>
        <v>U$15</v>
      </c>
      <c r="V1784" s="186" t="str">
        <f t="shared" si="2110"/>
        <v>V$15</v>
      </c>
      <c r="W1784" s="186" t="str">
        <f t="shared" si="2110"/>
        <v>W$15</v>
      </c>
      <c r="X1784" s="186" t="str">
        <f t="shared" si="2110"/>
        <v>X$15</v>
      </c>
      <c r="Y1784" s="186" t="str">
        <f t="shared" si="2110"/>
        <v>Y$15</v>
      </c>
      <c r="Z1784" s="186" t="str">
        <f t="shared" si="2110"/>
        <v>Z$15</v>
      </c>
      <c r="AA1784" s="186" t="str">
        <f t="shared" si="2110"/>
        <v>AA$15</v>
      </c>
      <c r="AB1784" s="186" t="str">
        <f t="shared" si="2110"/>
        <v>AB$15</v>
      </c>
      <c r="AC1784" s="186" t="str">
        <f t="shared" si="2110"/>
        <v>AC$15</v>
      </c>
      <c r="AD1784" s="186" t="str">
        <f t="shared" si="2110"/>
        <v>AD$15</v>
      </c>
      <c r="AE1784" s="186" t="str">
        <f t="shared" si="2110"/>
        <v>AE$15</v>
      </c>
      <c r="AF1784" s="186" t="str">
        <f t="shared" si="2110"/>
        <v>AF$15</v>
      </c>
      <c r="AG1784" s="186" t="str">
        <f t="shared" si="2110"/>
        <v>AG$15</v>
      </c>
      <c r="AH1784" s="186" t="str">
        <f t="shared" si="2110"/>
        <v>AH$15</v>
      </c>
      <c r="AI1784" s="186" t="str">
        <f t="shared" si="2110"/>
        <v>AI$15</v>
      </c>
      <c r="AJ1784" s="186" t="str">
        <f t="shared" si="2110"/>
        <v>AJ$15</v>
      </c>
      <c r="AK1784" s="186" t="str">
        <f t="shared" si="2110"/>
        <v>AK$15</v>
      </c>
      <c r="AL1784" s="186" t="str">
        <f t="shared" si="2110"/>
        <v>AL$15</v>
      </c>
      <c r="AM1784" s="186" t="str">
        <f t="shared" si="2110"/>
        <v>AM$15</v>
      </c>
      <c r="AN1784" s="186" t="str">
        <f t="shared" si="2110"/>
        <v>AN$15</v>
      </c>
      <c r="AO1784" s="186" t="str">
        <f t="shared" si="2110"/>
        <v>AO$15</v>
      </c>
      <c r="AP1784" s="186" t="str">
        <f t="shared" si="2110"/>
        <v>AP$15</v>
      </c>
      <c r="AQ1784" s="186" t="str">
        <f t="shared" si="2110"/>
        <v>AQ$15</v>
      </c>
      <c r="AR1784" s="186" t="str">
        <f t="shared" si="2110"/>
        <v>AR$15</v>
      </c>
      <c r="AS1784" s="186" t="str">
        <f t="shared" si="2110"/>
        <v>AS$15</v>
      </c>
      <c r="AT1784" s="186" t="str">
        <f t="shared" si="2110"/>
        <v>AT$15</v>
      </c>
      <c r="AU1784" s="186" t="str">
        <f t="shared" si="2110"/>
        <v>AU$15</v>
      </c>
      <c r="AV1784" s="186" t="str">
        <f t="shared" si="2110"/>
        <v>AV$15</v>
      </c>
      <c r="AW1784" s="186" t="str">
        <f t="shared" si="2110"/>
        <v>AW$15</v>
      </c>
      <c r="AX1784" s="186" t="str">
        <f t="shared" si="2110"/>
        <v>AX$15</v>
      </c>
      <c r="AY1784" s="186" t="str">
        <f t="shared" si="2110"/>
        <v>AY$15</v>
      </c>
      <c r="AZ1784" s="186" t="str">
        <f t="shared" si="2110"/>
        <v>AZ$15</v>
      </c>
      <c r="BA1784" s="186" t="str">
        <f t="shared" si="2110"/>
        <v>BA$15</v>
      </c>
      <c r="BB1784" s="186" t="str">
        <f t="shared" si="2110"/>
        <v>BB$15</v>
      </c>
      <c r="BC1784" s="186" t="str">
        <f t="shared" si="2110"/>
        <v>BC$15</v>
      </c>
      <c r="BD1784" s="186" t="str">
        <f t="shared" si="2110"/>
        <v>BD$15</v>
      </c>
      <c r="BE1784" s="186" t="str">
        <f t="shared" si="2110"/>
        <v>BE$15</v>
      </c>
      <c r="BF1784" s="186" t="str">
        <f t="shared" si="2110"/>
        <v>BF$15</v>
      </c>
      <c r="BG1784" s="186" t="str">
        <f t="shared" si="2110"/>
        <v>BG$15</v>
      </c>
      <c r="BH1784" s="186" t="str">
        <f t="shared" si="2110"/>
        <v>BH$15</v>
      </c>
      <c r="BI1784" s="186" t="str">
        <f t="shared" si="2110"/>
        <v>BI$15</v>
      </c>
      <c r="BJ1784" s="186" t="str">
        <f t="shared" si="2110"/>
        <v>BJ$15</v>
      </c>
      <c r="BK1784" s="186" t="str">
        <f t="shared" si="2110"/>
        <v>BK$15</v>
      </c>
      <c r="BL1784" s="186" t="str">
        <f t="shared" si="2110"/>
        <v>BL$15</v>
      </c>
      <c r="BM1784" s="186" t="str">
        <f t="shared" si="2110"/>
        <v>BM$15</v>
      </c>
      <c r="BN1784" s="186" t="str">
        <f t="shared" si="2110"/>
        <v>BN$15</v>
      </c>
      <c r="BO1784" s="186" t="str">
        <f t="shared" si="2110"/>
        <v>BO$15</v>
      </c>
      <c r="BP1784" s="186" t="str">
        <f t="shared" si="2110"/>
        <v>BP$15</v>
      </c>
      <c r="BQ1784" s="186" t="str">
        <f t="shared" si="2110"/>
        <v>BQ$15</v>
      </c>
      <c r="BR1784" s="186" t="str">
        <f t="shared" si="2110"/>
        <v>BR$15</v>
      </c>
      <c r="BS1784" s="186" t="str">
        <f t="shared" si="2110"/>
        <v>BS$15</v>
      </c>
      <c r="BT1784" s="186" t="str">
        <f t="shared" si="2110"/>
        <v>BT$15</v>
      </c>
      <c r="BU1784" s="186" t="str">
        <f t="shared" si="2110"/>
        <v>BU$15</v>
      </c>
      <c r="BV1784" s="186" t="str">
        <f t="shared" si="2110"/>
        <v>BV$15</v>
      </c>
      <c r="BW1784" s="186" t="str">
        <f t="shared" si="2110"/>
        <v>BW$15</v>
      </c>
      <c r="BX1784" s="186" t="str">
        <f t="shared" si="2110"/>
        <v>BX$15</v>
      </c>
      <c r="BY1784" s="186" t="str">
        <f t="shared" si="2110"/>
        <v>BY$15</v>
      </c>
      <c r="BZ1784" s="186" t="str">
        <f t="shared" si="2110"/>
        <v>BZ$15</v>
      </c>
      <c r="CA1784" s="186" t="str">
        <f t="shared" si="2110"/>
        <v>CA$15</v>
      </c>
      <c r="CB1784" s="186" t="str">
        <f t="shared" si="2110"/>
        <v>CB$15</v>
      </c>
      <c r="CC1784" s="186" t="str">
        <f t="shared" si="2110"/>
        <v>CC$15</v>
      </c>
      <c r="CD1784" s="186" t="str">
        <f t="shared" si="2110"/>
        <v>CD$15</v>
      </c>
      <c r="CE1784" s="186" t="str">
        <f t="shared" ref="CE1784:CL1784" si="2111">CE$19</f>
        <v>CE$15</v>
      </c>
      <c r="CF1784" s="186" t="str">
        <f t="shared" si="2111"/>
        <v>CF$15</v>
      </c>
      <c r="CG1784" s="186" t="str">
        <f t="shared" si="2111"/>
        <v>CG$15</v>
      </c>
      <c r="CH1784" s="186" t="str">
        <f t="shared" si="2111"/>
        <v>CH$15</v>
      </c>
      <c r="CI1784" s="186" t="str">
        <f t="shared" si="2111"/>
        <v>CI$15</v>
      </c>
      <c r="CJ1784" s="186" t="str">
        <f t="shared" si="2111"/>
        <v>CJ$15</v>
      </c>
      <c r="CK1784" s="186" t="str">
        <f t="shared" si="2111"/>
        <v>CK$15</v>
      </c>
      <c r="CL1784" s="186" t="str">
        <f t="shared" si="2111"/>
        <v>CL$15</v>
      </c>
    </row>
    <row r="1785" spans="2:90" x14ac:dyDescent="0.4">
      <c r="B1785" s="139" t="s">
        <v>1002</v>
      </c>
      <c r="C1785" s="31"/>
      <c r="D1785" t="s">
        <v>997</v>
      </c>
      <c r="E1785" s="8" t="str">
        <f t="shared" ref="E1785" si="2112">ROW()&amp;" "&amp;D1785</f>
        <v>1785 HOURLY-S</v>
      </c>
      <c r="F1785" t="s">
        <v>153</v>
      </c>
      <c r="G1785" s="31" t="s">
        <v>81</v>
      </c>
      <c r="H1785" s="138"/>
      <c r="I1785" s="140"/>
      <c r="J1785" s="140"/>
      <c r="K1785" s="138"/>
      <c r="L1785" s="138"/>
      <c r="M1785" s="138"/>
      <c r="N1785" s="138"/>
      <c r="O1785" s="138"/>
      <c r="P1785" s="138"/>
      <c r="R1785" s="139"/>
      <c r="S1785" s="139"/>
      <c r="T1785" s="139"/>
      <c r="U1785" s="139"/>
      <c r="V1785" s="139"/>
      <c r="W1785" s="139"/>
      <c r="X1785" s="139"/>
      <c r="Y1785" s="139"/>
      <c r="Z1785" s="139"/>
      <c r="AA1785" s="139"/>
      <c r="AB1785" s="139"/>
      <c r="AC1785" s="139"/>
      <c r="AD1785" s="139"/>
      <c r="AE1785" s="139"/>
      <c r="AF1785" s="139"/>
      <c r="AG1785" s="139"/>
      <c r="AH1785" s="139"/>
      <c r="AI1785" s="139"/>
      <c r="AJ1785" s="139"/>
      <c r="AK1785" s="139"/>
      <c r="AL1785" s="139"/>
      <c r="AM1785" s="139"/>
      <c r="AN1785" s="139"/>
      <c r="AO1785" s="139"/>
      <c r="AP1785" s="139"/>
      <c r="AQ1785" s="139"/>
      <c r="AR1785" s="139"/>
      <c r="AS1785" s="139"/>
      <c r="AT1785" s="139"/>
      <c r="AU1785" s="139"/>
      <c r="AV1785" s="139"/>
      <c r="AW1785" s="139"/>
      <c r="AX1785" s="139"/>
      <c r="AY1785" s="139"/>
      <c r="AZ1785" s="139"/>
      <c r="BA1785" s="139"/>
      <c r="BB1785" s="139"/>
      <c r="BC1785" s="139"/>
      <c r="BD1785" s="139"/>
      <c r="BE1785" s="139"/>
      <c r="BF1785" s="139"/>
      <c r="BG1785" s="139"/>
      <c r="BH1785" s="139"/>
      <c r="BI1785" s="139"/>
      <c r="BJ1785" s="139"/>
      <c r="BK1785" s="139"/>
      <c r="BL1785" s="139"/>
      <c r="BM1785" s="139"/>
      <c r="BN1785" s="139"/>
      <c r="BO1785" s="139"/>
      <c r="BP1785" s="139"/>
      <c r="BQ1785" s="139"/>
      <c r="BR1785" s="139"/>
      <c r="BS1785" s="139"/>
      <c r="BT1785" s="139"/>
      <c r="BU1785" s="139"/>
      <c r="BV1785" s="139"/>
      <c r="BW1785" s="139"/>
      <c r="BX1785" s="139"/>
      <c r="BY1785" s="139"/>
      <c r="BZ1785" s="139"/>
      <c r="CA1785" s="139"/>
      <c r="CB1785" s="139"/>
      <c r="CC1785" s="139"/>
      <c r="CD1785" s="139"/>
      <c r="CE1785" s="139"/>
      <c r="CF1785" s="139"/>
      <c r="CG1785" s="139"/>
      <c r="CH1785" s="139"/>
      <c r="CI1785" s="139"/>
      <c r="CJ1785" s="139"/>
      <c r="CK1785" s="139"/>
      <c r="CL1785" s="139"/>
    </row>
    <row r="1786" spans="2:90" x14ac:dyDescent="0.4">
      <c r="B1786" s="95" t="str">
        <f>B1790&amp;":"</f>
        <v>Expense - Volume driven hourly wage:</v>
      </c>
      <c r="D1786" t="s">
        <v>997</v>
      </c>
      <c r="E1786" s="8" t="str">
        <f>ROW()&amp;" "&amp;D1786</f>
        <v>1786 HOURLY-S</v>
      </c>
      <c r="G1786" t="str">
        <f>E1786</f>
        <v>1786 HOURLY-S</v>
      </c>
      <c r="H1786" s="31"/>
      <c r="I1786" s="73"/>
      <c r="J1786" s="73"/>
      <c r="K1786" s="31"/>
      <c r="L1786" s="31"/>
      <c r="M1786" s="31"/>
      <c r="N1786" s="31"/>
      <c r="O1786" s="31"/>
      <c r="P1786" s="31"/>
      <c r="R1786" s="67"/>
      <c r="S1786" s="67"/>
      <c r="T1786" s="67"/>
      <c r="U1786" s="67"/>
      <c r="V1786" s="67"/>
      <c r="W1786" s="67"/>
      <c r="X1786" s="67"/>
      <c r="Y1786" s="67"/>
      <c r="Z1786" s="67"/>
      <c r="AA1786" s="67"/>
      <c r="AB1786" s="67"/>
      <c r="AC1786" s="67"/>
      <c r="AD1786" s="67"/>
      <c r="AE1786" s="67"/>
      <c r="AF1786" s="67"/>
      <c r="AG1786" s="67"/>
      <c r="AH1786" s="67"/>
      <c r="AI1786" s="67"/>
      <c r="AJ1786" s="67"/>
      <c r="AK1786" s="67"/>
      <c r="AL1786" s="67"/>
      <c r="AM1786" s="67"/>
      <c r="AN1786" s="67"/>
      <c r="AO1786" s="67"/>
      <c r="AP1786" s="67"/>
      <c r="AQ1786" s="67"/>
      <c r="AR1786" s="67"/>
      <c r="AS1786" s="67"/>
      <c r="AT1786" s="67"/>
      <c r="AU1786" s="67"/>
      <c r="AV1786" s="67"/>
      <c r="AW1786" s="67"/>
      <c r="AX1786" s="67"/>
      <c r="AY1786" s="67"/>
      <c r="AZ1786" s="67"/>
      <c r="BA1786" s="67"/>
      <c r="BB1786" s="67"/>
      <c r="BC1786" s="67"/>
      <c r="BD1786" s="67"/>
      <c r="BE1786" s="67"/>
      <c r="BF1786" s="67"/>
      <c r="BG1786" s="67"/>
      <c r="BH1786" s="67"/>
      <c r="BI1786" s="67"/>
      <c r="BJ1786" s="67"/>
      <c r="BK1786" s="67"/>
      <c r="BL1786" s="67"/>
      <c r="BM1786" s="67"/>
      <c r="BN1786" s="67"/>
      <c r="BO1786" s="67"/>
      <c r="BP1786" s="67"/>
      <c r="BQ1786" s="67"/>
      <c r="BR1786" s="67"/>
      <c r="BS1786" s="67"/>
      <c r="BT1786" s="67"/>
      <c r="BU1786" s="67"/>
      <c r="BV1786" s="67"/>
      <c r="BW1786" s="67"/>
      <c r="BX1786" s="67"/>
      <c r="BY1786" s="67"/>
      <c r="BZ1786" s="67"/>
      <c r="CA1786" s="67"/>
      <c r="CB1786" s="67"/>
      <c r="CC1786" s="67"/>
      <c r="CD1786" s="67"/>
      <c r="CE1786" s="67"/>
      <c r="CF1786" s="67"/>
      <c r="CG1786" s="67"/>
      <c r="CH1786" s="67"/>
      <c r="CI1786" s="67"/>
      <c r="CJ1786" s="67"/>
      <c r="CK1786" s="67"/>
      <c r="CL1786" s="67"/>
    </row>
    <row r="1787" spans="2:90" x14ac:dyDescent="0.4">
      <c r="B1787" s="141" t="str">
        <f>"# of hours per "&amp;B1793&amp;" per month"</f>
        <v># of hours per primary unit per month</v>
      </c>
      <c r="D1787" t="s">
        <v>997</v>
      </c>
      <c r="E1787" s="8" t="str">
        <f t="shared" ref="E1787:E1792" si="2113">ROW()&amp;" "&amp;D1787</f>
        <v>1787 HOURLY-S</v>
      </c>
      <c r="G1787" t="str">
        <f>E1787</f>
        <v>1787 HOURLY-S</v>
      </c>
      <c r="H1787" s="12"/>
      <c r="I1787" s="60"/>
      <c r="J1787" s="60"/>
      <c r="K1787" s="17">
        <v>100</v>
      </c>
      <c r="L1787" s="17">
        <v>100</v>
      </c>
      <c r="M1787" s="17">
        <v>100</v>
      </c>
      <c r="N1787" s="17">
        <v>100</v>
      </c>
      <c r="O1787" s="17">
        <v>100</v>
      </c>
      <c r="P1787" s="17">
        <v>100</v>
      </c>
      <c r="R1787" s="19"/>
      <c r="S1787" s="76" cm="1">
        <f t="array" ref="S1787">INDEX($K:$P,ROW(),MATCH(S$3,$K$2:$P$2,0))</f>
        <v>100</v>
      </c>
      <c r="T1787" s="76" cm="1">
        <f t="array" ref="T1787">INDEX($K:$P,ROW(),MATCH(T$3,$K$2:$P$2,0))</f>
        <v>100</v>
      </c>
      <c r="U1787" s="76" cm="1">
        <f t="array" ref="U1787">INDEX($K:$P,ROW(),MATCH(U$3,$K$2:$P$2,0))</f>
        <v>100</v>
      </c>
      <c r="V1787" s="76" cm="1">
        <f t="array" ref="V1787">INDEX($K:$P,ROW(),MATCH(V$3,$K$2:$P$2,0))</f>
        <v>100</v>
      </c>
      <c r="W1787" s="76" cm="1">
        <f t="array" ref="W1787">INDEX($K:$P,ROW(),MATCH(W$3,$K$2:$P$2,0))</f>
        <v>100</v>
      </c>
      <c r="X1787" s="76" cm="1">
        <f t="array" ref="X1787">INDEX($K:$P,ROW(),MATCH(X$3,$K$2:$P$2,0))</f>
        <v>100</v>
      </c>
      <c r="Y1787" s="76" cm="1">
        <f t="array" ref="Y1787">INDEX($K:$P,ROW(),MATCH(Y$3,$K$2:$P$2,0))</f>
        <v>100</v>
      </c>
      <c r="Z1787" s="76" cm="1">
        <f t="array" ref="Z1787">INDEX($K:$P,ROW(),MATCH(Z$3,$K$2:$P$2,0))</f>
        <v>100</v>
      </c>
      <c r="AA1787" s="76" cm="1">
        <f t="array" ref="AA1787">INDEX($K:$P,ROW(),MATCH(AA$3,$K$2:$P$2,0))</f>
        <v>100</v>
      </c>
      <c r="AB1787" s="76" cm="1">
        <f t="array" ref="AB1787">INDEX($K:$P,ROW(),MATCH(AB$3,$K$2:$P$2,0))</f>
        <v>100</v>
      </c>
      <c r="AC1787" s="76" cm="1">
        <f t="array" ref="AC1787">INDEX($K:$P,ROW(),MATCH(AC$3,$K$2:$P$2,0))</f>
        <v>100</v>
      </c>
      <c r="AD1787" s="76" cm="1">
        <f t="array" ref="AD1787">INDEX($K:$P,ROW(),MATCH(AD$3,$K$2:$P$2,0))</f>
        <v>100</v>
      </c>
      <c r="AE1787" s="76" cm="1">
        <f t="array" ref="AE1787">INDEX($K:$P,ROW(),MATCH(AE$3,$K$2:$P$2,0))</f>
        <v>100</v>
      </c>
      <c r="AF1787" s="76" cm="1">
        <f t="array" ref="AF1787">INDEX($K:$P,ROW(),MATCH(AF$3,$K$2:$P$2,0))</f>
        <v>100</v>
      </c>
      <c r="AG1787" s="76" cm="1">
        <f t="array" ref="AG1787">INDEX($K:$P,ROW(),MATCH(AG$3,$K$2:$P$2,0))</f>
        <v>100</v>
      </c>
      <c r="AH1787" s="76" cm="1">
        <f t="array" ref="AH1787">INDEX($K:$P,ROW(),MATCH(AH$3,$K$2:$P$2,0))</f>
        <v>100</v>
      </c>
      <c r="AI1787" s="76" cm="1">
        <f t="array" ref="AI1787">INDEX($K:$P,ROW(),MATCH(AI$3,$K$2:$P$2,0))</f>
        <v>100</v>
      </c>
      <c r="AJ1787" s="76" cm="1">
        <f t="array" ref="AJ1787">INDEX($K:$P,ROW(),MATCH(AJ$3,$K$2:$P$2,0))</f>
        <v>100</v>
      </c>
      <c r="AK1787" s="76" cm="1">
        <f t="array" ref="AK1787">INDEX($K:$P,ROW(),MATCH(AK$3,$K$2:$P$2,0))</f>
        <v>100</v>
      </c>
      <c r="AL1787" s="76" cm="1">
        <f t="array" ref="AL1787">INDEX($K:$P,ROW(),MATCH(AL$3,$K$2:$P$2,0))</f>
        <v>100</v>
      </c>
      <c r="AM1787" s="76" cm="1">
        <f t="array" ref="AM1787">INDEX($K:$P,ROW(),MATCH(AM$3,$K$2:$P$2,0))</f>
        <v>100</v>
      </c>
      <c r="AN1787" s="76" cm="1">
        <f t="array" ref="AN1787">INDEX($K:$P,ROW(),MATCH(AN$3,$K$2:$P$2,0))</f>
        <v>100</v>
      </c>
      <c r="AO1787" s="76" cm="1">
        <f t="array" ref="AO1787">INDEX($K:$P,ROW(),MATCH(AO$3,$K$2:$P$2,0))</f>
        <v>100</v>
      </c>
      <c r="AP1787" s="76" cm="1">
        <f t="array" ref="AP1787">INDEX($K:$P,ROW(),MATCH(AP$3,$K$2:$P$2,0))</f>
        <v>100</v>
      </c>
      <c r="AQ1787" s="76" cm="1">
        <f t="array" ref="AQ1787">INDEX($K:$P,ROW(),MATCH(AQ$3,$K$2:$P$2,0))</f>
        <v>100</v>
      </c>
      <c r="AR1787" s="76" cm="1">
        <f t="array" ref="AR1787">INDEX($K:$P,ROW(),MATCH(AR$3,$K$2:$P$2,0))</f>
        <v>100</v>
      </c>
      <c r="AS1787" s="76" cm="1">
        <f t="array" ref="AS1787">INDEX($K:$P,ROW(),MATCH(AS$3,$K$2:$P$2,0))</f>
        <v>100</v>
      </c>
      <c r="AT1787" s="76" cm="1">
        <f t="array" ref="AT1787">INDEX($K:$P,ROW(),MATCH(AT$3,$K$2:$P$2,0))</f>
        <v>100</v>
      </c>
      <c r="AU1787" s="76" cm="1">
        <f t="array" ref="AU1787">INDEX($K:$P,ROW(),MATCH(AU$3,$K$2:$P$2,0))</f>
        <v>100</v>
      </c>
      <c r="AV1787" s="76" cm="1">
        <f t="array" ref="AV1787">INDEX($K:$P,ROW(),MATCH(AV$3,$K$2:$P$2,0))</f>
        <v>100</v>
      </c>
      <c r="AW1787" s="76" cm="1">
        <f t="array" ref="AW1787">INDEX($K:$P,ROW(),MATCH(AW$3,$K$2:$P$2,0))</f>
        <v>100</v>
      </c>
      <c r="AX1787" s="76" cm="1">
        <f t="array" ref="AX1787">INDEX($K:$P,ROW(),MATCH(AX$3,$K$2:$P$2,0))</f>
        <v>100</v>
      </c>
      <c r="AY1787" s="76" cm="1">
        <f t="array" ref="AY1787">INDEX($K:$P,ROW(),MATCH(AY$3,$K$2:$P$2,0))</f>
        <v>100</v>
      </c>
      <c r="AZ1787" s="76" cm="1">
        <f t="array" ref="AZ1787">INDEX($K:$P,ROW(),MATCH(AZ$3,$K$2:$P$2,0))</f>
        <v>100</v>
      </c>
      <c r="BA1787" s="76" cm="1">
        <f t="array" ref="BA1787">INDEX($K:$P,ROW(),MATCH(BA$3,$K$2:$P$2,0))</f>
        <v>100</v>
      </c>
      <c r="BB1787" s="76" cm="1">
        <f t="array" ref="BB1787">INDEX($K:$P,ROW(),MATCH(BB$3,$K$2:$P$2,0))</f>
        <v>100</v>
      </c>
      <c r="BC1787" s="76" cm="1">
        <f t="array" ref="BC1787">INDEX($K:$P,ROW(),MATCH(BC$3,$K$2:$P$2,0))</f>
        <v>100</v>
      </c>
      <c r="BD1787" s="76" cm="1">
        <f t="array" ref="BD1787">INDEX($K:$P,ROW(),MATCH(BD$3,$K$2:$P$2,0))</f>
        <v>100</v>
      </c>
      <c r="BE1787" s="76" cm="1">
        <f t="array" ref="BE1787">INDEX($K:$P,ROW(),MATCH(BE$3,$K$2:$P$2,0))</f>
        <v>100</v>
      </c>
      <c r="BF1787" s="76" cm="1">
        <f t="array" ref="BF1787">INDEX($K:$P,ROW(),MATCH(BF$3,$K$2:$P$2,0))</f>
        <v>100</v>
      </c>
      <c r="BG1787" s="76" cm="1">
        <f t="array" ref="BG1787">INDEX($K:$P,ROW(),MATCH(BG$3,$K$2:$P$2,0))</f>
        <v>100</v>
      </c>
      <c r="BH1787" s="76" cm="1">
        <f t="array" ref="BH1787">INDEX($K:$P,ROW(),MATCH(BH$3,$K$2:$P$2,0))</f>
        <v>100</v>
      </c>
      <c r="BI1787" s="76" cm="1">
        <f t="array" ref="BI1787">INDEX($K:$P,ROW(),MATCH(BI$3,$K$2:$P$2,0))</f>
        <v>100</v>
      </c>
      <c r="BJ1787" s="76" cm="1">
        <f t="array" ref="BJ1787">INDEX($K:$P,ROW(),MATCH(BJ$3,$K$2:$P$2,0))</f>
        <v>100</v>
      </c>
      <c r="BK1787" s="76" cm="1">
        <f t="array" ref="BK1787">INDEX($K:$P,ROW(),MATCH(BK$3,$K$2:$P$2,0))</f>
        <v>100</v>
      </c>
      <c r="BL1787" s="76" cm="1">
        <f t="array" ref="BL1787">INDEX($K:$P,ROW(),MATCH(BL$3,$K$2:$P$2,0))</f>
        <v>100</v>
      </c>
      <c r="BM1787" s="76" cm="1">
        <f t="array" ref="BM1787">INDEX($K:$P,ROW(),MATCH(BM$3,$K$2:$P$2,0))</f>
        <v>100</v>
      </c>
      <c r="BN1787" s="76" cm="1">
        <f t="array" ref="BN1787">INDEX($K:$P,ROW(),MATCH(BN$3,$K$2:$P$2,0))</f>
        <v>100</v>
      </c>
      <c r="BO1787" s="76" cm="1">
        <f t="array" ref="BO1787">INDEX($K:$P,ROW(),MATCH(BO$3,$K$2:$P$2,0))</f>
        <v>100</v>
      </c>
      <c r="BP1787" s="76" cm="1">
        <f t="array" ref="BP1787">INDEX($K:$P,ROW(),MATCH(BP$3,$K$2:$P$2,0))</f>
        <v>100</v>
      </c>
      <c r="BQ1787" s="76" cm="1">
        <f t="array" ref="BQ1787">INDEX($K:$P,ROW(),MATCH(BQ$3,$K$2:$P$2,0))</f>
        <v>100</v>
      </c>
      <c r="BR1787" s="76" cm="1">
        <f t="array" ref="BR1787">INDEX($K:$P,ROW(),MATCH(BR$3,$K$2:$P$2,0))</f>
        <v>100</v>
      </c>
      <c r="BS1787" s="76" cm="1">
        <f t="array" ref="BS1787">INDEX($K:$P,ROW(),MATCH(BS$3,$K$2:$P$2,0))</f>
        <v>100</v>
      </c>
      <c r="BT1787" s="76" cm="1">
        <f t="array" ref="BT1787">INDEX($K:$P,ROW(),MATCH(BT$3,$K$2:$P$2,0))</f>
        <v>100</v>
      </c>
      <c r="BU1787" s="76" cm="1">
        <f t="array" ref="BU1787">INDEX($K:$P,ROW(),MATCH(BU$3,$K$2:$P$2,0))</f>
        <v>100</v>
      </c>
      <c r="BV1787" s="76" cm="1">
        <f t="array" ref="BV1787">INDEX($K:$P,ROW(),MATCH(BV$3,$K$2:$P$2,0))</f>
        <v>100</v>
      </c>
      <c r="BW1787" s="76" cm="1">
        <f t="array" ref="BW1787">INDEX($K:$P,ROW(),MATCH(BW$3,$K$2:$P$2,0))</f>
        <v>100</v>
      </c>
      <c r="BX1787" s="76" cm="1">
        <f t="array" ref="BX1787">INDEX($K:$P,ROW(),MATCH(BX$3,$K$2:$P$2,0))</f>
        <v>100</v>
      </c>
      <c r="BY1787" s="76" cm="1">
        <f t="array" ref="BY1787">INDEX($K:$P,ROW(),MATCH(BY$3,$K$2:$P$2,0))</f>
        <v>100</v>
      </c>
      <c r="BZ1787" s="76" cm="1">
        <f t="array" ref="BZ1787">INDEX($K:$P,ROW(),MATCH(BZ$3,$K$2:$P$2,0))</f>
        <v>100</v>
      </c>
      <c r="CA1787" s="76" cm="1">
        <f t="array" ref="CA1787">INDEX($K:$P,ROW(),MATCH(CA$3,$K$2:$P$2,0))</f>
        <v>100</v>
      </c>
      <c r="CB1787" s="76" cm="1">
        <f t="array" ref="CB1787">INDEX($K:$P,ROW(),MATCH(CB$3,$K$2:$P$2,0))</f>
        <v>100</v>
      </c>
      <c r="CC1787" s="76" cm="1">
        <f t="array" ref="CC1787">INDEX($K:$P,ROW(),MATCH(CC$3,$K$2:$P$2,0))</f>
        <v>100</v>
      </c>
      <c r="CD1787" s="76" cm="1">
        <f t="array" ref="CD1787">INDEX($K:$P,ROW(),MATCH(CD$3,$K$2:$P$2,0))</f>
        <v>100</v>
      </c>
      <c r="CE1787" s="76" cm="1">
        <f t="array" ref="CE1787">INDEX($K:$P,ROW(),MATCH(CE$3,$K$2:$P$2,0))</f>
        <v>100</v>
      </c>
      <c r="CF1787" s="76" cm="1">
        <f t="array" ref="CF1787">INDEX($K:$P,ROW(),MATCH(CF$3,$K$2:$P$2,0))</f>
        <v>100</v>
      </c>
      <c r="CG1787" s="76" cm="1">
        <f t="array" ref="CG1787">INDEX($K:$P,ROW(),MATCH(CG$3,$K$2:$P$2,0))</f>
        <v>100</v>
      </c>
      <c r="CH1787" s="76" cm="1">
        <f t="array" ref="CH1787">INDEX($K:$P,ROW(),MATCH(CH$3,$K$2:$P$2,0))</f>
        <v>100</v>
      </c>
      <c r="CI1787" s="76" cm="1">
        <f t="array" ref="CI1787">INDEX($K:$P,ROW(),MATCH(CI$3,$K$2:$P$2,0))</f>
        <v>100</v>
      </c>
      <c r="CJ1787" s="76" cm="1">
        <f t="array" ref="CJ1787">INDEX($K:$P,ROW(),MATCH(CJ$3,$K$2:$P$2,0))</f>
        <v>100</v>
      </c>
      <c r="CK1787" s="76" cm="1">
        <f t="array" ref="CK1787">INDEX($K:$P,ROW(),MATCH(CK$3,$K$2:$P$2,0))</f>
        <v>100</v>
      </c>
      <c r="CL1787" s="76" cm="1">
        <f t="array" ref="CL1787">INDEX($K:$P,ROW(),MATCH(CL$3,$K$2:$P$2,0))</f>
        <v>100</v>
      </c>
    </row>
    <row r="1788" spans="2:90" x14ac:dyDescent="0.4">
      <c r="B1788" s="141" t="s">
        <v>998</v>
      </c>
      <c r="C1788" t="s">
        <v>80</v>
      </c>
      <c r="D1788" t="s">
        <v>997</v>
      </c>
      <c r="E1788" s="8" t="str">
        <f t="shared" si="2113"/>
        <v>1788 HOURLY-S</v>
      </c>
      <c r="H1788" s="12"/>
      <c r="I1788" s="60"/>
      <c r="J1788" s="60"/>
      <c r="K1788" s="34">
        <f t="shared" ref="K1788:P1788" ca="1" si="2114">SUMIF($3:$3,K$2,1788:1788)</f>
        <v>600</v>
      </c>
      <c r="L1788" s="34">
        <f t="shared" ca="1" si="2114"/>
        <v>600</v>
      </c>
      <c r="M1788" s="34">
        <f t="shared" ca="1" si="2114"/>
        <v>600</v>
      </c>
      <c r="N1788" s="34">
        <f t="shared" ca="1" si="2114"/>
        <v>600</v>
      </c>
      <c r="O1788" s="34">
        <f t="shared" ca="1" si="2114"/>
        <v>600</v>
      </c>
      <c r="P1788" s="34">
        <f t="shared" ca="1" si="2114"/>
        <v>600</v>
      </c>
      <c r="R1788" s="15"/>
      <c r="S1788" s="76" cm="1">
        <f t="array" aca="1" ref="S1788" ca="1">ROUNDUP(INDIRECT(S1780)/S1787,0)</f>
        <v>50</v>
      </c>
      <c r="T1788" s="76" cm="1">
        <f t="array" aca="1" ref="T1788" ca="1">ROUNDUP(INDIRECT(T1780)/T1787,0)</f>
        <v>50</v>
      </c>
      <c r="U1788" s="76" cm="1">
        <f t="array" aca="1" ref="U1788" ca="1">ROUNDUP(INDIRECT(U1780)/U1787,0)</f>
        <v>50</v>
      </c>
      <c r="V1788" s="76" cm="1">
        <f t="array" aca="1" ref="V1788" ca="1">ROUNDUP(INDIRECT(V1780)/V1787,0)</f>
        <v>50</v>
      </c>
      <c r="W1788" s="76" cm="1">
        <f t="array" aca="1" ref="W1788" ca="1">ROUNDUP(INDIRECT(W1780)/W1787,0)</f>
        <v>50</v>
      </c>
      <c r="X1788" s="76" cm="1">
        <f t="array" aca="1" ref="X1788" ca="1">ROUNDUP(INDIRECT(X1780)/X1787,0)</f>
        <v>50</v>
      </c>
      <c r="Y1788" s="76" cm="1">
        <f t="array" aca="1" ref="Y1788" ca="1">ROUNDUP(INDIRECT(Y1780)/Y1787,0)</f>
        <v>50</v>
      </c>
      <c r="Z1788" s="76" cm="1">
        <f t="array" aca="1" ref="Z1788" ca="1">ROUNDUP(INDIRECT(Z1780)/Z1787,0)</f>
        <v>50</v>
      </c>
      <c r="AA1788" s="76" cm="1">
        <f t="array" aca="1" ref="AA1788" ca="1">ROUNDUP(INDIRECT(AA1780)/AA1787,0)</f>
        <v>50</v>
      </c>
      <c r="AB1788" s="76" cm="1">
        <f t="array" aca="1" ref="AB1788" ca="1">ROUNDUP(INDIRECT(AB1780)/AB1787,0)</f>
        <v>50</v>
      </c>
      <c r="AC1788" s="76" cm="1">
        <f t="array" aca="1" ref="AC1788" ca="1">ROUNDUP(INDIRECT(AC1780)/AC1787,0)</f>
        <v>50</v>
      </c>
      <c r="AD1788" s="76" cm="1">
        <f t="array" aca="1" ref="AD1788" ca="1">ROUNDUP(INDIRECT(AD1780)/AD1787,0)</f>
        <v>50</v>
      </c>
      <c r="AE1788" s="76" cm="1">
        <f t="array" aca="1" ref="AE1788" ca="1">ROUNDUP(INDIRECT(AE1780)/AE1787,0)</f>
        <v>50</v>
      </c>
      <c r="AF1788" s="76" cm="1">
        <f t="array" aca="1" ref="AF1788" ca="1">ROUNDUP(INDIRECT(AF1780)/AF1787,0)</f>
        <v>50</v>
      </c>
      <c r="AG1788" s="76" cm="1">
        <f t="array" aca="1" ref="AG1788" ca="1">ROUNDUP(INDIRECT(AG1780)/AG1787,0)</f>
        <v>50</v>
      </c>
      <c r="AH1788" s="76" cm="1">
        <f t="array" aca="1" ref="AH1788" ca="1">ROUNDUP(INDIRECT(AH1780)/AH1787,0)</f>
        <v>50</v>
      </c>
      <c r="AI1788" s="76" cm="1">
        <f t="array" aca="1" ref="AI1788" ca="1">ROUNDUP(INDIRECT(AI1780)/AI1787,0)</f>
        <v>50</v>
      </c>
      <c r="AJ1788" s="76" cm="1">
        <f t="array" aca="1" ref="AJ1788" ca="1">ROUNDUP(INDIRECT(AJ1780)/AJ1787,0)</f>
        <v>50</v>
      </c>
      <c r="AK1788" s="76" cm="1">
        <f t="array" aca="1" ref="AK1788" ca="1">ROUNDUP(INDIRECT(AK1780)/AK1787,0)</f>
        <v>50</v>
      </c>
      <c r="AL1788" s="76" cm="1">
        <f t="array" aca="1" ref="AL1788" ca="1">ROUNDUP(INDIRECT(AL1780)/AL1787,0)</f>
        <v>50</v>
      </c>
      <c r="AM1788" s="76" cm="1">
        <f t="array" aca="1" ref="AM1788" ca="1">ROUNDUP(INDIRECT(AM1780)/AM1787,0)</f>
        <v>50</v>
      </c>
      <c r="AN1788" s="76" cm="1">
        <f t="array" aca="1" ref="AN1788" ca="1">ROUNDUP(INDIRECT(AN1780)/AN1787,0)</f>
        <v>50</v>
      </c>
      <c r="AO1788" s="76" cm="1">
        <f t="array" aca="1" ref="AO1788" ca="1">ROUNDUP(INDIRECT(AO1780)/AO1787,0)</f>
        <v>50</v>
      </c>
      <c r="AP1788" s="76" cm="1">
        <f t="array" aca="1" ref="AP1788" ca="1">ROUNDUP(INDIRECT(AP1780)/AP1787,0)</f>
        <v>50</v>
      </c>
      <c r="AQ1788" s="76" cm="1">
        <f t="array" aca="1" ref="AQ1788" ca="1">ROUNDUP(INDIRECT(AQ1780)/AQ1787,0)</f>
        <v>50</v>
      </c>
      <c r="AR1788" s="76" cm="1">
        <f t="array" aca="1" ref="AR1788" ca="1">ROUNDUP(INDIRECT(AR1780)/AR1787,0)</f>
        <v>50</v>
      </c>
      <c r="AS1788" s="76" cm="1">
        <f t="array" aca="1" ref="AS1788" ca="1">ROUNDUP(INDIRECT(AS1780)/AS1787,0)</f>
        <v>50</v>
      </c>
      <c r="AT1788" s="76" cm="1">
        <f t="array" aca="1" ref="AT1788" ca="1">ROUNDUP(INDIRECT(AT1780)/AT1787,0)</f>
        <v>50</v>
      </c>
      <c r="AU1788" s="76" cm="1">
        <f t="array" aca="1" ref="AU1788" ca="1">ROUNDUP(INDIRECT(AU1780)/AU1787,0)</f>
        <v>50</v>
      </c>
      <c r="AV1788" s="76" cm="1">
        <f t="array" aca="1" ref="AV1788" ca="1">ROUNDUP(INDIRECT(AV1780)/AV1787,0)</f>
        <v>50</v>
      </c>
      <c r="AW1788" s="76" cm="1">
        <f t="array" aca="1" ref="AW1788" ca="1">ROUNDUP(INDIRECT(AW1780)/AW1787,0)</f>
        <v>50</v>
      </c>
      <c r="AX1788" s="76" cm="1">
        <f t="array" aca="1" ref="AX1788" ca="1">ROUNDUP(INDIRECT(AX1780)/AX1787,0)</f>
        <v>50</v>
      </c>
      <c r="AY1788" s="76" cm="1">
        <f t="array" aca="1" ref="AY1788" ca="1">ROUNDUP(INDIRECT(AY1780)/AY1787,0)</f>
        <v>50</v>
      </c>
      <c r="AZ1788" s="76" cm="1">
        <f t="array" aca="1" ref="AZ1788" ca="1">ROUNDUP(INDIRECT(AZ1780)/AZ1787,0)</f>
        <v>50</v>
      </c>
      <c r="BA1788" s="76" cm="1">
        <f t="array" aca="1" ref="BA1788" ca="1">ROUNDUP(INDIRECT(BA1780)/BA1787,0)</f>
        <v>50</v>
      </c>
      <c r="BB1788" s="76" cm="1">
        <f t="array" aca="1" ref="BB1788" ca="1">ROUNDUP(INDIRECT(BB1780)/BB1787,0)</f>
        <v>50</v>
      </c>
      <c r="BC1788" s="76" cm="1">
        <f t="array" aca="1" ref="BC1788" ca="1">ROUNDUP(INDIRECT(BC1780)/BC1787,0)</f>
        <v>50</v>
      </c>
      <c r="BD1788" s="76" cm="1">
        <f t="array" aca="1" ref="BD1788" ca="1">ROUNDUP(INDIRECT(BD1780)/BD1787,0)</f>
        <v>50</v>
      </c>
      <c r="BE1788" s="76" cm="1">
        <f t="array" aca="1" ref="BE1788" ca="1">ROUNDUP(INDIRECT(BE1780)/BE1787,0)</f>
        <v>50</v>
      </c>
      <c r="BF1788" s="76" cm="1">
        <f t="array" aca="1" ref="BF1788" ca="1">ROUNDUP(INDIRECT(BF1780)/BF1787,0)</f>
        <v>50</v>
      </c>
      <c r="BG1788" s="76" cm="1">
        <f t="array" aca="1" ref="BG1788" ca="1">ROUNDUP(INDIRECT(BG1780)/BG1787,0)</f>
        <v>50</v>
      </c>
      <c r="BH1788" s="76" cm="1">
        <f t="array" aca="1" ref="BH1788" ca="1">ROUNDUP(INDIRECT(BH1780)/BH1787,0)</f>
        <v>50</v>
      </c>
      <c r="BI1788" s="76" cm="1">
        <f t="array" aca="1" ref="BI1788" ca="1">ROUNDUP(INDIRECT(BI1780)/BI1787,0)</f>
        <v>50</v>
      </c>
      <c r="BJ1788" s="76" cm="1">
        <f t="array" aca="1" ref="BJ1788" ca="1">ROUNDUP(INDIRECT(BJ1780)/BJ1787,0)</f>
        <v>50</v>
      </c>
      <c r="BK1788" s="76" cm="1">
        <f t="array" aca="1" ref="BK1788" ca="1">ROUNDUP(INDIRECT(BK1780)/BK1787,0)</f>
        <v>50</v>
      </c>
      <c r="BL1788" s="76" cm="1">
        <f t="array" aca="1" ref="BL1788" ca="1">ROUNDUP(INDIRECT(BL1780)/BL1787,0)</f>
        <v>50</v>
      </c>
      <c r="BM1788" s="76" cm="1">
        <f t="array" aca="1" ref="BM1788" ca="1">ROUNDUP(INDIRECT(BM1780)/BM1787,0)</f>
        <v>50</v>
      </c>
      <c r="BN1788" s="76" cm="1">
        <f t="array" aca="1" ref="BN1788" ca="1">ROUNDUP(INDIRECT(BN1780)/BN1787,0)</f>
        <v>50</v>
      </c>
      <c r="BO1788" s="76" cm="1">
        <f t="array" aca="1" ref="BO1788" ca="1">ROUNDUP(INDIRECT(BO1780)/BO1787,0)</f>
        <v>50</v>
      </c>
      <c r="BP1788" s="76" cm="1">
        <f t="array" aca="1" ref="BP1788" ca="1">ROUNDUP(INDIRECT(BP1780)/BP1787,0)</f>
        <v>50</v>
      </c>
      <c r="BQ1788" s="76" cm="1">
        <f t="array" aca="1" ref="BQ1788" ca="1">ROUNDUP(INDIRECT(BQ1780)/BQ1787,0)</f>
        <v>50</v>
      </c>
      <c r="BR1788" s="76" cm="1">
        <f t="array" aca="1" ref="BR1788" ca="1">ROUNDUP(INDIRECT(BR1780)/BR1787,0)</f>
        <v>50</v>
      </c>
      <c r="BS1788" s="76" cm="1">
        <f t="array" aca="1" ref="BS1788" ca="1">ROUNDUP(INDIRECT(BS1780)/BS1787,0)</f>
        <v>50</v>
      </c>
      <c r="BT1788" s="76" cm="1">
        <f t="array" aca="1" ref="BT1788" ca="1">ROUNDUP(INDIRECT(BT1780)/BT1787,0)</f>
        <v>50</v>
      </c>
      <c r="BU1788" s="76" cm="1">
        <f t="array" aca="1" ref="BU1788" ca="1">ROUNDUP(INDIRECT(BU1780)/BU1787,0)</f>
        <v>50</v>
      </c>
      <c r="BV1788" s="76" cm="1">
        <f t="array" aca="1" ref="BV1788" ca="1">ROUNDUP(INDIRECT(BV1780)/BV1787,0)</f>
        <v>50</v>
      </c>
      <c r="BW1788" s="76" cm="1">
        <f t="array" aca="1" ref="BW1788" ca="1">ROUNDUP(INDIRECT(BW1780)/BW1787,0)</f>
        <v>50</v>
      </c>
      <c r="BX1788" s="76" cm="1">
        <f t="array" aca="1" ref="BX1788" ca="1">ROUNDUP(INDIRECT(BX1780)/BX1787,0)</f>
        <v>50</v>
      </c>
      <c r="BY1788" s="76" cm="1">
        <f t="array" aca="1" ref="BY1788" ca="1">ROUNDUP(INDIRECT(BY1780)/BY1787,0)</f>
        <v>50</v>
      </c>
      <c r="BZ1788" s="76" cm="1">
        <f t="array" aca="1" ref="BZ1788" ca="1">ROUNDUP(INDIRECT(BZ1780)/BZ1787,0)</f>
        <v>50</v>
      </c>
      <c r="CA1788" s="76" cm="1">
        <f t="array" aca="1" ref="CA1788" ca="1">ROUNDUP(INDIRECT(CA1780)/CA1787,0)</f>
        <v>50</v>
      </c>
      <c r="CB1788" s="76" cm="1">
        <f t="array" aca="1" ref="CB1788" ca="1">ROUNDUP(INDIRECT(CB1780)/CB1787,0)</f>
        <v>50</v>
      </c>
      <c r="CC1788" s="76" cm="1">
        <f t="array" aca="1" ref="CC1788" ca="1">ROUNDUP(INDIRECT(CC1780)/CC1787,0)</f>
        <v>50</v>
      </c>
      <c r="CD1788" s="76" cm="1">
        <f t="array" aca="1" ref="CD1788" ca="1">ROUNDUP(INDIRECT(CD1780)/CD1787,0)</f>
        <v>50</v>
      </c>
      <c r="CE1788" s="76" cm="1">
        <f t="array" aca="1" ref="CE1788" ca="1">ROUNDUP(INDIRECT(CE1780)/CE1787,0)</f>
        <v>50</v>
      </c>
      <c r="CF1788" s="76" cm="1">
        <f t="array" aca="1" ref="CF1788" ca="1">ROUNDUP(INDIRECT(CF1780)/CF1787,0)</f>
        <v>50</v>
      </c>
      <c r="CG1788" s="76" cm="1">
        <f t="array" aca="1" ref="CG1788" ca="1">ROUNDUP(INDIRECT(CG1780)/CG1787,0)</f>
        <v>50</v>
      </c>
      <c r="CH1788" s="76" cm="1">
        <f t="array" aca="1" ref="CH1788" ca="1">ROUNDUP(INDIRECT(CH1780)/CH1787,0)</f>
        <v>50</v>
      </c>
      <c r="CI1788" s="76" cm="1">
        <f t="array" aca="1" ref="CI1788" ca="1">ROUNDUP(INDIRECT(CI1780)/CI1787,0)</f>
        <v>50</v>
      </c>
      <c r="CJ1788" s="76" cm="1">
        <f t="array" aca="1" ref="CJ1788" ca="1">ROUNDUP(INDIRECT(CJ1780)/CJ1787,0)</f>
        <v>50</v>
      </c>
      <c r="CK1788" s="76" cm="1">
        <f t="array" aca="1" ref="CK1788" ca="1">ROUNDUP(INDIRECT(CK1780)/CK1787,0)</f>
        <v>50</v>
      </c>
      <c r="CL1788" s="76" cm="1">
        <f t="array" aca="1" ref="CL1788" ca="1">ROUNDUP(INDIRECT(CL1780)/CL1787,0)</f>
        <v>50</v>
      </c>
    </row>
    <row r="1789" spans="2:90" x14ac:dyDescent="0.4">
      <c r="B1789" s="141" t="s">
        <v>999</v>
      </c>
      <c r="D1789" t="s">
        <v>997</v>
      </c>
      <c r="E1789" s="8" t="str">
        <f t="shared" si="2113"/>
        <v>1789 HOURLY-S</v>
      </c>
      <c r="G1789" t="str">
        <f>E1789</f>
        <v>1789 HOURLY-S</v>
      </c>
      <c r="H1789" s="12"/>
      <c r="I1789" s="60"/>
      <c r="J1789" s="60"/>
      <c r="K1789" s="18">
        <v>10</v>
      </c>
      <c r="L1789" s="18">
        <v>10</v>
      </c>
      <c r="M1789" s="18">
        <v>10</v>
      </c>
      <c r="N1789" s="18">
        <v>10</v>
      </c>
      <c r="O1789" s="18">
        <v>10</v>
      </c>
      <c r="P1789" s="18">
        <v>10</v>
      </c>
      <c r="R1789" s="19"/>
      <c r="S1789" s="143" cm="1">
        <f t="array" ref="S1789">INDEX($K:$P,ROW(),MATCH(S$3,$K$2:$P$2,0))</f>
        <v>10</v>
      </c>
      <c r="T1789" s="143" cm="1">
        <f t="array" ref="T1789">INDEX($K:$P,ROW(),MATCH(T$3,$K$2:$P$2,0))</f>
        <v>10</v>
      </c>
      <c r="U1789" s="143" cm="1">
        <f t="array" ref="U1789">INDEX($K:$P,ROW(),MATCH(U$3,$K$2:$P$2,0))</f>
        <v>10</v>
      </c>
      <c r="V1789" s="143" cm="1">
        <f t="array" ref="V1789">INDEX($K:$P,ROW(),MATCH(V$3,$K$2:$P$2,0))</f>
        <v>10</v>
      </c>
      <c r="W1789" s="143" cm="1">
        <f t="array" ref="W1789">INDEX($K:$P,ROW(),MATCH(W$3,$K$2:$P$2,0))</f>
        <v>10</v>
      </c>
      <c r="X1789" s="143" cm="1">
        <f t="array" ref="X1789">INDEX($K:$P,ROW(),MATCH(X$3,$K$2:$P$2,0))</f>
        <v>10</v>
      </c>
      <c r="Y1789" s="143" cm="1">
        <f t="array" ref="Y1789">INDEX($K:$P,ROW(),MATCH(Y$3,$K$2:$P$2,0))</f>
        <v>10</v>
      </c>
      <c r="Z1789" s="143" cm="1">
        <f t="array" ref="Z1789">INDEX($K:$P,ROW(),MATCH(Z$3,$K$2:$P$2,0))</f>
        <v>10</v>
      </c>
      <c r="AA1789" s="143" cm="1">
        <f t="array" ref="AA1789">INDEX($K:$P,ROW(),MATCH(AA$3,$K$2:$P$2,0))</f>
        <v>10</v>
      </c>
      <c r="AB1789" s="143" cm="1">
        <f t="array" ref="AB1789">INDEX($K:$P,ROW(),MATCH(AB$3,$K$2:$P$2,0))</f>
        <v>10</v>
      </c>
      <c r="AC1789" s="143" cm="1">
        <f t="array" ref="AC1789">INDEX($K:$P,ROW(),MATCH(AC$3,$K$2:$P$2,0))</f>
        <v>10</v>
      </c>
      <c r="AD1789" s="143" cm="1">
        <f t="array" ref="AD1789">INDEX($K:$P,ROW(),MATCH(AD$3,$K$2:$P$2,0))</f>
        <v>10</v>
      </c>
      <c r="AE1789" s="143" cm="1">
        <f t="array" ref="AE1789">INDEX($K:$P,ROW(),MATCH(AE$3,$K$2:$P$2,0))</f>
        <v>10</v>
      </c>
      <c r="AF1789" s="143" cm="1">
        <f t="array" ref="AF1789">INDEX($K:$P,ROW(),MATCH(AF$3,$K$2:$P$2,0))</f>
        <v>10</v>
      </c>
      <c r="AG1789" s="143" cm="1">
        <f t="array" ref="AG1789">INDEX($K:$P,ROW(),MATCH(AG$3,$K$2:$P$2,0))</f>
        <v>10</v>
      </c>
      <c r="AH1789" s="143" cm="1">
        <f t="array" ref="AH1789">INDEX($K:$P,ROW(),MATCH(AH$3,$K$2:$P$2,0))</f>
        <v>10</v>
      </c>
      <c r="AI1789" s="143" cm="1">
        <f t="array" ref="AI1789">INDEX($K:$P,ROW(),MATCH(AI$3,$K$2:$P$2,0))</f>
        <v>10</v>
      </c>
      <c r="AJ1789" s="143" cm="1">
        <f t="array" ref="AJ1789">INDEX($K:$P,ROW(),MATCH(AJ$3,$K$2:$P$2,0))</f>
        <v>10</v>
      </c>
      <c r="AK1789" s="143" cm="1">
        <f t="array" ref="AK1789">INDEX($K:$P,ROW(),MATCH(AK$3,$K$2:$P$2,0))</f>
        <v>10</v>
      </c>
      <c r="AL1789" s="143" cm="1">
        <f t="array" ref="AL1789">INDEX($K:$P,ROW(),MATCH(AL$3,$K$2:$P$2,0))</f>
        <v>10</v>
      </c>
      <c r="AM1789" s="143" cm="1">
        <f t="array" ref="AM1789">INDEX($K:$P,ROW(),MATCH(AM$3,$K$2:$P$2,0))</f>
        <v>10</v>
      </c>
      <c r="AN1789" s="143" cm="1">
        <f t="array" ref="AN1789">INDEX($K:$P,ROW(),MATCH(AN$3,$K$2:$P$2,0))</f>
        <v>10</v>
      </c>
      <c r="AO1789" s="143" cm="1">
        <f t="array" ref="AO1789">INDEX($K:$P,ROW(),MATCH(AO$3,$K$2:$P$2,0))</f>
        <v>10</v>
      </c>
      <c r="AP1789" s="143" cm="1">
        <f t="array" ref="AP1789">INDEX($K:$P,ROW(),MATCH(AP$3,$K$2:$P$2,0))</f>
        <v>10</v>
      </c>
      <c r="AQ1789" s="143" cm="1">
        <f t="array" ref="AQ1789">INDEX($K:$P,ROW(),MATCH(AQ$3,$K$2:$P$2,0))</f>
        <v>10</v>
      </c>
      <c r="AR1789" s="143" cm="1">
        <f t="array" ref="AR1789">INDEX($K:$P,ROW(),MATCH(AR$3,$K$2:$P$2,0))</f>
        <v>10</v>
      </c>
      <c r="AS1789" s="143" cm="1">
        <f t="array" ref="AS1789">INDEX($K:$P,ROW(),MATCH(AS$3,$K$2:$P$2,0))</f>
        <v>10</v>
      </c>
      <c r="AT1789" s="143" cm="1">
        <f t="array" ref="AT1789">INDEX($K:$P,ROW(),MATCH(AT$3,$K$2:$P$2,0))</f>
        <v>10</v>
      </c>
      <c r="AU1789" s="143" cm="1">
        <f t="array" ref="AU1789">INDEX($K:$P,ROW(),MATCH(AU$3,$K$2:$P$2,0))</f>
        <v>10</v>
      </c>
      <c r="AV1789" s="143" cm="1">
        <f t="array" ref="AV1789">INDEX($K:$P,ROW(),MATCH(AV$3,$K$2:$P$2,0))</f>
        <v>10</v>
      </c>
      <c r="AW1789" s="143" cm="1">
        <f t="array" ref="AW1789">INDEX($K:$P,ROW(),MATCH(AW$3,$K$2:$P$2,0))</f>
        <v>10</v>
      </c>
      <c r="AX1789" s="143" cm="1">
        <f t="array" ref="AX1789">INDEX($K:$P,ROW(),MATCH(AX$3,$K$2:$P$2,0))</f>
        <v>10</v>
      </c>
      <c r="AY1789" s="143" cm="1">
        <f t="array" ref="AY1789">INDEX($K:$P,ROW(),MATCH(AY$3,$K$2:$P$2,0))</f>
        <v>10</v>
      </c>
      <c r="AZ1789" s="143" cm="1">
        <f t="array" ref="AZ1789">INDEX($K:$P,ROW(),MATCH(AZ$3,$K$2:$P$2,0))</f>
        <v>10</v>
      </c>
      <c r="BA1789" s="143" cm="1">
        <f t="array" ref="BA1789">INDEX($K:$P,ROW(),MATCH(BA$3,$K$2:$P$2,0))</f>
        <v>10</v>
      </c>
      <c r="BB1789" s="143" cm="1">
        <f t="array" ref="BB1789">INDEX($K:$P,ROW(),MATCH(BB$3,$K$2:$P$2,0))</f>
        <v>10</v>
      </c>
      <c r="BC1789" s="143" cm="1">
        <f t="array" ref="BC1789">INDEX($K:$P,ROW(),MATCH(BC$3,$K$2:$P$2,0))</f>
        <v>10</v>
      </c>
      <c r="BD1789" s="143" cm="1">
        <f t="array" ref="BD1789">INDEX($K:$P,ROW(),MATCH(BD$3,$K$2:$P$2,0))</f>
        <v>10</v>
      </c>
      <c r="BE1789" s="143" cm="1">
        <f t="array" ref="BE1789">INDEX($K:$P,ROW(),MATCH(BE$3,$K$2:$P$2,0))</f>
        <v>10</v>
      </c>
      <c r="BF1789" s="143" cm="1">
        <f t="array" ref="BF1789">INDEX($K:$P,ROW(),MATCH(BF$3,$K$2:$P$2,0))</f>
        <v>10</v>
      </c>
      <c r="BG1789" s="143" cm="1">
        <f t="array" ref="BG1789">INDEX($K:$P,ROW(),MATCH(BG$3,$K$2:$P$2,0))</f>
        <v>10</v>
      </c>
      <c r="BH1789" s="143" cm="1">
        <f t="array" ref="BH1789">INDEX($K:$P,ROW(),MATCH(BH$3,$K$2:$P$2,0))</f>
        <v>10</v>
      </c>
      <c r="BI1789" s="143" cm="1">
        <f t="array" ref="BI1789">INDEX($K:$P,ROW(),MATCH(BI$3,$K$2:$P$2,0))</f>
        <v>10</v>
      </c>
      <c r="BJ1789" s="143" cm="1">
        <f t="array" ref="BJ1789">INDEX($K:$P,ROW(),MATCH(BJ$3,$K$2:$P$2,0))</f>
        <v>10</v>
      </c>
      <c r="BK1789" s="143" cm="1">
        <f t="array" ref="BK1789">INDEX($K:$P,ROW(),MATCH(BK$3,$K$2:$P$2,0))</f>
        <v>10</v>
      </c>
      <c r="BL1789" s="143" cm="1">
        <f t="array" ref="BL1789">INDEX($K:$P,ROW(),MATCH(BL$3,$K$2:$P$2,0))</f>
        <v>10</v>
      </c>
      <c r="BM1789" s="143" cm="1">
        <f t="array" ref="BM1789">INDEX($K:$P,ROW(),MATCH(BM$3,$K$2:$P$2,0))</f>
        <v>10</v>
      </c>
      <c r="BN1789" s="143" cm="1">
        <f t="array" ref="BN1789">INDEX($K:$P,ROW(),MATCH(BN$3,$K$2:$P$2,0))</f>
        <v>10</v>
      </c>
      <c r="BO1789" s="143" cm="1">
        <f t="array" ref="BO1789">INDEX($K:$P,ROW(),MATCH(BO$3,$K$2:$P$2,0))</f>
        <v>10</v>
      </c>
      <c r="BP1789" s="143" cm="1">
        <f t="array" ref="BP1789">INDEX($K:$P,ROW(),MATCH(BP$3,$K$2:$P$2,0))</f>
        <v>10</v>
      </c>
      <c r="BQ1789" s="143" cm="1">
        <f t="array" ref="BQ1789">INDEX($K:$P,ROW(),MATCH(BQ$3,$K$2:$P$2,0))</f>
        <v>10</v>
      </c>
      <c r="BR1789" s="143" cm="1">
        <f t="array" ref="BR1789">INDEX($K:$P,ROW(),MATCH(BR$3,$K$2:$P$2,0))</f>
        <v>10</v>
      </c>
      <c r="BS1789" s="143" cm="1">
        <f t="array" ref="BS1789">INDEX($K:$P,ROW(),MATCH(BS$3,$K$2:$P$2,0))</f>
        <v>10</v>
      </c>
      <c r="BT1789" s="143" cm="1">
        <f t="array" ref="BT1789">INDEX($K:$P,ROW(),MATCH(BT$3,$K$2:$P$2,0))</f>
        <v>10</v>
      </c>
      <c r="BU1789" s="143" cm="1">
        <f t="array" ref="BU1789">INDEX($K:$P,ROW(),MATCH(BU$3,$K$2:$P$2,0))</f>
        <v>10</v>
      </c>
      <c r="BV1789" s="143" cm="1">
        <f t="array" ref="BV1789">INDEX($K:$P,ROW(),MATCH(BV$3,$K$2:$P$2,0))</f>
        <v>10</v>
      </c>
      <c r="BW1789" s="143" cm="1">
        <f t="array" ref="BW1789">INDEX($K:$P,ROW(),MATCH(BW$3,$K$2:$P$2,0))</f>
        <v>10</v>
      </c>
      <c r="BX1789" s="143" cm="1">
        <f t="array" ref="BX1789">INDEX($K:$P,ROW(),MATCH(BX$3,$K$2:$P$2,0))</f>
        <v>10</v>
      </c>
      <c r="BY1789" s="143" cm="1">
        <f t="array" ref="BY1789">INDEX($K:$P,ROW(),MATCH(BY$3,$K$2:$P$2,0))</f>
        <v>10</v>
      </c>
      <c r="BZ1789" s="143" cm="1">
        <f t="array" ref="BZ1789">INDEX($K:$P,ROW(),MATCH(BZ$3,$K$2:$P$2,0))</f>
        <v>10</v>
      </c>
      <c r="CA1789" s="143" cm="1">
        <f t="array" ref="CA1789">INDEX($K:$P,ROW(),MATCH(CA$3,$K$2:$P$2,0))</f>
        <v>10</v>
      </c>
      <c r="CB1789" s="143" cm="1">
        <f t="array" ref="CB1789">INDEX($K:$P,ROW(),MATCH(CB$3,$K$2:$P$2,0))</f>
        <v>10</v>
      </c>
      <c r="CC1789" s="143" cm="1">
        <f t="array" ref="CC1789">INDEX($K:$P,ROW(),MATCH(CC$3,$K$2:$P$2,0))</f>
        <v>10</v>
      </c>
      <c r="CD1789" s="143" cm="1">
        <f t="array" ref="CD1789">INDEX($K:$P,ROW(),MATCH(CD$3,$K$2:$P$2,0))</f>
        <v>10</v>
      </c>
      <c r="CE1789" s="143" cm="1">
        <f t="array" ref="CE1789">INDEX($K:$P,ROW(),MATCH(CE$3,$K$2:$P$2,0))</f>
        <v>10</v>
      </c>
      <c r="CF1789" s="143" cm="1">
        <f t="array" ref="CF1789">INDEX($K:$P,ROW(),MATCH(CF$3,$K$2:$P$2,0))</f>
        <v>10</v>
      </c>
      <c r="CG1789" s="143" cm="1">
        <f t="array" ref="CG1789">INDEX($K:$P,ROW(),MATCH(CG$3,$K$2:$P$2,0))</f>
        <v>10</v>
      </c>
      <c r="CH1789" s="143" cm="1">
        <f t="array" ref="CH1789">INDEX($K:$P,ROW(),MATCH(CH$3,$K$2:$P$2,0))</f>
        <v>10</v>
      </c>
      <c r="CI1789" s="143" cm="1">
        <f t="array" ref="CI1789">INDEX($K:$P,ROW(),MATCH(CI$3,$K$2:$P$2,0))</f>
        <v>10</v>
      </c>
      <c r="CJ1789" s="143" cm="1">
        <f t="array" ref="CJ1789">INDEX($K:$P,ROW(),MATCH(CJ$3,$K$2:$P$2,0))</f>
        <v>10</v>
      </c>
      <c r="CK1789" s="143" cm="1">
        <f t="array" ref="CK1789">INDEX($K:$P,ROW(),MATCH(CK$3,$K$2:$P$2,0))</f>
        <v>10</v>
      </c>
      <c r="CL1789" s="143" cm="1">
        <f t="array" ref="CL1789">INDEX($K:$P,ROW(),MATCH(CL$3,$K$2:$P$2,0))</f>
        <v>10</v>
      </c>
    </row>
    <row r="1790" spans="2:90" x14ac:dyDescent="0.4">
      <c r="B1790" s="123" t="str">
        <f>"Expense - "&amp;SUBSTITUTE(B1785,":","")</f>
        <v>Expense - Volume driven hourly wage</v>
      </c>
      <c r="C1790" t="s">
        <v>203</v>
      </c>
      <c r="D1790" t="s">
        <v>997</v>
      </c>
      <c r="E1790" s="8" t="str">
        <f t="shared" si="2113"/>
        <v>1790 HOURLY-S</v>
      </c>
      <c r="H1790" s="27"/>
      <c r="I1790" s="78"/>
      <c r="J1790" s="78"/>
      <c r="K1790" s="63">
        <f t="shared" ref="K1790:P1790" ca="1" si="2115">SUMIF($3:$3,K$2,1790:1790)</f>
        <v>-6000</v>
      </c>
      <c r="L1790" s="63">
        <f t="shared" ca="1" si="2115"/>
        <v>-6000</v>
      </c>
      <c r="M1790" s="63">
        <f t="shared" ca="1" si="2115"/>
        <v>-6000</v>
      </c>
      <c r="N1790" s="63">
        <f t="shared" ca="1" si="2115"/>
        <v>-6000</v>
      </c>
      <c r="O1790" s="63">
        <f t="shared" ca="1" si="2115"/>
        <v>-6000</v>
      </c>
      <c r="P1790" s="63">
        <f t="shared" ca="1" si="2115"/>
        <v>-6000</v>
      </c>
      <c r="R1790" s="33"/>
      <c r="S1790" s="144">
        <f t="shared" ref="S1790" ca="1" si="2116">-S1789*S1788</f>
        <v>-500</v>
      </c>
      <c r="T1790" s="144">
        <f t="shared" ref="T1790:AX1790" ca="1" si="2117">-T1789*T1788</f>
        <v>-500</v>
      </c>
      <c r="U1790" s="144">
        <f t="shared" ca="1" si="2117"/>
        <v>-500</v>
      </c>
      <c r="V1790" s="144">
        <f t="shared" ca="1" si="2117"/>
        <v>-500</v>
      </c>
      <c r="W1790" s="144">
        <f t="shared" ca="1" si="2117"/>
        <v>-500</v>
      </c>
      <c r="X1790" s="144">
        <f t="shared" ca="1" si="2117"/>
        <v>-500</v>
      </c>
      <c r="Y1790" s="144">
        <f t="shared" ca="1" si="2117"/>
        <v>-500</v>
      </c>
      <c r="Z1790" s="144">
        <f t="shared" ca="1" si="2117"/>
        <v>-500</v>
      </c>
      <c r="AA1790" s="144">
        <f t="shared" ca="1" si="2117"/>
        <v>-500</v>
      </c>
      <c r="AB1790" s="144">
        <f t="shared" ca="1" si="2117"/>
        <v>-500</v>
      </c>
      <c r="AC1790" s="144">
        <f t="shared" ca="1" si="2117"/>
        <v>-500</v>
      </c>
      <c r="AD1790" s="144">
        <f t="shared" ca="1" si="2117"/>
        <v>-500</v>
      </c>
      <c r="AE1790" s="144">
        <f t="shared" ca="1" si="2117"/>
        <v>-500</v>
      </c>
      <c r="AF1790" s="144">
        <f t="shared" ca="1" si="2117"/>
        <v>-500</v>
      </c>
      <c r="AG1790" s="144">
        <f t="shared" ca="1" si="2117"/>
        <v>-500</v>
      </c>
      <c r="AH1790" s="144">
        <f t="shared" ca="1" si="2117"/>
        <v>-500</v>
      </c>
      <c r="AI1790" s="144">
        <f t="shared" ca="1" si="2117"/>
        <v>-500</v>
      </c>
      <c r="AJ1790" s="144">
        <f t="shared" ca="1" si="2117"/>
        <v>-500</v>
      </c>
      <c r="AK1790" s="144">
        <f t="shared" ca="1" si="2117"/>
        <v>-500</v>
      </c>
      <c r="AL1790" s="144">
        <f t="shared" ca="1" si="2117"/>
        <v>-500</v>
      </c>
      <c r="AM1790" s="144">
        <f t="shared" ca="1" si="2117"/>
        <v>-500</v>
      </c>
      <c r="AN1790" s="144">
        <f t="shared" ca="1" si="2117"/>
        <v>-500</v>
      </c>
      <c r="AO1790" s="144">
        <f t="shared" ca="1" si="2117"/>
        <v>-500</v>
      </c>
      <c r="AP1790" s="144">
        <f t="shared" ca="1" si="2117"/>
        <v>-500</v>
      </c>
      <c r="AQ1790" s="144">
        <f t="shared" ca="1" si="2117"/>
        <v>-500</v>
      </c>
      <c r="AR1790" s="144">
        <f t="shared" ca="1" si="2117"/>
        <v>-500</v>
      </c>
      <c r="AS1790" s="144">
        <f t="shared" ca="1" si="2117"/>
        <v>-500</v>
      </c>
      <c r="AT1790" s="144">
        <f t="shared" ca="1" si="2117"/>
        <v>-500</v>
      </c>
      <c r="AU1790" s="144">
        <f t="shared" ca="1" si="2117"/>
        <v>-500</v>
      </c>
      <c r="AV1790" s="144">
        <f t="shared" ca="1" si="2117"/>
        <v>-500</v>
      </c>
      <c r="AW1790" s="144">
        <f t="shared" ca="1" si="2117"/>
        <v>-500</v>
      </c>
      <c r="AX1790" s="144">
        <f t="shared" ca="1" si="2117"/>
        <v>-500</v>
      </c>
      <c r="AY1790" s="144">
        <f t="shared" ref="AY1790:CD1790" ca="1" si="2118">-AY1789*AY1788</f>
        <v>-500</v>
      </c>
      <c r="AZ1790" s="144">
        <f t="shared" ca="1" si="2118"/>
        <v>-500</v>
      </c>
      <c r="BA1790" s="144">
        <f t="shared" ca="1" si="2118"/>
        <v>-500</v>
      </c>
      <c r="BB1790" s="144">
        <f t="shared" ca="1" si="2118"/>
        <v>-500</v>
      </c>
      <c r="BC1790" s="144">
        <f t="shared" ca="1" si="2118"/>
        <v>-500</v>
      </c>
      <c r="BD1790" s="144">
        <f t="shared" ca="1" si="2118"/>
        <v>-500</v>
      </c>
      <c r="BE1790" s="144">
        <f t="shared" ca="1" si="2118"/>
        <v>-500</v>
      </c>
      <c r="BF1790" s="144">
        <f t="shared" ca="1" si="2118"/>
        <v>-500</v>
      </c>
      <c r="BG1790" s="144">
        <f t="shared" ca="1" si="2118"/>
        <v>-500</v>
      </c>
      <c r="BH1790" s="144">
        <f t="shared" ca="1" si="2118"/>
        <v>-500</v>
      </c>
      <c r="BI1790" s="144">
        <f t="shared" ca="1" si="2118"/>
        <v>-500</v>
      </c>
      <c r="BJ1790" s="144">
        <f t="shared" ca="1" si="2118"/>
        <v>-500</v>
      </c>
      <c r="BK1790" s="144">
        <f t="shared" ca="1" si="2118"/>
        <v>-500</v>
      </c>
      <c r="BL1790" s="144">
        <f t="shared" ca="1" si="2118"/>
        <v>-500</v>
      </c>
      <c r="BM1790" s="144">
        <f t="shared" ca="1" si="2118"/>
        <v>-500</v>
      </c>
      <c r="BN1790" s="144">
        <f t="shared" ca="1" si="2118"/>
        <v>-500</v>
      </c>
      <c r="BO1790" s="144">
        <f t="shared" ca="1" si="2118"/>
        <v>-500</v>
      </c>
      <c r="BP1790" s="144">
        <f t="shared" ca="1" si="2118"/>
        <v>-500</v>
      </c>
      <c r="BQ1790" s="144">
        <f t="shared" ca="1" si="2118"/>
        <v>-500</v>
      </c>
      <c r="BR1790" s="144">
        <f t="shared" ca="1" si="2118"/>
        <v>-500</v>
      </c>
      <c r="BS1790" s="144">
        <f t="shared" ca="1" si="2118"/>
        <v>-500</v>
      </c>
      <c r="BT1790" s="144">
        <f t="shared" ca="1" si="2118"/>
        <v>-500</v>
      </c>
      <c r="BU1790" s="144">
        <f t="shared" ca="1" si="2118"/>
        <v>-500</v>
      </c>
      <c r="BV1790" s="144">
        <f t="shared" ca="1" si="2118"/>
        <v>-500</v>
      </c>
      <c r="BW1790" s="144">
        <f t="shared" ca="1" si="2118"/>
        <v>-500</v>
      </c>
      <c r="BX1790" s="144">
        <f t="shared" ca="1" si="2118"/>
        <v>-500</v>
      </c>
      <c r="BY1790" s="144">
        <f t="shared" ca="1" si="2118"/>
        <v>-500</v>
      </c>
      <c r="BZ1790" s="144">
        <f t="shared" ca="1" si="2118"/>
        <v>-500</v>
      </c>
      <c r="CA1790" s="144">
        <f t="shared" ca="1" si="2118"/>
        <v>-500</v>
      </c>
      <c r="CB1790" s="144">
        <f t="shared" ca="1" si="2118"/>
        <v>-500</v>
      </c>
      <c r="CC1790" s="144">
        <f t="shared" ca="1" si="2118"/>
        <v>-500</v>
      </c>
      <c r="CD1790" s="144">
        <f t="shared" ca="1" si="2118"/>
        <v>-500</v>
      </c>
      <c r="CE1790" s="144">
        <f t="shared" ref="CE1790:CK1790" ca="1" si="2119">-CE1789*CE1788</f>
        <v>-500</v>
      </c>
      <c r="CF1790" s="144">
        <f t="shared" ca="1" si="2119"/>
        <v>-500</v>
      </c>
      <c r="CG1790" s="144">
        <f t="shared" ca="1" si="2119"/>
        <v>-500</v>
      </c>
      <c r="CH1790" s="144">
        <f t="shared" ca="1" si="2119"/>
        <v>-500</v>
      </c>
      <c r="CI1790" s="144">
        <f t="shared" ca="1" si="2119"/>
        <v>-500</v>
      </c>
      <c r="CJ1790" s="144">
        <f t="shared" ca="1" si="2119"/>
        <v>-500</v>
      </c>
      <c r="CK1790" s="144">
        <f t="shared" ca="1" si="2119"/>
        <v>-500</v>
      </c>
      <c r="CL1790" s="144">
        <f t="shared" ref="CL1790" ca="1" si="2120">-CL1789*CL1788</f>
        <v>-500</v>
      </c>
    </row>
    <row r="1791" spans="2:90" x14ac:dyDescent="0.4">
      <c r="D1791" t="s">
        <v>997</v>
      </c>
      <c r="E1791" s="8" t="str">
        <f t="shared" si="2113"/>
        <v>1791 HOURLY-S</v>
      </c>
      <c r="G1791" t="s">
        <v>244</v>
      </c>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row>
    <row r="1792" spans="2:90" x14ac:dyDescent="0.4">
      <c r="B1792" s="132" t="str">
        <f>B1777</f>
        <v>(Primary label)</v>
      </c>
      <c r="D1792" t="s">
        <v>997</v>
      </c>
      <c r="E1792" s="8" t="str">
        <f t="shared" si="2113"/>
        <v>1792 HOURLY-S</v>
      </c>
      <c r="G1792" t="s">
        <v>332</v>
      </c>
      <c r="H1792" s="27"/>
      <c r="I1792" s="78"/>
      <c r="J1792" s="78"/>
      <c r="K1792" s="33"/>
      <c r="L1792" s="33"/>
      <c r="M1792" s="33"/>
      <c r="N1792" s="33"/>
      <c r="O1792" s="33"/>
      <c r="P1792" s="33"/>
      <c r="R1792" s="33"/>
      <c r="S1792" s="77"/>
      <c r="T1792" s="77"/>
      <c r="U1792" s="77"/>
      <c r="V1792" s="77"/>
      <c r="W1792" s="77"/>
      <c r="X1792" s="77"/>
      <c r="Y1792" s="77"/>
      <c r="Z1792" s="77"/>
      <c r="AA1792" s="77"/>
      <c r="AB1792" s="77"/>
      <c r="AC1792" s="77"/>
      <c r="AD1792" s="77"/>
      <c r="AE1792" s="77"/>
      <c r="AF1792" s="77"/>
      <c r="AG1792" s="77"/>
      <c r="AH1792" s="77"/>
      <c r="AI1792" s="77"/>
      <c r="AJ1792" s="77"/>
      <c r="AK1792" s="77"/>
      <c r="AL1792" s="77"/>
      <c r="AM1792" s="77"/>
      <c r="AN1792" s="77"/>
      <c r="AO1792" s="77"/>
      <c r="AP1792" s="77"/>
      <c r="AQ1792" s="77"/>
      <c r="AR1792" s="77"/>
      <c r="AS1792" s="77"/>
      <c r="AT1792" s="77"/>
      <c r="AU1792" s="77"/>
      <c r="AV1792" s="77"/>
      <c r="AW1792" s="77"/>
      <c r="AX1792" s="77"/>
      <c r="AY1792" s="77"/>
      <c r="AZ1792" s="77"/>
      <c r="BA1792" s="77"/>
      <c r="BB1792" s="77"/>
      <c r="BC1792" s="77"/>
      <c r="BD1792" s="77"/>
      <c r="BE1792" s="77"/>
      <c r="BF1792" s="77"/>
      <c r="BG1792" s="77"/>
      <c r="BH1792" s="77"/>
      <c r="BI1792" s="77"/>
      <c r="BJ1792" s="77"/>
      <c r="BK1792" s="77"/>
      <c r="BL1792" s="77"/>
      <c r="BM1792" s="77"/>
      <c r="BN1792" s="77"/>
      <c r="BO1792" s="77"/>
      <c r="BP1792" s="77"/>
      <c r="BQ1792" s="77"/>
      <c r="BR1792" s="77"/>
      <c r="BS1792" s="77"/>
      <c r="BT1792" s="77"/>
      <c r="BU1792" s="77"/>
      <c r="BV1792" s="77"/>
      <c r="BW1792" s="77"/>
      <c r="BX1792" s="77"/>
      <c r="BY1792" s="77"/>
      <c r="BZ1792" s="77"/>
      <c r="CA1792" s="77"/>
      <c r="CB1792" s="77"/>
      <c r="CC1792" s="77"/>
      <c r="CD1792" s="77"/>
      <c r="CE1792" s="77"/>
      <c r="CF1792" s="77"/>
      <c r="CG1792" s="77"/>
      <c r="CH1792" s="77"/>
      <c r="CI1792" s="77"/>
      <c r="CJ1792" s="77"/>
      <c r="CK1792" s="77"/>
      <c r="CL1792" s="77"/>
    </row>
    <row r="1793" spans="2:90" x14ac:dyDescent="0.4">
      <c r="B1793" s="132" t="str">
        <f>B1778</f>
        <v>primary unit</v>
      </c>
      <c r="D1793" t="s">
        <v>997</v>
      </c>
      <c r="E1793" s="8" t="str">
        <f>ROW()&amp;" "&amp;D1793</f>
        <v>1793 HOURLY-S</v>
      </c>
      <c r="G1793" t="s">
        <v>332</v>
      </c>
      <c r="H1793" s="12"/>
      <c r="I1793" s="60"/>
      <c r="J1793" s="60"/>
      <c r="K1793" s="21"/>
      <c r="L1793" s="21"/>
      <c r="M1793" s="21"/>
      <c r="N1793" s="21"/>
      <c r="O1793" s="21"/>
      <c r="P1793" s="21"/>
      <c r="R1793" s="20"/>
      <c r="S1793" s="146"/>
      <c r="T1793" s="146"/>
      <c r="U1793" s="146"/>
      <c r="V1793" s="146"/>
      <c r="W1793" s="146"/>
      <c r="X1793" s="146"/>
      <c r="Y1793" s="146"/>
      <c r="Z1793" s="146"/>
      <c r="AA1793" s="146"/>
      <c r="AB1793" s="146"/>
      <c r="AC1793" s="146"/>
      <c r="AD1793" s="146"/>
      <c r="AE1793" s="146"/>
      <c r="AF1793" s="146"/>
      <c r="AG1793" s="146"/>
      <c r="AH1793" s="146"/>
      <c r="AI1793" s="146"/>
      <c r="AJ1793" s="146"/>
      <c r="AK1793" s="146"/>
      <c r="AL1793" s="146"/>
      <c r="AM1793" s="146"/>
      <c r="AN1793" s="146"/>
      <c r="AO1793" s="146"/>
      <c r="AP1793" s="146"/>
      <c r="AQ1793" s="146"/>
      <c r="AR1793" s="146"/>
      <c r="AS1793" s="146"/>
      <c r="AT1793" s="146"/>
      <c r="AU1793" s="146"/>
      <c r="AV1793" s="146"/>
      <c r="AW1793" s="146"/>
      <c r="AX1793" s="146"/>
      <c r="AY1793" s="146"/>
      <c r="AZ1793" s="146"/>
      <c r="BA1793" s="146"/>
      <c r="BB1793" s="146"/>
      <c r="BC1793" s="146"/>
      <c r="BD1793" s="146"/>
      <c r="BE1793" s="146"/>
      <c r="BF1793" s="146"/>
      <c r="BG1793" s="146"/>
      <c r="BH1793" s="146"/>
      <c r="BI1793" s="146"/>
      <c r="BJ1793" s="146"/>
      <c r="BK1793" s="146"/>
      <c r="BL1793" s="146"/>
      <c r="BM1793" s="146"/>
      <c r="BN1793" s="146"/>
      <c r="BO1793" s="146"/>
      <c r="BP1793" s="146"/>
      <c r="BQ1793" s="146"/>
      <c r="BR1793" s="146"/>
      <c r="BS1793" s="146"/>
      <c r="BT1793" s="146"/>
      <c r="BU1793" s="146"/>
      <c r="BV1793" s="146"/>
      <c r="BW1793" s="146"/>
      <c r="BX1793" s="146"/>
      <c r="BY1793" s="146"/>
      <c r="BZ1793" s="146"/>
      <c r="CA1793" s="146"/>
      <c r="CB1793" s="146"/>
      <c r="CC1793" s="146"/>
      <c r="CD1793" s="146"/>
      <c r="CE1793" s="146"/>
      <c r="CF1793" s="146"/>
      <c r="CG1793" s="146"/>
      <c r="CH1793" s="146"/>
      <c r="CI1793" s="146"/>
      <c r="CJ1793" s="146"/>
      <c r="CK1793" s="146"/>
      <c r="CL1793" s="146"/>
    </row>
    <row r="1794" spans="2:90" x14ac:dyDescent="0.4">
      <c r="B1794" s="132" t="str">
        <f>B1779</f>
        <v>Primary revenue driver</v>
      </c>
      <c r="D1794" t="s">
        <v>997</v>
      </c>
      <c r="E1794" s="8" t="str">
        <f t="shared" ref="E1794:E1799" si="2121">ROW()&amp;" "&amp;D1794</f>
        <v>1794 HOURLY-S</v>
      </c>
      <c r="G1794" t="s">
        <v>332</v>
      </c>
      <c r="K1794" s="53"/>
      <c r="L1794" s="53"/>
      <c r="M1794" s="53"/>
      <c r="N1794" s="53"/>
      <c r="O1794" s="53"/>
      <c r="P1794" s="53"/>
      <c r="R1794" s="24"/>
      <c r="S1794" s="175" t="str">
        <f t="shared" ref="S1794" si="2122">S1779</f>
        <v>S$12</v>
      </c>
      <c r="T1794" s="175" t="str">
        <f t="shared" ref="T1794:CD1794" si="2123">T1779</f>
        <v>T$12</v>
      </c>
      <c r="U1794" s="175" t="str">
        <f t="shared" si="2123"/>
        <v>U$12</v>
      </c>
      <c r="V1794" s="175" t="str">
        <f t="shared" si="2123"/>
        <v>V$12</v>
      </c>
      <c r="W1794" s="175" t="str">
        <f t="shared" si="2123"/>
        <v>W$12</v>
      </c>
      <c r="X1794" s="175" t="str">
        <f t="shared" si="2123"/>
        <v>X$12</v>
      </c>
      <c r="Y1794" s="175" t="str">
        <f t="shared" si="2123"/>
        <v>Y$12</v>
      </c>
      <c r="Z1794" s="175" t="str">
        <f t="shared" si="2123"/>
        <v>Z$12</v>
      </c>
      <c r="AA1794" s="175" t="str">
        <f t="shared" si="2123"/>
        <v>AA$12</v>
      </c>
      <c r="AB1794" s="175" t="str">
        <f t="shared" si="2123"/>
        <v>AB$12</v>
      </c>
      <c r="AC1794" s="175" t="str">
        <f t="shared" si="2123"/>
        <v>AC$12</v>
      </c>
      <c r="AD1794" s="175" t="str">
        <f t="shared" si="2123"/>
        <v>AD$12</v>
      </c>
      <c r="AE1794" s="175" t="str">
        <f t="shared" si="2123"/>
        <v>AE$12</v>
      </c>
      <c r="AF1794" s="175" t="str">
        <f t="shared" si="2123"/>
        <v>AF$12</v>
      </c>
      <c r="AG1794" s="175" t="str">
        <f t="shared" si="2123"/>
        <v>AG$12</v>
      </c>
      <c r="AH1794" s="175" t="str">
        <f t="shared" si="2123"/>
        <v>AH$12</v>
      </c>
      <c r="AI1794" s="175" t="str">
        <f t="shared" si="2123"/>
        <v>AI$12</v>
      </c>
      <c r="AJ1794" s="175" t="str">
        <f t="shared" si="2123"/>
        <v>AJ$12</v>
      </c>
      <c r="AK1794" s="175" t="str">
        <f t="shared" si="2123"/>
        <v>AK$12</v>
      </c>
      <c r="AL1794" s="175" t="str">
        <f t="shared" si="2123"/>
        <v>AL$12</v>
      </c>
      <c r="AM1794" s="175" t="str">
        <f t="shared" si="2123"/>
        <v>AM$12</v>
      </c>
      <c r="AN1794" s="175" t="str">
        <f t="shared" si="2123"/>
        <v>AN$12</v>
      </c>
      <c r="AO1794" s="175" t="str">
        <f t="shared" si="2123"/>
        <v>AO$12</v>
      </c>
      <c r="AP1794" s="175" t="str">
        <f t="shared" si="2123"/>
        <v>AP$12</v>
      </c>
      <c r="AQ1794" s="175" t="str">
        <f t="shared" si="2123"/>
        <v>AQ$12</v>
      </c>
      <c r="AR1794" s="175" t="str">
        <f t="shared" si="2123"/>
        <v>AR$12</v>
      </c>
      <c r="AS1794" s="175" t="str">
        <f t="shared" si="2123"/>
        <v>AS$12</v>
      </c>
      <c r="AT1794" s="175" t="str">
        <f t="shared" si="2123"/>
        <v>AT$12</v>
      </c>
      <c r="AU1794" s="175" t="str">
        <f t="shared" si="2123"/>
        <v>AU$12</v>
      </c>
      <c r="AV1794" s="175" t="str">
        <f t="shared" si="2123"/>
        <v>AV$12</v>
      </c>
      <c r="AW1794" s="175" t="str">
        <f t="shared" si="2123"/>
        <v>AW$12</v>
      </c>
      <c r="AX1794" s="175" t="str">
        <f t="shared" si="2123"/>
        <v>AX$12</v>
      </c>
      <c r="AY1794" s="175" t="str">
        <f t="shared" si="2123"/>
        <v>AY$12</v>
      </c>
      <c r="AZ1794" s="175" t="str">
        <f t="shared" si="2123"/>
        <v>AZ$12</v>
      </c>
      <c r="BA1794" s="175" t="str">
        <f t="shared" si="2123"/>
        <v>BA$12</v>
      </c>
      <c r="BB1794" s="175" t="str">
        <f t="shared" si="2123"/>
        <v>BB$12</v>
      </c>
      <c r="BC1794" s="175" t="str">
        <f t="shared" si="2123"/>
        <v>BC$12</v>
      </c>
      <c r="BD1794" s="175" t="str">
        <f t="shared" si="2123"/>
        <v>BD$12</v>
      </c>
      <c r="BE1794" s="175" t="str">
        <f t="shared" si="2123"/>
        <v>BE$12</v>
      </c>
      <c r="BF1794" s="175" t="str">
        <f t="shared" si="2123"/>
        <v>BF$12</v>
      </c>
      <c r="BG1794" s="175" t="str">
        <f t="shared" si="2123"/>
        <v>BG$12</v>
      </c>
      <c r="BH1794" s="175" t="str">
        <f t="shared" si="2123"/>
        <v>BH$12</v>
      </c>
      <c r="BI1794" s="175" t="str">
        <f t="shared" si="2123"/>
        <v>BI$12</v>
      </c>
      <c r="BJ1794" s="175" t="str">
        <f t="shared" si="2123"/>
        <v>BJ$12</v>
      </c>
      <c r="BK1794" s="175" t="str">
        <f t="shared" si="2123"/>
        <v>BK$12</v>
      </c>
      <c r="BL1794" s="175" t="str">
        <f t="shared" si="2123"/>
        <v>BL$12</v>
      </c>
      <c r="BM1794" s="175" t="str">
        <f t="shared" si="2123"/>
        <v>BM$12</v>
      </c>
      <c r="BN1794" s="175" t="str">
        <f t="shared" si="2123"/>
        <v>BN$12</v>
      </c>
      <c r="BO1794" s="175" t="str">
        <f t="shared" si="2123"/>
        <v>BO$12</v>
      </c>
      <c r="BP1794" s="175" t="str">
        <f t="shared" si="2123"/>
        <v>BP$12</v>
      </c>
      <c r="BQ1794" s="175" t="str">
        <f t="shared" si="2123"/>
        <v>BQ$12</v>
      </c>
      <c r="BR1794" s="175" t="str">
        <f t="shared" si="2123"/>
        <v>BR$12</v>
      </c>
      <c r="BS1794" s="175" t="str">
        <f t="shared" si="2123"/>
        <v>BS$12</v>
      </c>
      <c r="BT1794" s="175" t="str">
        <f t="shared" si="2123"/>
        <v>BT$12</v>
      </c>
      <c r="BU1794" s="175" t="str">
        <f t="shared" si="2123"/>
        <v>BU$12</v>
      </c>
      <c r="BV1794" s="175" t="str">
        <f t="shared" si="2123"/>
        <v>BV$12</v>
      </c>
      <c r="BW1794" s="175" t="str">
        <f t="shared" si="2123"/>
        <v>BW$12</v>
      </c>
      <c r="BX1794" s="175" t="str">
        <f t="shared" si="2123"/>
        <v>BX$12</v>
      </c>
      <c r="BY1794" s="175" t="str">
        <f t="shared" si="2123"/>
        <v>BY$12</v>
      </c>
      <c r="BZ1794" s="175" t="str">
        <f t="shared" si="2123"/>
        <v>BZ$12</v>
      </c>
      <c r="CA1794" s="175" t="str">
        <f t="shared" si="2123"/>
        <v>CA$12</v>
      </c>
      <c r="CB1794" s="175" t="str">
        <f t="shared" si="2123"/>
        <v>CB$12</v>
      </c>
      <c r="CC1794" s="175" t="str">
        <f t="shared" si="2123"/>
        <v>CC$12</v>
      </c>
      <c r="CD1794" s="175" t="str">
        <f t="shared" si="2123"/>
        <v>CD$12</v>
      </c>
      <c r="CE1794" s="175" t="str">
        <f t="shared" ref="CE1794:CK1794" si="2124">CE1779</f>
        <v>CE$12</v>
      </c>
      <c r="CF1794" s="175" t="str">
        <f t="shared" si="2124"/>
        <v>CF$12</v>
      </c>
      <c r="CG1794" s="175" t="str">
        <f t="shared" si="2124"/>
        <v>CG$12</v>
      </c>
      <c r="CH1794" s="175" t="str">
        <f t="shared" si="2124"/>
        <v>CH$12</v>
      </c>
      <c r="CI1794" s="175" t="str">
        <f t="shared" si="2124"/>
        <v>CI$12</v>
      </c>
      <c r="CJ1794" s="175" t="str">
        <f t="shared" si="2124"/>
        <v>CJ$12</v>
      </c>
      <c r="CK1794" s="175" t="str">
        <f t="shared" si="2124"/>
        <v>CK$12</v>
      </c>
      <c r="CL1794" s="175" t="str">
        <f t="shared" ref="CL1794" si="2125">CL1779</f>
        <v>CL$12</v>
      </c>
    </row>
    <row r="1795" spans="2:90" x14ac:dyDescent="0.4">
      <c r="B1795" s="132" t="str">
        <f>B1780</f>
        <v>Primary volume driver</v>
      </c>
      <c r="D1795" t="s">
        <v>997</v>
      </c>
      <c r="E1795" s="8" t="str">
        <f t="shared" si="2121"/>
        <v>1795 HOURLY-S</v>
      </c>
      <c r="G1795" t="s">
        <v>332</v>
      </c>
      <c r="H1795" s="12"/>
      <c r="I1795" s="60"/>
      <c r="J1795" s="60"/>
      <c r="K1795" s="15"/>
      <c r="L1795" s="15"/>
      <c r="M1795" s="15"/>
      <c r="N1795" s="15"/>
      <c r="O1795" s="15"/>
      <c r="P1795" s="15"/>
      <c r="R1795" s="15"/>
      <c r="S1795" s="175" t="str">
        <f t="shared" ref="S1795" si="2126">S1780</f>
        <v>S$13</v>
      </c>
      <c r="T1795" s="175" t="str">
        <f t="shared" ref="T1795:CD1795" si="2127">T1780</f>
        <v>T$13</v>
      </c>
      <c r="U1795" s="175" t="str">
        <f t="shared" si="2127"/>
        <v>U$13</v>
      </c>
      <c r="V1795" s="175" t="str">
        <f t="shared" si="2127"/>
        <v>V$13</v>
      </c>
      <c r="W1795" s="175" t="str">
        <f t="shared" si="2127"/>
        <v>W$13</v>
      </c>
      <c r="X1795" s="175" t="str">
        <f t="shared" si="2127"/>
        <v>X$13</v>
      </c>
      <c r="Y1795" s="175" t="str">
        <f t="shared" si="2127"/>
        <v>Y$13</v>
      </c>
      <c r="Z1795" s="175" t="str">
        <f t="shared" si="2127"/>
        <v>Z$13</v>
      </c>
      <c r="AA1795" s="175" t="str">
        <f t="shared" si="2127"/>
        <v>AA$13</v>
      </c>
      <c r="AB1795" s="175" t="str">
        <f t="shared" si="2127"/>
        <v>AB$13</v>
      </c>
      <c r="AC1795" s="175" t="str">
        <f t="shared" si="2127"/>
        <v>AC$13</v>
      </c>
      <c r="AD1795" s="175" t="str">
        <f t="shared" si="2127"/>
        <v>AD$13</v>
      </c>
      <c r="AE1795" s="175" t="str">
        <f t="shared" si="2127"/>
        <v>AE$13</v>
      </c>
      <c r="AF1795" s="175" t="str">
        <f t="shared" si="2127"/>
        <v>AF$13</v>
      </c>
      <c r="AG1795" s="175" t="str">
        <f t="shared" si="2127"/>
        <v>AG$13</v>
      </c>
      <c r="AH1795" s="175" t="str">
        <f t="shared" si="2127"/>
        <v>AH$13</v>
      </c>
      <c r="AI1795" s="175" t="str">
        <f t="shared" si="2127"/>
        <v>AI$13</v>
      </c>
      <c r="AJ1795" s="175" t="str">
        <f t="shared" si="2127"/>
        <v>AJ$13</v>
      </c>
      <c r="AK1795" s="175" t="str">
        <f t="shared" si="2127"/>
        <v>AK$13</v>
      </c>
      <c r="AL1795" s="175" t="str">
        <f t="shared" si="2127"/>
        <v>AL$13</v>
      </c>
      <c r="AM1795" s="175" t="str">
        <f t="shared" si="2127"/>
        <v>AM$13</v>
      </c>
      <c r="AN1795" s="175" t="str">
        <f t="shared" si="2127"/>
        <v>AN$13</v>
      </c>
      <c r="AO1795" s="175" t="str">
        <f t="shared" si="2127"/>
        <v>AO$13</v>
      </c>
      <c r="AP1795" s="175" t="str">
        <f t="shared" si="2127"/>
        <v>AP$13</v>
      </c>
      <c r="AQ1795" s="175" t="str">
        <f t="shared" si="2127"/>
        <v>AQ$13</v>
      </c>
      <c r="AR1795" s="175" t="str">
        <f t="shared" si="2127"/>
        <v>AR$13</v>
      </c>
      <c r="AS1795" s="175" t="str">
        <f t="shared" si="2127"/>
        <v>AS$13</v>
      </c>
      <c r="AT1795" s="175" t="str">
        <f t="shared" si="2127"/>
        <v>AT$13</v>
      </c>
      <c r="AU1795" s="175" t="str">
        <f t="shared" si="2127"/>
        <v>AU$13</v>
      </c>
      <c r="AV1795" s="175" t="str">
        <f t="shared" si="2127"/>
        <v>AV$13</v>
      </c>
      <c r="AW1795" s="175" t="str">
        <f t="shared" si="2127"/>
        <v>AW$13</v>
      </c>
      <c r="AX1795" s="175" t="str">
        <f t="shared" si="2127"/>
        <v>AX$13</v>
      </c>
      <c r="AY1795" s="175" t="str">
        <f t="shared" si="2127"/>
        <v>AY$13</v>
      </c>
      <c r="AZ1795" s="175" t="str">
        <f t="shared" si="2127"/>
        <v>AZ$13</v>
      </c>
      <c r="BA1795" s="175" t="str">
        <f t="shared" si="2127"/>
        <v>BA$13</v>
      </c>
      <c r="BB1795" s="175" t="str">
        <f t="shared" si="2127"/>
        <v>BB$13</v>
      </c>
      <c r="BC1795" s="175" t="str">
        <f t="shared" si="2127"/>
        <v>BC$13</v>
      </c>
      <c r="BD1795" s="175" t="str">
        <f t="shared" si="2127"/>
        <v>BD$13</v>
      </c>
      <c r="BE1795" s="175" t="str">
        <f t="shared" si="2127"/>
        <v>BE$13</v>
      </c>
      <c r="BF1795" s="175" t="str">
        <f t="shared" si="2127"/>
        <v>BF$13</v>
      </c>
      <c r="BG1795" s="175" t="str">
        <f t="shared" si="2127"/>
        <v>BG$13</v>
      </c>
      <c r="BH1795" s="175" t="str">
        <f t="shared" si="2127"/>
        <v>BH$13</v>
      </c>
      <c r="BI1795" s="175" t="str">
        <f t="shared" si="2127"/>
        <v>BI$13</v>
      </c>
      <c r="BJ1795" s="175" t="str">
        <f t="shared" si="2127"/>
        <v>BJ$13</v>
      </c>
      <c r="BK1795" s="175" t="str">
        <f t="shared" si="2127"/>
        <v>BK$13</v>
      </c>
      <c r="BL1795" s="175" t="str">
        <f t="shared" si="2127"/>
        <v>BL$13</v>
      </c>
      <c r="BM1795" s="175" t="str">
        <f t="shared" si="2127"/>
        <v>BM$13</v>
      </c>
      <c r="BN1795" s="175" t="str">
        <f t="shared" si="2127"/>
        <v>BN$13</v>
      </c>
      <c r="BO1795" s="175" t="str">
        <f t="shared" si="2127"/>
        <v>BO$13</v>
      </c>
      <c r="BP1795" s="175" t="str">
        <f t="shared" si="2127"/>
        <v>BP$13</v>
      </c>
      <c r="BQ1795" s="175" t="str">
        <f t="shared" si="2127"/>
        <v>BQ$13</v>
      </c>
      <c r="BR1795" s="175" t="str">
        <f t="shared" si="2127"/>
        <v>BR$13</v>
      </c>
      <c r="BS1795" s="175" t="str">
        <f t="shared" si="2127"/>
        <v>BS$13</v>
      </c>
      <c r="BT1795" s="175" t="str">
        <f t="shared" si="2127"/>
        <v>BT$13</v>
      </c>
      <c r="BU1795" s="175" t="str">
        <f t="shared" si="2127"/>
        <v>BU$13</v>
      </c>
      <c r="BV1795" s="175" t="str">
        <f t="shared" si="2127"/>
        <v>BV$13</v>
      </c>
      <c r="BW1795" s="175" t="str">
        <f t="shared" si="2127"/>
        <v>BW$13</v>
      </c>
      <c r="BX1795" s="175" t="str">
        <f t="shared" si="2127"/>
        <v>BX$13</v>
      </c>
      <c r="BY1795" s="175" t="str">
        <f t="shared" si="2127"/>
        <v>BY$13</v>
      </c>
      <c r="BZ1795" s="175" t="str">
        <f t="shared" si="2127"/>
        <v>BZ$13</v>
      </c>
      <c r="CA1795" s="175" t="str">
        <f t="shared" si="2127"/>
        <v>CA$13</v>
      </c>
      <c r="CB1795" s="175" t="str">
        <f t="shared" si="2127"/>
        <v>CB$13</v>
      </c>
      <c r="CC1795" s="175" t="str">
        <f t="shared" si="2127"/>
        <v>CC$13</v>
      </c>
      <c r="CD1795" s="175" t="str">
        <f t="shared" si="2127"/>
        <v>CD$13</v>
      </c>
      <c r="CE1795" s="175" t="str">
        <f t="shared" ref="CE1795:CK1795" si="2128">CE1780</f>
        <v>CE$13</v>
      </c>
      <c r="CF1795" s="175" t="str">
        <f t="shared" si="2128"/>
        <v>CF$13</v>
      </c>
      <c r="CG1795" s="175" t="str">
        <f t="shared" si="2128"/>
        <v>CG$13</v>
      </c>
      <c r="CH1795" s="175" t="str">
        <f t="shared" si="2128"/>
        <v>CH$13</v>
      </c>
      <c r="CI1795" s="175" t="str">
        <f t="shared" si="2128"/>
        <v>CI$13</v>
      </c>
      <c r="CJ1795" s="175" t="str">
        <f t="shared" si="2128"/>
        <v>CJ$13</v>
      </c>
      <c r="CK1795" s="175" t="str">
        <f t="shared" si="2128"/>
        <v>CK$13</v>
      </c>
      <c r="CL1795" s="175" t="str">
        <f t="shared" ref="CL1795" si="2129">CL1780</f>
        <v>CL$13</v>
      </c>
    </row>
    <row r="1796" spans="2:90" x14ac:dyDescent="0.4">
      <c r="B1796" s="187" t="str">
        <f>B1785</f>
        <v>Volume driven hourly wage</v>
      </c>
      <c r="D1796" t="s">
        <v>997</v>
      </c>
      <c r="E1796" s="8" t="str">
        <f t="shared" si="2121"/>
        <v>1796 HOURLY-S</v>
      </c>
      <c r="G1796" t="s">
        <v>332</v>
      </c>
      <c r="H1796" s="12"/>
      <c r="I1796" s="60"/>
      <c r="J1796" s="60"/>
      <c r="K1796" s="15"/>
      <c r="L1796" s="15"/>
      <c r="M1796" s="15"/>
      <c r="N1796" s="15"/>
      <c r="O1796" s="15"/>
      <c r="P1796" s="15"/>
      <c r="R1796" s="15"/>
      <c r="S1796" s="175">
        <f t="shared" ref="S1796" si="2130">S1781</f>
        <v>0</v>
      </c>
      <c r="T1796" s="175">
        <f t="shared" ref="T1796:CD1796" si="2131">T1781</f>
        <v>0</v>
      </c>
      <c r="U1796" s="175">
        <f t="shared" si="2131"/>
        <v>0</v>
      </c>
      <c r="V1796" s="175">
        <f t="shared" si="2131"/>
        <v>0</v>
      </c>
      <c r="W1796" s="175">
        <f t="shared" si="2131"/>
        <v>0</v>
      </c>
      <c r="X1796" s="175">
        <f t="shared" si="2131"/>
        <v>0</v>
      </c>
      <c r="Y1796" s="175">
        <f t="shared" si="2131"/>
        <v>0</v>
      </c>
      <c r="Z1796" s="175">
        <f t="shared" si="2131"/>
        <v>0</v>
      </c>
      <c r="AA1796" s="175">
        <f t="shared" si="2131"/>
        <v>0</v>
      </c>
      <c r="AB1796" s="175">
        <f t="shared" si="2131"/>
        <v>0</v>
      </c>
      <c r="AC1796" s="175">
        <f t="shared" si="2131"/>
        <v>0</v>
      </c>
      <c r="AD1796" s="175">
        <f t="shared" si="2131"/>
        <v>0</v>
      </c>
      <c r="AE1796" s="175">
        <f t="shared" si="2131"/>
        <v>0</v>
      </c>
      <c r="AF1796" s="175">
        <f t="shared" si="2131"/>
        <v>0</v>
      </c>
      <c r="AG1796" s="175">
        <f t="shared" si="2131"/>
        <v>0</v>
      </c>
      <c r="AH1796" s="175">
        <f t="shared" si="2131"/>
        <v>0</v>
      </c>
      <c r="AI1796" s="175">
        <f t="shared" si="2131"/>
        <v>0</v>
      </c>
      <c r="AJ1796" s="175">
        <f t="shared" si="2131"/>
        <v>0</v>
      </c>
      <c r="AK1796" s="175">
        <f t="shared" si="2131"/>
        <v>0</v>
      </c>
      <c r="AL1796" s="175">
        <f t="shared" si="2131"/>
        <v>0</v>
      </c>
      <c r="AM1796" s="175">
        <f t="shared" si="2131"/>
        <v>0</v>
      </c>
      <c r="AN1796" s="175">
        <f t="shared" si="2131"/>
        <v>0</v>
      </c>
      <c r="AO1796" s="175">
        <f t="shared" si="2131"/>
        <v>0</v>
      </c>
      <c r="AP1796" s="175">
        <f t="shared" si="2131"/>
        <v>0</v>
      </c>
      <c r="AQ1796" s="175">
        <f t="shared" si="2131"/>
        <v>0</v>
      </c>
      <c r="AR1796" s="175">
        <f t="shared" si="2131"/>
        <v>0</v>
      </c>
      <c r="AS1796" s="175">
        <f t="shared" si="2131"/>
        <v>0</v>
      </c>
      <c r="AT1796" s="175">
        <f t="shared" si="2131"/>
        <v>0</v>
      </c>
      <c r="AU1796" s="175">
        <f t="shared" si="2131"/>
        <v>0</v>
      </c>
      <c r="AV1796" s="175">
        <f t="shared" si="2131"/>
        <v>0</v>
      </c>
      <c r="AW1796" s="175">
        <f t="shared" si="2131"/>
        <v>0</v>
      </c>
      <c r="AX1796" s="175">
        <f t="shared" si="2131"/>
        <v>0</v>
      </c>
      <c r="AY1796" s="175">
        <f t="shared" si="2131"/>
        <v>0</v>
      </c>
      <c r="AZ1796" s="175">
        <f t="shared" si="2131"/>
        <v>0</v>
      </c>
      <c r="BA1796" s="175">
        <f t="shared" si="2131"/>
        <v>0</v>
      </c>
      <c r="BB1796" s="175">
        <f t="shared" si="2131"/>
        <v>0</v>
      </c>
      <c r="BC1796" s="175">
        <f t="shared" si="2131"/>
        <v>0</v>
      </c>
      <c r="BD1796" s="175">
        <f t="shared" si="2131"/>
        <v>0</v>
      </c>
      <c r="BE1796" s="175">
        <f t="shared" si="2131"/>
        <v>0</v>
      </c>
      <c r="BF1796" s="175">
        <f t="shared" si="2131"/>
        <v>0</v>
      </c>
      <c r="BG1796" s="175">
        <f t="shared" si="2131"/>
        <v>0</v>
      </c>
      <c r="BH1796" s="175">
        <f t="shared" si="2131"/>
        <v>0</v>
      </c>
      <c r="BI1796" s="175">
        <f t="shared" si="2131"/>
        <v>0</v>
      </c>
      <c r="BJ1796" s="175">
        <f t="shared" si="2131"/>
        <v>0</v>
      </c>
      <c r="BK1796" s="175">
        <f t="shared" si="2131"/>
        <v>0</v>
      </c>
      <c r="BL1796" s="175">
        <f t="shared" si="2131"/>
        <v>0</v>
      </c>
      <c r="BM1796" s="175">
        <f t="shared" si="2131"/>
        <v>0</v>
      </c>
      <c r="BN1796" s="175">
        <f t="shared" si="2131"/>
        <v>0</v>
      </c>
      <c r="BO1796" s="175">
        <f t="shared" si="2131"/>
        <v>0</v>
      </c>
      <c r="BP1796" s="175">
        <f t="shared" si="2131"/>
        <v>0</v>
      </c>
      <c r="BQ1796" s="175">
        <f t="shared" si="2131"/>
        <v>0</v>
      </c>
      <c r="BR1796" s="175">
        <f t="shared" si="2131"/>
        <v>0</v>
      </c>
      <c r="BS1796" s="175">
        <f t="shared" si="2131"/>
        <v>0</v>
      </c>
      <c r="BT1796" s="175">
        <f t="shared" si="2131"/>
        <v>0</v>
      </c>
      <c r="BU1796" s="175">
        <f t="shared" si="2131"/>
        <v>0</v>
      </c>
      <c r="BV1796" s="175">
        <f t="shared" si="2131"/>
        <v>0</v>
      </c>
      <c r="BW1796" s="175">
        <f t="shared" si="2131"/>
        <v>0</v>
      </c>
      <c r="BX1796" s="175">
        <f t="shared" si="2131"/>
        <v>0</v>
      </c>
      <c r="BY1796" s="175">
        <f t="shared" si="2131"/>
        <v>0</v>
      </c>
      <c r="BZ1796" s="175">
        <f t="shared" si="2131"/>
        <v>0</v>
      </c>
      <c r="CA1796" s="175">
        <f t="shared" si="2131"/>
        <v>0</v>
      </c>
      <c r="CB1796" s="175">
        <f t="shared" si="2131"/>
        <v>0</v>
      </c>
      <c r="CC1796" s="175">
        <f t="shared" si="2131"/>
        <v>0</v>
      </c>
      <c r="CD1796" s="175">
        <f t="shared" si="2131"/>
        <v>0</v>
      </c>
      <c r="CE1796" s="175">
        <f t="shared" ref="CE1796:CK1796" si="2132">CE1781</f>
        <v>0</v>
      </c>
      <c r="CF1796" s="175">
        <f t="shared" si="2132"/>
        <v>0</v>
      </c>
      <c r="CG1796" s="175">
        <f t="shared" si="2132"/>
        <v>0</v>
      </c>
      <c r="CH1796" s="175">
        <f t="shared" si="2132"/>
        <v>0</v>
      </c>
      <c r="CI1796" s="175">
        <f t="shared" si="2132"/>
        <v>0</v>
      </c>
      <c r="CJ1796" s="175">
        <f t="shared" si="2132"/>
        <v>0</v>
      </c>
      <c r="CK1796" s="175">
        <f t="shared" si="2132"/>
        <v>0</v>
      </c>
      <c r="CL1796" s="175">
        <f t="shared" ref="CL1796" si="2133">CL1781</f>
        <v>0</v>
      </c>
    </row>
    <row r="1797" spans="2:90" x14ac:dyDescent="0.4">
      <c r="B1797" s="235" t="str">
        <f>IFERROR(SUBSTITUTE(TRIM(MID(B1785, SEARCH("-", B1785) + 1, LEN(B1785))),":",""),"no unit")</f>
        <v>no unit</v>
      </c>
      <c r="D1797" t="s">
        <v>997</v>
      </c>
      <c r="E1797" s="8" t="str">
        <f t="shared" si="2121"/>
        <v>1797 HOURLY-S</v>
      </c>
      <c r="G1797" t="s">
        <v>332</v>
      </c>
      <c r="H1797" s="12"/>
      <c r="I1797" s="60"/>
      <c r="J1797" s="60"/>
      <c r="K1797" s="15"/>
      <c r="L1797" s="15"/>
      <c r="M1797" s="15"/>
      <c r="N1797" s="15"/>
      <c r="O1797" s="15"/>
      <c r="P1797" s="15"/>
      <c r="R1797" s="15"/>
      <c r="S1797" s="175"/>
      <c r="T1797" s="175"/>
      <c r="U1797" s="175"/>
      <c r="V1797" s="175"/>
      <c r="W1797" s="175"/>
      <c r="X1797" s="175"/>
      <c r="Y1797" s="175"/>
      <c r="Z1797" s="175"/>
      <c r="AA1797" s="175"/>
      <c r="AB1797" s="175"/>
      <c r="AC1797" s="175"/>
      <c r="AD1797" s="175"/>
      <c r="AE1797" s="175"/>
      <c r="AF1797" s="175"/>
      <c r="AG1797" s="175"/>
      <c r="AH1797" s="175"/>
      <c r="AI1797" s="175"/>
      <c r="AJ1797" s="175"/>
      <c r="AK1797" s="175"/>
      <c r="AL1797" s="175"/>
      <c r="AM1797" s="175"/>
      <c r="AN1797" s="175"/>
      <c r="AO1797" s="175"/>
      <c r="AP1797" s="175"/>
      <c r="AQ1797" s="175"/>
      <c r="AR1797" s="175"/>
      <c r="AS1797" s="175"/>
      <c r="AT1797" s="175"/>
      <c r="AU1797" s="175"/>
      <c r="AV1797" s="175"/>
      <c r="AW1797" s="175"/>
      <c r="AX1797" s="175"/>
      <c r="AY1797" s="175"/>
      <c r="AZ1797" s="175"/>
      <c r="BA1797" s="175"/>
      <c r="BB1797" s="175"/>
      <c r="BC1797" s="175"/>
      <c r="BD1797" s="175"/>
      <c r="BE1797" s="175"/>
      <c r="BF1797" s="175"/>
      <c r="BG1797" s="175"/>
      <c r="BH1797" s="175"/>
      <c r="BI1797" s="175"/>
      <c r="BJ1797" s="175"/>
      <c r="BK1797" s="175"/>
      <c r="BL1797" s="175"/>
      <c r="BM1797" s="175"/>
      <c r="BN1797" s="175"/>
      <c r="BO1797" s="175"/>
      <c r="BP1797" s="175"/>
      <c r="BQ1797" s="175"/>
      <c r="BR1797" s="175"/>
      <c r="BS1797" s="175"/>
      <c r="BT1797" s="175"/>
      <c r="BU1797" s="175"/>
      <c r="BV1797" s="175"/>
      <c r="BW1797" s="175"/>
      <c r="BX1797" s="175"/>
      <c r="BY1797" s="175"/>
      <c r="BZ1797" s="175"/>
      <c r="CA1797" s="175"/>
      <c r="CB1797" s="175"/>
      <c r="CC1797" s="175"/>
      <c r="CD1797" s="175"/>
      <c r="CE1797" s="175"/>
      <c r="CF1797" s="175"/>
      <c r="CG1797" s="175"/>
      <c r="CH1797" s="175"/>
      <c r="CI1797" s="175"/>
      <c r="CJ1797" s="175"/>
      <c r="CK1797" s="175"/>
      <c r="CL1797" s="175"/>
    </row>
    <row r="1798" spans="2:90" x14ac:dyDescent="0.4">
      <c r="B1798" s="187" t="str">
        <f>B1783</f>
        <v>Secondary revenue driver</v>
      </c>
      <c r="D1798" t="s">
        <v>997</v>
      </c>
      <c r="E1798" s="8" t="str">
        <f t="shared" si="2121"/>
        <v>1798 HOURLY-S</v>
      </c>
      <c r="G1798" t="s">
        <v>332</v>
      </c>
      <c r="H1798" s="90"/>
      <c r="I1798" s="209"/>
      <c r="J1798" s="209"/>
      <c r="K1798" s="210"/>
      <c r="L1798" s="210"/>
      <c r="M1798" s="210"/>
      <c r="N1798" s="210"/>
      <c r="O1798" s="210"/>
      <c r="P1798" s="210"/>
      <c r="R1798" s="210"/>
      <c r="S1798" s="208" t="str">
        <f t="shared" ref="S1798" si="2134">S1783</f>
        <v>S$14</v>
      </c>
      <c r="T1798" s="208" t="str">
        <f t="shared" ref="T1798:CE1798" si="2135">T1783</f>
        <v>T$14</v>
      </c>
      <c r="U1798" s="208" t="str">
        <f t="shared" si="2135"/>
        <v>U$14</v>
      </c>
      <c r="V1798" s="208" t="str">
        <f t="shared" si="2135"/>
        <v>V$14</v>
      </c>
      <c r="W1798" s="208" t="str">
        <f t="shared" si="2135"/>
        <v>W$14</v>
      </c>
      <c r="X1798" s="208" t="str">
        <f t="shared" si="2135"/>
        <v>X$14</v>
      </c>
      <c r="Y1798" s="208" t="str">
        <f t="shared" si="2135"/>
        <v>Y$14</v>
      </c>
      <c r="Z1798" s="208" t="str">
        <f t="shared" si="2135"/>
        <v>Z$14</v>
      </c>
      <c r="AA1798" s="208" t="str">
        <f t="shared" si="2135"/>
        <v>AA$14</v>
      </c>
      <c r="AB1798" s="208" t="str">
        <f t="shared" si="2135"/>
        <v>AB$14</v>
      </c>
      <c r="AC1798" s="208" t="str">
        <f t="shared" si="2135"/>
        <v>AC$14</v>
      </c>
      <c r="AD1798" s="208" t="str">
        <f t="shared" si="2135"/>
        <v>AD$14</v>
      </c>
      <c r="AE1798" s="208" t="str">
        <f t="shared" si="2135"/>
        <v>AE$14</v>
      </c>
      <c r="AF1798" s="208" t="str">
        <f t="shared" si="2135"/>
        <v>AF$14</v>
      </c>
      <c r="AG1798" s="208" t="str">
        <f t="shared" si="2135"/>
        <v>AG$14</v>
      </c>
      <c r="AH1798" s="208" t="str">
        <f t="shared" si="2135"/>
        <v>AH$14</v>
      </c>
      <c r="AI1798" s="208" t="str">
        <f t="shared" si="2135"/>
        <v>AI$14</v>
      </c>
      <c r="AJ1798" s="208" t="str">
        <f t="shared" si="2135"/>
        <v>AJ$14</v>
      </c>
      <c r="AK1798" s="208" t="str">
        <f t="shared" si="2135"/>
        <v>AK$14</v>
      </c>
      <c r="AL1798" s="208" t="str">
        <f t="shared" si="2135"/>
        <v>AL$14</v>
      </c>
      <c r="AM1798" s="208" t="str">
        <f t="shared" si="2135"/>
        <v>AM$14</v>
      </c>
      <c r="AN1798" s="208" t="str">
        <f t="shared" si="2135"/>
        <v>AN$14</v>
      </c>
      <c r="AO1798" s="208" t="str">
        <f t="shared" si="2135"/>
        <v>AO$14</v>
      </c>
      <c r="AP1798" s="208" t="str">
        <f t="shared" si="2135"/>
        <v>AP$14</v>
      </c>
      <c r="AQ1798" s="208" t="str">
        <f t="shared" si="2135"/>
        <v>AQ$14</v>
      </c>
      <c r="AR1798" s="208" t="str">
        <f t="shared" si="2135"/>
        <v>AR$14</v>
      </c>
      <c r="AS1798" s="208" t="str">
        <f t="shared" si="2135"/>
        <v>AS$14</v>
      </c>
      <c r="AT1798" s="208" t="str">
        <f t="shared" si="2135"/>
        <v>AT$14</v>
      </c>
      <c r="AU1798" s="208" t="str">
        <f t="shared" si="2135"/>
        <v>AU$14</v>
      </c>
      <c r="AV1798" s="208" t="str">
        <f t="shared" si="2135"/>
        <v>AV$14</v>
      </c>
      <c r="AW1798" s="208" t="str">
        <f t="shared" si="2135"/>
        <v>AW$14</v>
      </c>
      <c r="AX1798" s="208" t="str">
        <f t="shared" si="2135"/>
        <v>AX$14</v>
      </c>
      <c r="AY1798" s="208" t="str">
        <f t="shared" si="2135"/>
        <v>AY$14</v>
      </c>
      <c r="AZ1798" s="208" t="str">
        <f t="shared" si="2135"/>
        <v>AZ$14</v>
      </c>
      <c r="BA1798" s="208" t="str">
        <f t="shared" si="2135"/>
        <v>BA$14</v>
      </c>
      <c r="BB1798" s="208" t="str">
        <f t="shared" si="2135"/>
        <v>BB$14</v>
      </c>
      <c r="BC1798" s="208" t="str">
        <f t="shared" si="2135"/>
        <v>BC$14</v>
      </c>
      <c r="BD1798" s="208" t="str">
        <f t="shared" si="2135"/>
        <v>BD$14</v>
      </c>
      <c r="BE1798" s="208" t="str">
        <f t="shared" si="2135"/>
        <v>BE$14</v>
      </c>
      <c r="BF1798" s="208" t="str">
        <f t="shared" si="2135"/>
        <v>BF$14</v>
      </c>
      <c r="BG1798" s="208" t="str">
        <f t="shared" si="2135"/>
        <v>BG$14</v>
      </c>
      <c r="BH1798" s="208" t="str">
        <f t="shared" si="2135"/>
        <v>BH$14</v>
      </c>
      <c r="BI1798" s="208" t="str">
        <f t="shared" si="2135"/>
        <v>BI$14</v>
      </c>
      <c r="BJ1798" s="208" t="str">
        <f t="shared" si="2135"/>
        <v>BJ$14</v>
      </c>
      <c r="BK1798" s="208" t="str">
        <f t="shared" si="2135"/>
        <v>BK$14</v>
      </c>
      <c r="BL1798" s="208" t="str">
        <f t="shared" si="2135"/>
        <v>BL$14</v>
      </c>
      <c r="BM1798" s="208" t="str">
        <f t="shared" si="2135"/>
        <v>BM$14</v>
      </c>
      <c r="BN1798" s="208" t="str">
        <f t="shared" si="2135"/>
        <v>BN$14</v>
      </c>
      <c r="BO1798" s="208" t="str">
        <f t="shared" si="2135"/>
        <v>BO$14</v>
      </c>
      <c r="BP1798" s="208" t="str">
        <f t="shared" si="2135"/>
        <v>BP$14</v>
      </c>
      <c r="BQ1798" s="208" t="str">
        <f t="shared" si="2135"/>
        <v>BQ$14</v>
      </c>
      <c r="BR1798" s="208" t="str">
        <f t="shared" si="2135"/>
        <v>BR$14</v>
      </c>
      <c r="BS1798" s="208" t="str">
        <f t="shared" si="2135"/>
        <v>BS$14</v>
      </c>
      <c r="BT1798" s="208" t="str">
        <f t="shared" si="2135"/>
        <v>BT$14</v>
      </c>
      <c r="BU1798" s="208" t="str">
        <f t="shared" si="2135"/>
        <v>BU$14</v>
      </c>
      <c r="BV1798" s="208" t="str">
        <f t="shared" si="2135"/>
        <v>BV$14</v>
      </c>
      <c r="BW1798" s="208" t="str">
        <f t="shared" si="2135"/>
        <v>BW$14</v>
      </c>
      <c r="BX1798" s="208" t="str">
        <f t="shared" si="2135"/>
        <v>BX$14</v>
      </c>
      <c r="BY1798" s="208" t="str">
        <f t="shared" si="2135"/>
        <v>BY$14</v>
      </c>
      <c r="BZ1798" s="208" t="str">
        <f t="shared" si="2135"/>
        <v>BZ$14</v>
      </c>
      <c r="CA1798" s="208" t="str">
        <f t="shared" si="2135"/>
        <v>CA$14</v>
      </c>
      <c r="CB1798" s="208" t="str">
        <f t="shared" si="2135"/>
        <v>CB$14</v>
      </c>
      <c r="CC1798" s="208" t="str">
        <f t="shared" si="2135"/>
        <v>CC$14</v>
      </c>
      <c r="CD1798" s="208" t="str">
        <f t="shared" si="2135"/>
        <v>CD$14</v>
      </c>
      <c r="CE1798" s="208" t="str">
        <f t="shared" si="2135"/>
        <v>CE$14</v>
      </c>
      <c r="CF1798" s="208" t="str">
        <f t="shared" ref="CF1798:CK1798" si="2136">CF1783</f>
        <v>CF$14</v>
      </c>
      <c r="CG1798" s="208" t="str">
        <f t="shared" si="2136"/>
        <v>CG$14</v>
      </c>
      <c r="CH1798" s="208" t="str">
        <f t="shared" si="2136"/>
        <v>CH$14</v>
      </c>
      <c r="CI1798" s="208" t="str">
        <f t="shared" si="2136"/>
        <v>CI$14</v>
      </c>
      <c r="CJ1798" s="208" t="str">
        <f t="shared" si="2136"/>
        <v>CJ$14</v>
      </c>
      <c r="CK1798" s="208" t="str">
        <f t="shared" si="2136"/>
        <v>CK$14</v>
      </c>
      <c r="CL1798" s="208" t="str">
        <f t="shared" ref="CL1798" si="2137">CL1783</f>
        <v>CL$14</v>
      </c>
    </row>
    <row r="1799" spans="2:90" x14ac:dyDescent="0.4">
      <c r="B1799" s="187" t="str">
        <f>B1784</f>
        <v>Secondary volume driver</v>
      </c>
      <c r="D1799" t="s">
        <v>997</v>
      </c>
      <c r="E1799" s="8" t="str">
        <f t="shared" si="2121"/>
        <v>1799 HOURLY-S</v>
      </c>
      <c r="G1799" t="s">
        <v>332</v>
      </c>
      <c r="H1799" s="90"/>
      <c r="I1799" s="209"/>
      <c r="J1799" s="209"/>
      <c r="K1799" s="210"/>
      <c r="L1799" s="210"/>
      <c r="M1799" s="210"/>
      <c r="N1799" s="210"/>
      <c r="O1799" s="210"/>
      <c r="P1799" s="210"/>
      <c r="R1799" s="210"/>
      <c r="S1799" s="4" t="str">
        <f t="shared" ref="S1799" si="2138">ADDRESS(ROW(S1788),COLUMN(S1788),2)</f>
        <v>S$1788</v>
      </c>
      <c r="T1799" s="4" t="str">
        <f t="shared" ref="T1799:CD1799" si="2139">ADDRESS(ROW(T1788),COLUMN(T1788),2)</f>
        <v>T$1788</v>
      </c>
      <c r="U1799" s="4" t="str">
        <f t="shared" si="2139"/>
        <v>U$1788</v>
      </c>
      <c r="V1799" s="4" t="str">
        <f t="shared" si="2139"/>
        <v>V$1788</v>
      </c>
      <c r="W1799" s="4" t="str">
        <f t="shared" si="2139"/>
        <v>W$1788</v>
      </c>
      <c r="X1799" s="4" t="str">
        <f t="shared" si="2139"/>
        <v>X$1788</v>
      </c>
      <c r="Y1799" s="4" t="str">
        <f t="shared" si="2139"/>
        <v>Y$1788</v>
      </c>
      <c r="Z1799" s="4" t="str">
        <f t="shared" si="2139"/>
        <v>Z$1788</v>
      </c>
      <c r="AA1799" s="4" t="str">
        <f t="shared" si="2139"/>
        <v>AA$1788</v>
      </c>
      <c r="AB1799" s="4" t="str">
        <f t="shared" si="2139"/>
        <v>AB$1788</v>
      </c>
      <c r="AC1799" s="4" t="str">
        <f t="shared" si="2139"/>
        <v>AC$1788</v>
      </c>
      <c r="AD1799" s="4" t="str">
        <f t="shared" si="2139"/>
        <v>AD$1788</v>
      </c>
      <c r="AE1799" s="4" t="str">
        <f t="shared" si="2139"/>
        <v>AE$1788</v>
      </c>
      <c r="AF1799" s="4" t="str">
        <f t="shared" si="2139"/>
        <v>AF$1788</v>
      </c>
      <c r="AG1799" s="4" t="str">
        <f t="shared" si="2139"/>
        <v>AG$1788</v>
      </c>
      <c r="AH1799" s="4" t="str">
        <f t="shared" si="2139"/>
        <v>AH$1788</v>
      </c>
      <c r="AI1799" s="4" t="str">
        <f t="shared" si="2139"/>
        <v>AI$1788</v>
      </c>
      <c r="AJ1799" s="4" t="str">
        <f t="shared" si="2139"/>
        <v>AJ$1788</v>
      </c>
      <c r="AK1799" s="4" t="str">
        <f t="shared" si="2139"/>
        <v>AK$1788</v>
      </c>
      <c r="AL1799" s="4" t="str">
        <f t="shared" si="2139"/>
        <v>AL$1788</v>
      </c>
      <c r="AM1799" s="4" t="str">
        <f t="shared" si="2139"/>
        <v>AM$1788</v>
      </c>
      <c r="AN1799" s="4" t="str">
        <f t="shared" si="2139"/>
        <v>AN$1788</v>
      </c>
      <c r="AO1799" s="4" t="str">
        <f t="shared" si="2139"/>
        <v>AO$1788</v>
      </c>
      <c r="AP1799" s="4" t="str">
        <f t="shared" si="2139"/>
        <v>AP$1788</v>
      </c>
      <c r="AQ1799" s="4" t="str">
        <f t="shared" si="2139"/>
        <v>AQ$1788</v>
      </c>
      <c r="AR1799" s="4" t="str">
        <f t="shared" si="2139"/>
        <v>AR$1788</v>
      </c>
      <c r="AS1799" s="4" t="str">
        <f t="shared" si="2139"/>
        <v>AS$1788</v>
      </c>
      <c r="AT1799" s="4" t="str">
        <f t="shared" si="2139"/>
        <v>AT$1788</v>
      </c>
      <c r="AU1799" s="4" t="str">
        <f t="shared" si="2139"/>
        <v>AU$1788</v>
      </c>
      <c r="AV1799" s="4" t="str">
        <f t="shared" si="2139"/>
        <v>AV$1788</v>
      </c>
      <c r="AW1799" s="4" t="str">
        <f t="shared" si="2139"/>
        <v>AW$1788</v>
      </c>
      <c r="AX1799" s="4" t="str">
        <f t="shared" si="2139"/>
        <v>AX$1788</v>
      </c>
      <c r="AY1799" s="4" t="str">
        <f t="shared" si="2139"/>
        <v>AY$1788</v>
      </c>
      <c r="AZ1799" s="4" t="str">
        <f t="shared" si="2139"/>
        <v>AZ$1788</v>
      </c>
      <c r="BA1799" s="4" t="str">
        <f t="shared" si="2139"/>
        <v>BA$1788</v>
      </c>
      <c r="BB1799" s="4" t="str">
        <f t="shared" si="2139"/>
        <v>BB$1788</v>
      </c>
      <c r="BC1799" s="4" t="str">
        <f t="shared" si="2139"/>
        <v>BC$1788</v>
      </c>
      <c r="BD1799" s="4" t="str">
        <f t="shared" si="2139"/>
        <v>BD$1788</v>
      </c>
      <c r="BE1799" s="4" t="str">
        <f t="shared" si="2139"/>
        <v>BE$1788</v>
      </c>
      <c r="BF1799" s="4" t="str">
        <f t="shared" si="2139"/>
        <v>BF$1788</v>
      </c>
      <c r="BG1799" s="4" t="str">
        <f t="shared" si="2139"/>
        <v>BG$1788</v>
      </c>
      <c r="BH1799" s="4" t="str">
        <f t="shared" si="2139"/>
        <v>BH$1788</v>
      </c>
      <c r="BI1799" s="4" t="str">
        <f t="shared" si="2139"/>
        <v>BI$1788</v>
      </c>
      <c r="BJ1799" s="4" t="str">
        <f t="shared" si="2139"/>
        <v>BJ$1788</v>
      </c>
      <c r="BK1799" s="4" t="str">
        <f t="shared" si="2139"/>
        <v>BK$1788</v>
      </c>
      <c r="BL1799" s="4" t="str">
        <f t="shared" si="2139"/>
        <v>BL$1788</v>
      </c>
      <c r="BM1799" s="4" t="str">
        <f t="shared" si="2139"/>
        <v>BM$1788</v>
      </c>
      <c r="BN1799" s="4" t="str">
        <f t="shared" si="2139"/>
        <v>BN$1788</v>
      </c>
      <c r="BO1799" s="4" t="str">
        <f t="shared" si="2139"/>
        <v>BO$1788</v>
      </c>
      <c r="BP1799" s="4" t="str">
        <f t="shared" si="2139"/>
        <v>BP$1788</v>
      </c>
      <c r="BQ1799" s="4" t="str">
        <f t="shared" si="2139"/>
        <v>BQ$1788</v>
      </c>
      <c r="BR1799" s="4" t="str">
        <f t="shared" si="2139"/>
        <v>BR$1788</v>
      </c>
      <c r="BS1799" s="4" t="str">
        <f t="shared" si="2139"/>
        <v>BS$1788</v>
      </c>
      <c r="BT1799" s="4" t="str">
        <f t="shared" si="2139"/>
        <v>BT$1788</v>
      </c>
      <c r="BU1799" s="4" t="str">
        <f t="shared" si="2139"/>
        <v>BU$1788</v>
      </c>
      <c r="BV1799" s="4" t="str">
        <f t="shared" si="2139"/>
        <v>BV$1788</v>
      </c>
      <c r="BW1799" s="4" t="str">
        <f t="shared" si="2139"/>
        <v>BW$1788</v>
      </c>
      <c r="BX1799" s="4" t="str">
        <f t="shared" si="2139"/>
        <v>BX$1788</v>
      </c>
      <c r="BY1799" s="4" t="str">
        <f t="shared" si="2139"/>
        <v>BY$1788</v>
      </c>
      <c r="BZ1799" s="4" t="str">
        <f t="shared" si="2139"/>
        <v>BZ$1788</v>
      </c>
      <c r="CA1799" s="4" t="str">
        <f t="shared" si="2139"/>
        <v>CA$1788</v>
      </c>
      <c r="CB1799" s="4" t="str">
        <f t="shared" si="2139"/>
        <v>CB$1788</v>
      </c>
      <c r="CC1799" s="4" t="str">
        <f t="shared" si="2139"/>
        <v>CC$1788</v>
      </c>
      <c r="CD1799" s="4" t="str">
        <f t="shared" si="2139"/>
        <v>CD$1788</v>
      </c>
      <c r="CE1799" s="4" t="str">
        <f t="shared" ref="CE1799:CK1799" si="2140">ADDRESS(ROW(CE1788),COLUMN(CE1788),2)</f>
        <v>CE$1788</v>
      </c>
      <c r="CF1799" s="4" t="str">
        <f t="shared" si="2140"/>
        <v>CF$1788</v>
      </c>
      <c r="CG1799" s="4" t="str">
        <f t="shared" si="2140"/>
        <v>CG$1788</v>
      </c>
      <c r="CH1799" s="4" t="str">
        <f t="shared" si="2140"/>
        <v>CH$1788</v>
      </c>
      <c r="CI1799" s="4" t="str">
        <f t="shared" si="2140"/>
        <v>CI$1788</v>
      </c>
      <c r="CJ1799" s="4" t="str">
        <f t="shared" si="2140"/>
        <v>CJ$1788</v>
      </c>
      <c r="CK1799" s="4" t="str">
        <f t="shared" si="2140"/>
        <v>CK$1788</v>
      </c>
      <c r="CL1799" s="4" t="str">
        <f t="shared" ref="CL1799" si="2141">ADDRESS(ROW(CL1788),COLUMN(CL1788),2)</f>
        <v>CL$1788</v>
      </c>
    </row>
    <row r="1800" spans="2:90" x14ac:dyDescent="0.4">
      <c r="E1800" s="8"/>
      <c r="K1800" s="53"/>
      <c r="L1800" s="53"/>
      <c r="M1800" s="53"/>
      <c r="N1800" s="53"/>
      <c r="O1800" s="53"/>
      <c r="P1800" s="53"/>
      <c r="R1800" s="24"/>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row>
    <row r="1801" spans="2:90" x14ac:dyDescent="0.4">
      <c r="E1801" s="8"/>
      <c r="K1801" s="53"/>
      <c r="L1801" s="53"/>
      <c r="M1801" s="53"/>
      <c r="N1801" s="53"/>
      <c r="O1801" s="53"/>
      <c r="P1801" s="53"/>
      <c r="R1801" s="24"/>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row>
    <row r="1802" spans="2:90" x14ac:dyDescent="0.4">
      <c r="E1802" s="8"/>
      <c r="K1802" s="53"/>
      <c r="L1802" s="53"/>
      <c r="M1802" s="53"/>
      <c r="N1802" s="53"/>
      <c r="O1802" s="53"/>
      <c r="P1802" s="53"/>
      <c r="R1802" s="24"/>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row>
    <row r="1803" spans="2:90" x14ac:dyDescent="0.4">
      <c r="E1803" s="8"/>
      <c r="K1803" s="53"/>
      <c r="L1803" s="53"/>
      <c r="M1803" s="53"/>
      <c r="N1803" s="53"/>
      <c r="O1803" s="53"/>
      <c r="P1803" s="53"/>
      <c r="R1803" s="24"/>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row>
    <row r="1804" spans="2:90" x14ac:dyDescent="0.4">
      <c r="E1804" s="8"/>
      <c r="K1804" s="53"/>
      <c r="L1804" s="53"/>
      <c r="M1804" s="53"/>
      <c r="N1804" s="53"/>
      <c r="O1804" s="53"/>
      <c r="P1804" s="53"/>
      <c r="R1804" s="2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row>
    <row r="1805" spans="2:90" x14ac:dyDescent="0.4">
      <c r="E1805" s="8"/>
      <c r="K1805" s="53"/>
      <c r="L1805" s="53"/>
      <c r="M1805" s="53"/>
      <c r="N1805" s="53"/>
      <c r="O1805" s="53"/>
      <c r="P1805" s="53"/>
      <c r="R1805" s="24"/>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row>
    <row r="1806" spans="2:90" x14ac:dyDescent="0.4">
      <c r="E1806" s="8"/>
      <c r="K1806" s="53"/>
      <c r="L1806" s="53"/>
      <c r="M1806" s="53"/>
      <c r="N1806" s="53"/>
      <c r="O1806" s="53"/>
      <c r="P1806" s="53"/>
      <c r="R1806" s="24"/>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row>
    <row r="1807" spans="2:90" x14ac:dyDescent="0.4">
      <c r="E1807" s="8"/>
      <c r="K1807" s="53"/>
      <c r="L1807" s="53"/>
      <c r="M1807" s="53"/>
      <c r="N1807" s="53"/>
      <c r="O1807" s="53"/>
      <c r="P1807" s="53"/>
      <c r="R1807" s="24"/>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row>
    <row r="1808" spans="2:90" x14ac:dyDescent="0.4">
      <c r="E1808" s="8"/>
      <c r="K1808" s="53"/>
      <c r="L1808" s="53"/>
      <c r="M1808" s="53"/>
      <c r="N1808" s="53"/>
      <c r="O1808" s="53"/>
      <c r="P1808" s="53"/>
      <c r="R1808" s="24"/>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row>
    <row r="1809" spans="5:90" x14ac:dyDescent="0.4">
      <c r="E1809" s="8"/>
      <c r="K1809" s="53"/>
      <c r="L1809" s="53"/>
      <c r="M1809" s="53"/>
      <c r="N1809" s="53"/>
      <c r="O1809" s="53"/>
      <c r="P1809" s="53"/>
      <c r="R1809" s="24"/>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row>
    <row r="1810" spans="5:90" x14ac:dyDescent="0.4">
      <c r="E1810" s="8"/>
      <c r="K1810" s="53"/>
      <c r="L1810" s="53"/>
      <c r="M1810" s="53"/>
      <c r="N1810" s="53"/>
      <c r="O1810" s="53"/>
      <c r="P1810" s="53"/>
      <c r="R1810" s="24"/>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row>
    <row r="1811" spans="5:90" x14ac:dyDescent="0.4">
      <c r="E1811" s="8"/>
      <c r="K1811" s="53"/>
      <c r="L1811" s="53"/>
      <c r="M1811" s="53"/>
      <c r="N1811" s="53"/>
      <c r="O1811" s="53"/>
      <c r="P1811" s="53"/>
      <c r="R1811" s="24"/>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row>
    <row r="1812" spans="5:90" x14ac:dyDescent="0.4">
      <c r="E1812" s="8"/>
      <c r="K1812" s="53"/>
      <c r="L1812" s="53"/>
      <c r="M1812" s="53"/>
      <c r="N1812" s="53"/>
      <c r="O1812" s="53"/>
      <c r="P1812" s="53"/>
      <c r="R1812" s="24"/>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row>
    <row r="1813" spans="5:90" x14ac:dyDescent="0.4">
      <c r="E1813" s="8"/>
      <c r="K1813" s="53"/>
      <c r="L1813" s="53"/>
      <c r="M1813" s="53"/>
      <c r="N1813" s="53"/>
      <c r="O1813" s="53"/>
      <c r="P1813" s="53"/>
      <c r="R1813" s="24"/>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row>
    <row r="1814" spans="5:90" x14ac:dyDescent="0.4">
      <c r="E1814" s="8"/>
      <c r="K1814" s="53"/>
      <c r="L1814" s="53"/>
      <c r="M1814" s="53"/>
      <c r="N1814" s="53"/>
      <c r="O1814" s="53"/>
      <c r="P1814" s="53"/>
      <c r="R1814" s="2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row>
    <row r="1815" spans="5:90" x14ac:dyDescent="0.4">
      <c r="E1815" s="8"/>
      <c r="K1815" s="53"/>
      <c r="L1815" s="53"/>
      <c r="M1815" s="53"/>
      <c r="N1815" s="53"/>
      <c r="O1815" s="53"/>
      <c r="P1815" s="53"/>
      <c r="R1815" s="24"/>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row>
    <row r="1816" spans="5:90" x14ac:dyDescent="0.4">
      <c r="E1816" s="8"/>
      <c r="K1816" s="53"/>
      <c r="L1816" s="53"/>
      <c r="M1816" s="53"/>
      <c r="N1816" s="53"/>
      <c r="O1816" s="53"/>
      <c r="P1816" s="53"/>
      <c r="R1816" s="24"/>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row>
    <row r="1817" spans="5:90" x14ac:dyDescent="0.4">
      <c r="E1817" s="8"/>
      <c r="K1817" s="53"/>
      <c r="L1817" s="53"/>
      <c r="M1817" s="53"/>
      <c r="N1817" s="53"/>
      <c r="O1817" s="53"/>
      <c r="P1817" s="53"/>
      <c r="R1817" s="24"/>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row>
    <row r="1818" spans="5:90" x14ac:dyDescent="0.4">
      <c r="E1818" s="8"/>
      <c r="K1818" s="53"/>
      <c r="L1818" s="53"/>
      <c r="M1818" s="53"/>
      <c r="N1818" s="53"/>
      <c r="O1818" s="53"/>
      <c r="P1818" s="53"/>
      <c r="R1818" s="24"/>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row>
    <row r="1819" spans="5:90" x14ac:dyDescent="0.4">
      <c r="E1819" s="8"/>
      <c r="K1819" s="53"/>
      <c r="L1819" s="53"/>
      <c r="M1819" s="53"/>
      <c r="N1819" s="53"/>
      <c r="O1819" s="53"/>
      <c r="P1819" s="53"/>
      <c r="R1819" s="24"/>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row>
    <row r="1820" spans="5:90" x14ac:dyDescent="0.4">
      <c r="E1820" s="8"/>
      <c r="K1820" s="53"/>
      <c r="L1820" s="53"/>
      <c r="M1820" s="53"/>
      <c r="N1820" s="53"/>
      <c r="O1820" s="53"/>
      <c r="P1820" s="53"/>
      <c r="R1820" s="24"/>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row>
    <row r="1821" spans="5:90" x14ac:dyDescent="0.4">
      <c r="E1821" s="8"/>
      <c r="K1821" s="53"/>
      <c r="L1821" s="53"/>
      <c r="M1821" s="53"/>
      <c r="N1821" s="53"/>
      <c r="O1821" s="53"/>
      <c r="P1821" s="53"/>
      <c r="R1821" s="24"/>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row>
    <row r="1822" spans="5:90" x14ac:dyDescent="0.4">
      <c r="E1822" s="8"/>
      <c r="K1822" s="53"/>
      <c r="L1822" s="53"/>
      <c r="M1822" s="53"/>
      <c r="N1822" s="53"/>
      <c r="O1822" s="53"/>
      <c r="P1822" s="53"/>
      <c r="R1822" s="24"/>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row>
    <row r="1823" spans="5:90" x14ac:dyDescent="0.4">
      <c r="E1823" s="8"/>
      <c r="K1823" s="53"/>
      <c r="L1823" s="53"/>
      <c r="M1823" s="53"/>
      <c r="N1823" s="53"/>
      <c r="O1823" s="53"/>
      <c r="P1823" s="53"/>
      <c r="R1823" s="24"/>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row>
    <row r="1824" spans="5:90" x14ac:dyDescent="0.4">
      <c r="E1824" s="8"/>
      <c r="K1824" s="53"/>
      <c r="L1824" s="53"/>
      <c r="M1824" s="53"/>
      <c r="N1824" s="53"/>
      <c r="O1824" s="53"/>
      <c r="P1824" s="53"/>
      <c r="R1824" s="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2: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2: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2: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2: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2: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2:90" x14ac:dyDescent="0.4">
      <c r="B1846" s="171" t="s">
        <v>490</v>
      </c>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2:90" x14ac:dyDescent="0.4">
      <c r="B1847" s="171" t="s">
        <v>492</v>
      </c>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2:90" x14ac:dyDescent="0.4">
      <c r="B1848" s="171" t="s">
        <v>461</v>
      </c>
      <c r="E1848" s="8"/>
      <c r="H1848" s="170"/>
      <c r="I1848" s="172"/>
      <c r="J1848" s="172"/>
      <c r="K1848" s="193"/>
      <c r="L1848" s="193"/>
      <c r="M1848" s="193"/>
      <c r="N1848" s="193"/>
      <c r="O1848" s="193"/>
      <c r="P1848" s="193"/>
      <c r="R1848" s="194"/>
      <c r="S1848" s="195" t="str">
        <f t="shared" ref="S1848:AX1848" si="2142">S$16</f>
        <v>S$12</v>
      </c>
      <c r="T1848" s="195" t="str">
        <f t="shared" si="2142"/>
        <v>T$12</v>
      </c>
      <c r="U1848" s="195" t="str">
        <f t="shared" si="2142"/>
        <v>U$12</v>
      </c>
      <c r="V1848" s="195" t="str">
        <f t="shared" si="2142"/>
        <v>V$12</v>
      </c>
      <c r="W1848" s="195" t="str">
        <f t="shared" si="2142"/>
        <v>W$12</v>
      </c>
      <c r="X1848" s="195" t="str">
        <f t="shared" si="2142"/>
        <v>X$12</v>
      </c>
      <c r="Y1848" s="195" t="str">
        <f t="shared" si="2142"/>
        <v>Y$12</v>
      </c>
      <c r="Z1848" s="195" t="str">
        <f t="shared" si="2142"/>
        <v>Z$12</v>
      </c>
      <c r="AA1848" s="195" t="str">
        <f t="shared" si="2142"/>
        <v>AA$12</v>
      </c>
      <c r="AB1848" s="195" t="str">
        <f t="shared" si="2142"/>
        <v>AB$12</v>
      </c>
      <c r="AC1848" s="195" t="str">
        <f t="shared" si="2142"/>
        <v>AC$12</v>
      </c>
      <c r="AD1848" s="195" t="str">
        <f t="shared" si="2142"/>
        <v>AD$12</v>
      </c>
      <c r="AE1848" s="195" t="str">
        <f t="shared" si="2142"/>
        <v>AE$12</v>
      </c>
      <c r="AF1848" s="195" t="str">
        <f t="shared" si="2142"/>
        <v>AF$12</v>
      </c>
      <c r="AG1848" s="195" t="str">
        <f t="shared" si="2142"/>
        <v>AG$12</v>
      </c>
      <c r="AH1848" s="195" t="str">
        <f t="shared" si="2142"/>
        <v>AH$12</v>
      </c>
      <c r="AI1848" s="195" t="str">
        <f t="shared" si="2142"/>
        <v>AI$12</v>
      </c>
      <c r="AJ1848" s="195" t="str">
        <f t="shared" si="2142"/>
        <v>AJ$12</v>
      </c>
      <c r="AK1848" s="195" t="str">
        <f t="shared" si="2142"/>
        <v>AK$12</v>
      </c>
      <c r="AL1848" s="195" t="str">
        <f t="shared" si="2142"/>
        <v>AL$12</v>
      </c>
      <c r="AM1848" s="195" t="str">
        <f t="shared" si="2142"/>
        <v>AM$12</v>
      </c>
      <c r="AN1848" s="195" t="str">
        <f t="shared" si="2142"/>
        <v>AN$12</v>
      </c>
      <c r="AO1848" s="195" t="str">
        <f t="shared" si="2142"/>
        <v>AO$12</v>
      </c>
      <c r="AP1848" s="195" t="str">
        <f t="shared" si="2142"/>
        <v>AP$12</v>
      </c>
      <c r="AQ1848" s="195" t="str">
        <f t="shared" si="2142"/>
        <v>AQ$12</v>
      </c>
      <c r="AR1848" s="195" t="str">
        <f t="shared" si="2142"/>
        <v>AR$12</v>
      </c>
      <c r="AS1848" s="195" t="str">
        <f t="shared" si="2142"/>
        <v>AS$12</v>
      </c>
      <c r="AT1848" s="195" t="str">
        <f t="shared" si="2142"/>
        <v>AT$12</v>
      </c>
      <c r="AU1848" s="195" t="str">
        <f t="shared" si="2142"/>
        <v>AU$12</v>
      </c>
      <c r="AV1848" s="195" t="str">
        <f t="shared" si="2142"/>
        <v>AV$12</v>
      </c>
      <c r="AW1848" s="195" t="str">
        <f t="shared" si="2142"/>
        <v>AW$12</v>
      </c>
      <c r="AX1848" s="195" t="str">
        <f t="shared" si="2142"/>
        <v>AX$12</v>
      </c>
      <c r="AY1848" s="195" t="str">
        <f t="shared" ref="AY1848:CD1848" si="2143">AY$16</f>
        <v>AY$12</v>
      </c>
      <c r="AZ1848" s="195" t="str">
        <f t="shared" si="2143"/>
        <v>AZ$12</v>
      </c>
      <c r="BA1848" s="195" t="str">
        <f t="shared" si="2143"/>
        <v>BA$12</v>
      </c>
      <c r="BB1848" s="195" t="str">
        <f t="shared" si="2143"/>
        <v>BB$12</v>
      </c>
      <c r="BC1848" s="195" t="str">
        <f t="shared" si="2143"/>
        <v>BC$12</v>
      </c>
      <c r="BD1848" s="195" t="str">
        <f t="shared" si="2143"/>
        <v>BD$12</v>
      </c>
      <c r="BE1848" s="195" t="str">
        <f t="shared" si="2143"/>
        <v>BE$12</v>
      </c>
      <c r="BF1848" s="195" t="str">
        <f t="shared" si="2143"/>
        <v>BF$12</v>
      </c>
      <c r="BG1848" s="195" t="str">
        <f t="shared" si="2143"/>
        <v>BG$12</v>
      </c>
      <c r="BH1848" s="195" t="str">
        <f t="shared" si="2143"/>
        <v>BH$12</v>
      </c>
      <c r="BI1848" s="195" t="str">
        <f t="shared" si="2143"/>
        <v>BI$12</v>
      </c>
      <c r="BJ1848" s="195" t="str">
        <f t="shared" si="2143"/>
        <v>BJ$12</v>
      </c>
      <c r="BK1848" s="195" t="str">
        <f t="shared" si="2143"/>
        <v>BK$12</v>
      </c>
      <c r="BL1848" s="195" t="str">
        <f t="shared" si="2143"/>
        <v>BL$12</v>
      </c>
      <c r="BM1848" s="195" t="str">
        <f t="shared" si="2143"/>
        <v>BM$12</v>
      </c>
      <c r="BN1848" s="195" t="str">
        <f t="shared" si="2143"/>
        <v>BN$12</v>
      </c>
      <c r="BO1848" s="195" t="str">
        <f t="shared" si="2143"/>
        <v>BO$12</v>
      </c>
      <c r="BP1848" s="195" t="str">
        <f t="shared" si="2143"/>
        <v>BP$12</v>
      </c>
      <c r="BQ1848" s="195" t="str">
        <f t="shared" si="2143"/>
        <v>BQ$12</v>
      </c>
      <c r="BR1848" s="195" t="str">
        <f t="shared" si="2143"/>
        <v>BR$12</v>
      </c>
      <c r="BS1848" s="195" t="str">
        <f t="shared" si="2143"/>
        <v>BS$12</v>
      </c>
      <c r="BT1848" s="195" t="str">
        <f t="shared" si="2143"/>
        <v>BT$12</v>
      </c>
      <c r="BU1848" s="195" t="str">
        <f t="shared" si="2143"/>
        <v>BU$12</v>
      </c>
      <c r="BV1848" s="195" t="str">
        <f t="shared" si="2143"/>
        <v>BV$12</v>
      </c>
      <c r="BW1848" s="195" t="str">
        <f t="shared" si="2143"/>
        <v>BW$12</v>
      </c>
      <c r="BX1848" s="195" t="str">
        <f t="shared" si="2143"/>
        <v>BX$12</v>
      </c>
      <c r="BY1848" s="195" t="str">
        <f t="shared" si="2143"/>
        <v>BY$12</v>
      </c>
      <c r="BZ1848" s="195" t="str">
        <f t="shared" si="2143"/>
        <v>BZ$12</v>
      </c>
      <c r="CA1848" s="195" t="str">
        <f t="shared" si="2143"/>
        <v>CA$12</v>
      </c>
      <c r="CB1848" s="195" t="str">
        <f t="shared" si="2143"/>
        <v>CB$12</v>
      </c>
      <c r="CC1848" s="195" t="str">
        <f t="shared" si="2143"/>
        <v>CC$12</v>
      </c>
      <c r="CD1848" s="195" t="str">
        <f t="shared" si="2143"/>
        <v>CD$12</v>
      </c>
      <c r="CE1848" s="195" t="str">
        <f t="shared" ref="CE1848:CL1848" si="2144">CE$16</f>
        <v>CE$12</v>
      </c>
      <c r="CF1848" s="195" t="str">
        <f t="shared" si="2144"/>
        <v>CF$12</v>
      </c>
      <c r="CG1848" s="195" t="str">
        <f t="shared" si="2144"/>
        <v>CG$12</v>
      </c>
      <c r="CH1848" s="195" t="str">
        <f t="shared" si="2144"/>
        <v>CH$12</v>
      </c>
      <c r="CI1848" s="195" t="str">
        <f t="shared" si="2144"/>
        <v>CI$12</v>
      </c>
      <c r="CJ1848" s="195" t="str">
        <f t="shared" si="2144"/>
        <v>CJ$12</v>
      </c>
      <c r="CK1848" s="195" t="str">
        <f t="shared" si="2144"/>
        <v>CK$12</v>
      </c>
      <c r="CL1848" s="195" t="str">
        <f t="shared" si="2144"/>
        <v>CL$12</v>
      </c>
    </row>
    <row r="1849" spans="2:90" x14ac:dyDescent="0.4">
      <c r="B1849" s="171" t="s">
        <v>462</v>
      </c>
      <c r="E1849" s="8"/>
      <c r="H1849" s="196"/>
      <c r="I1849" s="197"/>
      <c r="J1849" s="197"/>
      <c r="K1849" s="198"/>
      <c r="L1849" s="198"/>
      <c r="M1849" s="198"/>
      <c r="N1849" s="198"/>
      <c r="O1849" s="198"/>
      <c r="P1849" s="198"/>
      <c r="R1849" s="198"/>
      <c r="S1849" s="195" t="str">
        <f t="shared" ref="S1849:AX1849" si="2145">S$17</f>
        <v>S$13</v>
      </c>
      <c r="T1849" s="195" t="str">
        <f t="shared" si="2145"/>
        <v>T$13</v>
      </c>
      <c r="U1849" s="195" t="str">
        <f t="shared" si="2145"/>
        <v>U$13</v>
      </c>
      <c r="V1849" s="195" t="str">
        <f t="shared" si="2145"/>
        <v>V$13</v>
      </c>
      <c r="W1849" s="195" t="str">
        <f t="shared" si="2145"/>
        <v>W$13</v>
      </c>
      <c r="X1849" s="195" t="str">
        <f t="shared" si="2145"/>
        <v>X$13</v>
      </c>
      <c r="Y1849" s="195" t="str">
        <f t="shared" si="2145"/>
        <v>Y$13</v>
      </c>
      <c r="Z1849" s="195" t="str">
        <f t="shared" si="2145"/>
        <v>Z$13</v>
      </c>
      <c r="AA1849" s="195" t="str">
        <f t="shared" si="2145"/>
        <v>AA$13</v>
      </c>
      <c r="AB1849" s="195" t="str">
        <f t="shared" si="2145"/>
        <v>AB$13</v>
      </c>
      <c r="AC1849" s="195" t="str">
        <f t="shared" si="2145"/>
        <v>AC$13</v>
      </c>
      <c r="AD1849" s="195" t="str">
        <f t="shared" si="2145"/>
        <v>AD$13</v>
      </c>
      <c r="AE1849" s="195" t="str">
        <f t="shared" si="2145"/>
        <v>AE$13</v>
      </c>
      <c r="AF1849" s="195" t="str">
        <f t="shared" si="2145"/>
        <v>AF$13</v>
      </c>
      <c r="AG1849" s="195" t="str">
        <f t="shared" si="2145"/>
        <v>AG$13</v>
      </c>
      <c r="AH1849" s="195" t="str">
        <f t="shared" si="2145"/>
        <v>AH$13</v>
      </c>
      <c r="AI1849" s="195" t="str">
        <f t="shared" si="2145"/>
        <v>AI$13</v>
      </c>
      <c r="AJ1849" s="195" t="str">
        <f t="shared" si="2145"/>
        <v>AJ$13</v>
      </c>
      <c r="AK1849" s="195" t="str">
        <f t="shared" si="2145"/>
        <v>AK$13</v>
      </c>
      <c r="AL1849" s="195" t="str">
        <f t="shared" si="2145"/>
        <v>AL$13</v>
      </c>
      <c r="AM1849" s="195" t="str">
        <f t="shared" si="2145"/>
        <v>AM$13</v>
      </c>
      <c r="AN1849" s="195" t="str">
        <f t="shared" si="2145"/>
        <v>AN$13</v>
      </c>
      <c r="AO1849" s="195" t="str">
        <f t="shared" si="2145"/>
        <v>AO$13</v>
      </c>
      <c r="AP1849" s="195" t="str">
        <f t="shared" si="2145"/>
        <v>AP$13</v>
      </c>
      <c r="AQ1849" s="195" t="str">
        <f t="shared" si="2145"/>
        <v>AQ$13</v>
      </c>
      <c r="AR1849" s="195" t="str">
        <f t="shared" si="2145"/>
        <v>AR$13</v>
      </c>
      <c r="AS1849" s="195" t="str">
        <f t="shared" si="2145"/>
        <v>AS$13</v>
      </c>
      <c r="AT1849" s="195" t="str">
        <f t="shared" si="2145"/>
        <v>AT$13</v>
      </c>
      <c r="AU1849" s="195" t="str">
        <f t="shared" si="2145"/>
        <v>AU$13</v>
      </c>
      <c r="AV1849" s="195" t="str">
        <f t="shared" si="2145"/>
        <v>AV$13</v>
      </c>
      <c r="AW1849" s="195" t="str">
        <f t="shared" si="2145"/>
        <v>AW$13</v>
      </c>
      <c r="AX1849" s="195" t="str">
        <f t="shared" si="2145"/>
        <v>AX$13</v>
      </c>
      <c r="AY1849" s="195" t="str">
        <f t="shared" ref="AY1849:CD1849" si="2146">AY$17</f>
        <v>AY$13</v>
      </c>
      <c r="AZ1849" s="195" t="str">
        <f t="shared" si="2146"/>
        <v>AZ$13</v>
      </c>
      <c r="BA1849" s="195" t="str">
        <f t="shared" si="2146"/>
        <v>BA$13</v>
      </c>
      <c r="BB1849" s="195" t="str">
        <f t="shared" si="2146"/>
        <v>BB$13</v>
      </c>
      <c r="BC1849" s="195" t="str">
        <f t="shared" si="2146"/>
        <v>BC$13</v>
      </c>
      <c r="BD1849" s="195" t="str">
        <f t="shared" si="2146"/>
        <v>BD$13</v>
      </c>
      <c r="BE1849" s="195" t="str">
        <f t="shared" si="2146"/>
        <v>BE$13</v>
      </c>
      <c r="BF1849" s="195" t="str">
        <f t="shared" si="2146"/>
        <v>BF$13</v>
      </c>
      <c r="BG1849" s="195" t="str">
        <f t="shared" si="2146"/>
        <v>BG$13</v>
      </c>
      <c r="BH1849" s="195" t="str">
        <f t="shared" si="2146"/>
        <v>BH$13</v>
      </c>
      <c r="BI1849" s="195" t="str">
        <f t="shared" si="2146"/>
        <v>BI$13</v>
      </c>
      <c r="BJ1849" s="195" t="str">
        <f t="shared" si="2146"/>
        <v>BJ$13</v>
      </c>
      <c r="BK1849" s="195" t="str">
        <f t="shared" si="2146"/>
        <v>BK$13</v>
      </c>
      <c r="BL1849" s="195" t="str">
        <f t="shared" si="2146"/>
        <v>BL$13</v>
      </c>
      <c r="BM1849" s="195" t="str">
        <f t="shared" si="2146"/>
        <v>BM$13</v>
      </c>
      <c r="BN1849" s="195" t="str">
        <f t="shared" si="2146"/>
        <v>BN$13</v>
      </c>
      <c r="BO1849" s="195" t="str">
        <f t="shared" si="2146"/>
        <v>BO$13</v>
      </c>
      <c r="BP1849" s="195" t="str">
        <f t="shared" si="2146"/>
        <v>BP$13</v>
      </c>
      <c r="BQ1849" s="195" t="str">
        <f t="shared" si="2146"/>
        <v>BQ$13</v>
      </c>
      <c r="BR1849" s="195" t="str">
        <f t="shared" si="2146"/>
        <v>BR$13</v>
      </c>
      <c r="BS1849" s="195" t="str">
        <f t="shared" si="2146"/>
        <v>BS$13</v>
      </c>
      <c r="BT1849" s="195" t="str">
        <f t="shared" si="2146"/>
        <v>BT$13</v>
      </c>
      <c r="BU1849" s="195" t="str">
        <f t="shared" si="2146"/>
        <v>BU$13</v>
      </c>
      <c r="BV1849" s="195" t="str">
        <f t="shared" si="2146"/>
        <v>BV$13</v>
      </c>
      <c r="BW1849" s="195" t="str">
        <f t="shared" si="2146"/>
        <v>BW$13</v>
      </c>
      <c r="BX1849" s="195" t="str">
        <f t="shared" si="2146"/>
        <v>BX$13</v>
      </c>
      <c r="BY1849" s="195" t="str">
        <f t="shared" si="2146"/>
        <v>BY$13</v>
      </c>
      <c r="BZ1849" s="195" t="str">
        <f t="shared" si="2146"/>
        <v>BZ$13</v>
      </c>
      <c r="CA1849" s="195" t="str">
        <f t="shared" si="2146"/>
        <v>CA$13</v>
      </c>
      <c r="CB1849" s="195" t="str">
        <f t="shared" si="2146"/>
        <v>CB$13</v>
      </c>
      <c r="CC1849" s="195" t="str">
        <f t="shared" si="2146"/>
        <v>CC$13</v>
      </c>
      <c r="CD1849" s="195" t="str">
        <f t="shared" si="2146"/>
        <v>CD$13</v>
      </c>
      <c r="CE1849" s="195" t="str">
        <f t="shared" ref="CE1849:CL1849" si="2147">CE$17</f>
        <v>CE$13</v>
      </c>
      <c r="CF1849" s="195" t="str">
        <f t="shared" si="2147"/>
        <v>CF$13</v>
      </c>
      <c r="CG1849" s="195" t="str">
        <f t="shared" si="2147"/>
        <v>CG$13</v>
      </c>
      <c r="CH1849" s="195" t="str">
        <f t="shared" si="2147"/>
        <v>CH$13</v>
      </c>
      <c r="CI1849" s="195" t="str">
        <f t="shared" si="2147"/>
        <v>CI$13</v>
      </c>
      <c r="CJ1849" s="195" t="str">
        <f t="shared" si="2147"/>
        <v>CJ$13</v>
      </c>
      <c r="CK1849" s="195" t="str">
        <f t="shared" si="2147"/>
        <v>CK$13</v>
      </c>
      <c r="CL1849" s="195" t="str">
        <f t="shared" si="2147"/>
        <v>CL$13</v>
      </c>
    </row>
    <row r="1850" spans="2:90" x14ac:dyDescent="0.4">
      <c r="B1850" s="171" t="s">
        <v>491</v>
      </c>
      <c r="E1850" s="8"/>
      <c r="H1850" s="196"/>
      <c r="I1850" s="197"/>
      <c r="J1850" s="197"/>
      <c r="K1850" s="198"/>
      <c r="L1850" s="198"/>
      <c r="M1850" s="198"/>
      <c r="N1850" s="198"/>
      <c r="O1850" s="198"/>
      <c r="P1850" s="198"/>
      <c r="R1850" s="198"/>
      <c r="S1850" s="186"/>
      <c r="T1850" s="186"/>
      <c r="U1850" s="186"/>
      <c r="V1850" s="186"/>
      <c r="W1850" s="186"/>
      <c r="X1850" s="186"/>
      <c r="Y1850" s="186"/>
      <c r="Z1850" s="186"/>
      <c r="AA1850" s="186"/>
      <c r="AB1850" s="186"/>
      <c r="AC1850" s="186"/>
      <c r="AD1850" s="186"/>
      <c r="AE1850" s="186"/>
      <c r="AF1850" s="186"/>
      <c r="AG1850" s="186"/>
      <c r="AH1850" s="186"/>
      <c r="AI1850" s="186"/>
      <c r="AJ1850" s="186"/>
      <c r="AK1850" s="186"/>
      <c r="AL1850" s="186"/>
      <c r="AM1850" s="186"/>
      <c r="AN1850" s="186"/>
      <c r="AO1850" s="186"/>
      <c r="AP1850" s="186"/>
      <c r="AQ1850" s="186"/>
      <c r="AR1850" s="186"/>
      <c r="AS1850" s="186"/>
      <c r="AT1850" s="186"/>
      <c r="AU1850" s="186"/>
      <c r="AV1850" s="186"/>
      <c r="AW1850" s="186"/>
      <c r="AX1850" s="186"/>
      <c r="AY1850" s="186"/>
      <c r="AZ1850" s="186"/>
      <c r="BA1850" s="186"/>
      <c r="BB1850" s="186"/>
      <c r="BC1850" s="186"/>
      <c r="BD1850" s="186"/>
      <c r="BE1850" s="186"/>
      <c r="BF1850" s="186"/>
      <c r="BG1850" s="186"/>
      <c r="BH1850" s="186"/>
      <c r="BI1850" s="186"/>
      <c r="BJ1850" s="186"/>
      <c r="BK1850" s="186"/>
      <c r="BL1850" s="186"/>
      <c r="BM1850" s="186"/>
      <c r="BN1850" s="186"/>
      <c r="BO1850" s="186"/>
      <c r="BP1850" s="186"/>
      <c r="BQ1850" s="186"/>
      <c r="BR1850" s="186"/>
      <c r="BS1850" s="186"/>
      <c r="BT1850" s="186"/>
      <c r="BU1850" s="186"/>
      <c r="BV1850" s="186"/>
      <c r="BW1850" s="186"/>
      <c r="BX1850" s="186"/>
      <c r="BY1850" s="186"/>
      <c r="BZ1850" s="186"/>
      <c r="CA1850" s="186"/>
      <c r="CB1850" s="186"/>
      <c r="CC1850" s="186"/>
      <c r="CD1850" s="186"/>
      <c r="CE1850" s="186"/>
      <c r="CF1850" s="186"/>
      <c r="CG1850" s="186"/>
      <c r="CH1850" s="186"/>
      <c r="CI1850" s="186"/>
      <c r="CJ1850" s="186"/>
      <c r="CK1850" s="186"/>
      <c r="CL1850" s="186"/>
    </row>
    <row r="1851" spans="2:90" x14ac:dyDescent="0.4">
      <c r="B1851" s="171" t="s">
        <v>505</v>
      </c>
      <c r="E1851" s="8"/>
      <c r="H1851" s="196"/>
      <c r="I1851" s="197"/>
      <c r="J1851" s="197"/>
      <c r="K1851" s="198"/>
      <c r="L1851" s="198"/>
      <c r="M1851" s="198"/>
      <c r="N1851" s="198"/>
      <c r="O1851" s="198"/>
      <c r="P1851" s="198"/>
      <c r="R1851" s="198"/>
      <c r="S1851" s="186"/>
      <c r="T1851" s="186"/>
      <c r="U1851" s="186"/>
      <c r="V1851" s="186"/>
      <c r="W1851" s="186"/>
      <c r="X1851" s="186"/>
      <c r="Y1851" s="186"/>
      <c r="Z1851" s="186"/>
      <c r="AA1851" s="186"/>
      <c r="AB1851" s="186"/>
      <c r="AC1851" s="186"/>
      <c r="AD1851" s="186"/>
      <c r="AE1851" s="186"/>
      <c r="AF1851" s="186"/>
      <c r="AG1851" s="186"/>
      <c r="AH1851" s="186"/>
      <c r="AI1851" s="186"/>
      <c r="AJ1851" s="186"/>
      <c r="AK1851" s="186"/>
      <c r="AL1851" s="186"/>
      <c r="AM1851" s="186"/>
      <c r="AN1851" s="186"/>
      <c r="AO1851" s="186"/>
      <c r="AP1851" s="186"/>
      <c r="AQ1851" s="186"/>
      <c r="AR1851" s="186"/>
      <c r="AS1851" s="186"/>
      <c r="AT1851" s="186"/>
      <c r="AU1851" s="186"/>
      <c r="AV1851" s="186"/>
      <c r="AW1851" s="186"/>
      <c r="AX1851" s="186"/>
      <c r="AY1851" s="186"/>
      <c r="AZ1851" s="186"/>
      <c r="BA1851" s="186"/>
      <c r="BB1851" s="186"/>
      <c r="BC1851" s="186"/>
      <c r="BD1851" s="186"/>
      <c r="BE1851" s="186"/>
      <c r="BF1851" s="186"/>
      <c r="BG1851" s="186"/>
      <c r="BH1851" s="186"/>
      <c r="BI1851" s="186"/>
      <c r="BJ1851" s="186"/>
      <c r="BK1851" s="186"/>
      <c r="BL1851" s="186"/>
      <c r="BM1851" s="186"/>
      <c r="BN1851" s="186"/>
      <c r="BO1851" s="186"/>
      <c r="BP1851" s="186"/>
      <c r="BQ1851" s="186"/>
      <c r="BR1851" s="186"/>
      <c r="BS1851" s="186"/>
      <c r="BT1851" s="186"/>
      <c r="BU1851" s="186"/>
      <c r="BV1851" s="186"/>
      <c r="BW1851" s="186"/>
      <c r="BX1851" s="186"/>
      <c r="BY1851" s="186"/>
      <c r="BZ1851" s="186"/>
      <c r="CA1851" s="186"/>
      <c r="CB1851" s="186"/>
      <c r="CC1851" s="186"/>
      <c r="CD1851" s="186"/>
      <c r="CE1851" s="186"/>
      <c r="CF1851" s="186"/>
      <c r="CG1851" s="186"/>
      <c r="CH1851" s="186"/>
      <c r="CI1851" s="186"/>
      <c r="CJ1851" s="186"/>
      <c r="CK1851" s="186"/>
      <c r="CL1851" s="186"/>
    </row>
    <row r="1852" spans="2:90" x14ac:dyDescent="0.4">
      <c r="B1852" s="171" t="s">
        <v>463</v>
      </c>
      <c r="E1852" s="8"/>
      <c r="H1852" s="196"/>
      <c r="I1852" s="197"/>
      <c r="J1852" s="197"/>
      <c r="K1852" s="198"/>
      <c r="L1852" s="198"/>
      <c r="M1852" s="198"/>
      <c r="N1852" s="198"/>
      <c r="O1852" s="198"/>
      <c r="P1852" s="198"/>
      <c r="R1852" s="198"/>
      <c r="S1852" s="186" t="str">
        <f t="shared" ref="S1852:AX1852" si="2148">S$18</f>
        <v>S$14</v>
      </c>
      <c r="T1852" s="186" t="str">
        <f t="shared" si="2148"/>
        <v>T$14</v>
      </c>
      <c r="U1852" s="186" t="str">
        <f t="shared" si="2148"/>
        <v>U$14</v>
      </c>
      <c r="V1852" s="186" t="str">
        <f t="shared" si="2148"/>
        <v>V$14</v>
      </c>
      <c r="W1852" s="186" t="str">
        <f t="shared" si="2148"/>
        <v>W$14</v>
      </c>
      <c r="X1852" s="186" t="str">
        <f t="shared" si="2148"/>
        <v>X$14</v>
      </c>
      <c r="Y1852" s="186" t="str">
        <f t="shared" si="2148"/>
        <v>Y$14</v>
      </c>
      <c r="Z1852" s="186" t="str">
        <f t="shared" si="2148"/>
        <v>Z$14</v>
      </c>
      <c r="AA1852" s="186" t="str">
        <f t="shared" si="2148"/>
        <v>AA$14</v>
      </c>
      <c r="AB1852" s="186" t="str">
        <f t="shared" si="2148"/>
        <v>AB$14</v>
      </c>
      <c r="AC1852" s="186" t="str">
        <f t="shared" si="2148"/>
        <v>AC$14</v>
      </c>
      <c r="AD1852" s="186" t="str">
        <f t="shared" si="2148"/>
        <v>AD$14</v>
      </c>
      <c r="AE1852" s="186" t="str">
        <f t="shared" si="2148"/>
        <v>AE$14</v>
      </c>
      <c r="AF1852" s="186" t="str">
        <f t="shared" si="2148"/>
        <v>AF$14</v>
      </c>
      <c r="AG1852" s="186" t="str">
        <f t="shared" si="2148"/>
        <v>AG$14</v>
      </c>
      <c r="AH1852" s="186" t="str">
        <f t="shared" si="2148"/>
        <v>AH$14</v>
      </c>
      <c r="AI1852" s="186" t="str">
        <f t="shared" si="2148"/>
        <v>AI$14</v>
      </c>
      <c r="AJ1852" s="186" t="str">
        <f t="shared" si="2148"/>
        <v>AJ$14</v>
      </c>
      <c r="AK1852" s="186" t="str">
        <f t="shared" si="2148"/>
        <v>AK$14</v>
      </c>
      <c r="AL1852" s="186" t="str">
        <f t="shared" si="2148"/>
        <v>AL$14</v>
      </c>
      <c r="AM1852" s="186" t="str">
        <f t="shared" si="2148"/>
        <v>AM$14</v>
      </c>
      <c r="AN1852" s="186" t="str">
        <f t="shared" si="2148"/>
        <v>AN$14</v>
      </c>
      <c r="AO1852" s="186" t="str">
        <f t="shared" si="2148"/>
        <v>AO$14</v>
      </c>
      <c r="AP1852" s="186" t="str">
        <f t="shared" si="2148"/>
        <v>AP$14</v>
      </c>
      <c r="AQ1852" s="186" t="str">
        <f t="shared" si="2148"/>
        <v>AQ$14</v>
      </c>
      <c r="AR1852" s="186" t="str">
        <f t="shared" si="2148"/>
        <v>AR$14</v>
      </c>
      <c r="AS1852" s="186" t="str">
        <f t="shared" si="2148"/>
        <v>AS$14</v>
      </c>
      <c r="AT1852" s="186" t="str">
        <f t="shared" si="2148"/>
        <v>AT$14</v>
      </c>
      <c r="AU1852" s="186" t="str">
        <f t="shared" si="2148"/>
        <v>AU$14</v>
      </c>
      <c r="AV1852" s="186" t="str">
        <f t="shared" si="2148"/>
        <v>AV$14</v>
      </c>
      <c r="AW1852" s="186" t="str">
        <f t="shared" si="2148"/>
        <v>AW$14</v>
      </c>
      <c r="AX1852" s="186" t="str">
        <f t="shared" si="2148"/>
        <v>AX$14</v>
      </c>
      <c r="AY1852" s="186" t="str">
        <f t="shared" ref="AY1852:CD1852" si="2149">AY$18</f>
        <v>AY$14</v>
      </c>
      <c r="AZ1852" s="186" t="str">
        <f t="shared" si="2149"/>
        <v>AZ$14</v>
      </c>
      <c r="BA1852" s="186" t="str">
        <f t="shared" si="2149"/>
        <v>BA$14</v>
      </c>
      <c r="BB1852" s="186" t="str">
        <f t="shared" si="2149"/>
        <v>BB$14</v>
      </c>
      <c r="BC1852" s="186" t="str">
        <f t="shared" si="2149"/>
        <v>BC$14</v>
      </c>
      <c r="BD1852" s="186" t="str">
        <f t="shared" si="2149"/>
        <v>BD$14</v>
      </c>
      <c r="BE1852" s="186" t="str">
        <f t="shared" si="2149"/>
        <v>BE$14</v>
      </c>
      <c r="BF1852" s="186" t="str">
        <f t="shared" si="2149"/>
        <v>BF$14</v>
      </c>
      <c r="BG1852" s="186" t="str">
        <f t="shared" si="2149"/>
        <v>BG$14</v>
      </c>
      <c r="BH1852" s="186" t="str">
        <f t="shared" si="2149"/>
        <v>BH$14</v>
      </c>
      <c r="BI1852" s="186" t="str">
        <f t="shared" si="2149"/>
        <v>BI$14</v>
      </c>
      <c r="BJ1852" s="186" t="str">
        <f t="shared" si="2149"/>
        <v>BJ$14</v>
      </c>
      <c r="BK1852" s="186" t="str">
        <f t="shared" si="2149"/>
        <v>BK$14</v>
      </c>
      <c r="BL1852" s="186" t="str">
        <f t="shared" si="2149"/>
        <v>BL$14</v>
      </c>
      <c r="BM1852" s="186" t="str">
        <f t="shared" si="2149"/>
        <v>BM$14</v>
      </c>
      <c r="BN1852" s="186" t="str">
        <f t="shared" si="2149"/>
        <v>BN$14</v>
      </c>
      <c r="BO1852" s="186" t="str">
        <f t="shared" si="2149"/>
        <v>BO$14</v>
      </c>
      <c r="BP1852" s="186" t="str">
        <f t="shared" si="2149"/>
        <v>BP$14</v>
      </c>
      <c r="BQ1852" s="186" t="str">
        <f t="shared" si="2149"/>
        <v>BQ$14</v>
      </c>
      <c r="BR1852" s="186" t="str">
        <f t="shared" si="2149"/>
        <v>BR$14</v>
      </c>
      <c r="BS1852" s="186" t="str">
        <f t="shared" si="2149"/>
        <v>BS$14</v>
      </c>
      <c r="BT1852" s="186" t="str">
        <f t="shared" si="2149"/>
        <v>BT$14</v>
      </c>
      <c r="BU1852" s="186" t="str">
        <f t="shared" si="2149"/>
        <v>BU$14</v>
      </c>
      <c r="BV1852" s="186" t="str">
        <f t="shared" si="2149"/>
        <v>BV$14</v>
      </c>
      <c r="BW1852" s="186" t="str">
        <f t="shared" si="2149"/>
        <v>BW$14</v>
      </c>
      <c r="BX1852" s="186" t="str">
        <f t="shared" si="2149"/>
        <v>BX$14</v>
      </c>
      <c r="BY1852" s="186" t="str">
        <f t="shared" si="2149"/>
        <v>BY$14</v>
      </c>
      <c r="BZ1852" s="186" t="str">
        <f t="shared" si="2149"/>
        <v>BZ$14</v>
      </c>
      <c r="CA1852" s="186" t="str">
        <f t="shared" si="2149"/>
        <v>CA$14</v>
      </c>
      <c r="CB1852" s="186" t="str">
        <f t="shared" si="2149"/>
        <v>CB$14</v>
      </c>
      <c r="CC1852" s="186" t="str">
        <f t="shared" si="2149"/>
        <v>CC$14</v>
      </c>
      <c r="CD1852" s="186" t="str">
        <f t="shared" si="2149"/>
        <v>CD$14</v>
      </c>
      <c r="CE1852" s="186" t="str">
        <f t="shared" ref="CE1852:CL1852" si="2150">CE$18</f>
        <v>CE$14</v>
      </c>
      <c r="CF1852" s="186" t="str">
        <f t="shared" si="2150"/>
        <v>CF$14</v>
      </c>
      <c r="CG1852" s="186" t="str">
        <f t="shared" si="2150"/>
        <v>CG$14</v>
      </c>
      <c r="CH1852" s="186" t="str">
        <f t="shared" si="2150"/>
        <v>CH$14</v>
      </c>
      <c r="CI1852" s="186" t="str">
        <f t="shared" si="2150"/>
        <v>CI$14</v>
      </c>
      <c r="CJ1852" s="186" t="str">
        <f t="shared" si="2150"/>
        <v>CJ$14</v>
      </c>
      <c r="CK1852" s="186" t="str">
        <f t="shared" si="2150"/>
        <v>CK$14</v>
      </c>
      <c r="CL1852" s="186" t="str">
        <f t="shared" si="2150"/>
        <v>CL$14</v>
      </c>
    </row>
    <row r="1853" spans="2:90" x14ac:dyDescent="0.4">
      <c r="B1853" s="171" t="s">
        <v>464</v>
      </c>
      <c r="E1853" s="8"/>
      <c r="H1853" s="196"/>
      <c r="I1853" s="197"/>
      <c r="J1853" s="197"/>
      <c r="K1853" s="198"/>
      <c r="L1853" s="198"/>
      <c r="M1853" s="198"/>
      <c r="N1853" s="198"/>
      <c r="O1853" s="198"/>
      <c r="P1853" s="198"/>
      <c r="R1853" s="198"/>
      <c r="S1853" s="186" t="str">
        <f t="shared" ref="S1853:AX1853" si="2151">S$19</f>
        <v>S$15</v>
      </c>
      <c r="T1853" s="186" t="str">
        <f t="shared" si="2151"/>
        <v>T$15</v>
      </c>
      <c r="U1853" s="186" t="str">
        <f t="shared" si="2151"/>
        <v>U$15</v>
      </c>
      <c r="V1853" s="186" t="str">
        <f t="shared" si="2151"/>
        <v>V$15</v>
      </c>
      <c r="W1853" s="186" t="str">
        <f t="shared" si="2151"/>
        <v>W$15</v>
      </c>
      <c r="X1853" s="186" t="str">
        <f t="shared" si="2151"/>
        <v>X$15</v>
      </c>
      <c r="Y1853" s="186" t="str">
        <f t="shared" si="2151"/>
        <v>Y$15</v>
      </c>
      <c r="Z1853" s="186" t="str">
        <f t="shared" si="2151"/>
        <v>Z$15</v>
      </c>
      <c r="AA1853" s="186" t="str">
        <f t="shared" si="2151"/>
        <v>AA$15</v>
      </c>
      <c r="AB1853" s="186" t="str">
        <f t="shared" si="2151"/>
        <v>AB$15</v>
      </c>
      <c r="AC1853" s="186" t="str">
        <f t="shared" si="2151"/>
        <v>AC$15</v>
      </c>
      <c r="AD1853" s="186" t="str">
        <f t="shared" si="2151"/>
        <v>AD$15</v>
      </c>
      <c r="AE1853" s="186" t="str">
        <f t="shared" si="2151"/>
        <v>AE$15</v>
      </c>
      <c r="AF1853" s="186" t="str">
        <f t="shared" si="2151"/>
        <v>AF$15</v>
      </c>
      <c r="AG1853" s="186" t="str">
        <f t="shared" si="2151"/>
        <v>AG$15</v>
      </c>
      <c r="AH1853" s="186" t="str">
        <f t="shared" si="2151"/>
        <v>AH$15</v>
      </c>
      <c r="AI1853" s="186" t="str">
        <f t="shared" si="2151"/>
        <v>AI$15</v>
      </c>
      <c r="AJ1853" s="186" t="str">
        <f t="shared" si="2151"/>
        <v>AJ$15</v>
      </c>
      <c r="AK1853" s="186" t="str">
        <f t="shared" si="2151"/>
        <v>AK$15</v>
      </c>
      <c r="AL1853" s="186" t="str">
        <f t="shared" si="2151"/>
        <v>AL$15</v>
      </c>
      <c r="AM1853" s="186" t="str">
        <f t="shared" si="2151"/>
        <v>AM$15</v>
      </c>
      <c r="AN1853" s="186" t="str">
        <f t="shared" si="2151"/>
        <v>AN$15</v>
      </c>
      <c r="AO1853" s="186" t="str">
        <f t="shared" si="2151"/>
        <v>AO$15</v>
      </c>
      <c r="AP1853" s="186" t="str">
        <f t="shared" si="2151"/>
        <v>AP$15</v>
      </c>
      <c r="AQ1853" s="186" t="str">
        <f t="shared" si="2151"/>
        <v>AQ$15</v>
      </c>
      <c r="AR1853" s="186" t="str">
        <f t="shared" si="2151"/>
        <v>AR$15</v>
      </c>
      <c r="AS1853" s="186" t="str">
        <f t="shared" si="2151"/>
        <v>AS$15</v>
      </c>
      <c r="AT1853" s="186" t="str">
        <f t="shared" si="2151"/>
        <v>AT$15</v>
      </c>
      <c r="AU1853" s="186" t="str">
        <f t="shared" si="2151"/>
        <v>AU$15</v>
      </c>
      <c r="AV1853" s="186" t="str">
        <f t="shared" si="2151"/>
        <v>AV$15</v>
      </c>
      <c r="AW1853" s="186" t="str">
        <f t="shared" si="2151"/>
        <v>AW$15</v>
      </c>
      <c r="AX1853" s="186" t="str">
        <f t="shared" si="2151"/>
        <v>AX$15</v>
      </c>
      <c r="AY1853" s="186" t="str">
        <f t="shared" ref="AY1853:CD1853" si="2152">AY$19</f>
        <v>AY$15</v>
      </c>
      <c r="AZ1853" s="186" t="str">
        <f t="shared" si="2152"/>
        <v>AZ$15</v>
      </c>
      <c r="BA1853" s="186" t="str">
        <f t="shared" si="2152"/>
        <v>BA$15</v>
      </c>
      <c r="BB1853" s="186" t="str">
        <f t="shared" si="2152"/>
        <v>BB$15</v>
      </c>
      <c r="BC1853" s="186" t="str">
        <f t="shared" si="2152"/>
        <v>BC$15</v>
      </c>
      <c r="BD1853" s="186" t="str">
        <f t="shared" si="2152"/>
        <v>BD$15</v>
      </c>
      <c r="BE1853" s="186" t="str">
        <f t="shared" si="2152"/>
        <v>BE$15</v>
      </c>
      <c r="BF1853" s="186" t="str">
        <f t="shared" si="2152"/>
        <v>BF$15</v>
      </c>
      <c r="BG1853" s="186" t="str">
        <f t="shared" si="2152"/>
        <v>BG$15</v>
      </c>
      <c r="BH1853" s="186" t="str">
        <f t="shared" si="2152"/>
        <v>BH$15</v>
      </c>
      <c r="BI1853" s="186" t="str">
        <f t="shared" si="2152"/>
        <v>BI$15</v>
      </c>
      <c r="BJ1853" s="186" t="str">
        <f t="shared" si="2152"/>
        <v>BJ$15</v>
      </c>
      <c r="BK1853" s="186" t="str">
        <f t="shared" si="2152"/>
        <v>BK$15</v>
      </c>
      <c r="BL1853" s="186" t="str">
        <f t="shared" si="2152"/>
        <v>BL$15</v>
      </c>
      <c r="BM1853" s="186" t="str">
        <f t="shared" si="2152"/>
        <v>BM$15</v>
      </c>
      <c r="BN1853" s="186" t="str">
        <f t="shared" si="2152"/>
        <v>BN$15</v>
      </c>
      <c r="BO1853" s="186" t="str">
        <f t="shared" si="2152"/>
        <v>BO$15</v>
      </c>
      <c r="BP1853" s="186" t="str">
        <f t="shared" si="2152"/>
        <v>BP$15</v>
      </c>
      <c r="BQ1853" s="186" t="str">
        <f t="shared" si="2152"/>
        <v>BQ$15</v>
      </c>
      <c r="BR1853" s="186" t="str">
        <f t="shared" si="2152"/>
        <v>BR$15</v>
      </c>
      <c r="BS1853" s="186" t="str">
        <f t="shared" si="2152"/>
        <v>BS$15</v>
      </c>
      <c r="BT1853" s="186" t="str">
        <f t="shared" si="2152"/>
        <v>BT$15</v>
      </c>
      <c r="BU1853" s="186" t="str">
        <f t="shared" si="2152"/>
        <v>BU$15</v>
      </c>
      <c r="BV1853" s="186" t="str">
        <f t="shared" si="2152"/>
        <v>BV$15</v>
      </c>
      <c r="BW1853" s="186" t="str">
        <f t="shared" si="2152"/>
        <v>BW$15</v>
      </c>
      <c r="BX1853" s="186" t="str">
        <f t="shared" si="2152"/>
        <v>BX$15</v>
      </c>
      <c r="BY1853" s="186" t="str">
        <f t="shared" si="2152"/>
        <v>BY$15</v>
      </c>
      <c r="BZ1853" s="186" t="str">
        <f t="shared" si="2152"/>
        <v>BZ$15</v>
      </c>
      <c r="CA1853" s="186" t="str">
        <f t="shared" si="2152"/>
        <v>CA$15</v>
      </c>
      <c r="CB1853" s="186" t="str">
        <f t="shared" si="2152"/>
        <v>CB$15</v>
      </c>
      <c r="CC1853" s="186" t="str">
        <f t="shared" si="2152"/>
        <v>CC$15</v>
      </c>
      <c r="CD1853" s="186" t="str">
        <f t="shared" si="2152"/>
        <v>CD$15</v>
      </c>
      <c r="CE1853" s="186" t="str">
        <f t="shared" ref="CE1853:CL1853" si="2153">CE$19</f>
        <v>CE$15</v>
      </c>
      <c r="CF1853" s="186" t="str">
        <f t="shared" si="2153"/>
        <v>CF$15</v>
      </c>
      <c r="CG1853" s="186" t="str">
        <f t="shared" si="2153"/>
        <v>CG$15</v>
      </c>
      <c r="CH1853" s="186" t="str">
        <f t="shared" si="2153"/>
        <v>CH$15</v>
      </c>
      <c r="CI1853" s="186" t="str">
        <f t="shared" si="2153"/>
        <v>CI$15</v>
      </c>
      <c r="CJ1853" s="186" t="str">
        <f t="shared" si="2153"/>
        <v>CJ$15</v>
      </c>
      <c r="CK1853" s="186" t="str">
        <f t="shared" si="2153"/>
        <v>CK$15</v>
      </c>
      <c r="CL1853" s="186" t="str">
        <f t="shared" si="2153"/>
        <v>CL$15</v>
      </c>
    </row>
    <row r="1854" spans="2:90" x14ac:dyDescent="0.4">
      <c r="B1854" s="66" t="s">
        <v>194</v>
      </c>
      <c r="C1854" s="31"/>
      <c r="D1854" t="s">
        <v>158</v>
      </c>
      <c r="E1854" s="8" t="str">
        <f t="shared" ref="E1854:E1868" si="2154">ROW()&amp;" "&amp;D1854</f>
        <v>1854 DCSCAC-S</v>
      </c>
      <c r="F1854" t="s">
        <v>431</v>
      </c>
      <c r="G1854" s="31" t="s">
        <v>81</v>
      </c>
      <c r="H1854" s="22"/>
      <c r="I1854" s="287"/>
      <c r="J1854" s="287"/>
      <c r="K1854" s="22"/>
      <c r="L1854" s="22"/>
      <c r="M1854" s="22"/>
      <c r="N1854" s="22"/>
      <c r="O1854" s="22"/>
      <c r="P1854" s="22"/>
      <c r="R1854" s="66"/>
      <c r="S1854" s="288"/>
      <c r="T1854" s="288"/>
      <c r="U1854" s="288"/>
      <c r="V1854" s="288"/>
      <c r="W1854" s="288"/>
      <c r="X1854" s="288"/>
      <c r="Y1854" s="288"/>
      <c r="Z1854" s="288"/>
      <c r="AA1854" s="288"/>
      <c r="AB1854" s="288"/>
      <c r="AC1854" s="288"/>
      <c r="AD1854" s="288"/>
      <c r="AE1854" s="288"/>
      <c r="AF1854" s="288"/>
      <c r="AG1854" s="288"/>
      <c r="AH1854" s="288"/>
      <c r="AI1854" s="288"/>
      <c r="AJ1854" s="288"/>
      <c r="AK1854" s="288"/>
      <c r="AL1854" s="288"/>
      <c r="AM1854" s="288"/>
      <c r="AN1854" s="288"/>
      <c r="AO1854" s="288"/>
      <c r="AP1854" s="288"/>
      <c r="AQ1854" s="288"/>
      <c r="AR1854" s="288"/>
      <c r="AS1854" s="288"/>
      <c r="AT1854" s="288"/>
      <c r="AU1854" s="288"/>
      <c r="AV1854" s="288"/>
      <c r="AW1854" s="288"/>
      <c r="AX1854" s="288"/>
      <c r="AY1854" s="288"/>
      <c r="AZ1854" s="288"/>
      <c r="BA1854" s="288"/>
      <c r="BB1854" s="288"/>
      <c r="BC1854" s="288"/>
      <c r="BD1854" s="288"/>
      <c r="BE1854" s="288"/>
      <c r="BF1854" s="288"/>
      <c r="BG1854" s="288"/>
      <c r="BH1854" s="288"/>
      <c r="BI1854" s="288"/>
      <c r="BJ1854" s="288"/>
      <c r="BK1854" s="288"/>
      <c r="BL1854" s="288"/>
      <c r="BM1854" s="288"/>
      <c r="BN1854" s="288"/>
      <c r="BO1854" s="288"/>
      <c r="BP1854" s="288"/>
      <c r="BQ1854" s="288"/>
      <c r="BR1854" s="288"/>
      <c r="BS1854" s="288"/>
      <c r="BT1854" s="288"/>
      <c r="BU1854" s="288"/>
      <c r="BV1854" s="288"/>
      <c r="BW1854" s="288"/>
      <c r="BX1854" s="288"/>
      <c r="BY1854" s="288"/>
      <c r="BZ1854" s="288"/>
      <c r="CA1854" s="288"/>
      <c r="CB1854" s="288"/>
      <c r="CC1854" s="288"/>
      <c r="CD1854" s="288"/>
      <c r="CE1854" s="288"/>
      <c r="CF1854" s="288"/>
      <c r="CG1854" s="288"/>
      <c r="CH1854" s="288"/>
      <c r="CI1854" s="288"/>
      <c r="CJ1854" s="288"/>
      <c r="CK1854" s="288"/>
      <c r="CL1854" s="288"/>
    </row>
    <row r="1855" spans="2:90" x14ac:dyDescent="0.4">
      <c r="B1855" s="95" t="str">
        <f>B1859&amp;":"</f>
        <v>Expense - Seller acquisition cost:</v>
      </c>
      <c r="D1855" t="s">
        <v>158</v>
      </c>
      <c r="E1855" s="8" t="str">
        <f>ROW()&amp;" "&amp;D1855</f>
        <v>1855 DCSCAC-S</v>
      </c>
      <c r="G1855" t="str">
        <f>E1855</f>
        <v>1855 DCSCAC-S</v>
      </c>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row>
    <row r="1856" spans="2:90" x14ac:dyDescent="0.4">
      <c r="B1856" s="141" t="str">
        <f>"# of "&amp;B1862&amp;"s"&amp;"/seller/month"</f>
        <v># of primary units/seller/month</v>
      </c>
      <c r="D1856" t="s">
        <v>158</v>
      </c>
      <c r="E1856" s="8" t="str">
        <f t="shared" si="2154"/>
        <v>1856 DCSCAC-S</v>
      </c>
      <c r="G1856" t="str">
        <f>E1856</f>
        <v>1856 DCSCAC-S</v>
      </c>
      <c r="H1856" s="12"/>
      <c r="I1856" s="60"/>
      <c r="J1856" s="60"/>
      <c r="K1856" s="14">
        <v>10</v>
      </c>
      <c r="L1856" s="14">
        <v>10</v>
      </c>
      <c r="M1856" s="14">
        <v>10</v>
      </c>
      <c r="N1856" s="14">
        <v>10</v>
      </c>
      <c r="O1856" s="14">
        <v>10</v>
      </c>
      <c r="P1856" s="14">
        <v>10</v>
      </c>
      <c r="R1856" s="15"/>
      <c r="S1856" s="76" cm="1">
        <f t="array" ref="S1856">INDEX($K:$P,ROW(),MATCH(S$3,$K$2:$P$2,0))</f>
        <v>10</v>
      </c>
      <c r="T1856" s="76" cm="1">
        <f t="array" ref="T1856">INDEX($K:$P,ROW(),MATCH(T$3,$K$2:$P$2,0))</f>
        <v>10</v>
      </c>
      <c r="U1856" s="76" cm="1">
        <f t="array" ref="U1856">INDEX($K:$P,ROW(),MATCH(U$3,$K$2:$P$2,0))</f>
        <v>10</v>
      </c>
      <c r="V1856" s="76" cm="1">
        <f t="array" ref="V1856">INDEX($K:$P,ROW(),MATCH(V$3,$K$2:$P$2,0))</f>
        <v>10</v>
      </c>
      <c r="W1856" s="76" cm="1">
        <f t="array" ref="W1856">INDEX($K:$P,ROW(),MATCH(W$3,$K$2:$P$2,0))</f>
        <v>10</v>
      </c>
      <c r="X1856" s="76" cm="1">
        <f t="array" ref="X1856">INDEX($K:$P,ROW(),MATCH(X$3,$K$2:$P$2,0))</f>
        <v>10</v>
      </c>
      <c r="Y1856" s="76" cm="1">
        <f t="array" ref="Y1856">INDEX($K:$P,ROW(),MATCH(Y$3,$K$2:$P$2,0))</f>
        <v>10</v>
      </c>
      <c r="Z1856" s="76" cm="1">
        <f t="array" ref="Z1856">INDEX($K:$P,ROW(),MATCH(Z$3,$K$2:$P$2,0))</f>
        <v>10</v>
      </c>
      <c r="AA1856" s="76" cm="1">
        <f t="array" ref="AA1856">INDEX($K:$P,ROW(),MATCH(AA$3,$K$2:$P$2,0))</f>
        <v>10</v>
      </c>
      <c r="AB1856" s="76" cm="1">
        <f t="array" ref="AB1856">INDEX($K:$P,ROW(),MATCH(AB$3,$K$2:$P$2,0))</f>
        <v>10</v>
      </c>
      <c r="AC1856" s="76" cm="1">
        <f t="array" ref="AC1856">INDEX($K:$P,ROW(),MATCH(AC$3,$K$2:$P$2,0))</f>
        <v>10</v>
      </c>
      <c r="AD1856" s="76" cm="1">
        <f t="array" ref="AD1856">INDEX($K:$P,ROW(),MATCH(AD$3,$K$2:$P$2,0))</f>
        <v>10</v>
      </c>
      <c r="AE1856" s="76" cm="1">
        <f t="array" ref="AE1856">INDEX($K:$P,ROW(),MATCH(AE$3,$K$2:$P$2,0))</f>
        <v>10</v>
      </c>
      <c r="AF1856" s="76" cm="1">
        <f t="array" ref="AF1856">INDEX($K:$P,ROW(),MATCH(AF$3,$K$2:$P$2,0))</f>
        <v>10</v>
      </c>
      <c r="AG1856" s="76" cm="1">
        <f t="array" ref="AG1856">INDEX($K:$P,ROW(),MATCH(AG$3,$K$2:$P$2,0))</f>
        <v>10</v>
      </c>
      <c r="AH1856" s="76" cm="1">
        <f t="array" ref="AH1856">INDEX($K:$P,ROW(),MATCH(AH$3,$K$2:$P$2,0))</f>
        <v>10</v>
      </c>
      <c r="AI1856" s="76" cm="1">
        <f t="array" ref="AI1856">INDEX($K:$P,ROW(),MATCH(AI$3,$K$2:$P$2,0))</f>
        <v>10</v>
      </c>
      <c r="AJ1856" s="76" cm="1">
        <f t="array" ref="AJ1856">INDEX($K:$P,ROW(),MATCH(AJ$3,$K$2:$P$2,0))</f>
        <v>10</v>
      </c>
      <c r="AK1856" s="76" cm="1">
        <f t="array" ref="AK1856">INDEX($K:$P,ROW(),MATCH(AK$3,$K$2:$P$2,0))</f>
        <v>10</v>
      </c>
      <c r="AL1856" s="76" cm="1">
        <f t="array" ref="AL1856">INDEX($K:$P,ROW(),MATCH(AL$3,$K$2:$P$2,0))</f>
        <v>10</v>
      </c>
      <c r="AM1856" s="76" cm="1">
        <f t="array" ref="AM1856">INDEX($K:$P,ROW(),MATCH(AM$3,$K$2:$P$2,0))</f>
        <v>10</v>
      </c>
      <c r="AN1856" s="76" cm="1">
        <f t="array" ref="AN1856">INDEX($K:$P,ROW(),MATCH(AN$3,$K$2:$P$2,0))</f>
        <v>10</v>
      </c>
      <c r="AO1856" s="76" cm="1">
        <f t="array" ref="AO1856">INDEX($K:$P,ROW(),MATCH(AO$3,$K$2:$P$2,0))</f>
        <v>10</v>
      </c>
      <c r="AP1856" s="76" cm="1">
        <f t="array" ref="AP1856">INDEX($K:$P,ROW(),MATCH(AP$3,$K$2:$P$2,0))</f>
        <v>10</v>
      </c>
      <c r="AQ1856" s="76" cm="1">
        <f t="array" ref="AQ1856">INDEX($K:$P,ROW(),MATCH(AQ$3,$K$2:$P$2,0))</f>
        <v>10</v>
      </c>
      <c r="AR1856" s="76" cm="1">
        <f t="array" ref="AR1856">INDEX($K:$P,ROW(),MATCH(AR$3,$K$2:$P$2,0))</f>
        <v>10</v>
      </c>
      <c r="AS1856" s="76" cm="1">
        <f t="array" ref="AS1856">INDEX($K:$P,ROW(),MATCH(AS$3,$K$2:$P$2,0))</f>
        <v>10</v>
      </c>
      <c r="AT1856" s="76" cm="1">
        <f t="array" ref="AT1856">INDEX($K:$P,ROW(),MATCH(AT$3,$K$2:$P$2,0))</f>
        <v>10</v>
      </c>
      <c r="AU1856" s="76" cm="1">
        <f t="array" ref="AU1856">INDEX($K:$P,ROW(),MATCH(AU$3,$K$2:$P$2,0))</f>
        <v>10</v>
      </c>
      <c r="AV1856" s="76" cm="1">
        <f t="array" ref="AV1856">INDEX($K:$P,ROW(),MATCH(AV$3,$K$2:$P$2,0))</f>
        <v>10</v>
      </c>
      <c r="AW1856" s="76" cm="1">
        <f t="array" ref="AW1856">INDEX($K:$P,ROW(),MATCH(AW$3,$K$2:$P$2,0))</f>
        <v>10</v>
      </c>
      <c r="AX1856" s="76" cm="1">
        <f t="array" ref="AX1856">INDEX($K:$P,ROW(),MATCH(AX$3,$K$2:$P$2,0))</f>
        <v>10</v>
      </c>
      <c r="AY1856" s="76" cm="1">
        <f t="array" ref="AY1856">INDEX($K:$P,ROW(),MATCH(AY$3,$K$2:$P$2,0))</f>
        <v>10</v>
      </c>
      <c r="AZ1856" s="76" cm="1">
        <f t="array" ref="AZ1856">INDEX($K:$P,ROW(),MATCH(AZ$3,$K$2:$P$2,0))</f>
        <v>10</v>
      </c>
      <c r="BA1856" s="76" cm="1">
        <f t="array" ref="BA1856">INDEX($K:$P,ROW(),MATCH(BA$3,$K$2:$P$2,0))</f>
        <v>10</v>
      </c>
      <c r="BB1856" s="76" cm="1">
        <f t="array" ref="BB1856">INDEX($K:$P,ROW(),MATCH(BB$3,$K$2:$P$2,0))</f>
        <v>10</v>
      </c>
      <c r="BC1856" s="76" cm="1">
        <f t="array" ref="BC1856">INDEX($K:$P,ROW(),MATCH(BC$3,$K$2:$P$2,0))</f>
        <v>10</v>
      </c>
      <c r="BD1856" s="76" cm="1">
        <f t="array" ref="BD1856">INDEX($K:$P,ROW(),MATCH(BD$3,$K$2:$P$2,0))</f>
        <v>10</v>
      </c>
      <c r="BE1856" s="76" cm="1">
        <f t="array" ref="BE1856">INDEX($K:$P,ROW(),MATCH(BE$3,$K$2:$P$2,0))</f>
        <v>10</v>
      </c>
      <c r="BF1856" s="76" cm="1">
        <f t="array" ref="BF1856">INDEX($K:$P,ROW(),MATCH(BF$3,$K$2:$P$2,0))</f>
        <v>10</v>
      </c>
      <c r="BG1856" s="76" cm="1">
        <f t="array" ref="BG1856">INDEX($K:$P,ROW(),MATCH(BG$3,$K$2:$P$2,0))</f>
        <v>10</v>
      </c>
      <c r="BH1856" s="76" cm="1">
        <f t="array" ref="BH1856">INDEX($K:$P,ROW(),MATCH(BH$3,$K$2:$P$2,0))</f>
        <v>10</v>
      </c>
      <c r="BI1856" s="76" cm="1">
        <f t="array" ref="BI1856">INDEX($K:$P,ROW(),MATCH(BI$3,$K$2:$P$2,0))</f>
        <v>10</v>
      </c>
      <c r="BJ1856" s="76" cm="1">
        <f t="array" ref="BJ1856">INDEX($K:$P,ROW(),MATCH(BJ$3,$K$2:$P$2,0))</f>
        <v>10</v>
      </c>
      <c r="BK1856" s="76" cm="1">
        <f t="array" ref="BK1856">INDEX($K:$P,ROW(),MATCH(BK$3,$K$2:$P$2,0))</f>
        <v>10</v>
      </c>
      <c r="BL1856" s="76" cm="1">
        <f t="array" ref="BL1856">INDEX($K:$P,ROW(),MATCH(BL$3,$K$2:$P$2,0))</f>
        <v>10</v>
      </c>
      <c r="BM1856" s="76" cm="1">
        <f t="array" ref="BM1856">INDEX($K:$P,ROW(),MATCH(BM$3,$K$2:$P$2,0))</f>
        <v>10</v>
      </c>
      <c r="BN1856" s="76" cm="1">
        <f t="array" ref="BN1856">INDEX($K:$P,ROW(),MATCH(BN$3,$K$2:$P$2,0))</f>
        <v>10</v>
      </c>
      <c r="BO1856" s="76" cm="1">
        <f t="array" ref="BO1856">INDEX($K:$P,ROW(),MATCH(BO$3,$K$2:$P$2,0))</f>
        <v>10</v>
      </c>
      <c r="BP1856" s="76" cm="1">
        <f t="array" ref="BP1856">INDEX($K:$P,ROW(),MATCH(BP$3,$K$2:$P$2,0))</f>
        <v>10</v>
      </c>
      <c r="BQ1856" s="76" cm="1">
        <f t="array" ref="BQ1856">INDEX($K:$P,ROW(),MATCH(BQ$3,$K$2:$P$2,0))</f>
        <v>10</v>
      </c>
      <c r="BR1856" s="76" cm="1">
        <f t="array" ref="BR1856">INDEX($K:$P,ROW(),MATCH(BR$3,$K$2:$P$2,0))</f>
        <v>10</v>
      </c>
      <c r="BS1856" s="76" cm="1">
        <f t="array" ref="BS1856">INDEX($K:$P,ROW(),MATCH(BS$3,$K$2:$P$2,0))</f>
        <v>10</v>
      </c>
      <c r="BT1856" s="76" cm="1">
        <f t="array" ref="BT1856">INDEX($K:$P,ROW(),MATCH(BT$3,$K$2:$P$2,0))</f>
        <v>10</v>
      </c>
      <c r="BU1856" s="76" cm="1">
        <f t="array" ref="BU1856">INDEX($K:$P,ROW(),MATCH(BU$3,$K$2:$P$2,0))</f>
        <v>10</v>
      </c>
      <c r="BV1856" s="76" cm="1">
        <f t="array" ref="BV1856">INDEX($K:$P,ROW(),MATCH(BV$3,$K$2:$P$2,0))</f>
        <v>10</v>
      </c>
      <c r="BW1856" s="76" cm="1">
        <f t="array" ref="BW1856">INDEX($K:$P,ROW(),MATCH(BW$3,$K$2:$P$2,0))</f>
        <v>10</v>
      </c>
      <c r="BX1856" s="76" cm="1">
        <f t="array" ref="BX1856">INDEX($K:$P,ROW(),MATCH(BX$3,$K$2:$P$2,0))</f>
        <v>10</v>
      </c>
      <c r="BY1856" s="76" cm="1">
        <f t="array" ref="BY1856">INDEX($K:$P,ROW(),MATCH(BY$3,$K$2:$P$2,0))</f>
        <v>10</v>
      </c>
      <c r="BZ1856" s="76" cm="1">
        <f t="array" ref="BZ1856">INDEX($K:$P,ROW(),MATCH(BZ$3,$K$2:$P$2,0))</f>
        <v>10</v>
      </c>
      <c r="CA1856" s="76" cm="1">
        <f t="array" ref="CA1856">INDEX($K:$P,ROW(),MATCH(CA$3,$K$2:$P$2,0))</f>
        <v>10</v>
      </c>
      <c r="CB1856" s="76" cm="1">
        <f t="array" ref="CB1856">INDEX($K:$P,ROW(),MATCH(CB$3,$K$2:$P$2,0))</f>
        <v>10</v>
      </c>
      <c r="CC1856" s="76" cm="1">
        <f t="array" ref="CC1856">INDEX($K:$P,ROW(),MATCH(CC$3,$K$2:$P$2,0))</f>
        <v>10</v>
      </c>
      <c r="CD1856" s="76" cm="1">
        <f t="array" ref="CD1856">INDEX($K:$P,ROW(),MATCH(CD$3,$K$2:$P$2,0))</f>
        <v>10</v>
      </c>
      <c r="CE1856" s="76" cm="1">
        <f t="array" ref="CE1856">INDEX($K:$P,ROW(),MATCH(CE$3,$K$2:$P$2,0))</f>
        <v>10</v>
      </c>
      <c r="CF1856" s="76" cm="1">
        <f t="array" ref="CF1856">INDEX($K:$P,ROW(),MATCH(CF$3,$K$2:$P$2,0))</f>
        <v>10</v>
      </c>
      <c r="CG1856" s="76" cm="1">
        <f t="array" ref="CG1856">INDEX($K:$P,ROW(),MATCH(CG$3,$K$2:$P$2,0))</f>
        <v>10</v>
      </c>
      <c r="CH1856" s="76" cm="1">
        <f t="array" ref="CH1856">INDEX($K:$P,ROW(),MATCH(CH$3,$K$2:$P$2,0))</f>
        <v>10</v>
      </c>
      <c r="CI1856" s="76" cm="1">
        <f t="array" ref="CI1856">INDEX($K:$P,ROW(),MATCH(CI$3,$K$2:$P$2,0))</f>
        <v>10</v>
      </c>
      <c r="CJ1856" s="76" cm="1">
        <f t="array" ref="CJ1856">INDEX($K:$P,ROW(),MATCH(CJ$3,$K$2:$P$2,0))</f>
        <v>10</v>
      </c>
      <c r="CK1856" s="76" cm="1">
        <f t="array" ref="CK1856">INDEX($K:$P,ROW(),MATCH(CK$3,$K$2:$P$2,0))</f>
        <v>10</v>
      </c>
      <c r="CL1856" s="76" cm="1">
        <f t="array" ref="CL1856">INDEX($K:$P,ROW(),MATCH(CL$3,$K$2:$P$2,0))</f>
        <v>10</v>
      </c>
    </row>
    <row r="1857" spans="2:90" x14ac:dyDescent="0.4">
      <c r="B1857" s="141" t="s">
        <v>495</v>
      </c>
      <c r="C1857" t="s">
        <v>80</v>
      </c>
      <c r="D1857" t="s">
        <v>158</v>
      </c>
      <c r="E1857" s="8" t="str">
        <f t="shared" si="2154"/>
        <v>1857 DCSCAC-S</v>
      </c>
      <c r="H1857" s="12"/>
      <c r="I1857" s="60"/>
      <c r="J1857" s="60"/>
      <c r="K1857" s="15">
        <f t="shared" ref="K1857:P1857" si="2155">SUMIF($3:$3,K$2,1855:1855)</f>
        <v>0</v>
      </c>
      <c r="L1857" s="15">
        <f t="shared" si="2155"/>
        <v>0</v>
      </c>
      <c r="M1857" s="15">
        <f t="shared" si="2155"/>
        <v>0</v>
      </c>
      <c r="N1857" s="15">
        <f t="shared" si="2155"/>
        <v>0</v>
      </c>
      <c r="O1857" s="15">
        <f t="shared" si="2155"/>
        <v>0</v>
      </c>
      <c r="P1857" s="15">
        <f t="shared" si="2155"/>
        <v>0</v>
      </c>
      <c r="R1857" s="15"/>
      <c r="S1857" s="76" cm="1">
        <f t="array" aca="1" ref="S1857" ca="1">INDIRECT(S1849)/S1856</f>
        <v>500</v>
      </c>
      <c r="T1857" s="76" cm="1">
        <f t="array" aca="1" ref="T1857" ca="1">INDIRECT(T1849)/T1856</f>
        <v>500</v>
      </c>
      <c r="U1857" s="76" cm="1">
        <f t="array" aca="1" ref="U1857" ca="1">INDIRECT(U1849)/U1856</f>
        <v>500</v>
      </c>
      <c r="V1857" s="76" cm="1">
        <f t="array" aca="1" ref="V1857" ca="1">INDIRECT(V1849)/V1856</f>
        <v>500</v>
      </c>
      <c r="W1857" s="76" cm="1">
        <f t="array" aca="1" ref="W1857" ca="1">INDIRECT(W1849)/W1856</f>
        <v>500</v>
      </c>
      <c r="X1857" s="76" cm="1">
        <f t="array" aca="1" ref="X1857" ca="1">INDIRECT(X1849)/X1856</f>
        <v>500</v>
      </c>
      <c r="Y1857" s="76" cm="1">
        <f t="array" aca="1" ref="Y1857" ca="1">INDIRECT(Y1849)/Y1856</f>
        <v>500</v>
      </c>
      <c r="Z1857" s="76" cm="1">
        <f t="array" aca="1" ref="Z1857" ca="1">INDIRECT(Z1849)/Z1856</f>
        <v>500</v>
      </c>
      <c r="AA1857" s="76" cm="1">
        <f t="array" aca="1" ref="AA1857" ca="1">INDIRECT(AA1849)/AA1856</f>
        <v>500</v>
      </c>
      <c r="AB1857" s="76" cm="1">
        <f t="array" aca="1" ref="AB1857" ca="1">INDIRECT(AB1849)/AB1856</f>
        <v>500</v>
      </c>
      <c r="AC1857" s="76" cm="1">
        <f t="array" aca="1" ref="AC1857" ca="1">INDIRECT(AC1849)/AC1856</f>
        <v>500</v>
      </c>
      <c r="AD1857" s="76" cm="1">
        <f t="array" aca="1" ref="AD1857" ca="1">INDIRECT(AD1849)/AD1856</f>
        <v>500</v>
      </c>
      <c r="AE1857" s="76" cm="1">
        <f t="array" aca="1" ref="AE1857" ca="1">INDIRECT(AE1849)/AE1856</f>
        <v>500</v>
      </c>
      <c r="AF1857" s="76" cm="1">
        <f t="array" aca="1" ref="AF1857" ca="1">INDIRECT(AF1849)/AF1856</f>
        <v>500</v>
      </c>
      <c r="AG1857" s="76" cm="1">
        <f t="array" aca="1" ref="AG1857" ca="1">INDIRECT(AG1849)/AG1856</f>
        <v>500</v>
      </c>
      <c r="AH1857" s="76" cm="1">
        <f t="array" aca="1" ref="AH1857" ca="1">INDIRECT(AH1849)/AH1856</f>
        <v>500</v>
      </c>
      <c r="AI1857" s="76" cm="1">
        <f t="array" aca="1" ref="AI1857" ca="1">INDIRECT(AI1849)/AI1856</f>
        <v>500</v>
      </c>
      <c r="AJ1857" s="76" cm="1">
        <f t="array" aca="1" ref="AJ1857" ca="1">INDIRECT(AJ1849)/AJ1856</f>
        <v>500</v>
      </c>
      <c r="AK1857" s="76" cm="1">
        <f t="array" aca="1" ref="AK1857" ca="1">INDIRECT(AK1849)/AK1856</f>
        <v>500</v>
      </c>
      <c r="AL1857" s="76" cm="1">
        <f t="array" aca="1" ref="AL1857" ca="1">INDIRECT(AL1849)/AL1856</f>
        <v>500</v>
      </c>
      <c r="AM1857" s="76" cm="1">
        <f t="array" aca="1" ref="AM1857" ca="1">INDIRECT(AM1849)/AM1856</f>
        <v>500</v>
      </c>
      <c r="AN1857" s="76" cm="1">
        <f t="array" aca="1" ref="AN1857" ca="1">INDIRECT(AN1849)/AN1856</f>
        <v>500</v>
      </c>
      <c r="AO1857" s="76" cm="1">
        <f t="array" aca="1" ref="AO1857" ca="1">INDIRECT(AO1849)/AO1856</f>
        <v>500</v>
      </c>
      <c r="AP1857" s="76" cm="1">
        <f t="array" aca="1" ref="AP1857" ca="1">INDIRECT(AP1849)/AP1856</f>
        <v>500</v>
      </c>
      <c r="AQ1857" s="76" cm="1">
        <f t="array" aca="1" ref="AQ1857" ca="1">INDIRECT(AQ1849)/AQ1856</f>
        <v>500</v>
      </c>
      <c r="AR1857" s="76" cm="1">
        <f t="array" aca="1" ref="AR1857" ca="1">INDIRECT(AR1849)/AR1856</f>
        <v>500</v>
      </c>
      <c r="AS1857" s="76" cm="1">
        <f t="array" aca="1" ref="AS1857" ca="1">INDIRECT(AS1849)/AS1856</f>
        <v>500</v>
      </c>
      <c r="AT1857" s="76" cm="1">
        <f t="array" aca="1" ref="AT1857" ca="1">INDIRECT(AT1849)/AT1856</f>
        <v>500</v>
      </c>
      <c r="AU1857" s="76" cm="1">
        <f t="array" aca="1" ref="AU1857" ca="1">INDIRECT(AU1849)/AU1856</f>
        <v>500</v>
      </c>
      <c r="AV1857" s="76" cm="1">
        <f t="array" aca="1" ref="AV1857" ca="1">INDIRECT(AV1849)/AV1856</f>
        <v>500</v>
      </c>
      <c r="AW1857" s="76" cm="1">
        <f t="array" aca="1" ref="AW1857" ca="1">INDIRECT(AW1849)/AW1856</f>
        <v>500</v>
      </c>
      <c r="AX1857" s="76" cm="1">
        <f t="array" aca="1" ref="AX1857" ca="1">INDIRECT(AX1849)/AX1856</f>
        <v>500</v>
      </c>
      <c r="AY1857" s="76" cm="1">
        <f t="array" aca="1" ref="AY1857" ca="1">INDIRECT(AY1849)/AY1856</f>
        <v>500</v>
      </c>
      <c r="AZ1857" s="76" cm="1">
        <f t="array" aca="1" ref="AZ1857" ca="1">INDIRECT(AZ1849)/AZ1856</f>
        <v>500</v>
      </c>
      <c r="BA1857" s="76" cm="1">
        <f t="array" aca="1" ref="BA1857" ca="1">INDIRECT(BA1849)/BA1856</f>
        <v>500</v>
      </c>
      <c r="BB1857" s="76" cm="1">
        <f t="array" aca="1" ref="BB1857" ca="1">INDIRECT(BB1849)/BB1856</f>
        <v>500</v>
      </c>
      <c r="BC1857" s="76" cm="1">
        <f t="array" aca="1" ref="BC1857" ca="1">INDIRECT(BC1849)/BC1856</f>
        <v>500</v>
      </c>
      <c r="BD1857" s="76" cm="1">
        <f t="array" aca="1" ref="BD1857" ca="1">INDIRECT(BD1849)/BD1856</f>
        <v>500</v>
      </c>
      <c r="BE1857" s="76" cm="1">
        <f t="array" aca="1" ref="BE1857" ca="1">INDIRECT(BE1849)/BE1856</f>
        <v>500</v>
      </c>
      <c r="BF1857" s="76" cm="1">
        <f t="array" aca="1" ref="BF1857" ca="1">INDIRECT(BF1849)/BF1856</f>
        <v>500</v>
      </c>
      <c r="BG1857" s="76" cm="1">
        <f t="array" aca="1" ref="BG1857" ca="1">INDIRECT(BG1849)/BG1856</f>
        <v>500</v>
      </c>
      <c r="BH1857" s="76" cm="1">
        <f t="array" aca="1" ref="BH1857" ca="1">INDIRECT(BH1849)/BH1856</f>
        <v>500</v>
      </c>
      <c r="BI1857" s="76" cm="1">
        <f t="array" aca="1" ref="BI1857" ca="1">INDIRECT(BI1849)/BI1856</f>
        <v>500</v>
      </c>
      <c r="BJ1857" s="76" cm="1">
        <f t="array" aca="1" ref="BJ1857" ca="1">INDIRECT(BJ1849)/BJ1856</f>
        <v>500</v>
      </c>
      <c r="BK1857" s="76" cm="1">
        <f t="array" aca="1" ref="BK1857" ca="1">INDIRECT(BK1849)/BK1856</f>
        <v>500</v>
      </c>
      <c r="BL1857" s="76" cm="1">
        <f t="array" aca="1" ref="BL1857" ca="1">INDIRECT(BL1849)/BL1856</f>
        <v>500</v>
      </c>
      <c r="BM1857" s="76" cm="1">
        <f t="array" aca="1" ref="BM1857" ca="1">INDIRECT(BM1849)/BM1856</f>
        <v>500</v>
      </c>
      <c r="BN1857" s="76" cm="1">
        <f t="array" aca="1" ref="BN1857" ca="1">INDIRECT(BN1849)/BN1856</f>
        <v>500</v>
      </c>
      <c r="BO1857" s="76" cm="1">
        <f t="array" aca="1" ref="BO1857" ca="1">INDIRECT(BO1849)/BO1856</f>
        <v>500</v>
      </c>
      <c r="BP1857" s="76" cm="1">
        <f t="array" aca="1" ref="BP1857" ca="1">INDIRECT(BP1849)/BP1856</f>
        <v>500</v>
      </c>
      <c r="BQ1857" s="76" cm="1">
        <f t="array" aca="1" ref="BQ1857" ca="1">INDIRECT(BQ1849)/BQ1856</f>
        <v>500</v>
      </c>
      <c r="BR1857" s="76" cm="1">
        <f t="array" aca="1" ref="BR1857" ca="1">INDIRECT(BR1849)/BR1856</f>
        <v>500</v>
      </c>
      <c r="BS1857" s="76" cm="1">
        <f t="array" aca="1" ref="BS1857" ca="1">INDIRECT(BS1849)/BS1856</f>
        <v>500</v>
      </c>
      <c r="BT1857" s="76" cm="1">
        <f t="array" aca="1" ref="BT1857" ca="1">INDIRECT(BT1849)/BT1856</f>
        <v>500</v>
      </c>
      <c r="BU1857" s="76" cm="1">
        <f t="array" aca="1" ref="BU1857" ca="1">INDIRECT(BU1849)/BU1856</f>
        <v>500</v>
      </c>
      <c r="BV1857" s="76" cm="1">
        <f t="array" aca="1" ref="BV1857" ca="1">INDIRECT(BV1849)/BV1856</f>
        <v>500</v>
      </c>
      <c r="BW1857" s="76" cm="1">
        <f t="array" aca="1" ref="BW1857" ca="1">INDIRECT(BW1849)/BW1856</f>
        <v>500</v>
      </c>
      <c r="BX1857" s="76" cm="1">
        <f t="array" aca="1" ref="BX1857" ca="1">INDIRECT(BX1849)/BX1856</f>
        <v>500</v>
      </c>
      <c r="BY1857" s="76" cm="1">
        <f t="array" aca="1" ref="BY1857" ca="1">INDIRECT(BY1849)/BY1856</f>
        <v>500</v>
      </c>
      <c r="BZ1857" s="76" cm="1">
        <f t="array" aca="1" ref="BZ1857" ca="1">INDIRECT(BZ1849)/BZ1856</f>
        <v>500</v>
      </c>
      <c r="CA1857" s="76" cm="1">
        <f t="array" aca="1" ref="CA1857" ca="1">INDIRECT(CA1849)/CA1856</f>
        <v>500</v>
      </c>
      <c r="CB1857" s="76" cm="1">
        <f t="array" aca="1" ref="CB1857" ca="1">INDIRECT(CB1849)/CB1856</f>
        <v>500</v>
      </c>
      <c r="CC1857" s="76" cm="1">
        <f t="array" aca="1" ref="CC1857" ca="1">INDIRECT(CC1849)/CC1856</f>
        <v>500</v>
      </c>
      <c r="CD1857" s="76" cm="1">
        <f t="array" aca="1" ref="CD1857" ca="1">INDIRECT(CD1849)/CD1856</f>
        <v>500</v>
      </c>
      <c r="CE1857" s="76" cm="1">
        <f t="array" aca="1" ref="CE1857" ca="1">INDIRECT(CE1849)/CE1856</f>
        <v>500</v>
      </c>
      <c r="CF1857" s="76" cm="1">
        <f t="array" aca="1" ref="CF1857" ca="1">INDIRECT(CF1849)/CF1856</f>
        <v>500</v>
      </c>
      <c r="CG1857" s="76" cm="1">
        <f t="array" aca="1" ref="CG1857" ca="1">INDIRECT(CG1849)/CG1856</f>
        <v>500</v>
      </c>
      <c r="CH1857" s="76" cm="1">
        <f t="array" aca="1" ref="CH1857" ca="1">INDIRECT(CH1849)/CH1856</f>
        <v>500</v>
      </c>
      <c r="CI1857" s="76" cm="1">
        <f t="array" aca="1" ref="CI1857" ca="1">INDIRECT(CI1849)/CI1856</f>
        <v>500</v>
      </c>
      <c r="CJ1857" s="76" cm="1">
        <f t="array" aca="1" ref="CJ1857" ca="1">INDIRECT(CJ1849)/CJ1856</f>
        <v>500</v>
      </c>
      <c r="CK1857" s="76" cm="1">
        <f t="array" aca="1" ref="CK1857" ca="1">INDIRECT(CK1849)/CK1856</f>
        <v>500</v>
      </c>
      <c r="CL1857" s="76" cm="1">
        <f t="array" aca="1" ref="CL1857" ca="1">INDIRECT(CL1849)/CL1856</f>
        <v>500</v>
      </c>
    </row>
    <row r="1858" spans="2:90" x14ac:dyDescent="0.4">
      <c r="B1858" s="141" t="s">
        <v>197</v>
      </c>
      <c r="D1858" t="s">
        <v>158</v>
      </c>
      <c r="E1858" s="8" t="str">
        <f t="shared" si="2154"/>
        <v>1858 DCSCAC-S</v>
      </c>
      <c r="G1858" t="str">
        <f>E1858</f>
        <v>1858 DCSCAC-S</v>
      </c>
      <c r="H1858" s="12"/>
      <c r="I1858" s="60"/>
      <c r="J1858" s="60"/>
      <c r="K1858" s="18">
        <v>20</v>
      </c>
      <c r="L1858" s="18">
        <v>20</v>
      </c>
      <c r="M1858" s="18">
        <v>20</v>
      </c>
      <c r="N1858" s="18">
        <v>20</v>
      </c>
      <c r="O1858" s="18">
        <v>20</v>
      </c>
      <c r="P1858" s="18">
        <v>20</v>
      </c>
      <c r="R1858" s="19"/>
      <c r="S1858" s="143" cm="1">
        <f t="array" ref="S1858">INDEX($K:$P,ROW(),MATCH(S$3,$K$2:$P$2,0))</f>
        <v>20</v>
      </c>
      <c r="T1858" s="143" cm="1">
        <f t="array" ref="T1858">INDEX($K:$P,ROW(),MATCH(T$3,$K$2:$P$2,0))</f>
        <v>20</v>
      </c>
      <c r="U1858" s="143" cm="1">
        <f t="array" ref="U1858">INDEX($K:$P,ROW(),MATCH(U$3,$K$2:$P$2,0))</f>
        <v>20</v>
      </c>
      <c r="V1858" s="143" cm="1">
        <f t="array" ref="V1858">INDEX($K:$P,ROW(),MATCH(V$3,$K$2:$P$2,0))</f>
        <v>20</v>
      </c>
      <c r="W1858" s="143" cm="1">
        <f t="array" ref="W1858">INDEX($K:$P,ROW(),MATCH(W$3,$K$2:$P$2,0))</f>
        <v>20</v>
      </c>
      <c r="X1858" s="143" cm="1">
        <f t="array" ref="X1858">INDEX($K:$P,ROW(),MATCH(X$3,$K$2:$P$2,0))</f>
        <v>20</v>
      </c>
      <c r="Y1858" s="143" cm="1">
        <f t="array" ref="Y1858">INDEX($K:$P,ROW(),MATCH(Y$3,$K$2:$P$2,0))</f>
        <v>20</v>
      </c>
      <c r="Z1858" s="143" cm="1">
        <f t="array" ref="Z1858">INDEX($K:$P,ROW(),MATCH(Z$3,$K$2:$P$2,0))</f>
        <v>20</v>
      </c>
      <c r="AA1858" s="143" cm="1">
        <f t="array" ref="AA1858">INDEX($K:$P,ROW(),MATCH(AA$3,$K$2:$P$2,0))</f>
        <v>20</v>
      </c>
      <c r="AB1858" s="143" cm="1">
        <f t="array" ref="AB1858">INDEX($K:$P,ROW(),MATCH(AB$3,$K$2:$P$2,0))</f>
        <v>20</v>
      </c>
      <c r="AC1858" s="143" cm="1">
        <f t="array" ref="AC1858">INDEX($K:$P,ROW(),MATCH(AC$3,$K$2:$P$2,0))</f>
        <v>20</v>
      </c>
      <c r="AD1858" s="143" cm="1">
        <f t="array" ref="AD1858">INDEX($K:$P,ROW(),MATCH(AD$3,$K$2:$P$2,0))</f>
        <v>20</v>
      </c>
      <c r="AE1858" s="143" cm="1">
        <f t="array" ref="AE1858">INDEX($K:$P,ROW(),MATCH(AE$3,$K$2:$P$2,0))</f>
        <v>20</v>
      </c>
      <c r="AF1858" s="143" cm="1">
        <f t="array" ref="AF1858">INDEX($K:$P,ROW(),MATCH(AF$3,$K$2:$P$2,0))</f>
        <v>20</v>
      </c>
      <c r="AG1858" s="143" cm="1">
        <f t="array" ref="AG1858">INDEX($K:$P,ROW(),MATCH(AG$3,$K$2:$P$2,0))</f>
        <v>20</v>
      </c>
      <c r="AH1858" s="143" cm="1">
        <f t="array" ref="AH1858">INDEX($K:$P,ROW(),MATCH(AH$3,$K$2:$P$2,0))</f>
        <v>20</v>
      </c>
      <c r="AI1858" s="143" cm="1">
        <f t="array" ref="AI1858">INDEX($K:$P,ROW(),MATCH(AI$3,$K$2:$P$2,0))</f>
        <v>20</v>
      </c>
      <c r="AJ1858" s="143" cm="1">
        <f t="array" ref="AJ1858">INDEX($K:$P,ROW(),MATCH(AJ$3,$K$2:$P$2,0))</f>
        <v>20</v>
      </c>
      <c r="AK1858" s="143" cm="1">
        <f t="array" ref="AK1858">INDEX($K:$P,ROW(),MATCH(AK$3,$K$2:$P$2,0))</f>
        <v>20</v>
      </c>
      <c r="AL1858" s="143" cm="1">
        <f t="array" ref="AL1858">INDEX($K:$P,ROW(),MATCH(AL$3,$K$2:$P$2,0))</f>
        <v>20</v>
      </c>
      <c r="AM1858" s="143" cm="1">
        <f t="array" ref="AM1858">INDEX($K:$P,ROW(),MATCH(AM$3,$K$2:$P$2,0))</f>
        <v>20</v>
      </c>
      <c r="AN1858" s="143" cm="1">
        <f t="array" ref="AN1858">INDEX($K:$P,ROW(),MATCH(AN$3,$K$2:$P$2,0))</f>
        <v>20</v>
      </c>
      <c r="AO1858" s="143" cm="1">
        <f t="array" ref="AO1858">INDEX($K:$P,ROW(),MATCH(AO$3,$K$2:$P$2,0))</f>
        <v>20</v>
      </c>
      <c r="AP1858" s="143" cm="1">
        <f t="array" ref="AP1858">INDEX($K:$P,ROW(),MATCH(AP$3,$K$2:$P$2,0))</f>
        <v>20</v>
      </c>
      <c r="AQ1858" s="143" cm="1">
        <f t="array" ref="AQ1858">INDEX($K:$P,ROW(),MATCH(AQ$3,$K$2:$P$2,0))</f>
        <v>20</v>
      </c>
      <c r="AR1858" s="143" cm="1">
        <f t="array" ref="AR1858">INDEX($K:$P,ROW(),MATCH(AR$3,$K$2:$P$2,0))</f>
        <v>20</v>
      </c>
      <c r="AS1858" s="143" cm="1">
        <f t="array" ref="AS1858">INDEX($K:$P,ROW(),MATCH(AS$3,$K$2:$P$2,0))</f>
        <v>20</v>
      </c>
      <c r="AT1858" s="143" cm="1">
        <f t="array" ref="AT1858">INDEX($K:$P,ROW(),MATCH(AT$3,$K$2:$P$2,0))</f>
        <v>20</v>
      </c>
      <c r="AU1858" s="143" cm="1">
        <f t="array" ref="AU1858">INDEX($K:$P,ROW(),MATCH(AU$3,$K$2:$P$2,0))</f>
        <v>20</v>
      </c>
      <c r="AV1858" s="143" cm="1">
        <f t="array" ref="AV1858">INDEX($K:$P,ROW(),MATCH(AV$3,$K$2:$P$2,0))</f>
        <v>20</v>
      </c>
      <c r="AW1858" s="143" cm="1">
        <f t="array" ref="AW1858">INDEX($K:$P,ROW(),MATCH(AW$3,$K$2:$P$2,0))</f>
        <v>20</v>
      </c>
      <c r="AX1858" s="143" cm="1">
        <f t="array" ref="AX1858">INDEX($K:$P,ROW(),MATCH(AX$3,$K$2:$P$2,0))</f>
        <v>20</v>
      </c>
      <c r="AY1858" s="143" cm="1">
        <f t="array" ref="AY1858">INDEX($K:$P,ROW(),MATCH(AY$3,$K$2:$P$2,0))</f>
        <v>20</v>
      </c>
      <c r="AZ1858" s="143" cm="1">
        <f t="array" ref="AZ1858">INDEX($K:$P,ROW(),MATCH(AZ$3,$K$2:$P$2,0))</f>
        <v>20</v>
      </c>
      <c r="BA1858" s="143" cm="1">
        <f t="array" ref="BA1858">INDEX($K:$P,ROW(),MATCH(BA$3,$K$2:$P$2,0))</f>
        <v>20</v>
      </c>
      <c r="BB1858" s="143" cm="1">
        <f t="array" ref="BB1858">INDEX($K:$P,ROW(),MATCH(BB$3,$K$2:$P$2,0))</f>
        <v>20</v>
      </c>
      <c r="BC1858" s="143" cm="1">
        <f t="array" ref="BC1858">INDEX($K:$P,ROW(),MATCH(BC$3,$K$2:$P$2,0))</f>
        <v>20</v>
      </c>
      <c r="BD1858" s="143" cm="1">
        <f t="array" ref="BD1858">INDEX($K:$P,ROW(),MATCH(BD$3,$K$2:$P$2,0))</f>
        <v>20</v>
      </c>
      <c r="BE1858" s="143" cm="1">
        <f t="array" ref="BE1858">INDEX($K:$P,ROW(),MATCH(BE$3,$K$2:$P$2,0))</f>
        <v>20</v>
      </c>
      <c r="BF1858" s="143" cm="1">
        <f t="array" ref="BF1858">INDEX($K:$P,ROW(),MATCH(BF$3,$K$2:$P$2,0))</f>
        <v>20</v>
      </c>
      <c r="BG1858" s="143" cm="1">
        <f t="array" ref="BG1858">INDEX($K:$P,ROW(),MATCH(BG$3,$K$2:$P$2,0))</f>
        <v>20</v>
      </c>
      <c r="BH1858" s="143" cm="1">
        <f t="array" ref="BH1858">INDEX($K:$P,ROW(),MATCH(BH$3,$K$2:$P$2,0))</f>
        <v>20</v>
      </c>
      <c r="BI1858" s="143" cm="1">
        <f t="array" ref="BI1858">INDEX($K:$P,ROW(),MATCH(BI$3,$K$2:$P$2,0))</f>
        <v>20</v>
      </c>
      <c r="BJ1858" s="143" cm="1">
        <f t="array" ref="BJ1858">INDEX($K:$P,ROW(),MATCH(BJ$3,$K$2:$P$2,0))</f>
        <v>20</v>
      </c>
      <c r="BK1858" s="143" cm="1">
        <f t="array" ref="BK1858">INDEX($K:$P,ROW(),MATCH(BK$3,$K$2:$P$2,0))</f>
        <v>20</v>
      </c>
      <c r="BL1858" s="143" cm="1">
        <f t="array" ref="BL1858">INDEX($K:$P,ROW(),MATCH(BL$3,$K$2:$P$2,0))</f>
        <v>20</v>
      </c>
      <c r="BM1858" s="143" cm="1">
        <f t="array" ref="BM1858">INDEX($K:$P,ROW(),MATCH(BM$3,$K$2:$P$2,0))</f>
        <v>20</v>
      </c>
      <c r="BN1858" s="143" cm="1">
        <f t="array" ref="BN1858">INDEX($K:$P,ROW(),MATCH(BN$3,$K$2:$P$2,0))</f>
        <v>20</v>
      </c>
      <c r="BO1858" s="143" cm="1">
        <f t="array" ref="BO1858">INDEX($K:$P,ROW(),MATCH(BO$3,$K$2:$P$2,0))</f>
        <v>20</v>
      </c>
      <c r="BP1858" s="143" cm="1">
        <f t="array" ref="BP1858">INDEX($K:$P,ROW(),MATCH(BP$3,$K$2:$P$2,0))</f>
        <v>20</v>
      </c>
      <c r="BQ1858" s="143" cm="1">
        <f t="array" ref="BQ1858">INDEX($K:$P,ROW(),MATCH(BQ$3,$K$2:$P$2,0))</f>
        <v>20</v>
      </c>
      <c r="BR1858" s="143" cm="1">
        <f t="array" ref="BR1858">INDEX($K:$P,ROW(),MATCH(BR$3,$K$2:$P$2,0))</f>
        <v>20</v>
      </c>
      <c r="BS1858" s="143" cm="1">
        <f t="array" ref="BS1858">INDEX($K:$P,ROW(),MATCH(BS$3,$K$2:$P$2,0))</f>
        <v>20</v>
      </c>
      <c r="BT1858" s="143" cm="1">
        <f t="array" ref="BT1858">INDEX($K:$P,ROW(),MATCH(BT$3,$K$2:$P$2,0))</f>
        <v>20</v>
      </c>
      <c r="BU1858" s="143" cm="1">
        <f t="array" ref="BU1858">INDEX($K:$P,ROW(),MATCH(BU$3,$K$2:$P$2,0))</f>
        <v>20</v>
      </c>
      <c r="BV1858" s="143" cm="1">
        <f t="array" ref="BV1858">INDEX($K:$P,ROW(),MATCH(BV$3,$K$2:$P$2,0))</f>
        <v>20</v>
      </c>
      <c r="BW1858" s="143" cm="1">
        <f t="array" ref="BW1858">INDEX($K:$P,ROW(),MATCH(BW$3,$K$2:$P$2,0))</f>
        <v>20</v>
      </c>
      <c r="BX1858" s="143" cm="1">
        <f t="array" ref="BX1858">INDEX($K:$P,ROW(),MATCH(BX$3,$K$2:$P$2,0))</f>
        <v>20</v>
      </c>
      <c r="BY1858" s="143" cm="1">
        <f t="array" ref="BY1858">INDEX($K:$P,ROW(),MATCH(BY$3,$K$2:$P$2,0))</f>
        <v>20</v>
      </c>
      <c r="BZ1858" s="143" cm="1">
        <f t="array" ref="BZ1858">INDEX($K:$P,ROW(),MATCH(BZ$3,$K$2:$P$2,0))</f>
        <v>20</v>
      </c>
      <c r="CA1858" s="143" cm="1">
        <f t="array" ref="CA1858">INDEX($K:$P,ROW(),MATCH(CA$3,$K$2:$P$2,0))</f>
        <v>20</v>
      </c>
      <c r="CB1858" s="143" cm="1">
        <f t="array" ref="CB1858">INDEX($K:$P,ROW(),MATCH(CB$3,$K$2:$P$2,0))</f>
        <v>20</v>
      </c>
      <c r="CC1858" s="143" cm="1">
        <f t="array" ref="CC1858">INDEX($K:$P,ROW(),MATCH(CC$3,$K$2:$P$2,0))</f>
        <v>20</v>
      </c>
      <c r="CD1858" s="143" cm="1">
        <f t="array" ref="CD1858">INDEX($K:$P,ROW(),MATCH(CD$3,$K$2:$P$2,0))</f>
        <v>20</v>
      </c>
      <c r="CE1858" s="143" cm="1">
        <f t="array" ref="CE1858">INDEX($K:$P,ROW(),MATCH(CE$3,$K$2:$P$2,0))</f>
        <v>20</v>
      </c>
      <c r="CF1858" s="143" cm="1">
        <f t="array" ref="CF1858">INDEX($K:$P,ROW(),MATCH(CF$3,$K$2:$P$2,0))</f>
        <v>20</v>
      </c>
      <c r="CG1858" s="143" cm="1">
        <f t="array" ref="CG1858">INDEX($K:$P,ROW(),MATCH(CG$3,$K$2:$P$2,0))</f>
        <v>20</v>
      </c>
      <c r="CH1858" s="143" cm="1">
        <f t="array" ref="CH1858">INDEX($K:$P,ROW(),MATCH(CH$3,$K$2:$P$2,0))</f>
        <v>20</v>
      </c>
      <c r="CI1858" s="143" cm="1">
        <f t="array" ref="CI1858">INDEX($K:$P,ROW(),MATCH(CI$3,$K$2:$P$2,0))</f>
        <v>20</v>
      </c>
      <c r="CJ1858" s="143" cm="1">
        <f t="array" ref="CJ1858">INDEX($K:$P,ROW(),MATCH(CJ$3,$K$2:$P$2,0))</f>
        <v>20</v>
      </c>
      <c r="CK1858" s="143" cm="1">
        <f t="array" ref="CK1858">INDEX($K:$P,ROW(),MATCH(CK$3,$K$2:$P$2,0))</f>
        <v>20</v>
      </c>
      <c r="CL1858" s="143" cm="1">
        <f t="array" ref="CL1858">INDEX($K:$P,ROW(),MATCH(CL$3,$K$2:$P$2,0))</f>
        <v>20</v>
      </c>
    </row>
    <row r="1859" spans="2:90" x14ac:dyDescent="0.4">
      <c r="B1859" s="123" t="str">
        <f>"Expense - "&amp;SUBSTITUTE(B1854,":","")</f>
        <v>Expense - Seller acquisition cost</v>
      </c>
      <c r="C1859" t="s">
        <v>203</v>
      </c>
      <c r="D1859" t="s">
        <v>158</v>
      </c>
      <c r="E1859" s="8" t="str">
        <f t="shared" si="2154"/>
        <v>1859 DCSCAC-S</v>
      </c>
      <c r="H1859" s="27"/>
      <c r="I1859" s="78"/>
      <c r="J1859" s="78"/>
      <c r="K1859" s="63">
        <f t="shared" ref="K1859:P1859" ca="1" si="2156">SUMIF($3:$3,K$2,1859:1859)</f>
        <v>-120000</v>
      </c>
      <c r="L1859" s="63">
        <f t="shared" ca="1" si="2156"/>
        <v>-120000</v>
      </c>
      <c r="M1859" s="63">
        <f t="shared" ca="1" si="2156"/>
        <v>-120000</v>
      </c>
      <c r="N1859" s="63">
        <f t="shared" ca="1" si="2156"/>
        <v>-120000</v>
      </c>
      <c r="O1859" s="63">
        <f t="shared" ca="1" si="2156"/>
        <v>-120000</v>
      </c>
      <c r="P1859" s="63">
        <f t="shared" ca="1" si="2156"/>
        <v>-120000</v>
      </c>
      <c r="R1859" s="33"/>
      <c r="S1859" s="144">
        <f t="shared" ref="S1859" ca="1" si="2157">-S1858*S1857</f>
        <v>-10000</v>
      </c>
      <c r="T1859" s="144">
        <f t="shared" ref="T1859:AX1859" ca="1" si="2158">-T1858*T1857</f>
        <v>-10000</v>
      </c>
      <c r="U1859" s="144">
        <f t="shared" ca="1" si="2158"/>
        <v>-10000</v>
      </c>
      <c r="V1859" s="144">
        <f t="shared" ca="1" si="2158"/>
        <v>-10000</v>
      </c>
      <c r="W1859" s="144">
        <f t="shared" ca="1" si="2158"/>
        <v>-10000</v>
      </c>
      <c r="X1859" s="144">
        <f t="shared" ca="1" si="2158"/>
        <v>-10000</v>
      </c>
      <c r="Y1859" s="144">
        <f t="shared" ca="1" si="2158"/>
        <v>-10000</v>
      </c>
      <c r="Z1859" s="144">
        <f t="shared" ca="1" si="2158"/>
        <v>-10000</v>
      </c>
      <c r="AA1859" s="144">
        <f t="shared" ca="1" si="2158"/>
        <v>-10000</v>
      </c>
      <c r="AB1859" s="144">
        <f t="shared" ca="1" si="2158"/>
        <v>-10000</v>
      </c>
      <c r="AC1859" s="144">
        <f t="shared" ca="1" si="2158"/>
        <v>-10000</v>
      </c>
      <c r="AD1859" s="144">
        <f t="shared" ca="1" si="2158"/>
        <v>-10000</v>
      </c>
      <c r="AE1859" s="144">
        <f t="shared" ca="1" si="2158"/>
        <v>-10000</v>
      </c>
      <c r="AF1859" s="144">
        <f t="shared" ca="1" si="2158"/>
        <v>-10000</v>
      </c>
      <c r="AG1859" s="144">
        <f t="shared" ca="1" si="2158"/>
        <v>-10000</v>
      </c>
      <c r="AH1859" s="144">
        <f t="shared" ca="1" si="2158"/>
        <v>-10000</v>
      </c>
      <c r="AI1859" s="144">
        <f t="shared" ca="1" si="2158"/>
        <v>-10000</v>
      </c>
      <c r="AJ1859" s="144">
        <f t="shared" ca="1" si="2158"/>
        <v>-10000</v>
      </c>
      <c r="AK1859" s="144">
        <f t="shared" ca="1" si="2158"/>
        <v>-10000</v>
      </c>
      <c r="AL1859" s="144">
        <f t="shared" ca="1" si="2158"/>
        <v>-10000</v>
      </c>
      <c r="AM1859" s="144">
        <f t="shared" ca="1" si="2158"/>
        <v>-10000</v>
      </c>
      <c r="AN1859" s="144">
        <f t="shared" ca="1" si="2158"/>
        <v>-10000</v>
      </c>
      <c r="AO1859" s="144">
        <f t="shared" ca="1" si="2158"/>
        <v>-10000</v>
      </c>
      <c r="AP1859" s="144">
        <f t="shared" ca="1" si="2158"/>
        <v>-10000</v>
      </c>
      <c r="AQ1859" s="144">
        <f t="shared" ca="1" si="2158"/>
        <v>-10000</v>
      </c>
      <c r="AR1859" s="144">
        <f t="shared" ca="1" si="2158"/>
        <v>-10000</v>
      </c>
      <c r="AS1859" s="144">
        <f t="shared" ca="1" si="2158"/>
        <v>-10000</v>
      </c>
      <c r="AT1859" s="144">
        <f t="shared" ca="1" si="2158"/>
        <v>-10000</v>
      </c>
      <c r="AU1859" s="144">
        <f t="shared" ca="1" si="2158"/>
        <v>-10000</v>
      </c>
      <c r="AV1859" s="144">
        <f t="shared" ca="1" si="2158"/>
        <v>-10000</v>
      </c>
      <c r="AW1859" s="144">
        <f t="shared" ca="1" si="2158"/>
        <v>-10000</v>
      </c>
      <c r="AX1859" s="144">
        <f t="shared" ca="1" si="2158"/>
        <v>-10000</v>
      </c>
      <c r="AY1859" s="144">
        <f t="shared" ref="AY1859:CD1859" ca="1" si="2159">-AY1858*AY1857</f>
        <v>-10000</v>
      </c>
      <c r="AZ1859" s="144">
        <f t="shared" ca="1" si="2159"/>
        <v>-10000</v>
      </c>
      <c r="BA1859" s="144">
        <f t="shared" ca="1" si="2159"/>
        <v>-10000</v>
      </c>
      <c r="BB1859" s="144">
        <f t="shared" ca="1" si="2159"/>
        <v>-10000</v>
      </c>
      <c r="BC1859" s="144">
        <f t="shared" ca="1" si="2159"/>
        <v>-10000</v>
      </c>
      <c r="BD1859" s="144">
        <f t="shared" ca="1" si="2159"/>
        <v>-10000</v>
      </c>
      <c r="BE1859" s="144">
        <f t="shared" ca="1" si="2159"/>
        <v>-10000</v>
      </c>
      <c r="BF1859" s="144">
        <f t="shared" ca="1" si="2159"/>
        <v>-10000</v>
      </c>
      <c r="BG1859" s="144">
        <f t="shared" ca="1" si="2159"/>
        <v>-10000</v>
      </c>
      <c r="BH1859" s="144">
        <f t="shared" ca="1" si="2159"/>
        <v>-10000</v>
      </c>
      <c r="BI1859" s="144">
        <f t="shared" ca="1" si="2159"/>
        <v>-10000</v>
      </c>
      <c r="BJ1859" s="144">
        <f t="shared" ca="1" si="2159"/>
        <v>-10000</v>
      </c>
      <c r="BK1859" s="144">
        <f t="shared" ca="1" si="2159"/>
        <v>-10000</v>
      </c>
      <c r="BL1859" s="144">
        <f t="shared" ca="1" si="2159"/>
        <v>-10000</v>
      </c>
      <c r="BM1859" s="144">
        <f t="shared" ca="1" si="2159"/>
        <v>-10000</v>
      </c>
      <c r="BN1859" s="144">
        <f t="shared" ca="1" si="2159"/>
        <v>-10000</v>
      </c>
      <c r="BO1859" s="144">
        <f t="shared" ca="1" si="2159"/>
        <v>-10000</v>
      </c>
      <c r="BP1859" s="144">
        <f t="shared" ca="1" si="2159"/>
        <v>-10000</v>
      </c>
      <c r="BQ1859" s="144">
        <f t="shared" ca="1" si="2159"/>
        <v>-10000</v>
      </c>
      <c r="BR1859" s="144">
        <f t="shared" ca="1" si="2159"/>
        <v>-10000</v>
      </c>
      <c r="BS1859" s="144">
        <f t="shared" ca="1" si="2159"/>
        <v>-10000</v>
      </c>
      <c r="BT1859" s="144">
        <f t="shared" ca="1" si="2159"/>
        <v>-10000</v>
      </c>
      <c r="BU1859" s="144">
        <f t="shared" ca="1" si="2159"/>
        <v>-10000</v>
      </c>
      <c r="BV1859" s="144">
        <f t="shared" ca="1" si="2159"/>
        <v>-10000</v>
      </c>
      <c r="BW1859" s="144">
        <f t="shared" ca="1" si="2159"/>
        <v>-10000</v>
      </c>
      <c r="BX1859" s="144">
        <f t="shared" ca="1" si="2159"/>
        <v>-10000</v>
      </c>
      <c r="BY1859" s="144">
        <f t="shared" ca="1" si="2159"/>
        <v>-10000</v>
      </c>
      <c r="BZ1859" s="144">
        <f t="shared" ca="1" si="2159"/>
        <v>-10000</v>
      </c>
      <c r="CA1859" s="144">
        <f t="shared" ca="1" si="2159"/>
        <v>-10000</v>
      </c>
      <c r="CB1859" s="144">
        <f t="shared" ca="1" si="2159"/>
        <v>-10000</v>
      </c>
      <c r="CC1859" s="144">
        <f t="shared" ca="1" si="2159"/>
        <v>-10000</v>
      </c>
      <c r="CD1859" s="144">
        <f t="shared" ca="1" si="2159"/>
        <v>-10000</v>
      </c>
      <c r="CE1859" s="144">
        <f t="shared" ref="CE1859:CK1859" ca="1" si="2160">-CE1858*CE1857</f>
        <v>-10000</v>
      </c>
      <c r="CF1859" s="144">
        <f t="shared" ca="1" si="2160"/>
        <v>-10000</v>
      </c>
      <c r="CG1859" s="144">
        <f t="shared" ca="1" si="2160"/>
        <v>-10000</v>
      </c>
      <c r="CH1859" s="144">
        <f t="shared" ca="1" si="2160"/>
        <v>-10000</v>
      </c>
      <c r="CI1859" s="144">
        <f t="shared" ca="1" si="2160"/>
        <v>-10000</v>
      </c>
      <c r="CJ1859" s="144">
        <f t="shared" ca="1" si="2160"/>
        <v>-10000</v>
      </c>
      <c r="CK1859" s="144">
        <f t="shared" ca="1" si="2160"/>
        <v>-10000</v>
      </c>
      <c r="CL1859" s="144">
        <f t="shared" ref="CL1859" ca="1" si="2161">-CL1858*CL1857</f>
        <v>-10000</v>
      </c>
    </row>
    <row r="1860" spans="2:90" x14ac:dyDescent="0.4">
      <c r="D1860" t="s">
        <v>158</v>
      </c>
      <c r="E1860" s="8" t="str">
        <f t="shared" si="2154"/>
        <v>1860 DCSCAC-S</v>
      </c>
      <c r="G1860" t="s">
        <v>244</v>
      </c>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row>
    <row r="1861" spans="2:90" x14ac:dyDescent="0.4">
      <c r="B1861" s="132" t="str">
        <f>B1846</f>
        <v>(Primary label)</v>
      </c>
      <c r="D1861" t="s">
        <v>158</v>
      </c>
      <c r="E1861" s="8" t="str">
        <f t="shared" si="2154"/>
        <v>1861 DCSCAC-S</v>
      </c>
      <c r="G1861" t="s">
        <v>332</v>
      </c>
      <c r="H1861" s="27"/>
      <c r="I1861" s="78"/>
      <c r="J1861" s="78"/>
      <c r="K1861" s="33"/>
      <c r="L1861" s="33"/>
      <c r="M1861" s="33"/>
      <c r="N1861" s="33"/>
      <c r="O1861" s="33"/>
      <c r="P1861" s="33"/>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row>
    <row r="1862" spans="2:90" x14ac:dyDescent="0.4">
      <c r="B1862" s="132" t="str">
        <f>B1847</f>
        <v>primary unit</v>
      </c>
      <c r="D1862" t="s">
        <v>158</v>
      </c>
      <c r="E1862" s="8" t="str">
        <f>ROW()&amp;" "&amp;D1862</f>
        <v>1862 DCSCAC-S</v>
      </c>
      <c r="G1862" t="s">
        <v>332</v>
      </c>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row>
    <row r="1863" spans="2:90" x14ac:dyDescent="0.4">
      <c r="B1863" s="132" t="str">
        <f>B1848</f>
        <v>Primary revenue driver</v>
      </c>
      <c r="D1863" t="s">
        <v>158</v>
      </c>
      <c r="E1863" s="8" t="str">
        <f t="shared" si="2154"/>
        <v>1863 DCSCAC-S</v>
      </c>
      <c r="G1863" t="s">
        <v>332</v>
      </c>
      <c r="K1863" s="53"/>
      <c r="L1863" s="53"/>
      <c r="M1863" s="53"/>
      <c r="N1863" s="53"/>
      <c r="O1863" s="53"/>
      <c r="P1863" s="53"/>
      <c r="R1863" s="24"/>
      <c r="S1863" s="175" t="str">
        <f t="shared" ref="S1863" si="2162">S1848</f>
        <v>S$12</v>
      </c>
      <c r="T1863" s="175" t="str">
        <f t="shared" ref="T1863:AX1863" si="2163">T1848</f>
        <v>T$12</v>
      </c>
      <c r="U1863" s="175" t="str">
        <f t="shared" si="2163"/>
        <v>U$12</v>
      </c>
      <c r="V1863" s="175" t="str">
        <f t="shared" si="2163"/>
        <v>V$12</v>
      </c>
      <c r="W1863" s="175" t="str">
        <f t="shared" si="2163"/>
        <v>W$12</v>
      </c>
      <c r="X1863" s="175" t="str">
        <f t="shared" si="2163"/>
        <v>X$12</v>
      </c>
      <c r="Y1863" s="175" t="str">
        <f t="shared" si="2163"/>
        <v>Y$12</v>
      </c>
      <c r="Z1863" s="175" t="str">
        <f t="shared" si="2163"/>
        <v>Z$12</v>
      </c>
      <c r="AA1863" s="175" t="str">
        <f t="shared" si="2163"/>
        <v>AA$12</v>
      </c>
      <c r="AB1863" s="175" t="str">
        <f t="shared" si="2163"/>
        <v>AB$12</v>
      </c>
      <c r="AC1863" s="175" t="str">
        <f t="shared" si="2163"/>
        <v>AC$12</v>
      </c>
      <c r="AD1863" s="175" t="str">
        <f t="shared" si="2163"/>
        <v>AD$12</v>
      </c>
      <c r="AE1863" s="175" t="str">
        <f t="shared" si="2163"/>
        <v>AE$12</v>
      </c>
      <c r="AF1863" s="175" t="str">
        <f t="shared" si="2163"/>
        <v>AF$12</v>
      </c>
      <c r="AG1863" s="175" t="str">
        <f t="shared" si="2163"/>
        <v>AG$12</v>
      </c>
      <c r="AH1863" s="175" t="str">
        <f t="shared" si="2163"/>
        <v>AH$12</v>
      </c>
      <c r="AI1863" s="175" t="str">
        <f t="shared" si="2163"/>
        <v>AI$12</v>
      </c>
      <c r="AJ1863" s="175" t="str">
        <f t="shared" si="2163"/>
        <v>AJ$12</v>
      </c>
      <c r="AK1863" s="175" t="str">
        <f t="shared" si="2163"/>
        <v>AK$12</v>
      </c>
      <c r="AL1863" s="175" t="str">
        <f t="shared" si="2163"/>
        <v>AL$12</v>
      </c>
      <c r="AM1863" s="175" t="str">
        <f t="shared" si="2163"/>
        <v>AM$12</v>
      </c>
      <c r="AN1863" s="175" t="str">
        <f t="shared" si="2163"/>
        <v>AN$12</v>
      </c>
      <c r="AO1863" s="175" t="str">
        <f t="shared" si="2163"/>
        <v>AO$12</v>
      </c>
      <c r="AP1863" s="175" t="str">
        <f t="shared" si="2163"/>
        <v>AP$12</v>
      </c>
      <c r="AQ1863" s="175" t="str">
        <f t="shared" si="2163"/>
        <v>AQ$12</v>
      </c>
      <c r="AR1863" s="175" t="str">
        <f t="shared" si="2163"/>
        <v>AR$12</v>
      </c>
      <c r="AS1863" s="175" t="str">
        <f t="shared" si="2163"/>
        <v>AS$12</v>
      </c>
      <c r="AT1863" s="175" t="str">
        <f t="shared" si="2163"/>
        <v>AT$12</v>
      </c>
      <c r="AU1863" s="175" t="str">
        <f t="shared" si="2163"/>
        <v>AU$12</v>
      </c>
      <c r="AV1863" s="175" t="str">
        <f t="shared" si="2163"/>
        <v>AV$12</v>
      </c>
      <c r="AW1863" s="175" t="str">
        <f t="shared" si="2163"/>
        <v>AW$12</v>
      </c>
      <c r="AX1863" s="175" t="str">
        <f t="shared" si="2163"/>
        <v>AX$12</v>
      </c>
      <c r="AY1863" s="175" t="str">
        <f t="shared" ref="AY1863:CD1863" si="2164">AY1848</f>
        <v>AY$12</v>
      </c>
      <c r="AZ1863" s="175" t="str">
        <f t="shared" si="2164"/>
        <v>AZ$12</v>
      </c>
      <c r="BA1863" s="175" t="str">
        <f t="shared" si="2164"/>
        <v>BA$12</v>
      </c>
      <c r="BB1863" s="175" t="str">
        <f t="shared" si="2164"/>
        <v>BB$12</v>
      </c>
      <c r="BC1863" s="175" t="str">
        <f t="shared" si="2164"/>
        <v>BC$12</v>
      </c>
      <c r="BD1863" s="175" t="str">
        <f t="shared" si="2164"/>
        <v>BD$12</v>
      </c>
      <c r="BE1863" s="175" t="str">
        <f t="shared" si="2164"/>
        <v>BE$12</v>
      </c>
      <c r="BF1863" s="175" t="str">
        <f t="shared" si="2164"/>
        <v>BF$12</v>
      </c>
      <c r="BG1863" s="175" t="str">
        <f t="shared" si="2164"/>
        <v>BG$12</v>
      </c>
      <c r="BH1863" s="175" t="str">
        <f t="shared" si="2164"/>
        <v>BH$12</v>
      </c>
      <c r="BI1863" s="175" t="str">
        <f t="shared" si="2164"/>
        <v>BI$12</v>
      </c>
      <c r="BJ1863" s="175" t="str">
        <f t="shared" si="2164"/>
        <v>BJ$12</v>
      </c>
      <c r="BK1863" s="175" t="str">
        <f t="shared" si="2164"/>
        <v>BK$12</v>
      </c>
      <c r="BL1863" s="175" t="str">
        <f t="shared" si="2164"/>
        <v>BL$12</v>
      </c>
      <c r="BM1863" s="175" t="str">
        <f t="shared" si="2164"/>
        <v>BM$12</v>
      </c>
      <c r="BN1863" s="175" t="str">
        <f t="shared" si="2164"/>
        <v>BN$12</v>
      </c>
      <c r="BO1863" s="175" t="str">
        <f t="shared" si="2164"/>
        <v>BO$12</v>
      </c>
      <c r="BP1863" s="175" t="str">
        <f t="shared" si="2164"/>
        <v>BP$12</v>
      </c>
      <c r="BQ1863" s="175" t="str">
        <f t="shared" si="2164"/>
        <v>BQ$12</v>
      </c>
      <c r="BR1863" s="175" t="str">
        <f t="shared" si="2164"/>
        <v>BR$12</v>
      </c>
      <c r="BS1863" s="175" t="str">
        <f t="shared" si="2164"/>
        <v>BS$12</v>
      </c>
      <c r="BT1863" s="175" t="str">
        <f t="shared" si="2164"/>
        <v>BT$12</v>
      </c>
      <c r="BU1863" s="175" t="str">
        <f t="shared" si="2164"/>
        <v>BU$12</v>
      </c>
      <c r="BV1863" s="175" t="str">
        <f t="shared" si="2164"/>
        <v>BV$12</v>
      </c>
      <c r="BW1863" s="175" t="str">
        <f t="shared" si="2164"/>
        <v>BW$12</v>
      </c>
      <c r="BX1863" s="175" t="str">
        <f t="shared" si="2164"/>
        <v>BX$12</v>
      </c>
      <c r="BY1863" s="175" t="str">
        <f t="shared" si="2164"/>
        <v>BY$12</v>
      </c>
      <c r="BZ1863" s="175" t="str">
        <f t="shared" si="2164"/>
        <v>BZ$12</v>
      </c>
      <c r="CA1863" s="175" t="str">
        <f t="shared" si="2164"/>
        <v>CA$12</v>
      </c>
      <c r="CB1863" s="175" t="str">
        <f t="shared" si="2164"/>
        <v>CB$12</v>
      </c>
      <c r="CC1863" s="175" t="str">
        <f t="shared" si="2164"/>
        <v>CC$12</v>
      </c>
      <c r="CD1863" s="175" t="str">
        <f t="shared" si="2164"/>
        <v>CD$12</v>
      </c>
      <c r="CE1863" s="175" t="str">
        <f t="shared" ref="CE1863:CK1863" si="2165">CE1848</f>
        <v>CE$12</v>
      </c>
      <c r="CF1863" s="175" t="str">
        <f t="shared" si="2165"/>
        <v>CF$12</v>
      </c>
      <c r="CG1863" s="175" t="str">
        <f t="shared" si="2165"/>
        <v>CG$12</v>
      </c>
      <c r="CH1863" s="175" t="str">
        <f t="shared" si="2165"/>
        <v>CH$12</v>
      </c>
      <c r="CI1863" s="175" t="str">
        <f t="shared" si="2165"/>
        <v>CI$12</v>
      </c>
      <c r="CJ1863" s="175" t="str">
        <f t="shared" si="2165"/>
        <v>CJ$12</v>
      </c>
      <c r="CK1863" s="175" t="str">
        <f t="shared" si="2165"/>
        <v>CK$12</v>
      </c>
      <c r="CL1863" s="175" t="str">
        <f t="shared" ref="CL1863" si="2166">CL1848</f>
        <v>CL$12</v>
      </c>
    </row>
    <row r="1864" spans="2:90" x14ac:dyDescent="0.4">
      <c r="B1864" s="132" t="str">
        <f>B1849</f>
        <v>Primary volume driver</v>
      </c>
      <c r="D1864" t="s">
        <v>158</v>
      </c>
      <c r="E1864" s="8" t="str">
        <f t="shared" si="2154"/>
        <v>1864 DCSCAC-S</v>
      </c>
      <c r="G1864" t="s">
        <v>332</v>
      </c>
      <c r="H1864" s="12"/>
      <c r="I1864" s="60"/>
      <c r="J1864" s="60"/>
      <c r="K1864" s="15"/>
      <c r="L1864" s="15"/>
      <c r="M1864" s="15"/>
      <c r="N1864" s="15"/>
      <c r="O1864" s="15"/>
      <c r="P1864" s="15"/>
      <c r="R1864" s="15"/>
      <c r="S1864" s="175" t="str">
        <f t="shared" ref="S1864" si="2167">S1849</f>
        <v>S$13</v>
      </c>
      <c r="T1864" s="175" t="str">
        <f t="shared" ref="T1864:AX1864" si="2168">T1849</f>
        <v>T$13</v>
      </c>
      <c r="U1864" s="175" t="str">
        <f t="shared" si="2168"/>
        <v>U$13</v>
      </c>
      <c r="V1864" s="175" t="str">
        <f t="shared" si="2168"/>
        <v>V$13</v>
      </c>
      <c r="W1864" s="175" t="str">
        <f t="shared" si="2168"/>
        <v>W$13</v>
      </c>
      <c r="X1864" s="175" t="str">
        <f t="shared" si="2168"/>
        <v>X$13</v>
      </c>
      <c r="Y1864" s="175" t="str">
        <f t="shared" si="2168"/>
        <v>Y$13</v>
      </c>
      <c r="Z1864" s="175" t="str">
        <f t="shared" si="2168"/>
        <v>Z$13</v>
      </c>
      <c r="AA1864" s="175" t="str">
        <f t="shared" si="2168"/>
        <v>AA$13</v>
      </c>
      <c r="AB1864" s="175" t="str">
        <f t="shared" si="2168"/>
        <v>AB$13</v>
      </c>
      <c r="AC1864" s="175" t="str">
        <f t="shared" si="2168"/>
        <v>AC$13</v>
      </c>
      <c r="AD1864" s="175" t="str">
        <f t="shared" si="2168"/>
        <v>AD$13</v>
      </c>
      <c r="AE1864" s="175" t="str">
        <f t="shared" si="2168"/>
        <v>AE$13</v>
      </c>
      <c r="AF1864" s="175" t="str">
        <f t="shared" si="2168"/>
        <v>AF$13</v>
      </c>
      <c r="AG1864" s="175" t="str">
        <f t="shared" si="2168"/>
        <v>AG$13</v>
      </c>
      <c r="AH1864" s="175" t="str">
        <f t="shared" si="2168"/>
        <v>AH$13</v>
      </c>
      <c r="AI1864" s="175" t="str">
        <f t="shared" si="2168"/>
        <v>AI$13</v>
      </c>
      <c r="AJ1864" s="175" t="str">
        <f t="shared" si="2168"/>
        <v>AJ$13</v>
      </c>
      <c r="AK1864" s="175" t="str">
        <f t="shared" si="2168"/>
        <v>AK$13</v>
      </c>
      <c r="AL1864" s="175" t="str">
        <f t="shared" si="2168"/>
        <v>AL$13</v>
      </c>
      <c r="AM1864" s="175" t="str">
        <f t="shared" si="2168"/>
        <v>AM$13</v>
      </c>
      <c r="AN1864" s="175" t="str">
        <f t="shared" si="2168"/>
        <v>AN$13</v>
      </c>
      <c r="AO1864" s="175" t="str">
        <f t="shared" si="2168"/>
        <v>AO$13</v>
      </c>
      <c r="AP1864" s="175" t="str">
        <f t="shared" si="2168"/>
        <v>AP$13</v>
      </c>
      <c r="AQ1864" s="175" t="str">
        <f t="shared" si="2168"/>
        <v>AQ$13</v>
      </c>
      <c r="AR1864" s="175" t="str">
        <f t="shared" si="2168"/>
        <v>AR$13</v>
      </c>
      <c r="AS1864" s="175" t="str">
        <f t="shared" si="2168"/>
        <v>AS$13</v>
      </c>
      <c r="AT1864" s="175" t="str">
        <f t="shared" si="2168"/>
        <v>AT$13</v>
      </c>
      <c r="AU1864" s="175" t="str">
        <f t="shared" si="2168"/>
        <v>AU$13</v>
      </c>
      <c r="AV1864" s="175" t="str">
        <f t="shared" si="2168"/>
        <v>AV$13</v>
      </c>
      <c r="AW1864" s="175" t="str">
        <f t="shared" si="2168"/>
        <v>AW$13</v>
      </c>
      <c r="AX1864" s="175" t="str">
        <f t="shared" si="2168"/>
        <v>AX$13</v>
      </c>
      <c r="AY1864" s="175" t="str">
        <f t="shared" ref="AY1864:CD1864" si="2169">AY1849</f>
        <v>AY$13</v>
      </c>
      <c r="AZ1864" s="175" t="str">
        <f t="shared" si="2169"/>
        <v>AZ$13</v>
      </c>
      <c r="BA1864" s="175" t="str">
        <f t="shared" si="2169"/>
        <v>BA$13</v>
      </c>
      <c r="BB1864" s="175" t="str">
        <f t="shared" si="2169"/>
        <v>BB$13</v>
      </c>
      <c r="BC1864" s="175" t="str">
        <f t="shared" si="2169"/>
        <v>BC$13</v>
      </c>
      <c r="BD1864" s="175" t="str">
        <f t="shared" si="2169"/>
        <v>BD$13</v>
      </c>
      <c r="BE1864" s="175" t="str">
        <f t="shared" si="2169"/>
        <v>BE$13</v>
      </c>
      <c r="BF1864" s="175" t="str">
        <f t="shared" si="2169"/>
        <v>BF$13</v>
      </c>
      <c r="BG1864" s="175" t="str">
        <f t="shared" si="2169"/>
        <v>BG$13</v>
      </c>
      <c r="BH1864" s="175" t="str">
        <f t="shared" si="2169"/>
        <v>BH$13</v>
      </c>
      <c r="BI1864" s="175" t="str">
        <f t="shared" si="2169"/>
        <v>BI$13</v>
      </c>
      <c r="BJ1864" s="175" t="str">
        <f t="shared" si="2169"/>
        <v>BJ$13</v>
      </c>
      <c r="BK1864" s="175" t="str">
        <f t="shared" si="2169"/>
        <v>BK$13</v>
      </c>
      <c r="BL1864" s="175" t="str">
        <f t="shared" si="2169"/>
        <v>BL$13</v>
      </c>
      <c r="BM1864" s="175" t="str">
        <f t="shared" si="2169"/>
        <v>BM$13</v>
      </c>
      <c r="BN1864" s="175" t="str">
        <f t="shared" si="2169"/>
        <v>BN$13</v>
      </c>
      <c r="BO1864" s="175" t="str">
        <f t="shared" si="2169"/>
        <v>BO$13</v>
      </c>
      <c r="BP1864" s="175" t="str">
        <f t="shared" si="2169"/>
        <v>BP$13</v>
      </c>
      <c r="BQ1864" s="175" t="str">
        <f t="shared" si="2169"/>
        <v>BQ$13</v>
      </c>
      <c r="BR1864" s="175" t="str">
        <f t="shared" si="2169"/>
        <v>BR$13</v>
      </c>
      <c r="BS1864" s="175" t="str">
        <f t="shared" si="2169"/>
        <v>BS$13</v>
      </c>
      <c r="BT1864" s="175" t="str">
        <f t="shared" si="2169"/>
        <v>BT$13</v>
      </c>
      <c r="BU1864" s="175" t="str">
        <f t="shared" si="2169"/>
        <v>BU$13</v>
      </c>
      <c r="BV1864" s="175" t="str">
        <f t="shared" si="2169"/>
        <v>BV$13</v>
      </c>
      <c r="BW1864" s="175" t="str">
        <f t="shared" si="2169"/>
        <v>BW$13</v>
      </c>
      <c r="BX1864" s="175" t="str">
        <f t="shared" si="2169"/>
        <v>BX$13</v>
      </c>
      <c r="BY1864" s="175" t="str">
        <f t="shared" si="2169"/>
        <v>BY$13</v>
      </c>
      <c r="BZ1864" s="175" t="str">
        <f t="shared" si="2169"/>
        <v>BZ$13</v>
      </c>
      <c r="CA1864" s="175" t="str">
        <f t="shared" si="2169"/>
        <v>CA$13</v>
      </c>
      <c r="CB1864" s="175" t="str">
        <f t="shared" si="2169"/>
        <v>CB$13</v>
      </c>
      <c r="CC1864" s="175" t="str">
        <f t="shared" si="2169"/>
        <v>CC$13</v>
      </c>
      <c r="CD1864" s="175" t="str">
        <f t="shared" si="2169"/>
        <v>CD$13</v>
      </c>
      <c r="CE1864" s="175" t="str">
        <f t="shared" ref="CE1864:CK1864" si="2170">CE1849</f>
        <v>CE$13</v>
      </c>
      <c r="CF1864" s="175" t="str">
        <f t="shared" si="2170"/>
        <v>CF$13</v>
      </c>
      <c r="CG1864" s="175" t="str">
        <f t="shared" si="2170"/>
        <v>CG$13</v>
      </c>
      <c r="CH1864" s="175" t="str">
        <f t="shared" si="2170"/>
        <v>CH$13</v>
      </c>
      <c r="CI1864" s="175" t="str">
        <f t="shared" si="2170"/>
        <v>CI$13</v>
      </c>
      <c r="CJ1864" s="175" t="str">
        <f t="shared" si="2170"/>
        <v>CJ$13</v>
      </c>
      <c r="CK1864" s="175" t="str">
        <f t="shared" si="2170"/>
        <v>CK$13</v>
      </c>
      <c r="CL1864" s="175" t="str">
        <f t="shared" ref="CL1864" si="2171">CL1849</f>
        <v>CL$13</v>
      </c>
    </row>
    <row r="1865" spans="2:90" x14ac:dyDescent="0.4">
      <c r="B1865" s="132" t="str">
        <f>B1854</f>
        <v>Seller acquisition cost:</v>
      </c>
      <c r="D1865" t="s">
        <v>158</v>
      </c>
      <c r="E1865" s="8" t="str">
        <f t="shared" si="2154"/>
        <v>1865 DCSCAC-S</v>
      </c>
      <c r="G1865" t="s">
        <v>332</v>
      </c>
      <c r="H1865" s="12"/>
      <c r="I1865" s="60"/>
      <c r="J1865" s="60"/>
      <c r="K1865" s="15"/>
      <c r="L1865" s="15"/>
      <c r="M1865" s="15"/>
      <c r="N1865" s="15"/>
      <c r="O1865" s="15"/>
      <c r="P1865" s="15"/>
      <c r="R1865" s="15"/>
      <c r="S1865" s="175">
        <f t="shared" ref="S1865" si="2172">S1850</f>
        <v>0</v>
      </c>
      <c r="T1865" s="175">
        <f t="shared" ref="T1865:AX1865" si="2173">T1850</f>
        <v>0</v>
      </c>
      <c r="U1865" s="175">
        <f t="shared" si="2173"/>
        <v>0</v>
      </c>
      <c r="V1865" s="175">
        <f t="shared" si="2173"/>
        <v>0</v>
      </c>
      <c r="W1865" s="175">
        <f t="shared" si="2173"/>
        <v>0</v>
      </c>
      <c r="X1865" s="175">
        <f t="shared" si="2173"/>
        <v>0</v>
      </c>
      <c r="Y1865" s="175">
        <f t="shared" si="2173"/>
        <v>0</v>
      </c>
      <c r="Z1865" s="175">
        <f t="shared" si="2173"/>
        <v>0</v>
      </c>
      <c r="AA1865" s="175">
        <f t="shared" si="2173"/>
        <v>0</v>
      </c>
      <c r="AB1865" s="175">
        <f t="shared" si="2173"/>
        <v>0</v>
      </c>
      <c r="AC1865" s="175">
        <f t="shared" si="2173"/>
        <v>0</v>
      </c>
      <c r="AD1865" s="175">
        <f t="shared" si="2173"/>
        <v>0</v>
      </c>
      <c r="AE1865" s="175">
        <f t="shared" si="2173"/>
        <v>0</v>
      </c>
      <c r="AF1865" s="175">
        <f t="shared" si="2173"/>
        <v>0</v>
      </c>
      <c r="AG1865" s="175">
        <f t="shared" si="2173"/>
        <v>0</v>
      </c>
      <c r="AH1865" s="175">
        <f t="shared" si="2173"/>
        <v>0</v>
      </c>
      <c r="AI1865" s="175">
        <f t="shared" si="2173"/>
        <v>0</v>
      </c>
      <c r="AJ1865" s="175">
        <f t="shared" si="2173"/>
        <v>0</v>
      </c>
      <c r="AK1865" s="175">
        <f t="shared" si="2173"/>
        <v>0</v>
      </c>
      <c r="AL1865" s="175">
        <f t="shared" si="2173"/>
        <v>0</v>
      </c>
      <c r="AM1865" s="175">
        <f t="shared" si="2173"/>
        <v>0</v>
      </c>
      <c r="AN1865" s="175">
        <f t="shared" si="2173"/>
        <v>0</v>
      </c>
      <c r="AO1865" s="175">
        <f t="shared" si="2173"/>
        <v>0</v>
      </c>
      <c r="AP1865" s="175">
        <f t="shared" si="2173"/>
        <v>0</v>
      </c>
      <c r="AQ1865" s="175">
        <f t="shared" si="2173"/>
        <v>0</v>
      </c>
      <c r="AR1865" s="175">
        <f t="shared" si="2173"/>
        <v>0</v>
      </c>
      <c r="AS1865" s="175">
        <f t="shared" si="2173"/>
        <v>0</v>
      </c>
      <c r="AT1865" s="175">
        <f t="shared" si="2173"/>
        <v>0</v>
      </c>
      <c r="AU1865" s="175">
        <f t="shared" si="2173"/>
        <v>0</v>
      </c>
      <c r="AV1865" s="175">
        <f t="shared" si="2173"/>
        <v>0</v>
      </c>
      <c r="AW1865" s="175">
        <f t="shared" si="2173"/>
        <v>0</v>
      </c>
      <c r="AX1865" s="175">
        <f t="shared" si="2173"/>
        <v>0</v>
      </c>
      <c r="AY1865" s="175">
        <f t="shared" ref="AY1865:CD1865" si="2174">AY1850</f>
        <v>0</v>
      </c>
      <c r="AZ1865" s="175">
        <f t="shared" si="2174"/>
        <v>0</v>
      </c>
      <c r="BA1865" s="175">
        <f t="shared" si="2174"/>
        <v>0</v>
      </c>
      <c r="BB1865" s="175">
        <f t="shared" si="2174"/>
        <v>0</v>
      </c>
      <c r="BC1865" s="175">
        <f t="shared" si="2174"/>
        <v>0</v>
      </c>
      <c r="BD1865" s="175">
        <f t="shared" si="2174"/>
        <v>0</v>
      </c>
      <c r="BE1865" s="175">
        <f t="shared" si="2174"/>
        <v>0</v>
      </c>
      <c r="BF1865" s="175">
        <f t="shared" si="2174"/>
        <v>0</v>
      </c>
      <c r="BG1865" s="175">
        <f t="shared" si="2174"/>
        <v>0</v>
      </c>
      <c r="BH1865" s="175">
        <f t="shared" si="2174"/>
        <v>0</v>
      </c>
      <c r="BI1865" s="175">
        <f t="shared" si="2174"/>
        <v>0</v>
      </c>
      <c r="BJ1865" s="175">
        <f t="shared" si="2174"/>
        <v>0</v>
      </c>
      <c r="BK1865" s="175">
        <f t="shared" si="2174"/>
        <v>0</v>
      </c>
      <c r="BL1865" s="175">
        <f t="shared" si="2174"/>
        <v>0</v>
      </c>
      <c r="BM1865" s="175">
        <f t="shared" si="2174"/>
        <v>0</v>
      </c>
      <c r="BN1865" s="175">
        <f t="shared" si="2174"/>
        <v>0</v>
      </c>
      <c r="BO1865" s="175">
        <f t="shared" si="2174"/>
        <v>0</v>
      </c>
      <c r="BP1865" s="175">
        <f t="shared" si="2174"/>
        <v>0</v>
      </c>
      <c r="BQ1865" s="175">
        <f t="shared" si="2174"/>
        <v>0</v>
      </c>
      <c r="BR1865" s="175">
        <f t="shared" si="2174"/>
        <v>0</v>
      </c>
      <c r="BS1865" s="175">
        <f t="shared" si="2174"/>
        <v>0</v>
      </c>
      <c r="BT1865" s="175">
        <f t="shared" si="2174"/>
        <v>0</v>
      </c>
      <c r="BU1865" s="175">
        <f t="shared" si="2174"/>
        <v>0</v>
      </c>
      <c r="BV1865" s="175">
        <f t="shared" si="2174"/>
        <v>0</v>
      </c>
      <c r="BW1865" s="175">
        <f t="shared" si="2174"/>
        <v>0</v>
      </c>
      <c r="BX1865" s="175">
        <f t="shared" si="2174"/>
        <v>0</v>
      </c>
      <c r="BY1865" s="175">
        <f t="shared" si="2174"/>
        <v>0</v>
      </c>
      <c r="BZ1865" s="175">
        <f t="shared" si="2174"/>
        <v>0</v>
      </c>
      <c r="CA1865" s="175">
        <f t="shared" si="2174"/>
        <v>0</v>
      </c>
      <c r="CB1865" s="175">
        <f t="shared" si="2174"/>
        <v>0</v>
      </c>
      <c r="CC1865" s="175">
        <f t="shared" si="2174"/>
        <v>0</v>
      </c>
      <c r="CD1865" s="175">
        <f t="shared" si="2174"/>
        <v>0</v>
      </c>
      <c r="CE1865" s="175">
        <f t="shared" ref="CE1865:CK1865" si="2175">CE1850</f>
        <v>0</v>
      </c>
      <c r="CF1865" s="175">
        <f t="shared" si="2175"/>
        <v>0</v>
      </c>
      <c r="CG1865" s="175">
        <f t="shared" si="2175"/>
        <v>0</v>
      </c>
      <c r="CH1865" s="175">
        <f t="shared" si="2175"/>
        <v>0</v>
      </c>
      <c r="CI1865" s="175">
        <f t="shared" si="2175"/>
        <v>0</v>
      </c>
      <c r="CJ1865" s="175">
        <f t="shared" si="2175"/>
        <v>0</v>
      </c>
      <c r="CK1865" s="175">
        <f t="shared" si="2175"/>
        <v>0</v>
      </c>
      <c r="CL1865" s="175">
        <f t="shared" ref="CL1865" si="2176">CL1850</f>
        <v>0</v>
      </c>
    </row>
    <row r="1866" spans="2:90" x14ac:dyDescent="0.4">
      <c r="B1866" s="235" t="str">
        <f>IFERROR(SUBSTITUTE(TRIM(MID(B1854, SEARCH("-", B1854) + 1, LEN(B1854))),":",""),"no unit")</f>
        <v>no unit</v>
      </c>
      <c r="D1866" t="s">
        <v>158</v>
      </c>
      <c r="E1866" s="8" t="str">
        <f t="shared" ref="E1866" si="2177">ROW()&amp;" "&amp;D1866</f>
        <v>1866 DCSCAC-S</v>
      </c>
      <c r="G1866" t="s">
        <v>332</v>
      </c>
      <c r="H1866" s="12"/>
      <c r="I1866" s="60"/>
      <c r="J1866" s="60"/>
      <c r="K1866" s="15"/>
      <c r="L1866" s="15"/>
      <c r="M1866" s="15"/>
      <c r="N1866" s="15"/>
      <c r="O1866" s="15"/>
      <c r="P1866" s="15"/>
      <c r="R1866" s="15"/>
      <c r="S1866" s="175"/>
      <c r="T1866" s="175"/>
      <c r="U1866" s="175"/>
      <c r="V1866" s="175"/>
      <c r="W1866" s="175"/>
      <c r="X1866" s="175"/>
      <c r="Y1866" s="175"/>
      <c r="Z1866" s="175"/>
      <c r="AA1866" s="175"/>
      <c r="AB1866" s="175"/>
      <c r="AC1866" s="175"/>
      <c r="AD1866" s="175"/>
      <c r="AE1866" s="175"/>
      <c r="AF1866" s="175"/>
      <c r="AG1866" s="175"/>
      <c r="AH1866" s="175"/>
      <c r="AI1866" s="175"/>
      <c r="AJ1866" s="175"/>
      <c r="AK1866" s="175"/>
      <c r="AL1866" s="175"/>
      <c r="AM1866" s="175"/>
      <c r="AN1866" s="175"/>
      <c r="AO1866" s="175"/>
      <c r="AP1866" s="175"/>
      <c r="AQ1866" s="175"/>
      <c r="AR1866" s="175"/>
      <c r="AS1866" s="175"/>
      <c r="AT1866" s="175"/>
      <c r="AU1866" s="175"/>
      <c r="AV1866" s="175"/>
      <c r="AW1866" s="175"/>
      <c r="AX1866" s="175"/>
      <c r="AY1866" s="175"/>
      <c r="AZ1866" s="175"/>
      <c r="BA1866" s="175"/>
      <c r="BB1866" s="175"/>
      <c r="BC1866" s="175"/>
      <c r="BD1866" s="175"/>
      <c r="BE1866" s="175"/>
      <c r="BF1866" s="175"/>
      <c r="BG1866" s="175"/>
      <c r="BH1866" s="175"/>
      <c r="BI1866" s="175"/>
      <c r="BJ1866" s="175"/>
      <c r="BK1866" s="175"/>
      <c r="BL1866" s="175"/>
      <c r="BM1866" s="175"/>
      <c r="BN1866" s="175"/>
      <c r="BO1866" s="175"/>
      <c r="BP1866" s="175"/>
      <c r="BQ1866" s="175"/>
      <c r="BR1866" s="175"/>
      <c r="BS1866" s="175"/>
      <c r="BT1866" s="175"/>
      <c r="BU1866" s="175"/>
      <c r="BV1866" s="175"/>
      <c r="BW1866" s="175"/>
      <c r="BX1866" s="175"/>
      <c r="BY1866" s="175"/>
      <c r="BZ1866" s="175"/>
      <c r="CA1866" s="175"/>
      <c r="CB1866" s="175"/>
      <c r="CC1866" s="175"/>
      <c r="CD1866" s="175"/>
      <c r="CE1866" s="175"/>
      <c r="CF1866" s="175"/>
      <c r="CG1866" s="175"/>
      <c r="CH1866" s="175"/>
      <c r="CI1866" s="175"/>
      <c r="CJ1866" s="175"/>
      <c r="CK1866" s="175"/>
      <c r="CL1866" s="175"/>
    </row>
    <row r="1867" spans="2:90" x14ac:dyDescent="0.4">
      <c r="B1867" s="187" t="str">
        <f>B1852</f>
        <v>Secondary revenue driver</v>
      </c>
      <c r="D1867" t="s">
        <v>158</v>
      </c>
      <c r="E1867" s="8" t="str">
        <f t="shared" si="2154"/>
        <v>1867 DCSCAC-S</v>
      </c>
      <c r="G1867" t="s">
        <v>332</v>
      </c>
      <c r="H1867" s="90"/>
      <c r="I1867" s="209"/>
      <c r="J1867" s="209"/>
      <c r="K1867" s="210"/>
      <c r="L1867" s="210"/>
      <c r="M1867" s="210"/>
      <c r="N1867" s="210"/>
      <c r="O1867" s="210"/>
      <c r="P1867" s="210"/>
      <c r="R1867" s="210"/>
      <c r="S1867" s="4" t="str">
        <f t="shared" ref="S1867" si="2178">ADDRESS(ROW(S1859),COLUMN(S1859),2)</f>
        <v>S$1859</v>
      </c>
      <c r="T1867" s="4" t="str">
        <f t="shared" ref="T1867:CE1867" si="2179">ADDRESS(ROW(T1859),COLUMN(T1859),2)</f>
        <v>T$1859</v>
      </c>
      <c r="U1867" s="4" t="str">
        <f t="shared" si="2179"/>
        <v>U$1859</v>
      </c>
      <c r="V1867" s="4" t="str">
        <f t="shared" si="2179"/>
        <v>V$1859</v>
      </c>
      <c r="W1867" s="4" t="str">
        <f t="shared" si="2179"/>
        <v>W$1859</v>
      </c>
      <c r="X1867" s="4" t="str">
        <f t="shared" si="2179"/>
        <v>X$1859</v>
      </c>
      <c r="Y1867" s="4" t="str">
        <f t="shared" si="2179"/>
        <v>Y$1859</v>
      </c>
      <c r="Z1867" s="4" t="str">
        <f t="shared" si="2179"/>
        <v>Z$1859</v>
      </c>
      <c r="AA1867" s="4" t="str">
        <f t="shared" si="2179"/>
        <v>AA$1859</v>
      </c>
      <c r="AB1867" s="4" t="str">
        <f t="shared" si="2179"/>
        <v>AB$1859</v>
      </c>
      <c r="AC1867" s="4" t="str">
        <f t="shared" si="2179"/>
        <v>AC$1859</v>
      </c>
      <c r="AD1867" s="4" t="str">
        <f t="shared" si="2179"/>
        <v>AD$1859</v>
      </c>
      <c r="AE1867" s="4" t="str">
        <f t="shared" si="2179"/>
        <v>AE$1859</v>
      </c>
      <c r="AF1867" s="4" t="str">
        <f t="shared" si="2179"/>
        <v>AF$1859</v>
      </c>
      <c r="AG1867" s="4" t="str">
        <f t="shared" si="2179"/>
        <v>AG$1859</v>
      </c>
      <c r="AH1867" s="4" t="str">
        <f t="shared" si="2179"/>
        <v>AH$1859</v>
      </c>
      <c r="AI1867" s="4" t="str">
        <f t="shared" si="2179"/>
        <v>AI$1859</v>
      </c>
      <c r="AJ1867" s="4" t="str">
        <f t="shared" si="2179"/>
        <v>AJ$1859</v>
      </c>
      <c r="AK1867" s="4" t="str">
        <f t="shared" si="2179"/>
        <v>AK$1859</v>
      </c>
      <c r="AL1867" s="4" t="str">
        <f t="shared" si="2179"/>
        <v>AL$1859</v>
      </c>
      <c r="AM1867" s="4" t="str">
        <f t="shared" si="2179"/>
        <v>AM$1859</v>
      </c>
      <c r="AN1867" s="4" t="str">
        <f t="shared" si="2179"/>
        <v>AN$1859</v>
      </c>
      <c r="AO1867" s="4" t="str">
        <f t="shared" si="2179"/>
        <v>AO$1859</v>
      </c>
      <c r="AP1867" s="4" t="str">
        <f t="shared" si="2179"/>
        <v>AP$1859</v>
      </c>
      <c r="AQ1867" s="4" t="str">
        <f t="shared" si="2179"/>
        <v>AQ$1859</v>
      </c>
      <c r="AR1867" s="4" t="str">
        <f t="shared" si="2179"/>
        <v>AR$1859</v>
      </c>
      <c r="AS1867" s="4" t="str">
        <f t="shared" si="2179"/>
        <v>AS$1859</v>
      </c>
      <c r="AT1867" s="4" t="str">
        <f t="shared" si="2179"/>
        <v>AT$1859</v>
      </c>
      <c r="AU1867" s="4" t="str">
        <f t="shared" si="2179"/>
        <v>AU$1859</v>
      </c>
      <c r="AV1867" s="4" t="str">
        <f t="shared" si="2179"/>
        <v>AV$1859</v>
      </c>
      <c r="AW1867" s="4" t="str">
        <f t="shared" si="2179"/>
        <v>AW$1859</v>
      </c>
      <c r="AX1867" s="4" t="str">
        <f t="shared" si="2179"/>
        <v>AX$1859</v>
      </c>
      <c r="AY1867" s="4" t="str">
        <f t="shared" si="2179"/>
        <v>AY$1859</v>
      </c>
      <c r="AZ1867" s="4" t="str">
        <f t="shared" si="2179"/>
        <v>AZ$1859</v>
      </c>
      <c r="BA1867" s="4" t="str">
        <f t="shared" si="2179"/>
        <v>BA$1859</v>
      </c>
      <c r="BB1867" s="4" t="str">
        <f t="shared" si="2179"/>
        <v>BB$1859</v>
      </c>
      <c r="BC1867" s="4" t="str">
        <f t="shared" si="2179"/>
        <v>BC$1859</v>
      </c>
      <c r="BD1867" s="4" t="str">
        <f t="shared" si="2179"/>
        <v>BD$1859</v>
      </c>
      <c r="BE1867" s="4" t="str">
        <f t="shared" si="2179"/>
        <v>BE$1859</v>
      </c>
      <c r="BF1867" s="4" t="str">
        <f t="shared" si="2179"/>
        <v>BF$1859</v>
      </c>
      <c r="BG1867" s="4" t="str">
        <f t="shared" si="2179"/>
        <v>BG$1859</v>
      </c>
      <c r="BH1867" s="4" t="str">
        <f t="shared" si="2179"/>
        <v>BH$1859</v>
      </c>
      <c r="BI1867" s="4" t="str">
        <f t="shared" si="2179"/>
        <v>BI$1859</v>
      </c>
      <c r="BJ1867" s="4" t="str">
        <f t="shared" si="2179"/>
        <v>BJ$1859</v>
      </c>
      <c r="BK1867" s="4" t="str">
        <f t="shared" si="2179"/>
        <v>BK$1859</v>
      </c>
      <c r="BL1867" s="4" t="str">
        <f t="shared" si="2179"/>
        <v>BL$1859</v>
      </c>
      <c r="BM1867" s="4" t="str">
        <f t="shared" si="2179"/>
        <v>BM$1859</v>
      </c>
      <c r="BN1867" s="4" t="str">
        <f t="shared" si="2179"/>
        <v>BN$1859</v>
      </c>
      <c r="BO1867" s="4" t="str">
        <f t="shared" si="2179"/>
        <v>BO$1859</v>
      </c>
      <c r="BP1867" s="4" t="str">
        <f t="shared" si="2179"/>
        <v>BP$1859</v>
      </c>
      <c r="BQ1867" s="4" t="str">
        <f t="shared" si="2179"/>
        <v>BQ$1859</v>
      </c>
      <c r="BR1867" s="4" t="str">
        <f t="shared" si="2179"/>
        <v>BR$1859</v>
      </c>
      <c r="BS1867" s="4" t="str">
        <f t="shared" si="2179"/>
        <v>BS$1859</v>
      </c>
      <c r="BT1867" s="4" t="str">
        <f t="shared" si="2179"/>
        <v>BT$1859</v>
      </c>
      <c r="BU1867" s="4" t="str">
        <f t="shared" si="2179"/>
        <v>BU$1859</v>
      </c>
      <c r="BV1867" s="4" t="str">
        <f t="shared" si="2179"/>
        <v>BV$1859</v>
      </c>
      <c r="BW1867" s="4" t="str">
        <f t="shared" si="2179"/>
        <v>BW$1859</v>
      </c>
      <c r="BX1867" s="4" t="str">
        <f t="shared" si="2179"/>
        <v>BX$1859</v>
      </c>
      <c r="BY1867" s="4" t="str">
        <f t="shared" si="2179"/>
        <v>BY$1859</v>
      </c>
      <c r="BZ1867" s="4" t="str">
        <f t="shared" si="2179"/>
        <v>BZ$1859</v>
      </c>
      <c r="CA1867" s="4" t="str">
        <f t="shared" si="2179"/>
        <v>CA$1859</v>
      </c>
      <c r="CB1867" s="4" t="str">
        <f t="shared" si="2179"/>
        <v>CB$1859</v>
      </c>
      <c r="CC1867" s="4" t="str">
        <f t="shared" si="2179"/>
        <v>CC$1859</v>
      </c>
      <c r="CD1867" s="4" t="str">
        <f t="shared" si="2179"/>
        <v>CD$1859</v>
      </c>
      <c r="CE1867" s="4" t="str">
        <f t="shared" si="2179"/>
        <v>CE$1859</v>
      </c>
      <c r="CF1867" s="4" t="str">
        <f t="shared" ref="CF1867:CK1867" si="2180">ADDRESS(ROW(CF1859),COLUMN(CF1859),2)</f>
        <v>CF$1859</v>
      </c>
      <c r="CG1867" s="4" t="str">
        <f t="shared" si="2180"/>
        <v>CG$1859</v>
      </c>
      <c r="CH1867" s="4" t="str">
        <f t="shared" si="2180"/>
        <v>CH$1859</v>
      </c>
      <c r="CI1867" s="4" t="str">
        <f t="shared" si="2180"/>
        <v>CI$1859</v>
      </c>
      <c r="CJ1867" s="4" t="str">
        <f t="shared" si="2180"/>
        <v>CJ$1859</v>
      </c>
      <c r="CK1867" s="4" t="str">
        <f t="shared" si="2180"/>
        <v>CK$1859</v>
      </c>
      <c r="CL1867" s="4" t="str">
        <f t="shared" ref="CL1867" si="2181">ADDRESS(ROW(CL1859),COLUMN(CL1859),2)</f>
        <v>CL$1859</v>
      </c>
    </row>
    <row r="1868" spans="2:90" x14ac:dyDescent="0.4">
      <c r="B1868" s="187" t="str">
        <f>B1853</f>
        <v>Secondary volume driver</v>
      </c>
      <c r="D1868" t="s">
        <v>158</v>
      </c>
      <c r="E1868" s="8" t="str">
        <f t="shared" si="2154"/>
        <v>1868 DCSCAC-S</v>
      </c>
      <c r="G1868" t="s">
        <v>332</v>
      </c>
      <c r="H1868" s="90"/>
      <c r="I1868" s="209"/>
      <c r="J1868" s="209"/>
      <c r="K1868" s="210"/>
      <c r="L1868" s="210"/>
      <c r="M1868" s="210"/>
      <c r="N1868" s="210"/>
      <c r="O1868" s="210"/>
      <c r="P1868" s="210"/>
      <c r="R1868" s="210"/>
      <c r="S1868" s="4" t="str">
        <f t="shared" ref="S1868" si="2182">ADDRESS(ROW(S1857),COLUMN(S1857),2)</f>
        <v>S$1857</v>
      </c>
      <c r="T1868" s="4" t="str">
        <f t="shared" ref="T1868:CE1868" si="2183">ADDRESS(ROW(T1857),COLUMN(T1857),2)</f>
        <v>T$1857</v>
      </c>
      <c r="U1868" s="4" t="str">
        <f t="shared" si="2183"/>
        <v>U$1857</v>
      </c>
      <c r="V1868" s="4" t="str">
        <f t="shared" si="2183"/>
        <v>V$1857</v>
      </c>
      <c r="W1868" s="4" t="str">
        <f t="shared" si="2183"/>
        <v>W$1857</v>
      </c>
      <c r="X1868" s="4" t="str">
        <f t="shared" si="2183"/>
        <v>X$1857</v>
      </c>
      <c r="Y1868" s="4" t="str">
        <f t="shared" si="2183"/>
        <v>Y$1857</v>
      </c>
      <c r="Z1868" s="4" t="str">
        <f t="shared" si="2183"/>
        <v>Z$1857</v>
      </c>
      <c r="AA1868" s="4" t="str">
        <f t="shared" si="2183"/>
        <v>AA$1857</v>
      </c>
      <c r="AB1868" s="4" t="str">
        <f t="shared" si="2183"/>
        <v>AB$1857</v>
      </c>
      <c r="AC1868" s="4" t="str">
        <f t="shared" si="2183"/>
        <v>AC$1857</v>
      </c>
      <c r="AD1868" s="4" t="str">
        <f t="shared" si="2183"/>
        <v>AD$1857</v>
      </c>
      <c r="AE1868" s="4" t="str">
        <f t="shared" si="2183"/>
        <v>AE$1857</v>
      </c>
      <c r="AF1868" s="4" t="str">
        <f t="shared" si="2183"/>
        <v>AF$1857</v>
      </c>
      <c r="AG1868" s="4" t="str">
        <f t="shared" si="2183"/>
        <v>AG$1857</v>
      </c>
      <c r="AH1868" s="4" t="str">
        <f t="shared" si="2183"/>
        <v>AH$1857</v>
      </c>
      <c r="AI1868" s="4" t="str">
        <f t="shared" si="2183"/>
        <v>AI$1857</v>
      </c>
      <c r="AJ1868" s="4" t="str">
        <f t="shared" si="2183"/>
        <v>AJ$1857</v>
      </c>
      <c r="AK1868" s="4" t="str">
        <f t="shared" si="2183"/>
        <v>AK$1857</v>
      </c>
      <c r="AL1868" s="4" t="str">
        <f t="shared" si="2183"/>
        <v>AL$1857</v>
      </c>
      <c r="AM1868" s="4" t="str">
        <f t="shared" si="2183"/>
        <v>AM$1857</v>
      </c>
      <c r="AN1868" s="4" t="str">
        <f t="shared" si="2183"/>
        <v>AN$1857</v>
      </c>
      <c r="AO1868" s="4" t="str">
        <f t="shared" si="2183"/>
        <v>AO$1857</v>
      </c>
      <c r="AP1868" s="4" t="str">
        <f t="shared" si="2183"/>
        <v>AP$1857</v>
      </c>
      <c r="AQ1868" s="4" t="str">
        <f t="shared" si="2183"/>
        <v>AQ$1857</v>
      </c>
      <c r="AR1868" s="4" t="str">
        <f t="shared" si="2183"/>
        <v>AR$1857</v>
      </c>
      <c r="AS1868" s="4" t="str">
        <f t="shared" si="2183"/>
        <v>AS$1857</v>
      </c>
      <c r="AT1868" s="4" t="str">
        <f t="shared" si="2183"/>
        <v>AT$1857</v>
      </c>
      <c r="AU1868" s="4" t="str">
        <f t="shared" si="2183"/>
        <v>AU$1857</v>
      </c>
      <c r="AV1868" s="4" t="str">
        <f t="shared" si="2183"/>
        <v>AV$1857</v>
      </c>
      <c r="AW1868" s="4" t="str">
        <f t="shared" si="2183"/>
        <v>AW$1857</v>
      </c>
      <c r="AX1868" s="4" t="str">
        <f t="shared" si="2183"/>
        <v>AX$1857</v>
      </c>
      <c r="AY1868" s="4" t="str">
        <f t="shared" si="2183"/>
        <v>AY$1857</v>
      </c>
      <c r="AZ1868" s="4" t="str">
        <f t="shared" si="2183"/>
        <v>AZ$1857</v>
      </c>
      <c r="BA1868" s="4" t="str">
        <f t="shared" si="2183"/>
        <v>BA$1857</v>
      </c>
      <c r="BB1868" s="4" t="str">
        <f t="shared" si="2183"/>
        <v>BB$1857</v>
      </c>
      <c r="BC1868" s="4" t="str">
        <f t="shared" si="2183"/>
        <v>BC$1857</v>
      </c>
      <c r="BD1868" s="4" t="str">
        <f t="shared" si="2183"/>
        <v>BD$1857</v>
      </c>
      <c r="BE1868" s="4" t="str">
        <f t="shared" si="2183"/>
        <v>BE$1857</v>
      </c>
      <c r="BF1868" s="4" t="str">
        <f t="shared" si="2183"/>
        <v>BF$1857</v>
      </c>
      <c r="BG1868" s="4" t="str">
        <f t="shared" si="2183"/>
        <v>BG$1857</v>
      </c>
      <c r="BH1868" s="4" t="str">
        <f t="shared" si="2183"/>
        <v>BH$1857</v>
      </c>
      <c r="BI1868" s="4" t="str">
        <f t="shared" si="2183"/>
        <v>BI$1857</v>
      </c>
      <c r="BJ1868" s="4" t="str">
        <f t="shared" si="2183"/>
        <v>BJ$1857</v>
      </c>
      <c r="BK1868" s="4" t="str">
        <f t="shared" si="2183"/>
        <v>BK$1857</v>
      </c>
      <c r="BL1868" s="4" t="str">
        <f t="shared" si="2183"/>
        <v>BL$1857</v>
      </c>
      <c r="BM1868" s="4" t="str">
        <f t="shared" si="2183"/>
        <v>BM$1857</v>
      </c>
      <c r="BN1868" s="4" t="str">
        <f t="shared" si="2183"/>
        <v>BN$1857</v>
      </c>
      <c r="BO1868" s="4" t="str">
        <f t="shared" si="2183"/>
        <v>BO$1857</v>
      </c>
      <c r="BP1868" s="4" t="str">
        <f t="shared" si="2183"/>
        <v>BP$1857</v>
      </c>
      <c r="BQ1868" s="4" t="str">
        <f t="shared" si="2183"/>
        <v>BQ$1857</v>
      </c>
      <c r="BR1868" s="4" t="str">
        <f t="shared" si="2183"/>
        <v>BR$1857</v>
      </c>
      <c r="BS1868" s="4" t="str">
        <f t="shared" si="2183"/>
        <v>BS$1857</v>
      </c>
      <c r="BT1868" s="4" t="str">
        <f t="shared" si="2183"/>
        <v>BT$1857</v>
      </c>
      <c r="BU1868" s="4" t="str">
        <f t="shared" si="2183"/>
        <v>BU$1857</v>
      </c>
      <c r="BV1868" s="4" t="str">
        <f t="shared" si="2183"/>
        <v>BV$1857</v>
      </c>
      <c r="BW1868" s="4" t="str">
        <f t="shared" si="2183"/>
        <v>BW$1857</v>
      </c>
      <c r="BX1868" s="4" t="str">
        <f t="shared" si="2183"/>
        <v>BX$1857</v>
      </c>
      <c r="BY1868" s="4" t="str">
        <f t="shared" si="2183"/>
        <v>BY$1857</v>
      </c>
      <c r="BZ1868" s="4" t="str">
        <f t="shared" si="2183"/>
        <v>BZ$1857</v>
      </c>
      <c r="CA1868" s="4" t="str">
        <f t="shared" si="2183"/>
        <v>CA$1857</v>
      </c>
      <c r="CB1868" s="4" t="str">
        <f t="shared" si="2183"/>
        <v>CB$1857</v>
      </c>
      <c r="CC1868" s="4" t="str">
        <f t="shared" si="2183"/>
        <v>CC$1857</v>
      </c>
      <c r="CD1868" s="4" t="str">
        <f t="shared" si="2183"/>
        <v>CD$1857</v>
      </c>
      <c r="CE1868" s="4" t="str">
        <f t="shared" si="2183"/>
        <v>CE$1857</v>
      </c>
      <c r="CF1868" s="4" t="str">
        <f t="shared" ref="CF1868:CK1868" si="2184">ADDRESS(ROW(CF1857),COLUMN(CF1857),2)</f>
        <v>CF$1857</v>
      </c>
      <c r="CG1868" s="4" t="str">
        <f t="shared" si="2184"/>
        <v>CG$1857</v>
      </c>
      <c r="CH1868" s="4" t="str">
        <f t="shared" si="2184"/>
        <v>CH$1857</v>
      </c>
      <c r="CI1868" s="4" t="str">
        <f t="shared" si="2184"/>
        <v>CI$1857</v>
      </c>
      <c r="CJ1868" s="4" t="str">
        <f t="shared" si="2184"/>
        <v>CJ$1857</v>
      </c>
      <c r="CK1868" s="4" t="str">
        <f t="shared" si="2184"/>
        <v>CK$1857</v>
      </c>
      <c r="CL1868" s="4" t="str">
        <f t="shared" ref="CL1868" si="2185">ADDRESS(ROW(CL1857),COLUMN(CL1857),2)</f>
        <v>CL$1857</v>
      </c>
    </row>
    <row r="1869" spans="2:90" x14ac:dyDescent="0.4">
      <c r="E1869" s="8"/>
      <c r="H1869" s="12"/>
      <c r="I1869" s="60"/>
      <c r="J1869" s="60"/>
      <c r="K1869" s="15"/>
      <c r="L1869" s="15"/>
      <c r="M1869" s="15"/>
      <c r="N1869" s="15"/>
      <c r="O1869" s="15"/>
      <c r="P1869" s="15"/>
      <c r="R1869" s="15"/>
      <c r="S1869" s="76"/>
      <c r="T1869" s="76"/>
      <c r="U1869" s="76"/>
      <c r="V1869" s="76"/>
      <c r="W1869" s="76"/>
      <c r="X1869" s="76"/>
      <c r="Y1869" s="76"/>
      <c r="Z1869" s="76"/>
      <c r="AA1869" s="76"/>
      <c r="AB1869" s="76"/>
      <c r="AC1869" s="76"/>
      <c r="AD1869" s="76"/>
      <c r="AE1869" s="76"/>
      <c r="AF1869" s="76"/>
      <c r="AG1869" s="76"/>
      <c r="AH1869" s="76"/>
      <c r="AI1869" s="76"/>
      <c r="AJ1869" s="76"/>
      <c r="AK1869" s="76"/>
      <c r="AL1869" s="76"/>
      <c r="AM1869" s="76"/>
      <c r="AN1869" s="76"/>
      <c r="AO1869" s="76"/>
      <c r="AP1869" s="76"/>
      <c r="AQ1869" s="76"/>
      <c r="AR1869" s="76"/>
      <c r="AS1869" s="76"/>
      <c r="AT1869" s="76"/>
      <c r="AU1869" s="76"/>
      <c r="AV1869" s="76"/>
      <c r="AW1869" s="76"/>
      <c r="AX1869" s="76"/>
      <c r="AY1869" s="76"/>
      <c r="AZ1869" s="76"/>
      <c r="BA1869" s="76"/>
      <c r="BB1869" s="76"/>
      <c r="BC1869" s="76"/>
      <c r="BD1869" s="76"/>
      <c r="BE1869" s="76"/>
      <c r="BF1869" s="76"/>
      <c r="BG1869" s="76"/>
      <c r="BH1869" s="76"/>
      <c r="BI1869" s="76"/>
      <c r="BJ1869" s="76"/>
      <c r="BK1869" s="76"/>
      <c r="BL1869" s="76"/>
      <c r="BM1869" s="76"/>
      <c r="BN1869" s="76"/>
      <c r="BO1869" s="76"/>
      <c r="BP1869" s="76"/>
      <c r="BQ1869" s="76"/>
      <c r="BR1869" s="76"/>
      <c r="BS1869" s="76"/>
      <c r="BT1869" s="76"/>
      <c r="BU1869" s="76"/>
      <c r="BV1869" s="76"/>
      <c r="BW1869" s="76"/>
      <c r="BX1869" s="76"/>
      <c r="BY1869" s="76"/>
      <c r="BZ1869" s="76"/>
      <c r="CA1869" s="76"/>
      <c r="CB1869" s="76"/>
      <c r="CC1869" s="76"/>
      <c r="CD1869" s="76"/>
      <c r="CE1869" s="76"/>
      <c r="CF1869" s="76"/>
      <c r="CG1869" s="76"/>
      <c r="CH1869" s="76"/>
      <c r="CI1869" s="76"/>
      <c r="CJ1869" s="76"/>
      <c r="CK1869" s="76"/>
      <c r="CL1869" s="76"/>
    </row>
    <row r="1870" spans="2:90" x14ac:dyDescent="0.4">
      <c r="B1870" s="171" t="s">
        <v>490</v>
      </c>
      <c r="E1870" s="8"/>
      <c r="H1870" s="170"/>
      <c r="I1870" s="172"/>
      <c r="J1870" s="172"/>
      <c r="K1870" s="193"/>
      <c r="L1870" s="193"/>
      <c r="M1870" s="193"/>
      <c r="N1870" s="193"/>
      <c r="O1870" s="193"/>
      <c r="P1870" s="193"/>
      <c r="R1870" s="194"/>
      <c r="S1870" s="170"/>
      <c r="T1870" s="170"/>
      <c r="U1870" s="170"/>
      <c r="V1870" s="170"/>
      <c r="W1870" s="170"/>
      <c r="X1870" s="170"/>
      <c r="Y1870" s="170"/>
      <c r="Z1870" s="170"/>
      <c r="AA1870" s="170"/>
      <c r="AB1870" s="170"/>
      <c r="AC1870" s="170"/>
      <c r="AD1870" s="170"/>
      <c r="AE1870" s="170"/>
      <c r="AF1870" s="170"/>
      <c r="AG1870" s="170"/>
      <c r="AH1870" s="170"/>
      <c r="AI1870" s="170"/>
      <c r="AJ1870" s="170"/>
      <c r="AK1870" s="170"/>
      <c r="AL1870" s="170"/>
      <c r="AM1870" s="170"/>
      <c r="AN1870" s="170"/>
      <c r="AO1870" s="170"/>
      <c r="AP1870" s="170"/>
      <c r="AQ1870" s="170"/>
      <c r="AR1870" s="170"/>
      <c r="AS1870" s="170"/>
      <c r="AT1870" s="170"/>
      <c r="AU1870" s="170"/>
      <c r="AV1870" s="170"/>
      <c r="AW1870" s="170"/>
      <c r="AX1870" s="170"/>
      <c r="AY1870" s="170"/>
      <c r="AZ1870" s="170"/>
      <c r="BA1870" s="170"/>
      <c r="BB1870" s="170"/>
      <c r="BC1870" s="170"/>
      <c r="BD1870" s="170"/>
      <c r="BE1870" s="170"/>
      <c r="BF1870" s="170"/>
      <c r="BG1870" s="170"/>
      <c r="BH1870" s="170"/>
      <c r="BI1870" s="170"/>
      <c r="BJ1870" s="170"/>
      <c r="BK1870" s="170"/>
      <c r="BL1870" s="170"/>
      <c r="BM1870" s="170"/>
      <c r="BN1870" s="170"/>
      <c r="BO1870" s="170"/>
      <c r="BP1870" s="170"/>
      <c r="BQ1870" s="170"/>
      <c r="BR1870" s="170"/>
      <c r="BS1870" s="170"/>
      <c r="BT1870" s="170"/>
      <c r="BU1870" s="170"/>
      <c r="BV1870" s="170"/>
      <c r="BW1870" s="170"/>
      <c r="BX1870" s="170"/>
      <c r="BY1870" s="170"/>
      <c r="BZ1870" s="170"/>
      <c r="CA1870" s="170"/>
      <c r="CB1870" s="170"/>
      <c r="CC1870" s="170"/>
      <c r="CD1870" s="170"/>
      <c r="CE1870" s="170"/>
      <c r="CF1870" s="170"/>
      <c r="CG1870" s="170"/>
      <c r="CH1870" s="170"/>
      <c r="CI1870" s="170"/>
      <c r="CJ1870" s="170"/>
      <c r="CK1870" s="170"/>
      <c r="CL1870" s="170"/>
    </row>
    <row r="1871" spans="2:90" x14ac:dyDescent="0.4">
      <c r="B1871" s="171" t="s">
        <v>492</v>
      </c>
      <c r="E1871" s="8"/>
      <c r="H1871" s="170"/>
      <c r="I1871" s="172"/>
      <c r="J1871" s="172"/>
      <c r="K1871" s="193"/>
      <c r="L1871" s="193"/>
      <c r="M1871" s="193"/>
      <c r="N1871" s="193"/>
      <c r="O1871" s="193"/>
      <c r="P1871" s="193"/>
      <c r="R1871" s="194"/>
      <c r="S1871" s="170"/>
      <c r="T1871" s="170"/>
      <c r="U1871" s="170"/>
      <c r="V1871" s="170"/>
      <c r="W1871" s="170"/>
      <c r="X1871" s="170"/>
      <c r="Y1871" s="170"/>
      <c r="Z1871" s="170"/>
      <c r="AA1871" s="170"/>
      <c r="AB1871" s="170"/>
      <c r="AC1871" s="170"/>
      <c r="AD1871" s="170"/>
      <c r="AE1871" s="170"/>
      <c r="AF1871" s="170"/>
      <c r="AG1871" s="170"/>
      <c r="AH1871" s="170"/>
      <c r="AI1871" s="170"/>
      <c r="AJ1871" s="170"/>
      <c r="AK1871" s="170"/>
      <c r="AL1871" s="170"/>
      <c r="AM1871" s="170"/>
      <c r="AN1871" s="170"/>
      <c r="AO1871" s="170"/>
      <c r="AP1871" s="170"/>
      <c r="AQ1871" s="170"/>
      <c r="AR1871" s="170"/>
      <c r="AS1871" s="170"/>
      <c r="AT1871" s="170"/>
      <c r="AU1871" s="170"/>
      <c r="AV1871" s="170"/>
      <c r="AW1871" s="170"/>
      <c r="AX1871" s="170"/>
      <c r="AY1871" s="170"/>
      <c r="AZ1871" s="170"/>
      <c r="BA1871" s="170"/>
      <c r="BB1871" s="170"/>
      <c r="BC1871" s="170"/>
      <c r="BD1871" s="170"/>
      <c r="BE1871" s="170"/>
      <c r="BF1871" s="170"/>
      <c r="BG1871" s="170"/>
      <c r="BH1871" s="170"/>
      <c r="BI1871" s="170"/>
      <c r="BJ1871" s="170"/>
      <c r="BK1871" s="170"/>
      <c r="BL1871" s="170"/>
      <c r="BM1871" s="170"/>
      <c r="BN1871" s="170"/>
      <c r="BO1871" s="170"/>
      <c r="BP1871" s="170"/>
      <c r="BQ1871" s="170"/>
      <c r="BR1871" s="170"/>
      <c r="BS1871" s="170"/>
      <c r="BT1871" s="170"/>
      <c r="BU1871" s="170"/>
      <c r="BV1871" s="170"/>
      <c r="BW1871" s="170"/>
      <c r="BX1871" s="170"/>
      <c r="BY1871" s="170"/>
      <c r="BZ1871" s="170"/>
      <c r="CA1871" s="170"/>
      <c r="CB1871" s="170"/>
      <c r="CC1871" s="170"/>
      <c r="CD1871" s="170"/>
      <c r="CE1871" s="170"/>
      <c r="CF1871" s="170"/>
      <c r="CG1871" s="170"/>
      <c r="CH1871" s="170"/>
      <c r="CI1871" s="170"/>
      <c r="CJ1871" s="170"/>
      <c r="CK1871" s="170"/>
      <c r="CL1871" s="170"/>
    </row>
    <row r="1872" spans="2:90" x14ac:dyDescent="0.4">
      <c r="B1872" s="171" t="s">
        <v>461</v>
      </c>
      <c r="E1872" s="8"/>
      <c r="H1872" s="170"/>
      <c r="I1872" s="172"/>
      <c r="J1872" s="172"/>
      <c r="K1872" s="193"/>
      <c r="L1872" s="193"/>
      <c r="M1872" s="193"/>
      <c r="N1872" s="193"/>
      <c r="O1872" s="193"/>
      <c r="P1872" s="193"/>
      <c r="R1872" s="194"/>
      <c r="S1872" s="195" t="str">
        <f t="shared" ref="S1872:AX1872" si="2186">S$16</f>
        <v>S$12</v>
      </c>
      <c r="T1872" s="195" t="str">
        <f t="shared" si="2186"/>
        <v>T$12</v>
      </c>
      <c r="U1872" s="195" t="str">
        <f t="shared" si="2186"/>
        <v>U$12</v>
      </c>
      <c r="V1872" s="195" t="str">
        <f t="shared" si="2186"/>
        <v>V$12</v>
      </c>
      <c r="W1872" s="195" t="str">
        <f t="shared" si="2186"/>
        <v>W$12</v>
      </c>
      <c r="X1872" s="195" t="str">
        <f t="shared" si="2186"/>
        <v>X$12</v>
      </c>
      <c r="Y1872" s="195" t="str">
        <f t="shared" si="2186"/>
        <v>Y$12</v>
      </c>
      <c r="Z1872" s="195" t="str">
        <f t="shared" si="2186"/>
        <v>Z$12</v>
      </c>
      <c r="AA1872" s="195" t="str">
        <f t="shared" si="2186"/>
        <v>AA$12</v>
      </c>
      <c r="AB1872" s="195" t="str">
        <f t="shared" si="2186"/>
        <v>AB$12</v>
      </c>
      <c r="AC1872" s="195" t="str">
        <f t="shared" si="2186"/>
        <v>AC$12</v>
      </c>
      <c r="AD1872" s="195" t="str">
        <f t="shared" si="2186"/>
        <v>AD$12</v>
      </c>
      <c r="AE1872" s="195" t="str">
        <f t="shared" si="2186"/>
        <v>AE$12</v>
      </c>
      <c r="AF1872" s="195" t="str">
        <f t="shared" si="2186"/>
        <v>AF$12</v>
      </c>
      <c r="AG1872" s="195" t="str">
        <f t="shared" si="2186"/>
        <v>AG$12</v>
      </c>
      <c r="AH1872" s="195" t="str">
        <f t="shared" si="2186"/>
        <v>AH$12</v>
      </c>
      <c r="AI1872" s="195" t="str">
        <f t="shared" si="2186"/>
        <v>AI$12</v>
      </c>
      <c r="AJ1872" s="195" t="str">
        <f t="shared" si="2186"/>
        <v>AJ$12</v>
      </c>
      <c r="AK1872" s="195" t="str">
        <f t="shared" si="2186"/>
        <v>AK$12</v>
      </c>
      <c r="AL1872" s="195" t="str">
        <f t="shared" si="2186"/>
        <v>AL$12</v>
      </c>
      <c r="AM1872" s="195" t="str">
        <f t="shared" si="2186"/>
        <v>AM$12</v>
      </c>
      <c r="AN1872" s="195" t="str">
        <f t="shared" si="2186"/>
        <v>AN$12</v>
      </c>
      <c r="AO1872" s="195" t="str">
        <f t="shared" si="2186"/>
        <v>AO$12</v>
      </c>
      <c r="AP1872" s="195" t="str">
        <f t="shared" si="2186"/>
        <v>AP$12</v>
      </c>
      <c r="AQ1872" s="195" t="str">
        <f t="shared" si="2186"/>
        <v>AQ$12</v>
      </c>
      <c r="AR1872" s="195" t="str">
        <f t="shared" si="2186"/>
        <v>AR$12</v>
      </c>
      <c r="AS1872" s="195" t="str">
        <f t="shared" si="2186"/>
        <v>AS$12</v>
      </c>
      <c r="AT1872" s="195" t="str">
        <f t="shared" si="2186"/>
        <v>AT$12</v>
      </c>
      <c r="AU1872" s="195" t="str">
        <f t="shared" si="2186"/>
        <v>AU$12</v>
      </c>
      <c r="AV1872" s="195" t="str">
        <f t="shared" si="2186"/>
        <v>AV$12</v>
      </c>
      <c r="AW1872" s="195" t="str">
        <f t="shared" si="2186"/>
        <v>AW$12</v>
      </c>
      <c r="AX1872" s="195" t="str">
        <f t="shared" si="2186"/>
        <v>AX$12</v>
      </c>
      <c r="AY1872" s="195" t="str">
        <f t="shared" ref="AY1872:CD1872" si="2187">AY$16</f>
        <v>AY$12</v>
      </c>
      <c r="AZ1872" s="195" t="str">
        <f t="shared" si="2187"/>
        <v>AZ$12</v>
      </c>
      <c r="BA1872" s="195" t="str">
        <f t="shared" si="2187"/>
        <v>BA$12</v>
      </c>
      <c r="BB1872" s="195" t="str">
        <f t="shared" si="2187"/>
        <v>BB$12</v>
      </c>
      <c r="BC1872" s="195" t="str">
        <f t="shared" si="2187"/>
        <v>BC$12</v>
      </c>
      <c r="BD1872" s="195" t="str">
        <f t="shared" si="2187"/>
        <v>BD$12</v>
      </c>
      <c r="BE1872" s="195" t="str">
        <f t="shared" si="2187"/>
        <v>BE$12</v>
      </c>
      <c r="BF1872" s="195" t="str">
        <f t="shared" si="2187"/>
        <v>BF$12</v>
      </c>
      <c r="BG1872" s="195" t="str">
        <f t="shared" si="2187"/>
        <v>BG$12</v>
      </c>
      <c r="BH1872" s="195" t="str">
        <f t="shared" si="2187"/>
        <v>BH$12</v>
      </c>
      <c r="BI1872" s="195" t="str">
        <f t="shared" si="2187"/>
        <v>BI$12</v>
      </c>
      <c r="BJ1872" s="195" t="str">
        <f t="shared" si="2187"/>
        <v>BJ$12</v>
      </c>
      <c r="BK1872" s="195" t="str">
        <f t="shared" si="2187"/>
        <v>BK$12</v>
      </c>
      <c r="BL1872" s="195" t="str">
        <f t="shared" si="2187"/>
        <v>BL$12</v>
      </c>
      <c r="BM1872" s="195" t="str">
        <f t="shared" si="2187"/>
        <v>BM$12</v>
      </c>
      <c r="BN1872" s="195" t="str">
        <f t="shared" si="2187"/>
        <v>BN$12</v>
      </c>
      <c r="BO1872" s="195" t="str">
        <f t="shared" si="2187"/>
        <v>BO$12</v>
      </c>
      <c r="BP1872" s="195" t="str">
        <f t="shared" si="2187"/>
        <v>BP$12</v>
      </c>
      <c r="BQ1872" s="195" t="str">
        <f t="shared" si="2187"/>
        <v>BQ$12</v>
      </c>
      <c r="BR1872" s="195" t="str">
        <f t="shared" si="2187"/>
        <v>BR$12</v>
      </c>
      <c r="BS1872" s="195" t="str">
        <f t="shared" si="2187"/>
        <v>BS$12</v>
      </c>
      <c r="BT1872" s="195" t="str">
        <f t="shared" si="2187"/>
        <v>BT$12</v>
      </c>
      <c r="BU1872" s="195" t="str">
        <f t="shared" si="2187"/>
        <v>BU$12</v>
      </c>
      <c r="BV1872" s="195" t="str">
        <f t="shared" si="2187"/>
        <v>BV$12</v>
      </c>
      <c r="BW1872" s="195" t="str">
        <f t="shared" si="2187"/>
        <v>BW$12</v>
      </c>
      <c r="BX1872" s="195" t="str">
        <f t="shared" si="2187"/>
        <v>BX$12</v>
      </c>
      <c r="BY1872" s="195" t="str">
        <f t="shared" si="2187"/>
        <v>BY$12</v>
      </c>
      <c r="BZ1872" s="195" t="str">
        <f t="shared" si="2187"/>
        <v>BZ$12</v>
      </c>
      <c r="CA1872" s="195" t="str">
        <f t="shared" si="2187"/>
        <v>CA$12</v>
      </c>
      <c r="CB1872" s="195" t="str">
        <f t="shared" si="2187"/>
        <v>CB$12</v>
      </c>
      <c r="CC1872" s="195" t="str">
        <f t="shared" si="2187"/>
        <v>CC$12</v>
      </c>
      <c r="CD1872" s="195" t="str">
        <f t="shared" si="2187"/>
        <v>CD$12</v>
      </c>
      <c r="CE1872" s="195" t="str">
        <f t="shared" ref="CE1872:CL1872" si="2188">CE$16</f>
        <v>CE$12</v>
      </c>
      <c r="CF1872" s="195" t="str">
        <f t="shared" si="2188"/>
        <v>CF$12</v>
      </c>
      <c r="CG1872" s="195" t="str">
        <f t="shared" si="2188"/>
        <v>CG$12</v>
      </c>
      <c r="CH1872" s="195" t="str">
        <f t="shared" si="2188"/>
        <v>CH$12</v>
      </c>
      <c r="CI1872" s="195" t="str">
        <f t="shared" si="2188"/>
        <v>CI$12</v>
      </c>
      <c r="CJ1872" s="195" t="str">
        <f t="shared" si="2188"/>
        <v>CJ$12</v>
      </c>
      <c r="CK1872" s="195" t="str">
        <f t="shared" si="2188"/>
        <v>CK$12</v>
      </c>
      <c r="CL1872" s="195" t="str">
        <f t="shared" si="2188"/>
        <v>CL$12</v>
      </c>
    </row>
    <row r="1873" spans="2:90" x14ac:dyDescent="0.4">
      <c r="B1873" s="171" t="s">
        <v>462</v>
      </c>
      <c r="E1873" s="8"/>
      <c r="H1873" s="196"/>
      <c r="I1873" s="197"/>
      <c r="J1873" s="197"/>
      <c r="K1873" s="198"/>
      <c r="L1873" s="198"/>
      <c r="M1873" s="198"/>
      <c r="N1873" s="198"/>
      <c r="O1873" s="198"/>
      <c r="P1873" s="198"/>
      <c r="R1873" s="198"/>
      <c r="S1873" s="195" t="str">
        <f t="shared" ref="S1873:AX1873" si="2189">S$17</f>
        <v>S$13</v>
      </c>
      <c r="T1873" s="195" t="str">
        <f t="shared" si="2189"/>
        <v>T$13</v>
      </c>
      <c r="U1873" s="195" t="str">
        <f t="shared" si="2189"/>
        <v>U$13</v>
      </c>
      <c r="V1873" s="195" t="str">
        <f t="shared" si="2189"/>
        <v>V$13</v>
      </c>
      <c r="W1873" s="195" t="str">
        <f t="shared" si="2189"/>
        <v>W$13</v>
      </c>
      <c r="X1873" s="195" t="str">
        <f t="shared" si="2189"/>
        <v>X$13</v>
      </c>
      <c r="Y1873" s="195" t="str">
        <f t="shared" si="2189"/>
        <v>Y$13</v>
      </c>
      <c r="Z1873" s="195" t="str">
        <f t="shared" si="2189"/>
        <v>Z$13</v>
      </c>
      <c r="AA1873" s="195" t="str">
        <f t="shared" si="2189"/>
        <v>AA$13</v>
      </c>
      <c r="AB1873" s="195" t="str">
        <f t="shared" si="2189"/>
        <v>AB$13</v>
      </c>
      <c r="AC1873" s="195" t="str">
        <f t="shared" si="2189"/>
        <v>AC$13</v>
      </c>
      <c r="AD1873" s="195" t="str">
        <f t="shared" si="2189"/>
        <v>AD$13</v>
      </c>
      <c r="AE1873" s="195" t="str">
        <f t="shared" si="2189"/>
        <v>AE$13</v>
      </c>
      <c r="AF1873" s="195" t="str">
        <f t="shared" si="2189"/>
        <v>AF$13</v>
      </c>
      <c r="AG1873" s="195" t="str">
        <f t="shared" si="2189"/>
        <v>AG$13</v>
      </c>
      <c r="AH1873" s="195" t="str">
        <f t="shared" si="2189"/>
        <v>AH$13</v>
      </c>
      <c r="AI1873" s="195" t="str">
        <f t="shared" si="2189"/>
        <v>AI$13</v>
      </c>
      <c r="AJ1873" s="195" t="str">
        <f t="shared" si="2189"/>
        <v>AJ$13</v>
      </c>
      <c r="AK1873" s="195" t="str">
        <f t="shared" si="2189"/>
        <v>AK$13</v>
      </c>
      <c r="AL1873" s="195" t="str">
        <f t="shared" si="2189"/>
        <v>AL$13</v>
      </c>
      <c r="AM1873" s="195" t="str">
        <f t="shared" si="2189"/>
        <v>AM$13</v>
      </c>
      <c r="AN1873" s="195" t="str">
        <f t="shared" si="2189"/>
        <v>AN$13</v>
      </c>
      <c r="AO1873" s="195" t="str">
        <f t="shared" si="2189"/>
        <v>AO$13</v>
      </c>
      <c r="AP1873" s="195" t="str">
        <f t="shared" si="2189"/>
        <v>AP$13</v>
      </c>
      <c r="AQ1873" s="195" t="str">
        <f t="shared" si="2189"/>
        <v>AQ$13</v>
      </c>
      <c r="AR1873" s="195" t="str">
        <f t="shared" si="2189"/>
        <v>AR$13</v>
      </c>
      <c r="AS1873" s="195" t="str">
        <f t="shared" si="2189"/>
        <v>AS$13</v>
      </c>
      <c r="AT1873" s="195" t="str">
        <f t="shared" si="2189"/>
        <v>AT$13</v>
      </c>
      <c r="AU1873" s="195" t="str">
        <f t="shared" si="2189"/>
        <v>AU$13</v>
      </c>
      <c r="AV1873" s="195" t="str">
        <f t="shared" si="2189"/>
        <v>AV$13</v>
      </c>
      <c r="AW1873" s="195" t="str">
        <f t="shared" si="2189"/>
        <v>AW$13</v>
      </c>
      <c r="AX1873" s="195" t="str">
        <f t="shared" si="2189"/>
        <v>AX$13</v>
      </c>
      <c r="AY1873" s="195" t="str">
        <f t="shared" ref="AY1873:CD1873" si="2190">AY$17</f>
        <v>AY$13</v>
      </c>
      <c r="AZ1873" s="195" t="str">
        <f t="shared" si="2190"/>
        <v>AZ$13</v>
      </c>
      <c r="BA1873" s="195" t="str">
        <f t="shared" si="2190"/>
        <v>BA$13</v>
      </c>
      <c r="BB1873" s="195" t="str">
        <f t="shared" si="2190"/>
        <v>BB$13</v>
      </c>
      <c r="BC1873" s="195" t="str">
        <f t="shared" si="2190"/>
        <v>BC$13</v>
      </c>
      <c r="BD1873" s="195" t="str">
        <f t="shared" si="2190"/>
        <v>BD$13</v>
      </c>
      <c r="BE1873" s="195" t="str">
        <f t="shared" si="2190"/>
        <v>BE$13</v>
      </c>
      <c r="BF1873" s="195" t="str">
        <f t="shared" si="2190"/>
        <v>BF$13</v>
      </c>
      <c r="BG1873" s="195" t="str">
        <f t="shared" si="2190"/>
        <v>BG$13</v>
      </c>
      <c r="BH1873" s="195" t="str">
        <f t="shared" si="2190"/>
        <v>BH$13</v>
      </c>
      <c r="BI1873" s="195" t="str">
        <f t="shared" si="2190"/>
        <v>BI$13</v>
      </c>
      <c r="BJ1873" s="195" t="str">
        <f t="shared" si="2190"/>
        <v>BJ$13</v>
      </c>
      <c r="BK1873" s="195" t="str">
        <f t="shared" si="2190"/>
        <v>BK$13</v>
      </c>
      <c r="BL1873" s="195" t="str">
        <f t="shared" si="2190"/>
        <v>BL$13</v>
      </c>
      <c r="BM1873" s="195" t="str">
        <f t="shared" si="2190"/>
        <v>BM$13</v>
      </c>
      <c r="BN1873" s="195" t="str">
        <f t="shared" si="2190"/>
        <v>BN$13</v>
      </c>
      <c r="BO1873" s="195" t="str">
        <f t="shared" si="2190"/>
        <v>BO$13</v>
      </c>
      <c r="BP1873" s="195" t="str">
        <f t="shared" si="2190"/>
        <v>BP$13</v>
      </c>
      <c r="BQ1873" s="195" t="str">
        <f t="shared" si="2190"/>
        <v>BQ$13</v>
      </c>
      <c r="BR1873" s="195" t="str">
        <f t="shared" si="2190"/>
        <v>BR$13</v>
      </c>
      <c r="BS1873" s="195" t="str">
        <f t="shared" si="2190"/>
        <v>BS$13</v>
      </c>
      <c r="BT1873" s="195" t="str">
        <f t="shared" si="2190"/>
        <v>BT$13</v>
      </c>
      <c r="BU1873" s="195" t="str">
        <f t="shared" si="2190"/>
        <v>BU$13</v>
      </c>
      <c r="BV1873" s="195" t="str">
        <f t="shared" si="2190"/>
        <v>BV$13</v>
      </c>
      <c r="BW1873" s="195" t="str">
        <f t="shared" si="2190"/>
        <v>BW$13</v>
      </c>
      <c r="BX1873" s="195" t="str">
        <f t="shared" si="2190"/>
        <v>BX$13</v>
      </c>
      <c r="BY1873" s="195" t="str">
        <f t="shared" si="2190"/>
        <v>BY$13</v>
      </c>
      <c r="BZ1873" s="195" t="str">
        <f t="shared" si="2190"/>
        <v>BZ$13</v>
      </c>
      <c r="CA1873" s="195" t="str">
        <f t="shared" si="2190"/>
        <v>CA$13</v>
      </c>
      <c r="CB1873" s="195" t="str">
        <f t="shared" si="2190"/>
        <v>CB$13</v>
      </c>
      <c r="CC1873" s="195" t="str">
        <f t="shared" si="2190"/>
        <v>CC$13</v>
      </c>
      <c r="CD1873" s="195" t="str">
        <f t="shared" si="2190"/>
        <v>CD$13</v>
      </c>
      <c r="CE1873" s="195" t="str">
        <f t="shared" ref="CE1873:CL1873" si="2191">CE$17</f>
        <v>CE$13</v>
      </c>
      <c r="CF1873" s="195" t="str">
        <f t="shared" si="2191"/>
        <v>CF$13</v>
      </c>
      <c r="CG1873" s="195" t="str">
        <f t="shared" si="2191"/>
        <v>CG$13</v>
      </c>
      <c r="CH1873" s="195" t="str">
        <f t="shared" si="2191"/>
        <v>CH$13</v>
      </c>
      <c r="CI1873" s="195" t="str">
        <f t="shared" si="2191"/>
        <v>CI$13</v>
      </c>
      <c r="CJ1873" s="195" t="str">
        <f t="shared" si="2191"/>
        <v>CJ$13</v>
      </c>
      <c r="CK1873" s="195" t="str">
        <f t="shared" si="2191"/>
        <v>CK$13</v>
      </c>
      <c r="CL1873" s="195" t="str">
        <f t="shared" si="2191"/>
        <v>CL$13</v>
      </c>
    </row>
    <row r="1874" spans="2:90" x14ac:dyDescent="0.4">
      <c r="B1874" s="171" t="s">
        <v>491</v>
      </c>
      <c r="E1874" s="8"/>
      <c r="H1874" s="196"/>
      <c r="I1874" s="197"/>
      <c r="J1874" s="197"/>
      <c r="K1874" s="198"/>
      <c r="L1874" s="198"/>
      <c r="M1874" s="198"/>
      <c r="N1874" s="198"/>
      <c r="O1874" s="198"/>
      <c r="P1874" s="198"/>
      <c r="R1874" s="198"/>
      <c r="S1874" s="186"/>
      <c r="T1874" s="186"/>
      <c r="U1874" s="186"/>
      <c r="V1874" s="186"/>
      <c r="W1874" s="186"/>
      <c r="X1874" s="186"/>
      <c r="Y1874" s="186"/>
      <c r="Z1874" s="186"/>
      <c r="AA1874" s="186"/>
      <c r="AB1874" s="186"/>
      <c r="AC1874" s="186"/>
      <c r="AD1874" s="186"/>
      <c r="AE1874" s="186"/>
      <c r="AF1874" s="186"/>
      <c r="AG1874" s="186"/>
      <c r="AH1874" s="186"/>
      <c r="AI1874" s="186"/>
      <c r="AJ1874" s="186"/>
      <c r="AK1874" s="186"/>
      <c r="AL1874" s="186"/>
      <c r="AM1874" s="186"/>
      <c r="AN1874" s="186"/>
      <c r="AO1874" s="186"/>
      <c r="AP1874" s="186"/>
      <c r="AQ1874" s="186"/>
      <c r="AR1874" s="186"/>
      <c r="AS1874" s="186"/>
      <c r="AT1874" s="186"/>
      <c r="AU1874" s="186"/>
      <c r="AV1874" s="186"/>
      <c r="AW1874" s="186"/>
      <c r="AX1874" s="186"/>
      <c r="AY1874" s="186"/>
      <c r="AZ1874" s="186"/>
      <c r="BA1874" s="186"/>
      <c r="BB1874" s="186"/>
      <c r="BC1874" s="186"/>
      <c r="BD1874" s="186"/>
      <c r="BE1874" s="186"/>
      <c r="BF1874" s="186"/>
      <c r="BG1874" s="186"/>
      <c r="BH1874" s="186"/>
      <c r="BI1874" s="186"/>
      <c r="BJ1874" s="186"/>
      <c r="BK1874" s="186"/>
      <c r="BL1874" s="186"/>
      <c r="BM1874" s="186"/>
      <c r="BN1874" s="186"/>
      <c r="BO1874" s="186"/>
      <c r="BP1874" s="186"/>
      <c r="BQ1874" s="186"/>
      <c r="BR1874" s="186"/>
      <c r="BS1874" s="186"/>
      <c r="BT1874" s="186"/>
      <c r="BU1874" s="186"/>
      <c r="BV1874" s="186"/>
      <c r="BW1874" s="186"/>
      <c r="BX1874" s="186"/>
      <c r="BY1874" s="186"/>
      <c r="BZ1874" s="186"/>
      <c r="CA1874" s="186"/>
      <c r="CB1874" s="186"/>
      <c r="CC1874" s="186"/>
      <c r="CD1874" s="186"/>
      <c r="CE1874" s="186"/>
      <c r="CF1874" s="186"/>
      <c r="CG1874" s="186"/>
      <c r="CH1874" s="186"/>
      <c r="CI1874" s="186"/>
      <c r="CJ1874" s="186"/>
      <c r="CK1874" s="186"/>
      <c r="CL1874" s="186"/>
    </row>
    <row r="1875" spans="2:90" x14ac:dyDescent="0.4">
      <c r="B1875" s="171" t="s">
        <v>505</v>
      </c>
      <c r="E1875" s="8"/>
      <c r="H1875" s="196"/>
      <c r="I1875" s="197"/>
      <c r="J1875" s="197"/>
      <c r="K1875" s="198"/>
      <c r="L1875" s="198"/>
      <c r="M1875" s="198"/>
      <c r="N1875" s="198"/>
      <c r="O1875" s="198"/>
      <c r="P1875" s="198"/>
      <c r="R1875" s="198"/>
      <c r="S1875" s="186"/>
      <c r="T1875" s="186"/>
      <c r="U1875" s="186"/>
      <c r="V1875" s="186"/>
      <c r="W1875" s="186"/>
      <c r="X1875" s="186"/>
      <c r="Y1875" s="186"/>
      <c r="Z1875" s="186"/>
      <c r="AA1875" s="186"/>
      <c r="AB1875" s="186"/>
      <c r="AC1875" s="186"/>
      <c r="AD1875" s="186"/>
      <c r="AE1875" s="186"/>
      <c r="AF1875" s="186"/>
      <c r="AG1875" s="186"/>
      <c r="AH1875" s="186"/>
      <c r="AI1875" s="186"/>
      <c r="AJ1875" s="186"/>
      <c r="AK1875" s="186"/>
      <c r="AL1875" s="186"/>
      <c r="AM1875" s="186"/>
      <c r="AN1875" s="186"/>
      <c r="AO1875" s="186"/>
      <c r="AP1875" s="186"/>
      <c r="AQ1875" s="186"/>
      <c r="AR1875" s="186"/>
      <c r="AS1875" s="186"/>
      <c r="AT1875" s="186"/>
      <c r="AU1875" s="186"/>
      <c r="AV1875" s="186"/>
      <c r="AW1875" s="186"/>
      <c r="AX1875" s="186"/>
      <c r="AY1875" s="186"/>
      <c r="AZ1875" s="186"/>
      <c r="BA1875" s="186"/>
      <c r="BB1875" s="186"/>
      <c r="BC1875" s="186"/>
      <c r="BD1875" s="186"/>
      <c r="BE1875" s="186"/>
      <c r="BF1875" s="186"/>
      <c r="BG1875" s="186"/>
      <c r="BH1875" s="186"/>
      <c r="BI1875" s="186"/>
      <c r="BJ1875" s="186"/>
      <c r="BK1875" s="186"/>
      <c r="BL1875" s="186"/>
      <c r="BM1875" s="186"/>
      <c r="BN1875" s="186"/>
      <c r="BO1875" s="186"/>
      <c r="BP1875" s="186"/>
      <c r="BQ1875" s="186"/>
      <c r="BR1875" s="186"/>
      <c r="BS1875" s="186"/>
      <c r="BT1875" s="186"/>
      <c r="BU1875" s="186"/>
      <c r="BV1875" s="186"/>
      <c r="BW1875" s="186"/>
      <c r="BX1875" s="186"/>
      <c r="BY1875" s="186"/>
      <c r="BZ1875" s="186"/>
      <c r="CA1875" s="186"/>
      <c r="CB1875" s="186"/>
      <c r="CC1875" s="186"/>
      <c r="CD1875" s="186"/>
      <c r="CE1875" s="186"/>
      <c r="CF1875" s="186"/>
      <c r="CG1875" s="186"/>
      <c r="CH1875" s="186"/>
      <c r="CI1875" s="186"/>
      <c r="CJ1875" s="186"/>
      <c r="CK1875" s="186"/>
      <c r="CL1875" s="186"/>
    </row>
    <row r="1876" spans="2:90" x14ac:dyDescent="0.4">
      <c r="B1876" s="171" t="s">
        <v>463</v>
      </c>
      <c r="E1876" s="8"/>
      <c r="H1876" s="196"/>
      <c r="I1876" s="197"/>
      <c r="J1876" s="197"/>
      <c r="K1876" s="198"/>
      <c r="L1876" s="198"/>
      <c r="M1876" s="198"/>
      <c r="N1876" s="198"/>
      <c r="O1876" s="198"/>
      <c r="P1876" s="198"/>
      <c r="R1876" s="198"/>
      <c r="S1876" s="186" t="str">
        <f t="shared" ref="S1876:AX1876" si="2192">S$18</f>
        <v>S$14</v>
      </c>
      <c r="T1876" s="186" t="str">
        <f t="shared" si="2192"/>
        <v>T$14</v>
      </c>
      <c r="U1876" s="186" t="str">
        <f t="shared" si="2192"/>
        <v>U$14</v>
      </c>
      <c r="V1876" s="186" t="str">
        <f t="shared" si="2192"/>
        <v>V$14</v>
      </c>
      <c r="W1876" s="186" t="str">
        <f t="shared" si="2192"/>
        <v>W$14</v>
      </c>
      <c r="X1876" s="186" t="str">
        <f t="shared" si="2192"/>
        <v>X$14</v>
      </c>
      <c r="Y1876" s="186" t="str">
        <f t="shared" si="2192"/>
        <v>Y$14</v>
      </c>
      <c r="Z1876" s="186" t="str">
        <f t="shared" si="2192"/>
        <v>Z$14</v>
      </c>
      <c r="AA1876" s="186" t="str">
        <f t="shared" si="2192"/>
        <v>AA$14</v>
      </c>
      <c r="AB1876" s="186" t="str">
        <f t="shared" si="2192"/>
        <v>AB$14</v>
      </c>
      <c r="AC1876" s="186" t="str">
        <f t="shared" si="2192"/>
        <v>AC$14</v>
      </c>
      <c r="AD1876" s="186" t="str">
        <f t="shared" si="2192"/>
        <v>AD$14</v>
      </c>
      <c r="AE1876" s="186" t="str">
        <f t="shared" si="2192"/>
        <v>AE$14</v>
      </c>
      <c r="AF1876" s="186" t="str">
        <f t="shared" si="2192"/>
        <v>AF$14</v>
      </c>
      <c r="AG1876" s="186" t="str">
        <f t="shared" si="2192"/>
        <v>AG$14</v>
      </c>
      <c r="AH1876" s="186" t="str">
        <f t="shared" si="2192"/>
        <v>AH$14</v>
      </c>
      <c r="AI1876" s="186" t="str">
        <f t="shared" si="2192"/>
        <v>AI$14</v>
      </c>
      <c r="AJ1876" s="186" t="str">
        <f t="shared" si="2192"/>
        <v>AJ$14</v>
      </c>
      <c r="AK1876" s="186" t="str">
        <f t="shared" si="2192"/>
        <v>AK$14</v>
      </c>
      <c r="AL1876" s="186" t="str">
        <f t="shared" si="2192"/>
        <v>AL$14</v>
      </c>
      <c r="AM1876" s="186" t="str">
        <f t="shared" si="2192"/>
        <v>AM$14</v>
      </c>
      <c r="AN1876" s="186" t="str">
        <f t="shared" si="2192"/>
        <v>AN$14</v>
      </c>
      <c r="AO1876" s="186" t="str">
        <f t="shared" si="2192"/>
        <v>AO$14</v>
      </c>
      <c r="AP1876" s="186" t="str">
        <f t="shared" si="2192"/>
        <v>AP$14</v>
      </c>
      <c r="AQ1876" s="186" t="str">
        <f t="shared" si="2192"/>
        <v>AQ$14</v>
      </c>
      <c r="AR1876" s="186" t="str">
        <f t="shared" si="2192"/>
        <v>AR$14</v>
      </c>
      <c r="AS1876" s="186" t="str">
        <f t="shared" si="2192"/>
        <v>AS$14</v>
      </c>
      <c r="AT1876" s="186" t="str">
        <f t="shared" si="2192"/>
        <v>AT$14</v>
      </c>
      <c r="AU1876" s="186" t="str">
        <f t="shared" si="2192"/>
        <v>AU$14</v>
      </c>
      <c r="AV1876" s="186" t="str">
        <f t="shared" si="2192"/>
        <v>AV$14</v>
      </c>
      <c r="AW1876" s="186" t="str">
        <f t="shared" si="2192"/>
        <v>AW$14</v>
      </c>
      <c r="AX1876" s="186" t="str">
        <f t="shared" si="2192"/>
        <v>AX$14</v>
      </c>
      <c r="AY1876" s="186" t="str">
        <f t="shared" ref="AY1876:CD1876" si="2193">AY$18</f>
        <v>AY$14</v>
      </c>
      <c r="AZ1876" s="186" t="str">
        <f t="shared" si="2193"/>
        <v>AZ$14</v>
      </c>
      <c r="BA1876" s="186" t="str">
        <f t="shared" si="2193"/>
        <v>BA$14</v>
      </c>
      <c r="BB1876" s="186" t="str">
        <f t="shared" si="2193"/>
        <v>BB$14</v>
      </c>
      <c r="BC1876" s="186" t="str">
        <f t="shared" si="2193"/>
        <v>BC$14</v>
      </c>
      <c r="BD1876" s="186" t="str">
        <f t="shared" si="2193"/>
        <v>BD$14</v>
      </c>
      <c r="BE1876" s="186" t="str">
        <f t="shared" si="2193"/>
        <v>BE$14</v>
      </c>
      <c r="BF1876" s="186" t="str">
        <f t="shared" si="2193"/>
        <v>BF$14</v>
      </c>
      <c r="BG1876" s="186" t="str">
        <f t="shared" si="2193"/>
        <v>BG$14</v>
      </c>
      <c r="BH1876" s="186" t="str">
        <f t="shared" si="2193"/>
        <v>BH$14</v>
      </c>
      <c r="BI1876" s="186" t="str">
        <f t="shared" si="2193"/>
        <v>BI$14</v>
      </c>
      <c r="BJ1876" s="186" t="str">
        <f t="shared" si="2193"/>
        <v>BJ$14</v>
      </c>
      <c r="BK1876" s="186" t="str">
        <f t="shared" si="2193"/>
        <v>BK$14</v>
      </c>
      <c r="BL1876" s="186" t="str">
        <f t="shared" si="2193"/>
        <v>BL$14</v>
      </c>
      <c r="BM1876" s="186" t="str">
        <f t="shared" si="2193"/>
        <v>BM$14</v>
      </c>
      <c r="BN1876" s="186" t="str">
        <f t="shared" si="2193"/>
        <v>BN$14</v>
      </c>
      <c r="BO1876" s="186" t="str">
        <f t="shared" si="2193"/>
        <v>BO$14</v>
      </c>
      <c r="BP1876" s="186" t="str">
        <f t="shared" si="2193"/>
        <v>BP$14</v>
      </c>
      <c r="BQ1876" s="186" t="str">
        <f t="shared" si="2193"/>
        <v>BQ$14</v>
      </c>
      <c r="BR1876" s="186" t="str">
        <f t="shared" si="2193"/>
        <v>BR$14</v>
      </c>
      <c r="BS1876" s="186" t="str">
        <f t="shared" si="2193"/>
        <v>BS$14</v>
      </c>
      <c r="BT1876" s="186" t="str">
        <f t="shared" si="2193"/>
        <v>BT$14</v>
      </c>
      <c r="BU1876" s="186" t="str">
        <f t="shared" si="2193"/>
        <v>BU$14</v>
      </c>
      <c r="BV1876" s="186" t="str">
        <f t="shared" si="2193"/>
        <v>BV$14</v>
      </c>
      <c r="BW1876" s="186" t="str">
        <f t="shared" si="2193"/>
        <v>BW$14</v>
      </c>
      <c r="BX1876" s="186" t="str">
        <f t="shared" si="2193"/>
        <v>BX$14</v>
      </c>
      <c r="BY1876" s="186" t="str">
        <f t="shared" si="2193"/>
        <v>BY$14</v>
      </c>
      <c r="BZ1876" s="186" t="str">
        <f t="shared" si="2193"/>
        <v>BZ$14</v>
      </c>
      <c r="CA1876" s="186" t="str">
        <f t="shared" si="2193"/>
        <v>CA$14</v>
      </c>
      <c r="CB1876" s="186" t="str">
        <f t="shared" si="2193"/>
        <v>CB$14</v>
      </c>
      <c r="CC1876" s="186" t="str">
        <f t="shared" si="2193"/>
        <v>CC$14</v>
      </c>
      <c r="CD1876" s="186" t="str">
        <f t="shared" si="2193"/>
        <v>CD$14</v>
      </c>
      <c r="CE1876" s="186" t="str">
        <f t="shared" ref="CE1876:CL1876" si="2194">CE$18</f>
        <v>CE$14</v>
      </c>
      <c r="CF1876" s="186" t="str">
        <f t="shared" si="2194"/>
        <v>CF$14</v>
      </c>
      <c r="CG1876" s="186" t="str">
        <f t="shared" si="2194"/>
        <v>CG$14</v>
      </c>
      <c r="CH1876" s="186" t="str">
        <f t="shared" si="2194"/>
        <v>CH$14</v>
      </c>
      <c r="CI1876" s="186" t="str">
        <f t="shared" si="2194"/>
        <v>CI$14</v>
      </c>
      <c r="CJ1876" s="186" t="str">
        <f t="shared" si="2194"/>
        <v>CJ$14</v>
      </c>
      <c r="CK1876" s="186" t="str">
        <f t="shared" si="2194"/>
        <v>CK$14</v>
      </c>
      <c r="CL1876" s="186" t="str">
        <f t="shared" si="2194"/>
        <v>CL$14</v>
      </c>
    </row>
    <row r="1877" spans="2:90" x14ac:dyDescent="0.4">
      <c r="B1877" s="171" t="s">
        <v>464</v>
      </c>
      <c r="E1877" s="8"/>
      <c r="H1877" s="196"/>
      <c r="I1877" s="197"/>
      <c r="J1877" s="197"/>
      <c r="K1877" s="198"/>
      <c r="L1877" s="198"/>
      <c r="M1877" s="198"/>
      <c r="N1877" s="198"/>
      <c r="O1877" s="198"/>
      <c r="P1877" s="198"/>
      <c r="R1877" s="198"/>
      <c r="S1877" s="186" t="str">
        <f t="shared" ref="S1877:AX1877" si="2195">S$19</f>
        <v>S$15</v>
      </c>
      <c r="T1877" s="186" t="str">
        <f t="shared" si="2195"/>
        <v>T$15</v>
      </c>
      <c r="U1877" s="186" t="str">
        <f t="shared" si="2195"/>
        <v>U$15</v>
      </c>
      <c r="V1877" s="186" t="str">
        <f t="shared" si="2195"/>
        <v>V$15</v>
      </c>
      <c r="W1877" s="186" t="str">
        <f t="shared" si="2195"/>
        <v>W$15</v>
      </c>
      <c r="X1877" s="186" t="str">
        <f t="shared" si="2195"/>
        <v>X$15</v>
      </c>
      <c r="Y1877" s="186" t="str">
        <f t="shared" si="2195"/>
        <v>Y$15</v>
      </c>
      <c r="Z1877" s="186" t="str">
        <f t="shared" si="2195"/>
        <v>Z$15</v>
      </c>
      <c r="AA1877" s="186" t="str">
        <f t="shared" si="2195"/>
        <v>AA$15</v>
      </c>
      <c r="AB1877" s="186" t="str">
        <f t="shared" si="2195"/>
        <v>AB$15</v>
      </c>
      <c r="AC1877" s="186" t="str">
        <f t="shared" si="2195"/>
        <v>AC$15</v>
      </c>
      <c r="AD1877" s="186" t="str">
        <f t="shared" si="2195"/>
        <v>AD$15</v>
      </c>
      <c r="AE1877" s="186" t="str">
        <f t="shared" si="2195"/>
        <v>AE$15</v>
      </c>
      <c r="AF1877" s="186" t="str">
        <f t="shared" si="2195"/>
        <v>AF$15</v>
      </c>
      <c r="AG1877" s="186" t="str">
        <f t="shared" si="2195"/>
        <v>AG$15</v>
      </c>
      <c r="AH1877" s="186" t="str">
        <f t="shared" si="2195"/>
        <v>AH$15</v>
      </c>
      <c r="AI1877" s="186" t="str">
        <f t="shared" si="2195"/>
        <v>AI$15</v>
      </c>
      <c r="AJ1877" s="186" t="str">
        <f t="shared" si="2195"/>
        <v>AJ$15</v>
      </c>
      <c r="AK1877" s="186" t="str">
        <f t="shared" si="2195"/>
        <v>AK$15</v>
      </c>
      <c r="AL1877" s="186" t="str">
        <f t="shared" si="2195"/>
        <v>AL$15</v>
      </c>
      <c r="AM1877" s="186" t="str">
        <f t="shared" si="2195"/>
        <v>AM$15</v>
      </c>
      <c r="AN1877" s="186" t="str">
        <f t="shared" si="2195"/>
        <v>AN$15</v>
      </c>
      <c r="AO1877" s="186" t="str">
        <f t="shared" si="2195"/>
        <v>AO$15</v>
      </c>
      <c r="AP1877" s="186" t="str">
        <f t="shared" si="2195"/>
        <v>AP$15</v>
      </c>
      <c r="AQ1877" s="186" t="str">
        <f t="shared" si="2195"/>
        <v>AQ$15</v>
      </c>
      <c r="AR1877" s="186" t="str">
        <f t="shared" si="2195"/>
        <v>AR$15</v>
      </c>
      <c r="AS1877" s="186" t="str">
        <f t="shared" si="2195"/>
        <v>AS$15</v>
      </c>
      <c r="AT1877" s="186" t="str">
        <f t="shared" si="2195"/>
        <v>AT$15</v>
      </c>
      <c r="AU1877" s="186" t="str">
        <f t="shared" si="2195"/>
        <v>AU$15</v>
      </c>
      <c r="AV1877" s="186" t="str">
        <f t="shared" si="2195"/>
        <v>AV$15</v>
      </c>
      <c r="AW1877" s="186" t="str">
        <f t="shared" si="2195"/>
        <v>AW$15</v>
      </c>
      <c r="AX1877" s="186" t="str">
        <f t="shared" si="2195"/>
        <v>AX$15</v>
      </c>
      <c r="AY1877" s="186" t="str">
        <f t="shared" ref="AY1877:CD1877" si="2196">AY$19</f>
        <v>AY$15</v>
      </c>
      <c r="AZ1877" s="186" t="str">
        <f t="shared" si="2196"/>
        <v>AZ$15</v>
      </c>
      <c r="BA1877" s="186" t="str">
        <f t="shared" si="2196"/>
        <v>BA$15</v>
      </c>
      <c r="BB1877" s="186" t="str">
        <f t="shared" si="2196"/>
        <v>BB$15</v>
      </c>
      <c r="BC1877" s="186" t="str">
        <f t="shared" si="2196"/>
        <v>BC$15</v>
      </c>
      <c r="BD1877" s="186" t="str">
        <f t="shared" si="2196"/>
        <v>BD$15</v>
      </c>
      <c r="BE1877" s="186" t="str">
        <f t="shared" si="2196"/>
        <v>BE$15</v>
      </c>
      <c r="BF1877" s="186" t="str">
        <f t="shared" si="2196"/>
        <v>BF$15</v>
      </c>
      <c r="BG1877" s="186" t="str">
        <f t="shared" si="2196"/>
        <v>BG$15</v>
      </c>
      <c r="BH1877" s="186" t="str">
        <f t="shared" si="2196"/>
        <v>BH$15</v>
      </c>
      <c r="BI1877" s="186" t="str">
        <f t="shared" si="2196"/>
        <v>BI$15</v>
      </c>
      <c r="BJ1877" s="186" t="str">
        <f t="shared" si="2196"/>
        <v>BJ$15</v>
      </c>
      <c r="BK1877" s="186" t="str">
        <f t="shared" si="2196"/>
        <v>BK$15</v>
      </c>
      <c r="BL1877" s="186" t="str">
        <f t="shared" si="2196"/>
        <v>BL$15</v>
      </c>
      <c r="BM1877" s="186" t="str">
        <f t="shared" si="2196"/>
        <v>BM$15</v>
      </c>
      <c r="BN1877" s="186" t="str">
        <f t="shared" si="2196"/>
        <v>BN$15</v>
      </c>
      <c r="BO1877" s="186" t="str">
        <f t="shared" si="2196"/>
        <v>BO$15</v>
      </c>
      <c r="BP1877" s="186" t="str">
        <f t="shared" si="2196"/>
        <v>BP$15</v>
      </c>
      <c r="BQ1877" s="186" t="str">
        <f t="shared" si="2196"/>
        <v>BQ$15</v>
      </c>
      <c r="BR1877" s="186" t="str">
        <f t="shared" si="2196"/>
        <v>BR$15</v>
      </c>
      <c r="BS1877" s="186" t="str">
        <f t="shared" si="2196"/>
        <v>BS$15</v>
      </c>
      <c r="BT1877" s="186" t="str">
        <f t="shared" si="2196"/>
        <v>BT$15</v>
      </c>
      <c r="BU1877" s="186" t="str">
        <f t="shared" si="2196"/>
        <v>BU$15</v>
      </c>
      <c r="BV1877" s="186" t="str">
        <f t="shared" si="2196"/>
        <v>BV$15</v>
      </c>
      <c r="BW1877" s="186" t="str">
        <f t="shared" si="2196"/>
        <v>BW$15</v>
      </c>
      <c r="BX1877" s="186" t="str">
        <f t="shared" si="2196"/>
        <v>BX$15</v>
      </c>
      <c r="BY1877" s="186" t="str">
        <f t="shared" si="2196"/>
        <v>BY$15</v>
      </c>
      <c r="BZ1877" s="186" t="str">
        <f t="shared" si="2196"/>
        <v>BZ$15</v>
      </c>
      <c r="CA1877" s="186" t="str">
        <f t="shared" si="2196"/>
        <v>CA$15</v>
      </c>
      <c r="CB1877" s="186" t="str">
        <f t="shared" si="2196"/>
        <v>CB$15</v>
      </c>
      <c r="CC1877" s="186" t="str">
        <f t="shared" si="2196"/>
        <v>CC$15</v>
      </c>
      <c r="CD1877" s="186" t="str">
        <f t="shared" si="2196"/>
        <v>CD$15</v>
      </c>
      <c r="CE1877" s="186" t="str">
        <f t="shared" ref="CE1877:CL1877" si="2197">CE$19</f>
        <v>CE$15</v>
      </c>
      <c r="CF1877" s="186" t="str">
        <f t="shared" si="2197"/>
        <v>CF$15</v>
      </c>
      <c r="CG1877" s="186" t="str">
        <f t="shared" si="2197"/>
        <v>CG$15</v>
      </c>
      <c r="CH1877" s="186" t="str">
        <f t="shared" si="2197"/>
        <v>CH$15</v>
      </c>
      <c r="CI1877" s="186" t="str">
        <f t="shared" si="2197"/>
        <v>CI$15</v>
      </c>
      <c r="CJ1877" s="186" t="str">
        <f t="shared" si="2197"/>
        <v>CJ$15</v>
      </c>
      <c r="CK1877" s="186" t="str">
        <f t="shared" si="2197"/>
        <v>CK$15</v>
      </c>
      <c r="CL1877" s="186" t="str">
        <f t="shared" si="2197"/>
        <v>CL$15</v>
      </c>
    </row>
    <row r="1878" spans="2:90" x14ac:dyDescent="0.4">
      <c r="B1878" s="66" t="s">
        <v>284</v>
      </c>
      <c r="C1878" s="31"/>
      <c r="D1878" t="s">
        <v>759</v>
      </c>
      <c r="E1878" s="8" t="str">
        <f t="shared" ref="E1878:E1935" si="2198">ROW()&amp;" "&amp;D1878</f>
        <v>1878 FAINT-S</v>
      </c>
      <c r="F1878" t="s">
        <v>446</v>
      </c>
      <c r="G1878" s="31" t="s">
        <v>81</v>
      </c>
      <c r="H1878" s="22"/>
      <c r="I1878" s="287"/>
      <c r="J1878" s="287"/>
      <c r="K1878" s="22"/>
      <c r="L1878" s="22"/>
      <c r="M1878" s="22"/>
      <c r="N1878" s="22"/>
      <c r="O1878" s="22"/>
      <c r="P1878" s="22"/>
      <c r="R1878" s="66"/>
      <c r="S1878" s="288"/>
      <c r="T1878" s="288"/>
      <c r="U1878" s="288"/>
      <c r="V1878" s="288"/>
      <c r="W1878" s="288"/>
      <c r="X1878" s="288"/>
      <c r="Y1878" s="288"/>
      <c r="Z1878" s="288"/>
      <c r="AA1878" s="288"/>
      <c r="AB1878" s="288"/>
      <c r="AC1878" s="288"/>
      <c r="AD1878" s="288"/>
      <c r="AE1878" s="288"/>
      <c r="AF1878" s="288"/>
      <c r="AG1878" s="288"/>
      <c r="AH1878" s="288"/>
      <c r="AI1878" s="288"/>
      <c r="AJ1878" s="288"/>
      <c r="AK1878" s="288"/>
      <c r="AL1878" s="288"/>
      <c r="AM1878" s="288"/>
      <c r="AN1878" s="288"/>
      <c r="AO1878" s="288"/>
      <c r="AP1878" s="288"/>
      <c r="AQ1878" s="288"/>
      <c r="AR1878" s="288"/>
      <c r="AS1878" s="288"/>
      <c r="AT1878" s="288"/>
      <c r="AU1878" s="288"/>
      <c r="AV1878" s="288"/>
      <c r="AW1878" s="288"/>
      <c r="AX1878" s="288"/>
      <c r="AY1878" s="288"/>
      <c r="AZ1878" s="288"/>
      <c r="BA1878" s="288"/>
      <c r="BB1878" s="288"/>
      <c r="BC1878" s="288"/>
      <c r="BD1878" s="288"/>
      <c r="BE1878" s="288"/>
      <c r="BF1878" s="288"/>
      <c r="BG1878" s="288"/>
      <c r="BH1878" s="288"/>
      <c r="BI1878" s="288"/>
      <c r="BJ1878" s="288"/>
      <c r="BK1878" s="288"/>
      <c r="BL1878" s="288"/>
      <c r="BM1878" s="288"/>
      <c r="BN1878" s="288"/>
      <c r="BO1878" s="288"/>
      <c r="BP1878" s="288"/>
      <c r="BQ1878" s="288"/>
      <c r="BR1878" s="288"/>
      <c r="BS1878" s="288"/>
      <c r="BT1878" s="288"/>
      <c r="BU1878" s="288"/>
      <c r="BV1878" s="288"/>
      <c r="BW1878" s="288"/>
      <c r="BX1878" s="288"/>
      <c r="BY1878" s="288"/>
      <c r="BZ1878" s="288"/>
      <c r="CA1878" s="288"/>
      <c r="CB1878" s="288"/>
      <c r="CC1878" s="288"/>
      <c r="CD1878" s="288"/>
      <c r="CE1878" s="288"/>
      <c r="CF1878" s="288"/>
      <c r="CG1878" s="288"/>
      <c r="CH1878" s="288"/>
      <c r="CI1878" s="288"/>
      <c r="CJ1878" s="288"/>
      <c r="CK1878" s="288"/>
      <c r="CL1878" s="288"/>
    </row>
    <row r="1879" spans="2:90" x14ac:dyDescent="0.4">
      <c r="B1879" s="95" t="str">
        <f>"Assumptions - "&amp;B1878</f>
        <v>Assumptions - Volume driven secondary intangible assets:</v>
      </c>
      <c r="C1879" s="8"/>
      <c r="D1879" t="s">
        <v>759</v>
      </c>
      <c r="E1879" s="8" t="str">
        <f t="shared" ref="E1879" si="2199">ROW()&amp;" "&amp;D1879</f>
        <v>1879 FAINT-S</v>
      </c>
      <c r="G1879" s="8" t="str">
        <f t="shared" ref="G1879:G1895" si="2200">E1879</f>
        <v>1879 FAINT-S</v>
      </c>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row>
    <row r="1880" spans="2:90" x14ac:dyDescent="0.4">
      <c r="B1880" s="141" t="s">
        <v>206</v>
      </c>
      <c r="C1880" s="8"/>
      <c r="D1880" t="s">
        <v>759</v>
      </c>
      <c r="E1880" s="8" t="str">
        <f t="shared" si="2198"/>
        <v>1880 FAINT-S</v>
      </c>
      <c r="G1880" s="8" t="str">
        <f t="shared" si="2200"/>
        <v>1880 FAINT-S</v>
      </c>
      <c r="H1880" s="57">
        <v>5</v>
      </c>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row>
    <row r="1881" spans="2:90" x14ac:dyDescent="0.4">
      <c r="B1881" s="141" t="s">
        <v>207</v>
      </c>
      <c r="C1881" s="8"/>
      <c r="D1881" t="s">
        <v>759</v>
      </c>
      <c r="E1881" s="8" t="str">
        <f t="shared" si="2198"/>
        <v>1881 FAINT-S</v>
      </c>
      <c r="G1881" s="8" t="str">
        <f t="shared" si="2200"/>
        <v>1881 FAINT-S</v>
      </c>
      <c r="H1881" s="57">
        <v>0</v>
      </c>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row>
    <row r="1882" spans="2:90" x14ac:dyDescent="0.4">
      <c r="C1882" s="8"/>
      <c r="D1882" t="s">
        <v>759</v>
      </c>
      <c r="E1882" s="8" t="str">
        <f t="shared" si="2198"/>
        <v>1882 FAINT-S</v>
      </c>
      <c r="G1882" s="8" t="str">
        <f t="shared" si="2200"/>
        <v>1882 FAINT-S</v>
      </c>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row>
    <row r="1883" spans="2:90" x14ac:dyDescent="0.4">
      <c r="B1883" s="95" t="str">
        <f>B1885&amp;":"</f>
        <v>Investment in intangibles - Volume driven secondary intangible assets:</v>
      </c>
      <c r="C1883" s="8"/>
      <c r="D1883" t="s">
        <v>759</v>
      </c>
      <c r="E1883" s="8" t="str">
        <f t="shared" ref="E1883" si="2201">ROW()&amp;" "&amp;D1883</f>
        <v>1883 FAINT-S</v>
      </c>
      <c r="G1883" s="8" t="str">
        <f t="shared" si="2200"/>
        <v>1883 FAINT-S</v>
      </c>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row>
    <row r="1884" spans="2:90" x14ac:dyDescent="0.4">
      <c r="B1884" s="141" t="str">
        <f>"$ investment per "&amp;B1902</f>
        <v>$ investment per no unit</v>
      </c>
      <c r="C1884" s="8"/>
      <c r="D1884" t="s">
        <v>759</v>
      </c>
      <c r="E1884" s="8" t="str">
        <f t="shared" si="2198"/>
        <v>1884 FAINT-S</v>
      </c>
      <c r="G1884" s="8" t="str">
        <f t="shared" si="2200"/>
        <v>1884 FAINT-S</v>
      </c>
      <c r="K1884" s="135">
        <v>10</v>
      </c>
      <c r="L1884" s="135">
        <v>10</v>
      </c>
      <c r="M1884" s="135">
        <v>10</v>
      </c>
      <c r="N1884" s="135">
        <v>10</v>
      </c>
      <c r="O1884" s="135">
        <v>10</v>
      </c>
      <c r="P1884" s="135">
        <v>10</v>
      </c>
      <c r="R1884" s="316"/>
      <c r="S1884" s="153" cm="1">
        <f t="array" ref="S1884">INDEX($K:$Q,ROW(),MATCH(S$3,$K$2:$Q$2,0))</f>
        <v>10</v>
      </c>
      <c r="T1884" s="153" cm="1">
        <f t="array" ref="T1884">INDEX($K:$Q,ROW(),MATCH(T$3,$K$2:$Q$2,0))</f>
        <v>10</v>
      </c>
      <c r="U1884" s="153" cm="1">
        <f t="array" ref="U1884">INDEX($K:$Q,ROW(),MATCH(U$3,$K$2:$Q$2,0))</f>
        <v>10</v>
      </c>
      <c r="V1884" s="153" cm="1">
        <f t="array" ref="V1884">INDEX($K:$Q,ROW(),MATCH(V$3,$K$2:$Q$2,0))</f>
        <v>10</v>
      </c>
      <c r="W1884" s="153" cm="1">
        <f t="array" ref="W1884">INDEX($K:$Q,ROW(),MATCH(W$3,$K$2:$Q$2,0))</f>
        <v>10</v>
      </c>
      <c r="X1884" s="153" cm="1">
        <f t="array" ref="X1884">INDEX($K:$Q,ROW(),MATCH(X$3,$K$2:$Q$2,0))</f>
        <v>10</v>
      </c>
      <c r="Y1884" s="153" cm="1">
        <f t="array" ref="Y1884">INDEX($K:$Q,ROW(),MATCH(Y$3,$K$2:$Q$2,0))</f>
        <v>10</v>
      </c>
      <c r="Z1884" s="153" cm="1">
        <f t="array" ref="Z1884">INDEX($K:$Q,ROW(),MATCH(Z$3,$K$2:$Q$2,0))</f>
        <v>10</v>
      </c>
      <c r="AA1884" s="153" cm="1">
        <f t="array" ref="AA1884">INDEX($K:$Q,ROW(),MATCH(AA$3,$K$2:$Q$2,0))</f>
        <v>10</v>
      </c>
      <c r="AB1884" s="153" cm="1">
        <f t="array" ref="AB1884">INDEX($K:$Q,ROW(),MATCH(AB$3,$K$2:$Q$2,0))</f>
        <v>10</v>
      </c>
      <c r="AC1884" s="153" cm="1">
        <f t="array" ref="AC1884">INDEX($K:$Q,ROW(),MATCH(AC$3,$K$2:$Q$2,0))</f>
        <v>10</v>
      </c>
      <c r="AD1884" s="153" cm="1">
        <f t="array" ref="AD1884">INDEX($K:$Q,ROW(),MATCH(AD$3,$K$2:$Q$2,0))</f>
        <v>10</v>
      </c>
      <c r="AE1884" s="153" cm="1">
        <f t="array" ref="AE1884">INDEX($K:$Q,ROW(),MATCH(AE$3,$K$2:$Q$2,0))</f>
        <v>10</v>
      </c>
      <c r="AF1884" s="153" cm="1">
        <f t="array" ref="AF1884">INDEX($K:$Q,ROW(),MATCH(AF$3,$K$2:$Q$2,0))</f>
        <v>10</v>
      </c>
      <c r="AG1884" s="153" cm="1">
        <f t="array" ref="AG1884">INDEX($K:$Q,ROW(),MATCH(AG$3,$K$2:$Q$2,0))</f>
        <v>10</v>
      </c>
      <c r="AH1884" s="153" cm="1">
        <f t="array" ref="AH1884">INDEX($K:$Q,ROW(),MATCH(AH$3,$K$2:$Q$2,0))</f>
        <v>10</v>
      </c>
      <c r="AI1884" s="153" cm="1">
        <f t="array" ref="AI1884">INDEX($K:$Q,ROW(),MATCH(AI$3,$K$2:$Q$2,0))</f>
        <v>10</v>
      </c>
      <c r="AJ1884" s="153" cm="1">
        <f t="array" ref="AJ1884">INDEX($K:$Q,ROW(),MATCH(AJ$3,$K$2:$Q$2,0))</f>
        <v>10</v>
      </c>
      <c r="AK1884" s="153" cm="1">
        <f t="array" ref="AK1884">INDEX($K:$Q,ROW(),MATCH(AK$3,$K$2:$Q$2,0))</f>
        <v>10</v>
      </c>
      <c r="AL1884" s="153" cm="1">
        <f t="array" ref="AL1884">INDEX($K:$Q,ROW(),MATCH(AL$3,$K$2:$Q$2,0))</f>
        <v>10</v>
      </c>
      <c r="AM1884" s="153" cm="1">
        <f t="array" ref="AM1884">INDEX($K:$Q,ROW(),MATCH(AM$3,$K$2:$Q$2,0))</f>
        <v>10</v>
      </c>
      <c r="AN1884" s="153" cm="1">
        <f t="array" ref="AN1884">INDEX($K:$Q,ROW(),MATCH(AN$3,$K$2:$Q$2,0))</f>
        <v>10</v>
      </c>
      <c r="AO1884" s="153" cm="1">
        <f t="array" ref="AO1884">INDEX($K:$Q,ROW(),MATCH(AO$3,$K$2:$Q$2,0))</f>
        <v>10</v>
      </c>
      <c r="AP1884" s="153" cm="1">
        <f t="array" ref="AP1884">INDEX($K:$Q,ROW(),MATCH(AP$3,$K$2:$Q$2,0))</f>
        <v>10</v>
      </c>
      <c r="AQ1884" s="153" cm="1">
        <f t="array" ref="AQ1884">INDEX($K:$Q,ROW(),MATCH(AQ$3,$K$2:$Q$2,0))</f>
        <v>10</v>
      </c>
      <c r="AR1884" s="153" cm="1">
        <f t="array" ref="AR1884">INDEX($K:$Q,ROW(),MATCH(AR$3,$K$2:$Q$2,0))</f>
        <v>10</v>
      </c>
      <c r="AS1884" s="153" cm="1">
        <f t="array" ref="AS1884">INDEX($K:$Q,ROW(),MATCH(AS$3,$K$2:$Q$2,0))</f>
        <v>10</v>
      </c>
      <c r="AT1884" s="153" cm="1">
        <f t="array" ref="AT1884">INDEX($K:$Q,ROW(),MATCH(AT$3,$K$2:$Q$2,0))</f>
        <v>10</v>
      </c>
      <c r="AU1884" s="153" cm="1">
        <f t="array" ref="AU1884">INDEX($K:$Q,ROW(),MATCH(AU$3,$K$2:$Q$2,0))</f>
        <v>10</v>
      </c>
      <c r="AV1884" s="153" cm="1">
        <f t="array" ref="AV1884">INDEX($K:$Q,ROW(),MATCH(AV$3,$K$2:$Q$2,0))</f>
        <v>10</v>
      </c>
      <c r="AW1884" s="153" cm="1">
        <f t="array" ref="AW1884">INDEX($K:$Q,ROW(),MATCH(AW$3,$K$2:$Q$2,0))</f>
        <v>10</v>
      </c>
      <c r="AX1884" s="153" cm="1">
        <f t="array" ref="AX1884">INDEX($K:$Q,ROW(),MATCH(AX$3,$K$2:$Q$2,0))</f>
        <v>10</v>
      </c>
      <c r="AY1884" s="153" cm="1">
        <f t="array" ref="AY1884">INDEX($K:$Q,ROW(),MATCH(AY$3,$K$2:$Q$2,0))</f>
        <v>10</v>
      </c>
      <c r="AZ1884" s="153" cm="1">
        <f t="array" ref="AZ1884">INDEX($K:$Q,ROW(),MATCH(AZ$3,$K$2:$Q$2,0))</f>
        <v>10</v>
      </c>
      <c r="BA1884" s="153" cm="1">
        <f t="array" ref="BA1884">INDEX($K:$Q,ROW(),MATCH(BA$3,$K$2:$Q$2,0))</f>
        <v>10</v>
      </c>
      <c r="BB1884" s="153" cm="1">
        <f t="array" ref="BB1884">INDEX($K:$Q,ROW(),MATCH(BB$3,$K$2:$Q$2,0))</f>
        <v>10</v>
      </c>
      <c r="BC1884" s="153" cm="1">
        <f t="array" ref="BC1884">INDEX($K:$Q,ROW(),MATCH(BC$3,$K$2:$Q$2,0))</f>
        <v>10</v>
      </c>
      <c r="BD1884" s="153" cm="1">
        <f t="array" ref="BD1884">INDEX($K:$Q,ROW(),MATCH(BD$3,$K$2:$Q$2,0))</f>
        <v>10</v>
      </c>
      <c r="BE1884" s="153" cm="1">
        <f t="array" ref="BE1884">INDEX($K:$Q,ROW(),MATCH(BE$3,$K$2:$Q$2,0))</f>
        <v>10</v>
      </c>
      <c r="BF1884" s="153" cm="1">
        <f t="array" ref="BF1884">INDEX($K:$Q,ROW(),MATCH(BF$3,$K$2:$Q$2,0))</f>
        <v>10</v>
      </c>
      <c r="BG1884" s="153" cm="1">
        <f t="array" ref="BG1884">INDEX($K:$Q,ROW(),MATCH(BG$3,$K$2:$Q$2,0))</f>
        <v>10</v>
      </c>
      <c r="BH1884" s="153" cm="1">
        <f t="array" ref="BH1884">INDEX($K:$Q,ROW(),MATCH(BH$3,$K$2:$Q$2,0))</f>
        <v>10</v>
      </c>
      <c r="BI1884" s="153" cm="1">
        <f t="array" ref="BI1884">INDEX($K:$Q,ROW(),MATCH(BI$3,$K$2:$Q$2,0))</f>
        <v>10</v>
      </c>
      <c r="BJ1884" s="153" cm="1">
        <f t="array" ref="BJ1884">INDEX($K:$Q,ROW(),MATCH(BJ$3,$K$2:$Q$2,0))</f>
        <v>10</v>
      </c>
      <c r="BK1884" s="153" cm="1">
        <f t="array" ref="BK1884">INDEX($K:$Q,ROW(),MATCH(BK$3,$K$2:$Q$2,0))</f>
        <v>10</v>
      </c>
      <c r="BL1884" s="153" cm="1">
        <f t="array" ref="BL1884">INDEX($K:$Q,ROW(),MATCH(BL$3,$K$2:$Q$2,0))</f>
        <v>10</v>
      </c>
      <c r="BM1884" s="153" cm="1">
        <f t="array" ref="BM1884">INDEX($K:$Q,ROW(),MATCH(BM$3,$K$2:$Q$2,0))</f>
        <v>10</v>
      </c>
      <c r="BN1884" s="153" cm="1">
        <f t="array" ref="BN1884">INDEX($K:$Q,ROW(),MATCH(BN$3,$K$2:$Q$2,0))</f>
        <v>10</v>
      </c>
      <c r="BO1884" s="153" cm="1">
        <f t="array" ref="BO1884">INDEX($K:$Q,ROW(),MATCH(BO$3,$K$2:$Q$2,0))</f>
        <v>10</v>
      </c>
      <c r="BP1884" s="153" cm="1">
        <f t="array" ref="BP1884">INDEX($K:$Q,ROW(),MATCH(BP$3,$K$2:$Q$2,0))</f>
        <v>10</v>
      </c>
      <c r="BQ1884" s="153" cm="1">
        <f t="array" ref="BQ1884">INDEX($K:$Q,ROW(),MATCH(BQ$3,$K$2:$Q$2,0))</f>
        <v>10</v>
      </c>
      <c r="BR1884" s="153" cm="1">
        <f t="array" ref="BR1884">INDEX($K:$Q,ROW(),MATCH(BR$3,$K$2:$Q$2,0))</f>
        <v>10</v>
      </c>
      <c r="BS1884" s="153" cm="1">
        <f t="array" ref="BS1884">INDEX($K:$Q,ROW(),MATCH(BS$3,$K$2:$Q$2,0))</f>
        <v>10</v>
      </c>
      <c r="BT1884" s="153" cm="1">
        <f t="array" ref="BT1884">INDEX($K:$Q,ROW(),MATCH(BT$3,$K$2:$Q$2,0))</f>
        <v>10</v>
      </c>
      <c r="BU1884" s="153" cm="1">
        <f t="array" ref="BU1884">INDEX($K:$Q,ROW(),MATCH(BU$3,$K$2:$Q$2,0))</f>
        <v>10</v>
      </c>
      <c r="BV1884" s="153" cm="1">
        <f t="array" ref="BV1884">INDEX($K:$Q,ROW(),MATCH(BV$3,$K$2:$Q$2,0))</f>
        <v>10</v>
      </c>
      <c r="BW1884" s="153" cm="1">
        <f t="array" ref="BW1884">INDEX($K:$Q,ROW(),MATCH(BW$3,$K$2:$Q$2,0))</f>
        <v>10</v>
      </c>
      <c r="BX1884" s="153" cm="1">
        <f t="array" ref="BX1884">INDEX($K:$Q,ROW(),MATCH(BX$3,$K$2:$Q$2,0))</f>
        <v>10</v>
      </c>
      <c r="BY1884" s="153" cm="1">
        <f t="array" ref="BY1884">INDEX($K:$Q,ROW(),MATCH(BY$3,$K$2:$Q$2,0))</f>
        <v>10</v>
      </c>
      <c r="BZ1884" s="153" cm="1">
        <f t="array" ref="BZ1884">INDEX($K:$Q,ROW(),MATCH(BZ$3,$K$2:$Q$2,0))</f>
        <v>10</v>
      </c>
      <c r="CA1884" s="153" cm="1">
        <f t="array" ref="CA1884">INDEX($K:$Q,ROW(),MATCH(CA$3,$K$2:$Q$2,0))</f>
        <v>10</v>
      </c>
      <c r="CB1884" s="153" cm="1">
        <f t="array" ref="CB1884">INDEX($K:$Q,ROW(),MATCH(CB$3,$K$2:$Q$2,0))</f>
        <v>10</v>
      </c>
      <c r="CC1884" s="153" cm="1">
        <f t="array" ref="CC1884">INDEX($K:$Q,ROW(),MATCH(CC$3,$K$2:$Q$2,0))</f>
        <v>10</v>
      </c>
      <c r="CD1884" s="153" cm="1">
        <f t="array" ref="CD1884">INDEX($K:$Q,ROW(),MATCH(CD$3,$K$2:$Q$2,0))</f>
        <v>10</v>
      </c>
      <c r="CE1884" s="153" cm="1">
        <f t="array" ref="CE1884">INDEX($K:$Q,ROW(),MATCH(CE$3,$K$2:$Q$2,0))</f>
        <v>10</v>
      </c>
      <c r="CF1884" s="153" cm="1">
        <f t="array" ref="CF1884">INDEX($K:$Q,ROW(),MATCH(CF$3,$K$2:$Q$2,0))</f>
        <v>10</v>
      </c>
      <c r="CG1884" s="153" cm="1">
        <f t="array" ref="CG1884">INDEX($K:$Q,ROW(),MATCH(CG$3,$K$2:$Q$2,0))</f>
        <v>10</v>
      </c>
      <c r="CH1884" s="153" cm="1">
        <f t="array" ref="CH1884">INDEX($K:$Q,ROW(),MATCH(CH$3,$K$2:$Q$2,0))</f>
        <v>10</v>
      </c>
      <c r="CI1884" s="153" cm="1">
        <f t="array" ref="CI1884">INDEX($K:$Q,ROW(),MATCH(CI$3,$K$2:$Q$2,0))</f>
        <v>10</v>
      </c>
      <c r="CJ1884" s="153" cm="1">
        <f t="array" ref="CJ1884">INDEX($K:$Q,ROW(),MATCH(CJ$3,$K$2:$Q$2,0))</f>
        <v>10</v>
      </c>
      <c r="CK1884" s="153" cm="1">
        <f t="array" ref="CK1884">INDEX($K:$Q,ROW(),MATCH(CK$3,$K$2:$Q$2,0))</f>
        <v>10</v>
      </c>
      <c r="CL1884" s="153" cm="1">
        <f t="array" ref="CL1884">INDEX($K:$Q,ROW(),MATCH(CL$3,$K$2:$Q$2,0))</f>
        <v>10</v>
      </c>
    </row>
    <row r="1885" spans="2:90" x14ac:dyDescent="0.4">
      <c r="B1885" s="123" t="str">
        <f>"Investment in intangibles - "&amp;SUBSTITUTE(B1878,":","")</f>
        <v>Investment in intangibles - Volume driven secondary intangible assets</v>
      </c>
      <c r="C1885" s="8" t="s">
        <v>235</v>
      </c>
      <c r="D1885" t="s">
        <v>759</v>
      </c>
      <c r="E1885" s="8" t="str">
        <f t="shared" si="2198"/>
        <v>1885 FAINT-S</v>
      </c>
      <c r="G1885" s="8" t="str">
        <f t="shared" si="2200"/>
        <v>1885 FAINT-S</v>
      </c>
      <c r="I1885" s="74"/>
      <c r="J1885" s="74"/>
      <c r="K1885" s="33">
        <f t="shared" ref="K1885:P1885" ca="1" si="2202">SUMIF($4:$4,K$2,1885:1885)</f>
        <v>-50000</v>
      </c>
      <c r="L1885" s="33">
        <f t="shared" ca="1" si="2202"/>
        <v>-50000</v>
      </c>
      <c r="M1885" s="33">
        <f t="shared" ca="1" si="2202"/>
        <v>-50000</v>
      </c>
      <c r="N1885" s="33">
        <f t="shared" ca="1" si="2202"/>
        <v>-50000</v>
      </c>
      <c r="O1885" s="33">
        <f t="shared" ca="1" si="2202"/>
        <v>-50000</v>
      </c>
      <c r="P1885" s="33">
        <f t="shared" ca="1" si="2202"/>
        <v>-50000</v>
      </c>
      <c r="Q1885" s="27"/>
      <c r="R1885" s="33"/>
      <c r="S1885" s="77" cm="1">
        <f t="array" aca="1" ref="S1885" ca="1">-S1884*INDIRECT(S1873)</f>
        <v>-50000</v>
      </c>
      <c r="T1885" s="77" cm="1">
        <f t="array" aca="1" ref="T1885" ca="1">-T1884*INDIRECT(T1873)</f>
        <v>-50000</v>
      </c>
      <c r="U1885" s="77" cm="1">
        <f t="array" aca="1" ref="U1885" ca="1">-U1884*INDIRECT(U1873)</f>
        <v>-50000</v>
      </c>
      <c r="V1885" s="77" cm="1">
        <f t="array" aca="1" ref="V1885" ca="1">-V1884*INDIRECT(V1873)</f>
        <v>-50000</v>
      </c>
      <c r="W1885" s="77" cm="1">
        <f t="array" aca="1" ref="W1885" ca="1">-W1884*INDIRECT(W1873)</f>
        <v>-50000</v>
      </c>
      <c r="X1885" s="77" cm="1">
        <f t="array" aca="1" ref="X1885" ca="1">-X1884*INDIRECT(X1873)</f>
        <v>-50000</v>
      </c>
      <c r="Y1885" s="77" cm="1">
        <f t="array" aca="1" ref="Y1885" ca="1">-Y1884*INDIRECT(Y1873)</f>
        <v>-50000</v>
      </c>
      <c r="Z1885" s="77" cm="1">
        <f t="array" aca="1" ref="Z1885" ca="1">-Z1884*INDIRECT(Z1873)</f>
        <v>-50000</v>
      </c>
      <c r="AA1885" s="77" cm="1">
        <f t="array" aca="1" ref="AA1885" ca="1">-AA1884*INDIRECT(AA1873)</f>
        <v>-50000</v>
      </c>
      <c r="AB1885" s="77" cm="1">
        <f t="array" aca="1" ref="AB1885" ca="1">-AB1884*INDIRECT(AB1873)</f>
        <v>-50000</v>
      </c>
      <c r="AC1885" s="77" cm="1">
        <f t="array" aca="1" ref="AC1885" ca="1">-AC1884*INDIRECT(AC1873)</f>
        <v>-50000</v>
      </c>
      <c r="AD1885" s="77" cm="1">
        <f t="array" aca="1" ref="AD1885" ca="1">-AD1884*INDIRECT(AD1873)</f>
        <v>-50000</v>
      </c>
      <c r="AE1885" s="77" cm="1">
        <f t="array" aca="1" ref="AE1885" ca="1">-AE1884*INDIRECT(AE1873)</f>
        <v>-50000</v>
      </c>
      <c r="AF1885" s="77" cm="1">
        <f t="array" aca="1" ref="AF1885" ca="1">-AF1884*INDIRECT(AF1873)</f>
        <v>-50000</v>
      </c>
      <c r="AG1885" s="77" cm="1">
        <f t="array" aca="1" ref="AG1885" ca="1">-AG1884*INDIRECT(AG1873)</f>
        <v>-50000</v>
      </c>
      <c r="AH1885" s="77" cm="1">
        <f t="array" aca="1" ref="AH1885" ca="1">-AH1884*INDIRECT(AH1873)</f>
        <v>-50000</v>
      </c>
      <c r="AI1885" s="77" cm="1">
        <f t="array" aca="1" ref="AI1885" ca="1">-AI1884*INDIRECT(AI1873)</f>
        <v>-50000</v>
      </c>
      <c r="AJ1885" s="77" cm="1">
        <f t="array" aca="1" ref="AJ1885" ca="1">-AJ1884*INDIRECT(AJ1873)</f>
        <v>-50000</v>
      </c>
      <c r="AK1885" s="77" cm="1">
        <f t="array" aca="1" ref="AK1885" ca="1">-AK1884*INDIRECT(AK1873)</f>
        <v>-50000</v>
      </c>
      <c r="AL1885" s="77" cm="1">
        <f t="array" aca="1" ref="AL1885" ca="1">-AL1884*INDIRECT(AL1873)</f>
        <v>-50000</v>
      </c>
      <c r="AM1885" s="77" cm="1">
        <f t="array" aca="1" ref="AM1885" ca="1">-AM1884*INDIRECT(AM1873)</f>
        <v>-50000</v>
      </c>
      <c r="AN1885" s="77" cm="1">
        <f t="array" aca="1" ref="AN1885" ca="1">-AN1884*INDIRECT(AN1873)</f>
        <v>-50000</v>
      </c>
      <c r="AO1885" s="77" cm="1">
        <f t="array" aca="1" ref="AO1885" ca="1">-AO1884*INDIRECT(AO1873)</f>
        <v>-50000</v>
      </c>
      <c r="AP1885" s="77" cm="1">
        <f t="array" aca="1" ref="AP1885" ca="1">-AP1884*INDIRECT(AP1873)</f>
        <v>-50000</v>
      </c>
      <c r="AQ1885" s="77" cm="1">
        <f t="array" aca="1" ref="AQ1885" ca="1">-AQ1884*INDIRECT(AQ1873)</f>
        <v>-50000</v>
      </c>
      <c r="AR1885" s="77" cm="1">
        <f t="array" aca="1" ref="AR1885" ca="1">-AR1884*INDIRECT(AR1873)</f>
        <v>-50000</v>
      </c>
      <c r="AS1885" s="77" cm="1">
        <f t="array" aca="1" ref="AS1885" ca="1">-AS1884*INDIRECT(AS1873)</f>
        <v>-50000</v>
      </c>
      <c r="AT1885" s="77" cm="1">
        <f t="array" aca="1" ref="AT1885" ca="1">-AT1884*INDIRECT(AT1873)</f>
        <v>-50000</v>
      </c>
      <c r="AU1885" s="77" cm="1">
        <f t="array" aca="1" ref="AU1885" ca="1">-AU1884*INDIRECT(AU1873)</f>
        <v>-50000</v>
      </c>
      <c r="AV1885" s="77" cm="1">
        <f t="array" aca="1" ref="AV1885" ca="1">-AV1884*INDIRECT(AV1873)</f>
        <v>-50000</v>
      </c>
      <c r="AW1885" s="77" cm="1">
        <f t="array" aca="1" ref="AW1885" ca="1">-AW1884*INDIRECT(AW1873)</f>
        <v>-50000</v>
      </c>
      <c r="AX1885" s="77" cm="1">
        <f t="array" aca="1" ref="AX1885" ca="1">-AX1884*INDIRECT(AX1873)</f>
        <v>-50000</v>
      </c>
      <c r="AY1885" s="77" cm="1">
        <f t="array" aca="1" ref="AY1885" ca="1">-AY1884*INDIRECT(AY1873)</f>
        <v>-50000</v>
      </c>
      <c r="AZ1885" s="77" cm="1">
        <f t="array" aca="1" ref="AZ1885" ca="1">-AZ1884*INDIRECT(AZ1873)</f>
        <v>-50000</v>
      </c>
      <c r="BA1885" s="77" cm="1">
        <f t="array" aca="1" ref="BA1885" ca="1">-BA1884*INDIRECT(BA1873)</f>
        <v>-50000</v>
      </c>
      <c r="BB1885" s="77" cm="1">
        <f t="array" aca="1" ref="BB1885" ca="1">-BB1884*INDIRECT(BB1873)</f>
        <v>-50000</v>
      </c>
      <c r="BC1885" s="77" cm="1">
        <f t="array" aca="1" ref="BC1885" ca="1">-BC1884*INDIRECT(BC1873)</f>
        <v>-50000</v>
      </c>
      <c r="BD1885" s="77" cm="1">
        <f t="array" aca="1" ref="BD1885" ca="1">-BD1884*INDIRECT(BD1873)</f>
        <v>-50000</v>
      </c>
      <c r="BE1885" s="77" cm="1">
        <f t="array" aca="1" ref="BE1885" ca="1">-BE1884*INDIRECT(BE1873)</f>
        <v>-50000</v>
      </c>
      <c r="BF1885" s="77" cm="1">
        <f t="array" aca="1" ref="BF1885" ca="1">-BF1884*INDIRECT(BF1873)</f>
        <v>-50000</v>
      </c>
      <c r="BG1885" s="77" cm="1">
        <f t="array" aca="1" ref="BG1885" ca="1">-BG1884*INDIRECT(BG1873)</f>
        <v>-50000</v>
      </c>
      <c r="BH1885" s="77" cm="1">
        <f t="array" aca="1" ref="BH1885" ca="1">-BH1884*INDIRECT(BH1873)</f>
        <v>-50000</v>
      </c>
      <c r="BI1885" s="77" cm="1">
        <f t="array" aca="1" ref="BI1885" ca="1">-BI1884*INDIRECT(BI1873)</f>
        <v>-50000</v>
      </c>
      <c r="BJ1885" s="77" cm="1">
        <f t="array" aca="1" ref="BJ1885" ca="1">-BJ1884*INDIRECT(BJ1873)</f>
        <v>-50000</v>
      </c>
      <c r="BK1885" s="77" cm="1">
        <f t="array" aca="1" ref="BK1885" ca="1">-BK1884*INDIRECT(BK1873)</f>
        <v>-50000</v>
      </c>
      <c r="BL1885" s="77" cm="1">
        <f t="array" aca="1" ref="BL1885" ca="1">-BL1884*INDIRECT(BL1873)</f>
        <v>-50000</v>
      </c>
      <c r="BM1885" s="77" cm="1">
        <f t="array" aca="1" ref="BM1885" ca="1">-BM1884*INDIRECT(BM1873)</f>
        <v>-50000</v>
      </c>
      <c r="BN1885" s="77" cm="1">
        <f t="array" aca="1" ref="BN1885" ca="1">-BN1884*INDIRECT(BN1873)</f>
        <v>-50000</v>
      </c>
      <c r="BO1885" s="77" cm="1">
        <f t="array" aca="1" ref="BO1885" ca="1">-BO1884*INDIRECT(BO1873)</f>
        <v>-50000</v>
      </c>
      <c r="BP1885" s="77" cm="1">
        <f t="array" aca="1" ref="BP1885" ca="1">-BP1884*INDIRECT(BP1873)</f>
        <v>-50000</v>
      </c>
      <c r="BQ1885" s="77" cm="1">
        <f t="array" aca="1" ref="BQ1885" ca="1">-BQ1884*INDIRECT(BQ1873)</f>
        <v>-50000</v>
      </c>
      <c r="BR1885" s="77" cm="1">
        <f t="array" aca="1" ref="BR1885" ca="1">-BR1884*INDIRECT(BR1873)</f>
        <v>-50000</v>
      </c>
      <c r="BS1885" s="77" cm="1">
        <f t="array" aca="1" ref="BS1885" ca="1">-BS1884*INDIRECT(BS1873)</f>
        <v>-50000</v>
      </c>
      <c r="BT1885" s="77" cm="1">
        <f t="array" aca="1" ref="BT1885" ca="1">-BT1884*INDIRECT(BT1873)</f>
        <v>-50000</v>
      </c>
      <c r="BU1885" s="77" cm="1">
        <f t="array" aca="1" ref="BU1885" ca="1">-BU1884*INDIRECT(BU1873)</f>
        <v>-50000</v>
      </c>
      <c r="BV1885" s="77" cm="1">
        <f t="array" aca="1" ref="BV1885" ca="1">-BV1884*INDIRECT(BV1873)</f>
        <v>-50000</v>
      </c>
      <c r="BW1885" s="77" cm="1">
        <f t="array" aca="1" ref="BW1885" ca="1">-BW1884*INDIRECT(BW1873)</f>
        <v>-50000</v>
      </c>
      <c r="BX1885" s="77" cm="1">
        <f t="array" aca="1" ref="BX1885" ca="1">-BX1884*INDIRECT(BX1873)</f>
        <v>-50000</v>
      </c>
      <c r="BY1885" s="77" cm="1">
        <f t="array" aca="1" ref="BY1885" ca="1">-BY1884*INDIRECT(BY1873)</f>
        <v>-50000</v>
      </c>
      <c r="BZ1885" s="77" cm="1">
        <f t="array" aca="1" ref="BZ1885" ca="1">-BZ1884*INDIRECT(BZ1873)</f>
        <v>-50000</v>
      </c>
      <c r="CA1885" s="77" cm="1">
        <f t="array" aca="1" ref="CA1885" ca="1">-CA1884*INDIRECT(CA1873)</f>
        <v>-50000</v>
      </c>
      <c r="CB1885" s="77" cm="1">
        <f t="array" aca="1" ref="CB1885" ca="1">-CB1884*INDIRECT(CB1873)</f>
        <v>-50000</v>
      </c>
      <c r="CC1885" s="77" cm="1">
        <f t="array" aca="1" ref="CC1885" ca="1">-CC1884*INDIRECT(CC1873)</f>
        <v>-50000</v>
      </c>
      <c r="CD1885" s="77" cm="1">
        <f t="array" aca="1" ref="CD1885" ca="1">-CD1884*INDIRECT(CD1873)</f>
        <v>-50000</v>
      </c>
      <c r="CE1885" s="77" cm="1">
        <f t="array" aca="1" ref="CE1885" ca="1">-CE1884*INDIRECT(CE1873)</f>
        <v>-50000</v>
      </c>
      <c r="CF1885" s="77" cm="1">
        <f t="array" aca="1" ref="CF1885" ca="1">-CF1884*INDIRECT(CF1873)</f>
        <v>-50000</v>
      </c>
      <c r="CG1885" s="77" cm="1">
        <f t="array" aca="1" ref="CG1885" ca="1">-CG1884*INDIRECT(CG1873)</f>
        <v>-50000</v>
      </c>
      <c r="CH1885" s="77" cm="1">
        <f t="array" aca="1" ref="CH1885" ca="1">-CH1884*INDIRECT(CH1873)</f>
        <v>-50000</v>
      </c>
      <c r="CI1885" s="77" cm="1">
        <f t="array" aca="1" ref="CI1885" ca="1">-CI1884*INDIRECT(CI1873)</f>
        <v>-50000</v>
      </c>
      <c r="CJ1885" s="77" cm="1">
        <f t="array" aca="1" ref="CJ1885" ca="1">-CJ1884*INDIRECT(CJ1873)</f>
        <v>-50000</v>
      </c>
      <c r="CK1885" s="77" cm="1">
        <f t="array" aca="1" ref="CK1885" ca="1">-CK1884*INDIRECT(CK1873)</f>
        <v>-50000</v>
      </c>
      <c r="CL1885" s="77" cm="1">
        <f t="array" aca="1" ref="CL1885" ca="1">-CL1884*INDIRECT(CL1873)</f>
        <v>-50000</v>
      </c>
    </row>
    <row r="1886" spans="2:90" x14ac:dyDescent="0.4">
      <c r="B1886" s="122"/>
      <c r="C1886" s="8"/>
      <c r="D1886" t="s">
        <v>759</v>
      </c>
      <c r="E1886" s="8" t="str">
        <f t="shared" si="2198"/>
        <v>1886 FAINT-S</v>
      </c>
      <c r="G1886" s="8" t="str">
        <f t="shared" si="2200"/>
        <v>1886 FAINT-S</v>
      </c>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row>
    <row r="1887" spans="2:90" x14ac:dyDescent="0.4">
      <c r="B1887" s="95" t="s">
        <v>204</v>
      </c>
      <c r="C1887" s="8"/>
      <c r="D1887" t="s">
        <v>759</v>
      </c>
      <c r="E1887" s="8" t="str">
        <f t="shared" si="2198"/>
        <v>1887 FAINT-S</v>
      </c>
      <c r="G1887" s="8" t="str">
        <f t="shared" si="2200"/>
        <v>1887 FAINT-S</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54" t="str">
        <f>"Amortization - "&amp;SUBSTITUTE(B1878,":","")</f>
        <v>Amortization - Volume driven secondary intangible assets</v>
      </c>
      <c r="C1888" s="8" t="s">
        <v>233</v>
      </c>
      <c r="D1888" t="s">
        <v>759</v>
      </c>
      <c r="E1888" s="8" t="str">
        <f t="shared" si="2198"/>
        <v>1888 FAINT-S</v>
      </c>
      <c r="G1888" s="8" t="str">
        <f t="shared" si="2200"/>
        <v>1888 FAINT-S</v>
      </c>
      <c r="J1888" s="80">
        <f>SUMIF($5:$5,I$2,1886:1886)</f>
        <v>0</v>
      </c>
      <c r="K1888" s="24" t="e">
        <f t="shared" ref="K1888:P1888" ca="1" si="2203">SUMIF($3:$3,K$2,1888:1888)</f>
        <v>#REF!</v>
      </c>
      <c r="L1888" s="24" t="e">
        <f t="shared" ca="1" si="2203"/>
        <v>#REF!</v>
      </c>
      <c r="M1888" s="24" t="e">
        <f t="shared" ca="1" si="2203"/>
        <v>#REF!</v>
      </c>
      <c r="N1888" s="24" t="e">
        <f t="shared" ca="1" si="2203"/>
        <v>#REF!</v>
      </c>
      <c r="O1888" s="24" t="e">
        <f t="shared" ca="1" si="2203"/>
        <v>#REF!</v>
      </c>
      <c r="P1888" s="24" t="e">
        <f t="shared" ca="1" si="2203"/>
        <v>#REF!</v>
      </c>
      <c r="R1888" s="24"/>
      <c r="S1888" s="80" t="e" cm="1">
        <f t="array" aca="1" ref="S1888" ca="1">(SUM(INDEX(1883:1883,1,MAX(COLUMN($R:$R),COLUMN()-($H1880*12-1))):S1885)/($H1880*12)+IF($R1890=0,0,SUM(INDEX(1888:1888,1,MAX(COLUMN($R:$R),COLUMN()-(($H1880-$H1881)*12))):S1890)/(($H1880)*12)))</f>
        <v>#REF!</v>
      </c>
      <c r="T1888" s="80" t="e" cm="1">
        <f t="array" aca="1" ref="T1888" ca="1">(SUM(INDEX(1883:1883,1,MAX(COLUMN($R:$R),COLUMN()-($H1880*12-1))):T1885)/($H1880*12)+IF($R1890=0,0,SUM(INDEX(1888:1888,1,MAX(COLUMN($R:$R),COLUMN()-(($H1880-$H1881)*12))):T1890)/(($H1880)*12)))</f>
        <v>#REF!</v>
      </c>
      <c r="U1888" s="80" t="e" cm="1">
        <f t="array" aca="1" ref="U1888" ca="1">(SUM(INDEX(1883:1883,1,MAX(COLUMN($R:$R),COLUMN()-($H1880*12-1))):U1885)/($H1880*12)+IF($R1890=0,0,SUM(INDEX(1888:1888,1,MAX(COLUMN($R:$R),COLUMN()-(($H1880-$H1881)*12))):U1890)/(($H1880)*12)))</f>
        <v>#REF!</v>
      </c>
      <c r="V1888" s="80" t="e" cm="1">
        <f t="array" aca="1" ref="V1888" ca="1">(SUM(INDEX(1883:1883,1,MAX(COLUMN($R:$R),COLUMN()-($H1880*12-1))):V1885)/($H1880*12)+IF($R1890=0,0,SUM(INDEX(1888:1888,1,MAX(COLUMN($R:$R),COLUMN()-(($H1880-$H1881)*12))):V1890)/(($H1880)*12)))</f>
        <v>#REF!</v>
      </c>
      <c r="W1888" s="80" t="e" cm="1">
        <f t="array" aca="1" ref="W1888" ca="1">(SUM(INDEX(1883:1883,1,MAX(COLUMN($R:$R),COLUMN()-($H1880*12-1))):W1885)/($H1880*12)+IF($R1890=0,0,SUM(INDEX(1888:1888,1,MAX(COLUMN($R:$R),COLUMN()-(($H1880-$H1881)*12))):W1890)/(($H1880)*12)))</f>
        <v>#REF!</v>
      </c>
      <c r="X1888" s="80" t="e" cm="1">
        <f t="array" aca="1" ref="X1888" ca="1">(SUM(INDEX(1883:1883,1,MAX(COLUMN($R:$R),COLUMN()-($H1880*12-1))):X1885)/($H1880*12)+IF($R1890=0,0,SUM(INDEX(1888:1888,1,MAX(COLUMN($R:$R),COLUMN()-(($H1880-$H1881)*12))):X1890)/(($H1880)*12)))</f>
        <v>#REF!</v>
      </c>
      <c r="Y1888" s="80" t="e" cm="1">
        <f t="array" aca="1" ref="Y1888" ca="1">(SUM(INDEX(1883:1883,1,MAX(COLUMN($R:$R),COLUMN()-($H1880*12-1))):Y1885)/($H1880*12)+IF($R1890=0,0,SUM(INDEX(1888:1888,1,MAX(COLUMN($R:$R),COLUMN()-(($H1880-$H1881)*12))):Y1890)/(($H1880)*12)))</f>
        <v>#REF!</v>
      </c>
      <c r="Z1888" s="80" t="e" cm="1">
        <f t="array" aca="1" ref="Z1888" ca="1">(SUM(INDEX(1883:1883,1,MAX(COLUMN($R:$R),COLUMN()-($H1880*12-1))):Z1885)/($H1880*12)+IF($R1890=0,0,SUM(INDEX(1888:1888,1,MAX(COLUMN($R:$R),COLUMN()-(($H1880-$H1881)*12))):Z1890)/(($H1880)*12)))</f>
        <v>#REF!</v>
      </c>
      <c r="AA1888" s="80" t="e" cm="1">
        <f t="array" aca="1" ref="AA1888" ca="1">(SUM(INDEX(1883:1883,1,MAX(COLUMN($R:$R),COLUMN()-($H1880*12-1))):AA1885)/($H1880*12)+IF($R1890=0,0,SUM(INDEX(1888:1888,1,MAX(COLUMN($R:$R),COLUMN()-(($H1880-$H1881)*12))):AA1890)/(($H1880)*12)))</f>
        <v>#REF!</v>
      </c>
      <c r="AB1888" s="80" t="e" cm="1">
        <f t="array" aca="1" ref="AB1888" ca="1">(SUM(INDEX(1883:1883,1,MAX(COLUMN($R:$R),COLUMN()-($H1880*12-1))):AB1885)/($H1880*12)+IF($R1890=0,0,SUM(INDEX(1888:1888,1,MAX(COLUMN($R:$R),COLUMN()-(($H1880-$H1881)*12))):AB1890)/(($H1880)*12)))</f>
        <v>#REF!</v>
      </c>
      <c r="AC1888" s="80" t="e" cm="1">
        <f t="array" aca="1" ref="AC1888" ca="1">(SUM(INDEX(1883:1883,1,MAX(COLUMN($R:$R),COLUMN()-($H1880*12-1))):AC1885)/($H1880*12)+IF($R1890=0,0,SUM(INDEX(1888:1888,1,MAX(COLUMN($R:$R),COLUMN()-(($H1880-$H1881)*12))):AC1890)/(($H1880)*12)))</f>
        <v>#REF!</v>
      </c>
      <c r="AD1888" s="80" t="e" cm="1">
        <f t="array" aca="1" ref="AD1888" ca="1">(SUM(INDEX(1883:1883,1,MAX(COLUMN($R:$R),COLUMN()-($H1880*12-1))):AD1885)/($H1880*12)+IF($R1890=0,0,SUM(INDEX(1888:1888,1,MAX(COLUMN($R:$R),COLUMN()-(($H1880-$H1881)*12))):AD1890)/(($H1880)*12)))</f>
        <v>#REF!</v>
      </c>
      <c r="AE1888" s="80" t="e" cm="1">
        <f t="array" aca="1" ref="AE1888" ca="1">(SUM(INDEX(1883:1883,1,MAX(COLUMN($R:$R),COLUMN()-($H1880*12-1))):AE1885)/($H1880*12)+IF($R1890=0,0,SUM(INDEX(1888:1888,1,MAX(COLUMN($R:$R),COLUMN()-(($H1880-$H1881)*12))):AE1890)/(($H1880)*12)))</f>
        <v>#REF!</v>
      </c>
      <c r="AF1888" s="80" t="e" cm="1">
        <f t="array" aca="1" ref="AF1888" ca="1">(SUM(INDEX(1883:1883,1,MAX(COLUMN($R:$R),COLUMN()-($H1880*12-1))):AF1885)/($H1880*12)+IF($R1890=0,0,SUM(INDEX(1888:1888,1,MAX(COLUMN($R:$R),COLUMN()-(($H1880-$H1881)*12))):AF1890)/(($H1880)*12)))</f>
        <v>#REF!</v>
      </c>
      <c r="AG1888" s="80" t="e" cm="1">
        <f t="array" aca="1" ref="AG1888" ca="1">(SUM(INDEX(1883:1883,1,MAX(COLUMN($R:$R),COLUMN()-($H1880*12-1))):AG1885)/($H1880*12)+IF($R1890=0,0,SUM(INDEX(1888:1888,1,MAX(COLUMN($R:$R),COLUMN()-(($H1880-$H1881)*12))):AG1890)/(($H1880)*12)))</f>
        <v>#REF!</v>
      </c>
      <c r="AH1888" s="80" t="e" cm="1">
        <f t="array" aca="1" ref="AH1888" ca="1">(SUM(INDEX(1883:1883,1,MAX(COLUMN($R:$R),COLUMN()-($H1880*12-1))):AH1885)/($H1880*12)+IF($R1890=0,0,SUM(INDEX(1888:1888,1,MAX(COLUMN($R:$R),COLUMN()-(($H1880-$H1881)*12))):AH1890)/(($H1880)*12)))</f>
        <v>#REF!</v>
      </c>
      <c r="AI1888" s="80" t="e" cm="1">
        <f t="array" aca="1" ref="AI1888" ca="1">(SUM(INDEX(1883:1883,1,MAX(COLUMN($R:$R),COLUMN()-($H1880*12-1))):AI1885)/($H1880*12)+IF($R1890=0,0,SUM(INDEX(1888:1888,1,MAX(COLUMN($R:$R),COLUMN()-(($H1880-$H1881)*12))):AI1890)/(($H1880)*12)))</f>
        <v>#REF!</v>
      </c>
      <c r="AJ1888" s="80" t="e" cm="1">
        <f t="array" aca="1" ref="AJ1888" ca="1">(SUM(INDEX(1883:1883,1,MAX(COLUMN($R:$R),COLUMN()-($H1880*12-1))):AJ1885)/($H1880*12)+IF($R1890=0,0,SUM(INDEX(1888:1888,1,MAX(COLUMN($R:$R),COLUMN()-(($H1880-$H1881)*12))):AJ1890)/(($H1880)*12)))</f>
        <v>#REF!</v>
      </c>
      <c r="AK1888" s="80" t="e" cm="1">
        <f t="array" aca="1" ref="AK1888" ca="1">(SUM(INDEX(1883:1883,1,MAX(COLUMN($R:$R),COLUMN()-($H1880*12-1))):AK1885)/($H1880*12)+IF($R1890=0,0,SUM(INDEX(1888:1888,1,MAX(COLUMN($R:$R),COLUMN()-(($H1880-$H1881)*12))):AK1890)/(($H1880)*12)))</f>
        <v>#REF!</v>
      </c>
      <c r="AL1888" s="80" t="e" cm="1">
        <f t="array" aca="1" ref="AL1888" ca="1">(SUM(INDEX(1883:1883,1,MAX(COLUMN($R:$R),COLUMN()-($H1880*12-1))):AL1885)/($H1880*12)+IF($R1890=0,0,SUM(INDEX(1888:1888,1,MAX(COLUMN($R:$R),COLUMN()-(($H1880-$H1881)*12))):AL1890)/(($H1880)*12)))</f>
        <v>#REF!</v>
      </c>
      <c r="AM1888" s="80" t="e" cm="1">
        <f t="array" aca="1" ref="AM1888" ca="1">(SUM(INDEX(1883:1883,1,MAX(COLUMN($R:$R),COLUMN()-($H1880*12-1))):AM1885)/($H1880*12)+IF($R1890=0,0,SUM(INDEX(1888:1888,1,MAX(COLUMN($R:$R),COLUMN()-(($H1880-$H1881)*12))):AM1890)/(($H1880)*12)))</f>
        <v>#REF!</v>
      </c>
      <c r="AN1888" s="80" t="e" cm="1">
        <f t="array" aca="1" ref="AN1888" ca="1">(SUM(INDEX(1883:1883,1,MAX(COLUMN($R:$R),COLUMN()-($H1880*12-1))):AN1885)/($H1880*12)+IF($R1890=0,0,SUM(INDEX(1888:1888,1,MAX(COLUMN($R:$R),COLUMN()-(($H1880-$H1881)*12))):AN1890)/(($H1880)*12)))</f>
        <v>#REF!</v>
      </c>
      <c r="AO1888" s="80" t="e" cm="1">
        <f t="array" aca="1" ref="AO1888" ca="1">(SUM(INDEX(1883:1883,1,MAX(COLUMN($R:$R),COLUMN()-($H1880*12-1))):AO1885)/($H1880*12)+IF($R1890=0,0,SUM(INDEX(1888:1888,1,MAX(COLUMN($R:$R),COLUMN()-(($H1880-$H1881)*12))):AO1890)/(($H1880)*12)))</f>
        <v>#REF!</v>
      </c>
      <c r="AP1888" s="80" t="e" cm="1">
        <f t="array" aca="1" ref="AP1888" ca="1">(SUM(INDEX(1883:1883,1,MAX(COLUMN($R:$R),COLUMN()-($H1880*12-1))):AP1885)/($H1880*12)+IF($R1890=0,0,SUM(INDEX(1888:1888,1,MAX(COLUMN($R:$R),COLUMN()-(($H1880-$H1881)*12))):AP1890)/(($H1880)*12)))</f>
        <v>#REF!</v>
      </c>
      <c r="AQ1888" s="80" t="e" cm="1">
        <f t="array" aca="1" ref="AQ1888" ca="1">(SUM(INDEX(1883:1883,1,MAX(COLUMN($R:$R),COLUMN()-($H1880*12-1))):AQ1885)/($H1880*12)+IF($R1890=0,0,SUM(INDEX(1888:1888,1,MAX(COLUMN($R:$R),COLUMN()-(($H1880-$H1881)*12))):AQ1890)/(($H1880)*12)))</f>
        <v>#REF!</v>
      </c>
      <c r="AR1888" s="80" t="e" cm="1">
        <f t="array" aca="1" ref="AR1888" ca="1">(SUM(INDEX(1883:1883,1,MAX(COLUMN($R:$R),COLUMN()-($H1880*12-1))):AR1885)/($H1880*12)+IF($R1890=0,0,SUM(INDEX(1888:1888,1,MAX(COLUMN($R:$R),COLUMN()-(($H1880-$H1881)*12))):AR1890)/(($H1880)*12)))</f>
        <v>#REF!</v>
      </c>
      <c r="AS1888" s="80" t="e" cm="1">
        <f t="array" aca="1" ref="AS1888" ca="1">(SUM(INDEX(1883:1883,1,MAX(COLUMN($R:$R),COLUMN()-($H1880*12-1))):AS1885)/($H1880*12)+IF($R1890=0,0,SUM(INDEX(1888:1888,1,MAX(COLUMN($R:$R),COLUMN()-(($H1880-$H1881)*12))):AS1890)/(($H1880)*12)))</f>
        <v>#REF!</v>
      </c>
      <c r="AT1888" s="80" t="e" cm="1">
        <f t="array" aca="1" ref="AT1888" ca="1">(SUM(INDEX(1883:1883,1,MAX(COLUMN($R:$R),COLUMN()-($H1880*12-1))):AT1885)/($H1880*12)+IF($R1890=0,0,SUM(INDEX(1888:1888,1,MAX(COLUMN($R:$R),COLUMN()-(($H1880-$H1881)*12))):AT1890)/(($H1880)*12)))</f>
        <v>#REF!</v>
      </c>
      <c r="AU1888" s="80" t="e" cm="1">
        <f t="array" aca="1" ref="AU1888" ca="1">(SUM(INDEX(1883:1883,1,MAX(COLUMN($R:$R),COLUMN()-($H1880*12-1))):AU1885)/($H1880*12)+IF($R1890=0,0,SUM(INDEX(1888:1888,1,MAX(COLUMN($R:$R),COLUMN()-(($H1880-$H1881)*12))):AU1890)/(($H1880)*12)))</f>
        <v>#REF!</v>
      </c>
      <c r="AV1888" s="80" t="e" cm="1">
        <f t="array" aca="1" ref="AV1888" ca="1">(SUM(INDEX(1883:1883,1,MAX(COLUMN($R:$R),COLUMN()-($H1880*12-1))):AV1885)/($H1880*12)+IF($R1890=0,0,SUM(INDEX(1888:1888,1,MAX(COLUMN($R:$R),COLUMN()-(($H1880-$H1881)*12))):AV1890)/(($H1880)*12)))</f>
        <v>#REF!</v>
      </c>
      <c r="AW1888" s="80" t="e" cm="1">
        <f t="array" aca="1" ref="AW1888" ca="1">(SUM(INDEX(1883:1883,1,MAX(COLUMN($R:$R),COLUMN()-($H1880*12-1))):AW1885)/($H1880*12)+IF($R1890=0,0,SUM(INDEX(1888:1888,1,MAX(COLUMN($R:$R),COLUMN()-(($H1880-$H1881)*12))):AW1890)/(($H1880)*12)))</f>
        <v>#REF!</v>
      </c>
      <c r="AX1888" s="80" t="e" cm="1">
        <f t="array" aca="1" ref="AX1888" ca="1">(SUM(INDEX(1883:1883,1,MAX(COLUMN($R:$R),COLUMN()-($H1880*12-1))):AX1885)/($H1880*12)+IF($R1890=0,0,SUM(INDEX(1888:1888,1,MAX(COLUMN($R:$R),COLUMN()-(($H1880-$H1881)*12))):AX1890)/(($H1880)*12)))</f>
        <v>#REF!</v>
      </c>
      <c r="AY1888" s="80" t="e" cm="1">
        <f t="array" aca="1" ref="AY1888" ca="1">(SUM(INDEX(1883:1883,1,MAX(COLUMN($R:$R),COLUMN()-($H1880*12-1))):AY1885)/($H1880*12)+IF($R1890=0,0,SUM(INDEX(1888:1888,1,MAX(COLUMN($R:$R),COLUMN()-(($H1880-$H1881)*12))):AY1890)/(($H1880)*12)))</f>
        <v>#REF!</v>
      </c>
      <c r="AZ1888" s="80" t="e" cm="1">
        <f t="array" aca="1" ref="AZ1888" ca="1">(SUM(INDEX(1883:1883,1,MAX(COLUMN($R:$R),COLUMN()-($H1880*12-1))):AZ1885)/($H1880*12)+IF($R1890=0,0,SUM(INDEX(1888:1888,1,MAX(COLUMN($R:$R),COLUMN()-(($H1880-$H1881)*12))):AZ1890)/(($H1880)*12)))</f>
        <v>#REF!</v>
      </c>
      <c r="BA1888" s="80" t="e" cm="1">
        <f t="array" aca="1" ref="BA1888" ca="1">(SUM(INDEX(1883:1883,1,MAX(COLUMN($R:$R),COLUMN()-($H1880*12-1))):BA1885)/($H1880*12)+IF($R1890=0,0,SUM(INDEX(1888:1888,1,MAX(COLUMN($R:$R),COLUMN()-(($H1880-$H1881)*12))):BA1890)/(($H1880)*12)))</f>
        <v>#REF!</v>
      </c>
      <c r="BB1888" s="80" t="e" cm="1">
        <f t="array" aca="1" ref="BB1888" ca="1">(SUM(INDEX(1883:1883,1,MAX(COLUMN($R:$R),COLUMN()-($H1880*12-1))):BB1885)/($H1880*12)+IF($R1890=0,0,SUM(INDEX(1888:1888,1,MAX(COLUMN($R:$R),COLUMN()-(($H1880-$H1881)*12))):BB1890)/(($H1880)*12)))</f>
        <v>#REF!</v>
      </c>
      <c r="BC1888" s="80" t="e" cm="1">
        <f t="array" aca="1" ref="BC1888" ca="1">(SUM(INDEX(1883:1883,1,MAX(COLUMN($R:$R),COLUMN()-($H1880*12-1))):BC1885)/($H1880*12)+IF($R1890=0,0,SUM(INDEX(1888:1888,1,MAX(COLUMN($R:$R),COLUMN()-(($H1880-$H1881)*12))):BC1890)/(($H1880)*12)))</f>
        <v>#REF!</v>
      </c>
      <c r="BD1888" s="80" t="e" cm="1">
        <f t="array" aca="1" ref="BD1888" ca="1">(SUM(INDEX(1883:1883,1,MAX(COLUMN($R:$R),COLUMN()-($H1880*12-1))):BD1885)/($H1880*12)+IF($R1890=0,0,SUM(INDEX(1888:1888,1,MAX(COLUMN($R:$R),COLUMN()-(($H1880-$H1881)*12))):BD1890)/(($H1880)*12)))</f>
        <v>#REF!</v>
      </c>
      <c r="BE1888" s="80" t="e" cm="1">
        <f t="array" aca="1" ref="BE1888" ca="1">(SUM(INDEX(1883:1883,1,MAX(COLUMN($R:$R),COLUMN()-($H1880*12-1))):BE1885)/($H1880*12)+IF($R1890=0,0,SUM(INDEX(1888:1888,1,MAX(COLUMN($R:$R),COLUMN()-(($H1880-$H1881)*12))):BE1890)/(($H1880)*12)))</f>
        <v>#REF!</v>
      </c>
      <c r="BF1888" s="80" t="e" cm="1">
        <f t="array" aca="1" ref="BF1888" ca="1">(SUM(INDEX(1883:1883,1,MAX(COLUMN($R:$R),COLUMN()-($H1880*12-1))):BF1885)/($H1880*12)+IF($R1890=0,0,SUM(INDEX(1888:1888,1,MAX(COLUMN($R:$R),COLUMN()-(($H1880-$H1881)*12))):BF1890)/(($H1880)*12)))</f>
        <v>#REF!</v>
      </c>
      <c r="BG1888" s="80" t="e" cm="1">
        <f t="array" aca="1" ref="BG1888" ca="1">(SUM(INDEX(1883:1883,1,MAX(COLUMN($R:$R),COLUMN()-($H1880*12-1))):BG1885)/($H1880*12)+IF($R1890=0,0,SUM(INDEX(1888:1888,1,MAX(COLUMN($R:$R),COLUMN()-(($H1880-$H1881)*12))):BG1890)/(($H1880)*12)))</f>
        <v>#REF!</v>
      </c>
      <c r="BH1888" s="80" t="e" cm="1">
        <f t="array" aca="1" ref="BH1888" ca="1">(SUM(INDEX(1883:1883,1,MAX(COLUMN($R:$R),COLUMN()-($H1880*12-1))):BH1885)/($H1880*12)+IF($R1890=0,0,SUM(INDEX(1888:1888,1,MAX(COLUMN($R:$R),COLUMN()-(($H1880-$H1881)*12))):BH1890)/(($H1880)*12)))</f>
        <v>#REF!</v>
      </c>
      <c r="BI1888" s="80" t="e" cm="1">
        <f t="array" aca="1" ref="BI1888" ca="1">(SUM(INDEX(1883:1883,1,MAX(COLUMN($R:$R),COLUMN()-($H1880*12-1))):BI1885)/($H1880*12)+IF($R1890=0,0,SUM(INDEX(1888:1888,1,MAX(COLUMN($R:$R),COLUMN()-(($H1880-$H1881)*12))):BI1890)/(($H1880)*12)))</f>
        <v>#REF!</v>
      </c>
      <c r="BJ1888" s="80" t="e" cm="1">
        <f t="array" aca="1" ref="BJ1888" ca="1">(SUM(INDEX(1883:1883,1,MAX(COLUMN($R:$R),COLUMN()-($H1880*12-1))):BJ1885)/($H1880*12)+IF($R1890=0,0,SUM(INDEX(1888:1888,1,MAX(COLUMN($R:$R),COLUMN()-(($H1880-$H1881)*12))):BJ1890)/(($H1880)*12)))</f>
        <v>#REF!</v>
      </c>
      <c r="BK1888" s="80" t="e" cm="1">
        <f t="array" aca="1" ref="BK1888" ca="1">(SUM(INDEX(1883:1883,1,MAX(COLUMN($R:$R),COLUMN()-($H1880*12-1))):BK1885)/($H1880*12)+IF($R1890=0,0,SUM(INDEX(1888:1888,1,MAX(COLUMN($R:$R),COLUMN()-(($H1880-$H1881)*12))):BK1890)/(($H1880)*12)))</f>
        <v>#REF!</v>
      </c>
      <c r="BL1888" s="80" t="e" cm="1">
        <f t="array" aca="1" ref="BL1888" ca="1">(SUM(INDEX(1883:1883,1,MAX(COLUMN($R:$R),COLUMN()-($H1880*12-1))):BL1885)/($H1880*12)+IF($R1890=0,0,SUM(INDEX(1888:1888,1,MAX(COLUMN($R:$R),COLUMN()-(($H1880-$H1881)*12))):BL1890)/(($H1880)*12)))</f>
        <v>#REF!</v>
      </c>
      <c r="BM1888" s="80" t="e" cm="1">
        <f t="array" aca="1" ref="BM1888" ca="1">(SUM(INDEX(1883:1883,1,MAX(COLUMN($R:$R),COLUMN()-($H1880*12-1))):BM1885)/($H1880*12)+IF($R1890=0,0,SUM(INDEX(1888:1888,1,MAX(COLUMN($R:$R),COLUMN()-(($H1880-$H1881)*12))):BM1890)/(($H1880)*12)))</f>
        <v>#REF!</v>
      </c>
      <c r="BN1888" s="80" t="e" cm="1">
        <f t="array" aca="1" ref="BN1888" ca="1">(SUM(INDEX(1883:1883,1,MAX(COLUMN($R:$R),COLUMN()-($H1880*12-1))):BN1885)/($H1880*12)+IF($R1890=0,0,SUM(INDEX(1888:1888,1,MAX(COLUMN($R:$R),COLUMN()-(($H1880-$H1881)*12))):BN1890)/(($H1880)*12)))</f>
        <v>#REF!</v>
      </c>
      <c r="BO1888" s="80" t="e" cm="1">
        <f t="array" aca="1" ref="BO1888" ca="1">(SUM(INDEX(1883:1883,1,MAX(COLUMN($R:$R),COLUMN()-($H1880*12-1))):BO1885)/($H1880*12)+IF($R1890=0,0,SUM(INDEX(1888:1888,1,MAX(COLUMN($R:$R),COLUMN()-(($H1880-$H1881)*12))):BO1890)/(($H1880)*12)))</f>
        <v>#REF!</v>
      </c>
      <c r="BP1888" s="80" t="e" cm="1">
        <f t="array" aca="1" ref="BP1888" ca="1">(SUM(INDEX(1883:1883,1,MAX(COLUMN($R:$R),COLUMN()-($H1880*12-1))):BP1885)/($H1880*12)+IF($R1890=0,0,SUM(INDEX(1888:1888,1,MAX(COLUMN($R:$R),COLUMN()-(($H1880-$H1881)*12))):BP1890)/(($H1880)*12)))</f>
        <v>#REF!</v>
      </c>
      <c r="BQ1888" s="80" t="e" cm="1">
        <f t="array" aca="1" ref="BQ1888" ca="1">(SUM(INDEX(1883:1883,1,MAX(COLUMN($R:$R),COLUMN()-($H1880*12-1))):BQ1885)/($H1880*12)+IF($R1890=0,0,SUM(INDEX(1888:1888,1,MAX(COLUMN($R:$R),COLUMN()-(($H1880-$H1881)*12))):BQ1890)/(($H1880)*12)))</f>
        <v>#REF!</v>
      </c>
      <c r="BR1888" s="80" t="e" cm="1">
        <f t="array" aca="1" ref="BR1888" ca="1">(SUM(INDEX(1883:1883,1,MAX(COLUMN($R:$R),COLUMN()-($H1880*12-1))):BR1885)/($H1880*12)+IF($R1890=0,0,SUM(INDEX(1888:1888,1,MAX(COLUMN($R:$R),COLUMN()-(($H1880-$H1881)*12))):BR1890)/(($H1880)*12)))</f>
        <v>#REF!</v>
      </c>
      <c r="BS1888" s="80" t="e" cm="1">
        <f t="array" aca="1" ref="BS1888" ca="1">(SUM(INDEX(1883:1883,1,MAX(COLUMN($R:$R),COLUMN()-($H1880*12-1))):BS1885)/($H1880*12)+IF($R1890=0,0,SUM(INDEX(1888:1888,1,MAX(COLUMN($R:$R),COLUMN()-(($H1880-$H1881)*12))):BS1890)/(($H1880)*12)))</f>
        <v>#REF!</v>
      </c>
      <c r="BT1888" s="80" t="e" cm="1">
        <f t="array" aca="1" ref="BT1888" ca="1">(SUM(INDEX(1883:1883,1,MAX(COLUMN($R:$R),COLUMN()-($H1880*12-1))):BT1885)/($H1880*12)+IF($R1890=0,0,SUM(INDEX(1888:1888,1,MAX(COLUMN($R:$R),COLUMN()-(($H1880-$H1881)*12))):BT1890)/(($H1880)*12)))</f>
        <v>#REF!</v>
      </c>
      <c r="BU1888" s="80" t="e" cm="1">
        <f t="array" aca="1" ref="BU1888" ca="1">(SUM(INDEX(1883:1883,1,MAX(COLUMN($R:$R),COLUMN()-($H1880*12-1))):BU1885)/($H1880*12)+IF($R1890=0,0,SUM(INDEX(1888:1888,1,MAX(COLUMN($R:$R),COLUMN()-(($H1880-$H1881)*12))):BU1890)/(($H1880)*12)))</f>
        <v>#REF!</v>
      </c>
      <c r="BV1888" s="80" t="e" cm="1">
        <f t="array" aca="1" ref="BV1888" ca="1">(SUM(INDEX(1883:1883,1,MAX(COLUMN($R:$R),COLUMN()-($H1880*12-1))):BV1885)/($H1880*12)+IF($R1890=0,0,SUM(INDEX(1888:1888,1,MAX(COLUMN($R:$R),COLUMN()-(($H1880-$H1881)*12))):BV1890)/(($H1880)*12)))</f>
        <v>#REF!</v>
      </c>
      <c r="BW1888" s="80" t="e" cm="1">
        <f t="array" aca="1" ref="BW1888" ca="1">(SUM(INDEX(1883:1883,1,MAX(COLUMN($R:$R),COLUMN()-($H1880*12-1))):BW1885)/($H1880*12)+IF($R1890=0,0,SUM(INDEX(1888:1888,1,MAX(COLUMN($R:$R),COLUMN()-(($H1880-$H1881)*12))):BW1890)/(($H1880)*12)))</f>
        <v>#REF!</v>
      </c>
      <c r="BX1888" s="80" t="e" cm="1">
        <f t="array" aca="1" ref="BX1888" ca="1">(SUM(INDEX(1883:1883,1,MAX(COLUMN($R:$R),COLUMN()-($H1880*12-1))):BX1885)/($H1880*12)+IF($R1890=0,0,SUM(INDEX(1888:1888,1,MAX(COLUMN($R:$R),COLUMN()-(($H1880-$H1881)*12))):BX1890)/(($H1880)*12)))</f>
        <v>#REF!</v>
      </c>
      <c r="BY1888" s="80" t="e" cm="1">
        <f t="array" aca="1" ref="BY1888" ca="1">(SUM(INDEX(1883:1883,1,MAX(COLUMN($R:$R),COLUMN()-($H1880*12-1))):BY1885)/($H1880*12)+IF($R1890=0,0,SUM(INDEX(1888:1888,1,MAX(COLUMN($R:$R),COLUMN()-(($H1880-$H1881)*12))):BY1890)/(($H1880)*12)))</f>
        <v>#REF!</v>
      </c>
      <c r="BZ1888" s="80" t="e" cm="1">
        <f t="array" aca="1" ref="BZ1888" ca="1">(SUM(INDEX(1883:1883,1,MAX(COLUMN($R:$R),COLUMN()-($H1880*12-1))):BZ1885)/($H1880*12)+IF($R1890=0,0,SUM(INDEX(1888:1888,1,MAX(COLUMN($R:$R),COLUMN()-(($H1880-$H1881)*12))):BZ1890)/(($H1880)*12)))</f>
        <v>#REF!</v>
      </c>
      <c r="CA1888" s="80" t="e" cm="1">
        <f t="array" aca="1" ref="CA1888" ca="1">(SUM(INDEX(1883:1883,1,MAX(COLUMN($R:$R),COLUMN()-($H1880*12-1))):CA1885)/($H1880*12)+IF($R1890=0,0,SUM(INDEX(1888:1888,1,MAX(COLUMN($R:$R),COLUMN()-(($H1880-$H1881)*12))):CA1890)/(($H1880)*12)))</f>
        <v>#REF!</v>
      </c>
      <c r="CB1888" s="80" t="e" cm="1">
        <f t="array" aca="1" ref="CB1888" ca="1">(SUM(INDEX(1883:1883,1,MAX(COLUMN($R:$R),COLUMN()-($H1880*12-1))):CB1885)/($H1880*12)+IF($R1890=0,0,SUM(INDEX(1888:1888,1,MAX(COLUMN($R:$R),COLUMN()-(($H1880-$H1881)*12))):CB1890)/(($H1880)*12)))</f>
        <v>#REF!</v>
      </c>
      <c r="CC1888" s="80" t="e" cm="1">
        <f t="array" aca="1" ref="CC1888" ca="1">(SUM(INDEX(1883:1883,1,MAX(COLUMN($R:$R),COLUMN()-($H1880*12-1))):CC1885)/($H1880*12)+IF($R1890=0,0,SUM(INDEX(1888:1888,1,MAX(COLUMN($R:$R),COLUMN()-(($H1880-$H1881)*12))):CC1890)/(($H1880)*12)))</f>
        <v>#REF!</v>
      </c>
      <c r="CD1888" s="80" t="e" cm="1">
        <f t="array" aca="1" ref="CD1888" ca="1">(SUM(INDEX(1883:1883,1,MAX(COLUMN($R:$R),COLUMN()-($H1880*12-1))):CD1885)/($H1880*12)+IF($R1890=0,0,SUM(INDEX(1888:1888,1,MAX(COLUMN($R:$R),COLUMN()-(($H1880-$H1881)*12))):CD1890)/(($H1880)*12)))</f>
        <v>#REF!</v>
      </c>
      <c r="CE1888" s="80" t="e" cm="1">
        <f t="array" aca="1" ref="CE1888" ca="1">(SUM(INDEX(1883:1883,1,MAX(COLUMN($R:$R),COLUMN()-($H1880*12-1))):CE1885)/($H1880*12)+IF($R1890=0,0,SUM(INDEX(1888:1888,1,MAX(COLUMN($R:$R),COLUMN()-(($H1880-$H1881)*12))):CE1890)/(($H1880)*12)))</f>
        <v>#REF!</v>
      </c>
      <c r="CF1888" s="80" t="e" cm="1">
        <f t="array" aca="1" ref="CF1888" ca="1">(SUM(INDEX(1883:1883,1,MAX(COLUMN($R:$R),COLUMN()-($H1880*12-1))):CF1885)/($H1880*12)+IF($R1890=0,0,SUM(INDEX(1888:1888,1,MAX(COLUMN($R:$R),COLUMN()-(($H1880-$H1881)*12))):CF1890)/(($H1880)*12)))</f>
        <v>#REF!</v>
      </c>
      <c r="CG1888" s="80" t="e" cm="1">
        <f t="array" aca="1" ref="CG1888" ca="1">(SUM(INDEX(1883:1883,1,MAX(COLUMN($R:$R),COLUMN()-($H1880*12-1))):CG1885)/($H1880*12)+IF($R1890=0,0,SUM(INDEX(1888:1888,1,MAX(COLUMN($R:$R),COLUMN()-(($H1880-$H1881)*12))):CG1890)/(($H1880)*12)))</f>
        <v>#REF!</v>
      </c>
      <c r="CH1888" s="80" t="e" cm="1">
        <f t="array" aca="1" ref="CH1888" ca="1">(SUM(INDEX(1883:1883,1,MAX(COLUMN($R:$R),COLUMN()-($H1880*12-1))):CH1885)/($H1880*12)+IF($R1890=0,0,SUM(INDEX(1888:1888,1,MAX(COLUMN($R:$R),COLUMN()-(($H1880-$H1881)*12))):CH1890)/(($H1880)*12)))</f>
        <v>#REF!</v>
      </c>
      <c r="CI1888" s="80" t="e" cm="1">
        <f t="array" aca="1" ref="CI1888" ca="1">(SUM(INDEX(1883:1883,1,MAX(COLUMN($R:$R),COLUMN()-($H1880*12-1))):CI1885)/($H1880*12)+IF($R1890=0,0,SUM(INDEX(1888:1888,1,MAX(COLUMN($R:$R),COLUMN()-(($H1880-$H1881)*12))):CI1890)/(($H1880)*12)))</f>
        <v>#REF!</v>
      </c>
      <c r="CJ1888" s="80" t="e" cm="1">
        <f t="array" aca="1" ref="CJ1888" ca="1">(SUM(INDEX(1883:1883,1,MAX(COLUMN($R:$R),COLUMN()-($H1880*12-1))):CJ1885)/($H1880*12)+IF($R1890=0,0,SUM(INDEX(1888:1888,1,MAX(COLUMN($R:$R),COLUMN()-(($H1880-$H1881)*12))):CJ1890)/(($H1880)*12)))</f>
        <v>#REF!</v>
      </c>
      <c r="CK1888" s="80" t="e" cm="1">
        <f t="array" aca="1" ref="CK1888" ca="1">(SUM(INDEX(1883:1883,1,MAX(COLUMN($R:$R),COLUMN()-($H1880*12-1))):CK1885)/($H1880*12)+IF($R1890=0,0,SUM(INDEX(1888:1888,1,MAX(COLUMN($R:$R),COLUMN()-(($H1880-$H1881)*12))):CK1890)/(($H1880)*12)))</f>
        <v>#REF!</v>
      </c>
      <c r="CL1888" s="80" t="e" cm="1">
        <f t="array" aca="1" ref="CL1888" ca="1">(SUM(INDEX(1883:1883,1,MAX(COLUMN($R:$R),COLUMN()-($H1880*12-1))):CL1885)/($H1880*12)+IF($R1890=0,0,SUM(INDEX(1888:1888,1,MAX(COLUMN($R:$R),COLUMN()-(($H1880-$H1881)*12))):CL1890)/(($H1880)*12)))</f>
        <v>#REF!</v>
      </c>
    </row>
    <row r="1889" spans="2:90" x14ac:dyDescent="0.4">
      <c r="B1889" s="154"/>
      <c r="C1889" s="8"/>
      <c r="D1889" t="s">
        <v>759</v>
      </c>
      <c r="E1889" s="8" t="str">
        <f t="shared" si="2198"/>
        <v>1889 FAINT-S</v>
      </c>
      <c r="G1889" s="8" t="str">
        <f t="shared" si="2200"/>
        <v>1889 FAINT-S</v>
      </c>
      <c r="J1889" s="62"/>
      <c r="K1889" s="53"/>
      <c r="L1889" s="53"/>
      <c r="M1889" s="53"/>
      <c r="N1889" s="53"/>
      <c r="O1889" s="53"/>
      <c r="P1889" s="53"/>
      <c r="R1889" s="82"/>
      <c r="S1889" s="149"/>
      <c r="T1889" s="149"/>
      <c r="U1889" s="149"/>
      <c r="V1889" s="149"/>
      <c r="W1889" s="149"/>
      <c r="X1889" s="149"/>
      <c r="Y1889" s="149"/>
      <c r="Z1889" s="149"/>
      <c r="AA1889" s="149"/>
      <c r="AB1889" s="149"/>
      <c r="AC1889" s="149"/>
      <c r="AD1889" s="149"/>
      <c r="AE1889" s="149"/>
      <c r="AF1889" s="149"/>
      <c r="AG1889" s="149"/>
      <c r="AH1889" s="149"/>
      <c r="AI1889" s="149"/>
      <c r="AJ1889" s="149"/>
      <c r="AK1889" s="149"/>
      <c r="AL1889" s="149"/>
      <c r="AM1889" s="149"/>
      <c r="AN1889" s="149"/>
      <c r="AO1889" s="149"/>
      <c r="AP1889" s="149"/>
      <c r="AQ1889" s="149"/>
      <c r="AR1889" s="149"/>
      <c r="AS1889" s="149"/>
      <c r="AT1889" s="149"/>
      <c r="AU1889" s="149"/>
      <c r="AV1889" s="149"/>
      <c r="AW1889" s="149"/>
      <c r="AX1889" s="149"/>
      <c r="AY1889" s="149"/>
      <c r="AZ1889" s="149"/>
      <c r="BA1889" s="149"/>
      <c r="BB1889" s="149"/>
      <c r="BC1889" s="149"/>
      <c r="BD1889" s="149"/>
      <c r="BE1889" s="149"/>
      <c r="BF1889" s="149"/>
      <c r="BG1889" s="149"/>
      <c r="BH1889" s="149"/>
      <c r="BI1889" s="149"/>
      <c r="BJ1889" s="149"/>
      <c r="BK1889" s="149"/>
      <c r="BL1889" s="149"/>
      <c r="BM1889" s="149"/>
      <c r="BN1889" s="149"/>
      <c r="BO1889" s="149"/>
      <c r="BP1889" s="149"/>
      <c r="BQ1889" s="149"/>
      <c r="BR1889" s="149"/>
      <c r="BS1889" s="149"/>
      <c r="BT1889" s="149"/>
      <c r="BU1889" s="149"/>
      <c r="BV1889" s="149"/>
      <c r="BW1889" s="149"/>
      <c r="BX1889" s="149"/>
      <c r="BY1889" s="149"/>
      <c r="BZ1889" s="149"/>
      <c r="CA1889" s="149"/>
      <c r="CB1889" s="149"/>
      <c r="CC1889" s="149"/>
      <c r="CD1889" s="149"/>
      <c r="CE1889" s="149"/>
      <c r="CF1889" s="149"/>
      <c r="CG1889" s="149"/>
      <c r="CH1889" s="149"/>
      <c r="CI1889" s="149"/>
      <c r="CJ1889" s="149"/>
      <c r="CK1889" s="149"/>
      <c r="CL1889" s="149"/>
    </row>
    <row r="1890" spans="2:90" x14ac:dyDescent="0.4">
      <c r="B1890" s="154" t="s">
        <v>280</v>
      </c>
      <c r="C1890" s="8"/>
      <c r="D1890" t="s">
        <v>759</v>
      </c>
      <c r="E1890" s="8" t="str">
        <f t="shared" si="2198"/>
        <v>1890 FAINT-S</v>
      </c>
      <c r="G1890" s="8" t="str">
        <f t="shared" si="2200"/>
        <v>1890 FAINT-S</v>
      </c>
      <c r="J1890" s="74">
        <v>100</v>
      </c>
      <c r="K1890" s="53"/>
      <c r="L1890" s="53"/>
      <c r="M1890" s="53"/>
      <c r="N1890" s="53"/>
      <c r="O1890" s="53"/>
      <c r="P1890" s="53"/>
      <c r="R1890" s="24">
        <f>-$J1890</f>
        <v>-100</v>
      </c>
      <c r="S1890" s="149"/>
      <c r="T1890" s="149"/>
      <c r="U1890" s="149"/>
      <c r="V1890" s="149"/>
      <c r="W1890" s="149"/>
      <c r="X1890" s="149"/>
      <c r="Y1890" s="149"/>
      <c r="Z1890" s="149"/>
      <c r="AA1890" s="149"/>
      <c r="AB1890" s="149"/>
      <c r="AC1890" s="149"/>
      <c r="AD1890" s="149"/>
      <c r="AE1890" s="149"/>
      <c r="AF1890" s="149"/>
      <c r="AG1890" s="149"/>
      <c r="AH1890" s="149"/>
      <c r="AI1890" s="149"/>
      <c r="AJ1890" s="149"/>
      <c r="AK1890" s="149"/>
      <c r="AL1890" s="149"/>
      <c r="AM1890" s="149"/>
      <c r="AN1890" s="149"/>
      <c r="AO1890" s="149"/>
      <c r="AP1890" s="149"/>
      <c r="AQ1890" s="149"/>
      <c r="AR1890" s="149"/>
      <c r="AS1890" s="149"/>
      <c r="AT1890" s="149"/>
      <c r="AU1890" s="149"/>
      <c r="AV1890" s="149"/>
      <c r="AW1890" s="149"/>
      <c r="AX1890" s="149"/>
      <c r="AY1890" s="149"/>
      <c r="AZ1890" s="149"/>
      <c r="BA1890" s="149"/>
      <c r="BB1890" s="149"/>
      <c r="BC1890" s="149"/>
      <c r="BD1890" s="149"/>
      <c r="BE1890" s="149"/>
      <c r="BF1890" s="149"/>
      <c r="BG1890" s="149"/>
      <c r="BH1890" s="149"/>
      <c r="BI1890" s="149"/>
      <c r="BJ1890" s="149"/>
      <c r="BK1890" s="149"/>
      <c r="BL1890" s="149"/>
      <c r="BM1890" s="149"/>
      <c r="BN1890" s="149"/>
      <c r="BO1890" s="149"/>
      <c r="BP1890" s="149"/>
      <c r="BQ1890" s="149"/>
      <c r="BR1890" s="149"/>
      <c r="BS1890" s="149"/>
      <c r="BT1890" s="149"/>
      <c r="BU1890" s="149"/>
      <c r="BV1890" s="149"/>
      <c r="BW1890" s="149"/>
      <c r="BX1890" s="149"/>
      <c r="BY1890" s="149"/>
      <c r="BZ1890" s="149"/>
      <c r="CA1890" s="149"/>
      <c r="CB1890" s="149"/>
      <c r="CC1890" s="149"/>
      <c r="CD1890" s="149"/>
      <c r="CE1890" s="149"/>
      <c r="CF1890" s="149"/>
      <c r="CG1890" s="149"/>
      <c r="CH1890" s="149"/>
      <c r="CI1890" s="149"/>
      <c r="CJ1890" s="149"/>
      <c r="CK1890" s="149"/>
      <c r="CL1890" s="149"/>
    </row>
    <row r="1891" spans="2:90" x14ac:dyDescent="0.4">
      <c r="B1891" s="122"/>
      <c r="D1891" t="s">
        <v>759</v>
      </c>
      <c r="E1891" s="8" t="str">
        <f t="shared" si="2198"/>
        <v>1891 FAINT-S</v>
      </c>
      <c r="G1891" s="8" t="str">
        <f t="shared" si="2200"/>
        <v>1891 FAINT-S</v>
      </c>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row>
    <row r="1892" spans="2:90" x14ac:dyDescent="0.4">
      <c r="B1892" s="95" t="s">
        <v>205</v>
      </c>
      <c r="D1892" t="s">
        <v>759</v>
      </c>
      <c r="E1892" s="8" t="str">
        <f t="shared" si="2198"/>
        <v>1892 FAINT-S</v>
      </c>
      <c r="G1892" s="8" t="str">
        <f t="shared" si="2200"/>
        <v>1892 FAINT-S</v>
      </c>
      <c r="H1892" s="1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row>
    <row r="1893" spans="2:90" x14ac:dyDescent="0.4">
      <c r="B1893" s="154" t="str">
        <f>"Gross intangibles - "&amp;SUBSTITUTE(B1878,":","")</f>
        <v>Gross intangibles - Volume driven secondary intangible assets</v>
      </c>
      <c r="D1893" t="s">
        <v>759</v>
      </c>
      <c r="E1893" s="8" t="str">
        <f t="shared" si="2198"/>
        <v>1893 FAINT-S</v>
      </c>
      <c r="G1893" s="8" t="str">
        <f t="shared" si="2200"/>
        <v>1893 FAINT-S</v>
      </c>
      <c r="J1893" s="80">
        <f>J1890</f>
        <v>100</v>
      </c>
      <c r="K1893" s="24">
        <f t="shared" ref="K1893:P1895" ca="1" si="2204">SUMIF($4:$4,K$2,1893:1893)</f>
        <v>600100</v>
      </c>
      <c r="L1893" s="24">
        <f t="shared" ca="1" si="2204"/>
        <v>1200100</v>
      </c>
      <c r="M1893" s="24">
        <f t="shared" ca="1" si="2204"/>
        <v>1800100</v>
      </c>
      <c r="N1893" s="24">
        <f t="shared" ca="1" si="2204"/>
        <v>2400100</v>
      </c>
      <c r="O1893" s="24">
        <f t="shared" ca="1" si="2204"/>
        <v>3000100</v>
      </c>
      <c r="P1893" s="24">
        <f t="shared" ca="1" si="2204"/>
        <v>3600100</v>
      </c>
      <c r="R1893" s="24">
        <f>$J1893</f>
        <v>100</v>
      </c>
      <c r="S1893" s="80">
        <f t="shared" ref="S1893:AX1893" ca="1" si="2205">-S1885+R1893</f>
        <v>50100</v>
      </c>
      <c r="T1893" s="80">
        <f t="shared" ca="1" si="2205"/>
        <v>100100</v>
      </c>
      <c r="U1893" s="80">
        <f t="shared" ca="1" si="2205"/>
        <v>150100</v>
      </c>
      <c r="V1893" s="80">
        <f t="shared" ca="1" si="2205"/>
        <v>200100</v>
      </c>
      <c r="W1893" s="80">
        <f t="shared" ca="1" si="2205"/>
        <v>250100</v>
      </c>
      <c r="X1893" s="80">
        <f t="shared" ca="1" si="2205"/>
        <v>300100</v>
      </c>
      <c r="Y1893" s="80">
        <f t="shared" ca="1" si="2205"/>
        <v>350100</v>
      </c>
      <c r="Z1893" s="80">
        <f t="shared" ca="1" si="2205"/>
        <v>400100</v>
      </c>
      <c r="AA1893" s="80">
        <f t="shared" ca="1" si="2205"/>
        <v>450100</v>
      </c>
      <c r="AB1893" s="80">
        <f t="shared" ca="1" si="2205"/>
        <v>500100</v>
      </c>
      <c r="AC1893" s="80">
        <f t="shared" ca="1" si="2205"/>
        <v>550100</v>
      </c>
      <c r="AD1893" s="80">
        <f t="shared" ca="1" si="2205"/>
        <v>600100</v>
      </c>
      <c r="AE1893" s="80">
        <f t="shared" ca="1" si="2205"/>
        <v>650100</v>
      </c>
      <c r="AF1893" s="80">
        <f t="shared" ca="1" si="2205"/>
        <v>700100</v>
      </c>
      <c r="AG1893" s="80">
        <f t="shared" ca="1" si="2205"/>
        <v>750100</v>
      </c>
      <c r="AH1893" s="80">
        <f t="shared" ca="1" si="2205"/>
        <v>800100</v>
      </c>
      <c r="AI1893" s="80">
        <f t="shared" ca="1" si="2205"/>
        <v>850100</v>
      </c>
      <c r="AJ1893" s="80">
        <f t="shared" ca="1" si="2205"/>
        <v>900100</v>
      </c>
      <c r="AK1893" s="80">
        <f t="shared" ca="1" si="2205"/>
        <v>950100</v>
      </c>
      <c r="AL1893" s="80">
        <f t="shared" ca="1" si="2205"/>
        <v>1000100</v>
      </c>
      <c r="AM1893" s="80">
        <f t="shared" ca="1" si="2205"/>
        <v>1050100</v>
      </c>
      <c r="AN1893" s="80">
        <f t="shared" ca="1" si="2205"/>
        <v>1100100</v>
      </c>
      <c r="AO1893" s="80">
        <f t="shared" ca="1" si="2205"/>
        <v>1150100</v>
      </c>
      <c r="AP1893" s="80">
        <f t="shared" ca="1" si="2205"/>
        <v>1200100</v>
      </c>
      <c r="AQ1893" s="80">
        <f t="shared" ca="1" si="2205"/>
        <v>1250100</v>
      </c>
      <c r="AR1893" s="80">
        <f t="shared" ca="1" si="2205"/>
        <v>1300100</v>
      </c>
      <c r="AS1893" s="80">
        <f t="shared" ca="1" si="2205"/>
        <v>1350100</v>
      </c>
      <c r="AT1893" s="80">
        <f t="shared" ca="1" si="2205"/>
        <v>1400100</v>
      </c>
      <c r="AU1893" s="80">
        <f t="shared" ca="1" si="2205"/>
        <v>1450100</v>
      </c>
      <c r="AV1893" s="80">
        <f t="shared" ca="1" si="2205"/>
        <v>1500100</v>
      </c>
      <c r="AW1893" s="80">
        <f t="shared" ca="1" si="2205"/>
        <v>1550100</v>
      </c>
      <c r="AX1893" s="80">
        <f t="shared" ca="1" si="2205"/>
        <v>1600100</v>
      </c>
      <c r="AY1893" s="80">
        <f t="shared" ref="AY1893:CD1893" ca="1" si="2206">-AY1885+AX1893</f>
        <v>1650100</v>
      </c>
      <c r="AZ1893" s="80">
        <f t="shared" ca="1" si="2206"/>
        <v>1700100</v>
      </c>
      <c r="BA1893" s="80">
        <f t="shared" ca="1" si="2206"/>
        <v>1750100</v>
      </c>
      <c r="BB1893" s="80">
        <f t="shared" ca="1" si="2206"/>
        <v>1800100</v>
      </c>
      <c r="BC1893" s="80">
        <f t="shared" ca="1" si="2206"/>
        <v>1850100</v>
      </c>
      <c r="BD1893" s="80">
        <f t="shared" ca="1" si="2206"/>
        <v>1900100</v>
      </c>
      <c r="BE1893" s="80">
        <f t="shared" ca="1" si="2206"/>
        <v>1950100</v>
      </c>
      <c r="BF1893" s="80">
        <f t="shared" ca="1" si="2206"/>
        <v>2000100</v>
      </c>
      <c r="BG1893" s="80">
        <f t="shared" ca="1" si="2206"/>
        <v>2050100</v>
      </c>
      <c r="BH1893" s="80">
        <f t="shared" ca="1" si="2206"/>
        <v>2100100</v>
      </c>
      <c r="BI1893" s="80">
        <f t="shared" ca="1" si="2206"/>
        <v>2150100</v>
      </c>
      <c r="BJ1893" s="80">
        <f t="shared" ca="1" si="2206"/>
        <v>2200100</v>
      </c>
      <c r="BK1893" s="80">
        <f t="shared" ca="1" si="2206"/>
        <v>2250100</v>
      </c>
      <c r="BL1893" s="80">
        <f t="shared" ca="1" si="2206"/>
        <v>2300100</v>
      </c>
      <c r="BM1893" s="80">
        <f t="shared" ca="1" si="2206"/>
        <v>2350100</v>
      </c>
      <c r="BN1893" s="80">
        <f t="shared" ca="1" si="2206"/>
        <v>2400100</v>
      </c>
      <c r="BO1893" s="80">
        <f t="shared" ca="1" si="2206"/>
        <v>2450100</v>
      </c>
      <c r="BP1893" s="80">
        <f t="shared" ca="1" si="2206"/>
        <v>2500100</v>
      </c>
      <c r="BQ1893" s="80">
        <f t="shared" ca="1" si="2206"/>
        <v>2550100</v>
      </c>
      <c r="BR1893" s="80">
        <f t="shared" ca="1" si="2206"/>
        <v>2600100</v>
      </c>
      <c r="BS1893" s="80">
        <f t="shared" ca="1" si="2206"/>
        <v>2650100</v>
      </c>
      <c r="BT1893" s="80">
        <f t="shared" ca="1" si="2206"/>
        <v>2700100</v>
      </c>
      <c r="BU1893" s="80">
        <f t="shared" ca="1" si="2206"/>
        <v>2750100</v>
      </c>
      <c r="BV1893" s="80">
        <f t="shared" ca="1" si="2206"/>
        <v>2800100</v>
      </c>
      <c r="BW1893" s="80">
        <f t="shared" ca="1" si="2206"/>
        <v>2850100</v>
      </c>
      <c r="BX1893" s="80">
        <f t="shared" ca="1" si="2206"/>
        <v>2900100</v>
      </c>
      <c r="BY1893" s="80">
        <f t="shared" ca="1" si="2206"/>
        <v>2950100</v>
      </c>
      <c r="BZ1893" s="80">
        <f t="shared" ca="1" si="2206"/>
        <v>3000100</v>
      </c>
      <c r="CA1893" s="80">
        <f t="shared" ca="1" si="2206"/>
        <v>3050100</v>
      </c>
      <c r="CB1893" s="80">
        <f t="shared" ca="1" si="2206"/>
        <v>3100100</v>
      </c>
      <c r="CC1893" s="80">
        <f t="shared" ca="1" si="2206"/>
        <v>3150100</v>
      </c>
      <c r="CD1893" s="80">
        <f t="shared" ca="1" si="2206"/>
        <v>3200100</v>
      </c>
      <c r="CE1893" s="80">
        <f t="shared" ref="CE1893:CL1893" ca="1" si="2207">-CE1885+CD1893</f>
        <v>3250100</v>
      </c>
      <c r="CF1893" s="80">
        <f t="shared" ca="1" si="2207"/>
        <v>3300100</v>
      </c>
      <c r="CG1893" s="80">
        <f t="shared" ca="1" si="2207"/>
        <v>3350100</v>
      </c>
      <c r="CH1893" s="80">
        <f t="shared" ca="1" si="2207"/>
        <v>3400100</v>
      </c>
      <c r="CI1893" s="80">
        <f t="shared" ca="1" si="2207"/>
        <v>3450100</v>
      </c>
      <c r="CJ1893" s="80">
        <f t="shared" ca="1" si="2207"/>
        <v>3500100</v>
      </c>
      <c r="CK1893" s="80">
        <f t="shared" ca="1" si="2207"/>
        <v>3550100</v>
      </c>
      <c r="CL1893" s="80">
        <f t="shared" ca="1" si="2207"/>
        <v>3600100</v>
      </c>
    </row>
    <row r="1894" spans="2:90" x14ac:dyDescent="0.4">
      <c r="B1894" s="154" t="str">
        <f>"Accumulated amortization - "&amp;SUBSTITUTE(B1878,":","")</f>
        <v>Accumulated amortization - Volume driven secondary intangible assets</v>
      </c>
      <c r="D1894" t="s">
        <v>759</v>
      </c>
      <c r="E1894" s="8" t="str">
        <f t="shared" si="2198"/>
        <v>1894 FAINT-S</v>
      </c>
      <c r="G1894" s="8" t="str">
        <f t="shared" si="2200"/>
        <v>1894 FAINT-S</v>
      </c>
      <c r="J1894" s="81">
        <f>-H1881/H1880*J1893</f>
        <v>0</v>
      </c>
      <c r="K1894" s="37" t="e">
        <f t="shared" ca="1" si="2204"/>
        <v>#REF!</v>
      </c>
      <c r="L1894" s="37" t="e">
        <f t="shared" ca="1" si="2204"/>
        <v>#REF!</v>
      </c>
      <c r="M1894" s="37" t="e">
        <f t="shared" ca="1" si="2204"/>
        <v>#REF!</v>
      </c>
      <c r="N1894" s="37" t="e">
        <f t="shared" ca="1" si="2204"/>
        <v>#REF!</v>
      </c>
      <c r="O1894" s="37" t="e">
        <f t="shared" ca="1" si="2204"/>
        <v>#REF!</v>
      </c>
      <c r="P1894" s="37" t="e">
        <f t="shared" ca="1" si="2204"/>
        <v>#REF!</v>
      </c>
      <c r="R1894" s="37">
        <f>$J1894</f>
        <v>0</v>
      </c>
      <c r="S1894" s="81" t="e">
        <f t="shared" ref="S1894:AX1894" ca="1" si="2208">R1894+S1888</f>
        <v>#REF!</v>
      </c>
      <c r="T1894" s="81" t="e">
        <f t="shared" ca="1" si="2208"/>
        <v>#REF!</v>
      </c>
      <c r="U1894" s="81" t="e">
        <f t="shared" ca="1" si="2208"/>
        <v>#REF!</v>
      </c>
      <c r="V1894" s="81" t="e">
        <f t="shared" ca="1" si="2208"/>
        <v>#REF!</v>
      </c>
      <c r="W1894" s="81" t="e">
        <f t="shared" ca="1" si="2208"/>
        <v>#REF!</v>
      </c>
      <c r="X1894" s="81" t="e">
        <f t="shared" ca="1" si="2208"/>
        <v>#REF!</v>
      </c>
      <c r="Y1894" s="81" t="e">
        <f t="shared" ca="1" si="2208"/>
        <v>#REF!</v>
      </c>
      <c r="Z1894" s="81" t="e">
        <f t="shared" ca="1" si="2208"/>
        <v>#REF!</v>
      </c>
      <c r="AA1894" s="81" t="e">
        <f t="shared" ca="1" si="2208"/>
        <v>#REF!</v>
      </c>
      <c r="AB1894" s="81" t="e">
        <f t="shared" ca="1" si="2208"/>
        <v>#REF!</v>
      </c>
      <c r="AC1894" s="81" t="e">
        <f t="shared" ca="1" si="2208"/>
        <v>#REF!</v>
      </c>
      <c r="AD1894" s="81" t="e">
        <f t="shared" ca="1" si="2208"/>
        <v>#REF!</v>
      </c>
      <c r="AE1894" s="81" t="e">
        <f t="shared" ca="1" si="2208"/>
        <v>#REF!</v>
      </c>
      <c r="AF1894" s="81" t="e">
        <f t="shared" ca="1" si="2208"/>
        <v>#REF!</v>
      </c>
      <c r="AG1894" s="81" t="e">
        <f t="shared" ca="1" si="2208"/>
        <v>#REF!</v>
      </c>
      <c r="AH1894" s="81" t="e">
        <f t="shared" ca="1" si="2208"/>
        <v>#REF!</v>
      </c>
      <c r="AI1894" s="81" t="e">
        <f t="shared" ca="1" si="2208"/>
        <v>#REF!</v>
      </c>
      <c r="AJ1894" s="81" t="e">
        <f t="shared" ca="1" si="2208"/>
        <v>#REF!</v>
      </c>
      <c r="AK1894" s="81" t="e">
        <f t="shared" ca="1" si="2208"/>
        <v>#REF!</v>
      </c>
      <c r="AL1894" s="81" t="e">
        <f t="shared" ca="1" si="2208"/>
        <v>#REF!</v>
      </c>
      <c r="AM1894" s="81" t="e">
        <f t="shared" ca="1" si="2208"/>
        <v>#REF!</v>
      </c>
      <c r="AN1894" s="81" t="e">
        <f t="shared" ca="1" si="2208"/>
        <v>#REF!</v>
      </c>
      <c r="AO1894" s="81" t="e">
        <f t="shared" ca="1" si="2208"/>
        <v>#REF!</v>
      </c>
      <c r="AP1894" s="81" t="e">
        <f t="shared" ca="1" si="2208"/>
        <v>#REF!</v>
      </c>
      <c r="AQ1894" s="81" t="e">
        <f t="shared" ca="1" si="2208"/>
        <v>#REF!</v>
      </c>
      <c r="AR1894" s="81" t="e">
        <f t="shared" ca="1" si="2208"/>
        <v>#REF!</v>
      </c>
      <c r="AS1894" s="81" t="e">
        <f t="shared" ca="1" si="2208"/>
        <v>#REF!</v>
      </c>
      <c r="AT1894" s="81" t="e">
        <f t="shared" ca="1" si="2208"/>
        <v>#REF!</v>
      </c>
      <c r="AU1894" s="81" t="e">
        <f t="shared" ca="1" si="2208"/>
        <v>#REF!</v>
      </c>
      <c r="AV1894" s="81" t="e">
        <f t="shared" ca="1" si="2208"/>
        <v>#REF!</v>
      </c>
      <c r="AW1894" s="81" t="e">
        <f t="shared" ca="1" si="2208"/>
        <v>#REF!</v>
      </c>
      <c r="AX1894" s="81" t="e">
        <f t="shared" ca="1" si="2208"/>
        <v>#REF!</v>
      </c>
      <c r="AY1894" s="81" t="e">
        <f t="shared" ref="AY1894:CD1894" ca="1" si="2209">AX1894+AY1888</f>
        <v>#REF!</v>
      </c>
      <c r="AZ1894" s="81" t="e">
        <f t="shared" ca="1" si="2209"/>
        <v>#REF!</v>
      </c>
      <c r="BA1894" s="81" t="e">
        <f t="shared" ca="1" si="2209"/>
        <v>#REF!</v>
      </c>
      <c r="BB1894" s="81" t="e">
        <f t="shared" ca="1" si="2209"/>
        <v>#REF!</v>
      </c>
      <c r="BC1894" s="81" t="e">
        <f t="shared" ca="1" si="2209"/>
        <v>#REF!</v>
      </c>
      <c r="BD1894" s="81" t="e">
        <f t="shared" ca="1" si="2209"/>
        <v>#REF!</v>
      </c>
      <c r="BE1894" s="81" t="e">
        <f t="shared" ca="1" si="2209"/>
        <v>#REF!</v>
      </c>
      <c r="BF1894" s="81" t="e">
        <f t="shared" ca="1" si="2209"/>
        <v>#REF!</v>
      </c>
      <c r="BG1894" s="81" t="e">
        <f t="shared" ca="1" si="2209"/>
        <v>#REF!</v>
      </c>
      <c r="BH1894" s="81" t="e">
        <f t="shared" ca="1" si="2209"/>
        <v>#REF!</v>
      </c>
      <c r="BI1894" s="81" t="e">
        <f t="shared" ca="1" si="2209"/>
        <v>#REF!</v>
      </c>
      <c r="BJ1894" s="81" t="e">
        <f t="shared" ca="1" si="2209"/>
        <v>#REF!</v>
      </c>
      <c r="BK1894" s="81" t="e">
        <f t="shared" ca="1" si="2209"/>
        <v>#REF!</v>
      </c>
      <c r="BL1894" s="81" t="e">
        <f t="shared" ca="1" si="2209"/>
        <v>#REF!</v>
      </c>
      <c r="BM1894" s="81" t="e">
        <f t="shared" ca="1" si="2209"/>
        <v>#REF!</v>
      </c>
      <c r="BN1894" s="81" t="e">
        <f t="shared" ca="1" si="2209"/>
        <v>#REF!</v>
      </c>
      <c r="BO1894" s="81" t="e">
        <f t="shared" ca="1" si="2209"/>
        <v>#REF!</v>
      </c>
      <c r="BP1894" s="81" t="e">
        <f t="shared" ca="1" si="2209"/>
        <v>#REF!</v>
      </c>
      <c r="BQ1894" s="81" t="e">
        <f t="shared" ca="1" si="2209"/>
        <v>#REF!</v>
      </c>
      <c r="BR1894" s="81" t="e">
        <f t="shared" ca="1" si="2209"/>
        <v>#REF!</v>
      </c>
      <c r="BS1894" s="81" t="e">
        <f t="shared" ca="1" si="2209"/>
        <v>#REF!</v>
      </c>
      <c r="BT1894" s="81" t="e">
        <f t="shared" ca="1" si="2209"/>
        <v>#REF!</v>
      </c>
      <c r="BU1894" s="81" t="e">
        <f t="shared" ca="1" si="2209"/>
        <v>#REF!</v>
      </c>
      <c r="BV1894" s="81" t="e">
        <f t="shared" ca="1" si="2209"/>
        <v>#REF!</v>
      </c>
      <c r="BW1894" s="81" t="e">
        <f t="shared" ca="1" si="2209"/>
        <v>#REF!</v>
      </c>
      <c r="BX1894" s="81" t="e">
        <f t="shared" ca="1" si="2209"/>
        <v>#REF!</v>
      </c>
      <c r="BY1894" s="81" t="e">
        <f t="shared" ca="1" si="2209"/>
        <v>#REF!</v>
      </c>
      <c r="BZ1894" s="81" t="e">
        <f t="shared" ca="1" si="2209"/>
        <v>#REF!</v>
      </c>
      <c r="CA1894" s="81" t="e">
        <f t="shared" ca="1" si="2209"/>
        <v>#REF!</v>
      </c>
      <c r="CB1894" s="81" t="e">
        <f t="shared" ca="1" si="2209"/>
        <v>#REF!</v>
      </c>
      <c r="CC1894" s="81" t="e">
        <f t="shared" ca="1" si="2209"/>
        <v>#REF!</v>
      </c>
      <c r="CD1894" s="81" t="e">
        <f t="shared" ca="1" si="2209"/>
        <v>#REF!</v>
      </c>
      <c r="CE1894" s="81" t="e">
        <f t="shared" ref="CE1894:CL1894" ca="1" si="2210">CD1894+CE1888</f>
        <v>#REF!</v>
      </c>
      <c r="CF1894" s="81" t="e">
        <f t="shared" ca="1" si="2210"/>
        <v>#REF!</v>
      </c>
      <c r="CG1894" s="81" t="e">
        <f t="shared" ca="1" si="2210"/>
        <v>#REF!</v>
      </c>
      <c r="CH1894" s="81" t="e">
        <f t="shared" ca="1" si="2210"/>
        <v>#REF!</v>
      </c>
      <c r="CI1894" s="81" t="e">
        <f t="shared" ca="1" si="2210"/>
        <v>#REF!</v>
      </c>
      <c r="CJ1894" s="81" t="e">
        <f t="shared" ca="1" si="2210"/>
        <v>#REF!</v>
      </c>
      <c r="CK1894" s="81" t="e">
        <f t="shared" ca="1" si="2210"/>
        <v>#REF!</v>
      </c>
      <c r="CL1894" s="81" t="e">
        <f t="shared" ca="1" si="2210"/>
        <v>#REF!</v>
      </c>
    </row>
    <row r="1895" spans="2:90" x14ac:dyDescent="0.4">
      <c r="B1895" s="123" t="str">
        <f>"Net Intangibles - "&amp;SUBSTITUTE(B1878,":","")</f>
        <v>Net Intangibles - Volume driven secondary intangible assets</v>
      </c>
      <c r="C1895" t="s">
        <v>240</v>
      </c>
      <c r="D1895" t="s">
        <v>759</v>
      </c>
      <c r="E1895" s="8" t="str">
        <f t="shared" si="2198"/>
        <v>1895 FAINT-S</v>
      </c>
      <c r="G1895" s="8" t="str">
        <f t="shared" si="2200"/>
        <v>1895 FAINT-S</v>
      </c>
      <c r="H1895" s="27"/>
      <c r="J1895" s="33">
        <f ca="1">SUMIF($4:$4,J$2,1895:1895)</f>
        <v>0</v>
      </c>
      <c r="K1895" s="33" t="e">
        <f t="shared" ca="1" si="2204"/>
        <v>#REF!</v>
      </c>
      <c r="L1895" s="33" t="e">
        <f t="shared" ca="1" si="2204"/>
        <v>#REF!</v>
      </c>
      <c r="M1895" s="33" t="e">
        <f t="shared" ca="1" si="2204"/>
        <v>#REF!</v>
      </c>
      <c r="N1895" s="33" t="e">
        <f t="shared" ca="1" si="2204"/>
        <v>#REF!</v>
      </c>
      <c r="O1895" s="33" t="e">
        <f t="shared" ca="1" si="2204"/>
        <v>#REF!</v>
      </c>
      <c r="P1895" s="33" t="e">
        <f t="shared" ca="1" si="2204"/>
        <v>#REF!</v>
      </c>
      <c r="R1895" s="33">
        <f ca="1">$J1895</f>
        <v>0</v>
      </c>
      <c r="S1895" s="77" t="e">
        <f t="shared" ref="S1895" ca="1" si="2211">SUM(S1893:S1894)</f>
        <v>#REF!</v>
      </c>
      <c r="T1895" s="77" t="e">
        <f t="shared" ref="T1895:AX1895" ca="1" si="2212">SUM(T1893:T1894)</f>
        <v>#REF!</v>
      </c>
      <c r="U1895" s="77" t="e">
        <f t="shared" ca="1" si="2212"/>
        <v>#REF!</v>
      </c>
      <c r="V1895" s="77" t="e">
        <f t="shared" ca="1" si="2212"/>
        <v>#REF!</v>
      </c>
      <c r="W1895" s="77" t="e">
        <f t="shared" ca="1" si="2212"/>
        <v>#REF!</v>
      </c>
      <c r="X1895" s="77" t="e">
        <f t="shared" ca="1" si="2212"/>
        <v>#REF!</v>
      </c>
      <c r="Y1895" s="77" t="e">
        <f t="shared" ca="1" si="2212"/>
        <v>#REF!</v>
      </c>
      <c r="Z1895" s="77" t="e">
        <f t="shared" ca="1" si="2212"/>
        <v>#REF!</v>
      </c>
      <c r="AA1895" s="77" t="e">
        <f t="shared" ca="1" si="2212"/>
        <v>#REF!</v>
      </c>
      <c r="AB1895" s="77" t="e">
        <f t="shared" ca="1" si="2212"/>
        <v>#REF!</v>
      </c>
      <c r="AC1895" s="77" t="e">
        <f t="shared" ca="1" si="2212"/>
        <v>#REF!</v>
      </c>
      <c r="AD1895" s="77" t="e">
        <f t="shared" ca="1" si="2212"/>
        <v>#REF!</v>
      </c>
      <c r="AE1895" s="77" t="e">
        <f t="shared" ca="1" si="2212"/>
        <v>#REF!</v>
      </c>
      <c r="AF1895" s="77" t="e">
        <f t="shared" ca="1" si="2212"/>
        <v>#REF!</v>
      </c>
      <c r="AG1895" s="77" t="e">
        <f t="shared" ca="1" si="2212"/>
        <v>#REF!</v>
      </c>
      <c r="AH1895" s="77" t="e">
        <f t="shared" ca="1" si="2212"/>
        <v>#REF!</v>
      </c>
      <c r="AI1895" s="77" t="e">
        <f t="shared" ca="1" si="2212"/>
        <v>#REF!</v>
      </c>
      <c r="AJ1895" s="77" t="e">
        <f t="shared" ca="1" si="2212"/>
        <v>#REF!</v>
      </c>
      <c r="AK1895" s="77" t="e">
        <f t="shared" ca="1" si="2212"/>
        <v>#REF!</v>
      </c>
      <c r="AL1895" s="77" t="e">
        <f t="shared" ca="1" si="2212"/>
        <v>#REF!</v>
      </c>
      <c r="AM1895" s="77" t="e">
        <f t="shared" ca="1" si="2212"/>
        <v>#REF!</v>
      </c>
      <c r="AN1895" s="77" t="e">
        <f t="shared" ca="1" si="2212"/>
        <v>#REF!</v>
      </c>
      <c r="AO1895" s="77" t="e">
        <f t="shared" ca="1" si="2212"/>
        <v>#REF!</v>
      </c>
      <c r="AP1895" s="77" t="e">
        <f t="shared" ca="1" si="2212"/>
        <v>#REF!</v>
      </c>
      <c r="AQ1895" s="77" t="e">
        <f t="shared" ca="1" si="2212"/>
        <v>#REF!</v>
      </c>
      <c r="AR1895" s="77" t="e">
        <f t="shared" ca="1" si="2212"/>
        <v>#REF!</v>
      </c>
      <c r="AS1895" s="77" t="e">
        <f t="shared" ca="1" si="2212"/>
        <v>#REF!</v>
      </c>
      <c r="AT1895" s="77" t="e">
        <f t="shared" ca="1" si="2212"/>
        <v>#REF!</v>
      </c>
      <c r="AU1895" s="77" t="e">
        <f t="shared" ca="1" si="2212"/>
        <v>#REF!</v>
      </c>
      <c r="AV1895" s="77" t="e">
        <f t="shared" ca="1" si="2212"/>
        <v>#REF!</v>
      </c>
      <c r="AW1895" s="77" t="e">
        <f t="shared" ca="1" si="2212"/>
        <v>#REF!</v>
      </c>
      <c r="AX1895" s="77" t="e">
        <f t="shared" ca="1" si="2212"/>
        <v>#REF!</v>
      </c>
      <c r="AY1895" s="77" t="e">
        <f t="shared" ref="AY1895:CD1895" ca="1" si="2213">SUM(AY1893:AY1894)</f>
        <v>#REF!</v>
      </c>
      <c r="AZ1895" s="77" t="e">
        <f t="shared" ca="1" si="2213"/>
        <v>#REF!</v>
      </c>
      <c r="BA1895" s="77" t="e">
        <f t="shared" ca="1" si="2213"/>
        <v>#REF!</v>
      </c>
      <c r="BB1895" s="77" t="e">
        <f t="shared" ca="1" si="2213"/>
        <v>#REF!</v>
      </c>
      <c r="BC1895" s="77" t="e">
        <f t="shared" ca="1" si="2213"/>
        <v>#REF!</v>
      </c>
      <c r="BD1895" s="77" t="e">
        <f t="shared" ca="1" si="2213"/>
        <v>#REF!</v>
      </c>
      <c r="BE1895" s="77" t="e">
        <f t="shared" ca="1" si="2213"/>
        <v>#REF!</v>
      </c>
      <c r="BF1895" s="77" t="e">
        <f t="shared" ca="1" si="2213"/>
        <v>#REF!</v>
      </c>
      <c r="BG1895" s="77" t="e">
        <f t="shared" ca="1" si="2213"/>
        <v>#REF!</v>
      </c>
      <c r="BH1895" s="77" t="e">
        <f t="shared" ca="1" si="2213"/>
        <v>#REF!</v>
      </c>
      <c r="BI1895" s="77" t="e">
        <f t="shared" ca="1" si="2213"/>
        <v>#REF!</v>
      </c>
      <c r="BJ1895" s="77" t="e">
        <f t="shared" ca="1" si="2213"/>
        <v>#REF!</v>
      </c>
      <c r="BK1895" s="77" t="e">
        <f t="shared" ca="1" si="2213"/>
        <v>#REF!</v>
      </c>
      <c r="BL1895" s="77" t="e">
        <f t="shared" ca="1" si="2213"/>
        <v>#REF!</v>
      </c>
      <c r="BM1895" s="77" t="e">
        <f t="shared" ca="1" si="2213"/>
        <v>#REF!</v>
      </c>
      <c r="BN1895" s="77" t="e">
        <f t="shared" ca="1" si="2213"/>
        <v>#REF!</v>
      </c>
      <c r="BO1895" s="77" t="e">
        <f t="shared" ca="1" si="2213"/>
        <v>#REF!</v>
      </c>
      <c r="BP1895" s="77" t="e">
        <f t="shared" ca="1" si="2213"/>
        <v>#REF!</v>
      </c>
      <c r="BQ1895" s="77" t="e">
        <f t="shared" ca="1" si="2213"/>
        <v>#REF!</v>
      </c>
      <c r="BR1895" s="77" t="e">
        <f t="shared" ca="1" si="2213"/>
        <v>#REF!</v>
      </c>
      <c r="BS1895" s="77" t="e">
        <f t="shared" ca="1" si="2213"/>
        <v>#REF!</v>
      </c>
      <c r="BT1895" s="77" t="e">
        <f t="shared" ca="1" si="2213"/>
        <v>#REF!</v>
      </c>
      <c r="BU1895" s="77" t="e">
        <f t="shared" ca="1" si="2213"/>
        <v>#REF!</v>
      </c>
      <c r="BV1895" s="77" t="e">
        <f t="shared" ca="1" si="2213"/>
        <v>#REF!</v>
      </c>
      <c r="BW1895" s="77" t="e">
        <f t="shared" ca="1" si="2213"/>
        <v>#REF!</v>
      </c>
      <c r="BX1895" s="77" t="e">
        <f t="shared" ca="1" si="2213"/>
        <v>#REF!</v>
      </c>
      <c r="BY1895" s="77" t="e">
        <f t="shared" ca="1" si="2213"/>
        <v>#REF!</v>
      </c>
      <c r="BZ1895" s="77" t="e">
        <f t="shared" ca="1" si="2213"/>
        <v>#REF!</v>
      </c>
      <c r="CA1895" s="77" t="e">
        <f t="shared" ca="1" si="2213"/>
        <v>#REF!</v>
      </c>
      <c r="CB1895" s="77" t="e">
        <f t="shared" ca="1" si="2213"/>
        <v>#REF!</v>
      </c>
      <c r="CC1895" s="77" t="e">
        <f t="shared" ca="1" si="2213"/>
        <v>#REF!</v>
      </c>
      <c r="CD1895" s="77" t="e">
        <f t="shared" ca="1" si="2213"/>
        <v>#REF!</v>
      </c>
      <c r="CE1895" s="77" t="e">
        <f t="shared" ref="CE1895:CK1895" ca="1" si="2214">SUM(CE1893:CE1894)</f>
        <v>#REF!</v>
      </c>
      <c r="CF1895" s="77" t="e">
        <f t="shared" ca="1" si="2214"/>
        <v>#REF!</v>
      </c>
      <c r="CG1895" s="77" t="e">
        <f t="shared" ca="1" si="2214"/>
        <v>#REF!</v>
      </c>
      <c r="CH1895" s="77" t="e">
        <f t="shared" ca="1" si="2214"/>
        <v>#REF!</v>
      </c>
      <c r="CI1895" s="77" t="e">
        <f t="shared" ca="1" si="2214"/>
        <v>#REF!</v>
      </c>
      <c r="CJ1895" s="77" t="e">
        <f t="shared" ca="1" si="2214"/>
        <v>#REF!</v>
      </c>
      <c r="CK1895" s="77" t="e">
        <f t="shared" ca="1" si="2214"/>
        <v>#REF!</v>
      </c>
      <c r="CL1895" s="77" t="e">
        <f t="shared" ref="CL1895" ca="1" si="2215">SUM(CL1893:CL1894)</f>
        <v>#REF!</v>
      </c>
    </row>
    <row r="1896" spans="2:90" x14ac:dyDescent="0.4">
      <c r="B1896" s="123"/>
      <c r="D1896" t="s">
        <v>759</v>
      </c>
      <c r="E1896" s="8" t="str">
        <f>ROW()&amp;" "&amp;D1896</f>
        <v>1896 FAINT-S</v>
      </c>
      <c r="G1896" s="8" t="s">
        <v>244</v>
      </c>
      <c r="H1896" s="27"/>
      <c r="J1896" s="77"/>
      <c r="K1896" s="33"/>
      <c r="L1896" s="33"/>
      <c r="M1896" s="33"/>
      <c r="N1896" s="33"/>
      <c r="O1896" s="33"/>
      <c r="P1896" s="33"/>
      <c r="R1896" s="33"/>
      <c r="S1896" s="77"/>
      <c r="T1896" s="77"/>
      <c r="U1896" s="77"/>
      <c r="V1896" s="77"/>
      <c r="W1896" s="77"/>
      <c r="X1896" s="77"/>
      <c r="Y1896" s="77"/>
      <c r="Z1896" s="77"/>
      <c r="AA1896" s="77"/>
      <c r="AB1896" s="77"/>
      <c r="AC1896" s="77"/>
      <c r="AD1896" s="77"/>
      <c r="AE1896" s="77"/>
      <c r="AF1896" s="77"/>
      <c r="AG1896" s="77"/>
      <c r="AH1896" s="77"/>
      <c r="AI1896" s="77"/>
      <c r="AJ1896" s="77"/>
      <c r="AK1896" s="77"/>
      <c r="AL1896" s="77"/>
      <c r="AM1896" s="77"/>
      <c r="AN1896" s="77"/>
      <c r="AO1896" s="77"/>
      <c r="AP1896" s="77"/>
      <c r="AQ1896" s="77"/>
      <c r="AR1896" s="77"/>
      <c r="AS1896" s="77"/>
      <c r="AT1896" s="77"/>
      <c r="AU1896" s="77"/>
      <c r="AV1896" s="77"/>
      <c r="AW1896" s="77"/>
      <c r="AX1896" s="77"/>
      <c r="AY1896" s="77"/>
      <c r="AZ1896" s="77"/>
      <c r="BA1896" s="77"/>
      <c r="BB1896" s="77"/>
      <c r="BC1896" s="77"/>
      <c r="BD1896" s="77"/>
      <c r="BE1896" s="77"/>
      <c r="BF1896" s="77"/>
      <c r="BG1896" s="77"/>
      <c r="BH1896" s="77"/>
      <c r="BI1896" s="77"/>
      <c r="BJ1896" s="77"/>
      <c r="BK1896" s="77"/>
      <c r="BL1896" s="77"/>
      <c r="BM1896" s="77"/>
      <c r="BN1896" s="77"/>
      <c r="BO1896" s="77"/>
      <c r="BP1896" s="77"/>
      <c r="BQ1896" s="77"/>
      <c r="BR1896" s="77"/>
      <c r="BS1896" s="77"/>
      <c r="BT1896" s="77"/>
      <c r="BU1896" s="77"/>
      <c r="BV1896" s="77"/>
      <c r="BW1896" s="77"/>
      <c r="BX1896" s="77"/>
      <c r="BY1896" s="77"/>
      <c r="BZ1896" s="77"/>
      <c r="CA1896" s="77"/>
      <c r="CB1896" s="77"/>
      <c r="CC1896" s="77"/>
      <c r="CD1896" s="77"/>
      <c r="CE1896" s="77"/>
      <c r="CF1896" s="77"/>
      <c r="CG1896" s="77"/>
      <c r="CH1896" s="77"/>
      <c r="CI1896" s="77"/>
      <c r="CJ1896" s="77"/>
      <c r="CK1896" s="77"/>
      <c r="CL1896" s="77"/>
    </row>
    <row r="1897" spans="2:90" x14ac:dyDescent="0.4">
      <c r="B1897" s="132" t="str">
        <f>B1870</f>
        <v>(Primary label)</v>
      </c>
      <c r="D1897" t="s">
        <v>759</v>
      </c>
      <c r="E1897" s="8" t="str">
        <f>ROW()&amp;" "&amp;D1897</f>
        <v>1897 FAINT-S</v>
      </c>
      <c r="G1897" t="s">
        <v>332</v>
      </c>
      <c r="H1897" s="27"/>
      <c r="I1897" s="78"/>
      <c r="J1897" s="78"/>
      <c r="K1897" s="33"/>
      <c r="L1897" s="33"/>
      <c r="M1897" s="33"/>
      <c r="N1897" s="33"/>
      <c r="O1897" s="33"/>
      <c r="P1897" s="33"/>
      <c r="R1897" s="33"/>
      <c r="S1897" s="77"/>
      <c r="T1897" s="77"/>
      <c r="U1897" s="77"/>
      <c r="V1897" s="77"/>
      <c r="W1897" s="77"/>
      <c r="X1897" s="77"/>
      <c r="Y1897" s="77"/>
      <c r="Z1897" s="77"/>
      <c r="AA1897" s="77"/>
      <c r="AB1897" s="77"/>
      <c r="AC1897" s="77"/>
      <c r="AD1897" s="77"/>
      <c r="AE1897" s="77"/>
      <c r="AF1897" s="77"/>
      <c r="AG1897" s="77"/>
      <c r="AH1897" s="77"/>
      <c r="AI1897" s="77"/>
      <c r="AJ1897" s="77"/>
      <c r="AK1897" s="77"/>
      <c r="AL1897" s="77"/>
      <c r="AM1897" s="77"/>
      <c r="AN1897" s="77"/>
      <c r="AO1897" s="77"/>
      <c r="AP1897" s="77"/>
      <c r="AQ1897" s="77"/>
      <c r="AR1897" s="77"/>
      <c r="AS1897" s="77"/>
      <c r="AT1897" s="77"/>
      <c r="AU1897" s="77"/>
      <c r="AV1897" s="77"/>
      <c r="AW1897" s="77"/>
      <c r="AX1897" s="77"/>
      <c r="AY1897" s="77"/>
      <c r="AZ1897" s="77"/>
      <c r="BA1897" s="77"/>
      <c r="BB1897" s="77"/>
      <c r="BC1897" s="77"/>
      <c r="BD1897" s="77"/>
      <c r="BE1897" s="77"/>
      <c r="BF1897" s="77"/>
      <c r="BG1897" s="77"/>
      <c r="BH1897" s="77"/>
      <c r="BI1897" s="77"/>
      <c r="BJ1897" s="77"/>
      <c r="BK1897" s="77"/>
      <c r="BL1897" s="77"/>
      <c r="BM1897" s="77"/>
      <c r="BN1897" s="77"/>
      <c r="BO1897" s="77"/>
      <c r="BP1897" s="77"/>
      <c r="BQ1897" s="77"/>
      <c r="BR1897" s="77"/>
      <c r="BS1897" s="77"/>
      <c r="BT1897" s="77"/>
      <c r="BU1897" s="77"/>
      <c r="BV1897" s="77"/>
      <c r="BW1897" s="77"/>
      <c r="BX1897" s="77"/>
      <c r="BY1897" s="77"/>
      <c r="BZ1897" s="77"/>
      <c r="CA1897" s="77"/>
      <c r="CB1897" s="77"/>
      <c r="CC1897" s="77"/>
      <c r="CD1897" s="77"/>
      <c r="CE1897" s="77"/>
      <c r="CF1897" s="77"/>
      <c r="CG1897" s="77"/>
      <c r="CH1897" s="77"/>
      <c r="CI1897" s="77"/>
      <c r="CJ1897" s="77"/>
      <c r="CK1897" s="77"/>
      <c r="CL1897" s="77"/>
    </row>
    <row r="1898" spans="2:90" x14ac:dyDescent="0.4">
      <c r="B1898" s="132" t="str">
        <f>B1871</f>
        <v>primary unit</v>
      </c>
      <c r="D1898" t="s">
        <v>759</v>
      </c>
      <c r="E1898" s="8" t="str">
        <f>ROW()&amp;" "&amp;D1898</f>
        <v>1898 FAINT-S</v>
      </c>
      <c r="G1898" t="s">
        <v>332</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row>
    <row r="1899" spans="2:90" x14ac:dyDescent="0.4">
      <c r="B1899" s="132" t="str">
        <f>B1872</f>
        <v>Primary revenue driver</v>
      </c>
      <c r="D1899" t="s">
        <v>759</v>
      </c>
      <c r="E1899" s="8" t="str">
        <f>ROW()&amp;" "&amp;D1899</f>
        <v>1899 FAINT-S</v>
      </c>
      <c r="G1899" t="s">
        <v>332</v>
      </c>
      <c r="K1899" s="53"/>
      <c r="L1899" s="53"/>
      <c r="M1899" s="53"/>
      <c r="N1899" s="53"/>
      <c r="O1899" s="53"/>
      <c r="P1899" s="53"/>
      <c r="R1899" s="24"/>
      <c r="S1899" s="175" t="str">
        <f t="shared" ref="S1899" si="2216">S1872</f>
        <v>S$12</v>
      </c>
      <c r="T1899" s="175" t="str">
        <f t="shared" ref="T1899:AX1899" si="2217">T1872</f>
        <v>T$12</v>
      </c>
      <c r="U1899" s="175" t="str">
        <f t="shared" si="2217"/>
        <v>U$12</v>
      </c>
      <c r="V1899" s="175" t="str">
        <f t="shared" si="2217"/>
        <v>V$12</v>
      </c>
      <c r="W1899" s="175" t="str">
        <f t="shared" si="2217"/>
        <v>W$12</v>
      </c>
      <c r="X1899" s="175" t="str">
        <f t="shared" si="2217"/>
        <v>X$12</v>
      </c>
      <c r="Y1899" s="175" t="str">
        <f t="shared" si="2217"/>
        <v>Y$12</v>
      </c>
      <c r="Z1899" s="175" t="str">
        <f t="shared" si="2217"/>
        <v>Z$12</v>
      </c>
      <c r="AA1899" s="175" t="str">
        <f t="shared" si="2217"/>
        <v>AA$12</v>
      </c>
      <c r="AB1899" s="175" t="str">
        <f t="shared" si="2217"/>
        <v>AB$12</v>
      </c>
      <c r="AC1899" s="175" t="str">
        <f t="shared" si="2217"/>
        <v>AC$12</v>
      </c>
      <c r="AD1899" s="175" t="str">
        <f t="shared" si="2217"/>
        <v>AD$12</v>
      </c>
      <c r="AE1899" s="175" t="str">
        <f t="shared" si="2217"/>
        <v>AE$12</v>
      </c>
      <c r="AF1899" s="175" t="str">
        <f t="shared" si="2217"/>
        <v>AF$12</v>
      </c>
      <c r="AG1899" s="175" t="str">
        <f t="shared" si="2217"/>
        <v>AG$12</v>
      </c>
      <c r="AH1899" s="175" t="str">
        <f t="shared" si="2217"/>
        <v>AH$12</v>
      </c>
      <c r="AI1899" s="175" t="str">
        <f t="shared" si="2217"/>
        <v>AI$12</v>
      </c>
      <c r="AJ1899" s="175" t="str">
        <f t="shared" si="2217"/>
        <v>AJ$12</v>
      </c>
      <c r="AK1899" s="175" t="str">
        <f t="shared" si="2217"/>
        <v>AK$12</v>
      </c>
      <c r="AL1899" s="175" t="str">
        <f t="shared" si="2217"/>
        <v>AL$12</v>
      </c>
      <c r="AM1899" s="175" t="str">
        <f t="shared" si="2217"/>
        <v>AM$12</v>
      </c>
      <c r="AN1899" s="175" t="str">
        <f t="shared" si="2217"/>
        <v>AN$12</v>
      </c>
      <c r="AO1899" s="175" t="str">
        <f t="shared" si="2217"/>
        <v>AO$12</v>
      </c>
      <c r="AP1899" s="175" t="str">
        <f t="shared" si="2217"/>
        <v>AP$12</v>
      </c>
      <c r="AQ1899" s="175" t="str">
        <f t="shared" si="2217"/>
        <v>AQ$12</v>
      </c>
      <c r="AR1899" s="175" t="str">
        <f t="shared" si="2217"/>
        <v>AR$12</v>
      </c>
      <c r="AS1899" s="175" t="str">
        <f t="shared" si="2217"/>
        <v>AS$12</v>
      </c>
      <c r="AT1899" s="175" t="str">
        <f t="shared" si="2217"/>
        <v>AT$12</v>
      </c>
      <c r="AU1899" s="175" t="str">
        <f t="shared" si="2217"/>
        <v>AU$12</v>
      </c>
      <c r="AV1899" s="175" t="str">
        <f t="shared" si="2217"/>
        <v>AV$12</v>
      </c>
      <c r="AW1899" s="175" t="str">
        <f t="shared" si="2217"/>
        <v>AW$12</v>
      </c>
      <c r="AX1899" s="175" t="str">
        <f t="shared" si="2217"/>
        <v>AX$12</v>
      </c>
      <c r="AY1899" s="175" t="str">
        <f t="shared" ref="AY1899:CD1899" si="2218">AY1872</f>
        <v>AY$12</v>
      </c>
      <c r="AZ1899" s="175" t="str">
        <f t="shared" si="2218"/>
        <v>AZ$12</v>
      </c>
      <c r="BA1899" s="175" t="str">
        <f t="shared" si="2218"/>
        <v>BA$12</v>
      </c>
      <c r="BB1899" s="175" t="str">
        <f t="shared" si="2218"/>
        <v>BB$12</v>
      </c>
      <c r="BC1899" s="175" t="str">
        <f t="shared" si="2218"/>
        <v>BC$12</v>
      </c>
      <c r="BD1899" s="175" t="str">
        <f t="shared" si="2218"/>
        <v>BD$12</v>
      </c>
      <c r="BE1899" s="175" t="str">
        <f t="shared" si="2218"/>
        <v>BE$12</v>
      </c>
      <c r="BF1899" s="175" t="str">
        <f t="shared" si="2218"/>
        <v>BF$12</v>
      </c>
      <c r="BG1899" s="175" t="str">
        <f t="shared" si="2218"/>
        <v>BG$12</v>
      </c>
      <c r="BH1899" s="175" t="str">
        <f t="shared" si="2218"/>
        <v>BH$12</v>
      </c>
      <c r="BI1899" s="175" t="str">
        <f t="shared" si="2218"/>
        <v>BI$12</v>
      </c>
      <c r="BJ1899" s="175" t="str">
        <f t="shared" si="2218"/>
        <v>BJ$12</v>
      </c>
      <c r="BK1899" s="175" t="str">
        <f t="shared" si="2218"/>
        <v>BK$12</v>
      </c>
      <c r="BL1899" s="175" t="str">
        <f t="shared" si="2218"/>
        <v>BL$12</v>
      </c>
      <c r="BM1899" s="175" t="str">
        <f t="shared" si="2218"/>
        <v>BM$12</v>
      </c>
      <c r="BN1899" s="175" t="str">
        <f t="shared" si="2218"/>
        <v>BN$12</v>
      </c>
      <c r="BO1899" s="175" t="str">
        <f t="shared" si="2218"/>
        <v>BO$12</v>
      </c>
      <c r="BP1899" s="175" t="str">
        <f t="shared" si="2218"/>
        <v>BP$12</v>
      </c>
      <c r="BQ1899" s="175" t="str">
        <f t="shared" si="2218"/>
        <v>BQ$12</v>
      </c>
      <c r="BR1899" s="175" t="str">
        <f t="shared" si="2218"/>
        <v>BR$12</v>
      </c>
      <c r="BS1899" s="175" t="str">
        <f t="shared" si="2218"/>
        <v>BS$12</v>
      </c>
      <c r="BT1899" s="175" t="str">
        <f t="shared" si="2218"/>
        <v>BT$12</v>
      </c>
      <c r="BU1899" s="175" t="str">
        <f t="shared" si="2218"/>
        <v>BU$12</v>
      </c>
      <c r="BV1899" s="175" t="str">
        <f t="shared" si="2218"/>
        <v>BV$12</v>
      </c>
      <c r="BW1899" s="175" t="str">
        <f t="shared" si="2218"/>
        <v>BW$12</v>
      </c>
      <c r="BX1899" s="175" t="str">
        <f t="shared" si="2218"/>
        <v>BX$12</v>
      </c>
      <c r="BY1899" s="175" t="str">
        <f t="shared" si="2218"/>
        <v>BY$12</v>
      </c>
      <c r="BZ1899" s="175" t="str">
        <f t="shared" si="2218"/>
        <v>BZ$12</v>
      </c>
      <c r="CA1899" s="175" t="str">
        <f t="shared" si="2218"/>
        <v>CA$12</v>
      </c>
      <c r="CB1899" s="175" t="str">
        <f t="shared" si="2218"/>
        <v>CB$12</v>
      </c>
      <c r="CC1899" s="175" t="str">
        <f t="shared" si="2218"/>
        <v>CC$12</v>
      </c>
      <c r="CD1899" s="175" t="str">
        <f t="shared" si="2218"/>
        <v>CD$12</v>
      </c>
      <c r="CE1899" s="175" t="str">
        <f t="shared" ref="CE1899:CK1899" si="2219">CE1872</f>
        <v>CE$12</v>
      </c>
      <c r="CF1899" s="175" t="str">
        <f t="shared" si="2219"/>
        <v>CF$12</v>
      </c>
      <c r="CG1899" s="175" t="str">
        <f t="shared" si="2219"/>
        <v>CG$12</v>
      </c>
      <c r="CH1899" s="175" t="str">
        <f t="shared" si="2219"/>
        <v>CH$12</v>
      </c>
      <c r="CI1899" s="175" t="str">
        <f t="shared" si="2219"/>
        <v>CI$12</v>
      </c>
      <c r="CJ1899" s="175" t="str">
        <f t="shared" si="2219"/>
        <v>CJ$12</v>
      </c>
      <c r="CK1899" s="175" t="str">
        <f t="shared" si="2219"/>
        <v>CK$12</v>
      </c>
      <c r="CL1899" s="175" t="str">
        <f t="shared" ref="CL1899" si="2220">CL1872</f>
        <v>CL$12</v>
      </c>
    </row>
    <row r="1900" spans="2:90" x14ac:dyDescent="0.4">
      <c r="B1900" s="132" t="str">
        <f>B1873</f>
        <v>Primary volume driver</v>
      </c>
      <c r="D1900" t="s">
        <v>759</v>
      </c>
      <c r="E1900" s="8" t="str">
        <f>ROW()&amp;" "&amp;D1900</f>
        <v>1900 FAINT-S</v>
      </c>
      <c r="G1900" t="s">
        <v>332</v>
      </c>
      <c r="H1900" s="12"/>
      <c r="I1900" s="60"/>
      <c r="J1900" s="60"/>
      <c r="K1900" s="15"/>
      <c r="L1900" s="15"/>
      <c r="M1900" s="15"/>
      <c r="N1900" s="15"/>
      <c r="O1900" s="15"/>
      <c r="P1900" s="15"/>
      <c r="R1900" s="15"/>
      <c r="S1900" s="175" t="str">
        <f t="shared" ref="S1900" si="2221">S1873</f>
        <v>S$13</v>
      </c>
      <c r="T1900" s="175" t="str">
        <f t="shared" ref="T1900:AX1900" si="2222">T1873</f>
        <v>T$13</v>
      </c>
      <c r="U1900" s="175" t="str">
        <f t="shared" si="2222"/>
        <v>U$13</v>
      </c>
      <c r="V1900" s="175" t="str">
        <f t="shared" si="2222"/>
        <v>V$13</v>
      </c>
      <c r="W1900" s="175" t="str">
        <f t="shared" si="2222"/>
        <v>W$13</v>
      </c>
      <c r="X1900" s="175" t="str">
        <f t="shared" si="2222"/>
        <v>X$13</v>
      </c>
      <c r="Y1900" s="175" t="str">
        <f t="shared" si="2222"/>
        <v>Y$13</v>
      </c>
      <c r="Z1900" s="175" t="str">
        <f t="shared" si="2222"/>
        <v>Z$13</v>
      </c>
      <c r="AA1900" s="175" t="str">
        <f t="shared" si="2222"/>
        <v>AA$13</v>
      </c>
      <c r="AB1900" s="175" t="str">
        <f t="shared" si="2222"/>
        <v>AB$13</v>
      </c>
      <c r="AC1900" s="175" t="str">
        <f t="shared" si="2222"/>
        <v>AC$13</v>
      </c>
      <c r="AD1900" s="175" t="str">
        <f t="shared" si="2222"/>
        <v>AD$13</v>
      </c>
      <c r="AE1900" s="175" t="str">
        <f t="shared" si="2222"/>
        <v>AE$13</v>
      </c>
      <c r="AF1900" s="175" t="str">
        <f t="shared" si="2222"/>
        <v>AF$13</v>
      </c>
      <c r="AG1900" s="175" t="str">
        <f t="shared" si="2222"/>
        <v>AG$13</v>
      </c>
      <c r="AH1900" s="175" t="str">
        <f t="shared" si="2222"/>
        <v>AH$13</v>
      </c>
      <c r="AI1900" s="175" t="str">
        <f t="shared" si="2222"/>
        <v>AI$13</v>
      </c>
      <c r="AJ1900" s="175" t="str">
        <f t="shared" si="2222"/>
        <v>AJ$13</v>
      </c>
      <c r="AK1900" s="175" t="str">
        <f t="shared" si="2222"/>
        <v>AK$13</v>
      </c>
      <c r="AL1900" s="175" t="str">
        <f t="shared" si="2222"/>
        <v>AL$13</v>
      </c>
      <c r="AM1900" s="175" t="str">
        <f t="shared" si="2222"/>
        <v>AM$13</v>
      </c>
      <c r="AN1900" s="175" t="str">
        <f t="shared" si="2222"/>
        <v>AN$13</v>
      </c>
      <c r="AO1900" s="175" t="str">
        <f t="shared" si="2222"/>
        <v>AO$13</v>
      </c>
      <c r="AP1900" s="175" t="str">
        <f t="shared" si="2222"/>
        <v>AP$13</v>
      </c>
      <c r="AQ1900" s="175" t="str">
        <f t="shared" si="2222"/>
        <v>AQ$13</v>
      </c>
      <c r="AR1900" s="175" t="str">
        <f t="shared" si="2222"/>
        <v>AR$13</v>
      </c>
      <c r="AS1900" s="175" t="str">
        <f t="shared" si="2222"/>
        <v>AS$13</v>
      </c>
      <c r="AT1900" s="175" t="str">
        <f t="shared" si="2222"/>
        <v>AT$13</v>
      </c>
      <c r="AU1900" s="175" t="str">
        <f t="shared" si="2222"/>
        <v>AU$13</v>
      </c>
      <c r="AV1900" s="175" t="str">
        <f t="shared" si="2222"/>
        <v>AV$13</v>
      </c>
      <c r="AW1900" s="175" t="str">
        <f t="shared" si="2222"/>
        <v>AW$13</v>
      </c>
      <c r="AX1900" s="175" t="str">
        <f t="shared" si="2222"/>
        <v>AX$13</v>
      </c>
      <c r="AY1900" s="175" t="str">
        <f t="shared" ref="AY1900:CD1900" si="2223">AY1873</f>
        <v>AY$13</v>
      </c>
      <c r="AZ1900" s="175" t="str">
        <f t="shared" si="2223"/>
        <v>AZ$13</v>
      </c>
      <c r="BA1900" s="175" t="str">
        <f t="shared" si="2223"/>
        <v>BA$13</v>
      </c>
      <c r="BB1900" s="175" t="str">
        <f t="shared" si="2223"/>
        <v>BB$13</v>
      </c>
      <c r="BC1900" s="175" t="str">
        <f t="shared" si="2223"/>
        <v>BC$13</v>
      </c>
      <c r="BD1900" s="175" t="str">
        <f t="shared" si="2223"/>
        <v>BD$13</v>
      </c>
      <c r="BE1900" s="175" t="str">
        <f t="shared" si="2223"/>
        <v>BE$13</v>
      </c>
      <c r="BF1900" s="175" t="str">
        <f t="shared" si="2223"/>
        <v>BF$13</v>
      </c>
      <c r="BG1900" s="175" t="str">
        <f t="shared" si="2223"/>
        <v>BG$13</v>
      </c>
      <c r="BH1900" s="175" t="str">
        <f t="shared" si="2223"/>
        <v>BH$13</v>
      </c>
      <c r="BI1900" s="175" t="str">
        <f t="shared" si="2223"/>
        <v>BI$13</v>
      </c>
      <c r="BJ1900" s="175" t="str">
        <f t="shared" si="2223"/>
        <v>BJ$13</v>
      </c>
      <c r="BK1900" s="175" t="str">
        <f t="shared" si="2223"/>
        <v>BK$13</v>
      </c>
      <c r="BL1900" s="175" t="str">
        <f t="shared" si="2223"/>
        <v>BL$13</v>
      </c>
      <c r="BM1900" s="175" t="str">
        <f t="shared" si="2223"/>
        <v>BM$13</v>
      </c>
      <c r="BN1900" s="175" t="str">
        <f t="shared" si="2223"/>
        <v>BN$13</v>
      </c>
      <c r="BO1900" s="175" t="str">
        <f t="shared" si="2223"/>
        <v>BO$13</v>
      </c>
      <c r="BP1900" s="175" t="str">
        <f t="shared" si="2223"/>
        <v>BP$13</v>
      </c>
      <c r="BQ1900" s="175" t="str">
        <f t="shared" si="2223"/>
        <v>BQ$13</v>
      </c>
      <c r="BR1900" s="175" t="str">
        <f t="shared" si="2223"/>
        <v>BR$13</v>
      </c>
      <c r="BS1900" s="175" t="str">
        <f t="shared" si="2223"/>
        <v>BS$13</v>
      </c>
      <c r="BT1900" s="175" t="str">
        <f t="shared" si="2223"/>
        <v>BT$13</v>
      </c>
      <c r="BU1900" s="175" t="str">
        <f t="shared" si="2223"/>
        <v>BU$13</v>
      </c>
      <c r="BV1900" s="175" t="str">
        <f t="shared" si="2223"/>
        <v>BV$13</v>
      </c>
      <c r="BW1900" s="175" t="str">
        <f t="shared" si="2223"/>
        <v>BW$13</v>
      </c>
      <c r="BX1900" s="175" t="str">
        <f t="shared" si="2223"/>
        <v>BX$13</v>
      </c>
      <c r="BY1900" s="175" t="str">
        <f t="shared" si="2223"/>
        <v>BY$13</v>
      </c>
      <c r="BZ1900" s="175" t="str">
        <f t="shared" si="2223"/>
        <v>BZ$13</v>
      </c>
      <c r="CA1900" s="175" t="str">
        <f t="shared" si="2223"/>
        <v>CA$13</v>
      </c>
      <c r="CB1900" s="175" t="str">
        <f t="shared" si="2223"/>
        <v>CB$13</v>
      </c>
      <c r="CC1900" s="175" t="str">
        <f t="shared" si="2223"/>
        <v>CC$13</v>
      </c>
      <c r="CD1900" s="175" t="str">
        <f t="shared" si="2223"/>
        <v>CD$13</v>
      </c>
      <c r="CE1900" s="175" t="str">
        <f t="shared" ref="CE1900:CK1900" si="2224">CE1873</f>
        <v>CE$13</v>
      </c>
      <c r="CF1900" s="175" t="str">
        <f t="shared" si="2224"/>
        <v>CF$13</v>
      </c>
      <c r="CG1900" s="175" t="str">
        <f t="shared" si="2224"/>
        <v>CG$13</v>
      </c>
      <c r="CH1900" s="175" t="str">
        <f t="shared" si="2224"/>
        <v>CH$13</v>
      </c>
      <c r="CI1900" s="175" t="str">
        <f t="shared" si="2224"/>
        <v>CI$13</v>
      </c>
      <c r="CJ1900" s="175" t="str">
        <f t="shared" si="2224"/>
        <v>CJ$13</v>
      </c>
      <c r="CK1900" s="175" t="str">
        <f t="shared" si="2224"/>
        <v>CK$13</v>
      </c>
      <c r="CL1900" s="175" t="str">
        <f t="shared" ref="CL1900" si="2225">CL1873</f>
        <v>CL$13</v>
      </c>
    </row>
    <row r="1901" spans="2:90" x14ac:dyDescent="0.4">
      <c r="B1901" s="132" t="str">
        <f>B1878</f>
        <v>Volume driven secondary intangible assets:</v>
      </c>
      <c r="D1901" t="s">
        <v>759</v>
      </c>
      <c r="E1901" s="8" t="str">
        <f t="shared" ref="E1901:E1904" si="2226">ROW()&amp;" "&amp;D1901</f>
        <v>1901 FAINT-S</v>
      </c>
      <c r="G1901" t="s">
        <v>332</v>
      </c>
      <c r="H1901" s="12"/>
      <c r="I1901" s="60"/>
      <c r="J1901" s="60"/>
      <c r="K1901" s="15"/>
      <c r="L1901" s="15"/>
      <c r="M1901" s="15"/>
      <c r="N1901" s="15"/>
      <c r="O1901" s="15"/>
      <c r="P1901" s="15"/>
      <c r="R1901" s="15"/>
      <c r="S1901" s="175">
        <f t="shared" ref="S1901" si="2227">S1874</f>
        <v>0</v>
      </c>
      <c r="T1901" s="175">
        <f t="shared" ref="T1901:AX1901" si="2228">T1874</f>
        <v>0</v>
      </c>
      <c r="U1901" s="175">
        <f t="shared" si="2228"/>
        <v>0</v>
      </c>
      <c r="V1901" s="175">
        <f t="shared" si="2228"/>
        <v>0</v>
      </c>
      <c r="W1901" s="175">
        <f t="shared" si="2228"/>
        <v>0</v>
      </c>
      <c r="X1901" s="175">
        <f t="shared" si="2228"/>
        <v>0</v>
      </c>
      <c r="Y1901" s="175">
        <f t="shared" si="2228"/>
        <v>0</v>
      </c>
      <c r="Z1901" s="175">
        <f t="shared" si="2228"/>
        <v>0</v>
      </c>
      <c r="AA1901" s="175">
        <f t="shared" si="2228"/>
        <v>0</v>
      </c>
      <c r="AB1901" s="175">
        <f t="shared" si="2228"/>
        <v>0</v>
      </c>
      <c r="AC1901" s="175">
        <f t="shared" si="2228"/>
        <v>0</v>
      </c>
      <c r="AD1901" s="175">
        <f t="shared" si="2228"/>
        <v>0</v>
      </c>
      <c r="AE1901" s="175">
        <f t="shared" si="2228"/>
        <v>0</v>
      </c>
      <c r="AF1901" s="175">
        <f t="shared" si="2228"/>
        <v>0</v>
      </c>
      <c r="AG1901" s="175">
        <f t="shared" si="2228"/>
        <v>0</v>
      </c>
      <c r="AH1901" s="175">
        <f t="shared" si="2228"/>
        <v>0</v>
      </c>
      <c r="AI1901" s="175">
        <f t="shared" si="2228"/>
        <v>0</v>
      </c>
      <c r="AJ1901" s="175">
        <f t="shared" si="2228"/>
        <v>0</v>
      </c>
      <c r="AK1901" s="175">
        <f t="shared" si="2228"/>
        <v>0</v>
      </c>
      <c r="AL1901" s="175">
        <f t="shared" si="2228"/>
        <v>0</v>
      </c>
      <c r="AM1901" s="175">
        <f t="shared" si="2228"/>
        <v>0</v>
      </c>
      <c r="AN1901" s="175">
        <f t="shared" si="2228"/>
        <v>0</v>
      </c>
      <c r="AO1901" s="175">
        <f t="shared" si="2228"/>
        <v>0</v>
      </c>
      <c r="AP1901" s="175">
        <f t="shared" si="2228"/>
        <v>0</v>
      </c>
      <c r="AQ1901" s="175">
        <f t="shared" si="2228"/>
        <v>0</v>
      </c>
      <c r="AR1901" s="175">
        <f t="shared" si="2228"/>
        <v>0</v>
      </c>
      <c r="AS1901" s="175">
        <f t="shared" si="2228"/>
        <v>0</v>
      </c>
      <c r="AT1901" s="175">
        <f t="shared" si="2228"/>
        <v>0</v>
      </c>
      <c r="AU1901" s="175">
        <f t="shared" si="2228"/>
        <v>0</v>
      </c>
      <c r="AV1901" s="175">
        <f t="shared" si="2228"/>
        <v>0</v>
      </c>
      <c r="AW1901" s="175">
        <f t="shared" si="2228"/>
        <v>0</v>
      </c>
      <c r="AX1901" s="175">
        <f t="shared" si="2228"/>
        <v>0</v>
      </c>
      <c r="AY1901" s="175">
        <f t="shared" ref="AY1901:CD1901" si="2229">AY1874</f>
        <v>0</v>
      </c>
      <c r="AZ1901" s="175">
        <f t="shared" si="2229"/>
        <v>0</v>
      </c>
      <c r="BA1901" s="175">
        <f t="shared" si="2229"/>
        <v>0</v>
      </c>
      <c r="BB1901" s="175">
        <f t="shared" si="2229"/>
        <v>0</v>
      </c>
      <c r="BC1901" s="175">
        <f t="shared" si="2229"/>
        <v>0</v>
      </c>
      <c r="BD1901" s="175">
        <f t="shared" si="2229"/>
        <v>0</v>
      </c>
      <c r="BE1901" s="175">
        <f t="shared" si="2229"/>
        <v>0</v>
      </c>
      <c r="BF1901" s="175">
        <f t="shared" si="2229"/>
        <v>0</v>
      </c>
      <c r="BG1901" s="175">
        <f t="shared" si="2229"/>
        <v>0</v>
      </c>
      <c r="BH1901" s="175">
        <f t="shared" si="2229"/>
        <v>0</v>
      </c>
      <c r="BI1901" s="175">
        <f t="shared" si="2229"/>
        <v>0</v>
      </c>
      <c r="BJ1901" s="175">
        <f t="shared" si="2229"/>
        <v>0</v>
      </c>
      <c r="BK1901" s="175">
        <f t="shared" si="2229"/>
        <v>0</v>
      </c>
      <c r="BL1901" s="175">
        <f t="shared" si="2229"/>
        <v>0</v>
      </c>
      <c r="BM1901" s="175">
        <f t="shared" si="2229"/>
        <v>0</v>
      </c>
      <c r="BN1901" s="175">
        <f t="shared" si="2229"/>
        <v>0</v>
      </c>
      <c r="BO1901" s="175">
        <f t="shared" si="2229"/>
        <v>0</v>
      </c>
      <c r="BP1901" s="175">
        <f t="shared" si="2229"/>
        <v>0</v>
      </c>
      <c r="BQ1901" s="175">
        <f t="shared" si="2229"/>
        <v>0</v>
      </c>
      <c r="BR1901" s="175">
        <f t="shared" si="2229"/>
        <v>0</v>
      </c>
      <c r="BS1901" s="175">
        <f t="shared" si="2229"/>
        <v>0</v>
      </c>
      <c r="BT1901" s="175">
        <f t="shared" si="2229"/>
        <v>0</v>
      </c>
      <c r="BU1901" s="175">
        <f t="shared" si="2229"/>
        <v>0</v>
      </c>
      <c r="BV1901" s="175">
        <f t="shared" si="2229"/>
        <v>0</v>
      </c>
      <c r="BW1901" s="175">
        <f t="shared" si="2229"/>
        <v>0</v>
      </c>
      <c r="BX1901" s="175">
        <f t="shared" si="2229"/>
        <v>0</v>
      </c>
      <c r="BY1901" s="175">
        <f t="shared" si="2229"/>
        <v>0</v>
      </c>
      <c r="BZ1901" s="175">
        <f t="shared" si="2229"/>
        <v>0</v>
      </c>
      <c r="CA1901" s="175">
        <f t="shared" si="2229"/>
        <v>0</v>
      </c>
      <c r="CB1901" s="175">
        <f t="shared" si="2229"/>
        <v>0</v>
      </c>
      <c r="CC1901" s="175">
        <f t="shared" si="2229"/>
        <v>0</v>
      </c>
      <c r="CD1901" s="175">
        <f t="shared" si="2229"/>
        <v>0</v>
      </c>
      <c r="CE1901" s="175">
        <f t="shared" ref="CE1901:CK1901" si="2230">CE1874</f>
        <v>0</v>
      </c>
      <c r="CF1901" s="175">
        <f t="shared" si="2230"/>
        <v>0</v>
      </c>
      <c r="CG1901" s="175">
        <f t="shared" si="2230"/>
        <v>0</v>
      </c>
      <c r="CH1901" s="175">
        <f t="shared" si="2230"/>
        <v>0</v>
      </c>
      <c r="CI1901" s="175">
        <f t="shared" si="2230"/>
        <v>0</v>
      </c>
      <c r="CJ1901" s="175">
        <f t="shared" si="2230"/>
        <v>0</v>
      </c>
      <c r="CK1901" s="175">
        <f t="shared" si="2230"/>
        <v>0</v>
      </c>
      <c r="CL1901" s="175">
        <f t="shared" ref="CL1901" si="2231">CL1874</f>
        <v>0</v>
      </c>
    </row>
    <row r="1902" spans="2:90" x14ac:dyDescent="0.4">
      <c r="B1902" s="235" t="str">
        <f>IFERROR(SUBSTITUTE(TRIM(MID(B1878, SEARCH("-", B1878) + 1, LEN(B1878))),":",""),"no unit")</f>
        <v>no unit</v>
      </c>
      <c r="D1902" t="s">
        <v>759</v>
      </c>
      <c r="E1902" s="8" t="str">
        <f t="shared" ref="E1902" si="2232">ROW()&amp;" "&amp;D1902</f>
        <v>1902 FAINT-S</v>
      </c>
      <c r="G1902" t="s">
        <v>332</v>
      </c>
      <c r="H1902" s="12"/>
      <c r="I1902" s="60"/>
      <c r="J1902" s="60"/>
      <c r="K1902" s="15"/>
      <c r="L1902" s="15"/>
      <c r="M1902" s="15"/>
      <c r="N1902" s="15"/>
      <c r="O1902" s="15"/>
      <c r="P1902" s="15"/>
      <c r="R1902" s="15"/>
      <c r="S1902" s="175"/>
      <c r="T1902" s="175"/>
      <c r="U1902" s="175"/>
      <c r="V1902" s="175"/>
      <c r="W1902" s="175"/>
      <c r="X1902" s="175"/>
      <c r="Y1902" s="175"/>
      <c r="Z1902" s="175"/>
      <c r="AA1902" s="175"/>
      <c r="AB1902" s="175"/>
      <c r="AC1902" s="175"/>
      <c r="AD1902" s="175"/>
      <c r="AE1902" s="175"/>
      <c r="AF1902" s="175"/>
      <c r="AG1902" s="175"/>
      <c r="AH1902" s="175"/>
      <c r="AI1902" s="175"/>
      <c r="AJ1902" s="175"/>
      <c r="AK1902" s="175"/>
      <c r="AL1902" s="175"/>
      <c r="AM1902" s="175"/>
      <c r="AN1902" s="175"/>
      <c r="AO1902" s="175"/>
      <c r="AP1902" s="175"/>
      <c r="AQ1902" s="175"/>
      <c r="AR1902" s="175"/>
      <c r="AS1902" s="175"/>
      <c r="AT1902" s="175"/>
      <c r="AU1902" s="175"/>
      <c r="AV1902" s="175"/>
      <c r="AW1902" s="175"/>
      <c r="AX1902" s="175"/>
      <c r="AY1902" s="175"/>
      <c r="AZ1902" s="175"/>
      <c r="BA1902" s="175"/>
      <c r="BB1902" s="175"/>
      <c r="BC1902" s="175"/>
      <c r="BD1902" s="175"/>
      <c r="BE1902" s="175"/>
      <c r="BF1902" s="175"/>
      <c r="BG1902" s="175"/>
      <c r="BH1902" s="175"/>
      <c r="BI1902" s="175"/>
      <c r="BJ1902" s="175"/>
      <c r="BK1902" s="175"/>
      <c r="BL1902" s="175"/>
      <c r="BM1902" s="175"/>
      <c r="BN1902" s="175"/>
      <c r="BO1902" s="175"/>
      <c r="BP1902" s="175"/>
      <c r="BQ1902" s="175"/>
      <c r="BR1902" s="175"/>
      <c r="BS1902" s="175"/>
      <c r="BT1902" s="175"/>
      <c r="BU1902" s="175"/>
      <c r="BV1902" s="175"/>
      <c r="BW1902" s="175"/>
      <c r="BX1902" s="175"/>
      <c r="BY1902" s="175"/>
      <c r="BZ1902" s="175"/>
      <c r="CA1902" s="175"/>
      <c r="CB1902" s="175"/>
      <c r="CC1902" s="175"/>
      <c r="CD1902" s="175"/>
      <c r="CE1902" s="175"/>
      <c r="CF1902" s="175"/>
      <c r="CG1902" s="175"/>
      <c r="CH1902" s="175"/>
      <c r="CI1902" s="175"/>
      <c r="CJ1902" s="175"/>
      <c r="CK1902" s="175"/>
      <c r="CL1902" s="175"/>
    </row>
    <row r="1903" spans="2:90" x14ac:dyDescent="0.4">
      <c r="B1903" s="187" t="str">
        <f>B1876</f>
        <v>Secondary revenue driver</v>
      </c>
      <c r="D1903" t="s">
        <v>759</v>
      </c>
      <c r="E1903" s="8" t="str">
        <f t="shared" si="2226"/>
        <v>1903 FAINT-S</v>
      </c>
      <c r="G1903" t="s">
        <v>332</v>
      </c>
      <c r="H1903" s="90"/>
      <c r="I1903" s="209"/>
      <c r="J1903" s="209"/>
      <c r="K1903" s="210"/>
      <c r="L1903" s="210"/>
      <c r="M1903" s="210"/>
      <c r="N1903" s="210"/>
      <c r="O1903" s="210"/>
      <c r="P1903" s="210"/>
      <c r="R1903" s="210"/>
      <c r="S1903" s="4" t="str">
        <f t="shared" ref="S1903" si="2233">ADDRESS(ROW(S1895),COLUMN(S1895),2)</f>
        <v>S$1895</v>
      </c>
      <c r="T1903" s="4" t="str">
        <f t="shared" ref="T1903:AX1903" si="2234">ADDRESS(ROW(T1895),COLUMN(T1895),2)</f>
        <v>T$1895</v>
      </c>
      <c r="U1903" s="4" t="str">
        <f t="shared" si="2234"/>
        <v>U$1895</v>
      </c>
      <c r="V1903" s="4" t="str">
        <f t="shared" si="2234"/>
        <v>V$1895</v>
      </c>
      <c r="W1903" s="4" t="str">
        <f t="shared" si="2234"/>
        <v>W$1895</v>
      </c>
      <c r="X1903" s="4" t="str">
        <f t="shared" si="2234"/>
        <v>X$1895</v>
      </c>
      <c r="Y1903" s="4" t="str">
        <f t="shared" si="2234"/>
        <v>Y$1895</v>
      </c>
      <c r="Z1903" s="4" t="str">
        <f t="shared" si="2234"/>
        <v>Z$1895</v>
      </c>
      <c r="AA1903" s="4" t="str">
        <f t="shared" si="2234"/>
        <v>AA$1895</v>
      </c>
      <c r="AB1903" s="4" t="str">
        <f t="shared" si="2234"/>
        <v>AB$1895</v>
      </c>
      <c r="AC1903" s="4" t="str">
        <f t="shared" si="2234"/>
        <v>AC$1895</v>
      </c>
      <c r="AD1903" s="4" t="str">
        <f t="shared" si="2234"/>
        <v>AD$1895</v>
      </c>
      <c r="AE1903" s="4" t="str">
        <f t="shared" si="2234"/>
        <v>AE$1895</v>
      </c>
      <c r="AF1903" s="4" t="str">
        <f t="shared" si="2234"/>
        <v>AF$1895</v>
      </c>
      <c r="AG1903" s="4" t="str">
        <f t="shared" si="2234"/>
        <v>AG$1895</v>
      </c>
      <c r="AH1903" s="4" t="str">
        <f t="shared" si="2234"/>
        <v>AH$1895</v>
      </c>
      <c r="AI1903" s="4" t="str">
        <f t="shared" si="2234"/>
        <v>AI$1895</v>
      </c>
      <c r="AJ1903" s="4" t="str">
        <f t="shared" si="2234"/>
        <v>AJ$1895</v>
      </c>
      <c r="AK1903" s="4" t="str">
        <f t="shared" si="2234"/>
        <v>AK$1895</v>
      </c>
      <c r="AL1903" s="4" t="str">
        <f t="shared" si="2234"/>
        <v>AL$1895</v>
      </c>
      <c r="AM1903" s="4" t="str">
        <f t="shared" si="2234"/>
        <v>AM$1895</v>
      </c>
      <c r="AN1903" s="4" t="str">
        <f t="shared" si="2234"/>
        <v>AN$1895</v>
      </c>
      <c r="AO1903" s="4" t="str">
        <f t="shared" si="2234"/>
        <v>AO$1895</v>
      </c>
      <c r="AP1903" s="4" t="str">
        <f t="shared" si="2234"/>
        <v>AP$1895</v>
      </c>
      <c r="AQ1903" s="4" t="str">
        <f t="shared" si="2234"/>
        <v>AQ$1895</v>
      </c>
      <c r="AR1903" s="4" t="str">
        <f t="shared" si="2234"/>
        <v>AR$1895</v>
      </c>
      <c r="AS1903" s="4" t="str">
        <f t="shared" si="2234"/>
        <v>AS$1895</v>
      </c>
      <c r="AT1903" s="4" t="str">
        <f t="shared" si="2234"/>
        <v>AT$1895</v>
      </c>
      <c r="AU1903" s="4" t="str">
        <f t="shared" si="2234"/>
        <v>AU$1895</v>
      </c>
      <c r="AV1903" s="4" t="str">
        <f t="shared" si="2234"/>
        <v>AV$1895</v>
      </c>
      <c r="AW1903" s="4" t="str">
        <f t="shared" si="2234"/>
        <v>AW$1895</v>
      </c>
      <c r="AX1903" s="4" t="str">
        <f t="shared" si="2234"/>
        <v>AX$1895</v>
      </c>
      <c r="AY1903" s="4" t="str">
        <f t="shared" ref="AY1903:CD1903" si="2235">ADDRESS(ROW(AY1895),COLUMN(AY1895),2)</f>
        <v>AY$1895</v>
      </c>
      <c r="AZ1903" s="4" t="str">
        <f t="shared" si="2235"/>
        <v>AZ$1895</v>
      </c>
      <c r="BA1903" s="4" t="str">
        <f t="shared" si="2235"/>
        <v>BA$1895</v>
      </c>
      <c r="BB1903" s="4" t="str">
        <f t="shared" si="2235"/>
        <v>BB$1895</v>
      </c>
      <c r="BC1903" s="4" t="str">
        <f t="shared" si="2235"/>
        <v>BC$1895</v>
      </c>
      <c r="BD1903" s="4" t="str">
        <f t="shared" si="2235"/>
        <v>BD$1895</v>
      </c>
      <c r="BE1903" s="4" t="str">
        <f t="shared" si="2235"/>
        <v>BE$1895</v>
      </c>
      <c r="BF1903" s="4" t="str">
        <f t="shared" si="2235"/>
        <v>BF$1895</v>
      </c>
      <c r="BG1903" s="4" t="str">
        <f t="shared" si="2235"/>
        <v>BG$1895</v>
      </c>
      <c r="BH1903" s="4" t="str">
        <f t="shared" si="2235"/>
        <v>BH$1895</v>
      </c>
      <c r="BI1903" s="4" t="str">
        <f t="shared" si="2235"/>
        <v>BI$1895</v>
      </c>
      <c r="BJ1903" s="4" t="str">
        <f t="shared" si="2235"/>
        <v>BJ$1895</v>
      </c>
      <c r="BK1903" s="4" t="str">
        <f t="shared" si="2235"/>
        <v>BK$1895</v>
      </c>
      <c r="BL1903" s="4" t="str">
        <f t="shared" si="2235"/>
        <v>BL$1895</v>
      </c>
      <c r="BM1903" s="4" t="str">
        <f t="shared" si="2235"/>
        <v>BM$1895</v>
      </c>
      <c r="BN1903" s="4" t="str">
        <f t="shared" si="2235"/>
        <v>BN$1895</v>
      </c>
      <c r="BO1903" s="4" t="str">
        <f t="shared" si="2235"/>
        <v>BO$1895</v>
      </c>
      <c r="BP1903" s="4" t="str">
        <f t="shared" si="2235"/>
        <v>BP$1895</v>
      </c>
      <c r="BQ1903" s="4" t="str">
        <f t="shared" si="2235"/>
        <v>BQ$1895</v>
      </c>
      <c r="BR1903" s="4" t="str">
        <f t="shared" si="2235"/>
        <v>BR$1895</v>
      </c>
      <c r="BS1903" s="4" t="str">
        <f t="shared" si="2235"/>
        <v>BS$1895</v>
      </c>
      <c r="BT1903" s="4" t="str">
        <f t="shared" si="2235"/>
        <v>BT$1895</v>
      </c>
      <c r="BU1903" s="4" t="str">
        <f t="shared" si="2235"/>
        <v>BU$1895</v>
      </c>
      <c r="BV1903" s="4" t="str">
        <f t="shared" si="2235"/>
        <v>BV$1895</v>
      </c>
      <c r="BW1903" s="4" t="str">
        <f t="shared" si="2235"/>
        <v>BW$1895</v>
      </c>
      <c r="BX1903" s="4" t="str">
        <f t="shared" si="2235"/>
        <v>BX$1895</v>
      </c>
      <c r="BY1903" s="4" t="str">
        <f t="shared" si="2235"/>
        <v>BY$1895</v>
      </c>
      <c r="BZ1903" s="4" t="str">
        <f t="shared" si="2235"/>
        <v>BZ$1895</v>
      </c>
      <c r="CA1903" s="4" t="str">
        <f t="shared" si="2235"/>
        <v>CA$1895</v>
      </c>
      <c r="CB1903" s="4" t="str">
        <f t="shared" si="2235"/>
        <v>CB$1895</v>
      </c>
      <c r="CC1903" s="4" t="str">
        <f t="shared" si="2235"/>
        <v>CC$1895</v>
      </c>
      <c r="CD1903" s="4" t="str">
        <f t="shared" si="2235"/>
        <v>CD$1895</v>
      </c>
      <c r="CE1903" s="4" t="str">
        <f t="shared" ref="CE1903:CK1903" si="2236">ADDRESS(ROW(CE1895),COLUMN(CE1895),2)</f>
        <v>CE$1895</v>
      </c>
      <c r="CF1903" s="4" t="str">
        <f t="shared" si="2236"/>
        <v>CF$1895</v>
      </c>
      <c r="CG1903" s="4" t="str">
        <f t="shared" si="2236"/>
        <v>CG$1895</v>
      </c>
      <c r="CH1903" s="4" t="str">
        <f t="shared" si="2236"/>
        <v>CH$1895</v>
      </c>
      <c r="CI1903" s="4" t="str">
        <f t="shared" si="2236"/>
        <v>CI$1895</v>
      </c>
      <c r="CJ1903" s="4" t="str">
        <f t="shared" si="2236"/>
        <v>CJ$1895</v>
      </c>
      <c r="CK1903" s="4" t="str">
        <f t="shared" si="2236"/>
        <v>CK$1895</v>
      </c>
      <c r="CL1903" s="4" t="str">
        <f t="shared" ref="CL1903" si="2237">ADDRESS(ROW(CL1895),COLUMN(CL1895),2)</f>
        <v>CL$1895</v>
      </c>
    </row>
    <row r="1904" spans="2:90" x14ac:dyDescent="0.4">
      <c r="B1904" s="132" t="str">
        <f>B1877</f>
        <v>Secondary volume driver</v>
      </c>
      <c r="D1904" t="s">
        <v>759</v>
      </c>
      <c r="E1904" s="8" t="str">
        <f t="shared" si="2226"/>
        <v>1904 FAINT-S</v>
      </c>
      <c r="G1904" t="s">
        <v>332</v>
      </c>
      <c r="H1904" s="12"/>
      <c r="I1904" s="60"/>
      <c r="J1904" s="60"/>
      <c r="K1904" s="15"/>
      <c r="L1904" s="15"/>
      <c r="M1904" s="15"/>
      <c r="N1904" s="15"/>
      <c r="O1904" s="15"/>
      <c r="P1904" s="15"/>
      <c r="R1904" s="15"/>
      <c r="S1904" s="175" t="str">
        <f t="shared" ref="S1904" si="2238">S1877</f>
        <v>S$15</v>
      </c>
      <c r="T1904" s="175" t="str">
        <f t="shared" ref="T1904:AX1904" si="2239">T1877</f>
        <v>T$15</v>
      </c>
      <c r="U1904" s="175" t="str">
        <f t="shared" si="2239"/>
        <v>U$15</v>
      </c>
      <c r="V1904" s="175" t="str">
        <f t="shared" si="2239"/>
        <v>V$15</v>
      </c>
      <c r="W1904" s="175" t="str">
        <f t="shared" si="2239"/>
        <v>W$15</v>
      </c>
      <c r="X1904" s="175" t="str">
        <f t="shared" si="2239"/>
        <v>X$15</v>
      </c>
      <c r="Y1904" s="175" t="str">
        <f t="shared" si="2239"/>
        <v>Y$15</v>
      </c>
      <c r="Z1904" s="175" t="str">
        <f t="shared" si="2239"/>
        <v>Z$15</v>
      </c>
      <c r="AA1904" s="175" t="str">
        <f t="shared" si="2239"/>
        <v>AA$15</v>
      </c>
      <c r="AB1904" s="175" t="str">
        <f t="shared" si="2239"/>
        <v>AB$15</v>
      </c>
      <c r="AC1904" s="175" t="str">
        <f t="shared" si="2239"/>
        <v>AC$15</v>
      </c>
      <c r="AD1904" s="175" t="str">
        <f t="shared" si="2239"/>
        <v>AD$15</v>
      </c>
      <c r="AE1904" s="175" t="str">
        <f t="shared" si="2239"/>
        <v>AE$15</v>
      </c>
      <c r="AF1904" s="175" t="str">
        <f t="shared" si="2239"/>
        <v>AF$15</v>
      </c>
      <c r="AG1904" s="175" t="str">
        <f t="shared" si="2239"/>
        <v>AG$15</v>
      </c>
      <c r="AH1904" s="175" t="str">
        <f t="shared" si="2239"/>
        <v>AH$15</v>
      </c>
      <c r="AI1904" s="175" t="str">
        <f t="shared" si="2239"/>
        <v>AI$15</v>
      </c>
      <c r="AJ1904" s="175" t="str">
        <f t="shared" si="2239"/>
        <v>AJ$15</v>
      </c>
      <c r="AK1904" s="175" t="str">
        <f t="shared" si="2239"/>
        <v>AK$15</v>
      </c>
      <c r="AL1904" s="175" t="str">
        <f t="shared" si="2239"/>
        <v>AL$15</v>
      </c>
      <c r="AM1904" s="175" t="str">
        <f t="shared" si="2239"/>
        <v>AM$15</v>
      </c>
      <c r="AN1904" s="175" t="str">
        <f t="shared" si="2239"/>
        <v>AN$15</v>
      </c>
      <c r="AO1904" s="175" t="str">
        <f t="shared" si="2239"/>
        <v>AO$15</v>
      </c>
      <c r="AP1904" s="175" t="str">
        <f t="shared" si="2239"/>
        <v>AP$15</v>
      </c>
      <c r="AQ1904" s="175" t="str">
        <f t="shared" si="2239"/>
        <v>AQ$15</v>
      </c>
      <c r="AR1904" s="175" t="str">
        <f t="shared" si="2239"/>
        <v>AR$15</v>
      </c>
      <c r="AS1904" s="175" t="str">
        <f t="shared" si="2239"/>
        <v>AS$15</v>
      </c>
      <c r="AT1904" s="175" t="str">
        <f t="shared" si="2239"/>
        <v>AT$15</v>
      </c>
      <c r="AU1904" s="175" t="str">
        <f t="shared" si="2239"/>
        <v>AU$15</v>
      </c>
      <c r="AV1904" s="175" t="str">
        <f t="shared" si="2239"/>
        <v>AV$15</v>
      </c>
      <c r="AW1904" s="175" t="str">
        <f t="shared" si="2239"/>
        <v>AW$15</v>
      </c>
      <c r="AX1904" s="175" t="str">
        <f t="shared" si="2239"/>
        <v>AX$15</v>
      </c>
      <c r="AY1904" s="175" t="str">
        <f t="shared" ref="AY1904:CD1904" si="2240">AY1877</f>
        <v>AY$15</v>
      </c>
      <c r="AZ1904" s="175" t="str">
        <f t="shared" si="2240"/>
        <v>AZ$15</v>
      </c>
      <c r="BA1904" s="175" t="str">
        <f t="shared" si="2240"/>
        <v>BA$15</v>
      </c>
      <c r="BB1904" s="175" t="str">
        <f t="shared" si="2240"/>
        <v>BB$15</v>
      </c>
      <c r="BC1904" s="175" t="str">
        <f t="shared" si="2240"/>
        <v>BC$15</v>
      </c>
      <c r="BD1904" s="175" t="str">
        <f t="shared" si="2240"/>
        <v>BD$15</v>
      </c>
      <c r="BE1904" s="175" t="str">
        <f t="shared" si="2240"/>
        <v>BE$15</v>
      </c>
      <c r="BF1904" s="175" t="str">
        <f t="shared" si="2240"/>
        <v>BF$15</v>
      </c>
      <c r="BG1904" s="175" t="str">
        <f t="shared" si="2240"/>
        <v>BG$15</v>
      </c>
      <c r="BH1904" s="175" t="str">
        <f t="shared" si="2240"/>
        <v>BH$15</v>
      </c>
      <c r="BI1904" s="175" t="str">
        <f t="shared" si="2240"/>
        <v>BI$15</v>
      </c>
      <c r="BJ1904" s="175" t="str">
        <f t="shared" si="2240"/>
        <v>BJ$15</v>
      </c>
      <c r="BK1904" s="175" t="str">
        <f t="shared" si="2240"/>
        <v>BK$15</v>
      </c>
      <c r="BL1904" s="175" t="str">
        <f t="shared" si="2240"/>
        <v>BL$15</v>
      </c>
      <c r="BM1904" s="175" t="str">
        <f t="shared" si="2240"/>
        <v>BM$15</v>
      </c>
      <c r="BN1904" s="175" t="str">
        <f t="shared" si="2240"/>
        <v>BN$15</v>
      </c>
      <c r="BO1904" s="175" t="str">
        <f t="shared" si="2240"/>
        <v>BO$15</v>
      </c>
      <c r="BP1904" s="175" t="str">
        <f t="shared" si="2240"/>
        <v>BP$15</v>
      </c>
      <c r="BQ1904" s="175" t="str">
        <f t="shared" si="2240"/>
        <v>BQ$15</v>
      </c>
      <c r="BR1904" s="175" t="str">
        <f t="shared" si="2240"/>
        <v>BR$15</v>
      </c>
      <c r="BS1904" s="175" t="str">
        <f t="shared" si="2240"/>
        <v>BS$15</v>
      </c>
      <c r="BT1904" s="175" t="str">
        <f t="shared" si="2240"/>
        <v>BT$15</v>
      </c>
      <c r="BU1904" s="175" t="str">
        <f t="shared" si="2240"/>
        <v>BU$15</v>
      </c>
      <c r="BV1904" s="175" t="str">
        <f t="shared" si="2240"/>
        <v>BV$15</v>
      </c>
      <c r="BW1904" s="175" t="str">
        <f t="shared" si="2240"/>
        <v>BW$15</v>
      </c>
      <c r="BX1904" s="175" t="str">
        <f t="shared" si="2240"/>
        <v>BX$15</v>
      </c>
      <c r="BY1904" s="175" t="str">
        <f t="shared" si="2240"/>
        <v>BY$15</v>
      </c>
      <c r="BZ1904" s="175" t="str">
        <f t="shared" si="2240"/>
        <v>BZ$15</v>
      </c>
      <c r="CA1904" s="175" t="str">
        <f t="shared" si="2240"/>
        <v>CA$15</v>
      </c>
      <c r="CB1904" s="175" t="str">
        <f t="shared" si="2240"/>
        <v>CB$15</v>
      </c>
      <c r="CC1904" s="175" t="str">
        <f t="shared" si="2240"/>
        <v>CC$15</v>
      </c>
      <c r="CD1904" s="175" t="str">
        <f t="shared" si="2240"/>
        <v>CD$15</v>
      </c>
      <c r="CE1904" s="175" t="str">
        <f t="shared" ref="CE1904:CK1904" si="2241">CE1877</f>
        <v>CE$15</v>
      </c>
      <c r="CF1904" s="175" t="str">
        <f t="shared" si="2241"/>
        <v>CF$15</v>
      </c>
      <c r="CG1904" s="175" t="str">
        <f t="shared" si="2241"/>
        <v>CG$15</v>
      </c>
      <c r="CH1904" s="175" t="str">
        <f t="shared" si="2241"/>
        <v>CH$15</v>
      </c>
      <c r="CI1904" s="175" t="str">
        <f t="shared" si="2241"/>
        <v>CI$15</v>
      </c>
      <c r="CJ1904" s="175" t="str">
        <f t="shared" si="2241"/>
        <v>CJ$15</v>
      </c>
      <c r="CK1904" s="175" t="str">
        <f t="shared" si="2241"/>
        <v>CK$15</v>
      </c>
      <c r="CL1904" s="175" t="str">
        <f t="shared" ref="CL1904" si="2242">CL1877</f>
        <v>CL$15</v>
      </c>
    </row>
    <row r="1905" spans="2:90" x14ac:dyDescent="0.4">
      <c r="B1905" s="171" t="s">
        <v>490</v>
      </c>
      <c r="E1905" s="8"/>
      <c r="H1905" s="170"/>
      <c r="I1905" s="172"/>
      <c r="J1905" s="172"/>
      <c r="K1905" s="193"/>
      <c r="L1905" s="193"/>
      <c r="M1905" s="193"/>
      <c r="N1905" s="193"/>
      <c r="O1905" s="193"/>
      <c r="P1905" s="193"/>
      <c r="R1905" s="194"/>
      <c r="S1905" s="170"/>
      <c r="T1905" s="170"/>
      <c r="U1905" s="170"/>
      <c r="V1905" s="170"/>
      <c r="W1905" s="170"/>
      <c r="X1905" s="170"/>
      <c r="Y1905" s="170"/>
      <c r="Z1905" s="170"/>
      <c r="AA1905" s="170"/>
      <c r="AB1905" s="170"/>
      <c r="AC1905" s="170"/>
      <c r="AD1905" s="170"/>
      <c r="AE1905" s="170"/>
      <c r="AF1905" s="170"/>
      <c r="AG1905" s="170"/>
      <c r="AH1905" s="170"/>
      <c r="AI1905" s="170"/>
      <c r="AJ1905" s="170"/>
      <c r="AK1905" s="170"/>
      <c r="AL1905" s="170"/>
      <c r="AM1905" s="170"/>
      <c r="AN1905" s="170"/>
      <c r="AO1905" s="170"/>
      <c r="AP1905" s="170"/>
      <c r="AQ1905" s="170"/>
      <c r="AR1905" s="170"/>
      <c r="AS1905" s="170"/>
      <c r="AT1905" s="170"/>
      <c r="AU1905" s="170"/>
      <c r="AV1905" s="170"/>
      <c r="AW1905" s="170"/>
      <c r="AX1905" s="170"/>
      <c r="AY1905" s="170"/>
      <c r="AZ1905" s="170"/>
      <c r="BA1905" s="170"/>
      <c r="BB1905" s="170"/>
      <c r="BC1905" s="170"/>
      <c r="BD1905" s="170"/>
      <c r="BE1905" s="170"/>
      <c r="BF1905" s="170"/>
      <c r="BG1905" s="170"/>
      <c r="BH1905" s="170"/>
      <c r="BI1905" s="170"/>
      <c r="BJ1905" s="170"/>
      <c r="BK1905" s="170"/>
      <c r="BL1905" s="170"/>
      <c r="BM1905" s="170"/>
      <c r="BN1905" s="170"/>
      <c r="BO1905" s="170"/>
      <c r="BP1905" s="170"/>
      <c r="BQ1905" s="170"/>
      <c r="BR1905" s="170"/>
      <c r="BS1905" s="170"/>
      <c r="BT1905" s="170"/>
      <c r="BU1905" s="170"/>
      <c r="BV1905" s="170"/>
      <c r="BW1905" s="170"/>
      <c r="BX1905" s="170"/>
      <c r="BY1905" s="170"/>
      <c r="BZ1905" s="170"/>
      <c r="CA1905" s="170"/>
      <c r="CB1905" s="170"/>
      <c r="CC1905" s="170"/>
      <c r="CD1905" s="170"/>
      <c r="CE1905" s="170"/>
      <c r="CF1905" s="170"/>
      <c r="CG1905" s="170"/>
      <c r="CH1905" s="170"/>
      <c r="CI1905" s="170"/>
      <c r="CJ1905" s="170"/>
      <c r="CK1905" s="170"/>
      <c r="CL1905" s="170"/>
    </row>
    <row r="1906" spans="2:90" x14ac:dyDescent="0.4">
      <c r="B1906" s="171" t="s">
        <v>492</v>
      </c>
      <c r="E1906" s="8"/>
      <c r="H1906" s="170"/>
      <c r="I1906" s="172"/>
      <c r="J1906" s="172"/>
      <c r="K1906" s="193"/>
      <c r="L1906" s="193"/>
      <c r="M1906" s="193"/>
      <c r="N1906" s="193"/>
      <c r="O1906" s="193"/>
      <c r="P1906" s="193"/>
      <c r="R1906" s="194"/>
      <c r="S1906" s="170"/>
      <c r="T1906" s="170"/>
      <c r="U1906" s="170"/>
      <c r="V1906" s="170"/>
      <c r="W1906" s="170"/>
      <c r="X1906" s="170"/>
      <c r="Y1906" s="170"/>
      <c r="Z1906" s="170"/>
      <c r="AA1906" s="170"/>
      <c r="AB1906" s="170"/>
      <c r="AC1906" s="170"/>
      <c r="AD1906" s="170"/>
      <c r="AE1906" s="170"/>
      <c r="AF1906" s="170"/>
      <c r="AG1906" s="170"/>
      <c r="AH1906" s="170"/>
      <c r="AI1906" s="170"/>
      <c r="AJ1906" s="170"/>
      <c r="AK1906" s="170"/>
      <c r="AL1906" s="170"/>
      <c r="AM1906" s="170"/>
      <c r="AN1906" s="170"/>
      <c r="AO1906" s="170"/>
      <c r="AP1906" s="170"/>
      <c r="AQ1906" s="170"/>
      <c r="AR1906" s="170"/>
      <c r="AS1906" s="170"/>
      <c r="AT1906" s="170"/>
      <c r="AU1906" s="170"/>
      <c r="AV1906" s="170"/>
      <c r="AW1906" s="170"/>
      <c r="AX1906" s="170"/>
      <c r="AY1906" s="170"/>
      <c r="AZ1906" s="170"/>
      <c r="BA1906" s="170"/>
      <c r="BB1906" s="170"/>
      <c r="BC1906" s="170"/>
      <c r="BD1906" s="170"/>
      <c r="BE1906" s="170"/>
      <c r="BF1906" s="170"/>
      <c r="BG1906" s="170"/>
      <c r="BH1906" s="170"/>
      <c r="BI1906" s="170"/>
      <c r="BJ1906" s="170"/>
      <c r="BK1906" s="170"/>
      <c r="BL1906" s="170"/>
      <c r="BM1906" s="170"/>
      <c r="BN1906" s="170"/>
      <c r="BO1906" s="170"/>
      <c r="BP1906" s="170"/>
      <c r="BQ1906" s="170"/>
      <c r="BR1906" s="170"/>
      <c r="BS1906" s="170"/>
      <c r="BT1906" s="170"/>
      <c r="BU1906" s="170"/>
      <c r="BV1906" s="170"/>
      <c r="BW1906" s="170"/>
      <c r="BX1906" s="170"/>
      <c r="BY1906" s="170"/>
      <c r="BZ1906" s="170"/>
      <c r="CA1906" s="170"/>
      <c r="CB1906" s="170"/>
      <c r="CC1906" s="170"/>
      <c r="CD1906" s="170"/>
      <c r="CE1906" s="170"/>
      <c r="CF1906" s="170"/>
      <c r="CG1906" s="170"/>
      <c r="CH1906" s="170"/>
      <c r="CI1906" s="170"/>
      <c r="CJ1906" s="170"/>
      <c r="CK1906" s="170"/>
      <c r="CL1906" s="170"/>
    </row>
    <row r="1907" spans="2:90" x14ac:dyDescent="0.4">
      <c r="B1907" s="171" t="s">
        <v>461</v>
      </c>
      <c r="E1907" s="8"/>
      <c r="H1907" s="170"/>
      <c r="I1907" s="172"/>
      <c r="J1907" s="172"/>
      <c r="K1907" s="193"/>
      <c r="L1907" s="193"/>
      <c r="M1907" s="193"/>
      <c r="N1907" s="193"/>
      <c r="O1907" s="193"/>
      <c r="P1907" s="193"/>
      <c r="R1907" s="194"/>
      <c r="S1907" s="195" t="str">
        <f t="shared" ref="S1907:AX1907" si="2243">S$16</f>
        <v>S$12</v>
      </c>
      <c r="T1907" s="195" t="str">
        <f t="shared" si="2243"/>
        <v>T$12</v>
      </c>
      <c r="U1907" s="195" t="str">
        <f t="shared" si="2243"/>
        <v>U$12</v>
      </c>
      <c r="V1907" s="195" t="str">
        <f t="shared" si="2243"/>
        <v>V$12</v>
      </c>
      <c r="W1907" s="195" t="str">
        <f t="shared" si="2243"/>
        <v>W$12</v>
      </c>
      <c r="X1907" s="195" t="str">
        <f t="shared" si="2243"/>
        <v>X$12</v>
      </c>
      <c r="Y1907" s="195" t="str">
        <f t="shared" si="2243"/>
        <v>Y$12</v>
      </c>
      <c r="Z1907" s="195" t="str">
        <f t="shared" si="2243"/>
        <v>Z$12</v>
      </c>
      <c r="AA1907" s="195" t="str">
        <f t="shared" si="2243"/>
        <v>AA$12</v>
      </c>
      <c r="AB1907" s="195" t="str">
        <f t="shared" si="2243"/>
        <v>AB$12</v>
      </c>
      <c r="AC1907" s="195" t="str">
        <f t="shared" si="2243"/>
        <v>AC$12</v>
      </c>
      <c r="AD1907" s="195" t="str">
        <f t="shared" si="2243"/>
        <v>AD$12</v>
      </c>
      <c r="AE1907" s="195" t="str">
        <f t="shared" si="2243"/>
        <v>AE$12</v>
      </c>
      <c r="AF1907" s="195" t="str">
        <f t="shared" si="2243"/>
        <v>AF$12</v>
      </c>
      <c r="AG1907" s="195" t="str">
        <f t="shared" si="2243"/>
        <v>AG$12</v>
      </c>
      <c r="AH1907" s="195" t="str">
        <f t="shared" si="2243"/>
        <v>AH$12</v>
      </c>
      <c r="AI1907" s="195" t="str">
        <f t="shared" si="2243"/>
        <v>AI$12</v>
      </c>
      <c r="AJ1907" s="195" t="str">
        <f t="shared" si="2243"/>
        <v>AJ$12</v>
      </c>
      <c r="AK1907" s="195" t="str">
        <f t="shared" si="2243"/>
        <v>AK$12</v>
      </c>
      <c r="AL1907" s="195" t="str">
        <f t="shared" si="2243"/>
        <v>AL$12</v>
      </c>
      <c r="AM1907" s="195" t="str">
        <f t="shared" si="2243"/>
        <v>AM$12</v>
      </c>
      <c r="AN1907" s="195" t="str">
        <f t="shared" si="2243"/>
        <v>AN$12</v>
      </c>
      <c r="AO1907" s="195" t="str">
        <f t="shared" si="2243"/>
        <v>AO$12</v>
      </c>
      <c r="AP1907" s="195" t="str">
        <f t="shared" si="2243"/>
        <v>AP$12</v>
      </c>
      <c r="AQ1907" s="195" t="str">
        <f t="shared" si="2243"/>
        <v>AQ$12</v>
      </c>
      <c r="AR1907" s="195" t="str">
        <f t="shared" si="2243"/>
        <v>AR$12</v>
      </c>
      <c r="AS1907" s="195" t="str">
        <f t="shared" si="2243"/>
        <v>AS$12</v>
      </c>
      <c r="AT1907" s="195" t="str">
        <f t="shared" si="2243"/>
        <v>AT$12</v>
      </c>
      <c r="AU1907" s="195" t="str">
        <f t="shared" si="2243"/>
        <v>AU$12</v>
      </c>
      <c r="AV1907" s="195" t="str">
        <f t="shared" si="2243"/>
        <v>AV$12</v>
      </c>
      <c r="AW1907" s="195" t="str">
        <f t="shared" si="2243"/>
        <v>AW$12</v>
      </c>
      <c r="AX1907" s="195" t="str">
        <f t="shared" si="2243"/>
        <v>AX$12</v>
      </c>
      <c r="AY1907" s="195" t="str">
        <f t="shared" ref="AY1907:CD1907" si="2244">AY$16</f>
        <v>AY$12</v>
      </c>
      <c r="AZ1907" s="195" t="str">
        <f t="shared" si="2244"/>
        <v>AZ$12</v>
      </c>
      <c r="BA1907" s="195" t="str">
        <f t="shared" si="2244"/>
        <v>BA$12</v>
      </c>
      <c r="BB1907" s="195" t="str">
        <f t="shared" si="2244"/>
        <v>BB$12</v>
      </c>
      <c r="BC1907" s="195" t="str">
        <f t="shared" si="2244"/>
        <v>BC$12</v>
      </c>
      <c r="BD1907" s="195" t="str">
        <f t="shared" si="2244"/>
        <v>BD$12</v>
      </c>
      <c r="BE1907" s="195" t="str">
        <f t="shared" si="2244"/>
        <v>BE$12</v>
      </c>
      <c r="BF1907" s="195" t="str">
        <f t="shared" si="2244"/>
        <v>BF$12</v>
      </c>
      <c r="BG1907" s="195" t="str">
        <f t="shared" si="2244"/>
        <v>BG$12</v>
      </c>
      <c r="BH1907" s="195" t="str">
        <f t="shared" si="2244"/>
        <v>BH$12</v>
      </c>
      <c r="BI1907" s="195" t="str">
        <f t="shared" si="2244"/>
        <v>BI$12</v>
      </c>
      <c r="BJ1907" s="195" t="str">
        <f t="shared" si="2244"/>
        <v>BJ$12</v>
      </c>
      <c r="BK1907" s="195" t="str">
        <f t="shared" si="2244"/>
        <v>BK$12</v>
      </c>
      <c r="BL1907" s="195" t="str">
        <f t="shared" si="2244"/>
        <v>BL$12</v>
      </c>
      <c r="BM1907" s="195" t="str">
        <f t="shared" si="2244"/>
        <v>BM$12</v>
      </c>
      <c r="BN1907" s="195" t="str">
        <f t="shared" si="2244"/>
        <v>BN$12</v>
      </c>
      <c r="BO1907" s="195" t="str">
        <f t="shared" si="2244"/>
        <v>BO$12</v>
      </c>
      <c r="BP1907" s="195" t="str">
        <f t="shared" si="2244"/>
        <v>BP$12</v>
      </c>
      <c r="BQ1907" s="195" t="str">
        <f t="shared" si="2244"/>
        <v>BQ$12</v>
      </c>
      <c r="BR1907" s="195" t="str">
        <f t="shared" si="2244"/>
        <v>BR$12</v>
      </c>
      <c r="BS1907" s="195" t="str">
        <f t="shared" si="2244"/>
        <v>BS$12</v>
      </c>
      <c r="BT1907" s="195" t="str">
        <f t="shared" si="2244"/>
        <v>BT$12</v>
      </c>
      <c r="BU1907" s="195" t="str">
        <f t="shared" si="2244"/>
        <v>BU$12</v>
      </c>
      <c r="BV1907" s="195" t="str">
        <f t="shared" si="2244"/>
        <v>BV$12</v>
      </c>
      <c r="BW1907" s="195" t="str">
        <f t="shared" si="2244"/>
        <v>BW$12</v>
      </c>
      <c r="BX1907" s="195" t="str">
        <f t="shared" si="2244"/>
        <v>BX$12</v>
      </c>
      <c r="BY1907" s="195" t="str">
        <f t="shared" si="2244"/>
        <v>BY$12</v>
      </c>
      <c r="BZ1907" s="195" t="str">
        <f t="shared" si="2244"/>
        <v>BZ$12</v>
      </c>
      <c r="CA1907" s="195" t="str">
        <f t="shared" si="2244"/>
        <v>CA$12</v>
      </c>
      <c r="CB1907" s="195" t="str">
        <f t="shared" si="2244"/>
        <v>CB$12</v>
      </c>
      <c r="CC1907" s="195" t="str">
        <f t="shared" si="2244"/>
        <v>CC$12</v>
      </c>
      <c r="CD1907" s="195" t="str">
        <f t="shared" si="2244"/>
        <v>CD$12</v>
      </c>
      <c r="CE1907" s="195" t="str">
        <f t="shared" ref="CE1907:CL1907" si="2245">CE$16</f>
        <v>CE$12</v>
      </c>
      <c r="CF1907" s="195" t="str">
        <f t="shared" si="2245"/>
        <v>CF$12</v>
      </c>
      <c r="CG1907" s="195" t="str">
        <f t="shared" si="2245"/>
        <v>CG$12</v>
      </c>
      <c r="CH1907" s="195" t="str">
        <f t="shared" si="2245"/>
        <v>CH$12</v>
      </c>
      <c r="CI1907" s="195" t="str">
        <f t="shared" si="2245"/>
        <v>CI$12</v>
      </c>
      <c r="CJ1907" s="195" t="str">
        <f t="shared" si="2245"/>
        <v>CJ$12</v>
      </c>
      <c r="CK1907" s="195" t="str">
        <f t="shared" si="2245"/>
        <v>CK$12</v>
      </c>
      <c r="CL1907" s="195" t="str">
        <f t="shared" si="2245"/>
        <v>CL$12</v>
      </c>
    </row>
    <row r="1908" spans="2:90" x14ac:dyDescent="0.4">
      <c r="B1908" s="171" t="s">
        <v>462</v>
      </c>
      <c r="E1908" s="8"/>
      <c r="H1908" s="196"/>
      <c r="I1908" s="197"/>
      <c r="J1908" s="197"/>
      <c r="K1908" s="198"/>
      <c r="L1908" s="198"/>
      <c r="M1908" s="198"/>
      <c r="N1908" s="198"/>
      <c r="O1908" s="198"/>
      <c r="P1908" s="198"/>
      <c r="R1908" s="198"/>
      <c r="S1908" s="195" t="str">
        <f t="shared" ref="S1908:AX1908" si="2246">S$17</f>
        <v>S$13</v>
      </c>
      <c r="T1908" s="195" t="str">
        <f t="shared" si="2246"/>
        <v>T$13</v>
      </c>
      <c r="U1908" s="195" t="str">
        <f t="shared" si="2246"/>
        <v>U$13</v>
      </c>
      <c r="V1908" s="195" t="str">
        <f t="shared" si="2246"/>
        <v>V$13</v>
      </c>
      <c r="W1908" s="195" t="str">
        <f t="shared" si="2246"/>
        <v>W$13</v>
      </c>
      <c r="X1908" s="195" t="str">
        <f t="shared" si="2246"/>
        <v>X$13</v>
      </c>
      <c r="Y1908" s="195" t="str">
        <f t="shared" si="2246"/>
        <v>Y$13</v>
      </c>
      <c r="Z1908" s="195" t="str">
        <f t="shared" si="2246"/>
        <v>Z$13</v>
      </c>
      <c r="AA1908" s="195" t="str">
        <f t="shared" si="2246"/>
        <v>AA$13</v>
      </c>
      <c r="AB1908" s="195" t="str">
        <f t="shared" si="2246"/>
        <v>AB$13</v>
      </c>
      <c r="AC1908" s="195" t="str">
        <f t="shared" si="2246"/>
        <v>AC$13</v>
      </c>
      <c r="AD1908" s="195" t="str">
        <f t="shared" si="2246"/>
        <v>AD$13</v>
      </c>
      <c r="AE1908" s="195" t="str">
        <f t="shared" si="2246"/>
        <v>AE$13</v>
      </c>
      <c r="AF1908" s="195" t="str">
        <f t="shared" si="2246"/>
        <v>AF$13</v>
      </c>
      <c r="AG1908" s="195" t="str">
        <f t="shared" si="2246"/>
        <v>AG$13</v>
      </c>
      <c r="AH1908" s="195" t="str">
        <f t="shared" si="2246"/>
        <v>AH$13</v>
      </c>
      <c r="AI1908" s="195" t="str">
        <f t="shared" si="2246"/>
        <v>AI$13</v>
      </c>
      <c r="AJ1908" s="195" t="str">
        <f t="shared" si="2246"/>
        <v>AJ$13</v>
      </c>
      <c r="AK1908" s="195" t="str">
        <f t="shared" si="2246"/>
        <v>AK$13</v>
      </c>
      <c r="AL1908" s="195" t="str">
        <f t="shared" si="2246"/>
        <v>AL$13</v>
      </c>
      <c r="AM1908" s="195" t="str">
        <f t="shared" si="2246"/>
        <v>AM$13</v>
      </c>
      <c r="AN1908" s="195" t="str">
        <f t="shared" si="2246"/>
        <v>AN$13</v>
      </c>
      <c r="AO1908" s="195" t="str">
        <f t="shared" si="2246"/>
        <v>AO$13</v>
      </c>
      <c r="AP1908" s="195" t="str">
        <f t="shared" si="2246"/>
        <v>AP$13</v>
      </c>
      <c r="AQ1908" s="195" t="str">
        <f t="shared" si="2246"/>
        <v>AQ$13</v>
      </c>
      <c r="AR1908" s="195" t="str">
        <f t="shared" si="2246"/>
        <v>AR$13</v>
      </c>
      <c r="AS1908" s="195" t="str">
        <f t="shared" si="2246"/>
        <v>AS$13</v>
      </c>
      <c r="AT1908" s="195" t="str">
        <f t="shared" si="2246"/>
        <v>AT$13</v>
      </c>
      <c r="AU1908" s="195" t="str">
        <f t="shared" si="2246"/>
        <v>AU$13</v>
      </c>
      <c r="AV1908" s="195" t="str">
        <f t="shared" si="2246"/>
        <v>AV$13</v>
      </c>
      <c r="AW1908" s="195" t="str">
        <f t="shared" si="2246"/>
        <v>AW$13</v>
      </c>
      <c r="AX1908" s="195" t="str">
        <f t="shared" si="2246"/>
        <v>AX$13</v>
      </c>
      <c r="AY1908" s="195" t="str">
        <f t="shared" ref="AY1908:CD1908" si="2247">AY$17</f>
        <v>AY$13</v>
      </c>
      <c r="AZ1908" s="195" t="str">
        <f t="shared" si="2247"/>
        <v>AZ$13</v>
      </c>
      <c r="BA1908" s="195" t="str">
        <f t="shared" si="2247"/>
        <v>BA$13</v>
      </c>
      <c r="BB1908" s="195" t="str">
        <f t="shared" si="2247"/>
        <v>BB$13</v>
      </c>
      <c r="BC1908" s="195" t="str">
        <f t="shared" si="2247"/>
        <v>BC$13</v>
      </c>
      <c r="BD1908" s="195" t="str">
        <f t="shared" si="2247"/>
        <v>BD$13</v>
      </c>
      <c r="BE1908" s="195" t="str">
        <f t="shared" si="2247"/>
        <v>BE$13</v>
      </c>
      <c r="BF1908" s="195" t="str">
        <f t="shared" si="2247"/>
        <v>BF$13</v>
      </c>
      <c r="BG1908" s="195" t="str">
        <f t="shared" si="2247"/>
        <v>BG$13</v>
      </c>
      <c r="BH1908" s="195" t="str">
        <f t="shared" si="2247"/>
        <v>BH$13</v>
      </c>
      <c r="BI1908" s="195" t="str">
        <f t="shared" si="2247"/>
        <v>BI$13</v>
      </c>
      <c r="BJ1908" s="195" t="str">
        <f t="shared" si="2247"/>
        <v>BJ$13</v>
      </c>
      <c r="BK1908" s="195" t="str">
        <f t="shared" si="2247"/>
        <v>BK$13</v>
      </c>
      <c r="BL1908" s="195" t="str">
        <f t="shared" si="2247"/>
        <v>BL$13</v>
      </c>
      <c r="BM1908" s="195" t="str">
        <f t="shared" si="2247"/>
        <v>BM$13</v>
      </c>
      <c r="BN1908" s="195" t="str">
        <f t="shared" si="2247"/>
        <v>BN$13</v>
      </c>
      <c r="BO1908" s="195" t="str">
        <f t="shared" si="2247"/>
        <v>BO$13</v>
      </c>
      <c r="BP1908" s="195" t="str">
        <f t="shared" si="2247"/>
        <v>BP$13</v>
      </c>
      <c r="BQ1908" s="195" t="str">
        <f t="shared" si="2247"/>
        <v>BQ$13</v>
      </c>
      <c r="BR1908" s="195" t="str">
        <f t="shared" si="2247"/>
        <v>BR$13</v>
      </c>
      <c r="BS1908" s="195" t="str">
        <f t="shared" si="2247"/>
        <v>BS$13</v>
      </c>
      <c r="BT1908" s="195" t="str">
        <f t="shared" si="2247"/>
        <v>BT$13</v>
      </c>
      <c r="BU1908" s="195" t="str">
        <f t="shared" si="2247"/>
        <v>BU$13</v>
      </c>
      <c r="BV1908" s="195" t="str">
        <f t="shared" si="2247"/>
        <v>BV$13</v>
      </c>
      <c r="BW1908" s="195" t="str">
        <f t="shared" si="2247"/>
        <v>BW$13</v>
      </c>
      <c r="BX1908" s="195" t="str">
        <f t="shared" si="2247"/>
        <v>BX$13</v>
      </c>
      <c r="BY1908" s="195" t="str">
        <f t="shared" si="2247"/>
        <v>BY$13</v>
      </c>
      <c r="BZ1908" s="195" t="str">
        <f t="shared" si="2247"/>
        <v>BZ$13</v>
      </c>
      <c r="CA1908" s="195" t="str">
        <f t="shared" si="2247"/>
        <v>CA$13</v>
      </c>
      <c r="CB1908" s="195" t="str">
        <f t="shared" si="2247"/>
        <v>CB$13</v>
      </c>
      <c r="CC1908" s="195" t="str">
        <f t="shared" si="2247"/>
        <v>CC$13</v>
      </c>
      <c r="CD1908" s="195" t="str">
        <f t="shared" si="2247"/>
        <v>CD$13</v>
      </c>
      <c r="CE1908" s="195" t="str">
        <f t="shared" ref="CE1908:CL1908" si="2248">CE$17</f>
        <v>CE$13</v>
      </c>
      <c r="CF1908" s="195" t="str">
        <f t="shared" si="2248"/>
        <v>CF$13</v>
      </c>
      <c r="CG1908" s="195" t="str">
        <f t="shared" si="2248"/>
        <v>CG$13</v>
      </c>
      <c r="CH1908" s="195" t="str">
        <f t="shared" si="2248"/>
        <v>CH$13</v>
      </c>
      <c r="CI1908" s="195" t="str">
        <f t="shared" si="2248"/>
        <v>CI$13</v>
      </c>
      <c r="CJ1908" s="195" t="str">
        <f t="shared" si="2248"/>
        <v>CJ$13</v>
      </c>
      <c r="CK1908" s="195" t="str">
        <f t="shared" si="2248"/>
        <v>CK$13</v>
      </c>
      <c r="CL1908" s="195" t="str">
        <f t="shared" si="2248"/>
        <v>CL$13</v>
      </c>
    </row>
    <row r="1909" spans="2:90" x14ac:dyDescent="0.4">
      <c r="B1909" s="171" t="s">
        <v>491</v>
      </c>
      <c r="E1909" s="8"/>
      <c r="H1909" s="196"/>
      <c r="I1909" s="197"/>
      <c r="J1909" s="197"/>
      <c r="K1909" s="198"/>
      <c r="L1909" s="198"/>
      <c r="M1909" s="198"/>
      <c r="N1909" s="198"/>
      <c r="O1909" s="198"/>
      <c r="P1909" s="198"/>
      <c r="R1909" s="198"/>
      <c r="S1909" s="186"/>
      <c r="T1909" s="186"/>
      <c r="U1909" s="186"/>
      <c r="V1909" s="186"/>
      <c r="W1909" s="186"/>
      <c r="X1909" s="186"/>
      <c r="Y1909" s="186"/>
      <c r="Z1909" s="186"/>
      <c r="AA1909" s="186"/>
      <c r="AB1909" s="186"/>
      <c r="AC1909" s="186"/>
      <c r="AD1909" s="186"/>
      <c r="AE1909" s="186"/>
      <c r="AF1909" s="186"/>
      <c r="AG1909" s="186"/>
      <c r="AH1909" s="186"/>
      <c r="AI1909" s="186"/>
      <c r="AJ1909" s="186"/>
      <c r="AK1909" s="186"/>
      <c r="AL1909" s="186"/>
      <c r="AM1909" s="186"/>
      <c r="AN1909" s="186"/>
      <c r="AO1909" s="186"/>
      <c r="AP1909" s="186"/>
      <c r="AQ1909" s="186"/>
      <c r="AR1909" s="186"/>
      <c r="AS1909" s="186"/>
      <c r="AT1909" s="186"/>
      <c r="AU1909" s="186"/>
      <c r="AV1909" s="186"/>
      <c r="AW1909" s="186"/>
      <c r="AX1909" s="186"/>
      <c r="AY1909" s="186"/>
      <c r="AZ1909" s="186"/>
      <c r="BA1909" s="186"/>
      <c r="BB1909" s="186"/>
      <c r="BC1909" s="186"/>
      <c r="BD1909" s="186"/>
      <c r="BE1909" s="186"/>
      <c r="BF1909" s="186"/>
      <c r="BG1909" s="186"/>
      <c r="BH1909" s="186"/>
      <c r="BI1909" s="186"/>
      <c r="BJ1909" s="186"/>
      <c r="BK1909" s="186"/>
      <c r="BL1909" s="186"/>
      <c r="BM1909" s="186"/>
      <c r="BN1909" s="186"/>
      <c r="BO1909" s="186"/>
      <c r="BP1909" s="186"/>
      <c r="BQ1909" s="186"/>
      <c r="BR1909" s="186"/>
      <c r="BS1909" s="186"/>
      <c r="BT1909" s="186"/>
      <c r="BU1909" s="186"/>
      <c r="BV1909" s="186"/>
      <c r="BW1909" s="186"/>
      <c r="BX1909" s="186"/>
      <c r="BY1909" s="186"/>
      <c r="BZ1909" s="186"/>
      <c r="CA1909" s="186"/>
      <c r="CB1909" s="186"/>
      <c r="CC1909" s="186"/>
      <c r="CD1909" s="186"/>
      <c r="CE1909" s="186"/>
      <c r="CF1909" s="186"/>
      <c r="CG1909" s="186"/>
      <c r="CH1909" s="186"/>
      <c r="CI1909" s="186"/>
      <c r="CJ1909" s="186"/>
      <c r="CK1909" s="186"/>
      <c r="CL1909" s="186"/>
    </row>
    <row r="1910" spans="2:90" x14ac:dyDescent="0.4">
      <c r="B1910" s="171" t="s">
        <v>505</v>
      </c>
      <c r="E1910" s="8"/>
      <c r="H1910" s="196"/>
      <c r="I1910" s="197"/>
      <c r="J1910" s="197"/>
      <c r="K1910" s="198"/>
      <c r="L1910" s="198"/>
      <c r="M1910" s="198"/>
      <c r="N1910" s="198"/>
      <c r="O1910" s="198"/>
      <c r="P1910" s="198"/>
      <c r="R1910" s="198"/>
      <c r="S1910" s="186"/>
      <c r="T1910" s="186"/>
      <c r="U1910" s="186"/>
      <c r="V1910" s="186"/>
      <c r="W1910" s="186"/>
      <c r="X1910" s="186"/>
      <c r="Y1910" s="186"/>
      <c r="Z1910" s="186"/>
      <c r="AA1910" s="186"/>
      <c r="AB1910" s="186"/>
      <c r="AC1910" s="186"/>
      <c r="AD1910" s="186"/>
      <c r="AE1910" s="186"/>
      <c r="AF1910" s="186"/>
      <c r="AG1910" s="186"/>
      <c r="AH1910" s="186"/>
      <c r="AI1910" s="186"/>
      <c r="AJ1910" s="186"/>
      <c r="AK1910" s="186"/>
      <c r="AL1910" s="186"/>
      <c r="AM1910" s="186"/>
      <c r="AN1910" s="186"/>
      <c r="AO1910" s="186"/>
      <c r="AP1910" s="186"/>
      <c r="AQ1910" s="186"/>
      <c r="AR1910" s="186"/>
      <c r="AS1910" s="186"/>
      <c r="AT1910" s="186"/>
      <c r="AU1910" s="186"/>
      <c r="AV1910" s="186"/>
      <c r="AW1910" s="186"/>
      <c r="AX1910" s="186"/>
      <c r="AY1910" s="186"/>
      <c r="AZ1910" s="186"/>
      <c r="BA1910" s="186"/>
      <c r="BB1910" s="186"/>
      <c r="BC1910" s="186"/>
      <c r="BD1910" s="186"/>
      <c r="BE1910" s="186"/>
      <c r="BF1910" s="186"/>
      <c r="BG1910" s="186"/>
      <c r="BH1910" s="186"/>
      <c r="BI1910" s="186"/>
      <c r="BJ1910" s="186"/>
      <c r="BK1910" s="186"/>
      <c r="BL1910" s="186"/>
      <c r="BM1910" s="186"/>
      <c r="BN1910" s="186"/>
      <c r="BO1910" s="186"/>
      <c r="BP1910" s="186"/>
      <c r="BQ1910" s="186"/>
      <c r="BR1910" s="186"/>
      <c r="BS1910" s="186"/>
      <c r="BT1910" s="186"/>
      <c r="BU1910" s="186"/>
      <c r="BV1910" s="186"/>
      <c r="BW1910" s="186"/>
      <c r="BX1910" s="186"/>
      <c r="BY1910" s="186"/>
      <c r="BZ1910" s="186"/>
      <c r="CA1910" s="186"/>
      <c r="CB1910" s="186"/>
      <c r="CC1910" s="186"/>
      <c r="CD1910" s="186"/>
      <c r="CE1910" s="186"/>
      <c r="CF1910" s="186"/>
      <c r="CG1910" s="186"/>
      <c r="CH1910" s="186"/>
      <c r="CI1910" s="186"/>
      <c r="CJ1910" s="186"/>
      <c r="CK1910" s="186"/>
      <c r="CL1910" s="186"/>
    </row>
    <row r="1911" spans="2:90" x14ac:dyDescent="0.4">
      <c r="B1911" s="171" t="s">
        <v>463</v>
      </c>
      <c r="E1911" s="8"/>
      <c r="H1911" s="196"/>
      <c r="I1911" s="197"/>
      <c r="J1911" s="197"/>
      <c r="K1911" s="198"/>
      <c r="L1911" s="198"/>
      <c r="M1911" s="198"/>
      <c r="N1911" s="198"/>
      <c r="O1911" s="198"/>
      <c r="P1911" s="198"/>
      <c r="R1911" s="198"/>
      <c r="S1911" s="186" t="str">
        <f t="shared" ref="S1911:AX1911" si="2249">S$18</f>
        <v>S$14</v>
      </c>
      <c r="T1911" s="186" t="str">
        <f t="shared" si="2249"/>
        <v>T$14</v>
      </c>
      <c r="U1911" s="186" t="str">
        <f t="shared" si="2249"/>
        <v>U$14</v>
      </c>
      <c r="V1911" s="186" t="str">
        <f t="shared" si="2249"/>
        <v>V$14</v>
      </c>
      <c r="W1911" s="186" t="str">
        <f t="shared" si="2249"/>
        <v>W$14</v>
      </c>
      <c r="X1911" s="186" t="str">
        <f t="shared" si="2249"/>
        <v>X$14</v>
      </c>
      <c r="Y1911" s="186" t="str">
        <f t="shared" si="2249"/>
        <v>Y$14</v>
      </c>
      <c r="Z1911" s="186" t="str">
        <f t="shared" si="2249"/>
        <v>Z$14</v>
      </c>
      <c r="AA1911" s="186" t="str">
        <f t="shared" si="2249"/>
        <v>AA$14</v>
      </c>
      <c r="AB1911" s="186" t="str">
        <f t="shared" si="2249"/>
        <v>AB$14</v>
      </c>
      <c r="AC1911" s="186" t="str">
        <f t="shared" si="2249"/>
        <v>AC$14</v>
      </c>
      <c r="AD1911" s="186" t="str">
        <f t="shared" si="2249"/>
        <v>AD$14</v>
      </c>
      <c r="AE1911" s="186" t="str">
        <f t="shared" si="2249"/>
        <v>AE$14</v>
      </c>
      <c r="AF1911" s="186" t="str">
        <f t="shared" si="2249"/>
        <v>AF$14</v>
      </c>
      <c r="AG1911" s="186" t="str">
        <f t="shared" si="2249"/>
        <v>AG$14</v>
      </c>
      <c r="AH1911" s="186" t="str">
        <f t="shared" si="2249"/>
        <v>AH$14</v>
      </c>
      <c r="AI1911" s="186" t="str">
        <f t="shared" si="2249"/>
        <v>AI$14</v>
      </c>
      <c r="AJ1911" s="186" t="str">
        <f t="shared" si="2249"/>
        <v>AJ$14</v>
      </c>
      <c r="AK1911" s="186" t="str">
        <f t="shared" si="2249"/>
        <v>AK$14</v>
      </c>
      <c r="AL1911" s="186" t="str">
        <f t="shared" si="2249"/>
        <v>AL$14</v>
      </c>
      <c r="AM1911" s="186" t="str">
        <f t="shared" si="2249"/>
        <v>AM$14</v>
      </c>
      <c r="AN1911" s="186" t="str">
        <f t="shared" si="2249"/>
        <v>AN$14</v>
      </c>
      <c r="AO1911" s="186" t="str">
        <f t="shared" si="2249"/>
        <v>AO$14</v>
      </c>
      <c r="AP1911" s="186" t="str">
        <f t="shared" si="2249"/>
        <v>AP$14</v>
      </c>
      <c r="AQ1911" s="186" t="str">
        <f t="shared" si="2249"/>
        <v>AQ$14</v>
      </c>
      <c r="AR1911" s="186" t="str">
        <f t="shared" si="2249"/>
        <v>AR$14</v>
      </c>
      <c r="AS1911" s="186" t="str">
        <f t="shared" si="2249"/>
        <v>AS$14</v>
      </c>
      <c r="AT1911" s="186" t="str">
        <f t="shared" si="2249"/>
        <v>AT$14</v>
      </c>
      <c r="AU1911" s="186" t="str">
        <f t="shared" si="2249"/>
        <v>AU$14</v>
      </c>
      <c r="AV1911" s="186" t="str">
        <f t="shared" si="2249"/>
        <v>AV$14</v>
      </c>
      <c r="AW1911" s="186" t="str">
        <f t="shared" si="2249"/>
        <v>AW$14</v>
      </c>
      <c r="AX1911" s="186" t="str">
        <f t="shared" si="2249"/>
        <v>AX$14</v>
      </c>
      <c r="AY1911" s="186" t="str">
        <f t="shared" ref="AY1911:CD1911" si="2250">AY$18</f>
        <v>AY$14</v>
      </c>
      <c r="AZ1911" s="186" t="str">
        <f t="shared" si="2250"/>
        <v>AZ$14</v>
      </c>
      <c r="BA1911" s="186" t="str">
        <f t="shared" si="2250"/>
        <v>BA$14</v>
      </c>
      <c r="BB1911" s="186" t="str">
        <f t="shared" si="2250"/>
        <v>BB$14</v>
      </c>
      <c r="BC1911" s="186" t="str">
        <f t="shared" si="2250"/>
        <v>BC$14</v>
      </c>
      <c r="BD1911" s="186" t="str">
        <f t="shared" si="2250"/>
        <v>BD$14</v>
      </c>
      <c r="BE1911" s="186" t="str">
        <f t="shared" si="2250"/>
        <v>BE$14</v>
      </c>
      <c r="BF1911" s="186" t="str">
        <f t="shared" si="2250"/>
        <v>BF$14</v>
      </c>
      <c r="BG1911" s="186" t="str">
        <f t="shared" si="2250"/>
        <v>BG$14</v>
      </c>
      <c r="BH1911" s="186" t="str">
        <f t="shared" si="2250"/>
        <v>BH$14</v>
      </c>
      <c r="BI1911" s="186" t="str">
        <f t="shared" si="2250"/>
        <v>BI$14</v>
      </c>
      <c r="BJ1911" s="186" t="str">
        <f t="shared" si="2250"/>
        <v>BJ$14</v>
      </c>
      <c r="BK1911" s="186" t="str">
        <f t="shared" si="2250"/>
        <v>BK$14</v>
      </c>
      <c r="BL1911" s="186" t="str">
        <f t="shared" si="2250"/>
        <v>BL$14</v>
      </c>
      <c r="BM1911" s="186" t="str">
        <f t="shared" si="2250"/>
        <v>BM$14</v>
      </c>
      <c r="BN1911" s="186" t="str">
        <f t="shared" si="2250"/>
        <v>BN$14</v>
      </c>
      <c r="BO1911" s="186" t="str">
        <f t="shared" si="2250"/>
        <v>BO$14</v>
      </c>
      <c r="BP1911" s="186" t="str">
        <f t="shared" si="2250"/>
        <v>BP$14</v>
      </c>
      <c r="BQ1911" s="186" t="str">
        <f t="shared" si="2250"/>
        <v>BQ$14</v>
      </c>
      <c r="BR1911" s="186" t="str">
        <f t="shared" si="2250"/>
        <v>BR$14</v>
      </c>
      <c r="BS1911" s="186" t="str">
        <f t="shared" si="2250"/>
        <v>BS$14</v>
      </c>
      <c r="BT1911" s="186" t="str">
        <f t="shared" si="2250"/>
        <v>BT$14</v>
      </c>
      <c r="BU1911" s="186" t="str">
        <f t="shared" si="2250"/>
        <v>BU$14</v>
      </c>
      <c r="BV1911" s="186" t="str">
        <f t="shared" si="2250"/>
        <v>BV$14</v>
      </c>
      <c r="BW1911" s="186" t="str">
        <f t="shared" si="2250"/>
        <v>BW$14</v>
      </c>
      <c r="BX1911" s="186" t="str">
        <f t="shared" si="2250"/>
        <v>BX$14</v>
      </c>
      <c r="BY1911" s="186" t="str">
        <f t="shared" si="2250"/>
        <v>BY$14</v>
      </c>
      <c r="BZ1911" s="186" t="str">
        <f t="shared" si="2250"/>
        <v>BZ$14</v>
      </c>
      <c r="CA1911" s="186" t="str">
        <f t="shared" si="2250"/>
        <v>CA$14</v>
      </c>
      <c r="CB1911" s="186" t="str">
        <f t="shared" si="2250"/>
        <v>CB$14</v>
      </c>
      <c r="CC1911" s="186" t="str">
        <f t="shared" si="2250"/>
        <v>CC$14</v>
      </c>
      <c r="CD1911" s="186" t="str">
        <f t="shared" si="2250"/>
        <v>CD$14</v>
      </c>
      <c r="CE1911" s="186" t="str">
        <f t="shared" ref="CE1911:CL1911" si="2251">CE$18</f>
        <v>CE$14</v>
      </c>
      <c r="CF1911" s="186" t="str">
        <f t="shared" si="2251"/>
        <v>CF$14</v>
      </c>
      <c r="CG1911" s="186" t="str">
        <f t="shared" si="2251"/>
        <v>CG$14</v>
      </c>
      <c r="CH1911" s="186" t="str">
        <f t="shared" si="2251"/>
        <v>CH$14</v>
      </c>
      <c r="CI1911" s="186" t="str">
        <f t="shared" si="2251"/>
        <v>CI$14</v>
      </c>
      <c r="CJ1911" s="186" t="str">
        <f t="shared" si="2251"/>
        <v>CJ$14</v>
      </c>
      <c r="CK1911" s="186" t="str">
        <f t="shared" si="2251"/>
        <v>CK$14</v>
      </c>
      <c r="CL1911" s="186" t="str">
        <f t="shared" si="2251"/>
        <v>CL$14</v>
      </c>
    </row>
    <row r="1912" spans="2:90" x14ac:dyDescent="0.4">
      <c r="B1912" s="171" t="s">
        <v>464</v>
      </c>
      <c r="E1912" s="8"/>
      <c r="H1912" s="196"/>
      <c r="I1912" s="197"/>
      <c r="J1912" s="197"/>
      <c r="K1912" s="198"/>
      <c r="L1912" s="198"/>
      <c r="M1912" s="198"/>
      <c r="N1912" s="198"/>
      <c r="O1912" s="198"/>
      <c r="P1912" s="198"/>
      <c r="R1912" s="198"/>
      <c r="S1912" s="186" t="str">
        <f t="shared" ref="S1912:AX1912" si="2252">S$19</f>
        <v>S$15</v>
      </c>
      <c r="T1912" s="186" t="str">
        <f t="shared" si="2252"/>
        <v>T$15</v>
      </c>
      <c r="U1912" s="186" t="str">
        <f t="shared" si="2252"/>
        <v>U$15</v>
      </c>
      <c r="V1912" s="186" t="str">
        <f t="shared" si="2252"/>
        <v>V$15</v>
      </c>
      <c r="W1912" s="186" t="str">
        <f t="shared" si="2252"/>
        <v>W$15</v>
      </c>
      <c r="X1912" s="186" t="str">
        <f t="shared" si="2252"/>
        <v>X$15</v>
      </c>
      <c r="Y1912" s="186" t="str">
        <f t="shared" si="2252"/>
        <v>Y$15</v>
      </c>
      <c r="Z1912" s="186" t="str">
        <f t="shared" si="2252"/>
        <v>Z$15</v>
      </c>
      <c r="AA1912" s="186" t="str">
        <f t="shared" si="2252"/>
        <v>AA$15</v>
      </c>
      <c r="AB1912" s="186" t="str">
        <f t="shared" si="2252"/>
        <v>AB$15</v>
      </c>
      <c r="AC1912" s="186" t="str">
        <f t="shared" si="2252"/>
        <v>AC$15</v>
      </c>
      <c r="AD1912" s="186" t="str">
        <f t="shared" si="2252"/>
        <v>AD$15</v>
      </c>
      <c r="AE1912" s="186" t="str">
        <f t="shared" si="2252"/>
        <v>AE$15</v>
      </c>
      <c r="AF1912" s="186" t="str">
        <f t="shared" si="2252"/>
        <v>AF$15</v>
      </c>
      <c r="AG1912" s="186" t="str">
        <f t="shared" si="2252"/>
        <v>AG$15</v>
      </c>
      <c r="AH1912" s="186" t="str">
        <f t="shared" si="2252"/>
        <v>AH$15</v>
      </c>
      <c r="AI1912" s="186" t="str">
        <f t="shared" si="2252"/>
        <v>AI$15</v>
      </c>
      <c r="AJ1912" s="186" t="str">
        <f t="shared" si="2252"/>
        <v>AJ$15</v>
      </c>
      <c r="AK1912" s="186" t="str">
        <f t="shared" si="2252"/>
        <v>AK$15</v>
      </c>
      <c r="AL1912" s="186" t="str">
        <f t="shared" si="2252"/>
        <v>AL$15</v>
      </c>
      <c r="AM1912" s="186" t="str">
        <f t="shared" si="2252"/>
        <v>AM$15</v>
      </c>
      <c r="AN1912" s="186" t="str">
        <f t="shared" si="2252"/>
        <v>AN$15</v>
      </c>
      <c r="AO1912" s="186" t="str">
        <f t="shared" si="2252"/>
        <v>AO$15</v>
      </c>
      <c r="AP1912" s="186" t="str">
        <f t="shared" si="2252"/>
        <v>AP$15</v>
      </c>
      <c r="AQ1912" s="186" t="str">
        <f t="shared" si="2252"/>
        <v>AQ$15</v>
      </c>
      <c r="AR1912" s="186" t="str">
        <f t="shared" si="2252"/>
        <v>AR$15</v>
      </c>
      <c r="AS1912" s="186" t="str">
        <f t="shared" si="2252"/>
        <v>AS$15</v>
      </c>
      <c r="AT1912" s="186" t="str">
        <f t="shared" si="2252"/>
        <v>AT$15</v>
      </c>
      <c r="AU1912" s="186" t="str">
        <f t="shared" si="2252"/>
        <v>AU$15</v>
      </c>
      <c r="AV1912" s="186" t="str">
        <f t="shared" si="2252"/>
        <v>AV$15</v>
      </c>
      <c r="AW1912" s="186" t="str">
        <f t="shared" si="2252"/>
        <v>AW$15</v>
      </c>
      <c r="AX1912" s="186" t="str">
        <f t="shared" si="2252"/>
        <v>AX$15</v>
      </c>
      <c r="AY1912" s="186" t="str">
        <f t="shared" ref="AY1912:CD1912" si="2253">AY$19</f>
        <v>AY$15</v>
      </c>
      <c r="AZ1912" s="186" t="str">
        <f t="shared" si="2253"/>
        <v>AZ$15</v>
      </c>
      <c r="BA1912" s="186" t="str">
        <f t="shared" si="2253"/>
        <v>BA$15</v>
      </c>
      <c r="BB1912" s="186" t="str">
        <f t="shared" si="2253"/>
        <v>BB$15</v>
      </c>
      <c r="BC1912" s="186" t="str">
        <f t="shared" si="2253"/>
        <v>BC$15</v>
      </c>
      <c r="BD1912" s="186" t="str">
        <f t="shared" si="2253"/>
        <v>BD$15</v>
      </c>
      <c r="BE1912" s="186" t="str">
        <f t="shared" si="2253"/>
        <v>BE$15</v>
      </c>
      <c r="BF1912" s="186" t="str">
        <f t="shared" si="2253"/>
        <v>BF$15</v>
      </c>
      <c r="BG1912" s="186" t="str">
        <f t="shared" si="2253"/>
        <v>BG$15</v>
      </c>
      <c r="BH1912" s="186" t="str">
        <f t="shared" si="2253"/>
        <v>BH$15</v>
      </c>
      <c r="BI1912" s="186" t="str">
        <f t="shared" si="2253"/>
        <v>BI$15</v>
      </c>
      <c r="BJ1912" s="186" t="str">
        <f t="shared" si="2253"/>
        <v>BJ$15</v>
      </c>
      <c r="BK1912" s="186" t="str">
        <f t="shared" si="2253"/>
        <v>BK$15</v>
      </c>
      <c r="BL1912" s="186" t="str">
        <f t="shared" si="2253"/>
        <v>BL$15</v>
      </c>
      <c r="BM1912" s="186" t="str">
        <f t="shared" si="2253"/>
        <v>BM$15</v>
      </c>
      <c r="BN1912" s="186" t="str">
        <f t="shared" si="2253"/>
        <v>BN$15</v>
      </c>
      <c r="BO1912" s="186" t="str">
        <f t="shared" si="2253"/>
        <v>BO$15</v>
      </c>
      <c r="BP1912" s="186" t="str">
        <f t="shared" si="2253"/>
        <v>BP$15</v>
      </c>
      <c r="BQ1912" s="186" t="str">
        <f t="shared" si="2253"/>
        <v>BQ$15</v>
      </c>
      <c r="BR1912" s="186" t="str">
        <f t="shared" si="2253"/>
        <v>BR$15</v>
      </c>
      <c r="BS1912" s="186" t="str">
        <f t="shared" si="2253"/>
        <v>BS$15</v>
      </c>
      <c r="BT1912" s="186" t="str">
        <f t="shared" si="2253"/>
        <v>BT$15</v>
      </c>
      <c r="BU1912" s="186" t="str">
        <f t="shared" si="2253"/>
        <v>BU$15</v>
      </c>
      <c r="BV1912" s="186" t="str">
        <f t="shared" si="2253"/>
        <v>BV$15</v>
      </c>
      <c r="BW1912" s="186" t="str">
        <f t="shared" si="2253"/>
        <v>BW$15</v>
      </c>
      <c r="BX1912" s="186" t="str">
        <f t="shared" si="2253"/>
        <v>BX$15</v>
      </c>
      <c r="BY1912" s="186" t="str">
        <f t="shared" si="2253"/>
        <v>BY$15</v>
      </c>
      <c r="BZ1912" s="186" t="str">
        <f t="shared" si="2253"/>
        <v>BZ$15</v>
      </c>
      <c r="CA1912" s="186" t="str">
        <f t="shared" si="2253"/>
        <v>CA$15</v>
      </c>
      <c r="CB1912" s="186" t="str">
        <f t="shared" si="2253"/>
        <v>CB$15</v>
      </c>
      <c r="CC1912" s="186" t="str">
        <f t="shared" si="2253"/>
        <v>CC$15</v>
      </c>
      <c r="CD1912" s="186" t="str">
        <f t="shared" si="2253"/>
        <v>CD$15</v>
      </c>
      <c r="CE1912" s="186" t="str">
        <f t="shared" ref="CE1912:CL1912" si="2254">CE$19</f>
        <v>CE$15</v>
      </c>
      <c r="CF1912" s="186" t="str">
        <f t="shared" si="2254"/>
        <v>CF$15</v>
      </c>
      <c r="CG1912" s="186" t="str">
        <f t="shared" si="2254"/>
        <v>CG$15</v>
      </c>
      <c r="CH1912" s="186" t="str">
        <f t="shared" si="2254"/>
        <v>CH$15</v>
      </c>
      <c r="CI1912" s="186" t="str">
        <f t="shared" si="2254"/>
        <v>CI$15</v>
      </c>
      <c r="CJ1912" s="186" t="str">
        <f t="shared" si="2254"/>
        <v>CJ$15</v>
      </c>
      <c r="CK1912" s="186" t="str">
        <f t="shared" si="2254"/>
        <v>CK$15</v>
      </c>
      <c r="CL1912" s="186" t="str">
        <f t="shared" si="2254"/>
        <v>CL$15</v>
      </c>
    </row>
    <row r="1913" spans="2:90" x14ac:dyDescent="0.4">
      <c r="B1913" s="66" t="s">
        <v>283</v>
      </c>
      <c r="C1913" s="31"/>
      <c r="D1913" t="s">
        <v>760</v>
      </c>
      <c r="E1913" s="8" t="str">
        <f t="shared" ref="E1913" si="2255">ROW()&amp;" "&amp;D1913</f>
        <v>1913 FAPPE-S</v>
      </c>
      <c r="F1913" t="s">
        <v>446</v>
      </c>
      <c r="G1913" s="31" t="s">
        <v>332</v>
      </c>
      <c r="H1913" s="22"/>
      <c r="I1913" s="287"/>
      <c r="J1913" s="287"/>
      <c r="K1913" s="22"/>
      <c r="L1913" s="22"/>
      <c r="M1913" s="22"/>
      <c r="N1913" s="22"/>
      <c r="O1913" s="22"/>
      <c r="P1913" s="22"/>
      <c r="R1913" s="66"/>
      <c r="S1913" s="288"/>
      <c r="T1913" s="288"/>
      <c r="U1913" s="288"/>
      <c r="V1913" s="288"/>
      <c r="W1913" s="288"/>
      <c r="X1913" s="288"/>
      <c r="Y1913" s="288"/>
      <c r="Z1913" s="288"/>
      <c r="AA1913" s="288"/>
      <c r="AB1913" s="288"/>
      <c r="AC1913" s="288"/>
      <c r="AD1913" s="288"/>
      <c r="AE1913" s="288"/>
      <c r="AF1913" s="288"/>
      <c r="AG1913" s="288"/>
      <c r="AH1913" s="288"/>
      <c r="AI1913" s="288"/>
      <c r="AJ1913" s="288"/>
      <c r="AK1913" s="288"/>
      <c r="AL1913" s="288"/>
      <c r="AM1913" s="288"/>
      <c r="AN1913" s="288"/>
      <c r="AO1913" s="288"/>
      <c r="AP1913" s="288"/>
      <c r="AQ1913" s="288"/>
      <c r="AR1913" s="288"/>
      <c r="AS1913" s="288"/>
      <c r="AT1913" s="288"/>
      <c r="AU1913" s="288"/>
      <c r="AV1913" s="288"/>
      <c r="AW1913" s="288"/>
      <c r="AX1913" s="288"/>
      <c r="AY1913" s="288"/>
      <c r="AZ1913" s="288"/>
      <c r="BA1913" s="288"/>
      <c r="BB1913" s="288"/>
      <c r="BC1913" s="288"/>
      <c r="BD1913" s="288"/>
      <c r="BE1913" s="288"/>
      <c r="BF1913" s="288"/>
      <c r="BG1913" s="288"/>
      <c r="BH1913" s="288"/>
      <c r="BI1913" s="288"/>
      <c r="BJ1913" s="288"/>
      <c r="BK1913" s="288"/>
      <c r="BL1913" s="288"/>
      <c r="BM1913" s="288"/>
      <c r="BN1913" s="288"/>
      <c r="BO1913" s="288"/>
      <c r="BP1913" s="288"/>
      <c r="BQ1913" s="288"/>
      <c r="BR1913" s="288"/>
      <c r="BS1913" s="288"/>
      <c r="BT1913" s="288"/>
      <c r="BU1913" s="288"/>
      <c r="BV1913" s="288"/>
      <c r="BW1913" s="288"/>
      <c r="BX1913" s="288"/>
      <c r="BY1913" s="288"/>
      <c r="BZ1913" s="288"/>
      <c r="CA1913" s="288"/>
      <c r="CB1913" s="288"/>
      <c r="CC1913" s="288"/>
      <c r="CD1913" s="288"/>
      <c r="CE1913" s="288"/>
      <c r="CF1913" s="288"/>
      <c r="CG1913" s="288"/>
      <c r="CH1913" s="288"/>
      <c r="CI1913" s="288"/>
      <c r="CJ1913" s="288"/>
      <c r="CK1913" s="288"/>
      <c r="CL1913" s="288"/>
    </row>
    <row r="1914" spans="2:90" x14ac:dyDescent="0.4">
      <c r="B1914" s="95" t="str">
        <f>"Assumptions - "&amp;B1913</f>
        <v>Assumptions - Volume driven secondary PP&amp;E:</v>
      </c>
      <c r="C1914" s="31"/>
      <c r="D1914" t="s">
        <v>760</v>
      </c>
      <c r="E1914" s="8" t="str">
        <f t="shared" ref="E1914" si="2256">ROW()&amp;" "&amp;D1914</f>
        <v>1914 FAPPE-S</v>
      </c>
      <c r="G1914" s="8" t="str">
        <f>E1914</f>
        <v>1914 FAPPE-S</v>
      </c>
      <c r="H1914" s="31"/>
      <c r="I1914" s="73"/>
      <c r="J1914" s="73"/>
      <c r="K1914" s="31"/>
      <c r="L1914" s="31"/>
      <c r="M1914" s="31"/>
      <c r="N1914" s="31"/>
      <c r="O1914" s="31"/>
      <c r="P1914" s="31"/>
      <c r="R1914" s="67"/>
      <c r="S1914" s="152"/>
      <c r="T1914" s="152"/>
      <c r="U1914" s="152"/>
      <c r="V1914" s="152"/>
      <c r="W1914" s="152"/>
      <c r="X1914" s="152"/>
      <c r="Y1914" s="152"/>
      <c r="Z1914" s="152"/>
      <c r="AA1914" s="152"/>
      <c r="AB1914" s="152"/>
      <c r="AC1914" s="152"/>
      <c r="AD1914" s="152"/>
      <c r="AE1914" s="152"/>
      <c r="AF1914" s="152"/>
      <c r="AG1914" s="152"/>
      <c r="AH1914" s="152"/>
      <c r="AI1914" s="152"/>
      <c r="AJ1914" s="152"/>
      <c r="AK1914" s="152"/>
      <c r="AL1914" s="152"/>
      <c r="AM1914" s="152"/>
      <c r="AN1914" s="152"/>
      <c r="AO1914" s="152"/>
      <c r="AP1914" s="152"/>
      <c r="AQ1914" s="152"/>
      <c r="AR1914" s="152"/>
      <c r="AS1914" s="152"/>
      <c r="AT1914" s="152"/>
      <c r="AU1914" s="152"/>
      <c r="AV1914" s="152"/>
      <c r="AW1914" s="152"/>
      <c r="AX1914" s="152"/>
      <c r="AY1914" s="152"/>
      <c r="AZ1914" s="152"/>
      <c r="BA1914" s="152"/>
      <c r="BB1914" s="152"/>
      <c r="BC1914" s="152"/>
      <c r="BD1914" s="152"/>
      <c r="BE1914" s="152"/>
      <c r="BF1914" s="152"/>
      <c r="BG1914" s="152"/>
      <c r="BH1914" s="152"/>
      <c r="BI1914" s="152"/>
      <c r="BJ1914" s="152"/>
      <c r="BK1914" s="152"/>
      <c r="BL1914" s="152"/>
      <c r="BM1914" s="152"/>
      <c r="BN1914" s="152"/>
      <c r="BO1914" s="152"/>
      <c r="BP1914" s="152"/>
      <c r="BQ1914" s="152"/>
      <c r="BR1914" s="152"/>
      <c r="BS1914" s="152"/>
      <c r="BT1914" s="152"/>
      <c r="BU1914" s="152"/>
      <c r="BV1914" s="152"/>
      <c r="BW1914" s="152"/>
      <c r="BX1914" s="152"/>
      <c r="BY1914" s="152"/>
      <c r="BZ1914" s="152"/>
      <c r="CA1914" s="152"/>
      <c r="CB1914" s="152"/>
      <c r="CC1914" s="152"/>
      <c r="CD1914" s="152"/>
      <c r="CE1914" s="152"/>
      <c r="CF1914" s="152"/>
      <c r="CG1914" s="152"/>
      <c r="CH1914" s="152"/>
      <c r="CI1914" s="152"/>
      <c r="CJ1914" s="152"/>
      <c r="CK1914" s="152"/>
      <c r="CL1914" s="152"/>
    </row>
    <row r="1915" spans="2:90" x14ac:dyDescent="0.4">
      <c r="B1915" s="141" t="s">
        <v>206</v>
      </c>
      <c r="C1915" s="8"/>
      <c r="D1915" t="s">
        <v>760</v>
      </c>
      <c r="E1915" s="8" t="str">
        <f t="shared" si="2198"/>
        <v>1915 FAPPE-S</v>
      </c>
      <c r="G1915" s="8" t="str">
        <f>E1915</f>
        <v>1915 FAPPE-S</v>
      </c>
      <c r="H1915" s="57">
        <v>5</v>
      </c>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row>
    <row r="1916" spans="2:90" x14ac:dyDescent="0.4">
      <c r="B1916" s="141" t="s">
        <v>207</v>
      </c>
      <c r="C1916" s="8"/>
      <c r="D1916" t="s">
        <v>760</v>
      </c>
      <c r="E1916" s="8" t="str">
        <f t="shared" si="2198"/>
        <v>1916 FAPPE-S</v>
      </c>
      <c r="G1916" s="8" t="str">
        <f>E1916</f>
        <v>1916 FAPPE-S</v>
      </c>
      <c r="H1916" s="57">
        <v>0</v>
      </c>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row>
    <row r="1917" spans="2:90" x14ac:dyDescent="0.4">
      <c r="C1917" s="8"/>
      <c r="D1917" t="s">
        <v>760</v>
      </c>
      <c r="E1917" s="8" t="str">
        <f t="shared" si="2198"/>
        <v>1917 FAPPE-S</v>
      </c>
      <c r="G1917" s="8"/>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row>
    <row r="1918" spans="2:90" x14ac:dyDescent="0.4">
      <c r="B1918" s="95" t="str">
        <f>B1920&amp;":"</f>
        <v>Capital expenditures - Volume driven secondary PP&amp;E:</v>
      </c>
      <c r="C1918" s="8"/>
      <c r="D1918" t="s">
        <v>760</v>
      </c>
      <c r="E1918" s="8" t="str">
        <f t="shared" ref="E1918" si="2257">ROW()&amp;" "&amp;D1918</f>
        <v>1918 FAPPE-S</v>
      </c>
      <c r="G1918" s="8"/>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row>
    <row r="1919" spans="2:90" x14ac:dyDescent="0.4">
      <c r="B1919" s="141" t="str">
        <f>"$ capital expenditures/"&amp;B1898</f>
        <v>$ capital expenditures/primary unit</v>
      </c>
      <c r="C1919" s="8"/>
      <c r="D1919" t="s">
        <v>760</v>
      </c>
      <c r="E1919" s="8" t="str">
        <f t="shared" si="2198"/>
        <v>1919 FAPPE-S</v>
      </c>
      <c r="G1919" s="8" t="str">
        <f>E1919</f>
        <v>1919 FAPPE-S</v>
      </c>
      <c r="K1919" s="18">
        <v>10</v>
      </c>
      <c r="L1919" s="18">
        <v>10</v>
      </c>
      <c r="M1919" s="18">
        <v>10</v>
      </c>
      <c r="N1919" s="18">
        <v>10</v>
      </c>
      <c r="O1919" s="18">
        <v>10</v>
      </c>
      <c r="P1919" s="18">
        <v>10</v>
      </c>
      <c r="S1919" s="143" cm="1">
        <f t="array" ref="S1919">INDEX($K:$Q,ROW(),MATCH(S$3,$K$2:$Q$2,0))</f>
        <v>10</v>
      </c>
      <c r="T1919" s="143" cm="1">
        <f t="array" ref="T1919">INDEX($K:$Q,ROW(),MATCH(T$3,$K$2:$Q$2,0))</f>
        <v>10</v>
      </c>
      <c r="U1919" s="143" cm="1">
        <f t="array" ref="U1919">INDEX($K:$Q,ROW(),MATCH(U$3,$K$2:$Q$2,0))</f>
        <v>10</v>
      </c>
      <c r="V1919" s="143" cm="1">
        <f t="array" ref="V1919">INDEX($K:$Q,ROW(),MATCH(V$3,$K$2:$Q$2,0))</f>
        <v>10</v>
      </c>
      <c r="W1919" s="143" cm="1">
        <f t="array" ref="W1919">INDEX($K:$Q,ROW(),MATCH(W$3,$K$2:$Q$2,0))</f>
        <v>10</v>
      </c>
      <c r="X1919" s="143" cm="1">
        <f t="array" ref="X1919">INDEX($K:$Q,ROW(),MATCH(X$3,$K$2:$Q$2,0))</f>
        <v>10</v>
      </c>
      <c r="Y1919" s="143" cm="1">
        <f t="array" ref="Y1919">INDEX($K:$Q,ROW(),MATCH(Y$3,$K$2:$Q$2,0))</f>
        <v>10</v>
      </c>
      <c r="Z1919" s="143" cm="1">
        <f t="array" ref="Z1919">INDEX($K:$Q,ROW(),MATCH(Z$3,$K$2:$Q$2,0))</f>
        <v>10</v>
      </c>
      <c r="AA1919" s="143" cm="1">
        <f t="array" ref="AA1919">INDEX($K:$Q,ROW(),MATCH(AA$3,$K$2:$Q$2,0))</f>
        <v>10</v>
      </c>
      <c r="AB1919" s="143" cm="1">
        <f t="array" ref="AB1919">INDEX($K:$Q,ROW(),MATCH(AB$3,$K$2:$Q$2,0))</f>
        <v>10</v>
      </c>
      <c r="AC1919" s="143" cm="1">
        <f t="array" ref="AC1919">INDEX($K:$Q,ROW(),MATCH(AC$3,$K$2:$Q$2,0))</f>
        <v>10</v>
      </c>
      <c r="AD1919" s="143" cm="1">
        <f t="array" ref="AD1919">INDEX($K:$Q,ROW(),MATCH(AD$3,$K$2:$Q$2,0))</f>
        <v>10</v>
      </c>
      <c r="AE1919" s="143" cm="1">
        <f t="array" ref="AE1919">INDEX($K:$Q,ROW(),MATCH(AE$3,$K$2:$Q$2,0))</f>
        <v>10</v>
      </c>
      <c r="AF1919" s="143" cm="1">
        <f t="array" ref="AF1919">INDEX($K:$Q,ROW(),MATCH(AF$3,$K$2:$Q$2,0))</f>
        <v>10</v>
      </c>
      <c r="AG1919" s="143" cm="1">
        <f t="array" ref="AG1919">INDEX($K:$Q,ROW(),MATCH(AG$3,$K$2:$Q$2,0))</f>
        <v>10</v>
      </c>
      <c r="AH1919" s="143" cm="1">
        <f t="array" ref="AH1919">INDEX($K:$Q,ROW(),MATCH(AH$3,$K$2:$Q$2,0))</f>
        <v>10</v>
      </c>
      <c r="AI1919" s="143" cm="1">
        <f t="array" ref="AI1919">INDEX($K:$Q,ROW(),MATCH(AI$3,$K$2:$Q$2,0))</f>
        <v>10</v>
      </c>
      <c r="AJ1919" s="143" cm="1">
        <f t="array" ref="AJ1919">INDEX($K:$Q,ROW(),MATCH(AJ$3,$K$2:$Q$2,0))</f>
        <v>10</v>
      </c>
      <c r="AK1919" s="143" cm="1">
        <f t="array" ref="AK1919">INDEX($K:$Q,ROW(),MATCH(AK$3,$K$2:$Q$2,0))</f>
        <v>10</v>
      </c>
      <c r="AL1919" s="143" cm="1">
        <f t="array" ref="AL1919">INDEX($K:$Q,ROW(),MATCH(AL$3,$K$2:$Q$2,0))</f>
        <v>10</v>
      </c>
      <c r="AM1919" s="143" cm="1">
        <f t="array" ref="AM1919">INDEX($K:$Q,ROW(),MATCH(AM$3,$K$2:$Q$2,0))</f>
        <v>10</v>
      </c>
      <c r="AN1919" s="143" cm="1">
        <f t="array" ref="AN1919">INDEX($K:$Q,ROW(),MATCH(AN$3,$K$2:$Q$2,0))</f>
        <v>10</v>
      </c>
      <c r="AO1919" s="143" cm="1">
        <f t="array" ref="AO1919">INDEX($K:$Q,ROW(),MATCH(AO$3,$K$2:$Q$2,0))</f>
        <v>10</v>
      </c>
      <c r="AP1919" s="143" cm="1">
        <f t="array" ref="AP1919">INDEX($K:$Q,ROW(),MATCH(AP$3,$K$2:$Q$2,0))</f>
        <v>10</v>
      </c>
      <c r="AQ1919" s="143" cm="1">
        <f t="array" ref="AQ1919">INDEX($K:$Q,ROW(),MATCH(AQ$3,$K$2:$Q$2,0))</f>
        <v>10</v>
      </c>
      <c r="AR1919" s="143" cm="1">
        <f t="array" ref="AR1919">INDEX($K:$Q,ROW(),MATCH(AR$3,$K$2:$Q$2,0))</f>
        <v>10</v>
      </c>
      <c r="AS1919" s="143" cm="1">
        <f t="array" ref="AS1919">INDEX($K:$Q,ROW(),MATCH(AS$3,$K$2:$Q$2,0))</f>
        <v>10</v>
      </c>
      <c r="AT1919" s="143" cm="1">
        <f t="array" ref="AT1919">INDEX($K:$Q,ROW(),MATCH(AT$3,$K$2:$Q$2,0))</f>
        <v>10</v>
      </c>
      <c r="AU1919" s="143" cm="1">
        <f t="array" ref="AU1919">INDEX($K:$Q,ROW(),MATCH(AU$3,$K$2:$Q$2,0))</f>
        <v>10</v>
      </c>
      <c r="AV1919" s="143" cm="1">
        <f t="array" ref="AV1919">INDEX($K:$Q,ROW(),MATCH(AV$3,$K$2:$Q$2,0))</f>
        <v>10</v>
      </c>
      <c r="AW1919" s="143" cm="1">
        <f t="array" ref="AW1919">INDEX($K:$Q,ROW(),MATCH(AW$3,$K$2:$Q$2,0))</f>
        <v>10</v>
      </c>
      <c r="AX1919" s="143" cm="1">
        <f t="array" ref="AX1919">INDEX($K:$Q,ROW(),MATCH(AX$3,$K$2:$Q$2,0))</f>
        <v>10</v>
      </c>
      <c r="AY1919" s="143" cm="1">
        <f t="array" ref="AY1919">INDEX($K:$Q,ROW(),MATCH(AY$3,$K$2:$Q$2,0))</f>
        <v>10</v>
      </c>
      <c r="AZ1919" s="143" cm="1">
        <f t="array" ref="AZ1919">INDEX($K:$Q,ROW(),MATCH(AZ$3,$K$2:$Q$2,0))</f>
        <v>10</v>
      </c>
      <c r="BA1919" s="143" cm="1">
        <f t="array" ref="BA1919">INDEX($K:$Q,ROW(),MATCH(BA$3,$K$2:$Q$2,0))</f>
        <v>10</v>
      </c>
      <c r="BB1919" s="143" cm="1">
        <f t="array" ref="BB1919">INDEX($K:$Q,ROW(),MATCH(BB$3,$K$2:$Q$2,0))</f>
        <v>10</v>
      </c>
      <c r="BC1919" s="143" cm="1">
        <f t="array" ref="BC1919">INDEX($K:$Q,ROW(),MATCH(BC$3,$K$2:$Q$2,0))</f>
        <v>10</v>
      </c>
      <c r="BD1919" s="143" cm="1">
        <f t="array" ref="BD1919">INDEX($K:$Q,ROW(),MATCH(BD$3,$K$2:$Q$2,0))</f>
        <v>10</v>
      </c>
      <c r="BE1919" s="143" cm="1">
        <f t="array" ref="BE1919">INDEX($K:$Q,ROW(),MATCH(BE$3,$K$2:$Q$2,0))</f>
        <v>10</v>
      </c>
      <c r="BF1919" s="143" cm="1">
        <f t="array" ref="BF1919">INDEX($K:$Q,ROW(),MATCH(BF$3,$K$2:$Q$2,0))</f>
        <v>10</v>
      </c>
      <c r="BG1919" s="143" cm="1">
        <f t="array" ref="BG1919">INDEX($K:$Q,ROW(),MATCH(BG$3,$K$2:$Q$2,0))</f>
        <v>10</v>
      </c>
      <c r="BH1919" s="143" cm="1">
        <f t="array" ref="BH1919">INDEX($K:$Q,ROW(),MATCH(BH$3,$K$2:$Q$2,0))</f>
        <v>10</v>
      </c>
      <c r="BI1919" s="143" cm="1">
        <f t="array" ref="BI1919">INDEX($K:$Q,ROW(),MATCH(BI$3,$K$2:$Q$2,0))</f>
        <v>10</v>
      </c>
      <c r="BJ1919" s="143" cm="1">
        <f t="array" ref="BJ1919">INDEX($K:$Q,ROW(),MATCH(BJ$3,$K$2:$Q$2,0))</f>
        <v>10</v>
      </c>
      <c r="BK1919" s="143" cm="1">
        <f t="array" ref="BK1919">INDEX($K:$Q,ROW(),MATCH(BK$3,$K$2:$Q$2,0))</f>
        <v>10</v>
      </c>
      <c r="BL1919" s="143" cm="1">
        <f t="array" ref="BL1919">INDEX($K:$Q,ROW(),MATCH(BL$3,$K$2:$Q$2,0))</f>
        <v>10</v>
      </c>
      <c r="BM1919" s="143" cm="1">
        <f t="array" ref="BM1919">INDEX($K:$Q,ROW(),MATCH(BM$3,$K$2:$Q$2,0))</f>
        <v>10</v>
      </c>
      <c r="BN1919" s="143" cm="1">
        <f t="array" ref="BN1919">INDEX($K:$Q,ROW(),MATCH(BN$3,$K$2:$Q$2,0))</f>
        <v>10</v>
      </c>
      <c r="BO1919" s="143" cm="1">
        <f t="array" ref="BO1919">INDEX($K:$Q,ROW(),MATCH(BO$3,$K$2:$Q$2,0))</f>
        <v>10</v>
      </c>
      <c r="BP1919" s="143" cm="1">
        <f t="array" ref="BP1919">INDEX($K:$Q,ROW(),MATCH(BP$3,$K$2:$Q$2,0))</f>
        <v>10</v>
      </c>
      <c r="BQ1919" s="143" cm="1">
        <f t="array" ref="BQ1919">INDEX($K:$Q,ROW(),MATCH(BQ$3,$K$2:$Q$2,0))</f>
        <v>10</v>
      </c>
      <c r="BR1919" s="143" cm="1">
        <f t="array" ref="BR1919">INDEX($K:$Q,ROW(),MATCH(BR$3,$K$2:$Q$2,0))</f>
        <v>10</v>
      </c>
      <c r="BS1919" s="143" cm="1">
        <f t="array" ref="BS1919">INDEX($K:$Q,ROW(),MATCH(BS$3,$K$2:$Q$2,0))</f>
        <v>10</v>
      </c>
      <c r="BT1919" s="143" cm="1">
        <f t="array" ref="BT1919">INDEX($K:$Q,ROW(),MATCH(BT$3,$K$2:$Q$2,0))</f>
        <v>10</v>
      </c>
      <c r="BU1919" s="143" cm="1">
        <f t="array" ref="BU1919">INDEX($K:$Q,ROW(),MATCH(BU$3,$K$2:$Q$2,0))</f>
        <v>10</v>
      </c>
      <c r="BV1919" s="143" cm="1">
        <f t="array" ref="BV1919">INDEX($K:$Q,ROW(),MATCH(BV$3,$K$2:$Q$2,0))</f>
        <v>10</v>
      </c>
      <c r="BW1919" s="143" cm="1">
        <f t="array" ref="BW1919">INDEX($K:$Q,ROW(),MATCH(BW$3,$K$2:$Q$2,0))</f>
        <v>10</v>
      </c>
      <c r="BX1919" s="143" cm="1">
        <f t="array" ref="BX1919">INDEX($K:$Q,ROW(),MATCH(BX$3,$K$2:$Q$2,0))</f>
        <v>10</v>
      </c>
      <c r="BY1919" s="143" cm="1">
        <f t="array" ref="BY1919">INDEX($K:$Q,ROW(),MATCH(BY$3,$K$2:$Q$2,0))</f>
        <v>10</v>
      </c>
      <c r="BZ1919" s="143" cm="1">
        <f t="array" ref="BZ1919">INDEX($K:$Q,ROW(),MATCH(BZ$3,$K$2:$Q$2,0))</f>
        <v>10</v>
      </c>
      <c r="CA1919" s="143" cm="1">
        <f t="array" ref="CA1919">INDEX($K:$Q,ROW(),MATCH(CA$3,$K$2:$Q$2,0))</f>
        <v>10</v>
      </c>
      <c r="CB1919" s="143" cm="1">
        <f t="array" ref="CB1919">INDEX($K:$Q,ROW(),MATCH(CB$3,$K$2:$Q$2,0))</f>
        <v>10</v>
      </c>
      <c r="CC1919" s="143" cm="1">
        <f t="array" ref="CC1919">INDEX($K:$Q,ROW(),MATCH(CC$3,$K$2:$Q$2,0))</f>
        <v>10</v>
      </c>
      <c r="CD1919" s="143" cm="1">
        <f t="array" ref="CD1919">INDEX($K:$Q,ROW(),MATCH(CD$3,$K$2:$Q$2,0))</f>
        <v>10</v>
      </c>
      <c r="CE1919" s="143" cm="1">
        <f t="array" ref="CE1919">INDEX($K:$Q,ROW(),MATCH(CE$3,$K$2:$Q$2,0))</f>
        <v>10</v>
      </c>
      <c r="CF1919" s="143" cm="1">
        <f t="array" ref="CF1919">INDEX($K:$Q,ROW(),MATCH(CF$3,$K$2:$Q$2,0))</f>
        <v>10</v>
      </c>
      <c r="CG1919" s="143" cm="1">
        <f t="array" ref="CG1919">INDEX($K:$Q,ROW(),MATCH(CG$3,$K$2:$Q$2,0))</f>
        <v>10</v>
      </c>
      <c r="CH1919" s="143" cm="1">
        <f t="array" ref="CH1919">INDEX($K:$Q,ROW(),MATCH(CH$3,$K$2:$Q$2,0))</f>
        <v>10</v>
      </c>
      <c r="CI1919" s="143" cm="1">
        <f t="array" ref="CI1919">INDEX($K:$Q,ROW(),MATCH(CI$3,$K$2:$Q$2,0))</f>
        <v>10</v>
      </c>
      <c r="CJ1919" s="143" cm="1">
        <f t="array" ref="CJ1919">INDEX($K:$Q,ROW(),MATCH(CJ$3,$K$2:$Q$2,0))</f>
        <v>10</v>
      </c>
      <c r="CK1919" s="143" cm="1">
        <f t="array" ref="CK1919">INDEX($K:$Q,ROW(),MATCH(CK$3,$K$2:$Q$2,0))</f>
        <v>10</v>
      </c>
      <c r="CL1919" s="143" cm="1">
        <f t="array" ref="CL1919">INDEX($K:$Q,ROW(),MATCH(CL$3,$K$2:$Q$2,0))</f>
        <v>10</v>
      </c>
    </row>
    <row r="1920" spans="2:90" x14ac:dyDescent="0.4">
      <c r="B1920" s="123" t="str">
        <f>"Capital expenditures - "&amp;SUBSTITUTE(B1913,":","")</f>
        <v>Capital expenditures - Volume driven secondary PP&amp;E</v>
      </c>
      <c r="C1920" s="8" t="s">
        <v>235</v>
      </c>
      <c r="D1920" t="s">
        <v>760</v>
      </c>
      <c r="E1920" s="8" t="str">
        <f t="shared" si="2198"/>
        <v>1920 FAPPE-S</v>
      </c>
      <c r="G1920" s="8"/>
      <c r="H1920" s="27"/>
      <c r="I1920" s="176"/>
      <c r="J1920" s="176"/>
      <c r="K1920" s="245">
        <f t="shared" ref="K1920:P1920" ca="1" si="2258">SUMIF($3:$3,K$2,1920:1920)</f>
        <v>-600000</v>
      </c>
      <c r="L1920" s="245">
        <f t="shared" ca="1" si="2258"/>
        <v>-600000</v>
      </c>
      <c r="M1920" s="245">
        <f t="shared" ca="1" si="2258"/>
        <v>-600000</v>
      </c>
      <c r="N1920" s="245">
        <f t="shared" ca="1" si="2258"/>
        <v>-600000</v>
      </c>
      <c r="O1920" s="245">
        <f t="shared" ca="1" si="2258"/>
        <v>-600000</v>
      </c>
      <c r="P1920" s="245">
        <f t="shared" ca="1" si="2258"/>
        <v>-600000</v>
      </c>
      <c r="R1920" s="58"/>
      <c r="S1920" s="246" cm="1">
        <f t="array" aca="1" ref="S1920" ca="1">-S1919*INDIRECT(S1908)</f>
        <v>-50000</v>
      </c>
      <c r="T1920" s="246" cm="1">
        <f t="array" aca="1" ref="T1920" ca="1">-T1919*INDIRECT(T1908)</f>
        <v>-50000</v>
      </c>
      <c r="U1920" s="246" cm="1">
        <f t="array" aca="1" ref="U1920" ca="1">-U1919*INDIRECT(U1908)</f>
        <v>-50000</v>
      </c>
      <c r="V1920" s="246" cm="1">
        <f t="array" aca="1" ref="V1920" ca="1">-V1919*INDIRECT(V1908)</f>
        <v>-50000</v>
      </c>
      <c r="W1920" s="246" cm="1">
        <f t="array" aca="1" ref="W1920" ca="1">-W1919*INDIRECT(W1908)</f>
        <v>-50000</v>
      </c>
      <c r="X1920" s="246" cm="1">
        <f t="array" aca="1" ref="X1920" ca="1">-X1919*INDIRECT(X1908)</f>
        <v>-50000</v>
      </c>
      <c r="Y1920" s="246" cm="1">
        <f t="array" aca="1" ref="Y1920" ca="1">-Y1919*INDIRECT(Y1908)</f>
        <v>-50000</v>
      </c>
      <c r="Z1920" s="246" cm="1">
        <f t="array" aca="1" ref="Z1920" ca="1">-Z1919*INDIRECT(Z1908)</f>
        <v>-50000</v>
      </c>
      <c r="AA1920" s="246" cm="1">
        <f t="array" aca="1" ref="AA1920" ca="1">-AA1919*INDIRECT(AA1908)</f>
        <v>-50000</v>
      </c>
      <c r="AB1920" s="246" cm="1">
        <f t="array" aca="1" ref="AB1920" ca="1">-AB1919*INDIRECT(AB1908)</f>
        <v>-50000</v>
      </c>
      <c r="AC1920" s="246" cm="1">
        <f t="array" aca="1" ref="AC1920" ca="1">-AC1919*INDIRECT(AC1908)</f>
        <v>-50000</v>
      </c>
      <c r="AD1920" s="246" cm="1">
        <f t="array" aca="1" ref="AD1920" ca="1">-AD1919*INDIRECT(AD1908)</f>
        <v>-50000</v>
      </c>
      <c r="AE1920" s="246" cm="1">
        <f t="array" aca="1" ref="AE1920" ca="1">-AE1919*INDIRECT(AE1908)</f>
        <v>-50000</v>
      </c>
      <c r="AF1920" s="246" cm="1">
        <f t="array" aca="1" ref="AF1920" ca="1">-AF1919*INDIRECT(AF1908)</f>
        <v>-50000</v>
      </c>
      <c r="AG1920" s="246" cm="1">
        <f t="array" aca="1" ref="AG1920" ca="1">-AG1919*INDIRECT(AG1908)</f>
        <v>-50000</v>
      </c>
      <c r="AH1920" s="246" cm="1">
        <f t="array" aca="1" ref="AH1920" ca="1">-AH1919*INDIRECT(AH1908)</f>
        <v>-50000</v>
      </c>
      <c r="AI1920" s="246" cm="1">
        <f t="array" aca="1" ref="AI1920" ca="1">-AI1919*INDIRECT(AI1908)</f>
        <v>-50000</v>
      </c>
      <c r="AJ1920" s="246" cm="1">
        <f t="array" aca="1" ref="AJ1920" ca="1">-AJ1919*INDIRECT(AJ1908)</f>
        <v>-50000</v>
      </c>
      <c r="AK1920" s="246" cm="1">
        <f t="array" aca="1" ref="AK1920" ca="1">-AK1919*INDIRECT(AK1908)</f>
        <v>-50000</v>
      </c>
      <c r="AL1920" s="246" cm="1">
        <f t="array" aca="1" ref="AL1920" ca="1">-AL1919*INDIRECT(AL1908)</f>
        <v>-50000</v>
      </c>
      <c r="AM1920" s="246" cm="1">
        <f t="array" aca="1" ref="AM1920" ca="1">-AM1919*INDIRECT(AM1908)</f>
        <v>-50000</v>
      </c>
      <c r="AN1920" s="246" cm="1">
        <f t="array" aca="1" ref="AN1920" ca="1">-AN1919*INDIRECT(AN1908)</f>
        <v>-50000</v>
      </c>
      <c r="AO1920" s="246" cm="1">
        <f t="array" aca="1" ref="AO1920" ca="1">-AO1919*INDIRECT(AO1908)</f>
        <v>-50000</v>
      </c>
      <c r="AP1920" s="246" cm="1">
        <f t="array" aca="1" ref="AP1920" ca="1">-AP1919*INDIRECT(AP1908)</f>
        <v>-50000</v>
      </c>
      <c r="AQ1920" s="246" cm="1">
        <f t="array" aca="1" ref="AQ1920" ca="1">-AQ1919*INDIRECT(AQ1908)</f>
        <v>-50000</v>
      </c>
      <c r="AR1920" s="246" cm="1">
        <f t="array" aca="1" ref="AR1920" ca="1">-AR1919*INDIRECT(AR1908)</f>
        <v>-50000</v>
      </c>
      <c r="AS1920" s="246" cm="1">
        <f t="array" aca="1" ref="AS1920" ca="1">-AS1919*INDIRECT(AS1908)</f>
        <v>-50000</v>
      </c>
      <c r="AT1920" s="246" cm="1">
        <f t="array" aca="1" ref="AT1920" ca="1">-AT1919*INDIRECT(AT1908)</f>
        <v>-50000</v>
      </c>
      <c r="AU1920" s="246" cm="1">
        <f t="array" aca="1" ref="AU1920" ca="1">-AU1919*INDIRECT(AU1908)</f>
        <v>-50000</v>
      </c>
      <c r="AV1920" s="246" cm="1">
        <f t="array" aca="1" ref="AV1920" ca="1">-AV1919*INDIRECT(AV1908)</f>
        <v>-50000</v>
      </c>
      <c r="AW1920" s="246" cm="1">
        <f t="array" aca="1" ref="AW1920" ca="1">-AW1919*INDIRECT(AW1908)</f>
        <v>-50000</v>
      </c>
      <c r="AX1920" s="246" cm="1">
        <f t="array" aca="1" ref="AX1920" ca="1">-AX1919*INDIRECT(AX1908)</f>
        <v>-50000</v>
      </c>
      <c r="AY1920" s="246" cm="1">
        <f t="array" aca="1" ref="AY1920" ca="1">-AY1919*INDIRECT(AY1908)</f>
        <v>-50000</v>
      </c>
      <c r="AZ1920" s="246" cm="1">
        <f t="array" aca="1" ref="AZ1920" ca="1">-AZ1919*INDIRECT(AZ1908)</f>
        <v>-50000</v>
      </c>
      <c r="BA1920" s="246" cm="1">
        <f t="array" aca="1" ref="BA1920" ca="1">-BA1919*INDIRECT(BA1908)</f>
        <v>-50000</v>
      </c>
      <c r="BB1920" s="246" cm="1">
        <f t="array" aca="1" ref="BB1920" ca="1">-BB1919*INDIRECT(BB1908)</f>
        <v>-50000</v>
      </c>
      <c r="BC1920" s="246" cm="1">
        <f t="array" aca="1" ref="BC1920" ca="1">-BC1919*INDIRECT(BC1908)</f>
        <v>-50000</v>
      </c>
      <c r="BD1920" s="246" cm="1">
        <f t="array" aca="1" ref="BD1920" ca="1">-BD1919*INDIRECT(BD1908)</f>
        <v>-50000</v>
      </c>
      <c r="BE1920" s="246" cm="1">
        <f t="array" aca="1" ref="BE1920" ca="1">-BE1919*INDIRECT(BE1908)</f>
        <v>-50000</v>
      </c>
      <c r="BF1920" s="246" cm="1">
        <f t="array" aca="1" ref="BF1920" ca="1">-BF1919*INDIRECT(BF1908)</f>
        <v>-50000</v>
      </c>
      <c r="BG1920" s="246" cm="1">
        <f t="array" aca="1" ref="BG1920" ca="1">-BG1919*INDIRECT(BG1908)</f>
        <v>-50000</v>
      </c>
      <c r="BH1920" s="246" cm="1">
        <f t="array" aca="1" ref="BH1920" ca="1">-BH1919*INDIRECT(BH1908)</f>
        <v>-50000</v>
      </c>
      <c r="BI1920" s="246" cm="1">
        <f t="array" aca="1" ref="BI1920" ca="1">-BI1919*INDIRECT(BI1908)</f>
        <v>-50000</v>
      </c>
      <c r="BJ1920" s="246" cm="1">
        <f t="array" aca="1" ref="BJ1920" ca="1">-BJ1919*INDIRECT(BJ1908)</f>
        <v>-50000</v>
      </c>
      <c r="BK1920" s="246" cm="1">
        <f t="array" aca="1" ref="BK1920" ca="1">-BK1919*INDIRECT(BK1908)</f>
        <v>-50000</v>
      </c>
      <c r="BL1920" s="246" cm="1">
        <f t="array" aca="1" ref="BL1920" ca="1">-BL1919*INDIRECT(BL1908)</f>
        <v>-50000</v>
      </c>
      <c r="BM1920" s="246" cm="1">
        <f t="array" aca="1" ref="BM1920" ca="1">-BM1919*INDIRECT(BM1908)</f>
        <v>-50000</v>
      </c>
      <c r="BN1920" s="246" cm="1">
        <f t="array" aca="1" ref="BN1920" ca="1">-BN1919*INDIRECT(BN1908)</f>
        <v>-50000</v>
      </c>
      <c r="BO1920" s="246" cm="1">
        <f t="array" aca="1" ref="BO1920" ca="1">-BO1919*INDIRECT(BO1908)</f>
        <v>-50000</v>
      </c>
      <c r="BP1920" s="246" cm="1">
        <f t="array" aca="1" ref="BP1920" ca="1">-BP1919*INDIRECT(BP1908)</f>
        <v>-50000</v>
      </c>
      <c r="BQ1920" s="246" cm="1">
        <f t="array" aca="1" ref="BQ1920" ca="1">-BQ1919*INDIRECT(BQ1908)</f>
        <v>-50000</v>
      </c>
      <c r="BR1920" s="246" cm="1">
        <f t="array" aca="1" ref="BR1920" ca="1">-BR1919*INDIRECT(BR1908)</f>
        <v>-50000</v>
      </c>
      <c r="BS1920" s="246" cm="1">
        <f t="array" aca="1" ref="BS1920" ca="1">-BS1919*INDIRECT(BS1908)</f>
        <v>-50000</v>
      </c>
      <c r="BT1920" s="246" cm="1">
        <f t="array" aca="1" ref="BT1920" ca="1">-BT1919*INDIRECT(BT1908)</f>
        <v>-50000</v>
      </c>
      <c r="BU1920" s="246" cm="1">
        <f t="array" aca="1" ref="BU1920" ca="1">-BU1919*INDIRECT(BU1908)</f>
        <v>-50000</v>
      </c>
      <c r="BV1920" s="246" cm="1">
        <f t="array" aca="1" ref="BV1920" ca="1">-BV1919*INDIRECT(BV1908)</f>
        <v>-50000</v>
      </c>
      <c r="BW1920" s="246" cm="1">
        <f t="array" aca="1" ref="BW1920" ca="1">-BW1919*INDIRECT(BW1908)</f>
        <v>-50000</v>
      </c>
      <c r="BX1920" s="246" cm="1">
        <f t="array" aca="1" ref="BX1920" ca="1">-BX1919*INDIRECT(BX1908)</f>
        <v>-50000</v>
      </c>
      <c r="BY1920" s="246" cm="1">
        <f t="array" aca="1" ref="BY1920" ca="1">-BY1919*INDIRECT(BY1908)</f>
        <v>-50000</v>
      </c>
      <c r="BZ1920" s="246" cm="1">
        <f t="array" aca="1" ref="BZ1920" ca="1">-BZ1919*INDIRECT(BZ1908)</f>
        <v>-50000</v>
      </c>
      <c r="CA1920" s="246" cm="1">
        <f t="array" aca="1" ref="CA1920" ca="1">-CA1919*INDIRECT(CA1908)</f>
        <v>-50000</v>
      </c>
      <c r="CB1920" s="246" cm="1">
        <f t="array" aca="1" ref="CB1920" ca="1">-CB1919*INDIRECT(CB1908)</f>
        <v>-50000</v>
      </c>
      <c r="CC1920" s="246" cm="1">
        <f t="array" aca="1" ref="CC1920" ca="1">-CC1919*INDIRECT(CC1908)</f>
        <v>-50000</v>
      </c>
      <c r="CD1920" s="246" cm="1">
        <f t="array" aca="1" ref="CD1920" ca="1">-CD1919*INDIRECT(CD1908)</f>
        <v>-50000</v>
      </c>
      <c r="CE1920" s="246" cm="1">
        <f t="array" aca="1" ref="CE1920" ca="1">-CE1919*INDIRECT(CE1908)</f>
        <v>-50000</v>
      </c>
      <c r="CF1920" s="246" cm="1">
        <f t="array" aca="1" ref="CF1920" ca="1">-CF1919*INDIRECT(CF1908)</f>
        <v>-50000</v>
      </c>
      <c r="CG1920" s="246" cm="1">
        <f t="array" aca="1" ref="CG1920" ca="1">-CG1919*INDIRECT(CG1908)</f>
        <v>-50000</v>
      </c>
      <c r="CH1920" s="246" cm="1">
        <f t="array" aca="1" ref="CH1920" ca="1">-CH1919*INDIRECT(CH1908)</f>
        <v>-50000</v>
      </c>
      <c r="CI1920" s="246" cm="1">
        <f t="array" aca="1" ref="CI1920" ca="1">-CI1919*INDIRECT(CI1908)</f>
        <v>-50000</v>
      </c>
      <c r="CJ1920" s="246" cm="1">
        <f t="array" aca="1" ref="CJ1920" ca="1">-CJ1919*INDIRECT(CJ1908)</f>
        <v>-50000</v>
      </c>
      <c r="CK1920" s="246" cm="1">
        <f t="array" aca="1" ref="CK1920" ca="1">-CK1919*INDIRECT(CK1908)</f>
        <v>-50000</v>
      </c>
      <c r="CL1920" s="246" cm="1">
        <f t="array" aca="1" ref="CL1920" ca="1">-CL1919*INDIRECT(CL1908)</f>
        <v>-50000</v>
      </c>
    </row>
    <row r="1921" spans="2:90" x14ac:dyDescent="0.4">
      <c r="B1921" s="122"/>
      <c r="C1921" s="8"/>
      <c r="D1921" t="s">
        <v>760</v>
      </c>
      <c r="E1921" s="8" t="str">
        <f t="shared" si="2198"/>
        <v>1921 FAPPE-S</v>
      </c>
      <c r="G1921" s="8"/>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row>
    <row r="1922" spans="2:90" x14ac:dyDescent="0.4">
      <c r="B1922" s="95" t="s">
        <v>204</v>
      </c>
      <c r="C1922" s="8"/>
      <c r="D1922" t="s">
        <v>760</v>
      </c>
      <c r="E1922" s="8" t="str">
        <f t="shared" si="2198"/>
        <v>1922 FAPPE-S</v>
      </c>
      <c r="G1922" s="8"/>
      <c r="H1922" s="1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row>
    <row r="1923" spans="2:90" x14ac:dyDescent="0.4">
      <c r="B1923" s="154" t="str">
        <f>"Depreciation - "&amp;SUBSTITUTE(B1913,":","")</f>
        <v>Depreciation - Volume driven secondary PP&amp;E</v>
      </c>
      <c r="C1923" s="8" t="s">
        <v>233</v>
      </c>
      <c r="D1923" t="s">
        <v>760</v>
      </c>
      <c r="E1923" s="8" t="str">
        <f t="shared" si="2198"/>
        <v>1923 FAPPE-S</v>
      </c>
      <c r="G1923" s="8"/>
      <c r="I1923" s="80">
        <f>SUMIF($5:$5,I$2,1921:1921)</f>
        <v>0</v>
      </c>
      <c r="J1923" s="80"/>
      <c r="K1923" s="24">
        <f t="shared" ref="K1923:P1923" ca="1" si="2259">SUMIF($3:$3,K$2,1923:1923)</f>
        <v>-64987</v>
      </c>
      <c r="L1923" s="24">
        <f t="shared" ca="1" si="2259"/>
        <v>-184963</v>
      </c>
      <c r="M1923" s="24">
        <f t="shared" ca="1" si="2259"/>
        <v>-304939</v>
      </c>
      <c r="N1923" s="24">
        <f t="shared" ca="1" si="2259"/>
        <v>-424915</v>
      </c>
      <c r="O1923" s="24">
        <f t="shared" ca="1" si="2259"/>
        <v>-544891</v>
      </c>
      <c r="P1923" s="24">
        <f t="shared" ca="1" si="2259"/>
        <v>-599880</v>
      </c>
      <c r="R1923" s="24"/>
      <c r="S1923" s="80" cm="1">
        <f t="array" aca="1" ref="S1923" ca="1">(SUM(INDEX(1918:1918,1,MAX(COLUMN($R:$R),COLUMN()-($H1915*12-1))):S1920)/($H1915*12)+IF($R1925=0,0,SUM(INDEX(1923:1923,1,MAX(COLUMN($R:$R),COLUMN()-(($H1915-$H1916)*12))):S1925)/(($H1915)*12)))</f>
        <v>-833.16666666666663</v>
      </c>
      <c r="T1923" s="80" cm="1">
        <f t="array" aca="1" ref="T1923" ca="1">(SUM(INDEX(1918:1918,1,MAX(COLUMN($R:$R),COLUMN()-($H1915*12-1))):T1920)/($H1915*12)+IF($R1925=0,0,SUM(INDEX(1923:1923,1,MAX(COLUMN($R:$R),COLUMN()-(($H1915-$H1916)*12))):T1925)/(($H1915)*12)))</f>
        <v>-1666.3333333333333</v>
      </c>
      <c r="U1923" s="80" cm="1">
        <f t="array" aca="1" ref="U1923" ca="1">(SUM(INDEX(1918:1918,1,MAX(COLUMN($R:$R),COLUMN()-($H1915*12-1))):U1920)/($H1915*12)+IF($R1925=0,0,SUM(INDEX(1923:1923,1,MAX(COLUMN($R:$R),COLUMN()-(($H1915-$H1916)*12))):U1925)/(($H1915)*12)))</f>
        <v>-2499.5</v>
      </c>
      <c r="V1923" s="80" cm="1">
        <f t="array" aca="1" ref="V1923" ca="1">(SUM(INDEX(1918:1918,1,MAX(COLUMN($R:$R),COLUMN()-($H1915*12-1))):V1920)/($H1915*12)+IF($R1925=0,0,SUM(INDEX(1923:1923,1,MAX(COLUMN($R:$R),COLUMN()-(($H1915-$H1916)*12))):V1925)/(($H1915)*12)))</f>
        <v>-3332.6666666666665</v>
      </c>
      <c r="W1923" s="80" cm="1">
        <f t="array" aca="1" ref="W1923" ca="1">(SUM(INDEX(1918:1918,1,MAX(COLUMN($R:$R),COLUMN()-($H1915*12-1))):W1920)/($H1915*12)+IF($R1925=0,0,SUM(INDEX(1923:1923,1,MAX(COLUMN($R:$R),COLUMN()-(($H1915-$H1916)*12))):W1925)/(($H1915)*12)))</f>
        <v>-4165.833333333333</v>
      </c>
      <c r="X1923" s="80" cm="1">
        <f t="array" aca="1" ref="X1923" ca="1">(SUM(INDEX(1918:1918,1,MAX(COLUMN($R:$R),COLUMN()-($H1915*12-1))):X1920)/($H1915*12)+IF($R1925=0,0,SUM(INDEX(1923:1923,1,MAX(COLUMN($R:$R),COLUMN()-(($H1915-$H1916)*12))):X1925)/(($H1915)*12)))</f>
        <v>-4999</v>
      </c>
      <c r="Y1923" s="80" cm="1">
        <f t="array" aca="1" ref="Y1923" ca="1">(SUM(INDEX(1918:1918,1,MAX(COLUMN($R:$R),COLUMN()-($H1915*12-1))):Y1920)/($H1915*12)+IF($R1925=0,0,SUM(INDEX(1923:1923,1,MAX(COLUMN($R:$R),COLUMN()-(($H1915-$H1916)*12))):Y1925)/(($H1915)*12)))</f>
        <v>-5832.166666666667</v>
      </c>
      <c r="Z1923" s="80" cm="1">
        <f t="array" aca="1" ref="Z1923" ca="1">(SUM(INDEX(1918:1918,1,MAX(COLUMN($R:$R),COLUMN()-($H1915*12-1))):Z1920)/($H1915*12)+IF($R1925=0,0,SUM(INDEX(1923:1923,1,MAX(COLUMN($R:$R),COLUMN()-(($H1915-$H1916)*12))):Z1925)/(($H1915)*12)))</f>
        <v>-6665.333333333333</v>
      </c>
      <c r="AA1923" s="80" cm="1">
        <f t="array" aca="1" ref="AA1923" ca="1">(SUM(INDEX(1918:1918,1,MAX(COLUMN($R:$R),COLUMN()-($H1915*12-1))):AA1920)/($H1915*12)+IF($R1925=0,0,SUM(INDEX(1923:1923,1,MAX(COLUMN($R:$R),COLUMN()-(($H1915-$H1916)*12))):AA1925)/(($H1915)*12)))</f>
        <v>-7498.5</v>
      </c>
      <c r="AB1923" s="80" cm="1">
        <f t="array" aca="1" ref="AB1923" ca="1">(SUM(INDEX(1918:1918,1,MAX(COLUMN($R:$R),COLUMN()-($H1915*12-1))):AB1920)/($H1915*12)+IF($R1925=0,0,SUM(INDEX(1923:1923,1,MAX(COLUMN($R:$R),COLUMN()-(($H1915-$H1916)*12))):AB1925)/(($H1915)*12)))</f>
        <v>-8331.6666666666661</v>
      </c>
      <c r="AC1923" s="80" cm="1">
        <f t="array" aca="1" ref="AC1923" ca="1">(SUM(INDEX(1918:1918,1,MAX(COLUMN($R:$R),COLUMN()-($H1915*12-1))):AC1920)/($H1915*12)+IF($R1925=0,0,SUM(INDEX(1923:1923,1,MAX(COLUMN($R:$R),COLUMN()-(($H1915-$H1916)*12))):AC1925)/(($H1915)*12)))</f>
        <v>-9164.8333333333339</v>
      </c>
      <c r="AD1923" s="80" cm="1">
        <f t="array" aca="1" ref="AD1923" ca="1">(SUM(INDEX(1918:1918,1,MAX(COLUMN($R:$R),COLUMN()-($H1915*12-1))):AD1920)/($H1915*12)+IF($R1925=0,0,SUM(INDEX(1923:1923,1,MAX(COLUMN($R:$R),COLUMN()-(($H1915-$H1916)*12))):AD1925)/(($H1915)*12)))</f>
        <v>-9998</v>
      </c>
      <c r="AE1923" s="80" cm="1">
        <f t="array" aca="1" ref="AE1923" ca="1">(SUM(INDEX(1918:1918,1,MAX(COLUMN($R:$R),COLUMN()-($H1915*12-1))):AE1920)/($H1915*12)+IF($R1925=0,0,SUM(INDEX(1923:1923,1,MAX(COLUMN($R:$R),COLUMN()-(($H1915-$H1916)*12))):AE1925)/(($H1915)*12)))</f>
        <v>-10831.166666666666</v>
      </c>
      <c r="AF1923" s="80" cm="1">
        <f t="array" aca="1" ref="AF1923" ca="1">(SUM(INDEX(1918:1918,1,MAX(COLUMN($R:$R),COLUMN()-($H1915*12-1))):AF1920)/($H1915*12)+IF($R1925=0,0,SUM(INDEX(1923:1923,1,MAX(COLUMN($R:$R),COLUMN()-(($H1915-$H1916)*12))):AF1925)/(($H1915)*12)))</f>
        <v>-11664.333333333334</v>
      </c>
      <c r="AG1923" s="80" cm="1">
        <f t="array" aca="1" ref="AG1923" ca="1">(SUM(INDEX(1918:1918,1,MAX(COLUMN($R:$R),COLUMN()-($H1915*12-1))):AG1920)/($H1915*12)+IF($R1925=0,0,SUM(INDEX(1923:1923,1,MAX(COLUMN($R:$R),COLUMN()-(($H1915-$H1916)*12))):AG1925)/(($H1915)*12)))</f>
        <v>-12497.5</v>
      </c>
      <c r="AH1923" s="80" cm="1">
        <f t="array" aca="1" ref="AH1923" ca="1">(SUM(INDEX(1918:1918,1,MAX(COLUMN($R:$R),COLUMN()-($H1915*12-1))):AH1920)/($H1915*12)+IF($R1925=0,0,SUM(INDEX(1923:1923,1,MAX(COLUMN($R:$R),COLUMN()-(($H1915-$H1916)*12))):AH1925)/(($H1915)*12)))</f>
        <v>-13330.666666666666</v>
      </c>
      <c r="AI1923" s="80" cm="1">
        <f t="array" aca="1" ref="AI1923" ca="1">(SUM(INDEX(1918:1918,1,MAX(COLUMN($R:$R),COLUMN()-($H1915*12-1))):AI1920)/($H1915*12)+IF($R1925=0,0,SUM(INDEX(1923:1923,1,MAX(COLUMN($R:$R),COLUMN()-(($H1915-$H1916)*12))):AI1925)/(($H1915)*12)))</f>
        <v>-14163.833333333334</v>
      </c>
      <c r="AJ1923" s="80" cm="1">
        <f t="array" aca="1" ref="AJ1923" ca="1">(SUM(INDEX(1918:1918,1,MAX(COLUMN($R:$R),COLUMN()-($H1915*12-1))):AJ1920)/($H1915*12)+IF($R1925=0,0,SUM(INDEX(1923:1923,1,MAX(COLUMN($R:$R),COLUMN()-(($H1915-$H1916)*12))):AJ1925)/(($H1915)*12)))</f>
        <v>-14997</v>
      </c>
      <c r="AK1923" s="80" cm="1">
        <f t="array" aca="1" ref="AK1923" ca="1">(SUM(INDEX(1918:1918,1,MAX(COLUMN($R:$R),COLUMN()-($H1915*12-1))):AK1920)/($H1915*12)+IF($R1925=0,0,SUM(INDEX(1923:1923,1,MAX(COLUMN($R:$R),COLUMN()-(($H1915-$H1916)*12))):AK1925)/(($H1915)*12)))</f>
        <v>-15830.166666666666</v>
      </c>
      <c r="AL1923" s="80" cm="1">
        <f t="array" aca="1" ref="AL1923" ca="1">(SUM(INDEX(1918:1918,1,MAX(COLUMN($R:$R),COLUMN()-($H1915*12-1))):AL1920)/($H1915*12)+IF($R1925=0,0,SUM(INDEX(1923:1923,1,MAX(COLUMN($R:$R),COLUMN()-(($H1915-$H1916)*12))):AL1925)/(($H1915)*12)))</f>
        <v>-16663.333333333332</v>
      </c>
      <c r="AM1923" s="80" cm="1">
        <f t="array" aca="1" ref="AM1923" ca="1">(SUM(INDEX(1918:1918,1,MAX(COLUMN($R:$R),COLUMN()-($H1915*12-1))):AM1920)/($H1915*12)+IF($R1925=0,0,SUM(INDEX(1923:1923,1,MAX(COLUMN($R:$R),COLUMN()-(($H1915-$H1916)*12))):AM1925)/(($H1915)*12)))</f>
        <v>-17496.5</v>
      </c>
      <c r="AN1923" s="80" cm="1">
        <f t="array" aca="1" ref="AN1923" ca="1">(SUM(INDEX(1918:1918,1,MAX(COLUMN($R:$R),COLUMN()-($H1915*12-1))):AN1920)/($H1915*12)+IF($R1925=0,0,SUM(INDEX(1923:1923,1,MAX(COLUMN($R:$R),COLUMN()-(($H1915-$H1916)*12))):AN1925)/(($H1915)*12)))</f>
        <v>-18329.666666666668</v>
      </c>
      <c r="AO1923" s="80" cm="1">
        <f t="array" aca="1" ref="AO1923" ca="1">(SUM(INDEX(1918:1918,1,MAX(COLUMN($R:$R),COLUMN()-($H1915*12-1))):AO1920)/($H1915*12)+IF($R1925=0,0,SUM(INDEX(1923:1923,1,MAX(COLUMN($R:$R),COLUMN()-(($H1915-$H1916)*12))):AO1925)/(($H1915)*12)))</f>
        <v>-19162.833333333332</v>
      </c>
      <c r="AP1923" s="80" cm="1">
        <f t="array" aca="1" ref="AP1923" ca="1">(SUM(INDEX(1918:1918,1,MAX(COLUMN($R:$R),COLUMN()-($H1915*12-1))):AP1920)/($H1915*12)+IF($R1925=0,0,SUM(INDEX(1923:1923,1,MAX(COLUMN($R:$R),COLUMN()-(($H1915-$H1916)*12))):AP1925)/(($H1915)*12)))</f>
        <v>-19996</v>
      </c>
      <c r="AQ1923" s="80" cm="1">
        <f t="array" aca="1" ref="AQ1923" ca="1">(SUM(INDEX(1918:1918,1,MAX(COLUMN($R:$R),COLUMN()-($H1915*12-1))):AQ1920)/($H1915*12)+IF($R1925=0,0,SUM(INDEX(1923:1923,1,MAX(COLUMN($R:$R),COLUMN()-(($H1915-$H1916)*12))):AQ1925)/(($H1915)*12)))</f>
        <v>-20829.166666666668</v>
      </c>
      <c r="AR1923" s="80" cm="1">
        <f t="array" aca="1" ref="AR1923" ca="1">(SUM(INDEX(1918:1918,1,MAX(COLUMN($R:$R),COLUMN()-($H1915*12-1))):AR1920)/($H1915*12)+IF($R1925=0,0,SUM(INDEX(1923:1923,1,MAX(COLUMN($R:$R),COLUMN()-(($H1915-$H1916)*12))):AR1925)/(($H1915)*12)))</f>
        <v>-21662.333333333332</v>
      </c>
      <c r="AS1923" s="80" cm="1">
        <f t="array" aca="1" ref="AS1923" ca="1">(SUM(INDEX(1918:1918,1,MAX(COLUMN($R:$R),COLUMN()-($H1915*12-1))):AS1920)/($H1915*12)+IF($R1925=0,0,SUM(INDEX(1923:1923,1,MAX(COLUMN($R:$R),COLUMN()-(($H1915-$H1916)*12))):AS1925)/(($H1915)*12)))</f>
        <v>-22495.5</v>
      </c>
      <c r="AT1923" s="80" cm="1">
        <f t="array" aca="1" ref="AT1923" ca="1">(SUM(INDEX(1918:1918,1,MAX(COLUMN($R:$R),COLUMN()-($H1915*12-1))):AT1920)/($H1915*12)+IF($R1925=0,0,SUM(INDEX(1923:1923,1,MAX(COLUMN($R:$R),COLUMN()-(($H1915-$H1916)*12))):AT1925)/(($H1915)*12)))</f>
        <v>-23328.666666666668</v>
      </c>
      <c r="AU1923" s="80" cm="1">
        <f t="array" aca="1" ref="AU1923" ca="1">(SUM(INDEX(1918:1918,1,MAX(COLUMN($R:$R),COLUMN()-($H1915*12-1))):AU1920)/($H1915*12)+IF($R1925=0,0,SUM(INDEX(1923:1923,1,MAX(COLUMN($R:$R),COLUMN()-(($H1915-$H1916)*12))):AU1925)/(($H1915)*12)))</f>
        <v>-24161.833333333332</v>
      </c>
      <c r="AV1923" s="80" cm="1">
        <f t="array" aca="1" ref="AV1923" ca="1">(SUM(INDEX(1918:1918,1,MAX(COLUMN($R:$R),COLUMN()-($H1915*12-1))):AV1920)/($H1915*12)+IF($R1925=0,0,SUM(INDEX(1923:1923,1,MAX(COLUMN($R:$R),COLUMN()-(($H1915-$H1916)*12))):AV1925)/(($H1915)*12)))</f>
        <v>-24995</v>
      </c>
      <c r="AW1923" s="80" cm="1">
        <f t="array" aca="1" ref="AW1923" ca="1">(SUM(INDEX(1918:1918,1,MAX(COLUMN($R:$R),COLUMN()-($H1915*12-1))):AW1920)/($H1915*12)+IF($R1925=0,0,SUM(INDEX(1923:1923,1,MAX(COLUMN($R:$R),COLUMN()-(($H1915-$H1916)*12))):AW1925)/(($H1915)*12)))</f>
        <v>-25828.166666666668</v>
      </c>
      <c r="AX1923" s="80" cm="1">
        <f t="array" aca="1" ref="AX1923" ca="1">(SUM(INDEX(1918:1918,1,MAX(COLUMN($R:$R),COLUMN()-($H1915*12-1))):AX1920)/($H1915*12)+IF($R1925=0,0,SUM(INDEX(1923:1923,1,MAX(COLUMN($R:$R),COLUMN()-(($H1915-$H1916)*12))):AX1925)/(($H1915)*12)))</f>
        <v>-26661.333333333332</v>
      </c>
      <c r="AY1923" s="80" cm="1">
        <f t="array" aca="1" ref="AY1923" ca="1">(SUM(INDEX(1918:1918,1,MAX(COLUMN($R:$R),COLUMN()-($H1915*12-1))):AY1920)/($H1915*12)+IF($R1925=0,0,SUM(INDEX(1923:1923,1,MAX(COLUMN($R:$R),COLUMN()-(($H1915-$H1916)*12))):AY1925)/(($H1915)*12)))</f>
        <v>-27494.5</v>
      </c>
      <c r="AZ1923" s="80" cm="1">
        <f t="array" aca="1" ref="AZ1923" ca="1">(SUM(INDEX(1918:1918,1,MAX(COLUMN($R:$R),COLUMN()-($H1915*12-1))):AZ1920)/($H1915*12)+IF($R1925=0,0,SUM(INDEX(1923:1923,1,MAX(COLUMN($R:$R),COLUMN()-(($H1915-$H1916)*12))):AZ1925)/(($H1915)*12)))</f>
        <v>-28327.666666666668</v>
      </c>
      <c r="BA1923" s="80" cm="1">
        <f t="array" aca="1" ref="BA1923" ca="1">(SUM(INDEX(1918:1918,1,MAX(COLUMN($R:$R),COLUMN()-($H1915*12-1))):BA1920)/($H1915*12)+IF($R1925=0,0,SUM(INDEX(1923:1923,1,MAX(COLUMN($R:$R),COLUMN()-(($H1915-$H1916)*12))):BA1925)/(($H1915)*12)))</f>
        <v>-29160.833333333332</v>
      </c>
      <c r="BB1923" s="80" cm="1">
        <f t="array" aca="1" ref="BB1923" ca="1">(SUM(INDEX(1918:1918,1,MAX(COLUMN($R:$R),COLUMN()-($H1915*12-1))):BB1920)/($H1915*12)+IF($R1925=0,0,SUM(INDEX(1923:1923,1,MAX(COLUMN($R:$R),COLUMN()-(($H1915-$H1916)*12))):BB1925)/(($H1915)*12)))</f>
        <v>-29994</v>
      </c>
      <c r="BC1923" s="80" cm="1">
        <f t="array" aca="1" ref="BC1923" ca="1">(SUM(INDEX(1918:1918,1,MAX(COLUMN($R:$R),COLUMN()-($H1915*12-1))):BC1920)/($H1915*12)+IF($R1925=0,0,SUM(INDEX(1923:1923,1,MAX(COLUMN($R:$R),COLUMN()-(($H1915-$H1916)*12))):BC1925)/(($H1915)*12)))</f>
        <v>-30827.166666666668</v>
      </c>
      <c r="BD1923" s="80" cm="1">
        <f t="array" aca="1" ref="BD1923" ca="1">(SUM(INDEX(1918:1918,1,MAX(COLUMN($R:$R),COLUMN()-($H1915*12-1))):BD1920)/($H1915*12)+IF($R1925=0,0,SUM(INDEX(1923:1923,1,MAX(COLUMN($R:$R),COLUMN()-(($H1915-$H1916)*12))):BD1925)/(($H1915)*12)))</f>
        <v>-31660.333333333332</v>
      </c>
      <c r="BE1923" s="80" cm="1">
        <f t="array" aca="1" ref="BE1923" ca="1">(SUM(INDEX(1918:1918,1,MAX(COLUMN($R:$R),COLUMN()-($H1915*12-1))):BE1920)/($H1915*12)+IF($R1925=0,0,SUM(INDEX(1923:1923,1,MAX(COLUMN($R:$R),COLUMN()-(($H1915-$H1916)*12))):BE1925)/(($H1915)*12)))</f>
        <v>-32493.5</v>
      </c>
      <c r="BF1923" s="80" cm="1">
        <f t="array" aca="1" ref="BF1923" ca="1">(SUM(INDEX(1918:1918,1,MAX(COLUMN($R:$R),COLUMN()-($H1915*12-1))):BF1920)/($H1915*12)+IF($R1925=0,0,SUM(INDEX(1923:1923,1,MAX(COLUMN($R:$R),COLUMN()-(($H1915-$H1916)*12))):BF1925)/(($H1915)*12)))</f>
        <v>-33326.666666666664</v>
      </c>
      <c r="BG1923" s="80" cm="1">
        <f t="array" aca="1" ref="BG1923" ca="1">(SUM(INDEX(1918:1918,1,MAX(COLUMN($R:$R),COLUMN()-($H1915*12-1))):BG1920)/($H1915*12)+IF($R1925=0,0,SUM(INDEX(1923:1923,1,MAX(COLUMN($R:$R),COLUMN()-(($H1915-$H1916)*12))):BG1925)/(($H1915)*12)))</f>
        <v>-34159.833333333336</v>
      </c>
      <c r="BH1923" s="80" cm="1">
        <f t="array" aca="1" ref="BH1923" ca="1">(SUM(INDEX(1918:1918,1,MAX(COLUMN($R:$R),COLUMN()-($H1915*12-1))):BH1920)/($H1915*12)+IF($R1925=0,0,SUM(INDEX(1923:1923,1,MAX(COLUMN($R:$R),COLUMN()-(($H1915-$H1916)*12))):BH1925)/(($H1915)*12)))</f>
        <v>-34993</v>
      </c>
      <c r="BI1923" s="80" cm="1">
        <f t="array" aca="1" ref="BI1923" ca="1">(SUM(INDEX(1918:1918,1,MAX(COLUMN($R:$R),COLUMN()-($H1915*12-1))):BI1920)/($H1915*12)+IF($R1925=0,0,SUM(INDEX(1923:1923,1,MAX(COLUMN($R:$R),COLUMN()-(($H1915-$H1916)*12))):BI1925)/(($H1915)*12)))</f>
        <v>-35826.166666666664</v>
      </c>
      <c r="BJ1923" s="80" cm="1">
        <f t="array" aca="1" ref="BJ1923" ca="1">(SUM(INDEX(1918:1918,1,MAX(COLUMN($R:$R),COLUMN()-($H1915*12-1))):BJ1920)/($H1915*12)+IF($R1925=0,0,SUM(INDEX(1923:1923,1,MAX(COLUMN($R:$R),COLUMN()-(($H1915-$H1916)*12))):BJ1925)/(($H1915)*12)))</f>
        <v>-36659.333333333336</v>
      </c>
      <c r="BK1923" s="80" cm="1">
        <f t="array" aca="1" ref="BK1923" ca="1">(SUM(INDEX(1918:1918,1,MAX(COLUMN($R:$R),COLUMN()-($H1915*12-1))):BK1920)/($H1915*12)+IF($R1925=0,0,SUM(INDEX(1923:1923,1,MAX(COLUMN($R:$R),COLUMN()-(($H1915-$H1916)*12))):BK1925)/(($H1915)*12)))</f>
        <v>-37492.5</v>
      </c>
      <c r="BL1923" s="80" cm="1">
        <f t="array" aca="1" ref="BL1923" ca="1">(SUM(INDEX(1918:1918,1,MAX(COLUMN($R:$R),COLUMN()-($H1915*12-1))):BL1920)/($H1915*12)+IF($R1925=0,0,SUM(INDEX(1923:1923,1,MAX(COLUMN($R:$R),COLUMN()-(($H1915-$H1916)*12))):BL1925)/(($H1915)*12)))</f>
        <v>-38325.666666666664</v>
      </c>
      <c r="BM1923" s="80" cm="1">
        <f t="array" aca="1" ref="BM1923" ca="1">(SUM(INDEX(1918:1918,1,MAX(COLUMN($R:$R),COLUMN()-($H1915*12-1))):BM1920)/($H1915*12)+IF($R1925=0,0,SUM(INDEX(1923:1923,1,MAX(COLUMN($R:$R),COLUMN()-(($H1915-$H1916)*12))):BM1925)/(($H1915)*12)))</f>
        <v>-39158.833333333336</v>
      </c>
      <c r="BN1923" s="80" cm="1">
        <f t="array" aca="1" ref="BN1923" ca="1">(SUM(INDEX(1918:1918,1,MAX(COLUMN($R:$R),COLUMN()-($H1915*12-1))):BN1920)/($H1915*12)+IF($R1925=0,0,SUM(INDEX(1923:1923,1,MAX(COLUMN($R:$R),COLUMN()-(($H1915-$H1916)*12))):BN1925)/(($H1915)*12)))</f>
        <v>-39992</v>
      </c>
      <c r="BO1923" s="80" cm="1">
        <f t="array" aca="1" ref="BO1923" ca="1">(SUM(INDEX(1918:1918,1,MAX(COLUMN($R:$R),COLUMN()-($H1915*12-1))):BO1920)/($H1915*12)+IF($R1925=0,0,SUM(INDEX(1923:1923,1,MAX(COLUMN($R:$R),COLUMN()-(($H1915-$H1916)*12))):BO1925)/(($H1915)*12)))</f>
        <v>-40825.166666666664</v>
      </c>
      <c r="BP1923" s="80" cm="1">
        <f t="array" aca="1" ref="BP1923" ca="1">(SUM(INDEX(1918:1918,1,MAX(COLUMN($R:$R),COLUMN()-($H1915*12-1))):BP1920)/($H1915*12)+IF($R1925=0,0,SUM(INDEX(1923:1923,1,MAX(COLUMN($R:$R),COLUMN()-(($H1915-$H1916)*12))):BP1925)/(($H1915)*12)))</f>
        <v>-41658.333333333336</v>
      </c>
      <c r="BQ1923" s="80" cm="1">
        <f t="array" aca="1" ref="BQ1923" ca="1">(SUM(INDEX(1918:1918,1,MAX(COLUMN($R:$R),COLUMN()-($H1915*12-1))):BQ1920)/($H1915*12)+IF($R1925=0,0,SUM(INDEX(1923:1923,1,MAX(COLUMN($R:$R),COLUMN()-(($H1915-$H1916)*12))):BQ1925)/(($H1915)*12)))</f>
        <v>-42491.5</v>
      </c>
      <c r="BR1923" s="80" cm="1">
        <f t="array" aca="1" ref="BR1923" ca="1">(SUM(INDEX(1918:1918,1,MAX(COLUMN($R:$R),COLUMN()-($H1915*12-1))):BR1920)/($H1915*12)+IF($R1925=0,0,SUM(INDEX(1923:1923,1,MAX(COLUMN($R:$R),COLUMN()-(($H1915-$H1916)*12))):BR1925)/(($H1915)*12)))</f>
        <v>-43324.666666666664</v>
      </c>
      <c r="BS1923" s="80" cm="1">
        <f t="array" aca="1" ref="BS1923" ca="1">(SUM(INDEX(1918:1918,1,MAX(COLUMN($R:$R),COLUMN()-($H1915*12-1))):BS1920)/($H1915*12)+IF($R1925=0,0,SUM(INDEX(1923:1923,1,MAX(COLUMN($R:$R),COLUMN()-(($H1915-$H1916)*12))):BS1925)/(($H1915)*12)))</f>
        <v>-44157.833333333336</v>
      </c>
      <c r="BT1923" s="80" cm="1">
        <f t="array" aca="1" ref="BT1923" ca="1">(SUM(INDEX(1918:1918,1,MAX(COLUMN($R:$R),COLUMN()-($H1915*12-1))):BT1920)/($H1915*12)+IF($R1925=0,0,SUM(INDEX(1923:1923,1,MAX(COLUMN($R:$R),COLUMN()-(($H1915-$H1916)*12))):BT1925)/(($H1915)*12)))</f>
        <v>-44991</v>
      </c>
      <c r="BU1923" s="80" cm="1">
        <f t="array" aca="1" ref="BU1923" ca="1">(SUM(INDEX(1918:1918,1,MAX(COLUMN($R:$R),COLUMN()-($H1915*12-1))):BU1920)/($H1915*12)+IF($R1925=0,0,SUM(INDEX(1923:1923,1,MAX(COLUMN($R:$R),COLUMN()-(($H1915-$H1916)*12))):BU1925)/(($H1915)*12)))</f>
        <v>-45824.166666666664</v>
      </c>
      <c r="BV1923" s="80" cm="1">
        <f t="array" aca="1" ref="BV1923" ca="1">(SUM(INDEX(1918:1918,1,MAX(COLUMN($R:$R),COLUMN()-($H1915*12-1))):BV1920)/($H1915*12)+IF($R1925=0,0,SUM(INDEX(1923:1923,1,MAX(COLUMN($R:$R),COLUMN()-(($H1915-$H1916)*12))):BV1925)/(($H1915)*12)))</f>
        <v>-46657.333333333336</v>
      </c>
      <c r="BW1923" s="80" cm="1">
        <f t="array" aca="1" ref="BW1923" ca="1">(SUM(INDEX(1918:1918,1,MAX(COLUMN($R:$R),COLUMN()-($H1915*12-1))):BW1920)/($H1915*12)+IF($R1925=0,0,SUM(INDEX(1923:1923,1,MAX(COLUMN($R:$R),COLUMN()-(($H1915-$H1916)*12))):BW1925)/(($H1915)*12)))</f>
        <v>-47490.5</v>
      </c>
      <c r="BX1923" s="80" cm="1">
        <f t="array" aca="1" ref="BX1923" ca="1">(SUM(INDEX(1918:1918,1,MAX(COLUMN($R:$R),COLUMN()-($H1915*12-1))):BX1920)/($H1915*12)+IF($R1925=0,0,SUM(INDEX(1923:1923,1,MAX(COLUMN($R:$R),COLUMN()-(($H1915-$H1916)*12))):BX1925)/(($H1915)*12)))</f>
        <v>-48323.666666666664</v>
      </c>
      <c r="BY1923" s="80" cm="1">
        <f t="array" aca="1" ref="BY1923" ca="1">(SUM(INDEX(1918:1918,1,MAX(COLUMN($R:$R),COLUMN()-($H1915*12-1))):BY1920)/($H1915*12)+IF($R1925=0,0,SUM(INDEX(1923:1923,1,MAX(COLUMN($R:$R),COLUMN()-(($H1915-$H1916)*12))):BY1925)/(($H1915)*12)))</f>
        <v>-49156.833333333336</v>
      </c>
      <c r="BZ1923" s="80" cm="1">
        <f t="array" aca="1" ref="BZ1923" ca="1">(SUM(INDEX(1918:1918,1,MAX(COLUMN($R:$R),COLUMN()-($H1915*12-1))):BZ1920)/($H1915*12)+IF($R1925=0,0,SUM(INDEX(1923:1923,1,MAX(COLUMN($R:$R),COLUMN()-(($H1915-$H1916)*12))):BZ1925)/(($H1915)*12)))</f>
        <v>-49990</v>
      </c>
      <c r="CA1923" s="80" cm="1">
        <f t="array" aca="1" ref="CA1923" ca="1">(SUM(INDEX(1918:1918,1,MAX(COLUMN($R:$R),COLUMN()-($H1915*12-1))):CA1920)/($H1915*12)+IF($R1925=0,0,SUM(INDEX(1923:1923,1,MAX(COLUMN($R:$R),COLUMN()-(($H1915-$H1916)*12))):CA1925)/(($H1915)*12)))</f>
        <v>-49990</v>
      </c>
      <c r="CB1923" s="80" cm="1">
        <f t="array" aca="1" ref="CB1923" ca="1">(SUM(INDEX(1918:1918,1,MAX(COLUMN($R:$R),COLUMN()-($H1915*12-1))):CB1920)/($H1915*12)+IF($R1925=0,0,SUM(INDEX(1923:1923,1,MAX(COLUMN($R:$R),COLUMN()-(($H1915-$H1916)*12))):CB1925)/(($H1915)*12)))</f>
        <v>-49990</v>
      </c>
      <c r="CC1923" s="80" cm="1">
        <f t="array" aca="1" ref="CC1923" ca="1">(SUM(INDEX(1918:1918,1,MAX(COLUMN($R:$R),COLUMN()-($H1915*12-1))):CC1920)/($H1915*12)+IF($R1925=0,0,SUM(INDEX(1923:1923,1,MAX(COLUMN($R:$R),COLUMN()-(($H1915-$H1916)*12))):CC1925)/(($H1915)*12)))</f>
        <v>-49990</v>
      </c>
      <c r="CD1923" s="80" cm="1">
        <f t="array" aca="1" ref="CD1923" ca="1">(SUM(INDEX(1918:1918,1,MAX(COLUMN($R:$R),COLUMN()-($H1915*12-1))):CD1920)/($H1915*12)+IF($R1925=0,0,SUM(INDEX(1923:1923,1,MAX(COLUMN($R:$R),COLUMN()-(($H1915-$H1916)*12))):CD1925)/(($H1915)*12)))</f>
        <v>-49990</v>
      </c>
      <c r="CE1923" s="80" cm="1">
        <f t="array" aca="1" ref="CE1923" ca="1">(SUM(INDEX(1918:1918,1,MAX(COLUMN($R:$R),COLUMN()-($H1915*12-1))):CE1920)/($H1915*12)+IF($R1925=0,0,SUM(INDEX(1923:1923,1,MAX(COLUMN($R:$R),COLUMN()-(($H1915-$H1916)*12))):CE1925)/(($H1915)*12)))</f>
        <v>-49990</v>
      </c>
      <c r="CF1923" s="80" cm="1">
        <f t="array" aca="1" ref="CF1923" ca="1">(SUM(INDEX(1918:1918,1,MAX(COLUMN($R:$R),COLUMN()-($H1915*12-1))):CF1920)/($H1915*12)+IF($R1925=0,0,SUM(INDEX(1923:1923,1,MAX(COLUMN($R:$R),COLUMN()-(($H1915-$H1916)*12))):CF1925)/(($H1915)*12)))</f>
        <v>-49990</v>
      </c>
      <c r="CG1923" s="80" cm="1">
        <f t="array" aca="1" ref="CG1923" ca="1">(SUM(INDEX(1918:1918,1,MAX(COLUMN($R:$R),COLUMN()-($H1915*12-1))):CG1920)/($H1915*12)+IF($R1925=0,0,SUM(INDEX(1923:1923,1,MAX(COLUMN($R:$R),COLUMN()-(($H1915-$H1916)*12))):CG1925)/(($H1915)*12)))</f>
        <v>-49990</v>
      </c>
      <c r="CH1923" s="80" cm="1">
        <f t="array" aca="1" ref="CH1923" ca="1">(SUM(INDEX(1918:1918,1,MAX(COLUMN($R:$R),COLUMN()-($H1915*12-1))):CH1920)/($H1915*12)+IF($R1925=0,0,SUM(INDEX(1923:1923,1,MAX(COLUMN($R:$R),COLUMN()-(($H1915-$H1916)*12))):CH1925)/(($H1915)*12)))</f>
        <v>-49990</v>
      </c>
      <c r="CI1923" s="80" cm="1">
        <f t="array" aca="1" ref="CI1923" ca="1">(SUM(INDEX(1918:1918,1,MAX(COLUMN($R:$R),COLUMN()-($H1915*12-1))):CI1920)/($H1915*12)+IF($R1925=0,0,SUM(INDEX(1923:1923,1,MAX(COLUMN($R:$R),COLUMN()-(($H1915-$H1916)*12))):CI1925)/(($H1915)*12)))</f>
        <v>-49990</v>
      </c>
      <c r="CJ1923" s="80" cm="1">
        <f t="array" aca="1" ref="CJ1923" ca="1">(SUM(INDEX(1918:1918,1,MAX(COLUMN($R:$R),COLUMN()-($H1915*12-1))):CJ1920)/($H1915*12)+IF($R1925=0,0,SUM(INDEX(1923:1923,1,MAX(COLUMN($R:$R),COLUMN()-(($H1915-$H1916)*12))):CJ1925)/(($H1915)*12)))</f>
        <v>-49990</v>
      </c>
      <c r="CK1923" s="80" cm="1">
        <f t="array" aca="1" ref="CK1923" ca="1">(SUM(INDEX(1918:1918,1,MAX(COLUMN($R:$R),COLUMN()-($H1915*12-1))):CK1920)/($H1915*12)+IF($R1925=0,0,SUM(INDEX(1923:1923,1,MAX(COLUMN($R:$R),COLUMN()-(($H1915-$H1916)*12))):CK1925)/(($H1915)*12)))</f>
        <v>-49990</v>
      </c>
      <c r="CL1923" s="80" cm="1">
        <f t="array" aca="1" ref="CL1923" ca="1">(SUM(INDEX(1918:1918,1,MAX(COLUMN($R:$R),COLUMN()-($H1915*12-1))):CL1920)/($H1915*12)+IF($R1925=0,0,SUM(INDEX(1923:1923,1,MAX(COLUMN($R:$R),COLUMN()-(($H1915-$H1916)*12))):CL1925)/(($H1915)*12)))</f>
        <v>-49990</v>
      </c>
    </row>
    <row r="1924" spans="2:90" x14ac:dyDescent="0.4">
      <c r="B1924" s="122"/>
      <c r="C1924" s="8"/>
      <c r="D1924" t="s">
        <v>760</v>
      </c>
      <c r="E1924" s="8" t="str">
        <f t="shared" si="2198"/>
        <v>1924 FAPPE-S</v>
      </c>
      <c r="G1924" s="8"/>
      <c r="I1924" s="62"/>
      <c r="J1924" s="62"/>
      <c r="K1924" s="53"/>
      <c r="L1924" s="53"/>
      <c r="M1924" s="53"/>
      <c r="N1924" s="53"/>
      <c r="O1924" s="53"/>
      <c r="P1924" s="53"/>
      <c r="R1924" s="82"/>
      <c r="S1924" s="149"/>
      <c r="T1924" s="149"/>
      <c r="U1924" s="149"/>
      <c r="V1924" s="149"/>
      <c r="W1924" s="149"/>
      <c r="X1924" s="149"/>
      <c r="Y1924" s="149"/>
      <c r="Z1924" s="149"/>
      <c r="AA1924" s="149"/>
      <c r="AB1924" s="149"/>
      <c r="AC1924" s="149"/>
      <c r="AD1924" s="149"/>
      <c r="AE1924" s="149"/>
      <c r="AF1924" s="149"/>
      <c r="AG1924" s="149"/>
      <c r="AH1924" s="149"/>
      <c r="AI1924" s="149"/>
      <c r="AJ1924" s="149"/>
      <c r="AK1924" s="149"/>
      <c r="AL1924" s="149"/>
      <c r="AM1924" s="149"/>
      <c r="AN1924" s="149"/>
      <c r="AO1924" s="149"/>
      <c r="AP1924" s="149"/>
      <c r="AQ1924" s="149"/>
      <c r="AR1924" s="149"/>
      <c r="AS1924" s="149"/>
      <c r="AT1924" s="149"/>
      <c r="AU1924" s="149"/>
      <c r="AV1924" s="149"/>
      <c r="AW1924" s="149"/>
      <c r="AX1924" s="149"/>
      <c r="AY1924" s="149"/>
      <c r="AZ1924" s="149"/>
      <c r="BA1924" s="149"/>
      <c r="BB1924" s="149"/>
      <c r="BC1924" s="149"/>
      <c r="BD1924" s="149"/>
      <c r="BE1924" s="149"/>
      <c r="BF1924" s="149"/>
      <c r="BG1924" s="149"/>
      <c r="BH1924" s="149"/>
      <c r="BI1924" s="149"/>
      <c r="BJ1924" s="149"/>
      <c r="BK1924" s="149"/>
      <c r="BL1924" s="149"/>
      <c r="BM1924" s="149"/>
      <c r="BN1924" s="149"/>
      <c r="BO1924" s="149"/>
      <c r="BP1924" s="149"/>
      <c r="BQ1924" s="149"/>
      <c r="BR1924" s="149"/>
      <c r="BS1924" s="149"/>
      <c r="BT1924" s="149"/>
      <c r="BU1924" s="149"/>
      <c r="BV1924" s="149"/>
      <c r="BW1924" s="149"/>
      <c r="BX1924" s="149"/>
      <c r="BY1924" s="149"/>
      <c r="BZ1924" s="149"/>
      <c r="CA1924" s="149"/>
      <c r="CB1924" s="149"/>
      <c r="CC1924" s="149"/>
      <c r="CD1924" s="149"/>
      <c r="CE1924" s="149"/>
      <c r="CF1924" s="149"/>
      <c r="CG1924" s="149"/>
      <c r="CH1924" s="149"/>
      <c r="CI1924" s="149"/>
      <c r="CJ1924" s="149"/>
      <c r="CK1924" s="149"/>
      <c r="CL1924" s="149"/>
    </row>
    <row r="1925" spans="2:90" x14ac:dyDescent="0.4">
      <c r="B1925" s="154" t="s">
        <v>251</v>
      </c>
      <c r="C1925" s="8"/>
      <c r="D1925" t="s">
        <v>760</v>
      </c>
      <c r="E1925" s="8" t="str">
        <f t="shared" si="2198"/>
        <v>1925 FAPPE-S</v>
      </c>
      <c r="G1925" s="8" t="str">
        <f>E1925</f>
        <v>1925 FAPPE-S</v>
      </c>
      <c r="I1925" s="74">
        <v>0</v>
      </c>
      <c r="J1925" s="74"/>
      <c r="K1925" s="53"/>
      <c r="L1925" s="53"/>
      <c r="M1925" s="53"/>
      <c r="N1925" s="53"/>
      <c r="O1925" s="53"/>
      <c r="P1925" s="53"/>
      <c r="R1925" s="24">
        <f>-$I1925</f>
        <v>0</v>
      </c>
      <c r="S1925" s="149"/>
      <c r="T1925" s="149"/>
      <c r="U1925" s="149"/>
      <c r="V1925" s="149"/>
      <c r="W1925" s="149"/>
      <c r="X1925" s="149"/>
      <c r="Y1925" s="149"/>
      <c r="Z1925" s="149"/>
      <c r="AA1925" s="149"/>
      <c r="AB1925" s="149"/>
      <c r="AC1925" s="149"/>
      <c r="AD1925" s="149"/>
      <c r="AE1925" s="149"/>
      <c r="AF1925" s="149"/>
      <c r="AG1925" s="149"/>
      <c r="AH1925" s="149"/>
      <c r="AI1925" s="149"/>
      <c r="AJ1925" s="149"/>
      <c r="AK1925" s="149"/>
      <c r="AL1925" s="149"/>
      <c r="AM1925" s="149"/>
      <c r="AN1925" s="149"/>
      <c r="AO1925" s="149"/>
      <c r="AP1925" s="149"/>
      <c r="AQ1925" s="149"/>
      <c r="AR1925" s="149"/>
      <c r="AS1925" s="149"/>
      <c r="AT1925" s="149"/>
      <c r="AU1925" s="149"/>
      <c r="AV1925" s="149"/>
      <c r="AW1925" s="149"/>
      <c r="AX1925" s="149"/>
      <c r="AY1925" s="149"/>
      <c r="AZ1925" s="149"/>
      <c r="BA1925" s="149"/>
      <c r="BB1925" s="149"/>
      <c r="BC1925" s="149"/>
      <c r="BD1925" s="149"/>
      <c r="BE1925" s="149"/>
      <c r="BF1925" s="149"/>
      <c r="BG1925" s="149"/>
      <c r="BH1925" s="149"/>
      <c r="BI1925" s="149"/>
      <c r="BJ1925" s="149"/>
      <c r="BK1925" s="149"/>
      <c r="BL1925" s="149"/>
      <c r="BM1925" s="149"/>
      <c r="BN1925" s="149"/>
      <c r="BO1925" s="149"/>
      <c r="BP1925" s="149"/>
      <c r="BQ1925" s="149"/>
      <c r="BR1925" s="149"/>
      <c r="BS1925" s="149"/>
      <c r="BT1925" s="149"/>
      <c r="BU1925" s="149"/>
      <c r="BV1925" s="149"/>
      <c r="BW1925" s="149"/>
      <c r="BX1925" s="149"/>
      <c r="BY1925" s="149"/>
      <c r="BZ1925" s="149"/>
      <c r="CA1925" s="149"/>
      <c r="CB1925" s="149"/>
      <c r="CC1925" s="149"/>
      <c r="CD1925" s="149"/>
      <c r="CE1925" s="149"/>
      <c r="CF1925" s="149"/>
      <c r="CG1925" s="149"/>
      <c r="CH1925" s="149"/>
      <c r="CI1925" s="149"/>
      <c r="CJ1925" s="149"/>
      <c r="CK1925" s="149"/>
      <c r="CL1925" s="149"/>
    </row>
    <row r="1926" spans="2:90" x14ac:dyDescent="0.4">
      <c r="B1926" s="122"/>
      <c r="D1926" t="s">
        <v>760</v>
      </c>
      <c r="E1926" s="8" t="str">
        <f t="shared" si="2198"/>
        <v>1926 FAPPE-S</v>
      </c>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row>
    <row r="1927" spans="2:90" x14ac:dyDescent="0.4">
      <c r="B1927" s="95" t="s">
        <v>205</v>
      </c>
      <c r="D1927" t="s">
        <v>760</v>
      </c>
      <c r="E1927" s="8" t="str">
        <f t="shared" ref="E1927:E1930" si="2260">ROW()&amp;" "&amp;D1927</f>
        <v>1927 FAPPE-S</v>
      </c>
      <c r="H1927" s="1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row>
    <row r="1928" spans="2:90" x14ac:dyDescent="0.4">
      <c r="B1928" s="154" t="str">
        <f>"Gross PP&amp;E - "&amp;SUBSTITUTE(B1913,":","")</f>
        <v>Gross PP&amp;E - Volume driven secondary PP&amp;E</v>
      </c>
      <c r="D1928" t="s">
        <v>760</v>
      </c>
      <c r="E1928" s="8" t="str">
        <f t="shared" si="2260"/>
        <v>1928 FAPPE-S</v>
      </c>
      <c r="I1928" s="80">
        <f>I1925</f>
        <v>0</v>
      </c>
      <c r="J1928" s="80"/>
      <c r="K1928" s="24">
        <f t="shared" ref="K1928:P1930" ca="1" si="2261">SUMIF($4:$4,K$2,1928:1928)</f>
        <v>600000</v>
      </c>
      <c r="L1928" s="24">
        <f t="shared" ca="1" si="2261"/>
        <v>1200000</v>
      </c>
      <c r="M1928" s="24">
        <f t="shared" ca="1" si="2261"/>
        <v>1800000</v>
      </c>
      <c r="N1928" s="24">
        <f t="shared" ca="1" si="2261"/>
        <v>2400000</v>
      </c>
      <c r="O1928" s="24">
        <f t="shared" ca="1" si="2261"/>
        <v>3000000</v>
      </c>
      <c r="P1928" s="24">
        <f t="shared" ca="1" si="2261"/>
        <v>3600000</v>
      </c>
      <c r="R1928" s="24">
        <f>$I1928</f>
        <v>0</v>
      </c>
      <c r="S1928" s="80">
        <f t="shared" ref="S1928:AX1928" ca="1" si="2262">-S1920+R1928</f>
        <v>50000</v>
      </c>
      <c r="T1928" s="80">
        <f t="shared" ca="1" si="2262"/>
        <v>100000</v>
      </c>
      <c r="U1928" s="80">
        <f t="shared" ca="1" si="2262"/>
        <v>150000</v>
      </c>
      <c r="V1928" s="80">
        <f t="shared" ca="1" si="2262"/>
        <v>200000</v>
      </c>
      <c r="W1928" s="80">
        <f t="shared" ca="1" si="2262"/>
        <v>250000</v>
      </c>
      <c r="X1928" s="80">
        <f t="shared" ca="1" si="2262"/>
        <v>300000</v>
      </c>
      <c r="Y1928" s="80">
        <f t="shared" ca="1" si="2262"/>
        <v>350000</v>
      </c>
      <c r="Z1928" s="80">
        <f t="shared" ca="1" si="2262"/>
        <v>400000</v>
      </c>
      <c r="AA1928" s="80">
        <f t="shared" ca="1" si="2262"/>
        <v>450000</v>
      </c>
      <c r="AB1928" s="80">
        <f t="shared" ca="1" si="2262"/>
        <v>500000</v>
      </c>
      <c r="AC1928" s="80">
        <f t="shared" ca="1" si="2262"/>
        <v>550000</v>
      </c>
      <c r="AD1928" s="80">
        <f t="shared" ca="1" si="2262"/>
        <v>600000</v>
      </c>
      <c r="AE1928" s="80">
        <f t="shared" ca="1" si="2262"/>
        <v>650000</v>
      </c>
      <c r="AF1928" s="80">
        <f t="shared" ca="1" si="2262"/>
        <v>700000</v>
      </c>
      <c r="AG1928" s="80">
        <f t="shared" ca="1" si="2262"/>
        <v>750000</v>
      </c>
      <c r="AH1928" s="80">
        <f t="shared" ca="1" si="2262"/>
        <v>800000</v>
      </c>
      <c r="AI1928" s="80">
        <f t="shared" ca="1" si="2262"/>
        <v>850000</v>
      </c>
      <c r="AJ1928" s="80">
        <f t="shared" ca="1" si="2262"/>
        <v>900000</v>
      </c>
      <c r="AK1928" s="80">
        <f t="shared" ca="1" si="2262"/>
        <v>950000</v>
      </c>
      <c r="AL1928" s="80">
        <f t="shared" ca="1" si="2262"/>
        <v>1000000</v>
      </c>
      <c r="AM1928" s="80">
        <f t="shared" ca="1" si="2262"/>
        <v>1050000</v>
      </c>
      <c r="AN1928" s="80">
        <f t="shared" ca="1" si="2262"/>
        <v>1100000</v>
      </c>
      <c r="AO1928" s="80">
        <f t="shared" ca="1" si="2262"/>
        <v>1150000</v>
      </c>
      <c r="AP1928" s="80">
        <f t="shared" ca="1" si="2262"/>
        <v>1200000</v>
      </c>
      <c r="AQ1928" s="80">
        <f t="shared" ca="1" si="2262"/>
        <v>1250000</v>
      </c>
      <c r="AR1928" s="80">
        <f t="shared" ca="1" si="2262"/>
        <v>1300000</v>
      </c>
      <c r="AS1928" s="80">
        <f t="shared" ca="1" si="2262"/>
        <v>1350000</v>
      </c>
      <c r="AT1928" s="80">
        <f t="shared" ca="1" si="2262"/>
        <v>1400000</v>
      </c>
      <c r="AU1928" s="80">
        <f t="shared" ca="1" si="2262"/>
        <v>1450000</v>
      </c>
      <c r="AV1928" s="80">
        <f t="shared" ca="1" si="2262"/>
        <v>1500000</v>
      </c>
      <c r="AW1928" s="80">
        <f t="shared" ca="1" si="2262"/>
        <v>1550000</v>
      </c>
      <c r="AX1928" s="80">
        <f t="shared" ca="1" si="2262"/>
        <v>1600000</v>
      </c>
      <c r="AY1928" s="80">
        <f t="shared" ref="AY1928:CD1928" ca="1" si="2263">-AY1920+AX1928</f>
        <v>1650000</v>
      </c>
      <c r="AZ1928" s="80">
        <f t="shared" ca="1" si="2263"/>
        <v>1700000</v>
      </c>
      <c r="BA1928" s="80">
        <f t="shared" ca="1" si="2263"/>
        <v>1750000</v>
      </c>
      <c r="BB1928" s="80">
        <f t="shared" ca="1" si="2263"/>
        <v>1800000</v>
      </c>
      <c r="BC1928" s="80">
        <f t="shared" ca="1" si="2263"/>
        <v>1850000</v>
      </c>
      <c r="BD1928" s="80">
        <f t="shared" ca="1" si="2263"/>
        <v>1900000</v>
      </c>
      <c r="BE1928" s="80">
        <f t="shared" ca="1" si="2263"/>
        <v>1950000</v>
      </c>
      <c r="BF1928" s="80">
        <f t="shared" ca="1" si="2263"/>
        <v>2000000</v>
      </c>
      <c r="BG1928" s="80">
        <f t="shared" ca="1" si="2263"/>
        <v>2050000</v>
      </c>
      <c r="BH1928" s="80">
        <f t="shared" ca="1" si="2263"/>
        <v>2100000</v>
      </c>
      <c r="BI1928" s="80">
        <f t="shared" ca="1" si="2263"/>
        <v>2150000</v>
      </c>
      <c r="BJ1928" s="80">
        <f t="shared" ca="1" si="2263"/>
        <v>2200000</v>
      </c>
      <c r="BK1928" s="80">
        <f t="shared" ca="1" si="2263"/>
        <v>2250000</v>
      </c>
      <c r="BL1928" s="80">
        <f t="shared" ca="1" si="2263"/>
        <v>2300000</v>
      </c>
      <c r="BM1928" s="80">
        <f t="shared" ca="1" si="2263"/>
        <v>2350000</v>
      </c>
      <c r="BN1928" s="80">
        <f t="shared" ca="1" si="2263"/>
        <v>2400000</v>
      </c>
      <c r="BO1928" s="80">
        <f t="shared" ca="1" si="2263"/>
        <v>2450000</v>
      </c>
      <c r="BP1928" s="80">
        <f t="shared" ca="1" si="2263"/>
        <v>2500000</v>
      </c>
      <c r="BQ1928" s="80">
        <f t="shared" ca="1" si="2263"/>
        <v>2550000</v>
      </c>
      <c r="BR1928" s="80">
        <f t="shared" ca="1" si="2263"/>
        <v>2600000</v>
      </c>
      <c r="BS1928" s="80">
        <f t="shared" ca="1" si="2263"/>
        <v>2650000</v>
      </c>
      <c r="BT1928" s="80">
        <f t="shared" ca="1" si="2263"/>
        <v>2700000</v>
      </c>
      <c r="BU1928" s="80">
        <f t="shared" ca="1" si="2263"/>
        <v>2750000</v>
      </c>
      <c r="BV1928" s="80">
        <f t="shared" ca="1" si="2263"/>
        <v>2800000</v>
      </c>
      <c r="BW1928" s="80">
        <f t="shared" ca="1" si="2263"/>
        <v>2850000</v>
      </c>
      <c r="BX1928" s="80">
        <f t="shared" ca="1" si="2263"/>
        <v>2900000</v>
      </c>
      <c r="BY1928" s="80">
        <f t="shared" ca="1" si="2263"/>
        <v>2950000</v>
      </c>
      <c r="BZ1928" s="80">
        <f t="shared" ca="1" si="2263"/>
        <v>3000000</v>
      </c>
      <c r="CA1928" s="80">
        <f t="shared" ca="1" si="2263"/>
        <v>3050000</v>
      </c>
      <c r="CB1928" s="80">
        <f t="shared" ca="1" si="2263"/>
        <v>3100000</v>
      </c>
      <c r="CC1928" s="80">
        <f t="shared" ca="1" si="2263"/>
        <v>3150000</v>
      </c>
      <c r="CD1928" s="80">
        <f t="shared" ca="1" si="2263"/>
        <v>3200000</v>
      </c>
      <c r="CE1928" s="80">
        <f t="shared" ref="CE1928:CL1928" ca="1" si="2264">-CE1920+CD1928</f>
        <v>3250000</v>
      </c>
      <c r="CF1928" s="80">
        <f t="shared" ca="1" si="2264"/>
        <v>3300000</v>
      </c>
      <c r="CG1928" s="80">
        <f t="shared" ca="1" si="2264"/>
        <v>3350000</v>
      </c>
      <c r="CH1928" s="80">
        <f t="shared" ca="1" si="2264"/>
        <v>3400000</v>
      </c>
      <c r="CI1928" s="80">
        <f t="shared" ca="1" si="2264"/>
        <v>3450000</v>
      </c>
      <c r="CJ1928" s="80">
        <f t="shared" ca="1" si="2264"/>
        <v>3500000</v>
      </c>
      <c r="CK1928" s="80">
        <f t="shared" ca="1" si="2264"/>
        <v>3550000</v>
      </c>
      <c r="CL1928" s="80">
        <f t="shared" ca="1" si="2264"/>
        <v>3600000</v>
      </c>
    </row>
    <row r="1929" spans="2:90" x14ac:dyDescent="0.4">
      <c r="B1929" s="154" t="str">
        <f>"Accumulated depreciation - "&amp;SUBSTITUTE(B1913,":","")</f>
        <v>Accumulated depreciation - Volume driven secondary PP&amp;E</v>
      </c>
      <c r="D1929" t="s">
        <v>760</v>
      </c>
      <c r="E1929" s="8" t="str">
        <f t="shared" si="2260"/>
        <v>1929 FAPPE-S</v>
      </c>
      <c r="I1929" s="81">
        <f>-H1916/H1915*I1928</f>
        <v>0</v>
      </c>
      <c r="J1929" s="237"/>
      <c r="K1929" s="37">
        <f t="shared" ca="1" si="2261"/>
        <v>-64987</v>
      </c>
      <c r="L1929" s="37">
        <f t="shared" ca="1" si="2261"/>
        <v>-249950</v>
      </c>
      <c r="M1929" s="37">
        <f t="shared" ca="1" si="2261"/>
        <v>-554889</v>
      </c>
      <c r="N1929" s="37">
        <f t="shared" ca="1" si="2261"/>
        <v>-979804</v>
      </c>
      <c r="O1929" s="37">
        <f t="shared" ca="1" si="2261"/>
        <v>-1524695</v>
      </c>
      <c r="P1929" s="37">
        <f t="shared" ca="1" si="2261"/>
        <v>-2124575</v>
      </c>
      <c r="R1929" s="37">
        <f>$I1929</f>
        <v>0</v>
      </c>
      <c r="S1929" s="81">
        <f t="shared" ref="S1929:AX1929" ca="1" si="2265">R1929+S1923</f>
        <v>-833.16666666666663</v>
      </c>
      <c r="T1929" s="81">
        <f t="shared" ca="1" si="2265"/>
        <v>-2499.5</v>
      </c>
      <c r="U1929" s="81">
        <f t="shared" ca="1" si="2265"/>
        <v>-4999</v>
      </c>
      <c r="V1929" s="81">
        <f t="shared" ca="1" si="2265"/>
        <v>-8331.6666666666661</v>
      </c>
      <c r="W1929" s="81">
        <f t="shared" ca="1" si="2265"/>
        <v>-12497.5</v>
      </c>
      <c r="X1929" s="81">
        <f t="shared" ca="1" si="2265"/>
        <v>-17496.5</v>
      </c>
      <c r="Y1929" s="81">
        <f t="shared" ca="1" si="2265"/>
        <v>-23328.666666666668</v>
      </c>
      <c r="Z1929" s="81">
        <f t="shared" ca="1" si="2265"/>
        <v>-29994</v>
      </c>
      <c r="AA1929" s="81">
        <f t="shared" ca="1" si="2265"/>
        <v>-37492.5</v>
      </c>
      <c r="AB1929" s="81">
        <f t="shared" ca="1" si="2265"/>
        <v>-45824.166666666664</v>
      </c>
      <c r="AC1929" s="81">
        <f t="shared" ca="1" si="2265"/>
        <v>-54989</v>
      </c>
      <c r="AD1929" s="81">
        <f t="shared" ca="1" si="2265"/>
        <v>-64987</v>
      </c>
      <c r="AE1929" s="81">
        <f t="shared" ca="1" si="2265"/>
        <v>-75818.166666666672</v>
      </c>
      <c r="AF1929" s="81">
        <f t="shared" ca="1" si="2265"/>
        <v>-87482.5</v>
      </c>
      <c r="AG1929" s="81">
        <f t="shared" ca="1" si="2265"/>
        <v>-99980</v>
      </c>
      <c r="AH1929" s="81">
        <f t="shared" ca="1" si="2265"/>
        <v>-113310.66666666667</v>
      </c>
      <c r="AI1929" s="81">
        <f t="shared" ca="1" si="2265"/>
        <v>-127474.5</v>
      </c>
      <c r="AJ1929" s="81">
        <f t="shared" ca="1" si="2265"/>
        <v>-142471.5</v>
      </c>
      <c r="AK1929" s="81">
        <f t="shared" ca="1" si="2265"/>
        <v>-158301.66666666666</v>
      </c>
      <c r="AL1929" s="81">
        <f t="shared" ca="1" si="2265"/>
        <v>-174965</v>
      </c>
      <c r="AM1929" s="81">
        <f t="shared" ca="1" si="2265"/>
        <v>-192461.5</v>
      </c>
      <c r="AN1929" s="81">
        <f t="shared" ca="1" si="2265"/>
        <v>-210791.16666666666</v>
      </c>
      <c r="AO1929" s="81">
        <f t="shared" ca="1" si="2265"/>
        <v>-229954</v>
      </c>
      <c r="AP1929" s="81">
        <f t="shared" ca="1" si="2265"/>
        <v>-249950</v>
      </c>
      <c r="AQ1929" s="81">
        <f t="shared" ca="1" si="2265"/>
        <v>-270779.16666666669</v>
      </c>
      <c r="AR1929" s="81">
        <f t="shared" ca="1" si="2265"/>
        <v>-292441.5</v>
      </c>
      <c r="AS1929" s="81">
        <f t="shared" ca="1" si="2265"/>
        <v>-314937</v>
      </c>
      <c r="AT1929" s="81">
        <f t="shared" ca="1" si="2265"/>
        <v>-338265.66666666669</v>
      </c>
      <c r="AU1929" s="81">
        <f t="shared" ca="1" si="2265"/>
        <v>-362427.5</v>
      </c>
      <c r="AV1929" s="81">
        <f t="shared" ca="1" si="2265"/>
        <v>-387422.5</v>
      </c>
      <c r="AW1929" s="81">
        <f t="shared" ca="1" si="2265"/>
        <v>-413250.66666666669</v>
      </c>
      <c r="AX1929" s="81">
        <f t="shared" ca="1" si="2265"/>
        <v>-439912</v>
      </c>
      <c r="AY1929" s="81">
        <f t="shared" ref="AY1929:CD1929" ca="1" si="2266">AX1929+AY1923</f>
        <v>-467406.5</v>
      </c>
      <c r="AZ1929" s="81">
        <f t="shared" ca="1" si="2266"/>
        <v>-495734.16666666669</v>
      </c>
      <c r="BA1929" s="81">
        <f t="shared" ca="1" si="2266"/>
        <v>-524895</v>
      </c>
      <c r="BB1929" s="81">
        <f t="shared" ca="1" si="2266"/>
        <v>-554889</v>
      </c>
      <c r="BC1929" s="81">
        <f t="shared" ca="1" si="2266"/>
        <v>-585716.16666666663</v>
      </c>
      <c r="BD1929" s="81">
        <f t="shared" ca="1" si="2266"/>
        <v>-617376.5</v>
      </c>
      <c r="BE1929" s="81">
        <f t="shared" ca="1" si="2266"/>
        <v>-649870</v>
      </c>
      <c r="BF1929" s="81">
        <f t="shared" ca="1" si="2266"/>
        <v>-683196.66666666663</v>
      </c>
      <c r="BG1929" s="81">
        <f t="shared" ca="1" si="2266"/>
        <v>-717356.5</v>
      </c>
      <c r="BH1929" s="81">
        <f t="shared" ca="1" si="2266"/>
        <v>-752349.5</v>
      </c>
      <c r="BI1929" s="81">
        <f t="shared" ca="1" si="2266"/>
        <v>-788175.66666666663</v>
      </c>
      <c r="BJ1929" s="81">
        <f t="shared" ca="1" si="2266"/>
        <v>-824835</v>
      </c>
      <c r="BK1929" s="81">
        <f t="shared" ca="1" si="2266"/>
        <v>-862327.5</v>
      </c>
      <c r="BL1929" s="81">
        <f t="shared" ca="1" si="2266"/>
        <v>-900653.16666666663</v>
      </c>
      <c r="BM1929" s="81">
        <f t="shared" ca="1" si="2266"/>
        <v>-939812</v>
      </c>
      <c r="BN1929" s="81">
        <f t="shared" ca="1" si="2266"/>
        <v>-979804</v>
      </c>
      <c r="BO1929" s="81">
        <f t="shared" ca="1" si="2266"/>
        <v>-1020629.1666666666</v>
      </c>
      <c r="BP1929" s="81">
        <f t="shared" ca="1" si="2266"/>
        <v>-1062287.5</v>
      </c>
      <c r="BQ1929" s="81">
        <f t="shared" ca="1" si="2266"/>
        <v>-1104779</v>
      </c>
      <c r="BR1929" s="81">
        <f t="shared" ca="1" si="2266"/>
        <v>-1148103.6666666667</v>
      </c>
      <c r="BS1929" s="81">
        <f t="shared" ca="1" si="2266"/>
        <v>-1192261.5</v>
      </c>
      <c r="BT1929" s="81">
        <f t="shared" ca="1" si="2266"/>
        <v>-1237252.5</v>
      </c>
      <c r="BU1929" s="81">
        <f t="shared" ca="1" si="2266"/>
        <v>-1283076.6666666667</v>
      </c>
      <c r="BV1929" s="81">
        <f t="shared" ca="1" si="2266"/>
        <v>-1329734</v>
      </c>
      <c r="BW1929" s="81">
        <f t="shared" ca="1" si="2266"/>
        <v>-1377224.5</v>
      </c>
      <c r="BX1929" s="81">
        <f t="shared" ca="1" si="2266"/>
        <v>-1425548.1666666667</v>
      </c>
      <c r="BY1929" s="81">
        <f t="shared" ca="1" si="2266"/>
        <v>-1474705</v>
      </c>
      <c r="BZ1929" s="81">
        <f t="shared" ca="1" si="2266"/>
        <v>-1524695</v>
      </c>
      <c r="CA1929" s="81">
        <f t="shared" ca="1" si="2266"/>
        <v>-1574685</v>
      </c>
      <c r="CB1929" s="81">
        <f t="shared" ca="1" si="2266"/>
        <v>-1624675</v>
      </c>
      <c r="CC1929" s="81">
        <f t="shared" ca="1" si="2266"/>
        <v>-1674665</v>
      </c>
      <c r="CD1929" s="81">
        <f t="shared" ca="1" si="2266"/>
        <v>-1724655</v>
      </c>
      <c r="CE1929" s="81">
        <f t="shared" ref="CE1929:CL1929" ca="1" si="2267">CD1929+CE1923</f>
        <v>-1774645</v>
      </c>
      <c r="CF1929" s="81">
        <f t="shared" ca="1" si="2267"/>
        <v>-1824635</v>
      </c>
      <c r="CG1929" s="81">
        <f t="shared" ca="1" si="2267"/>
        <v>-1874625</v>
      </c>
      <c r="CH1929" s="81">
        <f t="shared" ca="1" si="2267"/>
        <v>-1924615</v>
      </c>
      <c r="CI1929" s="81">
        <f t="shared" ca="1" si="2267"/>
        <v>-1974605</v>
      </c>
      <c r="CJ1929" s="81">
        <f t="shared" ca="1" si="2267"/>
        <v>-2024595</v>
      </c>
      <c r="CK1929" s="81">
        <f t="shared" ca="1" si="2267"/>
        <v>-2074585</v>
      </c>
      <c r="CL1929" s="81">
        <f t="shared" ca="1" si="2267"/>
        <v>-2124575</v>
      </c>
    </row>
    <row r="1930" spans="2:90" x14ac:dyDescent="0.4">
      <c r="B1930" s="123" t="str">
        <f>"Net PP&amp;E - "&amp;SUBSTITUTE(B1913,":","")</f>
        <v>Net PP&amp;E - Volume driven secondary PP&amp;E</v>
      </c>
      <c r="C1930" t="s">
        <v>240</v>
      </c>
      <c r="D1930" t="s">
        <v>760</v>
      </c>
      <c r="E1930" s="8" t="str">
        <f t="shared" si="2260"/>
        <v>1930 FAPPE-S</v>
      </c>
      <c r="H1930" s="27"/>
      <c r="I1930" s="77">
        <f>SUM(I1928:I1929)</f>
        <v>0</v>
      </c>
      <c r="J1930" s="77"/>
      <c r="K1930" s="33">
        <f t="shared" ca="1" si="2261"/>
        <v>535013</v>
      </c>
      <c r="L1930" s="33">
        <f t="shared" ca="1" si="2261"/>
        <v>950050</v>
      </c>
      <c r="M1930" s="33">
        <f t="shared" ca="1" si="2261"/>
        <v>1245111</v>
      </c>
      <c r="N1930" s="33">
        <f t="shared" ca="1" si="2261"/>
        <v>1420196</v>
      </c>
      <c r="O1930" s="33">
        <f t="shared" ca="1" si="2261"/>
        <v>1475305</v>
      </c>
      <c r="P1930" s="33">
        <f t="shared" ca="1" si="2261"/>
        <v>1475425</v>
      </c>
      <c r="Q1930" s="33"/>
      <c r="R1930" s="33">
        <f>$I1930</f>
        <v>0</v>
      </c>
      <c r="S1930" s="77">
        <f t="shared" ref="S1930" ca="1" si="2268">SUM(S1928:S1929)</f>
        <v>49166.833333333336</v>
      </c>
      <c r="T1930" s="77">
        <f t="shared" ref="T1930:AX1930" ca="1" si="2269">SUM(T1928:T1929)</f>
        <v>97500.5</v>
      </c>
      <c r="U1930" s="77">
        <f t="shared" ca="1" si="2269"/>
        <v>145001</v>
      </c>
      <c r="V1930" s="77">
        <f t="shared" ca="1" si="2269"/>
        <v>191668.33333333334</v>
      </c>
      <c r="W1930" s="77">
        <f t="shared" ca="1" si="2269"/>
        <v>237502.5</v>
      </c>
      <c r="X1930" s="77">
        <f t="shared" ca="1" si="2269"/>
        <v>282503.5</v>
      </c>
      <c r="Y1930" s="77">
        <f t="shared" ca="1" si="2269"/>
        <v>326671.33333333331</v>
      </c>
      <c r="Z1930" s="77">
        <f t="shared" ca="1" si="2269"/>
        <v>370006</v>
      </c>
      <c r="AA1930" s="77">
        <f t="shared" ca="1" si="2269"/>
        <v>412507.5</v>
      </c>
      <c r="AB1930" s="77">
        <f t="shared" ca="1" si="2269"/>
        <v>454175.83333333331</v>
      </c>
      <c r="AC1930" s="77">
        <f t="shared" ca="1" si="2269"/>
        <v>495011</v>
      </c>
      <c r="AD1930" s="77">
        <f t="shared" ca="1" si="2269"/>
        <v>535013</v>
      </c>
      <c r="AE1930" s="77">
        <f t="shared" ca="1" si="2269"/>
        <v>574181.83333333337</v>
      </c>
      <c r="AF1930" s="77">
        <f t="shared" ca="1" si="2269"/>
        <v>612517.5</v>
      </c>
      <c r="AG1930" s="77">
        <f t="shared" ca="1" si="2269"/>
        <v>650020</v>
      </c>
      <c r="AH1930" s="77">
        <f t="shared" ca="1" si="2269"/>
        <v>686689.33333333337</v>
      </c>
      <c r="AI1930" s="77">
        <f t="shared" ca="1" si="2269"/>
        <v>722525.5</v>
      </c>
      <c r="AJ1930" s="77">
        <f t="shared" ca="1" si="2269"/>
        <v>757528.5</v>
      </c>
      <c r="AK1930" s="77">
        <f t="shared" ca="1" si="2269"/>
        <v>791698.33333333337</v>
      </c>
      <c r="AL1930" s="77">
        <f t="shared" ca="1" si="2269"/>
        <v>825035</v>
      </c>
      <c r="AM1930" s="77">
        <f t="shared" ca="1" si="2269"/>
        <v>857538.5</v>
      </c>
      <c r="AN1930" s="77">
        <f t="shared" ca="1" si="2269"/>
        <v>889208.83333333337</v>
      </c>
      <c r="AO1930" s="77">
        <f t="shared" ca="1" si="2269"/>
        <v>920046</v>
      </c>
      <c r="AP1930" s="77">
        <f t="shared" ca="1" si="2269"/>
        <v>950050</v>
      </c>
      <c r="AQ1930" s="77">
        <f t="shared" ca="1" si="2269"/>
        <v>979220.83333333326</v>
      </c>
      <c r="AR1930" s="77">
        <f t="shared" ca="1" si="2269"/>
        <v>1007558.5</v>
      </c>
      <c r="AS1930" s="77">
        <f t="shared" ca="1" si="2269"/>
        <v>1035063</v>
      </c>
      <c r="AT1930" s="77">
        <f t="shared" ca="1" si="2269"/>
        <v>1061734.3333333333</v>
      </c>
      <c r="AU1930" s="77">
        <f t="shared" ca="1" si="2269"/>
        <v>1087572.5</v>
      </c>
      <c r="AV1930" s="77">
        <f t="shared" ca="1" si="2269"/>
        <v>1112577.5</v>
      </c>
      <c r="AW1930" s="77">
        <f t="shared" ca="1" si="2269"/>
        <v>1136749.3333333333</v>
      </c>
      <c r="AX1930" s="77">
        <f t="shared" ca="1" si="2269"/>
        <v>1160088</v>
      </c>
      <c r="AY1930" s="77">
        <f t="shared" ref="AY1930:CD1930" ca="1" si="2270">SUM(AY1928:AY1929)</f>
        <v>1182593.5</v>
      </c>
      <c r="AZ1930" s="77">
        <f t="shared" ca="1" si="2270"/>
        <v>1204265.8333333333</v>
      </c>
      <c r="BA1930" s="77">
        <f t="shared" ca="1" si="2270"/>
        <v>1225105</v>
      </c>
      <c r="BB1930" s="77">
        <f t="shared" ca="1" si="2270"/>
        <v>1245111</v>
      </c>
      <c r="BC1930" s="77">
        <f t="shared" ca="1" si="2270"/>
        <v>1264283.8333333335</v>
      </c>
      <c r="BD1930" s="77">
        <f t="shared" ca="1" si="2270"/>
        <v>1282623.5</v>
      </c>
      <c r="BE1930" s="77">
        <f t="shared" ca="1" si="2270"/>
        <v>1300130</v>
      </c>
      <c r="BF1930" s="77">
        <f t="shared" ca="1" si="2270"/>
        <v>1316803.3333333335</v>
      </c>
      <c r="BG1930" s="77">
        <f t="shared" ca="1" si="2270"/>
        <v>1332643.5</v>
      </c>
      <c r="BH1930" s="77">
        <f t="shared" ca="1" si="2270"/>
        <v>1347650.5</v>
      </c>
      <c r="BI1930" s="77">
        <f t="shared" ca="1" si="2270"/>
        <v>1361824.3333333335</v>
      </c>
      <c r="BJ1930" s="77">
        <f t="shared" ca="1" si="2270"/>
        <v>1375165</v>
      </c>
      <c r="BK1930" s="77">
        <f t="shared" ca="1" si="2270"/>
        <v>1387672.5</v>
      </c>
      <c r="BL1930" s="77">
        <f t="shared" ca="1" si="2270"/>
        <v>1399346.8333333335</v>
      </c>
      <c r="BM1930" s="77">
        <f t="shared" ca="1" si="2270"/>
        <v>1410188</v>
      </c>
      <c r="BN1930" s="77">
        <f t="shared" ca="1" si="2270"/>
        <v>1420196</v>
      </c>
      <c r="BO1930" s="77">
        <f t="shared" ca="1" si="2270"/>
        <v>1429370.8333333335</v>
      </c>
      <c r="BP1930" s="77">
        <f t="shared" ca="1" si="2270"/>
        <v>1437712.5</v>
      </c>
      <c r="BQ1930" s="77">
        <f t="shared" ca="1" si="2270"/>
        <v>1445221</v>
      </c>
      <c r="BR1930" s="77">
        <f t="shared" ca="1" si="2270"/>
        <v>1451896.3333333333</v>
      </c>
      <c r="BS1930" s="77">
        <f t="shared" ca="1" si="2270"/>
        <v>1457738.5</v>
      </c>
      <c r="BT1930" s="77">
        <f t="shared" ca="1" si="2270"/>
        <v>1462747.5</v>
      </c>
      <c r="BU1930" s="77">
        <f t="shared" ca="1" si="2270"/>
        <v>1466923.3333333333</v>
      </c>
      <c r="BV1930" s="77">
        <f t="shared" ca="1" si="2270"/>
        <v>1470266</v>
      </c>
      <c r="BW1930" s="77">
        <f t="shared" ca="1" si="2270"/>
        <v>1472775.5</v>
      </c>
      <c r="BX1930" s="77">
        <f t="shared" ca="1" si="2270"/>
        <v>1474451.8333333333</v>
      </c>
      <c r="BY1930" s="77">
        <f t="shared" ca="1" si="2270"/>
        <v>1475295</v>
      </c>
      <c r="BZ1930" s="77">
        <f t="shared" ca="1" si="2270"/>
        <v>1475305</v>
      </c>
      <c r="CA1930" s="77">
        <f t="shared" ca="1" si="2270"/>
        <v>1475315</v>
      </c>
      <c r="CB1930" s="77">
        <f t="shared" ca="1" si="2270"/>
        <v>1475325</v>
      </c>
      <c r="CC1930" s="77">
        <f t="shared" ca="1" si="2270"/>
        <v>1475335</v>
      </c>
      <c r="CD1930" s="77">
        <f t="shared" ca="1" si="2270"/>
        <v>1475345</v>
      </c>
      <c r="CE1930" s="77">
        <f t="shared" ref="CE1930:CK1930" ca="1" si="2271">SUM(CE1928:CE1929)</f>
        <v>1475355</v>
      </c>
      <c r="CF1930" s="77">
        <f t="shared" ca="1" si="2271"/>
        <v>1475365</v>
      </c>
      <c r="CG1930" s="77">
        <f t="shared" ca="1" si="2271"/>
        <v>1475375</v>
      </c>
      <c r="CH1930" s="77">
        <f t="shared" ca="1" si="2271"/>
        <v>1475385</v>
      </c>
      <c r="CI1930" s="77">
        <f t="shared" ca="1" si="2271"/>
        <v>1475395</v>
      </c>
      <c r="CJ1930" s="77">
        <f t="shared" ca="1" si="2271"/>
        <v>1475405</v>
      </c>
      <c r="CK1930" s="77">
        <f t="shared" ca="1" si="2271"/>
        <v>1475415</v>
      </c>
      <c r="CL1930" s="77">
        <f t="shared" ref="CL1930" ca="1" si="2272">SUM(CL1928:CL1929)</f>
        <v>1475425</v>
      </c>
    </row>
    <row r="1931" spans="2:90" x14ac:dyDescent="0.4">
      <c r="B1931" s="123"/>
      <c r="D1931" t="s">
        <v>760</v>
      </c>
      <c r="E1931" s="8" t="str">
        <f t="shared" ref="E1931" si="2273">ROW()&amp;" "&amp;D1931</f>
        <v>1931 FAPPE-S</v>
      </c>
      <c r="G1931" t="s">
        <v>244</v>
      </c>
      <c r="H1931" s="27"/>
      <c r="I1931" s="77"/>
      <c r="J1931" s="77"/>
      <c r="K1931" s="33"/>
      <c r="L1931" s="33"/>
      <c r="M1931" s="33"/>
      <c r="N1931" s="33"/>
      <c r="O1931" s="33"/>
      <c r="P1931" s="33"/>
      <c r="R1931" s="33"/>
      <c r="S1931" s="77"/>
      <c r="T1931" s="77"/>
      <c r="U1931" s="77"/>
      <c r="V1931" s="77"/>
      <c r="W1931" s="77"/>
      <c r="X1931" s="77"/>
      <c r="Y1931" s="77"/>
      <c r="Z1931" s="77"/>
      <c r="AA1931" s="77"/>
      <c r="AB1931" s="77"/>
      <c r="AC1931" s="77"/>
      <c r="AD1931" s="77"/>
      <c r="AE1931" s="77"/>
      <c r="AF1931" s="77"/>
      <c r="AG1931" s="77"/>
      <c r="AH1931" s="77"/>
      <c r="AI1931" s="77"/>
      <c r="AJ1931" s="77"/>
      <c r="AK1931" s="77"/>
      <c r="AL1931" s="77"/>
      <c r="AM1931" s="77"/>
      <c r="AN1931" s="77"/>
      <c r="AO1931" s="77"/>
      <c r="AP1931" s="77"/>
      <c r="AQ1931" s="77"/>
      <c r="AR1931" s="77"/>
      <c r="AS1931" s="77"/>
      <c r="AT1931" s="77"/>
      <c r="AU1931" s="77"/>
      <c r="AV1931" s="77"/>
      <c r="AW1931" s="77"/>
      <c r="AX1931" s="77"/>
      <c r="AY1931" s="77"/>
      <c r="AZ1931" s="77"/>
      <c r="BA1931" s="77"/>
      <c r="BB1931" s="77"/>
      <c r="BC1931" s="77"/>
      <c r="BD1931" s="77"/>
      <c r="BE1931" s="77"/>
      <c r="BF1931" s="77"/>
      <c r="BG1931" s="77"/>
      <c r="BH1931" s="77"/>
      <c r="BI1931" s="77"/>
      <c r="BJ1931" s="77"/>
      <c r="BK1931" s="77"/>
      <c r="BL1931" s="77"/>
      <c r="BM1931" s="77"/>
      <c r="BN1931" s="77"/>
      <c r="BO1931" s="77"/>
      <c r="BP1931" s="77"/>
      <c r="BQ1931" s="77"/>
      <c r="BR1931" s="77"/>
      <c r="BS1931" s="77"/>
      <c r="BT1931" s="77"/>
      <c r="BU1931" s="77"/>
      <c r="BV1931" s="77"/>
      <c r="BW1931" s="77"/>
      <c r="BX1931" s="77"/>
      <c r="BY1931" s="77"/>
      <c r="BZ1931" s="77"/>
      <c r="CA1931" s="77"/>
      <c r="CB1931" s="77"/>
      <c r="CC1931" s="77"/>
      <c r="CD1931" s="77"/>
      <c r="CE1931" s="77"/>
      <c r="CF1931" s="77"/>
      <c r="CG1931" s="77"/>
      <c r="CH1931" s="77"/>
      <c r="CI1931" s="77"/>
      <c r="CJ1931" s="77"/>
      <c r="CK1931" s="77"/>
      <c r="CL1931" s="77"/>
    </row>
    <row r="1932" spans="2:90" x14ac:dyDescent="0.4">
      <c r="B1932" s="132" t="str">
        <f>B1905</f>
        <v>(Primary label)</v>
      </c>
      <c r="D1932" t="s">
        <v>760</v>
      </c>
      <c r="E1932" s="8" t="str">
        <f t="shared" si="2198"/>
        <v>1932 FAPPE-S</v>
      </c>
      <c r="G1932" t="s">
        <v>332</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row>
    <row r="1933" spans="2:90" x14ac:dyDescent="0.4">
      <c r="B1933" s="132" t="str">
        <f>B1906</f>
        <v>primary unit</v>
      </c>
      <c r="D1933" t="s">
        <v>760</v>
      </c>
      <c r="E1933" s="8" t="str">
        <f>ROW()&amp;" "&amp;D1933</f>
        <v>1933 FAPPE-S</v>
      </c>
      <c r="G1933" t="s">
        <v>332</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row>
    <row r="1934" spans="2:90" x14ac:dyDescent="0.4">
      <c r="B1934" s="132" t="str">
        <f>B1907</f>
        <v>Primary revenue driver</v>
      </c>
      <c r="D1934" t="s">
        <v>760</v>
      </c>
      <c r="E1934" s="8" t="str">
        <f t="shared" si="2198"/>
        <v>1934 FAPPE-S</v>
      </c>
      <c r="G1934" t="s">
        <v>332</v>
      </c>
      <c r="K1934" s="53"/>
      <c r="L1934" s="53"/>
      <c r="M1934" s="53"/>
      <c r="N1934" s="53"/>
      <c r="O1934" s="53"/>
      <c r="P1934" s="53"/>
      <c r="R1934" s="24"/>
      <c r="S1934" s="175" t="str">
        <f t="shared" ref="S1934" si="2274">S1907</f>
        <v>S$12</v>
      </c>
      <c r="T1934" s="175" t="str">
        <f t="shared" ref="T1934:AX1934" si="2275">T1907</f>
        <v>T$12</v>
      </c>
      <c r="U1934" s="175" t="str">
        <f t="shared" si="2275"/>
        <v>U$12</v>
      </c>
      <c r="V1934" s="175" t="str">
        <f t="shared" si="2275"/>
        <v>V$12</v>
      </c>
      <c r="W1934" s="175" t="str">
        <f t="shared" si="2275"/>
        <v>W$12</v>
      </c>
      <c r="X1934" s="175" t="str">
        <f t="shared" si="2275"/>
        <v>X$12</v>
      </c>
      <c r="Y1934" s="175" t="str">
        <f t="shared" si="2275"/>
        <v>Y$12</v>
      </c>
      <c r="Z1934" s="175" t="str">
        <f t="shared" si="2275"/>
        <v>Z$12</v>
      </c>
      <c r="AA1934" s="175" t="str">
        <f t="shared" si="2275"/>
        <v>AA$12</v>
      </c>
      <c r="AB1934" s="175" t="str">
        <f t="shared" si="2275"/>
        <v>AB$12</v>
      </c>
      <c r="AC1934" s="175" t="str">
        <f t="shared" si="2275"/>
        <v>AC$12</v>
      </c>
      <c r="AD1934" s="175" t="str">
        <f t="shared" si="2275"/>
        <v>AD$12</v>
      </c>
      <c r="AE1934" s="175" t="str">
        <f t="shared" si="2275"/>
        <v>AE$12</v>
      </c>
      <c r="AF1934" s="175" t="str">
        <f t="shared" si="2275"/>
        <v>AF$12</v>
      </c>
      <c r="AG1934" s="175" t="str">
        <f t="shared" si="2275"/>
        <v>AG$12</v>
      </c>
      <c r="AH1934" s="175" t="str">
        <f t="shared" si="2275"/>
        <v>AH$12</v>
      </c>
      <c r="AI1934" s="175" t="str">
        <f t="shared" si="2275"/>
        <v>AI$12</v>
      </c>
      <c r="AJ1934" s="175" t="str">
        <f t="shared" si="2275"/>
        <v>AJ$12</v>
      </c>
      <c r="AK1934" s="175" t="str">
        <f t="shared" si="2275"/>
        <v>AK$12</v>
      </c>
      <c r="AL1934" s="175" t="str">
        <f t="shared" si="2275"/>
        <v>AL$12</v>
      </c>
      <c r="AM1934" s="175" t="str">
        <f t="shared" si="2275"/>
        <v>AM$12</v>
      </c>
      <c r="AN1934" s="175" t="str">
        <f t="shared" si="2275"/>
        <v>AN$12</v>
      </c>
      <c r="AO1934" s="175" t="str">
        <f t="shared" si="2275"/>
        <v>AO$12</v>
      </c>
      <c r="AP1934" s="175" t="str">
        <f t="shared" si="2275"/>
        <v>AP$12</v>
      </c>
      <c r="AQ1934" s="175" t="str">
        <f t="shared" si="2275"/>
        <v>AQ$12</v>
      </c>
      <c r="AR1934" s="175" t="str">
        <f t="shared" si="2275"/>
        <v>AR$12</v>
      </c>
      <c r="AS1934" s="175" t="str">
        <f t="shared" si="2275"/>
        <v>AS$12</v>
      </c>
      <c r="AT1934" s="175" t="str">
        <f t="shared" si="2275"/>
        <v>AT$12</v>
      </c>
      <c r="AU1934" s="175" t="str">
        <f t="shared" si="2275"/>
        <v>AU$12</v>
      </c>
      <c r="AV1934" s="175" t="str">
        <f t="shared" si="2275"/>
        <v>AV$12</v>
      </c>
      <c r="AW1934" s="175" t="str">
        <f t="shared" si="2275"/>
        <v>AW$12</v>
      </c>
      <c r="AX1934" s="175" t="str">
        <f t="shared" si="2275"/>
        <v>AX$12</v>
      </c>
      <c r="AY1934" s="175" t="str">
        <f t="shared" ref="AY1934:CD1934" si="2276">AY1907</f>
        <v>AY$12</v>
      </c>
      <c r="AZ1934" s="175" t="str">
        <f t="shared" si="2276"/>
        <v>AZ$12</v>
      </c>
      <c r="BA1934" s="175" t="str">
        <f t="shared" si="2276"/>
        <v>BA$12</v>
      </c>
      <c r="BB1934" s="175" t="str">
        <f t="shared" si="2276"/>
        <v>BB$12</v>
      </c>
      <c r="BC1934" s="175" t="str">
        <f t="shared" si="2276"/>
        <v>BC$12</v>
      </c>
      <c r="BD1934" s="175" t="str">
        <f t="shared" si="2276"/>
        <v>BD$12</v>
      </c>
      <c r="BE1934" s="175" t="str">
        <f t="shared" si="2276"/>
        <v>BE$12</v>
      </c>
      <c r="BF1934" s="175" t="str">
        <f t="shared" si="2276"/>
        <v>BF$12</v>
      </c>
      <c r="BG1934" s="175" t="str">
        <f t="shared" si="2276"/>
        <v>BG$12</v>
      </c>
      <c r="BH1934" s="175" t="str">
        <f t="shared" si="2276"/>
        <v>BH$12</v>
      </c>
      <c r="BI1934" s="175" t="str">
        <f t="shared" si="2276"/>
        <v>BI$12</v>
      </c>
      <c r="BJ1934" s="175" t="str">
        <f t="shared" si="2276"/>
        <v>BJ$12</v>
      </c>
      <c r="BK1934" s="175" t="str">
        <f t="shared" si="2276"/>
        <v>BK$12</v>
      </c>
      <c r="BL1934" s="175" t="str">
        <f t="shared" si="2276"/>
        <v>BL$12</v>
      </c>
      <c r="BM1934" s="175" t="str">
        <f t="shared" si="2276"/>
        <v>BM$12</v>
      </c>
      <c r="BN1934" s="175" t="str">
        <f t="shared" si="2276"/>
        <v>BN$12</v>
      </c>
      <c r="BO1934" s="175" t="str">
        <f t="shared" si="2276"/>
        <v>BO$12</v>
      </c>
      <c r="BP1934" s="175" t="str">
        <f t="shared" si="2276"/>
        <v>BP$12</v>
      </c>
      <c r="BQ1934" s="175" t="str">
        <f t="shared" si="2276"/>
        <v>BQ$12</v>
      </c>
      <c r="BR1934" s="175" t="str">
        <f t="shared" si="2276"/>
        <v>BR$12</v>
      </c>
      <c r="BS1934" s="175" t="str">
        <f t="shared" si="2276"/>
        <v>BS$12</v>
      </c>
      <c r="BT1934" s="175" t="str">
        <f t="shared" si="2276"/>
        <v>BT$12</v>
      </c>
      <c r="BU1934" s="175" t="str">
        <f t="shared" si="2276"/>
        <v>BU$12</v>
      </c>
      <c r="BV1934" s="175" t="str">
        <f t="shared" si="2276"/>
        <v>BV$12</v>
      </c>
      <c r="BW1934" s="175" t="str">
        <f t="shared" si="2276"/>
        <v>BW$12</v>
      </c>
      <c r="BX1934" s="175" t="str">
        <f t="shared" si="2276"/>
        <v>BX$12</v>
      </c>
      <c r="BY1934" s="175" t="str">
        <f t="shared" si="2276"/>
        <v>BY$12</v>
      </c>
      <c r="BZ1934" s="175" t="str">
        <f t="shared" si="2276"/>
        <v>BZ$12</v>
      </c>
      <c r="CA1934" s="175" t="str">
        <f t="shared" si="2276"/>
        <v>CA$12</v>
      </c>
      <c r="CB1934" s="175" t="str">
        <f t="shared" si="2276"/>
        <v>CB$12</v>
      </c>
      <c r="CC1934" s="175" t="str">
        <f t="shared" si="2276"/>
        <v>CC$12</v>
      </c>
      <c r="CD1934" s="175" t="str">
        <f t="shared" si="2276"/>
        <v>CD$12</v>
      </c>
      <c r="CE1934" s="175" t="str">
        <f t="shared" ref="CE1934:CK1934" si="2277">CE1907</f>
        <v>CE$12</v>
      </c>
      <c r="CF1934" s="175" t="str">
        <f t="shared" si="2277"/>
        <v>CF$12</v>
      </c>
      <c r="CG1934" s="175" t="str">
        <f t="shared" si="2277"/>
        <v>CG$12</v>
      </c>
      <c r="CH1934" s="175" t="str">
        <f t="shared" si="2277"/>
        <v>CH$12</v>
      </c>
      <c r="CI1934" s="175" t="str">
        <f t="shared" si="2277"/>
        <v>CI$12</v>
      </c>
      <c r="CJ1934" s="175" t="str">
        <f t="shared" si="2277"/>
        <v>CJ$12</v>
      </c>
      <c r="CK1934" s="175" t="str">
        <f t="shared" si="2277"/>
        <v>CK$12</v>
      </c>
      <c r="CL1934" s="175" t="str">
        <f t="shared" ref="CL1934" si="2278">CL1907</f>
        <v>CL$12</v>
      </c>
    </row>
    <row r="1935" spans="2:90" x14ac:dyDescent="0.4">
      <c r="B1935" s="132" t="str">
        <f>B1908</f>
        <v>Primary volume driver</v>
      </c>
      <c r="D1935" t="s">
        <v>760</v>
      </c>
      <c r="E1935" s="8" t="str">
        <f t="shared" si="2198"/>
        <v>1935 FAPPE-S</v>
      </c>
      <c r="G1935" t="s">
        <v>332</v>
      </c>
      <c r="H1935" s="12"/>
      <c r="I1935" s="60"/>
      <c r="J1935" s="60"/>
      <c r="K1935" s="15"/>
      <c r="L1935" s="15"/>
      <c r="M1935" s="15"/>
      <c r="N1935" s="15"/>
      <c r="O1935" s="15"/>
      <c r="P1935" s="15"/>
      <c r="R1935" s="15"/>
      <c r="S1935" s="175" t="str">
        <f t="shared" ref="S1935" si="2279">S1908</f>
        <v>S$13</v>
      </c>
      <c r="T1935" s="175" t="str">
        <f t="shared" ref="T1935:AX1935" si="2280">T1908</f>
        <v>T$13</v>
      </c>
      <c r="U1935" s="175" t="str">
        <f t="shared" si="2280"/>
        <v>U$13</v>
      </c>
      <c r="V1935" s="175" t="str">
        <f t="shared" si="2280"/>
        <v>V$13</v>
      </c>
      <c r="W1935" s="175" t="str">
        <f t="shared" si="2280"/>
        <v>W$13</v>
      </c>
      <c r="X1935" s="175" t="str">
        <f t="shared" si="2280"/>
        <v>X$13</v>
      </c>
      <c r="Y1935" s="175" t="str">
        <f t="shared" si="2280"/>
        <v>Y$13</v>
      </c>
      <c r="Z1935" s="175" t="str">
        <f t="shared" si="2280"/>
        <v>Z$13</v>
      </c>
      <c r="AA1935" s="175" t="str">
        <f t="shared" si="2280"/>
        <v>AA$13</v>
      </c>
      <c r="AB1935" s="175" t="str">
        <f t="shared" si="2280"/>
        <v>AB$13</v>
      </c>
      <c r="AC1935" s="175" t="str">
        <f t="shared" si="2280"/>
        <v>AC$13</v>
      </c>
      <c r="AD1935" s="175" t="str">
        <f t="shared" si="2280"/>
        <v>AD$13</v>
      </c>
      <c r="AE1935" s="175" t="str">
        <f t="shared" si="2280"/>
        <v>AE$13</v>
      </c>
      <c r="AF1935" s="175" t="str">
        <f t="shared" si="2280"/>
        <v>AF$13</v>
      </c>
      <c r="AG1935" s="175" t="str">
        <f t="shared" si="2280"/>
        <v>AG$13</v>
      </c>
      <c r="AH1935" s="175" t="str">
        <f t="shared" si="2280"/>
        <v>AH$13</v>
      </c>
      <c r="AI1935" s="175" t="str">
        <f t="shared" si="2280"/>
        <v>AI$13</v>
      </c>
      <c r="AJ1935" s="175" t="str">
        <f t="shared" si="2280"/>
        <v>AJ$13</v>
      </c>
      <c r="AK1935" s="175" t="str">
        <f t="shared" si="2280"/>
        <v>AK$13</v>
      </c>
      <c r="AL1935" s="175" t="str">
        <f t="shared" si="2280"/>
        <v>AL$13</v>
      </c>
      <c r="AM1935" s="175" t="str">
        <f t="shared" si="2280"/>
        <v>AM$13</v>
      </c>
      <c r="AN1935" s="175" t="str">
        <f t="shared" si="2280"/>
        <v>AN$13</v>
      </c>
      <c r="AO1935" s="175" t="str">
        <f t="shared" si="2280"/>
        <v>AO$13</v>
      </c>
      <c r="AP1935" s="175" t="str">
        <f t="shared" si="2280"/>
        <v>AP$13</v>
      </c>
      <c r="AQ1935" s="175" t="str">
        <f t="shared" si="2280"/>
        <v>AQ$13</v>
      </c>
      <c r="AR1935" s="175" t="str">
        <f t="shared" si="2280"/>
        <v>AR$13</v>
      </c>
      <c r="AS1935" s="175" t="str">
        <f t="shared" si="2280"/>
        <v>AS$13</v>
      </c>
      <c r="AT1935" s="175" t="str">
        <f t="shared" si="2280"/>
        <v>AT$13</v>
      </c>
      <c r="AU1935" s="175" t="str">
        <f t="shared" si="2280"/>
        <v>AU$13</v>
      </c>
      <c r="AV1935" s="175" t="str">
        <f t="shared" si="2280"/>
        <v>AV$13</v>
      </c>
      <c r="AW1935" s="175" t="str">
        <f t="shared" si="2280"/>
        <v>AW$13</v>
      </c>
      <c r="AX1935" s="175" t="str">
        <f t="shared" si="2280"/>
        <v>AX$13</v>
      </c>
      <c r="AY1935" s="175" t="str">
        <f t="shared" ref="AY1935:CD1935" si="2281">AY1908</f>
        <v>AY$13</v>
      </c>
      <c r="AZ1935" s="175" t="str">
        <f t="shared" si="2281"/>
        <v>AZ$13</v>
      </c>
      <c r="BA1935" s="175" t="str">
        <f t="shared" si="2281"/>
        <v>BA$13</v>
      </c>
      <c r="BB1935" s="175" t="str">
        <f t="shared" si="2281"/>
        <v>BB$13</v>
      </c>
      <c r="BC1935" s="175" t="str">
        <f t="shared" si="2281"/>
        <v>BC$13</v>
      </c>
      <c r="BD1935" s="175" t="str">
        <f t="shared" si="2281"/>
        <v>BD$13</v>
      </c>
      <c r="BE1935" s="175" t="str">
        <f t="shared" si="2281"/>
        <v>BE$13</v>
      </c>
      <c r="BF1935" s="175" t="str">
        <f t="shared" si="2281"/>
        <v>BF$13</v>
      </c>
      <c r="BG1935" s="175" t="str">
        <f t="shared" si="2281"/>
        <v>BG$13</v>
      </c>
      <c r="BH1935" s="175" t="str">
        <f t="shared" si="2281"/>
        <v>BH$13</v>
      </c>
      <c r="BI1935" s="175" t="str">
        <f t="shared" si="2281"/>
        <v>BI$13</v>
      </c>
      <c r="BJ1935" s="175" t="str">
        <f t="shared" si="2281"/>
        <v>BJ$13</v>
      </c>
      <c r="BK1935" s="175" t="str">
        <f t="shared" si="2281"/>
        <v>BK$13</v>
      </c>
      <c r="BL1935" s="175" t="str">
        <f t="shared" si="2281"/>
        <v>BL$13</v>
      </c>
      <c r="BM1935" s="175" t="str">
        <f t="shared" si="2281"/>
        <v>BM$13</v>
      </c>
      <c r="BN1935" s="175" t="str">
        <f t="shared" si="2281"/>
        <v>BN$13</v>
      </c>
      <c r="BO1935" s="175" t="str">
        <f t="shared" si="2281"/>
        <v>BO$13</v>
      </c>
      <c r="BP1935" s="175" t="str">
        <f t="shared" si="2281"/>
        <v>BP$13</v>
      </c>
      <c r="BQ1935" s="175" t="str">
        <f t="shared" si="2281"/>
        <v>BQ$13</v>
      </c>
      <c r="BR1935" s="175" t="str">
        <f t="shared" si="2281"/>
        <v>BR$13</v>
      </c>
      <c r="BS1935" s="175" t="str">
        <f t="shared" si="2281"/>
        <v>BS$13</v>
      </c>
      <c r="BT1935" s="175" t="str">
        <f t="shared" si="2281"/>
        <v>BT$13</v>
      </c>
      <c r="BU1935" s="175" t="str">
        <f t="shared" si="2281"/>
        <v>BU$13</v>
      </c>
      <c r="BV1935" s="175" t="str">
        <f t="shared" si="2281"/>
        <v>BV$13</v>
      </c>
      <c r="BW1935" s="175" t="str">
        <f t="shared" si="2281"/>
        <v>BW$13</v>
      </c>
      <c r="BX1935" s="175" t="str">
        <f t="shared" si="2281"/>
        <v>BX$13</v>
      </c>
      <c r="BY1935" s="175" t="str">
        <f t="shared" si="2281"/>
        <v>BY$13</v>
      </c>
      <c r="BZ1935" s="175" t="str">
        <f t="shared" si="2281"/>
        <v>BZ$13</v>
      </c>
      <c r="CA1935" s="175" t="str">
        <f t="shared" si="2281"/>
        <v>CA$13</v>
      </c>
      <c r="CB1935" s="175" t="str">
        <f t="shared" si="2281"/>
        <v>CB$13</v>
      </c>
      <c r="CC1935" s="175" t="str">
        <f t="shared" si="2281"/>
        <v>CC$13</v>
      </c>
      <c r="CD1935" s="175" t="str">
        <f t="shared" si="2281"/>
        <v>CD$13</v>
      </c>
      <c r="CE1935" s="175" t="str">
        <f t="shared" ref="CE1935:CK1935" si="2282">CE1908</f>
        <v>CE$13</v>
      </c>
      <c r="CF1935" s="175" t="str">
        <f t="shared" si="2282"/>
        <v>CF$13</v>
      </c>
      <c r="CG1935" s="175" t="str">
        <f t="shared" si="2282"/>
        <v>CG$13</v>
      </c>
      <c r="CH1935" s="175" t="str">
        <f t="shared" si="2282"/>
        <v>CH$13</v>
      </c>
      <c r="CI1935" s="175" t="str">
        <f t="shared" si="2282"/>
        <v>CI$13</v>
      </c>
      <c r="CJ1935" s="175" t="str">
        <f t="shared" si="2282"/>
        <v>CJ$13</v>
      </c>
      <c r="CK1935" s="175" t="str">
        <f t="shared" si="2282"/>
        <v>CK$13</v>
      </c>
      <c r="CL1935" s="175" t="str">
        <f t="shared" ref="CL1935" si="2283">CL1908</f>
        <v>CL$13</v>
      </c>
    </row>
    <row r="1936" spans="2:90" x14ac:dyDescent="0.4">
      <c r="B1936" s="187" t="str">
        <f>B1913</f>
        <v>Volume driven secondary PP&amp;E:</v>
      </c>
      <c r="D1936" t="s">
        <v>760</v>
      </c>
      <c r="E1936" s="8" t="str">
        <f t="shared" ref="E1936:E1939" si="2284">ROW()&amp;" "&amp;D1936</f>
        <v>1936 FAPPE-S</v>
      </c>
      <c r="G1936" t="s">
        <v>332</v>
      </c>
      <c r="H1936" s="12"/>
      <c r="I1936" s="60"/>
      <c r="J1936" s="60"/>
      <c r="K1936" s="15"/>
      <c r="L1936" s="15"/>
      <c r="M1936" s="15"/>
      <c r="N1936" s="15"/>
      <c r="O1936" s="15"/>
      <c r="P1936" s="15"/>
      <c r="R1936" s="15"/>
      <c r="S1936" s="175">
        <f t="shared" ref="S1936" si="2285">S1909</f>
        <v>0</v>
      </c>
      <c r="T1936" s="175">
        <f t="shared" ref="T1936:AX1936" si="2286">T1909</f>
        <v>0</v>
      </c>
      <c r="U1936" s="175">
        <f t="shared" si="2286"/>
        <v>0</v>
      </c>
      <c r="V1936" s="175">
        <f t="shared" si="2286"/>
        <v>0</v>
      </c>
      <c r="W1936" s="175">
        <f t="shared" si="2286"/>
        <v>0</v>
      </c>
      <c r="X1936" s="175">
        <f t="shared" si="2286"/>
        <v>0</v>
      </c>
      <c r="Y1936" s="175">
        <f t="shared" si="2286"/>
        <v>0</v>
      </c>
      <c r="Z1936" s="175">
        <f t="shared" si="2286"/>
        <v>0</v>
      </c>
      <c r="AA1936" s="175">
        <f t="shared" si="2286"/>
        <v>0</v>
      </c>
      <c r="AB1936" s="175">
        <f t="shared" si="2286"/>
        <v>0</v>
      </c>
      <c r="AC1936" s="175">
        <f t="shared" si="2286"/>
        <v>0</v>
      </c>
      <c r="AD1936" s="175">
        <f t="shared" si="2286"/>
        <v>0</v>
      </c>
      <c r="AE1936" s="175">
        <f t="shared" si="2286"/>
        <v>0</v>
      </c>
      <c r="AF1936" s="175">
        <f t="shared" si="2286"/>
        <v>0</v>
      </c>
      <c r="AG1936" s="175">
        <f t="shared" si="2286"/>
        <v>0</v>
      </c>
      <c r="AH1936" s="175">
        <f t="shared" si="2286"/>
        <v>0</v>
      </c>
      <c r="AI1936" s="175">
        <f t="shared" si="2286"/>
        <v>0</v>
      </c>
      <c r="AJ1936" s="175">
        <f t="shared" si="2286"/>
        <v>0</v>
      </c>
      <c r="AK1936" s="175">
        <f t="shared" si="2286"/>
        <v>0</v>
      </c>
      <c r="AL1936" s="175">
        <f t="shared" si="2286"/>
        <v>0</v>
      </c>
      <c r="AM1936" s="175">
        <f t="shared" si="2286"/>
        <v>0</v>
      </c>
      <c r="AN1936" s="175">
        <f t="shared" si="2286"/>
        <v>0</v>
      </c>
      <c r="AO1936" s="175">
        <f t="shared" si="2286"/>
        <v>0</v>
      </c>
      <c r="AP1936" s="175">
        <f t="shared" si="2286"/>
        <v>0</v>
      </c>
      <c r="AQ1936" s="175">
        <f t="shared" si="2286"/>
        <v>0</v>
      </c>
      <c r="AR1936" s="175">
        <f t="shared" si="2286"/>
        <v>0</v>
      </c>
      <c r="AS1936" s="175">
        <f t="shared" si="2286"/>
        <v>0</v>
      </c>
      <c r="AT1936" s="175">
        <f t="shared" si="2286"/>
        <v>0</v>
      </c>
      <c r="AU1936" s="175">
        <f t="shared" si="2286"/>
        <v>0</v>
      </c>
      <c r="AV1936" s="175">
        <f t="shared" si="2286"/>
        <v>0</v>
      </c>
      <c r="AW1936" s="175">
        <f t="shared" si="2286"/>
        <v>0</v>
      </c>
      <c r="AX1936" s="175">
        <f t="shared" si="2286"/>
        <v>0</v>
      </c>
      <c r="AY1936" s="175">
        <f t="shared" ref="AY1936:CD1936" si="2287">AY1909</f>
        <v>0</v>
      </c>
      <c r="AZ1936" s="175">
        <f t="shared" si="2287"/>
        <v>0</v>
      </c>
      <c r="BA1936" s="175">
        <f t="shared" si="2287"/>
        <v>0</v>
      </c>
      <c r="BB1936" s="175">
        <f t="shared" si="2287"/>
        <v>0</v>
      </c>
      <c r="BC1936" s="175">
        <f t="shared" si="2287"/>
        <v>0</v>
      </c>
      <c r="BD1936" s="175">
        <f t="shared" si="2287"/>
        <v>0</v>
      </c>
      <c r="BE1936" s="175">
        <f t="shared" si="2287"/>
        <v>0</v>
      </c>
      <c r="BF1936" s="175">
        <f t="shared" si="2287"/>
        <v>0</v>
      </c>
      <c r="BG1936" s="175">
        <f t="shared" si="2287"/>
        <v>0</v>
      </c>
      <c r="BH1936" s="175">
        <f t="shared" si="2287"/>
        <v>0</v>
      </c>
      <c r="BI1936" s="175">
        <f t="shared" si="2287"/>
        <v>0</v>
      </c>
      <c r="BJ1936" s="175">
        <f t="shared" si="2287"/>
        <v>0</v>
      </c>
      <c r="BK1936" s="175">
        <f t="shared" si="2287"/>
        <v>0</v>
      </c>
      <c r="BL1936" s="175">
        <f t="shared" si="2287"/>
        <v>0</v>
      </c>
      <c r="BM1936" s="175">
        <f t="shared" si="2287"/>
        <v>0</v>
      </c>
      <c r="BN1936" s="175">
        <f t="shared" si="2287"/>
        <v>0</v>
      </c>
      <c r="BO1936" s="175">
        <f t="shared" si="2287"/>
        <v>0</v>
      </c>
      <c r="BP1936" s="175">
        <f t="shared" si="2287"/>
        <v>0</v>
      </c>
      <c r="BQ1936" s="175">
        <f t="shared" si="2287"/>
        <v>0</v>
      </c>
      <c r="BR1936" s="175">
        <f t="shared" si="2287"/>
        <v>0</v>
      </c>
      <c r="BS1936" s="175">
        <f t="shared" si="2287"/>
        <v>0</v>
      </c>
      <c r="BT1936" s="175">
        <f t="shared" si="2287"/>
        <v>0</v>
      </c>
      <c r="BU1936" s="175">
        <f t="shared" si="2287"/>
        <v>0</v>
      </c>
      <c r="BV1936" s="175">
        <f t="shared" si="2287"/>
        <v>0</v>
      </c>
      <c r="BW1936" s="175">
        <f t="shared" si="2287"/>
        <v>0</v>
      </c>
      <c r="BX1936" s="175">
        <f t="shared" si="2287"/>
        <v>0</v>
      </c>
      <c r="BY1936" s="175">
        <f t="shared" si="2287"/>
        <v>0</v>
      </c>
      <c r="BZ1936" s="175">
        <f t="shared" si="2287"/>
        <v>0</v>
      </c>
      <c r="CA1936" s="175">
        <f t="shared" si="2287"/>
        <v>0</v>
      </c>
      <c r="CB1936" s="175">
        <f t="shared" si="2287"/>
        <v>0</v>
      </c>
      <c r="CC1936" s="175">
        <f t="shared" si="2287"/>
        <v>0</v>
      </c>
      <c r="CD1936" s="175">
        <f t="shared" si="2287"/>
        <v>0</v>
      </c>
      <c r="CE1936" s="175">
        <f t="shared" ref="CE1936:CK1936" si="2288">CE1909</f>
        <v>0</v>
      </c>
      <c r="CF1936" s="175">
        <f t="shared" si="2288"/>
        <v>0</v>
      </c>
      <c r="CG1936" s="175">
        <f t="shared" si="2288"/>
        <v>0</v>
      </c>
      <c r="CH1936" s="175">
        <f t="shared" si="2288"/>
        <v>0</v>
      </c>
      <c r="CI1936" s="175">
        <f t="shared" si="2288"/>
        <v>0</v>
      </c>
      <c r="CJ1936" s="175">
        <f t="shared" si="2288"/>
        <v>0</v>
      </c>
      <c r="CK1936" s="175">
        <f t="shared" si="2288"/>
        <v>0</v>
      </c>
      <c r="CL1936" s="175">
        <f t="shared" ref="CL1936" si="2289">CL1909</f>
        <v>0</v>
      </c>
    </row>
    <row r="1937" spans="2:90" x14ac:dyDescent="0.4">
      <c r="B1937" s="235" t="str">
        <f>IFERROR(SUBSTITUTE(TRIM(MID(B1913, SEARCH("-", B1913) + 1, LEN(B1913))),":",""),"no unit")</f>
        <v>no unit</v>
      </c>
      <c r="D1937" t="s">
        <v>760</v>
      </c>
      <c r="E1937" s="8" t="str">
        <f t="shared" ref="E1937" si="2290">ROW()&amp;" "&amp;D1937</f>
        <v>1937 FAPPE-S</v>
      </c>
      <c r="G1937" t="s">
        <v>332</v>
      </c>
      <c r="H1937" s="12"/>
      <c r="I1937" s="60"/>
      <c r="J1937" s="60"/>
      <c r="K1937" s="15"/>
      <c r="L1937" s="15"/>
      <c r="M1937" s="15"/>
      <c r="N1937" s="15"/>
      <c r="O1937" s="15"/>
      <c r="P1937" s="15"/>
      <c r="R1937" s="15"/>
      <c r="S1937" s="175"/>
      <c r="T1937" s="175"/>
      <c r="U1937" s="175"/>
      <c r="V1937" s="175"/>
      <c r="W1937" s="175"/>
      <c r="X1937" s="175"/>
      <c r="Y1937" s="175"/>
      <c r="Z1937" s="175"/>
      <c r="AA1937" s="175"/>
      <c r="AB1937" s="175"/>
      <c r="AC1937" s="175"/>
      <c r="AD1937" s="175"/>
      <c r="AE1937" s="175"/>
      <c r="AF1937" s="175"/>
      <c r="AG1937" s="175"/>
      <c r="AH1937" s="175"/>
      <c r="AI1937" s="175"/>
      <c r="AJ1937" s="175"/>
      <c r="AK1937" s="175"/>
      <c r="AL1937" s="175"/>
      <c r="AM1937" s="175"/>
      <c r="AN1937" s="175"/>
      <c r="AO1937" s="175"/>
      <c r="AP1937" s="175"/>
      <c r="AQ1937" s="175"/>
      <c r="AR1937" s="175"/>
      <c r="AS1937" s="175"/>
      <c r="AT1937" s="175"/>
      <c r="AU1937" s="175"/>
      <c r="AV1937" s="175"/>
      <c r="AW1937" s="175"/>
      <c r="AX1937" s="175"/>
      <c r="AY1937" s="175"/>
      <c r="AZ1937" s="175"/>
      <c r="BA1937" s="175"/>
      <c r="BB1937" s="175"/>
      <c r="BC1937" s="175"/>
      <c r="BD1937" s="175"/>
      <c r="BE1937" s="175"/>
      <c r="BF1937" s="175"/>
      <c r="BG1937" s="175"/>
      <c r="BH1937" s="175"/>
      <c r="BI1937" s="175"/>
      <c r="BJ1937" s="175"/>
      <c r="BK1937" s="175"/>
      <c r="BL1937" s="175"/>
      <c r="BM1937" s="175"/>
      <c r="BN1937" s="175"/>
      <c r="BO1937" s="175"/>
      <c r="BP1937" s="175"/>
      <c r="BQ1937" s="175"/>
      <c r="BR1937" s="175"/>
      <c r="BS1937" s="175"/>
      <c r="BT1937" s="175"/>
      <c r="BU1937" s="175"/>
      <c r="BV1937" s="175"/>
      <c r="BW1937" s="175"/>
      <c r="BX1937" s="175"/>
      <c r="BY1937" s="175"/>
      <c r="BZ1937" s="175"/>
      <c r="CA1937" s="175"/>
      <c r="CB1937" s="175"/>
      <c r="CC1937" s="175"/>
      <c r="CD1937" s="175"/>
      <c r="CE1937" s="175"/>
      <c r="CF1937" s="175"/>
      <c r="CG1937" s="175"/>
      <c r="CH1937" s="175"/>
      <c r="CI1937" s="175"/>
      <c r="CJ1937" s="175"/>
      <c r="CK1937" s="175"/>
      <c r="CL1937" s="175"/>
    </row>
    <row r="1938" spans="2:90" x14ac:dyDescent="0.4">
      <c r="B1938" s="187" t="str">
        <f>B1911</f>
        <v>Secondary revenue driver</v>
      </c>
      <c r="D1938" t="s">
        <v>760</v>
      </c>
      <c r="E1938" s="8" t="str">
        <f t="shared" si="2284"/>
        <v>1938 FAPPE-S</v>
      </c>
      <c r="G1938" t="s">
        <v>332</v>
      </c>
      <c r="H1938" s="90"/>
      <c r="I1938" s="209"/>
      <c r="J1938" s="209"/>
      <c r="K1938" s="210"/>
      <c r="L1938" s="210"/>
      <c r="M1938" s="210"/>
      <c r="N1938" s="210"/>
      <c r="O1938" s="210"/>
      <c r="P1938" s="210"/>
      <c r="R1938" s="210"/>
      <c r="S1938" s="4" t="str">
        <f t="shared" ref="S1938" si="2291">ADDRESS(ROW(S1930),COLUMN(S1930),2)</f>
        <v>S$1930</v>
      </c>
      <c r="T1938" s="4" t="str">
        <f t="shared" ref="T1938:AX1938" si="2292">ADDRESS(ROW(T1930),COLUMN(T1930),2)</f>
        <v>T$1930</v>
      </c>
      <c r="U1938" s="4" t="str">
        <f t="shared" si="2292"/>
        <v>U$1930</v>
      </c>
      <c r="V1938" s="4" t="str">
        <f t="shared" si="2292"/>
        <v>V$1930</v>
      </c>
      <c r="W1938" s="4" t="str">
        <f t="shared" si="2292"/>
        <v>W$1930</v>
      </c>
      <c r="X1938" s="4" t="str">
        <f t="shared" si="2292"/>
        <v>X$1930</v>
      </c>
      <c r="Y1938" s="4" t="str">
        <f t="shared" si="2292"/>
        <v>Y$1930</v>
      </c>
      <c r="Z1938" s="4" t="str">
        <f t="shared" si="2292"/>
        <v>Z$1930</v>
      </c>
      <c r="AA1938" s="4" t="str">
        <f t="shared" si="2292"/>
        <v>AA$1930</v>
      </c>
      <c r="AB1938" s="4" t="str">
        <f t="shared" si="2292"/>
        <v>AB$1930</v>
      </c>
      <c r="AC1938" s="4" t="str">
        <f t="shared" si="2292"/>
        <v>AC$1930</v>
      </c>
      <c r="AD1938" s="4" t="str">
        <f t="shared" si="2292"/>
        <v>AD$1930</v>
      </c>
      <c r="AE1938" s="4" t="str">
        <f t="shared" si="2292"/>
        <v>AE$1930</v>
      </c>
      <c r="AF1938" s="4" t="str">
        <f t="shared" si="2292"/>
        <v>AF$1930</v>
      </c>
      <c r="AG1938" s="4" t="str">
        <f t="shared" si="2292"/>
        <v>AG$1930</v>
      </c>
      <c r="AH1938" s="4" t="str">
        <f t="shared" si="2292"/>
        <v>AH$1930</v>
      </c>
      <c r="AI1938" s="4" t="str">
        <f t="shared" si="2292"/>
        <v>AI$1930</v>
      </c>
      <c r="AJ1938" s="4" t="str">
        <f t="shared" si="2292"/>
        <v>AJ$1930</v>
      </c>
      <c r="AK1938" s="4" t="str">
        <f t="shared" si="2292"/>
        <v>AK$1930</v>
      </c>
      <c r="AL1938" s="4" t="str">
        <f t="shared" si="2292"/>
        <v>AL$1930</v>
      </c>
      <c r="AM1938" s="4" t="str">
        <f t="shared" si="2292"/>
        <v>AM$1930</v>
      </c>
      <c r="AN1938" s="4" t="str">
        <f t="shared" si="2292"/>
        <v>AN$1930</v>
      </c>
      <c r="AO1938" s="4" t="str">
        <f t="shared" si="2292"/>
        <v>AO$1930</v>
      </c>
      <c r="AP1938" s="4" t="str">
        <f t="shared" si="2292"/>
        <v>AP$1930</v>
      </c>
      <c r="AQ1938" s="4" t="str">
        <f t="shared" si="2292"/>
        <v>AQ$1930</v>
      </c>
      <c r="AR1938" s="4" t="str">
        <f t="shared" si="2292"/>
        <v>AR$1930</v>
      </c>
      <c r="AS1938" s="4" t="str">
        <f t="shared" si="2292"/>
        <v>AS$1930</v>
      </c>
      <c r="AT1938" s="4" t="str">
        <f t="shared" si="2292"/>
        <v>AT$1930</v>
      </c>
      <c r="AU1938" s="4" t="str">
        <f t="shared" si="2292"/>
        <v>AU$1930</v>
      </c>
      <c r="AV1938" s="4" t="str">
        <f t="shared" si="2292"/>
        <v>AV$1930</v>
      </c>
      <c r="AW1938" s="4" t="str">
        <f t="shared" si="2292"/>
        <v>AW$1930</v>
      </c>
      <c r="AX1938" s="4" t="str">
        <f t="shared" si="2292"/>
        <v>AX$1930</v>
      </c>
      <c r="AY1938" s="4" t="str">
        <f t="shared" ref="AY1938:CD1938" si="2293">ADDRESS(ROW(AY1930),COLUMN(AY1930),2)</f>
        <v>AY$1930</v>
      </c>
      <c r="AZ1938" s="4" t="str">
        <f t="shared" si="2293"/>
        <v>AZ$1930</v>
      </c>
      <c r="BA1938" s="4" t="str">
        <f t="shared" si="2293"/>
        <v>BA$1930</v>
      </c>
      <c r="BB1938" s="4" t="str">
        <f t="shared" si="2293"/>
        <v>BB$1930</v>
      </c>
      <c r="BC1938" s="4" t="str">
        <f t="shared" si="2293"/>
        <v>BC$1930</v>
      </c>
      <c r="BD1938" s="4" t="str">
        <f t="shared" si="2293"/>
        <v>BD$1930</v>
      </c>
      <c r="BE1938" s="4" t="str">
        <f t="shared" si="2293"/>
        <v>BE$1930</v>
      </c>
      <c r="BF1938" s="4" t="str">
        <f t="shared" si="2293"/>
        <v>BF$1930</v>
      </c>
      <c r="BG1938" s="4" t="str">
        <f t="shared" si="2293"/>
        <v>BG$1930</v>
      </c>
      <c r="BH1938" s="4" t="str">
        <f t="shared" si="2293"/>
        <v>BH$1930</v>
      </c>
      <c r="BI1938" s="4" t="str">
        <f t="shared" si="2293"/>
        <v>BI$1930</v>
      </c>
      <c r="BJ1938" s="4" t="str">
        <f t="shared" si="2293"/>
        <v>BJ$1930</v>
      </c>
      <c r="BK1938" s="4" t="str">
        <f t="shared" si="2293"/>
        <v>BK$1930</v>
      </c>
      <c r="BL1938" s="4" t="str">
        <f t="shared" si="2293"/>
        <v>BL$1930</v>
      </c>
      <c r="BM1938" s="4" t="str">
        <f t="shared" si="2293"/>
        <v>BM$1930</v>
      </c>
      <c r="BN1938" s="4" t="str">
        <f t="shared" si="2293"/>
        <v>BN$1930</v>
      </c>
      <c r="BO1938" s="4" t="str">
        <f t="shared" si="2293"/>
        <v>BO$1930</v>
      </c>
      <c r="BP1938" s="4" t="str">
        <f t="shared" si="2293"/>
        <v>BP$1930</v>
      </c>
      <c r="BQ1938" s="4" t="str">
        <f t="shared" si="2293"/>
        <v>BQ$1930</v>
      </c>
      <c r="BR1938" s="4" t="str">
        <f t="shared" si="2293"/>
        <v>BR$1930</v>
      </c>
      <c r="BS1938" s="4" t="str">
        <f t="shared" si="2293"/>
        <v>BS$1930</v>
      </c>
      <c r="BT1938" s="4" t="str">
        <f t="shared" si="2293"/>
        <v>BT$1930</v>
      </c>
      <c r="BU1938" s="4" t="str">
        <f t="shared" si="2293"/>
        <v>BU$1930</v>
      </c>
      <c r="BV1938" s="4" t="str">
        <f t="shared" si="2293"/>
        <v>BV$1930</v>
      </c>
      <c r="BW1938" s="4" t="str">
        <f t="shared" si="2293"/>
        <v>BW$1930</v>
      </c>
      <c r="BX1938" s="4" t="str">
        <f t="shared" si="2293"/>
        <v>BX$1930</v>
      </c>
      <c r="BY1938" s="4" t="str">
        <f t="shared" si="2293"/>
        <v>BY$1930</v>
      </c>
      <c r="BZ1938" s="4" t="str">
        <f t="shared" si="2293"/>
        <v>BZ$1930</v>
      </c>
      <c r="CA1938" s="4" t="str">
        <f t="shared" si="2293"/>
        <v>CA$1930</v>
      </c>
      <c r="CB1938" s="4" t="str">
        <f t="shared" si="2293"/>
        <v>CB$1930</v>
      </c>
      <c r="CC1938" s="4" t="str">
        <f t="shared" si="2293"/>
        <v>CC$1930</v>
      </c>
      <c r="CD1938" s="4" t="str">
        <f t="shared" si="2293"/>
        <v>CD$1930</v>
      </c>
      <c r="CE1938" s="4" t="str">
        <f t="shared" ref="CE1938:CK1938" si="2294">ADDRESS(ROW(CE1930),COLUMN(CE1930),2)</f>
        <v>CE$1930</v>
      </c>
      <c r="CF1938" s="4" t="str">
        <f t="shared" si="2294"/>
        <v>CF$1930</v>
      </c>
      <c r="CG1938" s="4" t="str">
        <f t="shared" si="2294"/>
        <v>CG$1930</v>
      </c>
      <c r="CH1938" s="4" t="str">
        <f t="shared" si="2294"/>
        <v>CH$1930</v>
      </c>
      <c r="CI1938" s="4" t="str">
        <f t="shared" si="2294"/>
        <v>CI$1930</v>
      </c>
      <c r="CJ1938" s="4" t="str">
        <f t="shared" si="2294"/>
        <v>CJ$1930</v>
      </c>
      <c r="CK1938" s="4" t="str">
        <f t="shared" si="2294"/>
        <v>CK$1930</v>
      </c>
      <c r="CL1938" s="4" t="str">
        <f t="shared" ref="CL1938" si="2295">ADDRESS(ROW(CL1930),COLUMN(CL1930),2)</f>
        <v>CL$1930</v>
      </c>
    </row>
    <row r="1939" spans="2:90" x14ac:dyDescent="0.4">
      <c r="B1939" s="132" t="str">
        <f>B1912</f>
        <v>Secondary volume driver</v>
      </c>
      <c r="D1939" t="s">
        <v>760</v>
      </c>
      <c r="E1939" s="8" t="str">
        <f t="shared" si="2284"/>
        <v>1939 FAPPE-S</v>
      </c>
      <c r="G1939" t="s">
        <v>332</v>
      </c>
      <c r="H1939" s="12"/>
      <c r="I1939" s="60"/>
      <c r="J1939" s="60"/>
      <c r="K1939" s="15"/>
      <c r="L1939" s="15"/>
      <c r="M1939" s="15"/>
      <c r="N1939" s="15"/>
      <c r="O1939" s="15"/>
      <c r="P1939" s="15"/>
      <c r="R1939" s="15"/>
      <c r="S1939" s="175" t="str">
        <f t="shared" ref="S1939" si="2296">S1912</f>
        <v>S$15</v>
      </c>
      <c r="T1939" s="175" t="str">
        <f t="shared" ref="T1939:AX1939" si="2297">T1912</f>
        <v>T$15</v>
      </c>
      <c r="U1939" s="175" t="str">
        <f t="shared" si="2297"/>
        <v>U$15</v>
      </c>
      <c r="V1939" s="175" t="str">
        <f t="shared" si="2297"/>
        <v>V$15</v>
      </c>
      <c r="W1939" s="175" t="str">
        <f t="shared" si="2297"/>
        <v>W$15</v>
      </c>
      <c r="X1939" s="175" t="str">
        <f t="shared" si="2297"/>
        <v>X$15</v>
      </c>
      <c r="Y1939" s="175" t="str">
        <f t="shared" si="2297"/>
        <v>Y$15</v>
      </c>
      <c r="Z1939" s="175" t="str">
        <f t="shared" si="2297"/>
        <v>Z$15</v>
      </c>
      <c r="AA1939" s="175" t="str">
        <f t="shared" si="2297"/>
        <v>AA$15</v>
      </c>
      <c r="AB1939" s="175" t="str">
        <f t="shared" si="2297"/>
        <v>AB$15</v>
      </c>
      <c r="AC1939" s="175" t="str">
        <f t="shared" si="2297"/>
        <v>AC$15</v>
      </c>
      <c r="AD1939" s="175" t="str">
        <f t="shared" si="2297"/>
        <v>AD$15</v>
      </c>
      <c r="AE1939" s="175" t="str">
        <f t="shared" si="2297"/>
        <v>AE$15</v>
      </c>
      <c r="AF1939" s="175" t="str">
        <f t="shared" si="2297"/>
        <v>AF$15</v>
      </c>
      <c r="AG1939" s="175" t="str">
        <f t="shared" si="2297"/>
        <v>AG$15</v>
      </c>
      <c r="AH1939" s="175" t="str">
        <f t="shared" si="2297"/>
        <v>AH$15</v>
      </c>
      <c r="AI1939" s="175" t="str">
        <f t="shared" si="2297"/>
        <v>AI$15</v>
      </c>
      <c r="AJ1939" s="175" t="str">
        <f t="shared" si="2297"/>
        <v>AJ$15</v>
      </c>
      <c r="AK1939" s="175" t="str">
        <f t="shared" si="2297"/>
        <v>AK$15</v>
      </c>
      <c r="AL1939" s="175" t="str">
        <f t="shared" si="2297"/>
        <v>AL$15</v>
      </c>
      <c r="AM1939" s="175" t="str">
        <f t="shared" si="2297"/>
        <v>AM$15</v>
      </c>
      <c r="AN1939" s="175" t="str">
        <f t="shared" si="2297"/>
        <v>AN$15</v>
      </c>
      <c r="AO1939" s="175" t="str">
        <f t="shared" si="2297"/>
        <v>AO$15</v>
      </c>
      <c r="AP1939" s="175" t="str">
        <f t="shared" si="2297"/>
        <v>AP$15</v>
      </c>
      <c r="AQ1939" s="175" t="str">
        <f t="shared" si="2297"/>
        <v>AQ$15</v>
      </c>
      <c r="AR1939" s="175" t="str">
        <f t="shared" si="2297"/>
        <v>AR$15</v>
      </c>
      <c r="AS1939" s="175" t="str">
        <f t="shared" si="2297"/>
        <v>AS$15</v>
      </c>
      <c r="AT1939" s="175" t="str">
        <f t="shared" si="2297"/>
        <v>AT$15</v>
      </c>
      <c r="AU1939" s="175" t="str">
        <f t="shared" si="2297"/>
        <v>AU$15</v>
      </c>
      <c r="AV1939" s="175" t="str">
        <f t="shared" si="2297"/>
        <v>AV$15</v>
      </c>
      <c r="AW1939" s="175" t="str">
        <f t="shared" si="2297"/>
        <v>AW$15</v>
      </c>
      <c r="AX1939" s="175" t="str">
        <f t="shared" si="2297"/>
        <v>AX$15</v>
      </c>
      <c r="AY1939" s="175" t="str">
        <f t="shared" ref="AY1939:CD1939" si="2298">AY1912</f>
        <v>AY$15</v>
      </c>
      <c r="AZ1939" s="175" t="str">
        <f t="shared" si="2298"/>
        <v>AZ$15</v>
      </c>
      <c r="BA1939" s="175" t="str">
        <f t="shared" si="2298"/>
        <v>BA$15</v>
      </c>
      <c r="BB1939" s="175" t="str">
        <f t="shared" si="2298"/>
        <v>BB$15</v>
      </c>
      <c r="BC1939" s="175" t="str">
        <f t="shared" si="2298"/>
        <v>BC$15</v>
      </c>
      <c r="BD1939" s="175" t="str">
        <f t="shared" si="2298"/>
        <v>BD$15</v>
      </c>
      <c r="BE1939" s="175" t="str">
        <f t="shared" si="2298"/>
        <v>BE$15</v>
      </c>
      <c r="BF1939" s="175" t="str">
        <f t="shared" si="2298"/>
        <v>BF$15</v>
      </c>
      <c r="BG1939" s="175" t="str">
        <f t="shared" si="2298"/>
        <v>BG$15</v>
      </c>
      <c r="BH1939" s="175" t="str">
        <f t="shared" si="2298"/>
        <v>BH$15</v>
      </c>
      <c r="BI1939" s="175" t="str">
        <f t="shared" si="2298"/>
        <v>BI$15</v>
      </c>
      <c r="BJ1939" s="175" t="str">
        <f t="shared" si="2298"/>
        <v>BJ$15</v>
      </c>
      <c r="BK1939" s="175" t="str">
        <f t="shared" si="2298"/>
        <v>BK$15</v>
      </c>
      <c r="BL1939" s="175" t="str">
        <f t="shared" si="2298"/>
        <v>BL$15</v>
      </c>
      <c r="BM1939" s="175" t="str">
        <f t="shared" si="2298"/>
        <v>BM$15</v>
      </c>
      <c r="BN1939" s="175" t="str">
        <f t="shared" si="2298"/>
        <v>BN$15</v>
      </c>
      <c r="BO1939" s="175" t="str">
        <f t="shared" si="2298"/>
        <v>BO$15</v>
      </c>
      <c r="BP1939" s="175" t="str">
        <f t="shared" si="2298"/>
        <v>BP$15</v>
      </c>
      <c r="BQ1939" s="175" t="str">
        <f t="shared" si="2298"/>
        <v>BQ$15</v>
      </c>
      <c r="BR1939" s="175" t="str">
        <f t="shared" si="2298"/>
        <v>BR$15</v>
      </c>
      <c r="BS1939" s="175" t="str">
        <f t="shared" si="2298"/>
        <v>BS$15</v>
      </c>
      <c r="BT1939" s="175" t="str">
        <f t="shared" si="2298"/>
        <v>BT$15</v>
      </c>
      <c r="BU1939" s="175" t="str">
        <f t="shared" si="2298"/>
        <v>BU$15</v>
      </c>
      <c r="BV1939" s="175" t="str">
        <f t="shared" si="2298"/>
        <v>BV$15</v>
      </c>
      <c r="BW1939" s="175" t="str">
        <f t="shared" si="2298"/>
        <v>BW$15</v>
      </c>
      <c r="BX1939" s="175" t="str">
        <f t="shared" si="2298"/>
        <v>BX$15</v>
      </c>
      <c r="BY1939" s="175" t="str">
        <f t="shared" si="2298"/>
        <v>BY$15</v>
      </c>
      <c r="BZ1939" s="175" t="str">
        <f t="shared" si="2298"/>
        <v>BZ$15</v>
      </c>
      <c r="CA1939" s="175" t="str">
        <f t="shared" si="2298"/>
        <v>CA$15</v>
      </c>
      <c r="CB1939" s="175" t="str">
        <f t="shared" si="2298"/>
        <v>CB$15</v>
      </c>
      <c r="CC1939" s="175" t="str">
        <f t="shared" si="2298"/>
        <v>CC$15</v>
      </c>
      <c r="CD1939" s="175" t="str">
        <f t="shared" si="2298"/>
        <v>CD$15</v>
      </c>
      <c r="CE1939" s="175" t="str">
        <f t="shared" ref="CE1939:CK1939" si="2299">CE1912</f>
        <v>CE$15</v>
      </c>
      <c r="CF1939" s="175" t="str">
        <f t="shared" si="2299"/>
        <v>CF$15</v>
      </c>
      <c r="CG1939" s="175" t="str">
        <f t="shared" si="2299"/>
        <v>CG$15</v>
      </c>
      <c r="CH1939" s="175" t="str">
        <f t="shared" si="2299"/>
        <v>CH$15</v>
      </c>
      <c r="CI1939" s="175" t="str">
        <f t="shared" si="2299"/>
        <v>CI$15</v>
      </c>
      <c r="CJ1939" s="175" t="str">
        <f t="shared" si="2299"/>
        <v>CJ$15</v>
      </c>
      <c r="CK1939" s="175" t="str">
        <f t="shared" si="2299"/>
        <v>CK$15</v>
      </c>
      <c r="CL1939" s="175" t="str">
        <f t="shared" ref="CL1939" si="2300">CL1912</f>
        <v>CL$15</v>
      </c>
    </row>
    <row r="1940" spans="2:90" x14ac:dyDescent="0.4">
      <c r="B1940" s="171" t="s">
        <v>490</v>
      </c>
      <c r="E1940" s="8"/>
      <c r="H1940" s="170"/>
      <c r="I1940" s="172"/>
      <c r="J1940" s="172"/>
      <c r="K1940" s="193"/>
      <c r="L1940" s="193"/>
      <c r="M1940" s="193"/>
      <c r="N1940" s="193"/>
      <c r="O1940" s="193"/>
      <c r="P1940" s="193"/>
      <c r="R1940" s="194"/>
      <c r="S1940" s="170"/>
      <c r="T1940" s="170"/>
      <c r="U1940" s="170"/>
      <c r="V1940" s="170"/>
      <c r="W1940" s="170"/>
      <c r="X1940" s="170"/>
      <c r="Y1940" s="170"/>
      <c r="Z1940" s="170"/>
      <c r="AA1940" s="170"/>
      <c r="AB1940" s="170"/>
      <c r="AC1940" s="170"/>
      <c r="AD1940" s="170"/>
      <c r="AE1940" s="170"/>
      <c r="AF1940" s="170"/>
      <c r="AG1940" s="170"/>
      <c r="AH1940" s="170"/>
      <c r="AI1940" s="170"/>
      <c r="AJ1940" s="170"/>
      <c r="AK1940" s="170"/>
      <c r="AL1940" s="170"/>
      <c r="AM1940" s="170"/>
      <c r="AN1940" s="170"/>
      <c r="AO1940" s="170"/>
      <c r="AP1940" s="170"/>
      <c r="AQ1940" s="170"/>
      <c r="AR1940" s="170"/>
      <c r="AS1940" s="170"/>
      <c r="AT1940" s="170"/>
      <c r="AU1940" s="170"/>
      <c r="AV1940" s="170"/>
      <c r="AW1940" s="170"/>
      <c r="AX1940" s="170"/>
      <c r="AY1940" s="170"/>
      <c r="AZ1940" s="170"/>
      <c r="BA1940" s="170"/>
      <c r="BB1940" s="170"/>
      <c r="BC1940" s="170"/>
      <c r="BD1940" s="170"/>
      <c r="BE1940" s="170"/>
      <c r="BF1940" s="170"/>
      <c r="BG1940" s="170"/>
      <c r="BH1940" s="170"/>
      <c r="BI1940" s="170"/>
      <c r="BJ1940" s="170"/>
      <c r="BK1940" s="170"/>
      <c r="BL1940" s="170"/>
      <c r="BM1940" s="170"/>
      <c r="BN1940" s="170"/>
      <c r="BO1940" s="170"/>
      <c r="BP1940" s="170"/>
      <c r="BQ1940" s="170"/>
      <c r="BR1940" s="170"/>
      <c r="BS1940" s="170"/>
      <c r="BT1940" s="170"/>
      <c r="BU1940" s="170"/>
      <c r="BV1940" s="170"/>
      <c r="BW1940" s="170"/>
      <c r="BX1940" s="170"/>
      <c r="BY1940" s="170"/>
      <c r="BZ1940" s="170"/>
      <c r="CA1940" s="170"/>
      <c r="CB1940" s="170"/>
      <c r="CC1940" s="170"/>
      <c r="CD1940" s="170"/>
      <c r="CE1940" s="170"/>
      <c r="CF1940" s="170"/>
      <c r="CG1940" s="170"/>
      <c r="CH1940" s="170"/>
      <c r="CI1940" s="170"/>
      <c r="CJ1940" s="170"/>
      <c r="CK1940" s="170"/>
      <c r="CL1940" s="170"/>
    </row>
    <row r="1941" spans="2:90" x14ac:dyDescent="0.4">
      <c r="B1941" s="171" t="s">
        <v>492</v>
      </c>
      <c r="E1941" s="8"/>
      <c r="H1941" s="170"/>
      <c r="I1941" s="172"/>
      <c r="J1941" s="172"/>
      <c r="K1941" s="193"/>
      <c r="L1941" s="193"/>
      <c r="M1941" s="193"/>
      <c r="N1941" s="193"/>
      <c r="O1941" s="193"/>
      <c r="P1941" s="193"/>
      <c r="R1941" s="194"/>
      <c r="S1941" s="170"/>
      <c r="T1941" s="170"/>
      <c r="U1941" s="170"/>
      <c r="V1941" s="170"/>
      <c r="W1941" s="170"/>
      <c r="X1941" s="170"/>
      <c r="Y1941" s="170"/>
      <c r="Z1941" s="170"/>
      <c r="AA1941" s="170"/>
      <c r="AB1941" s="170"/>
      <c r="AC1941" s="170"/>
      <c r="AD1941" s="170"/>
      <c r="AE1941" s="170"/>
      <c r="AF1941" s="170"/>
      <c r="AG1941" s="170"/>
      <c r="AH1941" s="170"/>
      <c r="AI1941" s="170"/>
      <c r="AJ1941" s="170"/>
      <c r="AK1941" s="170"/>
      <c r="AL1941" s="170"/>
      <c r="AM1941" s="170"/>
      <c r="AN1941" s="170"/>
      <c r="AO1941" s="170"/>
      <c r="AP1941" s="170"/>
      <c r="AQ1941" s="170"/>
      <c r="AR1941" s="170"/>
      <c r="AS1941" s="170"/>
      <c r="AT1941" s="170"/>
      <c r="AU1941" s="170"/>
      <c r="AV1941" s="170"/>
      <c r="AW1941" s="170"/>
      <c r="AX1941" s="170"/>
      <c r="AY1941" s="170"/>
      <c r="AZ1941" s="170"/>
      <c r="BA1941" s="170"/>
      <c r="BB1941" s="170"/>
      <c r="BC1941" s="170"/>
      <c r="BD1941" s="170"/>
      <c r="BE1941" s="170"/>
      <c r="BF1941" s="170"/>
      <c r="BG1941" s="170"/>
      <c r="BH1941" s="170"/>
      <c r="BI1941" s="170"/>
      <c r="BJ1941" s="170"/>
      <c r="BK1941" s="170"/>
      <c r="BL1941" s="170"/>
      <c r="BM1941" s="170"/>
      <c r="BN1941" s="170"/>
      <c r="BO1941" s="170"/>
      <c r="BP1941" s="170"/>
      <c r="BQ1941" s="170"/>
      <c r="BR1941" s="170"/>
      <c r="BS1941" s="170"/>
      <c r="BT1941" s="170"/>
      <c r="BU1941" s="170"/>
      <c r="BV1941" s="170"/>
      <c r="BW1941" s="170"/>
      <c r="BX1941" s="170"/>
      <c r="BY1941" s="170"/>
      <c r="BZ1941" s="170"/>
      <c r="CA1941" s="170"/>
      <c r="CB1941" s="170"/>
      <c r="CC1941" s="170"/>
      <c r="CD1941" s="170"/>
      <c r="CE1941" s="170"/>
      <c r="CF1941" s="170"/>
      <c r="CG1941" s="170"/>
      <c r="CH1941" s="170"/>
      <c r="CI1941" s="170"/>
      <c r="CJ1941" s="170"/>
      <c r="CK1941" s="170"/>
      <c r="CL1941" s="170"/>
    </row>
    <row r="1942" spans="2:90" x14ac:dyDescent="0.4">
      <c r="B1942" s="171" t="s">
        <v>461</v>
      </c>
      <c r="E1942" s="8"/>
      <c r="H1942" s="170"/>
      <c r="I1942" s="172"/>
      <c r="J1942" s="172"/>
      <c r="K1942" s="193"/>
      <c r="L1942" s="193"/>
      <c r="M1942" s="193"/>
      <c r="N1942" s="193"/>
      <c r="O1942" s="193"/>
      <c r="P1942" s="193"/>
      <c r="R1942" s="194"/>
      <c r="S1942" s="195" t="str">
        <f t="shared" ref="S1942:CD1942" si="2301">S$16</f>
        <v>S$12</v>
      </c>
      <c r="T1942" s="195" t="str">
        <f t="shared" si="2301"/>
        <v>T$12</v>
      </c>
      <c r="U1942" s="195" t="str">
        <f t="shared" si="2301"/>
        <v>U$12</v>
      </c>
      <c r="V1942" s="195" t="str">
        <f t="shared" si="2301"/>
        <v>V$12</v>
      </c>
      <c r="W1942" s="195" t="str">
        <f t="shared" si="2301"/>
        <v>W$12</v>
      </c>
      <c r="X1942" s="195" t="str">
        <f t="shared" si="2301"/>
        <v>X$12</v>
      </c>
      <c r="Y1942" s="195" t="str">
        <f t="shared" si="2301"/>
        <v>Y$12</v>
      </c>
      <c r="Z1942" s="195" t="str">
        <f t="shared" si="2301"/>
        <v>Z$12</v>
      </c>
      <c r="AA1942" s="195" t="str">
        <f t="shared" si="2301"/>
        <v>AA$12</v>
      </c>
      <c r="AB1942" s="195" t="str">
        <f t="shared" si="2301"/>
        <v>AB$12</v>
      </c>
      <c r="AC1942" s="195" t="str">
        <f t="shared" si="2301"/>
        <v>AC$12</v>
      </c>
      <c r="AD1942" s="195" t="str">
        <f t="shared" si="2301"/>
        <v>AD$12</v>
      </c>
      <c r="AE1942" s="195" t="str">
        <f t="shared" si="2301"/>
        <v>AE$12</v>
      </c>
      <c r="AF1942" s="195" t="str">
        <f t="shared" si="2301"/>
        <v>AF$12</v>
      </c>
      <c r="AG1942" s="195" t="str">
        <f t="shared" si="2301"/>
        <v>AG$12</v>
      </c>
      <c r="AH1942" s="195" t="str">
        <f t="shared" si="2301"/>
        <v>AH$12</v>
      </c>
      <c r="AI1942" s="195" t="str">
        <f t="shared" si="2301"/>
        <v>AI$12</v>
      </c>
      <c r="AJ1942" s="195" t="str">
        <f t="shared" si="2301"/>
        <v>AJ$12</v>
      </c>
      <c r="AK1942" s="195" t="str">
        <f t="shared" si="2301"/>
        <v>AK$12</v>
      </c>
      <c r="AL1942" s="195" t="str">
        <f t="shared" si="2301"/>
        <v>AL$12</v>
      </c>
      <c r="AM1942" s="195" t="str">
        <f t="shared" si="2301"/>
        <v>AM$12</v>
      </c>
      <c r="AN1942" s="195" t="str">
        <f t="shared" si="2301"/>
        <v>AN$12</v>
      </c>
      <c r="AO1942" s="195" t="str">
        <f t="shared" si="2301"/>
        <v>AO$12</v>
      </c>
      <c r="AP1942" s="195" t="str">
        <f t="shared" si="2301"/>
        <v>AP$12</v>
      </c>
      <c r="AQ1942" s="195" t="str">
        <f t="shared" si="2301"/>
        <v>AQ$12</v>
      </c>
      <c r="AR1942" s="195" t="str">
        <f t="shared" si="2301"/>
        <v>AR$12</v>
      </c>
      <c r="AS1942" s="195" t="str">
        <f t="shared" si="2301"/>
        <v>AS$12</v>
      </c>
      <c r="AT1942" s="195" t="str">
        <f t="shared" si="2301"/>
        <v>AT$12</v>
      </c>
      <c r="AU1942" s="195" t="str">
        <f t="shared" si="2301"/>
        <v>AU$12</v>
      </c>
      <c r="AV1942" s="195" t="str">
        <f t="shared" si="2301"/>
        <v>AV$12</v>
      </c>
      <c r="AW1942" s="195" t="str">
        <f t="shared" si="2301"/>
        <v>AW$12</v>
      </c>
      <c r="AX1942" s="195" t="str">
        <f t="shared" si="2301"/>
        <v>AX$12</v>
      </c>
      <c r="AY1942" s="195" t="str">
        <f t="shared" si="2301"/>
        <v>AY$12</v>
      </c>
      <c r="AZ1942" s="195" t="str">
        <f t="shared" si="2301"/>
        <v>AZ$12</v>
      </c>
      <c r="BA1942" s="195" t="str">
        <f t="shared" si="2301"/>
        <v>BA$12</v>
      </c>
      <c r="BB1942" s="195" t="str">
        <f t="shared" si="2301"/>
        <v>BB$12</v>
      </c>
      <c r="BC1942" s="195" t="str">
        <f t="shared" si="2301"/>
        <v>BC$12</v>
      </c>
      <c r="BD1942" s="195" t="str">
        <f t="shared" si="2301"/>
        <v>BD$12</v>
      </c>
      <c r="BE1942" s="195" t="str">
        <f t="shared" si="2301"/>
        <v>BE$12</v>
      </c>
      <c r="BF1942" s="195" t="str">
        <f t="shared" si="2301"/>
        <v>BF$12</v>
      </c>
      <c r="BG1942" s="195" t="str">
        <f t="shared" si="2301"/>
        <v>BG$12</v>
      </c>
      <c r="BH1942" s="195" t="str">
        <f t="shared" si="2301"/>
        <v>BH$12</v>
      </c>
      <c r="BI1942" s="195" t="str">
        <f t="shared" si="2301"/>
        <v>BI$12</v>
      </c>
      <c r="BJ1942" s="195" t="str">
        <f t="shared" si="2301"/>
        <v>BJ$12</v>
      </c>
      <c r="BK1942" s="195" t="str">
        <f t="shared" si="2301"/>
        <v>BK$12</v>
      </c>
      <c r="BL1942" s="195" t="str">
        <f t="shared" si="2301"/>
        <v>BL$12</v>
      </c>
      <c r="BM1942" s="195" t="str">
        <f t="shared" si="2301"/>
        <v>BM$12</v>
      </c>
      <c r="BN1942" s="195" t="str">
        <f t="shared" si="2301"/>
        <v>BN$12</v>
      </c>
      <c r="BO1942" s="195" t="str">
        <f t="shared" si="2301"/>
        <v>BO$12</v>
      </c>
      <c r="BP1942" s="195" t="str">
        <f t="shared" si="2301"/>
        <v>BP$12</v>
      </c>
      <c r="BQ1942" s="195" t="str">
        <f t="shared" si="2301"/>
        <v>BQ$12</v>
      </c>
      <c r="BR1942" s="195" t="str">
        <f t="shared" si="2301"/>
        <v>BR$12</v>
      </c>
      <c r="BS1942" s="195" t="str">
        <f t="shared" si="2301"/>
        <v>BS$12</v>
      </c>
      <c r="BT1942" s="195" t="str">
        <f t="shared" si="2301"/>
        <v>BT$12</v>
      </c>
      <c r="BU1942" s="195" t="str">
        <f t="shared" si="2301"/>
        <v>BU$12</v>
      </c>
      <c r="BV1942" s="195" t="str">
        <f t="shared" si="2301"/>
        <v>BV$12</v>
      </c>
      <c r="BW1942" s="195" t="str">
        <f t="shared" si="2301"/>
        <v>BW$12</v>
      </c>
      <c r="BX1942" s="195" t="str">
        <f t="shared" si="2301"/>
        <v>BX$12</v>
      </c>
      <c r="BY1942" s="195" t="str">
        <f t="shared" si="2301"/>
        <v>BY$12</v>
      </c>
      <c r="BZ1942" s="195" t="str">
        <f t="shared" si="2301"/>
        <v>BZ$12</v>
      </c>
      <c r="CA1942" s="195" t="str">
        <f t="shared" si="2301"/>
        <v>CA$12</v>
      </c>
      <c r="CB1942" s="195" t="str">
        <f t="shared" si="2301"/>
        <v>CB$12</v>
      </c>
      <c r="CC1942" s="195" t="str">
        <f t="shared" si="2301"/>
        <v>CC$12</v>
      </c>
      <c r="CD1942" s="195" t="str">
        <f t="shared" si="2301"/>
        <v>CD$12</v>
      </c>
      <c r="CE1942" s="195" t="str">
        <f t="shared" ref="CE1942:CL1942" si="2302">CE$16</f>
        <v>CE$12</v>
      </c>
      <c r="CF1942" s="195" t="str">
        <f t="shared" si="2302"/>
        <v>CF$12</v>
      </c>
      <c r="CG1942" s="195" t="str">
        <f t="shared" si="2302"/>
        <v>CG$12</v>
      </c>
      <c r="CH1942" s="195" t="str">
        <f t="shared" si="2302"/>
        <v>CH$12</v>
      </c>
      <c r="CI1942" s="195" t="str">
        <f t="shared" si="2302"/>
        <v>CI$12</v>
      </c>
      <c r="CJ1942" s="195" t="str">
        <f t="shared" si="2302"/>
        <v>CJ$12</v>
      </c>
      <c r="CK1942" s="195" t="str">
        <f t="shared" si="2302"/>
        <v>CK$12</v>
      </c>
      <c r="CL1942" s="195" t="str">
        <f t="shared" si="2302"/>
        <v>CL$12</v>
      </c>
    </row>
    <row r="1943" spans="2:90" x14ac:dyDescent="0.4">
      <c r="B1943" s="171" t="s">
        <v>462</v>
      </c>
      <c r="E1943" s="8"/>
      <c r="H1943" s="196"/>
      <c r="I1943" s="197"/>
      <c r="J1943" s="197"/>
      <c r="K1943" s="198"/>
      <c r="L1943" s="198"/>
      <c r="M1943" s="198"/>
      <c r="N1943" s="198"/>
      <c r="O1943" s="198"/>
      <c r="P1943" s="198"/>
      <c r="R1943" s="198"/>
      <c r="S1943" s="195" t="str">
        <f t="shared" ref="S1943:CD1943" si="2303">S$17</f>
        <v>S$13</v>
      </c>
      <c r="T1943" s="195" t="str">
        <f t="shared" si="2303"/>
        <v>T$13</v>
      </c>
      <c r="U1943" s="195" t="str">
        <f t="shared" si="2303"/>
        <v>U$13</v>
      </c>
      <c r="V1943" s="195" t="str">
        <f t="shared" si="2303"/>
        <v>V$13</v>
      </c>
      <c r="W1943" s="195" t="str">
        <f t="shared" si="2303"/>
        <v>W$13</v>
      </c>
      <c r="X1943" s="195" t="str">
        <f t="shared" si="2303"/>
        <v>X$13</v>
      </c>
      <c r="Y1943" s="195" t="str">
        <f t="shared" si="2303"/>
        <v>Y$13</v>
      </c>
      <c r="Z1943" s="195" t="str">
        <f t="shared" si="2303"/>
        <v>Z$13</v>
      </c>
      <c r="AA1943" s="195" t="str">
        <f t="shared" si="2303"/>
        <v>AA$13</v>
      </c>
      <c r="AB1943" s="195" t="str">
        <f t="shared" si="2303"/>
        <v>AB$13</v>
      </c>
      <c r="AC1943" s="195" t="str">
        <f t="shared" si="2303"/>
        <v>AC$13</v>
      </c>
      <c r="AD1943" s="195" t="str">
        <f t="shared" si="2303"/>
        <v>AD$13</v>
      </c>
      <c r="AE1943" s="195" t="str">
        <f t="shared" si="2303"/>
        <v>AE$13</v>
      </c>
      <c r="AF1943" s="195" t="str">
        <f t="shared" si="2303"/>
        <v>AF$13</v>
      </c>
      <c r="AG1943" s="195" t="str">
        <f t="shared" si="2303"/>
        <v>AG$13</v>
      </c>
      <c r="AH1943" s="195" t="str">
        <f t="shared" si="2303"/>
        <v>AH$13</v>
      </c>
      <c r="AI1943" s="195" t="str">
        <f t="shared" si="2303"/>
        <v>AI$13</v>
      </c>
      <c r="AJ1943" s="195" t="str">
        <f t="shared" si="2303"/>
        <v>AJ$13</v>
      </c>
      <c r="AK1943" s="195" t="str">
        <f t="shared" si="2303"/>
        <v>AK$13</v>
      </c>
      <c r="AL1943" s="195" t="str">
        <f t="shared" si="2303"/>
        <v>AL$13</v>
      </c>
      <c r="AM1943" s="195" t="str">
        <f t="shared" si="2303"/>
        <v>AM$13</v>
      </c>
      <c r="AN1943" s="195" t="str">
        <f t="shared" si="2303"/>
        <v>AN$13</v>
      </c>
      <c r="AO1943" s="195" t="str">
        <f t="shared" si="2303"/>
        <v>AO$13</v>
      </c>
      <c r="AP1943" s="195" t="str">
        <f t="shared" si="2303"/>
        <v>AP$13</v>
      </c>
      <c r="AQ1943" s="195" t="str">
        <f t="shared" si="2303"/>
        <v>AQ$13</v>
      </c>
      <c r="AR1943" s="195" t="str">
        <f t="shared" si="2303"/>
        <v>AR$13</v>
      </c>
      <c r="AS1943" s="195" t="str">
        <f t="shared" si="2303"/>
        <v>AS$13</v>
      </c>
      <c r="AT1943" s="195" t="str">
        <f t="shared" si="2303"/>
        <v>AT$13</v>
      </c>
      <c r="AU1943" s="195" t="str">
        <f t="shared" si="2303"/>
        <v>AU$13</v>
      </c>
      <c r="AV1943" s="195" t="str">
        <f t="shared" si="2303"/>
        <v>AV$13</v>
      </c>
      <c r="AW1943" s="195" t="str">
        <f t="shared" si="2303"/>
        <v>AW$13</v>
      </c>
      <c r="AX1943" s="195" t="str">
        <f t="shared" si="2303"/>
        <v>AX$13</v>
      </c>
      <c r="AY1943" s="195" t="str">
        <f t="shared" si="2303"/>
        <v>AY$13</v>
      </c>
      <c r="AZ1943" s="195" t="str">
        <f t="shared" si="2303"/>
        <v>AZ$13</v>
      </c>
      <c r="BA1943" s="195" t="str">
        <f t="shared" si="2303"/>
        <v>BA$13</v>
      </c>
      <c r="BB1943" s="195" t="str">
        <f t="shared" si="2303"/>
        <v>BB$13</v>
      </c>
      <c r="BC1943" s="195" t="str">
        <f t="shared" si="2303"/>
        <v>BC$13</v>
      </c>
      <c r="BD1943" s="195" t="str">
        <f t="shared" si="2303"/>
        <v>BD$13</v>
      </c>
      <c r="BE1943" s="195" t="str">
        <f t="shared" si="2303"/>
        <v>BE$13</v>
      </c>
      <c r="BF1943" s="195" t="str">
        <f t="shared" si="2303"/>
        <v>BF$13</v>
      </c>
      <c r="BG1943" s="195" t="str">
        <f t="shared" si="2303"/>
        <v>BG$13</v>
      </c>
      <c r="BH1943" s="195" t="str">
        <f t="shared" si="2303"/>
        <v>BH$13</v>
      </c>
      <c r="BI1943" s="195" t="str">
        <f t="shared" si="2303"/>
        <v>BI$13</v>
      </c>
      <c r="BJ1943" s="195" t="str">
        <f t="shared" si="2303"/>
        <v>BJ$13</v>
      </c>
      <c r="BK1943" s="195" t="str">
        <f t="shared" si="2303"/>
        <v>BK$13</v>
      </c>
      <c r="BL1943" s="195" t="str">
        <f t="shared" si="2303"/>
        <v>BL$13</v>
      </c>
      <c r="BM1943" s="195" t="str">
        <f t="shared" si="2303"/>
        <v>BM$13</v>
      </c>
      <c r="BN1943" s="195" t="str">
        <f t="shared" si="2303"/>
        <v>BN$13</v>
      </c>
      <c r="BO1943" s="195" t="str">
        <f t="shared" si="2303"/>
        <v>BO$13</v>
      </c>
      <c r="BP1943" s="195" t="str">
        <f t="shared" si="2303"/>
        <v>BP$13</v>
      </c>
      <c r="BQ1943" s="195" t="str">
        <f t="shared" si="2303"/>
        <v>BQ$13</v>
      </c>
      <c r="BR1943" s="195" t="str">
        <f t="shared" si="2303"/>
        <v>BR$13</v>
      </c>
      <c r="BS1943" s="195" t="str">
        <f t="shared" si="2303"/>
        <v>BS$13</v>
      </c>
      <c r="BT1943" s="195" t="str">
        <f t="shared" si="2303"/>
        <v>BT$13</v>
      </c>
      <c r="BU1943" s="195" t="str">
        <f t="shared" si="2303"/>
        <v>BU$13</v>
      </c>
      <c r="BV1943" s="195" t="str">
        <f t="shared" si="2303"/>
        <v>BV$13</v>
      </c>
      <c r="BW1943" s="195" t="str">
        <f t="shared" si="2303"/>
        <v>BW$13</v>
      </c>
      <c r="BX1943" s="195" t="str">
        <f t="shared" si="2303"/>
        <v>BX$13</v>
      </c>
      <c r="BY1943" s="195" t="str">
        <f t="shared" si="2303"/>
        <v>BY$13</v>
      </c>
      <c r="BZ1943" s="195" t="str">
        <f t="shared" si="2303"/>
        <v>BZ$13</v>
      </c>
      <c r="CA1943" s="195" t="str">
        <f t="shared" si="2303"/>
        <v>CA$13</v>
      </c>
      <c r="CB1943" s="195" t="str">
        <f t="shared" si="2303"/>
        <v>CB$13</v>
      </c>
      <c r="CC1943" s="195" t="str">
        <f t="shared" si="2303"/>
        <v>CC$13</v>
      </c>
      <c r="CD1943" s="195" t="str">
        <f t="shared" si="2303"/>
        <v>CD$13</v>
      </c>
      <c r="CE1943" s="195" t="str">
        <f t="shared" ref="CE1943:CL1943" si="2304">CE$17</f>
        <v>CE$13</v>
      </c>
      <c r="CF1943" s="195" t="str">
        <f t="shared" si="2304"/>
        <v>CF$13</v>
      </c>
      <c r="CG1943" s="195" t="str">
        <f t="shared" si="2304"/>
        <v>CG$13</v>
      </c>
      <c r="CH1943" s="195" t="str">
        <f t="shared" si="2304"/>
        <v>CH$13</v>
      </c>
      <c r="CI1943" s="195" t="str">
        <f t="shared" si="2304"/>
        <v>CI$13</v>
      </c>
      <c r="CJ1943" s="195" t="str">
        <f t="shared" si="2304"/>
        <v>CJ$13</v>
      </c>
      <c r="CK1943" s="195" t="str">
        <f t="shared" si="2304"/>
        <v>CK$13</v>
      </c>
      <c r="CL1943" s="195" t="str">
        <f t="shared" si="2304"/>
        <v>CL$13</v>
      </c>
    </row>
    <row r="1944" spans="2:90" x14ac:dyDescent="0.4">
      <c r="B1944" s="171" t="s">
        <v>491</v>
      </c>
      <c r="E1944" s="8"/>
      <c r="H1944" s="196"/>
      <c r="I1944" s="197"/>
      <c r="J1944" s="197"/>
      <c r="K1944" s="198"/>
      <c r="L1944" s="198"/>
      <c r="M1944" s="198"/>
      <c r="N1944" s="198"/>
      <c r="O1944" s="198"/>
      <c r="P1944" s="198"/>
      <c r="R1944" s="198"/>
      <c r="S1944" s="186"/>
      <c r="T1944" s="186"/>
      <c r="U1944" s="186"/>
      <c r="V1944" s="186"/>
      <c r="W1944" s="186"/>
      <c r="X1944" s="186"/>
      <c r="Y1944" s="186"/>
      <c r="Z1944" s="186"/>
      <c r="AA1944" s="186"/>
      <c r="AB1944" s="186"/>
      <c r="AC1944" s="186"/>
      <c r="AD1944" s="186"/>
      <c r="AE1944" s="186"/>
      <c r="AF1944" s="186"/>
      <c r="AG1944" s="186"/>
      <c r="AH1944" s="186"/>
      <c r="AI1944" s="186"/>
      <c r="AJ1944" s="186"/>
      <c r="AK1944" s="186"/>
      <c r="AL1944" s="186"/>
      <c r="AM1944" s="186"/>
      <c r="AN1944" s="186"/>
      <c r="AO1944" s="186"/>
      <c r="AP1944" s="186"/>
      <c r="AQ1944" s="186"/>
      <c r="AR1944" s="186"/>
      <c r="AS1944" s="186"/>
      <c r="AT1944" s="186"/>
      <c r="AU1944" s="186"/>
      <c r="AV1944" s="186"/>
      <c r="AW1944" s="186"/>
      <c r="AX1944" s="186"/>
      <c r="AY1944" s="186"/>
      <c r="AZ1944" s="186"/>
      <c r="BA1944" s="186"/>
      <c r="BB1944" s="186"/>
      <c r="BC1944" s="186"/>
      <c r="BD1944" s="186"/>
      <c r="BE1944" s="186"/>
      <c r="BF1944" s="186"/>
      <c r="BG1944" s="186"/>
      <c r="BH1944" s="186"/>
      <c r="BI1944" s="186"/>
      <c r="BJ1944" s="186"/>
      <c r="BK1944" s="186"/>
      <c r="BL1944" s="186"/>
      <c r="BM1944" s="186"/>
      <c r="BN1944" s="186"/>
      <c r="BO1944" s="186"/>
      <c r="BP1944" s="186"/>
      <c r="BQ1944" s="186"/>
      <c r="BR1944" s="186"/>
      <c r="BS1944" s="186"/>
      <c r="BT1944" s="186"/>
      <c r="BU1944" s="186"/>
      <c r="BV1944" s="186"/>
      <c r="BW1944" s="186"/>
      <c r="BX1944" s="186"/>
      <c r="BY1944" s="186"/>
      <c r="BZ1944" s="186"/>
      <c r="CA1944" s="186"/>
      <c r="CB1944" s="186"/>
      <c r="CC1944" s="186"/>
      <c r="CD1944" s="186"/>
      <c r="CE1944" s="186"/>
      <c r="CF1944" s="186"/>
      <c r="CG1944" s="186"/>
      <c r="CH1944" s="186"/>
      <c r="CI1944" s="186"/>
      <c r="CJ1944" s="186"/>
      <c r="CK1944" s="186"/>
      <c r="CL1944" s="186"/>
    </row>
    <row r="1945" spans="2:90" x14ac:dyDescent="0.4">
      <c r="B1945" s="171" t="s">
        <v>505</v>
      </c>
      <c r="E1945" s="8"/>
      <c r="H1945" s="196"/>
      <c r="I1945" s="197"/>
      <c r="J1945" s="197"/>
      <c r="K1945" s="198"/>
      <c r="L1945" s="198"/>
      <c r="M1945" s="198"/>
      <c r="N1945" s="198"/>
      <c r="O1945" s="198"/>
      <c r="P1945" s="198"/>
      <c r="R1945" s="198"/>
      <c r="S1945" s="186"/>
      <c r="T1945" s="186"/>
      <c r="U1945" s="186"/>
      <c r="V1945" s="186"/>
      <c r="W1945" s="186"/>
      <c r="X1945" s="186"/>
      <c r="Y1945" s="186"/>
      <c r="Z1945" s="186"/>
      <c r="AA1945" s="186"/>
      <c r="AB1945" s="186"/>
      <c r="AC1945" s="186"/>
      <c r="AD1945" s="186"/>
      <c r="AE1945" s="186"/>
      <c r="AF1945" s="186"/>
      <c r="AG1945" s="186"/>
      <c r="AH1945" s="186"/>
      <c r="AI1945" s="186"/>
      <c r="AJ1945" s="186"/>
      <c r="AK1945" s="186"/>
      <c r="AL1945" s="186"/>
      <c r="AM1945" s="186"/>
      <c r="AN1945" s="186"/>
      <c r="AO1945" s="186"/>
      <c r="AP1945" s="186"/>
      <c r="AQ1945" s="186"/>
      <c r="AR1945" s="186"/>
      <c r="AS1945" s="186"/>
      <c r="AT1945" s="186"/>
      <c r="AU1945" s="186"/>
      <c r="AV1945" s="186"/>
      <c r="AW1945" s="186"/>
      <c r="AX1945" s="186"/>
      <c r="AY1945" s="186"/>
      <c r="AZ1945" s="186"/>
      <c r="BA1945" s="186"/>
      <c r="BB1945" s="186"/>
      <c r="BC1945" s="186"/>
      <c r="BD1945" s="186"/>
      <c r="BE1945" s="186"/>
      <c r="BF1945" s="186"/>
      <c r="BG1945" s="186"/>
      <c r="BH1945" s="186"/>
      <c r="BI1945" s="186"/>
      <c r="BJ1945" s="186"/>
      <c r="BK1945" s="186"/>
      <c r="BL1945" s="186"/>
      <c r="BM1945" s="186"/>
      <c r="BN1945" s="186"/>
      <c r="BO1945" s="186"/>
      <c r="BP1945" s="186"/>
      <c r="BQ1945" s="186"/>
      <c r="BR1945" s="186"/>
      <c r="BS1945" s="186"/>
      <c r="BT1945" s="186"/>
      <c r="BU1945" s="186"/>
      <c r="BV1945" s="186"/>
      <c r="BW1945" s="186"/>
      <c r="BX1945" s="186"/>
      <c r="BY1945" s="186"/>
      <c r="BZ1945" s="186"/>
      <c r="CA1945" s="186"/>
      <c r="CB1945" s="186"/>
      <c r="CC1945" s="186"/>
      <c r="CD1945" s="186"/>
      <c r="CE1945" s="186"/>
      <c r="CF1945" s="186"/>
      <c r="CG1945" s="186"/>
      <c r="CH1945" s="186"/>
      <c r="CI1945" s="186"/>
      <c r="CJ1945" s="186"/>
      <c r="CK1945" s="186"/>
      <c r="CL1945" s="186"/>
    </row>
    <row r="1946" spans="2:90" x14ac:dyDescent="0.4">
      <c r="B1946" s="171" t="s">
        <v>463</v>
      </c>
      <c r="E1946" s="8"/>
      <c r="H1946" s="196"/>
      <c r="I1946" s="197"/>
      <c r="J1946" s="197"/>
      <c r="K1946" s="198"/>
      <c r="L1946" s="198"/>
      <c r="M1946" s="198"/>
      <c r="N1946" s="198"/>
      <c r="O1946" s="198"/>
      <c r="P1946" s="198"/>
      <c r="R1946" s="198"/>
      <c r="S1946" s="186" t="str">
        <f t="shared" ref="S1946:CD1946" si="2305">S$18</f>
        <v>S$14</v>
      </c>
      <c r="T1946" s="186" t="str">
        <f t="shared" si="2305"/>
        <v>T$14</v>
      </c>
      <c r="U1946" s="186" t="str">
        <f t="shared" si="2305"/>
        <v>U$14</v>
      </c>
      <c r="V1946" s="186" t="str">
        <f t="shared" si="2305"/>
        <v>V$14</v>
      </c>
      <c r="W1946" s="186" t="str">
        <f t="shared" si="2305"/>
        <v>W$14</v>
      </c>
      <c r="X1946" s="186" t="str">
        <f t="shared" si="2305"/>
        <v>X$14</v>
      </c>
      <c r="Y1946" s="186" t="str">
        <f t="shared" si="2305"/>
        <v>Y$14</v>
      </c>
      <c r="Z1946" s="186" t="str">
        <f t="shared" si="2305"/>
        <v>Z$14</v>
      </c>
      <c r="AA1946" s="186" t="str">
        <f t="shared" si="2305"/>
        <v>AA$14</v>
      </c>
      <c r="AB1946" s="186" t="str">
        <f t="shared" si="2305"/>
        <v>AB$14</v>
      </c>
      <c r="AC1946" s="186" t="str">
        <f t="shared" si="2305"/>
        <v>AC$14</v>
      </c>
      <c r="AD1946" s="186" t="str">
        <f t="shared" si="2305"/>
        <v>AD$14</v>
      </c>
      <c r="AE1946" s="186" t="str">
        <f t="shared" si="2305"/>
        <v>AE$14</v>
      </c>
      <c r="AF1946" s="186" t="str">
        <f t="shared" si="2305"/>
        <v>AF$14</v>
      </c>
      <c r="AG1946" s="186" t="str">
        <f t="shared" si="2305"/>
        <v>AG$14</v>
      </c>
      <c r="AH1946" s="186" t="str">
        <f t="shared" si="2305"/>
        <v>AH$14</v>
      </c>
      <c r="AI1946" s="186" t="str">
        <f t="shared" si="2305"/>
        <v>AI$14</v>
      </c>
      <c r="AJ1946" s="186" t="str">
        <f t="shared" si="2305"/>
        <v>AJ$14</v>
      </c>
      <c r="AK1946" s="186" t="str">
        <f t="shared" si="2305"/>
        <v>AK$14</v>
      </c>
      <c r="AL1946" s="186" t="str">
        <f t="shared" si="2305"/>
        <v>AL$14</v>
      </c>
      <c r="AM1946" s="186" t="str">
        <f t="shared" si="2305"/>
        <v>AM$14</v>
      </c>
      <c r="AN1946" s="186" t="str">
        <f t="shared" si="2305"/>
        <v>AN$14</v>
      </c>
      <c r="AO1946" s="186" t="str">
        <f t="shared" si="2305"/>
        <v>AO$14</v>
      </c>
      <c r="AP1946" s="186" t="str">
        <f t="shared" si="2305"/>
        <v>AP$14</v>
      </c>
      <c r="AQ1946" s="186" t="str">
        <f t="shared" si="2305"/>
        <v>AQ$14</v>
      </c>
      <c r="AR1946" s="186" t="str">
        <f t="shared" si="2305"/>
        <v>AR$14</v>
      </c>
      <c r="AS1946" s="186" t="str">
        <f t="shared" si="2305"/>
        <v>AS$14</v>
      </c>
      <c r="AT1946" s="186" t="str">
        <f t="shared" si="2305"/>
        <v>AT$14</v>
      </c>
      <c r="AU1946" s="186" t="str">
        <f t="shared" si="2305"/>
        <v>AU$14</v>
      </c>
      <c r="AV1946" s="186" t="str">
        <f t="shared" si="2305"/>
        <v>AV$14</v>
      </c>
      <c r="AW1946" s="186" t="str">
        <f t="shared" si="2305"/>
        <v>AW$14</v>
      </c>
      <c r="AX1946" s="186" t="str">
        <f t="shared" si="2305"/>
        <v>AX$14</v>
      </c>
      <c r="AY1946" s="186" t="str">
        <f t="shared" si="2305"/>
        <v>AY$14</v>
      </c>
      <c r="AZ1946" s="186" t="str">
        <f t="shared" si="2305"/>
        <v>AZ$14</v>
      </c>
      <c r="BA1946" s="186" t="str">
        <f t="shared" si="2305"/>
        <v>BA$14</v>
      </c>
      <c r="BB1946" s="186" t="str">
        <f t="shared" si="2305"/>
        <v>BB$14</v>
      </c>
      <c r="BC1946" s="186" t="str">
        <f t="shared" si="2305"/>
        <v>BC$14</v>
      </c>
      <c r="BD1946" s="186" t="str">
        <f t="shared" si="2305"/>
        <v>BD$14</v>
      </c>
      <c r="BE1946" s="186" t="str">
        <f t="shared" si="2305"/>
        <v>BE$14</v>
      </c>
      <c r="BF1946" s="186" t="str">
        <f t="shared" si="2305"/>
        <v>BF$14</v>
      </c>
      <c r="BG1946" s="186" t="str">
        <f t="shared" si="2305"/>
        <v>BG$14</v>
      </c>
      <c r="BH1946" s="186" t="str">
        <f t="shared" si="2305"/>
        <v>BH$14</v>
      </c>
      <c r="BI1946" s="186" t="str">
        <f t="shared" si="2305"/>
        <v>BI$14</v>
      </c>
      <c r="BJ1946" s="186" t="str">
        <f t="shared" si="2305"/>
        <v>BJ$14</v>
      </c>
      <c r="BK1946" s="186" t="str">
        <f t="shared" si="2305"/>
        <v>BK$14</v>
      </c>
      <c r="BL1946" s="186" t="str">
        <f t="shared" si="2305"/>
        <v>BL$14</v>
      </c>
      <c r="BM1946" s="186" t="str">
        <f t="shared" si="2305"/>
        <v>BM$14</v>
      </c>
      <c r="BN1946" s="186" t="str">
        <f t="shared" si="2305"/>
        <v>BN$14</v>
      </c>
      <c r="BO1946" s="186" t="str">
        <f t="shared" si="2305"/>
        <v>BO$14</v>
      </c>
      <c r="BP1946" s="186" t="str">
        <f t="shared" si="2305"/>
        <v>BP$14</v>
      </c>
      <c r="BQ1946" s="186" t="str">
        <f t="shared" si="2305"/>
        <v>BQ$14</v>
      </c>
      <c r="BR1946" s="186" t="str">
        <f t="shared" si="2305"/>
        <v>BR$14</v>
      </c>
      <c r="BS1946" s="186" t="str">
        <f t="shared" si="2305"/>
        <v>BS$14</v>
      </c>
      <c r="BT1946" s="186" t="str">
        <f t="shared" si="2305"/>
        <v>BT$14</v>
      </c>
      <c r="BU1946" s="186" t="str">
        <f t="shared" si="2305"/>
        <v>BU$14</v>
      </c>
      <c r="BV1946" s="186" t="str">
        <f t="shared" si="2305"/>
        <v>BV$14</v>
      </c>
      <c r="BW1946" s="186" t="str">
        <f t="shared" si="2305"/>
        <v>BW$14</v>
      </c>
      <c r="BX1946" s="186" t="str">
        <f t="shared" si="2305"/>
        <v>BX$14</v>
      </c>
      <c r="BY1946" s="186" t="str">
        <f t="shared" si="2305"/>
        <v>BY$14</v>
      </c>
      <c r="BZ1946" s="186" t="str">
        <f t="shared" si="2305"/>
        <v>BZ$14</v>
      </c>
      <c r="CA1946" s="186" t="str">
        <f t="shared" si="2305"/>
        <v>CA$14</v>
      </c>
      <c r="CB1946" s="186" t="str">
        <f t="shared" si="2305"/>
        <v>CB$14</v>
      </c>
      <c r="CC1946" s="186" t="str">
        <f t="shared" si="2305"/>
        <v>CC$14</v>
      </c>
      <c r="CD1946" s="186" t="str">
        <f t="shared" si="2305"/>
        <v>CD$14</v>
      </c>
      <c r="CE1946" s="186" t="str">
        <f t="shared" ref="CE1946:CL1946" si="2306">CE$18</f>
        <v>CE$14</v>
      </c>
      <c r="CF1946" s="186" t="str">
        <f t="shared" si="2306"/>
        <v>CF$14</v>
      </c>
      <c r="CG1946" s="186" t="str">
        <f t="shared" si="2306"/>
        <v>CG$14</v>
      </c>
      <c r="CH1946" s="186" t="str">
        <f t="shared" si="2306"/>
        <v>CH$14</v>
      </c>
      <c r="CI1946" s="186" t="str">
        <f t="shared" si="2306"/>
        <v>CI$14</v>
      </c>
      <c r="CJ1946" s="186" t="str">
        <f t="shared" si="2306"/>
        <v>CJ$14</v>
      </c>
      <c r="CK1946" s="186" t="str">
        <f t="shared" si="2306"/>
        <v>CK$14</v>
      </c>
      <c r="CL1946" s="186" t="str">
        <f t="shared" si="2306"/>
        <v>CL$14</v>
      </c>
    </row>
    <row r="1947" spans="2:90" x14ac:dyDescent="0.4">
      <c r="B1947" s="171" t="s">
        <v>464</v>
      </c>
      <c r="E1947" s="8"/>
      <c r="H1947" s="196"/>
      <c r="I1947" s="197"/>
      <c r="J1947" s="197"/>
      <c r="K1947" s="198"/>
      <c r="L1947" s="198"/>
      <c r="M1947" s="198"/>
      <c r="N1947" s="198"/>
      <c r="O1947" s="198"/>
      <c r="P1947" s="198"/>
      <c r="R1947" s="198"/>
      <c r="S1947" s="186" t="str">
        <f t="shared" ref="S1947:CD1947" si="2307">S$19</f>
        <v>S$15</v>
      </c>
      <c r="T1947" s="186" t="str">
        <f t="shared" si="2307"/>
        <v>T$15</v>
      </c>
      <c r="U1947" s="186" t="str">
        <f t="shared" si="2307"/>
        <v>U$15</v>
      </c>
      <c r="V1947" s="186" t="str">
        <f t="shared" si="2307"/>
        <v>V$15</v>
      </c>
      <c r="W1947" s="186" t="str">
        <f t="shared" si="2307"/>
        <v>W$15</v>
      </c>
      <c r="X1947" s="186" t="str">
        <f t="shared" si="2307"/>
        <v>X$15</v>
      </c>
      <c r="Y1947" s="186" t="str">
        <f t="shared" si="2307"/>
        <v>Y$15</v>
      </c>
      <c r="Z1947" s="186" t="str">
        <f t="shared" si="2307"/>
        <v>Z$15</v>
      </c>
      <c r="AA1947" s="186" t="str">
        <f t="shared" si="2307"/>
        <v>AA$15</v>
      </c>
      <c r="AB1947" s="186" t="str">
        <f t="shared" si="2307"/>
        <v>AB$15</v>
      </c>
      <c r="AC1947" s="186" t="str">
        <f t="shared" si="2307"/>
        <v>AC$15</v>
      </c>
      <c r="AD1947" s="186" t="str">
        <f t="shared" si="2307"/>
        <v>AD$15</v>
      </c>
      <c r="AE1947" s="186" t="str">
        <f t="shared" si="2307"/>
        <v>AE$15</v>
      </c>
      <c r="AF1947" s="186" t="str">
        <f t="shared" si="2307"/>
        <v>AF$15</v>
      </c>
      <c r="AG1947" s="186" t="str">
        <f t="shared" si="2307"/>
        <v>AG$15</v>
      </c>
      <c r="AH1947" s="186" t="str">
        <f t="shared" si="2307"/>
        <v>AH$15</v>
      </c>
      <c r="AI1947" s="186" t="str">
        <f t="shared" si="2307"/>
        <v>AI$15</v>
      </c>
      <c r="AJ1947" s="186" t="str">
        <f t="shared" si="2307"/>
        <v>AJ$15</v>
      </c>
      <c r="AK1947" s="186" t="str">
        <f t="shared" si="2307"/>
        <v>AK$15</v>
      </c>
      <c r="AL1947" s="186" t="str">
        <f t="shared" si="2307"/>
        <v>AL$15</v>
      </c>
      <c r="AM1947" s="186" t="str">
        <f t="shared" si="2307"/>
        <v>AM$15</v>
      </c>
      <c r="AN1947" s="186" t="str">
        <f t="shared" si="2307"/>
        <v>AN$15</v>
      </c>
      <c r="AO1947" s="186" t="str">
        <f t="shared" si="2307"/>
        <v>AO$15</v>
      </c>
      <c r="AP1947" s="186" t="str">
        <f t="shared" si="2307"/>
        <v>AP$15</v>
      </c>
      <c r="AQ1947" s="186" t="str">
        <f t="shared" si="2307"/>
        <v>AQ$15</v>
      </c>
      <c r="AR1947" s="186" t="str">
        <f t="shared" si="2307"/>
        <v>AR$15</v>
      </c>
      <c r="AS1947" s="186" t="str">
        <f t="shared" si="2307"/>
        <v>AS$15</v>
      </c>
      <c r="AT1947" s="186" t="str">
        <f t="shared" si="2307"/>
        <v>AT$15</v>
      </c>
      <c r="AU1947" s="186" t="str">
        <f t="shared" si="2307"/>
        <v>AU$15</v>
      </c>
      <c r="AV1947" s="186" t="str">
        <f t="shared" si="2307"/>
        <v>AV$15</v>
      </c>
      <c r="AW1947" s="186" t="str">
        <f t="shared" si="2307"/>
        <v>AW$15</v>
      </c>
      <c r="AX1947" s="186" t="str">
        <f t="shared" si="2307"/>
        <v>AX$15</v>
      </c>
      <c r="AY1947" s="186" t="str">
        <f t="shared" si="2307"/>
        <v>AY$15</v>
      </c>
      <c r="AZ1947" s="186" t="str">
        <f t="shared" si="2307"/>
        <v>AZ$15</v>
      </c>
      <c r="BA1947" s="186" t="str">
        <f t="shared" si="2307"/>
        <v>BA$15</v>
      </c>
      <c r="BB1947" s="186" t="str">
        <f t="shared" si="2307"/>
        <v>BB$15</v>
      </c>
      <c r="BC1947" s="186" t="str">
        <f t="shared" si="2307"/>
        <v>BC$15</v>
      </c>
      <c r="BD1947" s="186" t="str">
        <f t="shared" si="2307"/>
        <v>BD$15</v>
      </c>
      <c r="BE1947" s="186" t="str">
        <f t="shared" si="2307"/>
        <v>BE$15</v>
      </c>
      <c r="BF1947" s="186" t="str">
        <f t="shared" si="2307"/>
        <v>BF$15</v>
      </c>
      <c r="BG1947" s="186" t="str">
        <f t="shared" si="2307"/>
        <v>BG$15</v>
      </c>
      <c r="BH1947" s="186" t="str">
        <f t="shared" si="2307"/>
        <v>BH$15</v>
      </c>
      <c r="BI1947" s="186" t="str">
        <f t="shared" si="2307"/>
        <v>BI$15</v>
      </c>
      <c r="BJ1947" s="186" t="str">
        <f t="shared" si="2307"/>
        <v>BJ$15</v>
      </c>
      <c r="BK1947" s="186" t="str">
        <f t="shared" si="2307"/>
        <v>BK$15</v>
      </c>
      <c r="BL1947" s="186" t="str">
        <f t="shared" si="2307"/>
        <v>BL$15</v>
      </c>
      <c r="BM1947" s="186" t="str">
        <f t="shared" si="2307"/>
        <v>BM$15</v>
      </c>
      <c r="BN1947" s="186" t="str">
        <f t="shared" si="2307"/>
        <v>BN$15</v>
      </c>
      <c r="BO1947" s="186" t="str">
        <f t="shared" si="2307"/>
        <v>BO$15</v>
      </c>
      <c r="BP1947" s="186" t="str">
        <f t="shared" si="2307"/>
        <v>BP$15</v>
      </c>
      <c r="BQ1947" s="186" t="str">
        <f t="shared" si="2307"/>
        <v>BQ$15</v>
      </c>
      <c r="BR1947" s="186" t="str">
        <f t="shared" si="2307"/>
        <v>BR$15</v>
      </c>
      <c r="BS1947" s="186" t="str">
        <f t="shared" si="2307"/>
        <v>BS$15</v>
      </c>
      <c r="BT1947" s="186" t="str">
        <f t="shared" si="2307"/>
        <v>BT$15</v>
      </c>
      <c r="BU1947" s="186" t="str">
        <f t="shared" si="2307"/>
        <v>BU$15</v>
      </c>
      <c r="BV1947" s="186" t="str">
        <f t="shared" si="2307"/>
        <v>BV$15</v>
      </c>
      <c r="BW1947" s="186" t="str">
        <f t="shared" si="2307"/>
        <v>BW$15</v>
      </c>
      <c r="BX1947" s="186" t="str">
        <f t="shared" si="2307"/>
        <v>BX$15</v>
      </c>
      <c r="BY1947" s="186" t="str">
        <f t="shared" si="2307"/>
        <v>BY$15</v>
      </c>
      <c r="BZ1947" s="186" t="str">
        <f t="shared" si="2307"/>
        <v>BZ$15</v>
      </c>
      <c r="CA1947" s="186" t="str">
        <f t="shared" si="2307"/>
        <v>CA$15</v>
      </c>
      <c r="CB1947" s="186" t="str">
        <f t="shared" si="2307"/>
        <v>CB$15</v>
      </c>
      <c r="CC1947" s="186" t="str">
        <f t="shared" si="2307"/>
        <v>CC$15</v>
      </c>
      <c r="CD1947" s="186" t="str">
        <f t="shared" si="2307"/>
        <v>CD$15</v>
      </c>
      <c r="CE1947" s="186" t="str">
        <f t="shared" ref="CE1947:CL1947" si="2308">CE$19</f>
        <v>CE$15</v>
      </c>
      <c r="CF1947" s="186" t="str">
        <f t="shared" si="2308"/>
        <v>CF$15</v>
      </c>
      <c r="CG1947" s="186" t="str">
        <f t="shared" si="2308"/>
        <v>CG$15</v>
      </c>
      <c r="CH1947" s="186" t="str">
        <f t="shared" si="2308"/>
        <v>CH$15</v>
      </c>
      <c r="CI1947" s="186" t="str">
        <f t="shared" si="2308"/>
        <v>CI$15</v>
      </c>
      <c r="CJ1947" s="186" t="str">
        <f t="shared" si="2308"/>
        <v>CJ$15</v>
      </c>
      <c r="CK1947" s="186" t="str">
        <f t="shared" si="2308"/>
        <v>CK$15</v>
      </c>
      <c r="CL1947" s="186" t="str">
        <f t="shared" si="2308"/>
        <v>CL$15</v>
      </c>
    </row>
    <row r="1948" spans="2:90" x14ac:dyDescent="0.4">
      <c r="B1948" s="66" t="s">
        <v>283</v>
      </c>
      <c r="C1948" s="31"/>
      <c r="D1948" t="s">
        <v>1003</v>
      </c>
      <c r="E1948" s="8" t="str">
        <f t="shared" ref="E1948:E1969" si="2309">ROW()&amp;" "&amp;D1948</f>
        <v>1948 FAPPE-IS</v>
      </c>
      <c r="F1948" t="s">
        <v>446</v>
      </c>
      <c r="G1948" s="31" t="s">
        <v>81</v>
      </c>
      <c r="H1948" s="22"/>
      <c r="I1948" s="287"/>
      <c r="J1948" s="287"/>
      <c r="K1948" s="22"/>
      <c r="L1948" s="22"/>
      <c r="M1948" s="22"/>
      <c r="N1948" s="22"/>
      <c r="O1948" s="22"/>
      <c r="P1948" s="22"/>
      <c r="R1948" s="66"/>
      <c r="S1948" s="288"/>
      <c r="T1948" s="288"/>
      <c r="U1948" s="288"/>
      <c r="V1948" s="288"/>
      <c r="W1948" s="288"/>
      <c r="X1948" s="288"/>
      <c r="Y1948" s="288"/>
      <c r="Z1948" s="288"/>
      <c r="AA1948" s="288"/>
      <c r="AB1948" s="288"/>
      <c r="AC1948" s="288"/>
      <c r="AD1948" s="288"/>
      <c r="AE1948" s="288"/>
      <c r="AF1948" s="288"/>
      <c r="AG1948" s="288"/>
      <c r="AH1948" s="288"/>
      <c r="AI1948" s="288"/>
      <c r="AJ1948" s="288"/>
      <c r="AK1948" s="288"/>
      <c r="AL1948" s="288"/>
      <c r="AM1948" s="288"/>
      <c r="AN1948" s="288"/>
      <c r="AO1948" s="288"/>
      <c r="AP1948" s="288"/>
      <c r="AQ1948" s="288"/>
      <c r="AR1948" s="288"/>
      <c r="AS1948" s="288"/>
      <c r="AT1948" s="288"/>
      <c r="AU1948" s="288"/>
      <c r="AV1948" s="288"/>
      <c r="AW1948" s="288"/>
      <c r="AX1948" s="288"/>
      <c r="AY1948" s="288"/>
      <c r="AZ1948" s="288"/>
      <c r="BA1948" s="288"/>
      <c r="BB1948" s="288"/>
      <c r="BC1948" s="288"/>
      <c r="BD1948" s="288"/>
      <c r="BE1948" s="288"/>
      <c r="BF1948" s="288"/>
      <c r="BG1948" s="288"/>
      <c r="BH1948" s="288"/>
      <c r="BI1948" s="288"/>
      <c r="BJ1948" s="288"/>
      <c r="BK1948" s="288"/>
      <c r="BL1948" s="288"/>
      <c r="BM1948" s="288"/>
      <c r="BN1948" s="288"/>
      <c r="BO1948" s="288"/>
      <c r="BP1948" s="288"/>
      <c r="BQ1948" s="288"/>
      <c r="BR1948" s="288"/>
      <c r="BS1948" s="288"/>
      <c r="BT1948" s="288"/>
      <c r="BU1948" s="288"/>
      <c r="BV1948" s="288"/>
      <c r="BW1948" s="288"/>
      <c r="BX1948" s="288"/>
      <c r="BY1948" s="288"/>
      <c r="BZ1948" s="288"/>
      <c r="CA1948" s="288"/>
      <c r="CB1948" s="288"/>
      <c r="CC1948" s="288"/>
      <c r="CD1948" s="288"/>
      <c r="CE1948" s="288"/>
      <c r="CF1948" s="288"/>
      <c r="CG1948" s="288"/>
      <c r="CH1948" s="288"/>
      <c r="CI1948" s="288"/>
      <c r="CJ1948" s="288"/>
      <c r="CK1948" s="288"/>
      <c r="CL1948" s="288"/>
    </row>
    <row r="1949" spans="2:90" x14ac:dyDescent="0.4">
      <c r="B1949" s="122" t="s">
        <v>1004</v>
      </c>
      <c r="D1949" t="s">
        <v>1003</v>
      </c>
      <c r="E1949" s="8" t="str">
        <f t="shared" si="2309"/>
        <v>1949 FAPPE-IS</v>
      </c>
      <c r="K1949" s="448">
        <f>+'Corporate Overhead'!K$34</f>
        <v>4</v>
      </c>
      <c r="L1949" s="448">
        <f>+'Corporate Overhead'!L$34</f>
        <v>4</v>
      </c>
      <c r="M1949" s="448">
        <f>+'Corporate Overhead'!M$34</f>
        <v>4</v>
      </c>
      <c r="N1949" s="448">
        <f>+'Corporate Overhead'!N$34</f>
        <v>4</v>
      </c>
      <c r="O1949" s="448">
        <f>+'Corporate Overhead'!O$34</f>
        <v>4</v>
      </c>
      <c r="P1949" s="448">
        <f>+'Corporate Overhead'!P$34</f>
        <v>4</v>
      </c>
      <c r="Q1949" s="448">
        <f>+'Corporate Overhead'!Q$34</f>
        <v>0</v>
      </c>
      <c r="R1949" s="448">
        <f>+'Corporate Overhead'!R$34</f>
        <v>0</v>
      </c>
      <c r="S1949" s="448">
        <f>+'Corporate Overhead'!S$34</f>
        <v>4</v>
      </c>
      <c r="T1949" s="448">
        <f>+'Corporate Overhead'!T$34</f>
        <v>4</v>
      </c>
      <c r="U1949" s="448">
        <f>+'Corporate Overhead'!U$34</f>
        <v>4</v>
      </c>
      <c r="V1949" s="448">
        <f>+'Corporate Overhead'!V$34</f>
        <v>4</v>
      </c>
      <c r="W1949" s="448">
        <f>+'Corporate Overhead'!W$34</f>
        <v>4</v>
      </c>
      <c r="X1949" s="448">
        <f>+'Corporate Overhead'!X$34</f>
        <v>4</v>
      </c>
      <c r="Y1949" s="448">
        <f>+'Corporate Overhead'!Y$34</f>
        <v>4</v>
      </c>
      <c r="Z1949" s="448">
        <f>+'Corporate Overhead'!Z$34</f>
        <v>4</v>
      </c>
      <c r="AA1949" s="448">
        <f>+'Corporate Overhead'!AA$34</f>
        <v>4</v>
      </c>
      <c r="AB1949" s="448">
        <f>+'Corporate Overhead'!AB$34</f>
        <v>4</v>
      </c>
      <c r="AC1949" s="448">
        <f>+'Corporate Overhead'!AC$34</f>
        <v>4</v>
      </c>
      <c r="AD1949" s="448">
        <f>+'Corporate Overhead'!AD$34</f>
        <v>4</v>
      </c>
      <c r="AE1949" s="448">
        <f>+'Corporate Overhead'!AE$34</f>
        <v>4</v>
      </c>
      <c r="AF1949" s="448">
        <f>+'Corporate Overhead'!AF$34</f>
        <v>4</v>
      </c>
      <c r="AG1949" s="448">
        <f>+'Corporate Overhead'!AG$34</f>
        <v>4</v>
      </c>
      <c r="AH1949" s="448">
        <f>+'Corporate Overhead'!AH$34</f>
        <v>4</v>
      </c>
      <c r="AI1949" s="448">
        <f>+'Corporate Overhead'!AI$34</f>
        <v>4</v>
      </c>
      <c r="AJ1949" s="448">
        <f>+'Corporate Overhead'!AJ$34</f>
        <v>4</v>
      </c>
      <c r="AK1949" s="448">
        <f>+'Corporate Overhead'!AK$34</f>
        <v>4</v>
      </c>
      <c r="AL1949" s="448">
        <f>+'Corporate Overhead'!AL$34</f>
        <v>4</v>
      </c>
      <c r="AM1949" s="448">
        <f>+'Corporate Overhead'!AM$34</f>
        <v>4</v>
      </c>
      <c r="AN1949" s="448">
        <f>+'Corporate Overhead'!AN$34</f>
        <v>4</v>
      </c>
      <c r="AO1949" s="448">
        <f>+'Corporate Overhead'!AO$34</f>
        <v>4</v>
      </c>
      <c r="AP1949" s="448">
        <f>+'Corporate Overhead'!AP$34</f>
        <v>4</v>
      </c>
      <c r="AQ1949" s="448">
        <f>+'Corporate Overhead'!AQ$34</f>
        <v>4</v>
      </c>
      <c r="AR1949" s="448">
        <f>+'Corporate Overhead'!AR$34</f>
        <v>4</v>
      </c>
      <c r="AS1949" s="448">
        <f>+'Corporate Overhead'!AS$34</f>
        <v>4</v>
      </c>
      <c r="AT1949" s="448">
        <f>+'Corporate Overhead'!AT$34</f>
        <v>4</v>
      </c>
      <c r="AU1949" s="448">
        <f>+'Corporate Overhead'!AU$34</f>
        <v>4</v>
      </c>
      <c r="AV1949" s="448">
        <f>+'Corporate Overhead'!AV$34</f>
        <v>4</v>
      </c>
      <c r="AW1949" s="448">
        <f>+'Corporate Overhead'!AW$34</f>
        <v>4</v>
      </c>
      <c r="AX1949" s="448">
        <f>+'Corporate Overhead'!AX$34</f>
        <v>4</v>
      </c>
      <c r="AY1949" s="448">
        <f>+'Corporate Overhead'!AY$34</f>
        <v>4</v>
      </c>
      <c r="AZ1949" s="448">
        <f>+'Corporate Overhead'!AZ$34</f>
        <v>4</v>
      </c>
      <c r="BA1949" s="448">
        <f>+'Corporate Overhead'!BA$34</f>
        <v>4</v>
      </c>
      <c r="BB1949" s="448">
        <f>+'Corporate Overhead'!BB$34</f>
        <v>4</v>
      </c>
      <c r="BC1949" s="448">
        <f>+'Corporate Overhead'!BC$34</f>
        <v>4</v>
      </c>
      <c r="BD1949" s="448">
        <f>+'Corporate Overhead'!BD$34</f>
        <v>4</v>
      </c>
      <c r="BE1949" s="448">
        <f>+'Corporate Overhead'!BE$34</f>
        <v>4</v>
      </c>
      <c r="BF1949" s="448">
        <f>+'Corporate Overhead'!BF$34</f>
        <v>4</v>
      </c>
      <c r="BG1949" s="448">
        <f>+'Corporate Overhead'!BG$34</f>
        <v>4</v>
      </c>
      <c r="BH1949" s="448">
        <f>+'Corporate Overhead'!BH$34</f>
        <v>4</v>
      </c>
      <c r="BI1949" s="448">
        <f>+'Corporate Overhead'!BI$34</f>
        <v>4</v>
      </c>
      <c r="BJ1949" s="448">
        <f>+'Corporate Overhead'!BJ$34</f>
        <v>4</v>
      </c>
      <c r="BK1949" s="448">
        <f>+'Corporate Overhead'!BK$34</f>
        <v>4</v>
      </c>
      <c r="BL1949" s="448">
        <f>+'Corporate Overhead'!BL$34</f>
        <v>4</v>
      </c>
      <c r="BM1949" s="448">
        <f>+'Corporate Overhead'!BM$34</f>
        <v>4</v>
      </c>
      <c r="BN1949" s="448">
        <f>+'Corporate Overhead'!BN$34</f>
        <v>4</v>
      </c>
      <c r="BO1949" s="448">
        <f>+'Corporate Overhead'!BO$34</f>
        <v>4</v>
      </c>
      <c r="BP1949" s="448">
        <f>+'Corporate Overhead'!BP$34</f>
        <v>4</v>
      </c>
      <c r="BQ1949" s="448">
        <f>+'Corporate Overhead'!BQ$34</f>
        <v>4</v>
      </c>
      <c r="BR1949" s="448">
        <f>+'Corporate Overhead'!BR$34</f>
        <v>4</v>
      </c>
      <c r="BS1949" s="448">
        <f>+'Corporate Overhead'!BS$34</f>
        <v>4</v>
      </c>
      <c r="BT1949" s="448">
        <f>+'Corporate Overhead'!BT$34</f>
        <v>4</v>
      </c>
      <c r="BU1949" s="448">
        <f>+'Corporate Overhead'!BU$34</f>
        <v>4</v>
      </c>
      <c r="BV1949" s="448">
        <f>+'Corporate Overhead'!BV$34</f>
        <v>4</v>
      </c>
      <c r="BW1949" s="448">
        <f>+'Corporate Overhead'!BW$34</f>
        <v>4</v>
      </c>
      <c r="BX1949" s="448">
        <f>+'Corporate Overhead'!BX$34</f>
        <v>4</v>
      </c>
      <c r="BY1949" s="448">
        <f>+'Corporate Overhead'!BY$34</f>
        <v>4</v>
      </c>
      <c r="BZ1949" s="448">
        <f>+'Corporate Overhead'!BZ$34</f>
        <v>4</v>
      </c>
      <c r="CA1949" s="448">
        <f>+'Corporate Overhead'!CA$34</f>
        <v>4</v>
      </c>
      <c r="CB1949" s="448">
        <f>+'Corporate Overhead'!CB$34</f>
        <v>4</v>
      </c>
      <c r="CC1949" s="448">
        <f>+'Corporate Overhead'!CC$34</f>
        <v>4</v>
      </c>
      <c r="CD1949" s="448">
        <f>+'Corporate Overhead'!CD$34</f>
        <v>4</v>
      </c>
      <c r="CE1949" s="448">
        <f>+'Corporate Overhead'!CE$34</f>
        <v>4</v>
      </c>
      <c r="CF1949" s="448">
        <f>+'Corporate Overhead'!CF$34</f>
        <v>4</v>
      </c>
      <c r="CG1949" s="448">
        <f>+'Corporate Overhead'!CG$34</f>
        <v>4</v>
      </c>
      <c r="CH1949" s="448">
        <f>+'Corporate Overhead'!CH$34</f>
        <v>4</v>
      </c>
      <c r="CI1949" s="448">
        <f>+'Corporate Overhead'!CI$34</f>
        <v>4</v>
      </c>
      <c r="CJ1949" s="448">
        <f>+'Corporate Overhead'!CJ$34</f>
        <v>4</v>
      </c>
      <c r="CK1949" s="448">
        <f>+'Corporate Overhead'!CK$34</f>
        <v>4</v>
      </c>
      <c r="CL1949" s="448">
        <f>+'Corporate Overhead'!CL$34</f>
        <v>4</v>
      </c>
    </row>
    <row r="1950" spans="2:90" x14ac:dyDescent="0.4">
      <c r="D1950" t="s">
        <v>1003</v>
      </c>
      <c r="E1950" s="8" t="str">
        <f t="shared" si="2309"/>
        <v>1950 FAPPE-IS</v>
      </c>
      <c r="S1950" s="72"/>
      <c r="T1950" s="72"/>
      <c r="U1950" s="72"/>
      <c r="V1950" s="72"/>
      <c r="W1950" s="72"/>
      <c r="X1950" s="72"/>
      <c r="Y1950" s="72"/>
      <c r="Z1950" s="72"/>
      <c r="AA1950" s="72"/>
      <c r="AB1950" s="72"/>
      <c r="AC1950" s="72"/>
      <c r="AD1950" s="72"/>
      <c r="AE1950" s="72"/>
      <c r="AF1950" s="72"/>
      <c r="AG1950" s="72"/>
      <c r="AH1950" s="72"/>
      <c r="AI1950" s="72"/>
      <c r="AJ1950" s="72"/>
      <c r="AK1950" s="72"/>
      <c r="AL1950" s="72"/>
      <c r="AM1950" s="72"/>
      <c r="AN1950" s="72"/>
      <c r="AO1950" s="72"/>
      <c r="AP1950" s="72"/>
      <c r="AQ1950" s="72"/>
      <c r="AR1950" s="72"/>
      <c r="AS1950" s="72"/>
      <c r="AT1950" s="72"/>
      <c r="AU1950" s="72"/>
      <c r="AV1950" s="72"/>
      <c r="AW1950" s="72"/>
      <c r="AX1950" s="72"/>
      <c r="AY1950" s="72"/>
      <c r="AZ1950" s="72"/>
      <c r="BA1950" s="72"/>
      <c r="BB1950" s="72"/>
      <c r="BC1950" s="72"/>
      <c r="BD1950" s="72"/>
      <c r="BE1950" s="72"/>
      <c r="BF1950" s="72"/>
      <c r="BG1950" s="72"/>
      <c r="BH1950" s="72"/>
      <c r="BI1950" s="72"/>
      <c r="BJ1950" s="72"/>
      <c r="BK1950" s="72"/>
      <c r="BL1950" s="72"/>
      <c r="BM1950" s="72"/>
      <c r="BN1950" s="72"/>
      <c r="BO1950" s="72"/>
      <c r="BP1950" s="72"/>
      <c r="BQ1950" s="72"/>
      <c r="BR1950" s="72"/>
      <c r="BS1950" s="72"/>
      <c r="BT1950" s="72"/>
      <c r="BU1950" s="72"/>
      <c r="BV1950" s="72"/>
      <c r="BW1950" s="72"/>
      <c r="BX1950" s="72"/>
      <c r="BY1950" s="72"/>
      <c r="BZ1950" s="72"/>
      <c r="CA1950" s="72"/>
      <c r="CB1950" s="72"/>
      <c r="CC1950" s="72"/>
      <c r="CD1950" s="72"/>
      <c r="CE1950" s="72"/>
      <c r="CF1950" s="72"/>
      <c r="CG1950" s="72"/>
      <c r="CH1950" s="72"/>
      <c r="CI1950" s="72"/>
      <c r="CJ1950" s="72"/>
      <c r="CK1950" s="72"/>
      <c r="CL1950" s="72"/>
    </row>
    <row r="1951" spans="2:90" x14ac:dyDescent="0.4">
      <c r="B1951" s="95" t="str">
        <f>"Assumptions - "&amp;B1948</f>
        <v>Assumptions - Volume driven secondary PP&amp;E:</v>
      </c>
      <c r="C1951" s="31"/>
      <c r="D1951" t="s">
        <v>1003</v>
      </c>
      <c r="E1951" s="8" t="str">
        <f t="shared" si="2309"/>
        <v>1951 FAPPE-IS</v>
      </c>
      <c r="G1951" s="8" t="str">
        <f>E1951</f>
        <v>1951 FAPPE-IS</v>
      </c>
      <c r="H1951" s="31"/>
      <c r="I1951" s="73"/>
      <c r="J1951" s="73"/>
      <c r="K1951" s="31"/>
      <c r="L1951" s="31"/>
      <c r="M1951" s="31"/>
      <c r="N1951" s="31"/>
      <c r="O1951" s="31"/>
      <c r="P1951" s="31"/>
      <c r="R1951" s="67"/>
      <c r="S1951" s="152"/>
      <c r="T1951" s="152"/>
      <c r="U1951" s="152"/>
      <c r="V1951" s="152"/>
      <c r="W1951" s="152"/>
      <c r="X1951" s="152"/>
      <c r="Y1951" s="152"/>
      <c r="Z1951" s="152"/>
      <c r="AA1951" s="152"/>
      <c r="AB1951" s="152"/>
      <c r="AC1951" s="152"/>
      <c r="AD1951" s="152"/>
      <c r="AE1951" s="152"/>
      <c r="AF1951" s="152"/>
      <c r="AG1951" s="152"/>
      <c r="AH1951" s="152"/>
      <c r="AI1951" s="152"/>
      <c r="AJ1951" s="152"/>
      <c r="AK1951" s="152"/>
      <c r="AL1951" s="152"/>
      <c r="AM1951" s="152"/>
      <c r="AN1951" s="152"/>
      <c r="AO1951" s="152"/>
      <c r="AP1951" s="152"/>
      <c r="AQ1951" s="152"/>
      <c r="AR1951" s="152"/>
      <c r="AS1951" s="152"/>
      <c r="AT1951" s="152"/>
      <c r="AU1951" s="152"/>
      <c r="AV1951" s="152"/>
      <c r="AW1951" s="152"/>
      <c r="AX1951" s="152"/>
      <c r="AY1951" s="152"/>
      <c r="AZ1951" s="152"/>
      <c r="BA1951" s="152"/>
      <c r="BB1951" s="152"/>
      <c r="BC1951" s="152"/>
      <c r="BD1951" s="152"/>
      <c r="BE1951" s="152"/>
      <c r="BF1951" s="152"/>
      <c r="BG1951" s="152"/>
      <c r="BH1951" s="152"/>
      <c r="BI1951" s="152"/>
      <c r="BJ1951" s="152"/>
      <c r="BK1951" s="152"/>
      <c r="BL1951" s="152"/>
      <c r="BM1951" s="152"/>
      <c r="BN1951" s="152"/>
      <c r="BO1951" s="152"/>
      <c r="BP1951" s="152"/>
      <c r="BQ1951" s="152"/>
      <c r="BR1951" s="152"/>
      <c r="BS1951" s="152"/>
      <c r="BT1951" s="152"/>
      <c r="BU1951" s="152"/>
      <c r="BV1951" s="152"/>
      <c r="BW1951" s="152"/>
      <c r="BX1951" s="152"/>
      <c r="BY1951" s="152"/>
      <c r="BZ1951" s="152"/>
      <c r="CA1951" s="152"/>
      <c r="CB1951" s="152"/>
      <c r="CC1951" s="152"/>
      <c r="CD1951" s="152"/>
      <c r="CE1951" s="152"/>
      <c r="CF1951" s="152"/>
      <c r="CG1951" s="152"/>
      <c r="CH1951" s="152"/>
      <c r="CI1951" s="152"/>
      <c r="CJ1951" s="152"/>
      <c r="CK1951" s="152"/>
      <c r="CL1951" s="152"/>
    </row>
    <row r="1952" spans="2:90" x14ac:dyDescent="0.4">
      <c r="B1952" s="141" t="s">
        <v>206</v>
      </c>
      <c r="C1952" s="8"/>
      <c r="D1952" t="s">
        <v>1003</v>
      </c>
      <c r="E1952" s="8" t="str">
        <f t="shared" si="2309"/>
        <v>1952 FAPPE-IS</v>
      </c>
      <c r="G1952" s="8" t="str">
        <f>E1952</f>
        <v>1952 FAPPE-IS</v>
      </c>
      <c r="H1952" s="57">
        <v>2</v>
      </c>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row>
    <row r="1953" spans="2:90" x14ac:dyDescent="0.4">
      <c r="C1953" s="8"/>
      <c r="D1953" t="s">
        <v>1003</v>
      </c>
      <c r="E1953" s="8" t="str">
        <f t="shared" si="2309"/>
        <v>1953 FAPPE-IS</v>
      </c>
      <c r="G1953" s="8"/>
      <c r="H1953" s="57"/>
      <c r="S1953" s="72"/>
      <c r="T1953" s="72"/>
      <c r="U1953" s="72"/>
      <c r="V1953" s="72"/>
      <c r="W1953" s="72"/>
      <c r="X1953" s="72"/>
      <c r="Y1953" s="72"/>
      <c r="Z1953" s="72"/>
      <c r="AA1953" s="72"/>
      <c r="AB1953" s="72"/>
      <c r="AC1953" s="72"/>
      <c r="AD1953" s="72"/>
      <c r="AE1953" s="72"/>
      <c r="AF1953" s="72"/>
      <c r="AG1953" s="72"/>
      <c r="AH1953" s="72"/>
      <c r="AI1953" s="72"/>
      <c r="AJ1953" s="72"/>
      <c r="AK1953" s="72"/>
      <c r="AL1953" s="72"/>
      <c r="AM1953" s="72"/>
      <c r="AN1953" s="72"/>
      <c r="AO1953" s="72"/>
      <c r="AP1953" s="72"/>
      <c r="AQ1953" s="72"/>
      <c r="AR1953" s="72"/>
      <c r="AS1953" s="72"/>
      <c r="AT1953" s="72"/>
      <c r="AU1953" s="72"/>
      <c r="AV1953" s="72"/>
      <c r="AW1953" s="72"/>
      <c r="AX1953" s="72"/>
      <c r="AY1953" s="72"/>
      <c r="AZ1953" s="72"/>
      <c r="BA1953" s="72"/>
      <c r="BB1953" s="72"/>
      <c r="BC1953" s="72"/>
      <c r="BD1953" s="72"/>
      <c r="BE1953" s="72"/>
      <c r="BF1953" s="72"/>
      <c r="BG1953" s="72"/>
      <c r="BH1953" s="72"/>
      <c r="BI1953" s="72"/>
      <c r="BJ1953" s="72"/>
      <c r="BK1953" s="72"/>
      <c r="BL1953" s="72"/>
      <c r="BM1953" s="72"/>
      <c r="BN1953" s="72"/>
      <c r="BO1953" s="72"/>
      <c r="BP1953" s="72"/>
      <c r="BQ1953" s="72"/>
      <c r="BR1953" s="72"/>
      <c r="BS1953" s="72"/>
      <c r="BT1953" s="72"/>
      <c r="BU1953" s="72"/>
      <c r="BV1953" s="72"/>
      <c r="BW1953" s="72"/>
      <c r="BX1953" s="72"/>
      <c r="BY1953" s="72"/>
      <c r="BZ1953" s="72"/>
      <c r="CA1953" s="72"/>
      <c r="CB1953" s="72"/>
      <c r="CC1953" s="72"/>
      <c r="CD1953" s="72"/>
      <c r="CE1953" s="72"/>
      <c r="CF1953" s="72"/>
      <c r="CG1953" s="72"/>
      <c r="CH1953" s="72"/>
      <c r="CI1953" s="72"/>
      <c r="CJ1953" s="72"/>
      <c r="CK1953" s="72"/>
      <c r="CL1953" s="72"/>
    </row>
    <row r="1954" spans="2:90" x14ac:dyDescent="0.4">
      <c r="C1954" s="8"/>
      <c r="D1954" t="s">
        <v>1003</v>
      </c>
      <c r="E1954" s="8" t="str">
        <f t="shared" si="2309"/>
        <v>1954 FAPPE-IS</v>
      </c>
      <c r="G1954" s="8"/>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row>
    <row r="1955" spans="2:90" x14ac:dyDescent="0.4">
      <c r="B1955" s="95" t="str">
        <f>B1958&amp;":"</f>
        <v>Capital expenditures - Volume driven secondary PP&amp;E:</v>
      </c>
      <c r="C1955" s="8"/>
      <c r="D1955" t="s">
        <v>1003</v>
      </c>
      <c r="E1955" s="8" t="str">
        <f t="shared" si="2309"/>
        <v>1955 FAPPE-IS</v>
      </c>
      <c r="G1955" s="8"/>
      <c r="S1955" s="72"/>
      <c r="T1955" s="72"/>
      <c r="U1955" s="72"/>
      <c r="V1955" s="72"/>
      <c r="W1955" s="72"/>
      <c r="X1955" s="72"/>
      <c r="Y1955" s="72"/>
      <c r="Z1955" s="72"/>
      <c r="AA1955" s="72"/>
      <c r="AB1955" s="72"/>
      <c r="AC1955" s="72"/>
      <c r="AD1955" s="72"/>
      <c r="AE1955" s="72"/>
      <c r="AF1955" s="72"/>
      <c r="AG1955" s="72"/>
      <c r="AH1955" s="72"/>
      <c r="AI1955" s="72"/>
      <c r="AJ1955" s="72"/>
      <c r="AK1955" s="72"/>
      <c r="AL1955" s="72"/>
      <c r="AM1955" s="72"/>
      <c r="AN1955" s="72"/>
      <c r="AO1955" s="72"/>
      <c r="AP1955" s="72"/>
      <c r="AQ1955" s="72"/>
      <c r="AR1955" s="72"/>
      <c r="AS1955" s="72"/>
      <c r="AT1955" s="72"/>
      <c r="AU1955" s="72"/>
      <c r="AV1955" s="72"/>
      <c r="AW1955" s="72"/>
      <c r="AX1955" s="72"/>
      <c r="AY1955" s="72"/>
      <c r="AZ1955" s="72"/>
      <c r="BA1955" s="72"/>
      <c r="BB1955" s="72"/>
      <c r="BC1955" s="72"/>
      <c r="BD1955" s="72"/>
      <c r="BE1955" s="72"/>
      <c r="BF1955" s="72"/>
      <c r="BG1955" s="72"/>
      <c r="BH1955" s="72"/>
      <c r="BI1955" s="72"/>
      <c r="BJ1955" s="72"/>
      <c r="BK1955" s="72"/>
      <c r="BL1955" s="72"/>
      <c r="BM1955" s="72"/>
      <c r="BN1955" s="72"/>
      <c r="BO1955" s="72"/>
      <c r="BP1955" s="72"/>
      <c r="BQ1955" s="72"/>
      <c r="BR1955" s="72"/>
      <c r="BS1955" s="72"/>
      <c r="BT1955" s="72"/>
      <c r="BU1955" s="72"/>
      <c r="BV1955" s="72"/>
      <c r="BW1955" s="72"/>
      <c r="BX1955" s="72"/>
      <c r="BY1955" s="72"/>
      <c r="BZ1955" s="72"/>
      <c r="CA1955" s="72"/>
      <c r="CB1955" s="72"/>
      <c r="CC1955" s="72"/>
      <c r="CD1955" s="72"/>
      <c r="CE1955" s="72"/>
      <c r="CF1955" s="72"/>
      <c r="CG1955" s="72"/>
      <c r="CH1955" s="72"/>
      <c r="CI1955" s="72"/>
      <c r="CJ1955" s="72"/>
      <c r="CK1955" s="72"/>
      <c r="CL1955" s="72"/>
    </row>
    <row r="1956" spans="2:90" x14ac:dyDescent="0.4">
      <c r="B1956" s="141" t="str">
        <f>"# of FTEs per "&amp;B1974</f>
        <v># of FTEs per no unit</v>
      </c>
      <c r="C1956" s="8"/>
      <c r="D1956" t="s">
        <v>1003</v>
      </c>
      <c r="E1956" s="8" t="str">
        <f t="shared" si="2309"/>
        <v>1956 FAPPE-IS</v>
      </c>
      <c r="G1956" s="8"/>
      <c r="K1956" s="17">
        <v>10</v>
      </c>
      <c r="L1956" s="17">
        <v>10</v>
      </c>
      <c r="M1956" s="17">
        <v>10</v>
      </c>
      <c r="N1956" s="17">
        <v>10</v>
      </c>
      <c r="O1956" s="17">
        <v>10</v>
      </c>
      <c r="P1956" s="17">
        <v>10</v>
      </c>
      <c r="S1956" s="76" cm="1">
        <f t="array" ref="S1956">INDEX($K:$Q,ROW(),MATCH(S$3,$K$2:$Q$2,0))</f>
        <v>10</v>
      </c>
      <c r="T1956" s="76" cm="1">
        <f t="array" ref="T1956">INDEX($K:$Q,ROW(),MATCH(T$3,$K$2:$Q$2,0))</f>
        <v>10</v>
      </c>
      <c r="U1956" s="76" cm="1">
        <f t="array" ref="U1956">INDEX($K:$Q,ROW(),MATCH(U$3,$K$2:$Q$2,0))</f>
        <v>10</v>
      </c>
      <c r="V1956" s="76" cm="1">
        <f t="array" ref="V1956">INDEX($K:$Q,ROW(),MATCH(V$3,$K$2:$Q$2,0))</f>
        <v>10</v>
      </c>
      <c r="W1956" s="76" cm="1">
        <f t="array" ref="W1956">INDEX($K:$Q,ROW(),MATCH(W$3,$K$2:$Q$2,0))</f>
        <v>10</v>
      </c>
      <c r="X1956" s="76" cm="1">
        <f t="array" ref="X1956">INDEX($K:$Q,ROW(),MATCH(X$3,$K$2:$Q$2,0))</f>
        <v>10</v>
      </c>
      <c r="Y1956" s="76" cm="1">
        <f t="array" ref="Y1956">INDEX($K:$Q,ROW(),MATCH(Y$3,$K$2:$Q$2,0))</f>
        <v>10</v>
      </c>
      <c r="Z1956" s="76" cm="1">
        <f t="array" ref="Z1956">INDEX($K:$Q,ROW(),MATCH(Z$3,$K$2:$Q$2,0))</f>
        <v>10</v>
      </c>
      <c r="AA1956" s="76" cm="1">
        <f t="array" ref="AA1956">INDEX($K:$Q,ROW(),MATCH(AA$3,$K$2:$Q$2,0))</f>
        <v>10</v>
      </c>
      <c r="AB1956" s="76" cm="1">
        <f t="array" ref="AB1956">INDEX($K:$Q,ROW(),MATCH(AB$3,$K$2:$Q$2,0))</f>
        <v>10</v>
      </c>
      <c r="AC1956" s="76" cm="1">
        <f t="array" ref="AC1956">INDEX($K:$Q,ROW(),MATCH(AC$3,$K$2:$Q$2,0))</f>
        <v>10</v>
      </c>
      <c r="AD1956" s="76" cm="1">
        <f t="array" ref="AD1956">INDEX($K:$Q,ROW(),MATCH(AD$3,$K$2:$Q$2,0))</f>
        <v>10</v>
      </c>
      <c r="AE1956" s="76" cm="1">
        <f t="array" ref="AE1956">INDEX($K:$Q,ROW(),MATCH(AE$3,$K$2:$Q$2,0))</f>
        <v>10</v>
      </c>
      <c r="AF1956" s="76" cm="1">
        <f t="array" ref="AF1956">INDEX($K:$Q,ROW(),MATCH(AF$3,$K$2:$Q$2,0))</f>
        <v>10</v>
      </c>
      <c r="AG1956" s="76" cm="1">
        <f t="array" ref="AG1956">INDEX($K:$Q,ROW(),MATCH(AG$3,$K$2:$Q$2,0))</f>
        <v>10</v>
      </c>
      <c r="AH1956" s="76" cm="1">
        <f t="array" ref="AH1956">INDEX($K:$Q,ROW(),MATCH(AH$3,$K$2:$Q$2,0))</f>
        <v>10</v>
      </c>
      <c r="AI1956" s="76" cm="1">
        <f t="array" ref="AI1956">INDEX($K:$Q,ROW(),MATCH(AI$3,$K$2:$Q$2,0))</f>
        <v>10</v>
      </c>
      <c r="AJ1956" s="76" cm="1">
        <f t="array" ref="AJ1956">INDEX($K:$Q,ROW(),MATCH(AJ$3,$K$2:$Q$2,0))</f>
        <v>10</v>
      </c>
      <c r="AK1956" s="76" cm="1">
        <f t="array" ref="AK1956">INDEX($K:$Q,ROW(),MATCH(AK$3,$K$2:$Q$2,0))</f>
        <v>10</v>
      </c>
      <c r="AL1956" s="76" cm="1">
        <f t="array" ref="AL1956">INDEX($K:$Q,ROW(),MATCH(AL$3,$K$2:$Q$2,0))</f>
        <v>10</v>
      </c>
      <c r="AM1956" s="76" cm="1">
        <f t="array" ref="AM1956">INDEX($K:$Q,ROW(),MATCH(AM$3,$K$2:$Q$2,0))</f>
        <v>10</v>
      </c>
      <c r="AN1956" s="76" cm="1">
        <f t="array" ref="AN1956">INDEX($K:$Q,ROW(),MATCH(AN$3,$K$2:$Q$2,0))</f>
        <v>10</v>
      </c>
      <c r="AO1956" s="76" cm="1">
        <f t="array" ref="AO1956">INDEX($K:$Q,ROW(),MATCH(AO$3,$K$2:$Q$2,0))</f>
        <v>10</v>
      </c>
      <c r="AP1956" s="76" cm="1">
        <f t="array" ref="AP1956">INDEX($K:$Q,ROW(),MATCH(AP$3,$K$2:$Q$2,0))</f>
        <v>10</v>
      </c>
      <c r="AQ1956" s="76" cm="1">
        <f t="array" ref="AQ1956">INDEX($K:$Q,ROW(),MATCH(AQ$3,$K$2:$Q$2,0))</f>
        <v>10</v>
      </c>
      <c r="AR1956" s="76" cm="1">
        <f t="array" ref="AR1956">INDEX($K:$Q,ROW(),MATCH(AR$3,$K$2:$Q$2,0))</f>
        <v>10</v>
      </c>
      <c r="AS1956" s="76" cm="1">
        <f t="array" ref="AS1956">INDEX($K:$Q,ROW(),MATCH(AS$3,$K$2:$Q$2,0))</f>
        <v>10</v>
      </c>
      <c r="AT1956" s="76" cm="1">
        <f t="array" ref="AT1956">INDEX($K:$Q,ROW(),MATCH(AT$3,$K$2:$Q$2,0))</f>
        <v>10</v>
      </c>
      <c r="AU1956" s="76" cm="1">
        <f t="array" ref="AU1956">INDEX($K:$Q,ROW(),MATCH(AU$3,$K$2:$Q$2,0))</f>
        <v>10</v>
      </c>
      <c r="AV1956" s="76" cm="1">
        <f t="array" ref="AV1956">INDEX($K:$Q,ROW(),MATCH(AV$3,$K$2:$Q$2,0))</f>
        <v>10</v>
      </c>
      <c r="AW1956" s="76" cm="1">
        <f t="array" ref="AW1956">INDEX($K:$Q,ROW(),MATCH(AW$3,$K$2:$Q$2,0))</f>
        <v>10</v>
      </c>
      <c r="AX1956" s="76" cm="1">
        <f t="array" ref="AX1956">INDEX($K:$Q,ROW(),MATCH(AX$3,$K$2:$Q$2,0))</f>
        <v>10</v>
      </c>
      <c r="AY1956" s="76" cm="1">
        <f t="array" ref="AY1956">INDEX($K:$Q,ROW(),MATCH(AY$3,$K$2:$Q$2,0))</f>
        <v>10</v>
      </c>
      <c r="AZ1956" s="76" cm="1">
        <f t="array" ref="AZ1956">INDEX($K:$Q,ROW(),MATCH(AZ$3,$K$2:$Q$2,0))</f>
        <v>10</v>
      </c>
      <c r="BA1956" s="76" cm="1">
        <f t="array" ref="BA1956">INDEX($K:$Q,ROW(),MATCH(BA$3,$K$2:$Q$2,0))</f>
        <v>10</v>
      </c>
      <c r="BB1956" s="76" cm="1">
        <f t="array" ref="BB1956">INDEX($K:$Q,ROW(),MATCH(BB$3,$K$2:$Q$2,0))</f>
        <v>10</v>
      </c>
      <c r="BC1956" s="76" cm="1">
        <f t="array" ref="BC1956">INDEX($K:$Q,ROW(),MATCH(BC$3,$K$2:$Q$2,0))</f>
        <v>10</v>
      </c>
      <c r="BD1956" s="76" cm="1">
        <f t="array" ref="BD1956">INDEX($K:$Q,ROW(),MATCH(BD$3,$K$2:$Q$2,0))</f>
        <v>10</v>
      </c>
      <c r="BE1956" s="76" cm="1">
        <f t="array" ref="BE1956">INDEX($K:$Q,ROW(),MATCH(BE$3,$K$2:$Q$2,0))</f>
        <v>10</v>
      </c>
      <c r="BF1956" s="76" cm="1">
        <f t="array" ref="BF1956">INDEX($K:$Q,ROW(),MATCH(BF$3,$K$2:$Q$2,0))</f>
        <v>10</v>
      </c>
      <c r="BG1956" s="76" cm="1">
        <f t="array" ref="BG1956">INDEX($K:$Q,ROW(),MATCH(BG$3,$K$2:$Q$2,0))</f>
        <v>10</v>
      </c>
      <c r="BH1956" s="76" cm="1">
        <f t="array" ref="BH1956">INDEX($K:$Q,ROW(),MATCH(BH$3,$K$2:$Q$2,0))</f>
        <v>10</v>
      </c>
      <c r="BI1956" s="76" cm="1">
        <f t="array" ref="BI1956">INDEX($K:$Q,ROW(),MATCH(BI$3,$K$2:$Q$2,0))</f>
        <v>10</v>
      </c>
      <c r="BJ1956" s="76" cm="1">
        <f t="array" ref="BJ1956">INDEX($K:$Q,ROW(),MATCH(BJ$3,$K$2:$Q$2,0))</f>
        <v>10</v>
      </c>
      <c r="BK1956" s="76" cm="1">
        <f t="array" ref="BK1956">INDEX($K:$Q,ROW(),MATCH(BK$3,$K$2:$Q$2,0))</f>
        <v>10</v>
      </c>
      <c r="BL1956" s="76" cm="1">
        <f t="array" ref="BL1956">INDEX($K:$Q,ROW(),MATCH(BL$3,$K$2:$Q$2,0))</f>
        <v>10</v>
      </c>
      <c r="BM1956" s="76" cm="1">
        <f t="array" ref="BM1956">INDEX($K:$Q,ROW(),MATCH(BM$3,$K$2:$Q$2,0))</f>
        <v>10</v>
      </c>
      <c r="BN1956" s="76" cm="1">
        <f t="array" ref="BN1956">INDEX($K:$Q,ROW(),MATCH(BN$3,$K$2:$Q$2,0))</f>
        <v>10</v>
      </c>
      <c r="BO1956" s="76" cm="1">
        <f t="array" ref="BO1956">INDEX($K:$Q,ROW(),MATCH(BO$3,$K$2:$Q$2,0))</f>
        <v>10</v>
      </c>
      <c r="BP1956" s="76" cm="1">
        <f t="array" ref="BP1956">INDEX($K:$Q,ROW(),MATCH(BP$3,$K$2:$Q$2,0))</f>
        <v>10</v>
      </c>
      <c r="BQ1956" s="76" cm="1">
        <f t="array" ref="BQ1956">INDEX($K:$Q,ROW(),MATCH(BQ$3,$K$2:$Q$2,0))</f>
        <v>10</v>
      </c>
      <c r="BR1956" s="76" cm="1">
        <f t="array" ref="BR1956">INDEX($K:$Q,ROW(),MATCH(BR$3,$K$2:$Q$2,0))</f>
        <v>10</v>
      </c>
      <c r="BS1956" s="76" cm="1">
        <f t="array" ref="BS1956">INDEX($K:$Q,ROW(),MATCH(BS$3,$K$2:$Q$2,0))</f>
        <v>10</v>
      </c>
      <c r="BT1956" s="76" cm="1">
        <f t="array" ref="BT1956">INDEX($K:$Q,ROW(),MATCH(BT$3,$K$2:$Q$2,0))</f>
        <v>10</v>
      </c>
      <c r="BU1956" s="76" cm="1">
        <f t="array" ref="BU1956">INDEX($K:$Q,ROW(),MATCH(BU$3,$K$2:$Q$2,0))</f>
        <v>10</v>
      </c>
      <c r="BV1956" s="76" cm="1">
        <f t="array" ref="BV1956">INDEX($K:$Q,ROW(),MATCH(BV$3,$K$2:$Q$2,0))</f>
        <v>10</v>
      </c>
      <c r="BW1956" s="76" cm="1">
        <f t="array" ref="BW1956">INDEX($K:$Q,ROW(),MATCH(BW$3,$K$2:$Q$2,0))</f>
        <v>10</v>
      </c>
      <c r="BX1956" s="76" cm="1">
        <f t="array" ref="BX1956">INDEX($K:$Q,ROW(),MATCH(BX$3,$K$2:$Q$2,0))</f>
        <v>10</v>
      </c>
      <c r="BY1956" s="76" cm="1">
        <f t="array" ref="BY1956">INDEX($K:$Q,ROW(),MATCH(BY$3,$K$2:$Q$2,0))</f>
        <v>10</v>
      </c>
      <c r="BZ1956" s="76" cm="1">
        <f t="array" ref="BZ1956">INDEX($K:$Q,ROW(),MATCH(BZ$3,$K$2:$Q$2,0))</f>
        <v>10</v>
      </c>
      <c r="CA1956" s="76" cm="1">
        <f t="array" ref="CA1956">INDEX($K:$Q,ROW(),MATCH(CA$3,$K$2:$Q$2,0))</f>
        <v>10</v>
      </c>
      <c r="CB1956" s="76" cm="1">
        <f t="array" ref="CB1956">INDEX($K:$Q,ROW(),MATCH(CB$3,$K$2:$Q$2,0))</f>
        <v>10</v>
      </c>
      <c r="CC1956" s="76" cm="1">
        <f t="array" ref="CC1956">INDEX($K:$Q,ROW(),MATCH(CC$3,$K$2:$Q$2,0))</f>
        <v>10</v>
      </c>
      <c r="CD1956" s="76" cm="1">
        <f t="array" ref="CD1956">INDEX($K:$Q,ROW(),MATCH(CD$3,$K$2:$Q$2,0))</f>
        <v>10</v>
      </c>
      <c r="CE1956" s="76" cm="1">
        <f t="array" ref="CE1956">INDEX($K:$Q,ROW(),MATCH(CE$3,$K$2:$Q$2,0))</f>
        <v>10</v>
      </c>
      <c r="CF1956" s="76" cm="1">
        <f t="array" ref="CF1956">INDEX($K:$Q,ROW(),MATCH(CF$3,$K$2:$Q$2,0))</f>
        <v>10</v>
      </c>
      <c r="CG1956" s="76" cm="1">
        <f t="array" ref="CG1956">INDEX($K:$Q,ROW(),MATCH(CG$3,$K$2:$Q$2,0))</f>
        <v>10</v>
      </c>
      <c r="CH1956" s="76" cm="1">
        <f t="array" ref="CH1956">INDEX($K:$Q,ROW(),MATCH(CH$3,$K$2:$Q$2,0))</f>
        <v>10</v>
      </c>
      <c r="CI1956" s="76" cm="1">
        <f t="array" ref="CI1956">INDEX($K:$Q,ROW(),MATCH(CI$3,$K$2:$Q$2,0))</f>
        <v>10</v>
      </c>
      <c r="CJ1956" s="76" cm="1">
        <f t="array" ref="CJ1956">INDEX($K:$Q,ROW(),MATCH(CJ$3,$K$2:$Q$2,0))</f>
        <v>10</v>
      </c>
      <c r="CK1956" s="76" cm="1">
        <f t="array" ref="CK1956">INDEX($K:$Q,ROW(),MATCH(CK$3,$K$2:$Q$2,0))</f>
        <v>10</v>
      </c>
      <c r="CL1956" s="76" cm="1">
        <f t="array" ref="CL1956">INDEX($K:$Q,ROW(),MATCH(CL$3,$K$2:$Q$2,0))</f>
        <v>10</v>
      </c>
    </row>
    <row r="1957" spans="2:90" x14ac:dyDescent="0.4">
      <c r="B1957" s="141" t="str">
        <f>"$ cost per "&amp;B1974</f>
        <v>$ cost per no unit</v>
      </c>
      <c r="C1957" s="8"/>
      <c r="D1957" t="s">
        <v>1003</v>
      </c>
      <c r="E1957" s="8" t="str">
        <f t="shared" si="2309"/>
        <v>1957 FAPPE-IS</v>
      </c>
      <c r="G1957" s="8"/>
      <c r="K1957" s="18">
        <v>30000</v>
      </c>
      <c r="L1957" s="18">
        <v>30000</v>
      </c>
      <c r="M1957" s="18">
        <v>30000</v>
      </c>
      <c r="N1957" s="18"/>
      <c r="O1957" s="18"/>
      <c r="P1957" s="18"/>
      <c r="S1957" s="143" cm="1">
        <f t="array" ref="S1957">INDEX($K:$Q,ROW(),MATCH(S$3,$K$2:$Q$2,0))</f>
        <v>30000</v>
      </c>
      <c r="T1957" s="143" cm="1">
        <f t="array" ref="T1957">INDEX($K:$Q,ROW(),MATCH(T$3,$K$2:$Q$2,0))</f>
        <v>30000</v>
      </c>
      <c r="U1957" s="143" cm="1">
        <f t="array" ref="U1957">INDEX($K:$Q,ROW(),MATCH(U$3,$K$2:$Q$2,0))</f>
        <v>30000</v>
      </c>
      <c r="V1957" s="143" cm="1">
        <f t="array" ref="V1957">INDEX($K:$Q,ROW(),MATCH(V$3,$K$2:$Q$2,0))</f>
        <v>30000</v>
      </c>
      <c r="W1957" s="143" cm="1">
        <f t="array" ref="W1957">INDEX($K:$Q,ROW(),MATCH(W$3,$K$2:$Q$2,0))</f>
        <v>30000</v>
      </c>
      <c r="X1957" s="143" cm="1">
        <f t="array" ref="X1957">INDEX($K:$Q,ROW(),MATCH(X$3,$K$2:$Q$2,0))</f>
        <v>30000</v>
      </c>
      <c r="Y1957" s="143" cm="1">
        <f t="array" ref="Y1957">INDEX($K:$Q,ROW(),MATCH(Y$3,$K$2:$Q$2,0))</f>
        <v>30000</v>
      </c>
      <c r="Z1957" s="143" cm="1">
        <f t="array" ref="Z1957">INDEX($K:$Q,ROW(),MATCH(Z$3,$K$2:$Q$2,0))</f>
        <v>30000</v>
      </c>
      <c r="AA1957" s="143" cm="1">
        <f t="array" ref="AA1957">INDEX($K:$Q,ROW(),MATCH(AA$3,$K$2:$Q$2,0))</f>
        <v>30000</v>
      </c>
      <c r="AB1957" s="143" cm="1">
        <f t="array" ref="AB1957">INDEX($K:$Q,ROW(),MATCH(AB$3,$K$2:$Q$2,0))</f>
        <v>30000</v>
      </c>
      <c r="AC1957" s="143" cm="1">
        <f t="array" ref="AC1957">INDEX($K:$Q,ROW(),MATCH(AC$3,$K$2:$Q$2,0))</f>
        <v>30000</v>
      </c>
      <c r="AD1957" s="143" cm="1">
        <f t="array" ref="AD1957">INDEX($K:$Q,ROW(),MATCH(AD$3,$K$2:$Q$2,0))</f>
        <v>30000</v>
      </c>
      <c r="AE1957" s="143" cm="1">
        <f t="array" ref="AE1957">INDEX($K:$Q,ROW(),MATCH(AE$3,$K$2:$Q$2,0))</f>
        <v>30000</v>
      </c>
      <c r="AF1957" s="143" cm="1">
        <f t="array" ref="AF1957">INDEX($K:$Q,ROW(),MATCH(AF$3,$K$2:$Q$2,0))</f>
        <v>30000</v>
      </c>
      <c r="AG1957" s="143" cm="1">
        <f t="array" ref="AG1957">INDEX($K:$Q,ROW(),MATCH(AG$3,$K$2:$Q$2,0))</f>
        <v>30000</v>
      </c>
      <c r="AH1957" s="143" cm="1">
        <f t="array" ref="AH1957">INDEX($K:$Q,ROW(),MATCH(AH$3,$K$2:$Q$2,0))</f>
        <v>30000</v>
      </c>
      <c r="AI1957" s="143" cm="1">
        <f t="array" ref="AI1957">INDEX($K:$Q,ROW(),MATCH(AI$3,$K$2:$Q$2,0))</f>
        <v>30000</v>
      </c>
      <c r="AJ1957" s="143" cm="1">
        <f t="array" ref="AJ1957">INDEX($K:$Q,ROW(),MATCH(AJ$3,$K$2:$Q$2,0))</f>
        <v>30000</v>
      </c>
      <c r="AK1957" s="143" cm="1">
        <f t="array" ref="AK1957">INDEX($K:$Q,ROW(),MATCH(AK$3,$K$2:$Q$2,0))</f>
        <v>30000</v>
      </c>
      <c r="AL1957" s="143" cm="1">
        <f t="array" ref="AL1957">INDEX($K:$Q,ROW(),MATCH(AL$3,$K$2:$Q$2,0))</f>
        <v>30000</v>
      </c>
      <c r="AM1957" s="143" cm="1">
        <f t="array" ref="AM1957">INDEX($K:$Q,ROW(),MATCH(AM$3,$K$2:$Q$2,0))</f>
        <v>30000</v>
      </c>
      <c r="AN1957" s="143" cm="1">
        <f t="array" ref="AN1957">INDEX($K:$Q,ROW(),MATCH(AN$3,$K$2:$Q$2,0))</f>
        <v>30000</v>
      </c>
      <c r="AO1957" s="143" cm="1">
        <f t="array" ref="AO1957">INDEX($K:$Q,ROW(),MATCH(AO$3,$K$2:$Q$2,0))</f>
        <v>30000</v>
      </c>
      <c r="AP1957" s="143" cm="1">
        <f t="array" ref="AP1957">INDEX($K:$Q,ROW(),MATCH(AP$3,$K$2:$Q$2,0))</f>
        <v>30000</v>
      </c>
      <c r="AQ1957" s="143" cm="1">
        <f t="array" ref="AQ1957">INDEX($K:$Q,ROW(),MATCH(AQ$3,$K$2:$Q$2,0))</f>
        <v>30000</v>
      </c>
      <c r="AR1957" s="143" cm="1">
        <f t="array" ref="AR1957">INDEX($K:$Q,ROW(),MATCH(AR$3,$K$2:$Q$2,0))</f>
        <v>30000</v>
      </c>
      <c r="AS1957" s="143" cm="1">
        <f t="array" ref="AS1957">INDEX($K:$Q,ROW(),MATCH(AS$3,$K$2:$Q$2,0))</f>
        <v>30000</v>
      </c>
      <c r="AT1957" s="143" cm="1">
        <f t="array" ref="AT1957">INDEX($K:$Q,ROW(),MATCH(AT$3,$K$2:$Q$2,0))</f>
        <v>30000</v>
      </c>
      <c r="AU1957" s="143" cm="1">
        <f t="array" ref="AU1957">INDEX($K:$Q,ROW(),MATCH(AU$3,$K$2:$Q$2,0))</f>
        <v>30000</v>
      </c>
      <c r="AV1957" s="143" cm="1">
        <f t="array" ref="AV1957">INDEX($K:$Q,ROW(),MATCH(AV$3,$K$2:$Q$2,0))</f>
        <v>30000</v>
      </c>
      <c r="AW1957" s="143" cm="1">
        <f t="array" ref="AW1957">INDEX($K:$Q,ROW(),MATCH(AW$3,$K$2:$Q$2,0))</f>
        <v>30000</v>
      </c>
      <c r="AX1957" s="143" cm="1">
        <f t="array" ref="AX1957">INDEX($K:$Q,ROW(),MATCH(AX$3,$K$2:$Q$2,0))</f>
        <v>30000</v>
      </c>
      <c r="AY1957" s="143" cm="1">
        <f t="array" ref="AY1957">INDEX($K:$Q,ROW(),MATCH(AY$3,$K$2:$Q$2,0))</f>
        <v>30000</v>
      </c>
      <c r="AZ1957" s="143" cm="1">
        <f t="array" ref="AZ1957">INDEX($K:$Q,ROW(),MATCH(AZ$3,$K$2:$Q$2,0))</f>
        <v>30000</v>
      </c>
      <c r="BA1957" s="143" cm="1">
        <f t="array" ref="BA1957">INDEX($K:$Q,ROW(),MATCH(BA$3,$K$2:$Q$2,0))</f>
        <v>30000</v>
      </c>
      <c r="BB1957" s="143" cm="1">
        <f t="array" ref="BB1957">INDEX($K:$Q,ROW(),MATCH(BB$3,$K$2:$Q$2,0))</f>
        <v>30000</v>
      </c>
      <c r="BC1957" s="143" cm="1">
        <f t="array" ref="BC1957">INDEX($K:$Q,ROW(),MATCH(BC$3,$K$2:$Q$2,0))</f>
        <v>0</v>
      </c>
      <c r="BD1957" s="143" cm="1">
        <f t="array" ref="BD1957">INDEX($K:$Q,ROW(),MATCH(BD$3,$K$2:$Q$2,0))</f>
        <v>0</v>
      </c>
      <c r="BE1957" s="143" cm="1">
        <f t="array" ref="BE1957">INDEX($K:$Q,ROW(),MATCH(BE$3,$K$2:$Q$2,0))</f>
        <v>0</v>
      </c>
      <c r="BF1957" s="143" cm="1">
        <f t="array" ref="BF1957">INDEX($K:$Q,ROW(),MATCH(BF$3,$K$2:$Q$2,0))</f>
        <v>0</v>
      </c>
      <c r="BG1957" s="143" cm="1">
        <f t="array" ref="BG1957">INDEX($K:$Q,ROW(),MATCH(BG$3,$K$2:$Q$2,0))</f>
        <v>0</v>
      </c>
      <c r="BH1957" s="143" cm="1">
        <f t="array" ref="BH1957">INDEX($K:$Q,ROW(),MATCH(BH$3,$K$2:$Q$2,0))</f>
        <v>0</v>
      </c>
      <c r="BI1957" s="143" cm="1">
        <f t="array" ref="BI1957">INDEX($K:$Q,ROW(),MATCH(BI$3,$K$2:$Q$2,0))</f>
        <v>0</v>
      </c>
      <c r="BJ1957" s="143" cm="1">
        <f t="array" ref="BJ1957">INDEX($K:$Q,ROW(),MATCH(BJ$3,$K$2:$Q$2,0))</f>
        <v>0</v>
      </c>
      <c r="BK1957" s="143" cm="1">
        <f t="array" ref="BK1957">INDEX($K:$Q,ROW(),MATCH(BK$3,$K$2:$Q$2,0))</f>
        <v>0</v>
      </c>
      <c r="BL1957" s="143" cm="1">
        <f t="array" ref="BL1957">INDEX($K:$Q,ROW(),MATCH(BL$3,$K$2:$Q$2,0))</f>
        <v>0</v>
      </c>
      <c r="BM1957" s="143" cm="1">
        <f t="array" ref="BM1957">INDEX($K:$Q,ROW(),MATCH(BM$3,$K$2:$Q$2,0))</f>
        <v>0</v>
      </c>
      <c r="BN1957" s="143" cm="1">
        <f t="array" ref="BN1957">INDEX($K:$Q,ROW(),MATCH(BN$3,$K$2:$Q$2,0))</f>
        <v>0</v>
      </c>
      <c r="BO1957" s="143" cm="1">
        <f t="array" ref="BO1957">INDEX($K:$Q,ROW(),MATCH(BO$3,$K$2:$Q$2,0))</f>
        <v>0</v>
      </c>
      <c r="BP1957" s="143" cm="1">
        <f t="array" ref="BP1957">INDEX($K:$Q,ROW(),MATCH(BP$3,$K$2:$Q$2,0))</f>
        <v>0</v>
      </c>
      <c r="BQ1957" s="143" cm="1">
        <f t="array" ref="BQ1957">INDEX($K:$Q,ROW(),MATCH(BQ$3,$K$2:$Q$2,0))</f>
        <v>0</v>
      </c>
      <c r="BR1957" s="143" cm="1">
        <f t="array" ref="BR1957">INDEX($K:$Q,ROW(),MATCH(BR$3,$K$2:$Q$2,0))</f>
        <v>0</v>
      </c>
      <c r="BS1957" s="143" cm="1">
        <f t="array" ref="BS1957">INDEX($K:$Q,ROW(),MATCH(BS$3,$K$2:$Q$2,0))</f>
        <v>0</v>
      </c>
      <c r="BT1957" s="143" cm="1">
        <f t="array" ref="BT1957">INDEX($K:$Q,ROW(),MATCH(BT$3,$K$2:$Q$2,0))</f>
        <v>0</v>
      </c>
      <c r="BU1957" s="143" cm="1">
        <f t="array" ref="BU1957">INDEX($K:$Q,ROW(),MATCH(BU$3,$K$2:$Q$2,0))</f>
        <v>0</v>
      </c>
      <c r="BV1957" s="143" cm="1">
        <f t="array" ref="BV1957">INDEX($K:$Q,ROW(),MATCH(BV$3,$K$2:$Q$2,0))</f>
        <v>0</v>
      </c>
      <c r="BW1957" s="143" cm="1">
        <f t="array" ref="BW1957">INDEX($K:$Q,ROW(),MATCH(BW$3,$K$2:$Q$2,0))</f>
        <v>0</v>
      </c>
      <c r="BX1957" s="143" cm="1">
        <f t="array" ref="BX1957">INDEX($K:$Q,ROW(),MATCH(BX$3,$K$2:$Q$2,0))</f>
        <v>0</v>
      </c>
      <c r="BY1957" s="143" cm="1">
        <f t="array" ref="BY1957">INDEX($K:$Q,ROW(),MATCH(BY$3,$K$2:$Q$2,0))</f>
        <v>0</v>
      </c>
      <c r="BZ1957" s="143" cm="1">
        <f t="array" ref="BZ1957">INDEX($K:$Q,ROW(),MATCH(BZ$3,$K$2:$Q$2,0))</f>
        <v>0</v>
      </c>
      <c r="CA1957" s="143" cm="1">
        <f t="array" ref="CA1957">INDEX($K:$Q,ROW(),MATCH(CA$3,$K$2:$Q$2,0))</f>
        <v>0</v>
      </c>
      <c r="CB1957" s="143" cm="1">
        <f t="array" ref="CB1957">INDEX($K:$Q,ROW(),MATCH(CB$3,$K$2:$Q$2,0))</f>
        <v>0</v>
      </c>
      <c r="CC1957" s="143" cm="1">
        <f t="array" ref="CC1957">INDEX($K:$Q,ROW(),MATCH(CC$3,$K$2:$Q$2,0))</f>
        <v>0</v>
      </c>
      <c r="CD1957" s="143" cm="1">
        <f t="array" ref="CD1957">INDEX($K:$Q,ROW(),MATCH(CD$3,$K$2:$Q$2,0))</f>
        <v>0</v>
      </c>
      <c r="CE1957" s="143" cm="1">
        <f t="array" ref="CE1957">INDEX($K:$Q,ROW(),MATCH(CE$3,$K$2:$Q$2,0))</f>
        <v>0</v>
      </c>
      <c r="CF1957" s="143" cm="1">
        <f t="array" ref="CF1957">INDEX($K:$Q,ROW(),MATCH(CF$3,$K$2:$Q$2,0))</f>
        <v>0</v>
      </c>
      <c r="CG1957" s="143" cm="1">
        <f t="array" ref="CG1957">INDEX($K:$Q,ROW(),MATCH(CG$3,$K$2:$Q$2,0))</f>
        <v>0</v>
      </c>
      <c r="CH1957" s="143" cm="1">
        <f t="array" ref="CH1957">INDEX($K:$Q,ROW(),MATCH(CH$3,$K$2:$Q$2,0))</f>
        <v>0</v>
      </c>
      <c r="CI1957" s="143" cm="1">
        <f t="array" ref="CI1957">INDEX($K:$Q,ROW(),MATCH(CI$3,$K$2:$Q$2,0))</f>
        <v>0</v>
      </c>
      <c r="CJ1957" s="143" cm="1">
        <f t="array" ref="CJ1957">INDEX($K:$Q,ROW(),MATCH(CJ$3,$K$2:$Q$2,0))</f>
        <v>0</v>
      </c>
      <c r="CK1957" s="143" cm="1">
        <f t="array" ref="CK1957">INDEX($K:$Q,ROW(),MATCH(CK$3,$K$2:$Q$2,0))</f>
        <v>0</v>
      </c>
      <c r="CL1957" s="143" cm="1">
        <f t="array" ref="CL1957">INDEX($K:$Q,ROW(),MATCH(CL$3,$K$2:$Q$2,0))</f>
        <v>0</v>
      </c>
    </row>
    <row r="1958" spans="2:90" x14ac:dyDescent="0.4">
      <c r="B1958" s="123" t="str">
        <f>"Capital expenditures - "&amp;SUBSTITUTE(B1948,":","")</f>
        <v>Capital expenditures - Volume driven secondary PP&amp;E</v>
      </c>
      <c r="C1958" s="8" t="s">
        <v>235</v>
      </c>
      <c r="D1958" t="s">
        <v>1003</v>
      </c>
      <c r="E1958" s="8" t="str">
        <f t="shared" si="2309"/>
        <v>1958 FAPPE-IS</v>
      </c>
      <c r="G1958" s="8"/>
      <c r="H1958" s="27"/>
      <c r="I1958" s="176"/>
      <c r="J1958" s="176"/>
      <c r="K1958" s="115">
        <f t="shared" ref="K1958:P1958" si="2310">SUMIF($3:$3,K$2,1958:1958)</f>
        <v>-360000</v>
      </c>
      <c r="L1958" s="115">
        <f t="shared" si="2310"/>
        <v>-360000</v>
      </c>
      <c r="M1958" s="115">
        <f t="shared" si="2310"/>
        <v>-360000</v>
      </c>
      <c r="N1958" s="115">
        <f t="shared" si="2310"/>
        <v>0</v>
      </c>
      <c r="O1958" s="115">
        <f t="shared" si="2310"/>
        <v>0</v>
      </c>
      <c r="P1958" s="115">
        <f t="shared" si="2310"/>
        <v>0</v>
      </c>
      <c r="R1958" s="58"/>
      <c r="S1958" s="144">
        <f t="shared" ref="S1958" si="2311">-+ROUNDUP(S1949/S1956,0)*S1957</f>
        <v>-30000</v>
      </c>
      <c r="T1958" s="144">
        <f t="shared" ref="T1958:AX1958" si="2312">-+ROUNDUP(T1949/T1956,0)*T1957</f>
        <v>-30000</v>
      </c>
      <c r="U1958" s="144">
        <f t="shared" si="2312"/>
        <v>-30000</v>
      </c>
      <c r="V1958" s="144">
        <f t="shared" si="2312"/>
        <v>-30000</v>
      </c>
      <c r="W1958" s="144">
        <f t="shared" si="2312"/>
        <v>-30000</v>
      </c>
      <c r="X1958" s="144">
        <f t="shared" si="2312"/>
        <v>-30000</v>
      </c>
      <c r="Y1958" s="144">
        <f t="shared" si="2312"/>
        <v>-30000</v>
      </c>
      <c r="Z1958" s="144">
        <f t="shared" si="2312"/>
        <v>-30000</v>
      </c>
      <c r="AA1958" s="144">
        <f t="shared" si="2312"/>
        <v>-30000</v>
      </c>
      <c r="AB1958" s="144">
        <f t="shared" si="2312"/>
        <v>-30000</v>
      </c>
      <c r="AC1958" s="144">
        <f t="shared" si="2312"/>
        <v>-30000</v>
      </c>
      <c r="AD1958" s="144">
        <f t="shared" si="2312"/>
        <v>-30000</v>
      </c>
      <c r="AE1958" s="144">
        <f t="shared" si="2312"/>
        <v>-30000</v>
      </c>
      <c r="AF1958" s="144">
        <f t="shared" si="2312"/>
        <v>-30000</v>
      </c>
      <c r="AG1958" s="144">
        <f t="shared" si="2312"/>
        <v>-30000</v>
      </c>
      <c r="AH1958" s="144">
        <f t="shared" si="2312"/>
        <v>-30000</v>
      </c>
      <c r="AI1958" s="144">
        <f t="shared" si="2312"/>
        <v>-30000</v>
      </c>
      <c r="AJ1958" s="144">
        <f t="shared" si="2312"/>
        <v>-30000</v>
      </c>
      <c r="AK1958" s="144">
        <f t="shared" si="2312"/>
        <v>-30000</v>
      </c>
      <c r="AL1958" s="144">
        <f t="shared" si="2312"/>
        <v>-30000</v>
      </c>
      <c r="AM1958" s="144">
        <f t="shared" si="2312"/>
        <v>-30000</v>
      </c>
      <c r="AN1958" s="144">
        <f t="shared" si="2312"/>
        <v>-30000</v>
      </c>
      <c r="AO1958" s="144">
        <f t="shared" si="2312"/>
        <v>-30000</v>
      </c>
      <c r="AP1958" s="144">
        <f t="shared" si="2312"/>
        <v>-30000</v>
      </c>
      <c r="AQ1958" s="144">
        <f t="shared" si="2312"/>
        <v>-30000</v>
      </c>
      <c r="AR1958" s="144">
        <f t="shared" si="2312"/>
        <v>-30000</v>
      </c>
      <c r="AS1958" s="144">
        <f t="shared" si="2312"/>
        <v>-30000</v>
      </c>
      <c r="AT1958" s="144">
        <f t="shared" si="2312"/>
        <v>-30000</v>
      </c>
      <c r="AU1958" s="144">
        <f t="shared" si="2312"/>
        <v>-30000</v>
      </c>
      <c r="AV1958" s="144">
        <f t="shared" si="2312"/>
        <v>-30000</v>
      </c>
      <c r="AW1958" s="144">
        <f t="shared" si="2312"/>
        <v>-30000</v>
      </c>
      <c r="AX1958" s="144">
        <f t="shared" si="2312"/>
        <v>-30000</v>
      </c>
      <c r="AY1958" s="144">
        <f t="shared" ref="AY1958:CD1958" si="2313">-+ROUNDUP(AY1949/AY1956,0)*AY1957</f>
        <v>-30000</v>
      </c>
      <c r="AZ1958" s="144">
        <f t="shared" si="2313"/>
        <v>-30000</v>
      </c>
      <c r="BA1958" s="144">
        <f t="shared" si="2313"/>
        <v>-30000</v>
      </c>
      <c r="BB1958" s="144">
        <f t="shared" si="2313"/>
        <v>-30000</v>
      </c>
      <c r="BC1958" s="144">
        <f t="shared" si="2313"/>
        <v>0</v>
      </c>
      <c r="BD1958" s="144">
        <f t="shared" si="2313"/>
        <v>0</v>
      </c>
      <c r="BE1958" s="144">
        <f t="shared" si="2313"/>
        <v>0</v>
      </c>
      <c r="BF1958" s="144">
        <f t="shared" si="2313"/>
        <v>0</v>
      </c>
      <c r="BG1958" s="144">
        <f t="shared" si="2313"/>
        <v>0</v>
      </c>
      <c r="BH1958" s="144">
        <f t="shared" si="2313"/>
        <v>0</v>
      </c>
      <c r="BI1958" s="144">
        <f t="shared" si="2313"/>
        <v>0</v>
      </c>
      <c r="BJ1958" s="144">
        <f t="shared" si="2313"/>
        <v>0</v>
      </c>
      <c r="BK1958" s="144">
        <f t="shared" si="2313"/>
        <v>0</v>
      </c>
      <c r="BL1958" s="144">
        <f t="shared" si="2313"/>
        <v>0</v>
      </c>
      <c r="BM1958" s="144">
        <f t="shared" si="2313"/>
        <v>0</v>
      </c>
      <c r="BN1958" s="144">
        <f t="shared" si="2313"/>
        <v>0</v>
      </c>
      <c r="BO1958" s="144">
        <f t="shared" si="2313"/>
        <v>0</v>
      </c>
      <c r="BP1958" s="144">
        <f t="shared" si="2313"/>
        <v>0</v>
      </c>
      <c r="BQ1958" s="144">
        <f t="shared" si="2313"/>
        <v>0</v>
      </c>
      <c r="BR1958" s="144">
        <f t="shared" si="2313"/>
        <v>0</v>
      </c>
      <c r="BS1958" s="144">
        <f t="shared" si="2313"/>
        <v>0</v>
      </c>
      <c r="BT1958" s="144">
        <f t="shared" si="2313"/>
        <v>0</v>
      </c>
      <c r="BU1958" s="144">
        <f t="shared" si="2313"/>
        <v>0</v>
      </c>
      <c r="BV1958" s="144">
        <f t="shared" si="2313"/>
        <v>0</v>
      </c>
      <c r="BW1958" s="144">
        <f t="shared" si="2313"/>
        <v>0</v>
      </c>
      <c r="BX1958" s="144">
        <f t="shared" si="2313"/>
        <v>0</v>
      </c>
      <c r="BY1958" s="144">
        <f t="shared" si="2313"/>
        <v>0</v>
      </c>
      <c r="BZ1958" s="144">
        <f t="shared" si="2313"/>
        <v>0</v>
      </c>
      <c r="CA1958" s="144">
        <f t="shared" si="2313"/>
        <v>0</v>
      </c>
      <c r="CB1958" s="144">
        <f t="shared" si="2313"/>
        <v>0</v>
      </c>
      <c r="CC1958" s="144">
        <f t="shared" si="2313"/>
        <v>0</v>
      </c>
      <c r="CD1958" s="144">
        <f t="shared" si="2313"/>
        <v>0</v>
      </c>
      <c r="CE1958" s="144">
        <f t="shared" ref="CE1958:CK1958" si="2314">-+ROUNDUP(CE1949/CE1956,0)*CE1957</f>
        <v>0</v>
      </c>
      <c r="CF1958" s="144">
        <f t="shared" si="2314"/>
        <v>0</v>
      </c>
      <c r="CG1958" s="144">
        <f t="shared" si="2314"/>
        <v>0</v>
      </c>
      <c r="CH1958" s="144">
        <f t="shared" si="2314"/>
        <v>0</v>
      </c>
      <c r="CI1958" s="144">
        <f t="shared" si="2314"/>
        <v>0</v>
      </c>
      <c r="CJ1958" s="144">
        <f t="shared" si="2314"/>
        <v>0</v>
      </c>
      <c r="CK1958" s="144">
        <f t="shared" si="2314"/>
        <v>0</v>
      </c>
      <c r="CL1958" s="144">
        <f t="shared" ref="CL1958" si="2315">-+ROUNDUP(CL1949/CL1956,0)*CL1957</f>
        <v>0</v>
      </c>
    </row>
    <row r="1959" spans="2:90" x14ac:dyDescent="0.4">
      <c r="B1959" s="122"/>
      <c r="C1959" s="8"/>
      <c r="D1959" t="s">
        <v>1003</v>
      </c>
      <c r="E1959" s="8" t="str">
        <f t="shared" si="2309"/>
        <v>1959 FAPPE-IS</v>
      </c>
      <c r="G1959" s="8"/>
      <c r="S1959" s="80"/>
      <c r="T1959" s="80"/>
      <c r="U1959" s="80"/>
      <c r="V1959" s="80"/>
      <c r="W1959" s="80"/>
      <c r="X1959" s="80"/>
      <c r="Y1959" s="80"/>
      <c r="Z1959" s="80"/>
      <c r="AA1959" s="80"/>
      <c r="AB1959" s="80"/>
      <c r="AC1959" s="80"/>
      <c r="AD1959" s="80"/>
      <c r="AE1959" s="80"/>
      <c r="AF1959" s="80"/>
      <c r="AG1959" s="80"/>
      <c r="AH1959" s="80"/>
      <c r="AI1959" s="80"/>
      <c r="AJ1959" s="80"/>
      <c r="AK1959" s="80"/>
      <c r="AL1959" s="80"/>
      <c r="AM1959" s="80"/>
      <c r="AN1959" s="80"/>
      <c r="AO1959" s="80"/>
      <c r="AP1959" s="80"/>
      <c r="AQ1959" s="80"/>
      <c r="AR1959" s="80"/>
      <c r="AS1959" s="80"/>
      <c r="AT1959" s="80"/>
      <c r="AU1959" s="80"/>
      <c r="AV1959" s="80"/>
      <c r="AW1959" s="80"/>
      <c r="AX1959" s="80"/>
      <c r="AY1959" s="80"/>
      <c r="AZ1959" s="80"/>
      <c r="BA1959" s="80"/>
      <c r="BB1959" s="80"/>
      <c r="BC1959" s="80"/>
      <c r="BD1959" s="80"/>
      <c r="BE1959" s="80"/>
      <c r="BF1959" s="80"/>
      <c r="BG1959" s="80"/>
      <c r="BH1959" s="80"/>
      <c r="BI1959" s="80"/>
      <c r="BJ1959" s="80"/>
      <c r="BK1959" s="80"/>
      <c r="BL1959" s="80"/>
      <c r="BM1959" s="80"/>
      <c r="BN1959" s="80"/>
      <c r="BO1959" s="80"/>
      <c r="BP1959" s="80"/>
      <c r="BQ1959" s="80"/>
      <c r="BR1959" s="80"/>
      <c r="BS1959" s="80"/>
      <c r="BT1959" s="80"/>
      <c r="BU1959" s="80"/>
      <c r="BV1959" s="80"/>
      <c r="BW1959" s="80"/>
      <c r="BX1959" s="80"/>
      <c r="BY1959" s="80"/>
      <c r="BZ1959" s="80"/>
      <c r="CA1959" s="80"/>
      <c r="CB1959" s="80"/>
      <c r="CC1959" s="80"/>
      <c r="CD1959" s="80"/>
      <c r="CE1959" s="80"/>
      <c r="CF1959" s="80"/>
      <c r="CG1959" s="80"/>
      <c r="CH1959" s="80"/>
      <c r="CI1959" s="80"/>
      <c r="CJ1959" s="80"/>
      <c r="CK1959" s="80"/>
      <c r="CL1959" s="80"/>
    </row>
    <row r="1960" spans="2:90" x14ac:dyDescent="0.4">
      <c r="B1960" s="95" t="s">
        <v>204</v>
      </c>
      <c r="C1960" s="8"/>
      <c r="D1960" t="s">
        <v>1003</v>
      </c>
      <c r="E1960" s="8" t="str">
        <f t="shared" si="2309"/>
        <v>1960 FAPPE-IS</v>
      </c>
      <c r="G1960" s="8"/>
      <c r="H1960" s="12"/>
      <c r="S1960" s="72"/>
      <c r="T1960" s="72"/>
      <c r="U1960" s="72"/>
      <c r="V1960" s="72"/>
      <c r="W1960" s="72"/>
      <c r="X1960" s="72"/>
      <c r="Y1960" s="72"/>
      <c r="Z1960" s="72"/>
      <c r="AA1960" s="72"/>
      <c r="AB1960" s="72"/>
      <c r="AC1960" s="72"/>
      <c r="AD1960" s="72"/>
      <c r="AE1960" s="72"/>
      <c r="AF1960" s="72"/>
      <c r="AG1960" s="72"/>
      <c r="AH1960" s="72"/>
      <c r="AI1960" s="72"/>
      <c r="AJ1960" s="72"/>
      <c r="AK1960" s="72"/>
      <c r="AL1960" s="72"/>
      <c r="AM1960" s="72"/>
      <c r="AN1960" s="72"/>
      <c r="AO1960" s="72"/>
      <c r="AP1960" s="72"/>
      <c r="AQ1960" s="72"/>
      <c r="AR1960" s="72"/>
      <c r="AS1960" s="72"/>
      <c r="AT1960" s="72"/>
      <c r="AU1960" s="72"/>
      <c r="AV1960" s="72"/>
      <c r="AW1960" s="72"/>
      <c r="AX1960" s="72"/>
      <c r="AY1960" s="72"/>
      <c r="AZ1960" s="72"/>
      <c r="BA1960" s="72"/>
      <c r="BB1960" s="72"/>
      <c r="BC1960" s="72"/>
      <c r="BD1960" s="72"/>
      <c r="BE1960" s="72"/>
      <c r="BF1960" s="72"/>
      <c r="BG1960" s="72"/>
      <c r="BH1960" s="72"/>
      <c r="BI1960" s="72"/>
      <c r="BJ1960" s="72"/>
      <c r="BK1960" s="72"/>
      <c r="BL1960" s="72"/>
      <c r="BM1960" s="72"/>
      <c r="BN1960" s="72"/>
      <c r="BO1960" s="72"/>
      <c r="BP1960" s="72"/>
      <c r="BQ1960" s="72"/>
      <c r="BR1960" s="72"/>
      <c r="BS1960" s="72"/>
      <c r="BT1960" s="72"/>
      <c r="BU1960" s="72"/>
      <c r="BV1960" s="72"/>
      <c r="BW1960" s="72"/>
      <c r="BX1960" s="72"/>
      <c r="BY1960" s="72"/>
      <c r="BZ1960" s="72"/>
      <c r="CA1960" s="72"/>
      <c r="CB1960" s="72"/>
      <c r="CC1960" s="72"/>
      <c r="CD1960" s="72"/>
      <c r="CE1960" s="72"/>
      <c r="CF1960" s="72"/>
      <c r="CG1960" s="72"/>
      <c r="CH1960" s="72"/>
      <c r="CI1960" s="72"/>
      <c r="CJ1960" s="72"/>
      <c r="CK1960" s="72"/>
      <c r="CL1960" s="72"/>
    </row>
    <row r="1961" spans="2:90" x14ac:dyDescent="0.4">
      <c r="B1961" s="154" t="str">
        <f>"Depreciation - "&amp;SUBSTITUTE(B1948,":","")</f>
        <v>Depreciation - Volume driven secondary PP&amp;E</v>
      </c>
      <c r="C1961" s="8" t="s">
        <v>233</v>
      </c>
      <c r="D1961" t="s">
        <v>1003</v>
      </c>
      <c r="E1961" s="8" t="str">
        <f t="shared" si="2309"/>
        <v>1961 FAPPE-IS</v>
      </c>
      <c r="G1961" s="8"/>
      <c r="I1961" s="80">
        <f>SUMIF($5:$5,I$2,1959:1959)</f>
        <v>0</v>
      </c>
      <c r="J1961" s="80"/>
      <c r="K1961" s="24">
        <f t="shared" ref="K1961:P1961" ca="1" si="2316">SUMIF($3:$3,K$2,1961:1961)</f>
        <v>-97500</v>
      </c>
      <c r="L1961" s="24">
        <f t="shared" ca="1" si="2316"/>
        <v>-277500</v>
      </c>
      <c r="M1961" s="24">
        <f t="shared" ca="1" si="2316"/>
        <v>-360000</v>
      </c>
      <c r="N1961" s="24">
        <f t="shared" ca="1" si="2316"/>
        <v>-262500</v>
      </c>
      <c r="O1961" s="24">
        <f t="shared" ca="1" si="2316"/>
        <v>-82500</v>
      </c>
      <c r="P1961" s="24">
        <f t="shared" ca="1" si="2316"/>
        <v>0</v>
      </c>
      <c r="R1961" s="24"/>
      <c r="S1961" s="175">
        <f ca="1">+SUM(S1958:OFFSET(S1958,0,-MIN(COLUMN()-COLUMN($R1961),$H1952*12-1)))/($H1952*12)</f>
        <v>-1250</v>
      </c>
      <c r="T1961" s="175">
        <f ca="1">+SUM(T1958:OFFSET(T1958,0,-MIN(COLUMN()-COLUMN($R1961),$H1952*12-1)))/($H1952*12)</f>
        <v>-2500</v>
      </c>
      <c r="U1961" s="175">
        <f ca="1">+SUM(U1958:OFFSET(U1958,0,-MIN(COLUMN()-COLUMN($R1961),$H1952*12-1)))/($H1952*12)</f>
        <v>-3750</v>
      </c>
      <c r="V1961" s="175">
        <f ca="1">+SUM(V1958:OFFSET(V1958,0,-MIN(COLUMN()-COLUMN($R1961),$H1952*12-1)))/($H1952*12)</f>
        <v>-5000</v>
      </c>
      <c r="W1961" s="175">
        <f ca="1">+SUM(W1958:OFFSET(W1958,0,-MIN(COLUMN()-COLUMN($R1961),$H1952*12-1)))/($H1952*12)</f>
        <v>-6250</v>
      </c>
      <c r="X1961" s="175">
        <f ca="1">+SUM(X1958:OFFSET(X1958,0,-MIN(COLUMN()-COLUMN($R1961),$H1952*12-1)))/($H1952*12)</f>
        <v>-7500</v>
      </c>
      <c r="Y1961" s="175">
        <f ca="1">+SUM(Y1958:OFFSET(Y1958,0,-MIN(COLUMN()-COLUMN($R1961),$H1952*12-1)))/($H1952*12)</f>
        <v>-8750</v>
      </c>
      <c r="Z1961" s="175">
        <f ca="1">+SUM(Z1958:OFFSET(Z1958,0,-MIN(COLUMN()-COLUMN($R1961),$H1952*12-1)))/($H1952*12)</f>
        <v>-10000</v>
      </c>
      <c r="AA1961" s="175">
        <f ca="1">+SUM(AA1958:OFFSET(AA1958,0,-MIN(COLUMN()-COLUMN($R1961),$H1952*12-1)))/($H1952*12)</f>
        <v>-11250</v>
      </c>
      <c r="AB1961" s="175">
        <f ca="1">+SUM(AB1958:OFFSET(AB1958,0,-MIN(COLUMN()-COLUMN($R1961),$H1952*12-1)))/($H1952*12)</f>
        <v>-12500</v>
      </c>
      <c r="AC1961" s="175">
        <f ca="1">+SUM(AC1958:OFFSET(AC1958,0,-MIN(COLUMN()-COLUMN($R1961),$H1952*12-1)))/($H1952*12)</f>
        <v>-13750</v>
      </c>
      <c r="AD1961" s="175">
        <f ca="1">+SUM(AD1958:OFFSET(AD1958,0,-MIN(COLUMN()-COLUMN($R1961),$H1952*12-1)))/($H1952*12)</f>
        <v>-15000</v>
      </c>
      <c r="AE1961" s="175">
        <f ca="1">+SUM(AE1958:OFFSET(AE1958,0,-MIN(COLUMN()-COLUMN($R1961),$H1952*12-1)))/($H1952*12)</f>
        <v>-16250</v>
      </c>
      <c r="AF1961" s="175">
        <f ca="1">+SUM(AF1958:OFFSET(AF1958,0,-MIN(COLUMN()-COLUMN($R1961),$H1952*12-1)))/($H1952*12)</f>
        <v>-17500</v>
      </c>
      <c r="AG1961" s="175">
        <f ca="1">+SUM(AG1958:OFFSET(AG1958,0,-MIN(COLUMN()-COLUMN($R1961),$H1952*12-1)))/($H1952*12)</f>
        <v>-18750</v>
      </c>
      <c r="AH1961" s="175">
        <f ca="1">+SUM(AH1958:OFFSET(AH1958,0,-MIN(COLUMN()-COLUMN($R1961),$H1952*12-1)))/($H1952*12)</f>
        <v>-20000</v>
      </c>
      <c r="AI1961" s="175">
        <f ca="1">+SUM(AI1958:OFFSET(AI1958,0,-MIN(COLUMN()-COLUMN($R1961),$H1952*12-1)))/($H1952*12)</f>
        <v>-21250</v>
      </c>
      <c r="AJ1961" s="175">
        <f ca="1">+SUM(AJ1958:OFFSET(AJ1958,0,-MIN(COLUMN()-COLUMN($R1961),$H1952*12-1)))/($H1952*12)</f>
        <v>-22500</v>
      </c>
      <c r="AK1961" s="175">
        <f ca="1">+SUM(AK1958:OFFSET(AK1958,0,-MIN(COLUMN()-COLUMN($R1961),$H1952*12-1)))/($H1952*12)</f>
        <v>-23750</v>
      </c>
      <c r="AL1961" s="175">
        <f ca="1">+SUM(AL1958:OFFSET(AL1958,0,-MIN(COLUMN()-COLUMN($R1961),$H1952*12-1)))/($H1952*12)</f>
        <v>-25000</v>
      </c>
      <c r="AM1961" s="175">
        <f ca="1">+SUM(AM1958:OFFSET(AM1958,0,-MIN(COLUMN()-COLUMN($R1961),$H1952*12-1)))/($H1952*12)</f>
        <v>-26250</v>
      </c>
      <c r="AN1961" s="175">
        <f ca="1">+SUM(AN1958:OFFSET(AN1958,0,-MIN(COLUMN()-COLUMN($R1961),$H1952*12-1)))/($H1952*12)</f>
        <v>-27500</v>
      </c>
      <c r="AO1961" s="175">
        <f ca="1">+SUM(AO1958:OFFSET(AO1958,0,-MIN(COLUMN()-COLUMN($R1961),$H1952*12-1)))/($H1952*12)</f>
        <v>-28750</v>
      </c>
      <c r="AP1961" s="175">
        <f ca="1">+SUM(AP1958:OFFSET(AP1958,0,-MIN(COLUMN()-COLUMN($R1961),$H1952*12-1)))/($H1952*12)</f>
        <v>-30000</v>
      </c>
      <c r="AQ1961" s="175">
        <f ca="1">+SUM(AQ1958:OFFSET(AQ1958,0,-MIN(COLUMN()-COLUMN($R1961),$H1952*12-1)))/($H1952*12)</f>
        <v>-30000</v>
      </c>
      <c r="AR1961" s="175">
        <f ca="1">+SUM(AR1958:OFFSET(AR1958,0,-MIN(COLUMN()-COLUMN($R1961),$H1952*12-1)))/($H1952*12)</f>
        <v>-30000</v>
      </c>
      <c r="AS1961" s="175">
        <f ca="1">+SUM(AS1958:OFFSET(AS1958,0,-MIN(COLUMN()-COLUMN($R1961),$H1952*12-1)))/($H1952*12)</f>
        <v>-30000</v>
      </c>
      <c r="AT1961" s="175">
        <f ca="1">+SUM(AT1958:OFFSET(AT1958,0,-MIN(COLUMN()-COLUMN($R1961),$H1952*12-1)))/($H1952*12)</f>
        <v>-30000</v>
      </c>
      <c r="AU1961" s="175">
        <f ca="1">+SUM(AU1958:OFFSET(AU1958,0,-MIN(COLUMN()-COLUMN($R1961),$H1952*12-1)))/($H1952*12)</f>
        <v>-30000</v>
      </c>
      <c r="AV1961" s="175">
        <f ca="1">+SUM(AV1958:OFFSET(AV1958,0,-MIN(COLUMN()-COLUMN($R1961),$H1952*12-1)))/($H1952*12)</f>
        <v>-30000</v>
      </c>
      <c r="AW1961" s="175">
        <f ca="1">+SUM(AW1958:OFFSET(AW1958,0,-MIN(COLUMN()-COLUMN($R1961),$H1952*12-1)))/($H1952*12)</f>
        <v>-30000</v>
      </c>
      <c r="AX1961" s="175">
        <f ca="1">+SUM(AX1958:OFFSET(AX1958,0,-MIN(COLUMN()-COLUMN($R1961),$H1952*12-1)))/($H1952*12)</f>
        <v>-30000</v>
      </c>
      <c r="AY1961" s="175">
        <f ca="1">+SUM(AY1958:OFFSET(AY1958,0,-MIN(COLUMN()-COLUMN($R1961),$H1952*12-1)))/($H1952*12)</f>
        <v>-30000</v>
      </c>
      <c r="AZ1961" s="175">
        <f ca="1">+SUM(AZ1958:OFFSET(AZ1958,0,-MIN(COLUMN()-COLUMN($R1961),$H1952*12-1)))/($H1952*12)</f>
        <v>-30000</v>
      </c>
      <c r="BA1961" s="175">
        <f ca="1">+SUM(BA1958:OFFSET(BA1958,0,-MIN(COLUMN()-COLUMN($R1961),$H1952*12-1)))/($H1952*12)</f>
        <v>-30000</v>
      </c>
      <c r="BB1961" s="175">
        <f ca="1">+SUM(BB1958:OFFSET(BB1958,0,-MIN(COLUMN()-COLUMN($R1961),$H1952*12-1)))/($H1952*12)</f>
        <v>-30000</v>
      </c>
      <c r="BC1961" s="175">
        <f ca="1">+SUM(BC1958:OFFSET(BC1958,0,-MIN(COLUMN()-COLUMN($R1961),$H1952*12-1)))/($H1952*12)</f>
        <v>-28750</v>
      </c>
      <c r="BD1961" s="175">
        <f ca="1">+SUM(BD1958:OFFSET(BD1958,0,-MIN(COLUMN()-COLUMN($R1961),$H1952*12-1)))/($H1952*12)</f>
        <v>-27500</v>
      </c>
      <c r="BE1961" s="175">
        <f ca="1">+SUM(BE1958:OFFSET(BE1958,0,-MIN(COLUMN()-COLUMN($R1961),$H1952*12-1)))/($H1952*12)</f>
        <v>-26250</v>
      </c>
      <c r="BF1961" s="175">
        <f ca="1">+SUM(BF1958:OFFSET(BF1958,0,-MIN(COLUMN()-COLUMN($R1961),$H1952*12-1)))/($H1952*12)</f>
        <v>-25000</v>
      </c>
      <c r="BG1961" s="175">
        <f ca="1">+SUM(BG1958:OFFSET(BG1958,0,-MIN(COLUMN()-COLUMN($R1961),$H1952*12-1)))/($H1952*12)</f>
        <v>-23750</v>
      </c>
      <c r="BH1961" s="175">
        <f ca="1">+SUM(BH1958:OFFSET(BH1958,0,-MIN(COLUMN()-COLUMN($R1961),$H1952*12-1)))/($H1952*12)</f>
        <v>-22500</v>
      </c>
      <c r="BI1961" s="175">
        <f ca="1">+SUM(BI1958:OFFSET(BI1958,0,-MIN(COLUMN()-COLUMN($R1961),$H1952*12-1)))/($H1952*12)</f>
        <v>-21250</v>
      </c>
      <c r="BJ1961" s="175">
        <f ca="1">+SUM(BJ1958:OFFSET(BJ1958,0,-MIN(COLUMN()-COLUMN($R1961),$H1952*12-1)))/($H1952*12)</f>
        <v>-20000</v>
      </c>
      <c r="BK1961" s="175">
        <f ca="1">+SUM(BK1958:OFFSET(BK1958,0,-MIN(COLUMN()-COLUMN($R1961),$H1952*12-1)))/($H1952*12)</f>
        <v>-18750</v>
      </c>
      <c r="BL1961" s="175">
        <f ca="1">+SUM(BL1958:OFFSET(BL1958,0,-MIN(COLUMN()-COLUMN($R1961),$H1952*12-1)))/($H1952*12)</f>
        <v>-17500</v>
      </c>
      <c r="BM1961" s="175">
        <f ca="1">+SUM(BM1958:OFFSET(BM1958,0,-MIN(COLUMN()-COLUMN($R1961),$H1952*12-1)))/($H1952*12)</f>
        <v>-16250</v>
      </c>
      <c r="BN1961" s="175">
        <f ca="1">+SUM(BN1958:OFFSET(BN1958,0,-MIN(COLUMN()-COLUMN($R1961),$H1952*12-1)))/($H1952*12)</f>
        <v>-15000</v>
      </c>
      <c r="BO1961" s="175">
        <f ca="1">+SUM(BO1958:OFFSET(BO1958,0,-MIN(COLUMN()-COLUMN($R1961),$H1952*12-1)))/($H1952*12)</f>
        <v>-13750</v>
      </c>
      <c r="BP1961" s="175">
        <f ca="1">+SUM(BP1958:OFFSET(BP1958,0,-MIN(COLUMN()-COLUMN($R1961),$H1952*12-1)))/($H1952*12)</f>
        <v>-12500</v>
      </c>
      <c r="BQ1961" s="175">
        <f ca="1">+SUM(BQ1958:OFFSET(BQ1958,0,-MIN(COLUMN()-COLUMN($R1961),$H1952*12-1)))/($H1952*12)</f>
        <v>-11250</v>
      </c>
      <c r="BR1961" s="175">
        <f ca="1">+SUM(BR1958:OFFSET(BR1958,0,-MIN(COLUMN()-COLUMN($R1961),$H1952*12-1)))/($H1952*12)</f>
        <v>-10000</v>
      </c>
      <c r="BS1961" s="175">
        <f ca="1">+SUM(BS1958:OFFSET(BS1958,0,-MIN(COLUMN()-COLUMN($R1961),$H1952*12-1)))/($H1952*12)</f>
        <v>-8750</v>
      </c>
      <c r="BT1961" s="175">
        <f ca="1">+SUM(BT1958:OFFSET(BT1958,0,-MIN(COLUMN()-COLUMN($R1961),$H1952*12-1)))/($H1952*12)</f>
        <v>-7500</v>
      </c>
      <c r="BU1961" s="175">
        <f ca="1">+SUM(BU1958:OFFSET(BU1958,0,-MIN(COLUMN()-COLUMN($R1961),$H1952*12-1)))/($H1952*12)</f>
        <v>-6250</v>
      </c>
      <c r="BV1961" s="175">
        <f ca="1">+SUM(BV1958:OFFSET(BV1958,0,-MIN(COLUMN()-COLUMN($R1961),$H1952*12-1)))/($H1952*12)</f>
        <v>-5000</v>
      </c>
      <c r="BW1961" s="175">
        <f ca="1">+SUM(BW1958:OFFSET(BW1958,0,-MIN(COLUMN()-COLUMN($R1961),$H1952*12-1)))/($H1952*12)</f>
        <v>-3750</v>
      </c>
      <c r="BX1961" s="175">
        <f ca="1">+SUM(BX1958:OFFSET(BX1958,0,-MIN(COLUMN()-COLUMN($R1961),$H1952*12-1)))/($H1952*12)</f>
        <v>-2500</v>
      </c>
      <c r="BY1961" s="175">
        <f ca="1">+SUM(BY1958:OFFSET(BY1958,0,-MIN(COLUMN()-COLUMN($R1961),$H1952*12-1)))/($H1952*12)</f>
        <v>-1250</v>
      </c>
      <c r="BZ1961" s="175">
        <f ca="1">+SUM(BZ1958:OFFSET(BZ1958,0,-MIN(COLUMN()-COLUMN($R1961),$H1952*12-1)))/($H1952*12)</f>
        <v>0</v>
      </c>
      <c r="CA1961" s="175">
        <f ca="1">+SUM(CA1958:OFFSET(CA1958,0,-MIN(COLUMN()-COLUMN($R1961),$H1952*12-1)))/($H1952*12)</f>
        <v>0</v>
      </c>
      <c r="CB1961" s="175">
        <f ca="1">+SUM(CB1958:OFFSET(CB1958,0,-MIN(COLUMN()-COLUMN($R1961),$H1952*12-1)))/($H1952*12)</f>
        <v>0</v>
      </c>
      <c r="CC1961" s="175">
        <f ca="1">+SUM(CC1958:OFFSET(CC1958,0,-MIN(COLUMN()-COLUMN($R1961),$H1952*12-1)))/($H1952*12)</f>
        <v>0</v>
      </c>
      <c r="CD1961" s="175">
        <f ca="1">+SUM(CD1958:OFFSET(CD1958,0,-MIN(COLUMN()-COLUMN($R1961),$H1952*12-1)))/($H1952*12)</f>
        <v>0</v>
      </c>
      <c r="CE1961" s="175">
        <f ca="1">+SUM(CE1958:OFFSET(CE1958,0,-MIN(COLUMN()-COLUMN($R1961),$H1952*12-1)))/($H1952*12)</f>
        <v>0</v>
      </c>
      <c r="CF1961" s="175">
        <f ca="1">+SUM(CF1958:OFFSET(CF1958,0,-MIN(COLUMN()-COLUMN($R1961),$H1952*12-1)))/($H1952*12)</f>
        <v>0</v>
      </c>
      <c r="CG1961" s="175">
        <f ca="1">+SUM(CG1958:OFFSET(CG1958,0,-MIN(COLUMN()-COLUMN($R1961),$H1952*12-1)))/($H1952*12)</f>
        <v>0</v>
      </c>
      <c r="CH1961" s="175">
        <f ca="1">+SUM(CH1958:OFFSET(CH1958,0,-MIN(COLUMN()-COLUMN($R1961),$H1952*12-1)))/($H1952*12)</f>
        <v>0</v>
      </c>
      <c r="CI1961" s="175">
        <f ca="1">+SUM(CI1958:OFFSET(CI1958,0,-MIN(COLUMN()-COLUMN($R1961),$H1952*12-1)))/($H1952*12)</f>
        <v>0</v>
      </c>
      <c r="CJ1961" s="175">
        <f ca="1">+SUM(CJ1958:OFFSET(CJ1958,0,-MIN(COLUMN()-COLUMN($R1961),$H1952*12-1)))/($H1952*12)</f>
        <v>0</v>
      </c>
      <c r="CK1961" s="175">
        <f ca="1">+SUM(CK1958:OFFSET(CK1958,0,-MIN(COLUMN()-COLUMN($R1961),$H1952*12-1)))/($H1952*12)</f>
        <v>0</v>
      </c>
      <c r="CL1961" s="175">
        <f ca="1">+SUM(CL1958:OFFSET(CL1958,0,-MIN(COLUMN()-COLUMN($R1961),$H1952*12-1)))/($H1952*12)</f>
        <v>0</v>
      </c>
    </row>
    <row r="1962" spans="2:90" x14ac:dyDescent="0.4">
      <c r="B1962" s="122"/>
      <c r="C1962" s="8"/>
      <c r="D1962" t="s">
        <v>1003</v>
      </c>
      <c r="E1962" s="8" t="str">
        <f t="shared" si="2309"/>
        <v>1962 FAPPE-IS</v>
      </c>
      <c r="G1962" s="8"/>
      <c r="I1962" s="62"/>
      <c r="J1962" s="62"/>
      <c r="K1962" s="53"/>
      <c r="L1962" s="53"/>
      <c r="M1962" s="53"/>
      <c r="N1962" s="53"/>
      <c r="O1962" s="53"/>
      <c r="P1962" s="53"/>
      <c r="R1962" s="82"/>
      <c r="S1962" s="149"/>
      <c r="T1962" s="149"/>
      <c r="U1962" s="149"/>
      <c r="V1962" s="149"/>
      <c r="W1962" s="149"/>
      <c r="X1962" s="149"/>
      <c r="Y1962" s="149"/>
      <c r="Z1962" s="149"/>
      <c r="AA1962" s="149"/>
      <c r="AB1962" s="149"/>
      <c r="AC1962" s="149"/>
      <c r="AD1962" s="149"/>
      <c r="AE1962" s="149"/>
      <c r="AF1962" s="149"/>
      <c r="AG1962" s="149"/>
      <c r="AH1962" s="149"/>
      <c r="AI1962" s="149"/>
      <c r="AJ1962" s="149"/>
      <c r="AK1962" s="149"/>
      <c r="AL1962" s="149"/>
      <c r="AM1962" s="149"/>
      <c r="AN1962" s="149"/>
      <c r="AO1962" s="149"/>
      <c r="AP1962" s="149"/>
      <c r="AQ1962" s="149"/>
      <c r="AR1962" s="149"/>
      <c r="AS1962" s="149"/>
      <c r="AT1962" s="149"/>
      <c r="AU1962" s="149"/>
      <c r="AV1962" s="149"/>
      <c r="AW1962" s="149"/>
      <c r="AX1962" s="149"/>
      <c r="AY1962" s="149"/>
      <c r="AZ1962" s="149"/>
      <c r="BA1962" s="149"/>
      <c r="BB1962" s="149"/>
      <c r="BC1962" s="149"/>
      <c r="BD1962" s="149"/>
      <c r="BE1962" s="149"/>
      <c r="BF1962" s="149"/>
      <c r="BG1962" s="149"/>
      <c r="BH1962" s="149"/>
      <c r="BI1962" s="149"/>
      <c r="BJ1962" s="149"/>
      <c r="BK1962" s="149"/>
      <c r="BL1962" s="149"/>
      <c r="BM1962" s="149"/>
      <c r="BN1962" s="149"/>
      <c r="BO1962" s="149"/>
      <c r="BP1962" s="149"/>
      <c r="BQ1962" s="149"/>
      <c r="BR1962" s="149"/>
      <c r="BS1962" s="149"/>
      <c r="BT1962" s="149"/>
      <c r="BU1962" s="149"/>
      <c r="BV1962" s="149"/>
      <c r="BW1962" s="149"/>
      <c r="BX1962" s="149"/>
      <c r="BY1962" s="149"/>
      <c r="BZ1962" s="149"/>
      <c r="CA1962" s="149"/>
      <c r="CB1962" s="149"/>
      <c r="CC1962" s="149"/>
      <c r="CD1962" s="149"/>
      <c r="CE1962" s="149"/>
      <c r="CF1962" s="149"/>
      <c r="CG1962" s="149"/>
      <c r="CH1962" s="149"/>
      <c r="CI1962" s="149"/>
      <c r="CJ1962" s="149"/>
      <c r="CK1962" s="149"/>
      <c r="CL1962" s="149"/>
    </row>
    <row r="1963" spans="2:90" x14ac:dyDescent="0.4">
      <c r="B1963" s="122"/>
      <c r="D1963" t="s">
        <v>1003</v>
      </c>
      <c r="E1963" s="8" t="str">
        <f t="shared" si="2309"/>
        <v>1963 FAPPE-IS</v>
      </c>
      <c r="S1963" s="72"/>
      <c r="T1963" s="72"/>
      <c r="U1963" s="72"/>
      <c r="V1963" s="72"/>
      <c r="W1963" s="72"/>
      <c r="X1963" s="72"/>
      <c r="Y1963" s="72"/>
      <c r="Z1963" s="72"/>
      <c r="AA1963" s="72"/>
      <c r="AB1963" s="72"/>
      <c r="AC1963" s="72"/>
      <c r="AD1963" s="72"/>
      <c r="AE1963" s="72"/>
      <c r="AF1963" s="72"/>
      <c r="AG1963" s="72"/>
      <c r="AH1963" s="72"/>
      <c r="AI1963" s="72"/>
      <c r="AJ1963" s="72"/>
      <c r="AK1963" s="72"/>
      <c r="AL1963" s="72"/>
      <c r="AM1963" s="72"/>
      <c r="AN1963" s="72"/>
      <c r="AO1963" s="72"/>
      <c r="AP1963" s="72"/>
      <c r="AQ1963" s="72"/>
      <c r="AR1963" s="72"/>
      <c r="AS1963" s="72"/>
      <c r="AT1963" s="72"/>
      <c r="AU1963" s="72"/>
      <c r="AV1963" s="72"/>
      <c r="AW1963" s="72"/>
      <c r="AX1963" s="72"/>
      <c r="AY1963" s="72"/>
      <c r="AZ1963" s="72"/>
      <c r="BA1963" s="72"/>
      <c r="BB1963" s="72"/>
      <c r="BC1963" s="72"/>
      <c r="BD1963" s="72"/>
      <c r="BE1963" s="72"/>
      <c r="BF1963" s="72"/>
      <c r="BG1963" s="72"/>
      <c r="BH1963" s="72"/>
      <c r="BI1963" s="72"/>
      <c r="BJ1963" s="72"/>
      <c r="BK1963" s="72"/>
      <c r="BL1963" s="72"/>
      <c r="BM1963" s="72"/>
      <c r="BN1963" s="72"/>
      <c r="BO1963" s="72"/>
      <c r="BP1963" s="72"/>
      <c r="BQ1963" s="72"/>
      <c r="BR1963" s="72"/>
      <c r="BS1963" s="72"/>
      <c r="BT1963" s="72"/>
      <c r="BU1963" s="72"/>
      <c r="BV1963" s="72"/>
      <c r="BW1963" s="72"/>
      <c r="BX1963" s="72"/>
      <c r="BY1963" s="72"/>
      <c r="BZ1963" s="72"/>
      <c r="CA1963" s="72"/>
      <c r="CB1963" s="72"/>
      <c r="CC1963" s="72"/>
      <c r="CD1963" s="72"/>
      <c r="CE1963" s="72"/>
      <c r="CF1963" s="72"/>
      <c r="CG1963" s="72"/>
      <c r="CH1963" s="72"/>
      <c r="CI1963" s="72"/>
      <c r="CJ1963" s="72"/>
      <c r="CK1963" s="72"/>
      <c r="CL1963" s="72"/>
    </row>
    <row r="1964" spans="2:90" x14ac:dyDescent="0.4">
      <c r="B1964" s="95" t="s">
        <v>205</v>
      </c>
      <c r="D1964" t="s">
        <v>1003</v>
      </c>
      <c r="E1964" s="8" t="str">
        <f t="shared" si="2309"/>
        <v>1964 FAPPE-IS</v>
      </c>
      <c r="H1964" s="12"/>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54" t="str">
        <f>"Gross PP&amp;E - "&amp;SUBSTITUTE(B1948,":","")</f>
        <v>Gross PP&amp;E - Volume driven secondary PP&amp;E</v>
      </c>
      <c r="D1965" t="s">
        <v>1003</v>
      </c>
      <c r="E1965" s="8" t="str">
        <f t="shared" si="2309"/>
        <v>1965 FAPPE-IS</v>
      </c>
      <c r="I1965" s="80" t="e">
        <f>#REF!</f>
        <v>#REF!</v>
      </c>
      <c r="J1965" s="80"/>
      <c r="K1965" s="24">
        <f t="shared" ref="K1965:P1967" si="2317">SUMIF($4:$4,K$2,1965:1965)</f>
        <v>360000</v>
      </c>
      <c r="L1965" s="24">
        <f t="shared" si="2317"/>
        <v>720000</v>
      </c>
      <c r="M1965" s="24">
        <f t="shared" si="2317"/>
        <v>1080000</v>
      </c>
      <c r="N1965" s="24">
        <f t="shared" si="2317"/>
        <v>1080000</v>
      </c>
      <c r="O1965" s="24">
        <f t="shared" si="2317"/>
        <v>1080000</v>
      </c>
      <c r="P1965" s="24">
        <f t="shared" si="2317"/>
        <v>1080000</v>
      </c>
      <c r="R1965" s="24"/>
      <c r="S1965" s="80">
        <f t="shared" ref="S1965:AX1965" si="2318">-S1958+R1965</f>
        <v>30000</v>
      </c>
      <c r="T1965" s="80">
        <f t="shared" si="2318"/>
        <v>60000</v>
      </c>
      <c r="U1965" s="80">
        <f t="shared" si="2318"/>
        <v>90000</v>
      </c>
      <c r="V1965" s="80">
        <f t="shared" si="2318"/>
        <v>120000</v>
      </c>
      <c r="W1965" s="80">
        <f t="shared" si="2318"/>
        <v>150000</v>
      </c>
      <c r="X1965" s="80">
        <f t="shared" si="2318"/>
        <v>180000</v>
      </c>
      <c r="Y1965" s="80">
        <f t="shared" si="2318"/>
        <v>210000</v>
      </c>
      <c r="Z1965" s="80">
        <f t="shared" si="2318"/>
        <v>240000</v>
      </c>
      <c r="AA1965" s="80">
        <f t="shared" si="2318"/>
        <v>270000</v>
      </c>
      <c r="AB1965" s="80">
        <f t="shared" si="2318"/>
        <v>300000</v>
      </c>
      <c r="AC1965" s="80">
        <f t="shared" si="2318"/>
        <v>330000</v>
      </c>
      <c r="AD1965" s="80">
        <f t="shared" si="2318"/>
        <v>360000</v>
      </c>
      <c r="AE1965" s="80">
        <f t="shared" si="2318"/>
        <v>390000</v>
      </c>
      <c r="AF1965" s="80">
        <f t="shared" si="2318"/>
        <v>420000</v>
      </c>
      <c r="AG1965" s="80">
        <f t="shared" si="2318"/>
        <v>450000</v>
      </c>
      <c r="AH1965" s="80">
        <f t="shared" si="2318"/>
        <v>480000</v>
      </c>
      <c r="AI1965" s="80">
        <f t="shared" si="2318"/>
        <v>510000</v>
      </c>
      <c r="AJ1965" s="80">
        <f t="shared" si="2318"/>
        <v>540000</v>
      </c>
      <c r="AK1965" s="80">
        <f t="shared" si="2318"/>
        <v>570000</v>
      </c>
      <c r="AL1965" s="80">
        <f t="shared" si="2318"/>
        <v>600000</v>
      </c>
      <c r="AM1965" s="80">
        <f t="shared" si="2318"/>
        <v>630000</v>
      </c>
      <c r="AN1965" s="80">
        <f t="shared" si="2318"/>
        <v>660000</v>
      </c>
      <c r="AO1965" s="80">
        <f t="shared" si="2318"/>
        <v>690000</v>
      </c>
      <c r="AP1965" s="80">
        <f t="shared" si="2318"/>
        <v>720000</v>
      </c>
      <c r="AQ1965" s="80">
        <f t="shared" si="2318"/>
        <v>750000</v>
      </c>
      <c r="AR1965" s="80">
        <f t="shared" si="2318"/>
        <v>780000</v>
      </c>
      <c r="AS1965" s="80">
        <f t="shared" si="2318"/>
        <v>810000</v>
      </c>
      <c r="AT1965" s="80">
        <f t="shared" si="2318"/>
        <v>840000</v>
      </c>
      <c r="AU1965" s="80">
        <f t="shared" si="2318"/>
        <v>870000</v>
      </c>
      <c r="AV1965" s="80">
        <f t="shared" si="2318"/>
        <v>900000</v>
      </c>
      <c r="AW1965" s="80">
        <f t="shared" si="2318"/>
        <v>930000</v>
      </c>
      <c r="AX1965" s="80">
        <f t="shared" si="2318"/>
        <v>960000</v>
      </c>
      <c r="AY1965" s="80">
        <f t="shared" ref="AY1965:CD1965" si="2319">-AY1958+AX1965</f>
        <v>990000</v>
      </c>
      <c r="AZ1965" s="80">
        <f t="shared" si="2319"/>
        <v>1020000</v>
      </c>
      <c r="BA1965" s="80">
        <f t="shared" si="2319"/>
        <v>1050000</v>
      </c>
      <c r="BB1965" s="80">
        <f t="shared" si="2319"/>
        <v>1080000</v>
      </c>
      <c r="BC1965" s="80">
        <f t="shared" si="2319"/>
        <v>1080000</v>
      </c>
      <c r="BD1965" s="80">
        <f t="shared" si="2319"/>
        <v>1080000</v>
      </c>
      <c r="BE1965" s="80">
        <f t="shared" si="2319"/>
        <v>1080000</v>
      </c>
      <c r="BF1965" s="80">
        <f t="shared" si="2319"/>
        <v>1080000</v>
      </c>
      <c r="BG1965" s="80">
        <f t="shared" si="2319"/>
        <v>1080000</v>
      </c>
      <c r="BH1965" s="80">
        <f t="shared" si="2319"/>
        <v>1080000</v>
      </c>
      <c r="BI1965" s="80">
        <f t="shared" si="2319"/>
        <v>1080000</v>
      </c>
      <c r="BJ1965" s="80">
        <f t="shared" si="2319"/>
        <v>1080000</v>
      </c>
      <c r="BK1965" s="80">
        <f t="shared" si="2319"/>
        <v>1080000</v>
      </c>
      <c r="BL1965" s="80">
        <f t="shared" si="2319"/>
        <v>1080000</v>
      </c>
      <c r="BM1965" s="80">
        <f t="shared" si="2319"/>
        <v>1080000</v>
      </c>
      <c r="BN1965" s="80">
        <f t="shared" si="2319"/>
        <v>1080000</v>
      </c>
      <c r="BO1965" s="80">
        <f t="shared" si="2319"/>
        <v>1080000</v>
      </c>
      <c r="BP1965" s="80">
        <f t="shared" si="2319"/>
        <v>1080000</v>
      </c>
      <c r="BQ1965" s="80">
        <f t="shared" si="2319"/>
        <v>1080000</v>
      </c>
      <c r="BR1965" s="80">
        <f t="shared" si="2319"/>
        <v>1080000</v>
      </c>
      <c r="BS1965" s="80">
        <f t="shared" si="2319"/>
        <v>1080000</v>
      </c>
      <c r="BT1965" s="80">
        <f t="shared" si="2319"/>
        <v>1080000</v>
      </c>
      <c r="BU1965" s="80">
        <f t="shared" si="2319"/>
        <v>1080000</v>
      </c>
      <c r="BV1965" s="80">
        <f t="shared" si="2319"/>
        <v>1080000</v>
      </c>
      <c r="BW1965" s="80">
        <f t="shared" si="2319"/>
        <v>1080000</v>
      </c>
      <c r="BX1965" s="80">
        <f t="shared" si="2319"/>
        <v>1080000</v>
      </c>
      <c r="BY1965" s="80">
        <f t="shared" si="2319"/>
        <v>1080000</v>
      </c>
      <c r="BZ1965" s="80">
        <f t="shared" si="2319"/>
        <v>1080000</v>
      </c>
      <c r="CA1965" s="80">
        <f t="shared" si="2319"/>
        <v>1080000</v>
      </c>
      <c r="CB1965" s="80">
        <f t="shared" si="2319"/>
        <v>1080000</v>
      </c>
      <c r="CC1965" s="80">
        <f t="shared" si="2319"/>
        <v>1080000</v>
      </c>
      <c r="CD1965" s="80">
        <f t="shared" si="2319"/>
        <v>1080000</v>
      </c>
      <c r="CE1965" s="80">
        <f t="shared" ref="CE1965:CL1965" si="2320">-CE1958+CD1965</f>
        <v>1080000</v>
      </c>
      <c r="CF1965" s="80">
        <f t="shared" si="2320"/>
        <v>1080000</v>
      </c>
      <c r="CG1965" s="80">
        <f t="shared" si="2320"/>
        <v>1080000</v>
      </c>
      <c r="CH1965" s="80">
        <f t="shared" si="2320"/>
        <v>1080000</v>
      </c>
      <c r="CI1965" s="80">
        <f t="shared" si="2320"/>
        <v>1080000</v>
      </c>
      <c r="CJ1965" s="80">
        <f t="shared" si="2320"/>
        <v>1080000</v>
      </c>
      <c r="CK1965" s="80">
        <f t="shared" si="2320"/>
        <v>1080000</v>
      </c>
      <c r="CL1965" s="80">
        <f t="shared" si="2320"/>
        <v>1080000</v>
      </c>
    </row>
    <row r="1966" spans="2:90" x14ac:dyDescent="0.4">
      <c r="B1966" s="154" t="str">
        <f>"Accumulated depreciation - "&amp;SUBSTITUTE(B1948,":","")</f>
        <v>Accumulated depreciation - Volume driven secondary PP&amp;E</v>
      </c>
      <c r="D1966" t="s">
        <v>1003</v>
      </c>
      <c r="E1966" s="8" t="str">
        <f t="shared" si="2309"/>
        <v>1966 FAPPE-IS</v>
      </c>
      <c r="I1966" s="81" t="e">
        <f>-#REF!/H1952*I1965</f>
        <v>#REF!</v>
      </c>
      <c r="J1966" s="237"/>
      <c r="K1966" s="37">
        <f t="shared" ca="1" si="2317"/>
        <v>-97500</v>
      </c>
      <c r="L1966" s="37">
        <f t="shared" ca="1" si="2317"/>
        <v>-375000</v>
      </c>
      <c r="M1966" s="37">
        <f t="shared" ca="1" si="2317"/>
        <v>-735000</v>
      </c>
      <c r="N1966" s="37">
        <f t="shared" ca="1" si="2317"/>
        <v>-997500</v>
      </c>
      <c r="O1966" s="37">
        <f t="shared" ca="1" si="2317"/>
        <v>-1080000</v>
      </c>
      <c r="P1966" s="37">
        <f t="shared" ca="1" si="2317"/>
        <v>-1080000</v>
      </c>
      <c r="R1966" s="37"/>
      <c r="S1966" s="81">
        <f t="shared" ref="S1966:AX1966" ca="1" si="2321">R1966+S1961</f>
        <v>-1250</v>
      </c>
      <c r="T1966" s="81">
        <f t="shared" ca="1" si="2321"/>
        <v>-3750</v>
      </c>
      <c r="U1966" s="81">
        <f t="shared" ca="1" si="2321"/>
        <v>-7500</v>
      </c>
      <c r="V1966" s="81">
        <f t="shared" ca="1" si="2321"/>
        <v>-12500</v>
      </c>
      <c r="W1966" s="81">
        <f t="shared" ca="1" si="2321"/>
        <v>-18750</v>
      </c>
      <c r="X1966" s="81">
        <f t="shared" ca="1" si="2321"/>
        <v>-26250</v>
      </c>
      <c r="Y1966" s="81">
        <f t="shared" ca="1" si="2321"/>
        <v>-35000</v>
      </c>
      <c r="Z1966" s="81">
        <f t="shared" ca="1" si="2321"/>
        <v>-45000</v>
      </c>
      <c r="AA1966" s="81">
        <f t="shared" ca="1" si="2321"/>
        <v>-56250</v>
      </c>
      <c r="AB1966" s="81">
        <f t="shared" ca="1" si="2321"/>
        <v>-68750</v>
      </c>
      <c r="AC1966" s="81">
        <f t="shared" ca="1" si="2321"/>
        <v>-82500</v>
      </c>
      <c r="AD1966" s="81">
        <f t="shared" ca="1" si="2321"/>
        <v>-97500</v>
      </c>
      <c r="AE1966" s="81">
        <f t="shared" ca="1" si="2321"/>
        <v>-113750</v>
      </c>
      <c r="AF1966" s="81">
        <f t="shared" ca="1" si="2321"/>
        <v>-131250</v>
      </c>
      <c r="AG1966" s="81">
        <f t="shared" ca="1" si="2321"/>
        <v>-150000</v>
      </c>
      <c r="AH1966" s="81">
        <f t="shared" ca="1" si="2321"/>
        <v>-170000</v>
      </c>
      <c r="AI1966" s="81">
        <f t="shared" ca="1" si="2321"/>
        <v>-191250</v>
      </c>
      <c r="AJ1966" s="81">
        <f t="shared" ca="1" si="2321"/>
        <v>-213750</v>
      </c>
      <c r="AK1966" s="81">
        <f t="shared" ca="1" si="2321"/>
        <v>-237500</v>
      </c>
      <c r="AL1966" s="81">
        <f t="shared" ca="1" si="2321"/>
        <v>-262500</v>
      </c>
      <c r="AM1966" s="81">
        <f t="shared" ca="1" si="2321"/>
        <v>-288750</v>
      </c>
      <c r="AN1966" s="81">
        <f t="shared" ca="1" si="2321"/>
        <v>-316250</v>
      </c>
      <c r="AO1966" s="81">
        <f t="shared" ca="1" si="2321"/>
        <v>-345000</v>
      </c>
      <c r="AP1966" s="81">
        <f t="shared" ca="1" si="2321"/>
        <v>-375000</v>
      </c>
      <c r="AQ1966" s="81">
        <f t="shared" ca="1" si="2321"/>
        <v>-405000</v>
      </c>
      <c r="AR1966" s="81">
        <f t="shared" ca="1" si="2321"/>
        <v>-435000</v>
      </c>
      <c r="AS1966" s="81">
        <f t="shared" ca="1" si="2321"/>
        <v>-465000</v>
      </c>
      <c r="AT1966" s="81">
        <f t="shared" ca="1" si="2321"/>
        <v>-495000</v>
      </c>
      <c r="AU1966" s="81">
        <f t="shared" ca="1" si="2321"/>
        <v>-525000</v>
      </c>
      <c r="AV1966" s="81">
        <f t="shared" ca="1" si="2321"/>
        <v>-555000</v>
      </c>
      <c r="AW1966" s="81">
        <f t="shared" ca="1" si="2321"/>
        <v>-585000</v>
      </c>
      <c r="AX1966" s="81">
        <f t="shared" ca="1" si="2321"/>
        <v>-615000</v>
      </c>
      <c r="AY1966" s="81">
        <f t="shared" ref="AY1966:CD1966" ca="1" si="2322">AX1966+AY1961</f>
        <v>-645000</v>
      </c>
      <c r="AZ1966" s="81">
        <f t="shared" ca="1" si="2322"/>
        <v>-675000</v>
      </c>
      <c r="BA1966" s="81">
        <f t="shared" ca="1" si="2322"/>
        <v>-705000</v>
      </c>
      <c r="BB1966" s="81">
        <f t="shared" ca="1" si="2322"/>
        <v>-735000</v>
      </c>
      <c r="BC1966" s="81">
        <f t="shared" ca="1" si="2322"/>
        <v>-763750</v>
      </c>
      <c r="BD1966" s="81">
        <f t="shared" ca="1" si="2322"/>
        <v>-791250</v>
      </c>
      <c r="BE1966" s="81">
        <f t="shared" ca="1" si="2322"/>
        <v>-817500</v>
      </c>
      <c r="BF1966" s="81">
        <f t="shared" ca="1" si="2322"/>
        <v>-842500</v>
      </c>
      <c r="BG1966" s="81">
        <f t="shared" ca="1" si="2322"/>
        <v>-866250</v>
      </c>
      <c r="BH1966" s="81">
        <f t="shared" ca="1" si="2322"/>
        <v>-888750</v>
      </c>
      <c r="BI1966" s="81">
        <f t="shared" ca="1" si="2322"/>
        <v>-910000</v>
      </c>
      <c r="BJ1966" s="81">
        <f t="shared" ca="1" si="2322"/>
        <v>-930000</v>
      </c>
      <c r="BK1966" s="81">
        <f t="shared" ca="1" si="2322"/>
        <v>-948750</v>
      </c>
      <c r="BL1966" s="81">
        <f t="shared" ca="1" si="2322"/>
        <v>-966250</v>
      </c>
      <c r="BM1966" s="81">
        <f t="shared" ca="1" si="2322"/>
        <v>-982500</v>
      </c>
      <c r="BN1966" s="81">
        <f t="shared" ca="1" si="2322"/>
        <v>-997500</v>
      </c>
      <c r="BO1966" s="81">
        <f t="shared" ca="1" si="2322"/>
        <v>-1011250</v>
      </c>
      <c r="BP1966" s="81">
        <f t="shared" ca="1" si="2322"/>
        <v>-1023750</v>
      </c>
      <c r="BQ1966" s="81">
        <f t="shared" ca="1" si="2322"/>
        <v>-1035000</v>
      </c>
      <c r="BR1966" s="81">
        <f t="shared" ca="1" si="2322"/>
        <v>-1045000</v>
      </c>
      <c r="BS1966" s="81">
        <f t="shared" ca="1" si="2322"/>
        <v>-1053750</v>
      </c>
      <c r="BT1966" s="81">
        <f t="shared" ca="1" si="2322"/>
        <v>-1061250</v>
      </c>
      <c r="BU1966" s="81">
        <f t="shared" ca="1" si="2322"/>
        <v>-1067500</v>
      </c>
      <c r="BV1966" s="81">
        <f t="shared" ca="1" si="2322"/>
        <v>-1072500</v>
      </c>
      <c r="BW1966" s="81">
        <f t="shared" ca="1" si="2322"/>
        <v>-1076250</v>
      </c>
      <c r="BX1966" s="81">
        <f t="shared" ca="1" si="2322"/>
        <v>-1078750</v>
      </c>
      <c r="BY1966" s="81">
        <f t="shared" ca="1" si="2322"/>
        <v>-1080000</v>
      </c>
      <c r="BZ1966" s="81">
        <f t="shared" ca="1" si="2322"/>
        <v>-1080000</v>
      </c>
      <c r="CA1966" s="81">
        <f t="shared" ca="1" si="2322"/>
        <v>-1080000</v>
      </c>
      <c r="CB1966" s="81">
        <f t="shared" ca="1" si="2322"/>
        <v>-1080000</v>
      </c>
      <c r="CC1966" s="81">
        <f t="shared" ca="1" si="2322"/>
        <v>-1080000</v>
      </c>
      <c r="CD1966" s="81">
        <f t="shared" ca="1" si="2322"/>
        <v>-1080000</v>
      </c>
      <c r="CE1966" s="81">
        <f t="shared" ref="CE1966:CL1966" ca="1" si="2323">CD1966+CE1961</f>
        <v>-1080000</v>
      </c>
      <c r="CF1966" s="81">
        <f t="shared" ca="1" si="2323"/>
        <v>-1080000</v>
      </c>
      <c r="CG1966" s="81">
        <f t="shared" ca="1" si="2323"/>
        <v>-1080000</v>
      </c>
      <c r="CH1966" s="81">
        <f t="shared" ca="1" si="2323"/>
        <v>-1080000</v>
      </c>
      <c r="CI1966" s="81">
        <f t="shared" ca="1" si="2323"/>
        <v>-1080000</v>
      </c>
      <c r="CJ1966" s="81">
        <f t="shared" ca="1" si="2323"/>
        <v>-1080000</v>
      </c>
      <c r="CK1966" s="81">
        <f t="shared" ca="1" si="2323"/>
        <v>-1080000</v>
      </c>
      <c r="CL1966" s="81">
        <f t="shared" ca="1" si="2323"/>
        <v>-1080000</v>
      </c>
    </row>
    <row r="1967" spans="2:90" x14ac:dyDescent="0.4">
      <c r="B1967" s="123" t="str">
        <f>"Net PP&amp;E - "&amp;SUBSTITUTE(B1948,":","")</f>
        <v>Net PP&amp;E - Volume driven secondary PP&amp;E</v>
      </c>
      <c r="C1967" t="s">
        <v>240</v>
      </c>
      <c r="D1967" t="s">
        <v>1003</v>
      </c>
      <c r="E1967" s="8" t="str">
        <f t="shared" si="2309"/>
        <v>1967 FAPPE-IS</v>
      </c>
      <c r="H1967" s="27"/>
      <c r="I1967" s="77" t="e">
        <f>SUM(I1965:I1966)</f>
        <v>#REF!</v>
      </c>
      <c r="J1967" s="77"/>
      <c r="K1967" s="33">
        <f t="shared" ca="1" si="2317"/>
        <v>262500</v>
      </c>
      <c r="L1967" s="33">
        <f t="shared" ca="1" si="2317"/>
        <v>345000</v>
      </c>
      <c r="M1967" s="33">
        <f t="shared" ca="1" si="2317"/>
        <v>345000</v>
      </c>
      <c r="N1967" s="33">
        <f t="shared" ca="1" si="2317"/>
        <v>82500</v>
      </c>
      <c r="O1967" s="33">
        <f t="shared" ca="1" si="2317"/>
        <v>0</v>
      </c>
      <c r="P1967" s="33">
        <f t="shared" ca="1" si="2317"/>
        <v>0</v>
      </c>
      <c r="Q1967" s="33"/>
      <c r="R1967" s="33"/>
      <c r="S1967" s="77">
        <f t="shared" ref="S1967" ca="1" si="2324">SUM(S1965:S1966)</f>
        <v>28750</v>
      </c>
      <c r="T1967" s="77">
        <f t="shared" ref="T1967:AX1967" ca="1" si="2325">SUM(T1965:T1966)</f>
        <v>56250</v>
      </c>
      <c r="U1967" s="77">
        <f t="shared" ca="1" si="2325"/>
        <v>82500</v>
      </c>
      <c r="V1967" s="77">
        <f t="shared" ca="1" si="2325"/>
        <v>107500</v>
      </c>
      <c r="W1967" s="77">
        <f t="shared" ca="1" si="2325"/>
        <v>131250</v>
      </c>
      <c r="X1967" s="77">
        <f t="shared" ca="1" si="2325"/>
        <v>153750</v>
      </c>
      <c r="Y1967" s="77">
        <f t="shared" ca="1" si="2325"/>
        <v>175000</v>
      </c>
      <c r="Z1967" s="77">
        <f t="shared" ca="1" si="2325"/>
        <v>195000</v>
      </c>
      <c r="AA1967" s="77">
        <f t="shared" ca="1" si="2325"/>
        <v>213750</v>
      </c>
      <c r="AB1967" s="77">
        <f t="shared" ca="1" si="2325"/>
        <v>231250</v>
      </c>
      <c r="AC1967" s="77">
        <f t="shared" ca="1" si="2325"/>
        <v>247500</v>
      </c>
      <c r="AD1967" s="77">
        <f t="shared" ca="1" si="2325"/>
        <v>262500</v>
      </c>
      <c r="AE1967" s="77">
        <f t="shared" ca="1" si="2325"/>
        <v>276250</v>
      </c>
      <c r="AF1967" s="77">
        <f t="shared" ca="1" si="2325"/>
        <v>288750</v>
      </c>
      <c r="AG1967" s="77">
        <f t="shared" ca="1" si="2325"/>
        <v>300000</v>
      </c>
      <c r="AH1967" s="77">
        <f t="shared" ca="1" si="2325"/>
        <v>310000</v>
      </c>
      <c r="AI1967" s="77">
        <f t="shared" ca="1" si="2325"/>
        <v>318750</v>
      </c>
      <c r="AJ1967" s="77">
        <f t="shared" ca="1" si="2325"/>
        <v>326250</v>
      </c>
      <c r="AK1967" s="77">
        <f t="shared" ca="1" si="2325"/>
        <v>332500</v>
      </c>
      <c r="AL1967" s="77">
        <f t="shared" ca="1" si="2325"/>
        <v>337500</v>
      </c>
      <c r="AM1967" s="77">
        <f t="shared" ca="1" si="2325"/>
        <v>341250</v>
      </c>
      <c r="AN1967" s="77">
        <f t="shared" ca="1" si="2325"/>
        <v>343750</v>
      </c>
      <c r="AO1967" s="77">
        <f t="shared" ca="1" si="2325"/>
        <v>345000</v>
      </c>
      <c r="AP1967" s="77">
        <f t="shared" ca="1" si="2325"/>
        <v>345000</v>
      </c>
      <c r="AQ1967" s="77">
        <f t="shared" ca="1" si="2325"/>
        <v>345000</v>
      </c>
      <c r="AR1967" s="77">
        <f t="shared" ca="1" si="2325"/>
        <v>345000</v>
      </c>
      <c r="AS1967" s="77">
        <f t="shared" ca="1" si="2325"/>
        <v>345000</v>
      </c>
      <c r="AT1967" s="77">
        <f t="shared" ca="1" si="2325"/>
        <v>345000</v>
      </c>
      <c r="AU1967" s="77">
        <f t="shared" ca="1" si="2325"/>
        <v>345000</v>
      </c>
      <c r="AV1967" s="77">
        <f t="shared" ca="1" si="2325"/>
        <v>345000</v>
      </c>
      <c r="AW1967" s="77">
        <f t="shared" ca="1" si="2325"/>
        <v>345000</v>
      </c>
      <c r="AX1967" s="77">
        <f t="shared" ca="1" si="2325"/>
        <v>345000</v>
      </c>
      <c r="AY1967" s="77">
        <f t="shared" ref="AY1967:CD1967" ca="1" si="2326">SUM(AY1965:AY1966)</f>
        <v>345000</v>
      </c>
      <c r="AZ1967" s="77">
        <f t="shared" ca="1" si="2326"/>
        <v>345000</v>
      </c>
      <c r="BA1967" s="77">
        <f t="shared" ca="1" si="2326"/>
        <v>345000</v>
      </c>
      <c r="BB1967" s="77">
        <f t="shared" ca="1" si="2326"/>
        <v>345000</v>
      </c>
      <c r="BC1967" s="77">
        <f t="shared" ca="1" si="2326"/>
        <v>316250</v>
      </c>
      <c r="BD1967" s="77">
        <f t="shared" ca="1" si="2326"/>
        <v>288750</v>
      </c>
      <c r="BE1967" s="77">
        <f t="shared" ca="1" si="2326"/>
        <v>262500</v>
      </c>
      <c r="BF1967" s="77">
        <f t="shared" ca="1" si="2326"/>
        <v>237500</v>
      </c>
      <c r="BG1967" s="77">
        <f t="shared" ca="1" si="2326"/>
        <v>213750</v>
      </c>
      <c r="BH1967" s="77">
        <f t="shared" ca="1" si="2326"/>
        <v>191250</v>
      </c>
      <c r="BI1967" s="77">
        <f t="shared" ca="1" si="2326"/>
        <v>170000</v>
      </c>
      <c r="BJ1967" s="77">
        <f t="shared" ca="1" si="2326"/>
        <v>150000</v>
      </c>
      <c r="BK1967" s="77">
        <f t="shared" ca="1" si="2326"/>
        <v>131250</v>
      </c>
      <c r="BL1967" s="77">
        <f t="shared" ca="1" si="2326"/>
        <v>113750</v>
      </c>
      <c r="BM1967" s="77">
        <f t="shared" ca="1" si="2326"/>
        <v>97500</v>
      </c>
      <c r="BN1967" s="77">
        <f t="shared" ca="1" si="2326"/>
        <v>82500</v>
      </c>
      <c r="BO1967" s="77">
        <f t="shared" ca="1" si="2326"/>
        <v>68750</v>
      </c>
      <c r="BP1967" s="77">
        <f t="shared" ca="1" si="2326"/>
        <v>56250</v>
      </c>
      <c r="BQ1967" s="77">
        <f t="shared" ca="1" si="2326"/>
        <v>45000</v>
      </c>
      <c r="BR1967" s="77">
        <f t="shared" ca="1" si="2326"/>
        <v>35000</v>
      </c>
      <c r="BS1967" s="77">
        <f t="shared" ca="1" si="2326"/>
        <v>26250</v>
      </c>
      <c r="BT1967" s="77">
        <f t="shared" ca="1" si="2326"/>
        <v>18750</v>
      </c>
      <c r="BU1967" s="77">
        <f t="shared" ca="1" si="2326"/>
        <v>12500</v>
      </c>
      <c r="BV1967" s="77">
        <f t="shared" ca="1" si="2326"/>
        <v>7500</v>
      </c>
      <c r="BW1967" s="77">
        <f t="shared" ca="1" si="2326"/>
        <v>3750</v>
      </c>
      <c r="BX1967" s="77">
        <f t="shared" ca="1" si="2326"/>
        <v>1250</v>
      </c>
      <c r="BY1967" s="77">
        <f t="shared" ca="1" si="2326"/>
        <v>0</v>
      </c>
      <c r="BZ1967" s="77">
        <f t="shared" ca="1" si="2326"/>
        <v>0</v>
      </c>
      <c r="CA1967" s="77">
        <f t="shared" ca="1" si="2326"/>
        <v>0</v>
      </c>
      <c r="CB1967" s="77">
        <f t="shared" ca="1" si="2326"/>
        <v>0</v>
      </c>
      <c r="CC1967" s="77">
        <f t="shared" ca="1" si="2326"/>
        <v>0</v>
      </c>
      <c r="CD1967" s="77">
        <f t="shared" ca="1" si="2326"/>
        <v>0</v>
      </c>
      <c r="CE1967" s="77">
        <f t="shared" ref="CE1967:CK1967" ca="1" si="2327">SUM(CE1965:CE1966)</f>
        <v>0</v>
      </c>
      <c r="CF1967" s="77">
        <f t="shared" ca="1" si="2327"/>
        <v>0</v>
      </c>
      <c r="CG1967" s="77">
        <f t="shared" ca="1" si="2327"/>
        <v>0</v>
      </c>
      <c r="CH1967" s="77">
        <f t="shared" ca="1" si="2327"/>
        <v>0</v>
      </c>
      <c r="CI1967" s="77">
        <f t="shared" ca="1" si="2327"/>
        <v>0</v>
      </c>
      <c r="CJ1967" s="77">
        <f t="shared" ca="1" si="2327"/>
        <v>0</v>
      </c>
      <c r="CK1967" s="77">
        <f t="shared" ca="1" si="2327"/>
        <v>0</v>
      </c>
      <c r="CL1967" s="77">
        <f t="shared" ref="CL1967" ca="1" si="2328">SUM(CL1965:CL1966)</f>
        <v>0</v>
      </c>
    </row>
    <row r="1968" spans="2:90" x14ac:dyDescent="0.4">
      <c r="B1968" s="123"/>
      <c r="D1968" t="s">
        <v>1003</v>
      </c>
      <c r="E1968" s="8" t="str">
        <f t="shared" si="2309"/>
        <v>1968 FAPPE-IS</v>
      </c>
      <c r="G1968" t="s">
        <v>244</v>
      </c>
      <c r="H1968" s="27"/>
      <c r="I1968" s="77"/>
      <c r="J1968" s="77"/>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row>
    <row r="1969" spans="2:90" x14ac:dyDescent="0.4">
      <c r="B1969" s="132" t="str">
        <f>B1940</f>
        <v>(Primary label)</v>
      </c>
      <c r="D1969" t="s">
        <v>1003</v>
      </c>
      <c r="E1969" s="8" t="str">
        <f t="shared" si="2309"/>
        <v>1969 FAPPE-IS</v>
      </c>
      <c r="G1969" t="s">
        <v>332</v>
      </c>
      <c r="H1969" s="27"/>
      <c r="I1969" s="78"/>
      <c r="J1969" s="78"/>
      <c r="K1969" s="33"/>
      <c r="L1969" s="33"/>
      <c r="M1969" s="33"/>
      <c r="N1969" s="33"/>
      <c r="O1969" s="33"/>
      <c r="P1969" s="33"/>
      <c r="R1969" s="33"/>
      <c r="S1969" s="77"/>
      <c r="T1969" s="77"/>
      <c r="U1969" s="77"/>
      <c r="V1969" s="77"/>
      <c r="W1969" s="77"/>
      <c r="X1969" s="77"/>
      <c r="Y1969" s="77"/>
      <c r="Z1969" s="77"/>
      <c r="AA1969" s="77"/>
      <c r="AB1969" s="77"/>
      <c r="AC1969" s="77"/>
      <c r="AD1969" s="77"/>
      <c r="AE1969" s="77"/>
      <c r="AF1969" s="77"/>
      <c r="AG1969" s="77"/>
      <c r="AH1969" s="77"/>
      <c r="AI1969" s="77"/>
      <c r="AJ1969" s="77"/>
      <c r="AK1969" s="77"/>
      <c r="AL1969" s="77"/>
      <c r="AM1969" s="77"/>
      <c r="AN1969" s="77"/>
      <c r="AO1969" s="77"/>
      <c r="AP1969" s="77"/>
      <c r="AQ1969" s="77"/>
      <c r="AR1969" s="77"/>
      <c r="AS1969" s="77"/>
      <c r="AT1969" s="77"/>
      <c r="AU1969" s="77"/>
      <c r="AV1969" s="77"/>
      <c r="AW1969" s="77"/>
      <c r="AX1969" s="77"/>
      <c r="AY1969" s="77"/>
      <c r="AZ1969" s="77"/>
      <c r="BA1969" s="77"/>
      <c r="BB1969" s="77"/>
      <c r="BC1969" s="77"/>
      <c r="BD1969" s="77"/>
      <c r="BE1969" s="77"/>
      <c r="BF1969" s="77"/>
      <c r="BG1969" s="77"/>
      <c r="BH1969" s="77"/>
      <c r="BI1969" s="77"/>
      <c r="BJ1969" s="77"/>
      <c r="BK1969" s="77"/>
      <c r="BL1969" s="77"/>
      <c r="BM1969" s="77"/>
      <c r="BN1969" s="77"/>
      <c r="BO1969" s="77"/>
      <c r="BP1969" s="77"/>
      <c r="BQ1969" s="77"/>
      <c r="BR1969" s="77"/>
      <c r="BS1969" s="77"/>
      <c r="BT1969" s="77"/>
      <c r="BU1969" s="77"/>
      <c r="BV1969" s="77"/>
      <c r="BW1969" s="77"/>
      <c r="BX1969" s="77"/>
      <c r="BY1969" s="77"/>
      <c r="BZ1969" s="77"/>
      <c r="CA1969" s="77"/>
      <c r="CB1969" s="77"/>
      <c r="CC1969" s="77"/>
      <c r="CD1969" s="77"/>
      <c r="CE1969" s="77"/>
      <c r="CF1969" s="77"/>
      <c r="CG1969" s="77"/>
      <c r="CH1969" s="77"/>
      <c r="CI1969" s="77"/>
      <c r="CJ1969" s="77"/>
      <c r="CK1969" s="77"/>
      <c r="CL1969" s="77"/>
    </row>
    <row r="1970" spans="2:90" x14ac:dyDescent="0.4">
      <c r="B1970" s="132" t="str">
        <f>B1941</f>
        <v>primary unit</v>
      </c>
      <c r="D1970" t="s">
        <v>1003</v>
      </c>
      <c r="E1970" s="8" t="str">
        <f>ROW()&amp;" "&amp;D1970</f>
        <v>1970 FAPPE-IS</v>
      </c>
      <c r="G1970" t="s">
        <v>332</v>
      </c>
      <c r="H1970" s="27"/>
      <c r="I1970" s="78"/>
      <c r="J1970" s="78"/>
      <c r="K1970" s="33"/>
      <c r="L1970" s="33"/>
      <c r="M1970" s="33"/>
      <c r="N1970" s="33"/>
      <c r="O1970" s="33"/>
      <c r="P1970" s="33"/>
      <c r="R1970" s="33"/>
      <c r="S1970" s="77"/>
      <c r="T1970" s="77"/>
      <c r="U1970" s="77"/>
      <c r="V1970" s="77"/>
      <c r="W1970" s="77"/>
      <c r="X1970" s="77"/>
      <c r="Y1970" s="77"/>
      <c r="Z1970" s="77"/>
      <c r="AA1970" s="77"/>
      <c r="AB1970" s="77"/>
      <c r="AC1970" s="77"/>
      <c r="AD1970" s="77"/>
      <c r="AE1970" s="77"/>
      <c r="AF1970" s="77"/>
      <c r="AG1970" s="77"/>
      <c r="AH1970" s="77"/>
      <c r="AI1970" s="77"/>
      <c r="AJ1970" s="77"/>
      <c r="AK1970" s="77"/>
      <c r="AL1970" s="77"/>
      <c r="AM1970" s="77"/>
      <c r="AN1970" s="77"/>
      <c r="AO1970" s="77"/>
      <c r="AP1970" s="77"/>
      <c r="AQ1970" s="77"/>
      <c r="AR1970" s="77"/>
      <c r="AS1970" s="77"/>
      <c r="AT1970" s="77"/>
      <c r="AU1970" s="77"/>
      <c r="AV1970" s="77"/>
      <c r="AW1970" s="77"/>
      <c r="AX1970" s="77"/>
      <c r="AY1970" s="77"/>
      <c r="AZ1970" s="77"/>
      <c r="BA1970" s="77"/>
      <c r="BB1970" s="77"/>
      <c r="BC1970" s="77"/>
      <c r="BD1970" s="77"/>
      <c r="BE1970" s="77"/>
      <c r="BF1970" s="77"/>
      <c r="BG1970" s="77"/>
      <c r="BH1970" s="77"/>
      <c r="BI1970" s="77"/>
      <c r="BJ1970" s="77"/>
      <c r="BK1970" s="77"/>
      <c r="BL1970" s="77"/>
      <c r="BM1970" s="77"/>
      <c r="BN1970" s="77"/>
      <c r="BO1970" s="77"/>
      <c r="BP1970" s="77"/>
      <c r="BQ1970" s="77"/>
      <c r="BR1970" s="77"/>
      <c r="BS1970" s="77"/>
      <c r="BT1970" s="77"/>
      <c r="BU1970" s="77"/>
      <c r="BV1970" s="77"/>
      <c r="BW1970" s="77"/>
      <c r="BX1970" s="77"/>
      <c r="BY1970" s="77"/>
      <c r="BZ1970" s="77"/>
      <c r="CA1970" s="77"/>
      <c r="CB1970" s="77"/>
      <c r="CC1970" s="77"/>
      <c r="CD1970" s="77"/>
      <c r="CE1970" s="77"/>
      <c r="CF1970" s="77"/>
      <c r="CG1970" s="77"/>
      <c r="CH1970" s="77"/>
      <c r="CI1970" s="77"/>
      <c r="CJ1970" s="77"/>
      <c r="CK1970" s="77"/>
      <c r="CL1970" s="77"/>
    </row>
    <row r="1971" spans="2:90" x14ac:dyDescent="0.4">
      <c r="B1971" s="132" t="str">
        <f>B1942</f>
        <v>Primary revenue driver</v>
      </c>
      <c r="D1971" t="s">
        <v>1003</v>
      </c>
      <c r="E1971" s="8" t="str">
        <f t="shared" ref="E1971:E1976" si="2329">ROW()&amp;" "&amp;D1971</f>
        <v>1971 FAPPE-IS</v>
      </c>
      <c r="G1971" t="s">
        <v>332</v>
      </c>
      <c r="K1971" s="53"/>
      <c r="L1971" s="53"/>
      <c r="M1971" s="53"/>
      <c r="N1971" s="53"/>
      <c r="O1971" s="53"/>
      <c r="P1971" s="53"/>
      <c r="R1971" s="24"/>
      <c r="S1971" s="175" t="str">
        <f t="shared" ref="S1971" si="2330">S1942</f>
        <v>S$12</v>
      </c>
      <c r="T1971" s="175" t="str">
        <f t="shared" ref="T1971:AX1971" si="2331">T1942</f>
        <v>T$12</v>
      </c>
      <c r="U1971" s="175" t="str">
        <f t="shared" si="2331"/>
        <v>U$12</v>
      </c>
      <c r="V1971" s="175" t="str">
        <f t="shared" si="2331"/>
        <v>V$12</v>
      </c>
      <c r="W1971" s="175" t="str">
        <f t="shared" si="2331"/>
        <v>W$12</v>
      </c>
      <c r="X1971" s="175" t="str">
        <f t="shared" si="2331"/>
        <v>X$12</v>
      </c>
      <c r="Y1971" s="175" t="str">
        <f t="shared" si="2331"/>
        <v>Y$12</v>
      </c>
      <c r="Z1971" s="175" t="str">
        <f t="shared" si="2331"/>
        <v>Z$12</v>
      </c>
      <c r="AA1971" s="175" t="str">
        <f t="shared" si="2331"/>
        <v>AA$12</v>
      </c>
      <c r="AB1971" s="175" t="str">
        <f t="shared" si="2331"/>
        <v>AB$12</v>
      </c>
      <c r="AC1971" s="175" t="str">
        <f t="shared" si="2331"/>
        <v>AC$12</v>
      </c>
      <c r="AD1971" s="175" t="str">
        <f t="shared" si="2331"/>
        <v>AD$12</v>
      </c>
      <c r="AE1971" s="175" t="str">
        <f t="shared" si="2331"/>
        <v>AE$12</v>
      </c>
      <c r="AF1971" s="175" t="str">
        <f t="shared" si="2331"/>
        <v>AF$12</v>
      </c>
      <c r="AG1971" s="175" t="str">
        <f t="shared" si="2331"/>
        <v>AG$12</v>
      </c>
      <c r="AH1971" s="175" t="str">
        <f t="shared" si="2331"/>
        <v>AH$12</v>
      </c>
      <c r="AI1971" s="175" t="str">
        <f t="shared" si="2331"/>
        <v>AI$12</v>
      </c>
      <c r="AJ1971" s="175" t="str">
        <f t="shared" si="2331"/>
        <v>AJ$12</v>
      </c>
      <c r="AK1971" s="175" t="str">
        <f t="shared" si="2331"/>
        <v>AK$12</v>
      </c>
      <c r="AL1971" s="175" t="str">
        <f t="shared" si="2331"/>
        <v>AL$12</v>
      </c>
      <c r="AM1971" s="175" t="str">
        <f t="shared" si="2331"/>
        <v>AM$12</v>
      </c>
      <c r="AN1971" s="175" t="str">
        <f t="shared" si="2331"/>
        <v>AN$12</v>
      </c>
      <c r="AO1971" s="175" t="str">
        <f t="shared" si="2331"/>
        <v>AO$12</v>
      </c>
      <c r="AP1971" s="175" t="str">
        <f t="shared" si="2331"/>
        <v>AP$12</v>
      </c>
      <c r="AQ1971" s="175" t="str">
        <f t="shared" si="2331"/>
        <v>AQ$12</v>
      </c>
      <c r="AR1971" s="175" t="str">
        <f t="shared" si="2331"/>
        <v>AR$12</v>
      </c>
      <c r="AS1971" s="175" t="str">
        <f t="shared" si="2331"/>
        <v>AS$12</v>
      </c>
      <c r="AT1971" s="175" t="str">
        <f t="shared" si="2331"/>
        <v>AT$12</v>
      </c>
      <c r="AU1971" s="175" t="str">
        <f t="shared" si="2331"/>
        <v>AU$12</v>
      </c>
      <c r="AV1971" s="175" t="str">
        <f t="shared" si="2331"/>
        <v>AV$12</v>
      </c>
      <c r="AW1971" s="175" t="str">
        <f t="shared" si="2331"/>
        <v>AW$12</v>
      </c>
      <c r="AX1971" s="175" t="str">
        <f t="shared" si="2331"/>
        <v>AX$12</v>
      </c>
      <c r="AY1971" s="175" t="str">
        <f t="shared" ref="AY1971:CD1971" si="2332">AY1942</f>
        <v>AY$12</v>
      </c>
      <c r="AZ1971" s="175" t="str">
        <f t="shared" si="2332"/>
        <v>AZ$12</v>
      </c>
      <c r="BA1971" s="175" t="str">
        <f t="shared" si="2332"/>
        <v>BA$12</v>
      </c>
      <c r="BB1971" s="175" t="str">
        <f t="shared" si="2332"/>
        <v>BB$12</v>
      </c>
      <c r="BC1971" s="175" t="str">
        <f t="shared" si="2332"/>
        <v>BC$12</v>
      </c>
      <c r="BD1971" s="175" t="str">
        <f t="shared" si="2332"/>
        <v>BD$12</v>
      </c>
      <c r="BE1971" s="175" t="str">
        <f t="shared" si="2332"/>
        <v>BE$12</v>
      </c>
      <c r="BF1971" s="175" t="str">
        <f t="shared" si="2332"/>
        <v>BF$12</v>
      </c>
      <c r="BG1971" s="175" t="str">
        <f t="shared" si="2332"/>
        <v>BG$12</v>
      </c>
      <c r="BH1971" s="175" t="str">
        <f t="shared" si="2332"/>
        <v>BH$12</v>
      </c>
      <c r="BI1971" s="175" t="str">
        <f t="shared" si="2332"/>
        <v>BI$12</v>
      </c>
      <c r="BJ1971" s="175" t="str">
        <f t="shared" si="2332"/>
        <v>BJ$12</v>
      </c>
      <c r="BK1971" s="175" t="str">
        <f t="shared" si="2332"/>
        <v>BK$12</v>
      </c>
      <c r="BL1971" s="175" t="str">
        <f t="shared" si="2332"/>
        <v>BL$12</v>
      </c>
      <c r="BM1971" s="175" t="str">
        <f t="shared" si="2332"/>
        <v>BM$12</v>
      </c>
      <c r="BN1971" s="175" t="str">
        <f t="shared" si="2332"/>
        <v>BN$12</v>
      </c>
      <c r="BO1971" s="175" t="str">
        <f t="shared" si="2332"/>
        <v>BO$12</v>
      </c>
      <c r="BP1971" s="175" t="str">
        <f t="shared" si="2332"/>
        <v>BP$12</v>
      </c>
      <c r="BQ1971" s="175" t="str">
        <f t="shared" si="2332"/>
        <v>BQ$12</v>
      </c>
      <c r="BR1971" s="175" t="str">
        <f t="shared" si="2332"/>
        <v>BR$12</v>
      </c>
      <c r="BS1971" s="175" t="str">
        <f t="shared" si="2332"/>
        <v>BS$12</v>
      </c>
      <c r="BT1971" s="175" t="str">
        <f t="shared" si="2332"/>
        <v>BT$12</v>
      </c>
      <c r="BU1971" s="175" t="str">
        <f t="shared" si="2332"/>
        <v>BU$12</v>
      </c>
      <c r="BV1971" s="175" t="str">
        <f t="shared" si="2332"/>
        <v>BV$12</v>
      </c>
      <c r="BW1971" s="175" t="str">
        <f t="shared" si="2332"/>
        <v>BW$12</v>
      </c>
      <c r="BX1971" s="175" t="str">
        <f t="shared" si="2332"/>
        <v>BX$12</v>
      </c>
      <c r="BY1971" s="175" t="str">
        <f t="shared" si="2332"/>
        <v>BY$12</v>
      </c>
      <c r="BZ1971" s="175" t="str">
        <f t="shared" si="2332"/>
        <v>BZ$12</v>
      </c>
      <c r="CA1971" s="175" t="str">
        <f t="shared" si="2332"/>
        <v>CA$12</v>
      </c>
      <c r="CB1971" s="175" t="str">
        <f t="shared" si="2332"/>
        <v>CB$12</v>
      </c>
      <c r="CC1971" s="175" t="str">
        <f t="shared" si="2332"/>
        <v>CC$12</v>
      </c>
      <c r="CD1971" s="175" t="str">
        <f t="shared" si="2332"/>
        <v>CD$12</v>
      </c>
      <c r="CE1971" s="175" t="str">
        <f t="shared" ref="CE1971:CK1971" si="2333">CE1942</f>
        <v>CE$12</v>
      </c>
      <c r="CF1971" s="175" t="str">
        <f t="shared" si="2333"/>
        <v>CF$12</v>
      </c>
      <c r="CG1971" s="175" t="str">
        <f t="shared" si="2333"/>
        <v>CG$12</v>
      </c>
      <c r="CH1971" s="175" t="str">
        <f t="shared" si="2333"/>
        <v>CH$12</v>
      </c>
      <c r="CI1971" s="175" t="str">
        <f t="shared" si="2333"/>
        <v>CI$12</v>
      </c>
      <c r="CJ1971" s="175" t="str">
        <f t="shared" si="2333"/>
        <v>CJ$12</v>
      </c>
      <c r="CK1971" s="175" t="str">
        <f t="shared" si="2333"/>
        <v>CK$12</v>
      </c>
      <c r="CL1971" s="175" t="str">
        <f t="shared" ref="CL1971" si="2334">CL1942</f>
        <v>CL$12</v>
      </c>
    </row>
    <row r="1972" spans="2:90" x14ac:dyDescent="0.4">
      <c r="B1972" s="132" t="str">
        <f>B1943</f>
        <v>Primary volume driver</v>
      </c>
      <c r="D1972" t="s">
        <v>1003</v>
      </c>
      <c r="E1972" s="8" t="str">
        <f t="shared" si="2329"/>
        <v>1972 FAPPE-IS</v>
      </c>
      <c r="G1972" t="s">
        <v>332</v>
      </c>
      <c r="H1972" s="12"/>
      <c r="I1972" s="60"/>
      <c r="J1972" s="60"/>
      <c r="K1972" s="15"/>
      <c r="L1972" s="15"/>
      <c r="M1972" s="15"/>
      <c r="N1972" s="15"/>
      <c r="O1972" s="15"/>
      <c r="P1972" s="15"/>
      <c r="R1972" s="15"/>
      <c r="S1972" s="175" t="str">
        <f t="shared" ref="S1972" si="2335">S1943</f>
        <v>S$13</v>
      </c>
      <c r="T1972" s="175" t="str">
        <f t="shared" ref="T1972:AX1972" si="2336">T1943</f>
        <v>T$13</v>
      </c>
      <c r="U1972" s="175" t="str">
        <f t="shared" si="2336"/>
        <v>U$13</v>
      </c>
      <c r="V1972" s="175" t="str">
        <f t="shared" si="2336"/>
        <v>V$13</v>
      </c>
      <c r="W1972" s="175" t="str">
        <f t="shared" si="2336"/>
        <v>W$13</v>
      </c>
      <c r="X1972" s="175" t="str">
        <f t="shared" si="2336"/>
        <v>X$13</v>
      </c>
      <c r="Y1972" s="175" t="str">
        <f t="shared" si="2336"/>
        <v>Y$13</v>
      </c>
      <c r="Z1972" s="175" t="str">
        <f t="shared" si="2336"/>
        <v>Z$13</v>
      </c>
      <c r="AA1972" s="175" t="str">
        <f t="shared" si="2336"/>
        <v>AA$13</v>
      </c>
      <c r="AB1972" s="175" t="str">
        <f t="shared" si="2336"/>
        <v>AB$13</v>
      </c>
      <c r="AC1972" s="175" t="str">
        <f t="shared" si="2336"/>
        <v>AC$13</v>
      </c>
      <c r="AD1972" s="175" t="str">
        <f t="shared" si="2336"/>
        <v>AD$13</v>
      </c>
      <c r="AE1972" s="175" t="str">
        <f t="shared" si="2336"/>
        <v>AE$13</v>
      </c>
      <c r="AF1972" s="175" t="str">
        <f t="shared" si="2336"/>
        <v>AF$13</v>
      </c>
      <c r="AG1972" s="175" t="str">
        <f t="shared" si="2336"/>
        <v>AG$13</v>
      </c>
      <c r="AH1972" s="175" t="str">
        <f t="shared" si="2336"/>
        <v>AH$13</v>
      </c>
      <c r="AI1972" s="175" t="str">
        <f t="shared" si="2336"/>
        <v>AI$13</v>
      </c>
      <c r="AJ1972" s="175" t="str">
        <f t="shared" si="2336"/>
        <v>AJ$13</v>
      </c>
      <c r="AK1972" s="175" t="str">
        <f t="shared" si="2336"/>
        <v>AK$13</v>
      </c>
      <c r="AL1972" s="175" t="str">
        <f t="shared" si="2336"/>
        <v>AL$13</v>
      </c>
      <c r="AM1972" s="175" t="str">
        <f t="shared" si="2336"/>
        <v>AM$13</v>
      </c>
      <c r="AN1972" s="175" t="str">
        <f t="shared" si="2336"/>
        <v>AN$13</v>
      </c>
      <c r="AO1972" s="175" t="str">
        <f t="shared" si="2336"/>
        <v>AO$13</v>
      </c>
      <c r="AP1972" s="175" t="str">
        <f t="shared" si="2336"/>
        <v>AP$13</v>
      </c>
      <c r="AQ1972" s="175" t="str">
        <f t="shared" si="2336"/>
        <v>AQ$13</v>
      </c>
      <c r="AR1972" s="175" t="str">
        <f t="shared" si="2336"/>
        <v>AR$13</v>
      </c>
      <c r="AS1972" s="175" t="str">
        <f t="shared" si="2336"/>
        <v>AS$13</v>
      </c>
      <c r="AT1972" s="175" t="str">
        <f t="shared" si="2336"/>
        <v>AT$13</v>
      </c>
      <c r="AU1972" s="175" t="str">
        <f t="shared" si="2336"/>
        <v>AU$13</v>
      </c>
      <c r="AV1972" s="175" t="str">
        <f t="shared" si="2336"/>
        <v>AV$13</v>
      </c>
      <c r="AW1972" s="175" t="str">
        <f t="shared" si="2336"/>
        <v>AW$13</v>
      </c>
      <c r="AX1972" s="175" t="str">
        <f t="shared" si="2336"/>
        <v>AX$13</v>
      </c>
      <c r="AY1972" s="175" t="str">
        <f t="shared" ref="AY1972:CD1972" si="2337">AY1943</f>
        <v>AY$13</v>
      </c>
      <c r="AZ1972" s="175" t="str">
        <f t="shared" si="2337"/>
        <v>AZ$13</v>
      </c>
      <c r="BA1972" s="175" t="str">
        <f t="shared" si="2337"/>
        <v>BA$13</v>
      </c>
      <c r="BB1972" s="175" t="str">
        <f t="shared" si="2337"/>
        <v>BB$13</v>
      </c>
      <c r="BC1972" s="175" t="str">
        <f t="shared" si="2337"/>
        <v>BC$13</v>
      </c>
      <c r="BD1972" s="175" t="str">
        <f t="shared" si="2337"/>
        <v>BD$13</v>
      </c>
      <c r="BE1972" s="175" t="str">
        <f t="shared" si="2337"/>
        <v>BE$13</v>
      </c>
      <c r="BF1972" s="175" t="str">
        <f t="shared" si="2337"/>
        <v>BF$13</v>
      </c>
      <c r="BG1972" s="175" t="str">
        <f t="shared" si="2337"/>
        <v>BG$13</v>
      </c>
      <c r="BH1972" s="175" t="str">
        <f t="shared" si="2337"/>
        <v>BH$13</v>
      </c>
      <c r="BI1972" s="175" t="str">
        <f t="shared" si="2337"/>
        <v>BI$13</v>
      </c>
      <c r="BJ1972" s="175" t="str">
        <f t="shared" si="2337"/>
        <v>BJ$13</v>
      </c>
      <c r="BK1972" s="175" t="str">
        <f t="shared" si="2337"/>
        <v>BK$13</v>
      </c>
      <c r="BL1972" s="175" t="str">
        <f t="shared" si="2337"/>
        <v>BL$13</v>
      </c>
      <c r="BM1972" s="175" t="str">
        <f t="shared" si="2337"/>
        <v>BM$13</v>
      </c>
      <c r="BN1972" s="175" t="str">
        <f t="shared" si="2337"/>
        <v>BN$13</v>
      </c>
      <c r="BO1972" s="175" t="str">
        <f t="shared" si="2337"/>
        <v>BO$13</v>
      </c>
      <c r="BP1972" s="175" t="str">
        <f t="shared" si="2337"/>
        <v>BP$13</v>
      </c>
      <c r="BQ1972" s="175" t="str">
        <f t="shared" si="2337"/>
        <v>BQ$13</v>
      </c>
      <c r="BR1972" s="175" t="str">
        <f t="shared" si="2337"/>
        <v>BR$13</v>
      </c>
      <c r="BS1972" s="175" t="str">
        <f t="shared" si="2337"/>
        <v>BS$13</v>
      </c>
      <c r="BT1972" s="175" t="str">
        <f t="shared" si="2337"/>
        <v>BT$13</v>
      </c>
      <c r="BU1972" s="175" t="str">
        <f t="shared" si="2337"/>
        <v>BU$13</v>
      </c>
      <c r="BV1972" s="175" t="str">
        <f t="shared" si="2337"/>
        <v>BV$13</v>
      </c>
      <c r="BW1972" s="175" t="str">
        <f t="shared" si="2337"/>
        <v>BW$13</v>
      </c>
      <c r="BX1972" s="175" t="str">
        <f t="shared" si="2337"/>
        <v>BX$13</v>
      </c>
      <c r="BY1972" s="175" t="str">
        <f t="shared" si="2337"/>
        <v>BY$13</v>
      </c>
      <c r="BZ1972" s="175" t="str">
        <f t="shared" si="2337"/>
        <v>BZ$13</v>
      </c>
      <c r="CA1972" s="175" t="str">
        <f t="shared" si="2337"/>
        <v>CA$13</v>
      </c>
      <c r="CB1972" s="175" t="str">
        <f t="shared" si="2337"/>
        <v>CB$13</v>
      </c>
      <c r="CC1972" s="175" t="str">
        <f t="shared" si="2337"/>
        <v>CC$13</v>
      </c>
      <c r="CD1972" s="175" t="str">
        <f t="shared" si="2337"/>
        <v>CD$13</v>
      </c>
      <c r="CE1972" s="175" t="str">
        <f t="shared" ref="CE1972:CK1972" si="2338">CE1943</f>
        <v>CE$13</v>
      </c>
      <c r="CF1972" s="175" t="str">
        <f t="shared" si="2338"/>
        <v>CF$13</v>
      </c>
      <c r="CG1972" s="175" t="str">
        <f t="shared" si="2338"/>
        <v>CG$13</v>
      </c>
      <c r="CH1972" s="175" t="str">
        <f t="shared" si="2338"/>
        <v>CH$13</v>
      </c>
      <c r="CI1972" s="175" t="str">
        <f t="shared" si="2338"/>
        <v>CI$13</v>
      </c>
      <c r="CJ1972" s="175" t="str">
        <f t="shared" si="2338"/>
        <v>CJ$13</v>
      </c>
      <c r="CK1972" s="175" t="str">
        <f t="shared" si="2338"/>
        <v>CK$13</v>
      </c>
      <c r="CL1972" s="175" t="str">
        <f t="shared" ref="CL1972" si="2339">CL1943</f>
        <v>CL$13</v>
      </c>
    </row>
    <row r="1973" spans="2:90" x14ac:dyDescent="0.4">
      <c r="B1973" s="187" t="str">
        <f>B1948</f>
        <v>Volume driven secondary PP&amp;E:</v>
      </c>
      <c r="D1973" t="s">
        <v>1003</v>
      </c>
      <c r="E1973" s="8" t="str">
        <f t="shared" si="2329"/>
        <v>1973 FAPPE-IS</v>
      </c>
      <c r="G1973" t="s">
        <v>332</v>
      </c>
      <c r="H1973" s="12"/>
      <c r="I1973" s="60"/>
      <c r="J1973" s="60"/>
      <c r="K1973" s="15"/>
      <c r="L1973" s="15"/>
      <c r="M1973" s="15"/>
      <c r="N1973" s="15"/>
      <c r="O1973" s="15"/>
      <c r="P1973" s="15"/>
      <c r="R1973" s="15"/>
      <c r="S1973" s="175">
        <f t="shared" ref="S1973" si="2340">S1944</f>
        <v>0</v>
      </c>
      <c r="T1973" s="175">
        <f t="shared" ref="T1973:AX1973" si="2341">T1944</f>
        <v>0</v>
      </c>
      <c r="U1973" s="175">
        <f t="shared" si="2341"/>
        <v>0</v>
      </c>
      <c r="V1973" s="175">
        <f t="shared" si="2341"/>
        <v>0</v>
      </c>
      <c r="W1973" s="175">
        <f t="shared" si="2341"/>
        <v>0</v>
      </c>
      <c r="X1973" s="175">
        <f t="shared" si="2341"/>
        <v>0</v>
      </c>
      <c r="Y1973" s="175">
        <f t="shared" si="2341"/>
        <v>0</v>
      </c>
      <c r="Z1973" s="175">
        <f t="shared" si="2341"/>
        <v>0</v>
      </c>
      <c r="AA1973" s="175">
        <f t="shared" si="2341"/>
        <v>0</v>
      </c>
      <c r="AB1973" s="175">
        <f t="shared" si="2341"/>
        <v>0</v>
      </c>
      <c r="AC1973" s="175">
        <f t="shared" si="2341"/>
        <v>0</v>
      </c>
      <c r="AD1973" s="175">
        <f t="shared" si="2341"/>
        <v>0</v>
      </c>
      <c r="AE1973" s="175">
        <f t="shared" si="2341"/>
        <v>0</v>
      </c>
      <c r="AF1973" s="175">
        <f t="shared" si="2341"/>
        <v>0</v>
      </c>
      <c r="AG1973" s="175">
        <f t="shared" si="2341"/>
        <v>0</v>
      </c>
      <c r="AH1973" s="175">
        <f t="shared" si="2341"/>
        <v>0</v>
      </c>
      <c r="AI1973" s="175">
        <f t="shared" si="2341"/>
        <v>0</v>
      </c>
      <c r="AJ1973" s="175">
        <f t="shared" si="2341"/>
        <v>0</v>
      </c>
      <c r="AK1973" s="175">
        <f t="shared" si="2341"/>
        <v>0</v>
      </c>
      <c r="AL1973" s="175">
        <f t="shared" si="2341"/>
        <v>0</v>
      </c>
      <c r="AM1973" s="175">
        <f t="shared" si="2341"/>
        <v>0</v>
      </c>
      <c r="AN1973" s="175">
        <f t="shared" si="2341"/>
        <v>0</v>
      </c>
      <c r="AO1973" s="175">
        <f t="shared" si="2341"/>
        <v>0</v>
      </c>
      <c r="AP1973" s="175">
        <f t="shared" si="2341"/>
        <v>0</v>
      </c>
      <c r="AQ1973" s="175">
        <f t="shared" si="2341"/>
        <v>0</v>
      </c>
      <c r="AR1973" s="175">
        <f t="shared" si="2341"/>
        <v>0</v>
      </c>
      <c r="AS1973" s="175">
        <f t="shared" si="2341"/>
        <v>0</v>
      </c>
      <c r="AT1973" s="175">
        <f t="shared" si="2341"/>
        <v>0</v>
      </c>
      <c r="AU1973" s="175">
        <f t="shared" si="2341"/>
        <v>0</v>
      </c>
      <c r="AV1973" s="175">
        <f t="shared" si="2341"/>
        <v>0</v>
      </c>
      <c r="AW1973" s="175">
        <f t="shared" si="2341"/>
        <v>0</v>
      </c>
      <c r="AX1973" s="175">
        <f t="shared" si="2341"/>
        <v>0</v>
      </c>
      <c r="AY1973" s="175">
        <f t="shared" ref="AY1973:CD1973" si="2342">AY1944</f>
        <v>0</v>
      </c>
      <c r="AZ1973" s="175">
        <f t="shared" si="2342"/>
        <v>0</v>
      </c>
      <c r="BA1973" s="175">
        <f t="shared" si="2342"/>
        <v>0</v>
      </c>
      <c r="BB1973" s="175">
        <f t="shared" si="2342"/>
        <v>0</v>
      </c>
      <c r="BC1973" s="175">
        <f t="shared" si="2342"/>
        <v>0</v>
      </c>
      <c r="BD1973" s="175">
        <f t="shared" si="2342"/>
        <v>0</v>
      </c>
      <c r="BE1973" s="175">
        <f t="shared" si="2342"/>
        <v>0</v>
      </c>
      <c r="BF1973" s="175">
        <f t="shared" si="2342"/>
        <v>0</v>
      </c>
      <c r="BG1973" s="175">
        <f t="shared" si="2342"/>
        <v>0</v>
      </c>
      <c r="BH1973" s="175">
        <f t="shared" si="2342"/>
        <v>0</v>
      </c>
      <c r="BI1973" s="175">
        <f t="shared" si="2342"/>
        <v>0</v>
      </c>
      <c r="BJ1973" s="175">
        <f t="shared" si="2342"/>
        <v>0</v>
      </c>
      <c r="BK1973" s="175">
        <f t="shared" si="2342"/>
        <v>0</v>
      </c>
      <c r="BL1973" s="175">
        <f t="shared" si="2342"/>
        <v>0</v>
      </c>
      <c r="BM1973" s="175">
        <f t="shared" si="2342"/>
        <v>0</v>
      </c>
      <c r="BN1973" s="175">
        <f t="shared" si="2342"/>
        <v>0</v>
      </c>
      <c r="BO1973" s="175">
        <f t="shared" si="2342"/>
        <v>0</v>
      </c>
      <c r="BP1973" s="175">
        <f t="shared" si="2342"/>
        <v>0</v>
      </c>
      <c r="BQ1973" s="175">
        <f t="shared" si="2342"/>
        <v>0</v>
      </c>
      <c r="BR1973" s="175">
        <f t="shared" si="2342"/>
        <v>0</v>
      </c>
      <c r="BS1973" s="175">
        <f t="shared" si="2342"/>
        <v>0</v>
      </c>
      <c r="BT1973" s="175">
        <f t="shared" si="2342"/>
        <v>0</v>
      </c>
      <c r="BU1973" s="175">
        <f t="shared" si="2342"/>
        <v>0</v>
      </c>
      <c r="BV1973" s="175">
        <f t="shared" si="2342"/>
        <v>0</v>
      </c>
      <c r="BW1973" s="175">
        <f t="shared" si="2342"/>
        <v>0</v>
      </c>
      <c r="BX1973" s="175">
        <f t="shared" si="2342"/>
        <v>0</v>
      </c>
      <c r="BY1973" s="175">
        <f t="shared" si="2342"/>
        <v>0</v>
      </c>
      <c r="BZ1973" s="175">
        <f t="shared" si="2342"/>
        <v>0</v>
      </c>
      <c r="CA1973" s="175">
        <f t="shared" si="2342"/>
        <v>0</v>
      </c>
      <c r="CB1973" s="175">
        <f t="shared" si="2342"/>
        <v>0</v>
      </c>
      <c r="CC1973" s="175">
        <f t="shared" si="2342"/>
        <v>0</v>
      </c>
      <c r="CD1973" s="175">
        <f t="shared" si="2342"/>
        <v>0</v>
      </c>
      <c r="CE1973" s="175">
        <f t="shared" ref="CE1973:CK1973" si="2343">CE1944</f>
        <v>0</v>
      </c>
      <c r="CF1973" s="175">
        <f t="shared" si="2343"/>
        <v>0</v>
      </c>
      <c r="CG1973" s="175">
        <f t="shared" si="2343"/>
        <v>0</v>
      </c>
      <c r="CH1973" s="175">
        <f t="shared" si="2343"/>
        <v>0</v>
      </c>
      <c r="CI1973" s="175">
        <f t="shared" si="2343"/>
        <v>0</v>
      </c>
      <c r="CJ1973" s="175">
        <f t="shared" si="2343"/>
        <v>0</v>
      </c>
      <c r="CK1973" s="175">
        <f t="shared" si="2343"/>
        <v>0</v>
      </c>
      <c r="CL1973" s="175">
        <f t="shared" ref="CL1973" si="2344">CL1944</f>
        <v>0</v>
      </c>
    </row>
    <row r="1974" spans="2:90" x14ac:dyDescent="0.4">
      <c r="B1974" s="235" t="str">
        <f>IFERROR(SUBSTITUTE(TRIM(MID(B1948, SEARCH("-", B1948) + 1, LEN(B1948))),":",""),"no unit")</f>
        <v>no unit</v>
      </c>
      <c r="D1974" t="s">
        <v>1003</v>
      </c>
      <c r="E1974" s="8" t="str">
        <f t="shared" si="2329"/>
        <v>1974 FAPPE-IS</v>
      </c>
      <c r="G1974" t="s">
        <v>332</v>
      </c>
      <c r="H1974" s="12"/>
      <c r="I1974" s="60"/>
      <c r="J1974" s="60"/>
      <c r="K1974" s="15"/>
      <c r="L1974" s="15"/>
      <c r="M1974" s="15"/>
      <c r="N1974" s="15"/>
      <c r="O1974" s="15"/>
      <c r="P1974" s="15"/>
      <c r="R1974" s="15"/>
      <c r="S1974" s="175"/>
      <c r="T1974" s="175"/>
      <c r="U1974" s="175"/>
      <c r="V1974" s="175"/>
      <c r="W1974" s="175"/>
      <c r="X1974" s="175"/>
      <c r="Y1974" s="175"/>
      <c r="Z1974" s="175"/>
      <c r="AA1974" s="175"/>
      <c r="AB1974" s="175"/>
      <c r="AC1974" s="175"/>
      <c r="AD1974" s="175"/>
      <c r="AE1974" s="175"/>
      <c r="AF1974" s="175"/>
      <c r="AG1974" s="175"/>
      <c r="AH1974" s="175"/>
      <c r="AI1974" s="175"/>
      <c r="AJ1974" s="175"/>
      <c r="AK1974" s="175"/>
      <c r="AL1974" s="175"/>
      <c r="AM1974" s="175"/>
      <c r="AN1974" s="175"/>
      <c r="AO1974" s="175"/>
      <c r="AP1974" s="175"/>
      <c r="AQ1974" s="175"/>
      <c r="AR1974" s="175"/>
      <c r="AS1974" s="175"/>
      <c r="AT1974" s="175"/>
      <c r="AU1974" s="175"/>
      <c r="AV1974" s="175"/>
      <c r="AW1974" s="175"/>
      <c r="AX1974" s="175"/>
      <c r="AY1974" s="175"/>
      <c r="AZ1974" s="175"/>
      <c r="BA1974" s="175"/>
      <c r="BB1974" s="175"/>
      <c r="BC1974" s="175"/>
      <c r="BD1974" s="175"/>
      <c r="BE1974" s="175"/>
      <c r="BF1974" s="175"/>
      <c r="BG1974" s="175"/>
      <c r="BH1974" s="175"/>
      <c r="BI1974" s="175"/>
      <c r="BJ1974" s="175"/>
      <c r="BK1974" s="175"/>
      <c r="BL1974" s="175"/>
      <c r="BM1974" s="175"/>
      <c r="BN1974" s="175"/>
      <c r="BO1974" s="175"/>
      <c r="BP1974" s="175"/>
      <c r="BQ1974" s="175"/>
      <c r="BR1974" s="175"/>
      <c r="BS1974" s="175"/>
      <c r="BT1974" s="175"/>
      <c r="BU1974" s="175"/>
      <c r="BV1974" s="175"/>
      <c r="BW1974" s="175"/>
      <c r="BX1974" s="175"/>
      <c r="BY1974" s="175"/>
      <c r="BZ1974" s="175"/>
      <c r="CA1974" s="175"/>
      <c r="CB1974" s="175"/>
      <c r="CC1974" s="175"/>
      <c r="CD1974" s="175"/>
      <c r="CE1974" s="175"/>
      <c r="CF1974" s="175"/>
      <c r="CG1974" s="175"/>
      <c r="CH1974" s="175"/>
      <c r="CI1974" s="175"/>
      <c r="CJ1974" s="175"/>
      <c r="CK1974" s="175"/>
      <c r="CL1974" s="175"/>
    </row>
    <row r="1975" spans="2:90" x14ac:dyDescent="0.4">
      <c r="B1975" s="187" t="str">
        <f>B1946</f>
        <v>Secondary revenue driver</v>
      </c>
      <c r="D1975" t="s">
        <v>1003</v>
      </c>
      <c r="E1975" s="8" t="str">
        <f t="shared" si="2329"/>
        <v>1975 FAPPE-IS</v>
      </c>
      <c r="G1975" t="s">
        <v>332</v>
      </c>
      <c r="H1975" s="90"/>
      <c r="I1975" s="209"/>
      <c r="J1975" s="209"/>
      <c r="K1975" s="210"/>
      <c r="L1975" s="210"/>
      <c r="M1975" s="210"/>
      <c r="N1975" s="210"/>
      <c r="O1975" s="210"/>
      <c r="P1975" s="210"/>
      <c r="R1975" s="210"/>
      <c r="S1975" s="4" t="str">
        <f t="shared" ref="S1975" si="2345">ADDRESS(ROW(S1967),COLUMN(S1967),2)</f>
        <v>S$1967</v>
      </c>
      <c r="T1975" s="4" t="str">
        <f t="shared" ref="T1975:CD1975" si="2346">ADDRESS(ROW(T1967),COLUMN(T1967),2)</f>
        <v>T$1967</v>
      </c>
      <c r="U1975" s="4" t="str">
        <f t="shared" si="2346"/>
        <v>U$1967</v>
      </c>
      <c r="V1975" s="4" t="str">
        <f t="shared" si="2346"/>
        <v>V$1967</v>
      </c>
      <c r="W1975" s="4" t="str">
        <f t="shared" si="2346"/>
        <v>W$1967</v>
      </c>
      <c r="X1975" s="4" t="str">
        <f t="shared" si="2346"/>
        <v>X$1967</v>
      </c>
      <c r="Y1975" s="4" t="str">
        <f t="shared" si="2346"/>
        <v>Y$1967</v>
      </c>
      <c r="Z1975" s="4" t="str">
        <f t="shared" si="2346"/>
        <v>Z$1967</v>
      </c>
      <c r="AA1975" s="4" t="str">
        <f t="shared" si="2346"/>
        <v>AA$1967</v>
      </c>
      <c r="AB1975" s="4" t="str">
        <f t="shared" si="2346"/>
        <v>AB$1967</v>
      </c>
      <c r="AC1975" s="4" t="str">
        <f t="shared" si="2346"/>
        <v>AC$1967</v>
      </c>
      <c r="AD1975" s="4" t="str">
        <f t="shared" si="2346"/>
        <v>AD$1967</v>
      </c>
      <c r="AE1975" s="4" t="str">
        <f t="shared" si="2346"/>
        <v>AE$1967</v>
      </c>
      <c r="AF1975" s="4" t="str">
        <f t="shared" si="2346"/>
        <v>AF$1967</v>
      </c>
      <c r="AG1975" s="4" t="str">
        <f t="shared" si="2346"/>
        <v>AG$1967</v>
      </c>
      <c r="AH1975" s="4" t="str">
        <f t="shared" si="2346"/>
        <v>AH$1967</v>
      </c>
      <c r="AI1975" s="4" t="str">
        <f t="shared" si="2346"/>
        <v>AI$1967</v>
      </c>
      <c r="AJ1975" s="4" t="str">
        <f t="shared" si="2346"/>
        <v>AJ$1967</v>
      </c>
      <c r="AK1975" s="4" t="str">
        <f t="shared" si="2346"/>
        <v>AK$1967</v>
      </c>
      <c r="AL1975" s="4" t="str">
        <f t="shared" si="2346"/>
        <v>AL$1967</v>
      </c>
      <c r="AM1975" s="4" t="str">
        <f t="shared" si="2346"/>
        <v>AM$1967</v>
      </c>
      <c r="AN1975" s="4" t="str">
        <f t="shared" si="2346"/>
        <v>AN$1967</v>
      </c>
      <c r="AO1975" s="4" t="str">
        <f t="shared" si="2346"/>
        <v>AO$1967</v>
      </c>
      <c r="AP1975" s="4" t="str">
        <f t="shared" si="2346"/>
        <v>AP$1967</v>
      </c>
      <c r="AQ1975" s="4" t="str">
        <f t="shared" si="2346"/>
        <v>AQ$1967</v>
      </c>
      <c r="AR1975" s="4" t="str">
        <f t="shared" si="2346"/>
        <v>AR$1967</v>
      </c>
      <c r="AS1975" s="4" t="str">
        <f t="shared" si="2346"/>
        <v>AS$1967</v>
      </c>
      <c r="AT1975" s="4" t="str">
        <f t="shared" si="2346"/>
        <v>AT$1967</v>
      </c>
      <c r="AU1975" s="4" t="str">
        <f t="shared" si="2346"/>
        <v>AU$1967</v>
      </c>
      <c r="AV1975" s="4" t="str">
        <f t="shared" si="2346"/>
        <v>AV$1967</v>
      </c>
      <c r="AW1975" s="4" t="str">
        <f t="shared" si="2346"/>
        <v>AW$1967</v>
      </c>
      <c r="AX1975" s="4" t="str">
        <f t="shared" si="2346"/>
        <v>AX$1967</v>
      </c>
      <c r="AY1975" s="4" t="str">
        <f t="shared" si="2346"/>
        <v>AY$1967</v>
      </c>
      <c r="AZ1975" s="4" t="str">
        <f t="shared" si="2346"/>
        <v>AZ$1967</v>
      </c>
      <c r="BA1975" s="4" t="str">
        <f t="shared" si="2346"/>
        <v>BA$1967</v>
      </c>
      <c r="BB1975" s="4" t="str">
        <f t="shared" si="2346"/>
        <v>BB$1967</v>
      </c>
      <c r="BC1975" s="4" t="str">
        <f t="shared" si="2346"/>
        <v>BC$1967</v>
      </c>
      <c r="BD1975" s="4" t="str">
        <f t="shared" si="2346"/>
        <v>BD$1967</v>
      </c>
      <c r="BE1975" s="4" t="str">
        <f t="shared" si="2346"/>
        <v>BE$1967</v>
      </c>
      <c r="BF1975" s="4" t="str">
        <f t="shared" si="2346"/>
        <v>BF$1967</v>
      </c>
      <c r="BG1975" s="4" t="str">
        <f t="shared" si="2346"/>
        <v>BG$1967</v>
      </c>
      <c r="BH1975" s="4" t="str">
        <f t="shared" si="2346"/>
        <v>BH$1967</v>
      </c>
      <c r="BI1975" s="4" t="str">
        <f t="shared" si="2346"/>
        <v>BI$1967</v>
      </c>
      <c r="BJ1975" s="4" t="str">
        <f t="shared" si="2346"/>
        <v>BJ$1967</v>
      </c>
      <c r="BK1975" s="4" t="str">
        <f t="shared" si="2346"/>
        <v>BK$1967</v>
      </c>
      <c r="BL1975" s="4" t="str">
        <f t="shared" si="2346"/>
        <v>BL$1967</v>
      </c>
      <c r="BM1975" s="4" t="str">
        <f t="shared" si="2346"/>
        <v>BM$1967</v>
      </c>
      <c r="BN1975" s="4" t="str">
        <f t="shared" si="2346"/>
        <v>BN$1967</v>
      </c>
      <c r="BO1975" s="4" t="str">
        <f t="shared" si="2346"/>
        <v>BO$1967</v>
      </c>
      <c r="BP1975" s="4" t="str">
        <f t="shared" si="2346"/>
        <v>BP$1967</v>
      </c>
      <c r="BQ1975" s="4" t="str">
        <f t="shared" si="2346"/>
        <v>BQ$1967</v>
      </c>
      <c r="BR1975" s="4" t="str">
        <f t="shared" si="2346"/>
        <v>BR$1967</v>
      </c>
      <c r="BS1975" s="4" t="str">
        <f t="shared" si="2346"/>
        <v>BS$1967</v>
      </c>
      <c r="BT1975" s="4" t="str">
        <f t="shared" si="2346"/>
        <v>BT$1967</v>
      </c>
      <c r="BU1975" s="4" t="str">
        <f t="shared" si="2346"/>
        <v>BU$1967</v>
      </c>
      <c r="BV1975" s="4" t="str">
        <f t="shared" si="2346"/>
        <v>BV$1967</v>
      </c>
      <c r="BW1975" s="4" t="str">
        <f t="shared" si="2346"/>
        <v>BW$1967</v>
      </c>
      <c r="BX1975" s="4" t="str">
        <f t="shared" si="2346"/>
        <v>BX$1967</v>
      </c>
      <c r="BY1975" s="4" t="str">
        <f t="shared" si="2346"/>
        <v>BY$1967</v>
      </c>
      <c r="BZ1975" s="4" t="str">
        <f t="shared" si="2346"/>
        <v>BZ$1967</v>
      </c>
      <c r="CA1975" s="4" t="str">
        <f t="shared" si="2346"/>
        <v>CA$1967</v>
      </c>
      <c r="CB1975" s="4" t="str">
        <f t="shared" si="2346"/>
        <v>CB$1967</v>
      </c>
      <c r="CC1975" s="4" t="str">
        <f t="shared" si="2346"/>
        <v>CC$1967</v>
      </c>
      <c r="CD1975" s="4" t="str">
        <f t="shared" si="2346"/>
        <v>CD$1967</v>
      </c>
      <c r="CE1975" s="4" t="str">
        <f t="shared" ref="CE1975:CK1975" si="2347">ADDRESS(ROW(CE1967),COLUMN(CE1967),2)</f>
        <v>CE$1967</v>
      </c>
      <c r="CF1975" s="4" t="str">
        <f t="shared" si="2347"/>
        <v>CF$1967</v>
      </c>
      <c r="CG1975" s="4" t="str">
        <f t="shared" si="2347"/>
        <v>CG$1967</v>
      </c>
      <c r="CH1975" s="4" t="str">
        <f t="shared" si="2347"/>
        <v>CH$1967</v>
      </c>
      <c r="CI1975" s="4" t="str">
        <f t="shared" si="2347"/>
        <v>CI$1967</v>
      </c>
      <c r="CJ1975" s="4" t="str">
        <f t="shared" si="2347"/>
        <v>CJ$1967</v>
      </c>
      <c r="CK1975" s="4" t="str">
        <f t="shared" si="2347"/>
        <v>CK$1967</v>
      </c>
      <c r="CL1975" s="4" t="str">
        <f t="shared" ref="CL1975" si="2348">ADDRESS(ROW(CL1967),COLUMN(CL1967),2)</f>
        <v>CL$1967</v>
      </c>
    </row>
    <row r="1976" spans="2:90" x14ac:dyDescent="0.4">
      <c r="B1976" s="132" t="str">
        <f>B1947</f>
        <v>Secondary volume driver</v>
      </c>
      <c r="D1976" t="s">
        <v>1003</v>
      </c>
      <c r="E1976" s="8" t="str">
        <f t="shared" si="2329"/>
        <v>1976 FAPPE-IS</v>
      </c>
      <c r="G1976" t="s">
        <v>332</v>
      </c>
      <c r="H1976" s="12"/>
      <c r="I1976" s="60"/>
      <c r="J1976" s="60"/>
      <c r="K1976" s="15"/>
      <c r="L1976" s="15"/>
      <c r="M1976" s="15"/>
      <c r="N1976" s="15"/>
      <c r="O1976" s="15"/>
      <c r="P1976" s="15"/>
      <c r="R1976" s="15"/>
      <c r="S1976" s="175" t="str">
        <f t="shared" ref="S1976" si="2349">S1947</f>
        <v>S$15</v>
      </c>
      <c r="T1976" s="175" t="str">
        <f t="shared" ref="T1976:AX1976" si="2350">T1947</f>
        <v>T$15</v>
      </c>
      <c r="U1976" s="175" t="str">
        <f t="shared" si="2350"/>
        <v>U$15</v>
      </c>
      <c r="V1976" s="175" t="str">
        <f t="shared" si="2350"/>
        <v>V$15</v>
      </c>
      <c r="W1976" s="175" t="str">
        <f t="shared" si="2350"/>
        <v>W$15</v>
      </c>
      <c r="X1976" s="175" t="str">
        <f t="shared" si="2350"/>
        <v>X$15</v>
      </c>
      <c r="Y1976" s="175" t="str">
        <f t="shared" si="2350"/>
        <v>Y$15</v>
      </c>
      <c r="Z1976" s="175" t="str">
        <f t="shared" si="2350"/>
        <v>Z$15</v>
      </c>
      <c r="AA1976" s="175" t="str">
        <f t="shared" si="2350"/>
        <v>AA$15</v>
      </c>
      <c r="AB1976" s="175" t="str">
        <f t="shared" si="2350"/>
        <v>AB$15</v>
      </c>
      <c r="AC1976" s="175" t="str">
        <f t="shared" si="2350"/>
        <v>AC$15</v>
      </c>
      <c r="AD1976" s="175" t="str">
        <f t="shared" si="2350"/>
        <v>AD$15</v>
      </c>
      <c r="AE1976" s="175" t="str">
        <f t="shared" si="2350"/>
        <v>AE$15</v>
      </c>
      <c r="AF1976" s="175" t="str">
        <f t="shared" si="2350"/>
        <v>AF$15</v>
      </c>
      <c r="AG1976" s="175" t="str">
        <f t="shared" si="2350"/>
        <v>AG$15</v>
      </c>
      <c r="AH1976" s="175" t="str">
        <f t="shared" si="2350"/>
        <v>AH$15</v>
      </c>
      <c r="AI1976" s="175" t="str">
        <f t="shared" si="2350"/>
        <v>AI$15</v>
      </c>
      <c r="AJ1976" s="175" t="str">
        <f t="shared" si="2350"/>
        <v>AJ$15</v>
      </c>
      <c r="AK1976" s="175" t="str">
        <f t="shared" si="2350"/>
        <v>AK$15</v>
      </c>
      <c r="AL1976" s="175" t="str">
        <f t="shared" si="2350"/>
        <v>AL$15</v>
      </c>
      <c r="AM1976" s="175" t="str">
        <f t="shared" si="2350"/>
        <v>AM$15</v>
      </c>
      <c r="AN1976" s="175" t="str">
        <f t="shared" si="2350"/>
        <v>AN$15</v>
      </c>
      <c r="AO1976" s="175" t="str">
        <f t="shared" si="2350"/>
        <v>AO$15</v>
      </c>
      <c r="AP1976" s="175" t="str">
        <f t="shared" si="2350"/>
        <v>AP$15</v>
      </c>
      <c r="AQ1976" s="175" t="str">
        <f t="shared" si="2350"/>
        <v>AQ$15</v>
      </c>
      <c r="AR1976" s="175" t="str">
        <f t="shared" si="2350"/>
        <v>AR$15</v>
      </c>
      <c r="AS1976" s="175" t="str">
        <f t="shared" si="2350"/>
        <v>AS$15</v>
      </c>
      <c r="AT1976" s="175" t="str">
        <f t="shared" si="2350"/>
        <v>AT$15</v>
      </c>
      <c r="AU1976" s="175" t="str">
        <f t="shared" si="2350"/>
        <v>AU$15</v>
      </c>
      <c r="AV1976" s="175" t="str">
        <f t="shared" si="2350"/>
        <v>AV$15</v>
      </c>
      <c r="AW1976" s="175" t="str">
        <f t="shared" si="2350"/>
        <v>AW$15</v>
      </c>
      <c r="AX1976" s="175" t="str">
        <f t="shared" si="2350"/>
        <v>AX$15</v>
      </c>
      <c r="AY1976" s="175" t="str">
        <f t="shared" ref="AY1976:CD1976" si="2351">AY1947</f>
        <v>AY$15</v>
      </c>
      <c r="AZ1976" s="175" t="str">
        <f t="shared" si="2351"/>
        <v>AZ$15</v>
      </c>
      <c r="BA1976" s="175" t="str">
        <f t="shared" si="2351"/>
        <v>BA$15</v>
      </c>
      <c r="BB1976" s="175" t="str">
        <f t="shared" si="2351"/>
        <v>BB$15</v>
      </c>
      <c r="BC1976" s="175" t="str">
        <f t="shared" si="2351"/>
        <v>BC$15</v>
      </c>
      <c r="BD1976" s="175" t="str">
        <f t="shared" si="2351"/>
        <v>BD$15</v>
      </c>
      <c r="BE1976" s="175" t="str">
        <f t="shared" si="2351"/>
        <v>BE$15</v>
      </c>
      <c r="BF1976" s="175" t="str">
        <f t="shared" si="2351"/>
        <v>BF$15</v>
      </c>
      <c r="BG1976" s="175" t="str">
        <f t="shared" si="2351"/>
        <v>BG$15</v>
      </c>
      <c r="BH1976" s="175" t="str">
        <f t="shared" si="2351"/>
        <v>BH$15</v>
      </c>
      <c r="BI1976" s="175" t="str">
        <f t="shared" si="2351"/>
        <v>BI$15</v>
      </c>
      <c r="BJ1976" s="175" t="str">
        <f t="shared" si="2351"/>
        <v>BJ$15</v>
      </c>
      <c r="BK1976" s="175" t="str">
        <f t="shared" si="2351"/>
        <v>BK$15</v>
      </c>
      <c r="BL1976" s="175" t="str">
        <f t="shared" si="2351"/>
        <v>BL$15</v>
      </c>
      <c r="BM1976" s="175" t="str">
        <f t="shared" si="2351"/>
        <v>BM$15</v>
      </c>
      <c r="BN1976" s="175" t="str">
        <f t="shared" si="2351"/>
        <v>BN$15</v>
      </c>
      <c r="BO1976" s="175" t="str">
        <f t="shared" si="2351"/>
        <v>BO$15</v>
      </c>
      <c r="BP1976" s="175" t="str">
        <f t="shared" si="2351"/>
        <v>BP$15</v>
      </c>
      <c r="BQ1976" s="175" t="str">
        <f t="shared" si="2351"/>
        <v>BQ$15</v>
      </c>
      <c r="BR1976" s="175" t="str">
        <f t="shared" si="2351"/>
        <v>BR$15</v>
      </c>
      <c r="BS1976" s="175" t="str">
        <f t="shared" si="2351"/>
        <v>BS$15</v>
      </c>
      <c r="BT1976" s="175" t="str">
        <f t="shared" si="2351"/>
        <v>BT$15</v>
      </c>
      <c r="BU1976" s="175" t="str">
        <f t="shared" si="2351"/>
        <v>BU$15</v>
      </c>
      <c r="BV1976" s="175" t="str">
        <f t="shared" si="2351"/>
        <v>BV$15</v>
      </c>
      <c r="BW1976" s="175" t="str">
        <f t="shared" si="2351"/>
        <v>BW$15</v>
      </c>
      <c r="BX1976" s="175" t="str">
        <f t="shared" si="2351"/>
        <v>BX$15</v>
      </c>
      <c r="BY1976" s="175" t="str">
        <f t="shared" si="2351"/>
        <v>BY$15</v>
      </c>
      <c r="BZ1976" s="175" t="str">
        <f t="shared" si="2351"/>
        <v>BZ$15</v>
      </c>
      <c r="CA1976" s="175" t="str">
        <f t="shared" si="2351"/>
        <v>CA$15</v>
      </c>
      <c r="CB1976" s="175" t="str">
        <f t="shared" si="2351"/>
        <v>CB$15</v>
      </c>
      <c r="CC1976" s="175" t="str">
        <f t="shared" si="2351"/>
        <v>CC$15</v>
      </c>
      <c r="CD1976" s="175" t="str">
        <f t="shared" si="2351"/>
        <v>CD$15</v>
      </c>
      <c r="CE1976" s="175" t="str">
        <f t="shared" ref="CE1976:CK1976" si="2352">CE1947</f>
        <v>CE$15</v>
      </c>
      <c r="CF1976" s="175" t="str">
        <f t="shared" si="2352"/>
        <v>CF$15</v>
      </c>
      <c r="CG1976" s="175" t="str">
        <f t="shared" si="2352"/>
        <v>CG$15</v>
      </c>
      <c r="CH1976" s="175" t="str">
        <f t="shared" si="2352"/>
        <v>CH$15</v>
      </c>
      <c r="CI1976" s="175" t="str">
        <f t="shared" si="2352"/>
        <v>CI$15</v>
      </c>
      <c r="CJ1976" s="175" t="str">
        <f t="shared" si="2352"/>
        <v>CJ$15</v>
      </c>
      <c r="CK1976" s="175" t="str">
        <f t="shared" si="2352"/>
        <v>CK$15</v>
      </c>
      <c r="CL1976" s="175" t="str">
        <f t="shared" ref="CL1976" si="2353">CL1947</f>
        <v>CL$15</v>
      </c>
    </row>
    <row r="1977" spans="2:90" x14ac:dyDescent="0.4">
      <c r="B1977" s="171" t="s">
        <v>490</v>
      </c>
      <c r="E1977" s="8"/>
      <c r="H1977" s="170"/>
      <c r="I1977" s="172"/>
      <c r="J1977" s="172"/>
      <c r="K1977" s="193"/>
      <c r="L1977" s="193"/>
      <c r="M1977" s="193"/>
      <c r="N1977" s="193"/>
      <c r="O1977" s="193"/>
      <c r="P1977" s="193"/>
      <c r="R1977" s="194"/>
      <c r="S1977" s="170"/>
      <c r="T1977" s="170"/>
      <c r="U1977" s="170"/>
      <c r="V1977" s="170"/>
      <c r="W1977" s="170"/>
      <c r="X1977" s="170"/>
      <c r="Y1977" s="170"/>
      <c r="Z1977" s="170"/>
      <c r="AA1977" s="170"/>
      <c r="AB1977" s="170"/>
      <c r="AC1977" s="170"/>
      <c r="AD1977" s="170"/>
      <c r="AE1977" s="170"/>
      <c r="AF1977" s="170"/>
      <c r="AG1977" s="170"/>
      <c r="AH1977" s="170"/>
      <c r="AI1977" s="170"/>
      <c r="AJ1977" s="170"/>
      <c r="AK1977" s="170"/>
      <c r="AL1977" s="170"/>
      <c r="AM1977" s="170"/>
      <c r="AN1977" s="170"/>
      <c r="AO1977" s="170"/>
      <c r="AP1977" s="170"/>
      <c r="AQ1977" s="170"/>
      <c r="AR1977" s="170"/>
      <c r="AS1977" s="170"/>
      <c r="AT1977" s="170"/>
      <c r="AU1977" s="170"/>
      <c r="AV1977" s="170"/>
      <c r="AW1977" s="170"/>
      <c r="AX1977" s="170"/>
      <c r="AY1977" s="170"/>
      <c r="AZ1977" s="170"/>
      <c r="BA1977" s="170"/>
      <c r="BB1977" s="170"/>
      <c r="BC1977" s="170"/>
      <c r="BD1977" s="170"/>
      <c r="BE1977" s="170"/>
      <c r="BF1977" s="170"/>
      <c r="BG1977" s="170"/>
      <c r="BH1977" s="170"/>
      <c r="BI1977" s="170"/>
      <c r="BJ1977" s="170"/>
      <c r="BK1977" s="170"/>
      <c r="BL1977" s="170"/>
      <c r="BM1977" s="170"/>
      <c r="BN1977" s="170"/>
      <c r="BO1977" s="170"/>
      <c r="BP1977" s="170"/>
      <c r="BQ1977" s="170"/>
      <c r="BR1977" s="170"/>
      <c r="BS1977" s="170"/>
      <c r="BT1977" s="170"/>
      <c r="BU1977" s="170"/>
      <c r="BV1977" s="170"/>
      <c r="BW1977" s="170"/>
      <c r="BX1977" s="170"/>
      <c r="BY1977" s="170"/>
      <c r="BZ1977" s="170"/>
      <c r="CA1977" s="170"/>
      <c r="CB1977" s="170"/>
      <c r="CC1977" s="170"/>
      <c r="CD1977" s="170"/>
      <c r="CE1977" s="170"/>
      <c r="CF1977" s="170"/>
      <c r="CG1977" s="170"/>
      <c r="CH1977" s="170"/>
      <c r="CI1977" s="170"/>
      <c r="CJ1977" s="170"/>
      <c r="CK1977" s="170"/>
      <c r="CL1977" s="170"/>
    </row>
    <row r="1978" spans="2:90" x14ac:dyDescent="0.4">
      <c r="B1978" s="171" t="s">
        <v>492</v>
      </c>
      <c r="E1978" s="8"/>
      <c r="H1978" s="170"/>
      <c r="I1978" s="172"/>
      <c r="J1978" s="172"/>
      <c r="K1978" s="193"/>
      <c r="L1978" s="193"/>
      <c r="M1978" s="193"/>
      <c r="N1978" s="193"/>
      <c r="O1978" s="193"/>
      <c r="P1978" s="193"/>
      <c r="R1978" s="194"/>
      <c r="S1978" s="170"/>
      <c r="T1978" s="170"/>
      <c r="U1978" s="170"/>
      <c r="V1978" s="170"/>
      <c r="W1978" s="170"/>
      <c r="X1978" s="170"/>
      <c r="Y1978" s="170"/>
      <c r="Z1978" s="170"/>
      <c r="AA1978" s="170"/>
      <c r="AB1978" s="170"/>
      <c r="AC1978" s="170"/>
      <c r="AD1978" s="170"/>
      <c r="AE1978" s="170"/>
      <c r="AF1978" s="170"/>
      <c r="AG1978" s="170"/>
      <c r="AH1978" s="170"/>
      <c r="AI1978" s="170"/>
      <c r="AJ1978" s="170"/>
      <c r="AK1978" s="170"/>
      <c r="AL1978" s="170"/>
      <c r="AM1978" s="170"/>
      <c r="AN1978" s="170"/>
      <c r="AO1978" s="170"/>
      <c r="AP1978" s="170"/>
      <c r="AQ1978" s="170"/>
      <c r="AR1978" s="170"/>
      <c r="AS1978" s="170"/>
      <c r="AT1978" s="170"/>
      <c r="AU1978" s="170"/>
      <c r="AV1978" s="170"/>
      <c r="AW1978" s="170"/>
      <c r="AX1978" s="170"/>
      <c r="AY1978" s="170"/>
      <c r="AZ1978" s="170"/>
      <c r="BA1978" s="170"/>
      <c r="BB1978" s="170"/>
      <c r="BC1978" s="170"/>
      <c r="BD1978" s="170"/>
      <c r="BE1978" s="170"/>
      <c r="BF1978" s="170"/>
      <c r="BG1978" s="170"/>
      <c r="BH1978" s="170"/>
      <c r="BI1978" s="170"/>
      <c r="BJ1978" s="170"/>
      <c r="BK1978" s="170"/>
      <c r="BL1978" s="170"/>
      <c r="BM1978" s="170"/>
      <c r="BN1978" s="170"/>
      <c r="BO1978" s="170"/>
      <c r="BP1978" s="170"/>
      <c r="BQ1978" s="170"/>
      <c r="BR1978" s="170"/>
      <c r="BS1978" s="170"/>
      <c r="BT1978" s="170"/>
      <c r="BU1978" s="170"/>
      <c r="BV1978" s="170"/>
      <c r="BW1978" s="170"/>
      <c r="BX1978" s="170"/>
      <c r="BY1978" s="170"/>
      <c r="BZ1978" s="170"/>
      <c r="CA1978" s="170"/>
      <c r="CB1978" s="170"/>
      <c r="CC1978" s="170"/>
      <c r="CD1978" s="170"/>
      <c r="CE1978" s="170"/>
      <c r="CF1978" s="170"/>
      <c r="CG1978" s="170"/>
      <c r="CH1978" s="170"/>
      <c r="CI1978" s="170"/>
      <c r="CJ1978" s="170"/>
      <c r="CK1978" s="170"/>
      <c r="CL1978" s="170"/>
    </row>
    <row r="1979" spans="2:90" x14ac:dyDescent="0.4">
      <c r="B1979" s="171" t="s">
        <v>461</v>
      </c>
      <c r="E1979" s="8"/>
      <c r="H1979" s="170"/>
      <c r="I1979" s="172"/>
      <c r="J1979" s="172"/>
      <c r="K1979" s="193"/>
      <c r="L1979" s="193"/>
      <c r="M1979" s="193"/>
      <c r="N1979" s="193"/>
      <c r="O1979" s="193"/>
      <c r="P1979" s="193"/>
      <c r="R1979" s="194"/>
      <c r="S1979" s="195" t="str">
        <f t="shared" ref="S1979:AX1979" si="2354">S$16</f>
        <v>S$12</v>
      </c>
      <c r="T1979" s="195" t="str">
        <f t="shared" si="2354"/>
        <v>T$12</v>
      </c>
      <c r="U1979" s="195" t="str">
        <f t="shared" si="2354"/>
        <v>U$12</v>
      </c>
      <c r="V1979" s="195" t="str">
        <f t="shared" si="2354"/>
        <v>V$12</v>
      </c>
      <c r="W1979" s="195" t="str">
        <f t="shared" si="2354"/>
        <v>W$12</v>
      </c>
      <c r="X1979" s="195" t="str">
        <f t="shared" si="2354"/>
        <v>X$12</v>
      </c>
      <c r="Y1979" s="195" t="str">
        <f t="shared" si="2354"/>
        <v>Y$12</v>
      </c>
      <c r="Z1979" s="195" t="str">
        <f t="shared" si="2354"/>
        <v>Z$12</v>
      </c>
      <c r="AA1979" s="195" t="str">
        <f t="shared" si="2354"/>
        <v>AA$12</v>
      </c>
      <c r="AB1979" s="195" t="str">
        <f t="shared" si="2354"/>
        <v>AB$12</v>
      </c>
      <c r="AC1979" s="195" t="str">
        <f t="shared" si="2354"/>
        <v>AC$12</v>
      </c>
      <c r="AD1979" s="195" t="str">
        <f t="shared" si="2354"/>
        <v>AD$12</v>
      </c>
      <c r="AE1979" s="195" t="str">
        <f t="shared" si="2354"/>
        <v>AE$12</v>
      </c>
      <c r="AF1979" s="195" t="str">
        <f t="shared" si="2354"/>
        <v>AF$12</v>
      </c>
      <c r="AG1979" s="195" t="str">
        <f t="shared" si="2354"/>
        <v>AG$12</v>
      </c>
      <c r="AH1979" s="195" t="str">
        <f t="shared" si="2354"/>
        <v>AH$12</v>
      </c>
      <c r="AI1979" s="195" t="str">
        <f t="shared" si="2354"/>
        <v>AI$12</v>
      </c>
      <c r="AJ1979" s="195" t="str">
        <f t="shared" si="2354"/>
        <v>AJ$12</v>
      </c>
      <c r="AK1979" s="195" t="str">
        <f t="shared" si="2354"/>
        <v>AK$12</v>
      </c>
      <c r="AL1979" s="195" t="str">
        <f t="shared" si="2354"/>
        <v>AL$12</v>
      </c>
      <c r="AM1979" s="195" t="str">
        <f t="shared" si="2354"/>
        <v>AM$12</v>
      </c>
      <c r="AN1979" s="195" t="str">
        <f t="shared" si="2354"/>
        <v>AN$12</v>
      </c>
      <c r="AO1979" s="195" t="str">
        <f t="shared" si="2354"/>
        <v>AO$12</v>
      </c>
      <c r="AP1979" s="195" t="str">
        <f t="shared" si="2354"/>
        <v>AP$12</v>
      </c>
      <c r="AQ1979" s="195" t="str">
        <f t="shared" si="2354"/>
        <v>AQ$12</v>
      </c>
      <c r="AR1979" s="195" t="str">
        <f t="shared" si="2354"/>
        <v>AR$12</v>
      </c>
      <c r="AS1979" s="195" t="str">
        <f t="shared" si="2354"/>
        <v>AS$12</v>
      </c>
      <c r="AT1979" s="195" t="str">
        <f t="shared" si="2354"/>
        <v>AT$12</v>
      </c>
      <c r="AU1979" s="195" t="str">
        <f t="shared" si="2354"/>
        <v>AU$12</v>
      </c>
      <c r="AV1979" s="195" t="str">
        <f t="shared" si="2354"/>
        <v>AV$12</v>
      </c>
      <c r="AW1979" s="195" t="str">
        <f t="shared" si="2354"/>
        <v>AW$12</v>
      </c>
      <c r="AX1979" s="195" t="str">
        <f t="shared" si="2354"/>
        <v>AX$12</v>
      </c>
      <c r="AY1979" s="195" t="str">
        <f t="shared" ref="AY1979:CD1979" si="2355">AY$16</f>
        <v>AY$12</v>
      </c>
      <c r="AZ1979" s="195" t="str">
        <f t="shared" si="2355"/>
        <v>AZ$12</v>
      </c>
      <c r="BA1979" s="195" t="str">
        <f t="shared" si="2355"/>
        <v>BA$12</v>
      </c>
      <c r="BB1979" s="195" t="str">
        <f t="shared" si="2355"/>
        <v>BB$12</v>
      </c>
      <c r="BC1979" s="195" t="str">
        <f t="shared" si="2355"/>
        <v>BC$12</v>
      </c>
      <c r="BD1979" s="195" t="str">
        <f t="shared" si="2355"/>
        <v>BD$12</v>
      </c>
      <c r="BE1979" s="195" t="str">
        <f t="shared" si="2355"/>
        <v>BE$12</v>
      </c>
      <c r="BF1979" s="195" t="str">
        <f t="shared" si="2355"/>
        <v>BF$12</v>
      </c>
      <c r="BG1979" s="195" t="str">
        <f t="shared" si="2355"/>
        <v>BG$12</v>
      </c>
      <c r="BH1979" s="195" t="str">
        <f t="shared" si="2355"/>
        <v>BH$12</v>
      </c>
      <c r="BI1979" s="195" t="str">
        <f t="shared" si="2355"/>
        <v>BI$12</v>
      </c>
      <c r="BJ1979" s="195" t="str">
        <f t="shared" si="2355"/>
        <v>BJ$12</v>
      </c>
      <c r="BK1979" s="195" t="str">
        <f t="shared" si="2355"/>
        <v>BK$12</v>
      </c>
      <c r="BL1979" s="195" t="str">
        <f t="shared" si="2355"/>
        <v>BL$12</v>
      </c>
      <c r="BM1979" s="195" t="str">
        <f t="shared" si="2355"/>
        <v>BM$12</v>
      </c>
      <c r="BN1979" s="195" t="str">
        <f t="shared" si="2355"/>
        <v>BN$12</v>
      </c>
      <c r="BO1979" s="195" t="str">
        <f t="shared" si="2355"/>
        <v>BO$12</v>
      </c>
      <c r="BP1979" s="195" t="str">
        <f t="shared" si="2355"/>
        <v>BP$12</v>
      </c>
      <c r="BQ1979" s="195" t="str">
        <f t="shared" si="2355"/>
        <v>BQ$12</v>
      </c>
      <c r="BR1979" s="195" t="str">
        <f t="shared" si="2355"/>
        <v>BR$12</v>
      </c>
      <c r="BS1979" s="195" t="str">
        <f t="shared" si="2355"/>
        <v>BS$12</v>
      </c>
      <c r="BT1979" s="195" t="str">
        <f t="shared" si="2355"/>
        <v>BT$12</v>
      </c>
      <c r="BU1979" s="195" t="str">
        <f t="shared" si="2355"/>
        <v>BU$12</v>
      </c>
      <c r="BV1979" s="195" t="str">
        <f t="shared" si="2355"/>
        <v>BV$12</v>
      </c>
      <c r="BW1979" s="195" t="str">
        <f t="shared" si="2355"/>
        <v>BW$12</v>
      </c>
      <c r="BX1979" s="195" t="str">
        <f t="shared" si="2355"/>
        <v>BX$12</v>
      </c>
      <c r="BY1979" s="195" t="str">
        <f t="shared" si="2355"/>
        <v>BY$12</v>
      </c>
      <c r="BZ1979" s="195" t="str">
        <f t="shared" si="2355"/>
        <v>BZ$12</v>
      </c>
      <c r="CA1979" s="195" t="str">
        <f t="shared" si="2355"/>
        <v>CA$12</v>
      </c>
      <c r="CB1979" s="195" t="str">
        <f t="shared" si="2355"/>
        <v>CB$12</v>
      </c>
      <c r="CC1979" s="195" t="str">
        <f t="shared" si="2355"/>
        <v>CC$12</v>
      </c>
      <c r="CD1979" s="195" t="str">
        <f t="shared" si="2355"/>
        <v>CD$12</v>
      </c>
      <c r="CE1979" s="195" t="str">
        <f t="shared" ref="CE1979:CL1979" si="2356">CE$16</f>
        <v>CE$12</v>
      </c>
      <c r="CF1979" s="195" t="str">
        <f t="shared" si="2356"/>
        <v>CF$12</v>
      </c>
      <c r="CG1979" s="195" t="str">
        <f t="shared" si="2356"/>
        <v>CG$12</v>
      </c>
      <c r="CH1979" s="195" t="str">
        <f t="shared" si="2356"/>
        <v>CH$12</v>
      </c>
      <c r="CI1979" s="195" t="str">
        <f t="shared" si="2356"/>
        <v>CI$12</v>
      </c>
      <c r="CJ1979" s="195" t="str">
        <f t="shared" si="2356"/>
        <v>CJ$12</v>
      </c>
      <c r="CK1979" s="195" t="str">
        <f t="shared" si="2356"/>
        <v>CK$12</v>
      </c>
      <c r="CL1979" s="195" t="str">
        <f t="shared" si="2356"/>
        <v>CL$12</v>
      </c>
    </row>
    <row r="1980" spans="2:90" x14ac:dyDescent="0.4">
      <c r="B1980" s="171" t="s">
        <v>462</v>
      </c>
      <c r="E1980" s="8"/>
      <c r="H1980" s="196"/>
      <c r="I1980" s="197"/>
      <c r="J1980" s="197"/>
      <c r="K1980" s="198"/>
      <c r="L1980" s="198"/>
      <c r="M1980" s="198"/>
      <c r="N1980" s="198"/>
      <c r="O1980" s="198"/>
      <c r="P1980" s="198"/>
      <c r="R1980" s="198"/>
      <c r="S1980" s="195" t="str">
        <f t="shared" ref="S1980:AX1980" si="2357">S$17</f>
        <v>S$13</v>
      </c>
      <c r="T1980" s="195" t="str">
        <f t="shared" si="2357"/>
        <v>T$13</v>
      </c>
      <c r="U1980" s="195" t="str">
        <f t="shared" si="2357"/>
        <v>U$13</v>
      </c>
      <c r="V1980" s="195" t="str">
        <f t="shared" si="2357"/>
        <v>V$13</v>
      </c>
      <c r="W1980" s="195" t="str">
        <f t="shared" si="2357"/>
        <v>W$13</v>
      </c>
      <c r="X1980" s="195" t="str">
        <f t="shared" si="2357"/>
        <v>X$13</v>
      </c>
      <c r="Y1980" s="195" t="str">
        <f t="shared" si="2357"/>
        <v>Y$13</v>
      </c>
      <c r="Z1980" s="195" t="str">
        <f t="shared" si="2357"/>
        <v>Z$13</v>
      </c>
      <c r="AA1980" s="195" t="str">
        <f t="shared" si="2357"/>
        <v>AA$13</v>
      </c>
      <c r="AB1980" s="195" t="str">
        <f t="shared" si="2357"/>
        <v>AB$13</v>
      </c>
      <c r="AC1980" s="195" t="str">
        <f t="shared" si="2357"/>
        <v>AC$13</v>
      </c>
      <c r="AD1980" s="195" t="str">
        <f t="shared" si="2357"/>
        <v>AD$13</v>
      </c>
      <c r="AE1980" s="195" t="str">
        <f t="shared" si="2357"/>
        <v>AE$13</v>
      </c>
      <c r="AF1980" s="195" t="str">
        <f t="shared" si="2357"/>
        <v>AF$13</v>
      </c>
      <c r="AG1980" s="195" t="str">
        <f t="shared" si="2357"/>
        <v>AG$13</v>
      </c>
      <c r="AH1980" s="195" t="str">
        <f t="shared" si="2357"/>
        <v>AH$13</v>
      </c>
      <c r="AI1980" s="195" t="str">
        <f t="shared" si="2357"/>
        <v>AI$13</v>
      </c>
      <c r="AJ1980" s="195" t="str">
        <f t="shared" si="2357"/>
        <v>AJ$13</v>
      </c>
      <c r="AK1980" s="195" t="str">
        <f t="shared" si="2357"/>
        <v>AK$13</v>
      </c>
      <c r="AL1980" s="195" t="str">
        <f t="shared" si="2357"/>
        <v>AL$13</v>
      </c>
      <c r="AM1980" s="195" t="str">
        <f t="shared" si="2357"/>
        <v>AM$13</v>
      </c>
      <c r="AN1980" s="195" t="str">
        <f t="shared" si="2357"/>
        <v>AN$13</v>
      </c>
      <c r="AO1980" s="195" t="str">
        <f t="shared" si="2357"/>
        <v>AO$13</v>
      </c>
      <c r="AP1980" s="195" t="str">
        <f t="shared" si="2357"/>
        <v>AP$13</v>
      </c>
      <c r="AQ1980" s="195" t="str">
        <f t="shared" si="2357"/>
        <v>AQ$13</v>
      </c>
      <c r="AR1980" s="195" t="str">
        <f t="shared" si="2357"/>
        <v>AR$13</v>
      </c>
      <c r="AS1980" s="195" t="str">
        <f t="shared" si="2357"/>
        <v>AS$13</v>
      </c>
      <c r="AT1980" s="195" t="str">
        <f t="shared" si="2357"/>
        <v>AT$13</v>
      </c>
      <c r="AU1980" s="195" t="str">
        <f t="shared" si="2357"/>
        <v>AU$13</v>
      </c>
      <c r="AV1980" s="195" t="str">
        <f t="shared" si="2357"/>
        <v>AV$13</v>
      </c>
      <c r="AW1980" s="195" t="str">
        <f t="shared" si="2357"/>
        <v>AW$13</v>
      </c>
      <c r="AX1980" s="195" t="str">
        <f t="shared" si="2357"/>
        <v>AX$13</v>
      </c>
      <c r="AY1980" s="195" t="str">
        <f t="shared" ref="AY1980:CD1980" si="2358">AY$17</f>
        <v>AY$13</v>
      </c>
      <c r="AZ1980" s="195" t="str">
        <f t="shared" si="2358"/>
        <v>AZ$13</v>
      </c>
      <c r="BA1980" s="195" t="str">
        <f t="shared" si="2358"/>
        <v>BA$13</v>
      </c>
      <c r="BB1980" s="195" t="str">
        <f t="shared" si="2358"/>
        <v>BB$13</v>
      </c>
      <c r="BC1980" s="195" t="str">
        <f t="shared" si="2358"/>
        <v>BC$13</v>
      </c>
      <c r="BD1980" s="195" t="str">
        <f t="shared" si="2358"/>
        <v>BD$13</v>
      </c>
      <c r="BE1980" s="195" t="str">
        <f t="shared" si="2358"/>
        <v>BE$13</v>
      </c>
      <c r="BF1980" s="195" t="str">
        <f t="shared" si="2358"/>
        <v>BF$13</v>
      </c>
      <c r="BG1980" s="195" t="str">
        <f t="shared" si="2358"/>
        <v>BG$13</v>
      </c>
      <c r="BH1980" s="195" t="str">
        <f t="shared" si="2358"/>
        <v>BH$13</v>
      </c>
      <c r="BI1980" s="195" t="str">
        <f t="shared" si="2358"/>
        <v>BI$13</v>
      </c>
      <c r="BJ1980" s="195" t="str">
        <f t="shared" si="2358"/>
        <v>BJ$13</v>
      </c>
      <c r="BK1980" s="195" t="str">
        <f t="shared" si="2358"/>
        <v>BK$13</v>
      </c>
      <c r="BL1980" s="195" t="str">
        <f t="shared" si="2358"/>
        <v>BL$13</v>
      </c>
      <c r="BM1980" s="195" t="str">
        <f t="shared" si="2358"/>
        <v>BM$13</v>
      </c>
      <c r="BN1980" s="195" t="str">
        <f t="shared" si="2358"/>
        <v>BN$13</v>
      </c>
      <c r="BO1980" s="195" t="str">
        <f t="shared" si="2358"/>
        <v>BO$13</v>
      </c>
      <c r="BP1980" s="195" t="str">
        <f t="shared" si="2358"/>
        <v>BP$13</v>
      </c>
      <c r="BQ1980" s="195" t="str">
        <f t="shared" si="2358"/>
        <v>BQ$13</v>
      </c>
      <c r="BR1980" s="195" t="str">
        <f t="shared" si="2358"/>
        <v>BR$13</v>
      </c>
      <c r="BS1980" s="195" t="str">
        <f t="shared" si="2358"/>
        <v>BS$13</v>
      </c>
      <c r="BT1980" s="195" t="str">
        <f t="shared" si="2358"/>
        <v>BT$13</v>
      </c>
      <c r="BU1980" s="195" t="str">
        <f t="shared" si="2358"/>
        <v>BU$13</v>
      </c>
      <c r="BV1980" s="195" t="str">
        <f t="shared" si="2358"/>
        <v>BV$13</v>
      </c>
      <c r="BW1980" s="195" t="str">
        <f t="shared" si="2358"/>
        <v>BW$13</v>
      </c>
      <c r="BX1980" s="195" t="str">
        <f t="shared" si="2358"/>
        <v>BX$13</v>
      </c>
      <c r="BY1980" s="195" t="str">
        <f t="shared" si="2358"/>
        <v>BY$13</v>
      </c>
      <c r="BZ1980" s="195" t="str">
        <f t="shared" si="2358"/>
        <v>BZ$13</v>
      </c>
      <c r="CA1980" s="195" t="str">
        <f t="shared" si="2358"/>
        <v>CA$13</v>
      </c>
      <c r="CB1980" s="195" t="str">
        <f t="shared" si="2358"/>
        <v>CB$13</v>
      </c>
      <c r="CC1980" s="195" t="str">
        <f t="shared" si="2358"/>
        <v>CC$13</v>
      </c>
      <c r="CD1980" s="195" t="str">
        <f t="shared" si="2358"/>
        <v>CD$13</v>
      </c>
      <c r="CE1980" s="195" t="str">
        <f t="shared" ref="CE1980:CL1980" si="2359">CE$17</f>
        <v>CE$13</v>
      </c>
      <c r="CF1980" s="195" t="str">
        <f t="shared" si="2359"/>
        <v>CF$13</v>
      </c>
      <c r="CG1980" s="195" t="str">
        <f t="shared" si="2359"/>
        <v>CG$13</v>
      </c>
      <c r="CH1980" s="195" t="str">
        <f t="shared" si="2359"/>
        <v>CH$13</v>
      </c>
      <c r="CI1980" s="195" t="str">
        <f t="shared" si="2359"/>
        <v>CI$13</v>
      </c>
      <c r="CJ1980" s="195" t="str">
        <f t="shared" si="2359"/>
        <v>CJ$13</v>
      </c>
      <c r="CK1980" s="195" t="str">
        <f t="shared" si="2359"/>
        <v>CK$13</v>
      </c>
      <c r="CL1980" s="195" t="str">
        <f t="shared" si="2359"/>
        <v>CL$13</v>
      </c>
    </row>
    <row r="1981" spans="2:90" x14ac:dyDescent="0.4">
      <c r="B1981" s="171" t="s">
        <v>491</v>
      </c>
      <c r="E1981" s="8"/>
      <c r="H1981" s="196"/>
      <c r="I1981" s="197"/>
      <c r="J1981" s="197"/>
      <c r="K1981" s="198"/>
      <c r="L1981" s="198"/>
      <c r="M1981" s="198"/>
      <c r="N1981" s="198"/>
      <c r="O1981" s="198"/>
      <c r="P1981" s="198"/>
      <c r="R1981" s="198"/>
      <c r="S1981" s="186"/>
      <c r="T1981" s="186"/>
      <c r="U1981" s="186"/>
      <c r="V1981" s="186"/>
      <c r="W1981" s="186"/>
      <c r="X1981" s="186"/>
      <c r="Y1981" s="186"/>
      <c r="Z1981" s="186"/>
      <c r="AA1981" s="186"/>
      <c r="AB1981" s="186"/>
      <c r="AC1981" s="186"/>
      <c r="AD1981" s="186"/>
      <c r="AE1981" s="186"/>
      <c r="AF1981" s="186"/>
      <c r="AG1981" s="186"/>
      <c r="AH1981" s="186"/>
      <c r="AI1981" s="186"/>
      <c r="AJ1981" s="186"/>
      <c r="AK1981" s="186"/>
      <c r="AL1981" s="186"/>
      <c r="AM1981" s="186"/>
      <c r="AN1981" s="186"/>
      <c r="AO1981" s="186"/>
      <c r="AP1981" s="186"/>
      <c r="AQ1981" s="186"/>
      <c r="AR1981" s="186"/>
      <c r="AS1981" s="186"/>
      <c r="AT1981" s="186"/>
      <c r="AU1981" s="186"/>
      <c r="AV1981" s="186"/>
      <c r="AW1981" s="186"/>
      <c r="AX1981" s="186"/>
      <c r="AY1981" s="186"/>
      <c r="AZ1981" s="186"/>
      <c r="BA1981" s="186"/>
      <c r="BB1981" s="186"/>
      <c r="BC1981" s="186"/>
      <c r="BD1981" s="186"/>
      <c r="BE1981" s="186"/>
      <c r="BF1981" s="186"/>
      <c r="BG1981" s="186"/>
      <c r="BH1981" s="186"/>
      <c r="BI1981" s="186"/>
      <c r="BJ1981" s="186"/>
      <c r="BK1981" s="186"/>
      <c r="BL1981" s="186"/>
      <c r="BM1981" s="186"/>
      <c r="BN1981" s="186"/>
      <c r="BO1981" s="186"/>
      <c r="BP1981" s="186"/>
      <c r="BQ1981" s="186"/>
      <c r="BR1981" s="186"/>
      <c r="BS1981" s="186"/>
      <c r="BT1981" s="186"/>
      <c r="BU1981" s="186"/>
      <c r="BV1981" s="186"/>
      <c r="BW1981" s="186"/>
      <c r="BX1981" s="186"/>
      <c r="BY1981" s="186"/>
      <c r="BZ1981" s="186"/>
      <c r="CA1981" s="186"/>
      <c r="CB1981" s="186"/>
      <c r="CC1981" s="186"/>
      <c r="CD1981" s="186"/>
      <c r="CE1981" s="186"/>
      <c r="CF1981" s="186"/>
      <c r="CG1981" s="186"/>
      <c r="CH1981" s="186"/>
      <c r="CI1981" s="186"/>
      <c r="CJ1981" s="186"/>
      <c r="CK1981" s="186"/>
      <c r="CL1981" s="186"/>
    </row>
    <row r="1982" spans="2:90" x14ac:dyDescent="0.4">
      <c r="B1982" s="171" t="s">
        <v>505</v>
      </c>
      <c r="E1982" s="8"/>
      <c r="H1982" s="196"/>
      <c r="I1982" s="197"/>
      <c r="J1982" s="197"/>
      <c r="K1982" s="198"/>
      <c r="L1982" s="198"/>
      <c r="M1982" s="198"/>
      <c r="N1982" s="198"/>
      <c r="O1982" s="198"/>
      <c r="P1982" s="198"/>
      <c r="R1982" s="198"/>
      <c r="S1982" s="186"/>
      <c r="T1982" s="186"/>
      <c r="U1982" s="186"/>
      <c r="V1982" s="186"/>
      <c r="W1982" s="186"/>
      <c r="X1982" s="186"/>
      <c r="Y1982" s="186"/>
      <c r="Z1982" s="186"/>
      <c r="AA1982" s="186"/>
      <c r="AB1982" s="186"/>
      <c r="AC1982" s="186"/>
      <c r="AD1982" s="186"/>
      <c r="AE1982" s="186"/>
      <c r="AF1982" s="186"/>
      <c r="AG1982" s="186"/>
      <c r="AH1982" s="186"/>
      <c r="AI1982" s="186"/>
      <c r="AJ1982" s="186"/>
      <c r="AK1982" s="186"/>
      <c r="AL1982" s="186"/>
      <c r="AM1982" s="186"/>
      <c r="AN1982" s="186"/>
      <c r="AO1982" s="186"/>
      <c r="AP1982" s="186"/>
      <c r="AQ1982" s="186"/>
      <c r="AR1982" s="186"/>
      <c r="AS1982" s="186"/>
      <c r="AT1982" s="186"/>
      <c r="AU1982" s="186"/>
      <c r="AV1982" s="186"/>
      <c r="AW1982" s="186"/>
      <c r="AX1982" s="186"/>
      <c r="AY1982" s="186"/>
      <c r="AZ1982" s="186"/>
      <c r="BA1982" s="186"/>
      <c r="BB1982" s="186"/>
      <c r="BC1982" s="186"/>
      <c r="BD1982" s="186"/>
      <c r="BE1982" s="186"/>
      <c r="BF1982" s="186"/>
      <c r="BG1982" s="186"/>
      <c r="BH1982" s="186"/>
      <c r="BI1982" s="186"/>
      <c r="BJ1982" s="186"/>
      <c r="BK1982" s="186"/>
      <c r="BL1982" s="186"/>
      <c r="BM1982" s="186"/>
      <c r="BN1982" s="186"/>
      <c r="BO1982" s="186"/>
      <c r="BP1982" s="186"/>
      <c r="BQ1982" s="186"/>
      <c r="BR1982" s="186"/>
      <c r="BS1982" s="186"/>
      <c r="BT1982" s="186"/>
      <c r="BU1982" s="186"/>
      <c r="BV1982" s="186"/>
      <c r="BW1982" s="186"/>
      <c r="BX1982" s="186"/>
      <c r="BY1982" s="186"/>
      <c r="BZ1982" s="186"/>
      <c r="CA1982" s="186"/>
      <c r="CB1982" s="186"/>
      <c r="CC1982" s="186"/>
      <c r="CD1982" s="186"/>
      <c r="CE1982" s="186"/>
      <c r="CF1982" s="186"/>
      <c r="CG1982" s="186"/>
      <c r="CH1982" s="186"/>
      <c r="CI1982" s="186"/>
      <c r="CJ1982" s="186"/>
      <c r="CK1982" s="186"/>
      <c r="CL1982" s="186"/>
    </row>
    <row r="1983" spans="2:90" x14ac:dyDescent="0.4">
      <c r="B1983" s="171" t="s">
        <v>463</v>
      </c>
      <c r="E1983" s="8"/>
      <c r="H1983" s="196"/>
      <c r="I1983" s="197"/>
      <c r="J1983" s="197"/>
      <c r="K1983" s="198"/>
      <c r="L1983" s="198"/>
      <c r="M1983" s="198"/>
      <c r="N1983" s="198"/>
      <c r="O1983" s="198"/>
      <c r="P1983" s="198"/>
      <c r="R1983" s="198"/>
      <c r="S1983" s="186" t="str">
        <f t="shared" ref="S1983:AX1983" si="2360">S$18</f>
        <v>S$14</v>
      </c>
      <c r="T1983" s="186" t="str">
        <f t="shared" si="2360"/>
        <v>T$14</v>
      </c>
      <c r="U1983" s="186" t="str">
        <f t="shared" si="2360"/>
        <v>U$14</v>
      </c>
      <c r="V1983" s="186" t="str">
        <f t="shared" si="2360"/>
        <v>V$14</v>
      </c>
      <c r="W1983" s="186" t="str">
        <f t="shared" si="2360"/>
        <v>W$14</v>
      </c>
      <c r="X1983" s="186" t="str">
        <f t="shared" si="2360"/>
        <v>X$14</v>
      </c>
      <c r="Y1983" s="186" t="str">
        <f t="shared" si="2360"/>
        <v>Y$14</v>
      </c>
      <c r="Z1983" s="186" t="str">
        <f t="shared" si="2360"/>
        <v>Z$14</v>
      </c>
      <c r="AA1983" s="186" t="str">
        <f t="shared" si="2360"/>
        <v>AA$14</v>
      </c>
      <c r="AB1983" s="186" t="str">
        <f t="shared" si="2360"/>
        <v>AB$14</v>
      </c>
      <c r="AC1983" s="186" t="str">
        <f t="shared" si="2360"/>
        <v>AC$14</v>
      </c>
      <c r="AD1983" s="186" t="str">
        <f t="shared" si="2360"/>
        <v>AD$14</v>
      </c>
      <c r="AE1983" s="186" t="str">
        <f t="shared" si="2360"/>
        <v>AE$14</v>
      </c>
      <c r="AF1983" s="186" t="str">
        <f t="shared" si="2360"/>
        <v>AF$14</v>
      </c>
      <c r="AG1983" s="186" t="str">
        <f t="shared" si="2360"/>
        <v>AG$14</v>
      </c>
      <c r="AH1983" s="186" t="str">
        <f t="shared" si="2360"/>
        <v>AH$14</v>
      </c>
      <c r="AI1983" s="186" t="str">
        <f t="shared" si="2360"/>
        <v>AI$14</v>
      </c>
      <c r="AJ1983" s="186" t="str">
        <f t="shared" si="2360"/>
        <v>AJ$14</v>
      </c>
      <c r="AK1983" s="186" t="str">
        <f t="shared" si="2360"/>
        <v>AK$14</v>
      </c>
      <c r="AL1983" s="186" t="str">
        <f t="shared" si="2360"/>
        <v>AL$14</v>
      </c>
      <c r="AM1983" s="186" t="str">
        <f t="shared" si="2360"/>
        <v>AM$14</v>
      </c>
      <c r="AN1983" s="186" t="str">
        <f t="shared" si="2360"/>
        <v>AN$14</v>
      </c>
      <c r="AO1983" s="186" t="str">
        <f t="shared" si="2360"/>
        <v>AO$14</v>
      </c>
      <c r="AP1983" s="186" t="str">
        <f t="shared" si="2360"/>
        <v>AP$14</v>
      </c>
      <c r="AQ1983" s="186" t="str">
        <f t="shared" si="2360"/>
        <v>AQ$14</v>
      </c>
      <c r="AR1983" s="186" t="str">
        <f t="shared" si="2360"/>
        <v>AR$14</v>
      </c>
      <c r="AS1983" s="186" t="str">
        <f t="shared" si="2360"/>
        <v>AS$14</v>
      </c>
      <c r="AT1983" s="186" t="str">
        <f t="shared" si="2360"/>
        <v>AT$14</v>
      </c>
      <c r="AU1983" s="186" t="str">
        <f t="shared" si="2360"/>
        <v>AU$14</v>
      </c>
      <c r="AV1983" s="186" t="str">
        <f t="shared" si="2360"/>
        <v>AV$14</v>
      </c>
      <c r="AW1983" s="186" t="str">
        <f t="shared" si="2360"/>
        <v>AW$14</v>
      </c>
      <c r="AX1983" s="186" t="str">
        <f t="shared" si="2360"/>
        <v>AX$14</v>
      </c>
      <c r="AY1983" s="186" t="str">
        <f t="shared" ref="AY1983:CD1983" si="2361">AY$18</f>
        <v>AY$14</v>
      </c>
      <c r="AZ1983" s="186" t="str">
        <f t="shared" si="2361"/>
        <v>AZ$14</v>
      </c>
      <c r="BA1983" s="186" t="str">
        <f t="shared" si="2361"/>
        <v>BA$14</v>
      </c>
      <c r="BB1983" s="186" t="str">
        <f t="shared" si="2361"/>
        <v>BB$14</v>
      </c>
      <c r="BC1983" s="186" t="str">
        <f t="shared" si="2361"/>
        <v>BC$14</v>
      </c>
      <c r="BD1983" s="186" t="str">
        <f t="shared" si="2361"/>
        <v>BD$14</v>
      </c>
      <c r="BE1983" s="186" t="str">
        <f t="shared" si="2361"/>
        <v>BE$14</v>
      </c>
      <c r="BF1983" s="186" t="str">
        <f t="shared" si="2361"/>
        <v>BF$14</v>
      </c>
      <c r="BG1983" s="186" t="str">
        <f t="shared" si="2361"/>
        <v>BG$14</v>
      </c>
      <c r="BH1983" s="186" t="str">
        <f t="shared" si="2361"/>
        <v>BH$14</v>
      </c>
      <c r="BI1983" s="186" t="str">
        <f t="shared" si="2361"/>
        <v>BI$14</v>
      </c>
      <c r="BJ1983" s="186" t="str">
        <f t="shared" si="2361"/>
        <v>BJ$14</v>
      </c>
      <c r="BK1983" s="186" t="str">
        <f t="shared" si="2361"/>
        <v>BK$14</v>
      </c>
      <c r="BL1983" s="186" t="str">
        <f t="shared" si="2361"/>
        <v>BL$14</v>
      </c>
      <c r="BM1983" s="186" t="str">
        <f t="shared" si="2361"/>
        <v>BM$14</v>
      </c>
      <c r="BN1983" s="186" t="str">
        <f t="shared" si="2361"/>
        <v>BN$14</v>
      </c>
      <c r="BO1983" s="186" t="str">
        <f t="shared" si="2361"/>
        <v>BO$14</v>
      </c>
      <c r="BP1983" s="186" t="str">
        <f t="shared" si="2361"/>
        <v>BP$14</v>
      </c>
      <c r="BQ1983" s="186" t="str">
        <f t="shared" si="2361"/>
        <v>BQ$14</v>
      </c>
      <c r="BR1983" s="186" t="str">
        <f t="shared" si="2361"/>
        <v>BR$14</v>
      </c>
      <c r="BS1983" s="186" t="str">
        <f t="shared" si="2361"/>
        <v>BS$14</v>
      </c>
      <c r="BT1983" s="186" t="str">
        <f t="shared" si="2361"/>
        <v>BT$14</v>
      </c>
      <c r="BU1983" s="186" t="str">
        <f t="shared" si="2361"/>
        <v>BU$14</v>
      </c>
      <c r="BV1983" s="186" t="str">
        <f t="shared" si="2361"/>
        <v>BV$14</v>
      </c>
      <c r="BW1983" s="186" t="str">
        <f t="shared" si="2361"/>
        <v>BW$14</v>
      </c>
      <c r="BX1983" s="186" t="str">
        <f t="shared" si="2361"/>
        <v>BX$14</v>
      </c>
      <c r="BY1983" s="186" t="str">
        <f t="shared" si="2361"/>
        <v>BY$14</v>
      </c>
      <c r="BZ1983" s="186" t="str">
        <f t="shared" si="2361"/>
        <v>BZ$14</v>
      </c>
      <c r="CA1983" s="186" t="str">
        <f t="shared" si="2361"/>
        <v>CA$14</v>
      </c>
      <c r="CB1983" s="186" t="str">
        <f t="shared" si="2361"/>
        <v>CB$14</v>
      </c>
      <c r="CC1983" s="186" t="str">
        <f t="shared" si="2361"/>
        <v>CC$14</v>
      </c>
      <c r="CD1983" s="186" t="str">
        <f t="shared" si="2361"/>
        <v>CD$14</v>
      </c>
      <c r="CE1983" s="186" t="str">
        <f t="shared" ref="CE1983:CL1983" si="2362">CE$18</f>
        <v>CE$14</v>
      </c>
      <c r="CF1983" s="186" t="str">
        <f t="shared" si="2362"/>
        <v>CF$14</v>
      </c>
      <c r="CG1983" s="186" t="str">
        <f t="shared" si="2362"/>
        <v>CG$14</v>
      </c>
      <c r="CH1983" s="186" t="str">
        <f t="shared" si="2362"/>
        <v>CH$14</v>
      </c>
      <c r="CI1983" s="186" t="str">
        <f t="shared" si="2362"/>
        <v>CI$14</v>
      </c>
      <c r="CJ1983" s="186" t="str">
        <f t="shared" si="2362"/>
        <v>CJ$14</v>
      </c>
      <c r="CK1983" s="186" t="str">
        <f t="shared" si="2362"/>
        <v>CK$14</v>
      </c>
      <c r="CL1983" s="186" t="str">
        <f t="shared" si="2362"/>
        <v>CL$14</v>
      </c>
    </row>
    <row r="1984" spans="2:90" x14ac:dyDescent="0.4">
      <c r="B1984" s="171" t="s">
        <v>464</v>
      </c>
      <c r="E1984" s="8"/>
      <c r="H1984" s="196"/>
      <c r="I1984" s="197"/>
      <c r="J1984" s="197"/>
      <c r="K1984" s="198"/>
      <c r="L1984" s="198"/>
      <c r="M1984" s="198"/>
      <c r="N1984" s="198"/>
      <c r="O1984" s="198"/>
      <c r="P1984" s="198"/>
      <c r="R1984" s="198"/>
      <c r="S1984" s="186" t="str">
        <f t="shared" ref="S1984:AX1984" si="2363">S$19</f>
        <v>S$15</v>
      </c>
      <c r="T1984" s="186" t="str">
        <f t="shared" si="2363"/>
        <v>T$15</v>
      </c>
      <c r="U1984" s="186" t="str">
        <f t="shared" si="2363"/>
        <v>U$15</v>
      </c>
      <c r="V1984" s="186" t="str">
        <f t="shared" si="2363"/>
        <v>V$15</v>
      </c>
      <c r="W1984" s="186" t="str">
        <f t="shared" si="2363"/>
        <v>W$15</v>
      </c>
      <c r="X1984" s="186" t="str">
        <f t="shared" si="2363"/>
        <v>X$15</v>
      </c>
      <c r="Y1984" s="186" t="str">
        <f t="shared" si="2363"/>
        <v>Y$15</v>
      </c>
      <c r="Z1984" s="186" t="str">
        <f t="shared" si="2363"/>
        <v>Z$15</v>
      </c>
      <c r="AA1984" s="186" t="str">
        <f t="shared" si="2363"/>
        <v>AA$15</v>
      </c>
      <c r="AB1984" s="186" t="str">
        <f t="shared" si="2363"/>
        <v>AB$15</v>
      </c>
      <c r="AC1984" s="186" t="str">
        <f t="shared" si="2363"/>
        <v>AC$15</v>
      </c>
      <c r="AD1984" s="186" t="str">
        <f t="shared" si="2363"/>
        <v>AD$15</v>
      </c>
      <c r="AE1984" s="186" t="str">
        <f t="shared" si="2363"/>
        <v>AE$15</v>
      </c>
      <c r="AF1984" s="186" t="str">
        <f t="shared" si="2363"/>
        <v>AF$15</v>
      </c>
      <c r="AG1984" s="186" t="str">
        <f t="shared" si="2363"/>
        <v>AG$15</v>
      </c>
      <c r="AH1984" s="186" t="str">
        <f t="shared" si="2363"/>
        <v>AH$15</v>
      </c>
      <c r="AI1984" s="186" t="str">
        <f t="shared" si="2363"/>
        <v>AI$15</v>
      </c>
      <c r="AJ1984" s="186" t="str">
        <f t="shared" si="2363"/>
        <v>AJ$15</v>
      </c>
      <c r="AK1984" s="186" t="str">
        <f t="shared" si="2363"/>
        <v>AK$15</v>
      </c>
      <c r="AL1984" s="186" t="str">
        <f t="shared" si="2363"/>
        <v>AL$15</v>
      </c>
      <c r="AM1984" s="186" t="str">
        <f t="shared" si="2363"/>
        <v>AM$15</v>
      </c>
      <c r="AN1984" s="186" t="str">
        <f t="shared" si="2363"/>
        <v>AN$15</v>
      </c>
      <c r="AO1984" s="186" t="str">
        <f t="shared" si="2363"/>
        <v>AO$15</v>
      </c>
      <c r="AP1984" s="186" t="str">
        <f t="shared" si="2363"/>
        <v>AP$15</v>
      </c>
      <c r="AQ1984" s="186" t="str">
        <f t="shared" si="2363"/>
        <v>AQ$15</v>
      </c>
      <c r="AR1984" s="186" t="str">
        <f t="shared" si="2363"/>
        <v>AR$15</v>
      </c>
      <c r="AS1984" s="186" t="str">
        <f t="shared" si="2363"/>
        <v>AS$15</v>
      </c>
      <c r="AT1984" s="186" t="str">
        <f t="shared" si="2363"/>
        <v>AT$15</v>
      </c>
      <c r="AU1984" s="186" t="str">
        <f t="shared" si="2363"/>
        <v>AU$15</v>
      </c>
      <c r="AV1984" s="186" t="str">
        <f t="shared" si="2363"/>
        <v>AV$15</v>
      </c>
      <c r="AW1984" s="186" t="str">
        <f t="shared" si="2363"/>
        <v>AW$15</v>
      </c>
      <c r="AX1984" s="186" t="str">
        <f t="shared" si="2363"/>
        <v>AX$15</v>
      </c>
      <c r="AY1984" s="186" t="str">
        <f t="shared" ref="AY1984:CD1984" si="2364">AY$19</f>
        <v>AY$15</v>
      </c>
      <c r="AZ1984" s="186" t="str">
        <f t="shared" si="2364"/>
        <v>AZ$15</v>
      </c>
      <c r="BA1984" s="186" t="str">
        <f t="shared" si="2364"/>
        <v>BA$15</v>
      </c>
      <c r="BB1984" s="186" t="str">
        <f t="shared" si="2364"/>
        <v>BB$15</v>
      </c>
      <c r="BC1984" s="186" t="str">
        <f t="shared" si="2364"/>
        <v>BC$15</v>
      </c>
      <c r="BD1984" s="186" t="str">
        <f t="shared" si="2364"/>
        <v>BD$15</v>
      </c>
      <c r="BE1984" s="186" t="str">
        <f t="shared" si="2364"/>
        <v>BE$15</v>
      </c>
      <c r="BF1984" s="186" t="str">
        <f t="shared" si="2364"/>
        <v>BF$15</v>
      </c>
      <c r="BG1984" s="186" t="str">
        <f t="shared" si="2364"/>
        <v>BG$15</v>
      </c>
      <c r="BH1984" s="186" t="str">
        <f t="shared" si="2364"/>
        <v>BH$15</v>
      </c>
      <c r="BI1984" s="186" t="str">
        <f t="shared" si="2364"/>
        <v>BI$15</v>
      </c>
      <c r="BJ1984" s="186" t="str">
        <f t="shared" si="2364"/>
        <v>BJ$15</v>
      </c>
      <c r="BK1984" s="186" t="str">
        <f t="shared" si="2364"/>
        <v>BK$15</v>
      </c>
      <c r="BL1984" s="186" t="str">
        <f t="shared" si="2364"/>
        <v>BL$15</v>
      </c>
      <c r="BM1984" s="186" t="str">
        <f t="shared" si="2364"/>
        <v>BM$15</v>
      </c>
      <c r="BN1984" s="186" t="str">
        <f t="shared" si="2364"/>
        <v>BN$15</v>
      </c>
      <c r="BO1984" s="186" t="str">
        <f t="shared" si="2364"/>
        <v>BO$15</v>
      </c>
      <c r="BP1984" s="186" t="str">
        <f t="shared" si="2364"/>
        <v>BP$15</v>
      </c>
      <c r="BQ1984" s="186" t="str">
        <f t="shared" si="2364"/>
        <v>BQ$15</v>
      </c>
      <c r="BR1984" s="186" t="str">
        <f t="shared" si="2364"/>
        <v>BR$15</v>
      </c>
      <c r="BS1984" s="186" t="str">
        <f t="shared" si="2364"/>
        <v>BS$15</v>
      </c>
      <c r="BT1984" s="186" t="str">
        <f t="shared" si="2364"/>
        <v>BT$15</v>
      </c>
      <c r="BU1984" s="186" t="str">
        <f t="shared" si="2364"/>
        <v>BU$15</v>
      </c>
      <c r="BV1984" s="186" t="str">
        <f t="shared" si="2364"/>
        <v>BV$15</v>
      </c>
      <c r="BW1984" s="186" t="str">
        <f t="shared" si="2364"/>
        <v>BW$15</v>
      </c>
      <c r="BX1984" s="186" t="str">
        <f t="shared" si="2364"/>
        <v>BX$15</v>
      </c>
      <c r="BY1984" s="186" t="str">
        <f t="shared" si="2364"/>
        <v>BY$15</v>
      </c>
      <c r="BZ1984" s="186" t="str">
        <f t="shared" si="2364"/>
        <v>BZ$15</v>
      </c>
      <c r="CA1984" s="186" t="str">
        <f t="shared" si="2364"/>
        <v>CA$15</v>
      </c>
      <c r="CB1984" s="186" t="str">
        <f t="shared" si="2364"/>
        <v>CB$15</v>
      </c>
      <c r="CC1984" s="186" t="str">
        <f t="shared" si="2364"/>
        <v>CC$15</v>
      </c>
      <c r="CD1984" s="186" t="str">
        <f t="shared" si="2364"/>
        <v>CD$15</v>
      </c>
      <c r="CE1984" s="186" t="str">
        <f t="shared" ref="CE1984:CL1984" si="2365">CE$19</f>
        <v>CE$15</v>
      </c>
      <c r="CF1984" s="186" t="str">
        <f t="shared" si="2365"/>
        <v>CF$15</v>
      </c>
      <c r="CG1984" s="186" t="str">
        <f t="shared" si="2365"/>
        <v>CG$15</v>
      </c>
      <c r="CH1984" s="186" t="str">
        <f t="shared" si="2365"/>
        <v>CH$15</v>
      </c>
      <c r="CI1984" s="186" t="str">
        <f t="shared" si="2365"/>
        <v>CI$15</v>
      </c>
      <c r="CJ1984" s="186" t="str">
        <f t="shared" si="2365"/>
        <v>CJ$15</v>
      </c>
      <c r="CK1984" s="186" t="str">
        <f t="shared" si="2365"/>
        <v>CK$15</v>
      </c>
      <c r="CL1984" s="186" t="str">
        <f t="shared" si="2365"/>
        <v>CL$15</v>
      </c>
    </row>
    <row r="1985" spans="2:90" x14ac:dyDescent="0.4">
      <c r="B1985" s="66" t="s">
        <v>253</v>
      </c>
      <c r="C1985" s="31"/>
      <c r="D1985" t="s">
        <v>761</v>
      </c>
      <c r="E1985" s="8" t="str">
        <f t="shared" ref="E1985:E2038" si="2366">ROW()&amp;" "&amp;D1985</f>
        <v>1985 FAINTR-S</v>
      </c>
      <c r="F1985" t="s">
        <v>446</v>
      </c>
      <c r="G1985" s="31" t="s">
        <v>81</v>
      </c>
      <c r="H1985" s="22"/>
      <c r="I1985" s="287"/>
      <c r="J1985" s="287"/>
      <c r="K1985" s="22"/>
      <c r="L1985" s="22"/>
      <c r="M1985" s="22"/>
      <c r="N1985" s="22"/>
      <c r="O1985" s="22"/>
      <c r="P1985" s="22"/>
      <c r="R1985" s="66"/>
      <c r="S1985" s="288"/>
      <c r="T1985" s="288"/>
      <c r="U1985" s="288"/>
      <c r="V1985" s="288"/>
      <c r="W1985" s="288"/>
      <c r="X1985" s="288"/>
      <c r="Y1985" s="288"/>
      <c r="Z1985" s="288"/>
      <c r="AA1985" s="288"/>
      <c r="AB1985" s="288"/>
      <c r="AC1985" s="288"/>
      <c r="AD1985" s="288"/>
      <c r="AE1985" s="288"/>
      <c r="AF1985" s="288"/>
      <c r="AG1985" s="288"/>
      <c r="AH1985" s="288"/>
      <c r="AI1985" s="288"/>
      <c r="AJ1985" s="288"/>
      <c r="AK1985" s="288"/>
      <c r="AL1985" s="288"/>
      <c r="AM1985" s="288"/>
      <c r="AN1985" s="288"/>
      <c r="AO1985" s="288"/>
      <c r="AP1985" s="288"/>
      <c r="AQ1985" s="288"/>
      <c r="AR1985" s="288"/>
      <c r="AS1985" s="288"/>
      <c r="AT1985" s="288"/>
      <c r="AU1985" s="288"/>
      <c r="AV1985" s="288"/>
      <c r="AW1985" s="288"/>
      <c r="AX1985" s="288"/>
      <c r="AY1985" s="288"/>
      <c r="AZ1985" s="288"/>
      <c r="BA1985" s="288"/>
      <c r="BB1985" s="288"/>
      <c r="BC1985" s="288"/>
      <c r="BD1985" s="288"/>
      <c r="BE1985" s="288"/>
      <c r="BF1985" s="288"/>
      <c r="BG1985" s="288"/>
      <c r="BH1985" s="288"/>
      <c r="BI1985" s="288"/>
      <c r="BJ1985" s="288"/>
      <c r="BK1985" s="288"/>
      <c r="BL1985" s="288"/>
      <c r="BM1985" s="288"/>
      <c r="BN1985" s="288"/>
      <c r="BO1985" s="288"/>
      <c r="BP1985" s="288"/>
      <c r="BQ1985" s="288"/>
      <c r="BR1985" s="288"/>
      <c r="BS1985" s="288"/>
      <c r="BT1985" s="288"/>
      <c r="BU1985" s="288"/>
      <c r="BV1985" s="288"/>
      <c r="BW1985" s="288"/>
      <c r="BX1985" s="288"/>
      <c r="BY1985" s="288"/>
      <c r="BZ1985" s="288"/>
      <c r="CA1985" s="288"/>
      <c r="CB1985" s="288"/>
      <c r="CC1985" s="288"/>
      <c r="CD1985" s="288"/>
      <c r="CE1985" s="288"/>
      <c r="CF1985" s="288"/>
      <c r="CG1985" s="288"/>
      <c r="CH1985" s="288"/>
      <c r="CI1985" s="288"/>
      <c r="CJ1985" s="288"/>
      <c r="CK1985" s="288"/>
      <c r="CL1985" s="288"/>
    </row>
    <row r="1986" spans="2:90" x14ac:dyDescent="0.4">
      <c r="B1986" s="126" t="str">
        <f>"Assumptions - "&amp;B1985</f>
        <v>Assumptions - Revenue driven intangible assets:</v>
      </c>
      <c r="D1986" t="s">
        <v>761</v>
      </c>
      <c r="E1986" s="8" t="str">
        <f t="shared" ref="E1986" si="2367">ROW()&amp;" "&amp;D1986</f>
        <v>1986 FAINTR-S</v>
      </c>
      <c r="G1986" s="8" t="str">
        <f>E1986</f>
        <v>1986 FAINTR-S</v>
      </c>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row>
    <row r="1987" spans="2:90" x14ac:dyDescent="0.4">
      <c r="B1987" s="141" t="s">
        <v>206</v>
      </c>
      <c r="C1987" s="8"/>
      <c r="D1987" t="s">
        <v>761</v>
      </c>
      <c r="E1987" s="8" t="str">
        <f t="shared" si="2366"/>
        <v>1987 FAINTR-S</v>
      </c>
      <c r="G1987" s="8" t="str">
        <f>E1987</f>
        <v>1987 FAINTR-S</v>
      </c>
      <c r="H1987" s="57">
        <v>5</v>
      </c>
      <c r="S1987" s="72"/>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row>
    <row r="1988" spans="2:90" x14ac:dyDescent="0.4">
      <c r="B1988" s="141" t="s">
        <v>207</v>
      </c>
      <c r="C1988" s="8"/>
      <c r="D1988" t="s">
        <v>761</v>
      </c>
      <c r="E1988" s="8" t="str">
        <f t="shared" si="2366"/>
        <v>1988 FAINTR-S</v>
      </c>
      <c r="G1988" s="8" t="str">
        <f>E1988</f>
        <v>1988 FAINTR-S</v>
      </c>
      <c r="H1988" s="57">
        <v>0</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C1989" s="8"/>
      <c r="D1989" t="s">
        <v>761</v>
      </c>
      <c r="E1989" s="8" t="str">
        <f t="shared" si="2366"/>
        <v>1989 FAINTR-S</v>
      </c>
      <c r="G1989" s="8"/>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row>
    <row r="1990" spans="2:90" x14ac:dyDescent="0.4">
      <c r="B1990" s="95" t="str">
        <f>B1992&amp;":"</f>
        <v>Investment in intangibles - Revenue driven intangible assets:</v>
      </c>
      <c r="C1990" s="8"/>
      <c r="D1990" t="s">
        <v>761</v>
      </c>
      <c r="E1990" s="8" t="str">
        <f t="shared" ref="E1990" si="2368">ROW()&amp;" "&amp;D1990</f>
        <v>1990 FAINTR-S</v>
      </c>
      <c r="G1990" s="8"/>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row>
    <row r="1991" spans="2:90" x14ac:dyDescent="0.4">
      <c r="B1991" s="141" t="s">
        <v>728</v>
      </c>
      <c r="C1991" s="8"/>
      <c r="D1991" t="s">
        <v>761</v>
      </c>
      <c r="E1991" s="8" t="str">
        <f t="shared" si="2366"/>
        <v>1991 FAINTR-S</v>
      </c>
      <c r="G1991" s="8" t="str">
        <f>E1991</f>
        <v>1991 FAINTR-S</v>
      </c>
      <c r="K1991" s="18">
        <v>10</v>
      </c>
      <c r="L1991" s="18">
        <v>10</v>
      </c>
      <c r="M1991" s="18">
        <v>10</v>
      </c>
      <c r="N1991" s="18">
        <v>10</v>
      </c>
      <c r="O1991" s="18">
        <v>10</v>
      </c>
      <c r="P1991" s="18">
        <v>10</v>
      </c>
      <c r="S1991" s="143" cm="1">
        <f t="array" ref="S1991">INDEX($K:$Q,ROW(),MATCH(S$3,$K$2:$Q$2,0))</f>
        <v>10</v>
      </c>
      <c r="T1991" s="143" cm="1">
        <f t="array" ref="T1991">INDEX($K:$Q,ROW(),MATCH(T$3,$K$2:$Q$2,0))</f>
        <v>10</v>
      </c>
      <c r="U1991" s="143" cm="1">
        <f t="array" ref="U1991">INDEX($K:$Q,ROW(),MATCH(U$3,$K$2:$Q$2,0))</f>
        <v>10</v>
      </c>
      <c r="V1991" s="143" cm="1">
        <f t="array" ref="V1991">INDEX($K:$Q,ROW(),MATCH(V$3,$K$2:$Q$2,0))</f>
        <v>10</v>
      </c>
      <c r="W1991" s="143" cm="1">
        <f t="array" ref="W1991">INDEX($K:$Q,ROW(),MATCH(W$3,$K$2:$Q$2,0))</f>
        <v>10</v>
      </c>
      <c r="X1991" s="143" cm="1">
        <f t="array" ref="X1991">INDEX($K:$Q,ROW(),MATCH(X$3,$K$2:$Q$2,0))</f>
        <v>10</v>
      </c>
      <c r="Y1991" s="143" cm="1">
        <f t="array" ref="Y1991">INDEX($K:$Q,ROW(),MATCH(Y$3,$K$2:$Q$2,0))</f>
        <v>10</v>
      </c>
      <c r="Z1991" s="143" cm="1">
        <f t="array" ref="Z1991">INDEX($K:$Q,ROW(),MATCH(Z$3,$K$2:$Q$2,0))</f>
        <v>10</v>
      </c>
      <c r="AA1991" s="143" cm="1">
        <f t="array" ref="AA1991">INDEX($K:$Q,ROW(),MATCH(AA$3,$K$2:$Q$2,0))</f>
        <v>10</v>
      </c>
      <c r="AB1991" s="143" cm="1">
        <f t="array" ref="AB1991">INDEX($K:$Q,ROW(),MATCH(AB$3,$K$2:$Q$2,0))</f>
        <v>10</v>
      </c>
      <c r="AC1991" s="143" cm="1">
        <f t="array" ref="AC1991">INDEX($K:$Q,ROW(),MATCH(AC$3,$K$2:$Q$2,0))</f>
        <v>10</v>
      </c>
      <c r="AD1991" s="143" cm="1">
        <f t="array" ref="AD1991">INDEX($K:$Q,ROW(),MATCH(AD$3,$K$2:$Q$2,0))</f>
        <v>10</v>
      </c>
      <c r="AE1991" s="143" cm="1">
        <f t="array" ref="AE1991">INDEX($K:$Q,ROW(),MATCH(AE$3,$K$2:$Q$2,0))</f>
        <v>10</v>
      </c>
      <c r="AF1991" s="143" cm="1">
        <f t="array" ref="AF1991">INDEX($K:$Q,ROW(),MATCH(AF$3,$K$2:$Q$2,0))</f>
        <v>10</v>
      </c>
      <c r="AG1991" s="143" cm="1">
        <f t="array" ref="AG1991">INDEX($K:$Q,ROW(),MATCH(AG$3,$K$2:$Q$2,0))</f>
        <v>10</v>
      </c>
      <c r="AH1991" s="143" cm="1">
        <f t="array" ref="AH1991">INDEX($K:$Q,ROW(),MATCH(AH$3,$K$2:$Q$2,0))</f>
        <v>10</v>
      </c>
      <c r="AI1991" s="143" cm="1">
        <f t="array" ref="AI1991">INDEX($K:$Q,ROW(),MATCH(AI$3,$K$2:$Q$2,0))</f>
        <v>10</v>
      </c>
      <c r="AJ1991" s="143" cm="1">
        <f t="array" ref="AJ1991">INDEX($K:$Q,ROW(),MATCH(AJ$3,$K$2:$Q$2,0))</f>
        <v>10</v>
      </c>
      <c r="AK1991" s="143" cm="1">
        <f t="array" ref="AK1991">INDEX($K:$Q,ROW(),MATCH(AK$3,$K$2:$Q$2,0))</f>
        <v>10</v>
      </c>
      <c r="AL1991" s="143" cm="1">
        <f t="array" ref="AL1991">INDEX($K:$Q,ROW(),MATCH(AL$3,$K$2:$Q$2,0))</f>
        <v>10</v>
      </c>
      <c r="AM1991" s="143" cm="1">
        <f t="array" ref="AM1991">INDEX($K:$Q,ROW(),MATCH(AM$3,$K$2:$Q$2,0))</f>
        <v>10</v>
      </c>
      <c r="AN1991" s="143" cm="1">
        <f t="array" ref="AN1991">INDEX($K:$Q,ROW(),MATCH(AN$3,$K$2:$Q$2,0))</f>
        <v>10</v>
      </c>
      <c r="AO1991" s="143" cm="1">
        <f t="array" ref="AO1991">INDEX($K:$Q,ROW(),MATCH(AO$3,$K$2:$Q$2,0))</f>
        <v>10</v>
      </c>
      <c r="AP1991" s="143" cm="1">
        <f t="array" ref="AP1991">INDEX($K:$Q,ROW(),MATCH(AP$3,$K$2:$Q$2,0))</f>
        <v>10</v>
      </c>
      <c r="AQ1991" s="143" cm="1">
        <f t="array" ref="AQ1991">INDEX($K:$Q,ROW(),MATCH(AQ$3,$K$2:$Q$2,0))</f>
        <v>10</v>
      </c>
      <c r="AR1991" s="143" cm="1">
        <f t="array" ref="AR1991">INDEX($K:$Q,ROW(),MATCH(AR$3,$K$2:$Q$2,0))</f>
        <v>10</v>
      </c>
      <c r="AS1991" s="143" cm="1">
        <f t="array" ref="AS1991">INDEX($K:$Q,ROW(),MATCH(AS$3,$K$2:$Q$2,0))</f>
        <v>10</v>
      </c>
      <c r="AT1991" s="143" cm="1">
        <f t="array" ref="AT1991">INDEX($K:$Q,ROW(),MATCH(AT$3,$K$2:$Q$2,0))</f>
        <v>10</v>
      </c>
      <c r="AU1991" s="143" cm="1">
        <f t="array" ref="AU1991">INDEX($K:$Q,ROW(),MATCH(AU$3,$K$2:$Q$2,0))</f>
        <v>10</v>
      </c>
      <c r="AV1991" s="143" cm="1">
        <f t="array" ref="AV1991">INDEX($K:$Q,ROW(),MATCH(AV$3,$K$2:$Q$2,0))</f>
        <v>10</v>
      </c>
      <c r="AW1991" s="143" cm="1">
        <f t="array" ref="AW1991">INDEX($K:$Q,ROW(),MATCH(AW$3,$K$2:$Q$2,0))</f>
        <v>10</v>
      </c>
      <c r="AX1991" s="143" cm="1">
        <f t="array" ref="AX1991">INDEX($K:$Q,ROW(),MATCH(AX$3,$K$2:$Q$2,0))</f>
        <v>10</v>
      </c>
      <c r="AY1991" s="143" cm="1">
        <f t="array" ref="AY1991">INDEX($K:$Q,ROW(),MATCH(AY$3,$K$2:$Q$2,0))</f>
        <v>10</v>
      </c>
      <c r="AZ1991" s="143" cm="1">
        <f t="array" ref="AZ1991">INDEX($K:$Q,ROW(),MATCH(AZ$3,$K$2:$Q$2,0))</f>
        <v>10</v>
      </c>
      <c r="BA1991" s="143" cm="1">
        <f t="array" ref="BA1991">INDEX($K:$Q,ROW(),MATCH(BA$3,$K$2:$Q$2,0))</f>
        <v>10</v>
      </c>
      <c r="BB1991" s="143" cm="1">
        <f t="array" ref="BB1991">INDEX($K:$Q,ROW(),MATCH(BB$3,$K$2:$Q$2,0))</f>
        <v>10</v>
      </c>
      <c r="BC1991" s="143" cm="1">
        <f t="array" ref="BC1991">INDEX($K:$Q,ROW(),MATCH(BC$3,$K$2:$Q$2,0))</f>
        <v>10</v>
      </c>
      <c r="BD1991" s="143" cm="1">
        <f t="array" ref="BD1991">INDEX($K:$Q,ROW(),MATCH(BD$3,$K$2:$Q$2,0))</f>
        <v>10</v>
      </c>
      <c r="BE1991" s="143" cm="1">
        <f t="array" ref="BE1991">INDEX($K:$Q,ROW(),MATCH(BE$3,$K$2:$Q$2,0))</f>
        <v>10</v>
      </c>
      <c r="BF1991" s="143" cm="1">
        <f t="array" ref="BF1991">INDEX($K:$Q,ROW(),MATCH(BF$3,$K$2:$Q$2,0))</f>
        <v>10</v>
      </c>
      <c r="BG1991" s="143" cm="1">
        <f t="array" ref="BG1991">INDEX($K:$Q,ROW(),MATCH(BG$3,$K$2:$Q$2,0))</f>
        <v>10</v>
      </c>
      <c r="BH1991" s="143" cm="1">
        <f t="array" ref="BH1991">INDEX($K:$Q,ROW(),MATCH(BH$3,$K$2:$Q$2,0))</f>
        <v>10</v>
      </c>
      <c r="BI1991" s="143" cm="1">
        <f t="array" ref="BI1991">INDEX($K:$Q,ROW(),MATCH(BI$3,$K$2:$Q$2,0))</f>
        <v>10</v>
      </c>
      <c r="BJ1991" s="143" cm="1">
        <f t="array" ref="BJ1991">INDEX($K:$Q,ROW(),MATCH(BJ$3,$K$2:$Q$2,0))</f>
        <v>10</v>
      </c>
      <c r="BK1991" s="143" cm="1">
        <f t="array" ref="BK1991">INDEX($K:$Q,ROW(),MATCH(BK$3,$K$2:$Q$2,0))</f>
        <v>10</v>
      </c>
      <c r="BL1991" s="143" cm="1">
        <f t="array" ref="BL1991">INDEX($K:$Q,ROW(),MATCH(BL$3,$K$2:$Q$2,0))</f>
        <v>10</v>
      </c>
      <c r="BM1991" s="143" cm="1">
        <f t="array" ref="BM1991">INDEX($K:$Q,ROW(),MATCH(BM$3,$K$2:$Q$2,0))</f>
        <v>10</v>
      </c>
      <c r="BN1991" s="143" cm="1">
        <f t="array" ref="BN1991">INDEX($K:$Q,ROW(),MATCH(BN$3,$K$2:$Q$2,0))</f>
        <v>10</v>
      </c>
      <c r="BO1991" s="143" cm="1">
        <f t="array" ref="BO1991">INDEX($K:$Q,ROW(),MATCH(BO$3,$K$2:$Q$2,0))</f>
        <v>10</v>
      </c>
      <c r="BP1991" s="143" cm="1">
        <f t="array" ref="BP1991">INDEX($K:$Q,ROW(),MATCH(BP$3,$K$2:$Q$2,0))</f>
        <v>10</v>
      </c>
      <c r="BQ1991" s="143" cm="1">
        <f t="array" ref="BQ1991">INDEX($K:$Q,ROW(),MATCH(BQ$3,$K$2:$Q$2,0))</f>
        <v>10</v>
      </c>
      <c r="BR1991" s="143" cm="1">
        <f t="array" ref="BR1991">INDEX($K:$Q,ROW(),MATCH(BR$3,$K$2:$Q$2,0))</f>
        <v>10</v>
      </c>
      <c r="BS1991" s="143" cm="1">
        <f t="array" ref="BS1991">INDEX($K:$Q,ROW(),MATCH(BS$3,$K$2:$Q$2,0))</f>
        <v>10</v>
      </c>
      <c r="BT1991" s="143" cm="1">
        <f t="array" ref="BT1991">INDEX($K:$Q,ROW(),MATCH(BT$3,$K$2:$Q$2,0))</f>
        <v>10</v>
      </c>
      <c r="BU1991" s="143" cm="1">
        <f t="array" ref="BU1991">INDEX($K:$Q,ROW(),MATCH(BU$3,$K$2:$Q$2,0))</f>
        <v>10</v>
      </c>
      <c r="BV1991" s="143" cm="1">
        <f t="array" ref="BV1991">INDEX($K:$Q,ROW(),MATCH(BV$3,$K$2:$Q$2,0))</f>
        <v>10</v>
      </c>
      <c r="BW1991" s="143" cm="1">
        <f t="array" ref="BW1991">INDEX($K:$Q,ROW(),MATCH(BW$3,$K$2:$Q$2,0))</f>
        <v>10</v>
      </c>
      <c r="BX1991" s="143" cm="1">
        <f t="array" ref="BX1991">INDEX($K:$Q,ROW(),MATCH(BX$3,$K$2:$Q$2,0))</f>
        <v>10</v>
      </c>
      <c r="BY1991" s="143" cm="1">
        <f t="array" ref="BY1991">INDEX($K:$Q,ROW(),MATCH(BY$3,$K$2:$Q$2,0))</f>
        <v>10</v>
      </c>
      <c r="BZ1991" s="143" cm="1">
        <f t="array" ref="BZ1991">INDEX($K:$Q,ROW(),MATCH(BZ$3,$K$2:$Q$2,0))</f>
        <v>10</v>
      </c>
      <c r="CA1991" s="143" cm="1">
        <f t="array" ref="CA1991">INDEX($K:$Q,ROW(),MATCH(CA$3,$K$2:$Q$2,0))</f>
        <v>10</v>
      </c>
      <c r="CB1991" s="143" cm="1">
        <f t="array" ref="CB1991">INDEX($K:$Q,ROW(),MATCH(CB$3,$K$2:$Q$2,0))</f>
        <v>10</v>
      </c>
      <c r="CC1991" s="143" cm="1">
        <f t="array" ref="CC1991">INDEX($K:$Q,ROW(),MATCH(CC$3,$K$2:$Q$2,0))</f>
        <v>10</v>
      </c>
      <c r="CD1991" s="143" cm="1">
        <f t="array" ref="CD1991">INDEX($K:$Q,ROW(),MATCH(CD$3,$K$2:$Q$2,0))</f>
        <v>10</v>
      </c>
      <c r="CE1991" s="143" cm="1">
        <f t="array" ref="CE1991">INDEX($K:$Q,ROW(),MATCH(CE$3,$K$2:$Q$2,0))</f>
        <v>10</v>
      </c>
      <c r="CF1991" s="143" cm="1">
        <f t="array" ref="CF1991">INDEX($K:$Q,ROW(),MATCH(CF$3,$K$2:$Q$2,0))</f>
        <v>10</v>
      </c>
      <c r="CG1991" s="143" cm="1">
        <f t="array" ref="CG1991">INDEX($K:$Q,ROW(),MATCH(CG$3,$K$2:$Q$2,0))</f>
        <v>10</v>
      </c>
      <c r="CH1991" s="143" cm="1">
        <f t="array" ref="CH1991">INDEX($K:$Q,ROW(),MATCH(CH$3,$K$2:$Q$2,0))</f>
        <v>10</v>
      </c>
      <c r="CI1991" s="143" cm="1">
        <f t="array" ref="CI1991">INDEX($K:$Q,ROW(),MATCH(CI$3,$K$2:$Q$2,0))</f>
        <v>10</v>
      </c>
      <c r="CJ1991" s="143" cm="1">
        <f t="array" ref="CJ1991">INDEX($K:$Q,ROW(),MATCH(CJ$3,$K$2:$Q$2,0))</f>
        <v>10</v>
      </c>
      <c r="CK1991" s="143" cm="1">
        <f t="array" ref="CK1991">INDEX($K:$Q,ROW(),MATCH(CK$3,$K$2:$Q$2,0))</f>
        <v>10</v>
      </c>
      <c r="CL1991" s="143" cm="1">
        <f t="array" ref="CL1991">INDEX($K:$Q,ROW(),MATCH(CL$3,$K$2:$Q$2,0))</f>
        <v>10</v>
      </c>
    </row>
    <row r="1992" spans="2:90" x14ac:dyDescent="0.4">
      <c r="B1992" s="123" t="str">
        <f>"Investment in intangibles - "&amp;SUBSTITUTE(B1985,":","")</f>
        <v>Investment in intangibles - Revenue driven intangible assets</v>
      </c>
      <c r="C1992" s="8" t="s">
        <v>235</v>
      </c>
      <c r="D1992" t="s">
        <v>761</v>
      </c>
      <c r="E1992" s="8" t="str">
        <f t="shared" si="2366"/>
        <v>1992 FAINTR-S</v>
      </c>
      <c r="G1992" s="8"/>
      <c r="I1992" s="74"/>
      <c r="J1992" s="74"/>
      <c r="K1992" s="115">
        <f t="shared" ref="K1992:P1992" ca="1" si="2369">SUMIF($4:$4,K$2,1992:1992)</f>
        <v>-100</v>
      </c>
      <c r="L1992" s="115">
        <f t="shared" ca="1" si="2369"/>
        <v>-100</v>
      </c>
      <c r="M1992" s="115">
        <f t="shared" ca="1" si="2369"/>
        <v>-100</v>
      </c>
      <c r="N1992" s="115">
        <f t="shared" ca="1" si="2369"/>
        <v>-100</v>
      </c>
      <c r="O1992" s="115">
        <f t="shared" ca="1" si="2369"/>
        <v>-100</v>
      </c>
      <c r="P1992" s="115">
        <f t="shared" ca="1" si="2369"/>
        <v>-100</v>
      </c>
      <c r="R1992" s="33"/>
      <c r="S1992" s="144" cm="1">
        <f t="array" aca="1" ref="S1992" ca="1">-S1991*INDIRECT(S1979)/1000</f>
        <v>-100</v>
      </c>
      <c r="T1992" s="144" cm="1">
        <f t="array" aca="1" ref="T1992" ca="1">-T1991*INDIRECT(T1979)/1000</f>
        <v>-100</v>
      </c>
      <c r="U1992" s="144" cm="1">
        <f t="array" aca="1" ref="U1992" ca="1">-U1991*INDIRECT(U1979)/1000</f>
        <v>-100</v>
      </c>
      <c r="V1992" s="144" cm="1">
        <f t="array" aca="1" ref="V1992" ca="1">-V1991*INDIRECT(V1979)/1000</f>
        <v>-100</v>
      </c>
      <c r="W1992" s="144" cm="1">
        <f t="array" aca="1" ref="W1992" ca="1">-W1991*INDIRECT(W1979)/1000</f>
        <v>-100</v>
      </c>
      <c r="X1992" s="144" cm="1">
        <f t="array" aca="1" ref="X1992" ca="1">-X1991*INDIRECT(X1979)/1000</f>
        <v>-100</v>
      </c>
      <c r="Y1992" s="144" cm="1">
        <f t="array" aca="1" ref="Y1992" ca="1">-Y1991*INDIRECT(Y1979)/1000</f>
        <v>-100</v>
      </c>
      <c r="Z1992" s="144" cm="1">
        <f t="array" aca="1" ref="Z1992" ca="1">-Z1991*INDIRECT(Z1979)/1000</f>
        <v>-100</v>
      </c>
      <c r="AA1992" s="144" cm="1">
        <f t="array" aca="1" ref="AA1992" ca="1">-AA1991*INDIRECT(AA1979)/1000</f>
        <v>-100</v>
      </c>
      <c r="AB1992" s="144" cm="1">
        <f t="array" aca="1" ref="AB1992" ca="1">-AB1991*INDIRECT(AB1979)/1000</f>
        <v>-100</v>
      </c>
      <c r="AC1992" s="144" cm="1">
        <f t="array" aca="1" ref="AC1992" ca="1">-AC1991*INDIRECT(AC1979)/1000</f>
        <v>-100</v>
      </c>
      <c r="AD1992" s="144" cm="1">
        <f t="array" aca="1" ref="AD1992" ca="1">-AD1991*INDIRECT(AD1979)/1000</f>
        <v>-100</v>
      </c>
      <c r="AE1992" s="144" cm="1">
        <f t="array" aca="1" ref="AE1992" ca="1">-AE1991*INDIRECT(AE1979)/1000</f>
        <v>-100</v>
      </c>
      <c r="AF1992" s="144" cm="1">
        <f t="array" aca="1" ref="AF1992" ca="1">-AF1991*INDIRECT(AF1979)/1000</f>
        <v>-100</v>
      </c>
      <c r="AG1992" s="144" cm="1">
        <f t="array" aca="1" ref="AG1992" ca="1">-AG1991*INDIRECT(AG1979)/1000</f>
        <v>-100</v>
      </c>
      <c r="AH1992" s="144" cm="1">
        <f t="array" aca="1" ref="AH1992" ca="1">-AH1991*INDIRECT(AH1979)/1000</f>
        <v>-100</v>
      </c>
      <c r="AI1992" s="144" cm="1">
        <f t="array" aca="1" ref="AI1992" ca="1">-AI1991*INDIRECT(AI1979)/1000</f>
        <v>-100</v>
      </c>
      <c r="AJ1992" s="144" cm="1">
        <f t="array" aca="1" ref="AJ1992" ca="1">-AJ1991*INDIRECT(AJ1979)/1000</f>
        <v>-100</v>
      </c>
      <c r="AK1992" s="144" cm="1">
        <f t="array" aca="1" ref="AK1992" ca="1">-AK1991*INDIRECT(AK1979)/1000</f>
        <v>-100</v>
      </c>
      <c r="AL1992" s="144" cm="1">
        <f t="array" aca="1" ref="AL1992" ca="1">-AL1991*INDIRECT(AL1979)/1000</f>
        <v>-100</v>
      </c>
      <c r="AM1992" s="144" cm="1">
        <f t="array" aca="1" ref="AM1992" ca="1">-AM1991*INDIRECT(AM1979)/1000</f>
        <v>-100</v>
      </c>
      <c r="AN1992" s="144" cm="1">
        <f t="array" aca="1" ref="AN1992" ca="1">-AN1991*INDIRECT(AN1979)/1000</f>
        <v>-100</v>
      </c>
      <c r="AO1992" s="144" cm="1">
        <f t="array" aca="1" ref="AO1992" ca="1">-AO1991*INDIRECT(AO1979)/1000</f>
        <v>-100</v>
      </c>
      <c r="AP1992" s="144" cm="1">
        <f t="array" aca="1" ref="AP1992" ca="1">-AP1991*INDIRECT(AP1979)/1000</f>
        <v>-100</v>
      </c>
      <c r="AQ1992" s="144" cm="1">
        <f t="array" aca="1" ref="AQ1992" ca="1">-AQ1991*INDIRECT(AQ1979)/1000</f>
        <v>-100</v>
      </c>
      <c r="AR1992" s="144" cm="1">
        <f t="array" aca="1" ref="AR1992" ca="1">-AR1991*INDIRECT(AR1979)/1000</f>
        <v>-100</v>
      </c>
      <c r="AS1992" s="144" cm="1">
        <f t="array" aca="1" ref="AS1992" ca="1">-AS1991*INDIRECT(AS1979)/1000</f>
        <v>-100</v>
      </c>
      <c r="AT1992" s="144" cm="1">
        <f t="array" aca="1" ref="AT1992" ca="1">-AT1991*INDIRECT(AT1979)/1000</f>
        <v>-100</v>
      </c>
      <c r="AU1992" s="144" cm="1">
        <f t="array" aca="1" ref="AU1992" ca="1">-AU1991*INDIRECT(AU1979)/1000</f>
        <v>-100</v>
      </c>
      <c r="AV1992" s="144" cm="1">
        <f t="array" aca="1" ref="AV1992" ca="1">-AV1991*INDIRECT(AV1979)/1000</f>
        <v>-100</v>
      </c>
      <c r="AW1992" s="144" cm="1">
        <f t="array" aca="1" ref="AW1992" ca="1">-AW1991*INDIRECT(AW1979)/1000</f>
        <v>-100</v>
      </c>
      <c r="AX1992" s="144" cm="1">
        <f t="array" aca="1" ref="AX1992" ca="1">-AX1991*INDIRECT(AX1979)/1000</f>
        <v>-100</v>
      </c>
      <c r="AY1992" s="144" cm="1">
        <f t="array" aca="1" ref="AY1992" ca="1">-AY1991*INDIRECT(AY1979)/1000</f>
        <v>-100</v>
      </c>
      <c r="AZ1992" s="144" cm="1">
        <f t="array" aca="1" ref="AZ1992" ca="1">-AZ1991*INDIRECT(AZ1979)/1000</f>
        <v>-100</v>
      </c>
      <c r="BA1992" s="144" cm="1">
        <f t="array" aca="1" ref="BA1992" ca="1">-BA1991*INDIRECT(BA1979)/1000</f>
        <v>-100</v>
      </c>
      <c r="BB1992" s="144" cm="1">
        <f t="array" aca="1" ref="BB1992" ca="1">-BB1991*INDIRECT(BB1979)/1000</f>
        <v>-100</v>
      </c>
      <c r="BC1992" s="144" cm="1">
        <f t="array" aca="1" ref="BC1992" ca="1">-BC1991*INDIRECT(BC1979)/1000</f>
        <v>-100</v>
      </c>
      <c r="BD1992" s="144" cm="1">
        <f t="array" aca="1" ref="BD1992" ca="1">-BD1991*INDIRECT(BD1979)/1000</f>
        <v>-100</v>
      </c>
      <c r="BE1992" s="144" cm="1">
        <f t="array" aca="1" ref="BE1992" ca="1">-BE1991*INDIRECT(BE1979)/1000</f>
        <v>-100</v>
      </c>
      <c r="BF1992" s="144" cm="1">
        <f t="array" aca="1" ref="BF1992" ca="1">-BF1991*INDIRECT(BF1979)/1000</f>
        <v>-100</v>
      </c>
      <c r="BG1992" s="144" cm="1">
        <f t="array" aca="1" ref="BG1992" ca="1">-BG1991*INDIRECT(BG1979)/1000</f>
        <v>-100</v>
      </c>
      <c r="BH1992" s="144" cm="1">
        <f t="array" aca="1" ref="BH1992" ca="1">-BH1991*INDIRECT(BH1979)/1000</f>
        <v>-100</v>
      </c>
      <c r="BI1992" s="144" cm="1">
        <f t="array" aca="1" ref="BI1992" ca="1">-BI1991*INDIRECT(BI1979)/1000</f>
        <v>-100</v>
      </c>
      <c r="BJ1992" s="144" cm="1">
        <f t="array" aca="1" ref="BJ1992" ca="1">-BJ1991*INDIRECT(BJ1979)/1000</f>
        <v>-100</v>
      </c>
      <c r="BK1992" s="144" cm="1">
        <f t="array" aca="1" ref="BK1992" ca="1">-BK1991*INDIRECT(BK1979)/1000</f>
        <v>-100</v>
      </c>
      <c r="BL1992" s="144" cm="1">
        <f t="array" aca="1" ref="BL1992" ca="1">-BL1991*INDIRECT(BL1979)/1000</f>
        <v>-100</v>
      </c>
      <c r="BM1992" s="144" cm="1">
        <f t="array" aca="1" ref="BM1992" ca="1">-BM1991*INDIRECT(BM1979)/1000</f>
        <v>-100</v>
      </c>
      <c r="BN1992" s="144" cm="1">
        <f t="array" aca="1" ref="BN1992" ca="1">-BN1991*INDIRECT(BN1979)/1000</f>
        <v>-100</v>
      </c>
      <c r="BO1992" s="144" cm="1">
        <f t="array" aca="1" ref="BO1992" ca="1">-BO1991*INDIRECT(BO1979)/1000</f>
        <v>-100</v>
      </c>
      <c r="BP1992" s="144" cm="1">
        <f t="array" aca="1" ref="BP1992" ca="1">-BP1991*INDIRECT(BP1979)/1000</f>
        <v>-100</v>
      </c>
      <c r="BQ1992" s="144" cm="1">
        <f t="array" aca="1" ref="BQ1992" ca="1">-BQ1991*INDIRECT(BQ1979)/1000</f>
        <v>-100</v>
      </c>
      <c r="BR1992" s="144" cm="1">
        <f t="array" aca="1" ref="BR1992" ca="1">-BR1991*INDIRECT(BR1979)/1000</f>
        <v>-100</v>
      </c>
      <c r="BS1992" s="144" cm="1">
        <f t="array" aca="1" ref="BS1992" ca="1">-BS1991*INDIRECT(BS1979)/1000</f>
        <v>-100</v>
      </c>
      <c r="BT1992" s="144" cm="1">
        <f t="array" aca="1" ref="BT1992" ca="1">-BT1991*INDIRECT(BT1979)/1000</f>
        <v>-100</v>
      </c>
      <c r="BU1992" s="144" cm="1">
        <f t="array" aca="1" ref="BU1992" ca="1">-BU1991*INDIRECT(BU1979)/1000</f>
        <v>-100</v>
      </c>
      <c r="BV1992" s="144" cm="1">
        <f t="array" aca="1" ref="BV1992" ca="1">-BV1991*INDIRECT(BV1979)/1000</f>
        <v>-100</v>
      </c>
      <c r="BW1992" s="144" cm="1">
        <f t="array" aca="1" ref="BW1992" ca="1">-BW1991*INDIRECT(BW1979)/1000</f>
        <v>-100</v>
      </c>
      <c r="BX1992" s="144" cm="1">
        <f t="array" aca="1" ref="BX1992" ca="1">-BX1991*INDIRECT(BX1979)/1000</f>
        <v>-100</v>
      </c>
      <c r="BY1992" s="144" cm="1">
        <f t="array" aca="1" ref="BY1992" ca="1">-BY1991*INDIRECT(BY1979)/1000</f>
        <v>-100</v>
      </c>
      <c r="BZ1992" s="144" cm="1">
        <f t="array" aca="1" ref="BZ1992" ca="1">-BZ1991*INDIRECT(BZ1979)/1000</f>
        <v>-100</v>
      </c>
      <c r="CA1992" s="144" cm="1">
        <f t="array" aca="1" ref="CA1992" ca="1">-CA1991*INDIRECT(CA1979)/1000</f>
        <v>-100</v>
      </c>
      <c r="CB1992" s="144" cm="1">
        <f t="array" aca="1" ref="CB1992" ca="1">-CB1991*INDIRECT(CB1979)/1000</f>
        <v>-100</v>
      </c>
      <c r="CC1992" s="144" cm="1">
        <f t="array" aca="1" ref="CC1992" ca="1">-CC1991*INDIRECT(CC1979)/1000</f>
        <v>-100</v>
      </c>
      <c r="CD1992" s="144" cm="1">
        <f t="array" aca="1" ref="CD1992" ca="1">-CD1991*INDIRECT(CD1979)/1000</f>
        <v>-100</v>
      </c>
      <c r="CE1992" s="144" cm="1">
        <f t="array" aca="1" ref="CE1992" ca="1">-CE1991*INDIRECT(CE1979)/1000</f>
        <v>-100</v>
      </c>
      <c r="CF1992" s="144" cm="1">
        <f t="array" aca="1" ref="CF1992" ca="1">-CF1991*INDIRECT(CF1979)/1000</f>
        <v>-100</v>
      </c>
      <c r="CG1992" s="144" cm="1">
        <f t="array" aca="1" ref="CG1992" ca="1">-CG1991*INDIRECT(CG1979)/1000</f>
        <v>-100</v>
      </c>
      <c r="CH1992" s="144" cm="1">
        <f t="array" aca="1" ref="CH1992" ca="1">-CH1991*INDIRECT(CH1979)/1000</f>
        <v>-100</v>
      </c>
      <c r="CI1992" s="144" cm="1">
        <f t="array" aca="1" ref="CI1992" ca="1">-CI1991*INDIRECT(CI1979)/1000</f>
        <v>-100</v>
      </c>
      <c r="CJ1992" s="144" cm="1">
        <f t="array" aca="1" ref="CJ1992" ca="1">-CJ1991*INDIRECT(CJ1979)/1000</f>
        <v>-100</v>
      </c>
      <c r="CK1992" s="144" cm="1">
        <f t="array" aca="1" ref="CK1992" ca="1">-CK1991*INDIRECT(CK1979)/1000</f>
        <v>-100</v>
      </c>
      <c r="CL1992" s="144" cm="1">
        <f t="array" aca="1" ref="CL1992" ca="1">-CL1991*INDIRECT(CL1979)/1000</f>
        <v>-100</v>
      </c>
    </row>
    <row r="1993" spans="2:90" x14ac:dyDescent="0.4">
      <c r="B1993" s="122"/>
      <c r="C1993" s="8"/>
      <c r="D1993" t="s">
        <v>761</v>
      </c>
      <c r="E1993" s="8" t="str">
        <f t="shared" si="2366"/>
        <v>1993 FAINTR-S</v>
      </c>
      <c r="G1993" s="8"/>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row>
    <row r="1994" spans="2:90" x14ac:dyDescent="0.4">
      <c r="B1994" s="95" t="s">
        <v>204</v>
      </c>
      <c r="C1994" s="8"/>
      <c r="D1994" t="s">
        <v>761</v>
      </c>
      <c r="E1994" s="8" t="str">
        <f t="shared" si="2366"/>
        <v>1994 FAINTR-S</v>
      </c>
      <c r="G1994" s="8"/>
      <c r="H1994" s="12"/>
      <c r="S1994" s="72"/>
      <c r="T1994" s="72"/>
      <c r="U1994" s="72"/>
      <c r="V1994" s="72"/>
      <c r="W1994" s="72"/>
      <c r="X1994" s="72"/>
      <c r="Y1994" s="72"/>
      <c r="Z1994" s="72"/>
      <c r="AA1994" s="72"/>
      <c r="AB1994" s="72"/>
      <c r="AC1994" s="72"/>
      <c r="AD1994" s="72"/>
      <c r="AE1994" s="72"/>
      <c r="AF1994" s="72"/>
      <c r="AG1994" s="72"/>
      <c r="AH1994" s="72"/>
      <c r="AI1994" s="72"/>
      <c r="AJ1994" s="72"/>
      <c r="AK1994" s="72"/>
      <c r="AL1994" s="72"/>
      <c r="AM1994" s="72"/>
      <c r="AN1994" s="72"/>
      <c r="AO1994" s="72"/>
      <c r="AP1994" s="72"/>
      <c r="AQ1994" s="72"/>
      <c r="AR1994" s="72"/>
      <c r="AS1994" s="72"/>
      <c r="AT1994" s="72"/>
      <c r="AU1994" s="72"/>
      <c r="AV1994" s="72"/>
      <c r="AW1994" s="72"/>
      <c r="AX1994" s="72"/>
      <c r="AY1994" s="72"/>
      <c r="AZ1994" s="72"/>
      <c r="BA1994" s="72"/>
      <c r="BB1994" s="72"/>
      <c r="BC1994" s="72"/>
      <c r="BD1994" s="72"/>
      <c r="BE1994" s="72"/>
      <c r="BF1994" s="72"/>
      <c r="BG1994" s="72"/>
      <c r="BH1994" s="72"/>
      <c r="BI1994" s="72"/>
      <c r="BJ1994" s="72"/>
      <c r="BK1994" s="72"/>
      <c r="BL1994" s="72"/>
      <c r="BM1994" s="72"/>
      <c r="BN1994" s="72"/>
      <c r="BO1994" s="72"/>
      <c r="BP1994" s="72"/>
      <c r="BQ1994" s="72"/>
      <c r="BR1994" s="72"/>
      <c r="BS1994" s="72"/>
      <c r="BT1994" s="72"/>
      <c r="BU1994" s="72"/>
      <c r="BV1994" s="72"/>
      <c r="BW1994" s="72"/>
      <c r="BX1994" s="72"/>
      <c r="BY1994" s="72"/>
      <c r="BZ1994" s="72"/>
      <c r="CA1994" s="72"/>
      <c r="CB1994" s="72"/>
      <c r="CC1994" s="72"/>
      <c r="CD1994" s="72"/>
      <c r="CE1994" s="72"/>
      <c r="CF1994" s="72"/>
      <c r="CG1994" s="72"/>
      <c r="CH1994" s="72"/>
      <c r="CI1994" s="72"/>
      <c r="CJ1994" s="72"/>
      <c r="CK1994" s="72"/>
      <c r="CL1994" s="72"/>
    </row>
    <row r="1995" spans="2:90" x14ac:dyDescent="0.4">
      <c r="B1995" s="154" t="str">
        <f>"Amortization - "&amp;SUBSTITUTE(B1985,":","")</f>
        <v>Amortization - Revenue driven intangible assets</v>
      </c>
      <c r="C1995" s="8" t="s">
        <v>233</v>
      </c>
      <c r="D1995" t="s">
        <v>761</v>
      </c>
      <c r="E1995" s="8" t="str">
        <f t="shared" si="2366"/>
        <v>1995 FAINTR-S</v>
      </c>
      <c r="G1995" s="8"/>
      <c r="I1995" s="80">
        <f>SUMIF($5:$5,I$2,1993:1993)</f>
        <v>0</v>
      </c>
      <c r="J1995" s="80"/>
      <c r="K1995" s="24" t="e">
        <f t="shared" ref="K1995:P1995" ca="1" si="2370">SUMIF($3:$3,K$2,1995:1995)</f>
        <v>#REF!</v>
      </c>
      <c r="L1995" s="24" t="e">
        <f t="shared" ca="1" si="2370"/>
        <v>#REF!</v>
      </c>
      <c r="M1995" s="24" t="e">
        <f t="shared" ca="1" si="2370"/>
        <v>#REF!</v>
      </c>
      <c r="N1995" s="24" t="e">
        <f t="shared" ca="1" si="2370"/>
        <v>#REF!</v>
      </c>
      <c r="O1995" s="24" t="e">
        <f t="shared" ca="1" si="2370"/>
        <v>#REF!</v>
      </c>
      <c r="P1995" s="24" t="e">
        <f t="shared" ca="1" si="2370"/>
        <v>#REF!</v>
      </c>
      <c r="R1995" s="24"/>
      <c r="S1995" s="80" t="e" cm="1">
        <f t="array" aca="1" ref="S1995" ca="1">(SUM(INDEX(1990:1990,1,MAX(COLUMN($R:$R),COLUMN()-($H1987*12-1))):S1992)/($H1987*12)+IF($R1997=0,0,SUM(INDEX(1995:1995,1,MAX(COLUMN($R:$R),COLUMN()-(($H1987-$H1988)*12))):S1997)/(($H1987)*12)))</f>
        <v>#REF!</v>
      </c>
      <c r="T1995" s="80" t="e" cm="1">
        <f t="array" aca="1" ref="T1995" ca="1">(SUM(INDEX(1990:1990,1,MAX(COLUMN($R:$R),COLUMN()-($H1987*12-1))):T1992)/($H1987*12)+IF($R1997=0,0,SUM(INDEX(1995:1995,1,MAX(COLUMN($R:$R),COLUMN()-(($H1987-$H1988)*12))):T1997)/(($H1987)*12)))</f>
        <v>#REF!</v>
      </c>
      <c r="U1995" s="80" t="e" cm="1">
        <f t="array" aca="1" ref="U1995" ca="1">(SUM(INDEX(1990:1990,1,MAX(COLUMN($R:$R),COLUMN()-($H1987*12-1))):U1992)/($H1987*12)+IF($R1997=0,0,SUM(INDEX(1995:1995,1,MAX(COLUMN($R:$R),COLUMN()-(($H1987-$H1988)*12))):U1997)/(($H1987)*12)))</f>
        <v>#REF!</v>
      </c>
      <c r="V1995" s="80" t="e" cm="1">
        <f t="array" aca="1" ref="V1995" ca="1">(SUM(INDEX(1990:1990,1,MAX(COLUMN($R:$R),COLUMN()-($H1987*12-1))):V1992)/($H1987*12)+IF($R1997=0,0,SUM(INDEX(1995:1995,1,MAX(COLUMN($R:$R),COLUMN()-(($H1987-$H1988)*12))):V1997)/(($H1987)*12)))</f>
        <v>#REF!</v>
      </c>
      <c r="W1995" s="80" t="e" cm="1">
        <f t="array" aca="1" ref="W1995" ca="1">(SUM(INDEX(1990:1990,1,MAX(COLUMN($R:$R),COLUMN()-($H1987*12-1))):W1992)/($H1987*12)+IF($R1997=0,0,SUM(INDEX(1995:1995,1,MAX(COLUMN($R:$R),COLUMN()-(($H1987-$H1988)*12))):W1997)/(($H1987)*12)))</f>
        <v>#REF!</v>
      </c>
      <c r="X1995" s="80" t="e" cm="1">
        <f t="array" aca="1" ref="X1995" ca="1">(SUM(INDEX(1990:1990,1,MAX(COLUMN($R:$R),COLUMN()-($H1987*12-1))):X1992)/($H1987*12)+IF($R1997=0,0,SUM(INDEX(1995:1995,1,MAX(COLUMN($R:$R),COLUMN()-(($H1987-$H1988)*12))):X1997)/(($H1987)*12)))</f>
        <v>#REF!</v>
      </c>
      <c r="Y1995" s="80" t="e" cm="1">
        <f t="array" aca="1" ref="Y1995" ca="1">(SUM(INDEX(1990:1990,1,MAX(COLUMN($R:$R),COLUMN()-($H1987*12-1))):Y1992)/($H1987*12)+IF($R1997=0,0,SUM(INDEX(1995:1995,1,MAX(COLUMN($R:$R),COLUMN()-(($H1987-$H1988)*12))):Y1997)/(($H1987)*12)))</f>
        <v>#REF!</v>
      </c>
      <c r="Z1995" s="80" t="e" cm="1">
        <f t="array" aca="1" ref="Z1995" ca="1">(SUM(INDEX(1990:1990,1,MAX(COLUMN($R:$R),COLUMN()-($H1987*12-1))):Z1992)/($H1987*12)+IF($R1997=0,0,SUM(INDEX(1995:1995,1,MAX(COLUMN($R:$R),COLUMN()-(($H1987-$H1988)*12))):Z1997)/(($H1987)*12)))</f>
        <v>#REF!</v>
      </c>
      <c r="AA1995" s="80" t="e" cm="1">
        <f t="array" aca="1" ref="AA1995" ca="1">(SUM(INDEX(1990:1990,1,MAX(COLUMN($R:$R),COLUMN()-($H1987*12-1))):AA1992)/($H1987*12)+IF($R1997=0,0,SUM(INDEX(1995:1995,1,MAX(COLUMN($R:$R),COLUMN()-(($H1987-$H1988)*12))):AA1997)/(($H1987)*12)))</f>
        <v>#REF!</v>
      </c>
      <c r="AB1995" s="80" t="e" cm="1">
        <f t="array" aca="1" ref="AB1995" ca="1">(SUM(INDEX(1990:1990,1,MAX(COLUMN($R:$R),COLUMN()-($H1987*12-1))):AB1992)/($H1987*12)+IF($R1997=0,0,SUM(INDEX(1995:1995,1,MAX(COLUMN($R:$R),COLUMN()-(($H1987-$H1988)*12))):AB1997)/(($H1987)*12)))</f>
        <v>#REF!</v>
      </c>
      <c r="AC1995" s="80" t="e" cm="1">
        <f t="array" aca="1" ref="AC1995" ca="1">(SUM(INDEX(1990:1990,1,MAX(COLUMN($R:$R),COLUMN()-($H1987*12-1))):AC1992)/($H1987*12)+IF($R1997=0,0,SUM(INDEX(1995:1995,1,MAX(COLUMN($R:$R),COLUMN()-(($H1987-$H1988)*12))):AC1997)/(($H1987)*12)))</f>
        <v>#REF!</v>
      </c>
      <c r="AD1995" s="80" t="e" cm="1">
        <f t="array" aca="1" ref="AD1995" ca="1">(SUM(INDEX(1990:1990,1,MAX(COLUMN($R:$R),COLUMN()-($H1987*12-1))):AD1992)/($H1987*12)+IF($R1997=0,0,SUM(INDEX(1995:1995,1,MAX(COLUMN($R:$R),COLUMN()-(($H1987-$H1988)*12))):AD1997)/(($H1987)*12)))</f>
        <v>#REF!</v>
      </c>
      <c r="AE1995" s="80" t="e" cm="1">
        <f t="array" aca="1" ref="AE1995" ca="1">(SUM(INDEX(1990:1990,1,MAX(COLUMN($R:$R),COLUMN()-($H1987*12-1))):AE1992)/($H1987*12)+IF($R1997=0,0,SUM(INDEX(1995:1995,1,MAX(COLUMN($R:$R),COLUMN()-(($H1987-$H1988)*12))):AE1997)/(($H1987)*12)))</f>
        <v>#REF!</v>
      </c>
      <c r="AF1995" s="80" t="e" cm="1">
        <f t="array" aca="1" ref="AF1995" ca="1">(SUM(INDEX(1990:1990,1,MAX(COLUMN($R:$R),COLUMN()-($H1987*12-1))):AF1992)/($H1987*12)+IF($R1997=0,0,SUM(INDEX(1995:1995,1,MAX(COLUMN($R:$R),COLUMN()-(($H1987-$H1988)*12))):AF1997)/(($H1987)*12)))</f>
        <v>#REF!</v>
      </c>
      <c r="AG1995" s="80" t="e" cm="1">
        <f t="array" aca="1" ref="AG1995" ca="1">(SUM(INDEX(1990:1990,1,MAX(COLUMN($R:$R),COLUMN()-($H1987*12-1))):AG1992)/($H1987*12)+IF($R1997=0,0,SUM(INDEX(1995:1995,1,MAX(COLUMN($R:$R),COLUMN()-(($H1987-$H1988)*12))):AG1997)/(($H1987)*12)))</f>
        <v>#REF!</v>
      </c>
      <c r="AH1995" s="80" t="e" cm="1">
        <f t="array" aca="1" ref="AH1995" ca="1">(SUM(INDEX(1990:1990,1,MAX(COLUMN($R:$R),COLUMN()-($H1987*12-1))):AH1992)/($H1987*12)+IF($R1997=0,0,SUM(INDEX(1995:1995,1,MAX(COLUMN($R:$R),COLUMN()-(($H1987-$H1988)*12))):AH1997)/(($H1987)*12)))</f>
        <v>#REF!</v>
      </c>
      <c r="AI1995" s="80" t="e" cm="1">
        <f t="array" aca="1" ref="AI1995" ca="1">(SUM(INDEX(1990:1990,1,MAX(COLUMN($R:$R),COLUMN()-($H1987*12-1))):AI1992)/($H1987*12)+IF($R1997=0,0,SUM(INDEX(1995:1995,1,MAX(COLUMN($R:$R),COLUMN()-(($H1987-$H1988)*12))):AI1997)/(($H1987)*12)))</f>
        <v>#REF!</v>
      </c>
      <c r="AJ1995" s="80" t="e" cm="1">
        <f t="array" aca="1" ref="AJ1995" ca="1">(SUM(INDEX(1990:1990,1,MAX(COLUMN($R:$R),COLUMN()-($H1987*12-1))):AJ1992)/($H1987*12)+IF($R1997=0,0,SUM(INDEX(1995:1995,1,MAX(COLUMN($R:$R),COLUMN()-(($H1987-$H1988)*12))):AJ1997)/(($H1987)*12)))</f>
        <v>#REF!</v>
      </c>
      <c r="AK1995" s="80" t="e" cm="1">
        <f t="array" aca="1" ref="AK1995" ca="1">(SUM(INDEX(1990:1990,1,MAX(COLUMN($R:$R),COLUMN()-($H1987*12-1))):AK1992)/($H1987*12)+IF($R1997=0,0,SUM(INDEX(1995:1995,1,MAX(COLUMN($R:$R),COLUMN()-(($H1987-$H1988)*12))):AK1997)/(($H1987)*12)))</f>
        <v>#REF!</v>
      </c>
      <c r="AL1995" s="80" t="e" cm="1">
        <f t="array" aca="1" ref="AL1995" ca="1">(SUM(INDEX(1990:1990,1,MAX(COLUMN($R:$R),COLUMN()-($H1987*12-1))):AL1992)/($H1987*12)+IF($R1997=0,0,SUM(INDEX(1995:1995,1,MAX(COLUMN($R:$R),COLUMN()-(($H1987-$H1988)*12))):AL1997)/(($H1987)*12)))</f>
        <v>#REF!</v>
      </c>
      <c r="AM1995" s="80" t="e" cm="1">
        <f t="array" aca="1" ref="AM1995" ca="1">(SUM(INDEX(1990:1990,1,MAX(COLUMN($R:$R),COLUMN()-($H1987*12-1))):AM1992)/($H1987*12)+IF($R1997=0,0,SUM(INDEX(1995:1995,1,MAX(COLUMN($R:$R),COLUMN()-(($H1987-$H1988)*12))):AM1997)/(($H1987)*12)))</f>
        <v>#REF!</v>
      </c>
      <c r="AN1995" s="80" t="e" cm="1">
        <f t="array" aca="1" ref="AN1995" ca="1">(SUM(INDEX(1990:1990,1,MAX(COLUMN($R:$R),COLUMN()-($H1987*12-1))):AN1992)/($H1987*12)+IF($R1997=0,0,SUM(INDEX(1995:1995,1,MAX(COLUMN($R:$R),COLUMN()-(($H1987-$H1988)*12))):AN1997)/(($H1987)*12)))</f>
        <v>#REF!</v>
      </c>
      <c r="AO1995" s="80" t="e" cm="1">
        <f t="array" aca="1" ref="AO1995" ca="1">(SUM(INDEX(1990:1990,1,MAX(COLUMN($R:$R),COLUMN()-($H1987*12-1))):AO1992)/($H1987*12)+IF($R1997=0,0,SUM(INDEX(1995:1995,1,MAX(COLUMN($R:$R),COLUMN()-(($H1987-$H1988)*12))):AO1997)/(($H1987)*12)))</f>
        <v>#REF!</v>
      </c>
      <c r="AP1995" s="80" t="e" cm="1">
        <f t="array" aca="1" ref="AP1995" ca="1">(SUM(INDEX(1990:1990,1,MAX(COLUMN($R:$R),COLUMN()-($H1987*12-1))):AP1992)/($H1987*12)+IF($R1997=0,0,SUM(INDEX(1995:1995,1,MAX(COLUMN($R:$R),COLUMN()-(($H1987-$H1988)*12))):AP1997)/(($H1987)*12)))</f>
        <v>#REF!</v>
      </c>
      <c r="AQ1995" s="80" t="e" cm="1">
        <f t="array" aca="1" ref="AQ1995" ca="1">(SUM(INDEX(1990:1990,1,MAX(COLUMN($R:$R),COLUMN()-($H1987*12-1))):AQ1992)/($H1987*12)+IF($R1997=0,0,SUM(INDEX(1995:1995,1,MAX(COLUMN($R:$R),COLUMN()-(($H1987-$H1988)*12))):AQ1997)/(($H1987)*12)))</f>
        <v>#REF!</v>
      </c>
      <c r="AR1995" s="80" t="e" cm="1">
        <f t="array" aca="1" ref="AR1995" ca="1">(SUM(INDEX(1990:1990,1,MAX(COLUMN($R:$R),COLUMN()-($H1987*12-1))):AR1992)/($H1987*12)+IF($R1997=0,0,SUM(INDEX(1995:1995,1,MAX(COLUMN($R:$R),COLUMN()-(($H1987-$H1988)*12))):AR1997)/(($H1987)*12)))</f>
        <v>#REF!</v>
      </c>
      <c r="AS1995" s="80" t="e" cm="1">
        <f t="array" aca="1" ref="AS1995" ca="1">(SUM(INDEX(1990:1990,1,MAX(COLUMN($R:$R),COLUMN()-($H1987*12-1))):AS1992)/($H1987*12)+IF($R1997=0,0,SUM(INDEX(1995:1995,1,MAX(COLUMN($R:$R),COLUMN()-(($H1987-$H1988)*12))):AS1997)/(($H1987)*12)))</f>
        <v>#REF!</v>
      </c>
      <c r="AT1995" s="80" t="e" cm="1">
        <f t="array" aca="1" ref="AT1995" ca="1">(SUM(INDEX(1990:1990,1,MAX(COLUMN($R:$R),COLUMN()-($H1987*12-1))):AT1992)/($H1987*12)+IF($R1997=0,0,SUM(INDEX(1995:1995,1,MAX(COLUMN($R:$R),COLUMN()-(($H1987-$H1988)*12))):AT1997)/(($H1987)*12)))</f>
        <v>#REF!</v>
      </c>
      <c r="AU1995" s="80" t="e" cm="1">
        <f t="array" aca="1" ref="AU1995" ca="1">(SUM(INDEX(1990:1990,1,MAX(COLUMN($R:$R),COLUMN()-($H1987*12-1))):AU1992)/($H1987*12)+IF($R1997=0,0,SUM(INDEX(1995:1995,1,MAX(COLUMN($R:$R),COLUMN()-(($H1987-$H1988)*12))):AU1997)/(($H1987)*12)))</f>
        <v>#REF!</v>
      </c>
      <c r="AV1995" s="80" t="e" cm="1">
        <f t="array" aca="1" ref="AV1995" ca="1">(SUM(INDEX(1990:1990,1,MAX(COLUMN($R:$R),COLUMN()-($H1987*12-1))):AV1992)/($H1987*12)+IF($R1997=0,0,SUM(INDEX(1995:1995,1,MAX(COLUMN($R:$R),COLUMN()-(($H1987-$H1988)*12))):AV1997)/(($H1987)*12)))</f>
        <v>#REF!</v>
      </c>
      <c r="AW1995" s="80" t="e" cm="1">
        <f t="array" aca="1" ref="AW1995" ca="1">(SUM(INDEX(1990:1990,1,MAX(COLUMN($R:$R),COLUMN()-($H1987*12-1))):AW1992)/($H1987*12)+IF($R1997=0,0,SUM(INDEX(1995:1995,1,MAX(COLUMN($R:$R),COLUMN()-(($H1987-$H1988)*12))):AW1997)/(($H1987)*12)))</f>
        <v>#REF!</v>
      </c>
      <c r="AX1995" s="80" t="e" cm="1">
        <f t="array" aca="1" ref="AX1995" ca="1">(SUM(INDEX(1990:1990,1,MAX(COLUMN($R:$R),COLUMN()-($H1987*12-1))):AX1992)/($H1987*12)+IF($R1997=0,0,SUM(INDEX(1995:1995,1,MAX(COLUMN($R:$R),COLUMN()-(($H1987-$H1988)*12))):AX1997)/(($H1987)*12)))</f>
        <v>#REF!</v>
      </c>
      <c r="AY1995" s="80" t="e" cm="1">
        <f t="array" aca="1" ref="AY1995" ca="1">(SUM(INDEX(1990:1990,1,MAX(COLUMN($R:$R),COLUMN()-($H1987*12-1))):AY1992)/($H1987*12)+IF($R1997=0,0,SUM(INDEX(1995:1995,1,MAX(COLUMN($R:$R),COLUMN()-(($H1987-$H1988)*12))):AY1997)/(($H1987)*12)))</f>
        <v>#REF!</v>
      </c>
      <c r="AZ1995" s="80" t="e" cm="1">
        <f t="array" aca="1" ref="AZ1995" ca="1">(SUM(INDEX(1990:1990,1,MAX(COLUMN($R:$R),COLUMN()-($H1987*12-1))):AZ1992)/($H1987*12)+IF($R1997=0,0,SUM(INDEX(1995:1995,1,MAX(COLUMN($R:$R),COLUMN()-(($H1987-$H1988)*12))):AZ1997)/(($H1987)*12)))</f>
        <v>#REF!</v>
      </c>
      <c r="BA1995" s="80" t="e" cm="1">
        <f t="array" aca="1" ref="BA1995" ca="1">(SUM(INDEX(1990:1990,1,MAX(COLUMN($R:$R),COLUMN()-($H1987*12-1))):BA1992)/($H1987*12)+IF($R1997=0,0,SUM(INDEX(1995:1995,1,MAX(COLUMN($R:$R),COLUMN()-(($H1987-$H1988)*12))):BA1997)/(($H1987)*12)))</f>
        <v>#REF!</v>
      </c>
      <c r="BB1995" s="80" t="e" cm="1">
        <f t="array" aca="1" ref="BB1995" ca="1">(SUM(INDEX(1990:1990,1,MAX(COLUMN($R:$R),COLUMN()-($H1987*12-1))):BB1992)/($H1987*12)+IF($R1997=0,0,SUM(INDEX(1995:1995,1,MAX(COLUMN($R:$R),COLUMN()-(($H1987-$H1988)*12))):BB1997)/(($H1987)*12)))</f>
        <v>#REF!</v>
      </c>
      <c r="BC1995" s="80" t="e" cm="1">
        <f t="array" aca="1" ref="BC1995" ca="1">(SUM(INDEX(1990:1990,1,MAX(COLUMN($R:$R),COLUMN()-($H1987*12-1))):BC1992)/($H1987*12)+IF($R1997=0,0,SUM(INDEX(1995:1995,1,MAX(COLUMN($R:$R),COLUMN()-(($H1987-$H1988)*12))):BC1997)/(($H1987)*12)))</f>
        <v>#REF!</v>
      </c>
      <c r="BD1995" s="80" t="e" cm="1">
        <f t="array" aca="1" ref="BD1995" ca="1">(SUM(INDEX(1990:1990,1,MAX(COLUMN($R:$R),COLUMN()-($H1987*12-1))):BD1992)/($H1987*12)+IF($R1997=0,0,SUM(INDEX(1995:1995,1,MAX(COLUMN($R:$R),COLUMN()-(($H1987-$H1988)*12))):BD1997)/(($H1987)*12)))</f>
        <v>#REF!</v>
      </c>
      <c r="BE1995" s="80" t="e" cm="1">
        <f t="array" aca="1" ref="BE1995" ca="1">(SUM(INDEX(1990:1990,1,MAX(COLUMN($R:$R),COLUMN()-($H1987*12-1))):BE1992)/($H1987*12)+IF($R1997=0,0,SUM(INDEX(1995:1995,1,MAX(COLUMN($R:$R),COLUMN()-(($H1987-$H1988)*12))):BE1997)/(($H1987)*12)))</f>
        <v>#REF!</v>
      </c>
      <c r="BF1995" s="80" t="e" cm="1">
        <f t="array" aca="1" ref="BF1995" ca="1">(SUM(INDEX(1990:1990,1,MAX(COLUMN($R:$R),COLUMN()-($H1987*12-1))):BF1992)/($H1987*12)+IF($R1997=0,0,SUM(INDEX(1995:1995,1,MAX(COLUMN($R:$R),COLUMN()-(($H1987-$H1988)*12))):BF1997)/(($H1987)*12)))</f>
        <v>#REF!</v>
      </c>
      <c r="BG1995" s="80" t="e" cm="1">
        <f t="array" aca="1" ref="BG1995" ca="1">(SUM(INDEX(1990:1990,1,MAX(COLUMN($R:$R),COLUMN()-($H1987*12-1))):BG1992)/($H1987*12)+IF($R1997=0,0,SUM(INDEX(1995:1995,1,MAX(COLUMN($R:$R),COLUMN()-(($H1987-$H1988)*12))):BG1997)/(($H1987)*12)))</f>
        <v>#REF!</v>
      </c>
      <c r="BH1995" s="80" t="e" cm="1">
        <f t="array" aca="1" ref="BH1995" ca="1">(SUM(INDEX(1990:1990,1,MAX(COLUMN($R:$R),COLUMN()-($H1987*12-1))):BH1992)/($H1987*12)+IF($R1997=0,0,SUM(INDEX(1995:1995,1,MAX(COLUMN($R:$R),COLUMN()-(($H1987-$H1988)*12))):BH1997)/(($H1987)*12)))</f>
        <v>#REF!</v>
      </c>
      <c r="BI1995" s="80" t="e" cm="1">
        <f t="array" aca="1" ref="BI1995" ca="1">(SUM(INDEX(1990:1990,1,MAX(COLUMN($R:$R),COLUMN()-($H1987*12-1))):BI1992)/($H1987*12)+IF($R1997=0,0,SUM(INDEX(1995:1995,1,MAX(COLUMN($R:$R),COLUMN()-(($H1987-$H1988)*12))):BI1997)/(($H1987)*12)))</f>
        <v>#REF!</v>
      </c>
      <c r="BJ1995" s="80" t="e" cm="1">
        <f t="array" aca="1" ref="BJ1995" ca="1">(SUM(INDEX(1990:1990,1,MAX(COLUMN($R:$R),COLUMN()-($H1987*12-1))):BJ1992)/($H1987*12)+IF($R1997=0,0,SUM(INDEX(1995:1995,1,MAX(COLUMN($R:$R),COLUMN()-(($H1987-$H1988)*12))):BJ1997)/(($H1987)*12)))</f>
        <v>#REF!</v>
      </c>
      <c r="BK1995" s="80" t="e" cm="1">
        <f t="array" aca="1" ref="BK1995" ca="1">(SUM(INDEX(1990:1990,1,MAX(COLUMN($R:$R),COLUMN()-($H1987*12-1))):BK1992)/($H1987*12)+IF($R1997=0,0,SUM(INDEX(1995:1995,1,MAX(COLUMN($R:$R),COLUMN()-(($H1987-$H1988)*12))):BK1997)/(($H1987)*12)))</f>
        <v>#REF!</v>
      </c>
      <c r="BL1995" s="80" t="e" cm="1">
        <f t="array" aca="1" ref="BL1995" ca="1">(SUM(INDEX(1990:1990,1,MAX(COLUMN($R:$R),COLUMN()-($H1987*12-1))):BL1992)/($H1987*12)+IF($R1997=0,0,SUM(INDEX(1995:1995,1,MAX(COLUMN($R:$R),COLUMN()-(($H1987-$H1988)*12))):BL1997)/(($H1987)*12)))</f>
        <v>#REF!</v>
      </c>
      <c r="BM1995" s="80" t="e" cm="1">
        <f t="array" aca="1" ref="BM1995" ca="1">(SUM(INDEX(1990:1990,1,MAX(COLUMN($R:$R),COLUMN()-($H1987*12-1))):BM1992)/($H1987*12)+IF($R1997=0,0,SUM(INDEX(1995:1995,1,MAX(COLUMN($R:$R),COLUMN()-(($H1987-$H1988)*12))):BM1997)/(($H1987)*12)))</f>
        <v>#REF!</v>
      </c>
      <c r="BN1995" s="80" t="e" cm="1">
        <f t="array" aca="1" ref="BN1995" ca="1">(SUM(INDEX(1990:1990,1,MAX(COLUMN($R:$R),COLUMN()-($H1987*12-1))):BN1992)/($H1987*12)+IF($R1997=0,0,SUM(INDEX(1995:1995,1,MAX(COLUMN($R:$R),COLUMN()-(($H1987-$H1988)*12))):BN1997)/(($H1987)*12)))</f>
        <v>#REF!</v>
      </c>
      <c r="BO1995" s="80" t="e" cm="1">
        <f t="array" aca="1" ref="BO1995" ca="1">(SUM(INDEX(1990:1990,1,MAX(COLUMN($R:$R),COLUMN()-($H1987*12-1))):BO1992)/($H1987*12)+IF($R1997=0,0,SUM(INDEX(1995:1995,1,MAX(COLUMN($R:$R),COLUMN()-(($H1987-$H1988)*12))):BO1997)/(($H1987)*12)))</f>
        <v>#REF!</v>
      </c>
      <c r="BP1995" s="80" t="e" cm="1">
        <f t="array" aca="1" ref="BP1995" ca="1">(SUM(INDEX(1990:1990,1,MAX(COLUMN($R:$R),COLUMN()-($H1987*12-1))):BP1992)/($H1987*12)+IF($R1997=0,0,SUM(INDEX(1995:1995,1,MAX(COLUMN($R:$R),COLUMN()-(($H1987-$H1988)*12))):BP1997)/(($H1987)*12)))</f>
        <v>#REF!</v>
      </c>
      <c r="BQ1995" s="80" t="e" cm="1">
        <f t="array" aca="1" ref="BQ1995" ca="1">(SUM(INDEX(1990:1990,1,MAX(COLUMN($R:$R),COLUMN()-($H1987*12-1))):BQ1992)/($H1987*12)+IF($R1997=0,0,SUM(INDEX(1995:1995,1,MAX(COLUMN($R:$R),COLUMN()-(($H1987-$H1988)*12))):BQ1997)/(($H1987)*12)))</f>
        <v>#REF!</v>
      </c>
      <c r="BR1995" s="80" t="e" cm="1">
        <f t="array" aca="1" ref="BR1995" ca="1">(SUM(INDEX(1990:1990,1,MAX(COLUMN($R:$R),COLUMN()-($H1987*12-1))):BR1992)/($H1987*12)+IF($R1997=0,0,SUM(INDEX(1995:1995,1,MAX(COLUMN($R:$R),COLUMN()-(($H1987-$H1988)*12))):BR1997)/(($H1987)*12)))</f>
        <v>#REF!</v>
      </c>
      <c r="BS1995" s="80" t="e" cm="1">
        <f t="array" aca="1" ref="BS1995" ca="1">(SUM(INDEX(1990:1990,1,MAX(COLUMN($R:$R),COLUMN()-($H1987*12-1))):BS1992)/($H1987*12)+IF($R1997=0,0,SUM(INDEX(1995:1995,1,MAX(COLUMN($R:$R),COLUMN()-(($H1987-$H1988)*12))):BS1997)/(($H1987)*12)))</f>
        <v>#REF!</v>
      </c>
      <c r="BT1995" s="80" t="e" cm="1">
        <f t="array" aca="1" ref="BT1995" ca="1">(SUM(INDEX(1990:1990,1,MAX(COLUMN($R:$R),COLUMN()-($H1987*12-1))):BT1992)/($H1987*12)+IF($R1997=0,0,SUM(INDEX(1995:1995,1,MAX(COLUMN($R:$R),COLUMN()-(($H1987-$H1988)*12))):BT1997)/(($H1987)*12)))</f>
        <v>#REF!</v>
      </c>
      <c r="BU1995" s="80" t="e" cm="1">
        <f t="array" aca="1" ref="BU1995" ca="1">(SUM(INDEX(1990:1990,1,MAX(COLUMN($R:$R),COLUMN()-($H1987*12-1))):BU1992)/($H1987*12)+IF($R1997=0,0,SUM(INDEX(1995:1995,1,MAX(COLUMN($R:$R),COLUMN()-(($H1987-$H1988)*12))):BU1997)/(($H1987)*12)))</f>
        <v>#REF!</v>
      </c>
      <c r="BV1995" s="80" t="e" cm="1">
        <f t="array" aca="1" ref="BV1995" ca="1">(SUM(INDEX(1990:1990,1,MAX(COLUMN($R:$R),COLUMN()-($H1987*12-1))):BV1992)/($H1987*12)+IF($R1997=0,0,SUM(INDEX(1995:1995,1,MAX(COLUMN($R:$R),COLUMN()-(($H1987-$H1988)*12))):BV1997)/(($H1987)*12)))</f>
        <v>#REF!</v>
      </c>
      <c r="BW1995" s="80" t="e" cm="1">
        <f t="array" aca="1" ref="BW1995" ca="1">(SUM(INDEX(1990:1990,1,MAX(COLUMN($R:$R),COLUMN()-($H1987*12-1))):BW1992)/($H1987*12)+IF($R1997=0,0,SUM(INDEX(1995:1995,1,MAX(COLUMN($R:$R),COLUMN()-(($H1987-$H1988)*12))):BW1997)/(($H1987)*12)))</f>
        <v>#REF!</v>
      </c>
      <c r="BX1995" s="80" t="e" cm="1">
        <f t="array" aca="1" ref="BX1995" ca="1">(SUM(INDEX(1990:1990,1,MAX(COLUMN($R:$R),COLUMN()-($H1987*12-1))):BX1992)/($H1987*12)+IF($R1997=0,0,SUM(INDEX(1995:1995,1,MAX(COLUMN($R:$R),COLUMN()-(($H1987-$H1988)*12))):BX1997)/(($H1987)*12)))</f>
        <v>#REF!</v>
      </c>
      <c r="BY1995" s="80" t="e" cm="1">
        <f t="array" aca="1" ref="BY1995" ca="1">(SUM(INDEX(1990:1990,1,MAX(COLUMN($R:$R),COLUMN()-($H1987*12-1))):BY1992)/($H1987*12)+IF($R1997=0,0,SUM(INDEX(1995:1995,1,MAX(COLUMN($R:$R),COLUMN()-(($H1987-$H1988)*12))):BY1997)/(($H1987)*12)))</f>
        <v>#REF!</v>
      </c>
      <c r="BZ1995" s="80" t="e" cm="1">
        <f t="array" aca="1" ref="BZ1995" ca="1">(SUM(INDEX(1990:1990,1,MAX(COLUMN($R:$R),COLUMN()-($H1987*12-1))):BZ1992)/($H1987*12)+IF($R1997=0,0,SUM(INDEX(1995:1995,1,MAX(COLUMN($R:$R),COLUMN()-(($H1987-$H1988)*12))):BZ1997)/(($H1987)*12)))</f>
        <v>#REF!</v>
      </c>
      <c r="CA1995" s="80" t="e" cm="1">
        <f t="array" aca="1" ref="CA1995" ca="1">(SUM(INDEX(1990:1990,1,MAX(COLUMN($R:$R),COLUMN()-($H1987*12-1))):CA1992)/($H1987*12)+IF($R1997=0,0,SUM(INDEX(1995:1995,1,MAX(COLUMN($R:$R),COLUMN()-(($H1987-$H1988)*12))):CA1997)/(($H1987)*12)))</f>
        <v>#REF!</v>
      </c>
      <c r="CB1995" s="80" t="e" cm="1">
        <f t="array" aca="1" ref="CB1995" ca="1">(SUM(INDEX(1990:1990,1,MAX(COLUMN($R:$R),COLUMN()-($H1987*12-1))):CB1992)/($H1987*12)+IF($R1997=0,0,SUM(INDEX(1995:1995,1,MAX(COLUMN($R:$R),COLUMN()-(($H1987-$H1988)*12))):CB1997)/(($H1987)*12)))</f>
        <v>#REF!</v>
      </c>
      <c r="CC1995" s="80" t="e" cm="1">
        <f t="array" aca="1" ref="CC1995" ca="1">(SUM(INDEX(1990:1990,1,MAX(COLUMN($R:$R),COLUMN()-($H1987*12-1))):CC1992)/($H1987*12)+IF($R1997=0,0,SUM(INDEX(1995:1995,1,MAX(COLUMN($R:$R),COLUMN()-(($H1987-$H1988)*12))):CC1997)/(($H1987)*12)))</f>
        <v>#REF!</v>
      </c>
      <c r="CD1995" s="80" t="e" cm="1">
        <f t="array" aca="1" ref="CD1995" ca="1">(SUM(INDEX(1990:1990,1,MAX(COLUMN($R:$R),COLUMN()-($H1987*12-1))):CD1992)/($H1987*12)+IF($R1997=0,0,SUM(INDEX(1995:1995,1,MAX(COLUMN($R:$R),COLUMN()-(($H1987-$H1988)*12))):CD1997)/(($H1987)*12)))</f>
        <v>#REF!</v>
      </c>
      <c r="CE1995" s="80" t="e" cm="1">
        <f t="array" aca="1" ref="CE1995" ca="1">(SUM(INDEX(1990:1990,1,MAX(COLUMN($R:$R),COLUMN()-($H1987*12-1))):CE1992)/($H1987*12)+IF($R1997=0,0,SUM(INDEX(1995:1995,1,MAX(COLUMN($R:$R),COLUMN()-(($H1987-$H1988)*12))):CE1997)/(($H1987)*12)))</f>
        <v>#REF!</v>
      </c>
      <c r="CF1995" s="80" t="e" cm="1">
        <f t="array" aca="1" ref="CF1995" ca="1">(SUM(INDEX(1990:1990,1,MAX(COLUMN($R:$R),COLUMN()-($H1987*12-1))):CF1992)/($H1987*12)+IF($R1997=0,0,SUM(INDEX(1995:1995,1,MAX(COLUMN($R:$R),COLUMN()-(($H1987-$H1988)*12))):CF1997)/(($H1987)*12)))</f>
        <v>#REF!</v>
      </c>
      <c r="CG1995" s="80" t="e" cm="1">
        <f t="array" aca="1" ref="CG1995" ca="1">(SUM(INDEX(1990:1990,1,MAX(COLUMN($R:$R),COLUMN()-($H1987*12-1))):CG1992)/($H1987*12)+IF($R1997=0,0,SUM(INDEX(1995:1995,1,MAX(COLUMN($R:$R),COLUMN()-(($H1987-$H1988)*12))):CG1997)/(($H1987)*12)))</f>
        <v>#REF!</v>
      </c>
      <c r="CH1995" s="80" t="e" cm="1">
        <f t="array" aca="1" ref="CH1995" ca="1">(SUM(INDEX(1990:1990,1,MAX(COLUMN($R:$R),COLUMN()-($H1987*12-1))):CH1992)/($H1987*12)+IF($R1997=0,0,SUM(INDEX(1995:1995,1,MAX(COLUMN($R:$R),COLUMN()-(($H1987-$H1988)*12))):CH1997)/(($H1987)*12)))</f>
        <v>#REF!</v>
      </c>
      <c r="CI1995" s="80" t="e" cm="1">
        <f t="array" aca="1" ref="CI1995" ca="1">(SUM(INDEX(1990:1990,1,MAX(COLUMN($R:$R),COLUMN()-($H1987*12-1))):CI1992)/($H1987*12)+IF($R1997=0,0,SUM(INDEX(1995:1995,1,MAX(COLUMN($R:$R),COLUMN()-(($H1987-$H1988)*12))):CI1997)/(($H1987)*12)))</f>
        <v>#REF!</v>
      </c>
      <c r="CJ1995" s="80" t="e" cm="1">
        <f t="array" aca="1" ref="CJ1995" ca="1">(SUM(INDEX(1990:1990,1,MAX(COLUMN($R:$R),COLUMN()-($H1987*12-1))):CJ1992)/($H1987*12)+IF($R1997=0,0,SUM(INDEX(1995:1995,1,MAX(COLUMN($R:$R),COLUMN()-(($H1987-$H1988)*12))):CJ1997)/(($H1987)*12)))</f>
        <v>#REF!</v>
      </c>
      <c r="CK1995" s="80" t="e" cm="1">
        <f t="array" aca="1" ref="CK1995" ca="1">(SUM(INDEX(1990:1990,1,MAX(COLUMN($R:$R),COLUMN()-($H1987*12-1))):CK1992)/($H1987*12)+IF($R1997=0,0,SUM(INDEX(1995:1995,1,MAX(COLUMN($R:$R),COLUMN()-(($H1987-$H1988)*12))):CK1997)/(($H1987)*12)))</f>
        <v>#REF!</v>
      </c>
      <c r="CL1995" s="80" t="e" cm="1">
        <f t="array" aca="1" ref="CL1995" ca="1">(SUM(INDEX(1990:1990,1,MAX(COLUMN($R:$R),COLUMN()-($H1987*12-1))):CL1992)/($H1987*12)+IF($R1997=0,0,SUM(INDEX(1995:1995,1,MAX(COLUMN($R:$R),COLUMN()-(($H1987-$H1988)*12))):CL1997)/(($H1987)*12)))</f>
        <v>#REF!</v>
      </c>
    </row>
    <row r="1996" spans="2:90" x14ac:dyDescent="0.4">
      <c r="B1996" s="122"/>
      <c r="C1996" s="8"/>
      <c r="D1996" t="s">
        <v>761</v>
      </c>
      <c r="E1996" s="8" t="str">
        <f t="shared" si="2366"/>
        <v>1996 FAINTR-S</v>
      </c>
      <c r="G1996" s="8"/>
      <c r="I1996" s="62"/>
      <c r="J1996" s="62"/>
      <c r="K1996" s="53"/>
      <c r="L1996" s="53"/>
      <c r="M1996" s="53"/>
      <c r="N1996" s="53"/>
      <c r="O1996" s="53"/>
      <c r="P1996" s="53"/>
      <c r="R1996" s="82"/>
      <c r="S1996" s="149"/>
      <c r="T1996" s="149"/>
      <c r="U1996" s="149"/>
      <c r="V1996" s="149"/>
      <c r="W1996" s="149"/>
      <c r="X1996" s="149"/>
      <c r="Y1996" s="149"/>
      <c r="Z1996" s="149"/>
      <c r="AA1996" s="149"/>
      <c r="AB1996" s="149"/>
      <c r="AC1996" s="149"/>
      <c r="AD1996" s="149"/>
      <c r="AE1996" s="149"/>
      <c r="AF1996" s="149"/>
      <c r="AG1996" s="149"/>
      <c r="AH1996" s="149"/>
      <c r="AI1996" s="149"/>
      <c r="AJ1996" s="149"/>
      <c r="AK1996" s="149"/>
      <c r="AL1996" s="149"/>
      <c r="AM1996" s="149"/>
      <c r="AN1996" s="149"/>
      <c r="AO1996" s="149"/>
      <c r="AP1996" s="149"/>
      <c r="AQ1996" s="149"/>
      <c r="AR1996" s="149"/>
      <c r="AS1996" s="149"/>
      <c r="AT1996" s="149"/>
      <c r="AU1996" s="149"/>
      <c r="AV1996" s="149"/>
      <c r="AW1996" s="149"/>
      <c r="AX1996" s="149"/>
      <c r="AY1996" s="149"/>
      <c r="AZ1996" s="149"/>
      <c r="BA1996" s="149"/>
      <c r="BB1996" s="149"/>
      <c r="BC1996" s="149"/>
      <c r="BD1996" s="149"/>
      <c r="BE1996" s="149"/>
      <c r="BF1996" s="149"/>
      <c r="BG1996" s="149"/>
      <c r="BH1996" s="149"/>
      <c r="BI1996" s="149"/>
      <c r="BJ1996" s="149"/>
      <c r="BK1996" s="149"/>
      <c r="BL1996" s="149"/>
      <c r="BM1996" s="149"/>
      <c r="BN1996" s="149"/>
      <c r="BO1996" s="149"/>
      <c r="BP1996" s="149"/>
      <c r="BQ1996" s="149"/>
      <c r="BR1996" s="149"/>
      <c r="BS1996" s="149"/>
      <c r="BT1996" s="149"/>
      <c r="BU1996" s="149"/>
      <c r="BV1996" s="149"/>
      <c r="BW1996" s="149"/>
      <c r="BX1996" s="149"/>
      <c r="BY1996" s="149"/>
      <c r="BZ1996" s="149"/>
      <c r="CA1996" s="149"/>
      <c r="CB1996" s="149"/>
      <c r="CC1996" s="149"/>
      <c r="CD1996" s="149"/>
      <c r="CE1996" s="149"/>
      <c r="CF1996" s="149"/>
      <c r="CG1996" s="149"/>
      <c r="CH1996" s="149"/>
      <c r="CI1996" s="149"/>
      <c r="CJ1996" s="149"/>
      <c r="CK1996" s="149"/>
      <c r="CL1996" s="149"/>
    </row>
    <row r="1997" spans="2:90" x14ac:dyDescent="0.4">
      <c r="B1997" s="122" t="s">
        <v>219</v>
      </c>
      <c r="C1997" s="8"/>
      <c r="D1997" t="s">
        <v>761</v>
      </c>
      <c r="E1997" s="8" t="str">
        <f t="shared" si="2366"/>
        <v>1997 FAINTR-S</v>
      </c>
      <c r="G1997" s="8" t="str">
        <f>E1997</f>
        <v>1997 FAINTR-S</v>
      </c>
      <c r="I1997" s="74">
        <v>100</v>
      </c>
      <c r="J1997" s="74"/>
      <c r="K1997" s="53"/>
      <c r="L1997" s="53"/>
      <c r="M1997" s="53"/>
      <c r="N1997" s="53"/>
      <c r="O1997" s="53"/>
      <c r="P1997" s="53"/>
      <c r="R1997" s="24">
        <f>-$I1997</f>
        <v>-100</v>
      </c>
      <c r="S1997" s="149"/>
      <c r="T1997" s="149"/>
      <c r="U1997" s="149"/>
      <c r="V1997" s="149"/>
      <c r="W1997" s="149"/>
      <c r="X1997" s="149"/>
      <c r="Y1997" s="149"/>
      <c r="Z1997" s="149"/>
      <c r="AA1997" s="149"/>
      <c r="AB1997" s="149"/>
      <c r="AC1997" s="149"/>
      <c r="AD1997" s="149"/>
      <c r="AE1997" s="149"/>
      <c r="AF1997" s="149"/>
      <c r="AG1997" s="149"/>
      <c r="AH1997" s="149"/>
      <c r="AI1997" s="149"/>
      <c r="AJ1997" s="149"/>
      <c r="AK1997" s="149"/>
      <c r="AL1997" s="149"/>
      <c r="AM1997" s="149"/>
      <c r="AN1997" s="149"/>
      <c r="AO1997" s="149"/>
      <c r="AP1997" s="149"/>
      <c r="AQ1997" s="149"/>
      <c r="AR1997" s="149"/>
      <c r="AS1997" s="149"/>
      <c r="AT1997" s="149"/>
      <c r="AU1997" s="149"/>
      <c r="AV1997" s="149"/>
      <c r="AW1997" s="149"/>
      <c r="AX1997" s="149"/>
      <c r="AY1997" s="149"/>
      <c r="AZ1997" s="149"/>
      <c r="BA1997" s="149"/>
      <c r="BB1997" s="149"/>
      <c r="BC1997" s="149"/>
      <c r="BD1997" s="149"/>
      <c r="BE1997" s="149"/>
      <c r="BF1997" s="149"/>
      <c r="BG1997" s="149"/>
      <c r="BH1997" s="149"/>
      <c r="BI1997" s="149"/>
      <c r="BJ1997" s="149"/>
      <c r="BK1997" s="149"/>
      <c r="BL1997" s="149"/>
      <c r="BM1997" s="149"/>
      <c r="BN1997" s="149"/>
      <c r="BO1997" s="149"/>
      <c r="BP1997" s="149"/>
      <c r="BQ1997" s="149"/>
      <c r="BR1997" s="149"/>
      <c r="BS1997" s="149"/>
      <c r="BT1997" s="149"/>
      <c r="BU1997" s="149"/>
      <c r="BV1997" s="149"/>
      <c r="BW1997" s="149"/>
      <c r="BX1997" s="149"/>
      <c r="BY1997" s="149"/>
      <c r="BZ1997" s="149"/>
      <c r="CA1997" s="149"/>
      <c r="CB1997" s="149"/>
      <c r="CC1997" s="149"/>
      <c r="CD1997" s="149"/>
      <c r="CE1997" s="149"/>
      <c r="CF1997" s="149"/>
      <c r="CG1997" s="149"/>
      <c r="CH1997" s="149"/>
      <c r="CI1997" s="149"/>
      <c r="CJ1997" s="149"/>
      <c r="CK1997" s="149"/>
      <c r="CL1997" s="149"/>
    </row>
    <row r="1998" spans="2:90" x14ac:dyDescent="0.4">
      <c r="B1998" s="122"/>
      <c r="D1998" t="s">
        <v>761</v>
      </c>
      <c r="E1998" s="8" t="str">
        <f t="shared" si="2366"/>
        <v>1998 FAINTR-S</v>
      </c>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95" t="s">
        <v>205</v>
      </c>
      <c r="D1999" t="s">
        <v>761</v>
      </c>
      <c r="E1999" s="8" t="str">
        <f t="shared" si="2366"/>
        <v>1999 FAINTR-S</v>
      </c>
      <c r="H1999" s="12"/>
      <c r="S1999" s="72"/>
      <c r="T1999" s="72"/>
      <c r="U1999" s="72"/>
      <c r="V1999" s="72"/>
      <c r="W1999" s="72"/>
      <c r="X1999" s="72"/>
      <c r="Y1999" s="72"/>
      <c r="Z1999" s="72"/>
      <c r="AA1999" s="72"/>
      <c r="AB1999" s="72"/>
      <c r="AC1999" s="72"/>
      <c r="AD1999" s="72"/>
      <c r="AE1999" s="72"/>
      <c r="AF1999" s="72"/>
      <c r="AG1999" s="72"/>
      <c r="AH1999" s="72"/>
      <c r="AI1999" s="72"/>
      <c r="AJ1999" s="72"/>
      <c r="AK1999" s="72"/>
      <c r="AL1999" s="72"/>
      <c r="AM1999" s="72"/>
      <c r="AN1999" s="72"/>
      <c r="AO1999" s="72"/>
      <c r="AP1999" s="72"/>
      <c r="AQ1999" s="72"/>
      <c r="AR1999" s="72"/>
      <c r="AS1999" s="72"/>
      <c r="AT1999" s="72"/>
      <c r="AU1999" s="72"/>
      <c r="AV1999" s="72"/>
      <c r="AW1999" s="72"/>
      <c r="AX1999" s="72"/>
      <c r="AY1999" s="72"/>
      <c r="AZ1999" s="72"/>
      <c r="BA1999" s="72"/>
      <c r="BB1999" s="72"/>
      <c r="BC1999" s="72"/>
      <c r="BD1999" s="72"/>
      <c r="BE1999" s="72"/>
      <c r="BF1999" s="72"/>
      <c r="BG1999" s="72"/>
      <c r="BH1999" s="72"/>
      <c r="BI1999" s="72"/>
      <c r="BJ1999" s="72"/>
      <c r="BK1999" s="72"/>
      <c r="BL1999" s="72"/>
      <c r="BM1999" s="72"/>
      <c r="BN1999" s="72"/>
      <c r="BO1999" s="72"/>
      <c r="BP1999" s="72"/>
      <c r="BQ1999" s="72"/>
      <c r="BR1999" s="72"/>
      <c r="BS1999" s="72"/>
      <c r="BT1999" s="72"/>
      <c r="BU1999" s="72"/>
      <c r="BV1999" s="72"/>
      <c r="BW1999" s="72"/>
      <c r="BX1999" s="72"/>
      <c r="BY1999" s="72"/>
      <c r="BZ1999" s="72"/>
      <c r="CA1999" s="72"/>
      <c r="CB1999" s="72"/>
      <c r="CC1999" s="72"/>
      <c r="CD1999" s="72"/>
      <c r="CE1999" s="72"/>
      <c r="CF1999" s="72"/>
      <c r="CG1999" s="72"/>
      <c r="CH1999" s="72"/>
      <c r="CI1999" s="72"/>
      <c r="CJ1999" s="72"/>
      <c r="CK1999" s="72"/>
      <c r="CL1999" s="72"/>
    </row>
    <row r="2000" spans="2:90" x14ac:dyDescent="0.4">
      <c r="B2000" s="154" t="str">
        <f>"Gross PP&amp;E - "&amp;SUBSTITUTE(B1985,":","")</f>
        <v>Gross PP&amp;E - Revenue driven intangible assets</v>
      </c>
      <c r="D2000" t="s">
        <v>761</v>
      </c>
      <c r="E2000" s="8" t="str">
        <f t="shared" si="2366"/>
        <v>2000 FAINTR-S</v>
      </c>
      <c r="I2000" s="80">
        <f>I1997</f>
        <v>100</v>
      </c>
      <c r="J2000" s="80"/>
      <c r="K2000" s="24">
        <f t="shared" ref="K2000:P2002" ca="1" si="2371">SUMIF($4:$4,K$2,2000:2000)</f>
        <v>1300</v>
      </c>
      <c r="L2000" s="24">
        <f t="shared" ca="1" si="2371"/>
        <v>2500</v>
      </c>
      <c r="M2000" s="24">
        <f t="shared" ca="1" si="2371"/>
        <v>3700</v>
      </c>
      <c r="N2000" s="24">
        <f t="shared" ca="1" si="2371"/>
        <v>4900</v>
      </c>
      <c r="O2000" s="24">
        <f t="shared" ca="1" si="2371"/>
        <v>6100</v>
      </c>
      <c r="P2000" s="24">
        <f t="shared" ca="1" si="2371"/>
        <v>7300</v>
      </c>
      <c r="R2000" s="24">
        <f>$I2000</f>
        <v>100</v>
      </c>
      <c r="S2000" s="80">
        <f t="shared" ref="S2000:AX2000" ca="1" si="2372">-S1992+R2000</f>
        <v>200</v>
      </c>
      <c r="T2000" s="80">
        <f t="shared" ca="1" si="2372"/>
        <v>300</v>
      </c>
      <c r="U2000" s="80">
        <f t="shared" ca="1" si="2372"/>
        <v>400</v>
      </c>
      <c r="V2000" s="80">
        <f t="shared" ca="1" si="2372"/>
        <v>500</v>
      </c>
      <c r="W2000" s="80">
        <f t="shared" ca="1" si="2372"/>
        <v>600</v>
      </c>
      <c r="X2000" s="80">
        <f t="shared" ca="1" si="2372"/>
        <v>700</v>
      </c>
      <c r="Y2000" s="80">
        <f t="shared" ca="1" si="2372"/>
        <v>800</v>
      </c>
      <c r="Z2000" s="80">
        <f t="shared" ca="1" si="2372"/>
        <v>900</v>
      </c>
      <c r="AA2000" s="80">
        <f t="shared" ca="1" si="2372"/>
        <v>1000</v>
      </c>
      <c r="AB2000" s="80">
        <f t="shared" ca="1" si="2372"/>
        <v>1100</v>
      </c>
      <c r="AC2000" s="80">
        <f t="shared" ca="1" si="2372"/>
        <v>1200</v>
      </c>
      <c r="AD2000" s="80">
        <f t="shared" ca="1" si="2372"/>
        <v>1300</v>
      </c>
      <c r="AE2000" s="80">
        <f t="shared" ca="1" si="2372"/>
        <v>1400</v>
      </c>
      <c r="AF2000" s="80">
        <f t="shared" ca="1" si="2372"/>
        <v>1500</v>
      </c>
      <c r="AG2000" s="80">
        <f t="shared" ca="1" si="2372"/>
        <v>1600</v>
      </c>
      <c r="AH2000" s="80">
        <f t="shared" ca="1" si="2372"/>
        <v>1700</v>
      </c>
      <c r="AI2000" s="80">
        <f t="shared" ca="1" si="2372"/>
        <v>1800</v>
      </c>
      <c r="AJ2000" s="80">
        <f t="shared" ca="1" si="2372"/>
        <v>1900</v>
      </c>
      <c r="AK2000" s="80">
        <f t="shared" ca="1" si="2372"/>
        <v>2000</v>
      </c>
      <c r="AL2000" s="80">
        <f t="shared" ca="1" si="2372"/>
        <v>2100</v>
      </c>
      <c r="AM2000" s="80">
        <f t="shared" ca="1" si="2372"/>
        <v>2200</v>
      </c>
      <c r="AN2000" s="80">
        <f t="shared" ca="1" si="2372"/>
        <v>2300</v>
      </c>
      <c r="AO2000" s="80">
        <f t="shared" ca="1" si="2372"/>
        <v>2400</v>
      </c>
      <c r="AP2000" s="80">
        <f t="shared" ca="1" si="2372"/>
        <v>2500</v>
      </c>
      <c r="AQ2000" s="80">
        <f t="shared" ca="1" si="2372"/>
        <v>2600</v>
      </c>
      <c r="AR2000" s="80">
        <f t="shared" ca="1" si="2372"/>
        <v>2700</v>
      </c>
      <c r="AS2000" s="80">
        <f t="shared" ca="1" si="2372"/>
        <v>2800</v>
      </c>
      <c r="AT2000" s="80">
        <f t="shared" ca="1" si="2372"/>
        <v>2900</v>
      </c>
      <c r="AU2000" s="80">
        <f t="shared" ca="1" si="2372"/>
        <v>3000</v>
      </c>
      <c r="AV2000" s="80">
        <f t="shared" ca="1" si="2372"/>
        <v>3100</v>
      </c>
      <c r="AW2000" s="80">
        <f t="shared" ca="1" si="2372"/>
        <v>3200</v>
      </c>
      <c r="AX2000" s="80">
        <f t="shared" ca="1" si="2372"/>
        <v>3300</v>
      </c>
      <c r="AY2000" s="80">
        <f t="shared" ref="AY2000:CD2000" ca="1" si="2373">-AY1992+AX2000</f>
        <v>3400</v>
      </c>
      <c r="AZ2000" s="80">
        <f t="shared" ca="1" si="2373"/>
        <v>3500</v>
      </c>
      <c r="BA2000" s="80">
        <f t="shared" ca="1" si="2373"/>
        <v>3600</v>
      </c>
      <c r="BB2000" s="80">
        <f t="shared" ca="1" si="2373"/>
        <v>3700</v>
      </c>
      <c r="BC2000" s="80">
        <f t="shared" ca="1" si="2373"/>
        <v>3800</v>
      </c>
      <c r="BD2000" s="80">
        <f t="shared" ca="1" si="2373"/>
        <v>3900</v>
      </c>
      <c r="BE2000" s="80">
        <f t="shared" ca="1" si="2373"/>
        <v>4000</v>
      </c>
      <c r="BF2000" s="80">
        <f t="shared" ca="1" si="2373"/>
        <v>4100</v>
      </c>
      <c r="BG2000" s="80">
        <f t="shared" ca="1" si="2373"/>
        <v>4200</v>
      </c>
      <c r="BH2000" s="80">
        <f t="shared" ca="1" si="2373"/>
        <v>4300</v>
      </c>
      <c r="BI2000" s="80">
        <f t="shared" ca="1" si="2373"/>
        <v>4400</v>
      </c>
      <c r="BJ2000" s="80">
        <f t="shared" ca="1" si="2373"/>
        <v>4500</v>
      </c>
      <c r="BK2000" s="80">
        <f t="shared" ca="1" si="2373"/>
        <v>4600</v>
      </c>
      <c r="BL2000" s="80">
        <f t="shared" ca="1" si="2373"/>
        <v>4700</v>
      </c>
      <c r="BM2000" s="80">
        <f t="shared" ca="1" si="2373"/>
        <v>4800</v>
      </c>
      <c r="BN2000" s="80">
        <f t="shared" ca="1" si="2373"/>
        <v>4900</v>
      </c>
      <c r="BO2000" s="80">
        <f t="shared" ca="1" si="2373"/>
        <v>5000</v>
      </c>
      <c r="BP2000" s="80">
        <f t="shared" ca="1" si="2373"/>
        <v>5100</v>
      </c>
      <c r="BQ2000" s="80">
        <f t="shared" ca="1" si="2373"/>
        <v>5200</v>
      </c>
      <c r="BR2000" s="80">
        <f t="shared" ca="1" si="2373"/>
        <v>5300</v>
      </c>
      <c r="BS2000" s="80">
        <f t="shared" ca="1" si="2373"/>
        <v>5400</v>
      </c>
      <c r="BT2000" s="80">
        <f t="shared" ca="1" si="2373"/>
        <v>5500</v>
      </c>
      <c r="BU2000" s="80">
        <f t="shared" ca="1" si="2373"/>
        <v>5600</v>
      </c>
      <c r="BV2000" s="80">
        <f t="shared" ca="1" si="2373"/>
        <v>5700</v>
      </c>
      <c r="BW2000" s="80">
        <f t="shared" ca="1" si="2373"/>
        <v>5800</v>
      </c>
      <c r="BX2000" s="80">
        <f t="shared" ca="1" si="2373"/>
        <v>5900</v>
      </c>
      <c r="BY2000" s="80">
        <f t="shared" ca="1" si="2373"/>
        <v>6000</v>
      </c>
      <c r="BZ2000" s="80">
        <f t="shared" ca="1" si="2373"/>
        <v>6100</v>
      </c>
      <c r="CA2000" s="80">
        <f t="shared" ca="1" si="2373"/>
        <v>6200</v>
      </c>
      <c r="CB2000" s="80">
        <f t="shared" ca="1" si="2373"/>
        <v>6300</v>
      </c>
      <c r="CC2000" s="80">
        <f t="shared" ca="1" si="2373"/>
        <v>6400</v>
      </c>
      <c r="CD2000" s="80">
        <f t="shared" ca="1" si="2373"/>
        <v>6500</v>
      </c>
      <c r="CE2000" s="80">
        <f t="shared" ref="CE2000:CL2000" ca="1" si="2374">-CE1992+CD2000</f>
        <v>6600</v>
      </c>
      <c r="CF2000" s="80">
        <f t="shared" ca="1" si="2374"/>
        <v>6700</v>
      </c>
      <c r="CG2000" s="80">
        <f t="shared" ca="1" si="2374"/>
        <v>6800</v>
      </c>
      <c r="CH2000" s="80">
        <f t="shared" ca="1" si="2374"/>
        <v>6900</v>
      </c>
      <c r="CI2000" s="80">
        <f t="shared" ca="1" si="2374"/>
        <v>7000</v>
      </c>
      <c r="CJ2000" s="80">
        <f t="shared" ca="1" si="2374"/>
        <v>7100</v>
      </c>
      <c r="CK2000" s="80">
        <f t="shared" ca="1" si="2374"/>
        <v>7200</v>
      </c>
      <c r="CL2000" s="80">
        <f t="shared" ca="1" si="2374"/>
        <v>7300</v>
      </c>
    </row>
    <row r="2001" spans="2:90" x14ac:dyDescent="0.4">
      <c r="B2001" s="154" t="str">
        <f>"Accumulated amortization - "&amp;SUBSTITUTE(B1985,":","")</f>
        <v>Accumulated amortization - Revenue driven intangible assets</v>
      </c>
      <c r="D2001" t="s">
        <v>761</v>
      </c>
      <c r="E2001" s="8" t="str">
        <f t="shared" si="2366"/>
        <v>2001 FAINTR-S</v>
      </c>
      <c r="I2001" s="81">
        <f>-H1988/H1987*I2000</f>
        <v>0</v>
      </c>
      <c r="J2001" s="237"/>
      <c r="K2001" s="37" t="e">
        <f t="shared" ca="1" si="2371"/>
        <v>#REF!</v>
      </c>
      <c r="L2001" s="37" t="e">
        <f t="shared" ca="1" si="2371"/>
        <v>#REF!</v>
      </c>
      <c r="M2001" s="37" t="e">
        <f t="shared" ca="1" si="2371"/>
        <v>#REF!</v>
      </c>
      <c r="N2001" s="37" t="e">
        <f t="shared" ca="1" si="2371"/>
        <v>#REF!</v>
      </c>
      <c r="O2001" s="37" t="e">
        <f t="shared" ca="1" si="2371"/>
        <v>#REF!</v>
      </c>
      <c r="P2001" s="37" t="e">
        <f t="shared" ca="1" si="2371"/>
        <v>#REF!</v>
      </c>
      <c r="R2001" s="37">
        <f>$I2001</f>
        <v>0</v>
      </c>
      <c r="S2001" s="81" t="e">
        <f t="shared" ref="S2001:AX2001" ca="1" si="2375">R2001+S1995</f>
        <v>#REF!</v>
      </c>
      <c r="T2001" s="81" t="e">
        <f t="shared" ca="1" si="2375"/>
        <v>#REF!</v>
      </c>
      <c r="U2001" s="81" t="e">
        <f t="shared" ca="1" si="2375"/>
        <v>#REF!</v>
      </c>
      <c r="V2001" s="81" t="e">
        <f t="shared" ca="1" si="2375"/>
        <v>#REF!</v>
      </c>
      <c r="W2001" s="81" t="e">
        <f t="shared" ca="1" si="2375"/>
        <v>#REF!</v>
      </c>
      <c r="X2001" s="81" t="e">
        <f t="shared" ca="1" si="2375"/>
        <v>#REF!</v>
      </c>
      <c r="Y2001" s="81" t="e">
        <f t="shared" ca="1" si="2375"/>
        <v>#REF!</v>
      </c>
      <c r="Z2001" s="81" t="e">
        <f t="shared" ca="1" si="2375"/>
        <v>#REF!</v>
      </c>
      <c r="AA2001" s="81" t="e">
        <f t="shared" ca="1" si="2375"/>
        <v>#REF!</v>
      </c>
      <c r="AB2001" s="81" t="e">
        <f t="shared" ca="1" si="2375"/>
        <v>#REF!</v>
      </c>
      <c r="AC2001" s="81" t="e">
        <f t="shared" ca="1" si="2375"/>
        <v>#REF!</v>
      </c>
      <c r="AD2001" s="81" t="e">
        <f t="shared" ca="1" si="2375"/>
        <v>#REF!</v>
      </c>
      <c r="AE2001" s="81" t="e">
        <f t="shared" ca="1" si="2375"/>
        <v>#REF!</v>
      </c>
      <c r="AF2001" s="81" t="e">
        <f t="shared" ca="1" si="2375"/>
        <v>#REF!</v>
      </c>
      <c r="AG2001" s="81" t="e">
        <f t="shared" ca="1" si="2375"/>
        <v>#REF!</v>
      </c>
      <c r="AH2001" s="81" t="e">
        <f t="shared" ca="1" si="2375"/>
        <v>#REF!</v>
      </c>
      <c r="AI2001" s="81" t="e">
        <f t="shared" ca="1" si="2375"/>
        <v>#REF!</v>
      </c>
      <c r="AJ2001" s="81" t="e">
        <f t="shared" ca="1" si="2375"/>
        <v>#REF!</v>
      </c>
      <c r="AK2001" s="81" t="e">
        <f t="shared" ca="1" si="2375"/>
        <v>#REF!</v>
      </c>
      <c r="AL2001" s="81" t="e">
        <f t="shared" ca="1" si="2375"/>
        <v>#REF!</v>
      </c>
      <c r="AM2001" s="81" t="e">
        <f t="shared" ca="1" si="2375"/>
        <v>#REF!</v>
      </c>
      <c r="AN2001" s="81" t="e">
        <f t="shared" ca="1" si="2375"/>
        <v>#REF!</v>
      </c>
      <c r="AO2001" s="81" t="e">
        <f t="shared" ca="1" si="2375"/>
        <v>#REF!</v>
      </c>
      <c r="AP2001" s="81" t="e">
        <f t="shared" ca="1" si="2375"/>
        <v>#REF!</v>
      </c>
      <c r="AQ2001" s="81" t="e">
        <f t="shared" ca="1" si="2375"/>
        <v>#REF!</v>
      </c>
      <c r="AR2001" s="81" t="e">
        <f t="shared" ca="1" si="2375"/>
        <v>#REF!</v>
      </c>
      <c r="AS2001" s="81" t="e">
        <f t="shared" ca="1" si="2375"/>
        <v>#REF!</v>
      </c>
      <c r="AT2001" s="81" t="e">
        <f t="shared" ca="1" si="2375"/>
        <v>#REF!</v>
      </c>
      <c r="AU2001" s="81" t="e">
        <f t="shared" ca="1" si="2375"/>
        <v>#REF!</v>
      </c>
      <c r="AV2001" s="81" t="e">
        <f t="shared" ca="1" si="2375"/>
        <v>#REF!</v>
      </c>
      <c r="AW2001" s="81" t="e">
        <f t="shared" ca="1" si="2375"/>
        <v>#REF!</v>
      </c>
      <c r="AX2001" s="81" t="e">
        <f t="shared" ca="1" si="2375"/>
        <v>#REF!</v>
      </c>
      <c r="AY2001" s="81" t="e">
        <f t="shared" ref="AY2001:CD2001" ca="1" si="2376">AX2001+AY1995</f>
        <v>#REF!</v>
      </c>
      <c r="AZ2001" s="81" t="e">
        <f t="shared" ca="1" si="2376"/>
        <v>#REF!</v>
      </c>
      <c r="BA2001" s="81" t="e">
        <f t="shared" ca="1" si="2376"/>
        <v>#REF!</v>
      </c>
      <c r="BB2001" s="81" t="e">
        <f t="shared" ca="1" si="2376"/>
        <v>#REF!</v>
      </c>
      <c r="BC2001" s="81" t="e">
        <f t="shared" ca="1" si="2376"/>
        <v>#REF!</v>
      </c>
      <c r="BD2001" s="81" t="e">
        <f t="shared" ca="1" si="2376"/>
        <v>#REF!</v>
      </c>
      <c r="BE2001" s="81" t="e">
        <f t="shared" ca="1" si="2376"/>
        <v>#REF!</v>
      </c>
      <c r="BF2001" s="81" t="e">
        <f t="shared" ca="1" si="2376"/>
        <v>#REF!</v>
      </c>
      <c r="BG2001" s="81" t="e">
        <f t="shared" ca="1" si="2376"/>
        <v>#REF!</v>
      </c>
      <c r="BH2001" s="81" t="e">
        <f t="shared" ca="1" si="2376"/>
        <v>#REF!</v>
      </c>
      <c r="BI2001" s="81" t="e">
        <f t="shared" ca="1" si="2376"/>
        <v>#REF!</v>
      </c>
      <c r="BJ2001" s="81" t="e">
        <f t="shared" ca="1" si="2376"/>
        <v>#REF!</v>
      </c>
      <c r="BK2001" s="81" t="e">
        <f t="shared" ca="1" si="2376"/>
        <v>#REF!</v>
      </c>
      <c r="BL2001" s="81" t="e">
        <f t="shared" ca="1" si="2376"/>
        <v>#REF!</v>
      </c>
      <c r="BM2001" s="81" t="e">
        <f t="shared" ca="1" si="2376"/>
        <v>#REF!</v>
      </c>
      <c r="BN2001" s="81" t="e">
        <f t="shared" ca="1" si="2376"/>
        <v>#REF!</v>
      </c>
      <c r="BO2001" s="81" t="e">
        <f t="shared" ca="1" si="2376"/>
        <v>#REF!</v>
      </c>
      <c r="BP2001" s="81" t="e">
        <f t="shared" ca="1" si="2376"/>
        <v>#REF!</v>
      </c>
      <c r="BQ2001" s="81" t="e">
        <f t="shared" ca="1" si="2376"/>
        <v>#REF!</v>
      </c>
      <c r="BR2001" s="81" t="e">
        <f t="shared" ca="1" si="2376"/>
        <v>#REF!</v>
      </c>
      <c r="BS2001" s="81" t="e">
        <f t="shared" ca="1" si="2376"/>
        <v>#REF!</v>
      </c>
      <c r="BT2001" s="81" t="e">
        <f t="shared" ca="1" si="2376"/>
        <v>#REF!</v>
      </c>
      <c r="BU2001" s="81" t="e">
        <f t="shared" ca="1" si="2376"/>
        <v>#REF!</v>
      </c>
      <c r="BV2001" s="81" t="e">
        <f t="shared" ca="1" si="2376"/>
        <v>#REF!</v>
      </c>
      <c r="BW2001" s="81" t="e">
        <f t="shared" ca="1" si="2376"/>
        <v>#REF!</v>
      </c>
      <c r="BX2001" s="81" t="e">
        <f t="shared" ca="1" si="2376"/>
        <v>#REF!</v>
      </c>
      <c r="BY2001" s="81" t="e">
        <f t="shared" ca="1" si="2376"/>
        <v>#REF!</v>
      </c>
      <c r="BZ2001" s="81" t="e">
        <f t="shared" ca="1" si="2376"/>
        <v>#REF!</v>
      </c>
      <c r="CA2001" s="81" t="e">
        <f t="shared" ca="1" si="2376"/>
        <v>#REF!</v>
      </c>
      <c r="CB2001" s="81" t="e">
        <f t="shared" ca="1" si="2376"/>
        <v>#REF!</v>
      </c>
      <c r="CC2001" s="81" t="e">
        <f t="shared" ca="1" si="2376"/>
        <v>#REF!</v>
      </c>
      <c r="CD2001" s="81" t="e">
        <f t="shared" ca="1" si="2376"/>
        <v>#REF!</v>
      </c>
      <c r="CE2001" s="81" t="e">
        <f t="shared" ref="CE2001:CL2001" ca="1" si="2377">CD2001+CE1995</f>
        <v>#REF!</v>
      </c>
      <c r="CF2001" s="81" t="e">
        <f t="shared" ca="1" si="2377"/>
        <v>#REF!</v>
      </c>
      <c r="CG2001" s="81" t="e">
        <f t="shared" ca="1" si="2377"/>
        <v>#REF!</v>
      </c>
      <c r="CH2001" s="81" t="e">
        <f t="shared" ca="1" si="2377"/>
        <v>#REF!</v>
      </c>
      <c r="CI2001" s="81" t="e">
        <f t="shared" ca="1" si="2377"/>
        <v>#REF!</v>
      </c>
      <c r="CJ2001" s="81" t="e">
        <f t="shared" ca="1" si="2377"/>
        <v>#REF!</v>
      </c>
      <c r="CK2001" s="81" t="e">
        <f t="shared" ca="1" si="2377"/>
        <v>#REF!</v>
      </c>
      <c r="CL2001" s="81" t="e">
        <f t="shared" ca="1" si="2377"/>
        <v>#REF!</v>
      </c>
    </row>
    <row r="2002" spans="2:90" x14ac:dyDescent="0.4">
      <c r="B2002" s="123" t="str">
        <f>"Net PP&amp;E - "&amp;SUBSTITUTE(B1985,":","")</f>
        <v>Net PP&amp;E - Revenue driven intangible assets</v>
      </c>
      <c r="C2002" t="s">
        <v>240</v>
      </c>
      <c r="D2002" t="s">
        <v>761</v>
      </c>
      <c r="E2002" s="8" t="str">
        <f t="shared" si="2366"/>
        <v>2002 FAINTR-S</v>
      </c>
      <c r="H2002" s="27"/>
      <c r="I2002" s="77">
        <f>SUM(I2000:I2001)</f>
        <v>100</v>
      </c>
      <c r="J2002" s="77"/>
      <c r="K2002" s="33" t="e">
        <f t="shared" ca="1" si="2371"/>
        <v>#REF!</v>
      </c>
      <c r="L2002" s="33" t="e">
        <f t="shared" ca="1" si="2371"/>
        <v>#REF!</v>
      </c>
      <c r="M2002" s="33" t="e">
        <f t="shared" ca="1" si="2371"/>
        <v>#REF!</v>
      </c>
      <c r="N2002" s="33" t="e">
        <f t="shared" ca="1" si="2371"/>
        <v>#REF!</v>
      </c>
      <c r="O2002" s="33" t="e">
        <f t="shared" ca="1" si="2371"/>
        <v>#REF!</v>
      </c>
      <c r="P2002" s="33" t="e">
        <f t="shared" ca="1" si="2371"/>
        <v>#REF!</v>
      </c>
      <c r="Q2002" s="33"/>
      <c r="R2002" s="33">
        <f>$I2002</f>
        <v>100</v>
      </c>
      <c r="S2002" s="77" t="e">
        <f t="shared" ref="S2002" ca="1" si="2378">SUM(S2000:S2001)</f>
        <v>#REF!</v>
      </c>
      <c r="T2002" s="77" t="e">
        <f t="shared" ref="T2002:AX2002" ca="1" si="2379">SUM(T2000:T2001)</f>
        <v>#REF!</v>
      </c>
      <c r="U2002" s="77" t="e">
        <f t="shared" ca="1" si="2379"/>
        <v>#REF!</v>
      </c>
      <c r="V2002" s="77" t="e">
        <f t="shared" ca="1" si="2379"/>
        <v>#REF!</v>
      </c>
      <c r="W2002" s="77" t="e">
        <f t="shared" ca="1" si="2379"/>
        <v>#REF!</v>
      </c>
      <c r="X2002" s="77" t="e">
        <f t="shared" ca="1" si="2379"/>
        <v>#REF!</v>
      </c>
      <c r="Y2002" s="77" t="e">
        <f t="shared" ca="1" si="2379"/>
        <v>#REF!</v>
      </c>
      <c r="Z2002" s="77" t="e">
        <f t="shared" ca="1" si="2379"/>
        <v>#REF!</v>
      </c>
      <c r="AA2002" s="77" t="e">
        <f t="shared" ca="1" si="2379"/>
        <v>#REF!</v>
      </c>
      <c r="AB2002" s="77" t="e">
        <f t="shared" ca="1" si="2379"/>
        <v>#REF!</v>
      </c>
      <c r="AC2002" s="77" t="e">
        <f t="shared" ca="1" si="2379"/>
        <v>#REF!</v>
      </c>
      <c r="AD2002" s="77" t="e">
        <f t="shared" ca="1" si="2379"/>
        <v>#REF!</v>
      </c>
      <c r="AE2002" s="77" t="e">
        <f t="shared" ca="1" si="2379"/>
        <v>#REF!</v>
      </c>
      <c r="AF2002" s="77" t="e">
        <f t="shared" ca="1" si="2379"/>
        <v>#REF!</v>
      </c>
      <c r="AG2002" s="77" t="e">
        <f t="shared" ca="1" si="2379"/>
        <v>#REF!</v>
      </c>
      <c r="AH2002" s="77" t="e">
        <f t="shared" ca="1" si="2379"/>
        <v>#REF!</v>
      </c>
      <c r="AI2002" s="77" t="e">
        <f t="shared" ca="1" si="2379"/>
        <v>#REF!</v>
      </c>
      <c r="AJ2002" s="77" t="e">
        <f t="shared" ca="1" si="2379"/>
        <v>#REF!</v>
      </c>
      <c r="AK2002" s="77" t="e">
        <f t="shared" ca="1" si="2379"/>
        <v>#REF!</v>
      </c>
      <c r="AL2002" s="77" t="e">
        <f t="shared" ca="1" si="2379"/>
        <v>#REF!</v>
      </c>
      <c r="AM2002" s="77" t="e">
        <f t="shared" ca="1" si="2379"/>
        <v>#REF!</v>
      </c>
      <c r="AN2002" s="77" t="e">
        <f t="shared" ca="1" si="2379"/>
        <v>#REF!</v>
      </c>
      <c r="AO2002" s="77" t="e">
        <f t="shared" ca="1" si="2379"/>
        <v>#REF!</v>
      </c>
      <c r="AP2002" s="77" t="e">
        <f t="shared" ca="1" si="2379"/>
        <v>#REF!</v>
      </c>
      <c r="AQ2002" s="77" t="e">
        <f t="shared" ca="1" si="2379"/>
        <v>#REF!</v>
      </c>
      <c r="AR2002" s="77" t="e">
        <f t="shared" ca="1" si="2379"/>
        <v>#REF!</v>
      </c>
      <c r="AS2002" s="77" t="e">
        <f t="shared" ca="1" si="2379"/>
        <v>#REF!</v>
      </c>
      <c r="AT2002" s="77" t="e">
        <f t="shared" ca="1" si="2379"/>
        <v>#REF!</v>
      </c>
      <c r="AU2002" s="77" t="e">
        <f t="shared" ca="1" si="2379"/>
        <v>#REF!</v>
      </c>
      <c r="AV2002" s="77" t="e">
        <f t="shared" ca="1" si="2379"/>
        <v>#REF!</v>
      </c>
      <c r="AW2002" s="77" t="e">
        <f t="shared" ca="1" si="2379"/>
        <v>#REF!</v>
      </c>
      <c r="AX2002" s="77" t="e">
        <f t="shared" ca="1" si="2379"/>
        <v>#REF!</v>
      </c>
      <c r="AY2002" s="77" t="e">
        <f t="shared" ref="AY2002:CD2002" ca="1" si="2380">SUM(AY2000:AY2001)</f>
        <v>#REF!</v>
      </c>
      <c r="AZ2002" s="77" t="e">
        <f t="shared" ca="1" si="2380"/>
        <v>#REF!</v>
      </c>
      <c r="BA2002" s="77" t="e">
        <f t="shared" ca="1" si="2380"/>
        <v>#REF!</v>
      </c>
      <c r="BB2002" s="77" t="e">
        <f t="shared" ca="1" si="2380"/>
        <v>#REF!</v>
      </c>
      <c r="BC2002" s="77" t="e">
        <f t="shared" ca="1" si="2380"/>
        <v>#REF!</v>
      </c>
      <c r="BD2002" s="77" t="e">
        <f t="shared" ca="1" si="2380"/>
        <v>#REF!</v>
      </c>
      <c r="BE2002" s="77" t="e">
        <f t="shared" ca="1" si="2380"/>
        <v>#REF!</v>
      </c>
      <c r="BF2002" s="77" t="e">
        <f t="shared" ca="1" si="2380"/>
        <v>#REF!</v>
      </c>
      <c r="BG2002" s="77" t="e">
        <f t="shared" ca="1" si="2380"/>
        <v>#REF!</v>
      </c>
      <c r="BH2002" s="77" t="e">
        <f t="shared" ca="1" si="2380"/>
        <v>#REF!</v>
      </c>
      <c r="BI2002" s="77" t="e">
        <f t="shared" ca="1" si="2380"/>
        <v>#REF!</v>
      </c>
      <c r="BJ2002" s="77" t="e">
        <f t="shared" ca="1" si="2380"/>
        <v>#REF!</v>
      </c>
      <c r="BK2002" s="77" t="e">
        <f t="shared" ca="1" si="2380"/>
        <v>#REF!</v>
      </c>
      <c r="BL2002" s="77" t="e">
        <f t="shared" ca="1" si="2380"/>
        <v>#REF!</v>
      </c>
      <c r="BM2002" s="77" t="e">
        <f t="shared" ca="1" si="2380"/>
        <v>#REF!</v>
      </c>
      <c r="BN2002" s="77" t="e">
        <f t="shared" ca="1" si="2380"/>
        <v>#REF!</v>
      </c>
      <c r="BO2002" s="77" t="e">
        <f t="shared" ca="1" si="2380"/>
        <v>#REF!</v>
      </c>
      <c r="BP2002" s="77" t="e">
        <f t="shared" ca="1" si="2380"/>
        <v>#REF!</v>
      </c>
      <c r="BQ2002" s="77" t="e">
        <f t="shared" ca="1" si="2380"/>
        <v>#REF!</v>
      </c>
      <c r="BR2002" s="77" t="e">
        <f t="shared" ca="1" si="2380"/>
        <v>#REF!</v>
      </c>
      <c r="BS2002" s="77" t="e">
        <f t="shared" ca="1" si="2380"/>
        <v>#REF!</v>
      </c>
      <c r="BT2002" s="77" t="e">
        <f t="shared" ca="1" si="2380"/>
        <v>#REF!</v>
      </c>
      <c r="BU2002" s="77" t="e">
        <f t="shared" ca="1" si="2380"/>
        <v>#REF!</v>
      </c>
      <c r="BV2002" s="77" t="e">
        <f t="shared" ca="1" si="2380"/>
        <v>#REF!</v>
      </c>
      <c r="BW2002" s="77" t="e">
        <f t="shared" ca="1" si="2380"/>
        <v>#REF!</v>
      </c>
      <c r="BX2002" s="77" t="e">
        <f t="shared" ca="1" si="2380"/>
        <v>#REF!</v>
      </c>
      <c r="BY2002" s="77" t="e">
        <f t="shared" ca="1" si="2380"/>
        <v>#REF!</v>
      </c>
      <c r="BZ2002" s="77" t="e">
        <f t="shared" ca="1" si="2380"/>
        <v>#REF!</v>
      </c>
      <c r="CA2002" s="77" t="e">
        <f t="shared" ca="1" si="2380"/>
        <v>#REF!</v>
      </c>
      <c r="CB2002" s="77" t="e">
        <f t="shared" ca="1" si="2380"/>
        <v>#REF!</v>
      </c>
      <c r="CC2002" s="77" t="e">
        <f t="shared" ca="1" si="2380"/>
        <v>#REF!</v>
      </c>
      <c r="CD2002" s="77" t="e">
        <f t="shared" ca="1" si="2380"/>
        <v>#REF!</v>
      </c>
      <c r="CE2002" s="77" t="e">
        <f t="shared" ref="CE2002:CK2002" ca="1" si="2381">SUM(CE2000:CE2001)</f>
        <v>#REF!</v>
      </c>
      <c r="CF2002" s="77" t="e">
        <f t="shared" ca="1" si="2381"/>
        <v>#REF!</v>
      </c>
      <c r="CG2002" s="77" t="e">
        <f t="shared" ca="1" si="2381"/>
        <v>#REF!</v>
      </c>
      <c r="CH2002" s="77" t="e">
        <f t="shared" ca="1" si="2381"/>
        <v>#REF!</v>
      </c>
      <c r="CI2002" s="77" t="e">
        <f t="shared" ca="1" si="2381"/>
        <v>#REF!</v>
      </c>
      <c r="CJ2002" s="77" t="e">
        <f t="shared" ca="1" si="2381"/>
        <v>#REF!</v>
      </c>
      <c r="CK2002" s="77" t="e">
        <f t="shared" ca="1" si="2381"/>
        <v>#REF!</v>
      </c>
      <c r="CL2002" s="77" t="e">
        <f t="shared" ref="CL2002" ca="1" si="2382">SUM(CL2000:CL2001)</f>
        <v>#REF!</v>
      </c>
    </row>
    <row r="2003" spans="2:90" x14ac:dyDescent="0.4">
      <c r="B2003" s="123"/>
      <c r="D2003" t="s">
        <v>761</v>
      </c>
      <c r="E2003" s="8" t="str">
        <f t="shared" ref="E2003" si="2383">ROW()&amp;" "&amp;D2003</f>
        <v>2003 FAINTR-S</v>
      </c>
      <c r="G2003" t="s">
        <v>244</v>
      </c>
      <c r="H2003" s="27"/>
      <c r="I2003" s="77"/>
      <c r="J2003" s="77"/>
      <c r="K2003" s="33"/>
      <c r="L2003" s="33"/>
      <c r="M2003" s="33"/>
      <c r="N2003" s="33"/>
      <c r="O2003" s="33"/>
      <c r="P2003" s="33"/>
      <c r="R2003" s="33"/>
      <c r="S2003" s="77"/>
      <c r="T2003" s="77"/>
      <c r="U2003" s="77"/>
      <c r="V2003" s="77"/>
      <c r="W2003" s="77"/>
      <c r="X2003" s="77"/>
      <c r="Y2003" s="77"/>
      <c r="Z2003" s="77"/>
      <c r="AA2003" s="77"/>
      <c r="AB2003" s="77"/>
      <c r="AC2003" s="77"/>
      <c r="AD2003" s="77"/>
      <c r="AE2003" s="77"/>
      <c r="AF2003" s="77"/>
      <c r="AG2003" s="77"/>
      <c r="AH2003" s="77"/>
      <c r="AI2003" s="77"/>
      <c r="AJ2003" s="77"/>
      <c r="AK2003" s="77"/>
      <c r="AL2003" s="77"/>
      <c r="AM2003" s="77"/>
      <c r="AN2003" s="77"/>
      <c r="AO2003" s="77"/>
      <c r="AP2003" s="77"/>
      <c r="AQ2003" s="77"/>
      <c r="AR2003" s="77"/>
      <c r="AS2003" s="77"/>
      <c r="AT2003" s="77"/>
      <c r="AU2003" s="77"/>
      <c r="AV2003" s="77"/>
      <c r="AW2003" s="77"/>
      <c r="AX2003" s="77"/>
      <c r="AY2003" s="77"/>
      <c r="AZ2003" s="77"/>
      <c r="BA2003" s="77"/>
      <c r="BB2003" s="77"/>
      <c r="BC2003" s="77"/>
      <c r="BD2003" s="77"/>
      <c r="BE2003" s="77"/>
      <c r="BF2003" s="77"/>
      <c r="BG2003" s="77"/>
      <c r="BH2003" s="77"/>
      <c r="BI2003" s="77"/>
      <c r="BJ2003" s="77"/>
      <c r="BK2003" s="77"/>
      <c r="BL2003" s="77"/>
      <c r="BM2003" s="77"/>
      <c r="BN2003" s="77"/>
      <c r="BO2003" s="77"/>
      <c r="BP2003" s="77"/>
      <c r="BQ2003" s="77"/>
      <c r="BR2003" s="77"/>
      <c r="BS2003" s="77"/>
      <c r="BT2003" s="77"/>
      <c r="BU2003" s="77"/>
      <c r="BV2003" s="77"/>
      <c r="BW2003" s="77"/>
      <c r="BX2003" s="77"/>
      <c r="BY2003" s="77"/>
      <c r="BZ2003" s="77"/>
      <c r="CA2003" s="77"/>
      <c r="CB2003" s="77"/>
      <c r="CC2003" s="77"/>
      <c r="CD2003" s="77"/>
      <c r="CE2003" s="77"/>
      <c r="CF2003" s="77"/>
      <c r="CG2003" s="77"/>
      <c r="CH2003" s="77"/>
      <c r="CI2003" s="77"/>
      <c r="CJ2003" s="77"/>
      <c r="CK2003" s="77"/>
      <c r="CL2003" s="77"/>
    </row>
    <row r="2004" spans="2:90" x14ac:dyDescent="0.4">
      <c r="B2004" s="132" t="str">
        <f>B1977</f>
        <v>(Primary label)</v>
      </c>
      <c r="D2004" t="s">
        <v>761</v>
      </c>
      <c r="E2004" s="8" t="str">
        <f t="shared" si="2366"/>
        <v>2004 FAINTR-S</v>
      </c>
      <c r="G2004" t="s">
        <v>332</v>
      </c>
      <c r="H2004" s="27"/>
      <c r="I2004" s="78"/>
      <c r="J2004" s="78"/>
      <c r="K2004" s="33"/>
      <c r="L2004" s="33"/>
      <c r="M2004" s="33"/>
      <c r="N2004" s="33"/>
      <c r="O2004" s="33"/>
      <c r="P2004" s="33"/>
      <c r="R2004" s="33"/>
      <c r="S2004" s="77"/>
      <c r="T2004" s="77"/>
      <c r="U2004" s="77"/>
      <c r="V2004" s="77"/>
      <c r="W2004" s="77"/>
      <c r="X2004" s="77"/>
      <c r="Y2004" s="77"/>
      <c r="Z2004" s="77"/>
      <c r="AA2004" s="77"/>
      <c r="AB2004" s="77"/>
      <c r="AC2004" s="77"/>
      <c r="AD2004" s="77"/>
      <c r="AE2004" s="77"/>
      <c r="AF2004" s="77"/>
      <c r="AG2004" s="77"/>
      <c r="AH2004" s="77"/>
      <c r="AI2004" s="77"/>
      <c r="AJ2004" s="77"/>
      <c r="AK2004" s="77"/>
      <c r="AL2004" s="77"/>
      <c r="AM2004" s="77"/>
      <c r="AN2004" s="77"/>
      <c r="AO2004" s="77"/>
      <c r="AP2004" s="77"/>
      <c r="AQ2004" s="77"/>
      <c r="AR2004" s="77"/>
      <c r="AS2004" s="77"/>
      <c r="AT2004" s="77"/>
      <c r="AU2004" s="77"/>
      <c r="AV2004" s="77"/>
      <c r="AW2004" s="77"/>
      <c r="AX2004" s="77"/>
      <c r="AY2004" s="77"/>
      <c r="AZ2004" s="77"/>
      <c r="BA2004" s="77"/>
      <c r="BB2004" s="77"/>
      <c r="BC2004" s="77"/>
      <c r="BD2004" s="77"/>
      <c r="BE2004" s="77"/>
      <c r="BF2004" s="77"/>
      <c r="BG2004" s="77"/>
      <c r="BH2004" s="77"/>
      <c r="BI2004" s="77"/>
      <c r="BJ2004" s="77"/>
      <c r="BK2004" s="77"/>
      <c r="BL2004" s="77"/>
      <c r="BM2004" s="77"/>
      <c r="BN2004" s="77"/>
      <c r="BO2004" s="77"/>
      <c r="BP2004" s="77"/>
      <c r="BQ2004" s="77"/>
      <c r="BR2004" s="77"/>
      <c r="BS2004" s="77"/>
      <c r="BT2004" s="77"/>
      <c r="BU2004" s="77"/>
      <c r="BV2004" s="77"/>
      <c r="BW2004" s="77"/>
      <c r="BX2004" s="77"/>
      <c r="BY2004" s="77"/>
      <c r="BZ2004" s="77"/>
      <c r="CA2004" s="77"/>
      <c r="CB2004" s="77"/>
      <c r="CC2004" s="77"/>
      <c r="CD2004" s="77"/>
      <c r="CE2004" s="77"/>
      <c r="CF2004" s="77"/>
      <c r="CG2004" s="77"/>
      <c r="CH2004" s="77"/>
      <c r="CI2004" s="77"/>
      <c r="CJ2004" s="77"/>
      <c r="CK2004" s="77"/>
      <c r="CL2004" s="77"/>
    </row>
    <row r="2005" spans="2:90" x14ac:dyDescent="0.4">
      <c r="B2005" s="132" t="str">
        <f>B1978</f>
        <v>primary unit</v>
      </c>
      <c r="D2005" t="s">
        <v>761</v>
      </c>
      <c r="E2005" s="8" t="str">
        <f>ROW()&amp;" "&amp;D2005</f>
        <v>2005 FAINTR-S</v>
      </c>
      <c r="G2005" t="s">
        <v>332</v>
      </c>
      <c r="H2005" s="27"/>
      <c r="I2005" s="78"/>
      <c r="J2005" s="78"/>
      <c r="K2005" s="33"/>
      <c r="L2005" s="33"/>
      <c r="M2005" s="33"/>
      <c r="N2005" s="33"/>
      <c r="O2005" s="33"/>
      <c r="P2005" s="33"/>
      <c r="R2005" s="33"/>
      <c r="S2005" s="77"/>
      <c r="T2005" s="77"/>
      <c r="U2005" s="77"/>
      <c r="V2005" s="77"/>
      <c r="W2005" s="77"/>
      <c r="X2005" s="77"/>
      <c r="Y2005" s="77"/>
      <c r="Z2005" s="77"/>
      <c r="AA2005" s="77"/>
      <c r="AB2005" s="77"/>
      <c r="AC2005" s="77"/>
      <c r="AD2005" s="77"/>
      <c r="AE2005" s="77"/>
      <c r="AF2005" s="77"/>
      <c r="AG2005" s="77"/>
      <c r="AH2005" s="77"/>
      <c r="AI2005" s="77"/>
      <c r="AJ2005" s="77"/>
      <c r="AK2005" s="77"/>
      <c r="AL2005" s="77"/>
      <c r="AM2005" s="77"/>
      <c r="AN2005" s="77"/>
      <c r="AO2005" s="77"/>
      <c r="AP2005" s="77"/>
      <c r="AQ2005" s="77"/>
      <c r="AR2005" s="77"/>
      <c r="AS2005" s="77"/>
      <c r="AT2005" s="77"/>
      <c r="AU2005" s="77"/>
      <c r="AV2005" s="77"/>
      <c r="AW2005" s="77"/>
      <c r="AX2005" s="77"/>
      <c r="AY2005" s="77"/>
      <c r="AZ2005" s="77"/>
      <c r="BA2005" s="77"/>
      <c r="BB2005" s="77"/>
      <c r="BC2005" s="77"/>
      <c r="BD2005" s="77"/>
      <c r="BE2005" s="77"/>
      <c r="BF2005" s="77"/>
      <c r="BG2005" s="77"/>
      <c r="BH2005" s="77"/>
      <c r="BI2005" s="77"/>
      <c r="BJ2005" s="77"/>
      <c r="BK2005" s="77"/>
      <c r="BL2005" s="77"/>
      <c r="BM2005" s="77"/>
      <c r="BN2005" s="77"/>
      <c r="BO2005" s="77"/>
      <c r="BP2005" s="77"/>
      <c r="BQ2005" s="77"/>
      <c r="BR2005" s="77"/>
      <c r="BS2005" s="77"/>
      <c r="BT2005" s="77"/>
      <c r="BU2005" s="77"/>
      <c r="BV2005" s="77"/>
      <c r="BW2005" s="77"/>
      <c r="BX2005" s="77"/>
      <c r="BY2005" s="77"/>
      <c r="BZ2005" s="77"/>
      <c r="CA2005" s="77"/>
      <c r="CB2005" s="77"/>
      <c r="CC2005" s="77"/>
      <c r="CD2005" s="77"/>
      <c r="CE2005" s="77"/>
      <c r="CF2005" s="77"/>
      <c r="CG2005" s="77"/>
      <c r="CH2005" s="77"/>
      <c r="CI2005" s="77"/>
      <c r="CJ2005" s="77"/>
      <c r="CK2005" s="77"/>
      <c r="CL2005" s="77"/>
    </row>
    <row r="2006" spans="2:90" x14ac:dyDescent="0.4">
      <c r="B2006" s="132" t="str">
        <f>B1979</f>
        <v>Primary revenue driver</v>
      </c>
      <c r="D2006" t="s">
        <v>761</v>
      </c>
      <c r="E2006" s="8" t="str">
        <f t="shared" si="2366"/>
        <v>2006 FAINTR-S</v>
      </c>
      <c r="G2006" t="s">
        <v>332</v>
      </c>
      <c r="K2006" s="53"/>
      <c r="L2006" s="53"/>
      <c r="M2006" s="53"/>
      <c r="N2006" s="53"/>
      <c r="O2006" s="53"/>
      <c r="P2006" s="53"/>
      <c r="R2006" s="24"/>
      <c r="S2006" s="175" t="str">
        <f t="shared" ref="S2006" si="2384">S1979</f>
        <v>S$12</v>
      </c>
      <c r="T2006" s="175" t="str">
        <f t="shared" ref="T2006:AX2006" si="2385">T1979</f>
        <v>T$12</v>
      </c>
      <c r="U2006" s="175" t="str">
        <f t="shared" si="2385"/>
        <v>U$12</v>
      </c>
      <c r="V2006" s="175" t="str">
        <f t="shared" si="2385"/>
        <v>V$12</v>
      </c>
      <c r="W2006" s="175" t="str">
        <f t="shared" si="2385"/>
        <v>W$12</v>
      </c>
      <c r="X2006" s="175" t="str">
        <f t="shared" si="2385"/>
        <v>X$12</v>
      </c>
      <c r="Y2006" s="175" t="str">
        <f t="shared" si="2385"/>
        <v>Y$12</v>
      </c>
      <c r="Z2006" s="175" t="str">
        <f t="shared" si="2385"/>
        <v>Z$12</v>
      </c>
      <c r="AA2006" s="175" t="str">
        <f t="shared" si="2385"/>
        <v>AA$12</v>
      </c>
      <c r="AB2006" s="175" t="str">
        <f t="shared" si="2385"/>
        <v>AB$12</v>
      </c>
      <c r="AC2006" s="175" t="str">
        <f t="shared" si="2385"/>
        <v>AC$12</v>
      </c>
      <c r="AD2006" s="175" t="str">
        <f t="shared" si="2385"/>
        <v>AD$12</v>
      </c>
      <c r="AE2006" s="175" t="str">
        <f t="shared" si="2385"/>
        <v>AE$12</v>
      </c>
      <c r="AF2006" s="175" t="str">
        <f t="shared" si="2385"/>
        <v>AF$12</v>
      </c>
      <c r="AG2006" s="175" t="str">
        <f t="shared" si="2385"/>
        <v>AG$12</v>
      </c>
      <c r="AH2006" s="175" t="str">
        <f t="shared" si="2385"/>
        <v>AH$12</v>
      </c>
      <c r="AI2006" s="175" t="str">
        <f t="shared" si="2385"/>
        <v>AI$12</v>
      </c>
      <c r="AJ2006" s="175" t="str">
        <f t="shared" si="2385"/>
        <v>AJ$12</v>
      </c>
      <c r="AK2006" s="175" t="str">
        <f t="shared" si="2385"/>
        <v>AK$12</v>
      </c>
      <c r="AL2006" s="175" t="str">
        <f t="shared" si="2385"/>
        <v>AL$12</v>
      </c>
      <c r="AM2006" s="175" t="str">
        <f t="shared" si="2385"/>
        <v>AM$12</v>
      </c>
      <c r="AN2006" s="175" t="str">
        <f t="shared" si="2385"/>
        <v>AN$12</v>
      </c>
      <c r="AO2006" s="175" t="str">
        <f t="shared" si="2385"/>
        <v>AO$12</v>
      </c>
      <c r="AP2006" s="175" t="str">
        <f t="shared" si="2385"/>
        <v>AP$12</v>
      </c>
      <c r="AQ2006" s="175" t="str">
        <f t="shared" si="2385"/>
        <v>AQ$12</v>
      </c>
      <c r="AR2006" s="175" t="str">
        <f t="shared" si="2385"/>
        <v>AR$12</v>
      </c>
      <c r="AS2006" s="175" t="str">
        <f t="shared" si="2385"/>
        <v>AS$12</v>
      </c>
      <c r="AT2006" s="175" t="str">
        <f t="shared" si="2385"/>
        <v>AT$12</v>
      </c>
      <c r="AU2006" s="175" t="str">
        <f t="shared" si="2385"/>
        <v>AU$12</v>
      </c>
      <c r="AV2006" s="175" t="str">
        <f t="shared" si="2385"/>
        <v>AV$12</v>
      </c>
      <c r="AW2006" s="175" t="str">
        <f t="shared" si="2385"/>
        <v>AW$12</v>
      </c>
      <c r="AX2006" s="175" t="str">
        <f t="shared" si="2385"/>
        <v>AX$12</v>
      </c>
      <c r="AY2006" s="175" t="str">
        <f t="shared" ref="AY2006:CD2006" si="2386">AY1979</f>
        <v>AY$12</v>
      </c>
      <c r="AZ2006" s="175" t="str">
        <f t="shared" si="2386"/>
        <v>AZ$12</v>
      </c>
      <c r="BA2006" s="175" t="str">
        <f t="shared" si="2386"/>
        <v>BA$12</v>
      </c>
      <c r="BB2006" s="175" t="str">
        <f t="shared" si="2386"/>
        <v>BB$12</v>
      </c>
      <c r="BC2006" s="175" t="str">
        <f t="shared" si="2386"/>
        <v>BC$12</v>
      </c>
      <c r="BD2006" s="175" t="str">
        <f t="shared" si="2386"/>
        <v>BD$12</v>
      </c>
      <c r="BE2006" s="175" t="str">
        <f t="shared" si="2386"/>
        <v>BE$12</v>
      </c>
      <c r="BF2006" s="175" t="str">
        <f t="shared" si="2386"/>
        <v>BF$12</v>
      </c>
      <c r="BG2006" s="175" t="str">
        <f t="shared" si="2386"/>
        <v>BG$12</v>
      </c>
      <c r="BH2006" s="175" t="str">
        <f t="shared" si="2386"/>
        <v>BH$12</v>
      </c>
      <c r="BI2006" s="175" t="str">
        <f t="shared" si="2386"/>
        <v>BI$12</v>
      </c>
      <c r="BJ2006" s="175" t="str">
        <f t="shared" si="2386"/>
        <v>BJ$12</v>
      </c>
      <c r="BK2006" s="175" t="str">
        <f t="shared" si="2386"/>
        <v>BK$12</v>
      </c>
      <c r="BL2006" s="175" t="str">
        <f t="shared" si="2386"/>
        <v>BL$12</v>
      </c>
      <c r="BM2006" s="175" t="str">
        <f t="shared" si="2386"/>
        <v>BM$12</v>
      </c>
      <c r="BN2006" s="175" t="str">
        <f t="shared" si="2386"/>
        <v>BN$12</v>
      </c>
      <c r="BO2006" s="175" t="str">
        <f t="shared" si="2386"/>
        <v>BO$12</v>
      </c>
      <c r="BP2006" s="175" t="str">
        <f t="shared" si="2386"/>
        <v>BP$12</v>
      </c>
      <c r="BQ2006" s="175" t="str">
        <f t="shared" si="2386"/>
        <v>BQ$12</v>
      </c>
      <c r="BR2006" s="175" t="str">
        <f t="shared" si="2386"/>
        <v>BR$12</v>
      </c>
      <c r="BS2006" s="175" t="str">
        <f t="shared" si="2386"/>
        <v>BS$12</v>
      </c>
      <c r="BT2006" s="175" t="str">
        <f t="shared" si="2386"/>
        <v>BT$12</v>
      </c>
      <c r="BU2006" s="175" t="str">
        <f t="shared" si="2386"/>
        <v>BU$12</v>
      </c>
      <c r="BV2006" s="175" t="str">
        <f t="shared" si="2386"/>
        <v>BV$12</v>
      </c>
      <c r="BW2006" s="175" t="str">
        <f t="shared" si="2386"/>
        <v>BW$12</v>
      </c>
      <c r="BX2006" s="175" t="str">
        <f t="shared" si="2386"/>
        <v>BX$12</v>
      </c>
      <c r="BY2006" s="175" t="str">
        <f t="shared" si="2386"/>
        <v>BY$12</v>
      </c>
      <c r="BZ2006" s="175" t="str">
        <f t="shared" si="2386"/>
        <v>BZ$12</v>
      </c>
      <c r="CA2006" s="175" t="str">
        <f t="shared" si="2386"/>
        <v>CA$12</v>
      </c>
      <c r="CB2006" s="175" t="str">
        <f t="shared" si="2386"/>
        <v>CB$12</v>
      </c>
      <c r="CC2006" s="175" t="str">
        <f t="shared" si="2386"/>
        <v>CC$12</v>
      </c>
      <c r="CD2006" s="175" t="str">
        <f t="shared" si="2386"/>
        <v>CD$12</v>
      </c>
      <c r="CE2006" s="175" t="str">
        <f t="shared" ref="CE2006:CK2006" si="2387">CE1979</f>
        <v>CE$12</v>
      </c>
      <c r="CF2006" s="175" t="str">
        <f t="shared" si="2387"/>
        <v>CF$12</v>
      </c>
      <c r="CG2006" s="175" t="str">
        <f t="shared" si="2387"/>
        <v>CG$12</v>
      </c>
      <c r="CH2006" s="175" t="str">
        <f t="shared" si="2387"/>
        <v>CH$12</v>
      </c>
      <c r="CI2006" s="175" t="str">
        <f t="shared" si="2387"/>
        <v>CI$12</v>
      </c>
      <c r="CJ2006" s="175" t="str">
        <f t="shared" si="2387"/>
        <v>CJ$12</v>
      </c>
      <c r="CK2006" s="175" t="str">
        <f t="shared" si="2387"/>
        <v>CK$12</v>
      </c>
      <c r="CL2006" s="175" t="str">
        <f t="shared" ref="CL2006" si="2388">CL1979</f>
        <v>CL$12</v>
      </c>
    </row>
    <row r="2007" spans="2:90" x14ac:dyDescent="0.4">
      <c r="B2007" s="132" t="str">
        <f>B1980</f>
        <v>Primary volume driver</v>
      </c>
      <c r="D2007" t="s">
        <v>761</v>
      </c>
      <c r="E2007" s="8" t="str">
        <f t="shared" si="2366"/>
        <v>2007 FAINTR-S</v>
      </c>
      <c r="G2007" t="s">
        <v>332</v>
      </c>
      <c r="H2007" s="12"/>
      <c r="I2007" s="60"/>
      <c r="J2007" s="60"/>
      <c r="K2007" s="15"/>
      <c r="L2007" s="15"/>
      <c r="M2007" s="15"/>
      <c r="N2007" s="15"/>
      <c r="O2007" s="15"/>
      <c r="P2007" s="15"/>
      <c r="R2007" s="15"/>
      <c r="S2007" s="175" t="str">
        <f t="shared" ref="S2007" si="2389">S1980</f>
        <v>S$13</v>
      </c>
      <c r="T2007" s="175" t="str">
        <f t="shared" ref="T2007:AX2007" si="2390">T1980</f>
        <v>T$13</v>
      </c>
      <c r="U2007" s="175" t="str">
        <f t="shared" si="2390"/>
        <v>U$13</v>
      </c>
      <c r="V2007" s="175" t="str">
        <f t="shared" si="2390"/>
        <v>V$13</v>
      </c>
      <c r="W2007" s="175" t="str">
        <f t="shared" si="2390"/>
        <v>W$13</v>
      </c>
      <c r="X2007" s="175" t="str">
        <f t="shared" si="2390"/>
        <v>X$13</v>
      </c>
      <c r="Y2007" s="175" t="str">
        <f t="shared" si="2390"/>
        <v>Y$13</v>
      </c>
      <c r="Z2007" s="175" t="str">
        <f t="shared" si="2390"/>
        <v>Z$13</v>
      </c>
      <c r="AA2007" s="175" t="str">
        <f t="shared" si="2390"/>
        <v>AA$13</v>
      </c>
      <c r="AB2007" s="175" t="str">
        <f t="shared" si="2390"/>
        <v>AB$13</v>
      </c>
      <c r="AC2007" s="175" t="str">
        <f t="shared" si="2390"/>
        <v>AC$13</v>
      </c>
      <c r="AD2007" s="175" t="str">
        <f t="shared" si="2390"/>
        <v>AD$13</v>
      </c>
      <c r="AE2007" s="175" t="str">
        <f t="shared" si="2390"/>
        <v>AE$13</v>
      </c>
      <c r="AF2007" s="175" t="str">
        <f t="shared" si="2390"/>
        <v>AF$13</v>
      </c>
      <c r="AG2007" s="175" t="str">
        <f t="shared" si="2390"/>
        <v>AG$13</v>
      </c>
      <c r="AH2007" s="175" t="str">
        <f t="shared" si="2390"/>
        <v>AH$13</v>
      </c>
      <c r="AI2007" s="175" t="str">
        <f t="shared" si="2390"/>
        <v>AI$13</v>
      </c>
      <c r="AJ2007" s="175" t="str">
        <f t="shared" si="2390"/>
        <v>AJ$13</v>
      </c>
      <c r="AK2007" s="175" t="str">
        <f t="shared" si="2390"/>
        <v>AK$13</v>
      </c>
      <c r="AL2007" s="175" t="str">
        <f t="shared" si="2390"/>
        <v>AL$13</v>
      </c>
      <c r="AM2007" s="175" t="str">
        <f t="shared" si="2390"/>
        <v>AM$13</v>
      </c>
      <c r="AN2007" s="175" t="str">
        <f t="shared" si="2390"/>
        <v>AN$13</v>
      </c>
      <c r="AO2007" s="175" t="str">
        <f t="shared" si="2390"/>
        <v>AO$13</v>
      </c>
      <c r="AP2007" s="175" t="str">
        <f t="shared" si="2390"/>
        <v>AP$13</v>
      </c>
      <c r="AQ2007" s="175" t="str">
        <f t="shared" si="2390"/>
        <v>AQ$13</v>
      </c>
      <c r="AR2007" s="175" t="str">
        <f t="shared" si="2390"/>
        <v>AR$13</v>
      </c>
      <c r="AS2007" s="175" t="str">
        <f t="shared" si="2390"/>
        <v>AS$13</v>
      </c>
      <c r="AT2007" s="175" t="str">
        <f t="shared" si="2390"/>
        <v>AT$13</v>
      </c>
      <c r="AU2007" s="175" t="str">
        <f t="shared" si="2390"/>
        <v>AU$13</v>
      </c>
      <c r="AV2007" s="175" t="str">
        <f t="shared" si="2390"/>
        <v>AV$13</v>
      </c>
      <c r="AW2007" s="175" t="str">
        <f t="shared" si="2390"/>
        <v>AW$13</v>
      </c>
      <c r="AX2007" s="175" t="str">
        <f t="shared" si="2390"/>
        <v>AX$13</v>
      </c>
      <c r="AY2007" s="175" t="str">
        <f t="shared" ref="AY2007:CD2007" si="2391">AY1980</f>
        <v>AY$13</v>
      </c>
      <c r="AZ2007" s="175" t="str">
        <f t="shared" si="2391"/>
        <v>AZ$13</v>
      </c>
      <c r="BA2007" s="175" t="str">
        <f t="shared" si="2391"/>
        <v>BA$13</v>
      </c>
      <c r="BB2007" s="175" t="str">
        <f t="shared" si="2391"/>
        <v>BB$13</v>
      </c>
      <c r="BC2007" s="175" t="str">
        <f t="shared" si="2391"/>
        <v>BC$13</v>
      </c>
      <c r="BD2007" s="175" t="str">
        <f t="shared" si="2391"/>
        <v>BD$13</v>
      </c>
      <c r="BE2007" s="175" t="str">
        <f t="shared" si="2391"/>
        <v>BE$13</v>
      </c>
      <c r="BF2007" s="175" t="str">
        <f t="shared" si="2391"/>
        <v>BF$13</v>
      </c>
      <c r="BG2007" s="175" t="str">
        <f t="shared" si="2391"/>
        <v>BG$13</v>
      </c>
      <c r="BH2007" s="175" t="str">
        <f t="shared" si="2391"/>
        <v>BH$13</v>
      </c>
      <c r="BI2007" s="175" t="str">
        <f t="shared" si="2391"/>
        <v>BI$13</v>
      </c>
      <c r="BJ2007" s="175" t="str">
        <f t="shared" si="2391"/>
        <v>BJ$13</v>
      </c>
      <c r="BK2007" s="175" t="str">
        <f t="shared" si="2391"/>
        <v>BK$13</v>
      </c>
      <c r="BL2007" s="175" t="str">
        <f t="shared" si="2391"/>
        <v>BL$13</v>
      </c>
      <c r="BM2007" s="175" t="str">
        <f t="shared" si="2391"/>
        <v>BM$13</v>
      </c>
      <c r="BN2007" s="175" t="str">
        <f t="shared" si="2391"/>
        <v>BN$13</v>
      </c>
      <c r="BO2007" s="175" t="str">
        <f t="shared" si="2391"/>
        <v>BO$13</v>
      </c>
      <c r="BP2007" s="175" t="str">
        <f t="shared" si="2391"/>
        <v>BP$13</v>
      </c>
      <c r="BQ2007" s="175" t="str">
        <f t="shared" si="2391"/>
        <v>BQ$13</v>
      </c>
      <c r="BR2007" s="175" t="str">
        <f t="shared" si="2391"/>
        <v>BR$13</v>
      </c>
      <c r="BS2007" s="175" t="str">
        <f t="shared" si="2391"/>
        <v>BS$13</v>
      </c>
      <c r="BT2007" s="175" t="str">
        <f t="shared" si="2391"/>
        <v>BT$13</v>
      </c>
      <c r="BU2007" s="175" t="str">
        <f t="shared" si="2391"/>
        <v>BU$13</v>
      </c>
      <c r="BV2007" s="175" t="str">
        <f t="shared" si="2391"/>
        <v>BV$13</v>
      </c>
      <c r="BW2007" s="175" t="str">
        <f t="shared" si="2391"/>
        <v>BW$13</v>
      </c>
      <c r="BX2007" s="175" t="str">
        <f t="shared" si="2391"/>
        <v>BX$13</v>
      </c>
      <c r="BY2007" s="175" t="str">
        <f t="shared" si="2391"/>
        <v>BY$13</v>
      </c>
      <c r="BZ2007" s="175" t="str">
        <f t="shared" si="2391"/>
        <v>BZ$13</v>
      </c>
      <c r="CA2007" s="175" t="str">
        <f t="shared" si="2391"/>
        <v>CA$13</v>
      </c>
      <c r="CB2007" s="175" t="str">
        <f t="shared" si="2391"/>
        <v>CB$13</v>
      </c>
      <c r="CC2007" s="175" t="str">
        <f t="shared" si="2391"/>
        <v>CC$13</v>
      </c>
      <c r="CD2007" s="175" t="str">
        <f t="shared" si="2391"/>
        <v>CD$13</v>
      </c>
      <c r="CE2007" s="175" t="str">
        <f t="shared" ref="CE2007:CK2007" si="2392">CE1980</f>
        <v>CE$13</v>
      </c>
      <c r="CF2007" s="175" t="str">
        <f t="shared" si="2392"/>
        <v>CF$13</v>
      </c>
      <c r="CG2007" s="175" t="str">
        <f t="shared" si="2392"/>
        <v>CG$13</v>
      </c>
      <c r="CH2007" s="175" t="str">
        <f t="shared" si="2392"/>
        <v>CH$13</v>
      </c>
      <c r="CI2007" s="175" t="str">
        <f t="shared" si="2392"/>
        <v>CI$13</v>
      </c>
      <c r="CJ2007" s="175" t="str">
        <f t="shared" si="2392"/>
        <v>CJ$13</v>
      </c>
      <c r="CK2007" s="175" t="str">
        <f t="shared" si="2392"/>
        <v>CK$13</v>
      </c>
      <c r="CL2007" s="175" t="str">
        <f t="shared" ref="CL2007" si="2393">CL1980</f>
        <v>CL$13</v>
      </c>
    </row>
    <row r="2008" spans="2:90" x14ac:dyDescent="0.4">
      <c r="B2008" s="187" t="str">
        <f>B1985</f>
        <v>Revenue driven intangible assets:</v>
      </c>
      <c r="D2008" t="s">
        <v>761</v>
      </c>
      <c r="E2008" s="8" t="str">
        <f t="shared" si="2366"/>
        <v>2008 FAINTR-S</v>
      </c>
      <c r="G2008" t="s">
        <v>332</v>
      </c>
      <c r="H2008" s="12"/>
      <c r="I2008" s="60"/>
      <c r="J2008" s="60"/>
      <c r="K2008" s="15"/>
      <c r="L2008" s="15"/>
      <c r="M2008" s="15"/>
      <c r="N2008" s="15"/>
      <c r="O2008" s="15"/>
      <c r="P2008" s="15"/>
      <c r="R2008" s="15"/>
      <c r="S2008" s="175">
        <f t="shared" ref="S2008" si="2394">S1981</f>
        <v>0</v>
      </c>
      <c r="T2008" s="175">
        <f t="shared" ref="T2008:AX2008" si="2395">T1981</f>
        <v>0</v>
      </c>
      <c r="U2008" s="175">
        <f t="shared" si="2395"/>
        <v>0</v>
      </c>
      <c r="V2008" s="175">
        <f t="shared" si="2395"/>
        <v>0</v>
      </c>
      <c r="W2008" s="175">
        <f t="shared" si="2395"/>
        <v>0</v>
      </c>
      <c r="X2008" s="175">
        <f t="shared" si="2395"/>
        <v>0</v>
      </c>
      <c r="Y2008" s="175">
        <f t="shared" si="2395"/>
        <v>0</v>
      </c>
      <c r="Z2008" s="175">
        <f t="shared" si="2395"/>
        <v>0</v>
      </c>
      <c r="AA2008" s="175">
        <f t="shared" si="2395"/>
        <v>0</v>
      </c>
      <c r="AB2008" s="175">
        <f t="shared" si="2395"/>
        <v>0</v>
      </c>
      <c r="AC2008" s="175">
        <f t="shared" si="2395"/>
        <v>0</v>
      </c>
      <c r="AD2008" s="175">
        <f t="shared" si="2395"/>
        <v>0</v>
      </c>
      <c r="AE2008" s="175">
        <f t="shared" si="2395"/>
        <v>0</v>
      </c>
      <c r="AF2008" s="175">
        <f t="shared" si="2395"/>
        <v>0</v>
      </c>
      <c r="AG2008" s="175">
        <f t="shared" si="2395"/>
        <v>0</v>
      </c>
      <c r="AH2008" s="175">
        <f t="shared" si="2395"/>
        <v>0</v>
      </c>
      <c r="AI2008" s="175">
        <f t="shared" si="2395"/>
        <v>0</v>
      </c>
      <c r="AJ2008" s="175">
        <f t="shared" si="2395"/>
        <v>0</v>
      </c>
      <c r="AK2008" s="175">
        <f t="shared" si="2395"/>
        <v>0</v>
      </c>
      <c r="AL2008" s="175">
        <f t="shared" si="2395"/>
        <v>0</v>
      </c>
      <c r="AM2008" s="175">
        <f t="shared" si="2395"/>
        <v>0</v>
      </c>
      <c r="AN2008" s="175">
        <f t="shared" si="2395"/>
        <v>0</v>
      </c>
      <c r="AO2008" s="175">
        <f t="shared" si="2395"/>
        <v>0</v>
      </c>
      <c r="AP2008" s="175">
        <f t="shared" si="2395"/>
        <v>0</v>
      </c>
      <c r="AQ2008" s="175">
        <f t="shared" si="2395"/>
        <v>0</v>
      </c>
      <c r="AR2008" s="175">
        <f t="shared" si="2395"/>
        <v>0</v>
      </c>
      <c r="AS2008" s="175">
        <f t="shared" si="2395"/>
        <v>0</v>
      </c>
      <c r="AT2008" s="175">
        <f t="shared" si="2395"/>
        <v>0</v>
      </c>
      <c r="AU2008" s="175">
        <f t="shared" si="2395"/>
        <v>0</v>
      </c>
      <c r="AV2008" s="175">
        <f t="shared" si="2395"/>
        <v>0</v>
      </c>
      <c r="AW2008" s="175">
        <f t="shared" si="2395"/>
        <v>0</v>
      </c>
      <c r="AX2008" s="175">
        <f t="shared" si="2395"/>
        <v>0</v>
      </c>
      <c r="AY2008" s="175">
        <f t="shared" ref="AY2008:CD2008" si="2396">AY1981</f>
        <v>0</v>
      </c>
      <c r="AZ2008" s="175">
        <f t="shared" si="2396"/>
        <v>0</v>
      </c>
      <c r="BA2008" s="175">
        <f t="shared" si="2396"/>
        <v>0</v>
      </c>
      <c r="BB2008" s="175">
        <f t="shared" si="2396"/>
        <v>0</v>
      </c>
      <c r="BC2008" s="175">
        <f t="shared" si="2396"/>
        <v>0</v>
      </c>
      <c r="BD2008" s="175">
        <f t="shared" si="2396"/>
        <v>0</v>
      </c>
      <c r="BE2008" s="175">
        <f t="shared" si="2396"/>
        <v>0</v>
      </c>
      <c r="BF2008" s="175">
        <f t="shared" si="2396"/>
        <v>0</v>
      </c>
      <c r="BG2008" s="175">
        <f t="shared" si="2396"/>
        <v>0</v>
      </c>
      <c r="BH2008" s="175">
        <f t="shared" si="2396"/>
        <v>0</v>
      </c>
      <c r="BI2008" s="175">
        <f t="shared" si="2396"/>
        <v>0</v>
      </c>
      <c r="BJ2008" s="175">
        <f t="shared" si="2396"/>
        <v>0</v>
      </c>
      <c r="BK2008" s="175">
        <f t="shared" si="2396"/>
        <v>0</v>
      </c>
      <c r="BL2008" s="175">
        <f t="shared" si="2396"/>
        <v>0</v>
      </c>
      <c r="BM2008" s="175">
        <f t="shared" si="2396"/>
        <v>0</v>
      </c>
      <c r="BN2008" s="175">
        <f t="shared" si="2396"/>
        <v>0</v>
      </c>
      <c r="BO2008" s="175">
        <f t="shared" si="2396"/>
        <v>0</v>
      </c>
      <c r="BP2008" s="175">
        <f t="shared" si="2396"/>
        <v>0</v>
      </c>
      <c r="BQ2008" s="175">
        <f t="shared" si="2396"/>
        <v>0</v>
      </c>
      <c r="BR2008" s="175">
        <f t="shared" si="2396"/>
        <v>0</v>
      </c>
      <c r="BS2008" s="175">
        <f t="shared" si="2396"/>
        <v>0</v>
      </c>
      <c r="BT2008" s="175">
        <f t="shared" si="2396"/>
        <v>0</v>
      </c>
      <c r="BU2008" s="175">
        <f t="shared" si="2396"/>
        <v>0</v>
      </c>
      <c r="BV2008" s="175">
        <f t="shared" si="2396"/>
        <v>0</v>
      </c>
      <c r="BW2008" s="175">
        <f t="shared" si="2396"/>
        <v>0</v>
      </c>
      <c r="BX2008" s="175">
        <f t="shared" si="2396"/>
        <v>0</v>
      </c>
      <c r="BY2008" s="175">
        <f t="shared" si="2396"/>
        <v>0</v>
      </c>
      <c r="BZ2008" s="175">
        <f t="shared" si="2396"/>
        <v>0</v>
      </c>
      <c r="CA2008" s="175">
        <f t="shared" si="2396"/>
        <v>0</v>
      </c>
      <c r="CB2008" s="175">
        <f t="shared" si="2396"/>
        <v>0</v>
      </c>
      <c r="CC2008" s="175">
        <f t="shared" si="2396"/>
        <v>0</v>
      </c>
      <c r="CD2008" s="175">
        <f t="shared" si="2396"/>
        <v>0</v>
      </c>
      <c r="CE2008" s="175">
        <f t="shared" ref="CE2008:CK2008" si="2397">CE1981</f>
        <v>0</v>
      </c>
      <c r="CF2008" s="175">
        <f t="shared" si="2397"/>
        <v>0</v>
      </c>
      <c r="CG2008" s="175">
        <f t="shared" si="2397"/>
        <v>0</v>
      </c>
      <c r="CH2008" s="175">
        <f t="shared" si="2397"/>
        <v>0</v>
      </c>
      <c r="CI2008" s="175">
        <f t="shared" si="2397"/>
        <v>0</v>
      </c>
      <c r="CJ2008" s="175">
        <f t="shared" si="2397"/>
        <v>0</v>
      </c>
      <c r="CK2008" s="175">
        <f t="shared" si="2397"/>
        <v>0</v>
      </c>
      <c r="CL2008" s="175">
        <f t="shared" ref="CL2008" si="2398">CL1981</f>
        <v>0</v>
      </c>
    </row>
    <row r="2009" spans="2:90" x14ac:dyDescent="0.4">
      <c r="B2009" s="235" t="str">
        <f>IFERROR(SUBSTITUTE(TRIM(MID(B1985, SEARCH("-", B1985) + 1, LEN(B1985))),":",""),"no unit")</f>
        <v>no unit</v>
      </c>
      <c r="D2009" t="s">
        <v>761</v>
      </c>
      <c r="E2009" s="8" t="str">
        <f t="shared" ref="E2009" si="2399">ROW()&amp;" "&amp;D2009</f>
        <v>2009 FAINTR-S</v>
      </c>
      <c r="G2009" t="s">
        <v>332</v>
      </c>
      <c r="H2009" s="12"/>
      <c r="I2009" s="60"/>
      <c r="J2009" s="60"/>
      <c r="K2009" s="15"/>
      <c r="L2009" s="15"/>
      <c r="M2009" s="15"/>
      <c r="N2009" s="15"/>
      <c r="O2009" s="15"/>
      <c r="P2009" s="15"/>
      <c r="R2009" s="15"/>
      <c r="S2009" s="175"/>
      <c r="T2009" s="175"/>
      <c r="U2009" s="175"/>
      <c r="V2009" s="175"/>
      <c r="W2009" s="175"/>
      <c r="X2009" s="175"/>
      <c r="Y2009" s="175"/>
      <c r="Z2009" s="175"/>
      <c r="AA2009" s="175"/>
      <c r="AB2009" s="175"/>
      <c r="AC2009" s="175"/>
      <c r="AD2009" s="175"/>
      <c r="AE2009" s="175"/>
      <c r="AF2009" s="175"/>
      <c r="AG2009" s="175"/>
      <c r="AH2009" s="175"/>
      <c r="AI2009" s="175"/>
      <c r="AJ2009" s="175"/>
      <c r="AK2009" s="175"/>
      <c r="AL2009" s="175"/>
      <c r="AM2009" s="175"/>
      <c r="AN2009" s="175"/>
      <c r="AO2009" s="175"/>
      <c r="AP2009" s="175"/>
      <c r="AQ2009" s="175"/>
      <c r="AR2009" s="175"/>
      <c r="AS2009" s="175"/>
      <c r="AT2009" s="175"/>
      <c r="AU2009" s="175"/>
      <c r="AV2009" s="175"/>
      <c r="AW2009" s="175"/>
      <c r="AX2009" s="175"/>
      <c r="AY2009" s="175"/>
      <c r="AZ2009" s="175"/>
      <c r="BA2009" s="175"/>
      <c r="BB2009" s="175"/>
      <c r="BC2009" s="175"/>
      <c r="BD2009" s="175"/>
      <c r="BE2009" s="175"/>
      <c r="BF2009" s="175"/>
      <c r="BG2009" s="175"/>
      <c r="BH2009" s="175"/>
      <c r="BI2009" s="175"/>
      <c r="BJ2009" s="175"/>
      <c r="BK2009" s="175"/>
      <c r="BL2009" s="175"/>
      <c r="BM2009" s="175"/>
      <c r="BN2009" s="175"/>
      <c r="BO2009" s="175"/>
      <c r="BP2009" s="175"/>
      <c r="BQ2009" s="175"/>
      <c r="BR2009" s="175"/>
      <c r="BS2009" s="175"/>
      <c r="BT2009" s="175"/>
      <c r="BU2009" s="175"/>
      <c r="BV2009" s="175"/>
      <c r="BW2009" s="175"/>
      <c r="BX2009" s="175"/>
      <c r="BY2009" s="175"/>
      <c r="BZ2009" s="175"/>
      <c r="CA2009" s="175"/>
      <c r="CB2009" s="175"/>
      <c r="CC2009" s="175"/>
      <c r="CD2009" s="175"/>
      <c r="CE2009" s="175"/>
      <c r="CF2009" s="175"/>
      <c r="CG2009" s="175"/>
      <c r="CH2009" s="175"/>
      <c r="CI2009" s="175"/>
      <c r="CJ2009" s="175"/>
      <c r="CK2009" s="175"/>
      <c r="CL2009" s="175"/>
    </row>
    <row r="2010" spans="2:90" x14ac:dyDescent="0.4">
      <c r="B2010" s="187" t="str">
        <f>B1983</f>
        <v>Secondary revenue driver</v>
      </c>
      <c r="D2010" t="s">
        <v>761</v>
      </c>
      <c r="E2010" s="8" t="str">
        <f t="shared" si="2366"/>
        <v>2010 FAINTR-S</v>
      </c>
      <c r="G2010" t="s">
        <v>332</v>
      </c>
      <c r="H2010" s="90"/>
      <c r="I2010" s="209"/>
      <c r="J2010" s="209"/>
      <c r="K2010" s="210"/>
      <c r="L2010" s="210"/>
      <c r="M2010" s="210"/>
      <c r="N2010" s="210"/>
      <c r="O2010" s="210"/>
      <c r="P2010" s="210"/>
      <c r="R2010" s="210"/>
      <c r="S2010" s="4" t="str">
        <f t="shared" ref="S2010" si="2400">ADDRESS(ROW(S2002),COLUMN(S2002),2)</f>
        <v>S$2002</v>
      </c>
      <c r="T2010" s="4" t="str">
        <f t="shared" ref="T2010:AX2010" si="2401">ADDRESS(ROW(T2002),COLUMN(T2002),2)</f>
        <v>T$2002</v>
      </c>
      <c r="U2010" s="4" t="str">
        <f t="shared" si="2401"/>
        <v>U$2002</v>
      </c>
      <c r="V2010" s="4" t="str">
        <f t="shared" si="2401"/>
        <v>V$2002</v>
      </c>
      <c r="W2010" s="4" t="str">
        <f t="shared" si="2401"/>
        <v>W$2002</v>
      </c>
      <c r="X2010" s="4" t="str">
        <f t="shared" si="2401"/>
        <v>X$2002</v>
      </c>
      <c r="Y2010" s="4" t="str">
        <f t="shared" si="2401"/>
        <v>Y$2002</v>
      </c>
      <c r="Z2010" s="4" t="str">
        <f t="shared" si="2401"/>
        <v>Z$2002</v>
      </c>
      <c r="AA2010" s="4" t="str">
        <f t="shared" si="2401"/>
        <v>AA$2002</v>
      </c>
      <c r="AB2010" s="4" t="str">
        <f t="shared" si="2401"/>
        <v>AB$2002</v>
      </c>
      <c r="AC2010" s="4" t="str">
        <f t="shared" si="2401"/>
        <v>AC$2002</v>
      </c>
      <c r="AD2010" s="4" t="str">
        <f t="shared" si="2401"/>
        <v>AD$2002</v>
      </c>
      <c r="AE2010" s="4" t="str">
        <f t="shared" si="2401"/>
        <v>AE$2002</v>
      </c>
      <c r="AF2010" s="4" t="str">
        <f t="shared" si="2401"/>
        <v>AF$2002</v>
      </c>
      <c r="AG2010" s="4" t="str">
        <f t="shared" si="2401"/>
        <v>AG$2002</v>
      </c>
      <c r="AH2010" s="4" t="str">
        <f t="shared" si="2401"/>
        <v>AH$2002</v>
      </c>
      <c r="AI2010" s="4" t="str">
        <f t="shared" si="2401"/>
        <v>AI$2002</v>
      </c>
      <c r="AJ2010" s="4" t="str">
        <f t="shared" si="2401"/>
        <v>AJ$2002</v>
      </c>
      <c r="AK2010" s="4" t="str">
        <f t="shared" si="2401"/>
        <v>AK$2002</v>
      </c>
      <c r="AL2010" s="4" t="str">
        <f t="shared" si="2401"/>
        <v>AL$2002</v>
      </c>
      <c r="AM2010" s="4" t="str">
        <f t="shared" si="2401"/>
        <v>AM$2002</v>
      </c>
      <c r="AN2010" s="4" t="str">
        <f t="shared" si="2401"/>
        <v>AN$2002</v>
      </c>
      <c r="AO2010" s="4" t="str">
        <f t="shared" si="2401"/>
        <v>AO$2002</v>
      </c>
      <c r="AP2010" s="4" t="str">
        <f t="shared" si="2401"/>
        <v>AP$2002</v>
      </c>
      <c r="AQ2010" s="4" t="str">
        <f t="shared" si="2401"/>
        <v>AQ$2002</v>
      </c>
      <c r="AR2010" s="4" t="str">
        <f t="shared" si="2401"/>
        <v>AR$2002</v>
      </c>
      <c r="AS2010" s="4" t="str">
        <f t="shared" si="2401"/>
        <v>AS$2002</v>
      </c>
      <c r="AT2010" s="4" t="str">
        <f t="shared" si="2401"/>
        <v>AT$2002</v>
      </c>
      <c r="AU2010" s="4" t="str">
        <f t="shared" si="2401"/>
        <v>AU$2002</v>
      </c>
      <c r="AV2010" s="4" t="str">
        <f t="shared" si="2401"/>
        <v>AV$2002</v>
      </c>
      <c r="AW2010" s="4" t="str">
        <f t="shared" si="2401"/>
        <v>AW$2002</v>
      </c>
      <c r="AX2010" s="4" t="str">
        <f t="shared" si="2401"/>
        <v>AX$2002</v>
      </c>
      <c r="AY2010" s="4" t="str">
        <f t="shared" ref="AY2010:CD2010" si="2402">ADDRESS(ROW(AY2002),COLUMN(AY2002),2)</f>
        <v>AY$2002</v>
      </c>
      <c r="AZ2010" s="4" t="str">
        <f t="shared" si="2402"/>
        <v>AZ$2002</v>
      </c>
      <c r="BA2010" s="4" t="str">
        <f t="shared" si="2402"/>
        <v>BA$2002</v>
      </c>
      <c r="BB2010" s="4" t="str">
        <f t="shared" si="2402"/>
        <v>BB$2002</v>
      </c>
      <c r="BC2010" s="4" t="str">
        <f t="shared" si="2402"/>
        <v>BC$2002</v>
      </c>
      <c r="BD2010" s="4" t="str">
        <f t="shared" si="2402"/>
        <v>BD$2002</v>
      </c>
      <c r="BE2010" s="4" t="str">
        <f t="shared" si="2402"/>
        <v>BE$2002</v>
      </c>
      <c r="BF2010" s="4" t="str">
        <f t="shared" si="2402"/>
        <v>BF$2002</v>
      </c>
      <c r="BG2010" s="4" t="str">
        <f t="shared" si="2402"/>
        <v>BG$2002</v>
      </c>
      <c r="BH2010" s="4" t="str">
        <f t="shared" si="2402"/>
        <v>BH$2002</v>
      </c>
      <c r="BI2010" s="4" t="str">
        <f t="shared" si="2402"/>
        <v>BI$2002</v>
      </c>
      <c r="BJ2010" s="4" t="str">
        <f t="shared" si="2402"/>
        <v>BJ$2002</v>
      </c>
      <c r="BK2010" s="4" t="str">
        <f t="shared" si="2402"/>
        <v>BK$2002</v>
      </c>
      <c r="BL2010" s="4" t="str">
        <f t="shared" si="2402"/>
        <v>BL$2002</v>
      </c>
      <c r="BM2010" s="4" t="str">
        <f t="shared" si="2402"/>
        <v>BM$2002</v>
      </c>
      <c r="BN2010" s="4" t="str">
        <f t="shared" si="2402"/>
        <v>BN$2002</v>
      </c>
      <c r="BO2010" s="4" t="str">
        <f t="shared" si="2402"/>
        <v>BO$2002</v>
      </c>
      <c r="BP2010" s="4" t="str">
        <f t="shared" si="2402"/>
        <v>BP$2002</v>
      </c>
      <c r="BQ2010" s="4" t="str">
        <f t="shared" si="2402"/>
        <v>BQ$2002</v>
      </c>
      <c r="BR2010" s="4" t="str">
        <f t="shared" si="2402"/>
        <v>BR$2002</v>
      </c>
      <c r="BS2010" s="4" t="str">
        <f t="shared" si="2402"/>
        <v>BS$2002</v>
      </c>
      <c r="BT2010" s="4" t="str">
        <f t="shared" si="2402"/>
        <v>BT$2002</v>
      </c>
      <c r="BU2010" s="4" t="str">
        <f t="shared" si="2402"/>
        <v>BU$2002</v>
      </c>
      <c r="BV2010" s="4" t="str">
        <f t="shared" si="2402"/>
        <v>BV$2002</v>
      </c>
      <c r="BW2010" s="4" t="str">
        <f t="shared" si="2402"/>
        <v>BW$2002</v>
      </c>
      <c r="BX2010" s="4" t="str">
        <f t="shared" si="2402"/>
        <v>BX$2002</v>
      </c>
      <c r="BY2010" s="4" t="str">
        <f t="shared" si="2402"/>
        <v>BY$2002</v>
      </c>
      <c r="BZ2010" s="4" t="str">
        <f t="shared" si="2402"/>
        <v>BZ$2002</v>
      </c>
      <c r="CA2010" s="4" t="str">
        <f t="shared" si="2402"/>
        <v>CA$2002</v>
      </c>
      <c r="CB2010" s="4" t="str">
        <f t="shared" si="2402"/>
        <v>CB$2002</v>
      </c>
      <c r="CC2010" s="4" t="str">
        <f t="shared" si="2402"/>
        <v>CC$2002</v>
      </c>
      <c r="CD2010" s="4" t="str">
        <f t="shared" si="2402"/>
        <v>CD$2002</v>
      </c>
      <c r="CE2010" s="4" t="str">
        <f t="shared" ref="CE2010:CK2010" si="2403">ADDRESS(ROW(CE2002),COLUMN(CE2002),2)</f>
        <v>CE$2002</v>
      </c>
      <c r="CF2010" s="4" t="str">
        <f t="shared" si="2403"/>
        <v>CF$2002</v>
      </c>
      <c r="CG2010" s="4" t="str">
        <f t="shared" si="2403"/>
        <v>CG$2002</v>
      </c>
      <c r="CH2010" s="4" t="str">
        <f t="shared" si="2403"/>
        <v>CH$2002</v>
      </c>
      <c r="CI2010" s="4" t="str">
        <f t="shared" si="2403"/>
        <v>CI$2002</v>
      </c>
      <c r="CJ2010" s="4" t="str">
        <f t="shared" si="2403"/>
        <v>CJ$2002</v>
      </c>
      <c r="CK2010" s="4" t="str">
        <f t="shared" si="2403"/>
        <v>CK$2002</v>
      </c>
      <c r="CL2010" s="4" t="str">
        <f t="shared" ref="CL2010" si="2404">ADDRESS(ROW(CL2002),COLUMN(CL2002),2)</f>
        <v>CL$2002</v>
      </c>
    </row>
    <row r="2011" spans="2:90" x14ac:dyDescent="0.4">
      <c r="B2011" s="132" t="str">
        <f>B1984</f>
        <v>Secondary volume driver</v>
      </c>
      <c r="D2011" t="s">
        <v>761</v>
      </c>
      <c r="E2011" s="8" t="str">
        <f t="shared" si="2366"/>
        <v>2011 FAINTR-S</v>
      </c>
      <c r="G2011" t="s">
        <v>332</v>
      </c>
      <c r="H2011" s="12"/>
      <c r="I2011" s="60"/>
      <c r="J2011" s="60"/>
      <c r="K2011" s="15"/>
      <c r="L2011" s="15"/>
      <c r="M2011" s="15"/>
      <c r="N2011" s="15"/>
      <c r="O2011" s="15"/>
      <c r="P2011" s="15"/>
      <c r="R2011" s="15"/>
      <c r="S2011" s="175" t="str">
        <f t="shared" ref="S2011" si="2405">S1984</f>
        <v>S$15</v>
      </c>
      <c r="T2011" s="175" t="str">
        <f t="shared" ref="T2011:AX2011" si="2406">T1984</f>
        <v>T$15</v>
      </c>
      <c r="U2011" s="175" t="str">
        <f t="shared" si="2406"/>
        <v>U$15</v>
      </c>
      <c r="V2011" s="175" t="str">
        <f t="shared" si="2406"/>
        <v>V$15</v>
      </c>
      <c r="W2011" s="175" t="str">
        <f t="shared" si="2406"/>
        <v>W$15</v>
      </c>
      <c r="X2011" s="175" t="str">
        <f t="shared" si="2406"/>
        <v>X$15</v>
      </c>
      <c r="Y2011" s="175" t="str">
        <f t="shared" si="2406"/>
        <v>Y$15</v>
      </c>
      <c r="Z2011" s="175" t="str">
        <f t="shared" si="2406"/>
        <v>Z$15</v>
      </c>
      <c r="AA2011" s="175" t="str">
        <f t="shared" si="2406"/>
        <v>AA$15</v>
      </c>
      <c r="AB2011" s="175" t="str">
        <f t="shared" si="2406"/>
        <v>AB$15</v>
      </c>
      <c r="AC2011" s="175" t="str">
        <f t="shared" si="2406"/>
        <v>AC$15</v>
      </c>
      <c r="AD2011" s="175" t="str">
        <f t="shared" si="2406"/>
        <v>AD$15</v>
      </c>
      <c r="AE2011" s="175" t="str">
        <f t="shared" si="2406"/>
        <v>AE$15</v>
      </c>
      <c r="AF2011" s="175" t="str">
        <f t="shared" si="2406"/>
        <v>AF$15</v>
      </c>
      <c r="AG2011" s="175" t="str">
        <f t="shared" si="2406"/>
        <v>AG$15</v>
      </c>
      <c r="AH2011" s="175" t="str">
        <f t="shared" si="2406"/>
        <v>AH$15</v>
      </c>
      <c r="AI2011" s="175" t="str">
        <f t="shared" si="2406"/>
        <v>AI$15</v>
      </c>
      <c r="AJ2011" s="175" t="str">
        <f t="shared" si="2406"/>
        <v>AJ$15</v>
      </c>
      <c r="AK2011" s="175" t="str">
        <f t="shared" si="2406"/>
        <v>AK$15</v>
      </c>
      <c r="AL2011" s="175" t="str">
        <f t="shared" si="2406"/>
        <v>AL$15</v>
      </c>
      <c r="AM2011" s="175" t="str">
        <f t="shared" si="2406"/>
        <v>AM$15</v>
      </c>
      <c r="AN2011" s="175" t="str">
        <f t="shared" si="2406"/>
        <v>AN$15</v>
      </c>
      <c r="AO2011" s="175" t="str">
        <f t="shared" si="2406"/>
        <v>AO$15</v>
      </c>
      <c r="AP2011" s="175" t="str">
        <f t="shared" si="2406"/>
        <v>AP$15</v>
      </c>
      <c r="AQ2011" s="175" t="str">
        <f t="shared" si="2406"/>
        <v>AQ$15</v>
      </c>
      <c r="AR2011" s="175" t="str">
        <f t="shared" si="2406"/>
        <v>AR$15</v>
      </c>
      <c r="AS2011" s="175" t="str">
        <f t="shared" si="2406"/>
        <v>AS$15</v>
      </c>
      <c r="AT2011" s="175" t="str">
        <f t="shared" si="2406"/>
        <v>AT$15</v>
      </c>
      <c r="AU2011" s="175" t="str">
        <f t="shared" si="2406"/>
        <v>AU$15</v>
      </c>
      <c r="AV2011" s="175" t="str">
        <f t="shared" si="2406"/>
        <v>AV$15</v>
      </c>
      <c r="AW2011" s="175" t="str">
        <f t="shared" si="2406"/>
        <v>AW$15</v>
      </c>
      <c r="AX2011" s="175" t="str">
        <f t="shared" si="2406"/>
        <v>AX$15</v>
      </c>
      <c r="AY2011" s="175" t="str">
        <f t="shared" ref="AY2011:CD2011" si="2407">AY1984</f>
        <v>AY$15</v>
      </c>
      <c r="AZ2011" s="175" t="str">
        <f t="shared" si="2407"/>
        <v>AZ$15</v>
      </c>
      <c r="BA2011" s="175" t="str">
        <f t="shared" si="2407"/>
        <v>BA$15</v>
      </c>
      <c r="BB2011" s="175" t="str">
        <f t="shared" si="2407"/>
        <v>BB$15</v>
      </c>
      <c r="BC2011" s="175" t="str">
        <f t="shared" si="2407"/>
        <v>BC$15</v>
      </c>
      <c r="BD2011" s="175" t="str">
        <f t="shared" si="2407"/>
        <v>BD$15</v>
      </c>
      <c r="BE2011" s="175" t="str">
        <f t="shared" si="2407"/>
        <v>BE$15</v>
      </c>
      <c r="BF2011" s="175" t="str">
        <f t="shared" si="2407"/>
        <v>BF$15</v>
      </c>
      <c r="BG2011" s="175" t="str">
        <f t="shared" si="2407"/>
        <v>BG$15</v>
      </c>
      <c r="BH2011" s="175" t="str">
        <f t="shared" si="2407"/>
        <v>BH$15</v>
      </c>
      <c r="BI2011" s="175" t="str">
        <f t="shared" si="2407"/>
        <v>BI$15</v>
      </c>
      <c r="BJ2011" s="175" t="str">
        <f t="shared" si="2407"/>
        <v>BJ$15</v>
      </c>
      <c r="BK2011" s="175" t="str">
        <f t="shared" si="2407"/>
        <v>BK$15</v>
      </c>
      <c r="BL2011" s="175" t="str">
        <f t="shared" si="2407"/>
        <v>BL$15</v>
      </c>
      <c r="BM2011" s="175" t="str">
        <f t="shared" si="2407"/>
        <v>BM$15</v>
      </c>
      <c r="BN2011" s="175" t="str">
        <f t="shared" si="2407"/>
        <v>BN$15</v>
      </c>
      <c r="BO2011" s="175" t="str">
        <f t="shared" si="2407"/>
        <v>BO$15</v>
      </c>
      <c r="BP2011" s="175" t="str">
        <f t="shared" si="2407"/>
        <v>BP$15</v>
      </c>
      <c r="BQ2011" s="175" t="str">
        <f t="shared" si="2407"/>
        <v>BQ$15</v>
      </c>
      <c r="BR2011" s="175" t="str">
        <f t="shared" si="2407"/>
        <v>BR$15</v>
      </c>
      <c r="BS2011" s="175" t="str">
        <f t="shared" si="2407"/>
        <v>BS$15</v>
      </c>
      <c r="BT2011" s="175" t="str">
        <f t="shared" si="2407"/>
        <v>BT$15</v>
      </c>
      <c r="BU2011" s="175" t="str">
        <f t="shared" si="2407"/>
        <v>BU$15</v>
      </c>
      <c r="BV2011" s="175" t="str">
        <f t="shared" si="2407"/>
        <v>BV$15</v>
      </c>
      <c r="BW2011" s="175" t="str">
        <f t="shared" si="2407"/>
        <v>BW$15</v>
      </c>
      <c r="BX2011" s="175" t="str">
        <f t="shared" si="2407"/>
        <v>BX$15</v>
      </c>
      <c r="BY2011" s="175" t="str">
        <f t="shared" si="2407"/>
        <v>BY$15</v>
      </c>
      <c r="BZ2011" s="175" t="str">
        <f t="shared" si="2407"/>
        <v>BZ$15</v>
      </c>
      <c r="CA2011" s="175" t="str">
        <f t="shared" si="2407"/>
        <v>CA$15</v>
      </c>
      <c r="CB2011" s="175" t="str">
        <f t="shared" si="2407"/>
        <v>CB$15</v>
      </c>
      <c r="CC2011" s="175" t="str">
        <f t="shared" si="2407"/>
        <v>CC$15</v>
      </c>
      <c r="CD2011" s="175" t="str">
        <f t="shared" si="2407"/>
        <v>CD$15</v>
      </c>
      <c r="CE2011" s="175" t="str">
        <f t="shared" ref="CE2011:CK2011" si="2408">CE1984</f>
        <v>CE$15</v>
      </c>
      <c r="CF2011" s="175" t="str">
        <f t="shared" si="2408"/>
        <v>CF$15</v>
      </c>
      <c r="CG2011" s="175" t="str">
        <f t="shared" si="2408"/>
        <v>CG$15</v>
      </c>
      <c r="CH2011" s="175" t="str">
        <f t="shared" si="2408"/>
        <v>CH$15</v>
      </c>
      <c r="CI2011" s="175" t="str">
        <f t="shared" si="2408"/>
        <v>CI$15</v>
      </c>
      <c r="CJ2011" s="175" t="str">
        <f t="shared" si="2408"/>
        <v>CJ$15</v>
      </c>
      <c r="CK2011" s="175" t="str">
        <f t="shared" si="2408"/>
        <v>CK$15</v>
      </c>
      <c r="CL2011" s="175" t="str">
        <f t="shared" ref="CL2011" si="2409">CL1984</f>
        <v>CL$15</v>
      </c>
    </row>
    <row r="2012" spans="2:90" x14ac:dyDescent="0.4">
      <c r="E2012" s="8"/>
      <c r="H2012" s="12"/>
      <c r="I2012" s="60"/>
      <c r="J2012" s="60"/>
      <c r="K2012" s="15"/>
      <c r="L2012" s="15"/>
      <c r="M2012" s="15"/>
      <c r="N2012" s="15"/>
      <c r="O2012" s="15"/>
      <c r="P2012" s="15"/>
      <c r="R2012" s="15"/>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row>
    <row r="2013" spans="2:90" x14ac:dyDescent="0.4">
      <c r="B2013" s="171" t="s">
        <v>490</v>
      </c>
      <c r="E2013" s="8"/>
      <c r="H2013" s="170"/>
      <c r="I2013" s="172"/>
      <c r="J2013" s="172"/>
      <c r="K2013" s="193"/>
      <c r="L2013" s="193"/>
      <c r="M2013" s="193"/>
      <c r="N2013" s="193"/>
      <c r="O2013" s="193"/>
      <c r="P2013" s="193"/>
      <c r="R2013" s="194"/>
      <c r="S2013" s="170"/>
      <c r="T2013" s="170"/>
      <c r="U2013" s="170"/>
      <c r="V2013" s="170"/>
      <c r="W2013" s="170"/>
      <c r="X2013" s="170"/>
      <c r="Y2013" s="170"/>
      <c r="Z2013" s="170"/>
      <c r="AA2013" s="170"/>
      <c r="AB2013" s="170"/>
      <c r="AC2013" s="170"/>
      <c r="AD2013" s="170"/>
      <c r="AE2013" s="170"/>
      <c r="AF2013" s="170"/>
      <c r="AG2013" s="170"/>
      <c r="AH2013" s="170"/>
      <c r="AI2013" s="170"/>
      <c r="AJ2013" s="170"/>
      <c r="AK2013" s="170"/>
      <c r="AL2013" s="170"/>
      <c r="AM2013" s="170"/>
      <c r="AN2013" s="170"/>
      <c r="AO2013" s="170"/>
      <c r="AP2013" s="170"/>
      <c r="AQ2013" s="170"/>
      <c r="AR2013" s="170"/>
      <c r="AS2013" s="170"/>
      <c r="AT2013" s="170"/>
      <c r="AU2013" s="170"/>
      <c r="AV2013" s="170"/>
      <c r="AW2013" s="170"/>
      <c r="AX2013" s="170"/>
      <c r="AY2013" s="170"/>
      <c r="AZ2013" s="170"/>
      <c r="BA2013" s="170"/>
      <c r="BB2013" s="170"/>
      <c r="BC2013" s="170"/>
      <c r="BD2013" s="170"/>
      <c r="BE2013" s="170"/>
      <c r="BF2013" s="170"/>
      <c r="BG2013" s="170"/>
      <c r="BH2013" s="170"/>
      <c r="BI2013" s="170"/>
      <c r="BJ2013" s="170"/>
      <c r="BK2013" s="170"/>
      <c r="BL2013" s="170"/>
      <c r="BM2013" s="170"/>
      <c r="BN2013" s="170"/>
      <c r="BO2013" s="170"/>
      <c r="BP2013" s="170"/>
      <c r="BQ2013" s="170"/>
      <c r="BR2013" s="170"/>
      <c r="BS2013" s="170"/>
      <c r="BT2013" s="170"/>
      <c r="BU2013" s="170"/>
      <c r="BV2013" s="170"/>
      <c r="BW2013" s="170"/>
      <c r="BX2013" s="170"/>
      <c r="BY2013" s="170"/>
      <c r="BZ2013" s="170"/>
      <c r="CA2013" s="170"/>
      <c r="CB2013" s="170"/>
      <c r="CC2013" s="170"/>
      <c r="CD2013" s="170"/>
      <c r="CE2013" s="170"/>
      <c r="CF2013" s="170"/>
      <c r="CG2013" s="170"/>
      <c r="CH2013" s="170"/>
      <c r="CI2013" s="170"/>
      <c r="CJ2013" s="170"/>
      <c r="CK2013" s="170"/>
      <c r="CL2013" s="170"/>
    </row>
    <row r="2014" spans="2:90" x14ac:dyDescent="0.4">
      <c r="B2014" s="171" t="s">
        <v>492</v>
      </c>
      <c r="E2014" s="8"/>
      <c r="H2014" s="170"/>
      <c r="I2014" s="172"/>
      <c r="J2014" s="172"/>
      <c r="K2014" s="193"/>
      <c r="L2014" s="193"/>
      <c r="M2014" s="193"/>
      <c r="N2014" s="193"/>
      <c r="O2014" s="193"/>
      <c r="P2014" s="193"/>
      <c r="R2014" s="194"/>
      <c r="S2014" s="170"/>
      <c r="T2014" s="170"/>
      <c r="U2014" s="170"/>
      <c r="V2014" s="170"/>
      <c r="W2014" s="170"/>
      <c r="X2014" s="170"/>
      <c r="Y2014" s="170"/>
      <c r="Z2014" s="170"/>
      <c r="AA2014" s="170"/>
      <c r="AB2014" s="170"/>
      <c r="AC2014" s="170"/>
      <c r="AD2014" s="170"/>
      <c r="AE2014" s="170"/>
      <c r="AF2014" s="170"/>
      <c r="AG2014" s="170"/>
      <c r="AH2014" s="170"/>
      <c r="AI2014" s="170"/>
      <c r="AJ2014" s="170"/>
      <c r="AK2014" s="170"/>
      <c r="AL2014" s="170"/>
      <c r="AM2014" s="170"/>
      <c r="AN2014" s="170"/>
      <c r="AO2014" s="170"/>
      <c r="AP2014" s="170"/>
      <c r="AQ2014" s="170"/>
      <c r="AR2014" s="170"/>
      <c r="AS2014" s="170"/>
      <c r="AT2014" s="170"/>
      <c r="AU2014" s="170"/>
      <c r="AV2014" s="170"/>
      <c r="AW2014" s="170"/>
      <c r="AX2014" s="170"/>
      <c r="AY2014" s="170"/>
      <c r="AZ2014" s="170"/>
      <c r="BA2014" s="170"/>
      <c r="BB2014" s="170"/>
      <c r="BC2014" s="170"/>
      <c r="BD2014" s="170"/>
      <c r="BE2014" s="170"/>
      <c r="BF2014" s="170"/>
      <c r="BG2014" s="170"/>
      <c r="BH2014" s="170"/>
      <c r="BI2014" s="170"/>
      <c r="BJ2014" s="170"/>
      <c r="BK2014" s="170"/>
      <c r="BL2014" s="170"/>
      <c r="BM2014" s="170"/>
      <c r="BN2014" s="170"/>
      <c r="BO2014" s="170"/>
      <c r="BP2014" s="170"/>
      <c r="BQ2014" s="170"/>
      <c r="BR2014" s="170"/>
      <c r="BS2014" s="170"/>
      <c r="BT2014" s="170"/>
      <c r="BU2014" s="170"/>
      <c r="BV2014" s="170"/>
      <c r="BW2014" s="170"/>
      <c r="BX2014" s="170"/>
      <c r="BY2014" s="170"/>
      <c r="BZ2014" s="170"/>
      <c r="CA2014" s="170"/>
      <c r="CB2014" s="170"/>
      <c r="CC2014" s="170"/>
      <c r="CD2014" s="170"/>
      <c r="CE2014" s="170"/>
      <c r="CF2014" s="170"/>
      <c r="CG2014" s="170"/>
      <c r="CH2014" s="170"/>
      <c r="CI2014" s="170"/>
      <c r="CJ2014" s="170"/>
      <c r="CK2014" s="170"/>
      <c r="CL2014" s="170"/>
    </row>
    <row r="2015" spans="2:90" x14ac:dyDescent="0.4">
      <c r="B2015" s="171" t="s">
        <v>461</v>
      </c>
      <c r="E2015" s="8"/>
      <c r="H2015" s="170"/>
      <c r="I2015" s="172"/>
      <c r="J2015" s="172"/>
      <c r="K2015" s="193"/>
      <c r="L2015" s="193"/>
      <c r="M2015" s="193"/>
      <c r="N2015" s="193"/>
      <c r="O2015" s="193"/>
      <c r="P2015" s="193"/>
      <c r="R2015" s="194"/>
      <c r="S2015" s="195" t="str">
        <f t="shared" ref="S2015:AX2015" si="2410">S$16</f>
        <v>S$12</v>
      </c>
      <c r="T2015" s="195" t="str">
        <f t="shared" si="2410"/>
        <v>T$12</v>
      </c>
      <c r="U2015" s="195" t="str">
        <f t="shared" si="2410"/>
        <v>U$12</v>
      </c>
      <c r="V2015" s="195" t="str">
        <f t="shared" si="2410"/>
        <v>V$12</v>
      </c>
      <c r="W2015" s="195" t="str">
        <f t="shared" si="2410"/>
        <v>W$12</v>
      </c>
      <c r="X2015" s="195" t="str">
        <f t="shared" si="2410"/>
        <v>X$12</v>
      </c>
      <c r="Y2015" s="195" t="str">
        <f t="shared" si="2410"/>
        <v>Y$12</v>
      </c>
      <c r="Z2015" s="195" t="str">
        <f t="shared" si="2410"/>
        <v>Z$12</v>
      </c>
      <c r="AA2015" s="195" t="str">
        <f t="shared" si="2410"/>
        <v>AA$12</v>
      </c>
      <c r="AB2015" s="195" t="str">
        <f t="shared" si="2410"/>
        <v>AB$12</v>
      </c>
      <c r="AC2015" s="195" t="str">
        <f t="shared" si="2410"/>
        <v>AC$12</v>
      </c>
      <c r="AD2015" s="195" t="str">
        <f t="shared" si="2410"/>
        <v>AD$12</v>
      </c>
      <c r="AE2015" s="195" t="str">
        <f t="shared" si="2410"/>
        <v>AE$12</v>
      </c>
      <c r="AF2015" s="195" t="str">
        <f t="shared" si="2410"/>
        <v>AF$12</v>
      </c>
      <c r="AG2015" s="195" t="str">
        <f t="shared" si="2410"/>
        <v>AG$12</v>
      </c>
      <c r="AH2015" s="195" t="str">
        <f t="shared" si="2410"/>
        <v>AH$12</v>
      </c>
      <c r="AI2015" s="195" t="str">
        <f t="shared" si="2410"/>
        <v>AI$12</v>
      </c>
      <c r="AJ2015" s="195" t="str">
        <f t="shared" si="2410"/>
        <v>AJ$12</v>
      </c>
      <c r="AK2015" s="195" t="str">
        <f t="shared" si="2410"/>
        <v>AK$12</v>
      </c>
      <c r="AL2015" s="195" t="str">
        <f t="shared" si="2410"/>
        <v>AL$12</v>
      </c>
      <c r="AM2015" s="195" t="str">
        <f t="shared" si="2410"/>
        <v>AM$12</v>
      </c>
      <c r="AN2015" s="195" t="str">
        <f t="shared" si="2410"/>
        <v>AN$12</v>
      </c>
      <c r="AO2015" s="195" t="str">
        <f t="shared" si="2410"/>
        <v>AO$12</v>
      </c>
      <c r="AP2015" s="195" t="str">
        <f t="shared" si="2410"/>
        <v>AP$12</v>
      </c>
      <c r="AQ2015" s="195" t="str">
        <f t="shared" si="2410"/>
        <v>AQ$12</v>
      </c>
      <c r="AR2015" s="195" t="str">
        <f t="shared" si="2410"/>
        <v>AR$12</v>
      </c>
      <c r="AS2015" s="195" t="str">
        <f t="shared" si="2410"/>
        <v>AS$12</v>
      </c>
      <c r="AT2015" s="195" t="str">
        <f t="shared" si="2410"/>
        <v>AT$12</v>
      </c>
      <c r="AU2015" s="195" t="str">
        <f t="shared" si="2410"/>
        <v>AU$12</v>
      </c>
      <c r="AV2015" s="195" t="str">
        <f t="shared" si="2410"/>
        <v>AV$12</v>
      </c>
      <c r="AW2015" s="195" t="str">
        <f t="shared" si="2410"/>
        <v>AW$12</v>
      </c>
      <c r="AX2015" s="195" t="str">
        <f t="shared" si="2410"/>
        <v>AX$12</v>
      </c>
      <c r="AY2015" s="195" t="str">
        <f t="shared" ref="AY2015:CD2015" si="2411">AY$16</f>
        <v>AY$12</v>
      </c>
      <c r="AZ2015" s="195" t="str">
        <f t="shared" si="2411"/>
        <v>AZ$12</v>
      </c>
      <c r="BA2015" s="195" t="str">
        <f t="shared" si="2411"/>
        <v>BA$12</v>
      </c>
      <c r="BB2015" s="195" t="str">
        <f t="shared" si="2411"/>
        <v>BB$12</v>
      </c>
      <c r="BC2015" s="195" t="str">
        <f t="shared" si="2411"/>
        <v>BC$12</v>
      </c>
      <c r="BD2015" s="195" t="str">
        <f t="shared" si="2411"/>
        <v>BD$12</v>
      </c>
      <c r="BE2015" s="195" t="str">
        <f t="shared" si="2411"/>
        <v>BE$12</v>
      </c>
      <c r="BF2015" s="195" t="str">
        <f t="shared" si="2411"/>
        <v>BF$12</v>
      </c>
      <c r="BG2015" s="195" t="str">
        <f t="shared" si="2411"/>
        <v>BG$12</v>
      </c>
      <c r="BH2015" s="195" t="str">
        <f t="shared" si="2411"/>
        <v>BH$12</v>
      </c>
      <c r="BI2015" s="195" t="str">
        <f t="shared" si="2411"/>
        <v>BI$12</v>
      </c>
      <c r="BJ2015" s="195" t="str">
        <f t="shared" si="2411"/>
        <v>BJ$12</v>
      </c>
      <c r="BK2015" s="195" t="str">
        <f t="shared" si="2411"/>
        <v>BK$12</v>
      </c>
      <c r="BL2015" s="195" t="str">
        <f t="shared" si="2411"/>
        <v>BL$12</v>
      </c>
      <c r="BM2015" s="195" t="str">
        <f t="shared" si="2411"/>
        <v>BM$12</v>
      </c>
      <c r="BN2015" s="195" t="str">
        <f t="shared" si="2411"/>
        <v>BN$12</v>
      </c>
      <c r="BO2015" s="195" t="str">
        <f t="shared" si="2411"/>
        <v>BO$12</v>
      </c>
      <c r="BP2015" s="195" t="str">
        <f t="shared" si="2411"/>
        <v>BP$12</v>
      </c>
      <c r="BQ2015" s="195" t="str">
        <f t="shared" si="2411"/>
        <v>BQ$12</v>
      </c>
      <c r="BR2015" s="195" t="str">
        <f t="shared" si="2411"/>
        <v>BR$12</v>
      </c>
      <c r="BS2015" s="195" t="str">
        <f t="shared" si="2411"/>
        <v>BS$12</v>
      </c>
      <c r="BT2015" s="195" t="str">
        <f t="shared" si="2411"/>
        <v>BT$12</v>
      </c>
      <c r="BU2015" s="195" t="str">
        <f t="shared" si="2411"/>
        <v>BU$12</v>
      </c>
      <c r="BV2015" s="195" t="str">
        <f t="shared" si="2411"/>
        <v>BV$12</v>
      </c>
      <c r="BW2015" s="195" t="str">
        <f t="shared" si="2411"/>
        <v>BW$12</v>
      </c>
      <c r="BX2015" s="195" t="str">
        <f t="shared" si="2411"/>
        <v>BX$12</v>
      </c>
      <c r="BY2015" s="195" t="str">
        <f t="shared" si="2411"/>
        <v>BY$12</v>
      </c>
      <c r="BZ2015" s="195" t="str">
        <f t="shared" si="2411"/>
        <v>BZ$12</v>
      </c>
      <c r="CA2015" s="195" t="str">
        <f t="shared" si="2411"/>
        <v>CA$12</v>
      </c>
      <c r="CB2015" s="195" t="str">
        <f t="shared" si="2411"/>
        <v>CB$12</v>
      </c>
      <c r="CC2015" s="195" t="str">
        <f t="shared" si="2411"/>
        <v>CC$12</v>
      </c>
      <c r="CD2015" s="195" t="str">
        <f t="shared" si="2411"/>
        <v>CD$12</v>
      </c>
      <c r="CE2015" s="195" t="str">
        <f t="shared" ref="CE2015:CL2015" si="2412">CE$16</f>
        <v>CE$12</v>
      </c>
      <c r="CF2015" s="195" t="str">
        <f t="shared" si="2412"/>
        <v>CF$12</v>
      </c>
      <c r="CG2015" s="195" t="str">
        <f t="shared" si="2412"/>
        <v>CG$12</v>
      </c>
      <c r="CH2015" s="195" t="str">
        <f t="shared" si="2412"/>
        <v>CH$12</v>
      </c>
      <c r="CI2015" s="195" t="str">
        <f t="shared" si="2412"/>
        <v>CI$12</v>
      </c>
      <c r="CJ2015" s="195" t="str">
        <f t="shared" si="2412"/>
        <v>CJ$12</v>
      </c>
      <c r="CK2015" s="195" t="str">
        <f t="shared" si="2412"/>
        <v>CK$12</v>
      </c>
      <c r="CL2015" s="195" t="str">
        <f t="shared" si="2412"/>
        <v>CL$12</v>
      </c>
    </row>
    <row r="2016" spans="2:90" x14ac:dyDescent="0.4">
      <c r="B2016" s="171" t="s">
        <v>462</v>
      </c>
      <c r="E2016" s="8"/>
      <c r="H2016" s="196"/>
      <c r="I2016" s="197"/>
      <c r="J2016" s="197"/>
      <c r="K2016" s="198"/>
      <c r="L2016" s="198"/>
      <c r="M2016" s="198"/>
      <c r="N2016" s="198"/>
      <c r="O2016" s="198"/>
      <c r="P2016" s="198"/>
      <c r="R2016" s="198"/>
      <c r="S2016" s="195" t="str">
        <f t="shared" ref="S2016:AX2016" si="2413">S$17</f>
        <v>S$13</v>
      </c>
      <c r="T2016" s="195" t="str">
        <f t="shared" si="2413"/>
        <v>T$13</v>
      </c>
      <c r="U2016" s="195" t="str">
        <f t="shared" si="2413"/>
        <v>U$13</v>
      </c>
      <c r="V2016" s="195" t="str">
        <f t="shared" si="2413"/>
        <v>V$13</v>
      </c>
      <c r="W2016" s="195" t="str">
        <f t="shared" si="2413"/>
        <v>W$13</v>
      </c>
      <c r="X2016" s="195" t="str">
        <f t="shared" si="2413"/>
        <v>X$13</v>
      </c>
      <c r="Y2016" s="195" t="str">
        <f t="shared" si="2413"/>
        <v>Y$13</v>
      </c>
      <c r="Z2016" s="195" t="str">
        <f t="shared" si="2413"/>
        <v>Z$13</v>
      </c>
      <c r="AA2016" s="195" t="str">
        <f t="shared" si="2413"/>
        <v>AA$13</v>
      </c>
      <c r="AB2016" s="195" t="str">
        <f t="shared" si="2413"/>
        <v>AB$13</v>
      </c>
      <c r="AC2016" s="195" t="str">
        <f t="shared" si="2413"/>
        <v>AC$13</v>
      </c>
      <c r="AD2016" s="195" t="str">
        <f t="shared" si="2413"/>
        <v>AD$13</v>
      </c>
      <c r="AE2016" s="195" t="str">
        <f t="shared" si="2413"/>
        <v>AE$13</v>
      </c>
      <c r="AF2016" s="195" t="str">
        <f t="shared" si="2413"/>
        <v>AF$13</v>
      </c>
      <c r="AG2016" s="195" t="str">
        <f t="shared" si="2413"/>
        <v>AG$13</v>
      </c>
      <c r="AH2016" s="195" t="str">
        <f t="shared" si="2413"/>
        <v>AH$13</v>
      </c>
      <c r="AI2016" s="195" t="str">
        <f t="shared" si="2413"/>
        <v>AI$13</v>
      </c>
      <c r="AJ2016" s="195" t="str">
        <f t="shared" si="2413"/>
        <v>AJ$13</v>
      </c>
      <c r="AK2016" s="195" t="str">
        <f t="shared" si="2413"/>
        <v>AK$13</v>
      </c>
      <c r="AL2016" s="195" t="str">
        <f t="shared" si="2413"/>
        <v>AL$13</v>
      </c>
      <c r="AM2016" s="195" t="str">
        <f t="shared" si="2413"/>
        <v>AM$13</v>
      </c>
      <c r="AN2016" s="195" t="str">
        <f t="shared" si="2413"/>
        <v>AN$13</v>
      </c>
      <c r="AO2016" s="195" t="str">
        <f t="shared" si="2413"/>
        <v>AO$13</v>
      </c>
      <c r="AP2016" s="195" t="str">
        <f t="shared" si="2413"/>
        <v>AP$13</v>
      </c>
      <c r="AQ2016" s="195" t="str">
        <f t="shared" si="2413"/>
        <v>AQ$13</v>
      </c>
      <c r="AR2016" s="195" t="str">
        <f t="shared" si="2413"/>
        <v>AR$13</v>
      </c>
      <c r="AS2016" s="195" t="str">
        <f t="shared" si="2413"/>
        <v>AS$13</v>
      </c>
      <c r="AT2016" s="195" t="str">
        <f t="shared" si="2413"/>
        <v>AT$13</v>
      </c>
      <c r="AU2016" s="195" t="str">
        <f t="shared" si="2413"/>
        <v>AU$13</v>
      </c>
      <c r="AV2016" s="195" t="str">
        <f t="shared" si="2413"/>
        <v>AV$13</v>
      </c>
      <c r="AW2016" s="195" t="str">
        <f t="shared" si="2413"/>
        <v>AW$13</v>
      </c>
      <c r="AX2016" s="195" t="str">
        <f t="shared" si="2413"/>
        <v>AX$13</v>
      </c>
      <c r="AY2016" s="195" t="str">
        <f t="shared" ref="AY2016:CD2016" si="2414">AY$17</f>
        <v>AY$13</v>
      </c>
      <c r="AZ2016" s="195" t="str">
        <f t="shared" si="2414"/>
        <v>AZ$13</v>
      </c>
      <c r="BA2016" s="195" t="str">
        <f t="shared" si="2414"/>
        <v>BA$13</v>
      </c>
      <c r="BB2016" s="195" t="str">
        <f t="shared" si="2414"/>
        <v>BB$13</v>
      </c>
      <c r="BC2016" s="195" t="str">
        <f t="shared" si="2414"/>
        <v>BC$13</v>
      </c>
      <c r="BD2016" s="195" t="str">
        <f t="shared" si="2414"/>
        <v>BD$13</v>
      </c>
      <c r="BE2016" s="195" t="str">
        <f t="shared" si="2414"/>
        <v>BE$13</v>
      </c>
      <c r="BF2016" s="195" t="str">
        <f t="shared" si="2414"/>
        <v>BF$13</v>
      </c>
      <c r="BG2016" s="195" t="str">
        <f t="shared" si="2414"/>
        <v>BG$13</v>
      </c>
      <c r="BH2016" s="195" t="str">
        <f t="shared" si="2414"/>
        <v>BH$13</v>
      </c>
      <c r="BI2016" s="195" t="str">
        <f t="shared" si="2414"/>
        <v>BI$13</v>
      </c>
      <c r="BJ2016" s="195" t="str">
        <f t="shared" si="2414"/>
        <v>BJ$13</v>
      </c>
      <c r="BK2016" s="195" t="str">
        <f t="shared" si="2414"/>
        <v>BK$13</v>
      </c>
      <c r="BL2016" s="195" t="str">
        <f t="shared" si="2414"/>
        <v>BL$13</v>
      </c>
      <c r="BM2016" s="195" t="str">
        <f t="shared" si="2414"/>
        <v>BM$13</v>
      </c>
      <c r="BN2016" s="195" t="str">
        <f t="shared" si="2414"/>
        <v>BN$13</v>
      </c>
      <c r="BO2016" s="195" t="str">
        <f t="shared" si="2414"/>
        <v>BO$13</v>
      </c>
      <c r="BP2016" s="195" t="str">
        <f t="shared" si="2414"/>
        <v>BP$13</v>
      </c>
      <c r="BQ2016" s="195" t="str">
        <f t="shared" si="2414"/>
        <v>BQ$13</v>
      </c>
      <c r="BR2016" s="195" t="str">
        <f t="shared" si="2414"/>
        <v>BR$13</v>
      </c>
      <c r="BS2016" s="195" t="str">
        <f t="shared" si="2414"/>
        <v>BS$13</v>
      </c>
      <c r="BT2016" s="195" t="str">
        <f t="shared" si="2414"/>
        <v>BT$13</v>
      </c>
      <c r="BU2016" s="195" t="str">
        <f t="shared" si="2414"/>
        <v>BU$13</v>
      </c>
      <c r="BV2016" s="195" t="str">
        <f t="shared" si="2414"/>
        <v>BV$13</v>
      </c>
      <c r="BW2016" s="195" t="str">
        <f t="shared" si="2414"/>
        <v>BW$13</v>
      </c>
      <c r="BX2016" s="195" t="str">
        <f t="shared" si="2414"/>
        <v>BX$13</v>
      </c>
      <c r="BY2016" s="195" t="str">
        <f t="shared" si="2414"/>
        <v>BY$13</v>
      </c>
      <c r="BZ2016" s="195" t="str">
        <f t="shared" si="2414"/>
        <v>BZ$13</v>
      </c>
      <c r="CA2016" s="195" t="str">
        <f t="shared" si="2414"/>
        <v>CA$13</v>
      </c>
      <c r="CB2016" s="195" t="str">
        <f t="shared" si="2414"/>
        <v>CB$13</v>
      </c>
      <c r="CC2016" s="195" t="str">
        <f t="shared" si="2414"/>
        <v>CC$13</v>
      </c>
      <c r="CD2016" s="195" t="str">
        <f t="shared" si="2414"/>
        <v>CD$13</v>
      </c>
      <c r="CE2016" s="195" t="str">
        <f t="shared" ref="CE2016:CL2016" si="2415">CE$17</f>
        <v>CE$13</v>
      </c>
      <c r="CF2016" s="195" t="str">
        <f t="shared" si="2415"/>
        <v>CF$13</v>
      </c>
      <c r="CG2016" s="195" t="str">
        <f t="shared" si="2415"/>
        <v>CG$13</v>
      </c>
      <c r="CH2016" s="195" t="str">
        <f t="shared" si="2415"/>
        <v>CH$13</v>
      </c>
      <c r="CI2016" s="195" t="str">
        <f t="shared" si="2415"/>
        <v>CI$13</v>
      </c>
      <c r="CJ2016" s="195" t="str">
        <f t="shared" si="2415"/>
        <v>CJ$13</v>
      </c>
      <c r="CK2016" s="195" t="str">
        <f t="shared" si="2415"/>
        <v>CK$13</v>
      </c>
      <c r="CL2016" s="195" t="str">
        <f t="shared" si="2415"/>
        <v>CL$13</v>
      </c>
    </row>
    <row r="2017" spans="2:90" x14ac:dyDescent="0.4">
      <c r="B2017" s="171" t="s">
        <v>491</v>
      </c>
      <c r="E2017" s="8"/>
      <c r="H2017" s="196"/>
      <c r="I2017" s="197"/>
      <c r="J2017" s="197"/>
      <c r="K2017" s="198"/>
      <c r="L2017" s="198"/>
      <c r="M2017" s="198"/>
      <c r="N2017" s="198"/>
      <c r="O2017" s="198"/>
      <c r="P2017" s="198"/>
      <c r="R2017" s="198"/>
      <c r="S2017" s="186"/>
      <c r="T2017" s="186"/>
      <c r="U2017" s="186"/>
      <c r="V2017" s="186"/>
      <c r="W2017" s="186"/>
      <c r="X2017" s="186"/>
      <c r="Y2017" s="186"/>
      <c r="Z2017" s="186"/>
      <c r="AA2017" s="186"/>
      <c r="AB2017" s="186"/>
      <c r="AC2017" s="186"/>
      <c r="AD2017" s="186"/>
      <c r="AE2017" s="186"/>
      <c r="AF2017" s="186"/>
      <c r="AG2017" s="186"/>
      <c r="AH2017" s="186"/>
      <c r="AI2017" s="186"/>
      <c r="AJ2017" s="186"/>
      <c r="AK2017" s="186"/>
      <c r="AL2017" s="186"/>
      <c r="AM2017" s="186"/>
      <c r="AN2017" s="186"/>
      <c r="AO2017" s="186"/>
      <c r="AP2017" s="186"/>
      <c r="AQ2017" s="186"/>
      <c r="AR2017" s="186"/>
      <c r="AS2017" s="186"/>
      <c r="AT2017" s="186"/>
      <c r="AU2017" s="186"/>
      <c r="AV2017" s="186"/>
      <c r="AW2017" s="186"/>
      <c r="AX2017" s="186"/>
      <c r="AY2017" s="186"/>
      <c r="AZ2017" s="186"/>
      <c r="BA2017" s="186"/>
      <c r="BB2017" s="186"/>
      <c r="BC2017" s="186"/>
      <c r="BD2017" s="186"/>
      <c r="BE2017" s="186"/>
      <c r="BF2017" s="186"/>
      <c r="BG2017" s="186"/>
      <c r="BH2017" s="186"/>
      <c r="BI2017" s="186"/>
      <c r="BJ2017" s="186"/>
      <c r="BK2017" s="186"/>
      <c r="BL2017" s="186"/>
      <c r="BM2017" s="186"/>
      <c r="BN2017" s="186"/>
      <c r="BO2017" s="186"/>
      <c r="BP2017" s="186"/>
      <c r="BQ2017" s="186"/>
      <c r="BR2017" s="186"/>
      <c r="BS2017" s="186"/>
      <c r="BT2017" s="186"/>
      <c r="BU2017" s="186"/>
      <c r="BV2017" s="186"/>
      <c r="BW2017" s="186"/>
      <c r="BX2017" s="186"/>
      <c r="BY2017" s="186"/>
      <c r="BZ2017" s="186"/>
      <c r="CA2017" s="186"/>
      <c r="CB2017" s="186"/>
      <c r="CC2017" s="186"/>
      <c r="CD2017" s="186"/>
      <c r="CE2017" s="186"/>
      <c r="CF2017" s="186"/>
      <c r="CG2017" s="186"/>
      <c r="CH2017" s="186"/>
      <c r="CI2017" s="186"/>
      <c r="CJ2017" s="186"/>
      <c r="CK2017" s="186"/>
      <c r="CL2017" s="186"/>
    </row>
    <row r="2018" spans="2:90" x14ac:dyDescent="0.4">
      <c r="B2018" s="171" t="s">
        <v>505</v>
      </c>
      <c r="E2018" s="8"/>
      <c r="H2018" s="196"/>
      <c r="I2018" s="197"/>
      <c r="J2018" s="197"/>
      <c r="K2018" s="198"/>
      <c r="L2018" s="198"/>
      <c r="M2018" s="198"/>
      <c r="N2018" s="198"/>
      <c r="O2018" s="198"/>
      <c r="P2018" s="198"/>
      <c r="R2018" s="198"/>
      <c r="S2018" s="186"/>
      <c r="T2018" s="186"/>
      <c r="U2018" s="186"/>
      <c r="V2018" s="186"/>
      <c r="W2018" s="186"/>
      <c r="X2018" s="186"/>
      <c r="Y2018" s="186"/>
      <c r="Z2018" s="186"/>
      <c r="AA2018" s="186"/>
      <c r="AB2018" s="186"/>
      <c r="AC2018" s="186"/>
      <c r="AD2018" s="186"/>
      <c r="AE2018" s="186"/>
      <c r="AF2018" s="186"/>
      <c r="AG2018" s="186"/>
      <c r="AH2018" s="186"/>
      <c r="AI2018" s="186"/>
      <c r="AJ2018" s="186"/>
      <c r="AK2018" s="186"/>
      <c r="AL2018" s="186"/>
      <c r="AM2018" s="186"/>
      <c r="AN2018" s="186"/>
      <c r="AO2018" s="186"/>
      <c r="AP2018" s="186"/>
      <c r="AQ2018" s="186"/>
      <c r="AR2018" s="186"/>
      <c r="AS2018" s="186"/>
      <c r="AT2018" s="186"/>
      <c r="AU2018" s="186"/>
      <c r="AV2018" s="186"/>
      <c r="AW2018" s="186"/>
      <c r="AX2018" s="186"/>
      <c r="AY2018" s="186"/>
      <c r="AZ2018" s="186"/>
      <c r="BA2018" s="186"/>
      <c r="BB2018" s="186"/>
      <c r="BC2018" s="186"/>
      <c r="BD2018" s="186"/>
      <c r="BE2018" s="186"/>
      <c r="BF2018" s="186"/>
      <c r="BG2018" s="186"/>
      <c r="BH2018" s="186"/>
      <c r="BI2018" s="186"/>
      <c r="BJ2018" s="186"/>
      <c r="BK2018" s="186"/>
      <c r="BL2018" s="186"/>
      <c r="BM2018" s="186"/>
      <c r="BN2018" s="186"/>
      <c r="BO2018" s="186"/>
      <c r="BP2018" s="186"/>
      <c r="BQ2018" s="186"/>
      <c r="BR2018" s="186"/>
      <c r="BS2018" s="186"/>
      <c r="BT2018" s="186"/>
      <c r="BU2018" s="186"/>
      <c r="BV2018" s="186"/>
      <c r="BW2018" s="186"/>
      <c r="BX2018" s="186"/>
      <c r="BY2018" s="186"/>
      <c r="BZ2018" s="186"/>
      <c r="CA2018" s="186"/>
      <c r="CB2018" s="186"/>
      <c r="CC2018" s="186"/>
      <c r="CD2018" s="186"/>
      <c r="CE2018" s="186"/>
      <c r="CF2018" s="186"/>
      <c r="CG2018" s="186"/>
      <c r="CH2018" s="186"/>
      <c r="CI2018" s="186"/>
      <c r="CJ2018" s="186"/>
      <c r="CK2018" s="186"/>
      <c r="CL2018" s="186"/>
    </row>
    <row r="2019" spans="2:90" x14ac:dyDescent="0.4">
      <c r="B2019" s="171" t="s">
        <v>463</v>
      </c>
      <c r="E2019" s="8"/>
      <c r="H2019" s="196"/>
      <c r="I2019" s="197"/>
      <c r="J2019" s="197"/>
      <c r="K2019" s="198"/>
      <c r="L2019" s="198"/>
      <c r="M2019" s="198"/>
      <c r="N2019" s="198"/>
      <c r="O2019" s="198"/>
      <c r="P2019" s="198"/>
      <c r="R2019" s="198"/>
      <c r="S2019" s="186" t="str">
        <f t="shared" ref="S2019:AX2019" si="2416">S$18</f>
        <v>S$14</v>
      </c>
      <c r="T2019" s="186" t="str">
        <f t="shared" si="2416"/>
        <v>T$14</v>
      </c>
      <c r="U2019" s="186" t="str">
        <f t="shared" si="2416"/>
        <v>U$14</v>
      </c>
      <c r="V2019" s="186" t="str">
        <f t="shared" si="2416"/>
        <v>V$14</v>
      </c>
      <c r="W2019" s="186" t="str">
        <f t="shared" si="2416"/>
        <v>W$14</v>
      </c>
      <c r="X2019" s="186" t="str">
        <f t="shared" si="2416"/>
        <v>X$14</v>
      </c>
      <c r="Y2019" s="186" t="str">
        <f t="shared" si="2416"/>
        <v>Y$14</v>
      </c>
      <c r="Z2019" s="186" t="str">
        <f t="shared" si="2416"/>
        <v>Z$14</v>
      </c>
      <c r="AA2019" s="186" t="str">
        <f t="shared" si="2416"/>
        <v>AA$14</v>
      </c>
      <c r="AB2019" s="186" t="str">
        <f t="shared" si="2416"/>
        <v>AB$14</v>
      </c>
      <c r="AC2019" s="186" t="str">
        <f t="shared" si="2416"/>
        <v>AC$14</v>
      </c>
      <c r="AD2019" s="186" t="str">
        <f t="shared" si="2416"/>
        <v>AD$14</v>
      </c>
      <c r="AE2019" s="186" t="str">
        <f t="shared" si="2416"/>
        <v>AE$14</v>
      </c>
      <c r="AF2019" s="186" t="str">
        <f t="shared" si="2416"/>
        <v>AF$14</v>
      </c>
      <c r="AG2019" s="186" t="str">
        <f t="shared" si="2416"/>
        <v>AG$14</v>
      </c>
      <c r="AH2019" s="186" t="str">
        <f t="shared" si="2416"/>
        <v>AH$14</v>
      </c>
      <c r="AI2019" s="186" t="str">
        <f t="shared" si="2416"/>
        <v>AI$14</v>
      </c>
      <c r="AJ2019" s="186" t="str">
        <f t="shared" si="2416"/>
        <v>AJ$14</v>
      </c>
      <c r="AK2019" s="186" t="str">
        <f t="shared" si="2416"/>
        <v>AK$14</v>
      </c>
      <c r="AL2019" s="186" t="str">
        <f t="shared" si="2416"/>
        <v>AL$14</v>
      </c>
      <c r="AM2019" s="186" t="str">
        <f t="shared" si="2416"/>
        <v>AM$14</v>
      </c>
      <c r="AN2019" s="186" t="str">
        <f t="shared" si="2416"/>
        <v>AN$14</v>
      </c>
      <c r="AO2019" s="186" t="str">
        <f t="shared" si="2416"/>
        <v>AO$14</v>
      </c>
      <c r="AP2019" s="186" t="str">
        <f t="shared" si="2416"/>
        <v>AP$14</v>
      </c>
      <c r="AQ2019" s="186" t="str">
        <f t="shared" si="2416"/>
        <v>AQ$14</v>
      </c>
      <c r="AR2019" s="186" t="str">
        <f t="shared" si="2416"/>
        <v>AR$14</v>
      </c>
      <c r="AS2019" s="186" t="str">
        <f t="shared" si="2416"/>
        <v>AS$14</v>
      </c>
      <c r="AT2019" s="186" t="str">
        <f t="shared" si="2416"/>
        <v>AT$14</v>
      </c>
      <c r="AU2019" s="186" t="str">
        <f t="shared" si="2416"/>
        <v>AU$14</v>
      </c>
      <c r="AV2019" s="186" t="str">
        <f t="shared" si="2416"/>
        <v>AV$14</v>
      </c>
      <c r="AW2019" s="186" t="str">
        <f t="shared" si="2416"/>
        <v>AW$14</v>
      </c>
      <c r="AX2019" s="186" t="str">
        <f t="shared" si="2416"/>
        <v>AX$14</v>
      </c>
      <c r="AY2019" s="186" t="str">
        <f t="shared" ref="AY2019:CD2019" si="2417">AY$18</f>
        <v>AY$14</v>
      </c>
      <c r="AZ2019" s="186" t="str">
        <f t="shared" si="2417"/>
        <v>AZ$14</v>
      </c>
      <c r="BA2019" s="186" t="str">
        <f t="shared" si="2417"/>
        <v>BA$14</v>
      </c>
      <c r="BB2019" s="186" t="str">
        <f t="shared" si="2417"/>
        <v>BB$14</v>
      </c>
      <c r="BC2019" s="186" t="str">
        <f t="shared" si="2417"/>
        <v>BC$14</v>
      </c>
      <c r="BD2019" s="186" t="str">
        <f t="shared" si="2417"/>
        <v>BD$14</v>
      </c>
      <c r="BE2019" s="186" t="str">
        <f t="shared" si="2417"/>
        <v>BE$14</v>
      </c>
      <c r="BF2019" s="186" t="str">
        <f t="shared" si="2417"/>
        <v>BF$14</v>
      </c>
      <c r="BG2019" s="186" t="str">
        <f t="shared" si="2417"/>
        <v>BG$14</v>
      </c>
      <c r="BH2019" s="186" t="str">
        <f t="shared" si="2417"/>
        <v>BH$14</v>
      </c>
      <c r="BI2019" s="186" t="str">
        <f t="shared" si="2417"/>
        <v>BI$14</v>
      </c>
      <c r="BJ2019" s="186" t="str">
        <f t="shared" si="2417"/>
        <v>BJ$14</v>
      </c>
      <c r="BK2019" s="186" t="str">
        <f t="shared" si="2417"/>
        <v>BK$14</v>
      </c>
      <c r="BL2019" s="186" t="str">
        <f t="shared" si="2417"/>
        <v>BL$14</v>
      </c>
      <c r="BM2019" s="186" t="str">
        <f t="shared" si="2417"/>
        <v>BM$14</v>
      </c>
      <c r="BN2019" s="186" t="str">
        <f t="shared" si="2417"/>
        <v>BN$14</v>
      </c>
      <c r="BO2019" s="186" t="str">
        <f t="shared" si="2417"/>
        <v>BO$14</v>
      </c>
      <c r="BP2019" s="186" t="str">
        <f t="shared" si="2417"/>
        <v>BP$14</v>
      </c>
      <c r="BQ2019" s="186" t="str">
        <f t="shared" si="2417"/>
        <v>BQ$14</v>
      </c>
      <c r="BR2019" s="186" t="str">
        <f t="shared" si="2417"/>
        <v>BR$14</v>
      </c>
      <c r="BS2019" s="186" t="str">
        <f t="shared" si="2417"/>
        <v>BS$14</v>
      </c>
      <c r="BT2019" s="186" t="str">
        <f t="shared" si="2417"/>
        <v>BT$14</v>
      </c>
      <c r="BU2019" s="186" t="str">
        <f t="shared" si="2417"/>
        <v>BU$14</v>
      </c>
      <c r="BV2019" s="186" t="str">
        <f t="shared" si="2417"/>
        <v>BV$14</v>
      </c>
      <c r="BW2019" s="186" t="str">
        <f t="shared" si="2417"/>
        <v>BW$14</v>
      </c>
      <c r="BX2019" s="186" t="str">
        <f t="shared" si="2417"/>
        <v>BX$14</v>
      </c>
      <c r="BY2019" s="186" t="str">
        <f t="shared" si="2417"/>
        <v>BY$14</v>
      </c>
      <c r="BZ2019" s="186" t="str">
        <f t="shared" si="2417"/>
        <v>BZ$14</v>
      </c>
      <c r="CA2019" s="186" t="str">
        <f t="shared" si="2417"/>
        <v>CA$14</v>
      </c>
      <c r="CB2019" s="186" t="str">
        <f t="shared" si="2417"/>
        <v>CB$14</v>
      </c>
      <c r="CC2019" s="186" t="str">
        <f t="shared" si="2417"/>
        <v>CC$14</v>
      </c>
      <c r="CD2019" s="186" t="str">
        <f t="shared" si="2417"/>
        <v>CD$14</v>
      </c>
      <c r="CE2019" s="186" t="str">
        <f t="shared" ref="CE2019:CL2019" si="2418">CE$18</f>
        <v>CE$14</v>
      </c>
      <c r="CF2019" s="186" t="str">
        <f t="shared" si="2418"/>
        <v>CF$14</v>
      </c>
      <c r="CG2019" s="186" t="str">
        <f t="shared" si="2418"/>
        <v>CG$14</v>
      </c>
      <c r="CH2019" s="186" t="str">
        <f t="shared" si="2418"/>
        <v>CH$14</v>
      </c>
      <c r="CI2019" s="186" t="str">
        <f t="shared" si="2418"/>
        <v>CI$14</v>
      </c>
      <c r="CJ2019" s="186" t="str">
        <f t="shared" si="2418"/>
        <v>CJ$14</v>
      </c>
      <c r="CK2019" s="186" t="str">
        <f t="shared" si="2418"/>
        <v>CK$14</v>
      </c>
      <c r="CL2019" s="186" t="str">
        <f t="shared" si="2418"/>
        <v>CL$14</v>
      </c>
    </row>
    <row r="2020" spans="2:90" x14ac:dyDescent="0.4">
      <c r="B2020" s="171" t="s">
        <v>464</v>
      </c>
      <c r="E2020" s="8"/>
      <c r="H2020" s="196"/>
      <c r="I2020" s="197"/>
      <c r="J2020" s="197"/>
      <c r="K2020" s="198"/>
      <c r="L2020" s="198"/>
      <c r="M2020" s="198"/>
      <c r="N2020" s="198"/>
      <c r="O2020" s="198"/>
      <c r="P2020" s="198"/>
      <c r="R2020" s="198"/>
      <c r="S2020" s="186" t="str">
        <f t="shared" ref="S2020:AX2020" si="2419">S$19</f>
        <v>S$15</v>
      </c>
      <c r="T2020" s="186" t="str">
        <f t="shared" si="2419"/>
        <v>T$15</v>
      </c>
      <c r="U2020" s="186" t="str">
        <f t="shared" si="2419"/>
        <v>U$15</v>
      </c>
      <c r="V2020" s="186" t="str">
        <f t="shared" si="2419"/>
        <v>V$15</v>
      </c>
      <c r="W2020" s="186" t="str">
        <f t="shared" si="2419"/>
        <v>W$15</v>
      </c>
      <c r="X2020" s="186" t="str">
        <f t="shared" si="2419"/>
        <v>X$15</v>
      </c>
      <c r="Y2020" s="186" t="str">
        <f t="shared" si="2419"/>
        <v>Y$15</v>
      </c>
      <c r="Z2020" s="186" t="str">
        <f t="shared" si="2419"/>
        <v>Z$15</v>
      </c>
      <c r="AA2020" s="186" t="str">
        <f t="shared" si="2419"/>
        <v>AA$15</v>
      </c>
      <c r="AB2020" s="186" t="str">
        <f t="shared" si="2419"/>
        <v>AB$15</v>
      </c>
      <c r="AC2020" s="186" t="str">
        <f t="shared" si="2419"/>
        <v>AC$15</v>
      </c>
      <c r="AD2020" s="186" t="str">
        <f t="shared" si="2419"/>
        <v>AD$15</v>
      </c>
      <c r="AE2020" s="186" t="str">
        <f t="shared" si="2419"/>
        <v>AE$15</v>
      </c>
      <c r="AF2020" s="186" t="str">
        <f t="shared" si="2419"/>
        <v>AF$15</v>
      </c>
      <c r="AG2020" s="186" t="str">
        <f t="shared" si="2419"/>
        <v>AG$15</v>
      </c>
      <c r="AH2020" s="186" t="str">
        <f t="shared" si="2419"/>
        <v>AH$15</v>
      </c>
      <c r="AI2020" s="186" t="str">
        <f t="shared" si="2419"/>
        <v>AI$15</v>
      </c>
      <c r="AJ2020" s="186" t="str">
        <f t="shared" si="2419"/>
        <v>AJ$15</v>
      </c>
      <c r="AK2020" s="186" t="str">
        <f t="shared" si="2419"/>
        <v>AK$15</v>
      </c>
      <c r="AL2020" s="186" t="str">
        <f t="shared" si="2419"/>
        <v>AL$15</v>
      </c>
      <c r="AM2020" s="186" t="str">
        <f t="shared" si="2419"/>
        <v>AM$15</v>
      </c>
      <c r="AN2020" s="186" t="str">
        <f t="shared" si="2419"/>
        <v>AN$15</v>
      </c>
      <c r="AO2020" s="186" t="str">
        <f t="shared" si="2419"/>
        <v>AO$15</v>
      </c>
      <c r="AP2020" s="186" t="str">
        <f t="shared" si="2419"/>
        <v>AP$15</v>
      </c>
      <c r="AQ2020" s="186" t="str">
        <f t="shared" si="2419"/>
        <v>AQ$15</v>
      </c>
      <c r="AR2020" s="186" t="str">
        <f t="shared" si="2419"/>
        <v>AR$15</v>
      </c>
      <c r="AS2020" s="186" t="str">
        <f t="shared" si="2419"/>
        <v>AS$15</v>
      </c>
      <c r="AT2020" s="186" t="str">
        <f t="shared" si="2419"/>
        <v>AT$15</v>
      </c>
      <c r="AU2020" s="186" t="str">
        <f t="shared" si="2419"/>
        <v>AU$15</v>
      </c>
      <c r="AV2020" s="186" t="str">
        <f t="shared" si="2419"/>
        <v>AV$15</v>
      </c>
      <c r="AW2020" s="186" t="str">
        <f t="shared" si="2419"/>
        <v>AW$15</v>
      </c>
      <c r="AX2020" s="186" t="str">
        <f t="shared" si="2419"/>
        <v>AX$15</v>
      </c>
      <c r="AY2020" s="186" t="str">
        <f t="shared" ref="AY2020:CD2020" si="2420">AY$19</f>
        <v>AY$15</v>
      </c>
      <c r="AZ2020" s="186" t="str">
        <f t="shared" si="2420"/>
        <v>AZ$15</v>
      </c>
      <c r="BA2020" s="186" t="str">
        <f t="shared" si="2420"/>
        <v>BA$15</v>
      </c>
      <c r="BB2020" s="186" t="str">
        <f t="shared" si="2420"/>
        <v>BB$15</v>
      </c>
      <c r="BC2020" s="186" t="str">
        <f t="shared" si="2420"/>
        <v>BC$15</v>
      </c>
      <c r="BD2020" s="186" t="str">
        <f t="shared" si="2420"/>
        <v>BD$15</v>
      </c>
      <c r="BE2020" s="186" t="str">
        <f t="shared" si="2420"/>
        <v>BE$15</v>
      </c>
      <c r="BF2020" s="186" t="str">
        <f t="shared" si="2420"/>
        <v>BF$15</v>
      </c>
      <c r="BG2020" s="186" t="str">
        <f t="shared" si="2420"/>
        <v>BG$15</v>
      </c>
      <c r="BH2020" s="186" t="str">
        <f t="shared" si="2420"/>
        <v>BH$15</v>
      </c>
      <c r="BI2020" s="186" t="str">
        <f t="shared" si="2420"/>
        <v>BI$15</v>
      </c>
      <c r="BJ2020" s="186" t="str">
        <f t="shared" si="2420"/>
        <v>BJ$15</v>
      </c>
      <c r="BK2020" s="186" t="str">
        <f t="shared" si="2420"/>
        <v>BK$15</v>
      </c>
      <c r="BL2020" s="186" t="str">
        <f t="shared" si="2420"/>
        <v>BL$15</v>
      </c>
      <c r="BM2020" s="186" t="str">
        <f t="shared" si="2420"/>
        <v>BM$15</v>
      </c>
      <c r="BN2020" s="186" t="str">
        <f t="shared" si="2420"/>
        <v>BN$15</v>
      </c>
      <c r="BO2020" s="186" t="str">
        <f t="shared" si="2420"/>
        <v>BO$15</v>
      </c>
      <c r="BP2020" s="186" t="str">
        <f t="shared" si="2420"/>
        <v>BP$15</v>
      </c>
      <c r="BQ2020" s="186" t="str">
        <f t="shared" si="2420"/>
        <v>BQ$15</v>
      </c>
      <c r="BR2020" s="186" t="str">
        <f t="shared" si="2420"/>
        <v>BR$15</v>
      </c>
      <c r="BS2020" s="186" t="str">
        <f t="shared" si="2420"/>
        <v>BS$15</v>
      </c>
      <c r="BT2020" s="186" t="str">
        <f t="shared" si="2420"/>
        <v>BT$15</v>
      </c>
      <c r="BU2020" s="186" t="str">
        <f t="shared" si="2420"/>
        <v>BU$15</v>
      </c>
      <c r="BV2020" s="186" t="str">
        <f t="shared" si="2420"/>
        <v>BV$15</v>
      </c>
      <c r="BW2020" s="186" t="str">
        <f t="shared" si="2420"/>
        <v>BW$15</v>
      </c>
      <c r="BX2020" s="186" t="str">
        <f t="shared" si="2420"/>
        <v>BX$15</v>
      </c>
      <c r="BY2020" s="186" t="str">
        <f t="shared" si="2420"/>
        <v>BY$15</v>
      </c>
      <c r="BZ2020" s="186" t="str">
        <f t="shared" si="2420"/>
        <v>BZ$15</v>
      </c>
      <c r="CA2020" s="186" t="str">
        <f t="shared" si="2420"/>
        <v>CA$15</v>
      </c>
      <c r="CB2020" s="186" t="str">
        <f t="shared" si="2420"/>
        <v>CB$15</v>
      </c>
      <c r="CC2020" s="186" t="str">
        <f t="shared" si="2420"/>
        <v>CC$15</v>
      </c>
      <c r="CD2020" s="186" t="str">
        <f t="shared" si="2420"/>
        <v>CD$15</v>
      </c>
      <c r="CE2020" s="186" t="str">
        <f t="shared" ref="CE2020:CL2020" si="2421">CE$19</f>
        <v>CE$15</v>
      </c>
      <c r="CF2020" s="186" t="str">
        <f t="shared" si="2421"/>
        <v>CF$15</v>
      </c>
      <c r="CG2020" s="186" t="str">
        <f t="shared" si="2421"/>
        <v>CG$15</v>
      </c>
      <c r="CH2020" s="186" t="str">
        <f t="shared" si="2421"/>
        <v>CH$15</v>
      </c>
      <c r="CI2020" s="186" t="str">
        <f t="shared" si="2421"/>
        <v>CI$15</v>
      </c>
      <c r="CJ2020" s="186" t="str">
        <f t="shared" si="2421"/>
        <v>CJ$15</v>
      </c>
      <c r="CK2020" s="186" t="str">
        <f t="shared" si="2421"/>
        <v>CK$15</v>
      </c>
      <c r="CL2020" s="186" t="str">
        <f t="shared" si="2421"/>
        <v>CL$15</v>
      </c>
    </row>
    <row r="2021" spans="2:90" x14ac:dyDescent="0.4">
      <c r="B2021" s="66" t="s">
        <v>252</v>
      </c>
      <c r="C2021" s="31"/>
      <c r="D2021" t="s">
        <v>762</v>
      </c>
      <c r="E2021" s="8" t="str">
        <f t="shared" si="2366"/>
        <v>2021 FAPPER-S</v>
      </c>
      <c r="F2021" t="s">
        <v>254</v>
      </c>
      <c r="G2021" s="31" t="s">
        <v>81</v>
      </c>
      <c r="H2021" s="22"/>
      <c r="I2021" s="287"/>
      <c r="J2021" s="287"/>
      <c r="K2021" s="22"/>
      <c r="L2021" s="22"/>
      <c r="M2021" s="22"/>
      <c r="N2021" s="22"/>
      <c r="O2021" s="22"/>
      <c r="P2021" s="22"/>
      <c r="R2021" s="66"/>
      <c r="S2021" s="288"/>
      <c r="T2021" s="288"/>
      <c r="U2021" s="288"/>
      <c r="V2021" s="288"/>
      <c r="W2021" s="288"/>
      <c r="X2021" s="288"/>
      <c r="Y2021" s="288"/>
      <c r="Z2021" s="288"/>
      <c r="AA2021" s="288"/>
      <c r="AB2021" s="288"/>
      <c r="AC2021" s="288"/>
      <c r="AD2021" s="288"/>
      <c r="AE2021" s="288"/>
      <c r="AF2021" s="288"/>
      <c r="AG2021" s="288"/>
      <c r="AH2021" s="288"/>
      <c r="AI2021" s="288"/>
      <c r="AJ2021" s="288"/>
      <c r="AK2021" s="288"/>
      <c r="AL2021" s="288"/>
      <c r="AM2021" s="288"/>
      <c r="AN2021" s="288"/>
      <c r="AO2021" s="288"/>
      <c r="AP2021" s="288"/>
      <c r="AQ2021" s="288"/>
      <c r="AR2021" s="288"/>
      <c r="AS2021" s="288"/>
      <c r="AT2021" s="288"/>
      <c r="AU2021" s="288"/>
      <c r="AV2021" s="288"/>
      <c r="AW2021" s="288"/>
      <c r="AX2021" s="288"/>
      <c r="AY2021" s="288"/>
      <c r="AZ2021" s="288"/>
      <c r="BA2021" s="288"/>
      <c r="BB2021" s="288"/>
      <c r="BC2021" s="288"/>
      <c r="BD2021" s="288"/>
      <c r="BE2021" s="288"/>
      <c r="BF2021" s="288"/>
      <c r="BG2021" s="288"/>
      <c r="BH2021" s="288"/>
      <c r="BI2021" s="288"/>
      <c r="BJ2021" s="288"/>
      <c r="BK2021" s="288"/>
      <c r="BL2021" s="288"/>
      <c r="BM2021" s="288"/>
      <c r="BN2021" s="288"/>
      <c r="BO2021" s="288"/>
      <c r="BP2021" s="288"/>
      <c r="BQ2021" s="288"/>
      <c r="BR2021" s="288"/>
      <c r="BS2021" s="288"/>
      <c r="BT2021" s="288"/>
      <c r="BU2021" s="288"/>
      <c r="BV2021" s="288"/>
      <c r="BW2021" s="288"/>
      <c r="BX2021" s="288"/>
      <c r="BY2021" s="288"/>
      <c r="BZ2021" s="288"/>
      <c r="CA2021" s="288"/>
      <c r="CB2021" s="288"/>
      <c r="CC2021" s="288"/>
      <c r="CD2021" s="288"/>
      <c r="CE2021" s="288"/>
      <c r="CF2021" s="288"/>
      <c r="CG2021" s="288"/>
      <c r="CH2021" s="288"/>
      <c r="CI2021" s="288"/>
      <c r="CJ2021" s="288"/>
      <c r="CK2021" s="288"/>
      <c r="CL2021" s="288"/>
    </row>
    <row r="2022" spans="2:90" x14ac:dyDescent="0.4">
      <c r="B2022" s="126" t="str">
        <f>"Assumptions - "&amp;B2021</f>
        <v>Assumptions - Revenue driven PP&amp;E:</v>
      </c>
      <c r="C2022" s="8"/>
      <c r="D2022" t="s">
        <v>762</v>
      </c>
      <c r="E2022" s="8" t="str">
        <f t="shared" ref="E2022" si="2422">ROW()&amp;" "&amp;D2022</f>
        <v>2022 FAPPER-S</v>
      </c>
      <c r="G2022" s="8" t="str">
        <f>E2022</f>
        <v>2022 FAPPER-S</v>
      </c>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row>
    <row r="2023" spans="2:90" x14ac:dyDescent="0.4">
      <c r="B2023" s="141" t="s">
        <v>206</v>
      </c>
      <c r="C2023" s="8"/>
      <c r="D2023" t="s">
        <v>762</v>
      </c>
      <c r="E2023" s="8" t="str">
        <f t="shared" si="2366"/>
        <v>2023 FAPPER-S</v>
      </c>
      <c r="G2023" s="8" t="str">
        <f>E2023</f>
        <v>2023 FAPPER-S</v>
      </c>
      <c r="H2023" s="57">
        <v>5</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row>
    <row r="2024" spans="2:90" x14ac:dyDescent="0.4">
      <c r="B2024" s="141" t="s">
        <v>207</v>
      </c>
      <c r="C2024" s="8"/>
      <c r="D2024" t="s">
        <v>762</v>
      </c>
      <c r="E2024" s="8" t="str">
        <f t="shared" si="2366"/>
        <v>2024 FAPPER-S</v>
      </c>
      <c r="G2024" s="8" t="str">
        <f>E2024</f>
        <v>2024 FAPPER-S</v>
      </c>
      <c r="H2024" s="57">
        <v>1</v>
      </c>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row>
    <row r="2025" spans="2:90" x14ac:dyDescent="0.4">
      <c r="C2025" s="8"/>
      <c r="D2025" t="s">
        <v>762</v>
      </c>
      <c r="E2025" s="8" t="str">
        <f t="shared" si="2366"/>
        <v>2025 FAPPER-S</v>
      </c>
      <c r="G2025" s="8"/>
      <c r="S2025" s="72"/>
      <c r="T2025" s="72"/>
      <c r="U2025" s="72"/>
      <c r="V2025" s="72"/>
      <c r="W2025" s="72"/>
      <c r="X2025" s="72"/>
      <c r="Y2025" s="72"/>
      <c r="Z2025" s="72"/>
      <c r="AA2025" s="72"/>
      <c r="AB2025" s="72"/>
      <c r="AC2025" s="72"/>
      <c r="AD2025" s="72"/>
      <c r="AE2025" s="72"/>
      <c r="AF2025" s="72"/>
      <c r="AG2025" s="72"/>
      <c r="AH2025" s="72"/>
      <c r="AI2025" s="72"/>
      <c r="AJ2025" s="72"/>
      <c r="AK2025" s="72"/>
      <c r="AL2025" s="72"/>
      <c r="AM2025" s="72"/>
      <c r="AN2025" s="72"/>
      <c r="AO2025" s="72"/>
      <c r="AP2025" s="72"/>
      <c r="AQ2025" s="72"/>
      <c r="AR2025" s="72"/>
      <c r="AS2025" s="72"/>
      <c r="AT2025" s="72"/>
      <c r="AU2025" s="72"/>
      <c r="AV2025" s="72"/>
      <c r="AW2025" s="72"/>
      <c r="AX2025" s="72"/>
      <c r="AY2025" s="72"/>
      <c r="AZ2025" s="72"/>
      <c r="BA2025" s="72"/>
      <c r="BB2025" s="72"/>
      <c r="BC2025" s="72"/>
      <c r="BD2025" s="72"/>
      <c r="BE2025" s="72"/>
      <c r="BF2025" s="72"/>
      <c r="BG2025" s="72"/>
      <c r="BH2025" s="72"/>
      <c r="BI2025" s="72"/>
      <c r="BJ2025" s="72"/>
      <c r="BK2025" s="72"/>
      <c r="BL2025" s="72"/>
      <c r="BM2025" s="72"/>
      <c r="BN2025" s="72"/>
      <c r="BO2025" s="72"/>
      <c r="BP2025" s="72"/>
      <c r="BQ2025" s="72"/>
      <c r="BR2025" s="72"/>
      <c r="BS2025" s="72"/>
      <c r="BT2025" s="72"/>
      <c r="BU2025" s="72"/>
      <c r="BV2025" s="72"/>
      <c r="BW2025" s="72"/>
      <c r="BX2025" s="72"/>
      <c r="BY2025" s="72"/>
      <c r="BZ2025" s="72"/>
      <c r="CA2025" s="72"/>
      <c r="CB2025" s="72"/>
      <c r="CC2025" s="72"/>
      <c r="CD2025" s="72"/>
      <c r="CE2025" s="72"/>
      <c r="CF2025" s="72"/>
      <c r="CG2025" s="72"/>
      <c r="CH2025" s="72"/>
      <c r="CI2025" s="72"/>
      <c r="CJ2025" s="72"/>
      <c r="CK2025" s="72"/>
      <c r="CL2025" s="72"/>
    </row>
    <row r="2026" spans="2:90" x14ac:dyDescent="0.4">
      <c r="B2026" s="95" t="str">
        <f>B2028&amp;":"</f>
        <v>Capital expenditures - Revenue driven PP&amp;E:</v>
      </c>
      <c r="C2026" s="8"/>
      <c r="D2026" t="s">
        <v>762</v>
      </c>
      <c r="E2026" s="8" t="str">
        <f t="shared" ref="E2026" si="2423">ROW()&amp;" "&amp;D2026</f>
        <v>2026 FAPPER-S</v>
      </c>
      <c r="G2026" s="8"/>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row>
    <row r="2027" spans="2:90" x14ac:dyDescent="0.4">
      <c r="B2027" s="141" t="s">
        <v>729</v>
      </c>
      <c r="C2027" s="8"/>
      <c r="D2027" t="s">
        <v>762</v>
      </c>
      <c r="E2027" s="8" t="str">
        <f t="shared" si="2366"/>
        <v>2027 FAPPER-S</v>
      </c>
      <c r="G2027" s="8" t="str">
        <f>E2027</f>
        <v>2027 FAPPER-S</v>
      </c>
      <c r="K2027" s="18">
        <v>10</v>
      </c>
      <c r="L2027" s="18">
        <v>10</v>
      </c>
      <c r="M2027" s="18">
        <v>10</v>
      </c>
      <c r="N2027" s="18">
        <v>10</v>
      </c>
      <c r="O2027" s="18">
        <v>10</v>
      </c>
      <c r="P2027" s="18">
        <v>10</v>
      </c>
      <c r="S2027" s="143" cm="1">
        <f t="array" ref="S2027">INDEX($K:$Q,ROW(),MATCH(S$3,$K$2:$Q$2,0))</f>
        <v>10</v>
      </c>
      <c r="T2027" s="143" cm="1">
        <f t="array" ref="T2027">INDEX($K:$Q,ROW(),MATCH(T$3,$K$2:$Q$2,0))</f>
        <v>10</v>
      </c>
      <c r="U2027" s="143" cm="1">
        <f t="array" ref="U2027">INDEX($K:$Q,ROW(),MATCH(U$3,$K$2:$Q$2,0))</f>
        <v>10</v>
      </c>
      <c r="V2027" s="143" cm="1">
        <f t="array" ref="V2027">INDEX($K:$Q,ROW(),MATCH(V$3,$K$2:$Q$2,0))</f>
        <v>10</v>
      </c>
      <c r="W2027" s="143" cm="1">
        <f t="array" ref="W2027">INDEX($K:$Q,ROW(),MATCH(W$3,$K$2:$Q$2,0))</f>
        <v>10</v>
      </c>
      <c r="X2027" s="143" cm="1">
        <f t="array" ref="X2027">INDEX($K:$Q,ROW(),MATCH(X$3,$K$2:$Q$2,0))</f>
        <v>10</v>
      </c>
      <c r="Y2027" s="143" cm="1">
        <f t="array" ref="Y2027">INDEX($K:$Q,ROW(),MATCH(Y$3,$K$2:$Q$2,0))</f>
        <v>10</v>
      </c>
      <c r="Z2027" s="143" cm="1">
        <f t="array" ref="Z2027">INDEX($K:$Q,ROW(),MATCH(Z$3,$K$2:$Q$2,0))</f>
        <v>10</v>
      </c>
      <c r="AA2027" s="143" cm="1">
        <f t="array" ref="AA2027">INDEX($K:$Q,ROW(),MATCH(AA$3,$K$2:$Q$2,0))</f>
        <v>10</v>
      </c>
      <c r="AB2027" s="143" cm="1">
        <f t="array" ref="AB2027">INDEX($K:$Q,ROW(),MATCH(AB$3,$K$2:$Q$2,0))</f>
        <v>10</v>
      </c>
      <c r="AC2027" s="143" cm="1">
        <f t="array" ref="AC2027">INDEX($K:$Q,ROW(),MATCH(AC$3,$K$2:$Q$2,0))</f>
        <v>10</v>
      </c>
      <c r="AD2027" s="143" cm="1">
        <f t="array" ref="AD2027">INDEX($K:$Q,ROW(),MATCH(AD$3,$K$2:$Q$2,0))</f>
        <v>10</v>
      </c>
      <c r="AE2027" s="143" cm="1">
        <f t="array" ref="AE2027">INDEX($K:$Q,ROW(),MATCH(AE$3,$K$2:$Q$2,0))</f>
        <v>10</v>
      </c>
      <c r="AF2027" s="143" cm="1">
        <f t="array" ref="AF2027">INDEX($K:$Q,ROW(),MATCH(AF$3,$K$2:$Q$2,0))</f>
        <v>10</v>
      </c>
      <c r="AG2027" s="143" cm="1">
        <f t="array" ref="AG2027">INDEX($K:$Q,ROW(),MATCH(AG$3,$K$2:$Q$2,0))</f>
        <v>10</v>
      </c>
      <c r="AH2027" s="143" cm="1">
        <f t="array" ref="AH2027">INDEX($K:$Q,ROW(),MATCH(AH$3,$K$2:$Q$2,0))</f>
        <v>10</v>
      </c>
      <c r="AI2027" s="143" cm="1">
        <f t="array" ref="AI2027">INDEX($K:$Q,ROW(),MATCH(AI$3,$K$2:$Q$2,0))</f>
        <v>10</v>
      </c>
      <c r="AJ2027" s="143" cm="1">
        <f t="array" ref="AJ2027">INDEX($K:$Q,ROW(),MATCH(AJ$3,$K$2:$Q$2,0))</f>
        <v>10</v>
      </c>
      <c r="AK2027" s="143" cm="1">
        <f t="array" ref="AK2027">INDEX($K:$Q,ROW(),MATCH(AK$3,$K$2:$Q$2,0))</f>
        <v>10</v>
      </c>
      <c r="AL2027" s="143" cm="1">
        <f t="array" ref="AL2027">INDEX($K:$Q,ROW(),MATCH(AL$3,$K$2:$Q$2,0))</f>
        <v>10</v>
      </c>
      <c r="AM2027" s="143" cm="1">
        <f t="array" ref="AM2027">INDEX($K:$Q,ROW(),MATCH(AM$3,$K$2:$Q$2,0))</f>
        <v>10</v>
      </c>
      <c r="AN2027" s="143" cm="1">
        <f t="array" ref="AN2027">INDEX($K:$Q,ROW(),MATCH(AN$3,$K$2:$Q$2,0))</f>
        <v>10</v>
      </c>
      <c r="AO2027" s="143" cm="1">
        <f t="array" ref="AO2027">INDEX($K:$Q,ROW(),MATCH(AO$3,$K$2:$Q$2,0))</f>
        <v>10</v>
      </c>
      <c r="AP2027" s="143" cm="1">
        <f t="array" ref="AP2027">INDEX($K:$Q,ROW(),MATCH(AP$3,$K$2:$Q$2,0))</f>
        <v>10</v>
      </c>
      <c r="AQ2027" s="143" cm="1">
        <f t="array" ref="AQ2027">INDEX($K:$Q,ROW(),MATCH(AQ$3,$K$2:$Q$2,0))</f>
        <v>10</v>
      </c>
      <c r="AR2027" s="143" cm="1">
        <f t="array" ref="AR2027">INDEX($K:$Q,ROW(),MATCH(AR$3,$K$2:$Q$2,0))</f>
        <v>10</v>
      </c>
      <c r="AS2027" s="143" cm="1">
        <f t="array" ref="AS2027">INDEX($K:$Q,ROW(),MATCH(AS$3,$K$2:$Q$2,0))</f>
        <v>10</v>
      </c>
      <c r="AT2027" s="143" cm="1">
        <f t="array" ref="AT2027">INDEX($K:$Q,ROW(),MATCH(AT$3,$K$2:$Q$2,0))</f>
        <v>10</v>
      </c>
      <c r="AU2027" s="143" cm="1">
        <f t="array" ref="AU2027">INDEX($K:$Q,ROW(),MATCH(AU$3,$K$2:$Q$2,0))</f>
        <v>10</v>
      </c>
      <c r="AV2027" s="143" cm="1">
        <f t="array" ref="AV2027">INDEX($K:$Q,ROW(),MATCH(AV$3,$K$2:$Q$2,0))</f>
        <v>10</v>
      </c>
      <c r="AW2027" s="143" cm="1">
        <f t="array" ref="AW2027">INDEX($K:$Q,ROW(),MATCH(AW$3,$K$2:$Q$2,0))</f>
        <v>10</v>
      </c>
      <c r="AX2027" s="143" cm="1">
        <f t="array" ref="AX2027">INDEX($K:$Q,ROW(),MATCH(AX$3,$K$2:$Q$2,0))</f>
        <v>10</v>
      </c>
      <c r="AY2027" s="143" cm="1">
        <f t="array" ref="AY2027">INDEX($K:$Q,ROW(),MATCH(AY$3,$K$2:$Q$2,0))</f>
        <v>10</v>
      </c>
      <c r="AZ2027" s="143" cm="1">
        <f t="array" ref="AZ2027">INDEX($K:$Q,ROW(),MATCH(AZ$3,$K$2:$Q$2,0))</f>
        <v>10</v>
      </c>
      <c r="BA2027" s="143" cm="1">
        <f t="array" ref="BA2027">INDEX($K:$Q,ROW(),MATCH(BA$3,$K$2:$Q$2,0))</f>
        <v>10</v>
      </c>
      <c r="BB2027" s="143" cm="1">
        <f t="array" ref="BB2027">INDEX($K:$Q,ROW(),MATCH(BB$3,$K$2:$Q$2,0))</f>
        <v>10</v>
      </c>
      <c r="BC2027" s="143" cm="1">
        <f t="array" ref="BC2027">INDEX($K:$Q,ROW(),MATCH(BC$3,$K$2:$Q$2,0))</f>
        <v>10</v>
      </c>
      <c r="BD2027" s="143" cm="1">
        <f t="array" ref="BD2027">INDEX($K:$Q,ROW(),MATCH(BD$3,$K$2:$Q$2,0))</f>
        <v>10</v>
      </c>
      <c r="BE2027" s="143" cm="1">
        <f t="array" ref="BE2027">INDEX($K:$Q,ROW(),MATCH(BE$3,$K$2:$Q$2,0))</f>
        <v>10</v>
      </c>
      <c r="BF2027" s="143" cm="1">
        <f t="array" ref="BF2027">INDEX($K:$Q,ROW(),MATCH(BF$3,$K$2:$Q$2,0))</f>
        <v>10</v>
      </c>
      <c r="BG2027" s="143" cm="1">
        <f t="array" ref="BG2027">INDEX($K:$Q,ROW(),MATCH(BG$3,$K$2:$Q$2,0))</f>
        <v>10</v>
      </c>
      <c r="BH2027" s="143" cm="1">
        <f t="array" ref="BH2027">INDEX($K:$Q,ROW(),MATCH(BH$3,$K$2:$Q$2,0))</f>
        <v>10</v>
      </c>
      <c r="BI2027" s="143" cm="1">
        <f t="array" ref="BI2027">INDEX($K:$Q,ROW(),MATCH(BI$3,$K$2:$Q$2,0))</f>
        <v>10</v>
      </c>
      <c r="BJ2027" s="143" cm="1">
        <f t="array" ref="BJ2027">INDEX($K:$Q,ROW(),MATCH(BJ$3,$K$2:$Q$2,0))</f>
        <v>10</v>
      </c>
      <c r="BK2027" s="143" cm="1">
        <f t="array" ref="BK2027">INDEX($K:$Q,ROW(),MATCH(BK$3,$K$2:$Q$2,0))</f>
        <v>10</v>
      </c>
      <c r="BL2027" s="143" cm="1">
        <f t="array" ref="BL2027">INDEX($K:$Q,ROW(),MATCH(BL$3,$K$2:$Q$2,0))</f>
        <v>10</v>
      </c>
      <c r="BM2027" s="143" cm="1">
        <f t="array" ref="BM2027">INDEX($K:$Q,ROW(),MATCH(BM$3,$K$2:$Q$2,0))</f>
        <v>10</v>
      </c>
      <c r="BN2027" s="143" cm="1">
        <f t="array" ref="BN2027">INDEX($K:$Q,ROW(),MATCH(BN$3,$K$2:$Q$2,0))</f>
        <v>10</v>
      </c>
      <c r="BO2027" s="143" cm="1">
        <f t="array" ref="BO2027">INDEX($K:$Q,ROW(),MATCH(BO$3,$K$2:$Q$2,0))</f>
        <v>10</v>
      </c>
      <c r="BP2027" s="143" cm="1">
        <f t="array" ref="BP2027">INDEX($K:$Q,ROW(),MATCH(BP$3,$K$2:$Q$2,0))</f>
        <v>10</v>
      </c>
      <c r="BQ2027" s="143" cm="1">
        <f t="array" ref="BQ2027">INDEX($K:$Q,ROW(),MATCH(BQ$3,$K$2:$Q$2,0))</f>
        <v>10</v>
      </c>
      <c r="BR2027" s="143" cm="1">
        <f t="array" ref="BR2027">INDEX($K:$Q,ROW(),MATCH(BR$3,$K$2:$Q$2,0))</f>
        <v>10</v>
      </c>
      <c r="BS2027" s="143" cm="1">
        <f t="array" ref="BS2027">INDEX($K:$Q,ROW(),MATCH(BS$3,$K$2:$Q$2,0))</f>
        <v>10</v>
      </c>
      <c r="BT2027" s="143" cm="1">
        <f t="array" ref="BT2027">INDEX($K:$Q,ROW(),MATCH(BT$3,$K$2:$Q$2,0))</f>
        <v>10</v>
      </c>
      <c r="BU2027" s="143" cm="1">
        <f t="array" ref="BU2027">INDEX($K:$Q,ROW(),MATCH(BU$3,$K$2:$Q$2,0))</f>
        <v>10</v>
      </c>
      <c r="BV2027" s="143" cm="1">
        <f t="array" ref="BV2027">INDEX($K:$Q,ROW(),MATCH(BV$3,$K$2:$Q$2,0))</f>
        <v>10</v>
      </c>
      <c r="BW2027" s="143" cm="1">
        <f t="array" ref="BW2027">INDEX($K:$Q,ROW(),MATCH(BW$3,$K$2:$Q$2,0))</f>
        <v>10</v>
      </c>
      <c r="BX2027" s="143" cm="1">
        <f t="array" ref="BX2027">INDEX($K:$Q,ROW(),MATCH(BX$3,$K$2:$Q$2,0))</f>
        <v>10</v>
      </c>
      <c r="BY2027" s="143" cm="1">
        <f t="array" ref="BY2027">INDEX($K:$Q,ROW(),MATCH(BY$3,$K$2:$Q$2,0))</f>
        <v>10</v>
      </c>
      <c r="BZ2027" s="143" cm="1">
        <f t="array" ref="BZ2027">INDEX($K:$Q,ROW(),MATCH(BZ$3,$K$2:$Q$2,0))</f>
        <v>10</v>
      </c>
      <c r="CA2027" s="143" cm="1">
        <f t="array" ref="CA2027">INDEX($K:$Q,ROW(),MATCH(CA$3,$K$2:$Q$2,0))</f>
        <v>10</v>
      </c>
      <c r="CB2027" s="143" cm="1">
        <f t="array" ref="CB2027">INDEX($K:$Q,ROW(),MATCH(CB$3,$K$2:$Q$2,0))</f>
        <v>10</v>
      </c>
      <c r="CC2027" s="143" cm="1">
        <f t="array" ref="CC2027">INDEX($K:$Q,ROW(),MATCH(CC$3,$K$2:$Q$2,0))</f>
        <v>10</v>
      </c>
      <c r="CD2027" s="143" cm="1">
        <f t="array" ref="CD2027">INDEX($K:$Q,ROW(),MATCH(CD$3,$K$2:$Q$2,0))</f>
        <v>10</v>
      </c>
      <c r="CE2027" s="143" cm="1">
        <f t="array" ref="CE2027">INDEX($K:$Q,ROW(),MATCH(CE$3,$K$2:$Q$2,0))</f>
        <v>10</v>
      </c>
      <c r="CF2027" s="143" cm="1">
        <f t="array" ref="CF2027">INDEX($K:$Q,ROW(),MATCH(CF$3,$K$2:$Q$2,0))</f>
        <v>10</v>
      </c>
      <c r="CG2027" s="143" cm="1">
        <f t="array" ref="CG2027">INDEX($K:$Q,ROW(),MATCH(CG$3,$K$2:$Q$2,0))</f>
        <v>10</v>
      </c>
      <c r="CH2027" s="143" cm="1">
        <f t="array" ref="CH2027">INDEX($K:$Q,ROW(),MATCH(CH$3,$K$2:$Q$2,0))</f>
        <v>10</v>
      </c>
      <c r="CI2027" s="143" cm="1">
        <f t="array" ref="CI2027">INDEX($K:$Q,ROW(),MATCH(CI$3,$K$2:$Q$2,0))</f>
        <v>10</v>
      </c>
      <c r="CJ2027" s="143" cm="1">
        <f t="array" ref="CJ2027">INDEX($K:$Q,ROW(),MATCH(CJ$3,$K$2:$Q$2,0))</f>
        <v>10</v>
      </c>
      <c r="CK2027" s="143" cm="1">
        <f t="array" ref="CK2027">INDEX($K:$Q,ROW(),MATCH(CK$3,$K$2:$Q$2,0))</f>
        <v>10</v>
      </c>
      <c r="CL2027" s="143" cm="1">
        <f t="array" ref="CL2027">INDEX($K:$Q,ROW(),MATCH(CL$3,$K$2:$Q$2,0))</f>
        <v>10</v>
      </c>
    </row>
    <row r="2028" spans="2:90" s="27" customFormat="1" x14ac:dyDescent="0.4">
      <c r="B2028" s="123" t="str">
        <f>"Capital expenditures - "&amp;SUBSTITUTE(B2021,":","")</f>
        <v>Capital expenditures - Revenue driven PP&amp;E</v>
      </c>
      <c r="C2028" s="8" t="s">
        <v>235</v>
      </c>
      <c r="D2028" t="s">
        <v>762</v>
      </c>
      <c r="E2028" s="8" t="str">
        <f t="shared" si="2366"/>
        <v>2028 FAPPER-S</v>
      </c>
      <c r="G2028" s="9"/>
      <c r="I2028" s="176"/>
      <c r="J2028" s="176"/>
      <c r="K2028" s="115">
        <f t="shared" ref="K2028:P2028" ca="1" si="2424">SUMIF($3:$3,K$2,2028:2028)</f>
        <v>-120</v>
      </c>
      <c r="L2028" s="115">
        <f t="shared" ca="1" si="2424"/>
        <v>-120</v>
      </c>
      <c r="M2028" s="115">
        <f t="shared" ca="1" si="2424"/>
        <v>-120</v>
      </c>
      <c r="N2028" s="115">
        <f t="shared" ca="1" si="2424"/>
        <v>-120</v>
      </c>
      <c r="O2028" s="115">
        <f t="shared" ca="1" si="2424"/>
        <v>-120</v>
      </c>
      <c r="P2028" s="115">
        <f t="shared" ca="1" si="2424"/>
        <v>-120</v>
      </c>
      <c r="Q2028"/>
      <c r="R2028" s="33"/>
      <c r="S2028" s="144" cm="1">
        <f t="array" aca="1" ref="S2028" ca="1">-S2027*INDIRECT(S2015)/10000</f>
        <v>-10</v>
      </c>
      <c r="T2028" s="144" cm="1">
        <f t="array" aca="1" ref="T2028" ca="1">-T2027*INDIRECT(T2015)/10000</f>
        <v>-10</v>
      </c>
      <c r="U2028" s="144" cm="1">
        <f t="array" aca="1" ref="U2028" ca="1">-U2027*INDIRECT(U2015)/10000</f>
        <v>-10</v>
      </c>
      <c r="V2028" s="144" cm="1">
        <f t="array" aca="1" ref="V2028" ca="1">-V2027*INDIRECT(V2015)/10000</f>
        <v>-10</v>
      </c>
      <c r="W2028" s="144" cm="1">
        <f t="array" aca="1" ref="W2028" ca="1">-W2027*INDIRECT(W2015)/10000</f>
        <v>-10</v>
      </c>
      <c r="X2028" s="144" cm="1">
        <f t="array" aca="1" ref="X2028" ca="1">-X2027*INDIRECT(X2015)/10000</f>
        <v>-10</v>
      </c>
      <c r="Y2028" s="144" cm="1">
        <f t="array" aca="1" ref="Y2028" ca="1">-Y2027*INDIRECT(Y2015)/10000</f>
        <v>-10</v>
      </c>
      <c r="Z2028" s="144" cm="1">
        <f t="array" aca="1" ref="Z2028" ca="1">-Z2027*INDIRECT(Z2015)/10000</f>
        <v>-10</v>
      </c>
      <c r="AA2028" s="144" cm="1">
        <f t="array" aca="1" ref="AA2028" ca="1">-AA2027*INDIRECT(AA2015)/10000</f>
        <v>-10</v>
      </c>
      <c r="AB2028" s="144" cm="1">
        <f t="array" aca="1" ref="AB2028" ca="1">-AB2027*INDIRECT(AB2015)/10000</f>
        <v>-10</v>
      </c>
      <c r="AC2028" s="144" cm="1">
        <f t="array" aca="1" ref="AC2028" ca="1">-AC2027*INDIRECT(AC2015)/10000</f>
        <v>-10</v>
      </c>
      <c r="AD2028" s="144" cm="1">
        <f t="array" aca="1" ref="AD2028" ca="1">-AD2027*INDIRECT(AD2015)/10000</f>
        <v>-10</v>
      </c>
      <c r="AE2028" s="144" cm="1">
        <f t="array" aca="1" ref="AE2028" ca="1">-AE2027*INDIRECT(AE2015)/10000</f>
        <v>-10</v>
      </c>
      <c r="AF2028" s="144" cm="1">
        <f t="array" aca="1" ref="AF2028" ca="1">-AF2027*INDIRECT(AF2015)/10000</f>
        <v>-10</v>
      </c>
      <c r="AG2028" s="144" cm="1">
        <f t="array" aca="1" ref="AG2028" ca="1">-AG2027*INDIRECT(AG2015)/10000</f>
        <v>-10</v>
      </c>
      <c r="AH2028" s="144" cm="1">
        <f t="array" aca="1" ref="AH2028" ca="1">-AH2027*INDIRECT(AH2015)/10000</f>
        <v>-10</v>
      </c>
      <c r="AI2028" s="144" cm="1">
        <f t="array" aca="1" ref="AI2028" ca="1">-AI2027*INDIRECT(AI2015)/10000</f>
        <v>-10</v>
      </c>
      <c r="AJ2028" s="144" cm="1">
        <f t="array" aca="1" ref="AJ2028" ca="1">-AJ2027*INDIRECT(AJ2015)/10000</f>
        <v>-10</v>
      </c>
      <c r="AK2028" s="144" cm="1">
        <f t="array" aca="1" ref="AK2028" ca="1">-AK2027*INDIRECT(AK2015)/10000</f>
        <v>-10</v>
      </c>
      <c r="AL2028" s="144" cm="1">
        <f t="array" aca="1" ref="AL2028" ca="1">-AL2027*INDIRECT(AL2015)/10000</f>
        <v>-10</v>
      </c>
      <c r="AM2028" s="144" cm="1">
        <f t="array" aca="1" ref="AM2028" ca="1">-AM2027*INDIRECT(AM2015)/10000</f>
        <v>-10</v>
      </c>
      <c r="AN2028" s="144" cm="1">
        <f t="array" aca="1" ref="AN2028" ca="1">-AN2027*INDIRECT(AN2015)/10000</f>
        <v>-10</v>
      </c>
      <c r="AO2028" s="144" cm="1">
        <f t="array" aca="1" ref="AO2028" ca="1">-AO2027*INDIRECT(AO2015)/10000</f>
        <v>-10</v>
      </c>
      <c r="AP2028" s="144" cm="1">
        <f t="array" aca="1" ref="AP2028" ca="1">-AP2027*INDIRECT(AP2015)/10000</f>
        <v>-10</v>
      </c>
      <c r="AQ2028" s="144" cm="1">
        <f t="array" aca="1" ref="AQ2028" ca="1">-AQ2027*INDIRECT(AQ2015)/10000</f>
        <v>-10</v>
      </c>
      <c r="AR2028" s="144" cm="1">
        <f t="array" aca="1" ref="AR2028" ca="1">-AR2027*INDIRECT(AR2015)/10000</f>
        <v>-10</v>
      </c>
      <c r="AS2028" s="144" cm="1">
        <f t="array" aca="1" ref="AS2028" ca="1">-AS2027*INDIRECT(AS2015)/10000</f>
        <v>-10</v>
      </c>
      <c r="AT2028" s="144" cm="1">
        <f t="array" aca="1" ref="AT2028" ca="1">-AT2027*INDIRECT(AT2015)/10000</f>
        <v>-10</v>
      </c>
      <c r="AU2028" s="144" cm="1">
        <f t="array" aca="1" ref="AU2028" ca="1">-AU2027*INDIRECT(AU2015)/10000</f>
        <v>-10</v>
      </c>
      <c r="AV2028" s="144" cm="1">
        <f t="array" aca="1" ref="AV2028" ca="1">-AV2027*INDIRECT(AV2015)/10000</f>
        <v>-10</v>
      </c>
      <c r="AW2028" s="144" cm="1">
        <f t="array" aca="1" ref="AW2028" ca="1">-AW2027*INDIRECT(AW2015)/10000</f>
        <v>-10</v>
      </c>
      <c r="AX2028" s="144" cm="1">
        <f t="array" aca="1" ref="AX2028" ca="1">-AX2027*INDIRECT(AX2015)/10000</f>
        <v>-10</v>
      </c>
      <c r="AY2028" s="144" cm="1">
        <f t="array" aca="1" ref="AY2028" ca="1">-AY2027*INDIRECT(AY2015)/10000</f>
        <v>-10</v>
      </c>
      <c r="AZ2028" s="144" cm="1">
        <f t="array" aca="1" ref="AZ2028" ca="1">-AZ2027*INDIRECT(AZ2015)/10000</f>
        <v>-10</v>
      </c>
      <c r="BA2028" s="144" cm="1">
        <f t="array" aca="1" ref="BA2028" ca="1">-BA2027*INDIRECT(BA2015)/10000</f>
        <v>-10</v>
      </c>
      <c r="BB2028" s="144" cm="1">
        <f t="array" aca="1" ref="BB2028" ca="1">-BB2027*INDIRECT(BB2015)/10000</f>
        <v>-10</v>
      </c>
      <c r="BC2028" s="144" cm="1">
        <f t="array" aca="1" ref="BC2028" ca="1">-BC2027*INDIRECT(BC2015)/10000</f>
        <v>-10</v>
      </c>
      <c r="BD2028" s="144" cm="1">
        <f t="array" aca="1" ref="BD2028" ca="1">-BD2027*INDIRECT(BD2015)/10000</f>
        <v>-10</v>
      </c>
      <c r="BE2028" s="144" cm="1">
        <f t="array" aca="1" ref="BE2028" ca="1">-BE2027*INDIRECT(BE2015)/10000</f>
        <v>-10</v>
      </c>
      <c r="BF2028" s="144" cm="1">
        <f t="array" aca="1" ref="BF2028" ca="1">-BF2027*INDIRECT(BF2015)/10000</f>
        <v>-10</v>
      </c>
      <c r="BG2028" s="144" cm="1">
        <f t="array" aca="1" ref="BG2028" ca="1">-BG2027*INDIRECT(BG2015)/10000</f>
        <v>-10</v>
      </c>
      <c r="BH2028" s="144" cm="1">
        <f t="array" aca="1" ref="BH2028" ca="1">-BH2027*INDIRECT(BH2015)/10000</f>
        <v>-10</v>
      </c>
      <c r="BI2028" s="144" cm="1">
        <f t="array" aca="1" ref="BI2028" ca="1">-BI2027*INDIRECT(BI2015)/10000</f>
        <v>-10</v>
      </c>
      <c r="BJ2028" s="144" cm="1">
        <f t="array" aca="1" ref="BJ2028" ca="1">-BJ2027*INDIRECT(BJ2015)/10000</f>
        <v>-10</v>
      </c>
      <c r="BK2028" s="144" cm="1">
        <f t="array" aca="1" ref="BK2028" ca="1">-BK2027*INDIRECT(BK2015)/10000</f>
        <v>-10</v>
      </c>
      <c r="BL2028" s="144" cm="1">
        <f t="array" aca="1" ref="BL2028" ca="1">-BL2027*INDIRECT(BL2015)/10000</f>
        <v>-10</v>
      </c>
      <c r="BM2028" s="144" cm="1">
        <f t="array" aca="1" ref="BM2028" ca="1">-BM2027*INDIRECT(BM2015)/10000</f>
        <v>-10</v>
      </c>
      <c r="BN2028" s="144" cm="1">
        <f t="array" aca="1" ref="BN2028" ca="1">-BN2027*INDIRECT(BN2015)/10000</f>
        <v>-10</v>
      </c>
      <c r="BO2028" s="144" cm="1">
        <f t="array" aca="1" ref="BO2028" ca="1">-BO2027*INDIRECT(BO2015)/10000</f>
        <v>-10</v>
      </c>
      <c r="BP2028" s="144" cm="1">
        <f t="array" aca="1" ref="BP2028" ca="1">-BP2027*INDIRECT(BP2015)/10000</f>
        <v>-10</v>
      </c>
      <c r="BQ2028" s="144" cm="1">
        <f t="array" aca="1" ref="BQ2028" ca="1">-BQ2027*INDIRECT(BQ2015)/10000</f>
        <v>-10</v>
      </c>
      <c r="BR2028" s="144" cm="1">
        <f t="array" aca="1" ref="BR2028" ca="1">-BR2027*INDIRECT(BR2015)/10000</f>
        <v>-10</v>
      </c>
      <c r="BS2028" s="144" cm="1">
        <f t="array" aca="1" ref="BS2028" ca="1">-BS2027*INDIRECT(BS2015)/10000</f>
        <v>-10</v>
      </c>
      <c r="BT2028" s="144" cm="1">
        <f t="array" aca="1" ref="BT2028" ca="1">-BT2027*INDIRECT(BT2015)/10000</f>
        <v>-10</v>
      </c>
      <c r="BU2028" s="144" cm="1">
        <f t="array" aca="1" ref="BU2028" ca="1">-BU2027*INDIRECT(BU2015)/10000</f>
        <v>-10</v>
      </c>
      <c r="BV2028" s="144" cm="1">
        <f t="array" aca="1" ref="BV2028" ca="1">-BV2027*INDIRECT(BV2015)/10000</f>
        <v>-10</v>
      </c>
      <c r="BW2028" s="144" cm="1">
        <f t="array" aca="1" ref="BW2028" ca="1">-BW2027*INDIRECT(BW2015)/10000</f>
        <v>-10</v>
      </c>
      <c r="BX2028" s="144" cm="1">
        <f t="array" aca="1" ref="BX2028" ca="1">-BX2027*INDIRECT(BX2015)/10000</f>
        <v>-10</v>
      </c>
      <c r="BY2028" s="144" cm="1">
        <f t="array" aca="1" ref="BY2028" ca="1">-BY2027*INDIRECT(BY2015)/10000</f>
        <v>-10</v>
      </c>
      <c r="BZ2028" s="144" cm="1">
        <f t="array" aca="1" ref="BZ2028" ca="1">-BZ2027*INDIRECT(BZ2015)/10000</f>
        <v>-10</v>
      </c>
      <c r="CA2028" s="144" cm="1">
        <f t="array" aca="1" ref="CA2028" ca="1">-CA2027*INDIRECT(CA2015)/10000</f>
        <v>-10</v>
      </c>
      <c r="CB2028" s="144" cm="1">
        <f t="array" aca="1" ref="CB2028" ca="1">-CB2027*INDIRECT(CB2015)/10000</f>
        <v>-10</v>
      </c>
      <c r="CC2028" s="144" cm="1">
        <f t="array" aca="1" ref="CC2028" ca="1">-CC2027*INDIRECT(CC2015)/10000</f>
        <v>-10</v>
      </c>
      <c r="CD2028" s="144" cm="1">
        <f t="array" aca="1" ref="CD2028" ca="1">-CD2027*INDIRECT(CD2015)/10000</f>
        <v>-10</v>
      </c>
      <c r="CE2028" s="144" cm="1">
        <f t="array" aca="1" ref="CE2028" ca="1">-CE2027*INDIRECT(CE2015)/10000</f>
        <v>-10</v>
      </c>
      <c r="CF2028" s="144" cm="1">
        <f t="array" aca="1" ref="CF2028" ca="1">-CF2027*INDIRECT(CF2015)/10000</f>
        <v>-10</v>
      </c>
      <c r="CG2028" s="144" cm="1">
        <f t="array" aca="1" ref="CG2028" ca="1">-CG2027*INDIRECT(CG2015)/10000</f>
        <v>-10</v>
      </c>
      <c r="CH2028" s="144" cm="1">
        <f t="array" aca="1" ref="CH2028" ca="1">-CH2027*INDIRECT(CH2015)/10000</f>
        <v>-10</v>
      </c>
      <c r="CI2028" s="144" cm="1">
        <f t="array" aca="1" ref="CI2028" ca="1">-CI2027*INDIRECT(CI2015)/10000</f>
        <v>-10</v>
      </c>
      <c r="CJ2028" s="144" cm="1">
        <f t="array" aca="1" ref="CJ2028" ca="1">-CJ2027*INDIRECT(CJ2015)/10000</f>
        <v>-10</v>
      </c>
      <c r="CK2028" s="144" cm="1">
        <f t="array" aca="1" ref="CK2028" ca="1">-CK2027*INDIRECT(CK2015)/10000</f>
        <v>-10</v>
      </c>
      <c r="CL2028" s="144" cm="1">
        <f t="array" aca="1" ref="CL2028" ca="1">-CL2027*INDIRECT(CL2015)/10000</f>
        <v>-10</v>
      </c>
    </row>
    <row r="2029" spans="2:90" x14ac:dyDescent="0.4">
      <c r="B2029" s="122"/>
      <c r="C2029" s="8"/>
      <c r="D2029" t="s">
        <v>762</v>
      </c>
      <c r="E2029" s="8" t="str">
        <f t="shared" si="2366"/>
        <v>2029 FAPPER-S</v>
      </c>
      <c r="G2029" s="8"/>
      <c r="S2029" s="72"/>
      <c r="T2029" s="72"/>
      <c r="U2029" s="72"/>
      <c r="V2029" s="72"/>
      <c r="W2029" s="72"/>
      <c r="X2029" s="72"/>
      <c r="Y2029" s="72"/>
      <c r="Z2029" s="72"/>
      <c r="AA2029" s="72"/>
      <c r="AB2029" s="72"/>
      <c r="AC2029" s="72"/>
      <c r="AD2029" s="72"/>
      <c r="AE2029" s="72"/>
      <c r="AF2029" s="72"/>
      <c r="AG2029" s="72"/>
      <c r="AH2029" s="72"/>
      <c r="AI2029" s="72"/>
      <c r="AJ2029" s="72"/>
      <c r="AK2029" s="72"/>
      <c r="AL2029" s="72"/>
      <c r="AM2029" s="72"/>
      <c r="AN2029" s="72"/>
      <c r="AO2029" s="72"/>
      <c r="AP2029" s="72"/>
      <c r="AQ2029" s="72"/>
      <c r="AR2029" s="72"/>
      <c r="AS2029" s="72"/>
      <c r="AT2029" s="72"/>
      <c r="AU2029" s="72"/>
      <c r="AV2029" s="72"/>
      <c r="AW2029" s="72"/>
      <c r="AX2029" s="72"/>
      <c r="AY2029" s="72"/>
      <c r="AZ2029" s="72"/>
      <c r="BA2029" s="72"/>
      <c r="BB2029" s="72"/>
      <c r="BC2029" s="72"/>
      <c r="BD2029" s="72"/>
      <c r="BE2029" s="72"/>
      <c r="BF2029" s="72"/>
      <c r="BG2029" s="72"/>
      <c r="BH2029" s="72"/>
      <c r="BI2029" s="72"/>
      <c r="BJ2029" s="72"/>
      <c r="BK2029" s="72"/>
      <c r="BL2029" s="72"/>
      <c r="BM2029" s="72"/>
      <c r="BN2029" s="72"/>
      <c r="BO2029" s="72"/>
      <c r="BP2029" s="72"/>
      <c r="BQ2029" s="72"/>
      <c r="BR2029" s="72"/>
      <c r="BS2029" s="72"/>
      <c r="BT2029" s="72"/>
      <c r="BU2029" s="72"/>
      <c r="BV2029" s="72"/>
      <c r="BW2029" s="72"/>
      <c r="BX2029" s="72"/>
      <c r="BY2029" s="72"/>
      <c r="BZ2029" s="72"/>
      <c r="CA2029" s="72"/>
      <c r="CB2029" s="72"/>
      <c r="CC2029" s="72"/>
      <c r="CD2029" s="72"/>
      <c r="CE2029" s="72"/>
      <c r="CF2029" s="72"/>
      <c r="CG2029" s="72"/>
      <c r="CH2029" s="72"/>
      <c r="CI2029" s="72"/>
      <c r="CJ2029" s="72"/>
      <c r="CK2029" s="72"/>
      <c r="CL2029" s="72"/>
    </row>
    <row r="2030" spans="2:90" x14ac:dyDescent="0.4">
      <c r="B2030" s="95" t="s">
        <v>204</v>
      </c>
      <c r="C2030" s="8"/>
      <c r="D2030" t="s">
        <v>762</v>
      </c>
      <c r="E2030" s="8" t="str">
        <f t="shared" si="2366"/>
        <v>2030 FAPPER-S</v>
      </c>
      <c r="G2030" s="8"/>
      <c r="H2030" s="12"/>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row>
    <row r="2031" spans="2:90" x14ac:dyDescent="0.4">
      <c r="B2031" s="154" t="str">
        <f>"Depreciation - "&amp;SUBSTITUTE(B2021,":","")</f>
        <v>Depreciation - Revenue driven PP&amp;E</v>
      </c>
      <c r="C2031" s="8" t="s">
        <v>233</v>
      </c>
      <c r="D2031" t="s">
        <v>762</v>
      </c>
      <c r="E2031" s="8" t="str">
        <f t="shared" si="2366"/>
        <v>2031 FAPPER-S</v>
      </c>
      <c r="G2031" s="8"/>
      <c r="I2031" s="80">
        <f>SUMIF($5:$5,I$2,2029:2029)</f>
        <v>0</v>
      </c>
      <c r="J2031" s="80"/>
      <c r="K2031" s="24" t="e">
        <f t="shared" ref="K2031:P2031" ca="1" si="2425">SUMIF($3:$3,K$2,2031:2031)</f>
        <v>#REF!</v>
      </c>
      <c r="L2031" s="24" t="e">
        <f t="shared" ca="1" si="2425"/>
        <v>#REF!</v>
      </c>
      <c r="M2031" s="24" t="e">
        <f t="shared" ca="1" si="2425"/>
        <v>#REF!</v>
      </c>
      <c r="N2031" s="24" t="e">
        <f t="shared" ca="1" si="2425"/>
        <v>#REF!</v>
      </c>
      <c r="O2031" s="24" t="e">
        <f t="shared" ca="1" si="2425"/>
        <v>#REF!</v>
      </c>
      <c r="P2031" s="24" t="e">
        <f t="shared" ca="1" si="2425"/>
        <v>#REF!</v>
      </c>
      <c r="R2031" s="24"/>
      <c r="S2031" s="80" t="e" cm="1">
        <f t="array" aca="1" ref="S2031" ca="1">(SUM(INDEX(2026:2026,1,MAX(COLUMN($R:$R),COLUMN()-($H2023*12-1))):S2028)/($H2023*12)+IF($R2033=0,0,SUM(INDEX(2031:2031,1,MAX(COLUMN($R:$R),COLUMN()-(($H2023-$H2024)*12))):S2033)/(($H2023)*12)))</f>
        <v>#REF!</v>
      </c>
      <c r="T2031" s="80" t="e" cm="1">
        <f t="array" aca="1" ref="T2031" ca="1">(SUM(INDEX(2026:2026,1,MAX(COLUMN($R:$R),COLUMN()-($H2023*12-1))):T2028)/($H2023*12)+IF($R2033=0,0,SUM(INDEX(2031:2031,1,MAX(COLUMN($R:$R),COLUMN()-(($H2023-$H2024)*12))):T2033)/(($H2023)*12)))</f>
        <v>#REF!</v>
      </c>
      <c r="U2031" s="80" t="e" cm="1">
        <f t="array" aca="1" ref="U2031" ca="1">(SUM(INDEX(2026:2026,1,MAX(COLUMN($R:$R),COLUMN()-($H2023*12-1))):U2028)/($H2023*12)+IF($R2033=0,0,SUM(INDEX(2031:2031,1,MAX(COLUMN($R:$R),COLUMN()-(($H2023-$H2024)*12))):U2033)/(($H2023)*12)))</f>
        <v>#REF!</v>
      </c>
      <c r="V2031" s="80" t="e" cm="1">
        <f t="array" aca="1" ref="V2031" ca="1">(SUM(INDEX(2026:2026,1,MAX(COLUMN($R:$R),COLUMN()-($H2023*12-1))):V2028)/($H2023*12)+IF($R2033=0,0,SUM(INDEX(2031:2031,1,MAX(COLUMN($R:$R),COLUMN()-(($H2023-$H2024)*12))):V2033)/(($H2023)*12)))</f>
        <v>#REF!</v>
      </c>
      <c r="W2031" s="80" t="e" cm="1">
        <f t="array" aca="1" ref="W2031" ca="1">(SUM(INDEX(2026:2026,1,MAX(COLUMN($R:$R),COLUMN()-($H2023*12-1))):W2028)/($H2023*12)+IF($R2033=0,0,SUM(INDEX(2031:2031,1,MAX(COLUMN($R:$R),COLUMN()-(($H2023-$H2024)*12))):W2033)/(($H2023)*12)))</f>
        <v>#REF!</v>
      </c>
      <c r="X2031" s="80" t="e" cm="1">
        <f t="array" aca="1" ref="X2031" ca="1">(SUM(INDEX(2026:2026,1,MAX(COLUMN($R:$R),COLUMN()-($H2023*12-1))):X2028)/($H2023*12)+IF($R2033=0,0,SUM(INDEX(2031:2031,1,MAX(COLUMN($R:$R),COLUMN()-(($H2023-$H2024)*12))):X2033)/(($H2023)*12)))</f>
        <v>#REF!</v>
      </c>
      <c r="Y2031" s="80" t="e" cm="1">
        <f t="array" aca="1" ref="Y2031" ca="1">(SUM(INDEX(2026:2026,1,MAX(COLUMN($R:$R),COLUMN()-($H2023*12-1))):Y2028)/($H2023*12)+IF($R2033=0,0,SUM(INDEX(2031:2031,1,MAX(COLUMN($R:$R),COLUMN()-(($H2023-$H2024)*12))):Y2033)/(($H2023)*12)))</f>
        <v>#REF!</v>
      </c>
      <c r="Z2031" s="80" t="e" cm="1">
        <f t="array" aca="1" ref="Z2031" ca="1">(SUM(INDEX(2026:2026,1,MAX(COLUMN($R:$R),COLUMN()-($H2023*12-1))):Z2028)/($H2023*12)+IF($R2033=0,0,SUM(INDEX(2031:2031,1,MAX(COLUMN($R:$R),COLUMN()-(($H2023-$H2024)*12))):Z2033)/(($H2023)*12)))</f>
        <v>#REF!</v>
      </c>
      <c r="AA2031" s="80" t="e" cm="1">
        <f t="array" aca="1" ref="AA2031" ca="1">(SUM(INDEX(2026:2026,1,MAX(COLUMN($R:$R),COLUMN()-($H2023*12-1))):AA2028)/($H2023*12)+IF($R2033=0,0,SUM(INDEX(2031:2031,1,MAX(COLUMN($R:$R),COLUMN()-(($H2023-$H2024)*12))):AA2033)/(($H2023)*12)))</f>
        <v>#REF!</v>
      </c>
      <c r="AB2031" s="80" t="e" cm="1">
        <f t="array" aca="1" ref="AB2031" ca="1">(SUM(INDEX(2026:2026,1,MAX(COLUMN($R:$R),COLUMN()-($H2023*12-1))):AB2028)/($H2023*12)+IF($R2033=0,0,SUM(INDEX(2031:2031,1,MAX(COLUMN($R:$R),COLUMN()-(($H2023-$H2024)*12))):AB2033)/(($H2023)*12)))</f>
        <v>#REF!</v>
      </c>
      <c r="AC2031" s="80" t="e" cm="1">
        <f t="array" aca="1" ref="AC2031" ca="1">(SUM(INDEX(2026:2026,1,MAX(COLUMN($R:$R),COLUMN()-($H2023*12-1))):AC2028)/($H2023*12)+IF($R2033=0,0,SUM(INDEX(2031:2031,1,MAX(COLUMN($R:$R),COLUMN()-(($H2023-$H2024)*12))):AC2033)/(($H2023)*12)))</f>
        <v>#REF!</v>
      </c>
      <c r="AD2031" s="80" t="e" cm="1">
        <f t="array" aca="1" ref="AD2031" ca="1">(SUM(INDEX(2026:2026,1,MAX(COLUMN($R:$R),COLUMN()-($H2023*12-1))):AD2028)/($H2023*12)+IF($R2033=0,0,SUM(INDEX(2031:2031,1,MAX(COLUMN($R:$R),COLUMN()-(($H2023-$H2024)*12))):AD2033)/(($H2023)*12)))</f>
        <v>#REF!</v>
      </c>
      <c r="AE2031" s="80" t="e" cm="1">
        <f t="array" aca="1" ref="AE2031" ca="1">(SUM(INDEX(2026:2026,1,MAX(COLUMN($R:$R),COLUMN()-($H2023*12-1))):AE2028)/($H2023*12)+IF($R2033=0,0,SUM(INDEX(2031:2031,1,MAX(COLUMN($R:$R),COLUMN()-(($H2023-$H2024)*12))):AE2033)/(($H2023)*12)))</f>
        <v>#REF!</v>
      </c>
      <c r="AF2031" s="80" t="e" cm="1">
        <f t="array" aca="1" ref="AF2031" ca="1">(SUM(INDEX(2026:2026,1,MAX(COLUMN($R:$R),COLUMN()-($H2023*12-1))):AF2028)/($H2023*12)+IF($R2033=0,0,SUM(INDEX(2031:2031,1,MAX(COLUMN($R:$R),COLUMN()-(($H2023-$H2024)*12))):AF2033)/(($H2023)*12)))</f>
        <v>#REF!</v>
      </c>
      <c r="AG2031" s="80" t="e" cm="1">
        <f t="array" aca="1" ref="AG2031" ca="1">(SUM(INDEX(2026:2026,1,MAX(COLUMN($R:$R),COLUMN()-($H2023*12-1))):AG2028)/($H2023*12)+IF($R2033=0,0,SUM(INDEX(2031:2031,1,MAX(COLUMN($R:$R),COLUMN()-(($H2023-$H2024)*12))):AG2033)/(($H2023)*12)))</f>
        <v>#REF!</v>
      </c>
      <c r="AH2031" s="80" t="e" cm="1">
        <f t="array" aca="1" ref="AH2031" ca="1">(SUM(INDEX(2026:2026,1,MAX(COLUMN($R:$R),COLUMN()-($H2023*12-1))):AH2028)/($H2023*12)+IF($R2033=0,0,SUM(INDEX(2031:2031,1,MAX(COLUMN($R:$R),COLUMN()-(($H2023-$H2024)*12))):AH2033)/(($H2023)*12)))</f>
        <v>#REF!</v>
      </c>
      <c r="AI2031" s="80" t="e" cm="1">
        <f t="array" aca="1" ref="AI2031" ca="1">(SUM(INDEX(2026:2026,1,MAX(COLUMN($R:$R),COLUMN()-($H2023*12-1))):AI2028)/($H2023*12)+IF($R2033=0,0,SUM(INDEX(2031:2031,1,MAX(COLUMN($R:$R),COLUMN()-(($H2023-$H2024)*12))):AI2033)/(($H2023)*12)))</f>
        <v>#REF!</v>
      </c>
      <c r="AJ2031" s="80" t="e" cm="1">
        <f t="array" aca="1" ref="AJ2031" ca="1">(SUM(INDEX(2026:2026,1,MAX(COLUMN($R:$R),COLUMN()-($H2023*12-1))):AJ2028)/($H2023*12)+IF($R2033=0,0,SUM(INDEX(2031:2031,1,MAX(COLUMN($R:$R),COLUMN()-(($H2023-$H2024)*12))):AJ2033)/(($H2023)*12)))</f>
        <v>#REF!</v>
      </c>
      <c r="AK2031" s="80" t="e" cm="1">
        <f t="array" aca="1" ref="AK2031" ca="1">(SUM(INDEX(2026:2026,1,MAX(COLUMN($R:$R),COLUMN()-($H2023*12-1))):AK2028)/($H2023*12)+IF($R2033=0,0,SUM(INDEX(2031:2031,1,MAX(COLUMN($R:$R),COLUMN()-(($H2023-$H2024)*12))):AK2033)/(($H2023)*12)))</f>
        <v>#REF!</v>
      </c>
      <c r="AL2031" s="80" t="e" cm="1">
        <f t="array" aca="1" ref="AL2031" ca="1">(SUM(INDEX(2026:2026,1,MAX(COLUMN($R:$R),COLUMN()-($H2023*12-1))):AL2028)/($H2023*12)+IF($R2033=0,0,SUM(INDEX(2031:2031,1,MAX(COLUMN($R:$R),COLUMN()-(($H2023-$H2024)*12))):AL2033)/(($H2023)*12)))</f>
        <v>#REF!</v>
      </c>
      <c r="AM2031" s="80" t="e" cm="1">
        <f t="array" aca="1" ref="AM2031" ca="1">(SUM(INDEX(2026:2026,1,MAX(COLUMN($R:$R),COLUMN()-($H2023*12-1))):AM2028)/($H2023*12)+IF($R2033=0,0,SUM(INDEX(2031:2031,1,MAX(COLUMN($R:$R),COLUMN()-(($H2023-$H2024)*12))):AM2033)/(($H2023)*12)))</f>
        <v>#REF!</v>
      </c>
      <c r="AN2031" s="80" t="e" cm="1">
        <f t="array" aca="1" ref="AN2031" ca="1">(SUM(INDEX(2026:2026,1,MAX(COLUMN($R:$R),COLUMN()-($H2023*12-1))):AN2028)/($H2023*12)+IF($R2033=0,0,SUM(INDEX(2031:2031,1,MAX(COLUMN($R:$R),COLUMN()-(($H2023-$H2024)*12))):AN2033)/(($H2023)*12)))</f>
        <v>#REF!</v>
      </c>
      <c r="AO2031" s="80" t="e" cm="1">
        <f t="array" aca="1" ref="AO2031" ca="1">(SUM(INDEX(2026:2026,1,MAX(COLUMN($R:$R),COLUMN()-($H2023*12-1))):AO2028)/($H2023*12)+IF($R2033=0,0,SUM(INDEX(2031:2031,1,MAX(COLUMN($R:$R),COLUMN()-(($H2023-$H2024)*12))):AO2033)/(($H2023)*12)))</f>
        <v>#REF!</v>
      </c>
      <c r="AP2031" s="80" t="e" cm="1">
        <f t="array" aca="1" ref="AP2031" ca="1">(SUM(INDEX(2026:2026,1,MAX(COLUMN($R:$R),COLUMN()-($H2023*12-1))):AP2028)/($H2023*12)+IF($R2033=0,0,SUM(INDEX(2031:2031,1,MAX(COLUMN($R:$R),COLUMN()-(($H2023-$H2024)*12))):AP2033)/(($H2023)*12)))</f>
        <v>#REF!</v>
      </c>
      <c r="AQ2031" s="80" t="e" cm="1">
        <f t="array" aca="1" ref="AQ2031" ca="1">(SUM(INDEX(2026:2026,1,MAX(COLUMN($R:$R),COLUMN()-($H2023*12-1))):AQ2028)/($H2023*12)+IF($R2033=0,0,SUM(INDEX(2031:2031,1,MAX(COLUMN($R:$R),COLUMN()-(($H2023-$H2024)*12))):AQ2033)/(($H2023)*12)))</f>
        <v>#REF!</v>
      </c>
      <c r="AR2031" s="80" t="e" cm="1">
        <f t="array" aca="1" ref="AR2031" ca="1">(SUM(INDEX(2026:2026,1,MAX(COLUMN($R:$R),COLUMN()-($H2023*12-1))):AR2028)/($H2023*12)+IF($R2033=0,0,SUM(INDEX(2031:2031,1,MAX(COLUMN($R:$R),COLUMN()-(($H2023-$H2024)*12))):AR2033)/(($H2023)*12)))</f>
        <v>#REF!</v>
      </c>
      <c r="AS2031" s="80" t="e" cm="1">
        <f t="array" aca="1" ref="AS2031" ca="1">(SUM(INDEX(2026:2026,1,MAX(COLUMN($R:$R),COLUMN()-($H2023*12-1))):AS2028)/($H2023*12)+IF($R2033=0,0,SUM(INDEX(2031:2031,1,MAX(COLUMN($R:$R),COLUMN()-(($H2023-$H2024)*12))):AS2033)/(($H2023)*12)))</f>
        <v>#REF!</v>
      </c>
      <c r="AT2031" s="80" t="e" cm="1">
        <f t="array" aca="1" ref="AT2031" ca="1">(SUM(INDEX(2026:2026,1,MAX(COLUMN($R:$R),COLUMN()-($H2023*12-1))):AT2028)/($H2023*12)+IF($R2033=0,0,SUM(INDEX(2031:2031,1,MAX(COLUMN($R:$R),COLUMN()-(($H2023-$H2024)*12))):AT2033)/(($H2023)*12)))</f>
        <v>#REF!</v>
      </c>
      <c r="AU2031" s="80" t="e" cm="1">
        <f t="array" aca="1" ref="AU2031" ca="1">(SUM(INDEX(2026:2026,1,MAX(COLUMN($R:$R),COLUMN()-($H2023*12-1))):AU2028)/($H2023*12)+IF($R2033=0,0,SUM(INDEX(2031:2031,1,MAX(COLUMN($R:$R),COLUMN()-(($H2023-$H2024)*12))):AU2033)/(($H2023)*12)))</f>
        <v>#REF!</v>
      </c>
      <c r="AV2031" s="80" t="e" cm="1">
        <f t="array" aca="1" ref="AV2031" ca="1">(SUM(INDEX(2026:2026,1,MAX(COLUMN($R:$R),COLUMN()-($H2023*12-1))):AV2028)/($H2023*12)+IF($R2033=0,0,SUM(INDEX(2031:2031,1,MAX(COLUMN($R:$R),COLUMN()-(($H2023-$H2024)*12))):AV2033)/(($H2023)*12)))</f>
        <v>#REF!</v>
      </c>
      <c r="AW2031" s="80" t="e" cm="1">
        <f t="array" aca="1" ref="AW2031" ca="1">(SUM(INDEX(2026:2026,1,MAX(COLUMN($R:$R),COLUMN()-($H2023*12-1))):AW2028)/($H2023*12)+IF($R2033=0,0,SUM(INDEX(2031:2031,1,MAX(COLUMN($R:$R),COLUMN()-(($H2023-$H2024)*12))):AW2033)/(($H2023)*12)))</f>
        <v>#REF!</v>
      </c>
      <c r="AX2031" s="80" t="e" cm="1">
        <f t="array" aca="1" ref="AX2031" ca="1">(SUM(INDEX(2026:2026,1,MAX(COLUMN($R:$R),COLUMN()-($H2023*12-1))):AX2028)/($H2023*12)+IF($R2033=0,0,SUM(INDEX(2031:2031,1,MAX(COLUMN($R:$R),COLUMN()-(($H2023-$H2024)*12))):AX2033)/(($H2023)*12)))</f>
        <v>#REF!</v>
      </c>
      <c r="AY2031" s="80" t="e" cm="1">
        <f t="array" aca="1" ref="AY2031" ca="1">(SUM(INDEX(2026:2026,1,MAX(COLUMN($R:$R),COLUMN()-($H2023*12-1))):AY2028)/($H2023*12)+IF($R2033=0,0,SUM(INDEX(2031:2031,1,MAX(COLUMN($R:$R),COLUMN()-(($H2023-$H2024)*12))):AY2033)/(($H2023)*12)))</f>
        <v>#REF!</v>
      </c>
      <c r="AZ2031" s="80" t="e" cm="1">
        <f t="array" aca="1" ref="AZ2031" ca="1">(SUM(INDEX(2026:2026,1,MAX(COLUMN($R:$R),COLUMN()-($H2023*12-1))):AZ2028)/($H2023*12)+IF($R2033=0,0,SUM(INDEX(2031:2031,1,MAX(COLUMN($R:$R),COLUMN()-(($H2023-$H2024)*12))):AZ2033)/(($H2023)*12)))</f>
        <v>#REF!</v>
      </c>
      <c r="BA2031" s="80" t="e" cm="1">
        <f t="array" aca="1" ref="BA2031" ca="1">(SUM(INDEX(2026:2026,1,MAX(COLUMN($R:$R),COLUMN()-($H2023*12-1))):BA2028)/($H2023*12)+IF($R2033=0,0,SUM(INDEX(2031:2031,1,MAX(COLUMN($R:$R),COLUMN()-(($H2023-$H2024)*12))):BA2033)/(($H2023)*12)))</f>
        <v>#REF!</v>
      </c>
      <c r="BB2031" s="80" t="e" cm="1">
        <f t="array" aca="1" ref="BB2031" ca="1">(SUM(INDEX(2026:2026,1,MAX(COLUMN($R:$R),COLUMN()-($H2023*12-1))):BB2028)/($H2023*12)+IF($R2033=0,0,SUM(INDEX(2031:2031,1,MAX(COLUMN($R:$R),COLUMN()-(($H2023-$H2024)*12))):BB2033)/(($H2023)*12)))</f>
        <v>#REF!</v>
      </c>
      <c r="BC2031" s="80" t="e" cm="1">
        <f t="array" aca="1" ref="BC2031" ca="1">(SUM(INDEX(2026:2026,1,MAX(COLUMN($R:$R),COLUMN()-($H2023*12-1))):BC2028)/($H2023*12)+IF($R2033=0,0,SUM(INDEX(2031:2031,1,MAX(COLUMN($R:$R),COLUMN()-(($H2023-$H2024)*12))):BC2033)/(($H2023)*12)))</f>
        <v>#REF!</v>
      </c>
      <c r="BD2031" s="80" t="e" cm="1">
        <f t="array" aca="1" ref="BD2031" ca="1">(SUM(INDEX(2026:2026,1,MAX(COLUMN($R:$R),COLUMN()-($H2023*12-1))):BD2028)/($H2023*12)+IF($R2033=0,0,SUM(INDEX(2031:2031,1,MAX(COLUMN($R:$R),COLUMN()-(($H2023-$H2024)*12))):BD2033)/(($H2023)*12)))</f>
        <v>#REF!</v>
      </c>
      <c r="BE2031" s="80" t="e" cm="1">
        <f t="array" aca="1" ref="BE2031" ca="1">(SUM(INDEX(2026:2026,1,MAX(COLUMN($R:$R),COLUMN()-($H2023*12-1))):BE2028)/($H2023*12)+IF($R2033=0,0,SUM(INDEX(2031:2031,1,MAX(COLUMN($R:$R),COLUMN()-(($H2023-$H2024)*12))):BE2033)/(($H2023)*12)))</f>
        <v>#REF!</v>
      </c>
      <c r="BF2031" s="80" t="e" cm="1">
        <f t="array" aca="1" ref="BF2031" ca="1">(SUM(INDEX(2026:2026,1,MAX(COLUMN($R:$R),COLUMN()-($H2023*12-1))):BF2028)/($H2023*12)+IF($R2033=0,0,SUM(INDEX(2031:2031,1,MAX(COLUMN($R:$R),COLUMN()-(($H2023-$H2024)*12))):BF2033)/(($H2023)*12)))</f>
        <v>#REF!</v>
      </c>
      <c r="BG2031" s="80" t="e" cm="1">
        <f t="array" aca="1" ref="BG2031" ca="1">(SUM(INDEX(2026:2026,1,MAX(COLUMN($R:$R),COLUMN()-($H2023*12-1))):BG2028)/($H2023*12)+IF($R2033=0,0,SUM(INDEX(2031:2031,1,MAX(COLUMN($R:$R),COLUMN()-(($H2023-$H2024)*12))):BG2033)/(($H2023)*12)))</f>
        <v>#REF!</v>
      </c>
      <c r="BH2031" s="80" t="e" cm="1">
        <f t="array" aca="1" ref="BH2031" ca="1">(SUM(INDEX(2026:2026,1,MAX(COLUMN($R:$R),COLUMN()-($H2023*12-1))):BH2028)/($H2023*12)+IF($R2033=0,0,SUM(INDEX(2031:2031,1,MAX(COLUMN($R:$R),COLUMN()-(($H2023-$H2024)*12))):BH2033)/(($H2023)*12)))</f>
        <v>#REF!</v>
      </c>
      <c r="BI2031" s="80" t="e" cm="1">
        <f t="array" aca="1" ref="BI2031" ca="1">(SUM(INDEX(2026:2026,1,MAX(COLUMN($R:$R),COLUMN()-($H2023*12-1))):BI2028)/($H2023*12)+IF($R2033=0,0,SUM(INDEX(2031:2031,1,MAX(COLUMN($R:$R),COLUMN()-(($H2023-$H2024)*12))):BI2033)/(($H2023)*12)))</f>
        <v>#REF!</v>
      </c>
      <c r="BJ2031" s="80" t="e" cm="1">
        <f t="array" aca="1" ref="BJ2031" ca="1">(SUM(INDEX(2026:2026,1,MAX(COLUMN($R:$R),COLUMN()-($H2023*12-1))):BJ2028)/($H2023*12)+IF($R2033=0,0,SUM(INDEX(2031:2031,1,MAX(COLUMN($R:$R),COLUMN()-(($H2023-$H2024)*12))):BJ2033)/(($H2023)*12)))</f>
        <v>#REF!</v>
      </c>
      <c r="BK2031" s="80" t="e" cm="1">
        <f t="array" aca="1" ref="BK2031" ca="1">(SUM(INDEX(2026:2026,1,MAX(COLUMN($R:$R),COLUMN()-($H2023*12-1))):BK2028)/($H2023*12)+IF($R2033=0,0,SUM(INDEX(2031:2031,1,MAX(COLUMN($R:$R),COLUMN()-(($H2023-$H2024)*12))):BK2033)/(($H2023)*12)))</f>
        <v>#REF!</v>
      </c>
      <c r="BL2031" s="80" t="e" cm="1">
        <f t="array" aca="1" ref="BL2031" ca="1">(SUM(INDEX(2026:2026,1,MAX(COLUMN($R:$R),COLUMN()-($H2023*12-1))):BL2028)/($H2023*12)+IF($R2033=0,0,SUM(INDEX(2031:2031,1,MAX(COLUMN($R:$R),COLUMN()-(($H2023-$H2024)*12))):BL2033)/(($H2023)*12)))</f>
        <v>#REF!</v>
      </c>
      <c r="BM2031" s="80" t="e" cm="1">
        <f t="array" aca="1" ref="BM2031" ca="1">(SUM(INDEX(2026:2026,1,MAX(COLUMN($R:$R),COLUMN()-($H2023*12-1))):BM2028)/($H2023*12)+IF($R2033=0,0,SUM(INDEX(2031:2031,1,MAX(COLUMN($R:$R),COLUMN()-(($H2023-$H2024)*12))):BM2033)/(($H2023)*12)))</f>
        <v>#REF!</v>
      </c>
      <c r="BN2031" s="80" t="e" cm="1">
        <f t="array" aca="1" ref="BN2031" ca="1">(SUM(INDEX(2026:2026,1,MAX(COLUMN($R:$R),COLUMN()-($H2023*12-1))):BN2028)/($H2023*12)+IF($R2033=0,0,SUM(INDEX(2031:2031,1,MAX(COLUMN($R:$R),COLUMN()-(($H2023-$H2024)*12))):BN2033)/(($H2023)*12)))</f>
        <v>#REF!</v>
      </c>
      <c r="BO2031" s="80" t="e" cm="1">
        <f t="array" aca="1" ref="BO2031" ca="1">(SUM(INDEX(2026:2026,1,MAX(COLUMN($R:$R),COLUMN()-($H2023*12-1))):BO2028)/($H2023*12)+IF($R2033=0,0,SUM(INDEX(2031:2031,1,MAX(COLUMN($R:$R),COLUMN()-(($H2023-$H2024)*12))):BO2033)/(($H2023)*12)))</f>
        <v>#REF!</v>
      </c>
      <c r="BP2031" s="80" t="e" cm="1">
        <f t="array" aca="1" ref="BP2031" ca="1">(SUM(INDEX(2026:2026,1,MAX(COLUMN($R:$R),COLUMN()-($H2023*12-1))):BP2028)/($H2023*12)+IF($R2033=0,0,SUM(INDEX(2031:2031,1,MAX(COLUMN($R:$R),COLUMN()-(($H2023-$H2024)*12))):BP2033)/(($H2023)*12)))</f>
        <v>#REF!</v>
      </c>
      <c r="BQ2031" s="80" t="e" cm="1">
        <f t="array" aca="1" ref="BQ2031" ca="1">(SUM(INDEX(2026:2026,1,MAX(COLUMN($R:$R),COLUMN()-($H2023*12-1))):BQ2028)/($H2023*12)+IF($R2033=0,0,SUM(INDEX(2031:2031,1,MAX(COLUMN($R:$R),COLUMN()-(($H2023-$H2024)*12))):BQ2033)/(($H2023)*12)))</f>
        <v>#REF!</v>
      </c>
      <c r="BR2031" s="80" t="e" cm="1">
        <f t="array" aca="1" ref="BR2031" ca="1">(SUM(INDEX(2026:2026,1,MAX(COLUMN($R:$R),COLUMN()-($H2023*12-1))):BR2028)/($H2023*12)+IF($R2033=0,0,SUM(INDEX(2031:2031,1,MAX(COLUMN($R:$R),COLUMN()-(($H2023-$H2024)*12))):BR2033)/(($H2023)*12)))</f>
        <v>#REF!</v>
      </c>
      <c r="BS2031" s="80" t="e" cm="1">
        <f t="array" aca="1" ref="BS2031" ca="1">(SUM(INDEX(2026:2026,1,MAX(COLUMN($R:$R),COLUMN()-($H2023*12-1))):BS2028)/($H2023*12)+IF($R2033=0,0,SUM(INDEX(2031:2031,1,MAX(COLUMN($R:$R),COLUMN()-(($H2023-$H2024)*12))):BS2033)/(($H2023)*12)))</f>
        <v>#REF!</v>
      </c>
      <c r="BT2031" s="80" t="e" cm="1">
        <f t="array" aca="1" ref="BT2031" ca="1">(SUM(INDEX(2026:2026,1,MAX(COLUMN($R:$R),COLUMN()-($H2023*12-1))):BT2028)/($H2023*12)+IF($R2033=0,0,SUM(INDEX(2031:2031,1,MAX(COLUMN($R:$R),COLUMN()-(($H2023-$H2024)*12))):BT2033)/(($H2023)*12)))</f>
        <v>#REF!</v>
      </c>
      <c r="BU2031" s="80" t="e" cm="1">
        <f t="array" aca="1" ref="BU2031" ca="1">(SUM(INDEX(2026:2026,1,MAX(COLUMN($R:$R),COLUMN()-($H2023*12-1))):BU2028)/($H2023*12)+IF($R2033=0,0,SUM(INDEX(2031:2031,1,MAX(COLUMN($R:$R),COLUMN()-(($H2023-$H2024)*12))):BU2033)/(($H2023)*12)))</f>
        <v>#REF!</v>
      </c>
      <c r="BV2031" s="80" t="e" cm="1">
        <f t="array" aca="1" ref="BV2031" ca="1">(SUM(INDEX(2026:2026,1,MAX(COLUMN($R:$R),COLUMN()-($H2023*12-1))):BV2028)/($H2023*12)+IF($R2033=0,0,SUM(INDEX(2031:2031,1,MAX(COLUMN($R:$R),COLUMN()-(($H2023-$H2024)*12))):BV2033)/(($H2023)*12)))</f>
        <v>#REF!</v>
      </c>
      <c r="BW2031" s="80" t="e" cm="1">
        <f t="array" aca="1" ref="BW2031" ca="1">(SUM(INDEX(2026:2026,1,MAX(COLUMN($R:$R),COLUMN()-($H2023*12-1))):BW2028)/($H2023*12)+IF($R2033=0,0,SUM(INDEX(2031:2031,1,MAX(COLUMN($R:$R),COLUMN()-(($H2023-$H2024)*12))):BW2033)/(($H2023)*12)))</f>
        <v>#REF!</v>
      </c>
      <c r="BX2031" s="80" t="e" cm="1">
        <f t="array" aca="1" ref="BX2031" ca="1">(SUM(INDEX(2026:2026,1,MAX(COLUMN($R:$R),COLUMN()-($H2023*12-1))):BX2028)/($H2023*12)+IF($R2033=0,0,SUM(INDEX(2031:2031,1,MAX(COLUMN($R:$R),COLUMN()-(($H2023-$H2024)*12))):BX2033)/(($H2023)*12)))</f>
        <v>#REF!</v>
      </c>
      <c r="BY2031" s="80" t="e" cm="1">
        <f t="array" aca="1" ref="BY2031" ca="1">(SUM(INDEX(2026:2026,1,MAX(COLUMN($R:$R),COLUMN()-($H2023*12-1))):BY2028)/($H2023*12)+IF($R2033=0,0,SUM(INDEX(2031:2031,1,MAX(COLUMN($R:$R),COLUMN()-(($H2023-$H2024)*12))):BY2033)/(($H2023)*12)))</f>
        <v>#REF!</v>
      </c>
      <c r="BZ2031" s="80" t="e" cm="1">
        <f t="array" aca="1" ref="BZ2031" ca="1">(SUM(INDEX(2026:2026,1,MAX(COLUMN($R:$R),COLUMN()-($H2023*12-1))):BZ2028)/($H2023*12)+IF($R2033=0,0,SUM(INDEX(2031:2031,1,MAX(COLUMN($R:$R),COLUMN()-(($H2023-$H2024)*12))):BZ2033)/(($H2023)*12)))</f>
        <v>#REF!</v>
      </c>
      <c r="CA2031" s="80" t="e" cm="1">
        <f t="array" aca="1" ref="CA2031" ca="1">(SUM(INDEX(2026:2026,1,MAX(COLUMN($R:$R),COLUMN()-($H2023*12-1))):CA2028)/($H2023*12)+IF($R2033=0,0,SUM(INDEX(2031:2031,1,MAX(COLUMN($R:$R),COLUMN()-(($H2023-$H2024)*12))):CA2033)/(($H2023)*12)))</f>
        <v>#REF!</v>
      </c>
      <c r="CB2031" s="80" t="e" cm="1">
        <f t="array" aca="1" ref="CB2031" ca="1">(SUM(INDEX(2026:2026,1,MAX(COLUMN($R:$R),COLUMN()-($H2023*12-1))):CB2028)/($H2023*12)+IF($R2033=0,0,SUM(INDEX(2031:2031,1,MAX(COLUMN($R:$R),COLUMN()-(($H2023-$H2024)*12))):CB2033)/(($H2023)*12)))</f>
        <v>#REF!</v>
      </c>
      <c r="CC2031" s="80" t="e" cm="1">
        <f t="array" aca="1" ref="CC2031" ca="1">(SUM(INDEX(2026:2026,1,MAX(COLUMN($R:$R),COLUMN()-($H2023*12-1))):CC2028)/($H2023*12)+IF($R2033=0,0,SUM(INDEX(2031:2031,1,MAX(COLUMN($R:$R),COLUMN()-(($H2023-$H2024)*12))):CC2033)/(($H2023)*12)))</f>
        <v>#REF!</v>
      </c>
      <c r="CD2031" s="80" t="e" cm="1">
        <f t="array" aca="1" ref="CD2031" ca="1">(SUM(INDEX(2026:2026,1,MAX(COLUMN($R:$R),COLUMN()-($H2023*12-1))):CD2028)/($H2023*12)+IF($R2033=0,0,SUM(INDEX(2031:2031,1,MAX(COLUMN($R:$R),COLUMN()-(($H2023-$H2024)*12))):CD2033)/(($H2023)*12)))</f>
        <v>#REF!</v>
      </c>
      <c r="CE2031" s="80" t="e" cm="1">
        <f t="array" aca="1" ref="CE2031" ca="1">(SUM(INDEX(2026:2026,1,MAX(COLUMN($R:$R),COLUMN()-($H2023*12-1))):CE2028)/($H2023*12)+IF($R2033=0,0,SUM(INDEX(2031:2031,1,MAX(COLUMN($R:$R),COLUMN()-(($H2023-$H2024)*12))):CE2033)/(($H2023)*12)))</f>
        <v>#REF!</v>
      </c>
      <c r="CF2031" s="80" t="e" cm="1">
        <f t="array" aca="1" ref="CF2031" ca="1">(SUM(INDEX(2026:2026,1,MAX(COLUMN($R:$R),COLUMN()-($H2023*12-1))):CF2028)/($H2023*12)+IF($R2033=0,0,SUM(INDEX(2031:2031,1,MAX(COLUMN($R:$R),COLUMN()-(($H2023-$H2024)*12))):CF2033)/(($H2023)*12)))</f>
        <v>#REF!</v>
      </c>
      <c r="CG2031" s="80" t="e" cm="1">
        <f t="array" aca="1" ref="CG2031" ca="1">(SUM(INDEX(2026:2026,1,MAX(COLUMN($R:$R),COLUMN()-($H2023*12-1))):CG2028)/($H2023*12)+IF($R2033=0,0,SUM(INDEX(2031:2031,1,MAX(COLUMN($R:$R),COLUMN()-(($H2023-$H2024)*12))):CG2033)/(($H2023)*12)))</f>
        <v>#REF!</v>
      </c>
      <c r="CH2031" s="80" t="e" cm="1">
        <f t="array" aca="1" ref="CH2031" ca="1">(SUM(INDEX(2026:2026,1,MAX(COLUMN($R:$R),COLUMN()-($H2023*12-1))):CH2028)/($H2023*12)+IF($R2033=0,0,SUM(INDEX(2031:2031,1,MAX(COLUMN($R:$R),COLUMN()-(($H2023-$H2024)*12))):CH2033)/(($H2023)*12)))</f>
        <v>#REF!</v>
      </c>
      <c r="CI2031" s="80" t="e" cm="1">
        <f t="array" aca="1" ref="CI2031" ca="1">(SUM(INDEX(2026:2026,1,MAX(COLUMN($R:$R),COLUMN()-($H2023*12-1))):CI2028)/($H2023*12)+IF($R2033=0,0,SUM(INDEX(2031:2031,1,MAX(COLUMN($R:$R),COLUMN()-(($H2023-$H2024)*12))):CI2033)/(($H2023)*12)))</f>
        <v>#REF!</v>
      </c>
      <c r="CJ2031" s="80" t="e" cm="1">
        <f t="array" aca="1" ref="CJ2031" ca="1">(SUM(INDEX(2026:2026,1,MAX(COLUMN($R:$R),COLUMN()-($H2023*12-1))):CJ2028)/($H2023*12)+IF($R2033=0,0,SUM(INDEX(2031:2031,1,MAX(COLUMN($R:$R),COLUMN()-(($H2023-$H2024)*12))):CJ2033)/(($H2023)*12)))</f>
        <v>#REF!</v>
      </c>
      <c r="CK2031" s="80" t="e" cm="1">
        <f t="array" aca="1" ref="CK2031" ca="1">(SUM(INDEX(2026:2026,1,MAX(COLUMN($R:$R),COLUMN()-($H2023*12-1))):CK2028)/($H2023*12)+IF($R2033=0,0,SUM(INDEX(2031:2031,1,MAX(COLUMN($R:$R),COLUMN()-(($H2023-$H2024)*12))):CK2033)/(($H2023)*12)))</f>
        <v>#REF!</v>
      </c>
      <c r="CL2031" s="80" t="e" cm="1">
        <f t="array" aca="1" ref="CL2031" ca="1">(SUM(INDEX(2026:2026,1,MAX(COLUMN($R:$R),COLUMN()-($H2023*12-1))):CL2028)/($H2023*12)+IF($R2033=0,0,SUM(INDEX(2031:2031,1,MAX(COLUMN($R:$R),COLUMN()-(($H2023-$H2024)*12))):CL2033)/(($H2023)*12)))</f>
        <v>#REF!</v>
      </c>
    </row>
    <row r="2032" spans="2:90" x14ac:dyDescent="0.4">
      <c r="B2032" s="122"/>
      <c r="C2032" s="8"/>
      <c r="D2032" t="s">
        <v>762</v>
      </c>
      <c r="E2032" s="8" t="str">
        <f t="shared" si="2366"/>
        <v>2032 FAPPER-S</v>
      </c>
      <c r="G2032" s="8"/>
      <c r="I2032" s="62"/>
      <c r="J2032" s="62"/>
      <c r="K2032" s="53"/>
      <c r="L2032" s="53"/>
      <c r="M2032" s="53"/>
      <c r="N2032" s="53"/>
      <c r="O2032" s="53"/>
      <c r="P2032" s="53"/>
      <c r="R2032" s="82"/>
      <c r="S2032" s="149"/>
      <c r="T2032" s="149"/>
      <c r="U2032" s="149"/>
      <c r="V2032" s="149"/>
      <c r="W2032" s="149"/>
      <c r="X2032" s="149"/>
      <c r="Y2032" s="149"/>
      <c r="Z2032" s="149"/>
      <c r="AA2032" s="149"/>
      <c r="AB2032" s="149"/>
      <c r="AC2032" s="149"/>
      <c r="AD2032" s="149"/>
      <c r="AE2032" s="149"/>
      <c r="AF2032" s="149"/>
      <c r="AG2032" s="149"/>
      <c r="AH2032" s="149"/>
      <c r="AI2032" s="149"/>
      <c r="AJ2032" s="149"/>
      <c r="AK2032" s="149"/>
      <c r="AL2032" s="149"/>
      <c r="AM2032" s="149"/>
      <c r="AN2032" s="149"/>
      <c r="AO2032" s="149"/>
      <c r="AP2032" s="149"/>
      <c r="AQ2032" s="149"/>
      <c r="AR2032" s="149"/>
      <c r="AS2032" s="149"/>
      <c r="AT2032" s="149"/>
      <c r="AU2032" s="149"/>
      <c r="AV2032" s="149"/>
      <c r="AW2032" s="149"/>
      <c r="AX2032" s="149"/>
      <c r="AY2032" s="149"/>
      <c r="AZ2032" s="149"/>
      <c r="BA2032" s="149"/>
      <c r="BB2032" s="149"/>
      <c r="BC2032" s="149"/>
      <c r="BD2032" s="149"/>
      <c r="BE2032" s="149"/>
      <c r="BF2032" s="149"/>
      <c r="BG2032" s="149"/>
      <c r="BH2032" s="149"/>
      <c r="BI2032" s="149"/>
      <c r="BJ2032" s="149"/>
      <c r="BK2032" s="149"/>
      <c r="BL2032" s="149"/>
      <c r="BM2032" s="149"/>
      <c r="BN2032" s="149"/>
      <c r="BO2032" s="149"/>
      <c r="BP2032" s="149"/>
      <c r="BQ2032" s="149"/>
      <c r="BR2032" s="149"/>
      <c r="BS2032" s="149"/>
      <c r="BT2032" s="149"/>
      <c r="BU2032" s="149"/>
      <c r="BV2032" s="149"/>
      <c r="BW2032" s="149"/>
      <c r="BX2032" s="149"/>
      <c r="BY2032" s="149"/>
      <c r="BZ2032" s="149"/>
      <c r="CA2032" s="149"/>
      <c r="CB2032" s="149"/>
      <c r="CC2032" s="149"/>
      <c r="CD2032" s="149"/>
      <c r="CE2032" s="149"/>
      <c r="CF2032" s="149"/>
      <c r="CG2032" s="149"/>
      <c r="CH2032" s="149"/>
      <c r="CI2032" s="149"/>
      <c r="CJ2032" s="149"/>
      <c r="CK2032" s="149"/>
      <c r="CL2032" s="149"/>
    </row>
    <row r="2033" spans="2:90" x14ac:dyDescent="0.4">
      <c r="B2033" s="122" t="s">
        <v>251</v>
      </c>
      <c r="C2033" s="8"/>
      <c r="D2033" t="s">
        <v>762</v>
      </c>
      <c r="E2033" s="8" t="str">
        <f t="shared" si="2366"/>
        <v>2033 FAPPER-S</v>
      </c>
      <c r="G2033" s="8" t="str">
        <f>E2033</f>
        <v>2033 FAPPER-S</v>
      </c>
      <c r="I2033" s="74">
        <v>100</v>
      </c>
      <c r="J2033" s="74"/>
      <c r="K2033" s="53"/>
      <c r="L2033" s="53"/>
      <c r="M2033" s="53"/>
      <c r="N2033" s="53"/>
      <c r="O2033" s="53"/>
      <c r="P2033" s="53"/>
      <c r="R2033" s="24">
        <f>-$I2033</f>
        <v>-100</v>
      </c>
      <c r="S2033" s="149"/>
      <c r="T2033" s="149"/>
      <c r="U2033" s="149"/>
      <c r="V2033" s="149"/>
      <c r="W2033" s="149"/>
      <c r="X2033" s="149"/>
      <c r="Y2033" s="149"/>
      <c r="Z2033" s="149"/>
      <c r="AA2033" s="149"/>
      <c r="AB2033" s="149"/>
      <c r="AC2033" s="149"/>
      <c r="AD2033" s="149"/>
      <c r="AE2033" s="149"/>
      <c r="AF2033" s="149"/>
      <c r="AG2033" s="149"/>
      <c r="AH2033" s="149"/>
      <c r="AI2033" s="149"/>
      <c r="AJ2033" s="149"/>
      <c r="AK2033" s="149"/>
      <c r="AL2033" s="149"/>
      <c r="AM2033" s="149"/>
      <c r="AN2033" s="149"/>
      <c r="AO2033" s="149"/>
      <c r="AP2033" s="149"/>
      <c r="AQ2033" s="149"/>
      <c r="AR2033" s="149"/>
      <c r="AS2033" s="149"/>
      <c r="AT2033" s="149"/>
      <c r="AU2033" s="149"/>
      <c r="AV2033" s="149"/>
      <c r="AW2033" s="149"/>
      <c r="AX2033" s="149"/>
      <c r="AY2033" s="149"/>
      <c r="AZ2033" s="149"/>
      <c r="BA2033" s="149"/>
      <c r="BB2033" s="149"/>
      <c r="BC2033" s="149"/>
      <c r="BD2033" s="149"/>
      <c r="BE2033" s="149"/>
      <c r="BF2033" s="149"/>
      <c r="BG2033" s="149"/>
      <c r="BH2033" s="149"/>
      <c r="BI2033" s="149"/>
      <c r="BJ2033" s="149"/>
      <c r="BK2033" s="149"/>
      <c r="BL2033" s="149"/>
      <c r="BM2033" s="149"/>
      <c r="BN2033" s="149"/>
      <c r="BO2033" s="149"/>
      <c r="BP2033" s="149"/>
      <c r="BQ2033" s="149"/>
      <c r="BR2033" s="149"/>
      <c r="BS2033" s="149"/>
      <c r="BT2033" s="149"/>
      <c r="BU2033" s="149"/>
      <c r="BV2033" s="149"/>
      <c r="BW2033" s="149"/>
      <c r="BX2033" s="149"/>
      <c r="BY2033" s="149"/>
      <c r="BZ2033" s="149"/>
      <c r="CA2033" s="149"/>
      <c r="CB2033" s="149"/>
      <c r="CC2033" s="149"/>
      <c r="CD2033" s="149"/>
      <c r="CE2033" s="149"/>
      <c r="CF2033" s="149"/>
      <c r="CG2033" s="149"/>
      <c r="CH2033" s="149"/>
      <c r="CI2033" s="149"/>
      <c r="CJ2033" s="149"/>
      <c r="CK2033" s="149"/>
      <c r="CL2033" s="149"/>
    </row>
    <row r="2034" spans="2:90" x14ac:dyDescent="0.4">
      <c r="B2034" s="122"/>
      <c r="D2034" t="s">
        <v>762</v>
      </c>
      <c r="E2034" s="8" t="str">
        <f t="shared" si="2366"/>
        <v>2034 FAPPER-S</v>
      </c>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B2035" s="95" t="s">
        <v>205</v>
      </c>
      <c r="D2035" t="s">
        <v>762</v>
      </c>
      <c r="E2035" s="8" t="str">
        <f t="shared" si="2366"/>
        <v>2035 FAPPER-S</v>
      </c>
      <c r="H2035" s="12"/>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row>
    <row r="2036" spans="2:90" x14ac:dyDescent="0.4">
      <c r="B2036" s="154" t="str">
        <f>"Gross PP&amp;E - "&amp;SUBSTITUTE(B2021,":","")</f>
        <v>Gross PP&amp;E - Revenue driven PP&amp;E</v>
      </c>
      <c r="D2036" t="s">
        <v>762</v>
      </c>
      <c r="E2036" s="8" t="str">
        <f t="shared" ref="E2036:E2037" si="2426">ROW()&amp;" "&amp;D2036</f>
        <v>2036 FAPPER-S</v>
      </c>
      <c r="I2036" s="80">
        <f>I2033</f>
        <v>100</v>
      </c>
      <c r="J2036" s="80"/>
      <c r="K2036" s="24">
        <f t="shared" ref="K2036:P2038" ca="1" si="2427">SUMIF($4:$4,K$2,2036:2036)</f>
        <v>220</v>
      </c>
      <c r="L2036" s="24">
        <f t="shared" ca="1" si="2427"/>
        <v>340</v>
      </c>
      <c r="M2036" s="24">
        <f t="shared" ca="1" si="2427"/>
        <v>460</v>
      </c>
      <c r="N2036" s="24">
        <f t="shared" ca="1" si="2427"/>
        <v>580</v>
      </c>
      <c r="O2036" s="24">
        <f t="shared" ca="1" si="2427"/>
        <v>700</v>
      </c>
      <c r="P2036" s="24">
        <f t="shared" ca="1" si="2427"/>
        <v>820</v>
      </c>
      <c r="R2036" s="24">
        <f>$I2036</f>
        <v>100</v>
      </c>
      <c r="S2036" s="80">
        <f t="shared" ref="S2036:AX2036" ca="1" si="2428">-S2028+R2036</f>
        <v>110</v>
      </c>
      <c r="T2036" s="80">
        <f t="shared" ca="1" si="2428"/>
        <v>120</v>
      </c>
      <c r="U2036" s="80">
        <f t="shared" ca="1" si="2428"/>
        <v>130</v>
      </c>
      <c r="V2036" s="80">
        <f t="shared" ca="1" si="2428"/>
        <v>140</v>
      </c>
      <c r="W2036" s="80">
        <f t="shared" ca="1" si="2428"/>
        <v>150</v>
      </c>
      <c r="X2036" s="80">
        <f t="shared" ca="1" si="2428"/>
        <v>160</v>
      </c>
      <c r="Y2036" s="80">
        <f t="shared" ca="1" si="2428"/>
        <v>170</v>
      </c>
      <c r="Z2036" s="80">
        <f t="shared" ca="1" si="2428"/>
        <v>180</v>
      </c>
      <c r="AA2036" s="80">
        <f t="shared" ca="1" si="2428"/>
        <v>190</v>
      </c>
      <c r="AB2036" s="80">
        <f t="shared" ca="1" si="2428"/>
        <v>200</v>
      </c>
      <c r="AC2036" s="80">
        <f t="shared" ca="1" si="2428"/>
        <v>210</v>
      </c>
      <c r="AD2036" s="80">
        <f t="shared" ca="1" si="2428"/>
        <v>220</v>
      </c>
      <c r="AE2036" s="80">
        <f t="shared" ca="1" si="2428"/>
        <v>230</v>
      </c>
      <c r="AF2036" s="80">
        <f t="shared" ca="1" si="2428"/>
        <v>240</v>
      </c>
      <c r="AG2036" s="80">
        <f t="shared" ca="1" si="2428"/>
        <v>250</v>
      </c>
      <c r="AH2036" s="80">
        <f t="shared" ca="1" si="2428"/>
        <v>260</v>
      </c>
      <c r="AI2036" s="80">
        <f t="shared" ca="1" si="2428"/>
        <v>270</v>
      </c>
      <c r="AJ2036" s="80">
        <f t="shared" ca="1" si="2428"/>
        <v>280</v>
      </c>
      <c r="AK2036" s="80">
        <f t="shared" ca="1" si="2428"/>
        <v>290</v>
      </c>
      <c r="AL2036" s="80">
        <f t="shared" ca="1" si="2428"/>
        <v>300</v>
      </c>
      <c r="AM2036" s="80">
        <f t="shared" ca="1" si="2428"/>
        <v>310</v>
      </c>
      <c r="AN2036" s="80">
        <f t="shared" ca="1" si="2428"/>
        <v>320</v>
      </c>
      <c r="AO2036" s="80">
        <f t="shared" ca="1" si="2428"/>
        <v>330</v>
      </c>
      <c r="AP2036" s="80">
        <f t="shared" ca="1" si="2428"/>
        <v>340</v>
      </c>
      <c r="AQ2036" s="80">
        <f t="shared" ca="1" si="2428"/>
        <v>350</v>
      </c>
      <c r="AR2036" s="80">
        <f t="shared" ca="1" si="2428"/>
        <v>360</v>
      </c>
      <c r="AS2036" s="80">
        <f t="shared" ca="1" si="2428"/>
        <v>370</v>
      </c>
      <c r="AT2036" s="80">
        <f t="shared" ca="1" si="2428"/>
        <v>380</v>
      </c>
      <c r="AU2036" s="80">
        <f t="shared" ca="1" si="2428"/>
        <v>390</v>
      </c>
      <c r="AV2036" s="80">
        <f t="shared" ca="1" si="2428"/>
        <v>400</v>
      </c>
      <c r="AW2036" s="80">
        <f t="shared" ca="1" si="2428"/>
        <v>410</v>
      </c>
      <c r="AX2036" s="80">
        <f t="shared" ca="1" si="2428"/>
        <v>420</v>
      </c>
      <c r="AY2036" s="80">
        <f t="shared" ref="AY2036:CD2036" ca="1" si="2429">-AY2028+AX2036</f>
        <v>430</v>
      </c>
      <c r="AZ2036" s="80">
        <f t="shared" ca="1" si="2429"/>
        <v>440</v>
      </c>
      <c r="BA2036" s="80">
        <f t="shared" ca="1" si="2429"/>
        <v>450</v>
      </c>
      <c r="BB2036" s="80">
        <f t="shared" ca="1" si="2429"/>
        <v>460</v>
      </c>
      <c r="BC2036" s="80">
        <f t="shared" ca="1" si="2429"/>
        <v>470</v>
      </c>
      <c r="BD2036" s="80">
        <f t="shared" ca="1" si="2429"/>
        <v>480</v>
      </c>
      <c r="BE2036" s="80">
        <f t="shared" ca="1" si="2429"/>
        <v>490</v>
      </c>
      <c r="BF2036" s="80">
        <f t="shared" ca="1" si="2429"/>
        <v>500</v>
      </c>
      <c r="BG2036" s="80">
        <f t="shared" ca="1" si="2429"/>
        <v>510</v>
      </c>
      <c r="BH2036" s="80">
        <f t="shared" ca="1" si="2429"/>
        <v>520</v>
      </c>
      <c r="BI2036" s="80">
        <f t="shared" ca="1" si="2429"/>
        <v>530</v>
      </c>
      <c r="BJ2036" s="80">
        <f t="shared" ca="1" si="2429"/>
        <v>540</v>
      </c>
      <c r="BK2036" s="80">
        <f t="shared" ca="1" si="2429"/>
        <v>550</v>
      </c>
      <c r="BL2036" s="80">
        <f t="shared" ca="1" si="2429"/>
        <v>560</v>
      </c>
      <c r="BM2036" s="80">
        <f t="shared" ca="1" si="2429"/>
        <v>570</v>
      </c>
      <c r="BN2036" s="80">
        <f t="shared" ca="1" si="2429"/>
        <v>580</v>
      </c>
      <c r="BO2036" s="80">
        <f t="shared" ca="1" si="2429"/>
        <v>590</v>
      </c>
      <c r="BP2036" s="80">
        <f t="shared" ca="1" si="2429"/>
        <v>600</v>
      </c>
      <c r="BQ2036" s="80">
        <f t="shared" ca="1" si="2429"/>
        <v>610</v>
      </c>
      <c r="BR2036" s="80">
        <f t="shared" ca="1" si="2429"/>
        <v>620</v>
      </c>
      <c r="BS2036" s="80">
        <f t="shared" ca="1" si="2429"/>
        <v>630</v>
      </c>
      <c r="BT2036" s="80">
        <f t="shared" ca="1" si="2429"/>
        <v>640</v>
      </c>
      <c r="BU2036" s="80">
        <f t="shared" ca="1" si="2429"/>
        <v>650</v>
      </c>
      <c r="BV2036" s="80">
        <f t="shared" ca="1" si="2429"/>
        <v>660</v>
      </c>
      <c r="BW2036" s="80">
        <f t="shared" ca="1" si="2429"/>
        <v>670</v>
      </c>
      <c r="BX2036" s="80">
        <f t="shared" ca="1" si="2429"/>
        <v>680</v>
      </c>
      <c r="BY2036" s="80">
        <f t="shared" ca="1" si="2429"/>
        <v>690</v>
      </c>
      <c r="BZ2036" s="80">
        <f t="shared" ca="1" si="2429"/>
        <v>700</v>
      </c>
      <c r="CA2036" s="80">
        <f t="shared" ca="1" si="2429"/>
        <v>710</v>
      </c>
      <c r="CB2036" s="80">
        <f t="shared" ca="1" si="2429"/>
        <v>720</v>
      </c>
      <c r="CC2036" s="80">
        <f t="shared" ca="1" si="2429"/>
        <v>730</v>
      </c>
      <c r="CD2036" s="80">
        <f t="shared" ca="1" si="2429"/>
        <v>740</v>
      </c>
      <c r="CE2036" s="80">
        <f t="shared" ref="CE2036:CL2036" ca="1" si="2430">-CE2028+CD2036</f>
        <v>750</v>
      </c>
      <c r="CF2036" s="80">
        <f t="shared" ca="1" si="2430"/>
        <v>760</v>
      </c>
      <c r="CG2036" s="80">
        <f t="shared" ca="1" si="2430"/>
        <v>770</v>
      </c>
      <c r="CH2036" s="80">
        <f t="shared" ca="1" si="2430"/>
        <v>780</v>
      </c>
      <c r="CI2036" s="80">
        <f t="shared" ca="1" si="2430"/>
        <v>790</v>
      </c>
      <c r="CJ2036" s="80">
        <f t="shared" ca="1" si="2430"/>
        <v>800</v>
      </c>
      <c r="CK2036" s="80">
        <f t="shared" ca="1" si="2430"/>
        <v>810</v>
      </c>
      <c r="CL2036" s="80">
        <f t="shared" ca="1" si="2430"/>
        <v>820</v>
      </c>
    </row>
    <row r="2037" spans="2:90" x14ac:dyDescent="0.4">
      <c r="B2037" s="154" t="str">
        <f>"Accumulated depreciation - "&amp;SUBSTITUTE(B2021,":","")</f>
        <v>Accumulated depreciation - Revenue driven PP&amp;E</v>
      </c>
      <c r="D2037" t="s">
        <v>762</v>
      </c>
      <c r="E2037" s="8" t="str">
        <f t="shared" si="2426"/>
        <v>2037 FAPPER-S</v>
      </c>
      <c r="I2037" s="81">
        <f>-H2024/H2023*I2036</f>
        <v>-20</v>
      </c>
      <c r="J2037" s="237"/>
      <c r="K2037" s="37" t="e">
        <f t="shared" ca="1" si="2427"/>
        <v>#REF!</v>
      </c>
      <c r="L2037" s="37" t="e">
        <f t="shared" ca="1" si="2427"/>
        <v>#REF!</v>
      </c>
      <c r="M2037" s="37" t="e">
        <f t="shared" ca="1" si="2427"/>
        <v>#REF!</v>
      </c>
      <c r="N2037" s="37" t="e">
        <f t="shared" ca="1" si="2427"/>
        <v>#REF!</v>
      </c>
      <c r="O2037" s="37" t="e">
        <f t="shared" ca="1" si="2427"/>
        <v>#REF!</v>
      </c>
      <c r="P2037" s="37" t="e">
        <f t="shared" ca="1" si="2427"/>
        <v>#REF!</v>
      </c>
      <c r="R2037" s="37">
        <f>$I2037</f>
        <v>-20</v>
      </c>
      <c r="S2037" s="81" t="e">
        <f t="shared" ref="S2037:AX2037" ca="1" si="2431">R2037+S2031</f>
        <v>#REF!</v>
      </c>
      <c r="T2037" s="81" t="e">
        <f t="shared" ca="1" si="2431"/>
        <v>#REF!</v>
      </c>
      <c r="U2037" s="81" t="e">
        <f t="shared" ca="1" si="2431"/>
        <v>#REF!</v>
      </c>
      <c r="V2037" s="81" t="e">
        <f t="shared" ca="1" si="2431"/>
        <v>#REF!</v>
      </c>
      <c r="W2037" s="81" t="e">
        <f t="shared" ca="1" si="2431"/>
        <v>#REF!</v>
      </c>
      <c r="X2037" s="81" t="e">
        <f t="shared" ca="1" si="2431"/>
        <v>#REF!</v>
      </c>
      <c r="Y2037" s="81" t="e">
        <f t="shared" ca="1" si="2431"/>
        <v>#REF!</v>
      </c>
      <c r="Z2037" s="81" t="e">
        <f t="shared" ca="1" si="2431"/>
        <v>#REF!</v>
      </c>
      <c r="AA2037" s="81" t="e">
        <f t="shared" ca="1" si="2431"/>
        <v>#REF!</v>
      </c>
      <c r="AB2037" s="81" t="e">
        <f t="shared" ca="1" si="2431"/>
        <v>#REF!</v>
      </c>
      <c r="AC2037" s="81" t="e">
        <f t="shared" ca="1" si="2431"/>
        <v>#REF!</v>
      </c>
      <c r="AD2037" s="81" t="e">
        <f t="shared" ca="1" si="2431"/>
        <v>#REF!</v>
      </c>
      <c r="AE2037" s="81" t="e">
        <f t="shared" ca="1" si="2431"/>
        <v>#REF!</v>
      </c>
      <c r="AF2037" s="81" t="e">
        <f t="shared" ca="1" si="2431"/>
        <v>#REF!</v>
      </c>
      <c r="AG2037" s="81" t="e">
        <f t="shared" ca="1" si="2431"/>
        <v>#REF!</v>
      </c>
      <c r="AH2037" s="81" t="e">
        <f t="shared" ca="1" si="2431"/>
        <v>#REF!</v>
      </c>
      <c r="AI2037" s="81" t="e">
        <f t="shared" ca="1" si="2431"/>
        <v>#REF!</v>
      </c>
      <c r="AJ2037" s="81" t="e">
        <f t="shared" ca="1" si="2431"/>
        <v>#REF!</v>
      </c>
      <c r="AK2037" s="81" t="e">
        <f t="shared" ca="1" si="2431"/>
        <v>#REF!</v>
      </c>
      <c r="AL2037" s="81" t="e">
        <f t="shared" ca="1" si="2431"/>
        <v>#REF!</v>
      </c>
      <c r="AM2037" s="81" t="e">
        <f t="shared" ca="1" si="2431"/>
        <v>#REF!</v>
      </c>
      <c r="AN2037" s="81" t="e">
        <f t="shared" ca="1" si="2431"/>
        <v>#REF!</v>
      </c>
      <c r="AO2037" s="81" t="e">
        <f t="shared" ca="1" si="2431"/>
        <v>#REF!</v>
      </c>
      <c r="AP2037" s="81" t="e">
        <f t="shared" ca="1" si="2431"/>
        <v>#REF!</v>
      </c>
      <c r="AQ2037" s="81" t="e">
        <f t="shared" ca="1" si="2431"/>
        <v>#REF!</v>
      </c>
      <c r="AR2037" s="81" t="e">
        <f t="shared" ca="1" si="2431"/>
        <v>#REF!</v>
      </c>
      <c r="AS2037" s="81" t="e">
        <f t="shared" ca="1" si="2431"/>
        <v>#REF!</v>
      </c>
      <c r="AT2037" s="81" t="e">
        <f t="shared" ca="1" si="2431"/>
        <v>#REF!</v>
      </c>
      <c r="AU2037" s="81" t="e">
        <f t="shared" ca="1" si="2431"/>
        <v>#REF!</v>
      </c>
      <c r="AV2037" s="81" t="e">
        <f t="shared" ca="1" si="2431"/>
        <v>#REF!</v>
      </c>
      <c r="AW2037" s="81" t="e">
        <f t="shared" ca="1" si="2431"/>
        <v>#REF!</v>
      </c>
      <c r="AX2037" s="81" t="e">
        <f t="shared" ca="1" si="2431"/>
        <v>#REF!</v>
      </c>
      <c r="AY2037" s="81" t="e">
        <f t="shared" ref="AY2037:CD2037" ca="1" si="2432">AX2037+AY2031</f>
        <v>#REF!</v>
      </c>
      <c r="AZ2037" s="81" t="e">
        <f t="shared" ca="1" si="2432"/>
        <v>#REF!</v>
      </c>
      <c r="BA2037" s="81" t="e">
        <f t="shared" ca="1" si="2432"/>
        <v>#REF!</v>
      </c>
      <c r="BB2037" s="81" t="e">
        <f t="shared" ca="1" si="2432"/>
        <v>#REF!</v>
      </c>
      <c r="BC2037" s="81" t="e">
        <f t="shared" ca="1" si="2432"/>
        <v>#REF!</v>
      </c>
      <c r="BD2037" s="81" t="e">
        <f t="shared" ca="1" si="2432"/>
        <v>#REF!</v>
      </c>
      <c r="BE2037" s="81" t="e">
        <f t="shared" ca="1" si="2432"/>
        <v>#REF!</v>
      </c>
      <c r="BF2037" s="81" t="e">
        <f t="shared" ca="1" si="2432"/>
        <v>#REF!</v>
      </c>
      <c r="BG2037" s="81" t="e">
        <f t="shared" ca="1" si="2432"/>
        <v>#REF!</v>
      </c>
      <c r="BH2037" s="81" t="e">
        <f t="shared" ca="1" si="2432"/>
        <v>#REF!</v>
      </c>
      <c r="BI2037" s="81" t="e">
        <f t="shared" ca="1" si="2432"/>
        <v>#REF!</v>
      </c>
      <c r="BJ2037" s="81" t="e">
        <f t="shared" ca="1" si="2432"/>
        <v>#REF!</v>
      </c>
      <c r="BK2037" s="81" t="e">
        <f t="shared" ca="1" si="2432"/>
        <v>#REF!</v>
      </c>
      <c r="BL2037" s="81" t="e">
        <f t="shared" ca="1" si="2432"/>
        <v>#REF!</v>
      </c>
      <c r="BM2037" s="81" t="e">
        <f t="shared" ca="1" si="2432"/>
        <v>#REF!</v>
      </c>
      <c r="BN2037" s="81" t="e">
        <f t="shared" ca="1" si="2432"/>
        <v>#REF!</v>
      </c>
      <c r="BO2037" s="81" t="e">
        <f t="shared" ca="1" si="2432"/>
        <v>#REF!</v>
      </c>
      <c r="BP2037" s="81" t="e">
        <f t="shared" ca="1" si="2432"/>
        <v>#REF!</v>
      </c>
      <c r="BQ2037" s="81" t="e">
        <f t="shared" ca="1" si="2432"/>
        <v>#REF!</v>
      </c>
      <c r="BR2037" s="81" t="e">
        <f t="shared" ca="1" si="2432"/>
        <v>#REF!</v>
      </c>
      <c r="BS2037" s="81" t="e">
        <f t="shared" ca="1" si="2432"/>
        <v>#REF!</v>
      </c>
      <c r="BT2037" s="81" t="e">
        <f t="shared" ca="1" si="2432"/>
        <v>#REF!</v>
      </c>
      <c r="BU2037" s="81" t="e">
        <f t="shared" ca="1" si="2432"/>
        <v>#REF!</v>
      </c>
      <c r="BV2037" s="81" t="e">
        <f t="shared" ca="1" si="2432"/>
        <v>#REF!</v>
      </c>
      <c r="BW2037" s="81" t="e">
        <f t="shared" ca="1" si="2432"/>
        <v>#REF!</v>
      </c>
      <c r="BX2037" s="81" t="e">
        <f t="shared" ca="1" si="2432"/>
        <v>#REF!</v>
      </c>
      <c r="BY2037" s="81" t="e">
        <f t="shared" ca="1" si="2432"/>
        <v>#REF!</v>
      </c>
      <c r="BZ2037" s="81" t="e">
        <f t="shared" ca="1" si="2432"/>
        <v>#REF!</v>
      </c>
      <c r="CA2037" s="81" t="e">
        <f t="shared" ca="1" si="2432"/>
        <v>#REF!</v>
      </c>
      <c r="CB2037" s="81" t="e">
        <f t="shared" ca="1" si="2432"/>
        <v>#REF!</v>
      </c>
      <c r="CC2037" s="81" t="e">
        <f t="shared" ca="1" si="2432"/>
        <v>#REF!</v>
      </c>
      <c r="CD2037" s="81" t="e">
        <f t="shared" ca="1" si="2432"/>
        <v>#REF!</v>
      </c>
      <c r="CE2037" s="81" t="e">
        <f t="shared" ref="CE2037:CL2037" ca="1" si="2433">CD2037+CE2031</f>
        <v>#REF!</v>
      </c>
      <c r="CF2037" s="81" t="e">
        <f t="shared" ca="1" si="2433"/>
        <v>#REF!</v>
      </c>
      <c r="CG2037" s="81" t="e">
        <f t="shared" ca="1" si="2433"/>
        <v>#REF!</v>
      </c>
      <c r="CH2037" s="81" t="e">
        <f t="shared" ca="1" si="2433"/>
        <v>#REF!</v>
      </c>
      <c r="CI2037" s="81" t="e">
        <f t="shared" ca="1" si="2433"/>
        <v>#REF!</v>
      </c>
      <c r="CJ2037" s="81" t="e">
        <f t="shared" ca="1" si="2433"/>
        <v>#REF!</v>
      </c>
      <c r="CK2037" s="81" t="e">
        <f t="shared" ca="1" si="2433"/>
        <v>#REF!</v>
      </c>
      <c r="CL2037" s="81" t="e">
        <f t="shared" ca="1" si="2433"/>
        <v>#REF!</v>
      </c>
    </row>
    <row r="2038" spans="2:90" x14ac:dyDescent="0.4">
      <c r="B2038" s="123" t="str">
        <f>"Net PP&amp;E - "&amp;SUBSTITUTE(B2021,":","")</f>
        <v>Net PP&amp;E - Revenue driven PP&amp;E</v>
      </c>
      <c r="C2038" t="s">
        <v>240</v>
      </c>
      <c r="D2038" t="s">
        <v>762</v>
      </c>
      <c r="E2038" s="8" t="str">
        <f t="shared" si="2366"/>
        <v>2038 FAPPER-S</v>
      </c>
      <c r="H2038" s="27"/>
      <c r="I2038" s="77">
        <f>SUM(I2036:I2037)</f>
        <v>80</v>
      </c>
      <c r="J2038" s="77"/>
      <c r="K2038" s="33" t="e">
        <f t="shared" ca="1" si="2427"/>
        <v>#REF!</v>
      </c>
      <c r="L2038" s="33" t="e">
        <f t="shared" ca="1" si="2427"/>
        <v>#REF!</v>
      </c>
      <c r="M2038" s="33" t="e">
        <f t="shared" ca="1" si="2427"/>
        <v>#REF!</v>
      </c>
      <c r="N2038" s="33" t="e">
        <f t="shared" ca="1" si="2427"/>
        <v>#REF!</v>
      </c>
      <c r="O2038" s="33" t="e">
        <f t="shared" ca="1" si="2427"/>
        <v>#REF!</v>
      </c>
      <c r="P2038" s="33" t="e">
        <f t="shared" ca="1" si="2427"/>
        <v>#REF!</v>
      </c>
      <c r="Q2038" s="33"/>
      <c r="R2038" s="33">
        <f>$I2038</f>
        <v>80</v>
      </c>
      <c r="S2038" s="77" t="e">
        <f t="shared" ref="S2038" ca="1" si="2434">SUM(S2036:S2037)</f>
        <v>#REF!</v>
      </c>
      <c r="T2038" s="77" t="e">
        <f t="shared" ref="T2038:AX2038" ca="1" si="2435">SUM(T2036:T2037)</f>
        <v>#REF!</v>
      </c>
      <c r="U2038" s="77" t="e">
        <f t="shared" ca="1" si="2435"/>
        <v>#REF!</v>
      </c>
      <c r="V2038" s="77" t="e">
        <f t="shared" ca="1" si="2435"/>
        <v>#REF!</v>
      </c>
      <c r="W2038" s="77" t="e">
        <f t="shared" ca="1" si="2435"/>
        <v>#REF!</v>
      </c>
      <c r="X2038" s="77" t="e">
        <f t="shared" ca="1" si="2435"/>
        <v>#REF!</v>
      </c>
      <c r="Y2038" s="77" t="e">
        <f t="shared" ca="1" si="2435"/>
        <v>#REF!</v>
      </c>
      <c r="Z2038" s="77" t="e">
        <f t="shared" ca="1" si="2435"/>
        <v>#REF!</v>
      </c>
      <c r="AA2038" s="77" t="e">
        <f t="shared" ca="1" si="2435"/>
        <v>#REF!</v>
      </c>
      <c r="AB2038" s="77" t="e">
        <f t="shared" ca="1" si="2435"/>
        <v>#REF!</v>
      </c>
      <c r="AC2038" s="77" t="e">
        <f t="shared" ca="1" si="2435"/>
        <v>#REF!</v>
      </c>
      <c r="AD2038" s="77" t="e">
        <f t="shared" ca="1" si="2435"/>
        <v>#REF!</v>
      </c>
      <c r="AE2038" s="77" t="e">
        <f t="shared" ca="1" si="2435"/>
        <v>#REF!</v>
      </c>
      <c r="AF2038" s="77" t="e">
        <f t="shared" ca="1" si="2435"/>
        <v>#REF!</v>
      </c>
      <c r="AG2038" s="77" t="e">
        <f t="shared" ca="1" si="2435"/>
        <v>#REF!</v>
      </c>
      <c r="AH2038" s="77" t="e">
        <f t="shared" ca="1" si="2435"/>
        <v>#REF!</v>
      </c>
      <c r="AI2038" s="77" t="e">
        <f t="shared" ca="1" si="2435"/>
        <v>#REF!</v>
      </c>
      <c r="AJ2038" s="77" t="e">
        <f t="shared" ca="1" si="2435"/>
        <v>#REF!</v>
      </c>
      <c r="AK2038" s="77" t="e">
        <f t="shared" ca="1" si="2435"/>
        <v>#REF!</v>
      </c>
      <c r="AL2038" s="77" t="e">
        <f t="shared" ca="1" si="2435"/>
        <v>#REF!</v>
      </c>
      <c r="AM2038" s="77" t="e">
        <f t="shared" ca="1" si="2435"/>
        <v>#REF!</v>
      </c>
      <c r="AN2038" s="77" t="e">
        <f t="shared" ca="1" si="2435"/>
        <v>#REF!</v>
      </c>
      <c r="AO2038" s="77" t="e">
        <f t="shared" ca="1" si="2435"/>
        <v>#REF!</v>
      </c>
      <c r="AP2038" s="77" t="e">
        <f t="shared" ca="1" si="2435"/>
        <v>#REF!</v>
      </c>
      <c r="AQ2038" s="77" t="e">
        <f t="shared" ca="1" si="2435"/>
        <v>#REF!</v>
      </c>
      <c r="AR2038" s="77" t="e">
        <f t="shared" ca="1" si="2435"/>
        <v>#REF!</v>
      </c>
      <c r="AS2038" s="77" t="e">
        <f t="shared" ca="1" si="2435"/>
        <v>#REF!</v>
      </c>
      <c r="AT2038" s="77" t="e">
        <f t="shared" ca="1" si="2435"/>
        <v>#REF!</v>
      </c>
      <c r="AU2038" s="77" t="e">
        <f t="shared" ca="1" si="2435"/>
        <v>#REF!</v>
      </c>
      <c r="AV2038" s="77" t="e">
        <f t="shared" ca="1" si="2435"/>
        <v>#REF!</v>
      </c>
      <c r="AW2038" s="77" t="e">
        <f t="shared" ca="1" si="2435"/>
        <v>#REF!</v>
      </c>
      <c r="AX2038" s="77" t="e">
        <f t="shared" ca="1" si="2435"/>
        <v>#REF!</v>
      </c>
      <c r="AY2038" s="77" t="e">
        <f t="shared" ref="AY2038:CD2038" ca="1" si="2436">SUM(AY2036:AY2037)</f>
        <v>#REF!</v>
      </c>
      <c r="AZ2038" s="77" t="e">
        <f t="shared" ca="1" si="2436"/>
        <v>#REF!</v>
      </c>
      <c r="BA2038" s="77" t="e">
        <f t="shared" ca="1" si="2436"/>
        <v>#REF!</v>
      </c>
      <c r="BB2038" s="77" t="e">
        <f t="shared" ca="1" si="2436"/>
        <v>#REF!</v>
      </c>
      <c r="BC2038" s="77" t="e">
        <f t="shared" ca="1" si="2436"/>
        <v>#REF!</v>
      </c>
      <c r="BD2038" s="77" t="e">
        <f t="shared" ca="1" si="2436"/>
        <v>#REF!</v>
      </c>
      <c r="BE2038" s="77" t="e">
        <f t="shared" ca="1" si="2436"/>
        <v>#REF!</v>
      </c>
      <c r="BF2038" s="77" t="e">
        <f t="shared" ca="1" si="2436"/>
        <v>#REF!</v>
      </c>
      <c r="BG2038" s="77" t="e">
        <f t="shared" ca="1" si="2436"/>
        <v>#REF!</v>
      </c>
      <c r="BH2038" s="77" t="e">
        <f t="shared" ca="1" si="2436"/>
        <v>#REF!</v>
      </c>
      <c r="BI2038" s="77" t="e">
        <f t="shared" ca="1" si="2436"/>
        <v>#REF!</v>
      </c>
      <c r="BJ2038" s="77" t="e">
        <f t="shared" ca="1" si="2436"/>
        <v>#REF!</v>
      </c>
      <c r="BK2038" s="77" t="e">
        <f t="shared" ca="1" si="2436"/>
        <v>#REF!</v>
      </c>
      <c r="BL2038" s="77" t="e">
        <f t="shared" ca="1" si="2436"/>
        <v>#REF!</v>
      </c>
      <c r="BM2038" s="77" t="e">
        <f t="shared" ca="1" si="2436"/>
        <v>#REF!</v>
      </c>
      <c r="BN2038" s="77" t="e">
        <f t="shared" ca="1" si="2436"/>
        <v>#REF!</v>
      </c>
      <c r="BO2038" s="77" t="e">
        <f t="shared" ca="1" si="2436"/>
        <v>#REF!</v>
      </c>
      <c r="BP2038" s="77" t="e">
        <f t="shared" ca="1" si="2436"/>
        <v>#REF!</v>
      </c>
      <c r="BQ2038" s="77" t="e">
        <f t="shared" ca="1" si="2436"/>
        <v>#REF!</v>
      </c>
      <c r="BR2038" s="77" t="e">
        <f t="shared" ca="1" si="2436"/>
        <v>#REF!</v>
      </c>
      <c r="BS2038" s="77" t="e">
        <f t="shared" ca="1" si="2436"/>
        <v>#REF!</v>
      </c>
      <c r="BT2038" s="77" t="e">
        <f t="shared" ca="1" si="2436"/>
        <v>#REF!</v>
      </c>
      <c r="BU2038" s="77" t="e">
        <f t="shared" ca="1" si="2436"/>
        <v>#REF!</v>
      </c>
      <c r="BV2038" s="77" t="e">
        <f t="shared" ca="1" si="2436"/>
        <v>#REF!</v>
      </c>
      <c r="BW2038" s="77" t="e">
        <f t="shared" ca="1" si="2436"/>
        <v>#REF!</v>
      </c>
      <c r="BX2038" s="77" t="e">
        <f t="shared" ca="1" si="2436"/>
        <v>#REF!</v>
      </c>
      <c r="BY2038" s="77" t="e">
        <f t="shared" ca="1" si="2436"/>
        <v>#REF!</v>
      </c>
      <c r="BZ2038" s="77" t="e">
        <f t="shared" ca="1" si="2436"/>
        <v>#REF!</v>
      </c>
      <c r="CA2038" s="77" t="e">
        <f t="shared" ca="1" si="2436"/>
        <v>#REF!</v>
      </c>
      <c r="CB2038" s="77" t="e">
        <f t="shared" ca="1" si="2436"/>
        <v>#REF!</v>
      </c>
      <c r="CC2038" s="77" t="e">
        <f t="shared" ca="1" si="2436"/>
        <v>#REF!</v>
      </c>
      <c r="CD2038" s="77" t="e">
        <f t="shared" ca="1" si="2436"/>
        <v>#REF!</v>
      </c>
      <c r="CE2038" s="77" t="e">
        <f t="shared" ref="CE2038:CK2038" ca="1" si="2437">SUM(CE2036:CE2037)</f>
        <v>#REF!</v>
      </c>
      <c r="CF2038" s="77" t="e">
        <f t="shared" ca="1" si="2437"/>
        <v>#REF!</v>
      </c>
      <c r="CG2038" s="77" t="e">
        <f t="shared" ca="1" si="2437"/>
        <v>#REF!</v>
      </c>
      <c r="CH2038" s="77" t="e">
        <f t="shared" ca="1" si="2437"/>
        <v>#REF!</v>
      </c>
      <c r="CI2038" s="77" t="e">
        <f t="shared" ca="1" si="2437"/>
        <v>#REF!</v>
      </c>
      <c r="CJ2038" s="77" t="e">
        <f t="shared" ca="1" si="2437"/>
        <v>#REF!</v>
      </c>
      <c r="CK2038" s="77" t="e">
        <f t="shared" ca="1" si="2437"/>
        <v>#REF!</v>
      </c>
      <c r="CL2038" s="77" t="e">
        <f t="shared" ref="CL2038" ca="1" si="2438">SUM(CL2036:CL2037)</f>
        <v>#REF!</v>
      </c>
    </row>
    <row r="2039" spans="2:90" x14ac:dyDescent="0.4">
      <c r="B2039" s="123"/>
      <c r="D2039" t="s">
        <v>762</v>
      </c>
      <c r="E2039" s="8" t="str">
        <f t="shared" ref="E2039" si="2439">ROW()&amp;" "&amp;D2039</f>
        <v>2039 FAPPER-S</v>
      </c>
      <c r="G2039" t="s">
        <v>244</v>
      </c>
      <c r="H2039" s="27"/>
      <c r="I2039" s="77"/>
      <c r="J2039" s="77"/>
      <c r="K2039" s="33"/>
      <c r="L2039" s="33"/>
      <c r="M2039" s="33"/>
      <c r="N2039" s="33"/>
      <c r="O2039" s="33"/>
      <c r="P2039" s="33"/>
      <c r="R2039" s="33"/>
      <c r="S2039" s="77"/>
      <c r="T2039" s="77"/>
      <c r="U2039" s="77"/>
      <c r="V2039" s="77"/>
      <c r="W2039" s="77"/>
      <c r="X2039" s="77"/>
      <c r="Y2039" s="77"/>
      <c r="Z2039" s="77"/>
      <c r="AA2039" s="77"/>
      <c r="AB2039" s="77"/>
      <c r="AC2039" s="77"/>
      <c r="AD2039" s="77"/>
      <c r="AE2039" s="77"/>
      <c r="AF2039" s="77"/>
      <c r="AG2039" s="77"/>
      <c r="AH2039" s="77"/>
      <c r="AI2039" s="77"/>
      <c r="AJ2039" s="77"/>
      <c r="AK2039" s="77"/>
      <c r="AL2039" s="77"/>
      <c r="AM2039" s="77"/>
      <c r="AN2039" s="77"/>
      <c r="AO2039" s="77"/>
      <c r="AP2039" s="77"/>
      <c r="AQ2039" s="77"/>
      <c r="AR2039" s="77"/>
      <c r="AS2039" s="77"/>
      <c r="AT2039" s="77"/>
      <c r="AU2039" s="77"/>
      <c r="AV2039" s="77"/>
      <c r="AW2039" s="77"/>
      <c r="AX2039" s="77"/>
      <c r="AY2039" s="77"/>
      <c r="AZ2039" s="77"/>
      <c r="BA2039" s="77"/>
      <c r="BB2039" s="77"/>
      <c r="BC2039" s="77"/>
      <c r="BD2039" s="77"/>
      <c r="BE2039" s="77"/>
      <c r="BF2039" s="77"/>
      <c r="BG2039" s="77"/>
      <c r="BH2039" s="77"/>
      <c r="BI2039" s="77"/>
      <c r="BJ2039" s="77"/>
      <c r="BK2039" s="77"/>
      <c r="BL2039" s="77"/>
      <c r="BM2039" s="77"/>
      <c r="BN2039" s="77"/>
      <c r="BO2039" s="77"/>
      <c r="BP2039" s="77"/>
      <c r="BQ2039" s="77"/>
      <c r="BR2039" s="77"/>
      <c r="BS2039" s="77"/>
      <c r="BT2039" s="77"/>
      <c r="BU2039" s="77"/>
      <c r="BV2039" s="77"/>
      <c r="BW2039" s="77"/>
      <c r="BX2039" s="77"/>
      <c r="BY2039" s="77"/>
      <c r="BZ2039" s="77"/>
      <c r="CA2039" s="77"/>
      <c r="CB2039" s="77"/>
      <c r="CC2039" s="77"/>
      <c r="CD2039" s="77"/>
      <c r="CE2039" s="77"/>
      <c r="CF2039" s="77"/>
      <c r="CG2039" s="77"/>
      <c r="CH2039" s="77"/>
      <c r="CI2039" s="77"/>
      <c r="CJ2039" s="77"/>
      <c r="CK2039" s="77"/>
      <c r="CL2039" s="77"/>
    </row>
    <row r="2040" spans="2:90" x14ac:dyDescent="0.4">
      <c r="B2040" s="132" t="str">
        <f>B2013</f>
        <v>(Primary label)</v>
      </c>
      <c r="D2040" t="s">
        <v>762</v>
      </c>
      <c r="E2040" s="8" t="str">
        <f>ROW()&amp;" "&amp;D2040</f>
        <v>2040 FAPPER-S</v>
      </c>
      <c r="G2040" t="s">
        <v>332</v>
      </c>
      <c r="H2040" s="27"/>
      <c r="I2040" s="78"/>
      <c r="J2040" s="78"/>
      <c r="K2040" s="33"/>
      <c r="L2040" s="33"/>
      <c r="M2040" s="33"/>
      <c r="N2040" s="33"/>
      <c r="O2040" s="33"/>
      <c r="P2040" s="33"/>
      <c r="R2040" s="33"/>
      <c r="S2040" s="77"/>
      <c r="T2040" s="77"/>
      <c r="U2040" s="77"/>
      <c r="V2040" s="77"/>
      <c r="W2040" s="77"/>
      <c r="X2040" s="77"/>
      <c r="Y2040" s="77"/>
      <c r="Z2040" s="77"/>
      <c r="AA2040" s="77"/>
      <c r="AB2040" s="77"/>
      <c r="AC2040" s="77"/>
      <c r="AD2040" s="77"/>
      <c r="AE2040" s="77"/>
      <c r="AF2040" s="77"/>
      <c r="AG2040" s="77"/>
      <c r="AH2040" s="77"/>
      <c r="AI2040" s="77"/>
      <c r="AJ2040" s="77"/>
      <c r="AK2040" s="77"/>
      <c r="AL2040" s="77"/>
      <c r="AM2040" s="77"/>
      <c r="AN2040" s="77"/>
      <c r="AO2040" s="77"/>
      <c r="AP2040" s="77"/>
      <c r="AQ2040" s="77"/>
      <c r="AR2040" s="77"/>
      <c r="AS2040" s="77"/>
      <c r="AT2040" s="77"/>
      <c r="AU2040" s="77"/>
      <c r="AV2040" s="77"/>
      <c r="AW2040" s="77"/>
      <c r="AX2040" s="77"/>
      <c r="AY2040" s="77"/>
      <c r="AZ2040" s="77"/>
      <c r="BA2040" s="77"/>
      <c r="BB2040" s="77"/>
      <c r="BC2040" s="77"/>
      <c r="BD2040" s="77"/>
      <c r="BE2040" s="77"/>
      <c r="BF2040" s="77"/>
      <c r="BG2040" s="77"/>
      <c r="BH2040" s="77"/>
      <c r="BI2040" s="77"/>
      <c r="BJ2040" s="77"/>
      <c r="BK2040" s="77"/>
      <c r="BL2040" s="77"/>
      <c r="BM2040" s="77"/>
      <c r="BN2040" s="77"/>
      <c r="BO2040" s="77"/>
      <c r="BP2040" s="77"/>
      <c r="BQ2040" s="77"/>
      <c r="BR2040" s="77"/>
      <c r="BS2040" s="77"/>
      <c r="BT2040" s="77"/>
      <c r="BU2040" s="77"/>
      <c r="BV2040" s="77"/>
      <c r="BW2040" s="77"/>
      <c r="BX2040" s="77"/>
      <c r="BY2040" s="77"/>
      <c r="BZ2040" s="77"/>
      <c r="CA2040" s="77"/>
      <c r="CB2040" s="77"/>
      <c r="CC2040" s="77"/>
      <c r="CD2040" s="77"/>
      <c r="CE2040" s="77"/>
      <c r="CF2040" s="77"/>
      <c r="CG2040" s="77"/>
      <c r="CH2040" s="77"/>
      <c r="CI2040" s="77"/>
      <c r="CJ2040" s="77"/>
      <c r="CK2040" s="77"/>
      <c r="CL2040" s="77"/>
    </row>
    <row r="2041" spans="2:90" x14ac:dyDescent="0.4">
      <c r="B2041" s="132" t="str">
        <f>B2014</f>
        <v>primary unit</v>
      </c>
      <c r="D2041" t="s">
        <v>762</v>
      </c>
      <c r="E2041" s="8" t="str">
        <f>ROW()&amp;" "&amp;D2041</f>
        <v>2041 FAPPER-S</v>
      </c>
      <c r="G2041" t="s">
        <v>332</v>
      </c>
      <c r="H2041" s="27"/>
      <c r="I2041" s="78"/>
      <c r="J2041" s="78"/>
      <c r="K2041" s="33"/>
      <c r="L2041" s="33"/>
      <c r="M2041" s="33"/>
      <c r="N2041" s="33"/>
      <c r="O2041" s="33"/>
      <c r="P2041" s="33"/>
      <c r="R2041" s="33"/>
      <c r="S2041" s="77"/>
      <c r="T2041" s="77"/>
      <c r="U2041" s="77"/>
      <c r="V2041" s="77"/>
      <c r="W2041" s="77"/>
      <c r="X2041" s="77"/>
      <c r="Y2041" s="77"/>
      <c r="Z2041" s="77"/>
      <c r="AA2041" s="77"/>
      <c r="AB2041" s="77"/>
      <c r="AC2041" s="77"/>
      <c r="AD2041" s="77"/>
      <c r="AE2041" s="77"/>
      <c r="AF2041" s="77"/>
      <c r="AG2041" s="77"/>
      <c r="AH2041" s="77"/>
      <c r="AI2041" s="77"/>
      <c r="AJ2041" s="77"/>
      <c r="AK2041" s="77"/>
      <c r="AL2041" s="77"/>
      <c r="AM2041" s="77"/>
      <c r="AN2041" s="77"/>
      <c r="AO2041" s="77"/>
      <c r="AP2041" s="77"/>
      <c r="AQ2041" s="77"/>
      <c r="AR2041" s="77"/>
      <c r="AS2041" s="77"/>
      <c r="AT2041" s="77"/>
      <c r="AU2041" s="77"/>
      <c r="AV2041" s="77"/>
      <c r="AW2041" s="77"/>
      <c r="AX2041" s="77"/>
      <c r="AY2041" s="77"/>
      <c r="AZ2041" s="77"/>
      <c r="BA2041" s="77"/>
      <c r="BB2041" s="77"/>
      <c r="BC2041" s="77"/>
      <c r="BD2041" s="77"/>
      <c r="BE2041" s="77"/>
      <c r="BF2041" s="77"/>
      <c r="BG2041" s="77"/>
      <c r="BH2041" s="77"/>
      <c r="BI2041" s="77"/>
      <c r="BJ2041" s="77"/>
      <c r="BK2041" s="77"/>
      <c r="BL2041" s="77"/>
      <c r="BM2041" s="77"/>
      <c r="BN2041" s="77"/>
      <c r="BO2041" s="77"/>
      <c r="BP2041" s="77"/>
      <c r="BQ2041" s="77"/>
      <c r="BR2041" s="77"/>
      <c r="BS2041" s="77"/>
      <c r="BT2041" s="77"/>
      <c r="BU2041" s="77"/>
      <c r="BV2041" s="77"/>
      <c r="BW2041" s="77"/>
      <c r="BX2041" s="77"/>
      <c r="BY2041" s="77"/>
      <c r="BZ2041" s="77"/>
      <c r="CA2041" s="77"/>
      <c r="CB2041" s="77"/>
      <c r="CC2041" s="77"/>
      <c r="CD2041" s="77"/>
      <c r="CE2041" s="77"/>
      <c r="CF2041" s="77"/>
      <c r="CG2041" s="77"/>
      <c r="CH2041" s="77"/>
      <c r="CI2041" s="77"/>
      <c r="CJ2041" s="77"/>
      <c r="CK2041" s="77"/>
      <c r="CL2041" s="77"/>
    </row>
    <row r="2042" spans="2:90" x14ac:dyDescent="0.4">
      <c r="B2042" s="132" t="str">
        <f>B2015</f>
        <v>Primary revenue driver</v>
      </c>
      <c r="D2042" t="s">
        <v>762</v>
      </c>
      <c r="E2042" s="8" t="str">
        <f>ROW()&amp;" "&amp;D2042</f>
        <v>2042 FAPPER-S</v>
      </c>
      <c r="G2042" t="s">
        <v>332</v>
      </c>
      <c r="K2042" s="53"/>
      <c r="L2042" s="53"/>
      <c r="M2042" s="53"/>
      <c r="N2042" s="53"/>
      <c r="O2042" s="53"/>
      <c r="P2042" s="53"/>
      <c r="R2042" s="24"/>
      <c r="S2042" s="175" t="str">
        <f t="shared" ref="S2042" si="2440">S2015</f>
        <v>S$12</v>
      </c>
      <c r="T2042" s="175" t="str">
        <f t="shared" ref="T2042:AX2042" si="2441">T2015</f>
        <v>T$12</v>
      </c>
      <c r="U2042" s="175" t="str">
        <f t="shared" si="2441"/>
        <v>U$12</v>
      </c>
      <c r="V2042" s="175" t="str">
        <f t="shared" si="2441"/>
        <v>V$12</v>
      </c>
      <c r="W2042" s="175" t="str">
        <f t="shared" si="2441"/>
        <v>W$12</v>
      </c>
      <c r="X2042" s="175" t="str">
        <f t="shared" si="2441"/>
        <v>X$12</v>
      </c>
      <c r="Y2042" s="175" t="str">
        <f t="shared" si="2441"/>
        <v>Y$12</v>
      </c>
      <c r="Z2042" s="175" t="str">
        <f t="shared" si="2441"/>
        <v>Z$12</v>
      </c>
      <c r="AA2042" s="175" t="str">
        <f t="shared" si="2441"/>
        <v>AA$12</v>
      </c>
      <c r="AB2042" s="175" t="str">
        <f t="shared" si="2441"/>
        <v>AB$12</v>
      </c>
      <c r="AC2042" s="175" t="str">
        <f t="shared" si="2441"/>
        <v>AC$12</v>
      </c>
      <c r="AD2042" s="175" t="str">
        <f t="shared" si="2441"/>
        <v>AD$12</v>
      </c>
      <c r="AE2042" s="175" t="str">
        <f t="shared" si="2441"/>
        <v>AE$12</v>
      </c>
      <c r="AF2042" s="175" t="str">
        <f t="shared" si="2441"/>
        <v>AF$12</v>
      </c>
      <c r="AG2042" s="175" t="str">
        <f t="shared" si="2441"/>
        <v>AG$12</v>
      </c>
      <c r="AH2042" s="175" t="str">
        <f t="shared" si="2441"/>
        <v>AH$12</v>
      </c>
      <c r="AI2042" s="175" t="str">
        <f t="shared" si="2441"/>
        <v>AI$12</v>
      </c>
      <c r="AJ2042" s="175" t="str">
        <f t="shared" si="2441"/>
        <v>AJ$12</v>
      </c>
      <c r="AK2042" s="175" t="str">
        <f t="shared" si="2441"/>
        <v>AK$12</v>
      </c>
      <c r="AL2042" s="175" t="str">
        <f t="shared" si="2441"/>
        <v>AL$12</v>
      </c>
      <c r="AM2042" s="175" t="str">
        <f t="shared" si="2441"/>
        <v>AM$12</v>
      </c>
      <c r="AN2042" s="175" t="str">
        <f t="shared" si="2441"/>
        <v>AN$12</v>
      </c>
      <c r="AO2042" s="175" t="str">
        <f t="shared" si="2441"/>
        <v>AO$12</v>
      </c>
      <c r="AP2042" s="175" t="str">
        <f t="shared" si="2441"/>
        <v>AP$12</v>
      </c>
      <c r="AQ2042" s="175" t="str">
        <f t="shared" si="2441"/>
        <v>AQ$12</v>
      </c>
      <c r="AR2042" s="175" t="str">
        <f t="shared" si="2441"/>
        <v>AR$12</v>
      </c>
      <c r="AS2042" s="175" t="str">
        <f t="shared" si="2441"/>
        <v>AS$12</v>
      </c>
      <c r="AT2042" s="175" t="str">
        <f t="shared" si="2441"/>
        <v>AT$12</v>
      </c>
      <c r="AU2042" s="175" t="str">
        <f t="shared" si="2441"/>
        <v>AU$12</v>
      </c>
      <c r="AV2042" s="175" t="str">
        <f t="shared" si="2441"/>
        <v>AV$12</v>
      </c>
      <c r="AW2042" s="175" t="str">
        <f t="shared" si="2441"/>
        <v>AW$12</v>
      </c>
      <c r="AX2042" s="175" t="str">
        <f t="shared" si="2441"/>
        <v>AX$12</v>
      </c>
      <c r="AY2042" s="175" t="str">
        <f t="shared" ref="AY2042:CD2042" si="2442">AY2015</f>
        <v>AY$12</v>
      </c>
      <c r="AZ2042" s="175" t="str">
        <f t="shared" si="2442"/>
        <v>AZ$12</v>
      </c>
      <c r="BA2042" s="175" t="str">
        <f t="shared" si="2442"/>
        <v>BA$12</v>
      </c>
      <c r="BB2042" s="175" t="str">
        <f t="shared" si="2442"/>
        <v>BB$12</v>
      </c>
      <c r="BC2042" s="175" t="str">
        <f t="shared" si="2442"/>
        <v>BC$12</v>
      </c>
      <c r="BD2042" s="175" t="str">
        <f t="shared" si="2442"/>
        <v>BD$12</v>
      </c>
      <c r="BE2042" s="175" t="str">
        <f t="shared" si="2442"/>
        <v>BE$12</v>
      </c>
      <c r="BF2042" s="175" t="str">
        <f t="shared" si="2442"/>
        <v>BF$12</v>
      </c>
      <c r="BG2042" s="175" t="str">
        <f t="shared" si="2442"/>
        <v>BG$12</v>
      </c>
      <c r="BH2042" s="175" t="str">
        <f t="shared" si="2442"/>
        <v>BH$12</v>
      </c>
      <c r="BI2042" s="175" t="str">
        <f t="shared" si="2442"/>
        <v>BI$12</v>
      </c>
      <c r="BJ2042" s="175" t="str">
        <f t="shared" si="2442"/>
        <v>BJ$12</v>
      </c>
      <c r="BK2042" s="175" t="str">
        <f t="shared" si="2442"/>
        <v>BK$12</v>
      </c>
      <c r="BL2042" s="175" t="str">
        <f t="shared" si="2442"/>
        <v>BL$12</v>
      </c>
      <c r="BM2042" s="175" t="str">
        <f t="shared" si="2442"/>
        <v>BM$12</v>
      </c>
      <c r="BN2042" s="175" t="str">
        <f t="shared" si="2442"/>
        <v>BN$12</v>
      </c>
      <c r="BO2042" s="175" t="str">
        <f t="shared" si="2442"/>
        <v>BO$12</v>
      </c>
      <c r="BP2042" s="175" t="str">
        <f t="shared" si="2442"/>
        <v>BP$12</v>
      </c>
      <c r="BQ2042" s="175" t="str">
        <f t="shared" si="2442"/>
        <v>BQ$12</v>
      </c>
      <c r="BR2042" s="175" t="str">
        <f t="shared" si="2442"/>
        <v>BR$12</v>
      </c>
      <c r="BS2042" s="175" t="str">
        <f t="shared" si="2442"/>
        <v>BS$12</v>
      </c>
      <c r="BT2042" s="175" t="str">
        <f t="shared" si="2442"/>
        <v>BT$12</v>
      </c>
      <c r="BU2042" s="175" t="str">
        <f t="shared" si="2442"/>
        <v>BU$12</v>
      </c>
      <c r="BV2042" s="175" t="str">
        <f t="shared" si="2442"/>
        <v>BV$12</v>
      </c>
      <c r="BW2042" s="175" t="str">
        <f t="shared" si="2442"/>
        <v>BW$12</v>
      </c>
      <c r="BX2042" s="175" t="str">
        <f t="shared" si="2442"/>
        <v>BX$12</v>
      </c>
      <c r="BY2042" s="175" t="str">
        <f t="shared" si="2442"/>
        <v>BY$12</v>
      </c>
      <c r="BZ2042" s="175" t="str">
        <f t="shared" si="2442"/>
        <v>BZ$12</v>
      </c>
      <c r="CA2042" s="175" t="str">
        <f t="shared" si="2442"/>
        <v>CA$12</v>
      </c>
      <c r="CB2042" s="175" t="str">
        <f t="shared" si="2442"/>
        <v>CB$12</v>
      </c>
      <c r="CC2042" s="175" t="str">
        <f t="shared" si="2442"/>
        <v>CC$12</v>
      </c>
      <c r="CD2042" s="175" t="str">
        <f t="shared" si="2442"/>
        <v>CD$12</v>
      </c>
      <c r="CE2042" s="175" t="str">
        <f t="shared" ref="CE2042:CK2042" si="2443">CE2015</f>
        <v>CE$12</v>
      </c>
      <c r="CF2042" s="175" t="str">
        <f t="shared" si="2443"/>
        <v>CF$12</v>
      </c>
      <c r="CG2042" s="175" t="str">
        <f t="shared" si="2443"/>
        <v>CG$12</v>
      </c>
      <c r="CH2042" s="175" t="str">
        <f t="shared" si="2443"/>
        <v>CH$12</v>
      </c>
      <c r="CI2042" s="175" t="str">
        <f t="shared" si="2443"/>
        <v>CI$12</v>
      </c>
      <c r="CJ2042" s="175" t="str">
        <f t="shared" si="2443"/>
        <v>CJ$12</v>
      </c>
      <c r="CK2042" s="175" t="str">
        <f t="shared" si="2443"/>
        <v>CK$12</v>
      </c>
      <c r="CL2042" s="175" t="str">
        <f t="shared" ref="CL2042" si="2444">CL2015</f>
        <v>CL$12</v>
      </c>
    </row>
    <row r="2043" spans="2:90" x14ac:dyDescent="0.4">
      <c r="B2043" s="132" t="str">
        <f>B2016</f>
        <v>Primary volume driver</v>
      </c>
      <c r="D2043" t="s">
        <v>762</v>
      </c>
      <c r="E2043" s="8" t="str">
        <f>ROW()&amp;" "&amp;D2043</f>
        <v>2043 FAPPER-S</v>
      </c>
      <c r="G2043" t="s">
        <v>332</v>
      </c>
      <c r="H2043" s="12"/>
      <c r="I2043" s="60"/>
      <c r="J2043" s="60"/>
      <c r="K2043" s="15"/>
      <c r="L2043" s="15"/>
      <c r="M2043" s="15"/>
      <c r="N2043" s="15"/>
      <c r="O2043" s="15"/>
      <c r="P2043" s="15"/>
      <c r="R2043" s="15"/>
      <c r="S2043" s="175" t="str">
        <f t="shared" ref="S2043" si="2445">S2016</f>
        <v>S$13</v>
      </c>
      <c r="T2043" s="175" t="str">
        <f t="shared" ref="T2043:AX2043" si="2446">T2016</f>
        <v>T$13</v>
      </c>
      <c r="U2043" s="175" t="str">
        <f t="shared" si="2446"/>
        <v>U$13</v>
      </c>
      <c r="V2043" s="175" t="str">
        <f t="shared" si="2446"/>
        <v>V$13</v>
      </c>
      <c r="W2043" s="175" t="str">
        <f t="shared" si="2446"/>
        <v>W$13</v>
      </c>
      <c r="X2043" s="175" t="str">
        <f t="shared" si="2446"/>
        <v>X$13</v>
      </c>
      <c r="Y2043" s="175" t="str">
        <f t="shared" si="2446"/>
        <v>Y$13</v>
      </c>
      <c r="Z2043" s="175" t="str">
        <f t="shared" si="2446"/>
        <v>Z$13</v>
      </c>
      <c r="AA2043" s="175" t="str">
        <f t="shared" si="2446"/>
        <v>AA$13</v>
      </c>
      <c r="AB2043" s="175" t="str">
        <f t="shared" si="2446"/>
        <v>AB$13</v>
      </c>
      <c r="AC2043" s="175" t="str">
        <f t="shared" si="2446"/>
        <v>AC$13</v>
      </c>
      <c r="AD2043" s="175" t="str">
        <f t="shared" si="2446"/>
        <v>AD$13</v>
      </c>
      <c r="AE2043" s="175" t="str">
        <f t="shared" si="2446"/>
        <v>AE$13</v>
      </c>
      <c r="AF2043" s="175" t="str">
        <f t="shared" si="2446"/>
        <v>AF$13</v>
      </c>
      <c r="AG2043" s="175" t="str">
        <f t="shared" si="2446"/>
        <v>AG$13</v>
      </c>
      <c r="AH2043" s="175" t="str">
        <f t="shared" si="2446"/>
        <v>AH$13</v>
      </c>
      <c r="AI2043" s="175" t="str">
        <f t="shared" si="2446"/>
        <v>AI$13</v>
      </c>
      <c r="AJ2043" s="175" t="str">
        <f t="shared" si="2446"/>
        <v>AJ$13</v>
      </c>
      <c r="AK2043" s="175" t="str">
        <f t="shared" si="2446"/>
        <v>AK$13</v>
      </c>
      <c r="AL2043" s="175" t="str">
        <f t="shared" si="2446"/>
        <v>AL$13</v>
      </c>
      <c r="AM2043" s="175" t="str">
        <f t="shared" si="2446"/>
        <v>AM$13</v>
      </c>
      <c r="AN2043" s="175" t="str">
        <f t="shared" si="2446"/>
        <v>AN$13</v>
      </c>
      <c r="AO2043" s="175" t="str">
        <f t="shared" si="2446"/>
        <v>AO$13</v>
      </c>
      <c r="AP2043" s="175" t="str">
        <f t="shared" si="2446"/>
        <v>AP$13</v>
      </c>
      <c r="AQ2043" s="175" t="str">
        <f t="shared" si="2446"/>
        <v>AQ$13</v>
      </c>
      <c r="AR2043" s="175" t="str">
        <f t="shared" si="2446"/>
        <v>AR$13</v>
      </c>
      <c r="AS2043" s="175" t="str">
        <f t="shared" si="2446"/>
        <v>AS$13</v>
      </c>
      <c r="AT2043" s="175" t="str">
        <f t="shared" si="2446"/>
        <v>AT$13</v>
      </c>
      <c r="AU2043" s="175" t="str">
        <f t="shared" si="2446"/>
        <v>AU$13</v>
      </c>
      <c r="AV2043" s="175" t="str">
        <f t="shared" si="2446"/>
        <v>AV$13</v>
      </c>
      <c r="AW2043" s="175" t="str">
        <f t="shared" si="2446"/>
        <v>AW$13</v>
      </c>
      <c r="AX2043" s="175" t="str">
        <f t="shared" si="2446"/>
        <v>AX$13</v>
      </c>
      <c r="AY2043" s="175" t="str">
        <f t="shared" ref="AY2043:CD2043" si="2447">AY2016</f>
        <v>AY$13</v>
      </c>
      <c r="AZ2043" s="175" t="str">
        <f t="shared" si="2447"/>
        <v>AZ$13</v>
      </c>
      <c r="BA2043" s="175" t="str">
        <f t="shared" si="2447"/>
        <v>BA$13</v>
      </c>
      <c r="BB2043" s="175" t="str">
        <f t="shared" si="2447"/>
        <v>BB$13</v>
      </c>
      <c r="BC2043" s="175" t="str">
        <f t="shared" si="2447"/>
        <v>BC$13</v>
      </c>
      <c r="BD2043" s="175" t="str">
        <f t="shared" si="2447"/>
        <v>BD$13</v>
      </c>
      <c r="BE2043" s="175" t="str">
        <f t="shared" si="2447"/>
        <v>BE$13</v>
      </c>
      <c r="BF2043" s="175" t="str">
        <f t="shared" si="2447"/>
        <v>BF$13</v>
      </c>
      <c r="BG2043" s="175" t="str">
        <f t="shared" si="2447"/>
        <v>BG$13</v>
      </c>
      <c r="BH2043" s="175" t="str">
        <f t="shared" si="2447"/>
        <v>BH$13</v>
      </c>
      <c r="BI2043" s="175" t="str">
        <f t="shared" si="2447"/>
        <v>BI$13</v>
      </c>
      <c r="BJ2043" s="175" t="str">
        <f t="shared" si="2447"/>
        <v>BJ$13</v>
      </c>
      <c r="BK2043" s="175" t="str">
        <f t="shared" si="2447"/>
        <v>BK$13</v>
      </c>
      <c r="BL2043" s="175" t="str">
        <f t="shared" si="2447"/>
        <v>BL$13</v>
      </c>
      <c r="BM2043" s="175" t="str">
        <f t="shared" si="2447"/>
        <v>BM$13</v>
      </c>
      <c r="BN2043" s="175" t="str">
        <f t="shared" si="2447"/>
        <v>BN$13</v>
      </c>
      <c r="BO2043" s="175" t="str">
        <f t="shared" si="2447"/>
        <v>BO$13</v>
      </c>
      <c r="BP2043" s="175" t="str">
        <f t="shared" si="2447"/>
        <v>BP$13</v>
      </c>
      <c r="BQ2043" s="175" t="str">
        <f t="shared" si="2447"/>
        <v>BQ$13</v>
      </c>
      <c r="BR2043" s="175" t="str">
        <f t="shared" si="2447"/>
        <v>BR$13</v>
      </c>
      <c r="BS2043" s="175" t="str">
        <f t="shared" si="2447"/>
        <v>BS$13</v>
      </c>
      <c r="BT2043" s="175" t="str">
        <f t="shared" si="2447"/>
        <v>BT$13</v>
      </c>
      <c r="BU2043" s="175" t="str">
        <f t="shared" si="2447"/>
        <v>BU$13</v>
      </c>
      <c r="BV2043" s="175" t="str">
        <f t="shared" si="2447"/>
        <v>BV$13</v>
      </c>
      <c r="BW2043" s="175" t="str">
        <f t="shared" si="2447"/>
        <v>BW$13</v>
      </c>
      <c r="BX2043" s="175" t="str">
        <f t="shared" si="2447"/>
        <v>BX$13</v>
      </c>
      <c r="BY2043" s="175" t="str">
        <f t="shared" si="2447"/>
        <v>BY$13</v>
      </c>
      <c r="BZ2043" s="175" t="str">
        <f t="shared" si="2447"/>
        <v>BZ$13</v>
      </c>
      <c r="CA2043" s="175" t="str">
        <f t="shared" si="2447"/>
        <v>CA$13</v>
      </c>
      <c r="CB2043" s="175" t="str">
        <f t="shared" si="2447"/>
        <v>CB$13</v>
      </c>
      <c r="CC2043" s="175" t="str">
        <f t="shared" si="2447"/>
        <v>CC$13</v>
      </c>
      <c r="CD2043" s="175" t="str">
        <f t="shared" si="2447"/>
        <v>CD$13</v>
      </c>
      <c r="CE2043" s="175" t="str">
        <f t="shared" ref="CE2043:CK2043" si="2448">CE2016</f>
        <v>CE$13</v>
      </c>
      <c r="CF2043" s="175" t="str">
        <f t="shared" si="2448"/>
        <v>CF$13</v>
      </c>
      <c r="CG2043" s="175" t="str">
        <f t="shared" si="2448"/>
        <v>CG$13</v>
      </c>
      <c r="CH2043" s="175" t="str">
        <f t="shared" si="2448"/>
        <v>CH$13</v>
      </c>
      <c r="CI2043" s="175" t="str">
        <f t="shared" si="2448"/>
        <v>CI$13</v>
      </c>
      <c r="CJ2043" s="175" t="str">
        <f t="shared" si="2448"/>
        <v>CJ$13</v>
      </c>
      <c r="CK2043" s="175" t="str">
        <f t="shared" si="2448"/>
        <v>CK$13</v>
      </c>
      <c r="CL2043" s="175" t="str">
        <f t="shared" ref="CL2043" si="2449">CL2016</f>
        <v>CL$13</v>
      </c>
    </row>
    <row r="2044" spans="2:90" x14ac:dyDescent="0.4">
      <c r="B2044" s="187" t="str">
        <f>B2021</f>
        <v>Revenue driven PP&amp;E:</v>
      </c>
      <c r="D2044" t="s">
        <v>762</v>
      </c>
      <c r="E2044" s="8" t="str">
        <f t="shared" ref="E2044:E2047" si="2450">ROW()&amp;" "&amp;D2044</f>
        <v>2044 FAPPER-S</v>
      </c>
      <c r="G2044" t="s">
        <v>332</v>
      </c>
      <c r="H2044" s="12"/>
      <c r="I2044" s="60"/>
      <c r="J2044" s="60"/>
      <c r="K2044" s="15"/>
      <c r="L2044" s="15"/>
      <c r="M2044" s="15"/>
      <c r="N2044" s="15"/>
      <c r="O2044" s="15"/>
      <c r="P2044" s="15"/>
      <c r="R2044" s="15"/>
      <c r="S2044" s="175">
        <f t="shared" ref="S2044" si="2451">S2017</f>
        <v>0</v>
      </c>
      <c r="T2044" s="175">
        <f t="shared" ref="T2044:AX2044" si="2452">T2017</f>
        <v>0</v>
      </c>
      <c r="U2044" s="175">
        <f t="shared" si="2452"/>
        <v>0</v>
      </c>
      <c r="V2044" s="175">
        <f t="shared" si="2452"/>
        <v>0</v>
      </c>
      <c r="W2044" s="175">
        <f t="shared" si="2452"/>
        <v>0</v>
      </c>
      <c r="X2044" s="175">
        <f t="shared" si="2452"/>
        <v>0</v>
      </c>
      <c r="Y2044" s="175">
        <f t="shared" si="2452"/>
        <v>0</v>
      </c>
      <c r="Z2044" s="175">
        <f t="shared" si="2452"/>
        <v>0</v>
      </c>
      <c r="AA2044" s="175">
        <f t="shared" si="2452"/>
        <v>0</v>
      </c>
      <c r="AB2044" s="175">
        <f t="shared" si="2452"/>
        <v>0</v>
      </c>
      <c r="AC2044" s="175">
        <f t="shared" si="2452"/>
        <v>0</v>
      </c>
      <c r="AD2044" s="175">
        <f t="shared" si="2452"/>
        <v>0</v>
      </c>
      <c r="AE2044" s="175">
        <f t="shared" si="2452"/>
        <v>0</v>
      </c>
      <c r="AF2044" s="175">
        <f t="shared" si="2452"/>
        <v>0</v>
      </c>
      <c r="AG2044" s="175">
        <f t="shared" si="2452"/>
        <v>0</v>
      </c>
      <c r="AH2044" s="175">
        <f t="shared" si="2452"/>
        <v>0</v>
      </c>
      <c r="AI2044" s="175">
        <f t="shared" si="2452"/>
        <v>0</v>
      </c>
      <c r="AJ2044" s="175">
        <f t="shared" si="2452"/>
        <v>0</v>
      </c>
      <c r="AK2044" s="175">
        <f t="shared" si="2452"/>
        <v>0</v>
      </c>
      <c r="AL2044" s="175">
        <f t="shared" si="2452"/>
        <v>0</v>
      </c>
      <c r="AM2044" s="175">
        <f t="shared" si="2452"/>
        <v>0</v>
      </c>
      <c r="AN2044" s="175">
        <f t="shared" si="2452"/>
        <v>0</v>
      </c>
      <c r="AO2044" s="175">
        <f t="shared" si="2452"/>
        <v>0</v>
      </c>
      <c r="AP2044" s="175">
        <f t="shared" si="2452"/>
        <v>0</v>
      </c>
      <c r="AQ2044" s="175">
        <f t="shared" si="2452"/>
        <v>0</v>
      </c>
      <c r="AR2044" s="175">
        <f t="shared" si="2452"/>
        <v>0</v>
      </c>
      <c r="AS2044" s="175">
        <f t="shared" si="2452"/>
        <v>0</v>
      </c>
      <c r="AT2044" s="175">
        <f t="shared" si="2452"/>
        <v>0</v>
      </c>
      <c r="AU2044" s="175">
        <f t="shared" si="2452"/>
        <v>0</v>
      </c>
      <c r="AV2044" s="175">
        <f t="shared" si="2452"/>
        <v>0</v>
      </c>
      <c r="AW2044" s="175">
        <f t="shared" si="2452"/>
        <v>0</v>
      </c>
      <c r="AX2044" s="175">
        <f t="shared" si="2452"/>
        <v>0</v>
      </c>
      <c r="AY2044" s="175">
        <f t="shared" ref="AY2044:CD2044" si="2453">AY2017</f>
        <v>0</v>
      </c>
      <c r="AZ2044" s="175">
        <f t="shared" si="2453"/>
        <v>0</v>
      </c>
      <c r="BA2044" s="175">
        <f t="shared" si="2453"/>
        <v>0</v>
      </c>
      <c r="BB2044" s="175">
        <f t="shared" si="2453"/>
        <v>0</v>
      </c>
      <c r="BC2044" s="175">
        <f t="shared" si="2453"/>
        <v>0</v>
      </c>
      <c r="BD2044" s="175">
        <f t="shared" si="2453"/>
        <v>0</v>
      </c>
      <c r="BE2044" s="175">
        <f t="shared" si="2453"/>
        <v>0</v>
      </c>
      <c r="BF2044" s="175">
        <f t="shared" si="2453"/>
        <v>0</v>
      </c>
      <c r="BG2044" s="175">
        <f t="shared" si="2453"/>
        <v>0</v>
      </c>
      <c r="BH2044" s="175">
        <f t="shared" si="2453"/>
        <v>0</v>
      </c>
      <c r="BI2044" s="175">
        <f t="shared" si="2453"/>
        <v>0</v>
      </c>
      <c r="BJ2044" s="175">
        <f t="shared" si="2453"/>
        <v>0</v>
      </c>
      <c r="BK2044" s="175">
        <f t="shared" si="2453"/>
        <v>0</v>
      </c>
      <c r="BL2044" s="175">
        <f t="shared" si="2453"/>
        <v>0</v>
      </c>
      <c r="BM2044" s="175">
        <f t="shared" si="2453"/>
        <v>0</v>
      </c>
      <c r="BN2044" s="175">
        <f t="shared" si="2453"/>
        <v>0</v>
      </c>
      <c r="BO2044" s="175">
        <f t="shared" si="2453"/>
        <v>0</v>
      </c>
      <c r="BP2044" s="175">
        <f t="shared" si="2453"/>
        <v>0</v>
      </c>
      <c r="BQ2044" s="175">
        <f t="shared" si="2453"/>
        <v>0</v>
      </c>
      <c r="BR2044" s="175">
        <f t="shared" si="2453"/>
        <v>0</v>
      </c>
      <c r="BS2044" s="175">
        <f t="shared" si="2453"/>
        <v>0</v>
      </c>
      <c r="BT2044" s="175">
        <f t="shared" si="2453"/>
        <v>0</v>
      </c>
      <c r="BU2044" s="175">
        <f t="shared" si="2453"/>
        <v>0</v>
      </c>
      <c r="BV2044" s="175">
        <f t="shared" si="2453"/>
        <v>0</v>
      </c>
      <c r="BW2044" s="175">
        <f t="shared" si="2453"/>
        <v>0</v>
      </c>
      <c r="BX2044" s="175">
        <f t="shared" si="2453"/>
        <v>0</v>
      </c>
      <c r="BY2044" s="175">
        <f t="shared" si="2453"/>
        <v>0</v>
      </c>
      <c r="BZ2044" s="175">
        <f t="shared" si="2453"/>
        <v>0</v>
      </c>
      <c r="CA2044" s="175">
        <f t="shared" si="2453"/>
        <v>0</v>
      </c>
      <c r="CB2044" s="175">
        <f t="shared" si="2453"/>
        <v>0</v>
      </c>
      <c r="CC2044" s="175">
        <f t="shared" si="2453"/>
        <v>0</v>
      </c>
      <c r="CD2044" s="175">
        <f t="shared" si="2453"/>
        <v>0</v>
      </c>
      <c r="CE2044" s="175">
        <f t="shared" ref="CE2044:CK2044" si="2454">CE2017</f>
        <v>0</v>
      </c>
      <c r="CF2044" s="175">
        <f t="shared" si="2454"/>
        <v>0</v>
      </c>
      <c r="CG2044" s="175">
        <f t="shared" si="2454"/>
        <v>0</v>
      </c>
      <c r="CH2044" s="175">
        <f t="shared" si="2454"/>
        <v>0</v>
      </c>
      <c r="CI2044" s="175">
        <f t="shared" si="2454"/>
        <v>0</v>
      </c>
      <c r="CJ2044" s="175">
        <f t="shared" si="2454"/>
        <v>0</v>
      </c>
      <c r="CK2044" s="175">
        <f t="shared" si="2454"/>
        <v>0</v>
      </c>
      <c r="CL2044" s="175">
        <f t="shared" ref="CL2044" si="2455">CL2017</f>
        <v>0</v>
      </c>
    </row>
    <row r="2045" spans="2:90" x14ac:dyDescent="0.4">
      <c r="B2045" s="235" t="str">
        <f>IFERROR(SUBSTITUTE(TRIM(MID(B2021, SEARCH("-", B2021) + 1, LEN(B2021))),":",""),"no unit")</f>
        <v>no unit</v>
      </c>
      <c r="D2045" t="s">
        <v>762</v>
      </c>
      <c r="E2045" s="8" t="str">
        <f t="shared" ref="E2045" si="2456">ROW()&amp;" "&amp;D2045</f>
        <v>2045 FAPPER-S</v>
      </c>
      <c r="G2045" t="s">
        <v>332</v>
      </c>
      <c r="H2045" s="12"/>
      <c r="I2045" s="60"/>
      <c r="J2045" s="60"/>
      <c r="K2045" s="15"/>
      <c r="L2045" s="15"/>
      <c r="M2045" s="15"/>
      <c r="N2045" s="15"/>
      <c r="O2045" s="15"/>
      <c r="P2045" s="15"/>
      <c r="R2045" s="15"/>
      <c r="S2045" s="175"/>
      <c r="T2045" s="175"/>
      <c r="U2045" s="175"/>
      <c r="V2045" s="175"/>
      <c r="W2045" s="175"/>
      <c r="X2045" s="175"/>
      <c r="Y2045" s="175"/>
      <c r="Z2045" s="175"/>
      <c r="AA2045" s="175"/>
      <c r="AB2045" s="175"/>
      <c r="AC2045" s="175"/>
      <c r="AD2045" s="175"/>
      <c r="AE2045" s="175"/>
      <c r="AF2045" s="175"/>
      <c r="AG2045" s="175"/>
      <c r="AH2045" s="175"/>
      <c r="AI2045" s="175"/>
      <c r="AJ2045" s="175"/>
      <c r="AK2045" s="175"/>
      <c r="AL2045" s="175"/>
      <c r="AM2045" s="175"/>
      <c r="AN2045" s="175"/>
      <c r="AO2045" s="175"/>
      <c r="AP2045" s="175"/>
      <c r="AQ2045" s="175"/>
      <c r="AR2045" s="175"/>
      <c r="AS2045" s="175"/>
      <c r="AT2045" s="175"/>
      <c r="AU2045" s="175"/>
      <c r="AV2045" s="175"/>
      <c r="AW2045" s="175"/>
      <c r="AX2045" s="175"/>
      <c r="AY2045" s="175"/>
      <c r="AZ2045" s="175"/>
      <c r="BA2045" s="175"/>
      <c r="BB2045" s="175"/>
      <c r="BC2045" s="175"/>
      <c r="BD2045" s="175"/>
      <c r="BE2045" s="175"/>
      <c r="BF2045" s="175"/>
      <c r="BG2045" s="175"/>
      <c r="BH2045" s="175"/>
      <c r="BI2045" s="175"/>
      <c r="BJ2045" s="175"/>
      <c r="BK2045" s="175"/>
      <c r="BL2045" s="175"/>
      <c r="BM2045" s="175"/>
      <c r="BN2045" s="175"/>
      <c r="BO2045" s="175"/>
      <c r="BP2045" s="175"/>
      <c r="BQ2045" s="175"/>
      <c r="BR2045" s="175"/>
      <c r="BS2045" s="175"/>
      <c r="BT2045" s="175"/>
      <c r="BU2045" s="175"/>
      <c r="BV2045" s="175"/>
      <c r="BW2045" s="175"/>
      <c r="BX2045" s="175"/>
      <c r="BY2045" s="175"/>
      <c r="BZ2045" s="175"/>
      <c r="CA2045" s="175"/>
      <c r="CB2045" s="175"/>
      <c r="CC2045" s="175"/>
      <c r="CD2045" s="175"/>
      <c r="CE2045" s="175"/>
      <c r="CF2045" s="175"/>
      <c r="CG2045" s="175"/>
      <c r="CH2045" s="175"/>
      <c r="CI2045" s="175"/>
      <c r="CJ2045" s="175"/>
      <c r="CK2045" s="175"/>
      <c r="CL2045" s="175"/>
    </row>
    <row r="2046" spans="2:90" x14ac:dyDescent="0.4">
      <c r="B2046" s="187" t="str">
        <f>B2019</f>
        <v>Secondary revenue driver</v>
      </c>
      <c r="D2046" t="s">
        <v>762</v>
      </c>
      <c r="E2046" s="8" t="str">
        <f t="shared" si="2450"/>
        <v>2046 FAPPER-S</v>
      </c>
      <c r="G2046" t="s">
        <v>332</v>
      </c>
      <c r="H2046" s="90"/>
      <c r="I2046" s="209"/>
      <c r="J2046" s="209"/>
      <c r="K2046" s="210"/>
      <c r="L2046" s="210"/>
      <c r="M2046" s="210"/>
      <c r="N2046" s="210"/>
      <c r="O2046" s="210"/>
      <c r="P2046" s="210"/>
      <c r="R2046" s="210"/>
      <c r="S2046" s="4" t="str">
        <f t="shared" ref="S2046" si="2457">ADDRESS(ROW(S2038),COLUMN(S2038),2)</f>
        <v>S$2038</v>
      </c>
      <c r="T2046" s="4" t="str">
        <f t="shared" ref="T2046:AX2046" si="2458">ADDRESS(ROW(T2038),COLUMN(T2038),2)</f>
        <v>T$2038</v>
      </c>
      <c r="U2046" s="4" t="str">
        <f t="shared" si="2458"/>
        <v>U$2038</v>
      </c>
      <c r="V2046" s="4" t="str">
        <f t="shared" si="2458"/>
        <v>V$2038</v>
      </c>
      <c r="W2046" s="4" t="str">
        <f t="shared" si="2458"/>
        <v>W$2038</v>
      </c>
      <c r="X2046" s="4" t="str">
        <f t="shared" si="2458"/>
        <v>X$2038</v>
      </c>
      <c r="Y2046" s="4" t="str">
        <f t="shared" si="2458"/>
        <v>Y$2038</v>
      </c>
      <c r="Z2046" s="4" t="str">
        <f t="shared" si="2458"/>
        <v>Z$2038</v>
      </c>
      <c r="AA2046" s="4" t="str">
        <f t="shared" si="2458"/>
        <v>AA$2038</v>
      </c>
      <c r="AB2046" s="4" t="str">
        <f t="shared" si="2458"/>
        <v>AB$2038</v>
      </c>
      <c r="AC2046" s="4" t="str">
        <f t="shared" si="2458"/>
        <v>AC$2038</v>
      </c>
      <c r="AD2046" s="4" t="str">
        <f t="shared" si="2458"/>
        <v>AD$2038</v>
      </c>
      <c r="AE2046" s="4" t="str">
        <f t="shared" si="2458"/>
        <v>AE$2038</v>
      </c>
      <c r="AF2046" s="4" t="str">
        <f t="shared" si="2458"/>
        <v>AF$2038</v>
      </c>
      <c r="AG2046" s="4" t="str">
        <f t="shared" si="2458"/>
        <v>AG$2038</v>
      </c>
      <c r="AH2046" s="4" t="str">
        <f t="shared" si="2458"/>
        <v>AH$2038</v>
      </c>
      <c r="AI2046" s="4" t="str">
        <f t="shared" si="2458"/>
        <v>AI$2038</v>
      </c>
      <c r="AJ2046" s="4" t="str">
        <f t="shared" si="2458"/>
        <v>AJ$2038</v>
      </c>
      <c r="AK2046" s="4" t="str">
        <f t="shared" si="2458"/>
        <v>AK$2038</v>
      </c>
      <c r="AL2046" s="4" t="str">
        <f t="shared" si="2458"/>
        <v>AL$2038</v>
      </c>
      <c r="AM2046" s="4" t="str">
        <f t="shared" si="2458"/>
        <v>AM$2038</v>
      </c>
      <c r="AN2046" s="4" t="str">
        <f t="shared" si="2458"/>
        <v>AN$2038</v>
      </c>
      <c r="AO2046" s="4" t="str">
        <f t="shared" si="2458"/>
        <v>AO$2038</v>
      </c>
      <c r="AP2046" s="4" t="str">
        <f t="shared" si="2458"/>
        <v>AP$2038</v>
      </c>
      <c r="AQ2046" s="4" t="str">
        <f t="shared" si="2458"/>
        <v>AQ$2038</v>
      </c>
      <c r="AR2046" s="4" t="str">
        <f t="shared" si="2458"/>
        <v>AR$2038</v>
      </c>
      <c r="AS2046" s="4" t="str">
        <f t="shared" si="2458"/>
        <v>AS$2038</v>
      </c>
      <c r="AT2046" s="4" t="str">
        <f t="shared" si="2458"/>
        <v>AT$2038</v>
      </c>
      <c r="AU2046" s="4" t="str">
        <f t="shared" si="2458"/>
        <v>AU$2038</v>
      </c>
      <c r="AV2046" s="4" t="str">
        <f t="shared" si="2458"/>
        <v>AV$2038</v>
      </c>
      <c r="AW2046" s="4" t="str">
        <f t="shared" si="2458"/>
        <v>AW$2038</v>
      </c>
      <c r="AX2046" s="4" t="str">
        <f t="shared" si="2458"/>
        <v>AX$2038</v>
      </c>
      <c r="AY2046" s="4" t="str">
        <f t="shared" ref="AY2046:CD2046" si="2459">ADDRESS(ROW(AY2038),COLUMN(AY2038),2)</f>
        <v>AY$2038</v>
      </c>
      <c r="AZ2046" s="4" t="str">
        <f t="shared" si="2459"/>
        <v>AZ$2038</v>
      </c>
      <c r="BA2046" s="4" t="str">
        <f t="shared" si="2459"/>
        <v>BA$2038</v>
      </c>
      <c r="BB2046" s="4" t="str">
        <f t="shared" si="2459"/>
        <v>BB$2038</v>
      </c>
      <c r="BC2046" s="4" t="str">
        <f t="shared" si="2459"/>
        <v>BC$2038</v>
      </c>
      <c r="BD2046" s="4" t="str">
        <f t="shared" si="2459"/>
        <v>BD$2038</v>
      </c>
      <c r="BE2046" s="4" t="str">
        <f t="shared" si="2459"/>
        <v>BE$2038</v>
      </c>
      <c r="BF2046" s="4" t="str">
        <f t="shared" si="2459"/>
        <v>BF$2038</v>
      </c>
      <c r="BG2046" s="4" t="str">
        <f t="shared" si="2459"/>
        <v>BG$2038</v>
      </c>
      <c r="BH2046" s="4" t="str">
        <f t="shared" si="2459"/>
        <v>BH$2038</v>
      </c>
      <c r="BI2046" s="4" t="str">
        <f t="shared" si="2459"/>
        <v>BI$2038</v>
      </c>
      <c r="BJ2046" s="4" t="str">
        <f t="shared" si="2459"/>
        <v>BJ$2038</v>
      </c>
      <c r="BK2046" s="4" t="str">
        <f t="shared" si="2459"/>
        <v>BK$2038</v>
      </c>
      <c r="BL2046" s="4" t="str">
        <f t="shared" si="2459"/>
        <v>BL$2038</v>
      </c>
      <c r="BM2046" s="4" t="str">
        <f t="shared" si="2459"/>
        <v>BM$2038</v>
      </c>
      <c r="BN2046" s="4" t="str">
        <f t="shared" si="2459"/>
        <v>BN$2038</v>
      </c>
      <c r="BO2046" s="4" t="str">
        <f t="shared" si="2459"/>
        <v>BO$2038</v>
      </c>
      <c r="BP2046" s="4" t="str">
        <f t="shared" si="2459"/>
        <v>BP$2038</v>
      </c>
      <c r="BQ2046" s="4" t="str">
        <f t="shared" si="2459"/>
        <v>BQ$2038</v>
      </c>
      <c r="BR2046" s="4" t="str">
        <f t="shared" si="2459"/>
        <v>BR$2038</v>
      </c>
      <c r="BS2046" s="4" t="str">
        <f t="shared" si="2459"/>
        <v>BS$2038</v>
      </c>
      <c r="BT2046" s="4" t="str">
        <f t="shared" si="2459"/>
        <v>BT$2038</v>
      </c>
      <c r="BU2046" s="4" t="str">
        <f t="shared" si="2459"/>
        <v>BU$2038</v>
      </c>
      <c r="BV2046" s="4" t="str">
        <f t="shared" si="2459"/>
        <v>BV$2038</v>
      </c>
      <c r="BW2046" s="4" t="str">
        <f t="shared" si="2459"/>
        <v>BW$2038</v>
      </c>
      <c r="BX2046" s="4" t="str">
        <f t="shared" si="2459"/>
        <v>BX$2038</v>
      </c>
      <c r="BY2046" s="4" t="str">
        <f t="shared" si="2459"/>
        <v>BY$2038</v>
      </c>
      <c r="BZ2046" s="4" t="str">
        <f t="shared" si="2459"/>
        <v>BZ$2038</v>
      </c>
      <c r="CA2046" s="4" t="str">
        <f t="shared" si="2459"/>
        <v>CA$2038</v>
      </c>
      <c r="CB2046" s="4" t="str">
        <f t="shared" si="2459"/>
        <v>CB$2038</v>
      </c>
      <c r="CC2046" s="4" t="str">
        <f t="shared" si="2459"/>
        <v>CC$2038</v>
      </c>
      <c r="CD2046" s="4" t="str">
        <f t="shared" si="2459"/>
        <v>CD$2038</v>
      </c>
      <c r="CE2046" s="4" t="str">
        <f t="shared" ref="CE2046:CK2046" si="2460">ADDRESS(ROW(CE2038),COLUMN(CE2038),2)</f>
        <v>CE$2038</v>
      </c>
      <c r="CF2046" s="4" t="str">
        <f t="shared" si="2460"/>
        <v>CF$2038</v>
      </c>
      <c r="CG2046" s="4" t="str">
        <f t="shared" si="2460"/>
        <v>CG$2038</v>
      </c>
      <c r="CH2046" s="4" t="str">
        <f t="shared" si="2460"/>
        <v>CH$2038</v>
      </c>
      <c r="CI2046" s="4" t="str">
        <f t="shared" si="2460"/>
        <v>CI$2038</v>
      </c>
      <c r="CJ2046" s="4" t="str">
        <f t="shared" si="2460"/>
        <v>CJ$2038</v>
      </c>
      <c r="CK2046" s="4" t="str">
        <f t="shared" si="2460"/>
        <v>CK$2038</v>
      </c>
      <c r="CL2046" s="4" t="str">
        <f t="shared" ref="CL2046" si="2461">ADDRESS(ROW(CL2038),COLUMN(CL2038),2)</f>
        <v>CL$2038</v>
      </c>
    </row>
    <row r="2047" spans="2:90" x14ac:dyDescent="0.4">
      <c r="B2047" s="132" t="str">
        <f>B2020</f>
        <v>Secondary volume driver</v>
      </c>
      <c r="D2047" t="s">
        <v>762</v>
      </c>
      <c r="E2047" s="8" t="str">
        <f t="shared" si="2450"/>
        <v>2047 FAPPER-S</v>
      </c>
      <c r="G2047" t="s">
        <v>332</v>
      </c>
      <c r="H2047" s="12"/>
      <c r="I2047" s="60"/>
      <c r="J2047" s="60"/>
      <c r="K2047" s="15"/>
      <c r="L2047" s="15"/>
      <c r="M2047" s="15"/>
      <c r="N2047" s="15"/>
      <c r="O2047" s="15"/>
      <c r="P2047" s="15"/>
      <c r="R2047" s="15"/>
      <c r="S2047" s="175" t="str">
        <f t="shared" ref="S2047" si="2462">S2020</f>
        <v>S$15</v>
      </c>
      <c r="T2047" s="175" t="str">
        <f t="shared" ref="T2047:AX2047" si="2463">T2020</f>
        <v>T$15</v>
      </c>
      <c r="U2047" s="175" t="str">
        <f t="shared" si="2463"/>
        <v>U$15</v>
      </c>
      <c r="V2047" s="175" t="str">
        <f t="shared" si="2463"/>
        <v>V$15</v>
      </c>
      <c r="W2047" s="175" t="str">
        <f t="shared" si="2463"/>
        <v>W$15</v>
      </c>
      <c r="X2047" s="175" t="str">
        <f t="shared" si="2463"/>
        <v>X$15</v>
      </c>
      <c r="Y2047" s="175" t="str">
        <f t="shared" si="2463"/>
        <v>Y$15</v>
      </c>
      <c r="Z2047" s="175" t="str">
        <f t="shared" si="2463"/>
        <v>Z$15</v>
      </c>
      <c r="AA2047" s="175" t="str">
        <f t="shared" si="2463"/>
        <v>AA$15</v>
      </c>
      <c r="AB2047" s="175" t="str">
        <f t="shared" si="2463"/>
        <v>AB$15</v>
      </c>
      <c r="AC2047" s="175" t="str">
        <f t="shared" si="2463"/>
        <v>AC$15</v>
      </c>
      <c r="AD2047" s="175" t="str">
        <f t="shared" si="2463"/>
        <v>AD$15</v>
      </c>
      <c r="AE2047" s="175" t="str">
        <f t="shared" si="2463"/>
        <v>AE$15</v>
      </c>
      <c r="AF2047" s="175" t="str">
        <f t="shared" si="2463"/>
        <v>AF$15</v>
      </c>
      <c r="AG2047" s="175" t="str">
        <f t="shared" si="2463"/>
        <v>AG$15</v>
      </c>
      <c r="AH2047" s="175" t="str">
        <f t="shared" si="2463"/>
        <v>AH$15</v>
      </c>
      <c r="AI2047" s="175" t="str">
        <f t="shared" si="2463"/>
        <v>AI$15</v>
      </c>
      <c r="AJ2047" s="175" t="str">
        <f t="shared" si="2463"/>
        <v>AJ$15</v>
      </c>
      <c r="AK2047" s="175" t="str">
        <f t="shared" si="2463"/>
        <v>AK$15</v>
      </c>
      <c r="AL2047" s="175" t="str">
        <f t="shared" si="2463"/>
        <v>AL$15</v>
      </c>
      <c r="AM2047" s="175" t="str">
        <f t="shared" si="2463"/>
        <v>AM$15</v>
      </c>
      <c r="AN2047" s="175" t="str">
        <f t="shared" si="2463"/>
        <v>AN$15</v>
      </c>
      <c r="AO2047" s="175" t="str">
        <f t="shared" si="2463"/>
        <v>AO$15</v>
      </c>
      <c r="AP2047" s="175" t="str">
        <f t="shared" si="2463"/>
        <v>AP$15</v>
      </c>
      <c r="AQ2047" s="175" t="str">
        <f t="shared" si="2463"/>
        <v>AQ$15</v>
      </c>
      <c r="AR2047" s="175" t="str">
        <f t="shared" si="2463"/>
        <v>AR$15</v>
      </c>
      <c r="AS2047" s="175" t="str">
        <f t="shared" si="2463"/>
        <v>AS$15</v>
      </c>
      <c r="AT2047" s="175" t="str">
        <f t="shared" si="2463"/>
        <v>AT$15</v>
      </c>
      <c r="AU2047" s="175" t="str">
        <f t="shared" si="2463"/>
        <v>AU$15</v>
      </c>
      <c r="AV2047" s="175" t="str">
        <f t="shared" si="2463"/>
        <v>AV$15</v>
      </c>
      <c r="AW2047" s="175" t="str">
        <f t="shared" si="2463"/>
        <v>AW$15</v>
      </c>
      <c r="AX2047" s="175" t="str">
        <f t="shared" si="2463"/>
        <v>AX$15</v>
      </c>
      <c r="AY2047" s="175" t="str">
        <f t="shared" ref="AY2047:CD2047" si="2464">AY2020</f>
        <v>AY$15</v>
      </c>
      <c r="AZ2047" s="175" t="str">
        <f t="shared" si="2464"/>
        <v>AZ$15</v>
      </c>
      <c r="BA2047" s="175" t="str">
        <f t="shared" si="2464"/>
        <v>BA$15</v>
      </c>
      <c r="BB2047" s="175" t="str">
        <f t="shared" si="2464"/>
        <v>BB$15</v>
      </c>
      <c r="BC2047" s="175" t="str">
        <f t="shared" si="2464"/>
        <v>BC$15</v>
      </c>
      <c r="BD2047" s="175" t="str">
        <f t="shared" si="2464"/>
        <v>BD$15</v>
      </c>
      <c r="BE2047" s="175" t="str">
        <f t="shared" si="2464"/>
        <v>BE$15</v>
      </c>
      <c r="BF2047" s="175" t="str">
        <f t="shared" si="2464"/>
        <v>BF$15</v>
      </c>
      <c r="BG2047" s="175" t="str">
        <f t="shared" si="2464"/>
        <v>BG$15</v>
      </c>
      <c r="BH2047" s="175" t="str">
        <f t="shared" si="2464"/>
        <v>BH$15</v>
      </c>
      <c r="BI2047" s="175" t="str">
        <f t="shared" si="2464"/>
        <v>BI$15</v>
      </c>
      <c r="BJ2047" s="175" t="str">
        <f t="shared" si="2464"/>
        <v>BJ$15</v>
      </c>
      <c r="BK2047" s="175" t="str">
        <f t="shared" si="2464"/>
        <v>BK$15</v>
      </c>
      <c r="BL2047" s="175" t="str">
        <f t="shared" si="2464"/>
        <v>BL$15</v>
      </c>
      <c r="BM2047" s="175" t="str">
        <f t="shared" si="2464"/>
        <v>BM$15</v>
      </c>
      <c r="BN2047" s="175" t="str">
        <f t="shared" si="2464"/>
        <v>BN$15</v>
      </c>
      <c r="BO2047" s="175" t="str">
        <f t="shared" si="2464"/>
        <v>BO$15</v>
      </c>
      <c r="BP2047" s="175" t="str">
        <f t="shared" si="2464"/>
        <v>BP$15</v>
      </c>
      <c r="BQ2047" s="175" t="str">
        <f t="shared" si="2464"/>
        <v>BQ$15</v>
      </c>
      <c r="BR2047" s="175" t="str">
        <f t="shared" si="2464"/>
        <v>BR$15</v>
      </c>
      <c r="BS2047" s="175" t="str">
        <f t="shared" si="2464"/>
        <v>BS$15</v>
      </c>
      <c r="BT2047" s="175" t="str">
        <f t="shared" si="2464"/>
        <v>BT$15</v>
      </c>
      <c r="BU2047" s="175" t="str">
        <f t="shared" si="2464"/>
        <v>BU$15</v>
      </c>
      <c r="BV2047" s="175" t="str">
        <f t="shared" si="2464"/>
        <v>BV$15</v>
      </c>
      <c r="BW2047" s="175" t="str">
        <f t="shared" si="2464"/>
        <v>BW$15</v>
      </c>
      <c r="BX2047" s="175" t="str">
        <f t="shared" si="2464"/>
        <v>BX$15</v>
      </c>
      <c r="BY2047" s="175" t="str">
        <f t="shared" si="2464"/>
        <v>BY$15</v>
      </c>
      <c r="BZ2047" s="175" t="str">
        <f t="shared" si="2464"/>
        <v>BZ$15</v>
      </c>
      <c r="CA2047" s="175" t="str">
        <f t="shared" si="2464"/>
        <v>CA$15</v>
      </c>
      <c r="CB2047" s="175" t="str">
        <f t="shared" si="2464"/>
        <v>CB$15</v>
      </c>
      <c r="CC2047" s="175" t="str">
        <f t="shared" si="2464"/>
        <v>CC$15</v>
      </c>
      <c r="CD2047" s="175" t="str">
        <f t="shared" si="2464"/>
        <v>CD$15</v>
      </c>
      <c r="CE2047" s="175" t="str">
        <f t="shared" ref="CE2047:CK2047" si="2465">CE2020</f>
        <v>CE$15</v>
      </c>
      <c r="CF2047" s="175" t="str">
        <f t="shared" si="2465"/>
        <v>CF$15</v>
      </c>
      <c r="CG2047" s="175" t="str">
        <f t="shared" si="2465"/>
        <v>CG$15</v>
      </c>
      <c r="CH2047" s="175" t="str">
        <f t="shared" si="2465"/>
        <v>CH$15</v>
      </c>
      <c r="CI2047" s="175" t="str">
        <f t="shared" si="2465"/>
        <v>CI$15</v>
      </c>
      <c r="CJ2047" s="175" t="str">
        <f t="shared" si="2465"/>
        <v>CJ$15</v>
      </c>
      <c r="CK2047" s="175" t="str">
        <f t="shared" si="2465"/>
        <v>CK$15</v>
      </c>
      <c r="CL2047" s="175" t="str">
        <f t="shared" ref="CL2047" si="2466">CL2020</f>
        <v>CL$15</v>
      </c>
    </row>
    <row r="2048" spans="2:90" x14ac:dyDescent="0.4">
      <c r="E2048" s="8"/>
      <c r="H2048" s="12"/>
      <c r="I2048" s="60"/>
      <c r="J2048" s="60"/>
      <c r="K2048" s="15"/>
      <c r="L2048" s="15"/>
      <c r="M2048" s="15"/>
      <c r="N2048" s="15"/>
      <c r="O2048" s="15"/>
      <c r="P2048" s="15"/>
      <c r="R2048" s="15"/>
      <c r="S2048" s="76"/>
      <c r="T2048" s="76"/>
      <c r="U2048" s="76"/>
      <c r="V2048" s="76"/>
      <c r="W2048" s="76"/>
      <c r="X2048" s="76"/>
      <c r="Y2048" s="76"/>
      <c r="Z2048" s="76"/>
      <c r="AA2048" s="76"/>
      <c r="AB2048" s="76"/>
      <c r="AC2048" s="76"/>
      <c r="AD2048" s="76"/>
      <c r="AE2048" s="76"/>
      <c r="AF2048" s="76"/>
      <c r="AG2048" s="76"/>
      <c r="AH2048" s="76"/>
      <c r="AI2048" s="76"/>
      <c r="AJ2048" s="76"/>
      <c r="AK2048" s="76"/>
      <c r="AL2048" s="76"/>
      <c r="AM2048" s="76"/>
      <c r="AN2048" s="76"/>
      <c r="AO2048" s="76"/>
      <c r="AP2048" s="76"/>
      <c r="AQ2048" s="76"/>
      <c r="AR2048" s="76"/>
      <c r="AS2048" s="76"/>
      <c r="AT2048" s="76"/>
      <c r="AU2048" s="76"/>
      <c r="AV2048" s="76"/>
      <c r="AW2048" s="76"/>
      <c r="AX2048" s="76"/>
      <c r="AY2048" s="76"/>
      <c r="AZ2048" s="76"/>
      <c r="BA2048" s="76"/>
      <c r="BB2048" s="76"/>
      <c r="BC2048" s="76"/>
      <c r="BD2048" s="76"/>
      <c r="BE2048" s="76"/>
      <c r="BF2048" s="76"/>
      <c r="BG2048" s="76"/>
      <c r="BH2048" s="76"/>
      <c r="BI2048" s="76"/>
      <c r="BJ2048" s="76"/>
      <c r="BK2048" s="76"/>
      <c r="BL2048" s="76"/>
      <c r="BM2048" s="76"/>
      <c r="BN2048" s="76"/>
      <c r="BO2048" s="76"/>
      <c r="BP2048" s="76"/>
      <c r="BQ2048" s="76"/>
      <c r="BR2048" s="76"/>
      <c r="BS2048" s="76"/>
      <c r="BT2048" s="76"/>
      <c r="BU2048" s="76"/>
      <c r="BV2048" s="76"/>
      <c r="BW2048" s="76"/>
      <c r="BX2048" s="76"/>
      <c r="BY2048" s="76"/>
      <c r="BZ2048" s="76"/>
      <c r="CA2048" s="76"/>
      <c r="CB2048" s="76"/>
      <c r="CC2048" s="76"/>
      <c r="CD2048" s="76"/>
      <c r="CE2048" s="76"/>
      <c r="CF2048" s="76"/>
      <c r="CG2048" s="76"/>
      <c r="CH2048" s="76"/>
      <c r="CI2048" s="76"/>
      <c r="CJ2048" s="76"/>
      <c r="CK2048" s="76"/>
      <c r="CL2048" s="76"/>
    </row>
    <row r="2049" spans="2:90" x14ac:dyDescent="0.4">
      <c r="B2049" s="171" t="s">
        <v>490</v>
      </c>
      <c r="E2049" s="8"/>
      <c r="H2049" s="170"/>
      <c r="I2049" s="172"/>
      <c r="J2049" s="172"/>
      <c r="K2049" s="193"/>
      <c r="L2049" s="193"/>
      <c r="M2049" s="193"/>
      <c r="N2049" s="193"/>
      <c r="O2049" s="193"/>
      <c r="P2049" s="193"/>
      <c r="R2049" s="194"/>
      <c r="S2049" s="170"/>
      <c r="T2049" s="170"/>
      <c r="U2049" s="170"/>
      <c r="V2049" s="170"/>
      <c r="W2049" s="170"/>
      <c r="X2049" s="170"/>
      <c r="Y2049" s="170"/>
      <c r="Z2049" s="170"/>
      <c r="AA2049" s="170"/>
      <c r="AB2049" s="170"/>
      <c r="AC2049" s="170"/>
      <c r="AD2049" s="170"/>
      <c r="AE2049" s="170"/>
      <c r="AF2049" s="170"/>
      <c r="AG2049" s="170"/>
      <c r="AH2049" s="170"/>
      <c r="AI2049" s="170"/>
      <c r="AJ2049" s="170"/>
      <c r="AK2049" s="170"/>
      <c r="AL2049" s="170"/>
      <c r="AM2049" s="170"/>
      <c r="AN2049" s="170"/>
      <c r="AO2049" s="170"/>
      <c r="AP2049" s="170"/>
      <c r="AQ2049" s="170"/>
      <c r="AR2049" s="170"/>
      <c r="AS2049" s="170"/>
      <c r="AT2049" s="170"/>
      <c r="AU2049" s="170"/>
      <c r="AV2049" s="170"/>
      <c r="AW2049" s="170"/>
      <c r="AX2049" s="170"/>
      <c r="AY2049" s="170"/>
      <c r="AZ2049" s="170"/>
      <c r="BA2049" s="170"/>
      <c r="BB2049" s="170"/>
      <c r="BC2049" s="170"/>
      <c r="BD2049" s="170"/>
      <c r="BE2049" s="170"/>
      <c r="BF2049" s="170"/>
      <c r="BG2049" s="170"/>
      <c r="BH2049" s="170"/>
      <c r="BI2049" s="170"/>
      <c r="BJ2049" s="170"/>
      <c r="BK2049" s="170"/>
      <c r="BL2049" s="170"/>
      <c r="BM2049" s="170"/>
      <c r="BN2049" s="170"/>
      <c r="BO2049" s="170"/>
      <c r="BP2049" s="170"/>
      <c r="BQ2049" s="170"/>
      <c r="BR2049" s="170"/>
      <c r="BS2049" s="170"/>
      <c r="BT2049" s="170"/>
      <c r="BU2049" s="170"/>
      <c r="BV2049" s="170"/>
      <c r="BW2049" s="170"/>
      <c r="BX2049" s="170"/>
      <c r="BY2049" s="170"/>
      <c r="BZ2049" s="170"/>
      <c r="CA2049" s="170"/>
      <c r="CB2049" s="170"/>
      <c r="CC2049" s="170"/>
      <c r="CD2049" s="170"/>
      <c r="CE2049" s="170"/>
      <c r="CF2049" s="170"/>
      <c r="CG2049" s="170"/>
      <c r="CH2049" s="170"/>
      <c r="CI2049" s="170"/>
      <c r="CJ2049" s="170"/>
      <c r="CK2049" s="170"/>
      <c r="CL2049" s="170"/>
    </row>
    <row r="2050" spans="2:90" x14ac:dyDescent="0.4">
      <c r="B2050" s="171" t="s">
        <v>492</v>
      </c>
      <c r="E2050" s="8"/>
      <c r="H2050" s="170"/>
      <c r="I2050" s="172"/>
      <c r="J2050" s="172"/>
      <c r="K2050" s="193"/>
      <c r="L2050" s="193"/>
      <c r="M2050" s="193"/>
      <c r="N2050" s="193"/>
      <c r="O2050" s="193"/>
      <c r="P2050" s="193"/>
      <c r="R2050" s="194"/>
      <c r="S2050" s="170"/>
      <c r="T2050" s="170"/>
      <c r="U2050" s="170"/>
      <c r="V2050" s="170"/>
      <c r="W2050" s="170"/>
      <c r="X2050" s="170"/>
      <c r="Y2050" s="170"/>
      <c r="Z2050" s="170"/>
      <c r="AA2050" s="170"/>
      <c r="AB2050" s="170"/>
      <c r="AC2050" s="170"/>
      <c r="AD2050" s="170"/>
      <c r="AE2050" s="170"/>
      <c r="AF2050" s="170"/>
      <c r="AG2050" s="170"/>
      <c r="AH2050" s="170"/>
      <c r="AI2050" s="170"/>
      <c r="AJ2050" s="170"/>
      <c r="AK2050" s="170"/>
      <c r="AL2050" s="170"/>
      <c r="AM2050" s="170"/>
      <c r="AN2050" s="170"/>
      <c r="AO2050" s="170"/>
      <c r="AP2050" s="170"/>
      <c r="AQ2050" s="170"/>
      <c r="AR2050" s="170"/>
      <c r="AS2050" s="170"/>
      <c r="AT2050" s="170"/>
      <c r="AU2050" s="170"/>
      <c r="AV2050" s="170"/>
      <c r="AW2050" s="170"/>
      <c r="AX2050" s="170"/>
      <c r="AY2050" s="170"/>
      <c r="AZ2050" s="170"/>
      <c r="BA2050" s="170"/>
      <c r="BB2050" s="170"/>
      <c r="BC2050" s="170"/>
      <c r="BD2050" s="170"/>
      <c r="BE2050" s="170"/>
      <c r="BF2050" s="170"/>
      <c r="BG2050" s="170"/>
      <c r="BH2050" s="170"/>
      <c r="BI2050" s="170"/>
      <c r="BJ2050" s="170"/>
      <c r="BK2050" s="170"/>
      <c r="BL2050" s="170"/>
      <c r="BM2050" s="170"/>
      <c r="BN2050" s="170"/>
      <c r="BO2050" s="170"/>
      <c r="BP2050" s="170"/>
      <c r="BQ2050" s="170"/>
      <c r="BR2050" s="170"/>
      <c r="BS2050" s="170"/>
      <c r="BT2050" s="170"/>
      <c r="BU2050" s="170"/>
      <c r="BV2050" s="170"/>
      <c r="BW2050" s="170"/>
      <c r="BX2050" s="170"/>
      <c r="BY2050" s="170"/>
      <c r="BZ2050" s="170"/>
      <c r="CA2050" s="170"/>
      <c r="CB2050" s="170"/>
      <c r="CC2050" s="170"/>
      <c r="CD2050" s="170"/>
      <c r="CE2050" s="170"/>
      <c r="CF2050" s="170"/>
      <c r="CG2050" s="170"/>
      <c r="CH2050" s="170"/>
      <c r="CI2050" s="170"/>
      <c r="CJ2050" s="170"/>
      <c r="CK2050" s="170"/>
      <c r="CL2050" s="170"/>
    </row>
    <row r="2051" spans="2:90" x14ac:dyDescent="0.4">
      <c r="B2051" s="171" t="s">
        <v>461</v>
      </c>
      <c r="E2051" s="8"/>
      <c r="H2051" s="170"/>
      <c r="I2051" s="172"/>
      <c r="J2051" s="172"/>
      <c r="K2051" s="193"/>
      <c r="L2051" s="193"/>
      <c r="M2051" s="193"/>
      <c r="N2051" s="193"/>
      <c r="O2051" s="193"/>
      <c r="P2051" s="193"/>
      <c r="R2051" s="194"/>
      <c r="S2051" s="195" t="str">
        <f t="shared" ref="S2051:AX2051" si="2467">S$16</f>
        <v>S$12</v>
      </c>
      <c r="T2051" s="195" t="str">
        <f t="shared" si="2467"/>
        <v>T$12</v>
      </c>
      <c r="U2051" s="195" t="str">
        <f t="shared" si="2467"/>
        <v>U$12</v>
      </c>
      <c r="V2051" s="195" t="str">
        <f t="shared" si="2467"/>
        <v>V$12</v>
      </c>
      <c r="W2051" s="195" t="str">
        <f t="shared" si="2467"/>
        <v>W$12</v>
      </c>
      <c r="X2051" s="195" t="str">
        <f t="shared" si="2467"/>
        <v>X$12</v>
      </c>
      <c r="Y2051" s="195" t="str">
        <f t="shared" si="2467"/>
        <v>Y$12</v>
      </c>
      <c r="Z2051" s="195" t="str">
        <f t="shared" si="2467"/>
        <v>Z$12</v>
      </c>
      <c r="AA2051" s="195" t="str">
        <f t="shared" si="2467"/>
        <v>AA$12</v>
      </c>
      <c r="AB2051" s="195" t="str">
        <f t="shared" si="2467"/>
        <v>AB$12</v>
      </c>
      <c r="AC2051" s="195" t="str">
        <f t="shared" si="2467"/>
        <v>AC$12</v>
      </c>
      <c r="AD2051" s="195" t="str">
        <f t="shared" si="2467"/>
        <v>AD$12</v>
      </c>
      <c r="AE2051" s="195" t="str">
        <f t="shared" si="2467"/>
        <v>AE$12</v>
      </c>
      <c r="AF2051" s="195" t="str">
        <f t="shared" si="2467"/>
        <v>AF$12</v>
      </c>
      <c r="AG2051" s="195" t="str">
        <f t="shared" si="2467"/>
        <v>AG$12</v>
      </c>
      <c r="AH2051" s="195" t="str">
        <f t="shared" si="2467"/>
        <v>AH$12</v>
      </c>
      <c r="AI2051" s="195" t="str">
        <f t="shared" si="2467"/>
        <v>AI$12</v>
      </c>
      <c r="AJ2051" s="195" t="str">
        <f t="shared" si="2467"/>
        <v>AJ$12</v>
      </c>
      <c r="AK2051" s="195" t="str">
        <f t="shared" si="2467"/>
        <v>AK$12</v>
      </c>
      <c r="AL2051" s="195" t="str">
        <f t="shared" si="2467"/>
        <v>AL$12</v>
      </c>
      <c r="AM2051" s="195" t="str">
        <f t="shared" si="2467"/>
        <v>AM$12</v>
      </c>
      <c r="AN2051" s="195" t="str">
        <f t="shared" si="2467"/>
        <v>AN$12</v>
      </c>
      <c r="AO2051" s="195" t="str">
        <f t="shared" si="2467"/>
        <v>AO$12</v>
      </c>
      <c r="AP2051" s="195" t="str">
        <f t="shared" si="2467"/>
        <v>AP$12</v>
      </c>
      <c r="AQ2051" s="195" t="str">
        <f t="shared" si="2467"/>
        <v>AQ$12</v>
      </c>
      <c r="AR2051" s="195" t="str">
        <f t="shared" si="2467"/>
        <v>AR$12</v>
      </c>
      <c r="AS2051" s="195" t="str">
        <f t="shared" si="2467"/>
        <v>AS$12</v>
      </c>
      <c r="AT2051" s="195" t="str">
        <f t="shared" si="2467"/>
        <v>AT$12</v>
      </c>
      <c r="AU2051" s="195" t="str">
        <f t="shared" si="2467"/>
        <v>AU$12</v>
      </c>
      <c r="AV2051" s="195" t="str">
        <f t="shared" si="2467"/>
        <v>AV$12</v>
      </c>
      <c r="AW2051" s="195" t="str">
        <f t="shared" si="2467"/>
        <v>AW$12</v>
      </c>
      <c r="AX2051" s="195" t="str">
        <f t="shared" si="2467"/>
        <v>AX$12</v>
      </c>
      <c r="AY2051" s="195" t="str">
        <f t="shared" ref="AY2051:CD2051" si="2468">AY$16</f>
        <v>AY$12</v>
      </c>
      <c r="AZ2051" s="195" t="str">
        <f t="shared" si="2468"/>
        <v>AZ$12</v>
      </c>
      <c r="BA2051" s="195" t="str">
        <f t="shared" si="2468"/>
        <v>BA$12</v>
      </c>
      <c r="BB2051" s="195" t="str">
        <f t="shared" si="2468"/>
        <v>BB$12</v>
      </c>
      <c r="BC2051" s="195" t="str">
        <f t="shared" si="2468"/>
        <v>BC$12</v>
      </c>
      <c r="BD2051" s="195" t="str">
        <f t="shared" si="2468"/>
        <v>BD$12</v>
      </c>
      <c r="BE2051" s="195" t="str">
        <f t="shared" si="2468"/>
        <v>BE$12</v>
      </c>
      <c r="BF2051" s="195" t="str">
        <f t="shared" si="2468"/>
        <v>BF$12</v>
      </c>
      <c r="BG2051" s="195" t="str">
        <f t="shared" si="2468"/>
        <v>BG$12</v>
      </c>
      <c r="BH2051" s="195" t="str">
        <f t="shared" si="2468"/>
        <v>BH$12</v>
      </c>
      <c r="BI2051" s="195" t="str">
        <f t="shared" si="2468"/>
        <v>BI$12</v>
      </c>
      <c r="BJ2051" s="195" t="str">
        <f t="shared" si="2468"/>
        <v>BJ$12</v>
      </c>
      <c r="BK2051" s="195" t="str">
        <f t="shared" si="2468"/>
        <v>BK$12</v>
      </c>
      <c r="BL2051" s="195" t="str">
        <f t="shared" si="2468"/>
        <v>BL$12</v>
      </c>
      <c r="BM2051" s="195" t="str">
        <f t="shared" si="2468"/>
        <v>BM$12</v>
      </c>
      <c r="BN2051" s="195" t="str">
        <f t="shared" si="2468"/>
        <v>BN$12</v>
      </c>
      <c r="BO2051" s="195" t="str">
        <f t="shared" si="2468"/>
        <v>BO$12</v>
      </c>
      <c r="BP2051" s="195" t="str">
        <f t="shared" si="2468"/>
        <v>BP$12</v>
      </c>
      <c r="BQ2051" s="195" t="str">
        <f t="shared" si="2468"/>
        <v>BQ$12</v>
      </c>
      <c r="BR2051" s="195" t="str">
        <f t="shared" si="2468"/>
        <v>BR$12</v>
      </c>
      <c r="BS2051" s="195" t="str">
        <f t="shared" si="2468"/>
        <v>BS$12</v>
      </c>
      <c r="BT2051" s="195" t="str">
        <f t="shared" si="2468"/>
        <v>BT$12</v>
      </c>
      <c r="BU2051" s="195" t="str">
        <f t="shared" si="2468"/>
        <v>BU$12</v>
      </c>
      <c r="BV2051" s="195" t="str">
        <f t="shared" si="2468"/>
        <v>BV$12</v>
      </c>
      <c r="BW2051" s="195" t="str">
        <f t="shared" si="2468"/>
        <v>BW$12</v>
      </c>
      <c r="BX2051" s="195" t="str">
        <f t="shared" si="2468"/>
        <v>BX$12</v>
      </c>
      <c r="BY2051" s="195" t="str">
        <f t="shared" si="2468"/>
        <v>BY$12</v>
      </c>
      <c r="BZ2051" s="195" t="str">
        <f t="shared" si="2468"/>
        <v>BZ$12</v>
      </c>
      <c r="CA2051" s="195" t="str">
        <f t="shared" si="2468"/>
        <v>CA$12</v>
      </c>
      <c r="CB2051" s="195" t="str">
        <f t="shared" si="2468"/>
        <v>CB$12</v>
      </c>
      <c r="CC2051" s="195" t="str">
        <f t="shared" si="2468"/>
        <v>CC$12</v>
      </c>
      <c r="CD2051" s="195" t="str">
        <f t="shared" si="2468"/>
        <v>CD$12</v>
      </c>
      <c r="CE2051" s="195" t="str">
        <f t="shared" ref="CE2051:CL2051" si="2469">CE$16</f>
        <v>CE$12</v>
      </c>
      <c r="CF2051" s="195" t="str">
        <f t="shared" si="2469"/>
        <v>CF$12</v>
      </c>
      <c r="CG2051" s="195" t="str">
        <f t="shared" si="2469"/>
        <v>CG$12</v>
      </c>
      <c r="CH2051" s="195" t="str">
        <f t="shared" si="2469"/>
        <v>CH$12</v>
      </c>
      <c r="CI2051" s="195" t="str">
        <f t="shared" si="2469"/>
        <v>CI$12</v>
      </c>
      <c r="CJ2051" s="195" t="str">
        <f t="shared" si="2469"/>
        <v>CJ$12</v>
      </c>
      <c r="CK2051" s="195" t="str">
        <f t="shared" si="2469"/>
        <v>CK$12</v>
      </c>
      <c r="CL2051" s="195" t="str">
        <f t="shared" si="2469"/>
        <v>CL$12</v>
      </c>
    </row>
    <row r="2052" spans="2:90" x14ac:dyDescent="0.4">
      <c r="B2052" s="171" t="s">
        <v>462</v>
      </c>
      <c r="E2052" s="8"/>
      <c r="H2052" s="196"/>
      <c r="I2052" s="197"/>
      <c r="J2052" s="197"/>
      <c r="K2052" s="198"/>
      <c r="L2052" s="198"/>
      <c r="M2052" s="198"/>
      <c r="N2052" s="198"/>
      <c r="O2052" s="198"/>
      <c r="P2052" s="198"/>
      <c r="R2052" s="198"/>
      <c r="S2052" s="195" t="str">
        <f t="shared" ref="S2052:AX2052" si="2470">S$17</f>
        <v>S$13</v>
      </c>
      <c r="T2052" s="195" t="str">
        <f t="shared" si="2470"/>
        <v>T$13</v>
      </c>
      <c r="U2052" s="195" t="str">
        <f t="shared" si="2470"/>
        <v>U$13</v>
      </c>
      <c r="V2052" s="195" t="str">
        <f t="shared" si="2470"/>
        <v>V$13</v>
      </c>
      <c r="W2052" s="195" t="str">
        <f t="shared" si="2470"/>
        <v>W$13</v>
      </c>
      <c r="X2052" s="195" t="str">
        <f t="shared" si="2470"/>
        <v>X$13</v>
      </c>
      <c r="Y2052" s="195" t="str">
        <f t="shared" si="2470"/>
        <v>Y$13</v>
      </c>
      <c r="Z2052" s="195" t="str">
        <f t="shared" si="2470"/>
        <v>Z$13</v>
      </c>
      <c r="AA2052" s="195" t="str">
        <f t="shared" si="2470"/>
        <v>AA$13</v>
      </c>
      <c r="AB2052" s="195" t="str">
        <f t="shared" si="2470"/>
        <v>AB$13</v>
      </c>
      <c r="AC2052" s="195" t="str">
        <f t="shared" si="2470"/>
        <v>AC$13</v>
      </c>
      <c r="AD2052" s="195" t="str">
        <f t="shared" si="2470"/>
        <v>AD$13</v>
      </c>
      <c r="AE2052" s="195" t="str">
        <f t="shared" si="2470"/>
        <v>AE$13</v>
      </c>
      <c r="AF2052" s="195" t="str">
        <f t="shared" si="2470"/>
        <v>AF$13</v>
      </c>
      <c r="AG2052" s="195" t="str">
        <f t="shared" si="2470"/>
        <v>AG$13</v>
      </c>
      <c r="AH2052" s="195" t="str">
        <f t="shared" si="2470"/>
        <v>AH$13</v>
      </c>
      <c r="AI2052" s="195" t="str">
        <f t="shared" si="2470"/>
        <v>AI$13</v>
      </c>
      <c r="AJ2052" s="195" t="str">
        <f t="shared" si="2470"/>
        <v>AJ$13</v>
      </c>
      <c r="AK2052" s="195" t="str">
        <f t="shared" si="2470"/>
        <v>AK$13</v>
      </c>
      <c r="AL2052" s="195" t="str">
        <f t="shared" si="2470"/>
        <v>AL$13</v>
      </c>
      <c r="AM2052" s="195" t="str">
        <f t="shared" si="2470"/>
        <v>AM$13</v>
      </c>
      <c r="AN2052" s="195" t="str">
        <f t="shared" si="2470"/>
        <v>AN$13</v>
      </c>
      <c r="AO2052" s="195" t="str">
        <f t="shared" si="2470"/>
        <v>AO$13</v>
      </c>
      <c r="AP2052" s="195" t="str">
        <f t="shared" si="2470"/>
        <v>AP$13</v>
      </c>
      <c r="AQ2052" s="195" t="str">
        <f t="shared" si="2470"/>
        <v>AQ$13</v>
      </c>
      <c r="AR2052" s="195" t="str">
        <f t="shared" si="2470"/>
        <v>AR$13</v>
      </c>
      <c r="AS2052" s="195" t="str">
        <f t="shared" si="2470"/>
        <v>AS$13</v>
      </c>
      <c r="AT2052" s="195" t="str">
        <f t="shared" si="2470"/>
        <v>AT$13</v>
      </c>
      <c r="AU2052" s="195" t="str">
        <f t="shared" si="2470"/>
        <v>AU$13</v>
      </c>
      <c r="AV2052" s="195" t="str">
        <f t="shared" si="2470"/>
        <v>AV$13</v>
      </c>
      <c r="AW2052" s="195" t="str">
        <f t="shared" si="2470"/>
        <v>AW$13</v>
      </c>
      <c r="AX2052" s="195" t="str">
        <f t="shared" si="2470"/>
        <v>AX$13</v>
      </c>
      <c r="AY2052" s="195" t="str">
        <f t="shared" ref="AY2052:CD2052" si="2471">AY$17</f>
        <v>AY$13</v>
      </c>
      <c r="AZ2052" s="195" t="str">
        <f t="shared" si="2471"/>
        <v>AZ$13</v>
      </c>
      <c r="BA2052" s="195" t="str">
        <f t="shared" si="2471"/>
        <v>BA$13</v>
      </c>
      <c r="BB2052" s="195" t="str">
        <f t="shared" si="2471"/>
        <v>BB$13</v>
      </c>
      <c r="BC2052" s="195" t="str">
        <f t="shared" si="2471"/>
        <v>BC$13</v>
      </c>
      <c r="BD2052" s="195" t="str">
        <f t="shared" si="2471"/>
        <v>BD$13</v>
      </c>
      <c r="BE2052" s="195" t="str">
        <f t="shared" si="2471"/>
        <v>BE$13</v>
      </c>
      <c r="BF2052" s="195" t="str">
        <f t="shared" si="2471"/>
        <v>BF$13</v>
      </c>
      <c r="BG2052" s="195" t="str">
        <f t="shared" si="2471"/>
        <v>BG$13</v>
      </c>
      <c r="BH2052" s="195" t="str">
        <f t="shared" si="2471"/>
        <v>BH$13</v>
      </c>
      <c r="BI2052" s="195" t="str">
        <f t="shared" si="2471"/>
        <v>BI$13</v>
      </c>
      <c r="BJ2052" s="195" t="str">
        <f t="shared" si="2471"/>
        <v>BJ$13</v>
      </c>
      <c r="BK2052" s="195" t="str">
        <f t="shared" si="2471"/>
        <v>BK$13</v>
      </c>
      <c r="BL2052" s="195" t="str">
        <f t="shared" si="2471"/>
        <v>BL$13</v>
      </c>
      <c r="BM2052" s="195" t="str">
        <f t="shared" si="2471"/>
        <v>BM$13</v>
      </c>
      <c r="BN2052" s="195" t="str">
        <f t="shared" si="2471"/>
        <v>BN$13</v>
      </c>
      <c r="BO2052" s="195" t="str">
        <f t="shared" si="2471"/>
        <v>BO$13</v>
      </c>
      <c r="BP2052" s="195" t="str">
        <f t="shared" si="2471"/>
        <v>BP$13</v>
      </c>
      <c r="BQ2052" s="195" t="str">
        <f t="shared" si="2471"/>
        <v>BQ$13</v>
      </c>
      <c r="BR2052" s="195" t="str">
        <f t="shared" si="2471"/>
        <v>BR$13</v>
      </c>
      <c r="BS2052" s="195" t="str">
        <f t="shared" si="2471"/>
        <v>BS$13</v>
      </c>
      <c r="BT2052" s="195" t="str">
        <f t="shared" si="2471"/>
        <v>BT$13</v>
      </c>
      <c r="BU2052" s="195" t="str">
        <f t="shared" si="2471"/>
        <v>BU$13</v>
      </c>
      <c r="BV2052" s="195" t="str">
        <f t="shared" si="2471"/>
        <v>BV$13</v>
      </c>
      <c r="BW2052" s="195" t="str">
        <f t="shared" si="2471"/>
        <v>BW$13</v>
      </c>
      <c r="BX2052" s="195" t="str">
        <f t="shared" si="2471"/>
        <v>BX$13</v>
      </c>
      <c r="BY2052" s="195" t="str">
        <f t="shared" si="2471"/>
        <v>BY$13</v>
      </c>
      <c r="BZ2052" s="195" t="str">
        <f t="shared" si="2471"/>
        <v>BZ$13</v>
      </c>
      <c r="CA2052" s="195" t="str">
        <f t="shared" si="2471"/>
        <v>CA$13</v>
      </c>
      <c r="CB2052" s="195" t="str">
        <f t="shared" si="2471"/>
        <v>CB$13</v>
      </c>
      <c r="CC2052" s="195" t="str">
        <f t="shared" si="2471"/>
        <v>CC$13</v>
      </c>
      <c r="CD2052" s="195" t="str">
        <f t="shared" si="2471"/>
        <v>CD$13</v>
      </c>
      <c r="CE2052" s="195" t="str">
        <f t="shared" ref="CE2052:CL2052" si="2472">CE$17</f>
        <v>CE$13</v>
      </c>
      <c r="CF2052" s="195" t="str">
        <f t="shared" si="2472"/>
        <v>CF$13</v>
      </c>
      <c r="CG2052" s="195" t="str">
        <f t="shared" si="2472"/>
        <v>CG$13</v>
      </c>
      <c r="CH2052" s="195" t="str">
        <f t="shared" si="2472"/>
        <v>CH$13</v>
      </c>
      <c r="CI2052" s="195" t="str">
        <f t="shared" si="2472"/>
        <v>CI$13</v>
      </c>
      <c r="CJ2052" s="195" t="str">
        <f t="shared" si="2472"/>
        <v>CJ$13</v>
      </c>
      <c r="CK2052" s="195" t="str">
        <f t="shared" si="2472"/>
        <v>CK$13</v>
      </c>
      <c r="CL2052" s="195" t="str">
        <f t="shared" si="2472"/>
        <v>CL$13</v>
      </c>
    </row>
    <row r="2053" spans="2:90" x14ac:dyDescent="0.4">
      <c r="B2053" s="171" t="s">
        <v>491</v>
      </c>
      <c r="E2053" s="8"/>
      <c r="H2053" s="196"/>
      <c r="I2053" s="197"/>
      <c r="J2053" s="197"/>
      <c r="K2053" s="198"/>
      <c r="L2053" s="198"/>
      <c r="M2053" s="198"/>
      <c r="N2053" s="198"/>
      <c r="O2053" s="198"/>
      <c r="P2053" s="198"/>
      <c r="R2053" s="198"/>
      <c r="S2053" s="186"/>
      <c r="T2053" s="186"/>
      <c r="U2053" s="186"/>
      <c r="V2053" s="186"/>
      <c r="W2053" s="186"/>
      <c r="X2053" s="186"/>
      <c r="Y2053" s="186"/>
      <c r="Z2053" s="186"/>
      <c r="AA2053" s="186"/>
      <c r="AB2053" s="186"/>
      <c r="AC2053" s="186"/>
      <c r="AD2053" s="186"/>
      <c r="AE2053" s="186"/>
      <c r="AF2053" s="186"/>
      <c r="AG2053" s="186"/>
      <c r="AH2053" s="186"/>
      <c r="AI2053" s="186"/>
      <c r="AJ2053" s="186"/>
      <c r="AK2053" s="186"/>
      <c r="AL2053" s="186"/>
      <c r="AM2053" s="186"/>
      <c r="AN2053" s="186"/>
      <c r="AO2053" s="186"/>
      <c r="AP2053" s="186"/>
      <c r="AQ2053" s="186"/>
      <c r="AR2053" s="186"/>
      <c r="AS2053" s="186"/>
      <c r="AT2053" s="186"/>
      <c r="AU2053" s="186"/>
      <c r="AV2053" s="186"/>
      <c r="AW2053" s="186"/>
      <c r="AX2053" s="186"/>
      <c r="AY2053" s="186"/>
      <c r="AZ2053" s="186"/>
      <c r="BA2053" s="186"/>
      <c r="BB2053" s="186"/>
      <c r="BC2053" s="186"/>
      <c r="BD2053" s="186"/>
      <c r="BE2053" s="186"/>
      <c r="BF2053" s="186"/>
      <c r="BG2053" s="186"/>
      <c r="BH2053" s="186"/>
      <c r="BI2053" s="186"/>
      <c r="BJ2053" s="186"/>
      <c r="BK2053" s="186"/>
      <c r="BL2053" s="186"/>
      <c r="BM2053" s="186"/>
      <c r="BN2053" s="186"/>
      <c r="BO2053" s="186"/>
      <c r="BP2053" s="186"/>
      <c r="BQ2053" s="186"/>
      <c r="BR2053" s="186"/>
      <c r="BS2053" s="186"/>
      <c r="BT2053" s="186"/>
      <c r="BU2053" s="186"/>
      <c r="BV2053" s="186"/>
      <c r="BW2053" s="186"/>
      <c r="BX2053" s="186"/>
      <c r="BY2053" s="186"/>
      <c r="BZ2053" s="186"/>
      <c r="CA2053" s="186"/>
      <c r="CB2053" s="186"/>
      <c r="CC2053" s="186"/>
      <c r="CD2053" s="186"/>
      <c r="CE2053" s="186"/>
      <c r="CF2053" s="186"/>
      <c r="CG2053" s="186"/>
      <c r="CH2053" s="186"/>
      <c r="CI2053" s="186"/>
      <c r="CJ2053" s="186"/>
      <c r="CK2053" s="186"/>
      <c r="CL2053" s="186"/>
    </row>
    <row r="2054" spans="2:90" x14ac:dyDescent="0.4">
      <c r="B2054" s="171" t="s">
        <v>505</v>
      </c>
      <c r="E2054" s="8"/>
      <c r="H2054" s="196"/>
      <c r="I2054" s="197"/>
      <c r="J2054" s="197"/>
      <c r="K2054" s="198"/>
      <c r="L2054" s="198"/>
      <c r="M2054" s="198"/>
      <c r="N2054" s="198"/>
      <c r="O2054" s="198"/>
      <c r="P2054" s="198"/>
      <c r="R2054" s="198"/>
      <c r="S2054" s="186"/>
      <c r="T2054" s="186"/>
      <c r="U2054" s="186"/>
      <c r="V2054" s="186"/>
      <c r="W2054" s="186"/>
      <c r="X2054" s="186"/>
      <c r="Y2054" s="186"/>
      <c r="Z2054" s="186"/>
      <c r="AA2054" s="186"/>
      <c r="AB2054" s="186"/>
      <c r="AC2054" s="186"/>
      <c r="AD2054" s="186"/>
      <c r="AE2054" s="186"/>
      <c r="AF2054" s="186"/>
      <c r="AG2054" s="186"/>
      <c r="AH2054" s="186"/>
      <c r="AI2054" s="186"/>
      <c r="AJ2054" s="186"/>
      <c r="AK2054" s="186"/>
      <c r="AL2054" s="186"/>
      <c r="AM2054" s="186"/>
      <c r="AN2054" s="186"/>
      <c r="AO2054" s="186"/>
      <c r="AP2054" s="186"/>
      <c r="AQ2054" s="186"/>
      <c r="AR2054" s="186"/>
      <c r="AS2054" s="186"/>
      <c r="AT2054" s="186"/>
      <c r="AU2054" s="186"/>
      <c r="AV2054" s="186"/>
      <c r="AW2054" s="186"/>
      <c r="AX2054" s="186"/>
      <c r="AY2054" s="186"/>
      <c r="AZ2054" s="186"/>
      <c r="BA2054" s="186"/>
      <c r="BB2054" s="186"/>
      <c r="BC2054" s="186"/>
      <c r="BD2054" s="186"/>
      <c r="BE2054" s="186"/>
      <c r="BF2054" s="186"/>
      <c r="BG2054" s="186"/>
      <c r="BH2054" s="186"/>
      <c r="BI2054" s="186"/>
      <c r="BJ2054" s="186"/>
      <c r="BK2054" s="186"/>
      <c r="BL2054" s="186"/>
      <c r="BM2054" s="186"/>
      <c r="BN2054" s="186"/>
      <c r="BO2054" s="186"/>
      <c r="BP2054" s="186"/>
      <c r="BQ2054" s="186"/>
      <c r="BR2054" s="186"/>
      <c r="BS2054" s="186"/>
      <c r="BT2054" s="186"/>
      <c r="BU2054" s="186"/>
      <c r="BV2054" s="186"/>
      <c r="BW2054" s="186"/>
      <c r="BX2054" s="186"/>
      <c r="BY2054" s="186"/>
      <c r="BZ2054" s="186"/>
      <c r="CA2054" s="186"/>
      <c r="CB2054" s="186"/>
      <c r="CC2054" s="186"/>
      <c r="CD2054" s="186"/>
      <c r="CE2054" s="186"/>
      <c r="CF2054" s="186"/>
      <c r="CG2054" s="186"/>
      <c r="CH2054" s="186"/>
      <c r="CI2054" s="186"/>
      <c r="CJ2054" s="186"/>
      <c r="CK2054" s="186"/>
      <c r="CL2054" s="186"/>
    </row>
    <row r="2055" spans="2:90" x14ac:dyDescent="0.4">
      <c r="B2055" s="171" t="s">
        <v>463</v>
      </c>
      <c r="E2055" s="8"/>
      <c r="H2055" s="196"/>
      <c r="I2055" s="197"/>
      <c r="J2055" s="197"/>
      <c r="K2055" s="198"/>
      <c r="L2055" s="198"/>
      <c r="M2055" s="198"/>
      <c r="N2055" s="198"/>
      <c r="O2055" s="198"/>
      <c r="P2055" s="198"/>
      <c r="R2055" s="198"/>
      <c r="S2055" s="186" t="str">
        <f t="shared" ref="S2055:AX2055" si="2473">S$18</f>
        <v>S$14</v>
      </c>
      <c r="T2055" s="186" t="str">
        <f t="shared" si="2473"/>
        <v>T$14</v>
      </c>
      <c r="U2055" s="186" t="str">
        <f t="shared" si="2473"/>
        <v>U$14</v>
      </c>
      <c r="V2055" s="186" t="str">
        <f t="shared" si="2473"/>
        <v>V$14</v>
      </c>
      <c r="W2055" s="186" t="str">
        <f t="shared" si="2473"/>
        <v>W$14</v>
      </c>
      <c r="X2055" s="186" t="str">
        <f t="shared" si="2473"/>
        <v>X$14</v>
      </c>
      <c r="Y2055" s="186" t="str">
        <f t="shared" si="2473"/>
        <v>Y$14</v>
      </c>
      <c r="Z2055" s="186" t="str">
        <f t="shared" si="2473"/>
        <v>Z$14</v>
      </c>
      <c r="AA2055" s="186" t="str">
        <f t="shared" si="2473"/>
        <v>AA$14</v>
      </c>
      <c r="AB2055" s="186" t="str">
        <f t="shared" si="2473"/>
        <v>AB$14</v>
      </c>
      <c r="AC2055" s="186" t="str">
        <f t="shared" si="2473"/>
        <v>AC$14</v>
      </c>
      <c r="AD2055" s="186" t="str">
        <f t="shared" si="2473"/>
        <v>AD$14</v>
      </c>
      <c r="AE2055" s="186" t="str">
        <f t="shared" si="2473"/>
        <v>AE$14</v>
      </c>
      <c r="AF2055" s="186" t="str">
        <f t="shared" si="2473"/>
        <v>AF$14</v>
      </c>
      <c r="AG2055" s="186" t="str">
        <f t="shared" si="2473"/>
        <v>AG$14</v>
      </c>
      <c r="AH2055" s="186" t="str">
        <f t="shared" si="2473"/>
        <v>AH$14</v>
      </c>
      <c r="AI2055" s="186" t="str">
        <f t="shared" si="2473"/>
        <v>AI$14</v>
      </c>
      <c r="AJ2055" s="186" t="str">
        <f t="shared" si="2473"/>
        <v>AJ$14</v>
      </c>
      <c r="AK2055" s="186" t="str">
        <f t="shared" si="2473"/>
        <v>AK$14</v>
      </c>
      <c r="AL2055" s="186" t="str">
        <f t="shared" si="2473"/>
        <v>AL$14</v>
      </c>
      <c r="AM2055" s="186" t="str">
        <f t="shared" si="2473"/>
        <v>AM$14</v>
      </c>
      <c r="AN2055" s="186" t="str">
        <f t="shared" si="2473"/>
        <v>AN$14</v>
      </c>
      <c r="AO2055" s="186" t="str">
        <f t="shared" si="2473"/>
        <v>AO$14</v>
      </c>
      <c r="AP2055" s="186" t="str">
        <f t="shared" si="2473"/>
        <v>AP$14</v>
      </c>
      <c r="AQ2055" s="186" t="str">
        <f t="shared" si="2473"/>
        <v>AQ$14</v>
      </c>
      <c r="AR2055" s="186" t="str">
        <f t="shared" si="2473"/>
        <v>AR$14</v>
      </c>
      <c r="AS2055" s="186" t="str">
        <f t="shared" si="2473"/>
        <v>AS$14</v>
      </c>
      <c r="AT2055" s="186" t="str">
        <f t="shared" si="2473"/>
        <v>AT$14</v>
      </c>
      <c r="AU2055" s="186" t="str">
        <f t="shared" si="2473"/>
        <v>AU$14</v>
      </c>
      <c r="AV2055" s="186" t="str">
        <f t="shared" si="2473"/>
        <v>AV$14</v>
      </c>
      <c r="AW2055" s="186" t="str">
        <f t="shared" si="2473"/>
        <v>AW$14</v>
      </c>
      <c r="AX2055" s="186" t="str">
        <f t="shared" si="2473"/>
        <v>AX$14</v>
      </c>
      <c r="AY2055" s="186" t="str">
        <f t="shared" ref="AY2055:CD2055" si="2474">AY$18</f>
        <v>AY$14</v>
      </c>
      <c r="AZ2055" s="186" t="str">
        <f t="shared" si="2474"/>
        <v>AZ$14</v>
      </c>
      <c r="BA2055" s="186" t="str">
        <f t="shared" si="2474"/>
        <v>BA$14</v>
      </c>
      <c r="BB2055" s="186" t="str">
        <f t="shared" si="2474"/>
        <v>BB$14</v>
      </c>
      <c r="BC2055" s="186" t="str">
        <f t="shared" si="2474"/>
        <v>BC$14</v>
      </c>
      <c r="BD2055" s="186" t="str">
        <f t="shared" si="2474"/>
        <v>BD$14</v>
      </c>
      <c r="BE2055" s="186" t="str">
        <f t="shared" si="2474"/>
        <v>BE$14</v>
      </c>
      <c r="BF2055" s="186" t="str">
        <f t="shared" si="2474"/>
        <v>BF$14</v>
      </c>
      <c r="BG2055" s="186" t="str">
        <f t="shared" si="2474"/>
        <v>BG$14</v>
      </c>
      <c r="BH2055" s="186" t="str">
        <f t="shared" si="2474"/>
        <v>BH$14</v>
      </c>
      <c r="BI2055" s="186" t="str">
        <f t="shared" si="2474"/>
        <v>BI$14</v>
      </c>
      <c r="BJ2055" s="186" t="str">
        <f t="shared" si="2474"/>
        <v>BJ$14</v>
      </c>
      <c r="BK2055" s="186" t="str">
        <f t="shared" si="2474"/>
        <v>BK$14</v>
      </c>
      <c r="BL2055" s="186" t="str">
        <f t="shared" si="2474"/>
        <v>BL$14</v>
      </c>
      <c r="BM2055" s="186" t="str">
        <f t="shared" si="2474"/>
        <v>BM$14</v>
      </c>
      <c r="BN2055" s="186" t="str">
        <f t="shared" si="2474"/>
        <v>BN$14</v>
      </c>
      <c r="BO2055" s="186" t="str">
        <f t="shared" si="2474"/>
        <v>BO$14</v>
      </c>
      <c r="BP2055" s="186" t="str">
        <f t="shared" si="2474"/>
        <v>BP$14</v>
      </c>
      <c r="BQ2055" s="186" t="str">
        <f t="shared" si="2474"/>
        <v>BQ$14</v>
      </c>
      <c r="BR2055" s="186" t="str">
        <f t="shared" si="2474"/>
        <v>BR$14</v>
      </c>
      <c r="BS2055" s="186" t="str">
        <f t="shared" si="2474"/>
        <v>BS$14</v>
      </c>
      <c r="BT2055" s="186" t="str">
        <f t="shared" si="2474"/>
        <v>BT$14</v>
      </c>
      <c r="BU2055" s="186" t="str">
        <f t="shared" si="2474"/>
        <v>BU$14</v>
      </c>
      <c r="BV2055" s="186" t="str">
        <f t="shared" si="2474"/>
        <v>BV$14</v>
      </c>
      <c r="BW2055" s="186" t="str">
        <f t="shared" si="2474"/>
        <v>BW$14</v>
      </c>
      <c r="BX2055" s="186" t="str">
        <f t="shared" si="2474"/>
        <v>BX$14</v>
      </c>
      <c r="BY2055" s="186" t="str">
        <f t="shared" si="2474"/>
        <v>BY$14</v>
      </c>
      <c r="BZ2055" s="186" t="str">
        <f t="shared" si="2474"/>
        <v>BZ$14</v>
      </c>
      <c r="CA2055" s="186" t="str">
        <f t="shared" si="2474"/>
        <v>CA$14</v>
      </c>
      <c r="CB2055" s="186" t="str">
        <f t="shared" si="2474"/>
        <v>CB$14</v>
      </c>
      <c r="CC2055" s="186" t="str">
        <f t="shared" si="2474"/>
        <v>CC$14</v>
      </c>
      <c r="CD2055" s="186" t="str">
        <f t="shared" si="2474"/>
        <v>CD$14</v>
      </c>
      <c r="CE2055" s="186" t="str">
        <f t="shared" ref="CE2055:CL2055" si="2475">CE$18</f>
        <v>CE$14</v>
      </c>
      <c r="CF2055" s="186" t="str">
        <f t="shared" si="2475"/>
        <v>CF$14</v>
      </c>
      <c r="CG2055" s="186" t="str">
        <f t="shared" si="2475"/>
        <v>CG$14</v>
      </c>
      <c r="CH2055" s="186" t="str">
        <f t="shared" si="2475"/>
        <v>CH$14</v>
      </c>
      <c r="CI2055" s="186" t="str">
        <f t="shared" si="2475"/>
        <v>CI$14</v>
      </c>
      <c r="CJ2055" s="186" t="str">
        <f t="shared" si="2475"/>
        <v>CJ$14</v>
      </c>
      <c r="CK2055" s="186" t="str">
        <f t="shared" si="2475"/>
        <v>CK$14</v>
      </c>
      <c r="CL2055" s="186" t="str">
        <f t="shared" si="2475"/>
        <v>CL$14</v>
      </c>
    </row>
    <row r="2056" spans="2:90" x14ac:dyDescent="0.4">
      <c r="B2056" s="171" t="s">
        <v>464</v>
      </c>
      <c r="E2056" s="8"/>
      <c r="H2056" s="196"/>
      <c r="I2056" s="197"/>
      <c r="J2056" s="197"/>
      <c r="K2056" s="198"/>
      <c r="L2056" s="198"/>
      <c r="M2056" s="198"/>
      <c r="N2056" s="198"/>
      <c r="O2056" s="198"/>
      <c r="P2056" s="198"/>
      <c r="R2056" s="198"/>
      <c r="S2056" s="186" t="str">
        <f t="shared" ref="S2056:AX2056" si="2476">S$19</f>
        <v>S$15</v>
      </c>
      <c r="T2056" s="186" t="str">
        <f t="shared" si="2476"/>
        <v>T$15</v>
      </c>
      <c r="U2056" s="186" t="str">
        <f t="shared" si="2476"/>
        <v>U$15</v>
      </c>
      <c r="V2056" s="186" t="str">
        <f t="shared" si="2476"/>
        <v>V$15</v>
      </c>
      <c r="W2056" s="186" t="str">
        <f t="shared" si="2476"/>
        <v>W$15</v>
      </c>
      <c r="X2056" s="186" t="str">
        <f t="shared" si="2476"/>
        <v>X$15</v>
      </c>
      <c r="Y2056" s="186" t="str">
        <f t="shared" si="2476"/>
        <v>Y$15</v>
      </c>
      <c r="Z2056" s="186" t="str">
        <f t="shared" si="2476"/>
        <v>Z$15</v>
      </c>
      <c r="AA2056" s="186" t="str">
        <f t="shared" si="2476"/>
        <v>AA$15</v>
      </c>
      <c r="AB2056" s="186" t="str">
        <f t="shared" si="2476"/>
        <v>AB$15</v>
      </c>
      <c r="AC2056" s="186" t="str">
        <f t="shared" si="2476"/>
        <v>AC$15</v>
      </c>
      <c r="AD2056" s="186" t="str">
        <f t="shared" si="2476"/>
        <v>AD$15</v>
      </c>
      <c r="AE2056" s="186" t="str">
        <f t="shared" si="2476"/>
        <v>AE$15</v>
      </c>
      <c r="AF2056" s="186" t="str">
        <f t="shared" si="2476"/>
        <v>AF$15</v>
      </c>
      <c r="AG2056" s="186" t="str">
        <f t="shared" si="2476"/>
        <v>AG$15</v>
      </c>
      <c r="AH2056" s="186" t="str">
        <f t="shared" si="2476"/>
        <v>AH$15</v>
      </c>
      <c r="AI2056" s="186" t="str">
        <f t="shared" si="2476"/>
        <v>AI$15</v>
      </c>
      <c r="AJ2056" s="186" t="str">
        <f t="shared" si="2476"/>
        <v>AJ$15</v>
      </c>
      <c r="AK2056" s="186" t="str">
        <f t="shared" si="2476"/>
        <v>AK$15</v>
      </c>
      <c r="AL2056" s="186" t="str">
        <f t="shared" si="2476"/>
        <v>AL$15</v>
      </c>
      <c r="AM2056" s="186" t="str">
        <f t="shared" si="2476"/>
        <v>AM$15</v>
      </c>
      <c r="AN2056" s="186" t="str">
        <f t="shared" si="2476"/>
        <v>AN$15</v>
      </c>
      <c r="AO2056" s="186" t="str">
        <f t="shared" si="2476"/>
        <v>AO$15</v>
      </c>
      <c r="AP2056" s="186" t="str">
        <f t="shared" si="2476"/>
        <v>AP$15</v>
      </c>
      <c r="AQ2056" s="186" t="str">
        <f t="shared" si="2476"/>
        <v>AQ$15</v>
      </c>
      <c r="AR2056" s="186" t="str">
        <f t="shared" si="2476"/>
        <v>AR$15</v>
      </c>
      <c r="AS2056" s="186" t="str">
        <f t="shared" si="2476"/>
        <v>AS$15</v>
      </c>
      <c r="AT2056" s="186" t="str">
        <f t="shared" si="2476"/>
        <v>AT$15</v>
      </c>
      <c r="AU2056" s="186" t="str">
        <f t="shared" si="2476"/>
        <v>AU$15</v>
      </c>
      <c r="AV2056" s="186" t="str">
        <f t="shared" si="2476"/>
        <v>AV$15</v>
      </c>
      <c r="AW2056" s="186" t="str">
        <f t="shared" si="2476"/>
        <v>AW$15</v>
      </c>
      <c r="AX2056" s="186" t="str">
        <f t="shared" si="2476"/>
        <v>AX$15</v>
      </c>
      <c r="AY2056" s="186" t="str">
        <f t="shared" ref="AY2056:CD2056" si="2477">AY$19</f>
        <v>AY$15</v>
      </c>
      <c r="AZ2056" s="186" t="str">
        <f t="shared" si="2477"/>
        <v>AZ$15</v>
      </c>
      <c r="BA2056" s="186" t="str">
        <f t="shared" si="2477"/>
        <v>BA$15</v>
      </c>
      <c r="BB2056" s="186" t="str">
        <f t="shared" si="2477"/>
        <v>BB$15</v>
      </c>
      <c r="BC2056" s="186" t="str">
        <f t="shared" si="2477"/>
        <v>BC$15</v>
      </c>
      <c r="BD2056" s="186" t="str">
        <f t="shared" si="2477"/>
        <v>BD$15</v>
      </c>
      <c r="BE2056" s="186" t="str">
        <f t="shared" si="2477"/>
        <v>BE$15</v>
      </c>
      <c r="BF2056" s="186" t="str">
        <f t="shared" si="2477"/>
        <v>BF$15</v>
      </c>
      <c r="BG2056" s="186" t="str">
        <f t="shared" si="2477"/>
        <v>BG$15</v>
      </c>
      <c r="BH2056" s="186" t="str">
        <f t="shared" si="2477"/>
        <v>BH$15</v>
      </c>
      <c r="BI2056" s="186" t="str">
        <f t="shared" si="2477"/>
        <v>BI$15</v>
      </c>
      <c r="BJ2056" s="186" t="str">
        <f t="shared" si="2477"/>
        <v>BJ$15</v>
      </c>
      <c r="BK2056" s="186" t="str">
        <f t="shared" si="2477"/>
        <v>BK$15</v>
      </c>
      <c r="BL2056" s="186" t="str">
        <f t="shared" si="2477"/>
        <v>BL$15</v>
      </c>
      <c r="BM2056" s="186" t="str">
        <f t="shared" si="2477"/>
        <v>BM$15</v>
      </c>
      <c r="BN2056" s="186" t="str">
        <f t="shared" si="2477"/>
        <v>BN$15</v>
      </c>
      <c r="BO2056" s="186" t="str">
        <f t="shared" si="2477"/>
        <v>BO$15</v>
      </c>
      <c r="BP2056" s="186" t="str">
        <f t="shared" si="2477"/>
        <v>BP$15</v>
      </c>
      <c r="BQ2056" s="186" t="str">
        <f t="shared" si="2477"/>
        <v>BQ$15</v>
      </c>
      <c r="BR2056" s="186" t="str">
        <f t="shared" si="2477"/>
        <v>BR$15</v>
      </c>
      <c r="BS2056" s="186" t="str">
        <f t="shared" si="2477"/>
        <v>BS$15</v>
      </c>
      <c r="BT2056" s="186" t="str">
        <f t="shared" si="2477"/>
        <v>BT$15</v>
      </c>
      <c r="BU2056" s="186" t="str">
        <f t="shared" si="2477"/>
        <v>BU$15</v>
      </c>
      <c r="BV2056" s="186" t="str">
        <f t="shared" si="2477"/>
        <v>BV$15</v>
      </c>
      <c r="BW2056" s="186" t="str">
        <f t="shared" si="2477"/>
        <v>BW$15</v>
      </c>
      <c r="BX2056" s="186" t="str">
        <f t="shared" si="2477"/>
        <v>BX$15</v>
      </c>
      <c r="BY2056" s="186" t="str">
        <f t="shared" si="2477"/>
        <v>BY$15</v>
      </c>
      <c r="BZ2056" s="186" t="str">
        <f t="shared" si="2477"/>
        <v>BZ$15</v>
      </c>
      <c r="CA2056" s="186" t="str">
        <f t="shared" si="2477"/>
        <v>CA$15</v>
      </c>
      <c r="CB2056" s="186" t="str">
        <f t="shared" si="2477"/>
        <v>CB$15</v>
      </c>
      <c r="CC2056" s="186" t="str">
        <f t="shared" si="2477"/>
        <v>CC$15</v>
      </c>
      <c r="CD2056" s="186" t="str">
        <f t="shared" si="2477"/>
        <v>CD$15</v>
      </c>
      <c r="CE2056" s="186" t="str">
        <f t="shared" ref="CE2056:CL2056" si="2478">CE$19</f>
        <v>CE$15</v>
      </c>
      <c r="CF2056" s="186" t="str">
        <f t="shared" si="2478"/>
        <v>CF$15</v>
      </c>
      <c r="CG2056" s="186" t="str">
        <f t="shared" si="2478"/>
        <v>CG$15</v>
      </c>
      <c r="CH2056" s="186" t="str">
        <f t="shared" si="2478"/>
        <v>CH$15</v>
      </c>
      <c r="CI2056" s="186" t="str">
        <f t="shared" si="2478"/>
        <v>CI$15</v>
      </c>
      <c r="CJ2056" s="186" t="str">
        <f t="shared" si="2478"/>
        <v>CJ$15</v>
      </c>
      <c r="CK2056" s="186" t="str">
        <f t="shared" si="2478"/>
        <v>CK$15</v>
      </c>
      <c r="CL2056" s="186" t="str">
        <f t="shared" si="2478"/>
        <v>CL$15</v>
      </c>
    </row>
    <row r="2057" spans="2:90" x14ac:dyDescent="0.4">
      <c r="B2057" s="66" t="s">
        <v>306</v>
      </c>
      <c r="C2057" s="31"/>
      <c r="D2057" t="s">
        <v>763</v>
      </c>
      <c r="E2057" s="8" t="str">
        <f t="shared" ref="E2057:E2083" si="2479">ROW()&amp;" "&amp;D2057</f>
        <v>2057 LAMORT-S</v>
      </c>
      <c r="F2057" t="s">
        <v>351</v>
      </c>
      <c r="H2057" s="22"/>
      <c r="I2057" s="287"/>
      <c r="J2057" s="287"/>
      <c r="K2057" s="22"/>
      <c r="L2057" s="22"/>
      <c r="M2057" s="22"/>
      <c r="N2057" s="22"/>
      <c r="O2057" s="22"/>
      <c r="P2057" s="22"/>
      <c r="R2057" s="66"/>
      <c r="S2057" s="289"/>
      <c r="T2057" s="289"/>
      <c r="U2057" s="289"/>
      <c r="V2057" s="289"/>
      <c r="W2057" s="289"/>
      <c r="X2057" s="289"/>
      <c r="Y2057" s="289"/>
      <c r="Z2057" s="289"/>
      <c r="AA2057" s="289"/>
      <c r="AB2057" s="289"/>
      <c r="AC2057" s="289"/>
      <c r="AD2057" s="289"/>
      <c r="AE2057" s="289"/>
      <c r="AF2057" s="289"/>
      <c r="AG2057" s="289"/>
      <c r="AH2057" s="289"/>
      <c r="AI2057" s="289"/>
      <c r="AJ2057" s="289"/>
      <c r="AK2057" s="289"/>
      <c r="AL2057" s="289"/>
      <c r="AM2057" s="289"/>
      <c r="AN2057" s="289"/>
      <c r="AO2057" s="289"/>
      <c r="AP2057" s="289"/>
      <c r="AQ2057" s="289"/>
      <c r="AR2057" s="289"/>
      <c r="AS2057" s="289"/>
      <c r="AT2057" s="289"/>
      <c r="AU2057" s="289"/>
      <c r="AV2057" s="289"/>
      <c r="AW2057" s="289"/>
      <c r="AX2057" s="289"/>
      <c r="AY2057" s="289"/>
      <c r="AZ2057" s="289"/>
      <c r="BA2057" s="289"/>
      <c r="BB2057" s="289"/>
      <c r="BC2057" s="289"/>
      <c r="BD2057" s="289"/>
      <c r="BE2057" s="289"/>
      <c r="BF2057" s="289"/>
      <c r="BG2057" s="289"/>
      <c r="BH2057" s="289"/>
      <c r="BI2057" s="289"/>
      <c r="BJ2057" s="289"/>
      <c r="BK2057" s="289"/>
      <c r="BL2057" s="289"/>
      <c r="BM2057" s="289"/>
      <c r="BN2057" s="289"/>
      <c r="BO2057" s="289"/>
      <c r="BP2057" s="289"/>
      <c r="BQ2057" s="289"/>
      <c r="BR2057" s="289"/>
      <c r="BS2057" s="289"/>
      <c r="BT2057" s="289"/>
      <c r="BU2057" s="289"/>
      <c r="BV2057" s="289"/>
      <c r="BW2057" s="289"/>
      <c r="BX2057" s="289"/>
      <c r="BY2057" s="289"/>
      <c r="BZ2057" s="289"/>
      <c r="CA2057" s="289"/>
      <c r="CB2057" s="289"/>
      <c r="CC2057" s="289"/>
      <c r="CD2057" s="289"/>
      <c r="CE2057" s="289"/>
      <c r="CF2057" s="289"/>
      <c r="CG2057" s="289"/>
      <c r="CH2057" s="289"/>
      <c r="CI2057" s="289"/>
      <c r="CJ2057" s="289"/>
      <c r="CK2057" s="289"/>
      <c r="CL2057" s="289"/>
    </row>
    <row r="2058" spans="2:90" x14ac:dyDescent="0.4">
      <c r="B2058" s="126" t="str">
        <f>"Assumptions - "&amp;B2057</f>
        <v>Assumptions - Volume driven amortizing loan - no defaults:</v>
      </c>
      <c r="D2058" t="s">
        <v>763</v>
      </c>
      <c r="E2058" s="12" t="str">
        <f t="shared" ref="E2058" si="2480">ROW()&amp;" "&amp;D2058</f>
        <v>2058 LAMORT-S</v>
      </c>
      <c r="G2058" t="str">
        <f>E2058</f>
        <v>2058 LAMORT-S</v>
      </c>
      <c r="H2058" s="31"/>
      <c r="I2058" s="73"/>
      <c r="J2058" s="73"/>
      <c r="K2058" s="31"/>
      <c r="L2058" s="31"/>
      <c r="M2058" s="31"/>
      <c r="N2058" s="31"/>
      <c r="O2058" s="31"/>
      <c r="P2058" s="31"/>
      <c r="R2058" s="67"/>
      <c r="S2058" s="233"/>
      <c r="T2058" s="233"/>
      <c r="U2058" s="233"/>
      <c r="V2058" s="233"/>
      <c r="W2058" s="233"/>
      <c r="X2058" s="233"/>
      <c r="Y2058" s="233"/>
      <c r="Z2058" s="233"/>
      <c r="AA2058" s="233"/>
      <c r="AB2058" s="233"/>
      <c r="AC2058" s="233"/>
      <c r="AD2058" s="233"/>
      <c r="AE2058" s="233"/>
      <c r="AF2058" s="233"/>
      <c r="AG2058" s="233"/>
      <c r="AH2058" s="233"/>
      <c r="AI2058" s="233"/>
      <c r="AJ2058" s="233"/>
      <c r="AK2058" s="233"/>
      <c r="AL2058" s="233"/>
      <c r="AM2058" s="233"/>
      <c r="AN2058" s="233"/>
      <c r="AO2058" s="233"/>
      <c r="AP2058" s="233"/>
      <c r="AQ2058" s="233"/>
      <c r="AR2058" s="233"/>
      <c r="AS2058" s="233"/>
      <c r="AT2058" s="233"/>
      <c r="AU2058" s="233"/>
      <c r="AV2058" s="233"/>
      <c r="AW2058" s="233"/>
      <c r="AX2058" s="233"/>
      <c r="AY2058" s="233"/>
      <c r="AZ2058" s="233"/>
      <c r="BA2058" s="233"/>
      <c r="BB2058" s="233"/>
      <c r="BC2058" s="233"/>
      <c r="BD2058" s="233"/>
      <c r="BE2058" s="233"/>
      <c r="BF2058" s="233"/>
      <c r="BG2058" s="233"/>
      <c r="BH2058" s="233"/>
      <c r="BI2058" s="233"/>
      <c r="BJ2058" s="233"/>
      <c r="BK2058" s="233"/>
      <c r="BL2058" s="233"/>
      <c r="BM2058" s="233"/>
      <c r="BN2058" s="233"/>
      <c r="BO2058" s="233"/>
      <c r="BP2058" s="233"/>
      <c r="BQ2058" s="233"/>
      <c r="BR2058" s="233"/>
      <c r="BS2058" s="233"/>
      <c r="BT2058" s="233"/>
      <c r="BU2058" s="233"/>
      <c r="BV2058" s="233"/>
      <c r="BW2058" s="233"/>
      <c r="BX2058" s="233"/>
      <c r="BY2058" s="233"/>
      <c r="BZ2058" s="233"/>
      <c r="CA2058" s="233"/>
      <c r="CB2058" s="233"/>
      <c r="CC2058" s="233"/>
      <c r="CD2058" s="233"/>
      <c r="CE2058" s="233"/>
      <c r="CF2058" s="233"/>
      <c r="CG2058" s="233"/>
      <c r="CH2058" s="233"/>
      <c r="CI2058" s="233"/>
      <c r="CJ2058" s="233"/>
      <c r="CK2058" s="233"/>
      <c r="CL2058" s="233"/>
    </row>
    <row r="2059" spans="2:90" x14ac:dyDescent="0.4">
      <c r="B2059" s="155" t="s">
        <v>287</v>
      </c>
      <c r="D2059" t="s">
        <v>763</v>
      </c>
      <c r="E2059" s="12" t="str">
        <f t="shared" si="2479"/>
        <v>2059 LAMORT-S</v>
      </c>
      <c r="F2059" s="31"/>
      <c r="G2059" t="str">
        <f>E2059</f>
        <v>2059 LAMORT-S</v>
      </c>
      <c r="H2059" s="57">
        <v>12</v>
      </c>
      <c r="I2059" s="31"/>
      <c r="J2059" s="31"/>
      <c r="K2059" s="31"/>
      <c r="L2059" s="31"/>
      <c r="M2059" s="31"/>
      <c r="N2059" s="31"/>
      <c r="O2059" s="31"/>
      <c r="P2059" s="31"/>
      <c r="R2059" s="31"/>
      <c r="S2059" s="73"/>
      <c r="T2059" s="73"/>
      <c r="U2059" s="73"/>
      <c r="V2059" s="73"/>
      <c r="W2059" s="73"/>
      <c r="X2059" s="73"/>
      <c r="Y2059" s="73"/>
      <c r="Z2059" s="73"/>
      <c r="AA2059" s="73"/>
      <c r="AB2059" s="73"/>
      <c r="AC2059" s="73"/>
      <c r="AD2059" s="73"/>
      <c r="AE2059" s="73"/>
      <c r="AF2059" s="73"/>
      <c r="AG2059" s="73"/>
      <c r="AH2059" s="73"/>
      <c r="AI2059" s="73"/>
      <c r="AJ2059" s="73"/>
      <c r="AK2059" s="73"/>
      <c r="AL2059" s="73"/>
      <c r="AM2059" s="73"/>
      <c r="AN2059" s="73"/>
      <c r="AO2059" s="73"/>
      <c r="AP2059" s="73"/>
      <c r="AQ2059" s="73"/>
      <c r="AR2059" s="73"/>
      <c r="AS2059" s="73"/>
      <c r="AT2059" s="73"/>
      <c r="AU2059" s="73"/>
      <c r="AV2059" s="73"/>
      <c r="AW2059" s="73"/>
      <c r="AX2059" s="73"/>
      <c r="AY2059" s="73"/>
      <c r="AZ2059" s="73"/>
      <c r="BA2059" s="73"/>
      <c r="BB2059" s="73"/>
      <c r="BC2059" s="73"/>
      <c r="BD2059" s="73"/>
      <c r="BE2059" s="73"/>
      <c r="BF2059" s="73"/>
      <c r="BG2059" s="73"/>
      <c r="BH2059" s="73"/>
      <c r="BI2059" s="73"/>
      <c r="BJ2059" s="73"/>
      <c r="BK2059" s="73"/>
      <c r="BL2059" s="73"/>
      <c r="BM2059" s="73"/>
      <c r="BN2059" s="73"/>
      <c r="BO2059" s="73"/>
      <c r="BP2059" s="73"/>
      <c r="BQ2059" s="73"/>
      <c r="BR2059" s="73"/>
      <c r="BS2059" s="73"/>
      <c r="BT2059" s="73"/>
      <c r="BU2059" s="73"/>
      <c r="BV2059" s="73"/>
      <c r="BW2059" s="73"/>
      <c r="BX2059" s="73"/>
      <c r="BY2059" s="73"/>
      <c r="BZ2059" s="73"/>
      <c r="CA2059" s="73"/>
      <c r="CB2059" s="73"/>
      <c r="CC2059" s="73"/>
      <c r="CD2059" s="73"/>
      <c r="CE2059" s="73"/>
      <c r="CF2059" s="73"/>
      <c r="CG2059" s="73"/>
      <c r="CH2059" s="73"/>
      <c r="CI2059" s="73"/>
      <c r="CJ2059" s="73"/>
      <c r="CK2059" s="73"/>
      <c r="CL2059" s="73"/>
    </row>
    <row r="2060" spans="2:90" x14ac:dyDescent="0.4">
      <c r="B2060" s="155" t="s">
        <v>288</v>
      </c>
      <c r="D2060" t="s">
        <v>763</v>
      </c>
      <c r="E2060" s="12" t="str">
        <f t="shared" si="2479"/>
        <v>2060 LAMORT-S</v>
      </c>
      <c r="F2060" s="31"/>
      <c r="G2060" t="str">
        <f>E2060</f>
        <v>2060 LAMORT-S</v>
      </c>
      <c r="H2060" s="59">
        <v>0.1</v>
      </c>
      <c r="I2060" s="31"/>
      <c r="J2060" s="31"/>
      <c r="K2060" s="31"/>
      <c r="L2060" s="31"/>
      <c r="M2060" s="31"/>
      <c r="N2060" s="31"/>
      <c r="O2060" s="31"/>
      <c r="P2060" s="31"/>
      <c r="R2060" s="31"/>
      <c r="S2060" s="73"/>
      <c r="T2060" s="73"/>
      <c r="U2060" s="73"/>
      <c r="V2060" s="73"/>
      <c r="W2060" s="73"/>
      <c r="X2060" s="73"/>
      <c r="Y2060" s="73"/>
      <c r="Z2060" s="73"/>
      <c r="AA2060" s="73"/>
      <c r="AB2060" s="73"/>
      <c r="AC2060" s="73"/>
      <c r="AD2060" s="73"/>
      <c r="AE2060" s="73"/>
      <c r="AF2060" s="73"/>
      <c r="AG2060" s="73"/>
      <c r="AH2060" s="73"/>
      <c r="AI2060" s="73"/>
      <c r="AJ2060" s="73"/>
      <c r="AK2060" s="73"/>
      <c r="AL2060" s="73"/>
      <c r="AM2060" s="73"/>
      <c r="AN2060" s="73"/>
      <c r="AO2060" s="73"/>
      <c r="AP2060" s="73"/>
      <c r="AQ2060" s="73"/>
      <c r="AR2060" s="73"/>
      <c r="AS2060" s="73"/>
      <c r="AT2060" s="73"/>
      <c r="AU2060" s="73"/>
      <c r="AV2060" s="73"/>
      <c r="AW2060" s="73"/>
      <c r="AX2060" s="73"/>
      <c r="AY2060" s="73"/>
      <c r="AZ2060" s="73"/>
      <c r="BA2060" s="73"/>
      <c r="BB2060" s="73"/>
      <c r="BC2060" s="73"/>
      <c r="BD2060" s="73"/>
      <c r="BE2060" s="73"/>
      <c r="BF2060" s="73"/>
      <c r="BG2060" s="73"/>
      <c r="BH2060" s="73"/>
      <c r="BI2060" s="73"/>
      <c r="BJ2060" s="73"/>
      <c r="BK2060" s="73"/>
      <c r="BL2060" s="73"/>
      <c r="BM2060" s="73"/>
      <c r="BN2060" s="73"/>
      <c r="BO2060" s="73"/>
      <c r="BP2060" s="73"/>
      <c r="BQ2060" s="73"/>
      <c r="BR2060" s="73"/>
      <c r="BS2060" s="73"/>
      <c r="BT2060" s="73"/>
      <c r="BU2060" s="73"/>
      <c r="BV2060" s="73"/>
      <c r="BW2060" s="73"/>
      <c r="BX2060" s="73"/>
      <c r="BY2060" s="73"/>
      <c r="BZ2060" s="73"/>
      <c r="CA2060" s="73"/>
      <c r="CB2060" s="73"/>
      <c r="CC2060" s="73"/>
      <c r="CD2060" s="73"/>
      <c r="CE2060" s="73"/>
      <c r="CF2060" s="73"/>
      <c r="CG2060" s="73"/>
      <c r="CH2060" s="73"/>
      <c r="CI2060" s="73"/>
      <c r="CJ2060" s="73"/>
      <c r="CK2060" s="73"/>
      <c r="CL2060" s="73"/>
    </row>
    <row r="2061" spans="2:90" x14ac:dyDescent="0.4">
      <c r="B2061" s="155" t="s">
        <v>304</v>
      </c>
      <c r="D2061" t="s">
        <v>763</v>
      </c>
      <c r="E2061" s="12" t="str">
        <f t="shared" si="2479"/>
        <v>2061 LAMORT-S</v>
      </c>
      <c r="F2061" s="31"/>
      <c r="G2061" t="str">
        <f>E2061</f>
        <v>2061 LAMORT-S</v>
      </c>
      <c r="H2061" s="59">
        <v>0.1</v>
      </c>
      <c r="I2061" s="31"/>
      <c r="J2061" s="31"/>
      <c r="K2061" s="31"/>
      <c r="L2061" s="31"/>
      <c r="M2061" s="31"/>
      <c r="N2061" s="31"/>
      <c r="O2061" s="31"/>
      <c r="P2061" s="31"/>
      <c r="R2061" s="31"/>
      <c r="S2061" s="73"/>
      <c r="T2061" s="73"/>
      <c r="U2061" s="73"/>
      <c r="V2061" s="73"/>
      <c r="W2061" s="73"/>
      <c r="X2061" s="73"/>
      <c r="Y2061" s="73"/>
      <c r="Z2061" s="73"/>
      <c r="AA2061" s="73"/>
      <c r="AB2061" s="73"/>
      <c r="AC2061" s="73"/>
      <c r="AD2061" s="73"/>
      <c r="AE2061" s="73"/>
      <c r="AF2061" s="73"/>
      <c r="AG2061" s="73"/>
      <c r="AH2061" s="73"/>
      <c r="AI2061" s="73"/>
      <c r="AJ2061" s="73"/>
      <c r="AK2061" s="73"/>
      <c r="AL2061" s="73"/>
      <c r="AM2061" s="73"/>
      <c r="AN2061" s="73"/>
      <c r="AO2061" s="73"/>
      <c r="AP2061" s="73"/>
      <c r="AQ2061" s="73"/>
      <c r="AR2061" s="73"/>
      <c r="AS2061" s="73"/>
      <c r="AT2061" s="73"/>
      <c r="AU2061" s="73"/>
      <c r="AV2061" s="73"/>
      <c r="AW2061" s="73"/>
      <c r="AX2061" s="73"/>
      <c r="AY2061" s="73"/>
      <c r="AZ2061" s="73"/>
      <c r="BA2061" s="73"/>
      <c r="BB2061" s="73"/>
      <c r="BC2061" s="73"/>
      <c r="BD2061" s="73"/>
      <c r="BE2061" s="73"/>
      <c r="BF2061" s="73"/>
      <c r="BG2061" s="73"/>
      <c r="BH2061" s="73"/>
      <c r="BI2061" s="73"/>
      <c r="BJ2061" s="73"/>
      <c r="BK2061" s="73"/>
      <c r="BL2061" s="73"/>
      <c r="BM2061" s="73"/>
      <c r="BN2061" s="73"/>
      <c r="BO2061" s="73"/>
      <c r="BP2061" s="73"/>
      <c r="BQ2061" s="73"/>
      <c r="BR2061" s="73"/>
      <c r="BS2061" s="73"/>
      <c r="BT2061" s="73"/>
      <c r="BU2061" s="73"/>
      <c r="BV2061" s="73"/>
      <c r="BW2061" s="73"/>
      <c r="BX2061" s="73"/>
      <c r="BY2061" s="73"/>
      <c r="BZ2061" s="73"/>
      <c r="CA2061" s="73"/>
      <c r="CB2061" s="73"/>
      <c r="CC2061" s="73"/>
      <c r="CD2061" s="73"/>
      <c r="CE2061" s="73"/>
      <c r="CF2061" s="73"/>
      <c r="CG2061" s="73"/>
      <c r="CH2061" s="73"/>
      <c r="CI2061" s="73"/>
      <c r="CJ2061" s="73"/>
      <c r="CK2061" s="73"/>
      <c r="CL2061" s="73"/>
    </row>
    <row r="2062" spans="2:90" x14ac:dyDescent="0.4">
      <c r="B2062" s="155" t="s">
        <v>305</v>
      </c>
      <c r="C2062" s="31"/>
      <c r="D2062" t="s">
        <v>763</v>
      </c>
      <c r="E2062" s="12" t="str">
        <f t="shared" si="2479"/>
        <v>2062 LAMORT-S</v>
      </c>
      <c r="F2062" s="31"/>
      <c r="G2062" s="31"/>
      <c r="H2062" s="59">
        <v>0.5</v>
      </c>
      <c r="I2062" s="31"/>
      <c r="J2062" s="31"/>
      <c r="K2062" s="31"/>
      <c r="L2062" s="31"/>
      <c r="M2062" s="31"/>
      <c r="N2062" s="31"/>
      <c r="O2062" s="31"/>
      <c r="P2062" s="31"/>
      <c r="R2062" s="31"/>
      <c r="S2062" s="73"/>
      <c r="T2062" s="73"/>
      <c r="U2062" s="73"/>
      <c r="V2062" s="73"/>
      <c r="W2062" s="73"/>
      <c r="X2062" s="73"/>
      <c r="Y2062" s="73"/>
      <c r="Z2062" s="73"/>
      <c r="AA2062" s="73"/>
      <c r="AB2062" s="73"/>
      <c r="AC2062" s="73"/>
      <c r="AD2062" s="73"/>
      <c r="AE2062" s="73"/>
      <c r="AF2062" s="73"/>
      <c r="AG2062" s="73"/>
      <c r="AH2062" s="73"/>
      <c r="AI2062" s="73"/>
      <c r="AJ2062" s="73"/>
      <c r="AK2062" s="73"/>
      <c r="AL2062" s="73"/>
      <c r="AM2062" s="73"/>
      <c r="AN2062" s="73"/>
      <c r="AO2062" s="73"/>
      <c r="AP2062" s="73"/>
      <c r="AQ2062" s="73"/>
      <c r="AR2062" s="73"/>
      <c r="AS2062" s="73"/>
      <c r="AT2062" s="73"/>
      <c r="AU2062" s="73"/>
      <c r="AV2062" s="73"/>
      <c r="AW2062" s="73"/>
      <c r="AX2062" s="73"/>
      <c r="AY2062" s="73"/>
      <c r="AZ2062" s="73"/>
      <c r="BA2062" s="73"/>
      <c r="BB2062" s="73"/>
      <c r="BC2062" s="73"/>
      <c r="BD2062" s="73"/>
      <c r="BE2062" s="73"/>
      <c r="BF2062" s="73"/>
      <c r="BG2062" s="73"/>
      <c r="BH2062" s="73"/>
      <c r="BI2062" s="73"/>
      <c r="BJ2062" s="73"/>
      <c r="BK2062" s="73"/>
      <c r="BL2062" s="73"/>
      <c r="BM2062" s="73"/>
      <c r="BN2062" s="73"/>
      <c r="BO2062" s="73"/>
      <c r="BP2062" s="73"/>
      <c r="BQ2062" s="73"/>
      <c r="BR2062" s="73"/>
      <c r="BS2062" s="73"/>
      <c r="BT2062" s="73"/>
      <c r="BU2062" s="73"/>
      <c r="BV2062" s="73"/>
      <c r="BW2062" s="73"/>
      <c r="BX2062" s="73"/>
      <c r="BY2062" s="73"/>
      <c r="BZ2062" s="73"/>
      <c r="CA2062" s="73"/>
      <c r="CB2062" s="73"/>
      <c r="CC2062" s="73"/>
      <c r="CD2062" s="73"/>
      <c r="CE2062" s="73"/>
      <c r="CF2062" s="73"/>
      <c r="CG2062" s="73"/>
      <c r="CH2062" s="73"/>
      <c r="CI2062" s="73"/>
      <c r="CJ2062" s="73"/>
      <c r="CK2062" s="73"/>
      <c r="CL2062" s="73"/>
    </row>
    <row r="2063" spans="2:90" x14ac:dyDescent="0.4">
      <c r="B2063" s="156" t="s">
        <v>289</v>
      </c>
      <c r="D2063" t="s">
        <v>763</v>
      </c>
      <c r="E2063" t="str">
        <f t="shared" si="2479"/>
        <v>2063 LAMORT-S</v>
      </c>
      <c r="F2063" s="280"/>
      <c r="H2063" s="91">
        <v>0</v>
      </c>
      <c r="I2063" s="31"/>
      <c r="J2063" s="31"/>
      <c r="K2063" s="31"/>
      <c r="L2063" s="31"/>
      <c r="M2063" s="31"/>
      <c r="N2063" s="31"/>
      <c r="O2063" s="31"/>
      <c r="P2063" s="31"/>
      <c r="R2063" s="31"/>
      <c r="S2063" s="73"/>
      <c r="T2063" s="73"/>
      <c r="U2063" s="73"/>
      <c r="V2063" s="73"/>
      <c r="W2063" s="73"/>
      <c r="X2063" s="73"/>
      <c r="Y2063" s="73"/>
      <c r="Z2063" s="73"/>
      <c r="AA2063" s="73"/>
      <c r="AB2063" s="73"/>
      <c r="AC2063" s="73"/>
      <c r="AD2063" s="73"/>
      <c r="AE2063" s="73"/>
      <c r="AF2063" s="73"/>
      <c r="AG2063" s="73"/>
      <c r="AH2063" s="73"/>
      <c r="AI2063" s="73"/>
      <c r="AJ2063" s="73"/>
      <c r="AK2063" s="73"/>
      <c r="AL2063" s="73"/>
      <c r="AM2063" s="73"/>
      <c r="AN2063" s="73"/>
      <c r="AO2063" s="73"/>
      <c r="AP2063" s="73"/>
      <c r="AQ2063" s="73"/>
      <c r="AR2063" s="73"/>
      <c r="AS2063" s="73"/>
      <c r="AT2063" s="73"/>
      <c r="AU2063" s="73"/>
      <c r="AV2063" s="73"/>
      <c r="AW2063" s="73"/>
      <c r="AX2063" s="73"/>
      <c r="AY2063" s="73"/>
      <c r="AZ2063" s="73"/>
      <c r="BA2063" s="73"/>
      <c r="BB2063" s="73"/>
      <c r="BC2063" s="73"/>
      <c r="BD2063" s="73"/>
      <c r="BE2063" s="73"/>
      <c r="BF2063" s="73"/>
      <c r="BG2063" s="73"/>
      <c r="BH2063" s="73"/>
      <c r="BI2063" s="73"/>
      <c r="BJ2063" s="73"/>
      <c r="BK2063" s="73"/>
      <c r="BL2063" s="73"/>
      <c r="BM2063" s="73"/>
      <c r="BN2063" s="73"/>
      <c r="BO2063" s="73"/>
      <c r="BP2063" s="73"/>
      <c r="BQ2063" s="73"/>
      <c r="BR2063" s="73"/>
      <c r="BS2063" s="73"/>
      <c r="BT2063" s="73"/>
      <c r="BU2063" s="73"/>
      <c r="BV2063" s="73"/>
      <c r="BW2063" s="73"/>
      <c r="BX2063" s="73"/>
      <c r="BY2063" s="73"/>
      <c r="BZ2063" s="73"/>
      <c r="CA2063" s="73"/>
      <c r="CB2063" s="73"/>
      <c r="CC2063" s="73"/>
      <c r="CD2063" s="73"/>
      <c r="CE2063" s="73"/>
      <c r="CF2063" s="73"/>
      <c r="CG2063" s="73"/>
      <c r="CH2063" s="73"/>
      <c r="CI2063" s="73"/>
      <c r="CJ2063" s="73"/>
      <c r="CK2063" s="73"/>
      <c r="CL2063" s="73"/>
    </row>
    <row r="2064" spans="2:90" x14ac:dyDescent="0.4">
      <c r="B2064" s="124"/>
      <c r="D2064" t="s">
        <v>763</v>
      </c>
      <c r="E2064" t="str">
        <f t="shared" si="2479"/>
        <v>2064 LAMORT-S</v>
      </c>
      <c r="F2064" s="280"/>
      <c r="H2064" s="31"/>
      <c r="I2064" s="31"/>
      <c r="J2064" s="31"/>
      <c r="K2064" s="31"/>
      <c r="L2064" s="31"/>
      <c r="M2064" s="31"/>
      <c r="N2064" s="31"/>
      <c r="O2064" s="31"/>
      <c r="P2064" s="31"/>
      <c r="R2064" s="31"/>
      <c r="S2064" s="73"/>
      <c r="T2064" s="73"/>
      <c r="U2064" s="73"/>
      <c r="V2064" s="73"/>
      <c r="W2064" s="73"/>
      <c r="X2064" s="73"/>
      <c r="Y2064" s="73"/>
      <c r="Z2064" s="73"/>
      <c r="AA2064" s="73"/>
      <c r="AB2064" s="73"/>
      <c r="AC2064" s="73"/>
      <c r="AD2064" s="73"/>
      <c r="AE2064" s="73"/>
      <c r="AF2064" s="73"/>
      <c r="AG2064" s="73"/>
      <c r="AH2064" s="73"/>
      <c r="AI2064" s="73"/>
      <c r="AJ2064" s="73"/>
      <c r="AK2064" s="73"/>
      <c r="AL2064" s="73"/>
      <c r="AM2064" s="73"/>
      <c r="AN2064" s="73"/>
      <c r="AO2064" s="73"/>
      <c r="AP2064" s="73"/>
      <c r="AQ2064" s="73"/>
      <c r="AR2064" s="73"/>
      <c r="AS2064" s="73"/>
      <c r="AT2064" s="73"/>
      <c r="AU2064" s="73"/>
      <c r="AV2064" s="73"/>
      <c r="AW2064" s="73"/>
      <c r="AX2064" s="73"/>
      <c r="AY2064" s="73"/>
      <c r="AZ2064" s="73"/>
      <c r="BA2064" s="73"/>
      <c r="BB2064" s="73"/>
      <c r="BC2064" s="73"/>
      <c r="BD2064" s="73"/>
      <c r="BE2064" s="73"/>
      <c r="BF2064" s="73"/>
      <c r="BG2064" s="73"/>
      <c r="BH2064" s="73"/>
      <c r="BI2064" s="73"/>
      <c r="BJ2064" s="73"/>
      <c r="BK2064" s="73"/>
      <c r="BL2064" s="73"/>
      <c r="BM2064" s="73"/>
      <c r="BN2064" s="73"/>
      <c r="BO2064" s="73"/>
      <c r="BP2064" s="73"/>
      <c r="BQ2064" s="73"/>
      <c r="BR2064" s="73"/>
      <c r="BS2064" s="73"/>
      <c r="BT2064" s="73"/>
      <c r="BU2064" s="73"/>
      <c r="BV2064" s="73"/>
      <c r="BW2064" s="73"/>
      <c r="BX2064" s="73"/>
      <c r="BY2064" s="73"/>
      <c r="BZ2064" s="73"/>
      <c r="CA2064" s="73"/>
      <c r="CB2064" s="73"/>
      <c r="CC2064" s="73"/>
      <c r="CD2064" s="73"/>
      <c r="CE2064" s="73"/>
      <c r="CF2064" s="73"/>
      <c r="CG2064" s="73"/>
      <c r="CH2064" s="73"/>
      <c r="CI2064" s="73"/>
      <c r="CJ2064" s="73"/>
      <c r="CK2064" s="73"/>
      <c r="CL2064" s="73"/>
    </row>
    <row r="2065" spans="2:90" x14ac:dyDescent="0.4">
      <c r="B2065" s="95" t="s">
        <v>290</v>
      </c>
      <c r="D2065" t="s">
        <v>763</v>
      </c>
      <c r="E2065" t="str">
        <f t="shared" si="2479"/>
        <v>2065 LAMORT-S</v>
      </c>
      <c r="R2065" s="92"/>
      <c r="S2065" s="150"/>
      <c r="T2065" s="150"/>
      <c r="U2065" s="150"/>
      <c r="V2065" s="150"/>
      <c r="W2065" s="150"/>
      <c r="X2065" s="150"/>
      <c r="Y2065" s="150"/>
      <c r="Z2065" s="150"/>
      <c r="AA2065" s="150"/>
      <c r="AB2065" s="150"/>
      <c r="AC2065" s="150"/>
      <c r="AD2065" s="150"/>
      <c r="AE2065" s="150"/>
      <c r="AF2065" s="150"/>
      <c r="AG2065" s="150"/>
      <c r="AH2065" s="150"/>
      <c r="AI2065" s="150"/>
      <c r="AJ2065" s="150"/>
      <c r="AK2065" s="150"/>
      <c r="AL2065" s="150"/>
      <c r="AM2065" s="150"/>
      <c r="AN2065" s="150"/>
      <c r="AO2065" s="150"/>
      <c r="AP2065" s="150"/>
      <c r="AQ2065" s="150"/>
      <c r="AR2065" s="150"/>
      <c r="AS2065" s="150"/>
      <c r="AT2065" s="150"/>
      <c r="AU2065" s="150"/>
      <c r="AV2065" s="150"/>
      <c r="AW2065" s="150"/>
      <c r="AX2065" s="150"/>
      <c r="AY2065" s="150"/>
      <c r="AZ2065" s="150"/>
      <c r="BA2065" s="150"/>
      <c r="BB2065" s="150"/>
      <c r="BC2065" s="150"/>
      <c r="BD2065" s="150"/>
      <c r="BE2065" s="150"/>
      <c r="BF2065" s="150"/>
      <c r="BG2065" s="150"/>
      <c r="BH2065" s="150"/>
      <c r="BI2065" s="150"/>
      <c r="BJ2065" s="150"/>
      <c r="BK2065" s="150"/>
      <c r="BL2065" s="150"/>
      <c r="BM2065" s="150"/>
      <c r="BN2065" s="150"/>
      <c r="BO2065" s="150"/>
      <c r="BP2065" s="150"/>
      <c r="BQ2065" s="150"/>
      <c r="BR2065" s="150"/>
      <c r="BS2065" s="150"/>
      <c r="BT2065" s="150"/>
      <c r="BU2065" s="150"/>
      <c r="BV2065" s="150"/>
      <c r="BW2065" s="150"/>
      <c r="BX2065" s="150"/>
      <c r="BY2065" s="150"/>
      <c r="BZ2065" s="150"/>
      <c r="CA2065" s="150"/>
      <c r="CB2065" s="150"/>
      <c r="CC2065" s="150"/>
      <c r="CD2065" s="150"/>
      <c r="CE2065" s="150"/>
      <c r="CF2065" s="150"/>
      <c r="CG2065" s="150"/>
      <c r="CH2065" s="150"/>
      <c r="CI2065" s="150"/>
      <c r="CJ2065" s="150"/>
      <c r="CK2065" s="150"/>
      <c r="CL2065" s="150"/>
    </row>
    <row r="2066" spans="2:90" x14ac:dyDescent="0.4">
      <c r="B2066" s="154" t="s">
        <v>289</v>
      </c>
      <c r="D2066" t="s">
        <v>763</v>
      </c>
      <c r="E2066" t="str">
        <f t="shared" si="2479"/>
        <v>2066 LAMORT-S</v>
      </c>
      <c r="K2066" s="24">
        <f t="shared" ref="K2066:P2067" ca="1" si="2481">SUMIF($4:$4,K$2,2066:2066)</f>
        <v>2410371.7343070023</v>
      </c>
      <c r="L2066" s="24">
        <f t="shared" ca="1" si="2481"/>
        <v>1817076.3391021655</v>
      </c>
      <c r="M2066" s="24">
        <f t="shared" ca="1" si="2481"/>
        <v>1280465.3505646121</v>
      </c>
      <c r="N2066" s="24">
        <f t="shared" ca="1" si="2481"/>
        <v>795123.04832099844</v>
      </c>
      <c r="O2066" s="24">
        <f t="shared" ca="1" si="2481"/>
        <v>356151.13872759964</v>
      </c>
      <c r="P2066" s="24">
        <f t="shared" ca="1" si="2481"/>
        <v>-40880.680920696119</v>
      </c>
      <c r="R2066"/>
      <c r="S2066" s="62">
        <f t="shared" ref="S2066:AY2066" ca="1" si="2482">R2071</f>
        <v>0</v>
      </c>
      <c r="T2066" s="62">
        <f t="shared" ca="1" si="2482"/>
        <v>451875.38971832854</v>
      </c>
      <c r="U2066" s="62">
        <f t="shared" ca="1" si="2482"/>
        <v>856027.20757399953</v>
      </c>
      <c r="V2066" s="62">
        <f t="shared" ca="1" si="2482"/>
        <v>1212853.1499992018</v>
      </c>
      <c r="W2066" s="62">
        <f t="shared" ca="1" si="2482"/>
        <v>1522747.5992891891</v>
      </c>
      <c r="X2066" s="62">
        <f t="shared" ca="1" si="2482"/>
        <v>1786101.6512200886</v>
      </c>
      <c r="Y2066" s="62">
        <f t="shared" ca="1" si="2482"/>
        <v>2003303.1424365591</v>
      </c>
      <c r="Z2066" s="62">
        <f t="shared" ca="1" si="2482"/>
        <v>2174736.6776112206</v>
      </c>
      <c r="AA2066" s="62">
        <f t="shared" ca="1" si="2482"/>
        <v>2300783.6563777551</v>
      </c>
      <c r="AB2066" s="62">
        <f t="shared" ca="1" si="2482"/>
        <v>2381822.3000395643</v>
      </c>
      <c r="AC2066" s="62">
        <f t="shared" ca="1" si="2482"/>
        <v>2418227.6780558536</v>
      </c>
      <c r="AD2066" s="62">
        <f t="shared" ca="1" si="2482"/>
        <v>2410371.7343070023</v>
      </c>
      <c r="AE2066" s="62">
        <f t="shared" ca="1" si="2482"/>
        <v>2358623.3131410531</v>
      </c>
      <c r="AF2066" s="62">
        <f t="shared" ca="1" si="2482"/>
        <v>2307306.1288181534</v>
      </c>
      <c r="AG2066" s="62">
        <f t="shared" ca="1" si="2482"/>
        <v>2256416.5876979446</v>
      </c>
      <c r="AH2066" s="62">
        <f t="shared" ca="1" si="2482"/>
        <v>2205951.1260870709</v>
      </c>
      <c r="AI2066" s="62">
        <f t="shared" ca="1" si="2482"/>
        <v>2155906.2099896213</v>
      </c>
      <c r="AJ2066" s="62">
        <f t="shared" ca="1" si="2482"/>
        <v>2106278.3348596506</v>
      </c>
      <c r="AK2066" s="62">
        <f t="shared" ca="1" si="2482"/>
        <v>2057064.0253557628</v>
      </c>
      <c r="AL2066" s="62">
        <f t="shared" ca="1" si="2482"/>
        <v>2008259.8350977406</v>
      </c>
      <c r="AM2066" s="62">
        <f t="shared" ca="1" si="2482"/>
        <v>1959862.346425202</v>
      </c>
      <c r="AN2066" s="62">
        <f t="shared" ca="1" si="2482"/>
        <v>1911868.170158268</v>
      </c>
      <c r="AO2066" s="62">
        <f t="shared" ca="1" si="2482"/>
        <v>1864273.9453602249</v>
      </c>
      <c r="AP2066" s="62">
        <f t="shared" ca="1" si="2482"/>
        <v>1817076.3391021655</v>
      </c>
      <c r="AQ2066" s="62">
        <f t="shared" ca="1" si="2482"/>
        <v>1770272.0462295902</v>
      </c>
      <c r="AR2066" s="62">
        <f t="shared" ca="1" si="2482"/>
        <v>1723857.7891309527</v>
      </c>
      <c r="AS2066" s="62">
        <f t="shared" ca="1" si="2482"/>
        <v>1677830.3175081373</v>
      </c>
      <c r="AT2066" s="62">
        <f t="shared" ca="1" si="2482"/>
        <v>1632186.4081488454</v>
      </c>
      <c r="AU2066" s="62">
        <f t="shared" ca="1" si="2482"/>
        <v>1586922.8647008808</v>
      </c>
      <c r="AV2066" s="62">
        <f t="shared" ca="1" si="2482"/>
        <v>1542036.5174483159</v>
      </c>
      <c r="AW2066" s="62">
        <f t="shared" ca="1" si="2482"/>
        <v>1497524.2230895224</v>
      </c>
      <c r="AX2066" s="62">
        <f t="shared" ca="1" si="2482"/>
        <v>1453382.8645170522</v>
      </c>
      <c r="AY2066" s="62">
        <f t="shared" ca="1" si="2482"/>
        <v>1409609.3505993527</v>
      </c>
      <c r="AZ2066" s="62">
        <f t="shared" ref="AZ2066:CE2066" ca="1" si="2483">AY2071</f>
        <v>1366200.6159643007</v>
      </c>
      <c r="BA2066" s="62">
        <f t="shared" ca="1" si="2483"/>
        <v>1323153.6207845407</v>
      </c>
      <c r="BB2066" s="62">
        <f t="shared" ca="1" si="2483"/>
        <v>1280465.3505646121</v>
      </c>
      <c r="BC2066" s="62">
        <f t="shared" ca="1" si="2483"/>
        <v>1238132.8159298496</v>
      </c>
      <c r="BD2066" s="62">
        <f t="shared" ca="1" si="2483"/>
        <v>1196153.0524170434</v>
      </c>
      <c r="BE2066" s="62">
        <f t="shared" ca="1" si="2483"/>
        <v>1154523.1202668438</v>
      </c>
      <c r="BF2066" s="62">
        <f t="shared" ca="1" si="2483"/>
        <v>1113240.104217896</v>
      </c>
      <c r="BG2066" s="62">
        <f t="shared" ca="1" si="2483"/>
        <v>1072301.1133026895</v>
      </c>
      <c r="BH2066" s="62">
        <f t="shared" ca="1" si="2483"/>
        <v>1031703.2806451096</v>
      </c>
      <c r="BI2066" s="62">
        <f t="shared" ca="1" si="2483"/>
        <v>991443.76325967617</v>
      </c>
      <c r="BJ2066" s="62">
        <f t="shared" ca="1" si="2483"/>
        <v>951519.74185245472</v>
      </c>
      <c r="BK2066" s="62">
        <f t="shared" ca="1" si="2483"/>
        <v>911928.42062362679</v>
      </c>
      <c r="BL2066" s="62">
        <f t="shared" ca="1" si="2483"/>
        <v>872667.02707170579</v>
      </c>
      <c r="BM2066" s="62">
        <f t="shared" ca="1" si="2483"/>
        <v>833732.81179938407</v>
      </c>
      <c r="BN2066" s="62">
        <f t="shared" ca="1" si="2483"/>
        <v>795123.04832099844</v>
      </c>
      <c r="BO2066" s="62">
        <f t="shared" ca="1" si="2483"/>
        <v>756835.03287159931</v>
      </c>
      <c r="BP2066" s="62">
        <f t="shared" ca="1" si="2483"/>
        <v>718866.08421761182</v>
      </c>
      <c r="BQ2066" s="62">
        <f t="shared" ca="1" si="2483"/>
        <v>681213.5434690743</v>
      </c>
      <c r="BR2066" s="62">
        <f t="shared" ca="1" si="2483"/>
        <v>643874.77389344119</v>
      </c>
      <c r="BS2066" s="62">
        <f t="shared" ca="1" si="2483"/>
        <v>606847.16073093843</v>
      </c>
      <c r="BT2066" s="62">
        <f t="shared" ca="1" si="2483"/>
        <v>570128.11101145647</v>
      </c>
      <c r="BU2066" s="62">
        <f t="shared" ca="1" si="2483"/>
        <v>533715.0533729702</v>
      </c>
      <c r="BV2066" s="62">
        <f t="shared" ca="1" si="2483"/>
        <v>497605.43788147136</v>
      </c>
      <c r="BW2066" s="62">
        <f t="shared" ca="1" si="2483"/>
        <v>461796.73585240159</v>
      </c>
      <c r="BX2066" s="62">
        <f t="shared" ca="1" si="2483"/>
        <v>426286.43967357406</v>
      </c>
      <c r="BY2066" s="62">
        <f t="shared" ca="1" si="2483"/>
        <v>391072.06262957014</v>
      </c>
      <c r="BZ2066" s="62">
        <f t="shared" ca="1" si="2483"/>
        <v>356151.13872759964</v>
      </c>
      <c r="CA2066" s="62">
        <f t="shared" ca="1" si="2483"/>
        <v>321521.22252481221</v>
      </c>
      <c r="CB2066" s="62">
        <f t="shared" ca="1" si="2483"/>
        <v>287179.88895704795</v>
      </c>
      <c r="CC2066" s="62">
        <f t="shared" ca="1" si="2483"/>
        <v>253124.73316901503</v>
      </c>
      <c r="CD2066" s="62">
        <f t="shared" ca="1" si="2483"/>
        <v>219353.37034588249</v>
      </c>
      <c r="CE2066" s="62">
        <f t="shared" ca="1" si="2483"/>
        <v>185863.43554627604</v>
      </c>
      <c r="CF2066" s="62">
        <f t="shared" ref="CF2066:CL2066" ca="1" si="2484">CE2071</f>
        <v>152652.58353666624</v>
      </c>
      <c r="CG2066" s="62">
        <f t="shared" ca="1" si="2484"/>
        <v>119718.48862713657</v>
      </c>
      <c r="CH2066" s="62">
        <f t="shared" ca="1" si="2484"/>
        <v>87058.844508519629</v>
      </c>
      <c r="CI2066" s="62">
        <f t="shared" ca="1" si="2484"/>
        <v>54671.364090891206</v>
      </c>
      <c r="CJ2066" s="62">
        <f t="shared" ca="1" si="2484"/>
        <v>22553.779343409697</v>
      </c>
      <c r="CK2066" s="62">
        <f t="shared" ca="1" si="2484"/>
        <v>-9296.1588645095471</v>
      </c>
      <c r="CL2066" s="62">
        <f t="shared" ca="1" si="2484"/>
        <v>-40880.680920696119</v>
      </c>
    </row>
    <row r="2067" spans="2:90" x14ac:dyDescent="0.4">
      <c r="B2067" s="154" t="str">
        <f>"New loans originated - "&amp;SUBSTITUTE(B2057,":","")</f>
        <v>New loans originated - Volume driven amortizing loan - no defaults</v>
      </c>
      <c r="D2067" t="s">
        <v>763</v>
      </c>
      <c r="E2067" t="str">
        <f t="shared" si="2479"/>
        <v>2067 LAMORT-S</v>
      </c>
      <c r="K2067" s="24">
        <f t="shared" ca="1" si="2481"/>
        <v>500000</v>
      </c>
      <c r="L2067" s="24">
        <f t="shared" ca="1" si="2481"/>
        <v>500000</v>
      </c>
      <c r="M2067" s="24">
        <f t="shared" ca="1" si="2481"/>
        <v>500000</v>
      </c>
      <c r="N2067" s="24">
        <f t="shared" ca="1" si="2481"/>
        <v>500000</v>
      </c>
      <c r="O2067" s="24">
        <f t="shared" ca="1" si="2481"/>
        <v>500000</v>
      </c>
      <c r="P2067" s="24">
        <f t="shared" ca="1" si="2481"/>
        <v>500000</v>
      </c>
      <c r="R2067"/>
      <c r="S2067" s="80" cm="1">
        <f t="array" aca="1" ref="S2067" ca="1">S2068*INDIRECT(S2052)</f>
        <v>500000</v>
      </c>
      <c r="T2067" s="80" cm="1">
        <f t="array" aca="1" ref="T2067" ca="1">T2068*INDIRECT(T2052)</f>
        <v>500000</v>
      </c>
      <c r="U2067" s="80" cm="1">
        <f t="array" aca="1" ref="U2067" ca="1">U2068*INDIRECT(U2052)</f>
        <v>500000</v>
      </c>
      <c r="V2067" s="80" cm="1">
        <f t="array" aca="1" ref="V2067" ca="1">V2068*INDIRECT(V2052)</f>
        <v>500000</v>
      </c>
      <c r="W2067" s="80" cm="1">
        <f t="array" aca="1" ref="W2067" ca="1">W2068*INDIRECT(W2052)</f>
        <v>500000</v>
      </c>
      <c r="X2067" s="80" cm="1">
        <f t="array" aca="1" ref="X2067" ca="1">X2068*INDIRECT(X2052)</f>
        <v>500000</v>
      </c>
      <c r="Y2067" s="80" cm="1">
        <f t="array" aca="1" ref="Y2067" ca="1">Y2068*INDIRECT(Y2052)</f>
        <v>500000</v>
      </c>
      <c r="Z2067" s="80" cm="1">
        <f t="array" aca="1" ref="Z2067" ca="1">Z2068*INDIRECT(Z2052)</f>
        <v>500000</v>
      </c>
      <c r="AA2067" s="80" cm="1">
        <f t="array" aca="1" ref="AA2067" ca="1">AA2068*INDIRECT(AA2052)</f>
        <v>500000</v>
      </c>
      <c r="AB2067" s="80" cm="1">
        <f t="array" aca="1" ref="AB2067" ca="1">AB2068*INDIRECT(AB2052)</f>
        <v>500000</v>
      </c>
      <c r="AC2067" s="80" cm="1">
        <f t="array" aca="1" ref="AC2067" ca="1">AC2068*INDIRECT(AC2052)</f>
        <v>500000</v>
      </c>
      <c r="AD2067" s="80" cm="1">
        <f t="array" aca="1" ref="AD2067" ca="1">AD2068*INDIRECT(AD2052)</f>
        <v>500000</v>
      </c>
      <c r="AE2067" s="80" cm="1">
        <f t="array" aca="1" ref="AE2067" ca="1">AE2068*INDIRECT(AE2052)</f>
        <v>500000</v>
      </c>
      <c r="AF2067" s="80" cm="1">
        <f t="array" aca="1" ref="AF2067" ca="1">AF2068*INDIRECT(AF2052)</f>
        <v>500000</v>
      </c>
      <c r="AG2067" s="80" cm="1">
        <f t="array" aca="1" ref="AG2067" ca="1">AG2068*INDIRECT(AG2052)</f>
        <v>500000</v>
      </c>
      <c r="AH2067" s="80" cm="1">
        <f t="array" aca="1" ref="AH2067" ca="1">AH2068*INDIRECT(AH2052)</f>
        <v>500000</v>
      </c>
      <c r="AI2067" s="80" cm="1">
        <f t="array" aca="1" ref="AI2067" ca="1">AI2068*INDIRECT(AI2052)</f>
        <v>500000</v>
      </c>
      <c r="AJ2067" s="80" cm="1">
        <f t="array" aca="1" ref="AJ2067" ca="1">AJ2068*INDIRECT(AJ2052)</f>
        <v>500000</v>
      </c>
      <c r="AK2067" s="80" cm="1">
        <f t="array" aca="1" ref="AK2067" ca="1">AK2068*INDIRECT(AK2052)</f>
        <v>500000</v>
      </c>
      <c r="AL2067" s="80" cm="1">
        <f t="array" aca="1" ref="AL2067" ca="1">AL2068*INDIRECT(AL2052)</f>
        <v>500000</v>
      </c>
      <c r="AM2067" s="80" cm="1">
        <f t="array" aca="1" ref="AM2067" ca="1">AM2068*INDIRECT(AM2052)</f>
        <v>500000</v>
      </c>
      <c r="AN2067" s="80" cm="1">
        <f t="array" aca="1" ref="AN2067" ca="1">AN2068*INDIRECT(AN2052)</f>
        <v>500000</v>
      </c>
      <c r="AO2067" s="80" cm="1">
        <f t="array" aca="1" ref="AO2067" ca="1">AO2068*INDIRECT(AO2052)</f>
        <v>500000</v>
      </c>
      <c r="AP2067" s="80" cm="1">
        <f t="array" aca="1" ref="AP2067" ca="1">AP2068*INDIRECT(AP2052)</f>
        <v>500000</v>
      </c>
      <c r="AQ2067" s="80" cm="1">
        <f t="array" aca="1" ref="AQ2067" ca="1">AQ2068*INDIRECT(AQ2052)</f>
        <v>500000</v>
      </c>
      <c r="AR2067" s="80" cm="1">
        <f t="array" aca="1" ref="AR2067" ca="1">AR2068*INDIRECT(AR2052)</f>
        <v>500000</v>
      </c>
      <c r="AS2067" s="80" cm="1">
        <f t="array" aca="1" ref="AS2067" ca="1">AS2068*INDIRECT(AS2052)</f>
        <v>500000</v>
      </c>
      <c r="AT2067" s="80" cm="1">
        <f t="array" aca="1" ref="AT2067" ca="1">AT2068*INDIRECT(AT2052)</f>
        <v>500000</v>
      </c>
      <c r="AU2067" s="80" cm="1">
        <f t="array" aca="1" ref="AU2067" ca="1">AU2068*INDIRECT(AU2052)</f>
        <v>500000</v>
      </c>
      <c r="AV2067" s="80" cm="1">
        <f t="array" aca="1" ref="AV2067" ca="1">AV2068*INDIRECT(AV2052)</f>
        <v>500000</v>
      </c>
      <c r="AW2067" s="80" cm="1">
        <f t="array" aca="1" ref="AW2067" ca="1">AW2068*INDIRECT(AW2052)</f>
        <v>500000</v>
      </c>
      <c r="AX2067" s="80" cm="1">
        <f t="array" aca="1" ref="AX2067" ca="1">AX2068*INDIRECT(AX2052)</f>
        <v>500000</v>
      </c>
      <c r="AY2067" s="80" cm="1">
        <f t="array" aca="1" ref="AY2067" ca="1">AY2068*INDIRECT(AY2052)</f>
        <v>500000</v>
      </c>
      <c r="AZ2067" s="80" cm="1">
        <f t="array" aca="1" ref="AZ2067" ca="1">AZ2068*INDIRECT(AZ2052)</f>
        <v>500000</v>
      </c>
      <c r="BA2067" s="80" cm="1">
        <f t="array" aca="1" ref="BA2067" ca="1">BA2068*INDIRECT(BA2052)</f>
        <v>500000</v>
      </c>
      <c r="BB2067" s="80" cm="1">
        <f t="array" aca="1" ref="BB2067" ca="1">BB2068*INDIRECT(BB2052)</f>
        <v>500000</v>
      </c>
      <c r="BC2067" s="80" cm="1">
        <f t="array" aca="1" ref="BC2067" ca="1">BC2068*INDIRECT(BC2052)</f>
        <v>500000</v>
      </c>
      <c r="BD2067" s="80" cm="1">
        <f t="array" aca="1" ref="BD2067" ca="1">BD2068*INDIRECT(BD2052)</f>
        <v>500000</v>
      </c>
      <c r="BE2067" s="80" cm="1">
        <f t="array" aca="1" ref="BE2067" ca="1">BE2068*INDIRECT(BE2052)</f>
        <v>500000</v>
      </c>
      <c r="BF2067" s="80" cm="1">
        <f t="array" aca="1" ref="BF2067" ca="1">BF2068*INDIRECT(BF2052)</f>
        <v>500000</v>
      </c>
      <c r="BG2067" s="80" cm="1">
        <f t="array" aca="1" ref="BG2067" ca="1">BG2068*INDIRECT(BG2052)</f>
        <v>500000</v>
      </c>
      <c r="BH2067" s="80" cm="1">
        <f t="array" aca="1" ref="BH2067" ca="1">BH2068*INDIRECT(BH2052)</f>
        <v>500000</v>
      </c>
      <c r="BI2067" s="80" cm="1">
        <f t="array" aca="1" ref="BI2067" ca="1">BI2068*INDIRECT(BI2052)</f>
        <v>500000</v>
      </c>
      <c r="BJ2067" s="80" cm="1">
        <f t="array" aca="1" ref="BJ2067" ca="1">BJ2068*INDIRECT(BJ2052)</f>
        <v>500000</v>
      </c>
      <c r="BK2067" s="80" cm="1">
        <f t="array" aca="1" ref="BK2067" ca="1">BK2068*INDIRECT(BK2052)</f>
        <v>500000</v>
      </c>
      <c r="BL2067" s="80" cm="1">
        <f t="array" aca="1" ref="BL2067" ca="1">BL2068*INDIRECT(BL2052)</f>
        <v>500000</v>
      </c>
      <c r="BM2067" s="80" cm="1">
        <f t="array" aca="1" ref="BM2067" ca="1">BM2068*INDIRECT(BM2052)</f>
        <v>500000</v>
      </c>
      <c r="BN2067" s="80" cm="1">
        <f t="array" aca="1" ref="BN2067" ca="1">BN2068*INDIRECT(BN2052)</f>
        <v>500000</v>
      </c>
      <c r="BO2067" s="80" cm="1">
        <f t="array" aca="1" ref="BO2067" ca="1">BO2068*INDIRECT(BO2052)</f>
        <v>500000</v>
      </c>
      <c r="BP2067" s="80" cm="1">
        <f t="array" aca="1" ref="BP2067" ca="1">BP2068*INDIRECT(BP2052)</f>
        <v>500000</v>
      </c>
      <c r="BQ2067" s="80" cm="1">
        <f t="array" aca="1" ref="BQ2067" ca="1">BQ2068*INDIRECT(BQ2052)</f>
        <v>500000</v>
      </c>
      <c r="BR2067" s="80" cm="1">
        <f t="array" aca="1" ref="BR2067" ca="1">BR2068*INDIRECT(BR2052)</f>
        <v>500000</v>
      </c>
      <c r="BS2067" s="80" cm="1">
        <f t="array" aca="1" ref="BS2067" ca="1">BS2068*INDIRECT(BS2052)</f>
        <v>500000</v>
      </c>
      <c r="BT2067" s="80" cm="1">
        <f t="array" aca="1" ref="BT2067" ca="1">BT2068*INDIRECT(BT2052)</f>
        <v>500000</v>
      </c>
      <c r="BU2067" s="80" cm="1">
        <f t="array" aca="1" ref="BU2067" ca="1">BU2068*INDIRECT(BU2052)</f>
        <v>500000</v>
      </c>
      <c r="BV2067" s="80" cm="1">
        <f t="array" aca="1" ref="BV2067" ca="1">BV2068*INDIRECT(BV2052)</f>
        <v>500000</v>
      </c>
      <c r="BW2067" s="80" cm="1">
        <f t="array" aca="1" ref="BW2067" ca="1">BW2068*INDIRECT(BW2052)</f>
        <v>500000</v>
      </c>
      <c r="BX2067" s="80" cm="1">
        <f t="array" aca="1" ref="BX2067" ca="1">BX2068*INDIRECT(BX2052)</f>
        <v>500000</v>
      </c>
      <c r="BY2067" s="80" cm="1">
        <f t="array" aca="1" ref="BY2067" ca="1">BY2068*INDIRECT(BY2052)</f>
        <v>500000</v>
      </c>
      <c r="BZ2067" s="80" cm="1">
        <f t="array" aca="1" ref="BZ2067" ca="1">BZ2068*INDIRECT(BZ2052)</f>
        <v>500000</v>
      </c>
      <c r="CA2067" s="80" cm="1">
        <f t="array" aca="1" ref="CA2067" ca="1">CA2068*INDIRECT(CA2052)</f>
        <v>500000</v>
      </c>
      <c r="CB2067" s="80" cm="1">
        <f t="array" aca="1" ref="CB2067" ca="1">CB2068*INDIRECT(CB2052)</f>
        <v>500000</v>
      </c>
      <c r="CC2067" s="80" cm="1">
        <f t="array" aca="1" ref="CC2067" ca="1">CC2068*INDIRECT(CC2052)</f>
        <v>500000</v>
      </c>
      <c r="CD2067" s="80" cm="1">
        <f t="array" aca="1" ref="CD2067" ca="1">CD2068*INDIRECT(CD2052)</f>
        <v>500000</v>
      </c>
      <c r="CE2067" s="80" cm="1">
        <f t="array" aca="1" ref="CE2067" ca="1">CE2068*INDIRECT(CE2052)</f>
        <v>500000</v>
      </c>
      <c r="CF2067" s="80" cm="1">
        <f t="array" aca="1" ref="CF2067" ca="1">CF2068*INDIRECT(CF2052)</f>
        <v>500000</v>
      </c>
      <c r="CG2067" s="80" cm="1">
        <f t="array" aca="1" ref="CG2067" ca="1">CG2068*INDIRECT(CG2052)</f>
        <v>500000</v>
      </c>
      <c r="CH2067" s="80" cm="1">
        <f t="array" aca="1" ref="CH2067" ca="1">CH2068*INDIRECT(CH2052)</f>
        <v>500000</v>
      </c>
      <c r="CI2067" s="80" cm="1">
        <f t="array" aca="1" ref="CI2067" ca="1">CI2068*INDIRECT(CI2052)</f>
        <v>500000</v>
      </c>
      <c r="CJ2067" s="80" cm="1">
        <f t="array" aca="1" ref="CJ2067" ca="1">CJ2068*INDIRECT(CJ2052)</f>
        <v>500000</v>
      </c>
      <c r="CK2067" s="80" cm="1">
        <f t="array" aca="1" ref="CK2067" ca="1">CK2068*INDIRECT(CK2052)</f>
        <v>500000</v>
      </c>
      <c r="CL2067" s="80" cm="1">
        <f t="array" aca="1" ref="CL2067" ca="1">CL2068*INDIRECT(CL2052)</f>
        <v>500000</v>
      </c>
    </row>
    <row r="2068" spans="2:90" x14ac:dyDescent="0.4">
      <c r="B2068" s="141" t="s">
        <v>308</v>
      </c>
      <c r="C2068" s="12"/>
      <c r="D2068" t="s">
        <v>763</v>
      </c>
      <c r="E2068" t="str">
        <f>ROW()&amp;" "&amp;D2068</f>
        <v>2068 LAMORT-S</v>
      </c>
      <c r="F2068" s="12"/>
      <c r="G2068" t="str">
        <f>E2068</f>
        <v>2068 LAMORT-S</v>
      </c>
      <c r="H2068" s="12"/>
      <c r="I2068" s="60"/>
      <c r="J2068" s="60"/>
      <c r="K2068" s="18">
        <v>100</v>
      </c>
      <c r="L2068" s="18">
        <v>100</v>
      </c>
      <c r="M2068" s="18">
        <v>100</v>
      </c>
      <c r="N2068" s="18">
        <v>100</v>
      </c>
      <c r="O2068" s="18">
        <v>100</v>
      </c>
      <c r="P2068" s="18">
        <v>100</v>
      </c>
      <c r="R2068" s="12"/>
      <c r="S2068" s="143" cm="1">
        <f t="array" ref="S2068">IFERROR(INDEX($K:$Q,ROW(),MATCH(S$3,$K$2:$Q$2,0)),0)</f>
        <v>100</v>
      </c>
      <c r="T2068" s="143" cm="1">
        <f t="array" ref="T2068">IFERROR(INDEX($K:$Q,ROW(),MATCH(T$3,$K$2:$Q$2,0)),0)</f>
        <v>100</v>
      </c>
      <c r="U2068" s="143" cm="1">
        <f t="array" ref="U2068">IFERROR(INDEX($K:$Q,ROW(),MATCH(U$3,$K$2:$Q$2,0)),0)</f>
        <v>100</v>
      </c>
      <c r="V2068" s="143" cm="1">
        <f t="array" ref="V2068">IFERROR(INDEX($K:$Q,ROW(),MATCH(V$3,$K$2:$Q$2,0)),0)</f>
        <v>100</v>
      </c>
      <c r="W2068" s="143" cm="1">
        <f t="array" ref="W2068">IFERROR(INDEX($K:$Q,ROW(),MATCH(W$3,$K$2:$Q$2,0)),0)</f>
        <v>100</v>
      </c>
      <c r="X2068" s="143" cm="1">
        <f t="array" ref="X2068">IFERROR(INDEX($K:$Q,ROW(),MATCH(X$3,$K$2:$Q$2,0)),0)</f>
        <v>100</v>
      </c>
      <c r="Y2068" s="143" cm="1">
        <f t="array" ref="Y2068">IFERROR(INDEX($K:$Q,ROW(),MATCH(Y$3,$K$2:$Q$2,0)),0)</f>
        <v>100</v>
      </c>
      <c r="Z2068" s="143" cm="1">
        <f t="array" ref="Z2068">IFERROR(INDEX($K:$Q,ROW(),MATCH(Z$3,$K$2:$Q$2,0)),0)</f>
        <v>100</v>
      </c>
      <c r="AA2068" s="143" cm="1">
        <f t="array" ref="AA2068">IFERROR(INDEX($K:$Q,ROW(),MATCH(AA$3,$K$2:$Q$2,0)),0)</f>
        <v>100</v>
      </c>
      <c r="AB2068" s="143" cm="1">
        <f t="array" ref="AB2068">IFERROR(INDEX($K:$Q,ROW(),MATCH(AB$3,$K$2:$Q$2,0)),0)</f>
        <v>100</v>
      </c>
      <c r="AC2068" s="143" cm="1">
        <f t="array" ref="AC2068">IFERROR(INDEX($K:$Q,ROW(),MATCH(AC$3,$K$2:$Q$2,0)),0)</f>
        <v>100</v>
      </c>
      <c r="AD2068" s="143" cm="1">
        <f t="array" ref="AD2068">IFERROR(INDEX($K:$Q,ROW(),MATCH(AD$3,$K$2:$Q$2,0)),0)</f>
        <v>100</v>
      </c>
      <c r="AE2068" s="143" cm="1">
        <f t="array" ref="AE2068">IFERROR(INDEX($K:$Q,ROW(),MATCH(AE$3,$K$2:$Q$2,0)),0)</f>
        <v>100</v>
      </c>
      <c r="AF2068" s="143" cm="1">
        <f t="array" ref="AF2068">IFERROR(INDEX($K:$Q,ROW(),MATCH(AF$3,$K$2:$Q$2,0)),0)</f>
        <v>100</v>
      </c>
      <c r="AG2068" s="143" cm="1">
        <f t="array" ref="AG2068">IFERROR(INDEX($K:$Q,ROW(),MATCH(AG$3,$K$2:$Q$2,0)),0)</f>
        <v>100</v>
      </c>
      <c r="AH2068" s="143" cm="1">
        <f t="array" ref="AH2068">IFERROR(INDEX($K:$Q,ROW(),MATCH(AH$3,$K$2:$Q$2,0)),0)</f>
        <v>100</v>
      </c>
      <c r="AI2068" s="143" cm="1">
        <f t="array" ref="AI2068">IFERROR(INDEX($K:$Q,ROW(),MATCH(AI$3,$K$2:$Q$2,0)),0)</f>
        <v>100</v>
      </c>
      <c r="AJ2068" s="143" cm="1">
        <f t="array" ref="AJ2068">IFERROR(INDEX($K:$Q,ROW(),MATCH(AJ$3,$K$2:$Q$2,0)),0)</f>
        <v>100</v>
      </c>
      <c r="AK2068" s="143" cm="1">
        <f t="array" ref="AK2068">IFERROR(INDEX($K:$Q,ROW(),MATCH(AK$3,$K$2:$Q$2,0)),0)</f>
        <v>100</v>
      </c>
      <c r="AL2068" s="143" cm="1">
        <f t="array" ref="AL2068">IFERROR(INDEX($K:$Q,ROW(),MATCH(AL$3,$K$2:$Q$2,0)),0)</f>
        <v>100</v>
      </c>
      <c r="AM2068" s="143" cm="1">
        <f t="array" ref="AM2068">IFERROR(INDEX($K:$Q,ROW(),MATCH(AM$3,$K$2:$Q$2,0)),0)</f>
        <v>100</v>
      </c>
      <c r="AN2068" s="143" cm="1">
        <f t="array" ref="AN2068">IFERROR(INDEX($K:$Q,ROW(),MATCH(AN$3,$K$2:$Q$2,0)),0)</f>
        <v>100</v>
      </c>
      <c r="AO2068" s="143" cm="1">
        <f t="array" ref="AO2068">IFERROR(INDEX($K:$Q,ROW(),MATCH(AO$3,$K$2:$Q$2,0)),0)</f>
        <v>100</v>
      </c>
      <c r="AP2068" s="143" cm="1">
        <f t="array" ref="AP2068">IFERROR(INDEX($K:$Q,ROW(),MATCH(AP$3,$K$2:$Q$2,0)),0)</f>
        <v>100</v>
      </c>
      <c r="AQ2068" s="143" cm="1">
        <f t="array" ref="AQ2068">IFERROR(INDEX($K:$Q,ROW(),MATCH(AQ$3,$K$2:$Q$2,0)),0)</f>
        <v>100</v>
      </c>
      <c r="AR2068" s="143" cm="1">
        <f t="array" ref="AR2068">IFERROR(INDEX($K:$Q,ROW(),MATCH(AR$3,$K$2:$Q$2,0)),0)</f>
        <v>100</v>
      </c>
      <c r="AS2068" s="143" cm="1">
        <f t="array" ref="AS2068">IFERROR(INDEX($K:$Q,ROW(),MATCH(AS$3,$K$2:$Q$2,0)),0)</f>
        <v>100</v>
      </c>
      <c r="AT2068" s="143" cm="1">
        <f t="array" ref="AT2068">IFERROR(INDEX($K:$Q,ROW(),MATCH(AT$3,$K$2:$Q$2,0)),0)</f>
        <v>100</v>
      </c>
      <c r="AU2068" s="143" cm="1">
        <f t="array" ref="AU2068">IFERROR(INDEX($K:$Q,ROW(),MATCH(AU$3,$K$2:$Q$2,0)),0)</f>
        <v>100</v>
      </c>
      <c r="AV2068" s="143" cm="1">
        <f t="array" ref="AV2068">IFERROR(INDEX($K:$Q,ROW(),MATCH(AV$3,$K$2:$Q$2,0)),0)</f>
        <v>100</v>
      </c>
      <c r="AW2068" s="143" cm="1">
        <f t="array" ref="AW2068">IFERROR(INDEX($K:$Q,ROW(),MATCH(AW$3,$K$2:$Q$2,0)),0)</f>
        <v>100</v>
      </c>
      <c r="AX2068" s="143" cm="1">
        <f t="array" ref="AX2068">IFERROR(INDEX($K:$Q,ROW(),MATCH(AX$3,$K$2:$Q$2,0)),0)</f>
        <v>100</v>
      </c>
      <c r="AY2068" s="143" cm="1">
        <f t="array" ref="AY2068">IFERROR(INDEX($K:$Q,ROW(),MATCH(AY$3,$K$2:$Q$2,0)),0)</f>
        <v>100</v>
      </c>
      <c r="AZ2068" s="143" cm="1">
        <f t="array" ref="AZ2068">IFERROR(INDEX($K:$Q,ROW(),MATCH(AZ$3,$K$2:$Q$2,0)),0)</f>
        <v>100</v>
      </c>
      <c r="BA2068" s="143" cm="1">
        <f t="array" ref="BA2068">IFERROR(INDEX($K:$Q,ROW(),MATCH(BA$3,$K$2:$Q$2,0)),0)</f>
        <v>100</v>
      </c>
      <c r="BB2068" s="143" cm="1">
        <f t="array" ref="BB2068">IFERROR(INDEX($K:$Q,ROW(),MATCH(BB$3,$K$2:$Q$2,0)),0)</f>
        <v>100</v>
      </c>
      <c r="BC2068" s="143" cm="1">
        <f t="array" ref="BC2068">IFERROR(INDEX($K:$Q,ROW(),MATCH(BC$3,$K$2:$Q$2,0)),0)</f>
        <v>100</v>
      </c>
      <c r="BD2068" s="143" cm="1">
        <f t="array" ref="BD2068">IFERROR(INDEX($K:$Q,ROW(),MATCH(BD$3,$K$2:$Q$2,0)),0)</f>
        <v>100</v>
      </c>
      <c r="BE2068" s="143" cm="1">
        <f t="array" ref="BE2068">IFERROR(INDEX($K:$Q,ROW(),MATCH(BE$3,$K$2:$Q$2,0)),0)</f>
        <v>100</v>
      </c>
      <c r="BF2068" s="143" cm="1">
        <f t="array" ref="BF2068">IFERROR(INDEX($K:$Q,ROW(),MATCH(BF$3,$K$2:$Q$2,0)),0)</f>
        <v>100</v>
      </c>
      <c r="BG2068" s="143" cm="1">
        <f t="array" ref="BG2068">IFERROR(INDEX($K:$Q,ROW(),MATCH(BG$3,$K$2:$Q$2,0)),0)</f>
        <v>100</v>
      </c>
      <c r="BH2068" s="143" cm="1">
        <f t="array" ref="BH2068">IFERROR(INDEX($K:$Q,ROW(),MATCH(BH$3,$K$2:$Q$2,0)),0)</f>
        <v>100</v>
      </c>
      <c r="BI2068" s="143" cm="1">
        <f t="array" ref="BI2068">IFERROR(INDEX($K:$Q,ROW(),MATCH(BI$3,$K$2:$Q$2,0)),0)</f>
        <v>100</v>
      </c>
      <c r="BJ2068" s="143" cm="1">
        <f t="array" ref="BJ2068">IFERROR(INDEX($K:$Q,ROW(),MATCH(BJ$3,$K$2:$Q$2,0)),0)</f>
        <v>100</v>
      </c>
      <c r="BK2068" s="143" cm="1">
        <f t="array" ref="BK2068">IFERROR(INDEX($K:$Q,ROW(),MATCH(BK$3,$K$2:$Q$2,0)),0)</f>
        <v>100</v>
      </c>
      <c r="BL2068" s="143" cm="1">
        <f t="array" ref="BL2068">IFERROR(INDEX($K:$Q,ROW(),MATCH(BL$3,$K$2:$Q$2,0)),0)</f>
        <v>100</v>
      </c>
      <c r="BM2068" s="143" cm="1">
        <f t="array" ref="BM2068">IFERROR(INDEX($K:$Q,ROW(),MATCH(BM$3,$K$2:$Q$2,0)),0)</f>
        <v>100</v>
      </c>
      <c r="BN2068" s="143" cm="1">
        <f t="array" ref="BN2068">IFERROR(INDEX($K:$Q,ROW(),MATCH(BN$3,$K$2:$Q$2,0)),0)</f>
        <v>100</v>
      </c>
      <c r="BO2068" s="143" cm="1">
        <f t="array" ref="BO2068">IFERROR(INDEX($K:$Q,ROW(),MATCH(BO$3,$K$2:$Q$2,0)),0)</f>
        <v>100</v>
      </c>
      <c r="BP2068" s="143" cm="1">
        <f t="array" ref="BP2068">IFERROR(INDEX($K:$Q,ROW(),MATCH(BP$3,$K$2:$Q$2,0)),0)</f>
        <v>100</v>
      </c>
      <c r="BQ2068" s="143" cm="1">
        <f t="array" ref="BQ2068">IFERROR(INDEX($K:$Q,ROW(),MATCH(BQ$3,$K$2:$Q$2,0)),0)</f>
        <v>100</v>
      </c>
      <c r="BR2068" s="143" cm="1">
        <f t="array" ref="BR2068">IFERROR(INDEX($K:$Q,ROW(),MATCH(BR$3,$K$2:$Q$2,0)),0)</f>
        <v>100</v>
      </c>
      <c r="BS2068" s="143" cm="1">
        <f t="array" ref="BS2068">IFERROR(INDEX($K:$Q,ROW(),MATCH(BS$3,$K$2:$Q$2,0)),0)</f>
        <v>100</v>
      </c>
      <c r="BT2068" s="143" cm="1">
        <f t="array" ref="BT2068">IFERROR(INDEX($K:$Q,ROW(),MATCH(BT$3,$K$2:$Q$2,0)),0)</f>
        <v>100</v>
      </c>
      <c r="BU2068" s="143" cm="1">
        <f t="array" ref="BU2068">IFERROR(INDEX($K:$Q,ROW(),MATCH(BU$3,$K$2:$Q$2,0)),0)</f>
        <v>100</v>
      </c>
      <c r="BV2068" s="143" cm="1">
        <f t="array" ref="BV2068">IFERROR(INDEX($K:$Q,ROW(),MATCH(BV$3,$K$2:$Q$2,0)),0)</f>
        <v>100</v>
      </c>
      <c r="BW2068" s="143" cm="1">
        <f t="array" ref="BW2068">IFERROR(INDEX($K:$Q,ROW(),MATCH(BW$3,$K$2:$Q$2,0)),0)</f>
        <v>100</v>
      </c>
      <c r="BX2068" s="143" cm="1">
        <f t="array" ref="BX2068">IFERROR(INDEX($K:$Q,ROW(),MATCH(BX$3,$K$2:$Q$2,0)),0)</f>
        <v>100</v>
      </c>
      <c r="BY2068" s="143" cm="1">
        <f t="array" ref="BY2068">IFERROR(INDEX($K:$Q,ROW(),MATCH(BY$3,$K$2:$Q$2,0)),0)</f>
        <v>100</v>
      </c>
      <c r="BZ2068" s="143" cm="1">
        <f t="array" ref="BZ2068">IFERROR(INDEX($K:$Q,ROW(),MATCH(BZ$3,$K$2:$Q$2,0)),0)</f>
        <v>100</v>
      </c>
      <c r="CA2068" s="143" cm="1">
        <f t="array" ref="CA2068">IFERROR(INDEX($K:$Q,ROW(),MATCH(CA$3,$K$2:$Q$2,0)),0)</f>
        <v>100</v>
      </c>
      <c r="CB2068" s="143" cm="1">
        <f t="array" ref="CB2068">IFERROR(INDEX($K:$Q,ROW(),MATCH(CB$3,$K$2:$Q$2,0)),0)</f>
        <v>100</v>
      </c>
      <c r="CC2068" s="143" cm="1">
        <f t="array" ref="CC2068">IFERROR(INDEX($K:$Q,ROW(),MATCH(CC$3,$K$2:$Q$2,0)),0)</f>
        <v>100</v>
      </c>
      <c r="CD2068" s="143" cm="1">
        <f t="array" ref="CD2068">IFERROR(INDEX($K:$Q,ROW(),MATCH(CD$3,$K$2:$Q$2,0)),0)</f>
        <v>100</v>
      </c>
      <c r="CE2068" s="143" cm="1">
        <f t="array" ref="CE2068">IFERROR(INDEX($K:$Q,ROW(),MATCH(CE$3,$K$2:$Q$2,0)),0)</f>
        <v>100</v>
      </c>
      <c r="CF2068" s="143" cm="1">
        <f t="array" ref="CF2068">IFERROR(INDEX($K:$Q,ROW(),MATCH(CF$3,$K$2:$Q$2,0)),0)</f>
        <v>100</v>
      </c>
      <c r="CG2068" s="143" cm="1">
        <f t="array" ref="CG2068">IFERROR(INDEX($K:$Q,ROW(),MATCH(CG$3,$K$2:$Q$2,0)),0)</f>
        <v>100</v>
      </c>
      <c r="CH2068" s="143" cm="1">
        <f t="array" ref="CH2068">IFERROR(INDEX($K:$Q,ROW(),MATCH(CH$3,$K$2:$Q$2,0)),0)</f>
        <v>100</v>
      </c>
      <c r="CI2068" s="143" cm="1">
        <f t="array" ref="CI2068">IFERROR(INDEX($K:$Q,ROW(),MATCH(CI$3,$K$2:$Q$2,0)),0)</f>
        <v>100</v>
      </c>
      <c r="CJ2068" s="143" cm="1">
        <f t="array" ref="CJ2068">IFERROR(INDEX($K:$Q,ROW(),MATCH(CJ$3,$K$2:$Q$2,0)),0)</f>
        <v>100</v>
      </c>
      <c r="CK2068" s="143" cm="1">
        <f t="array" ref="CK2068">IFERROR(INDEX($K:$Q,ROW(),MATCH(CK$3,$K$2:$Q$2,0)),0)</f>
        <v>100</v>
      </c>
      <c r="CL2068" s="143" cm="1">
        <f t="array" ref="CL2068">IFERROR(INDEX($K:$Q,ROW(),MATCH(CL$3,$K$2:$Q$2,0)),0)</f>
        <v>100</v>
      </c>
    </row>
    <row r="2069" spans="2:90" x14ac:dyDescent="0.4">
      <c r="B2069" s="154" t="str">
        <f>"Prepayment - "&amp;SUBSTITUTE(B2057,":","")</f>
        <v>Prepayment - Volume driven amortizing loan - no defaults</v>
      </c>
      <c r="D2069" t="s">
        <v>763</v>
      </c>
      <c r="E2069" t="str">
        <f>ROW()&amp;" "&amp;D2069</f>
        <v>2069 LAMORT-S</v>
      </c>
      <c r="K2069" s="24">
        <f t="shared" ref="K2069:P2071" si="2485">SUMIF($4:$4,K$2,2069:2069)</f>
        <v>0</v>
      </c>
      <c r="L2069" s="24">
        <f t="shared" si="2485"/>
        <v>0</v>
      </c>
      <c r="M2069" s="24">
        <f t="shared" si="2485"/>
        <v>0</v>
      </c>
      <c r="N2069" s="24">
        <f t="shared" si="2485"/>
        <v>0</v>
      </c>
      <c r="O2069" s="24">
        <f t="shared" si="2485"/>
        <v>0</v>
      </c>
      <c r="P2069" s="24">
        <f t="shared" si="2485"/>
        <v>0</v>
      </c>
      <c r="R2069"/>
      <c r="S2069" s="129">
        <v>0</v>
      </c>
      <c r="T2069" s="129">
        <v>0</v>
      </c>
      <c r="U2069" s="129">
        <v>0</v>
      </c>
      <c r="V2069" s="74">
        <v>0</v>
      </c>
      <c r="W2069" s="74">
        <v>0</v>
      </c>
      <c r="X2069" s="74">
        <v>0</v>
      </c>
      <c r="Y2069" s="74">
        <v>0</v>
      </c>
      <c r="Z2069" s="74">
        <v>0</v>
      </c>
      <c r="AA2069" s="74">
        <v>0</v>
      </c>
      <c r="AB2069" s="74">
        <v>0</v>
      </c>
      <c r="AC2069" s="74">
        <v>0</v>
      </c>
      <c r="AD2069" s="74">
        <v>0</v>
      </c>
      <c r="AE2069" s="74">
        <v>0</v>
      </c>
      <c r="AF2069" s="74">
        <v>0</v>
      </c>
      <c r="AG2069" s="74">
        <v>0</v>
      </c>
      <c r="AH2069" s="74">
        <v>0</v>
      </c>
      <c r="AI2069" s="74">
        <v>0</v>
      </c>
      <c r="AJ2069" s="74">
        <v>0</v>
      </c>
      <c r="AK2069" s="74">
        <v>0</v>
      </c>
      <c r="AL2069" s="74">
        <v>0</v>
      </c>
      <c r="AM2069" s="74">
        <v>0</v>
      </c>
      <c r="AN2069" s="74">
        <v>0</v>
      </c>
      <c r="AO2069" s="74">
        <v>0</v>
      </c>
      <c r="AP2069" s="74">
        <v>0</v>
      </c>
      <c r="AQ2069" s="74">
        <v>0</v>
      </c>
      <c r="AR2069" s="74">
        <v>0</v>
      </c>
      <c r="AS2069" s="74">
        <v>0</v>
      </c>
      <c r="AT2069" s="74">
        <v>0</v>
      </c>
      <c r="AU2069" s="74">
        <v>0</v>
      </c>
      <c r="AV2069" s="74">
        <v>0</v>
      </c>
      <c r="AW2069" s="74">
        <v>0</v>
      </c>
      <c r="AX2069" s="74">
        <v>0</v>
      </c>
      <c r="AY2069" s="74">
        <v>0</v>
      </c>
      <c r="AZ2069" s="74">
        <v>0</v>
      </c>
      <c r="BA2069" s="74">
        <v>0</v>
      </c>
      <c r="BB2069" s="74">
        <v>0</v>
      </c>
      <c r="BC2069" s="74">
        <v>0</v>
      </c>
      <c r="BD2069" s="74">
        <v>0</v>
      </c>
      <c r="BE2069" s="74">
        <v>0</v>
      </c>
      <c r="BF2069" s="74">
        <v>0</v>
      </c>
      <c r="BG2069" s="74">
        <v>0</v>
      </c>
      <c r="BH2069" s="74">
        <v>0</v>
      </c>
      <c r="BI2069" s="74">
        <v>0</v>
      </c>
      <c r="BJ2069" s="74">
        <v>0</v>
      </c>
      <c r="BK2069" s="74">
        <v>0</v>
      </c>
      <c r="BL2069" s="74">
        <v>0</v>
      </c>
      <c r="BM2069" s="74">
        <v>0</v>
      </c>
      <c r="BN2069" s="74">
        <v>0</v>
      </c>
      <c r="BO2069" s="74">
        <v>0</v>
      </c>
      <c r="BP2069" s="74">
        <v>0</v>
      </c>
      <c r="BQ2069" s="74">
        <v>0</v>
      </c>
      <c r="BR2069" s="74">
        <v>0</v>
      </c>
      <c r="BS2069" s="74">
        <v>0</v>
      </c>
      <c r="BT2069" s="74">
        <v>0</v>
      </c>
      <c r="BU2069" s="74">
        <v>0</v>
      </c>
      <c r="BV2069" s="74">
        <v>0</v>
      </c>
      <c r="BW2069" s="74">
        <v>0</v>
      </c>
      <c r="BX2069" s="74">
        <v>0</v>
      </c>
      <c r="BY2069" s="74">
        <v>0</v>
      </c>
      <c r="BZ2069" s="74">
        <v>0</v>
      </c>
      <c r="CA2069" s="74">
        <v>0</v>
      </c>
      <c r="CB2069" s="74">
        <v>0</v>
      </c>
      <c r="CC2069" s="74">
        <v>0</v>
      </c>
      <c r="CD2069" s="74">
        <v>0</v>
      </c>
      <c r="CE2069" s="74">
        <v>0</v>
      </c>
      <c r="CF2069" s="74">
        <v>0</v>
      </c>
      <c r="CG2069" s="74">
        <v>0</v>
      </c>
      <c r="CH2069" s="74">
        <v>0</v>
      </c>
      <c r="CI2069" s="74">
        <v>0</v>
      </c>
      <c r="CJ2069" s="74">
        <v>0</v>
      </c>
      <c r="CK2069" s="74">
        <v>0</v>
      </c>
      <c r="CL2069" s="74">
        <v>0</v>
      </c>
    </row>
    <row r="2070" spans="2:90" x14ac:dyDescent="0.4">
      <c r="B2070" s="154" t="str">
        <f>"Principal payments - "&amp;SUBSTITUTE(B2057,":","")</f>
        <v>Principal payments - Volume driven amortizing loan - no defaults</v>
      </c>
      <c r="D2070" t="s">
        <v>763</v>
      </c>
      <c r="E2070" t="str">
        <f>ROW()&amp;" "&amp;D2070</f>
        <v>2070 LAMORT-S</v>
      </c>
      <c r="K2070" s="134">
        <f t="shared" ca="1" si="2485"/>
        <v>-551748.4211659492</v>
      </c>
      <c r="L2070" s="134">
        <f t="shared" ca="1" si="2485"/>
        <v>-546804.29287257546</v>
      </c>
      <c r="M2070" s="134">
        <f t="shared" ca="1" si="2485"/>
        <v>-542332.53463476256</v>
      </c>
      <c r="N2070" s="134">
        <f t="shared" ca="1" si="2485"/>
        <v>-538288.01544939913</v>
      </c>
      <c r="O2070" s="134">
        <f t="shared" ca="1" si="2485"/>
        <v>-534629.91620278743</v>
      </c>
      <c r="P2070" s="134">
        <f t="shared" ca="1" si="2485"/>
        <v>-531321.31770571833</v>
      </c>
      <c r="R2070"/>
      <c r="S2070" s="221">
        <f t="shared" ref="S2070" ca="1" si="2486">S2082-S2073</f>
        <v>-48124.610281671463</v>
      </c>
      <c r="T2070" s="221">
        <f t="shared" ref="T2070:AX2070" ca="1" si="2487">T2082-T2073</f>
        <v>-95848.18214432901</v>
      </c>
      <c r="U2070" s="221">
        <f t="shared" ca="1" si="2487"/>
        <v>-143174.05757479771</v>
      </c>
      <c r="V2070" s="221">
        <f t="shared" ca="1" si="2487"/>
        <v>-190105.55071001255</v>
      </c>
      <c r="W2070" s="221">
        <f t="shared" ca="1" si="2487"/>
        <v>-236645.94806910056</v>
      </c>
      <c r="X2070" s="221">
        <f t="shared" ca="1" si="2487"/>
        <v>-282798.50878352951</v>
      </c>
      <c r="Y2070" s="221">
        <f t="shared" ca="1" si="2487"/>
        <v>-328566.46482533828</v>
      </c>
      <c r="Z2070" s="221">
        <f t="shared" ca="1" si="2487"/>
        <v>-373953.02123346523</v>
      </c>
      <c r="AA2070" s="221">
        <f t="shared" ca="1" si="2487"/>
        <v>-418961.35633819114</v>
      </c>
      <c r="AB2070" s="221">
        <f t="shared" ca="1" si="2487"/>
        <v>-463594.62198371097</v>
      </c>
      <c r="AC2070" s="221">
        <f t="shared" ca="1" si="2487"/>
        <v>-507855.94374885148</v>
      </c>
      <c r="AD2070" s="221">
        <f t="shared" ca="1" si="2487"/>
        <v>-551748.4211659492</v>
      </c>
      <c r="AE2070" s="221">
        <f t="shared" ca="1" si="2487"/>
        <v>-551317.18432289956</v>
      </c>
      <c r="AF2070" s="221">
        <f t="shared" ca="1" si="2487"/>
        <v>-550889.5411202088</v>
      </c>
      <c r="AG2070" s="221">
        <f t="shared" ca="1" si="2487"/>
        <v>-550465.4616108737</v>
      </c>
      <c r="AH2070" s="221">
        <f t="shared" ca="1" si="2487"/>
        <v>-550044.91609744972</v>
      </c>
      <c r="AI2070" s="221">
        <f t="shared" ca="1" si="2487"/>
        <v>-549627.87512997095</v>
      </c>
      <c r="AJ2070" s="221">
        <f t="shared" ca="1" si="2487"/>
        <v>-549214.3095038879</v>
      </c>
      <c r="AK2070" s="221">
        <f t="shared" ca="1" si="2487"/>
        <v>-548804.19025802216</v>
      </c>
      <c r="AL2070" s="221">
        <f t="shared" ca="1" si="2487"/>
        <v>-548397.48867253866</v>
      </c>
      <c r="AM2070" s="221">
        <f t="shared" ca="1" si="2487"/>
        <v>-547994.17626693414</v>
      </c>
      <c r="AN2070" s="221">
        <f t="shared" ca="1" si="2487"/>
        <v>-547594.22479804303</v>
      </c>
      <c r="AO2070" s="221">
        <f t="shared" ca="1" si="2487"/>
        <v>-547197.60625805939</v>
      </c>
      <c r="AP2070" s="221">
        <f t="shared" ca="1" si="2487"/>
        <v>-546804.29287257546</v>
      </c>
      <c r="AQ2070" s="221">
        <f t="shared" ca="1" si="2487"/>
        <v>-546414.2570986374</v>
      </c>
      <c r="AR2070" s="221">
        <f t="shared" ca="1" si="2487"/>
        <v>-546027.47162281536</v>
      </c>
      <c r="AS2070" s="221">
        <f t="shared" ca="1" si="2487"/>
        <v>-545643.90935929189</v>
      </c>
      <c r="AT2070" s="221">
        <f t="shared" ca="1" si="2487"/>
        <v>-545263.54344796448</v>
      </c>
      <c r="AU2070" s="221">
        <f t="shared" ca="1" si="2487"/>
        <v>-544886.34725256485</v>
      </c>
      <c r="AV2070" s="221">
        <f t="shared" ca="1" si="2487"/>
        <v>-544512.29435879341</v>
      </c>
      <c r="AW2070" s="221">
        <f t="shared" ca="1" si="2487"/>
        <v>-544141.35857247014</v>
      </c>
      <c r="AX2070" s="221">
        <f t="shared" ca="1" si="2487"/>
        <v>-543773.51391769957</v>
      </c>
      <c r="AY2070" s="221">
        <f t="shared" ref="AY2070:CD2070" ca="1" si="2488">AY2082-AY2073</f>
        <v>-543408.73463505204</v>
      </c>
      <c r="AZ2070" s="221">
        <f t="shared" ca="1" si="2488"/>
        <v>-543046.99517975992</v>
      </c>
      <c r="BA2070" s="221">
        <f t="shared" ca="1" si="2488"/>
        <v>-542688.27021992858</v>
      </c>
      <c r="BB2070" s="221">
        <f t="shared" ca="1" si="2488"/>
        <v>-542332.53463476256</v>
      </c>
      <c r="BC2070" s="221">
        <f t="shared" ca="1" si="2488"/>
        <v>-541979.76351280627</v>
      </c>
      <c r="BD2070" s="221">
        <f t="shared" ca="1" si="2488"/>
        <v>-541629.93215019954</v>
      </c>
      <c r="BE2070" s="221">
        <f t="shared" ca="1" si="2488"/>
        <v>-541283.01604894781</v>
      </c>
      <c r="BF2070" s="221">
        <f t="shared" ca="1" si="2488"/>
        <v>-540938.99091520661</v>
      </c>
      <c r="BG2070" s="221">
        <f t="shared" ca="1" si="2488"/>
        <v>-540597.83265757991</v>
      </c>
      <c r="BH2070" s="221">
        <f t="shared" ca="1" si="2488"/>
        <v>-540259.51738543343</v>
      </c>
      <c r="BI2070" s="221">
        <f t="shared" ca="1" si="2488"/>
        <v>-539924.02140722144</v>
      </c>
      <c r="BJ2070" s="221">
        <f t="shared" ca="1" si="2488"/>
        <v>-539591.32122882793</v>
      </c>
      <c r="BK2070" s="221">
        <f t="shared" ca="1" si="2488"/>
        <v>-539261.39355192101</v>
      </c>
      <c r="BL2070" s="221">
        <f t="shared" ca="1" si="2488"/>
        <v>-538934.21527232172</v>
      </c>
      <c r="BM2070" s="221">
        <f t="shared" ca="1" si="2488"/>
        <v>-538609.76347838563</v>
      </c>
      <c r="BN2070" s="221">
        <f t="shared" ca="1" si="2488"/>
        <v>-538288.01544939913</v>
      </c>
      <c r="BO2070" s="221">
        <f t="shared" ca="1" si="2488"/>
        <v>-537968.94865398749</v>
      </c>
      <c r="BP2070" s="221">
        <f t="shared" ca="1" si="2488"/>
        <v>-537652.54074853752</v>
      </c>
      <c r="BQ2070" s="221">
        <f t="shared" ca="1" si="2488"/>
        <v>-537338.76957563311</v>
      </c>
      <c r="BR2070" s="221">
        <f t="shared" ca="1" si="2488"/>
        <v>-537027.61316250276</v>
      </c>
      <c r="BS2070" s="221">
        <f t="shared" ca="1" si="2488"/>
        <v>-536719.04971948196</v>
      </c>
      <c r="BT2070" s="221">
        <f t="shared" ca="1" si="2488"/>
        <v>-536413.05763848627</v>
      </c>
      <c r="BU2070" s="221">
        <f t="shared" ca="1" si="2488"/>
        <v>-536109.61549149884</v>
      </c>
      <c r="BV2070" s="221">
        <f t="shared" ca="1" si="2488"/>
        <v>-535808.70202906977</v>
      </c>
      <c r="BW2070" s="221">
        <f t="shared" ca="1" si="2488"/>
        <v>-535510.29617882753</v>
      </c>
      <c r="BX2070" s="221">
        <f t="shared" ca="1" si="2488"/>
        <v>-535214.37704400392</v>
      </c>
      <c r="BY2070" s="221">
        <f t="shared" ca="1" si="2488"/>
        <v>-534920.9239019705</v>
      </c>
      <c r="BZ2070" s="221">
        <f t="shared" ca="1" si="2488"/>
        <v>-534629.91620278743</v>
      </c>
      <c r="CA2070" s="221">
        <f t="shared" ca="1" si="2488"/>
        <v>-534341.33356776426</v>
      </c>
      <c r="CB2070" s="221">
        <f t="shared" ca="1" si="2488"/>
        <v>-534055.15578803292</v>
      </c>
      <c r="CC2070" s="221">
        <f t="shared" ca="1" si="2488"/>
        <v>-533771.36282313254</v>
      </c>
      <c r="CD2070" s="221">
        <f t="shared" ca="1" si="2488"/>
        <v>-533489.93479960645</v>
      </c>
      <c r="CE2070" s="221">
        <f t="shared" ref="CE2070:CK2070" ca="1" si="2489">CE2082-CE2073</f>
        <v>-533210.85200960981</v>
      </c>
      <c r="CF2070" s="221">
        <f t="shared" ca="1" si="2489"/>
        <v>-532934.09490952967</v>
      </c>
      <c r="CG2070" s="221">
        <f t="shared" ca="1" si="2489"/>
        <v>-532659.64411861694</v>
      </c>
      <c r="CH2070" s="221">
        <f t="shared" ca="1" si="2489"/>
        <v>-532387.48041762842</v>
      </c>
      <c r="CI2070" s="221">
        <f t="shared" ca="1" si="2489"/>
        <v>-532117.58474748151</v>
      </c>
      <c r="CJ2070" s="221">
        <f t="shared" ca="1" si="2489"/>
        <v>-531849.93820791924</v>
      </c>
      <c r="CK2070" s="221">
        <f t="shared" ca="1" si="2489"/>
        <v>-531584.52205618657</v>
      </c>
      <c r="CL2070" s="221">
        <f t="shared" ref="CL2070" ca="1" si="2490">CL2082-CL2073</f>
        <v>-531321.31770571833</v>
      </c>
    </row>
    <row r="2071" spans="2:90" x14ac:dyDescent="0.4">
      <c r="B2071" s="123" t="str">
        <f>"Loan - "&amp;SUBSTITUTE(B2057,":","")</f>
        <v>Loan - Volume driven amortizing loan - no defaults</v>
      </c>
      <c r="C2071" t="s">
        <v>240</v>
      </c>
      <c r="D2071" t="s">
        <v>763</v>
      </c>
      <c r="E2071" t="str">
        <f t="shared" si="2479"/>
        <v>2071 LAMORT-S</v>
      </c>
      <c r="F2071" s="27"/>
      <c r="G2071" s="57"/>
      <c r="I2071" s="74"/>
      <c r="J2071" s="74"/>
      <c r="K2071" s="33">
        <f t="shared" ca="1" si="2485"/>
        <v>2358623.3131410531</v>
      </c>
      <c r="L2071" s="33">
        <f t="shared" ca="1" si="2485"/>
        <v>1770272.0462295902</v>
      </c>
      <c r="M2071" s="33">
        <f t="shared" ca="1" si="2485"/>
        <v>1238132.8159298496</v>
      </c>
      <c r="N2071" s="33">
        <f t="shared" ca="1" si="2485"/>
        <v>756835.03287159931</v>
      </c>
      <c r="O2071" s="33">
        <f t="shared" ca="1" si="2485"/>
        <v>321521.22252481221</v>
      </c>
      <c r="P2071" s="33">
        <f t="shared" ca="1" si="2485"/>
        <v>-72201.998626414454</v>
      </c>
      <c r="Q2071" s="33"/>
      <c r="R2071" s="53">
        <f ca="1">S2066</f>
        <v>0</v>
      </c>
      <c r="S2071" s="93">
        <f t="shared" ref="S2071" ca="1" si="2491">SUM(S2069:S2070,S2066:S2067)</f>
        <v>451875.38971832854</v>
      </c>
      <c r="T2071" s="93">
        <f t="shared" ref="T2071:AX2071" ca="1" si="2492">SUM(T2069:T2070,T2066:T2067)</f>
        <v>856027.20757399953</v>
      </c>
      <c r="U2071" s="93">
        <f t="shared" ca="1" si="2492"/>
        <v>1212853.1499992018</v>
      </c>
      <c r="V2071" s="93">
        <f t="shared" ca="1" si="2492"/>
        <v>1522747.5992891891</v>
      </c>
      <c r="W2071" s="93">
        <f t="shared" ca="1" si="2492"/>
        <v>1786101.6512200886</v>
      </c>
      <c r="X2071" s="93">
        <f t="shared" ca="1" si="2492"/>
        <v>2003303.1424365591</v>
      </c>
      <c r="Y2071" s="93">
        <f t="shared" ca="1" si="2492"/>
        <v>2174736.6776112206</v>
      </c>
      <c r="Z2071" s="93">
        <f t="shared" ca="1" si="2492"/>
        <v>2300783.6563777551</v>
      </c>
      <c r="AA2071" s="93">
        <f t="shared" ca="1" si="2492"/>
        <v>2381822.3000395643</v>
      </c>
      <c r="AB2071" s="93">
        <f t="shared" ca="1" si="2492"/>
        <v>2418227.6780558536</v>
      </c>
      <c r="AC2071" s="93">
        <f t="shared" ca="1" si="2492"/>
        <v>2410371.7343070023</v>
      </c>
      <c r="AD2071" s="93">
        <f t="shared" ca="1" si="2492"/>
        <v>2358623.3131410531</v>
      </c>
      <c r="AE2071" s="93">
        <f t="shared" ca="1" si="2492"/>
        <v>2307306.1288181534</v>
      </c>
      <c r="AF2071" s="93">
        <f t="shared" ca="1" si="2492"/>
        <v>2256416.5876979446</v>
      </c>
      <c r="AG2071" s="93">
        <f t="shared" ca="1" si="2492"/>
        <v>2205951.1260870709</v>
      </c>
      <c r="AH2071" s="93">
        <f t="shared" ca="1" si="2492"/>
        <v>2155906.2099896213</v>
      </c>
      <c r="AI2071" s="93">
        <f t="shared" ca="1" si="2492"/>
        <v>2106278.3348596506</v>
      </c>
      <c r="AJ2071" s="93">
        <f t="shared" ca="1" si="2492"/>
        <v>2057064.0253557628</v>
      </c>
      <c r="AK2071" s="93">
        <f t="shared" ca="1" si="2492"/>
        <v>2008259.8350977406</v>
      </c>
      <c r="AL2071" s="93">
        <f t="shared" ca="1" si="2492"/>
        <v>1959862.346425202</v>
      </c>
      <c r="AM2071" s="93">
        <f t="shared" ca="1" si="2492"/>
        <v>1911868.170158268</v>
      </c>
      <c r="AN2071" s="93">
        <f t="shared" ca="1" si="2492"/>
        <v>1864273.9453602249</v>
      </c>
      <c r="AO2071" s="93">
        <f t="shared" ca="1" si="2492"/>
        <v>1817076.3391021655</v>
      </c>
      <c r="AP2071" s="93">
        <f t="shared" ca="1" si="2492"/>
        <v>1770272.0462295902</v>
      </c>
      <c r="AQ2071" s="93">
        <f t="shared" ca="1" si="2492"/>
        <v>1723857.7891309527</v>
      </c>
      <c r="AR2071" s="93">
        <f t="shared" ca="1" si="2492"/>
        <v>1677830.3175081373</v>
      </c>
      <c r="AS2071" s="93">
        <f t="shared" ca="1" si="2492"/>
        <v>1632186.4081488454</v>
      </c>
      <c r="AT2071" s="93">
        <f t="shared" ca="1" si="2492"/>
        <v>1586922.8647008808</v>
      </c>
      <c r="AU2071" s="93">
        <f t="shared" ca="1" si="2492"/>
        <v>1542036.5174483159</v>
      </c>
      <c r="AV2071" s="93">
        <f t="shared" ca="1" si="2492"/>
        <v>1497524.2230895224</v>
      </c>
      <c r="AW2071" s="93">
        <f t="shared" ca="1" si="2492"/>
        <v>1453382.8645170522</v>
      </c>
      <c r="AX2071" s="93">
        <f t="shared" ca="1" si="2492"/>
        <v>1409609.3505993527</v>
      </c>
      <c r="AY2071" s="93">
        <f t="shared" ref="AY2071:CD2071" ca="1" si="2493">SUM(AY2069:AY2070,AY2066:AY2067)</f>
        <v>1366200.6159643007</v>
      </c>
      <c r="AZ2071" s="93">
        <f t="shared" ca="1" si="2493"/>
        <v>1323153.6207845407</v>
      </c>
      <c r="BA2071" s="93">
        <f t="shared" ca="1" si="2493"/>
        <v>1280465.3505646121</v>
      </c>
      <c r="BB2071" s="93">
        <f t="shared" ca="1" si="2493"/>
        <v>1238132.8159298496</v>
      </c>
      <c r="BC2071" s="93">
        <f t="shared" ca="1" si="2493"/>
        <v>1196153.0524170434</v>
      </c>
      <c r="BD2071" s="93">
        <f t="shared" ca="1" si="2493"/>
        <v>1154523.1202668438</v>
      </c>
      <c r="BE2071" s="93">
        <f t="shared" ca="1" si="2493"/>
        <v>1113240.104217896</v>
      </c>
      <c r="BF2071" s="93">
        <f t="shared" ca="1" si="2493"/>
        <v>1072301.1133026895</v>
      </c>
      <c r="BG2071" s="93">
        <f t="shared" ca="1" si="2493"/>
        <v>1031703.2806451096</v>
      </c>
      <c r="BH2071" s="93">
        <f t="shared" ca="1" si="2493"/>
        <v>991443.76325967617</v>
      </c>
      <c r="BI2071" s="93">
        <f t="shared" ca="1" si="2493"/>
        <v>951519.74185245472</v>
      </c>
      <c r="BJ2071" s="93">
        <f t="shared" ca="1" si="2493"/>
        <v>911928.42062362679</v>
      </c>
      <c r="BK2071" s="93">
        <f t="shared" ca="1" si="2493"/>
        <v>872667.02707170579</v>
      </c>
      <c r="BL2071" s="93">
        <f t="shared" ca="1" si="2493"/>
        <v>833732.81179938407</v>
      </c>
      <c r="BM2071" s="93">
        <f t="shared" ca="1" si="2493"/>
        <v>795123.04832099844</v>
      </c>
      <c r="BN2071" s="93">
        <f t="shared" ca="1" si="2493"/>
        <v>756835.03287159931</v>
      </c>
      <c r="BO2071" s="93">
        <f t="shared" ca="1" si="2493"/>
        <v>718866.08421761182</v>
      </c>
      <c r="BP2071" s="93">
        <f t="shared" ca="1" si="2493"/>
        <v>681213.5434690743</v>
      </c>
      <c r="BQ2071" s="93">
        <f t="shared" ca="1" si="2493"/>
        <v>643874.77389344119</v>
      </c>
      <c r="BR2071" s="93">
        <f t="shared" ca="1" si="2493"/>
        <v>606847.16073093843</v>
      </c>
      <c r="BS2071" s="93">
        <f t="shared" ca="1" si="2493"/>
        <v>570128.11101145647</v>
      </c>
      <c r="BT2071" s="93">
        <f t="shared" ca="1" si="2493"/>
        <v>533715.0533729702</v>
      </c>
      <c r="BU2071" s="93">
        <f t="shared" ca="1" si="2493"/>
        <v>497605.43788147136</v>
      </c>
      <c r="BV2071" s="93">
        <f t="shared" ca="1" si="2493"/>
        <v>461796.73585240159</v>
      </c>
      <c r="BW2071" s="93">
        <f t="shared" ca="1" si="2493"/>
        <v>426286.43967357406</v>
      </c>
      <c r="BX2071" s="93">
        <f t="shared" ca="1" si="2493"/>
        <v>391072.06262957014</v>
      </c>
      <c r="BY2071" s="93">
        <f t="shared" ca="1" si="2493"/>
        <v>356151.13872759964</v>
      </c>
      <c r="BZ2071" s="93">
        <f t="shared" ca="1" si="2493"/>
        <v>321521.22252481221</v>
      </c>
      <c r="CA2071" s="93">
        <f t="shared" ca="1" si="2493"/>
        <v>287179.88895704795</v>
      </c>
      <c r="CB2071" s="93">
        <f t="shared" ca="1" si="2493"/>
        <v>253124.73316901503</v>
      </c>
      <c r="CC2071" s="93">
        <f t="shared" ca="1" si="2493"/>
        <v>219353.37034588249</v>
      </c>
      <c r="CD2071" s="93">
        <f t="shared" ca="1" si="2493"/>
        <v>185863.43554627604</v>
      </c>
      <c r="CE2071" s="93">
        <f t="shared" ref="CE2071:CK2071" ca="1" si="2494">SUM(CE2069:CE2070,CE2066:CE2067)</f>
        <v>152652.58353666624</v>
      </c>
      <c r="CF2071" s="93">
        <f t="shared" ca="1" si="2494"/>
        <v>119718.48862713657</v>
      </c>
      <c r="CG2071" s="93">
        <f t="shared" ca="1" si="2494"/>
        <v>87058.844508519629</v>
      </c>
      <c r="CH2071" s="93">
        <f t="shared" ca="1" si="2494"/>
        <v>54671.364090891206</v>
      </c>
      <c r="CI2071" s="93">
        <f t="shared" ca="1" si="2494"/>
        <v>22553.779343409697</v>
      </c>
      <c r="CJ2071" s="93">
        <f t="shared" ca="1" si="2494"/>
        <v>-9296.1588645095471</v>
      </c>
      <c r="CK2071" s="93">
        <f t="shared" ca="1" si="2494"/>
        <v>-40880.680920696119</v>
      </c>
      <c r="CL2071" s="93">
        <f t="shared" ref="CL2071" ca="1" si="2495">SUM(CL2069:CL2070,CL2066:CL2067)</f>
        <v>-72201.998626414454</v>
      </c>
    </row>
    <row r="2072" spans="2:90" x14ac:dyDescent="0.4">
      <c r="B2072" s="122"/>
      <c r="C2072" s="57"/>
      <c r="D2072" t="s">
        <v>763</v>
      </c>
      <c r="E2072" t="str">
        <f t="shared" si="2479"/>
        <v>2072 LAMORT-S</v>
      </c>
      <c r="G2072" s="57" t="s">
        <v>244</v>
      </c>
      <c r="R2072"/>
      <c r="S2072" s="62"/>
      <c r="T2072" s="62"/>
      <c r="U2072" s="62"/>
      <c r="V2072" s="62"/>
      <c r="W2072" s="62"/>
      <c r="X2072" s="62"/>
      <c r="Y2072" s="62"/>
      <c r="Z2072" s="62"/>
      <c r="AA2072" s="62"/>
      <c r="AB2072" s="62"/>
      <c r="AC2072" s="62"/>
      <c r="AD2072" s="62"/>
      <c r="AE2072" s="62"/>
      <c r="AF2072" s="62"/>
      <c r="AG2072" s="62"/>
      <c r="AH2072" s="62"/>
      <c r="AI2072" s="62"/>
      <c r="AJ2072" s="62"/>
      <c r="AK2072" s="62"/>
      <c r="AL2072" s="62"/>
      <c r="AM2072" s="62"/>
      <c r="AN2072" s="62"/>
      <c r="AO2072" s="62"/>
      <c r="AP2072" s="62"/>
      <c r="AQ2072" s="62"/>
      <c r="AR2072" s="62"/>
      <c r="AS2072" s="62"/>
      <c r="AT2072" s="62"/>
      <c r="AU2072" s="62"/>
      <c r="AV2072" s="62"/>
      <c r="AW2072" s="62"/>
      <c r="AX2072" s="62"/>
      <c r="AY2072" s="62"/>
      <c r="AZ2072" s="62"/>
      <c r="BA2072" s="62"/>
      <c r="BB2072" s="62"/>
      <c r="BC2072" s="62"/>
      <c r="BD2072" s="62"/>
      <c r="BE2072" s="62"/>
      <c r="BF2072" s="62"/>
      <c r="BG2072" s="62"/>
      <c r="BH2072" s="62"/>
      <c r="BI2072" s="62"/>
      <c r="BJ2072" s="62"/>
      <c r="BK2072" s="62"/>
      <c r="BL2072" s="62"/>
      <c r="BM2072" s="62"/>
      <c r="BN2072" s="62"/>
      <c r="BO2072" s="62"/>
      <c r="BP2072" s="62"/>
      <c r="BQ2072" s="62"/>
      <c r="BR2072" s="62"/>
      <c r="BS2072" s="62"/>
      <c r="BT2072" s="62"/>
      <c r="BU2072" s="62"/>
      <c r="BV2072" s="62"/>
      <c r="BW2072" s="62"/>
      <c r="BX2072" s="62"/>
      <c r="BY2072" s="62"/>
      <c r="BZ2072" s="62"/>
      <c r="CA2072" s="62"/>
      <c r="CB2072" s="62"/>
      <c r="CC2072" s="62"/>
      <c r="CD2072" s="62"/>
      <c r="CE2072" s="62"/>
      <c r="CF2072" s="62"/>
      <c r="CG2072" s="62"/>
      <c r="CH2072" s="62"/>
      <c r="CI2072" s="62"/>
      <c r="CJ2072" s="62"/>
      <c r="CK2072" s="62"/>
      <c r="CL2072" s="62"/>
    </row>
    <row r="2073" spans="2:90" x14ac:dyDescent="0.4">
      <c r="B2073" s="123" t="str">
        <f>"Interest income - "&amp;SUBSTITUTE(B2057,":","")</f>
        <v>Interest income - Volume driven amortizing loan - no defaults</v>
      </c>
      <c r="C2073" t="s">
        <v>198</v>
      </c>
      <c r="D2073" t="s">
        <v>763</v>
      </c>
      <c r="E2073" t="str">
        <f t="shared" si="2479"/>
        <v>2073 LAMORT-S</v>
      </c>
      <c r="G2073" s="57"/>
      <c r="I2073" s="93"/>
      <c r="J2073" s="93"/>
      <c r="K2073" s="28">
        <f t="shared" ref="K2073:P2073" ca="1" si="2496">SUMIF($3:$3,K$2,2073:2073)</f>
        <v>212657.08488857304</v>
      </c>
      <c r="L2073" s="28">
        <f t="shared" ca="1" si="2496"/>
        <v>258407.3863507738</v>
      </c>
      <c r="M2073" s="28">
        <f t="shared" ca="1" si="2496"/>
        <v>202195.34973905084</v>
      </c>
      <c r="N2073" s="28">
        <f t="shared" ca="1" si="2496"/>
        <v>151353.90249756069</v>
      </c>
      <c r="O2073" s="28">
        <f t="shared" ca="1" si="2496"/>
        <v>105369.92978609759</v>
      </c>
      <c r="P2073" s="28">
        <f t="shared" ca="1" si="2496"/>
        <v>63779.340590537104</v>
      </c>
      <c r="R2073" s="27"/>
      <c r="S2073" s="93">
        <f t="shared" ref="S2073" ca="1" si="2497">SUM(S2066:S2067,S2069)*$H2060/12</f>
        <v>4166.666666666667</v>
      </c>
      <c r="T2073" s="93">
        <f t="shared" ref="T2073:AX2073" ca="1" si="2498">SUM(T2066:T2067,T2069)*$H2060/12</f>
        <v>7932.2949143194055</v>
      </c>
      <c r="U2073" s="93">
        <f t="shared" ca="1" si="2498"/>
        <v>11300.226729783331</v>
      </c>
      <c r="V2073" s="93">
        <f t="shared" ca="1" si="2498"/>
        <v>14273.776249993351</v>
      </c>
      <c r="W2073" s="93">
        <f t="shared" ca="1" si="2498"/>
        <v>16856.229994076577</v>
      </c>
      <c r="X2073" s="93">
        <f t="shared" ca="1" si="2498"/>
        <v>19050.847093500739</v>
      </c>
      <c r="Y2073" s="93">
        <f t="shared" ca="1" si="2498"/>
        <v>20860.859520304661</v>
      </c>
      <c r="Z2073" s="93">
        <f t="shared" ca="1" si="2498"/>
        <v>22289.472313426839</v>
      </c>
      <c r="AA2073" s="93">
        <f t="shared" ca="1" si="2498"/>
        <v>23339.86380314796</v>
      </c>
      <c r="AB2073" s="93">
        <f t="shared" ca="1" si="2498"/>
        <v>24015.185833663036</v>
      </c>
      <c r="AC2073" s="93">
        <f t="shared" ca="1" si="2498"/>
        <v>24318.56398379878</v>
      </c>
      <c r="AD2073" s="93">
        <f t="shared" ca="1" si="2498"/>
        <v>24253.097785891689</v>
      </c>
      <c r="AE2073" s="93">
        <f t="shared" ca="1" si="2498"/>
        <v>23821.860942842108</v>
      </c>
      <c r="AF2073" s="93">
        <f t="shared" ca="1" si="2498"/>
        <v>23394.217740151278</v>
      </c>
      <c r="AG2073" s="93">
        <f t="shared" ca="1" si="2498"/>
        <v>22970.138230816203</v>
      </c>
      <c r="AH2073" s="93">
        <f t="shared" ca="1" si="2498"/>
        <v>22549.592717392257</v>
      </c>
      <c r="AI2073" s="93">
        <f t="shared" ca="1" si="2498"/>
        <v>22132.551749913513</v>
      </c>
      <c r="AJ2073" s="93">
        <f t="shared" ca="1" si="2498"/>
        <v>21718.986123830422</v>
      </c>
      <c r="AK2073" s="93">
        <f t="shared" ca="1" si="2498"/>
        <v>21308.866877964691</v>
      </c>
      <c r="AL2073" s="93">
        <f t="shared" ca="1" si="2498"/>
        <v>20902.165292481171</v>
      </c>
      <c r="AM2073" s="93">
        <f t="shared" ca="1" si="2498"/>
        <v>20498.852886876684</v>
      </c>
      <c r="AN2073" s="93">
        <f t="shared" ca="1" si="2498"/>
        <v>20098.901417985569</v>
      </c>
      <c r="AO2073" s="93">
        <f t="shared" ca="1" si="2498"/>
        <v>19702.282878001872</v>
      </c>
      <c r="AP2073" s="93">
        <f t="shared" ca="1" si="2498"/>
        <v>19308.969492518048</v>
      </c>
      <c r="AQ2073" s="93">
        <f t="shared" ca="1" si="2498"/>
        <v>18918.93371857992</v>
      </c>
      <c r="AR2073" s="93">
        <f t="shared" ca="1" si="2498"/>
        <v>18532.148242757939</v>
      </c>
      <c r="AS2073" s="93">
        <f t="shared" ca="1" si="2498"/>
        <v>18148.585979234478</v>
      </c>
      <c r="AT2073" s="93">
        <f t="shared" ca="1" si="2498"/>
        <v>17768.220067907048</v>
      </c>
      <c r="AU2073" s="93">
        <f t="shared" ca="1" si="2498"/>
        <v>17391.02387250734</v>
      </c>
      <c r="AV2073" s="93">
        <f t="shared" ca="1" si="2498"/>
        <v>17016.970978735964</v>
      </c>
      <c r="AW2073" s="93">
        <f t="shared" ca="1" si="2498"/>
        <v>16646.035192412688</v>
      </c>
      <c r="AX2073" s="93">
        <f t="shared" ca="1" si="2498"/>
        <v>16278.190537642104</v>
      </c>
      <c r="AY2073" s="93">
        <f t="shared" ref="AY2073:CD2073" ca="1" si="2499">SUM(AY2066:AY2067,AY2069)*$H2060/12</f>
        <v>15913.411254994608</v>
      </c>
      <c r="AZ2073" s="93">
        <f t="shared" ca="1" si="2499"/>
        <v>15551.671799702506</v>
      </c>
      <c r="BA2073" s="93">
        <f t="shared" ca="1" si="2499"/>
        <v>15192.946839871174</v>
      </c>
      <c r="BB2073" s="93">
        <f t="shared" ca="1" si="2499"/>
        <v>14837.211254705102</v>
      </c>
      <c r="BC2073" s="93">
        <f t="shared" ca="1" si="2499"/>
        <v>14484.440132748749</v>
      </c>
      <c r="BD2073" s="93">
        <f t="shared" ca="1" si="2499"/>
        <v>14134.608770142027</v>
      </c>
      <c r="BE2073" s="93">
        <f t="shared" ca="1" si="2499"/>
        <v>13787.692668890368</v>
      </c>
      <c r="BF2073" s="93">
        <f t="shared" ca="1" si="2499"/>
        <v>13443.667535149134</v>
      </c>
      <c r="BG2073" s="93">
        <f t="shared" ca="1" si="2499"/>
        <v>13102.509277522413</v>
      </c>
      <c r="BH2073" s="93">
        <f t="shared" ca="1" si="2499"/>
        <v>12764.194005375915</v>
      </c>
      <c r="BI2073" s="93">
        <f t="shared" ca="1" si="2499"/>
        <v>12428.69802716397</v>
      </c>
      <c r="BJ2073" s="93">
        <f t="shared" ca="1" si="2499"/>
        <v>12095.997848770457</v>
      </c>
      <c r="BK2073" s="93">
        <f t="shared" ca="1" si="2499"/>
        <v>11766.070171863556</v>
      </c>
      <c r="BL2073" s="93">
        <f t="shared" ca="1" si="2499"/>
        <v>11438.891892264217</v>
      </c>
      <c r="BM2073" s="93">
        <f t="shared" ca="1" si="2499"/>
        <v>11114.440098328203</v>
      </c>
      <c r="BN2073" s="93">
        <f t="shared" ca="1" si="2499"/>
        <v>10792.692069341654</v>
      </c>
      <c r="BO2073" s="93">
        <f t="shared" ca="1" si="2499"/>
        <v>10473.625273929994</v>
      </c>
      <c r="BP2073" s="93">
        <f t="shared" ca="1" si="2499"/>
        <v>10157.217368480098</v>
      </c>
      <c r="BQ2073" s="93">
        <f t="shared" ca="1" si="2499"/>
        <v>9843.4461955756178</v>
      </c>
      <c r="BR2073" s="93">
        <f t="shared" ca="1" si="2499"/>
        <v>9532.289782445343</v>
      </c>
      <c r="BS2073" s="93">
        <f t="shared" ca="1" si="2499"/>
        <v>9223.7263394244874</v>
      </c>
      <c r="BT2073" s="93">
        <f t="shared" ca="1" si="2499"/>
        <v>8917.7342584288035</v>
      </c>
      <c r="BU2073" s="93">
        <f t="shared" ca="1" si="2499"/>
        <v>8614.2921114414185</v>
      </c>
      <c r="BV2073" s="93">
        <f t="shared" ca="1" si="2499"/>
        <v>8313.378649012262</v>
      </c>
      <c r="BW2073" s="93">
        <f t="shared" ca="1" si="2499"/>
        <v>8014.9727987700135</v>
      </c>
      <c r="BX2073" s="93">
        <f t="shared" ca="1" si="2499"/>
        <v>7719.0536639464508</v>
      </c>
      <c r="BY2073" s="93">
        <f t="shared" ca="1" si="2499"/>
        <v>7425.6005219130848</v>
      </c>
      <c r="BZ2073" s="93">
        <f t="shared" ca="1" si="2499"/>
        <v>7134.5928227299983</v>
      </c>
      <c r="CA2073" s="93">
        <f t="shared" ca="1" si="2499"/>
        <v>6846.0101877067691</v>
      </c>
      <c r="CB2073" s="93">
        <f t="shared" ca="1" si="2499"/>
        <v>6559.8324079753993</v>
      </c>
      <c r="CC2073" s="93">
        <f t="shared" ca="1" si="2499"/>
        <v>6276.0394430751257</v>
      </c>
      <c r="CD2073" s="93">
        <f t="shared" ca="1" si="2499"/>
        <v>5994.6114195490218</v>
      </c>
      <c r="CE2073" s="93">
        <f t="shared" ref="CE2073:CK2073" ca="1" si="2500">SUM(CE2066:CE2067,CE2069)*$H2060/12</f>
        <v>5715.5286295523001</v>
      </c>
      <c r="CF2073" s="93">
        <f t="shared" ca="1" si="2500"/>
        <v>5438.7715294722193</v>
      </c>
      <c r="CG2073" s="93">
        <f t="shared" ca="1" si="2500"/>
        <v>5164.3207385594715</v>
      </c>
      <c r="CH2073" s="93">
        <f t="shared" ca="1" si="2500"/>
        <v>4892.1570375709971</v>
      </c>
      <c r="CI2073" s="93">
        <f t="shared" ca="1" si="2500"/>
        <v>4622.2613674240938</v>
      </c>
      <c r="CJ2073" s="93">
        <f t="shared" ca="1" si="2500"/>
        <v>4354.6148278617475</v>
      </c>
      <c r="CK2073" s="93">
        <f t="shared" ca="1" si="2500"/>
        <v>4089.1986761290877</v>
      </c>
      <c r="CL2073" s="93">
        <f t="shared" ref="CL2073" ca="1" si="2501">SUM(CL2066:CL2067,CL2069)*$H2060/12</f>
        <v>3825.9943256608658</v>
      </c>
    </row>
    <row r="2074" spans="2:90" x14ac:dyDescent="0.4">
      <c r="B2074" s="122"/>
      <c r="C2074" s="57"/>
      <c r="D2074" t="s">
        <v>763</v>
      </c>
      <c r="E2074" t="str">
        <f t="shared" si="2479"/>
        <v>2074 LAMORT-S</v>
      </c>
      <c r="G2074" s="57"/>
      <c r="R2074"/>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c r="AX2074" s="1"/>
      <c r="AY2074" s="1"/>
      <c r="AZ2074" s="1"/>
      <c r="BA2074" s="1"/>
      <c r="BB2074" s="1"/>
      <c r="BC2074" s="1"/>
      <c r="BD2074" s="1"/>
      <c r="BE2074" s="1"/>
      <c r="BF2074" s="1"/>
      <c r="BG2074" s="1"/>
      <c r="BH2074" s="1"/>
      <c r="BI2074" s="1"/>
      <c r="BJ2074" s="1"/>
      <c r="BK2074" s="1"/>
      <c r="BL2074" s="1"/>
      <c r="BM2074" s="1"/>
      <c r="BN2074" s="1"/>
      <c r="BO2074" s="1"/>
      <c r="BP2074" s="1"/>
      <c r="BQ2074" s="1"/>
      <c r="BR2074" s="1"/>
      <c r="BS2074" s="1"/>
      <c r="BT2074" s="1"/>
      <c r="BU2074" s="1"/>
      <c r="BV2074" s="1"/>
      <c r="BW2074" s="1"/>
      <c r="BX2074" s="1"/>
      <c r="BY2074" s="1"/>
      <c r="BZ2074" s="1"/>
      <c r="CA2074" s="1"/>
      <c r="CB2074" s="1"/>
      <c r="CC2074" s="1"/>
      <c r="CD2074" s="1"/>
      <c r="CE2074" s="1"/>
      <c r="CF2074" s="1"/>
      <c r="CG2074" s="1"/>
      <c r="CH2074" s="1"/>
      <c r="CI2074" s="1"/>
      <c r="CJ2074" s="1"/>
      <c r="CK2074" s="1"/>
      <c r="CL2074" s="1"/>
    </row>
    <row r="2075" spans="2:90" x14ac:dyDescent="0.4">
      <c r="B2075" s="95" t="s">
        <v>309</v>
      </c>
      <c r="C2075" s="57"/>
      <c r="D2075" t="s">
        <v>763</v>
      </c>
      <c r="E2075" t="str">
        <f>ROW()&amp;" "&amp;D2075</f>
        <v>2075 LAMORT-S</v>
      </c>
      <c r="G2075" s="57"/>
      <c r="R2075"/>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c r="AX2075" s="1"/>
      <c r="AY2075" s="1"/>
      <c r="AZ2075" s="1"/>
      <c r="BA2075" s="1"/>
      <c r="BB2075" s="1"/>
      <c r="BC2075" s="1"/>
      <c r="BD2075" s="1"/>
      <c r="BE2075" s="1"/>
      <c r="BF2075" s="1"/>
      <c r="BG2075" s="1"/>
      <c r="BH2075" s="1"/>
      <c r="BI2075" s="1"/>
      <c r="BJ2075" s="1"/>
      <c r="BK2075" s="1"/>
      <c r="BL2075" s="1"/>
      <c r="BM2075" s="1"/>
      <c r="BN2075" s="1"/>
      <c r="BO2075" s="1"/>
      <c r="BP2075" s="1"/>
      <c r="BQ2075" s="1"/>
      <c r="BR2075" s="1"/>
      <c r="BS2075" s="1"/>
      <c r="BT2075" s="1"/>
      <c r="BU2075" s="1"/>
      <c r="BV2075" s="1"/>
      <c r="BW2075" s="1"/>
      <c r="BX2075" s="1"/>
      <c r="BY2075" s="1"/>
      <c r="BZ2075" s="1"/>
      <c r="CA2075" s="1"/>
      <c r="CB2075" s="1"/>
      <c r="CC2075" s="1"/>
      <c r="CD2075" s="1"/>
      <c r="CE2075" s="1"/>
      <c r="CF2075" s="1"/>
      <c r="CG2075" s="1"/>
      <c r="CH2075" s="1"/>
      <c r="CI2075" s="1"/>
      <c r="CJ2075" s="1"/>
      <c r="CK2075" s="1"/>
      <c r="CL2075" s="1"/>
    </row>
    <row r="2076" spans="2:90" x14ac:dyDescent="0.4">
      <c r="B2076" s="154" t="str">
        <f>B2067</f>
        <v>New loans originated - Volume driven amortizing loan - no defaults</v>
      </c>
      <c r="C2076" t="s">
        <v>235</v>
      </c>
      <c r="D2076" t="s">
        <v>763</v>
      </c>
      <c r="E2076" t="str">
        <f>ROW()&amp;" "&amp;D2076</f>
        <v>2076 LAMORT-S</v>
      </c>
      <c r="G2076" s="57"/>
      <c r="K2076" s="53">
        <f t="shared" ref="K2076:P2078" ca="1" si="2502">SUMIF($3:$3,K$2,2076:2076)</f>
        <v>-6000000</v>
      </c>
      <c r="L2076" s="53">
        <f t="shared" ca="1" si="2502"/>
        <v>-6000000</v>
      </c>
      <c r="M2076" s="53">
        <f t="shared" ca="1" si="2502"/>
        <v>-6000000</v>
      </c>
      <c r="N2076" s="53">
        <f t="shared" ca="1" si="2502"/>
        <v>-6000000</v>
      </c>
      <c r="O2076" s="53">
        <f t="shared" ca="1" si="2502"/>
        <v>-6000000</v>
      </c>
      <c r="P2076" s="53">
        <f t="shared" ca="1" si="2502"/>
        <v>-6000000</v>
      </c>
      <c r="R2076"/>
      <c r="S2076" s="62">
        <f t="shared" ref="S2076" ca="1" si="2503">-S2067</f>
        <v>-500000</v>
      </c>
      <c r="T2076" s="62">
        <f t="shared" ref="T2076:AX2076" ca="1" si="2504">-T2067</f>
        <v>-500000</v>
      </c>
      <c r="U2076" s="62">
        <f t="shared" ca="1" si="2504"/>
        <v>-500000</v>
      </c>
      <c r="V2076" s="62">
        <f t="shared" ca="1" si="2504"/>
        <v>-500000</v>
      </c>
      <c r="W2076" s="62">
        <f t="shared" ca="1" si="2504"/>
        <v>-500000</v>
      </c>
      <c r="X2076" s="62">
        <f t="shared" ca="1" si="2504"/>
        <v>-500000</v>
      </c>
      <c r="Y2076" s="62">
        <f t="shared" ca="1" si="2504"/>
        <v>-500000</v>
      </c>
      <c r="Z2076" s="62">
        <f t="shared" ca="1" si="2504"/>
        <v>-500000</v>
      </c>
      <c r="AA2076" s="62">
        <f t="shared" ca="1" si="2504"/>
        <v>-500000</v>
      </c>
      <c r="AB2076" s="62">
        <f t="shared" ca="1" si="2504"/>
        <v>-500000</v>
      </c>
      <c r="AC2076" s="62">
        <f t="shared" ca="1" si="2504"/>
        <v>-500000</v>
      </c>
      <c r="AD2076" s="62">
        <f t="shared" ca="1" si="2504"/>
        <v>-500000</v>
      </c>
      <c r="AE2076" s="62">
        <f t="shared" ca="1" si="2504"/>
        <v>-500000</v>
      </c>
      <c r="AF2076" s="62">
        <f t="shared" ca="1" si="2504"/>
        <v>-500000</v>
      </c>
      <c r="AG2076" s="62">
        <f t="shared" ca="1" si="2504"/>
        <v>-500000</v>
      </c>
      <c r="AH2076" s="62">
        <f t="shared" ca="1" si="2504"/>
        <v>-500000</v>
      </c>
      <c r="AI2076" s="62">
        <f t="shared" ca="1" si="2504"/>
        <v>-500000</v>
      </c>
      <c r="AJ2076" s="62">
        <f t="shared" ca="1" si="2504"/>
        <v>-500000</v>
      </c>
      <c r="AK2076" s="62">
        <f t="shared" ca="1" si="2504"/>
        <v>-500000</v>
      </c>
      <c r="AL2076" s="62">
        <f t="shared" ca="1" si="2504"/>
        <v>-500000</v>
      </c>
      <c r="AM2076" s="62">
        <f t="shared" ca="1" si="2504"/>
        <v>-500000</v>
      </c>
      <c r="AN2076" s="62">
        <f t="shared" ca="1" si="2504"/>
        <v>-500000</v>
      </c>
      <c r="AO2076" s="62">
        <f t="shared" ca="1" si="2504"/>
        <v>-500000</v>
      </c>
      <c r="AP2076" s="62">
        <f t="shared" ca="1" si="2504"/>
        <v>-500000</v>
      </c>
      <c r="AQ2076" s="62">
        <f t="shared" ca="1" si="2504"/>
        <v>-500000</v>
      </c>
      <c r="AR2076" s="62">
        <f t="shared" ca="1" si="2504"/>
        <v>-500000</v>
      </c>
      <c r="AS2076" s="62">
        <f t="shared" ca="1" si="2504"/>
        <v>-500000</v>
      </c>
      <c r="AT2076" s="62">
        <f t="shared" ca="1" si="2504"/>
        <v>-500000</v>
      </c>
      <c r="AU2076" s="62">
        <f t="shared" ca="1" si="2504"/>
        <v>-500000</v>
      </c>
      <c r="AV2076" s="62">
        <f t="shared" ca="1" si="2504"/>
        <v>-500000</v>
      </c>
      <c r="AW2076" s="62">
        <f t="shared" ca="1" si="2504"/>
        <v>-500000</v>
      </c>
      <c r="AX2076" s="62">
        <f t="shared" ca="1" si="2504"/>
        <v>-500000</v>
      </c>
      <c r="AY2076" s="62">
        <f t="shared" ref="AY2076:CD2076" ca="1" si="2505">-AY2067</f>
        <v>-500000</v>
      </c>
      <c r="AZ2076" s="62">
        <f t="shared" ca="1" si="2505"/>
        <v>-500000</v>
      </c>
      <c r="BA2076" s="62">
        <f t="shared" ca="1" si="2505"/>
        <v>-500000</v>
      </c>
      <c r="BB2076" s="62">
        <f t="shared" ca="1" si="2505"/>
        <v>-500000</v>
      </c>
      <c r="BC2076" s="62">
        <f t="shared" ca="1" si="2505"/>
        <v>-500000</v>
      </c>
      <c r="BD2076" s="62">
        <f t="shared" ca="1" si="2505"/>
        <v>-500000</v>
      </c>
      <c r="BE2076" s="62">
        <f t="shared" ca="1" si="2505"/>
        <v>-500000</v>
      </c>
      <c r="BF2076" s="62">
        <f t="shared" ca="1" si="2505"/>
        <v>-500000</v>
      </c>
      <c r="BG2076" s="62">
        <f t="shared" ca="1" si="2505"/>
        <v>-500000</v>
      </c>
      <c r="BH2076" s="62">
        <f t="shared" ca="1" si="2505"/>
        <v>-500000</v>
      </c>
      <c r="BI2076" s="62">
        <f t="shared" ca="1" si="2505"/>
        <v>-500000</v>
      </c>
      <c r="BJ2076" s="62">
        <f t="shared" ca="1" si="2505"/>
        <v>-500000</v>
      </c>
      <c r="BK2076" s="62">
        <f t="shared" ca="1" si="2505"/>
        <v>-500000</v>
      </c>
      <c r="BL2076" s="62">
        <f t="shared" ca="1" si="2505"/>
        <v>-500000</v>
      </c>
      <c r="BM2076" s="62">
        <f t="shared" ca="1" si="2505"/>
        <v>-500000</v>
      </c>
      <c r="BN2076" s="62">
        <f t="shared" ca="1" si="2505"/>
        <v>-500000</v>
      </c>
      <c r="BO2076" s="62">
        <f t="shared" ca="1" si="2505"/>
        <v>-500000</v>
      </c>
      <c r="BP2076" s="62">
        <f t="shared" ca="1" si="2505"/>
        <v>-500000</v>
      </c>
      <c r="BQ2076" s="62">
        <f t="shared" ca="1" si="2505"/>
        <v>-500000</v>
      </c>
      <c r="BR2076" s="62">
        <f t="shared" ca="1" si="2505"/>
        <v>-500000</v>
      </c>
      <c r="BS2076" s="62">
        <f t="shared" ca="1" si="2505"/>
        <v>-500000</v>
      </c>
      <c r="BT2076" s="62">
        <f t="shared" ca="1" si="2505"/>
        <v>-500000</v>
      </c>
      <c r="BU2076" s="62">
        <f t="shared" ca="1" si="2505"/>
        <v>-500000</v>
      </c>
      <c r="BV2076" s="62">
        <f t="shared" ca="1" si="2505"/>
        <v>-500000</v>
      </c>
      <c r="BW2076" s="62">
        <f t="shared" ca="1" si="2505"/>
        <v>-500000</v>
      </c>
      <c r="BX2076" s="62">
        <f t="shared" ca="1" si="2505"/>
        <v>-500000</v>
      </c>
      <c r="BY2076" s="62">
        <f t="shared" ca="1" si="2505"/>
        <v>-500000</v>
      </c>
      <c r="BZ2076" s="62">
        <f t="shared" ca="1" si="2505"/>
        <v>-500000</v>
      </c>
      <c r="CA2076" s="62">
        <f t="shared" ca="1" si="2505"/>
        <v>-500000</v>
      </c>
      <c r="CB2076" s="62">
        <f t="shared" ca="1" si="2505"/>
        <v>-500000</v>
      </c>
      <c r="CC2076" s="62">
        <f t="shared" ca="1" si="2505"/>
        <v>-500000</v>
      </c>
      <c r="CD2076" s="62">
        <f t="shared" ca="1" si="2505"/>
        <v>-500000</v>
      </c>
      <c r="CE2076" s="62">
        <f t="shared" ref="CE2076:CK2076" ca="1" si="2506">-CE2067</f>
        <v>-500000</v>
      </c>
      <c r="CF2076" s="62">
        <f t="shared" ca="1" si="2506"/>
        <v>-500000</v>
      </c>
      <c r="CG2076" s="62">
        <f t="shared" ca="1" si="2506"/>
        <v>-500000</v>
      </c>
      <c r="CH2076" s="62">
        <f t="shared" ca="1" si="2506"/>
        <v>-500000</v>
      </c>
      <c r="CI2076" s="62">
        <f t="shared" ca="1" si="2506"/>
        <v>-500000</v>
      </c>
      <c r="CJ2076" s="62">
        <f t="shared" ca="1" si="2506"/>
        <v>-500000</v>
      </c>
      <c r="CK2076" s="62">
        <f t="shared" ca="1" si="2506"/>
        <v>-500000</v>
      </c>
      <c r="CL2076" s="62">
        <f t="shared" ref="CL2076" ca="1" si="2507">-CL2067</f>
        <v>-500000</v>
      </c>
    </row>
    <row r="2077" spans="2:90" x14ac:dyDescent="0.4">
      <c r="B2077" s="154" t="str">
        <f>B2069</f>
        <v>Prepayment - Volume driven amortizing loan - no defaults</v>
      </c>
      <c r="C2077" t="s">
        <v>235</v>
      </c>
      <c r="D2077" t="s">
        <v>763</v>
      </c>
      <c r="E2077" t="str">
        <f>ROW()&amp;" "&amp;D2077</f>
        <v>2077 LAMORT-S</v>
      </c>
      <c r="G2077" s="57"/>
      <c r="K2077" s="53">
        <f t="shared" si="2502"/>
        <v>0</v>
      </c>
      <c r="L2077" s="53">
        <f t="shared" si="2502"/>
        <v>0</v>
      </c>
      <c r="M2077" s="53">
        <f t="shared" si="2502"/>
        <v>0</v>
      </c>
      <c r="N2077" s="53">
        <f t="shared" si="2502"/>
        <v>0</v>
      </c>
      <c r="O2077" s="53">
        <f t="shared" si="2502"/>
        <v>0</v>
      </c>
      <c r="P2077" s="53">
        <f t="shared" si="2502"/>
        <v>0</v>
      </c>
      <c r="R2077"/>
      <c r="S2077" s="62">
        <f t="shared" ref="S2077" si="2508">-S2069</f>
        <v>0</v>
      </c>
      <c r="T2077" s="62">
        <f t="shared" ref="T2077:AX2077" si="2509">-T2069</f>
        <v>0</v>
      </c>
      <c r="U2077" s="62">
        <f t="shared" si="2509"/>
        <v>0</v>
      </c>
      <c r="V2077" s="62">
        <f t="shared" si="2509"/>
        <v>0</v>
      </c>
      <c r="W2077" s="62">
        <f t="shared" si="2509"/>
        <v>0</v>
      </c>
      <c r="X2077" s="62">
        <f t="shared" si="2509"/>
        <v>0</v>
      </c>
      <c r="Y2077" s="62">
        <f t="shared" si="2509"/>
        <v>0</v>
      </c>
      <c r="Z2077" s="62">
        <f t="shared" si="2509"/>
        <v>0</v>
      </c>
      <c r="AA2077" s="62">
        <f t="shared" si="2509"/>
        <v>0</v>
      </c>
      <c r="AB2077" s="62">
        <f t="shared" si="2509"/>
        <v>0</v>
      </c>
      <c r="AC2077" s="62">
        <f t="shared" si="2509"/>
        <v>0</v>
      </c>
      <c r="AD2077" s="62">
        <f t="shared" si="2509"/>
        <v>0</v>
      </c>
      <c r="AE2077" s="62">
        <f t="shared" si="2509"/>
        <v>0</v>
      </c>
      <c r="AF2077" s="62">
        <f t="shared" si="2509"/>
        <v>0</v>
      </c>
      <c r="AG2077" s="62">
        <f t="shared" si="2509"/>
        <v>0</v>
      </c>
      <c r="AH2077" s="62">
        <f t="shared" si="2509"/>
        <v>0</v>
      </c>
      <c r="AI2077" s="62">
        <f t="shared" si="2509"/>
        <v>0</v>
      </c>
      <c r="AJ2077" s="62">
        <f t="shared" si="2509"/>
        <v>0</v>
      </c>
      <c r="AK2077" s="62">
        <f t="shared" si="2509"/>
        <v>0</v>
      </c>
      <c r="AL2077" s="62">
        <f t="shared" si="2509"/>
        <v>0</v>
      </c>
      <c r="AM2077" s="62">
        <f t="shared" si="2509"/>
        <v>0</v>
      </c>
      <c r="AN2077" s="62">
        <f t="shared" si="2509"/>
        <v>0</v>
      </c>
      <c r="AO2077" s="62">
        <f t="shared" si="2509"/>
        <v>0</v>
      </c>
      <c r="AP2077" s="62">
        <f t="shared" si="2509"/>
        <v>0</v>
      </c>
      <c r="AQ2077" s="62">
        <f t="shared" si="2509"/>
        <v>0</v>
      </c>
      <c r="AR2077" s="62">
        <f t="shared" si="2509"/>
        <v>0</v>
      </c>
      <c r="AS2077" s="62">
        <f t="shared" si="2509"/>
        <v>0</v>
      </c>
      <c r="AT2077" s="62">
        <f t="shared" si="2509"/>
        <v>0</v>
      </c>
      <c r="AU2077" s="62">
        <f t="shared" si="2509"/>
        <v>0</v>
      </c>
      <c r="AV2077" s="62">
        <f t="shared" si="2509"/>
        <v>0</v>
      </c>
      <c r="AW2077" s="62">
        <f t="shared" si="2509"/>
        <v>0</v>
      </c>
      <c r="AX2077" s="62">
        <f t="shared" si="2509"/>
        <v>0</v>
      </c>
      <c r="AY2077" s="62">
        <f t="shared" ref="AY2077:CD2077" si="2510">-AY2069</f>
        <v>0</v>
      </c>
      <c r="AZ2077" s="62">
        <f t="shared" si="2510"/>
        <v>0</v>
      </c>
      <c r="BA2077" s="62">
        <f t="shared" si="2510"/>
        <v>0</v>
      </c>
      <c r="BB2077" s="62">
        <f t="shared" si="2510"/>
        <v>0</v>
      </c>
      <c r="BC2077" s="62">
        <f t="shared" si="2510"/>
        <v>0</v>
      </c>
      <c r="BD2077" s="62">
        <f t="shared" si="2510"/>
        <v>0</v>
      </c>
      <c r="BE2077" s="62">
        <f t="shared" si="2510"/>
        <v>0</v>
      </c>
      <c r="BF2077" s="62">
        <f t="shared" si="2510"/>
        <v>0</v>
      </c>
      <c r="BG2077" s="62">
        <f t="shared" si="2510"/>
        <v>0</v>
      </c>
      <c r="BH2077" s="62">
        <f t="shared" si="2510"/>
        <v>0</v>
      </c>
      <c r="BI2077" s="62">
        <f t="shared" si="2510"/>
        <v>0</v>
      </c>
      <c r="BJ2077" s="62">
        <f t="shared" si="2510"/>
        <v>0</v>
      </c>
      <c r="BK2077" s="62">
        <f t="shared" si="2510"/>
        <v>0</v>
      </c>
      <c r="BL2077" s="62">
        <f t="shared" si="2510"/>
        <v>0</v>
      </c>
      <c r="BM2077" s="62">
        <f t="shared" si="2510"/>
        <v>0</v>
      </c>
      <c r="BN2077" s="62">
        <f t="shared" si="2510"/>
        <v>0</v>
      </c>
      <c r="BO2077" s="62">
        <f t="shared" si="2510"/>
        <v>0</v>
      </c>
      <c r="BP2077" s="62">
        <f t="shared" si="2510"/>
        <v>0</v>
      </c>
      <c r="BQ2077" s="62">
        <f t="shared" si="2510"/>
        <v>0</v>
      </c>
      <c r="BR2077" s="62">
        <f t="shared" si="2510"/>
        <v>0</v>
      </c>
      <c r="BS2077" s="62">
        <f t="shared" si="2510"/>
        <v>0</v>
      </c>
      <c r="BT2077" s="62">
        <f t="shared" si="2510"/>
        <v>0</v>
      </c>
      <c r="BU2077" s="62">
        <f t="shared" si="2510"/>
        <v>0</v>
      </c>
      <c r="BV2077" s="62">
        <f t="shared" si="2510"/>
        <v>0</v>
      </c>
      <c r="BW2077" s="62">
        <f t="shared" si="2510"/>
        <v>0</v>
      </c>
      <c r="BX2077" s="62">
        <f t="shared" si="2510"/>
        <v>0</v>
      </c>
      <c r="BY2077" s="62">
        <f t="shared" si="2510"/>
        <v>0</v>
      </c>
      <c r="BZ2077" s="62">
        <f t="shared" si="2510"/>
        <v>0</v>
      </c>
      <c r="CA2077" s="62">
        <f t="shared" si="2510"/>
        <v>0</v>
      </c>
      <c r="CB2077" s="62">
        <f t="shared" si="2510"/>
        <v>0</v>
      </c>
      <c r="CC2077" s="62">
        <f t="shared" si="2510"/>
        <v>0</v>
      </c>
      <c r="CD2077" s="62">
        <f t="shared" si="2510"/>
        <v>0</v>
      </c>
      <c r="CE2077" s="62">
        <f t="shared" ref="CE2077:CK2077" si="2511">-CE2069</f>
        <v>0</v>
      </c>
      <c r="CF2077" s="62">
        <f t="shared" si="2511"/>
        <v>0</v>
      </c>
      <c r="CG2077" s="62">
        <f t="shared" si="2511"/>
        <v>0</v>
      </c>
      <c r="CH2077" s="62">
        <f t="shared" si="2511"/>
        <v>0</v>
      </c>
      <c r="CI2077" s="62">
        <f t="shared" si="2511"/>
        <v>0</v>
      </c>
      <c r="CJ2077" s="62">
        <f t="shared" si="2511"/>
        <v>0</v>
      </c>
      <c r="CK2077" s="62">
        <f t="shared" si="2511"/>
        <v>0</v>
      </c>
      <c r="CL2077" s="62">
        <f t="shared" ref="CL2077" si="2512">-CL2069</f>
        <v>0</v>
      </c>
    </row>
    <row r="2078" spans="2:90" x14ac:dyDescent="0.4">
      <c r="B2078" s="154" t="str">
        <f>B2070</f>
        <v>Principal payments - Volume driven amortizing loan - no defaults</v>
      </c>
      <c r="C2078" t="s">
        <v>235</v>
      </c>
      <c r="D2078" t="s">
        <v>763</v>
      </c>
      <c r="E2078" t="str">
        <f>ROW()&amp;" "&amp;D2078</f>
        <v>2078 LAMORT-S</v>
      </c>
      <c r="G2078" s="57"/>
      <c r="K2078" s="53">
        <f t="shared" ca="1" si="2502"/>
        <v>3641376.6868589474</v>
      </c>
      <c r="L2078" s="53">
        <f t="shared" ca="1" si="2502"/>
        <v>6588351.2669114629</v>
      </c>
      <c r="M2078" s="53">
        <f t="shared" ca="1" si="2502"/>
        <v>6532139.230299741</v>
      </c>
      <c r="N2078" s="53">
        <f t="shared" ca="1" si="2502"/>
        <v>6481297.7830582494</v>
      </c>
      <c r="O2078" s="53">
        <f t="shared" ca="1" si="2502"/>
        <v>6435313.8103467869</v>
      </c>
      <c r="P2078" s="53">
        <f t="shared" ca="1" si="2502"/>
        <v>6393723.2211512271</v>
      </c>
      <c r="R2078"/>
      <c r="S2078" s="62">
        <f t="shared" ref="S2078" ca="1" si="2513">-S2070</f>
        <v>48124.610281671463</v>
      </c>
      <c r="T2078" s="62">
        <f t="shared" ref="T2078:AX2078" ca="1" si="2514">-T2070</f>
        <v>95848.18214432901</v>
      </c>
      <c r="U2078" s="62">
        <f t="shared" ca="1" si="2514"/>
        <v>143174.05757479771</v>
      </c>
      <c r="V2078" s="62">
        <f t="shared" ca="1" si="2514"/>
        <v>190105.55071001255</v>
      </c>
      <c r="W2078" s="62">
        <f t="shared" ca="1" si="2514"/>
        <v>236645.94806910056</v>
      </c>
      <c r="X2078" s="62">
        <f t="shared" ca="1" si="2514"/>
        <v>282798.50878352951</v>
      </c>
      <c r="Y2078" s="62">
        <f t="shared" ca="1" si="2514"/>
        <v>328566.46482533828</v>
      </c>
      <c r="Z2078" s="62">
        <f t="shared" ca="1" si="2514"/>
        <v>373953.02123346523</v>
      </c>
      <c r="AA2078" s="62">
        <f t="shared" ca="1" si="2514"/>
        <v>418961.35633819114</v>
      </c>
      <c r="AB2078" s="62">
        <f t="shared" ca="1" si="2514"/>
        <v>463594.62198371097</v>
      </c>
      <c r="AC2078" s="62">
        <f t="shared" ca="1" si="2514"/>
        <v>507855.94374885148</v>
      </c>
      <c r="AD2078" s="62">
        <f t="shared" ca="1" si="2514"/>
        <v>551748.4211659492</v>
      </c>
      <c r="AE2078" s="62">
        <f t="shared" ca="1" si="2514"/>
        <v>551317.18432289956</v>
      </c>
      <c r="AF2078" s="62">
        <f t="shared" ca="1" si="2514"/>
        <v>550889.5411202088</v>
      </c>
      <c r="AG2078" s="62">
        <f t="shared" ca="1" si="2514"/>
        <v>550465.4616108737</v>
      </c>
      <c r="AH2078" s="62">
        <f t="shared" ca="1" si="2514"/>
        <v>550044.91609744972</v>
      </c>
      <c r="AI2078" s="62">
        <f t="shared" ca="1" si="2514"/>
        <v>549627.87512997095</v>
      </c>
      <c r="AJ2078" s="62">
        <f t="shared" ca="1" si="2514"/>
        <v>549214.3095038879</v>
      </c>
      <c r="AK2078" s="62">
        <f t="shared" ca="1" si="2514"/>
        <v>548804.19025802216</v>
      </c>
      <c r="AL2078" s="62">
        <f t="shared" ca="1" si="2514"/>
        <v>548397.48867253866</v>
      </c>
      <c r="AM2078" s="62">
        <f t="shared" ca="1" si="2514"/>
        <v>547994.17626693414</v>
      </c>
      <c r="AN2078" s="62">
        <f t="shared" ca="1" si="2514"/>
        <v>547594.22479804303</v>
      </c>
      <c r="AO2078" s="62">
        <f t="shared" ca="1" si="2514"/>
        <v>547197.60625805939</v>
      </c>
      <c r="AP2078" s="62">
        <f t="shared" ca="1" si="2514"/>
        <v>546804.29287257546</v>
      </c>
      <c r="AQ2078" s="62">
        <f t="shared" ca="1" si="2514"/>
        <v>546414.2570986374</v>
      </c>
      <c r="AR2078" s="62">
        <f t="shared" ca="1" si="2514"/>
        <v>546027.47162281536</v>
      </c>
      <c r="AS2078" s="62">
        <f t="shared" ca="1" si="2514"/>
        <v>545643.90935929189</v>
      </c>
      <c r="AT2078" s="62">
        <f t="shared" ca="1" si="2514"/>
        <v>545263.54344796448</v>
      </c>
      <c r="AU2078" s="62">
        <f t="shared" ca="1" si="2514"/>
        <v>544886.34725256485</v>
      </c>
      <c r="AV2078" s="62">
        <f t="shared" ca="1" si="2514"/>
        <v>544512.29435879341</v>
      </c>
      <c r="AW2078" s="62">
        <f t="shared" ca="1" si="2514"/>
        <v>544141.35857247014</v>
      </c>
      <c r="AX2078" s="62">
        <f t="shared" ca="1" si="2514"/>
        <v>543773.51391769957</v>
      </c>
      <c r="AY2078" s="62">
        <f t="shared" ref="AY2078:CD2078" ca="1" si="2515">-AY2070</f>
        <v>543408.73463505204</v>
      </c>
      <c r="AZ2078" s="62">
        <f t="shared" ca="1" si="2515"/>
        <v>543046.99517975992</v>
      </c>
      <c r="BA2078" s="62">
        <f t="shared" ca="1" si="2515"/>
        <v>542688.27021992858</v>
      </c>
      <c r="BB2078" s="62">
        <f t="shared" ca="1" si="2515"/>
        <v>542332.53463476256</v>
      </c>
      <c r="BC2078" s="62">
        <f t="shared" ca="1" si="2515"/>
        <v>541979.76351280627</v>
      </c>
      <c r="BD2078" s="62">
        <f t="shared" ca="1" si="2515"/>
        <v>541629.93215019954</v>
      </c>
      <c r="BE2078" s="62">
        <f t="shared" ca="1" si="2515"/>
        <v>541283.01604894781</v>
      </c>
      <c r="BF2078" s="62">
        <f t="shared" ca="1" si="2515"/>
        <v>540938.99091520661</v>
      </c>
      <c r="BG2078" s="62">
        <f t="shared" ca="1" si="2515"/>
        <v>540597.83265757991</v>
      </c>
      <c r="BH2078" s="62">
        <f t="shared" ca="1" si="2515"/>
        <v>540259.51738543343</v>
      </c>
      <c r="BI2078" s="62">
        <f t="shared" ca="1" si="2515"/>
        <v>539924.02140722144</v>
      </c>
      <c r="BJ2078" s="62">
        <f t="shared" ca="1" si="2515"/>
        <v>539591.32122882793</v>
      </c>
      <c r="BK2078" s="62">
        <f t="shared" ca="1" si="2515"/>
        <v>539261.39355192101</v>
      </c>
      <c r="BL2078" s="62">
        <f t="shared" ca="1" si="2515"/>
        <v>538934.21527232172</v>
      </c>
      <c r="BM2078" s="62">
        <f t="shared" ca="1" si="2515"/>
        <v>538609.76347838563</v>
      </c>
      <c r="BN2078" s="62">
        <f t="shared" ca="1" si="2515"/>
        <v>538288.01544939913</v>
      </c>
      <c r="BO2078" s="62">
        <f t="shared" ca="1" si="2515"/>
        <v>537968.94865398749</v>
      </c>
      <c r="BP2078" s="62">
        <f t="shared" ca="1" si="2515"/>
        <v>537652.54074853752</v>
      </c>
      <c r="BQ2078" s="62">
        <f t="shared" ca="1" si="2515"/>
        <v>537338.76957563311</v>
      </c>
      <c r="BR2078" s="62">
        <f t="shared" ca="1" si="2515"/>
        <v>537027.61316250276</v>
      </c>
      <c r="BS2078" s="62">
        <f t="shared" ca="1" si="2515"/>
        <v>536719.04971948196</v>
      </c>
      <c r="BT2078" s="62">
        <f t="shared" ca="1" si="2515"/>
        <v>536413.05763848627</v>
      </c>
      <c r="BU2078" s="62">
        <f t="shared" ca="1" si="2515"/>
        <v>536109.61549149884</v>
      </c>
      <c r="BV2078" s="62">
        <f t="shared" ca="1" si="2515"/>
        <v>535808.70202906977</v>
      </c>
      <c r="BW2078" s="62">
        <f t="shared" ca="1" si="2515"/>
        <v>535510.29617882753</v>
      </c>
      <c r="BX2078" s="62">
        <f t="shared" ca="1" si="2515"/>
        <v>535214.37704400392</v>
      </c>
      <c r="BY2078" s="62">
        <f t="shared" ca="1" si="2515"/>
        <v>534920.9239019705</v>
      </c>
      <c r="BZ2078" s="62">
        <f t="shared" ca="1" si="2515"/>
        <v>534629.91620278743</v>
      </c>
      <c r="CA2078" s="62">
        <f t="shared" ca="1" si="2515"/>
        <v>534341.33356776426</v>
      </c>
      <c r="CB2078" s="62">
        <f t="shared" ca="1" si="2515"/>
        <v>534055.15578803292</v>
      </c>
      <c r="CC2078" s="62">
        <f t="shared" ca="1" si="2515"/>
        <v>533771.36282313254</v>
      </c>
      <c r="CD2078" s="62">
        <f t="shared" ca="1" si="2515"/>
        <v>533489.93479960645</v>
      </c>
      <c r="CE2078" s="62">
        <f t="shared" ref="CE2078:CK2078" ca="1" si="2516">-CE2070</f>
        <v>533210.85200960981</v>
      </c>
      <c r="CF2078" s="62">
        <f t="shared" ca="1" si="2516"/>
        <v>532934.09490952967</v>
      </c>
      <c r="CG2078" s="62">
        <f t="shared" ca="1" si="2516"/>
        <v>532659.64411861694</v>
      </c>
      <c r="CH2078" s="62">
        <f t="shared" ca="1" si="2516"/>
        <v>532387.48041762842</v>
      </c>
      <c r="CI2078" s="62">
        <f t="shared" ca="1" si="2516"/>
        <v>532117.58474748151</v>
      </c>
      <c r="CJ2078" s="62">
        <f t="shared" ca="1" si="2516"/>
        <v>531849.93820791924</v>
      </c>
      <c r="CK2078" s="62">
        <f t="shared" ca="1" si="2516"/>
        <v>531584.52205618657</v>
      </c>
      <c r="CL2078" s="62">
        <f t="shared" ref="CL2078" ca="1" si="2517">-CL2070</f>
        <v>531321.31770571833</v>
      </c>
    </row>
    <row r="2079" spans="2:90" x14ac:dyDescent="0.4">
      <c r="B2079" s="122"/>
      <c r="C2079" s="57"/>
      <c r="D2079" t="s">
        <v>763</v>
      </c>
      <c r="E2079" t="str">
        <f>ROW()&amp;" "&amp;D2079</f>
        <v>2079 LAMORT-S</v>
      </c>
      <c r="G2079" s="57"/>
      <c r="R2079"/>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c r="BA2079" s="1"/>
      <c r="BB2079" s="1"/>
      <c r="BC2079" s="1"/>
      <c r="BD2079" s="1"/>
      <c r="BE2079" s="1"/>
      <c r="BF2079" s="1"/>
      <c r="BG2079" s="1"/>
      <c r="BH2079" s="1"/>
      <c r="BI2079" s="1"/>
      <c r="BJ2079" s="1"/>
      <c r="BK2079" s="1"/>
      <c r="BL2079" s="1"/>
      <c r="BM2079" s="1"/>
      <c r="BN2079" s="1"/>
      <c r="BO2079" s="1"/>
      <c r="BP2079" s="1"/>
      <c r="BQ2079" s="1"/>
      <c r="BR2079" s="1"/>
      <c r="BS2079" s="1"/>
      <c r="BT2079" s="1"/>
      <c r="BU2079" s="1"/>
      <c r="BV2079" s="1"/>
      <c r="BW2079" s="1"/>
      <c r="BX2079" s="1"/>
      <c r="BY2079" s="1"/>
      <c r="BZ2079" s="1"/>
      <c r="CA2079" s="1"/>
      <c r="CB2079" s="1"/>
      <c r="CC2079" s="1"/>
      <c r="CD2079" s="1"/>
      <c r="CE2079" s="1"/>
      <c r="CF2079" s="1"/>
      <c r="CG2079" s="1"/>
      <c r="CH2079" s="1"/>
      <c r="CI2079" s="1"/>
      <c r="CJ2079" s="1"/>
      <c r="CK2079" s="1"/>
      <c r="CL2079" s="1"/>
    </row>
    <row r="2080" spans="2:90" x14ac:dyDescent="0.4">
      <c r="B2080" s="95" t="s">
        <v>291</v>
      </c>
      <c r="C2080" s="281"/>
      <c r="D2080" t="s">
        <v>763</v>
      </c>
      <c r="E2080" t="str">
        <f t="shared" si="2479"/>
        <v>2080 LAMORT-S</v>
      </c>
      <c r="F2080" s="27"/>
      <c r="G2080" s="281"/>
      <c r="R2080"/>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c r="AX2080" s="1"/>
      <c r="AY2080" s="1"/>
      <c r="AZ2080" s="1"/>
      <c r="BA2080" s="1"/>
      <c r="BB2080" s="1"/>
      <c r="BC2080" s="1"/>
      <c r="BD2080" s="1"/>
      <c r="BE2080" s="1"/>
      <c r="BF2080" s="1"/>
      <c r="BG2080" s="1"/>
      <c r="BH2080" s="1"/>
      <c r="BI2080" s="1"/>
      <c r="BJ2080" s="1"/>
      <c r="BK2080" s="1"/>
      <c r="BL2080" s="1"/>
      <c r="BM2080" s="1"/>
      <c r="BN2080" s="1"/>
      <c r="BO2080" s="1"/>
      <c r="BP2080" s="1"/>
      <c r="BQ2080" s="1"/>
      <c r="BR2080" s="1"/>
      <c r="BS2080" s="1"/>
      <c r="BT2080" s="1"/>
      <c r="BU2080" s="1"/>
      <c r="BV2080" s="1"/>
      <c r="BW2080" s="1"/>
      <c r="BX2080" s="1"/>
      <c r="BY2080" s="1"/>
      <c r="BZ2080" s="1"/>
      <c r="CA2080" s="1"/>
      <c r="CB2080" s="1"/>
      <c r="CC2080" s="1"/>
      <c r="CD2080" s="1"/>
      <c r="CE2080" s="1"/>
      <c r="CF2080" s="1"/>
      <c r="CG2080" s="1"/>
      <c r="CH2080" s="1"/>
      <c r="CI2080" s="1"/>
      <c r="CJ2080" s="1"/>
      <c r="CK2080" s="1"/>
      <c r="CL2080" s="1"/>
    </row>
    <row r="2081" spans="2:90" x14ac:dyDescent="0.4">
      <c r="B2081" s="154" t="s">
        <v>292</v>
      </c>
      <c r="D2081" t="s">
        <v>763</v>
      </c>
      <c r="E2081" t="str">
        <f t="shared" si="2479"/>
        <v>2081 LAMORT-S</v>
      </c>
      <c r="G2081" s="57"/>
      <c r="I2081" s="80"/>
      <c r="J2081" s="80"/>
      <c r="K2081" s="81">
        <f t="shared" ref="K2081:P2082" ca="1" si="2518">SUMIF($3:$3,K$2,2081:2081)</f>
        <v>-527495.32338005747</v>
      </c>
      <c r="L2081" s="81">
        <f t="shared" ca="1" si="2518"/>
        <v>-527495.32338005747</v>
      </c>
      <c r="M2081" s="81">
        <f t="shared" ca="1" si="2518"/>
        <v>-527495.32338005747</v>
      </c>
      <c r="N2081" s="81">
        <f t="shared" ca="1" si="2518"/>
        <v>-527495.32338005747</v>
      </c>
      <c r="O2081" s="81">
        <f t="shared" ca="1" si="2518"/>
        <v>-527495.32338005747</v>
      </c>
      <c r="P2081" s="81">
        <f t="shared" ca="1" si="2518"/>
        <v>-527495.32338005747</v>
      </c>
      <c r="R2081" s="53"/>
      <c r="S2081" s="94">
        <f t="shared" ref="S2081" ca="1" si="2519">+PMT($H2060/12,$H2059,S2067+S2069,0)</f>
        <v>-43957.943615004799</v>
      </c>
      <c r="T2081" s="94">
        <f t="shared" ref="T2081:AY2081" ca="1" si="2520">+PMT($H2060/12,$H2059,T2067+T2069,0)</f>
        <v>-43957.943615004799</v>
      </c>
      <c r="U2081" s="94">
        <f t="shared" ca="1" si="2520"/>
        <v>-43957.943615004799</v>
      </c>
      <c r="V2081" s="94">
        <f t="shared" ca="1" si="2520"/>
        <v>-43957.943615004799</v>
      </c>
      <c r="W2081" s="94">
        <f t="shared" ca="1" si="2520"/>
        <v>-43957.943615004799</v>
      </c>
      <c r="X2081" s="94">
        <f t="shared" ca="1" si="2520"/>
        <v>-43957.943615004799</v>
      </c>
      <c r="Y2081" s="94">
        <f t="shared" ca="1" si="2520"/>
        <v>-43957.943615004799</v>
      </c>
      <c r="Z2081" s="94">
        <f t="shared" ca="1" si="2520"/>
        <v>-43957.943615004799</v>
      </c>
      <c r="AA2081" s="94">
        <f t="shared" ca="1" si="2520"/>
        <v>-43957.943615004799</v>
      </c>
      <c r="AB2081" s="94">
        <f t="shared" ca="1" si="2520"/>
        <v>-43957.943615004799</v>
      </c>
      <c r="AC2081" s="94">
        <f t="shared" ca="1" si="2520"/>
        <v>-43957.943615004799</v>
      </c>
      <c r="AD2081" s="94">
        <f t="shared" ca="1" si="2520"/>
        <v>-43957.943615004799</v>
      </c>
      <c r="AE2081" s="94">
        <f t="shared" ca="1" si="2520"/>
        <v>-43957.943615004799</v>
      </c>
      <c r="AF2081" s="94">
        <f t="shared" ca="1" si="2520"/>
        <v>-43957.943615004799</v>
      </c>
      <c r="AG2081" s="94">
        <f t="shared" ca="1" si="2520"/>
        <v>-43957.943615004799</v>
      </c>
      <c r="AH2081" s="94">
        <f t="shared" ca="1" si="2520"/>
        <v>-43957.943615004799</v>
      </c>
      <c r="AI2081" s="94">
        <f t="shared" ca="1" si="2520"/>
        <v>-43957.943615004799</v>
      </c>
      <c r="AJ2081" s="94">
        <f t="shared" ca="1" si="2520"/>
        <v>-43957.943615004799</v>
      </c>
      <c r="AK2081" s="94">
        <f t="shared" ca="1" si="2520"/>
        <v>-43957.943615004799</v>
      </c>
      <c r="AL2081" s="94">
        <f t="shared" ca="1" si="2520"/>
        <v>-43957.943615004799</v>
      </c>
      <c r="AM2081" s="94">
        <f t="shared" ca="1" si="2520"/>
        <v>-43957.943615004799</v>
      </c>
      <c r="AN2081" s="94">
        <f t="shared" ca="1" si="2520"/>
        <v>-43957.943615004799</v>
      </c>
      <c r="AO2081" s="94">
        <f t="shared" ca="1" si="2520"/>
        <v>-43957.943615004799</v>
      </c>
      <c r="AP2081" s="94">
        <f t="shared" ca="1" si="2520"/>
        <v>-43957.943615004799</v>
      </c>
      <c r="AQ2081" s="94">
        <f t="shared" ca="1" si="2520"/>
        <v>-43957.943615004799</v>
      </c>
      <c r="AR2081" s="94">
        <f t="shared" ca="1" si="2520"/>
        <v>-43957.943615004799</v>
      </c>
      <c r="AS2081" s="94">
        <f t="shared" ca="1" si="2520"/>
        <v>-43957.943615004799</v>
      </c>
      <c r="AT2081" s="94">
        <f t="shared" ca="1" si="2520"/>
        <v>-43957.943615004799</v>
      </c>
      <c r="AU2081" s="94">
        <f t="shared" ca="1" si="2520"/>
        <v>-43957.943615004799</v>
      </c>
      <c r="AV2081" s="94">
        <f t="shared" ca="1" si="2520"/>
        <v>-43957.943615004799</v>
      </c>
      <c r="AW2081" s="94">
        <f t="shared" ca="1" si="2520"/>
        <v>-43957.943615004799</v>
      </c>
      <c r="AX2081" s="94">
        <f t="shared" ca="1" si="2520"/>
        <v>-43957.943615004799</v>
      </c>
      <c r="AY2081" s="94">
        <f t="shared" ca="1" si="2520"/>
        <v>-43957.943615004799</v>
      </c>
      <c r="AZ2081" s="94">
        <f t="shared" ref="AZ2081:CE2081" ca="1" si="2521">+PMT($H2060/12,$H2059,AZ2067+AZ2069,0)</f>
        <v>-43957.943615004799</v>
      </c>
      <c r="BA2081" s="94">
        <f t="shared" ca="1" si="2521"/>
        <v>-43957.943615004799</v>
      </c>
      <c r="BB2081" s="94">
        <f t="shared" ca="1" si="2521"/>
        <v>-43957.943615004799</v>
      </c>
      <c r="BC2081" s="94">
        <f t="shared" ca="1" si="2521"/>
        <v>-43957.943615004799</v>
      </c>
      <c r="BD2081" s="94">
        <f t="shared" ca="1" si="2521"/>
        <v>-43957.943615004799</v>
      </c>
      <c r="BE2081" s="94">
        <f t="shared" ca="1" si="2521"/>
        <v>-43957.943615004799</v>
      </c>
      <c r="BF2081" s="94">
        <f t="shared" ca="1" si="2521"/>
        <v>-43957.943615004799</v>
      </c>
      <c r="BG2081" s="94">
        <f t="shared" ca="1" si="2521"/>
        <v>-43957.943615004799</v>
      </c>
      <c r="BH2081" s="94">
        <f t="shared" ca="1" si="2521"/>
        <v>-43957.943615004799</v>
      </c>
      <c r="BI2081" s="94">
        <f t="shared" ca="1" si="2521"/>
        <v>-43957.943615004799</v>
      </c>
      <c r="BJ2081" s="94">
        <f t="shared" ca="1" si="2521"/>
        <v>-43957.943615004799</v>
      </c>
      <c r="BK2081" s="94">
        <f t="shared" ca="1" si="2521"/>
        <v>-43957.943615004799</v>
      </c>
      <c r="BL2081" s="94">
        <f t="shared" ca="1" si="2521"/>
        <v>-43957.943615004799</v>
      </c>
      <c r="BM2081" s="94">
        <f t="shared" ca="1" si="2521"/>
        <v>-43957.943615004799</v>
      </c>
      <c r="BN2081" s="94">
        <f t="shared" ca="1" si="2521"/>
        <v>-43957.943615004799</v>
      </c>
      <c r="BO2081" s="94">
        <f t="shared" ca="1" si="2521"/>
        <v>-43957.943615004799</v>
      </c>
      <c r="BP2081" s="94">
        <f t="shared" ca="1" si="2521"/>
        <v>-43957.943615004799</v>
      </c>
      <c r="BQ2081" s="94">
        <f t="shared" ca="1" si="2521"/>
        <v>-43957.943615004799</v>
      </c>
      <c r="BR2081" s="94">
        <f t="shared" ca="1" si="2521"/>
        <v>-43957.943615004799</v>
      </c>
      <c r="BS2081" s="94">
        <f t="shared" ca="1" si="2521"/>
        <v>-43957.943615004799</v>
      </c>
      <c r="BT2081" s="94">
        <f t="shared" ca="1" si="2521"/>
        <v>-43957.943615004799</v>
      </c>
      <c r="BU2081" s="94">
        <f t="shared" ca="1" si="2521"/>
        <v>-43957.943615004799</v>
      </c>
      <c r="BV2081" s="94">
        <f t="shared" ca="1" si="2521"/>
        <v>-43957.943615004799</v>
      </c>
      <c r="BW2081" s="94">
        <f t="shared" ca="1" si="2521"/>
        <v>-43957.943615004799</v>
      </c>
      <c r="BX2081" s="94">
        <f t="shared" ca="1" si="2521"/>
        <v>-43957.943615004799</v>
      </c>
      <c r="BY2081" s="94">
        <f t="shared" ca="1" si="2521"/>
        <v>-43957.943615004799</v>
      </c>
      <c r="BZ2081" s="94">
        <f t="shared" ca="1" si="2521"/>
        <v>-43957.943615004799</v>
      </c>
      <c r="CA2081" s="94">
        <f t="shared" ca="1" si="2521"/>
        <v>-43957.943615004799</v>
      </c>
      <c r="CB2081" s="94">
        <f t="shared" ca="1" si="2521"/>
        <v>-43957.943615004799</v>
      </c>
      <c r="CC2081" s="94">
        <f t="shared" ca="1" si="2521"/>
        <v>-43957.943615004799</v>
      </c>
      <c r="CD2081" s="94">
        <f t="shared" ca="1" si="2521"/>
        <v>-43957.943615004799</v>
      </c>
      <c r="CE2081" s="94">
        <f t="shared" ca="1" si="2521"/>
        <v>-43957.943615004799</v>
      </c>
      <c r="CF2081" s="94">
        <f t="shared" ref="CF2081:CK2081" ca="1" si="2522">+PMT($H2060/12,$H2059,CF2067+CF2069,0)</f>
        <v>-43957.943615004799</v>
      </c>
      <c r="CG2081" s="94">
        <f t="shared" ca="1" si="2522"/>
        <v>-43957.943615004799</v>
      </c>
      <c r="CH2081" s="94">
        <f t="shared" ca="1" si="2522"/>
        <v>-43957.943615004799</v>
      </c>
      <c r="CI2081" s="94">
        <f t="shared" ca="1" si="2522"/>
        <v>-43957.943615004799</v>
      </c>
      <c r="CJ2081" s="94">
        <f t="shared" ca="1" si="2522"/>
        <v>-43957.943615004799</v>
      </c>
      <c r="CK2081" s="94">
        <f t="shared" ca="1" si="2522"/>
        <v>-43957.943615004799</v>
      </c>
      <c r="CL2081" s="94">
        <f t="shared" ref="CL2081" ca="1" si="2523">+PMT($H2060/12,$H2059,CL2067+CL2069,0)</f>
        <v>-43957.943615004799</v>
      </c>
    </row>
    <row r="2082" spans="2:90" x14ac:dyDescent="0.4">
      <c r="B2082" s="123" t="s">
        <v>293</v>
      </c>
      <c r="D2082" t="s">
        <v>763</v>
      </c>
      <c r="E2082" s="8" t="str">
        <f t="shared" si="2479"/>
        <v>2082 LAMORT-S</v>
      </c>
      <c r="H2082" s="27"/>
      <c r="I2082" s="77"/>
      <c r="J2082" s="77"/>
      <c r="K2082" s="77">
        <f t="shared" ca="1" si="2518"/>
        <v>-3428719.6019703746</v>
      </c>
      <c r="L2082" s="77">
        <f t="shared" ca="1" si="2518"/>
        <v>-6329943.8805606915</v>
      </c>
      <c r="M2082" s="77">
        <f t="shared" ca="1" si="2518"/>
        <v>-6329943.8805606915</v>
      </c>
      <c r="N2082" s="77">
        <f t="shared" ca="1" si="2518"/>
        <v>-6329943.8805606915</v>
      </c>
      <c r="O2082" s="77">
        <f t="shared" ca="1" si="2518"/>
        <v>-6329943.8805606915</v>
      </c>
      <c r="P2082" s="77">
        <f t="shared" ca="1" si="2518"/>
        <v>-6329943.8805606915</v>
      </c>
      <c r="R2082" s="28"/>
      <c r="S2082" s="93" cm="1">
        <f t="array" aca="1" ref="S2082" ca="1">SUM(INDEX(2079:2079,1,MAX(COLUMN($R:$R),COLUMN()-($H2059-1))):S2081)</f>
        <v>-43957.943615004799</v>
      </c>
      <c r="T2082" s="93" cm="1">
        <f t="array" aca="1" ref="T2082" ca="1">SUM(INDEX(2079:2079,1,MAX(COLUMN($R:$R),COLUMN()-($H2059-1))):T2081)</f>
        <v>-87915.887230009597</v>
      </c>
      <c r="U2082" s="93" cm="1">
        <f t="array" aca="1" ref="U2082" ca="1">SUM(INDEX(2079:2079,1,MAX(COLUMN($R:$R),COLUMN()-($H2059-1))):U2081)</f>
        <v>-131873.8308450144</v>
      </c>
      <c r="V2082" s="93" cm="1">
        <f t="array" aca="1" ref="V2082" ca="1">SUM(INDEX(2079:2079,1,MAX(COLUMN($R:$R),COLUMN()-($H2059-1))):V2081)</f>
        <v>-175831.77446001919</v>
      </c>
      <c r="W2082" s="93" cm="1">
        <f t="array" aca="1" ref="W2082" ca="1">SUM(INDEX(2079:2079,1,MAX(COLUMN($R:$R),COLUMN()-($H2059-1))):W2081)</f>
        <v>-219789.71807502399</v>
      </c>
      <c r="X2082" s="93" cm="1">
        <f t="array" aca="1" ref="X2082" ca="1">SUM(INDEX(2079:2079,1,MAX(COLUMN($R:$R),COLUMN()-($H2059-1))):X2081)</f>
        <v>-263747.66169002879</v>
      </c>
      <c r="Y2082" s="93" cm="1">
        <f t="array" aca="1" ref="Y2082" ca="1">SUM(INDEX(2079:2079,1,MAX(COLUMN($R:$R),COLUMN()-($H2059-1))):Y2081)</f>
        <v>-307705.60530503362</v>
      </c>
      <c r="Z2082" s="93" cm="1">
        <f t="array" aca="1" ref="Z2082" ca="1">SUM(INDEX(2079:2079,1,MAX(COLUMN($R:$R),COLUMN()-($H2059-1))):Z2081)</f>
        <v>-351663.54892003839</v>
      </c>
      <c r="AA2082" s="93" cm="1">
        <f t="array" aca="1" ref="AA2082" ca="1">SUM(INDEX(2079:2079,1,MAX(COLUMN($R:$R),COLUMN()-($H2059-1))):AA2081)</f>
        <v>-395621.49253504316</v>
      </c>
      <c r="AB2082" s="93" cm="1">
        <f t="array" aca="1" ref="AB2082" ca="1">SUM(INDEX(2079:2079,1,MAX(COLUMN($R:$R),COLUMN()-($H2059-1))):AB2081)</f>
        <v>-439579.43615004793</v>
      </c>
      <c r="AC2082" s="93" cm="1">
        <f t="array" aca="1" ref="AC2082" ca="1">SUM(INDEX(2079:2079,1,MAX(COLUMN($R:$R),COLUMN()-($H2059-1))):AC2081)</f>
        <v>-483537.3797650527</v>
      </c>
      <c r="AD2082" s="93" cm="1">
        <f t="array" aca="1" ref="AD2082" ca="1">SUM(INDEX(2079:2079,1,MAX(COLUMN($R:$R),COLUMN()-($H2059-1))):AD2081)</f>
        <v>-527495.32338005747</v>
      </c>
      <c r="AE2082" s="93" cm="1">
        <f t="array" aca="1" ref="AE2082" ca="1">SUM(INDEX(2079:2079,1,MAX(COLUMN($R:$R),COLUMN()-($H2059-1))):AE2081)</f>
        <v>-527495.32338005747</v>
      </c>
      <c r="AF2082" s="93" cm="1">
        <f t="array" aca="1" ref="AF2082" ca="1">SUM(INDEX(2079:2079,1,MAX(COLUMN($R:$R),COLUMN()-($H2059-1))):AF2081)</f>
        <v>-527495.32338005747</v>
      </c>
      <c r="AG2082" s="93" cm="1">
        <f t="array" aca="1" ref="AG2082" ca="1">SUM(INDEX(2079:2079,1,MAX(COLUMN($R:$R),COLUMN()-($H2059-1))):AG2081)</f>
        <v>-527495.32338005747</v>
      </c>
      <c r="AH2082" s="93" cm="1">
        <f t="array" aca="1" ref="AH2082" ca="1">SUM(INDEX(2079:2079,1,MAX(COLUMN($R:$R),COLUMN()-($H2059-1))):AH2081)</f>
        <v>-527495.32338005747</v>
      </c>
      <c r="AI2082" s="93" cm="1">
        <f t="array" aca="1" ref="AI2082" ca="1">SUM(INDEX(2079:2079,1,MAX(COLUMN($R:$R),COLUMN()-($H2059-1))):AI2081)</f>
        <v>-527495.32338005747</v>
      </c>
      <c r="AJ2082" s="93" cm="1">
        <f t="array" aca="1" ref="AJ2082" ca="1">SUM(INDEX(2079:2079,1,MAX(COLUMN($R:$R),COLUMN()-($H2059-1))):AJ2081)</f>
        <v>-527495.32338005747</v>
      </c>
      <c r="AK2082" s="93" cm="1">
        <f t="array" aca="1" ref="AK2082" ca="1">SUM(INDEX(2079:2079,1,MAX(COLUMN($R:$R),COLUMN()-($H2059-1))):AK2081)</f>
        <v>-527495.32338005747</v>
      </c>
      <c r="AL2082" s="93" cm="1">
        <f t="array" aca="1" ref="AL2082" ca="1">SUM(INDEX(2079:2079,1,MAX(COLUMN($R:$R),COLUMN()-($H2059-1))):AL2081)</f>
        <v>-527495.32338005747</v>
      </c>
      <c r="AM2082" s="93" cm="1">
        <f t="array" aca="1" ref="AM2082" ca="1">SUM(INDEX(2079:2079,1,MAX(COLUMN($R:$R),COLUMN()-($H2059-1))):AM2081)</f>
        <v>-527495.32338005747</v>
      </c>
      <c r="AN2082" s="93" cm="1">
        <f t="array" aca="1" ref="AN2082" ca="1">SUM(INDEX(2079:2079,1,MAX(COLUMN($R:$R),COLUMN()-($H2059-1))):AN2081)</f>
        <v>-527495.32338005747</v>
      </c>
      <c r="AO2082" s="93" cm="1">
        <f t="array" aca="1" ref="AO2082" ca="1">SUM(INDEX(2079:2079,1,MAX(COLUMN($R:$R),COLUMN()-($H2059-1))):AO2081)</f>
        <v>-527495.32338005747</v>
      </c>
      <c r="AP2082" s="93" cm="1">
        <f t="array" aca="1" ref="AP2082" ca="1">SUM(INDEX(2079:2079,1,MAX(COLUMN($R:$R),COLUMN()-($H2059-1))):AP2081)</f>
        <v>-527495.32338005747</v>
      </c>
      <c r="AQ2082" s="93" cm="1">
        <f t="array" aca="1" ref="AQ2082" ca="1">SUM(INDEX(2079:2079,1,MAX(COLUMN($R:$R),COLUMN()-($H2059-1))):AQ2081)</f>
        <v>-527495.32338005747</v>
      </c>
      <c r="AR2082" s="93" cm="1">
        <f t="array" aca="1" ref="AR2082" ca="1">SUM(INDEX(2079:2079,1,MAX(COLUMN($R:$R),COLUMN()-($H2059-1))):AR2081)</f>
        <v>-527495.32338005747</v>
      </c>
      <c r="AS2082" s="93" cm="1">
        <f t="array" aca="1" ref="AS2082" ca="1">SUM(INDEX(2079:2079,1,MAX(COLUMN($R:$R),COLUMN()-($H2059-1))):AS2081)</f>
        <v>-527495.32338005747</v>
      </c>
      <c r="AT2082" s="93" cm="1">
        <f t="array" aca="1" ref="AT2082" ca="1">SUM(INDEX(2079:2079,1,MAX(COLUMN($R:$R),COLUMN()-($H2059-1))):AT2081)</f>
        <v>-527495.32338005747</v>
      </c>
      <c r="AU2082" s="93" cm="1">
        <f t="array" aca="1" ref="AU2082" ca="1">SUM(INDEX(2079:2079,1,MAX(COLUMN($R:$R),COLUMN()-($H2059-1))):AU2081)</f>
        <v>-527495.32338005747</v>
      </c>
      <c r="AV2082" s="93" cm="1">
        <f t="array" aca="1" ref="AV2082" ca="1">SUM(INDEX(2079:2079,1,MAX(COLUMN($R:$R),COLUMN()-($H2059-1))):AV2081)</f>
        <v>-527495.32338005747</v>
      </c>
      <c r="AW2082" s="93" cm="1">
        <f t="array" aca="1" ref="AW2082" ca="1">SUM(INDEX(2079:2079,1,MAX(COLUMN($R:$R),COLUMN()-($H2059-1))):AW2081)</f>
        <v>-527495.32338005747</v>
      </c>
      <c r="AX2082" s="93" cm="1">
        <f t="array" aca="1" ref="AX2082" ca="1">SUM(INDEX(2079:2079,1,MAX(COLUMN($R:$R),COLUMN()-($H2059-1))):AX2081)</f>
        <v>-527495.32338005747</v>
      </c>
      <c r="AY2082" s="93" cm="1">
        <f t="array" aca="1" ref="AY2082" ca="1">SUM(INDEX(2079:2079,1,MAX(COLUMN($R:$R),COLUMN()-($H2059-1))):AY2081)</f>
        <v>-527495.32338005747</v>
      </c>
      <c r="AZ2082" s="93" cm="1">
        <f t="array" aca="1" ref="AZ2082" ca="1">SUM(INDEX(2079:2079,1,MAX(COLUMN($R:$R),COLUMN()-($H2059-1))):AZ2081)</f>
        <v>-527495.32338005747</v>
      </c>
      <c r="BA2082" s="93" cm="1">
        <f t="array" aca="1" ref="BA2082" ca="1">SUM(INDEX(2079:2079,1,MAX(COLUMN($R:$R),COLUMN()-($H2059-1))):BA2081)</f>
        <v>-527495.32338005747</v>
      </c>
      <c r="BB2082" s="93" cm="1">
        <f t="array" aca="1" ref="BB2082" ca="1">SUM(INDEX(2079:2079,1,MAX(COLUMN($R:$R),COLUMN()-($H2059-1))):BB2081)</f>
        <v>-527495.32338005747</v>
      </c>
      <c r="BC2082" s="93" cm="1">
        <f t="array" aca="1" ref="BC2082" ca="1">SUM(INDEX(2079:2079,1,MAX(COLUMN($R:$R),COLUMN()-($H2059-1))):BC2081)</f>
        <v>-527495.32338005747</v>
      </c>
      <c r="BD2082" s="93" cm="1">
        <f t="array" aca="1" ref="BD2082" ca="1">SUM(INDEX(2079:2079,1,MAX(COLUMN($R:$R),COLUMN()-($H2059-1))):BD2081)</f>
        <v>-527495.32338005747</v>
      </c>
      <c r="BE2082" s="93" cm="1">
        <f t="array" aca="1" ref="BE2082" ca="1">SUM(INDEX(2079:2079,1,MAX(COLUMN($R:$R),COLUMN()-($H2059-1))):BE2081)</f>
        <v>-527495.32338005747</v>
      </c>
      <c r="BF2082" s="93" cm="1">
        <f t="array" aca="1" ref="BF2082" ca="1">SUM(INDEX(2079:2079,1,MAX(COLUMN($R:$R),COLUMN()-($H2059-1))):BF2081)</f>
        <v>-527495.32338005747</v>
      </c>
      <c r="BG2082" s="93" cm="1">
        <f t="array" aca="1" ref="BG2082" ca="1">SUM(INDEX(2079:2079,1,MAX(COLUMN($R:$R),COLUMN()-($H2059-1))):BG2081)</f>
        <v>-527495.32338005747</v>
      </c>
      <c r="BH2082" s="93" cm="1">
        <f t="array" aca="1" ref="BH2082" ca="1">SUM(INDEX(2079:2079,1,MAX(COLUMN($R:$R),COLUMN()-($H2059-1))):BH2081)</f>
        <v>-527495.32338005747</v>
      </c>
      <c r="BI2082" s="93" cm="1">
        <f t="array" aca="1" ref="BI2082" ca="1">SUM(INDEX(2079:2079,1,MAX(COLUMN($R:$R),COLUMN()-($H2059-1))):BI2081)</f>
        <v>-527495.32338005747</v>
      </c>
      <c r="BJ2082" s="93" cm="1">
        <f t="array" aca="1" ref="BJ2082" ca="1">SUM(INDEX(2079:2079,1,MAX(COLUMN($R:$R),COLUMN()-($H2059-1))):BJ2081)</f>
        <v>-527495.32338005747</v>
      </c>
      <c r="BK2082" s="93" cm="1">
        <f t="array" aca="1" ref="BK2082" ca="1">SUM(INDEX(2079:2079,1,MAX(COLUMN($R:$R),COLUMN()-($H2059-1))):BK2081)</f>
        <v>-527495.32338005747</v>
      </c>
      <c r="BL2082" s="93" cm="1">
        <f t="array" aca="1" ref="BL2082" ca="1">SUM(INDEX(2079:2079,1,MAX(COLUMN($R:$R),COLUMN()-($H2059-1))):BL2081)</f>
        <v>-527495.32338005747</v>
      </c>
      <c r="BM2082" s="93" cm="1">
        <f t="array" aca="1" ref="BM2082" ca="1">SUM(INDEX(2079:2079,1,MAX(COLUMN($R:$R),COLUMN()-($H2059-1))):BM2081)</f>
        <v>-527495.32338005747</v>
      </c>
      <c r="BN2082" s="93" cm="1">
        <f t="array" aca="1" ref="BN2082" ca="1">SUM(INDEX(2079:2079,1,MAX(COLUMN($R:$R),COLUMN()-($H2059-1))):BN2081)</f>
        <v>-527495.32338005747</v>
      </c>
      <c r="BO2082" s="93" cm="1">
        <f t="array" aca="1" ref="BO2082" ca="1">SUM(INDEX(2079:2079,1,MAX(COLUMN($R:$R),COLUMN()-($H2059-1))):BO2081)</f>
        <v>-527495.32338005747</v>
      </c>
      <c r="BP2082" s="93" cm="1">
        <f t="array" aca="1" ref="BP2082" ca="1">SUM(INDEX(2079:2079,1,MAX(COLUMN($R:$R),COLUMN()-($H2059-1))):BP2081)</f>
        <v>-527495.32338005747</v>
      </c>
      <c r="BQ2082" s="93" cm="1">
        <f t="array" aca="1" ref="BQ2082" ca="1">SUM(INDEX(2079:2079,1,MAX(COLUMN($R:$R),COLUMN()-($H2059-1))):BQ2081)</f>
        <v>-527495.32338005747</v>
      </c>
      <c r="BR2082" s="93" cm="1">
        <f t="array" aca="1" ref="BR2082" ca="1">SUM(INDEX(2079:2079,1,MAX(COLUMN($R:$R),COLUMN()-($H2059-1))):BR2081)</f>
        <v>-527495.32338005747</v>
      </c>
      <c r="BS2082" s="93" cm="1">
        <f t="array" aca="1" ref="BS2082" ca="1">SUM(INDEX(2079:2079,1,MAX(COLUMN($R:$R),COLUMN()-($H2059-1))):BS2081)</f>
        <v>-527495.32338005747</v>
      </c>
      <c r="BT2082" s="93" cm="1">
        <f t="array" aca="1" ref="BT2082" ca="1">SUM(INDEX(2079:2079,1,MAX(COLUMN($R:$R),COLUMN()-($H2059-1))):BT2081)</f>
        <v>-527495.32338005747</v>
      </c>
      <c r="BU2082" s="93" cm="1">
        <f t="array" aca="1" ref="BU2082" ca="1">SUM(INDEX(2079:2079,1,MAX(COLUMN($R:$R),COLUMN()-($H2059-1))):BU2081)</f>
        <v>-527495.32338005747</v>
      </c>
      <c r="BV2082" s="93" cm="1">
        <f t="array" aca="1" ref="BV2082" ca="1">SUM(INDEX(2079:2079,1,MAX(COLUMN($R:$R),COLUMN()-($H2059-1))):BV2081)</f>
        <v>-527495.32338005747</v>
      </c>
      <c r="BW2082" s="93" cm="1">
        <f t="array" aca="1" ref="BW2082" ca="1">SUM(INDEX(2079:2079,1,MAX(COLUMN($R:$R),COLUMN()-($H2059-1))):BW2081)</f>
        <v>-527495.32338005747</v>
      </c>
      <c r="BX2082" s="93" cm="1">
        <f t="array" aca="1" ref="BX2082" ca="1">SUM(INDEX(2079:2079,1,MAX(COLUMN($R:$R),COLUMN()-($H2059-1))):BX2081)</f>
        <v>-527495.32338005747</v>
      </c>
      <c r="BY2082" s="93" cm="1">
        <f t="array" aca="1" ref="BY2082" ca="1">SUM(INDEX(2079:2079,1,MAX(COLUMN($R:$R),COLUMN()-($H2059-1))):BY2081)</f>
        <v>-527495.32338005747</v>
      </c>
      <c r="BZ2082" s="93" cm="1">
        <f t="array" aca="1" ref="BZ2082" ca="1">SUM(INDEX(2079:2079,1,MAX(COLUMN($R:$R),COLUMN()-($H2059-1))):BZ2081)</f>
        <v>-527495.32338005747</v>
      </c>
      <c r="CA2082" s="93" cm="1">
        <f t="array" aca="1" ref="CA2082" ca="1">SUM(INDEX(2079:2079,1,MAX(COLUMN($R:$R),COLUMN()-($H2059-1))):CA2081)</f>
        <v>-527495.32338005747</v>
      </c>
      <c r="CB2082" s="93" cm="1">
        <f t="array" aca="1" ref="CB2082" ca="1">SUM(INDEX(2079:2079,1,MAX(COLUMN($R:$R),COLUMN()-($H2059-1))):CB2081)</f>
        <v>-527495.32338005747</v>
      </c>
      <c r="CC2082" s="93" cm="1">
        <f t="array" aca="1" ref="CC2082" ca="1">SUM(INDEX(2079:2079,1,MAX(COLUMN($R:$R),COLUMN()-($H2059-1))):CC2081)</f>
        <v>-527495.32338005747</v>
      </c>
      <c r="CD2082" s="93" cm="1">
        <f t="array" aca="1" ref="CD2082" ca="1">SUM(INDEX(2079:2079,1,MAX(COLUMN($R:$R),COLUMN()-($H2059-1))):CD2081)</f>
        <v>-527495.32338005747</v>
      </c>
      <c r="CE2082" s="93" cm="1">
        <f t="array" aca="1" ref="CE2082" ca="1">SUM(INDEX(2079:2079,1,MAX(COLUMN($R:$R),COLUMN()-($H2059-1))):CE2081)</f>
        <v>-527495.32338005747</v>
      </c>
      <c r="CF2082" s="93" cm="1">
        <f t="array" aca="1" ref="CF2082" ca="1">SUM(INDEX(2079:2079,1,MAX(COLUMN($R:$R),COLUMN()-($H2059-1))):CF2081)</f>
        <v>-527495.32338005747</v>
      </c>
      <c r="CG2082" s="93" cm="1">
        <f t="array" aca="1" ref="CG2082" ca="1">SUM(INDEX(2079:2079,1,MAX(COLUMN($R:$R),COLUMN()-($H2059-1))):CG2081)</f>
        <v>-527495.32338005747</v>
      </c>
      <c r="CH2082" s="93" cm="1">
        <f t="array" aca="1" ref="CH2082" ca="1">SUM(INDEX(2079:2079,1,MAX(COLUMN($R:$R),COLUMN()-($H2059-1))):CH2081)</f>
        <v>-527495.32338005747</v>
      </c>
      <c r="CI2082" s="93" cm="1">
        <f t="array" aca="1" ref="CI2082" ca="1">SUM(INDEX(2079:2079,1,MAX(COLUMN($R:$R),COLUMN()-($H2059-1))):CI2081)</f>
        <v>-527495.32338005747</v>
      </c>
      <c r="CJ2082" s="93" cm="1">
        <f t="array" aca="1" ref="CJ2082" ca="1">SUM(INDEX(2079:2079,1,MAX(COLUMN($R:$R),COLUMN()-($H2059-1))):CJ2081)</f>
        <v>-527495.32338005747</v>
      </c>
      <c r="CK2082" s="93" cm="1">
        <f t="array" aca="1" ref="CK2082" ca="1">SUM(INDEX(2079:2079,1,MAX(COLUMN($R:$R),COLUMN()-($H2059-1))):CK2081)</f>
        <v>-527495.32338005747</v>
      </c>
      <c r="CL2082" s="93" cm="1">
        <f t="array" aca="1" ref="CL2082" ca="1">SUM(INDEX(2079:2079,1,MAX(COLUMN($R:$R),COLUMN()-($H2059-1))):CL2081)</f>
        <v>-527495.32338005747</v>
      </c>
    </row>
    <row r="2083" spans="2:90" x14ac:dyDescent="0.4">
      <c r="B2083" s="122"/>
      <c r="D2083" t="s">
        <v>763</v>
      </c>
      <c r="E2083" s="8" t="str">
        <f t="shared" si="2479"/>
        <v>2083 LAMORT-S</v>
      </c>
      <c r="G2083" t="s">
        <v>244</v>
      </c>
      <c r="I2083" s="53"/>
      <c r="J2083" s="53"/>
      <c r="R2083"/>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c r="BA2083" s="1"/>
      <c r="BB2083" s="1"/>
      <c r="BC2083" s="1"/>
      <c r="BD2083" s="1"/>
      <c r="BE2083" s="1"/>
      <c r="BF2083" s="1"/>
      <c r="BG2083" s="1"/>
      <c r="BH2083" s="1"/>
      <c r="BI2083" s="1"/>
      <c r="BJ2083" s="1"/>
      <c r="BK2083" s="1"/>
      <c r="BL2083" s="1"/>
      <c r="BM2083" s="1"/>
      <c r="BN2083" s="1"/>
      <c r="BO2083" s="1"/>
      <c r="BP2083" s="1"/>
      <c r="BQ2083" s="1"/>
      <c r="BR2083" s="1"/>
      <c r="BS2083" s="1"/>
      <c r="BT2083" s="1"/>
      <c r="BU2083" s="1"/>
      <c r="BV2083" s="1"/>
      <c r="BW2083" s="1"/>
      <c r="BX2083" s="1"/>
      <c r="BY2083" s="1"/>
      <c r="BZ2083" s="1"/>
      <c r="CA2083" s="1"/>
      <c r="CB2083" s="1"/>
      <c r="CC2083" s="1"/>
      <c r="CD2083" s="1"/>
      <c r="CE2083" s="1"/>
      <c r="CF2083" s="1"/>
      <c r="CG2083" s="1"/>
      <c r="CH2083" s="1"/>
      <c r="CI2083" s="1"/>
      <c r="CJ2083" s="1"/>
      <c r="CK2083" s="1"/>
      <c r="CL2083" s="1"/>
    </row>
    <row r="2084" spans="2:90" x14ac:dyDescent="0.4">
      <c r="B2084" s="132" t="str">
        <f>B2049</f>
        <v>(Primary label)</v>
      </c>
      <c r="D2084" t="s">
        <v>763</v>
      </c>
      <c r="E2084" s="8" t="str">
        <f>ROW()&amp;" "&amp;D2084</f>
        <v>2084 LAMORT-S</v>
      </c>
      <c r="G2084" t="s">
        <v>332</v>
      </c>
      <c r="H2084" s="27"/>
      <c r="I2084" s="78"/>
      <c r="J2084" s="78"/>
      <c r="K2084" s="33"/>
      <c r="L2084" s="33"/>
      <c r="M2084" s="33"/>
      <c r="N2084" s="33"/>
      <c r="O2084" s="33"/>
      <c r="P2084" s="33"/>
      <c r="R2084" s="33"/>
      <c r="S2084" s="77"/>
      <c r="T2084" s="77"/>
      <c r="U2084" s="77"/>
      <c r="V2084" s="77"/>
      <c r="W2084" s="77"/>
      <c r="X2084" s="77"/>
      <c r="Y2084" s="77"/>
      <c r="Z2084" s="77"/>
      <c r="AA2084" s="77"/>
      <c r="AB2084" s="77"/>
      <c r="AC2084" s="77"/>
      <c r="AD2084" s="77"/>
      <c r="AE2084" s="77"/>
      <c r="AF2084" s="77"/>
      <c r="AG2084" s="77"/>
      <c r="AH2084" s="77"/>
      <c r="AI2084" s="77"/>
      <c r="AJ2084" s="77"/>
      <c r="AK2084" s="77"/>
      <c r="AL2084" s="77"/>
      <c r="AM2084" s="77"/>
      <c r="AN2084" s="77"/>
      <c r="AO2084" s="77"/>
      <c r="AP2084" s="77"/>
      <c r="AQ2084" s="77"/>
      <c r="AR2084" s="77"/>
      <c r="AS2084" s="77"/>
      <c r="AT2084" s="77"/>
      <c r="AU2084" s="77"/>
      <c r="AV2084" s="77"/>
      <c r="AW2084" s="77"/>
      <c r="AX2084" s="77"/>
      <c r="AY2084" s="77"/>
      <c r="AZ2084" s="77"/>
      <c r="BA2084" s="77"/>
      <c r="BB2084" s="77"/>
      <c r="BC2084" s="77"/>
      <c r="BD2084" s="77"/>
      <c r="BE2084" s="77"/>
      <c r="BF2084" s="77"/>
      <c r="BG2084" s="77"/>
      <c r="BH2084" s="77"/>
      <c r="BI2084" s="77"/>
      <c r="BJ2084" s="77"/>
      <c r="BK2084" s="77"/>
      <c r="BL2084" s="77"/>
      <c r="BM2084" s="77"/>
      <c r="BN2084" s="77"/>
      <c r="BO2084" s="77"/>
      <c r="BP2084" s="77"/>
      <c r="BQ2084" s="77"/>
      <c r="BR2084" s="77"/>
      <c r="BS2084" s="77"/>
      <c r="BT2084" s="77"/>
      <c r="BU2084" s="77"/>
      <c r="BV2084" s="77"/>
      <c r="BW2084" s="77"/>
      <c r="BX2084" s="77"/>
      <c r="BY2084" s="77"/>
      <c r="BZ2084" s="77"/>
      <c r="CA2084" s="77"/>
      <c r="CB2084" s="77"/>
      <c r="CC2084" s="77"/>
      <c r="CD2084" s="77"/>
      <c r="CE2084" s="77"/>
      <c r="CF2084" s="77"/>
      <c r="CG2084" s="77"/>
      <c r="CH2084" s="77"/>
      <c r="CI2084" s="77"/>
      <c r="CJ2084" s="77"/>
      <c r="CK2084" s="77"/>
      <c r="CL2084" s="77"/>
    </row>
    <row r="2085" spans="2:90" x14ac:dyDescent="0.4">
      <c r="B2085" s="132" t="str">
        <f>B2050</f>
        <v>primary unit</v>
      </c>
      <c r="D2085" t="s">
        <v>763</v>
      </c>
      <c r="E2085" s="8" t="str">
        <f>ROW()&amp;" "&amp;D2085</f>
        <v>2085 LAMORT-S</v>
      </c>
      <c r="G2085" t="s">
        <v>332</v>
      </c>
      <c r="H2085" s="27"/>
      <c r="I2085" s="78"/>
      <c r="J2085" s="78"/>
      <c r="K2085" s="33"/>
      <c r="L2085" s="33"/>
      <c r="M2085" s="33"/>
      <c r="N2085" s="33"/>
      <c r="O2085" s="33"/>
      <c r="P2085" s="33"/>
      <c r="R2085" s="33"/>
      <c r="S2085" s="77"/>
      <c r="T2085" s="77"/>
      <c r="U2085" s="77"/>
      <c r="V2085" s="77"/>
      <c r="W2085" s="77"/>
      <c r="X2085" s="77"/>
      <c r="Y2085" s="77"/>
      <c r="Z2085" s="77"/>
      <c r="AA2085" s="77"/>
      <c r="AB2085" s="77"/>
      <c r="AC2085" s="77"/>
      <c r="AD2085" s="77"/>
      <c r="AE2085" s="77"/>
      <c r="AF2085" s="77"/>
      <c r="AG2085" s="77"/>
      <c r="AH2085" s="77"/>
      <c r="AI2085" s="77"/>
      <c r="AJ2085" s="77"/>
      <c r="AK2085" s="77"/>
      <c r="AL2085" s="77"/>
      <c r="AM2085" s="77"/>
      <c r="AN2085" s="77"/>
      <c r="AO2085" s="77"/>
      <c r="AP2085" s="77"/>
      <c r="AQ2085" s="77"/>
      <c r="AR2085" s="77"/>
      <c r="AS2085" s="77"/>
      <c r="AT2085" s="77"/>
      <c r="AU2085" s="77"/>
      <c r="AV2085" s="77"/>
      <c r="AW2085" s="77"/>
      <c r="AX2085" s="77"/>
      <c r="AY2085" s="77"/>
      <c r="AZ2085" s="77"/>
      <c r="BA2085" s="77"/>
      <c r="BB2085" s="77"/>
      <c r="BC2085" s="77"/>
      <c r="BD2085" s="77"/>
      <c r="BE2085" s="77"/>
      <c r="BF2085" s="77"/>
      <c r="BG2085" s="77"/>
      <c r="BH2085" s="77"/>
      <c r="BI2085" s="77"/>
      <c r="BJ2085" s="77"/>
      <c r="BK2085" s="77"/>
      <c r="BL2085" s="77"/>
      <c r="BM2085" s="77"/>
      <c r="BN2085" s="77"/>
      <c r="BO2085" s="77"/>
      <c r="BP2085" s="77"/>
      <c r="BQ2085" s="77"/>
      <c r="BR2085" s="77"/>
      <c r="BS2085" s="77"/>
      <c r="BT2085" s="77"/>
      <c r="BU2085" s="77"/>
      <c r="BV2085" s="77"/>
      <c r="BW2085" s="77"/>
      <c r="BX2085" s="77"/>
      <c r="BY2085" s="77"/>
      <c r="BZ2085" s="77"/>
      <c r="CA2085" s="77"/>
      <c r="CB2085" s="77"/>
      <c r="CC2085" s="77"/>
      <c r="CD2085" s="77"/>
      <c r="CE2085" s="77"/>
      <c r="CF2085" s="77"/>
      <c r="CG2085" s="77"/>
      <c r="CH2085" s="77"/>
      <c r="CI2085" s="77"/>
      <c r="CJ2085" s="77"/>
      <c r="CK2085" s="77"/>
      <c r="CL2085" s="77"/>
    </row>
    <row r="2086" spans="2:90" x14ac:dyDescent="0.4">
      <c r="B2086" s="132" t="str">
        <f>B2051</f>
        <v>Primary revenue driver</v>
      </c>
      <c r="D2086" t="s">
        <v>763</v>
      </c>
      <c r="E2086" s="8" t="str">
        <f>ROW()&amp;" "&amp;D2086</f>
        <v>2086 LAMORT-S</v>
      </c>
      <c r="G2086" t="s">
        <v>332</v>
      </c>
      <c r="K2086" s="53"/>
      <c r="L2086" s="53"/>
      <c r="M2086" s="53"/>
      <c r="N2086" s="53"/>
      <c r="O2086" s="53"/>
      <c r="P2086" s="53"/>
      <c r="R2086" s="24"/>
      <c r="S2086" s="175" t="str">
        <f t="shared" ref="S2086" si="2524">S2051</f>
        <v>S$12</v>
      </c>
      <c r="T2086" s="175" t="str">
        <f t="shared" ref="T2086:AX2086" si="2525">T2051</f>
        <v>T$12</v>
      </c>
      <c r="U2086" s="175" t="str">
        <f t="shared" si="2525"/>
        <v>U$12</v>
      </c>
      <c r="V2086" s="175" t="str">
        <f t="shared" si="2525"/>
        <v>V$12</v>
      </c>
      <c r="W2086" s="175" t="str">
        <f t="shared" si="2525"/>
        <v>W$12</v>
      </c>
      <c r="X2086" s="175" t="str">
        <f t="shared" si="2525"/>
        <v>X$12</v>
      </c>
      <c r="Y2086" s="175" t="str">
        <f t="shared" si="2525"/>
        <v>Y$12</v>
      </c>
      <c r="Z2086" s="175" t="str">
        <f t="shared" si="2525"/>
        <v>Z$12</v>
      </c>
      <c r="AA2086" s="175" t="str">
        <f t="shared" si="2525"/>
        <v>AA$12</v>
      </c>
      <c r="AB2086" s="175" t="str">
        <f t="shared" si="2525"/>
        <v>AB$12</v>
      </c>
      <c r="AC2086" s="175" t="str">
        <f t="shared" si="2525"/>
        <v>AC$12</v>
      </c>
      <c r="AD2086" s="175" t="str">
        <f t="shared" si="2525"/>
        <v>AD$12</v>
      </c>
      <c r="AE2086" s="175" t="str">
        <f t="shared" si="2525"/>
        <v>AE$12</v>
      </c>
      <c r="AF2086" s="175" t="str">
        <f t="shared" si="2525"/>
        <v>AF$12</v>
      </c>
      <c r="AG2086" s="175" t="str">
        <f t="shared" si="2525"/>
        <v>AG$12</v>
      </c>
      <c r="AH2086" s="175" t="str">
        <f t="shared" si="2525"/>
        <v>AH$12</v>
      </c>
      <c r="AI2086" s="175" t="str">
        <f t="shared" si="2525"/>
        <v>AI$12</v>
      </c>
      <c r="AJ2086" s="175" t="str">
        <f t="shared" si="2525"/>
        <v>AJ$12</v>
      </c>
      <c r="AK2086" s="175" t="str">
        <f t="shared" si="2525"/>
        <v>AK$12</v>
      </c>
      <c r="AL2086" s="175" t="str">
        <f t="shared" si="2525"/>
        <v>AL$12</v>
      </c>
      <c r="AM2086" s="175" t="str">
        <f t="shared" si="2525"/>
        <v>AM$12</v>
      </c>
      <c r="AN2086" s="175" t="str">
        <f t="shared" si="2525"/>
        <v>AN$12</v>
      </c>
      <c r="AO2086" s="175" t="str">
        <f t="shared" si="2525"/>
        <v>AO$12</v>
      </c>
      <c r="AP2086" s="175" t="str">
        <f t="shared" si="2525"/>
        <v>AP$12</v>
      </c>
      <c r="AQ2086" s="175" t="str">
        <f t="shared" si="2525"/>
        <v>AQ$12</v>
      </c>
      <c r="AR2086" s="175" t="str">
        <f t="shared" si="2525"/>
        <v>AR$12</v>
      </c>
      <c r="AS2086" s="175" t="str">
        <f t="shared" si="2525"/>
        <v>AS$12</v>
      </c>
      <c r="AT2086" s="175" t="str">
        <f t="shared" si="2525"/>
        <v>AT$12</v>
      </c>
      <c r="AU2086" s="175" t="str">
        <f t="shared" si="2525"/>
        <v>AU$12</v>
      </c>
      <c r="AV2086" s="175" t="str">
        <f t="shared" si="2525"/>
        <v>AV$12</v>
      </c>
      <c r="AW2086" s="175" t="str">
        <f t="shared" si="2525"/>
        <v>AW$12</v>
      </c>
      <c r="AX2086" s="175" t="str">
        <f t="shared" si="2525"/>
        <v>AX$12</v>
      </c>
      <c r="AY2086" s="175" t="str">
        <f t="shared" ref="AY2086:CD2086" si="2526">AY2051</f>
        <v>AY$12</v>
      </c>
      <c r="AZ2086" s="175" t="str">
        <f t="shared" si="2526"/>
        <v>AZ$12</v>
      </c>
      <c r="BA2086" s="175" t="str">
        <f t="shared" si="2526"/>
        <v>BA$12</v>
      </c>
      <c r="BB2086" s="175" t="str">
        <f t="shared" si="2526"/>
        <v>BB$12</v>
      </c>
      <c r="BC2086" s="175" t="str">
        <f t="shared" si="2526"/>
        <v>BC$12</v>
      </c>
      <c r="BD2086" s="175" t="str">
        <f t="shared" si="2526"/>
        <v>BD$12</v>
      </c>
      <c r="BE2086" s="175" t="str">
        <f t="shared" si="2526"/>
        <v>BE$12</v>
      </c>
      <c r="BF2086" s="175" t="str">
        <f t="shared" si="2526"/>
        <v>BF$12</v>
      </c>
      <c r="BG2086" s="175" t="str">
        <f t="shared" si="2526"/>
        <v>BG$12</v>
      </c>
      <c r="BH2086" s="175" t="str">
        <f t="shared" si="2526"/>
        <v>BH$12</v>
      </c>
      <c r="BI2086" s="175" t="str">
        <f t="shared" si="2526"/>
        <v>BI$12</v>
      </c>
      <c r="BJ2086" s="175" t="str">
        <f t="shared" si="2526"/>
        <v>BJ$12</v>
      </c>
      <c r="BK2086" s="175" t="str">
        <f t="shared" si="2526"/>
        <v>BK$12</v>
      </c>
      <c r="BL2086" s="175" t="str">
        <f t="shared" si="2526"/>
        <v>BL$12</v>
      </c>
      <c r="BM2086" s="175" t="str">
        <f t="shared" si="2526"/>
        <v>BM$12</v>
      </c>
      <c r="BN2086" s="175" t="str">
        <f t="shared" si="2526"/>
        <v>BN$12</v>
      </c>
      <c r="BO2086" s="175" t="str">
        <f t="shared" si="2526"/>
        <v>BO$12</v>
      </c>
      <c r="BP2086" s="175" t="str">
        <f t="shared" si="2526"/>
        <v>BP$12</v>
      </c>
      <c r="BQ2086" s="175" t="str">
        <f t="shared" si="2526"/>
        <v>BQ$12</v>
      </c>
      <c r="BR2086" s="175" t="str">
        <f t="shared" si="2526"/>
        <v>BR$12</v>
      </c>
      <c r="BS2086" s="175" t="str">
        <f t="shared" si="2526"/>
        <v>BS$12</v>
      </c>
      <c r="BT2086" s="175" t="str">
        <f t="shared" si="2526"/>
        <v>BT$12</v>
      </c>
      <c r="BU2086" s="175" t="str">
        <f t="shared" si="2526"/>
        <v>BU$12</v>
      </c>
      <c r="BV2086" s="175" t="str">
        <f t="shared" si="2526"/>
        <v>BV$12</v>
      </c>
      <c r="BW2086" s="175" t="str">
        <f t="shared" si="2526"/>
        <v>BW$12</v>
      </c>
      <c r="BX2086" s="175" t="str">
        <f t="shared" si="2526"/>
        <v>BX$12</v>
      </c>
      <c r="BY2086" s="175" t="str">
        <f t="shared" si="2526"/>
        <v>BY$12</v>
      </c>
      <c r="BZ2086" s="175" t="str">
        <f t="shared" si="2526"/>
        <v>BZ$12</v>
      </c>
      <c r="CA2086" s="175" t="str">
        <f t="shared" si="2526"/>
        <v>CA$12</v>
      </c>
      <c r="CB2086" s="175" t="str">
        <f t="shared" si="2526"/>
        <v>CB$12</v>
      </c>
      <c r="CC2086" s="175" t="str">
        <f t="shared" si="2526"/>
        <v>CC$12</v>
      </c>
      <c r="CD2086" s="175" t="str">
        <f t="shared" si="2526"/>
        <v>CD$12</v>
      </c>
      <c r="CE2086" s="175" t="str">
        <f t="shared" ref="CE2086:CK2086" si="2527">CE2051</f>
        <v>CE$12</v>
      </c>
      <c r="CF2086" s="175" t="str">
        <f t="shared" si="2527"/>
        <v>CF$12</v>
      </c>
      <c r="CG2086" s="175" t="str">
        <f t="shared" si="2527"/>
        <v>CG$12</v>
      </c>
      <c r="CH2086" s="175" t="str">
        <f t="shared" si="2527"/>
        <v>CH$12</v>
      </c>
      <c r="CI2086" s="175" t="str">
        <f t="shared" si="2527"/>
        <v>CI$12</v>
      </c>
      <c r="CJ2086" s="175" t="str">
        <f t="shared" si="2527"/>
        <v>CJ$12</v>
      </c>
      <c r="CK2086" s="175" t="str">
        <f t="shared" si="2527"/>
        <v>CK$12</v>
      </c>
      <c r="CL2086" s="175" t="str">
        <f t="shared" ref="CL2086" si="2528">CL2051</f>
        <v>CL$12</v>
      </c>
    </row>
    <row r="2087" spans="2:90" x14ac:dyDescent="0.4">
      <c r="B2087" s="132" t="str">
        <f>B2052</f>
        <v>Primary volume driver</v>
      </c>
      <c r="D2087" t="s">
        <v>763</v>
      </c>
      <c r="E2087" s="8" t="str">
        <f>ROW()&amp;" "&amp;D2087</f>
        <v>2087 LAMORT-S</v>
      </c>
      <c r="G2087" t="s">
        <v>332</v>
      </c>
      <c r="H2087" s="12"/>
      <c r="I2087" s="60"/>
      <c r="J2087" s="60"/>
      <c r="K2087" s="15"/>
      <c r="L2087" s="15"/>
      <c r="M2087" s="15"/>
      <c r="N2087" s="15"/>
      <c r="O2087" s="15"/>
      <c r="P2087" s="15"/>
      <c r="R2087" s="15"/>
      <c r="S2087" s="175" t="str">
        <f t="shared" ref="S2087" si="2529">S2052</f>
        <v>S$13</v>
      </c>
      <c r="T2087" s="175" t="str">
        <f t="shared" ref="T2087:AX2087" si="2530">T2052</f>
        <v>T$13</v>
      </c>
      <c r="U2087" s="175" t="str">
        <f t="shared" si="2530"/>
        <v>U$13</v>
      </c>
      <c r="V2087" s="175" t="str">
        <f t="shared" si="2530"/>
        <v>V$13</v>
      </c>
      <c r="W2087" s="175" t="str">
        <f t="shared" si="2530"/>
        <v>W$13</v>
      </c>
      <c r="X2087" s="175" t="str">
        <f t="shared" si="2530"/>
        <v>X$13</v>
      </c>
      <c r="Y2087" s="175" t="str">
        <f t="shared" si="2530"/>
        <v>Y$13</v>
      </c>
      <c r="Z2087" s="175" t="str">
        <f t="shared" si="2530"/>
        <v>Z$13</v>
      </c>
      <c r="AA2087" s="175" t="str">
        <f t="shared" si="2530"/>
        <v>AA$13</v>
      </c>
      <c r="AB2087" s="175" t="str">
        <f t="shared" si="2530"/>
        <v>AB$13</v>
      </c>
      <c r="AC2087" s="175" t="str">
        <f t="shared" si="2530"/>
        <v>AC$13</v>
      </c>
      <c r="AD2087" s="175" t="str">
        <f t="shared" si="2530"/>
        <v>AD$13</v>
      </c>
      <c r="AE2087" s="175" t="str">
        <f t="shared" si="2530"/>
        <v>AE$13</v>
      </c>
      <c r="AF2087" s="175" t="str">
        <f t="shared" si="2530"/>
        <v>AF$13</v>
      </c>
      <c r="AG2087" s="175" t="str">
        <f t="shared" si="2530"/>
        <v>AG$13</v>
      </c>
      <c r="AH2087" s="175" t="str">
        <f t="shared" si="2530"/>
        <v>AH$13</v>
      </c>
      <c r="AI2087" s="175" t="str">
        <f t="shared" si="2530"/>
        <v>AI$13</v>
      </c>
      <c r="AJ2087" s="175" t="str">
        <f t="shared" si="2530"/>
        <v>AJ$13</v>
      </c>
      <c r="AK2087" s="175" t="str">
        <f t="shared" si="2530"/>
        <v>AK$13</v>
      </c>
      <c r="AL2087" s="175" t="str">
        <f t="shared" si="2530"/>
        <v>AL$13</v>
      </c>
      <c r="AM2087" s="175" t="str">
        <f t="shared" si="2530"/>
        <v>AM$13</v>
      </c>
      <c r="AN2087" s="175" t="str">
        <f t="shared" si="2530"/>
        <v>AN$13</v>
      </c>
      <c r="AO2087" s="175" t="str">
        <f t="shared" si="2530"/>
        <v>AO$13</v>
      </c>
      <c r="AP2087" s="175" t="str">
        <f t="shared" si="2530"/>
        <v>AP$13</v>
      </c>
      <c r="AQ2087" s="175" t="str">
        <f t="shared" si="2530"/>
        <v>AQ$13</v>
      </c>
      <c r="AR2087" s="175" t="str">
        <f t="shared" si="2530"/>
        <v>AR$13</v>
      </c>
      <c r="AS2087" s="175" t="str">
        <f t="shared" si="2530"/>
        <v>AS$13</v>
      </c>
      <c r="AT2087" s="175" t="str">
        <f t="shared" si="2530"/>
        <v>AT$13</v>
      </c>
      <c r="AU2087" s="175" t="str">
        <f t="shared" si="2530"/>
        <v>AU$13</v>
      </c>
      <c r="AV2087" s="175" t="str">
        <f t="shared" si="2530"/>
        <v>AV$13</v>
      </c>
      <c r="AW2087" s="175" t="str">
        <f t="shared" si="2530"/>
        <v>AW$13</v>
      </c>
      <c r="AX2087" s="175" t="str">
        <f t="shared" si="2530"/>
        <v>AX$13</v>
      </c>
      <c r="AY2087" s="175" t="str">
        <f t="shared" ref="AY2087:CD2087" si="2531">AY2052</f>
        <v>AY$13</v>
      </c>
      <c r="AZ2087" s="175" t="str">
        <f t="shared" si="2531"/>
        <v>AZ$13</v>
      </c>
      <c r="BA2087" s="175" t="str">
        <f t="shared" si="2531"/>
        <v>BA$13</v>
      </c>
      <c r="BB2087" s="175" t="str">
        <f t="shared" si="2531"/>
        <v>BB$13</v>
      </c>
      <c r="BC2087" s="175" t="str">
        <f t="shared" si="2531"/>
        <v>BC$13</v>
      </c>
      <c r="BD2087" s="175" t="str">
        <f t="shared" si="2531"/>
        <v>BD$13</v>
      </c>
      <c r="BE2087" s="175" t="str">
        <f t="shared" si="2531"/>
        <v>BE$13</v>
      </c>
      <c r="BF2087" s="175" t="str">
        <f t="shared" si="2531"/>
        <v>BF$13</v>
      </c>
      <c r="BG2087" s="175" t="str">
        <f t="shared" si="2531"/>
        <v>BG$13</v>
      </c>
      <c r="BH2087" s="175" t="str">
        <f t="shared" si="2531"/>
        <v>BH$13</v>
      </c>
      <c r="BI2087" s="175" t="str">
        <f t="shared" si="2531"/>
        <v>BI$13</v>
      </c>
      <c r="BJ2087" s="175" t="str">
        <f t="shared" si="2531"/>
        <v>BJ$13</v>
      </c>
      <c r="BK2087" s="175" t="str">
        <f t="shared" si="2531"/>
        <v>BK$13</v>
      </c>
      <c r="BL2087" s="175" t="str">
        <f t="shared" si="2531"/>
        <v>BL$13</v>
      </c>
      <c r="BM2087" s="175" t="str">
        <f t="shared" si="2531"/>
        <v>BM$13</v>
      </c>
      <c r="BN2087" s="175" t="str">
        <f t="shared" si="2531"/>
        <v>BN$13</v>
      </c>
      <c r="BO2087" s="175" t="str">
        <f t="shared" si="2531"/>
        <v>BO$13</v>
      </c>
      <c r="BP2087" s="175" t="str">
        <f t="shared" si="2531"/>
        <v>BP$13</v>
      </c>
      <c r="BQ2087" s="175" t="str">
        <f t="shared" si="2531"/>
        <v>BQ$13</v>
      </c>
      <c r="BR2087" s="175" t="str">
        <f t="shared" si="2531"/>
        <v>BR$13</v>
      </c>
      <c r="BS2087" s="175" t="str">
        <f t="shared" si="2531"/>
        <v>BS$13</v>
      </c>
      <c r="BT2087" s="175" t="str">
        <f t="shared" si="2531"/>
        <v>BT$13</v>
      </c>
      <c r="BU2087" s="175" t="str">
        <f t="shared" si="2531"/>
        <v>BU$13</v>
      </c>
      <c r="BV2087" s="175" t="str">
        <f t="shared" si="2531"/>
        <v>BV$13</v>
      </c>
      <c r="BW2087" s="175" t="str">
        <f t="shared" si="2531"/>
        <v>BW$13</v>
      </c>
      <c r="BX2087" s="175" t="str">
        <f t="shared" si="2531"/>
        <v>BX$13</v>
      </c>
      <c r="BY2087" s="175" t="str">
        <f t="shared" si="2531"/>
        <v>BY$13</v>
      </c>
      <c r="BZ2087" s="175" t="str">
        <f t="shared" si="2531"/>
        <v>BZ$13</v>
      </c>
      <c r="CA2087" s="175" t="str">
        <f t="shared" si="2531"/>
        <v>CA$13</v>
      </c>
      <c r="CB2087" s="175" t="str">
        <f t="shared" si="2531"/>
        <v>CB$13</v>
      </c>
      <c r="CC2087" s="175" t="str">
        <f t="shared" si="2531"/>
        <v>CC$13</v>
      </c>
      <c r="CD2087" s="175" t="str">
        <f t="shared" si="2531"/>
        <v>CD$13</v>
      </c>
      <c r="CE2087" s="175" t="str">
        <f t="shared" ref="CE2087:CK2087" si="2532">CE2052</f>
        <v>CE$13</v>
      </c>
      <c r="CF2087" s="175" t="str">
        <f t="shared" si="2532"/>
        <v>CF$13</v>
      </c>
      <c r="CG2087" s="175" t="str">
        <f t="shared" si="2532"/>
        <v>CG$13</v>
      </c>
      <c r="CH2087" s="175" t="str">
        <f t="shared" si="2532"/>
        <v>CH$13</v>
      </c>
      <c r="CI2087" s="175" t="str">
        <f t="shared" si="2532"/>
        <v>CI$13</v>
      </c>
      <c r="CJ2087" s="175" t="str">
        <f t="shared" si="2532"/>
        <v>CJ$13</v>
      </c>
      <c r="CK2087" s="175" t="str">
        <f t="shared" si="2532"/>
        <v>CK$13</v>
      </c>
      <c r="CL2087" s="175" t="str">
        <f t="shared" ref="CL2087" si="2533">CL2052</f>
        <v>CL$13</v>
      </c>
    </row>
    <row r="2088" spans="2:90" x14ac:dyDescent="0.4">
      <c r="B2088" s="187" t="str">
        <f>B2057</f>
        <v>Volume driven amortizing loan - no defaults:</v>
      </c>
      <c r="D2088" t="s">
        <v>763</v>
      </c>
      <c r="E2088" s="8" t="str">
        <f t="shared" ref="E2088:E2091" si="2534">ROW()&amp;" "&amp;D2088</f>
        <v>2088 LAMORT-S</v>
      </c>
      <c r="G2088" t="s">
        <v>332</v>
      </c>
      <c r="H2088" s="12"/>
      <c r="I2088" s="60"/>
      <c r="J2088" s="60"/>
      <c r="K2088" s="15"/>
      <c r="L2088" s="15"/>
      <c r="M2088" s="15"/>
      <c r="N2088" s="15"/>
      <c r="O2088" s="15"/>
      <c r="P2088" s="15"/>
      <c r="R2088" s="15"/>
      <c r="S2088" s="175">
        <f t="shared" ref="S2088" si="2535">S2053</f>
        <v>0</v>
      </c>
      <c r="T2088" s="175">
        <f t="shared" ref="T2088:AX2088" si="2536">T2053</f>
        <v>0</v>
      </c>
      <c r="U2088" s="175">
        <f t="shared" si="2536"/>
        <v>0</v>
      </c>
      <c r="V2088" s="175">
        <f t="shared" si="2536"/>
        <v>0</v>
      </c>
      <c r="W2088" s="175">
        <f t="shared" si="2536"/>
        <v>0</v>
      </c>
      <c r="X2088" s="175">
        <f t="shared" si="2536"/>
        <v>0</v>
      </c>
      <c r="Y2088" s="175">
        <f t="shared" si="2536"/>
        <v>0</v>
      </c>
      <c r="Z2088" s="175">
        <f t="shared" si="2536"/>
        <v>0</v>
      </c>
      <c r="AA2088" s="175">
        <f t="shared" si="2536"/>
        <v>0</v>
      </c>
      <c r="AB2088" s="175">
        <f t="shared" si="2536"/>
        <v>0</v>
      </c>
      <c r="AC2088" s="175">
        <f t="shared" si="2536"/>
        <v>0</v>
      </c>
      <c r="AD2088" s="175">
        <f t="shared" si="2536"/>
        <v>0</v>
      </c>
      <c r="AE2088" s="175">
        <f t="shared" si="2536"/>
        <v>0</v>
      </c>
      <c r="AF2088" s="175">
        <f t="shared" si="2536"/>
        <v>0</v>
      </c>
      <c r="AG2088" s="175">
        <f t="shared" si="2536"/>
        <v>0</v>
      </c>
      <c r="AH2088" s="175">
        <f t="shared" si="2536"/>
        <v>0</v>
      </c>
      <c r="AI2088" s="175">
        <f t="shared" si="2536"/>
        <v>0</v>
      </c>
      <c r="AJ2088" s="175">
        <f t="shared" si="2536"/>
        <v>0</v>
      </c>
      <c r="AK2088" s="175">
        <f t="shared" si="2536"/>
        <v>0</v>
      </c>
      <c r="AL2088" s="175">
        <f t="shared" si="2536"/>
        <v>0</v>
      </c>
      <c r="AM2088" s="175">
        <f t="shared" si="2536"/>
        <v>0</v>
      </c>
      <c r="AN2088" s="175">
        <f t="shared" si="2536"/>
        <v>0</v>
      </c>
      <c r="AO2088" s="175">
        <f t="shared" si="2536"/>
        <v>0</v>
      </c>
      <c r="AP2088" s="175">
        <f t="shared" si="2536"/>
        <v>0</v>
      </c>
      <c r="AQ2088" s="175">
        <f t="shared" si="2536"/>
        <v>0</v>
      </c>
      <c r="AR2088" s="175">
        <f t="shared" si="2536"/>
        <v>0</v>
      </c>
      <c r="AS2088" s="175">
        <f t="shared" si="2536"/>
        <v>0</v>
      </c>
      <c r="AT2088" s="175">
        <f t="shared" si="2536"/>
        <v>0</v>
      </c>
      <c r="AU2088" s="175">
        <f t="shared" si="2536"/>
        <v>0</v>
      </c>
      <c r="AV2088" s="175">
        <f t="shared" si="2536"/>
        <v>0</v>
      </c>
      <c r="AW2088" s="175">
        <f t="shared" si="2536"/>
        <v>0</v>
      </c>
      <c r="AX2088" s="175">
        <f t="shared" si="2536"/>
        <v>0</v>
      </c>
      <c r="AY2088" s="175">
        <f t="shared" ref="AY2088:CD2088" si="2537">AY2053</f>
        <v>0</v>
      </c>
      <c r="AZ2088" s="175">
        <f t="shared" si="2537"/>
        <v>0</v>
      </c>
      <c r="BA2088" s="175">
        <f t="shared" si="2537"/>
        <v>0</v>
      </c>
      <c r="BB2088" s="175">
        <f t="shared" si="2537"/>
        <v>0</v>
      </c>
      <c r="BC2088" s="175">
        <f t="shared" si="2537"/>
        <v>0</v>
      </c>
      <c r="BD2088" s="175">
        <f t="shared" si="2537"/>
        <v>0</v>
      </c>
      <c r="BE2088" s="175">
        <f t="shared" si="2537"/>
        <v>0</v>
      </c>
      <c r="BF2088" s="175">
        <f t="shared" si="2537"/>
        <v>0</v>
      </c>
      <c r="BG2088" s="175">
        <f t="shared" si="2537"/>
        <v>0</v>
      </c>
      <c r="BH2088" s="175">
        <f t="shared" si="2537"/>
        <v>0</v>
      </c>
      <c r="BI2088" s="175">
        <f t="shared" si="2537"/>
        <v>0</v>
      </c>
      <c r="BJ2088" s="175">
        <f t="shared" si="2537"/>
        <v>0</v>
      </c>
      <c r="BK2088" s="175">
        <f t="shared" si="2537"/>
        <v>0</v>
      </c>
      <c r="BL2088" s="175">
        <f t="shared" si="2537"/>
        <v>0</v>
      </c>
      <c r="BM2088" s="175">
        <f t="shared" si="2537"/>
        <v>0</v>
      </c>
      <c r="BN2088" s="175">
        <f t="shared" si="2537"/>
        <v>0</v>
      </c>
      <c r="BO2088" s="175">
        <f t="shared" si="2537"/>
        <v>0</v>
      </c>
      <c r="BP2088" s="175">
        <f t="shared" si="2537"/>
        <v>0</v>
      </c>
      <c r="BQ2088" s="175">
        <f t="shared" si="2537"/>
        <v>0</v>
      </c>
      <c r="BR2088" s="175">
        <f t="shared" si="2537"/>
        <v>0</v>
      </c>
      <c r="BS2088" s="175">
        <f t="shared" si="2537"/>
        <v>0</v>
      </c>
      <c r="BT2088" s="175">
        <f t="shared" si="2537"/>
        <v>0</v>
      </c>
      <c r="BU2088" s="175">
        <f t="shared" si="2537"/>
        <v>0</v>
      </c>
      <c r="BV2088" s="175">
        <f t="shared" si="2537"/>
        <v>0</v>
      </c>
      <c r="BW2088" s="175">
        <f t="shared" si="2537"/>
        <v>0</v>
      </c>
      <c r="BX2088" s="175">
        <f t="shared" si="2537"/>
        <v>0</v>
      </c>
      <c r="BY2088" s="175">
        <f t="shared" si="2537"/>
        <v>0</v>
      </c>
      <c r="BZ2088" s="175">
        <f t="shared" si="2537"/>
        <v>0</v>
      </c>
      <c r="CA2088" s="175">
        <f t="shared" si="2537"/>
        <v>0</v>
      </c>
      <c r="CB2088" s="175">
        <f t="shared" si="2537"/>
        <v>0</v>
      </c>
      <c r="CC2088" s="175">
        <f t="shared" si="2537"/>
        <v>0</v>
      </c>
      <c r="CD2088" s="175">
        <f t="shared" si="2537"/>
        <v>0</v>
      </c>
      <c r="CE2088" s="175">
        <f t="shared" ref="CE2088:CK2088" si="2538">CE2053</f>
        <v>0</v>
      </c>
      <c r="CF2088" s="175">
        <f t="shared" si="2538"/>
        <v>0</v>
      </c>
      <c r="CG2088" s="175">
        <f t="shared" si="2538"/>
        <v>0</v>
      </c>
      <c r="CH2088" s="175">
        <f t="shared" si="2538"/>
        <v>0</v>
      </c>
      <c r="CI2088" s="175">
        <f t="shared" si="2538"/>
        <v>0</v>
      </c>
      <c r="CJ2088" s="175">
        <f t="shared" si="2538"/>
        <v>0</v>
      </c>
      <c r="CK2088" s="175">
        <f t="shared" si="2538"/>
        <v>0</v>
      </c>
      <c r="CL2088" s="175">
        <f t="shared" ref="CL2088" si="2539">CL2053</f>
        <v>0</v>
      </c>
    </row>
    <row r="2089" spans="2:90" x14ac:dyDescent="0.4">
      <c r="B2089" s="235" t="str">
        <f>IFERROR(SUBSTITUTE(TRIM(MID(B2057, SEARCH("-", B2057) + 1, LEN(B2057))),":",""),"no unit")</f>
        <v>no defaults</v>
      </c>
      <c r="D2089" t="s">
        <v>763</v>
      </c>
      <c r="E2089" s="8" t="str">
        <f t="shared" ref="E2089" si="2540">ROW()&amp;" "&amp;D2089</f>
        <v>2089 LAMORT-S</v>
      </c>
      <c r="G2089" t="s">
        <v>332</v>
      </c>
      <c r="H2089" s="12"/>
      <c r="I2089" s="60"/>
      <c r="J2089" s="60"/>
      <c r="K2089" s="15"/>
      <c r="L2089" s="15"/>
      <c r="M2089" s="15"/>
      <c r="N2089" s="15"/>
      <c r="O2089" s="15"/>
      <c r="P2089" s="15"/>
      <c r="R2089" s="15"/>
      <c r="S2089" s="175"/>
      <c r="T2089" s="175"/>
      <c r="U2089" s="175"/>
      <c r="V2089" s="175"/>
      <c r="W2089" s="175"/>
      <c r="X2089" s="175"/>
      <c r="Y2089" s="175"/>
      <c r="Z2089" s="175"/>
      <c r="AA2089" s="175"/>
      <c r="AB2089" s="175"/>
      <c r="AC2089" s="175"/>
      <c r="AD2089" s="175"/>
      <c r="AE2089" s="175"/>
      <c r="AF2089" s="175"/>
      <c r="AG2089" s="175"/>
      <c r="AH2089" s="175"/>
      <c r="AI2089" s="175"/>
      <c r="AJ2089" s="175"/>
      <c r="AK2089" s="175"/>
      <c r="AL2089" s="175"/>
      <c r="AM2089" s="175"/>
      <c r="AN2089" s="175"/>
      <c r="AO2089" s="175"/>
      <c r="AP2089" s="175"/>
      <c r="AQ2089" s="175"/>
      <c r="AR2089" s="175"/>
      <c r="AS2089" s="175"/>
      <c r="AT2089" s="175"/>
      <c r="AU2089" s="175"/>
      <c r="AV2089" s="175"/>
      <c r="AW2089" s="175"/>
      <c r="AX2089" s="175"/>
      <c r="AY2089" s="175"/>
      <c r="AZ2089" s="175"/>
      <c r="BA2089" s="175"/>
      <c r="BB2089" s="175"/>
      <c r="BC2089" s="175"/>
      <c r="BD2089" s="175"/>
      <c r="BE2089" s="175"/>
      <c r="BF2089" s="175"/>
      <c r="BG2089" s="175"/>
      <c r="BH2089" s="175"/>
      <c r="BI2089" s="175"/>
      <c r="BJ2089" s="175"/>
      <c r="BK2089" s="175"/>
      <c r="BL2089" s="175"/>
      <c r="BM2089" s="175"/>
      <c r="BN2089" s="175"/>
      <c r="BO2089" s="175"/>
      <c r="BP2089" s="175"/>
      <c r="BQ2089" s="175"/>
      <c r="BR2089" s="175"/>
      <c r="BS2089" s="175"/>
      <c r="BT2089" s="175"/>
      <c r="BU2089" s="175"/>
      <c r="BV2089" s="175"/>
      <c r="BW2089" s="175"/>
      <c r="BX2089" s="175"/>
      <c r="BY2089" s="175"/>
      <c r="BZ2089" s="175"/>
      <c r="CA2089" s="175"/>
      <c r="CB2089" s="175"/>
      <c r="CC2089" s="175"/>
      <c r="CD2089" s="175"/>
      <c r="CE2089" s="175"/>
      <c r="CF2089" s="175"/>
      <c r="CG2089" s="175"/>
      <c r="CH2089" s="175"/>
      <c r="CI2089" s="175"/>
      <c r="CJ2089" s="175"/>
      <c r="CK2089" s="175"/>
      <c r="CL2089" s="175"/>
    </row>
    <row r="2090" spans="2:90" x14ac:dyDescent="0.4">
      <c r="B2090" s="132" t="str">
        <f>B2055</f>
        <v>Secondary revenue driver</v>
      </c>
      <c r="D2090" t="s">
        <v>763</v>
      </c>
      <c r="E2090" s="8" t="str">
        <f t="shared" si="2534"/>
        <v>2090 LAMORT-S</v>
      </c>
      <c r="G2090" t="s">
        <v>332</v>
      </c>
      <c r="H2090" s="90"/>
      <c r="I2090" s="209"/>
      <c r="J2090" s="209"/>
      <c r="K2090" s="210"/>
      <c r="L2090" s="210"/>
      <c r="M2090" s="210"/>
      <c r="N2090" s="210"/>
      <c r="O2090" s="210"/>
      <c r="P2090" s="210"/>
      <c r="R2090" s="210"/>
      <c r="S2090" s="4" t="str">
        <f t="shared" ref="S2090" si="2541">ADDRESS(ROW(S2071),COLUMN(S2071),2)</f>
        <v>S$2071</v>
      </c>
      <c r="T2090" s="4" t="str">
        <f t="shared" ref="T2090:CE2090" si="2542">ADDRESS(ROW(T2071),COLUMN(T2071),2)</f>
        <v>T$2071</v>
      </c>
      <c r="U2090" s="4" t="str">
        <f t="shared" si="2542"/>
        <v>U$2071</v>
      </c>
      <c r="V2090" s="4" t="str">
        <f t="shared" si="2542"/>
        <v>V$2071</v>
      </c>
      <c r="W2090" s="4" t="str">
        <f t="shared" si="2542"/>
        <v>W$2071</v>
      </c>
      <c r="X2090" s="4" t="str">
        <f t="shared" si="2542"/>
        <v>X$2071</v>
      </c>
      <c r="Y2090" s="4" t="str">
        <f t="shared" si="2542"/>
        <v>Y$2071</v>
      </c>
      <c r="Z2090" s="4" t="str">
        <f t="shared" si="2542"/>
        <v>Z$2071</v>
      </c>
      <c r="AA2090" s="4" t="str">
        <f t="shared" si="2542"/>
        <v>AA$2071</v>
      </c>
      <c r="AB2090" s="4" t="str">
        <f t="shared" si="2542"/>
        <v>AB$2071</v>
      </c>
      <c r="AC2090" s="4" t="str">
        <f t="shared" si="2542"/>
        <v>AC$2071</v>
      </c>
      <c r="AD2090" s="4" t="str">
        <f t="shared" si="2542"/>
        <v>AD$2071</v>
      </c>
      <c r="AE2090" s="4" t="str">
        <f t="shared" si="2542"/>
        <v>AE$2071</v>
      </c>
      <c r="AF2090" s="4" t="str">
        <f t="shared" si="2542"/>
        <v>AF$2071</v>
      </c>
      <c r="AG2090" s="4" t="str">
        <f t="shared" si="2542"/>
        <v>AG$2071</v>
      </c>
      <c r="AH2090" s="4" t="str">
        <f t="shared" si="2542"/>
        <v>AH$2071</v>
      </c>
      <c r="AI2090" s="4" t="str">
        <f t="shared" si="2542"/>
        <v>AI$2071</v>
      </c>
      <c r="AJ2090" s="4" t="str">
        <f t="shared" si="2542"/>
        <v>AJ$2071</v>
      </c>
      <c r="AK2090" s="4" t="str">
        <f t="shared" si="2542"/>
        <v>AK$2071</v>
      </c>
      <c r="AL2090" s="4" t="str">
        <f t="shared" si="2542"/>
        <v>AL$2071</v>
      </c>
      <c r="AM2090" s="4" t="str">
        <f t="shared" si="2542"/>
        <v>AM$2071</v>
      </c>
      <c r="AN2090" s="4" t="str">
        <f t="shared" si="2542"/>
        <v>AN$2071</v>
      </c>
      <c r="AO2090" s="4" t="str">
        <f t="shared" si="2542"/>
        <v>AO$2071</v>
      </c>
      <c r="AP2090" s="4" t="str">
        <f t="shared" si="2542"/>
        <v>AP$2071</v>
      </c>
      <c r="AQ2090" s="4" t="str">
        <f t="shared" si="2542"/>
        <v>AQ$2071</v>
      </c>
      <c r="AR2090" s="4" t="str">
        <f t="shared" si="2542"/>
        <v>AR$2071</v>
      </c>
      <c r="AS2090" s="4" t="str">
        <f t="shared" si="2542"/>
        <v>AS$2071</v>
      </c>
      <c r="AT2090" s="4" t="str">
        <f t="shared" si="2542"/>
        <v>AT$2071</v>
      </c>
      <c r="AU2090" s="4" t="str">
        <f t="shared" si="2542"/>
        <v>AU$2071</v>
      </c>
      <c r="AV2090" s="4" t="str">
        <f t="shared" si="2542"/>
        <v>AV$2071</v>
      </c>
      <c r="AW2090" s="4" t="str">
        <f t="shared" si="2542"/>
        <v>AW$2071</v>
      </c>
      <c r="AX2090" s="4" t="str">
        <f t="shared" si="2542"/>
        <v>AX$2071</v>
      </c>
      <c r="AY2090" s="4" t="str">
        <f t="shared" si="2542"/>
        <v>AY$2071</v>
      </c>
      <c r="AZ2090" s="4" t="str">
        <f t="shared" si="2542"/>
        <v>AZ$2071</v>
      </c>
      <c r="BA2090" s="4" t="str">
        <f t="shared" si="2542"/>
        <v>BA$2071</v>
      </c>
      <c r="BB2090" s="4" t="str">
        <f t="shared" si="2542"/>
        <v>BB$2071</v>
      </c>
      <c r="BC2090" s="4" t="str">
        <f t="shared" si="2542"/>
        <v>BC$2071</v>
      </c>
      <c r="BD2090" s="4" t="str">
        <f t="shared" si="2542"/>
        <v>BD$2071</v>
      </c>
      <c r="BE2090" s="4" t="str">
        <f t="shared" si="2542"/>
        <v>BE$2071</v>
      </c>
      <c r="BF2090" s="4" t="str">
        <f t="shared" si="2542"/>
        <v>BF$2071</v>
      </c>
      <c r="BG2090" s="4" t="str">
        <f t="shared" si="2542"/>
        <v>BG$2071</v>
      </c>
      <c r="BH2090" s="4" t="str">
        <f t="shared" si="2542"/>
        <v>BH$2071</v>
      </c>
      <c r="BI2090" s="4" t="str">
        <f t="shared" si="2542"/>
        <v>BI$2071</v>
      </c>
      <c r="BJ2090" s="4" t="str">
        <f t="shared" si="2542"/>
        <v>BJ$2071</v>
      </c>
      <c r="BK2090" s="4" t="str">
        <f t="shared" si="2542"/>
        <v>BK$2071</v>
      </c>
      <c r="BL2090" s="4" t="str">
        <f t="shared" si="2542"/>
        <v>BL$2071</v>
      </c>
      <c r="BM2090" s="4" t="str">
        <f t="shared" si="2542"/>
        <v>BM$2071</v>
      </c>
      <c r="BN2090" s="4" t="str">
        <f t="shared" si="2542"/>
        <v>BN$2071</v>
      </c>
      <c r="BO2090" s="4" t="str">
        <f t="shared" si="2542"/>
        <v>BO$2071</v>
      </c>
      <c r="BP2090" s="4" t="str">
        <f t="shared" si="2542"/>
        <v>BP$2071</v>
      </c>
      <c r="BQ2090" s="4" t="str">
        <f t="shared" si="2542"/>
        <v>BQ$2071</v>
      </c>
      <c r="BR2090" s="4" t="str">
        <f t="shared" si="2542"/>
        <v>BR$2071</v>
      </c>
      <c r="BS2090" s="4" t="str">
        <f t="shared" si="2542"/>
        <v>BS$2071</v>
      </c>
      <c r="BT2090" s="4" t="str">
        <f t="shared" si="2542"/>
        <v>BT$2071</v>
      </c>
      <c r="BU2090" s="4" t="str">
        <f t="shared" si="2542"/>
        <v>BU$2071</v>
      </c>
      <c r="BV2090" s="4" t="str">
        <f t="shared" si="2542"/>
        <v>BV$2071</v>
      </c>
      <c r="BW2090" s="4" t="str">
        <f t="shared" si="2542"/>
        <v>BW$2071</v>
      </c>
      <c r="BX2090" s="4" t="str">
        <f t="shared" si="2542"/>
        <v>BX$2071</v>
      </c>
      <c r="BY2090" s="4" t="str">
        <f t="shared" si="2542"/>
        <v>BY$2071</v>
      </c>
      <c r="BZ2090" s="4" t="str">
        <f t="shared" si="2542"/>
        <v>BZ$2071</v>
      </c>
      <c r="CA2090" s="4" t="str">
        <f t="shared" si="2542"/>
        <v>CA$2071</v>
      </c>
      <c r="CB2090" s="4" t="str">
        <f t="shared" si="2542"/>
        <v>CB$2071</v>
      </c>
      <c r="CC2090" s="4" t="str">
        <f t="shared" si="2542"/>
        <v>CC$2071</v>
      </c>
      <c r="CD2090" s="4" t="str">
        <f t="shared" si="2542"/>
        <v>CD$2071</v>
      </c>
      <c r="CE2090" s="4" t="str">
        <f t="shared" si="2542"/>
        <v>CE$2071</v>
      </c>
      <c r="CF2090" s="4" t="str">
        <f t="shared" ref="CF2090:CK2090" si="2543">ADDRESS(ROW(CF2071),COLUMN(CF2071),2)</f>
        <v>CF$2071</v>
      </c>
      <c r="CG2090" s="4" t="str">
        <f t="shared" si="2543"/>
        <v>CG$2071</v>
      </c>
      <c r="CH2090" s="4" t="str">
        <f t="shared" si="2543"/>
        <v>CH$2071</v>
      </c>
      <c r="CI2090" s="4" t="str">
        <f t="shared" si="2543"/>
        <v>CI$2071</v>
      </c>
      <c r="CJ2090" s="4" t="str">
        <f t="shared" si="2543"/>
        <v>CJ$2071</v>
      </c>
      <c r="CK2090" s="4" t="str">
        <f t="shared" si="2543"/>
        <v>CK$2071</v>
      </c>
      <c r="CL2090" s="4" t="str">
        <f t="shared" ref="CL2090" si="2544">ADDRESS(ROW(CL2071),COLUMN(CL2071),2)</f>
        <v>CL$2071</v>
      </c>
    </row>
    <row r="2091" spans="2:90" x14ac:dyDescent="0.4">
      <c r="B2091" s="132" t="str">
        <f>B2056</f>
        <v>Secondary volume driver</v>
      </c>
      <c r="D2091" t="s">
        <v>763</v>
      </c>
      <c r="E2091" s="8" t="str">
        <f t="shared" si="2534"/>
        <v>2091 LAMORT-S</v>
      </c>
      <c r="G2091" t="s">
        <v>332</v>
      </c>
      <c r="H2091" s="12"/>
      <c r="I2091" s="60"/>
      <c r="J2091" s="60"/>
      <c r="K2091" s="15"/>
      <c r="L2091" s="15"/>
      <c r="M2091" s="15"/>
      <c r="N2091" s="15"/>
      <c r="O2091" s="15"/>
      <c r="P2091" s="15"/>
      <c r="R2091" s="15"/>
      <c r="S2091" s="175" t="str">
        <f t="shared" ref="S2091" si="2545">S2056</f>
        <v>S$15</v>
      </c>
      <c r="T2091" s="175" t="str">
        <f t="shared" ref="T2091:AX2091" si="2546">T2056</f>
        <v>T$15</v>
      </c>
      <c r="U2091" s="175" t="str">
        <f t="shared" si="2546"/>
        <v>U$15</v>
      </c>
      <c r="V2091" s="175" t="str">
        <f t="shared" si="2546"/>
        <v>V$15</v>
      </c>
      <c r="W2091" s="175" t="str">
        <f t="shared" si="2546"/>
        <v>W$15</v>
      </c>
      <c r="X2091" s="175" t="str">
        <f t="shared" si="2546"/>
        <v>X$15</v>
      </c>
      <c r="Y2091" s="175" t="str">
        <f t="shared" si="2546"/>
        <v>Y$15</v>
      </c>
      <c r="Z2091" s="175" t="str">
        <f t="shared" si="2546"/>
        <v>Z$15</v>
      </c>
      <c r="AA2091" s="175" t="str">
        <f t="shared" si="2546"/>
        <v>AA$15</v>
      </c>
      <c r="AB2091" s="175" t="str">
        <f t="shared" si="2546"/>
        <v>AB$15</v>
      </c>
      <c r="AC2091" s="175" t="str">
        <f t="shared" si="2546"/>
        <v>AC$15</v>
      </c>
      <c r="AD2091" s="175" t="str">
        <f t="shared" si="2546"/>
        <v>AD$15</v>
      </c>
      <c r="AE2091" s="175" t="str">
        <f t="shared" si="2546"/>
        <v>AE$15</v>
      </c>
      <c r="AF2091" s="175" t="str">
        <f t="shared" si="2546"/>
        <v>AF$15</v>
      </c>
      <c r="AG2091" s="175" t="str">
        <f t="shared" si="2546"/>
        <v>AG$15</v>
      </c>
      <c r="AH2091" s="175" t="str">
        <f t="shared" si="2546"/>
        <v>AH$15</v>
      </c>
      <c r="AI2091" s="175" t="str">
        <f t="shared" si="2546"/>
        <v>AI$15</v>
      </c>
      <c r="AJ2091" s="175" t="str">
        <f t="shared" si="2546"/>
        <v>AJ$15</v>
      </c>
      <c r="AK2091" s="175" t="str">
        <f t="shared" si="2546"/>
        <v>AK$15</v>
      </c>
      <c r="AL2091" s="175" t="str">
        <f t="shared" si="2546"/>
        <v>AL$15</v>
      </c>
      <c r="AM2091" s="175" t="str">
        <f t="shared" si="2546"/>
        <v>AM$15</v>
      </c>
      <c r="AN2091" s="175" t="str">
        <f t="shared" si="2546"/>
        <v>AN$15</v>
      </c>
      <c r="AO2091" s="175" t="str">
        <f t="shared" si="2546"/>
        <v>AO$15</v>
      </c>
      <c r="AP2091" s="175" t="str">
        <f t="shared" si="2546"/>
        <v>AP$15</v>
      </c>
      <c r="AQ2091" s="175" t="str">
        <f t="shared" si="2546"/>
        <v>AQ$15</v>
      </c>
      <c r="AR2091" s="175" t="str">
        <f t="shared" si="2546"/>
        <v>AR$15</v>
      </c>
      <c r="AS2091" s="175" t="str">
        <f t="shared" si="2546"/>
        <v>AS$15</v>
      </c>
      <c r="AT2091" s="175" t="str">
        <f t="shared" si="2546"/>
        <v>AT$15</v>
      </c>
      <c r="AU2091" s="175" t="str">
        <f t="shared" si="2546"/>
        <v>AU$15</v>
      </c>
      <c r="AV2091" s="175" t="str">
        <f t="shared" si="2546"/>
        <v>AV$15</v>
      </c>
      <c r="AW2091" s="175" t="str">
        <f t="shared" si="2546"/>
        <v>AW$15</v>
      </c>
      <c r="AX2091" s="175" t="str">
        <f t="shared" si="2546"/>
        <v>AX$15</v>
      </c>
      <c r="AY2091" s="175" t="str">
        <f t="shared" ref="AY2091:CD2091" si="2547">AY2056</f>
        <v>AY$15</v>
      </c>
      <c r="AZ2091" s="175" t="str">
        <f t="shared" si="2547"/>
        <v>AZ$15</v>
      </c>
      <c r="BA2091" s="175" t="str">
        <f t="shared" si="2547"/>
        <v>BA$15</v>
      </c>
      <c r="BB2091" s="175" t="str">
        <f t="shared" si="2547"/>
        <v>BB$15</v>
      </c>
      <c r="BC2091" s="175" t="str">
        <f t="shared" si="2547"/>
        <v>BC$15</v>
      </c>
      <c r="BD2091" s="175" t="str">
        <f t="shared" si="2547"/>
        <v>BD$15</v>
      </c>
      <c r="BE2091" s="175" t="str">
        <f t="shared" si="2547"/>
        <v>BE$15</v>
      </c>
      <c r="BF2091" s="175" t="str">
        <f t="shared" si="2547"/>
        <v>BF$15</v>
      </c>
      <c r="BG2091" s="175" t="str">
        <f t="shared" si="2547"/>
        <v>BG$15</v>
      </c>
      <c r="BH2091" s="175" t="str">
        <f t="shared" si="2547"/>
        <v>BH$15</v>
      </c>
      <c r="BI2091" s="175" t="str">
        <f t="shared" si="2547"/>
        <v>BI$15</v>
      </c>
      <c r="BJ2091" s="175" t="str">
        <f t="shared" si="2547"/>
        <v>BJ$15</v>
      </c>
      <c r="BK2091" s="175" t="str">
        <f t="shared" si="2547"/>
        <v>BK$15</v>
      </c>
      <c r="BL2091" s="175" t="str">
        <f t="shared" si="2547"/>
        <v>BL$15</v>
      </c>
      <c r="BM2091" s="175" t="str">
        <f t="shared" si="2547"/>
        <v>BM$15</v>
      </c>
      <c r="BN2091" s="175" t="str">
        <f t="shared" si="2547"/>
        <v>BN$15</v>
      </c>
      <c r="BO2091" s="175" t="str">
        <f t="shared" si="2547"/>
        <v>BO$15</v>
      </c>
      <c r="BP2091" s="175" t="str">
        <f t="shared" si="2547"/>
        <v>BP$15</v>
      </c>
      <c r="BQ2091" s="175" t="str">
        <f t="shared" si="2547"/>
        <v>BQ$15</v>
      </c>
      <c r="BR2091" s="175" t="str">
        <f t="shared" si="2547"/>
        <v>BR$15</v>
      </c>
      <c r="BS2091" s="175" t="str">
        <f t="shared" si="2547"/>
        <v>BS$15</v>
      </c>
      <c r="BT2091" s="175" t="str">
        <f t="shared" si="2547"/>
        <v>BT$15</v>
      </c>
      <c r="BU2091" s="175" t="str">
        <f t="shared" si="2547"/>
        <v>BU$15</v>
      </c>
      <c r="BV2091" s="175" t="str">
        <f t="shared" si="2547"/>
        <v>BV$15</v>
      </c>
      <c r="BW2091" s="175" t="str">
        <f t="shared" si="2547"/>
        <v>BW$15</v>
      </c>
      <c r="BX2091" s="175" t="str">
        <f t="shared" si="2547"/>
        <v>BX$15</v>
      </c>
      <c r="BY2091" s="175" t="str">
        <f t="shared" si="2547"/>
        <v>BY$15</v>
      </c>
      <c r="BZ2091" s="175" t="str">
        <f t="shared" si="2547"/>
        <v>BZ$15</v>
      </c>
      <c r="CA2091" s="175" t="str">
        <f t="shared" si="2547"/>
        <v>CA$15</v>
      </c>
      <c r="CB2091" s="175" t="str">
        <f t="shared" si="2547"/>
        <v>CB$15</v>
      </c>
      <c r="CC2091" s="175" t="str">
        <f t="shared" si="2547"/>
        <v>CC$15</v>
      </c>
      <c r="CD2091" s="175" t="str">
        <f t="shared" si="2547"/>
        <v>CD$15</v>
      </c>
      <c r="CE2091" s="175" t="str">
        <f t="shared" ref="CE2091:CK2091" si="2548">CE2056</f>
        <v>CE$15</v>
      </c>
      <c r="CF2091" s="175" t="str">
        <f t="shared" si="2548"/>
        <v>CF$15</v>
      </c>
      <c r="CG2091" s="175" t="str">
        <f t="shared" si="2548"/>
        <v>CG$15</v>
      </c>
      <c r="CH2091" s="175" t="str">
        <f t="shared" si="2548"/>
        <v>CH$15</v>
      </c>
      <c r="CI2091" s="175" t="str">
        <f t="shared" si="2548"/>
        <v>CI$15</v>
      </c>
      <c r="CJ2091" s="175" t="str">
        <f t="shared" si="2548"/>
        <v>CJ$15</v>
      </c>
      <c r="CK2091" s="175" t="str">
        <f t="shared" si="2548"/>
        <v>CK$15</v>
      </c>
      <c r="CL2091" s="175" t="str">
        <f t="shared" ref="CL2091" si="2549">CL2056</f>
        <v>CL$15</v>
      </c>
    </row>
    <row r="2092" spans="2:90" x14ac:dyDescent="0.4">
      <c r="E2092" s="8"/>
      <c r="H2092" s="12"/>
      <c r="I2092" s="60"/>
      <c r="J2092" s="60"/>
      <c r="K2092" s="15"/>
      <c r="L2092" s="15"/>
      <c r="M2092" s="15"/>
      <c r="N2092" s="15"/>
      <c r="O2092" s="15"/>
      <c r="P2092" s="15"/>
      <c r="R2092" s="15"/>
      <c r="S2092" s="76"/>
      <c r="T2092" s="76"/>
      <c r="U2092" s="76"/>
      <c r="V2092" s="76"/>
      <c r="W2092" s="76"/>
      <c r="X2092" s="76"/>
      <c r="Y2092" s="76"/>
      <c r="Z2092" s="76"/>
      <c r="AA2092" s="76"/>
      <c r="AB2092" s="76"/>
      <c r="AC2092" s="76"/>
      <c r="AD2092" s="76"/>
      <c r="AE2092" s="76"/>
      <c r="AF2092" s="76"/>
      <c r="AG2092" s="76"/>
      <c r="AH2092" s="76"/>
      <c r="AI2092" s="76"/>
      <c r="AJ2092" s="76"/>
      <c r="AK2092" s="76"/>
      <c r="AL2092" s="76"/>
      <c r="AM2092" s="76"/>
      <c r="AN2092" s="76"/>
      <c r="AO2092" s="76"/>
      <c r="AP2092" s="76"/>
      <c r="AQ2092" s="76"/>
      <c r="AR2092" s="76"/>
      <c r="AS2092" s="76"/>
      <c r="AT2092" s="76"/>
      <c r="AU2092" s="76"/>
      <c r="AV2092" s="76"/>
      <c r="AW2092" s="76"/>
      <c r="AX2092" s="76"/>
      <c r="AY2092" s="76"/>
      <c r="AZ2092" s="76"/>
      <c r="BA2092" s="76"/>
      <c r="BB2092" s="76"/>
      <c r="BC2092" s="76"/>
      <c r="BD2092" s="76"/>
      <c r="BE2092" s="76"/>
      <c r="BF2092" s="76"/>
      <c r="BG2092" s="76"/>
      <c r="BH2092" s="76"/>
      <c r="BI2092" s="76"/>
      <c r="BJ2092" s="76"/>
      <c r="BK2092" s="76"/>
      <c r="BL2092" s="76"/>
      <c r="BM2092" s="76"/>
      <c r="BN2092" s="76"/>
      <c r="BO2092" s="76"/>
      <c r="BP2092" s="76"/>
      <c r="BQ2092" s="76"/>
      <c r="BR2092" s="76"/>
      <c r="BS2092" s="76"/>
      <c r="BT2092" s="76"/>
      <c r="BU2092" s="76"/>
      <c r="BV2092" s="76"/>
      <c r="BW2092" s="76"/>
      <c r="BX2092" s="76"/>
      <c r="BY2092" s="76"/>
      <c r="BZ2092" s="76"/>
      <c r="CA2092" s="76"/>
      <c r="CB2092" s="76"/>
      <c r="CC2092" s="76"/>
      <c r="CD2092" s="76"/>
      <c r="CE2092" s="76"/>
      <c r="CF2092" s="76"/>
      <c r="CG2092" s="76"/>
      <c r="CH2092" s="76"/>
      <c r="CI2092" s="76"/>
      <c r="CJ2092" s="76"/>
      <c r="CK2092" s="76"/>
      <c r="CL2092" s="76"/>
    </row>
    <row r="2093" spans="2:90" x14ac:dyDescent="0.4">
      <c r="B2093" s="171" t="s">
        <v>490</v>
      </c>
      <c r="E2093" s="8"/>
      <c r="H2093" s="170"/>
      <c r="I2093" s="172"/>
      <c r="J2093" s="172"/>
      <c r="K2093" s="193"/>
      <c r="L2093" s="193"/>
      <c r="M2093" s="193"/>
      <c r="N2093" s="193"/>
      <c r="O2093" s="193"/>
      <c r="P2093" s="193"/>
      <c r="R2093" s="194"/>
      <c r="S2093" s="170"/>
      <c r="T2093" s="170"/>
      <c r="U2093" s="170"/>
      <c r="V2093" s="170"/>
      <c r="W2093" s="170"/>
      <c r="X2093" s="170"/>
      <c r="Y2093" s="170"/>
      <c r="Z2093" s="170"/>
      <c r="AA2093" s="170"/>
      <c r="AB2093" s="170"/>
      <c r="AC2093" s="170"/>
      <c r="AD2093" s="170"/>
      <c r="AE2093" s="170"/>
      <c r="AF2093" s="170"/>
      <c r="AG2093" s="170"/>
      <c r="AH2093" s="170"/>
      <c r="AI2093" s="170"/>
      <c r="AJ2093" s="170"/>
      <c r="AK2093" s="170"/>
      <c r="AL2093" s="170"/>
      <c r="AM2093" s="170"/>
      <c r="AN2093" s="170"/>
      <c r="AO2093" s="170"/>
      <c r="AP2093" s="170"/>
      <c r="AQ2093" s="170"/>
      <c r="AR2093" s="170"/>
      <c r="AS2093" s="170"/>
      <c r="AT2093" s="170"/>
      <c r="AU2093" s="170"/>
      <c r="AV2093" s="170"/>
      <c r="AW2093" s="170"/>
      <c r="AX2093" s="170"/>
      <c r="AY2093" s="170"/>
      <c r="AZ2093" s="170"/>
      <c r="BA2093" s="170"/>
      <c r="BB2093" s="170"/>
      <c r="BC2093" s="170"/>
      <c r="BD2093" s="170"/>
      <c r="BE2093" s="170"/>
      <c r="BF2093" s="170"/>
      <c r="BG2093" s="170"/>
      <c r="BH2093" s="170"/>
      <c r="BI2093" s="170"/>
      <c r="BJ2093" s="170"/>
      <c r="BK2093" s="170"/>
      <c r="BL2093" s="170"/>
      <c r="BM2093" s="170"/>
      <c r="BN2093" s="170"/>
      <c r="BO2093" s="170"/>
      <c r="BP2093" s="170"/>
      <c r="BQ2093" s="170"/>
      <c r="BR2093" s="170"/>
      <c r="BS2093" s="170"/>
      <c r="BT2093" s="170"/>
      <c r="BU2093" s="170"/>
      <c r="BV2093" s="170"/>
      <c r="BW2093" s="170"/>
      <c r="BX2093" s="170"/>
      <c r="BY2093" s="170"/>
      <c r="BZ2093" s="170"/>
      <c r="CA2093" s="170"/>
      <c r="CB2093" s="170"/>
      <c r="CC2093" s="170"/>
      <c r="CD2093" s="170"/>
      <c r="CE2093" s="170"/>
      <c r="CF2093" s="170"/>
      <c r="CG2093" s="170"/>
      <c r="CH2093" s="170"/>
      <c r="CI2093" s="170"/>
      <c r="CJ2093" s="170"/>
      <c r="CK2093" s="170"/>
      <c r="CL2093" s="170"/>
    </row>
    <row r="2094" spans="2:90" x14ac:dyDescent="0.4">
      <c r="B2094" s="171" t="s">
        <v>492</v>
      </c>
      <c r="E2094" s="8"/>
      <c r="H2094" s="170"/>
      <c r="I2094" s="172"/>
      <c r="J2094" s="172"/>
      <c r="K2094" s="193"/>
      <c r="L2094" s="193"/>
      <c r="M2094" s="193"/>
      <c r="N2094" s="193"/>
      <c r="O2094" s="193"/>
      <c r="P2094" s="193"/>
      <c r="R2094" s="194"/>
      <c r="S2094" s="170"/>
      <c r="T2094" s="170"/>
      <c r="U2094" s="170"/>
      <c r="V2094" s="170"/>
      <c r="W2094" s="170"/>
      <c r="X2094" s="170"/>
      <c r="Y2094" s="170"/>
      <c r="Z2094" s="170"/>
      <c r="AA2094" s="170"/>
      <c r="AB2094" s="170"/>
      <c r="AC2094" s="170"/>
      <c r="AD2094" s="170"/>
      <c r="AE2094" s="170"/>
      <c r="AF2094" s="170"/>
      <c r="AG2094" s="170"/>
      <c r="AH2094" s="170"/>
      <c r="AI2094" s="170"/>
      <c r="AJ2094" s="170"/>
      <c r="AK2094" s="170"/>
      <c r="AL2094" s="170"/>
      <c r="AM2094" s="170"/>
      <c r="AN2094" s="170"/>
      <c r="AO2094" s="170"/>
      <c r="AP2094" s="170"/>
      <c r="AQ2094" s="170"/>
      <c r="AR2094" s="170"/>
      <c r="AS2094" s="170"/>
      <c r="AT2094" s="170"/>
      <c r="AU2094" s="170"/>
      <c r="AV2094" s="170"/>
      <c r="AW2094" s="170"/>
      <c r="AX2094" s="170"/>
      <c r="AY2094" s="170"/>
      <c r="AZ2094" s="170"/>
      <c r="BA2094" s="170"/>
      <c r="BB2094" s="170"/>
      <c r="BC2094" s="170"/>
      <c r="BD2094" s="170"/>
      <c r="BE2094" s="170"/>
      <c r="BF2094" s="170"/>
      <c r="BG2094" s="170"/>
      <c r="BH2094" s="170"/>
      <c r="BI2094" s="170"/>
      <c r="BJ2094" s="170"/>
      <c r="BK2094" s="170"/>
      <c r="BL2094" s="170"/>
      <c r="BM2094" s="170"/>
      <c r="BN2094" s="170"/>
      <c r="BO2094" s="170"/>
      <c r="BP2094" s="170"/>
      <c r="BQ2094" s="170"/>
      <c r="BR2094" s="170"/>
      <c r="BS2094" s="170"/>
      <c r="BT2094" s="170"/>
      <c r="BU2094" s="170"/>
      <c r="BV2094" s="170"/>
      <c r="BW2094" s="170"/>
      <c r="BX2094" s="170"/>
      <c r="BY2094" s="170"/>
      <c r="BZ2094" s="170"/>
      <c r="CA2094" s="170"/>
      <c r="CB2094" s="170"/>
      <c r="CC2094" s="170"/>
      <c r="CD2094" s="170"/>
      <c r="CE2094" s="170"/>
      <c r="CF2094" s="170"/>
      <c r="CG2094" s="170"/>
      <c r="CH2094" s="170"/>
      <c r="CI2094" s="170"/>
      <c r="CJ2094" s="170"/>
      <c r="CK2094" s="170"/>
      <c r="CL2094" s="170"/>
    </row>
    <row r="2095" spans="2:90" x14ac:dyDescent="0.4">
      <c r="B2095" s="171" t="s">
        <v>461</v>
      </c>
      <c r="E2095" s="8"/>
      <c r="H2095" s="170"/>
      <c r="I2095" s="172"/>
      <c r="J2095" s="172"/>
      <c r="K2095" s="193"/>
      <c r="L2095" s="193"/>
      <c r="M2095" s="193"/>
      <c r="N2095" s="193"/>
      <c r="O2095" s="193"/>
      <c r="P2095" s="193"/>
      <c r="R2095" s="194"/>
      <c r="S2095" s="195" t="str">
        <f t="shared" ref="S2095:AX2095" si="2550">S$16</f>
        <v>S$12</v>
      </c>
      <c r="T2095" s="195" t="str">
        <f t="shared" si="2550"/>
        <v>T$12</v>
      </c>
      <c r="U2095" s="195" t="str">
        <f t="shared" si="2550"/>
        <v>U$12</v>
      </c>
      <c r="V2095" s="195" t="str">
        <f t="shared" si="2550"/>
        <v>V$12</v>
      </c>
      <c r="W2095" s="195" t="str">
        <f t="shared" si="2550"/>
        <v>W$12</v>
      </c>
      <c r="X2095" s="195" t="str">
        <f t="shared" si="2550"/>
        <v>X$12</v>
      </c>
      <c r="Y2095" s="195" t="str">
        <f t="shared" si="2550"/>
        <v>Y$12</v>
      </c>
      <c r="Z2095" s="195" t="str">
        <f t="shared" si="2550"/>
        <v>Z$12</v>
      </c>
      <c r="AA2095" s="195" t="str">
        <f t="shared" si="2550"/>
        <v>AA$12</v>
      </c>
      <c r="AB2095" s="195" t="str">
        <f t="shared" si="2550"/>
        <v>AB$12</v>
      </c>
      <c r="AC2095" s="195" t="str">
        <f t="shared" si="2550"/>
        <v>AC$12</v>
      </c>
      <c r="AD2095" s="195" t="str">
        <f t="shared" si="2550"/>
        <v>AD$12</v>
      </c>
      <c r="AE2095" s="195" t="str">
        <f t="shared" si="2550"/>
        <v>AE$12</v>
      </c>
      <c r="AF2095" s="195" t="str">
        <f t="shared" si="2550"/>
        <v>AF$12</v>
      </c>
      <c r="AG2095" s="195" t="str">
        <f t="shared" si="2550"/>
        <v>AG$12</v>
      </c>
      <c r="AH2095" s="195" t="str">
        <f t="shared" si="2550"/>
        <v>AH$12</v>
      </c>
      <c r="AI2095" s="195" t="str">
        <f t="shared" si="2550"/>
        <v>AI$12</v>
      </c>
      <c r="AJ2095" s="195" t="str">
        <f t="shared" si="2550"/>
        <v>AJ$12</v>
      </c>
      <c r="AK2095" s="195" t="str">
        <f t="shared" si="2550"/>
        <v>AK$12</v>
      </c>
      <c r="AL2095" s="195" t="str">
        <f t="shared" si="2550"/>
        <v>AL$12</v>
      </c>
      <c r="AM2095" s="195" t="str">
        <f t="shared" si="2550"/>
        <v>AM$12</v>
      </c>
      <c r="AN2095" s="195" t="str">
        <f t="shared" si="2550"/>
        <v>AN$12</v>
      </c>
      <c r="AO2095" s="195" t="str">
        <f t="shared" si="2550"/>
        <v>AO$12</v>
      </c>
      <c r="AP2095" s="195" t="str">
        <f t="shared" si="2550"/>
        <v>AP$12</v>
      </c>
      <c r="AQ2095" s="195" t="str">
        <f t="shared" si="2550"/>
        <v>AQ$12</v>
      </c>
      <c r="AR2095" s="195" t="str">
        <f t="shared" si="2550"/>
        <v>AR$12</v>
      </c>
      <c r="AS2095" s="195" t="str">
        <f t="shared" si="2550"/>
        <v>AS$12</v>
      </c>
      <c r="AT2095" s="195" t="str">
        <f t="shared" si="2550"/>
        <v>AT$12</v>
      </c>
      <c r="AU2095" s="195" t="str">
        <f t="shared" si="2550"/>
        <v>AU$12</v>
      </c>
      <c r="AV2095" s="195" t="str">
        <f t="shared" si="2550"/>
        <v>AV$12</v>
      </c>
      <c r="AW2095" s="195" t="str">
        <f t="shared" si="2550"/>
        <v>AW$12</v>
      </c>
      <c r="AX2095" s="195" t="str">
        <f t="shared" si="2550"/>
        <v>AX$12</v>
      </c>
      <c r="AY2095" s="195" t="str">
        <f t="shared" ref="AY2095:CD2095" si="2551">AY$16</f>
        <v>AY$12</v>
      </c>
      <c r="AZ2095" s="195" t="str">
        <f t="shared" si="2551"/>
        <v>AZ$12</v>
      </c>
      <c r="BA2095" s="195" t="str">
        <f t="shared" si="2551"/>
        <v>BA$12</v>
      </c>
      <c r="BB2095" s="195" t="str">
        <f t="shared" si="2551"/>
        <v>BB$12</v>
      </c>
      <c r="BC2095" s="195" t="str">
        <f t="shared" si="2551"/>
        <v>BC$12</v>
      </c>
      <c r="BD2095" s="195" t="str">
        <f t="shared" si="2551"/>
        <v>BD$12</v>
      </c>
      <c r="BE2095" s="195" t="str">
        <f t="shared" si="2551"/>
        <v>BE$12</v>
      </c>
      <c r="BF2095" s="195" t="str">
        <f t="shared" si="2551"/>
        <v>BF$12</v>
      </c>
      <c r="BG2095" s="195" t="str">
        <f t="shared" si="2551"/>
        <v>BG$12</v>
      </c>
      <c r="BH2095" s="195" t="str">
        <f t="shared" si="2551"/>
        <v>BH$12</v>
      </c>
      <c r="BI2095" s="195" t="str">
        <f t="shared" si="2551"/>
        <v>BI$12</v>
      </c>
      <c r="BJ2095" s="195" t="str">
        <f t="shared" si="2551"/>
        <v>BJ$12</v>
      </c>
      <c r="BK2095" s="195" t="str">
        <f t="shared" si="2551"/>
        <v>BK$12</v>
      </c>
      <c r="BL2095" s="195" t="str">
        <f t="shared" si="2551"/>
        <v>BL$12</v>
      </c>
      <c r="BM2095" s="195" t="str">
        <f t="shared" si="2551"/>
        <v>BM$12</v>
      </c>
      <c r="BN2095" s="195" t="str">
        <f t="shared" si="2551"/>
        <v>BN$12</v>
      </c>
      <c r="BO2095" s="195" t="str">
        <f t="shared" si="2551"/>
        <v>BO$12</v>
      </c>
      <c r="BP2095" s="195" t="str">
        <f t="shared" si="2551"/>
        <v>BP$12</v>
      </c>
      <c r="BQ2095" s="195" t="str">
        <f t="shared" si="2551"/>
        <v>BQ$12</v>
      </c>
      <c r="BR2095" s="195" t="str">
        <f t="shared" si="2551"/>
        <v>BR$12</v>
      </c>
      <c r="BS2095" s="195" t="str">
        <f t="shared" si="2551"/>
        <v>BS$12</v>
      </c>
      <c r="BT2095" s="195" t="str">
        <f t="shared" si="2551"/>
        <v>BT$12</v>
      </c>
      <c r="BU2095" s="195" t="str">
        <f t="shared" si="2551"/>
        <v>BU$12</v>
      </c>
      <c r="BV2095" s="195" t="str">
        <f t="shared" si="2551"/>
        <v>BV$12</v>
      </c>
      <c r="BW2095" s="195" t="str">
        <f t="shared" si="2551"/>
        <v>BW$12</v>
      </c>
      <c r="BX2095" s="195" t="str">
        <f t="shared" si="2551"/>
        <v>BX$12</v>
      </c>
      <c r="BY2095" s="195" t="str">
        <f t="shared" si="2551"/>
        <v>BY$12</v>
      </c>
      <c r="BZ2095" s="195" t="str">
        <f t="shared" si="2551"/>
        <v>BZ$12</v>
      </c>
      <c r="CA2095" s="195" t="str">
        <f t="shared" si="2551"/>
        <v>CA$12</v>
      </c>
      <c r="CB2095" s="195" t="str">
        <f t="shared" si="2551"/>
        <v>CB$12</v>
      </c>
      <c r="CC2095" s="195" t="str">
        <f t="shared" si="2551"/>
        <v>CC$12</v>
      </c>
      <c r="CD2095" s="195" t="str">
        <f t="shared" si="2551"/>
        <v>CD$12</v>
      </c>
      <c r="CE2095" s="195" t="str">
        <f t="shared" ref="CE2095:CL2095" si="2552">CE$16</f>
        <v>CE$12</v>
      </c>
      <c r="CF2095" s="195" t="str">
        <f t="shared" si="2552"/>
        <v>CF$12</v>
      </c>
      <c r="CG2095" s="195" t="str">
        <f t="shared" si="2552"/>
        <v>CG$12</v>
      </c>
      <c r="CH2095" s="195" t="str">
        <f t="shared" si="2552"/>
        <v>CH$12</v>
      </c>
      <c r="CI2095" s="195" t="str">
        <f t="shared" si="2552"/>
        <v>CI$12</v>
      </c>
      <c r="CJ2095" s="195" t="str">
        <f t="shared" si="2552"/>
        <v>CJ$12</v>
      </c>
      <c r="CK2095" s="195" t="str">
        <f t="shared" si="2552"/>
        <v>CK$12</v>
      </c>
      <c r="CL2095" s="195" t="str">
        <f t="shared" si="2552"/>
        <v>CL$12</v>
      </c>
    </row>
    <row r="2096" spans="2:90" x14ac:dyDescent="0.4">
      <c r="B2096" s="171" t="s">
        <v>462</v>
      </c>
      <c r="E2096" s="8"/>
      <c r="H2096" s="196"/>
      <c r="I2096" s="197"/>
      <c r="J2096" s="197"/>
      <c r="K2096" s="198"/>
      <c r="L2096" s="198"/>
      <c r="M2096" s="198"/>
      <c r="N2096" s="198"/>
      <c r="O2096" s="198"/>
      <c r="P2096" s="198"/>
      <c r="R2096" s="198"/>
      <c r="S2096" s="195" t="str">
        <f t="shared" ref="S2096:AX2096" si="2553">S$17</f>
        <v>S$13</v>
      </c>
      <c r="T2096" s="195" t="str">
        <f t="shared" si="2553"/>
        <v>T$13</v>
      </c>
      <c r="U2096" s="195" t="str">
        <f t="shared" si="2553"/>
        <v>U$13</v>
      </c>
      <c r="V2096" s="195" t="str">
        <f t="shared" si="2553"/>
        <v>V$13</v>
      </c>
      <c r="W2096" s="195" t="str">
        <f t="shared" si="2553"/>
        <v>W$13</v>
      </c>
      <c r="X2096" s="195" t="str">
        <f t="shared" si="2553"/>
        <v>X$13</v>
      </c>
      <c r="Y2096" s="195" t="str">
        <f t="shared" si="2553"/>
        <v>Y$13</v>
      </c>
      <c r="Z2096" s="195" t="str">
        <f t="shared" si="2553"/>
        <v>Z$13</v>
      </c>
      <c r="AA2096" s="195" t="str">
        <f t="shared" si="2553"/>
        <v>AA$13</v>
      </c>
      <c r="AB2096" s="195" t="str">
        <f t="shared" si="2553"/>
        <v>AB$13</v>
      </c>
      <c r="AC2096" s="195" t="str">
        <f t="shared" si="2553"/>
        <v>AC$13</v>
      </c>
      <c r="AD2096" s="195" t="str">
        <f t="shared" si="2553"/>
        <v>AD$13</v>
      </c>
      <c r="AE2096" s="195" t="str">
        <f t="shared" si="2553"/>
        <v>AE$13</v>
      </c>
      <c r="AF2096" s="195" t="str">
        <f t="shared" si="2553"/>
        <v>AF$13</v>
      </c>
      <c r="AG2096" s="195" t="str">
        <f t="shared" si="2553"/>
        <v>AG$13</v>
      </c>
      <c r="AH2096" s="195" t="str">
        <f t="shared" si="2553"/>
        <v>AH$13</v>
      </c>
      <c r="AI2096" s="195" t="str">
        <f t="shared" si="2553"/>
        <v>AI$13</v>
      </c>
      <c r="AJ2096" s="195" t="str">
        <f t="shared" si="2553"/>
        <v>AJ$13</v>
      </c>
      <c r="AK2096" s="195" t="str">
        <f t="shared" si="2553"/>
        <v>AK$13</v>
      </c>
      <c r="AL2096" s="195" t="str">
        <f t="shared" si="2553"/>
        <v>AL$13</v>
      </c>
      <c r="AM2096" s="195" t="str">
        <f t="shared" si="2553"/>
        <v>AM$13</v>
      </c>
      <c r="AN2096" s="195" t="str">
        <f t="shared" si="2553"/>
        <v>AN$13</v>
      </c>
      <c r="AO2096" s="195" t="str">
        <f t="shared" si="2553"/>
        <v>AO$13</v>
      </c>
      <c r="AP2096" s="195" t="str">
        <f t="shared" si="2553"/>
        <v>AP$13</v>
      </c>
      <c r="AQ2096" s="195" t="str">
        <f t="shared" si="2553"/>
        <v>AQ$13</v>
      </c>
      <c r="AR2096" s="195" t="str">
        <f t="shared" si="2553"/>
        <v>AR$13</v>
      </c>
      <c r="AS2096" s="195" t="str">
        <f t="shared" si="2553"/>
        <v>AS$13</v>
      </c>
      <c r="AT2096" s="195" t="str">
        <f t="shared" si="2553"/>
        <v>AT$13</v>
      </c>
      <c r="AU2096" s="195" t="str">
        <f t="shared" si="2553"/>
        <v>AU$13</v>
      </c>
      <c r="AV2096" s="195" t="str">
        <f t="shared" si="2553"/>
        <v>AV$13</v>
      </c>
      <c r="AW2096" s="195" t="str">
        <f t="shared" si="2553"/>
        <v>AW$13</v>
      </c>
      <c r="AX2096" s="195" t="str">
        <f t="shared" si="2553"/>
        <v>AX$13</v>
      </c>
      <c r="AY2096" s="195" t="str">
        <f t="shared" ref="AY2096:CD2096" si="2554">AY$17</f>
        <v>AY$13</v>
      </c>
      <c r="AZ2096" s="195" t="str">
        <f t="shared" si="2554"/>
        <v>AZ$13</v>
      </c>
      <c r="BA2096" s="195" t="str">
        <f t="shared" si="2554"/>
        <v>BA$13</v>
      </c>
      <c r="BB2096" s="195" t="str">
        <f t="shared" si="2554"/>
        <v>BB$13</v>
      </c>
      <c r="BC2096" s="195" t="str">
        <f t="shared" si="2554"/>
        <v>BC$13</v>
      </c>
      <c r="BD2096" s="195" t="str">
        <f t="shared" si="2554"/>
        <v>BD$13</v>
      </c>
      <c r="BE2096" s="195" t="str">
        <f t="shared" si="2554"/>
        <v>BE$13</v>
      </c>
      <c r="BF2096" s="195" t="str">
        <f t="shared" si="2554"/>
        <v>BF$13</v>
      </c>
      <c r="BG2096" s="195" t="str">
        <f t="shared" si="2554"/>
        <v>BG$13</v>
      </c>
      <c r="BH2096" s="195" t="str">
        <f t="shared" si="2554"/>
        <v>BH$13</v>
      </c>
      <c r="BI2096" s="195" t="str">
        <f t="shared" si="2554"/>
        <v>BI$13</v>
      </c>
      <c r="BJ2096" s="195" t="str">
        <f t="shared" si="2554"/>
        <v>BJ$13</v>
      </c>
      <c r="BK2096" s="195" t="str">
        <f t="shared" si="2554"/>
        <v>BK$13</v>
      </c>
      <c r="BL2096" s="195" t="str">
        <f t="shared" si="2554"/>
        <v>BL$13</v>
      </c>
      <c r="BM2096" s="195" t="str">
        <f t="shared" si="2554"/>
        <v>BM$13</v>
      </c>
      <c r="BN2096" s="195" t="str">
        <f t="shared" si="2554"/>
        <v>BN$13</v>
      </c>
      <c r="BO2096" s="195" t="str">
        <f t="shared" si="2554"/>
        <v>BO$13</v>
      </c>
      <c r="BP2096" s="195" t="str">
        <f t="shared" si="2554"/>
        <v>BP$13</v>
      </c>
      <c r="BQ2096" s="195" t="str">
        <f t="shared" si="2554"/>
        <v>BQ$13</v>
      </c>
      <c r="BR2096" s="195" t="str">
        <f t="shared" si="2554"/>
        <v>BR$13</v>
      </c>
      <c r="BS2096" s="195" t="str">
        <f t="shared" si="2554"/>
        <v>BS$13</v>
      </c>
      <c r="BT2096" s="195" t="str">
        <f t="shared" si="2554"/>
        <v>BT$13</v>
      </c>
      <c r="BU2096" s="195" t="str">
        <f t="shared" si="2554"/>
        <v>BU$13</v>
      </c>
      <c r="BV2096" s="195" t="str">
        <f t="shared" si="2554"/>
        <v>BV$13</v>
      </c>
      <c r="BW2096" s="195" t="str">
        <f t="shared" si="2554"/>
        <v>BW$13</v>
      </c>
      <c r="BX2096" s="195" t="str">
        <f t="shared" si="2554"/>
        <v>BX$13</v>
      </c>
      <c r="BY2096" s="195" t="str">
        <f t="shared" si="2554"/>
        <v>BY$13</v>
      </c>
      <c r="BZ2096" s="195" t="str">
        <f t="shared" si="2554"/>
        <v>BZ$13</v>
      </c>
      <c r="CA2096" s="195" t="str">
        <f t="shared" si="2554"/>
        <v>CA$13</v>
      </c>
      <c r="CB2096" s="195" t="str">
        <f t="shared" si="2554"/>
        <v>CB$13</v>
      </c>
      <c r="CC2096" s="195" t="str">
        <f t="shared" si="2554"/>
        <v>CC$13</v>
      </c>
      <c r="CD2096" s="195" t="str">
        <f t="shared" si="2554"/>
        <v>CD$13</v>
      </c>
      <c r="CE2096" s="195" t="str">
        <f t="shared" ref="CE2096:CL2096" si="2555">CE$17</f>
        <v>CE$13</v>
      </c>
      <c r="CF2096" s="195" t="str">
        <f t="shared" si="2555"/>
        <v>CF$13</v>
      </c>
      <c r="CG2096" s="195" t="str">
        <f t="shared" si="2555"/>
        <v>CG$13</v>
      </c>
      <c r="CH2096" s="195" t="str">
        <f t="shared" si="2555"/>
        <v>CH$13</v>
      </c>
      <c r="CI2096" s="195" t="str">
        <f t="shared" si="2555"/>
        <v>CI$13</v>
      </c>
      <c r="CJ2096" s="195" t="str">
        <f t="shared" si="2555"/>
        <v>CJ$13</v>
      </c>
      <c r="CK2096" s="195" t="str">
        <f t="shared" si="2555"/>
        <v>CK$13</v>
      </c>
      <c r="CL2096" s="195" t="str">
        <f t="shared" si="2555"/>
        <v>CL$13</v>
      </c>
    </row>
    <row r="2097" spans="2:90" x14ac:dyDescent="0.4">
      <c r="B2097" s="171" t="s">
        <v>491</v>
      </c>
      <c r="E2097" s="8"/>
      <c r="H2097" s="196"/>
      <c r="I2097" s="197"/>
      <c r="J2097" s="197"/>
      <c r="K2097" s="198"/>
      <c r="L2097" s="198"/>
      <c r="M2097" s="198"/>
      <c r="N2097" s="198"/>
      <c r="O2097" s="198"/>
      <c r="P2097" s="198"/>
      <c r="R2097" s="198"/>
      <c r="S2097" s="186"/>
      <c r="T2097" s="186"/>
      <c r="U2097" s="186"/>
      <c r="V2097" s="186"/>
      <c r="W2097" s="186"/>
      <c r="X2097" s="186"/>
      <c r="Y2097" s="186"/>
      <c r="Z2097" s="186"/>
      <c r="AA2097" s="186"/>
      <c r="AB2097" s="186"/>
      <c r="AC2097" s="186"/>
      <c r="AD2097" s="186"/>
      <c r="AE2097" s="186"/>
      <c r="AF2097" s="186"/>
      <c r="AG2097" s="186"/>
      <c r="AH2097" s="186"/>
      <c r="AI2097" s="186"/>
      <c r="AJ2097" s="186"/>
      <c r="AK2097" s="186"/>
      <c r="AL2097" s="186"/>
      <c r="AM2097" s="186"/>
      <c r="AN2097" s="186"/>
      <c r="AO2097" s="186"/>
      <c r="AP2097" s="186"/>
      <c r="AQ2097" s="186"/>
      <c r="AR2097" s="186"/>
      <c r="AS2097" s="186"/>
      <c r="AT2097" s="186"/>
      <c r="AU2097" s="186"/>
      <c r="AV2097" s="186"/>
      <c r="AW2097" s="186"/>
      <c r="AX2097" s="186"/>
      <c r="AY2097" s="186"/>
      <c r="AZ2097" s="186"/>
      <c r="BA2097" s="186"/>
      <c r="BB2097" s="186"/>
      <c r="BC2097" s="186"/>
      <c r="BD2097" s="186"/>
      <c r="BE2097" s="186"/>
      <c r="BF2097" s="186"/>
      <c r="BG2097" s="186"/>
      <c r="BH2097" s="186"/>
      <c r="BI2097" s="186"/>
      <c r="BJ2097" s="186"/>
      <c r="BK2097" s="186"/>
      <c r="BL2097" s="186"/>
      <c r="BM2097" s="186"/>
      <c r="BN2097" s="186"/>
      <c r="BO2097" s="186"/>
      <c r="BP2097" s="186"/>
      <c r="BQ2097" s="186"/>
      <c r="BR2097" s="186"/>
      <c r="BS2097" s="186"/>
      <c r="BT2097" s="186"/>
      <c r="BU2097" s="186"/>
      <c r="BV2097" s="186"/>
      <c r="BW2097" s="186"/>
      <c r="BX2097" s="186"/>
      <c r="BY2097" s="186"/>
      <c r="BZ2097" s="186"/>
      <c r="CA2097" s="186"/>
      <c r="CB2097" s="186"/>
      <c r="CC2097" s="186"/>
      <c r="CD2097" s="186"/>
      <c r="CE2097" s="186"/>
      <c r="CF2097" s="186"/>
      <c r="CG2097" s="186"/>
      <c r="CH2097" s="186"/>
      <c r="CI2097" s="186"/>
      <c r="CJ2097" s="186"/>
      <c r="CK2097" s="186"/>
      <c r="CL2097" s="186"/>
    </row>
    <row r="2098" spans="2:90" x14ac:dyDescent="0.4">
      <c r="B2098" s="171" t="s">
        <v>505</v>
      </c>
      <c r="E2098" s="8"/>
      <c r="H2098" s="196"/>
      <c r="I2098" s="197"/>
      <c r="J2098" s="197"/>
      <c r="K2098" s="198"/>
      <c r="L2098" s="198"/>
      <c r="M2098" s="198"/>
      <c r="N2098" s="198"/>
      <c r="O2098" s="198"/>
      <c r="P2098" s="198"/>
      <c r="R2098" s="198"/>
      <c r="S2098" s="186"/>
      <c r="T2098" s="186"/>
      <c r="U2098" s="186"/>
      <c r="V2098" s="186"/>
      <c r="W2098" s="186"/>
      <c r="X2098" s="186"/>
      <c r="Y2098" s="186"/>
      <c r="Z2098" s="186"/>
      <c r="AA2098" s="186"/>
      <c r="AB2098" s="186"/>
      <c r="AC2098" s="186"/>
      <c r="AD2098" s="186"/>
      <c r="AE2098" s="186"/>
      <c r="AF2098" s="186"/>
      <c r="AG2098" s="186"/>
      <c r="AH2098" s="186"/>
      <c r="AI2098" s="186"/>
      <c r="AJ2098" s="186"/>
      <c r="AK2098" s="186"/>
      <c r="AL2098" s="186"/>
      <c r="AM2098" s="186"/>
      <c r="AN2098" s="186"/>
      <c r="AO2098" s="186"/>
      <c r="AP2098" s="186"/>
      <c r="AQ2098" s="186"/>
      <c r="AR2098" s="186"/>
      <c r="AS2098" s="186"/>
      <c r="AT2098" s="186"/>
      <c r="AU2098" s="186"/>
      <c r="AV2098" s="186"/>
      <c r="AW2098" s="186"/>
      <c r="AX2098" s="186"/>
      <c r="AY2098" s="186"/>
      <c r="AZ2098" s="186"/>
      <c r="BA2098" s="186"/>
      <c r="BB2098" s="186"/>
      <c r="BC2098" s="186"/>
      <c r="BD2098" s="186"/>
      <c r="BE2098" s="186"/>
      <c r="BF2098" s="186"/>
      <c r="BG2098" s="186"/>
      <c r="BH2098" s="186"/>
      <c r="BI2098" s="186"/>
      <c r="BJ2098" s="186"/>
      <c r="BK2098" s="186"/>
      <c r="BL2098" s="186"/>
      <c r="BM2098" s="186"/>
      <c r="BN2098" s="186"/>
      <c r="BO2098" s="186"/>
      <c r="BP2098" s="186"/>
      <c r="BQ2098" s="186"/>
      <c r="BR2098" s="186"/>
      <c r="BS2098" s="186"/>
      <c r="BT2098" s="186"/>
      <c r="BU2098" s="186"/>
      <c r="BV2098" s="186"/>
      <c r="BW2098" s="186"/>
      <c r="BX2098" s="186"/>
      <c r="BY2098" s="186"/>
      <c r="BZ2098" s="186"/>
      <c r="CA2098" s="186"/>
      <c r="CB2098" s="186"/>
      <c r="CC2098" s="186"/>
      <c r="CD2098" s="186"/>
      <c r="CE2098" s="186"/>
      <c r="CF2098" s="186"/>
      <c r="CG2098" s="186"/>
      <c r="CH2098" s="186"/>
      <c r="CI2098" s="186"/>
      <c r="CJ2098" s="186"/>
      <c r="CK2098" s="186"/>
      <c r="CL2098" s="186"/>
    </row>
    <row r="2099" spans="2:90" x14ac:dyDescent="0.4">
      <c r="B2099" s="171" t="s">
        <v>463</v>
      </c>
      <c r="E2099" s="8"/>
      <c r="H2099" s="196"/>
      <c r="I2099" s="197"/>
      <c r="J2099" s="197"/>
      <c r="K2099" s="198"/>
      <c r="L2099" s="198"/>
      <c r="M2099" s="198"/>
      <c r="N2099" s="198"/>
      <c r="O2099" s="198"/>
      <c r="P2099" s="198"/>
      <c r="R2099" s="198"/>
      <c r="S2099" s="186" t="str">
        <f t="shared" ref="S2099:AX2099" si="2556">S$18</f>
        <v>S$14</v>
      </c>
      <c r="T2099" s="186" t="str">
        <f t="shared" si="2556"/>
        <v>T$14</v>
      </c>
      <c r="U2099" s="186" t="str">
        <f t="shared" si="2556"/>
        <v>U$14</v>
      </c>
      <c r="V2099" s="186" t="str">
        <f t="shared" si="2556"/>
        <v>V$14</v>
      </c>
      <c r="W2099" s="186" t="str">
        <f t="shared" si="2556"/>
        <v>W$14</v>
      </c>
      <c r="X2099" s="186" t="str">
        <f t="shared" si="2556"/>
        <v>X$14</v>
      </c>
      <c r="Y2099" s="186" t="str">
        <f t="shared" si="2556"/>
        <v>Y$14</v>
      </c>
      <c r="Z2099" s="186" t="str">
        <f t="shared" si="2556"/>
        <v>Z$14</v>
      </c>
      <c r="AA2099" s="186" t="str">
        <f t="shared" si="2556"/>
        <v>AA$14</v>
      </c>
      <c r="AB2099" s="186" t="str">
        <f t="shared" si="2556"/>
        <v>AB$14</v>
      </c>
      <c r="AC2099" s="186" t="str">
        <f t="shared" si="2556"/>
        <v>AC$14</v>
      </c>
      <c r="AD2099" s="186" t="str">
        <f t="shared" si="2556"/>
        <v>AD$14</v>
      </c>
      <c r="AE2099" s="186" t="str">
        <f t="shared" si="2556"/>
        <v>AE$14</v>
      </c>
      <c r="AF2099" s="186" t="str">
        <f t="shared" si="2556"/>
        <v>AF$14</v>
      </c>
      <c r="AG2099" s="186" t="str">
        <f t="shared" si="2556"/>
        <v>AG$14</v>
      </c>
      <c r="AH2099" s="186" t="str">
        <f t="shared" si="2556"/>
        <v>AH$14</v>
      </c>
      <c r="AI2099" s="186" t="str">
        <f t="shared" si="2556"/>
        <v>AI$14</v>
      </c>
      <c r="AJ2099" s="186" t="str">
        <f t="shared" si="2556"/>
        <v>AJ$14</v>
      </c>
      <c r="AK2099" s="186" t="str">
        <f t="shared" si="2556"/>
        <v>AK$14</v>
      </c>
      <c r="AL2099" s="186" t="str">
        <f t="shared" si="2556"/>
        <v>AL$14</v>
      </c>
      <c r="AM2099" s="186" t="str">
        <f t="shared" si="2556"/>
        <v>AM$14</v>
      </c>
      <c r="AN2099" s="186" t="str">
        <f t="shared" si="2556"/>
        <v>AN$14</v>
      </c>
      <c r="AO2099" s="186" t="str">
        <f t="shared" si="2556"/>
        <v>AO$14</v>
      </c>
      <c r="AP2099" s="186" t="str">
        <f t="shared" si="2556"/>
        <v>AP$14</v>
      </c>
      <c r="AQ2099" s="186" t="str">
        <f t="shared" si="2556"/>
        <v>AQ$14</v>
      </c>
      <c r="AR2099" s="186" t="str">
        <f t="shared" si="2556"/>
        <v>AR$14</v>
      </c>
      <c r="AS2099" s="186" t="str">
        <f t="shared" si="2556"/>
        <v>AS$14</v>
      </c>
      <c r="AT2099" s="186" t="str">
        <f t="shared" si="2556"/>
        <v>AT$14</v>
      </c>
      <c r="AU2099" s="186" t="str">
        <f t="shared" si="2556"/>
        <v>AU$14</v>
      </c>
      <c r="AV2099" s="186" t="str">
        <f t="shared" si="2556"/>
        <v>AV$14</v>
      </c>
      <c r="AW2099" s="186" t="str">
        <f t="shared" si="2556"/>
        <v>AW$14</v>
      </c>
      <c r="AX2099" s="186" t="str">
        <f t="shared" si="2556"/>
        <v>AX$14</v>
      </c>
      <c r="AY2099" s="186" t="str">
        <f t="shared" ref="AY2099:CD2099" si="2557">AY$18</f>
        <v>AY$14</v>
      </c>
      <c r="AZ2099" s="186" t="str">
        <f t="shared" si="2557"/>
        <v>AZ$14</v>
      </c>
      <c r="BA2099" s="186" t="str">
        <f t="shared" si="2557"/>
        <v>BA$14</v>
      </c>
      <c r="BB2099" s="186" t="str">
        <f t="shared" si="2557"/>
        <v>BB$14</v>
      </c>
      <c r="BC2099" s="186" t="str">
        <f t="shared" si="2557"/>
        <v>BC$14</v>
      </c>
      <c r="BD2099" s="186" t="str">
        <f t="shared" si="2557"/>
        <v>BD$14</v>
      </c>
      <c r="BE2099" s="186" t="str">
        <f t="shared" si="2557"/>
        <v>BE$14</v>
      </c>
      <c r="BF2099" s="186" t="str">
        <f t="shared" si="2557"/>
        <v>BF$14</v>
      </c>
      <c r="BG2099" s="186" t="str">
        <f t="shared" si="2557"/>
        <v>BG$14</v>
      </c>
      <c r="BH2099" s="186" t="str">
        <f t="shared" si="2557"/>
        <v>BH$14</v>
      </c>
      <c r="BI2099" s="186" t="str">
        <f t="shared" si="2557"/>
        <v>BI$14</v>
      </c>
      <c r="BJ2099" s="186" t="str">
        <f t="shared" si="2557"/>
        <v>BJ$14</v>
      </c>
      <c r="BK2099" s="186" t="str">
        <f t="shared" si="2557"/>
        <v>BK$14</v>
      </c>
      <c r="BL2099" s="186" t="str">
        <f t="shared" si="2557"/>
        <v>BL$14</v>
      </c>
      <c r="BM2099" s="186" t="str">
        <f t="shared" si="2557"/>
        <v>BM$14</v>
      </c>
      <c r="BN2099" s="186" t="str">
        <f t="shared" si="2557"/>
        <v>BN$14</v>
      </c>
      <c r="BO2099" s="186" t="str">
        <f t="shared" si="2557"/>
        <v>BO$14</v>
      </c>
      <c r="BP2099" s="186" t="str">
        <f t="shared" si="2557"/>
        <v>BP$14</v>
      </c>
      <c r="BQ2099" s="186" t="str">
        <f t="shared" si="2557"/>
        <v>BQ$14</v>
      </c>
      <c r="BR2099" s="186" t="str">
        <f t="shared" si="2557"/>
        <v>BR$14</v>
      </c>
      <c r="BS2099" s="186" t="str">
        <f t="shared" si="2557"/>
        <v>BS$14</v>
      </c>
      <c r="BT2099" s="186" t="str">
        <f t="shared" si="2557"/>
        <v>BT$14</v>
      </c>
      <c r="BU2099" s="186" t="str">
        <f t="shared" si="2557"/>
        <v>BU$14</v>
      </c>
      <c r="BV2099" s="186" t="str">
        <f t="shared" si="2557"/>
        <v>BV$14</v>
      </c>
      <c r="BW2099" s="186" t="str">
        <f t="shared" si="2557"/>
        <v>BW$14</v>
      </c>
      <c r="BX2099" s="186" t="str">
        <f t="shared" si="2557"/>
        <v>BX$14</v>
      </c>
      <c r="BY2099" s="186" t="str">
        <f t="shared" si="2557"/>
        <v>BY$14</v>
      </c>
      <c r="BZ2099" s="186" t="str">
        <f t="shared" si="2557"/>
        <v>BZ$14</v>
      </c>
      <c r="CA2099" s="186" t="str">
        <f t="shared" si="2557"/>
        <v>CA$14</v>
      </c>
      <c r="CB2099" s="186" t="str">
        <f t="shared" si="2557"/>
        <v>CB$14</v>
      </c>
      <c r="CC2099" s="186" t="str">
        <f t="shared" si="2557"/>
        <v>CC$14</v>
      </c>
      <c r="CD2099" s="186" t="str">
        <f t="shared" si="2557"/>
        <v>CD$14</v>
      </c>
      <c r="CE2099" s="186" t="str">
        <f t="shared" ref="CE2099:CL2099" si="2558">CE$18</f>
        <v>CE$14</v>
      </c>
      <c r="CF2099" s="186" t="str">
        <f t="shared" si="2558"/>
        <v>CF$14</v>
      </c>
      <c r="CG2099" s="186" t="str">
        <f t="shared" si="2558"/>
        <v>CG$14</v>
      </c>
      <c r="CH2099" s="186" t="str">
        <f t="shared" si="2558"/>
        <v>CH$14</v>
      </c>
      <c r="CI2099" s="186" t="str">
        <f t="shared" si="2558"/>
        <v>CI$14</v>
      </c>
      <c r="CJ2099" s="186" t="str">
        <f t="shared" si="2558"/>
        <v>CJ$14</v>
      </c>
      <c r="CK2099" s="186" t="str">
        <f t="shared" si="2558"/>
        <v>CK$14</v>
      </c>
      <c r="CL2099" s="186" t="str">
        <f t="shared" si="2558"/>
        <v>CL$14</v>
      </c>
    </row>
    <row r="2100" spans="2:90" x14ac:dyDescent="0.4">
      <c r="B2100" s="171" t="s">
        <v>464</v>
      </c>
      <c r="E2100" s="8"/>
      <c r="H2100" s="196"/>
      <c r="I2100" s="197"/>
      <c r="J2100" s="197"/>
      <c r="K2100" s="198"/>
      <c r="L2100" s="198"/>
      <c r="M2100" s="198"/>
      <c r="N2100" s="198"/>
      <c r="O2100" s="198"/>
      <c r="P2100" s="198"/>
      <c r="R2100" s="198"/>
      <c r="S2100" s="186" t="str">
        <f t="shared" ref="S2100:AX2100" si="2559">S$19</f>
        <v>S$15</v>
      </c>
      <c r="T2100" s="186" t="str">
        <f t="shared" si="2559"/>
        <v>T$15</v>
      </c>
      <c r="U2100" s="186" t="str">
        <f t="shared" si="2559"/>
        <v>U$15</v>
      </c>
      <c r="V2100" s="186" t="str">
        <f t="shared" si="2559"/>
        <v>V$15</v>
      </c>
      <c r="W2100" s="186" t="str">
        <f t="shared" si="2559"/>
        <v>W$15</v>
      </c>
      <c r="X2100" s="186" t="str">
        <f t="shared" si="2559"/>
        <v>X$15</v>
      </c>
      <c r="Y2100" s="186" t="str">
        <f t="shared" si="2559"/>
        <v>Y$15</v>
      </c>
      <c r="Z2100" s="186" t="str">
        <f t="shared" si="2559"/>
        <v>Z$15</v>
      </c>
      <c r="AA2100" s="186" t="str">
        <f t="shared" si="2559"/>
        <v>AA$15</v>
      </c>
      <c r="AB2100" s="186" t="str">
        <f t="shared" si="2559"/>
        <v>AB$15</v>
      </c>
      <c r="AC2100" s="186" t="str">
        <f t="shared" si="2559"/>
        <v>AC$15</v>
      </c>
      <c r="AD2100" s="186" t="str">
        <f t="shared" si="2559"/>
        <v>AD$15</v>
      </c>
      <c r="AE2100" s="186" t="str">
        <f t="shared" si="2559"/>
        <v>AE$15</v>
      </c>
      <c r="AF2100" s="186" t="str">
        <f t="shared" si="2559"/>
        <v>AF$15</v>
      </c>
      <c r="AG2100" s="186" t="str">
        <f t="shared" si="2559"/>
        <v>AG$15</v>
      </c>
      <c r="AH2100" s="186" t="str">
        <f t="shared" si="2559"/>
        <v>AH$15</v>
      </c>
      <c r="AI2100" s="186" t="str">
        <f t="shared" si="2559"/>
        <v>AI$15</v>
      </c>
      <c r="AJ2100" s="186" t="str">
        <f t="shared" si="2559"/>
        <v>AJ$15</v>
      </c>
      <c r="AK2100" s="186" t="str">
        <f t="shared" si="2559"/>
        <v>AK$15</v>
      </c>
      <c r="AL2100" s="186" t="str">
        <f t="shared" si="2559"/>
        <v>AL$15</v>
      </c>
      <c r="AM2100" s="186" t="str">
        <f t="shared" si="2559"/>
        <v>AM$15</v>
      </c>
      <c r="AN2100" s="186" t="str">
        <f t="shared" si="2559"/>
        <v>AN$15</v>
      </c>
      <c r="AO2100" s="186" t="str">
        <f t="shared" si="2559"/>
        <v>AO$15</v>
      </c>
      <c r="AP2100" s="186" t="str">
        <f t="shared" si="2559"/>
        <v>AP$15</v>
      </c>
      <c r="AQ2100" s="186" t="str">
        <f t="shared" si="2559"/>
        <v>AQ$15</v>
      </c>
      <c r="AR2100" s="186" t="str">
        <f t="shared" si="2559"/>
        <v>AR$15</v>
      </c>
      <c r="AS2100" s="186" t="str">
        <f t="shared" si="2559"/>
        <v>AS$15</v>
      </c>
      <c r="AT2100" s="186" t="str">
        <f t="shared" si="2559"/>
        <v>AT$15</v>
      </c>
      <c r="AU2100" s="186" t="str">
        <f t="shared" si="2559"/>
        <v>AU$15</v>
      </c>
      <c r="AV2100" s="186" t="str">
        <f t="shared" si="2559"/>
        <v>AV$15</v>
      </c>
      <c r="AW2100" s="186" t="str">
        <f t="shared" si="2559"/>
        <v>AW$15</v>
      </c>
      <c r="AX2100" s="186" t="str">
        <f t="shared" si="2559"/>
        <v>AX$15</v>
      </c>
      <c r="AY2100" s="186" t="str">
        <f t="shared" ref="AY2100:CD2100" si="2560">AY$19</f>
        <v>AY$15</v>
      </c>
      <c r="AZ2100" s="186" t="str">
        <f t="shared" si="2560"/>
        <v>AZ$15</v>
      </c>
      <c r="BA2100" s="186" t="str">
        <f t="shared" si="2560"/>
        <v>BA$15</v>
      </c>
      <c r="BB2100" s="186" t="str">
        <f t="shared" si="2560"/>
        <v>BB$15</v>
      </c>
      <c r="BC2100" s="186" t="str">
        <f t="shared" si="2560"/>
        <v>BC$15</v>
      </c>
      <c r="BD2100" s="186" t="str">
        <f t="shared" si="2560"/>
        <v>BD$15</v>
      </c>
      <c r="BE2100" s="186" t="str">
        <f t="shared" si="2560"/>
        <v>BE$15</v>
      </c>
      <c r="BF2100" s="186" t="str">
        <f t="shared" si="2560"/>
        <v>BF$15</v>
      </c>
      <c r="BG2100" s="186" t="str">
        <f t="shared" si="2560"/>
        <v>BG$15</v>
      </c>
      <c r="BH2100" s="186" t="str">
        <f t="shared" si="2560"/>
        <v>BH$15</v>
      </c>
      <c r="BI2100" s="186" t="str">
        <f t="shared" si="2560"/>
        <v>BI$15</v>
      </c>
      <c r="BJ2100" s="186" t="str">
        <f t="shared" si="2560"/>
        <v>BJ$15</v>
      </c>
      <c r="BK2100" s="186" t="str">
        <f t="shared" si="2560"/>
        <v>BK$15</v>
      </c>
      <c r="BL2100" s="186" t="str">
        <f t="shared" si="2560"/>
        <v>BL$15</v>
      </c>
      <c r="BM2100" s="186" t="str">
        <f t="shared" si="2560"/>
        <v>BM$15</v>
      </c>
      <c r="BN2100" s="186" t="str">
        <f t="shared" si="2560"/>
        <v>BN$15</v>
      </c>
      <c r="BO2100" s="186" t="str">
        <f t="shared" si="2560"/>
        <v>BO$15</v>
      </c>
      <c r="BP2100" s="186" t="str">
        <f t="shared" si="2560"/>
        <v>BP$15</v>
      </c>
      <c r="BQ2100" s="186" t="str">
        <f t="shared" si="2560"/>
        <v>BQ$15</v>
      </c>
      <c r="BR2100" s="186" t="str">
        <f t="shared" si="2560"/>
        <v>BR$15</v>
      </c>
      <c r="BS2100" s="186" t="str">
        <f t="shared" si="2560"/>
        <v>BS$15</v>
      </c>
      <c r="BT2100" s="186" t="str">
        <f t="shared" si="2560"/>
        <v>BT$15</v>
      </c>
      <c r="BU2100" s="186" t="str">
        <f t="shared" si="2560"/>
        <v>BU$15</v>
      </c>
      <c r="BV2100" s="186" t="str">
        <f t="shared" si="2560"/>
        <v>BV$15</v>
      </c>
      <c r="BW2100" s="186" t="str">
        <f t="shared" si="2560"/>
        <v>BW$15</v>
      </c>
      <c r="BX2100" s="186" t="str">
        <f t="shared" si="2560"/>
        <v>BX$15</v>
      </c>
      <c r="BY2100" s="186" t="str">
        <f t="shared" si="2560"/>
        <v>BY$15</v>
      </c>
      <c r="BZ2100" s="186" t="str">
        <f t="shared" si="2560"/>
        <v>BZ$15</v>
      </c>
      <c r="CA2100" s="186" t="str">
        <f t="shared" si="2560"/>
        <v>CA$15</v>
      </c>
      <c r="CB2100" s="186" t="str">
        <f t="shared" si="2560"/>
        <v>CB$15</v>
      </c>
      <c r="CC2100" s="186" t="str">
        <f t="shared" si="2560"/>
        <v>CC$15</v>
      </c>
      <c r="CD2100" s="186" t="str">
        <f t="shared" si="2560"/>
        <v>CD$15</v>
      </c>
      <c r="CE2100" s="186" t="str">
        <f t="shared" ref="CE2100:CL2100" si="2561">CE$19</f>
        <v>CE$15</v>
      </c>
      <c r="CF2100" s="186" t="str">
        <f t="shared" si="2561"/>
        <v>CF$15</v>
      </c>
      <c r="CG2100" s="186" t="str">
        <f t="shared" si="2561"/>
        <v>CG$15</v>
      </c>
      <c r="CH2100" s="186" t="str">
        <f t="shared" si="2561"/>
        <v>CH$15</v>
      </c>
      <c r="CI2100" s="186" t="str">
        <f t="shared" si="2561"/>
        <v>CI$15</v>
      </c>
      <c r="CJ2100" s="186" t="str">
        <f t="shared" si="2561"/>
        <v>CJ$15</v>
      </c>
      <c r="CK2100" s="186" t="str">
        <f t="shared" si="2561"/>
        <v>CK$15</v>
      </c>
      <c r="CL2100" s="186" t="str">
        <f t="shared" si="2561"/>
        <v>CL$15</v>
      </c>
    </row>
    <row r="2101" spans="2:90" x14ac:dyDescent="0.4">
      <c r="B2101" s="66" t="s">
        <v>312</v>
      </c>
      <c r="C2101" s="31"/>
      <c r="D2101" t="s">
        <v>764</v>
      </c>
      <c r="E2101" s="8" t="str">
        <f t="shared" ref="E2101:E2135" si="2562">ROW()&amp;" "&amp;D2101</f>
        <v>2101 LAMORTR-S</v>
      </c>
      <c r="F2101" t="s">
        <v>352</v>
      </c>
      <c r="G2101" s="31" t="s">
        <v>81</v>
      </c>
      <c r="H2101" s="22"/>
      <c r="I2101" s="287"/>
      <c r="J2101" s="287"/>
      <c r="K2101" s="22"/>
      <c r="L2101" s="22"/>
      <c r="M2101" s="22"/>
      <c r="N2101" s="22"/>
      <c r="O2101" s="22"/>
      <c r="P2101" s="22"/>
      <c r="R2101" s="66"/>
      <c r="S2101" s="288"/>
      <c r="T2101" s="288"/>
      <c r="U2101" s="288"/>
      <c r="V2101" s="288"/>
      <c r="W2101" s="288"/>
      <c r="X2101" s="288"/>
      <c r="Y2101" s="288"/>
      <c r="Z2101" s="288"/>
      <c r="AA2101" s="288"/>
      <c r="AB2101" s="288"/>
      <c r="AC2101" s="288"/>
      <c r="AD2101" s="288"/>
      <c r="AE2101" s="288"/>
      <c r="AF2101" s="288"/>
      <c r="AG2101" s="288"/>
      <c r="AH2101" s="288"/>
      <c r="AI2101" s="288"/>
      <c r="AJ2101" s="288"/>
      <c r="AK2101" s="288"/>
      <c r="AL2101" s="288"/>
      <c r="AM2101" s="288"/>
      <c r="AN2101" s="288"/>
      <c r="AO2101" s="288"/>
      <c r="AP2101" s="288"/>
      <c r="AQ2101" s="288"/>
      <c r="AR2101" s="288"/>
      <c r="AS2101" s="288"/>
      <c r="AT2101" s="288"/>
      <c r="AU2101" s="288"/>
      <c r="AV2101" s="288"/>
      <c r="AW2101" s="288"/>
      <c r="AX2101" s="288"/>
      <c r="AY2101" s="288"/>
      <c r="AZ2101" s="288"/>
      <c r="BA2101" s="288"/>
      <c r="BB2101" s="288"/>
      <c r="BC2101" s="288"/>
      <c r="BD2101" s="288"/>
      <c r="BE2101" s="288"/>
      <c r="BF2101" s="288"/>
      <c r="BG2101" s="288"/>
      <c r="BH2101" s="288"/>
      <c r="BI2101" s="288"/>
      <c r="BJ2101" s="288"/>
      <c r="BK2101" s="288"/>
      <c r="BL2101" s="288"/>
      <c r="BM2101" s="288"/>
      <c r="BN2101" s="288"/>
      <c r="BO2101" s="288"/>
      <c r="BP2101" s="288"/>
      <c r="BQ2101" s="288"/>
      <c r="BR2101" s="288"/>
      <c r="BS2101" s="288"/>
      <c r="BT2101" s="288"/>
      <c r="BU2101" s="288"/>
      <c r="BV2101" s="288"/>
      <c r="BW2101" s="288"/>
      <c r="BX2101" s="288"/>
      <c r="BY2101" s="288"/>
      <c r="BZ2101" s="288"/>
      <c r="CA2101" s="288"/>
      <c r="CB2101" s="288"/>
      <c r="CC2101" s="288"/>
      <c r="CD2101" s="288"/>
      <c r="CE2101" s="288"/>
      <c r="CF2101" s="288"/>
      <c r="CG2101" s="288"/>
      <c r="CH2101" s="288"/>
      <c r="CI2101" s="288"/>
      <c r="CJ2101" s="288"/>
      <c r="CK2101" s="288"/>
      <c r="CL2101" s="288"/>
    </row>
    <row r="2102" spans="2:90" x14ac:dyDescent="0.4">
      <c r="B2102" s="126" t="str">
        <f>"Assumptions - "&amp;B2101</f>
        <v>Assumptions - Revenue driven amortizing loan - no defaults:</v>
      </c>
      <c r="D2102" t="s">
        <v>764</v>
      </c>
      <c r="E2102" s="12" t="str">
        <f t="shared" si="2562"/>
        <v>2102 LAMORTR-S</v>
      </c>
      <c r="G2102" t="str">
        <f>E2102</f>
        <v>2102 LAMORTR-S</v>
      </c>
      <c r="H2102" s="31"/>
      <c r="I2102" s="73"/>
      <c r="J2102" s="73"/>
      <c r="K2102" s="31"/>
      <c r="L2102" s="31"/>
      <c r="M2102" s="31"/>
      <c r="N2102" s="31"/>
      <c r="O2102" s="31"/>
      <c r="P2102" s="31"/>
      <c r="R2102" s="67"/>
      <c r="S2102" s="233"/>
      <c r="T2102" s="233"/>
      <c r="U2102" s="233"/>
      <c r="V2102" s="233"/>
      <c r="W2102" s="233"/>
      <c r="X2102" s="233"/>
      <c r="Y2102" s="233"/>
      <c r="Z2102" s="233"/>
      <c r="AA2102" s="233"/>
      <c r="AB2102" s="233"/>
      <c r="AC2102" s="233"/>
      <c r="AD2102" s="233"/>
      <c r="AE2102" s="233"/>
      <c r="AF2102" s="233"/>
      <c r="AG2102" s="233"/>
      <c r="AH2102" s="233"/>
      <c r="AI2102" s="233"/>
      <c r="AJ2102" s="233"/>
      <c r="AK2102" s="233"/>
      <c r="AL2102" s="233"/>
      <c r="AM2102" s="233"/>
      <c r="AN2102" s="233"/>
      <c r="AO2102" s="233"/>
      <c r="AP2102" s="233"/>
      <c r="AQ2102" s="233"/>
      <c r="AR2102" s="233"/>
      <c r="AS2102" s="233"/>
      <c r="AT2102" s="233"/>
      <c r="AU2102" s="233"/>
      <c r="AV2102" s="233"/>
      <c r="AW2102" s="233"/>
      <c r="AX2102" s="233"/>
      <c r="AY2102" s="233"/>
      <c r="AZ2102" s="233"/>
      <c r="BA2102" s="233"/>
      <c r="BB2102" s="233"/>
      <c r="BC2102" s="233"/>
      <c r="BD2102" s="233"/>
      <c r="BE2102" s="233"/>
      <c r="BF2102" s="233"/>
      <c r="BG2102" s="233"/>
      <c r="BH2102" s="233"/>
      <c r="BI2102" s="233"/>
      <c r="BJ2102" s="233"/>
      <c r="BK2102" s="233"/>
      <c r="BL2102" s="233"/>
      <c r="BM2102" s="233"/>
      <c r="BN2102" s="233"/>
      <c r="BO2102" s="233"/>
      <c r="BP2102" s="233"/>
      <c r="BQ2102" s="233"/>
      <c r="BR2102" s="233"/>
      <c r="BS2102" s="233"/>
      <c r="BT2102" s="233"/>
      <c r="BU2102" s="233"/>
      <c r="BV2102" s="233"/>
      <c r="BW2102" s="233"/>
      <c r="BX2102" s="233"/>
      <c r="BY2102" s="233"/>
      <c r="BZ2102" s="233"/>
      <c r="CA2102" s="233"/>
      <c r="CB2102" s="233"/>
      <c r="CC2102" s="233"/>
      <c r="CD2102" s="233"/>
      <c r="CE2102" s="233"/>
      <c r="CF2102" s="233"/>
      <c r="CG2102" s="233"/>
      <c r="CH2102" s="233"/>
      <c r="CI2102" s="233"/>
      <c r="CJ2102" s="233"/>
      <c r="CK2102" s="233"/>
      <c r="CL2102" s="233"/>
    </row>
    <row r="2103" spans="2:90" x14ac:dyDescent="0.4">
      <c r="B2103" s="155" t="s">
        <v>287</v>
      </c>
      <c r="D2103" t="s">
        <v>764</v>
      </c>
      <c r="E2103" s="12" t="str">
        <f t="shared" si="2562"/>
        <v>2103 LAMORTR-S</v>
      </c>
      <c r="F2103" s="31"/>
      <c r="G2103" t="str">
        <f>E2103</f>
        <v>2103 LAMORTR-S</v>
      </c>
      <c r="H2103" s="57">
        <v>12</v>
      </c>
      <c r="I2103" s="31"/>
      <c r="J2103" s="31"/>
      <c r="K2103" s="31"/>
      <c r="L2103" s="31"/>
      <c r="M2103" s="31"/>
      <c r="N2103" s="31"/>
      <c r="O2103" s="31"/>
      <c r="P2103" s="31"/>
      <c r="R2103" s="31"/>
      <c r="S2103" s="73"/>
      <c r="T2103" s="73"/>
      <c r="U2103" s="73"/>
      <c r="V2103" s="73"/>
      <c r="W2103" s="73"/>
      <c r="X2103" s="73"/>
      <c r="Y2103" s="73"/>
      <c r="Z2103" s="73"/>
      <c r="AA2103" s="73"/>
      <c r="AB2103" s="73"/>
      <c r="AC2103" s="73"/>
      <c r="AD2103" s="73"/>
      <c r="AE2103" s="73"/>
      <c r="AF2103" s="73"/>
      <c r="AG2103" s="73"/>
      <c r="AH2103" s="73"/>
      <c r="AI2103" s="73"/>
      <c r="AJ2103" s="73"/>
      <c r="AK2103" s="73"/>
      <c r="AL2103" s="73"/>
      <c r="AM2103" s="73"/>
      <c r="AN2103" s="73"/>
      <c r="AO2103" s="73"/>
      <c r="AP2103" s="73"/>
      <c r="AQ2103" s="73"/>
      <c r="AR2103" s="73"/>
      <c r="AS2103" s="73"/>
      <c r="AT2103" s="73"/>
      <c r="AU2103" s="73"/>
      <c r="AV2103" s="73"/>
      <c r="AW2103" s="73"/>
      <c r="AX2103" s="73"/>
      <c r="AY2103" s="73"/>
      <c r="AZ2103" s="73"/>
      <c r="BA2103" s="73"/>
      <c r="BB2103" s="73"/>
      <c r="BC2103" s="73"/>
      <c r="BD2103" s="73"/>
      <c r="BE2103" s="73"/>
      <c r="BF2103" s="73"/>
      <c r="BG2103" s="73"/>
      <c r="BH2103" s="73"/>
      <c r="BI2103" s="73"/>
      <c r="BJ2103" s="73"/>
      <c r="BK2103" s="73"/>
      <c r="BL2103" s="73"/>
      <c r="BM2103" s="73"/>
      <c r="BN2103" s="73"/>
      <c r="BO2103" s="73"/>
      <c r="BP2103" s="73"/>
      <c r="BQ2103" s="73"/>
      <c r="BR2103" s="73"/>
      <c r="BS2103" s="73"/>
      <c r="BT2103" s="73"/>
      <c r="BU2103" s="73"/>
      <c r="BV2103" s="73"/>
      <c r="BW2103" s="73"/>
      <c r="BX2103" s="73"/>
      <c r="BY2103" s="73"/>
      <c r="BZ2103" s="73"/>
      <c r="CA2103" s="73"/>
      <c r="CB2103" s="73"/>
      <c r="CC2103" s="73"/>
      <c r="CD2103" s="73"/>
      <c r="CE2103" s="73"/>
      <c r="CF2103" s="73"/>
      <c r="CG2103" s="73"/>
      <c r="CH2103" s="73"/>
      <c r="CI2103" s="73"/>
      <c r="CJ2103" s="73"/>
      <c r="CK2103" s="73"/>
      <c r="CL2103" s="73"/>
    </row>
    <row r="2104" spans="2:90" x14ac:dyDescent="0.4">
      <c r="B2104" s="155" t="s">
        <v>288</v>
      </c>
      <c r="D2104" t="s">
        <v>764</v>
      </c>
      <c r="E2104" s="12" t="str">
        <f t="shared" si="2562"/>
        <v>2104 LAMORTR-S</v>
      </c>
      <c r="F2104" s="31"/>
      <c r="G2104" t="str">
        <f>E2104</f>
        <v>2104 LAMORTR-S</v>
      </c>
      <c r="H2104" s="59">
        <v>0.1</v>
      </c>
      <c r="I2104" s="31"/>
      <c r="J2104" s="31"/>
      <c r="K2104" s="31"/>
      <c r="L2104" s="31"/>
      <c r="M2104" s="31"/>
      <c r="N2104" s="31"/>
      <c r="O2104" s="31"/>
      <c r="P2104" s="31"/>
      <c r="R2104" s="31"/>
      <c r="S2104" s="73"/>
      <c r="T2104" s="73"/>
      <c r="U2104" s="73"/>
      <c r="V2104" s="73"/>
      <c r="W2104" s="73"/>
      <c r="X2104" s="73"/>
      <c r="Y2104" s="73"/>
      <c r="Z2104" s="73"/>
      <c r="AA2104" s="73"/>
      <c r="AB2104" s="73"/>
      <c r="AC2104" s="73"/>
      <c r="AD2104" s="73"/>
      <c r="AE2104" s="73"/>
      <c r="AF2104" s="73"/>
      <c r="AG2104" s="73"/>
      <c r="AH2104" s="73"/>
      <c r="AI2104" s="73"/>
      <c r="AJ2104" s="73"/>
      <c r="AK2104" s="73"/>
      <c r="AL2104" s="73"/>
      <c r="AM2104" s="73"/>
      <c r="AN2104" s="73"/>
      <c r="AO2104" s="73"/>
      <c r="AP2104" s="73"/>
      <c r="AQ2104" s="73"/>
      <c r="AR2104" s="73"/>
      <c r="AS2104" s="73"/>
      <c r="AT2104" s="73"/>
      <c r="AU2104" s="73"/>
      <c r="AV2104" s="73"/>
      <c r="AW2104" s="73"/>
      <c r="AX2104" s="73"/>
      <c r="AY2104" s="73"/>
      <c r="AZ2104" s="73"/>
      <c r="BA2104" s="73"/>
      <c r="BB2104" s="73"/>
      <c r="BC2104" s="73"/>
      <c r="BD2104" s="73"/>
      <c r="BE2104" s="73"/>
      <c r="BF2104" s="73"/>
      <c r="BG2104" s="73"/>
      <c r="BH2104" s="73"/>
      <c r="BI2104" s="73"/>
      <c r="BJ2104" s="73"/>
      <c r="BK2104" s="73"/>
      <c r="BL2104" s="73"/>
      <c r="BM2104" s="73"/>
      <c r="BN2104" s="73"/>
      <c r="BO2104" s="73"/>
      <c r="BP2104" s="73"/>
      <c r="BQ2104" s="73"/>
      <c r="BR2104" s="73"/>
      <c r="BS2104" s="73"/>
      <c r="BT2104" s="73"/>
      <c r="BU2104" s="73"/>
      <c r="BV2104" s="73"/>
      <c r="BW2104" s="73"/>
      <c r="BX2104" s="73"/>
      <c r="BY2104" s="73"/>
      <c r="BZ2104" s="73"/>
      <c r="CA2104" s="73"/>
      <c r="CB2104" s="73"/>
      <c r="CC2104" s="73"/>
      <c r="CD2104" s="73"/>
      <c r="CE2104" s="73"/>
      <c r="CF2104" s="73"/>
      <c r="CG2104" s="73"/>
      <c r="CH2104" s="73"/>
      <c r="CI2104" s="73"/>
      <c r="CJ2104" s="73"/>
      <c r="CK2104" s="73"/>
      <c r="CL2104" s="73"/>
    </row>
    <row r="2105" spans="2:90" x14ac:dyDescent="0.4">
      <c r="B2105" s="155" t="s">
        <v>311</v>
      </c>
      <c r="D2105" t="s">
        <v>764</v>
      </c>
      <c r="E2105" s="12" t="str">
        <f t="shared" si="2562"/>
        <v>2105 LAMORTR-S</v>
      </c>
      <c r="F2105" s="31"/>
      <c r="G2105" t="str">
        <f>E2105</f>
        <v>2105 LAMORTR-S</v>
      </c>
      <c r="H2105" s="59">
        <v>0.2</v>
      </c>
      <c r="I2105" s="31"/>
      <c r="J2105" s="31"/>
      <c r="K2105" s="31"/>
      <c r="L2105" s="31"/>
      <c r="M2105" s="31"/>
      <c r="N2105" s="31"/>
      <c r="O2105" s="31"/>
      <c r="P2105" s="31"/>
      <c r="R2105" s="31"/>
      <c r="S2105" s="73"/>
      <c r="T2105" s="73"/>
      <c r="U2105" s="73"/>
      <c r="V2105" s="73"/>
      <c r="W2105" s="73"/>
      <c r="X2105" s="73"/>
      <c r="Y2105" s="73"/>
      <c r="Z2105" s="73"/>
      <c r="AA2105" s="73"/>
      <c r="AB2105" s="73"/>
      <c r="AC2105" s="73"/>
      <c r="AD2105" s="73"/>
      <c r="AE2105" s="73"/>
      <c r="AF2105" s="73"/>
      <c r="AG2105" s="73"/>
      <c r="AH2105" s="73"/>
      <c r="AI2105" s="73"/>
      <c r="AJ2105" s="73"/>
      <c r="AK2105" s="73"/>
      <c r="AL2105" s="73"/>
      <c r="AM2105" s="73"/>
      <c r="AN2105" s="73"/>
      <c r="AO2105" s="73"/>
      <c r="AP2105" s="73"/>
      <c r="AQ2105" s="73"/>
      <c r="AR2105" s="73"/>
      <c r="AS2105" s="73"/>
      <c r="AT2105" s="73"/>
      <c r="AU2105" s="73"/>
      <c r="AV2105" s="73"/>
      <c r="AW2105" s="73"/>
      <c r="AX2105" s="73"/>
      <c r="AY2105" s="73"/>
      <c r="AZ2105" s="73"/>
      <c r="BA2105" s="73"/>
      <c r="BB2105" s="73"/>
      <c r="BC2105" s="73"/>
      <c r="BD2105" s="73"/>
      <c r="BE2105" s="73"/>
      <c r="BF2105" s="73"/>
      <c r="BG2105" s="73"/>
      <c r="BH2105" s="73"/>
      <c r="BI2105" s="73"/>
      <c r="BJ2105" s="73"/>
      <c r="BK2105" s="73"/>
      <c r="BL2105" s="73"/>
      <c r="BM2105" s="73"/>
      <c r="BN2105" s="73"/>
      <c r="BO2105" s="73"/>
      <c r="BP2105" s="73"/>
      <c r="BQ2105" s="73"/>
      <c r="BR2105" s="73"/>
      <c r="BS2105" s="73"/>
      <c r="BT2105" s="73"/>
      <c r="BU2105" s="73"/>
      <c r="BV2105" s="73"/>
      <c r="BW2105" s="73"/>
      <c r="BX2105" s="73"/>
      <c r="BY2105" s="73"/>
      <c r="BZ2105" s="73"/>
      <c r="CA2105" s="73"/>
      <c r="CB2105" s="73"/>
      <c r="CC2105" s="73"/>
      <c r="CD2105" s="73"/>
      <c r="CE2105" s="73"/>
      <c r="CF2105" s="73"/>
      <c r="CG2105" s="73"/>
      <c r="CH2105" s="73"/>
      <c r="CI2105" s="73"/>
      <c r="CJ2105" s="73"/>
      <c r="CK2105" s="73"/>
      <c r="CL2105" s="73"/>
    </row>
    <row r="2106" spans="2:90" x14ac:dyDescent="0.4">
      <c r="B2106" s="155" t="s">
        <v>304</v>
      </c>
      <c r="C2106" s="31"/>
      <c r="D2106" t="s">
        <v>764</v>
      </c>
      <c r="E2106" s="12" t="str">
        <f t="shared" si="2562"/>
        <v>2106 LAMORTR-S</v>
      </c>
      <c r="F2106" s="31"/>
      <c r="G2106" s="31"/>
      <c r="H2106" s="59">
        <v>0.1</v>
      </c>
      <c r="I2106" s="31"/>
      <c r="J2106" s="31"/>
      <c r="K2106" s="31"/>
      <c r="L2106" s="31"/>
      <c r="M2106" s="31"/>
      <c r="N2106" s="31"/>
      <c r="O2106" s="31"/>
      <c r="P2106" s="31"/>
      <c r="R2106" s="31"/>
      <c r="S2106" s="73"/>
      <c r="T2106" s="73"/>
      <c r="U2106" s="73"/>
      <c r="V2106" s="73"/>
      <c r="W2106" s="73"/>
      <c r="X2106" s="73"/>
      <c r="Y2106" s="73"/>
      <c r="Z2106" s="73"/>
      <c r="AA2106" s="73"/>
      <c r="AB2106" s="73"/>
      <c r="AC2106" s="73"/>
      <c r="AD2106" s="73"/>
      <c r="AE2106" s="73"/>
      <c r="AF2106" s="73"/>
      <c r="AG2106" s="73"/>
      <c r="AH2106" s="73"/>
      <c r="AI2106" s="73"/>
      <c r="AJ2106" s="73"/>
      <c r="AK2106" s="73"/>
      <c r="AL2106" s="73"/>
      <c r="AM2106" s="73"/>
      <c r="AN2106" s="73"/>
      <c r="AO2106" s="73"/>
      <c r="AP2106" s="73"/>
      <c r="AQ2106" s="73"/>
      <c r="AR2106" s="73"/>
      <c r="AS2106" s="73"/>
      <c r="AT2106" s="73"/>
      <c r="AU2106" s="73"/>
      <c r="AV2106" s="73"/>
      <c r="AW2106" s="73"/>
      <c r="AX2106" s="73"/>
      <c r="AY2106" s="73"/>
      <c r="AZ2106" s="73"/>
      <c r="BA2106" s="73"/>
      <c r="BB2106" s="73"/>
      <c r="BC2106" s="73"/>
      <c r="BD2106" s="73"/>
      <c r="BE2106" s="73"/>
      <c r="BF2106" s="73"/>
      <c r="BG2106" s="73"/>
      <c r="BH2106" s="73"/>
      <c r="BI2106" s="73"/>
      <c r="BJ2106" s="73"/>
      <c r="BK2106" s="73"/>
      <c r="BL2106" s="73"/>
      <c r="BM2106" s="73"/>
      <c r="BN2106" s="73"/>
      <c r="BO2106" s="73"/>
      <c r="BP2106" s="73"/>
      <c r="BQ2106" s="73"/>
      <c r="BR2106" s="73"/>
      <c r="BS2106" s="73"/>
      <c r="BT2106" s="73"/>
      <c r="BU2106" s="73"/>
      <c r="BV2106" s="73"/>
      <c r="BW2106" s="73"/>
      <c r="BX2106" s="73"/>
      <c r="BY2106" s="73"/>
      <c r="BZ2106" s="73"/>
      <c r="CA2106" s="73"/>
      <c r="CB2106" s="73"/>
      <c r="CC2106" s="73"/>
      <c r="CD2106" s="73"/>
      <c r="CE2106" s="73"/>
      <c r="CF2106" s="73"/>
      <c r="CG2106" s="73"/>
      <c r="CH2106" s="73"/>
      <c r="CI2106" s="73"/>
      <c r="CJ2106" s="73"/>
      <c r="CK2106" s="73"/>
      <c r="CL2106" s="73"/>
    </row>
    <row r="2107" spans="2:90" x14ac:dyDescent="0.4">
      <c r="B2107" s="155" t="s">
        <v>305</v>
      </c>
      <c r="D2107" t="s">
        <v>764</v>
      </c>
      <c r="E2107" t="str">
        <f t="shared" si="2562"/>
        <v>2107 LAMORTR-S</v>
      </c>
      <c r="F2107" s="280"/>
      <c r="H2107" s="59">
        <v>0.5</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c r="CL2107" s="73"/>
    </row>
    <row r="2108" spans="2:90" x14ac:dyDescent="0.4">
      <c r="B2108" s="156" t="s">
        <v>289</v>
      </c>
      <c r="D2108" t="s">
        <v>764</v>
      </c>
      <c r="E2108" t="str">
        <f t="shared" si="2562"/>
        <v>2108 LAMORTR-S</v>
      </c>
      <c r="F2108" s="280"/>
      <c r="H2108" s="91">
        <v>0</v>
      </c>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c r="CL2108" s="73"/>
    </row>
    <row r="2109" spans="2:90" x14ac:dyDescent="0.4">
      <c r="B2109" s="124"/>
      <c r="D2109" t="s">
        <v>764</v>
      </c>
      <c r="E2109" t="str">
        <f t="shared" si="2562"/>
        <v>2109 LAMORTR-S</v>
      </c>
      <c r="H2109" s="31"/>
      <c r="I2109" s="31"/>
      <c r="J2109" s="31"/>
      <c r="K2109" s="31"/>
      <c r="L2109" s="31"/>
      <c r="M2109" s="31"/>
      <c r="N2109" s="31"/>
      <c r="O2109" s="31"/>
      <c r="P2109" s="31"/>
      <c r="R2109" s="31"/>
      <c r="S2109" s="73"/>
      <c r="T2109" s="73"/>
      <c r="U2109" s="73"/>
      <c r="V2109" s="73"/>
      <c r="W2109" s="73"/>
      <c r="X2109" s="73"/>
      <c r="Y2109" s="73"/>
      <c r="Z2109" s="73"/>
      <c r="AA2109" s="73"/>
      <c r="AB2109" s="73"/>
      <c r="AC2109" s="73"/>
      <c r="AD2109" s="73"/>
      <c r="AE2109" s="73"/>
      <c r="AF2109" s="73"/>
      <c r="AG2109" s="73"/>
      <c r="AH2109" s="73"/>
      <c r="AI2109" s="73"/>
      <c r="AJ2109" s="73"/>
      <c r="AK2109" s="73"/>
      <c r="AL2109" s="73"/>
      <c r="AM2109" s="73"/>
      <c r="AN2109" s="73"/>
      <c r="AO2109" s="73"/>
      <c r="AP2109" s="73"/>
      <c r="AQ2109" s="73"/>
      <c r="AR2109" s="73"/>
      <c r="AS2109" s="73"/>
      <c r="AT2109" s="73"/>
      <c r="AU2109" s="73"/>
      <c r="AV2109" s="73"/>
      <c r="AW2109" s="73"/>
      <c r="AX2109" s="73"/>
      <c r="AY2109" s="73"/>
      <c r="AZ2109" s="73"/>
      <c r="BA2109" s="73"/>
      <c r="BB2109" s="73"/>
      <c r="BC2109" s="73"/>
      <c r="BD2109" s="73"/>
      <c r="BE2109" s="73"/>
      <c r="BF2109" s="73"/>
      <c r="BG2109" s="73"/>
      <c r="BH2109" s="73"/>
      <c r="BI2109" s="73"/>
      <c r="BJ2109" s="73"/>
      <c r="BK2109" s="73"/>
      <c r="BL2109" s="73"/>
      <c r="BM2109" s="73"/>
      <c r="BN2109" s="73"/>
      <c r="BO2109" s="73"/>
      <c r="BP2109" s="73"/>
      <c r="BQ2109" s="73"/>
      <c r="BR2109" s="73"/>
      <c r="BS2109" s="73"/>
      <c r="BT2109" s="73"/>
      <c r="BU2109" s="73"/>
      <c r="BV2109" s="73"/>
      <c r="BW2109" s="73"/>
      <c r="BX2109" s="73"/>
      <c r="BY2109" s="73"/>
      <c r="BZ2109" s="73"/>
      <c r="CA2109" s="73"/>
      <c r="CB2109" s="73"/>
      <c r="CC2109" s="73"/>
      <c r="CD2109" s="73"/>
      <c r="CE2109" s="73"/>
      <c r="CF2109" s="73"/>
      <c r="CG2109" s="73"/>
      <c r="CH2109" s="73"/>
      <c r="CI2109" s="73"/>
      <c r="CJ2109" s="73"/>
      <c r="CK2109" s="73"/>
      <c r="CL2109" s="73"/>
    </row>
    <row r="2110" spans="2:90" ht="16.5" customHeight="1" x14ac:dyDescent="0.4">
      <c r="B2110" s="95" t="s">
        <v>290</v>
      </c>
      <c r="D2110" t="s">
        <v>764</v>
      </c>
      <c r="E2110" t="str">
        <f t="shared" si="2562"/>
        <v>2110 LAMORTR-S</v>
      </c>
      <c r="R2110" s="92"/>
      <c r="S2110" s="150"/>
      <c r="T2110" s="150"/>
      <c r="U2110" s="150"/>
      <c r="V2110" s="150"/>
      <c r="W2110" s="150"/>
      <c r="X2110" s="150"/>
      <c r="Y2110" s="150"/>
      <c r="Z2110" s="150"/>
      <c r="AA2110" s="150"/>
      <c r="AB2110" s="150"/>
      <c r="AC2110" s="150"/>
      <c r="AD2110" s="150"/>
      <c r="AE2110" s="150"/>
      <c r="AF2110" s="150"/>
      <c r="AG2110" s="150"/>
      <c r="AH2110" s="150"/>
      <c r="AI2110" s="150"/>
      <c r="AJ2110" s="150"/>
      <c r="AK2110" s="150"/>
      <c r="AL2110" s="150"/>
      <c r="AM2110" s="150"/>
      <c r="AN2110" s="150"/>
      <c r="AO2110" s="150"/>
      <c r="AP2110" s="150"/>
      <c r="AQ2110" s="150"/>
      <c r="AR2110" s="150"/>
      <c r="AS2110" s="150"/>
      <c r="AT2110" s="150"/>
      <c r="AU2110" s="150"/>
      <c r="AV2110" s="150"/>
      <c r="AW2110" s="150"/>
      <c r="AX2110" s="150"/>
      <c r="AY2110" s="150"/>
      <c r="AZ2110" s="150"/>
      <c r="BA2110" s="150"/>
      <c r="BB2110" s="150"/>
      <c r="BC2110" s="150"/>
      <c r="BD2110" s="150"/>
      <c r="BE2110" s="150"/>
      <c r="BF2110" s="150"/>
      <c r="BG2110" s="150"/>
      <c r="BH2110" s="150"/>
      <c r="BI2110" s="150"/>
      <c r="BJ2110" s="150"/>
      <c r="BK2110" s="150"/>
      <c r="BL2110" s="150"/>
      <c r="BM2110" s="150"/>
      <c r="BN2110" s="150"/>
      <c r="BO2110" s="150"/>
      <c r="BP2110" s="150"/>
      <c r="BQ2110" s="150"/>
      <c r="BR2110" s="150"/>
      <c r="BS2110" s="150"/>
      <c r="BT2110" s="150"/>
      <c r="BU2110" s="150"/>
      <c r="BV2110" s="150"/>
      <c r="BW2110" s="150"/>
      <c r="BX2110" s="150"/>
      <c r="BY2110" s="150"/>
      <c r="BZ2110" s="150"/>
      <c r="CA2110" s="150"/>
      <c r="CB2110" s="150"/>
      <c r="CC2110" s="150"/>
      <c r="CD2110" s="150"/>
      <c r="CE2110" s="150"/>
      <c r="CF2110" s="150"/>
      <c r="CG2110" s="150"/>
      <c r="CH2110" s="150"/>
      <c r="CI2110" s="150"/>
      <c r="CJ2110" s="150"/>
      <c r="CK2110" s="150"/>
      <c r="CL2110" s="150"/>
    </row>
    <row r="2111" spans="2:90" ht="16.5" customHeight="1" x14ac:dyDescent="0.4">
      <c r="B2111" s="154" t="s">
        <v>289</v>
      </c>
      <c r="D2111" t="s">
        <v>764</v>
      </c>
      <c r="E2111" t="str">
        <f t="shared" si="2562"/>
        <v>2111 LAMORTR-S</v>
      </c>
      <c r="K2111" s="24">
        <v>0</v>
      </c>
      <c r="L2111" s="24">
        <f ca="1">SUMIF($4:$4,L$2,2111:2111)</f>
        <v>-8.3399368993971158E+121</v>
      </c>
      <c r="M2111" s="24">
        <f ca="1">SUMIF($4:$4,M$2,2111:2111)</f>
        <v>-5.3396043923229625E+180</v>
      </c>
      <c r="N2111" s="24">
        <f ca="1">SUMIF($4:$4,N$2,2111:2111)</f>
        <v>1.5543482802232332E+238</v>
      </c>
      <c r="O2111" s="24">
        <f ca="1">SUMIF($4:$4,O$2,2111:2111)</f>
        <v>-7.7934999160729485E+291</v>
      </c>
      <c r="P2111" s="24" t="e">
        <f ca="1">SUMIF($4:$4,P$2,2111:2111)</f>
        <v>#NUM!</v>
      </c>
      <c r="R2111"/>
      <c r="S2111" s="62">
        <f t="shared" ref="S2111:AY2111" ca="1" si="2563">R2115</f>
        <v>0</v>
      </c>
      <c r="T2111" s="62">
        <f t="shared" ca="1" si="2563"/>
        <v>-181976297.32047686</v>
      </c>
      <c r="U2111" s="62">
        <f t="shared" ca="1" si="2563"/>
        <v>-88543921279703.625</v>
      </c>
      <c r="V2111" s="62">
        <f t="shared" ca="1" si="2563"/>
        <v>-2.1540312919200432E+19</v>
      </c>
      <c r="W2111" s="62">
        <f t="shared" ca="1" si="2563"/>
        <v>-3.4931725444507011E+24</v>
      </c>
      <c r="X2111" s="62">
        <f t="shared" ca="1" si="2563"/>
        <v>-3.0560633502197625E+29</v>
      </c>
      <c r="Y2111" s="62">
        <f t="shared" ca="1" si="2563"/>
        <v>-1.9572221317459243E+34</v>
      </c>
      <c r="Z2111" s="62">
        <f t="shared" ca="1" si="2563"/>
        <v>-1.2659079076785905E+39</v>
      </c>
      <c r="AA2111" s="62">
        <f t="shared" ca="1" si="2563"/>
        <v>-6.6238867260157849E+43</v>
      </c>
      <c r="AB2111" s="62">
        <f t="shared" ca="1" si="2563"/>
        <v>6.5998238904430246E+48</v>
      </c>
      <c r="AC2111" s="62">
        <f t="shared" ca="1" si="2563"/>
        <v>3.8128739893480415E+54</v>
      </c>
      <c r="AD2111" s="62">
        <f t="shared" ca="1" si="2563"/>
        <v>1.0444939045720693E+60</v>
      </c>
      <c r="AE2111" s="62">
        <f t="shared" ca="1" si="2563"/>
        <v>2.2303623842955607E+65</v>
      </c>
      <c r="AF2111" s="62">
        <f t="shared" ca="1" si="2563"/>
        <v>-3.6756560257953014E+70</v>
      </c>
      <c r="AG2111" s="62">
        <f t="shared" ca="1" si="2563"/>
        <v>-6.3204264389016021E+75</v>
      </c>
      <c r="AH2111" s="62">
        <f t="shared" ca="1" si="2563"/>
        <v>-8.7075669154873131E+80</v>
      </c>
      <c r="AI2111" s="62">
        <f t="shared" ca="1" si="2563"/>
        <v>-1.0182068657931671E+86</v>
      </c>
      <c r="AJ2111" s="62">
        <f t="shared" ca="1" si="2563"/>
        <v>-9.2330118147347491E+90</v>
      </c>
      <c r="AK2111" s="62">
        <f t="shared" ca="1" si="2563"/>
        <v>-4.1172427962129316E+95</v>
      </c>
      <c r="AL2111" s="62">
        <f t="shared" ca="1" si="2563"/>
        <v>6.4325827434838813E+100</v>
      </c>
      <c r="AM2111" s="62">
        <f t="shared" ca="1" si="2563"/>
        <v>2.2483536501696904E+106</v>
      </c>
      <c r="AN2111" s="62">
        <f t="shared" ca="1" si="2563"/>
        <v>4.256917745498166E+111</v>
      </c>
      <c r="AO2111" s="62">
        <f t="shared" ca="1" si="2563"/>
        <v>6.3957391961272416E+116</v>
      </c>
      <c r="AP2111" s="62">
        <f t="shared" ca="1" si="2563"/>
        <v>8.3400013897530952E+121</v>
      </c>
      <c r="AQ2111" s="62">
        <f t="shared" ca="1" si="2563"/>
        <v>9.8024517673299331E+126</v>
      </c>
      <c r="AR2111" s="62">
        <f t="shared" ca="1" si="2563"/>
        <v>1.0601892657002592E+132</v>
      </c>
      <c r="AS2111" s="62">
        <f t="shared" ca="1" si="2563"/>
        <v>1.0691334763829424E+137</v>
      </c>
      <c r="AT2111" s="62">
        <f t="shared" ca="1" si="2563"/>
        <v>1.0142611756420898E+142</v>
      </c>
      <c r="AU2111" s="62">
        <f t="shared" ca="1" si="2563"/>
        <v>9.0999445180580452E+146</v>
      </c>
      <c r="AV2111" s="62">
        <f t="shared" ca="1" si="2563"/>
        <v>7.7302772980385266E+151</v>
      </c>
      <c r="AW2111" s="62">
        <f t="shared" ca="1" si="2563"/>
        <v>6.1957623567359727E+156</v>
      </c>
      <c r="AX2111" s="62">
        <f t="shared" ca="1" si="2563"/>
        <v>4.6483744548404682E+161</v>
      </c>
      <c r="AY2111" s="62">
        <f t="shared" ca="1" si="2563"/>
        <v>3.2260773867841163E+166</v>
      </c>
      <c r="AZ2111" s="62">
        <f t="shared" ref="AZ2111:CE2111" ca="1" si="2564">AY2115</f>
        <v>2.0370103938609582E+171</v>
      </c>
      <c r="BA2111" s="62">
        <f t="shared" ca="1" si="2564"/>
        <v>1.139424806540988E+176</v>
      </c>
      <c r="BB2111" s="62">
        <f t="shared" ca="1" si="2564"/>
        <v>5.3397192842561064E+180</v>
      </c>
      <c r="BC2111" s="62">
        <f t="shared" ca="1" si="2564"/>
        <v>1.7525081151178245E+185</v>
      </c>
      <c r="BD2111" s="62">
        <f t="shared" ca="1" si="2564"/>
        <v>-4.6204421042529237E+188</v>
      </c>
      <c r="BE2111" s="62">
        <f t="shared" ca="1" si="2564"/>
        <v>-7.3029347333892198E+194</v>
      </c>
      <c r="BF2111" s="62">
        <f t="shared" ca="1" si="2564"/>
        <v>-8.2845888477075248E+199</v>
      </c>
      <c r="BG2111" s="62">
        <f t="shared" ca="1" si="2564"/>
        <v>-6.8488131907811212E+204</v>
      </c>
      <c r="BH2111" s="62">
        <f t="shared" ca="1" si="2564"/>
        <v>-4.8631931172938513E+209</v>
      </c>
      <c r="BI2111" s="62">
        <f t="shared" ca="1" si="2564"/>
        <v>-3.1345247902303854E+214</v>
      </c>
      <c r="BJ2111" s="62">
        <f t="shared" ca="1" si="2564"/>
        <v>-1.8835060912026084E+219</v>
      </c>
      <c r="BK2111" s="62">
        <f t="shared" ca="1" si="2564"/>
        <v>-1.0717589312453547E+224</v>
      </c>
      <c r="BL2111" s="62">
        <f t="shared" ca="1" si="2564"/>
        <v>-5.8344086127691932E+228</v>
      </c>
      <c r="BM2111" s="62">
        <f t="shared" ca="1" si="2564"/>
        <v>-3.060181796463747E+233</v>
      </c>
      <c r="BN2111" s="62">
        <f t="shared" ca="1" si="2564"/>
        <v>-1.5543791370368195E+238</v>
      </c>
      <c r="BO2111" s="62">
        <f t="shared" ca="1" si="2564"/>
        <v>-7.6741550717441719E+242</v>
      </c>
      <c r="BP2111" s="62">
        <f t="shared" ca="1" si="2564"/>
        <v>-3.6926531189480995E+247</v>
      </c>
      <c r="BQ2111" s="62">
        <f t="shared" ca="1" si="2564"/>
        <v>-1.7351183464455826E+252</v>
      </c>
      <c r="BR2111" s="62">
        <f t="shared" ca="1" si="2564"/>
        <v>-7.972082536455699E+256</v>
      </c>
      <c r="BS2111" s="62">
        <f t="shared" ca="1" si="2564"/>
        <v>-3.5833258268976083E+261</v>
      </c>
      <c r="BT2111" s="62">
        <f t="shared" ca="1" si="2564"/>
        <v>-1.5608646880931691E+266</v>
      </c>
      <c r="BU2111" s="62">
        <f t="shared" ca="1" si="2564"/>
        <v>-6.402016157922846E+270</v>
      </c>
      <c r="BV2111" s="62">
        <f t="shared" ca="1" si="2564"/>
        <v>-2.3673608696488935E+275</v>
      </c>
      <c r="BW2111" s="62">
        <f t="shared" ca="1" si="2564"/>
        <v>-7.4956618489226904E+279</v>
      </c>
      <c r="BX2111" s="62">
        <f t="shared" ca="1" si="2564"/>
        <v>-1.8840086847551561E+284</v>
      </c>
      <c r="BY2111" s="62">
        <f t="shared" ca="1" si="2564"/>
        <v>-3.0586046342476208E+288</v>
      </c>
      <c r="BZ2111" s="62">
        <f t="shared" ca="1" si="2564"/>
        <v>7.7904158293724364E+291</v>
      </c>
      <c r="CA2111" s="62">
        <f t="shared" ca="1" si="2564"/>
        <v>2.5403002134066746E+297</v>
      </c>
      <c r="CB2111" s="62">
        <f t="shared" ca="1" si="2564"/>
        <v>7.7980997355852265E+301</v>
      </c>
      <c r="CC2111" s="62">
        <f t="shared" ca="1" si="2564"/>
        <v>-8.3098618754500698E+305</v>
      </c>
      <c r="CD2111" s="62" t="e">
        <f t="shared" ca="1" si="2564"/>
        <v>#NUM!</v>
      </c>
      <c r="CE2111" s="62" t="e">
        <f t="shared" ca="1" si="2564"/>
        <v>#NUM!</v>
      </c>
      <c r="CF2111" s="62" t="e">
        <f t="shared" ref="CF2111:CL2111" ca="1" si="2565">CE2115</f>
        <v>#NUM!</v>
      </c>
      <c r="CG2111" s="62" t="e">
        <f t="shared" ca="1" si="2565"/>
        <v>#NUM!</v>
      </c>
      <c r="CH2111" s="62" t="e">
        <f t="shared" ca="1" si="2565"/>
        <v>#NUM!</v>
      </c>
      <c r="CI2111" s="62" t="e">
        <f t="shared" ca="1" si="2565"/>
        <v>#NUM!</v>
      </c>
      <c r="CJ2111" s="62" t="e">
        <f t="shared" ca="1" si="2565"/>
        <v>#NUM!</v>
      </c>
      <c r="CK2111" s="62" t="e">
        <f t="shared" ca="1" si="2565"/>
        <v>#NUM!</v>
      </c>
      <c r="CL2111" s="62" t="e">
        <f t="shared" ca="1" si="2565"/>
        <v>#NUM!</v>
      </c>
    </row>
    <row r="2112" spans="2:90" ht="16.5" customHeight="1" x14ac:dyDescent="0.4">
      <c r="B2112" s="154" t="str">
        <f>"New loans originated - "&amp;SUBSTITUTE(B2101,":","")</f>
        <v>New loans originated - Revenue driven amortizing loan - no defaults</v>
      </c>
      <c r="C2112" s="12"/>
      <c r="D2112" t="s">
        <v>764</v>
      </c>
      <c r="E2112" t="str">
        <f t="shared" si="2562"/>
        <v>2112 LAMORTR-S</v>
      </c>
      <c r="F2112" s="12"/>
      <c r="G2112" t="str">
        <f>E2112</f>
        <v>2112 LAMORTR-S</v>
      </c>
      <c r="K2112" s="24">
        <f t="shared" ref="K2112:P2114" ca="1" si="2566">SUMIF($3:$3,K$2,2112:2112)</f>
        <v>96000</v>
      </c>
      <c r="L2112" s="24">
        <f t="shared" ca="1" si="2566"/>
        <v>96000</v>
      </c>
      <c r="M2112" s="24">
        <f t="shared" ca="1" si="2566"/>
        <v>96000</v>
      </c>
      <c r="N2112" s="24">
        <f t="shared" ca="1" si="2566"/>
        <v>96000</v>
      </c>
      <c r="O2112" s="24">
        <f t="shared" ca="1" si="2566"/>
        <v>96000</v>
      </c>
      <c r="P2112" s="24">
        <f t="shared" ca="1" si="2566"/>
        <v>96000</v>
      </c>
      <c r="R2112"/>
      <c r="S2112" s="80" cm="1">
        <f t="array" aca="1" ref="S2112" ca="1">INDIRECT(S2095)*(1-$H2105)</f>
        <v>8000</v>
      </c>
      <c r="T2112" s="80" cm="1">
        <f t="array" aca="1" ref="T2112" ca="1">INDIRECT(T2095)*(1-$H2105)</f>
        <v>8000</v>
      </c>
      <c r="U2112" s="80" cm="1">
        <f t="array" aca="1" ref="U2112" ca="1">INDIRECT(U2095)*(1-$H2105)</f>
        <v>8000</v>
      </c>
      <c r="V2112" s="80" cm="1">
        <f t="array" aca="1" ref="V2112" ca="1">INDIRECT(V2095)*(1-$H2105)</f>
        <v>8000</v>
      </c>
      <c r="W2112" s="80" cm="1">
        <f t="array" aca="1" ref="W2112" ca="1">INDIRECT(W2095)*(1-$H2105)</f>
        <v>8000</v>
      </c>
      <c r="X2112" s="80" cm="1">
        <f t="array" aca="1" ref="X2112" ca="1">INDIRECT(X2095)*(1-$H2105)</f>
        <v>8000</v>
      </c>
      <c r="Y2112" s="80" cm="1">
        <f t="array" aca="1" ref="Y2112" ca="1">INDIRECT(Y2095)*(1-$H2105)</f>
        <v>8000</v>
      </c>
      <c r="Z2112" s="80" cm="1">
        <f t="array" aca="1" ref="Z2112" ca="1">INDIRECT(Z2095)*(1-$H2105)</f>
        <v>8000</v>
      </c>
      <c r="AA2112" s="80" cm="1">
        <f t="array" aca="1" ref="AA2112" ca="1">INDIRECT(AA2095)*(1-$H2105)</f>
        <v>8000</v>
      </c>
      <c r="AB2112" s="80" cm="1">
        <f t="array" aca="1" ref="AB2112" ca="1">INDIRECT(AB2095)*(1-$H2105)</f>
        <v>8000</v>
      </c>
      <c r="AC2112" s="80" cm="1">
        <f t="array" aca="1" ref="AC2112" ca="1">INDIRECT(AC2095)*(1-$H2105)</f>
        <v>8000</v>
      </c>
      <c r="AD2112" s="80" cm="1">
        <f t="array" aca="1" ref="AD2112" ca="1">INDIRECT(AD2095)*(1-$H2105)</f>
        <v>8000</v>
      </c>
      <c r="AE2112" s="80" cm="1">
        <f t="array" aca="1" ref="AE2112" ca="1">INDIRECT(AE2095)*(1-$H2105)</f>
        <v>8000</v>
      </c>
      <c r="AF2112" s="80" cm="1">
        <f t="array" aca="1" ref="AF2112" ca="1">INDIRECT(AF2095)*(1-$H2105)</f>
        <v>8000</v>
      </c>
      <c r="AG2112" s="80" cm="1">
        <f t="array" aca="1" ref="AG2112" ca="1">INDIRECT(AG2095)*(1-$H2105)</f>
        <v>8000</v>
      </c>
      <c r="AH2112" s="80" cm="1">
        <f t="array" aca="1" ref="AH2112" ca="1">INDIRECT(AH2095)*(1-$H2105)</f>
        <v>8000</v>
      </c>
      <c r="AI2112" s="80" cm="1">
        <f t="array" aca="1" ref="AI2112" ca="1">INDIRECT(AI2095)*(1-$H2105)</f>
        <v>8000</v>
      </c>
      <c r="AJ2112" s="80" cm="1">
        <f t="array" aca="1" ref="AJ2112" ca="1">INDIRECT(AJ2095)*(1-$H2105)</f>
        <v>8000</v>
      </c>
      <c r="AK2112" s="80" cm="1">
        <f t="array" aca="1" ref="AK2112" ca="1">INDIRECT(AK2095)*(1-$H2105)</f>
        <v>8000</v>
      </c>
      <c r="AL2112" s="80" cm="1">
        <f t="array" aca="1" ref="AL2112" ca="1">INDIRECT(AL2095)*(1-$H2105)</f>
        <v>8000</v>
      </c>
      <c r="AM2112" s="80" cm="1">
        <f t="array" aca="1" ref="AM2112" ca="1">INDIRECT(AM2095)*(1-$H2105)</f>
        <v>8000</v>
      </c>
      <c r="AN2112" s="80" cm="1">
        <f t="array" aca="1" ref="AN2112" ca="1">INDIRECT(AN2095)*(1-$H2105)</f>
        <v>8000</v>
      </c>
      <c r="AO2112" s="80" cm="1">
        <f t="array" aca="1" ref="AO2112" ca="1">INDIRECT(AO2095)*(1-$H2105)</f>
        <v>8000</v>
      </c>
      <c r="AP2112" s="80" cm="1">
        <f t="array" aca="1" ref="AP2112" ca="1">INDIRECT(AP2095)*(1-$H2105)</f>
        <v>8000</v>
      </c>
      <c r="AQ2112" s="80" cm="1">
        <f t="array" aca="1" ref="AQ2112" ca="1">INDIRECT(AQ2095)*(1-$H2105)</f>
        <v>8000</v>
      </c>
      <c r="AR2112" s="80" cm="1">
        <f t="array" aca="1" ref="AR2112" ca="1">INDIRECT(AR2095)*(1-$H2105)</f>
        <v>8000</v>
      </c>
      <c r="AS2112" s="80" cm="1">
        <f t="array" aca="1" ref="AS2112" ca="1">INDIRECT(AS2095)*(1-$H2105)</f>
        <v>8000</v>
      </c>
      <c r="AT2112" s="80" cm="1">
        <f t="array" aca="1" ref="AT2112" ca="1">INDIRECT(AT2095)*(1-$H2105)</f>
        <v>8000</v>
      </c>
      <c r="AU2112" s="80" cm="1">
        <f t="array" aca="1" ref="AU2112" ca="1">INDIRECT(AU2095)*(1-$H2105)</f>
        <v>8000</v>
      </c>
      <c r="AV2112" s="80" cm="1">
        <f t="array" aca="1" ref="AV2112" ca="1">INDIRECT(AV2095)*(1-$H2105)</f>
        <v>8000</v>
      </c>
      <c r="AW2112" s="80" cm="1">
        <f t="array" aca="1" ref="AW2112" ca="1">INDIRECT(AW2095)*(1-$H2105)</f>
        <v>8000</v>
      </c>
      <c r="AX2112" s="80" cm="1">
        <f t="array" aca="1" ref="AX2112" ca="1">INDIRECT(AX2095)*(1-$H2105)</f>
        <v>8000</v>
      </c>
      <c r="AY2112" s="80" cm="1">
        <f t="array" aca="1" ref="AY2112" ca="1">INDIRECT(AY2095)*(1-$H2105)</f>
        <v>8000</v>
      </c>
      <c r="AZ2112" s="80" cm="1">
        <f t="array" aca="1" ref="AZ2112" ca="1">INDIRECT(AZ2095)*(1-$H2105)</f>
        <v>8000</v>
      </c>
      <c r="BA2112" s="80" cm="1">
        <f t="array" aca="1" ref="BA2112" ca="1">INDIRECT(BA2095)*(1-$H2105)</f>
        <v>8000</v>
      </c>
      <c r="BB2112" s="80" cm="1">
        <f t="array" aca="1" ref="BB2112" ca="1">INDIRECT(BB2095)*(1-$H2105)</f>
        <v>8000</v>
      </c>
      <c r="BC2112" s="80" cm="1">
        <f t="array" aca="1" ref="BC2112" ca="1">INDIRECT(BC2095)*(1-$H2105)</f>
        <v>8000</v>
      </c>
      <c r="BD2112" s="80" cm="1">
        <f t="array" aca="1" ref="BD2112" ca="1">INDIRECT(BD2095)*(1-$H2105)</f>
        <v>8000</v>
      </c>
      <c r="BE2112" s="80" cm="1">
        <f t="array" aca="1" ref="BE2112" ca="1">INDIRECT(BE2095)*(1-$H2105)</f>
        <v>8000</v>
      </c>
      <c r="BF2112" s="80" cm="1">
        <f t="array" aca="1" ref="BF2112" ca="1">INDIRECT(BF2095)*(1-$H2105)</f>
        <v>8000</v>
      </c>
      <c r="BG2112" s="80" cm="1">
        <f t="array" aca="1" ref="BG2112" ca="1">INDIRECT(BG2095)*(1-$H2105)</f>
        <v>8000</v>
      </c>
      <c r="BH2112" s="80" cm="1">
        <f t="array" aca="1" ref="BH2112" ca="1">INDIRECT(BH2095)*(1-$H2105)</f>
        <v>8000</v>
      </c>
      <c r="BI2112" s="80" cm="1">
        <f t="array" aca="1" ref="BI2112" ca="1">INDIRECT(BI2095)*(1-$H2105)</f>
        <v>8000</v>
      </c>
      <c r="BJ2112" s="80" cm="1">
        <f t="array" aca="1" ref="BJ2112" ca="1">INDIRECT(BJ2095)*(1-$H2105)</f>
        <v>8000</v>
      </c>
      <c r="BK2112" s="80" cm="1">
        <f t="array" aca="1" ref="BK2112" ca="1">INDIRECT(BK2095)*(1-$H2105)</f>
        <v>8000</v>
      </c>
      <c r="BL2112" s="80" cm="1">
        <f t="array" aca="1" ref="BL2112" ca="1">INDIRECT(BL2095)*(1-$H2105)</f>
        <v>8000</v>
      </c>
      <c r="BM2112" s="80" cm="1">
        <f t="array" aca="1" ref="BM2112" ca="1">INDIRECT(BM2095)*(1-$H2105)</f>
        <v>8000</v>
      </c>
      <c r="BN2112" s="80" cm="1">
        <f t="array" aca="1" ref="BN2112" ca="1">INDIRECT(BN2095)*(1-$H2105)</f>
        <v>8000</v>
      </c>
      <c r="BO2112" s="80" cm="1">
        <f t="array" aca="1" ref="BO2112" ca="1">INDIRECT(BO2095)*(1-$H2105)</f>
        <v>8000</v>
      </c>
      <c r="BP2112" s="80" cm="1">
        <f t="array" aca="1" ref="BP2112" ca="1">INDIRECT(BP2095)*(1-$H2105)</f>
        <v>8000</v>
      </c>
      <c r="BQ2112" s="80" cm="1">
        <f t="array" aca="1" ref="BQ2112" ca="1">INDIRECT(BQ2095)*(1-$H2105)</f>
        <v>8000</v>
      </c>
      <c r="BR2112" s="80" cm="1">
        <f t="array" aca="1" ref="BR2112" ca="1">INDIRECT(BR2095)*(1-$H2105)</f>
        <v>8000</v>
      </c>
      <c r="BS2112" s="80" cm="1">
        <f t="array" aca="1" ref="BS2112" ca="1">INDIRECT(BS2095)*(1-$H2105)</f>
        <v>8000</v>
      </c>
      <c r="BT2112" s="80" cm="1">
        <f t="array" aca="1" ref="BT2112" ca="1">INDIRECT(BT2095)*(1-$H2105)</f>
        <v>8000</v>
      </c>
      <c r="BU2112" s="80" cm="1">
        <f t="array" aca="1" ref="BU2112" ca="1">INDIRECT(BU2095)*(1-$H2105)</f>
        <v>8000</v>
      </c>
      <c r="BV2112" s="80" cm="1">
        <f t="array" aca="1" ref="BV2112" ca="1">INDIRECT(BV2095)*(1-$H2105)</f>
        <v>8000</v>
      </c>
      <c r="BW2112" s="80" cm="1">
        <f t="array" aca="1" ref="BW2112" ca="1">INDIRECT(BW2095)*(1-$H2105)</f>
        <v>8000</v>
      </c>
      <c r="BX2112" s="80" cm="1">
        <f t="array" aca="1" ref="BX2112" ca="1">INDIRECT(BX2095)*(1-$H2105)</f>
        <v>8000</v>
      </c>
      <c r="BY2112" s="80" cm="1">
        <f t="array" aca="1" ref="BY2112" ca="1">INDIRECT(BY2095)*(1-$H2105)</f>
        <v>8000</v>
      </c>
      <c r="BZ2112" s="80" cm="1">
        <f t="array" aca="1" ref="BZ2112" ca="1">INDIRECT(BZ2095)*(1-$H2105)</f>
        <v>8000</v>
      </c>
      <c r="CA2112" s="80" cm="1">
        <f t="array" aca="1" ref="CA2112" ca="1">INDIRECT(CA2095)*(1-$H2105)</f>
        <v>8000</v>
      </c>
      <c r="CB2112" s="80" cm="1">
        <f t="array" aca="1" ref="CB2112" ca="1">INDIRECT(CB2095)*(1-$H2105)</f>
        <v>8000</v>
      </c>
      <c r="CC2112" s="80" cm="1">
        <f t="array" aca="1" ref="CC2112" ca="1">INDIRECT(CC2095)*(1-$H2105)</f>
        <v>8000</v>
      </c>
      <c r="CD2112" s="80" cm="1">
        <f t="array" aca="1" ref="CD2112" ca="1">INDIRECT(CD2095)*(1-$H2105)</f>
        <v>8000</v>
      </c>
      <c r="CE2112" s="80" cm="1">
        <f t="array" aca="1" ref="CE2112" ca="1">INDIRECT(CE2095)*(1-$H2105)</f>
        <v>8000</v>
      </c>
      <c r="CF2112" s="80" cm="1">
        <f t="array" aca="1" ref="CF2112" ca="1">INDIRECT(CF2095)*(1-$H2105)</f>
        <v>8000</v>
      </c>
      <c r="CG2112" s="80" cm="1">
        <f t="array" aca="1" ref="CG2112" ca="1">INDIRECT(CG2095)*(1-$H2105)</f>
        <v>8000</v>
      </c>
      <c r="CH2112" s="80" cm="1">
        <f t="array" aca="1" ref="CH2112" ca="1">INDIRECT(CH2095)*(1-$H2105)</f>
        <v>8000</v>
      </c>
      <c r="CI2112" s="80" cm="1">
        <f t="array" aca="1" ref="CI2112" ca="1">INDIRECT(CI2095)*(1-$H2105)</f>
        <v>8000</v>
      </c>
      <c r="CJ2112" s="80" cm="1">
        <f t="array" aca="1" ref="CJ2112" ca="1">INDIRECT(CJ2095)*(1-$H2105)</f>
        <v>8000</v>
      </c>
      <c r="CK2112" s="80" cm="1">
        <f t="array" aca="1" ref="CK2112" ca="1">INDIRECT(CK2095)*(1-$H2105)</f>
        <v>8000</v>
      </c>
      <c r="CL2112" s="80" cm="1">
        <f t="array" aca="1" ref="CL2112" ca="1">INDIRECT(CL2095)*(1-$H2105)</f>
        <v>8000</v>
      </c>
    </row>
    <row r="2113" spans="2:90" x14ac:dyDescent="0.4">
      <c r="B2113" s="154" t="str">
        <f>"Prepayment - "&amp;SUBSTITUTE(B2101,":","")</f>
        <v>Prepayment - Revenue driven amortizing loan - no defaults</v>
      </c>
      <c r="D2113" t="s">
        <v>764</v>
      </c>
      <c r="E2113" t="str">
        <f t="shared" si="2562"/>
        <v>2113 LAMORTR-S</v>
      </c>
      <c r="K2113" s="24">
        <f t="shared" si="2566"/>
        <v>0</v>
      </c>
      <c r="L2113" s="24">
        <f t="shared" si="2566"/>
        <v>0</v>
      </c>
      <c r="M2113" s="24">
        <f t="shared" si="2566"/>
        <v>0</v>
      </c>
      <c r="N2113" s="24">
        <f t="shared" si="2566"/>
        <v>0</v>
      </c>
      <c r="O2113" s="24">
        <f t="shared" si="2566"/>
        <v>0</v>
      </c>
      <c r="P2113" s="24">
        <f t="shared" si="2566"/>
        <v>0</v>
      </c>
      <c r="R2113"/>
      <c r="S2113" s="129">
        <v>0</v>
      </c>
      <c r="T2113" s="129">
        <v>0</v>
      </c>
      <c r="U2113" s="129">
        <v>0</v>
      </c>
      <c r="V2113" s="74">
        <v>0</v>
      </c>
      <c r="W2113" s="74">
        <v>0</v>
      </c>
      <c r="X2113" s="74">
        <v>0</v>
      </c>
      <c r="Y2113" s="74">
        <v>0</v>
      </c>
      <c r="Z2113" s="74">
        <v>0</v>
      </c>
      <c r="AA2113" s="74">
        <v>0</v>
      </c>
      <c r="AB2113" s="74">
        <v>0</v>
      </c>
      <c r="AC2113" s="74">
        <v>0</v>
      </c>
      <c r="AD2113" s="74">
        <v>0</v>
      </c>
      <c r="AE2113" s="74">
        <v>0</v>
      </c>
      <c r="AF2113" s="74">
        <v>0</v>
      </c>
      <c r="AG2113" s="74">
        <v>0</v>
      </c>
      <c r="AH2113" s="74">
        <v>0</v>
      </c>
      <c r="AI2113" s="74">
        <v>0</v>
      </c>
      <c r="AJ2113" s="74">
        <v>0</v>
      </c>
      <c r="AK2113" s="74">
        <v>0</v>
      </c>
      <c r="AL2113" s="74">
        <v>0</v>
      </c>
      <c r="AM2113" s="74">
        <v>0</v>
      </c>
      <c r="AN2113" s="74">
        <v>0</v>
      </c>
      <c r="AO2113" s="74">
        <v>0</v>
      </c>
      <c r="AP2113" s="74">
        <v>0</v>
      </c>
      <c r="AQ2113" s="74">
        <v>0</v>
      </c>
      <c r="AR2113" s="74">
        <v>0</v>
      </c>
      <c r="AS2113" s="74">
        <v>0</v>
      </c>
      <c r="AT2113" s="74">
        <v>0</v>
      </c>
      <c r="AU2113" s="74">
        <v>0</v>
      </c>
      <c r="AV2113" s="74">
        <v>0</v>
      </c>
      <c r="AW2113" s="74">
        <v>0</v>
      </c>
      <c r="AX2113" s="74">
        <v>0</v>
      </c>
      <c r="AY2113" s="74">
        <v>0</v>
      </c>
      <c r="AZ2113" s="74">
        <v>0</v>
      </c>
      <c r="BA2113" s="74">
        <v>0</v>
      </c>
      <c r="BB2113" s="74">
        <v>0</v>
      </c>
      <c r="BC2113" s="74">
        <v>0</v>
      </c>
      <c r="BD2113" s="74">
        <v>0</v>
      </c>
      <c r="BE2113" s="74">
        <v>0</v>
      </c>
      <c r="BF2113" s="74">
        <v>0</v>
      </c>
      <c r="BG2113" s="74">
        <v>0</v>
      </c>
      <c r="BH2113" s="74">
        <v>0</v>
      </c>
      <c r="BI2113" s="74">
        <v>0</v>
      </c>
      <c r="BJ2113" s="74">
        <v>0</v>
      </c>
      <c r="BK2113" s="74">
        <v>0</v>
      </c>
      <c r="BL2113" s="74">
        <v>0</v>
      </c>
      <c r="BM2113" s="74">
        <v>0</v>
      </c>
      <c r="BN2113" s="74">
        <v>0</v>
      </c>
      <c r="BO2113" s="74">
        <v>0</v>
      </c>
      <c r="BP2113" s="74">
        <v>0</v>
      </c>
      <c r="BQ2113" s="74">
        <v>0</v>
      </c>
      <c r="BR2113" s="74">
        <v>0</v>
      </c>
      <c r="BS2113" s="74">
        <v>0</v>
      </c>
      <c r="BT2113" s="74">
        <v>0</v>
      </c>
      <c r="BU2113" s="74">
        <v>0</v>
      </c>
      <c r="BV2113" s="74">
        <v>0</v>
      </c>
      <c r="BW2113" s="74">
        <v>0</v>
      </c>
      <c r="BX2113" s="74">
        <v>0</v>
      </c>
      <c r="BY2113" s="74">
        <v>0</v>
      </c>
      <c r="BZ2113" s="74">
        <v>0</v>
      </c>
      <c r="CA2113" s="74">
        <v>0</v>
      </c>
      <c r="CB2113" s="74">
        <v>0</v>
      </c>
      <c r="CC2113" s="74">
        <v>0</v>
      </c>
      <c r="CD2113" s="74">
        <v>0</v>
      </c>
      <c r="CE2113" s="74">
        <v>0</v>
      </c>
      <c r="CF2113" s="74">
        <v>0</v>
      </c>
      <c r="CG2113" s="74">
        <v>0</v>
      </c>
      <c r="CH2113" s="74">
        <v>0</v>
      </c>
      <c r="CI2113" s="74">
        <v>0</v>
      </c>
      <c r="CJ2113" s="74">
        <v>0</v>
      </c>
      <c r="CK2113" s="74">
        <v>0</v>
      </c>
      <c r="CL2113" s="74">
        <v>0</v>
      </c>
    </row>
    <row r="2114" spans="2:90" x14ac:dyDescent="0.4">
      <c r="B2114" s="154" t="str">
        <f>"Principal payments - "&amp;SUBSTITUTE(B2101,":","")</f>
        <v>Principal payments - Revenue driven amortizing loan - no defaults</v>
      </c>
      <c r="C2114" s="59"/>
      <c r="D2114" t="s">
        <v>764</v>
      </c>
      <c r="E2114" t="str">
        <f t="shared" si="2562"/>
        <v>2114 LAMORTR-S</v>
      </c>
      <c r="G2114" s="59"/>
      <c r="K2114" s="134">
        <f t="shared" ca="1" si="2566"/>
        <v>2.2303832742114633E+65</v>
      </c>
      <c r="L2114" s="134">
        <f t="shared" ca="1" si="2566"/>
        <v>9.8026185679919767E+126</v>
      </c>
      <c r="M2114" s="134">
        <f t="shared" ca="1" si="2566"/>
        <v>1.75261491063346E+185</v>
      </c>
      <c r="N2114" s="134">
        <f t="shared" ca="1" si="2566"/>
        <v>-7.6744659506063194E+242</v>
      </c>
      <c r="O2114" s="134">
        <f t="shared" ca="1" si="2566"/>
        <v>2.5403157912050241E+297</v>
      </c>
      <c r="P2114" s="134" t="e">
        <f t="shared" ca="1" si="2566"/>
        <v>#NUM!</v>
      </c>
      <c r="R2114"/>
      <c r="S2114" s="174">
        <f t="shared" ref="S2114" ca="1" si="2567">S2126+S2117</f>
        <v>181983660.66004568</v>
      </c>
      <c r="T2114" s="174">
        <f t="shared" ref="T2114:AX2114" ca="1" si="2568">T2126+T2117</f>
        <v>88544286778918.797</v>
      </c>
      <c r="U2114" s="174">
        <f t="shared" ca="1" si="2568"/>
        <v>2.1540490745087996E+19</v>
      </c>
      <c r="V2114" s="174">
        <f t="shared" ca="1" si="2568"/>
        <v>3.4932158046662098E+24</v>
      </c>
      <c r="W2114" s="174">
        <f t="shared" ca="1" si="2568"/>
        <v>3.0561335049801622E+29</v>
      </c>
      <c r="X2114" s="174">
        <f t="shared" ca="1" si="2568"/>
        <v>1.9572835080283476E+34</v>
      </c>
      <c r="Y2114" s="174">
        <f t="shared" ca="1" si="2568"/>
        <v>1.265947215523565E+39</v>
      </c>
      <c r="Z2114" s="174">
        <f t="shared" ca="1" si="2568"/>
        <v>6.6241409644450741E+43</v>
      </c>
      <c r="AA2114" s="174">
        <f t="shared" ca="1" si="2568"/>
        <v>-6.5996908594732032E+48</v>
      </c>
      <c r="AB2114" s="174">
        <f t="shared" ca="1" si="2568"/>
        <v>-3.8128872439292232E+54</v>
      </c>
      <c r="AC2114" s="174">
        <f t="shared" ca="1" si="2568"/>
        <v>-1.0445015621004872E+60</v>
      </c>
      <c r="AD2114" s="174">
        <f t="shared" ca="1" si="2568"/>
        <v>-2.2303833612523017E+65</v>
      </c>
      <c r="AE2114" s="174">
        <f t="shared" ca="1" si="2568"/>
        <v>3.675611232581382E+70</v>
      </c>
      <c r="AF2114" s="174">
        <f t="shared" ca="1" si="2568"/>
        <v>6.320500258107482E+75</v>
      </c>
      <c r="AG2114" s="174">
        <f t="shared" ca="1" si="2568"/>
        <v>8.7076938510797055E+80</v>
      </c>
      <c r="AH2114" s="174">
        <f t="shared" ca="1" si="2568"/>
        <v>1.0182243535522026E+86</v>
      </c>
      <c r="AI2114" s="174">
        <f t="shared" ca="1" si="2568"/>
        <v>9.2332163054698187E+90</v>
      </c>
      <c r="AJ2114" s="174">
        <f t="shared" ca="1" si="2568"/>
        <v>4.1174282268680523E+95</v>
      </c>
      <c r="AK2114" s="174">
        <f t="shared" ca="1" si="2568"/>
        <v>-6.4325000546165313E+100</v>
      </c>
      <c r="AL2114" s="174">
        <f t="shared" ca="1" si="2568"/>
        <v>-2.2483665688995493E+106</v>
      </c>
      <c r="AM2114" s="174">
        <f t="shared" ca="1" si="2568"/>
        <v>-4.2569628999972223E+111</v>
      </c>
      <c r="AN2114" s="174">
        <f t="shared" ca="1" si="2568"/>
        <v>-6.3958246894463705E+116</v>
      </c>
      <c r="AO2114" s="174">
        <f t="shared" ca="1" si="2568"/>
        <v>-8.3401298379338527E+121</v>
      </c>
      <c r="AP2114" s="174">
        <f t="shared" ca="1" si="2568"/>
        <v>-9.8026192629867184E+126</v>
      </c>
      <c r="AQ2114" s="174">
        <f t="shared" ca="1" si="2568"/>
        <v>-1.0602089523728967E+132</v>
      </c>
      <c r="AR2114" s="174">
        <f t="shared" ca="1" si="2568"/>
        <v>-1.0691547686137466E+137</v>
      </c>
      <c r="AS2114" s="174">
        <f t="shared" ca="1" si="2568"/>
        <v>-1.0142826475103193E+142</v>
      </c>
      <c r="AT2114" s="174">
        <f t="shared" ca="1" si="2568"/>
        <v>-9.1001482165620715E+146</v>
      </c>
      <c r="AU2114" s="174">
        <f t="shared" ca="1" si="2568"/>
        <v>-7.7304600562548962E+151</v>
      </c>
      <c r="AV2114" s="174">
        <f t="shared" ca="1" si="2568"/>
        <v>-6.1959176073664832E+156</v>
      </c>
      <c r="AW2114" s="174">
        <f t="shared" ca="1" si="2568"/>
        <v>-4.6484988871612322E+161</v>
      </c>
      <c r="AX2114" s="174">
        <f t="shared" ca="1" si="2568"/>
        <v>-3.2261707422469657E+166</v>
      </c>
      <c r="AY2114" s="174">
        <f t="shared" ref="AY2114:CD2114" ca="1" si="2569">AY2126+AY2117</f>
        <v>-2.0370751847055398E+171</v>
      </c>
      <c r="AZ2114" s="174">
        <f t="shared" ca="1" si="2569"/>
        <v>-1.1394657168169447E+176</v>
      </c>
      <c r="BA2114" s="174">
        <f t="shared" ca="1" si="2569"/>
        <v>-5.3399481207410392E+180</v>
      </c>
      <c r="BB2114" s="174">
        <f t="shared" ca="1" si="2569"/>
        <v>-1.7526153556004925E+185</v>
      </c>
      <c r="BC2114" s="174">
        <f t="shared" ca="1" si="2569"/>
        <v>4.6169224312836955E+188</v>
      </c>
      <c r="BD2114" s="174">
        <f t="shared" ca="1" si="2569"/>
        <v>7.3029440110538797E+194</v>
      </c>
      <c r="BE2114" s="174">
        <f t="shared" ca="1" si="2569"/>
        <v>8.2847355150254992E+199</v>
      </c>
      <c r="BF2114" s="174">
        <f t="shared" ca="1" si="2569"/>
        <v>6.8489795736585517E+204</v>
      </c>
      <c r="BG2114" s="174">
        <f t="shared" ca="1" si="2569"/>
        <v>4.8633306651067E+209</v>
      </c>
      <c r="BH2114" s="174">
        <f t="shared" ca="1" si="2569"/>
        <v>3.1346224600322522E+214</v>
      </c>
      <c r="BI2114" s="174">
        <f t="shared" ca="1" si="2569"/>
        <v>1.8835690433869993E+219</v>
      </c>
      <c r="BJ2114" s="174">
        <f t="shared" ca="1" si="2569"/>
        <v>1.0717967586342311E+224</v>
      </c>
      <c r="BK2114" s="174">
        <f t="shared" ca="1" si="2569"/>
        <v>5.8346238595399002E+228</v>
      </c>
      <c r="BL2114" s="174">
        <f t="shared" ca="1" si="2569"/>
        <v>3.0602989718905612E+233</v>
      </c>
      <c r="BM2114" s="174">
        <f t="shared" ca="1" si="2569"/>
        <v>1.5544405962615856E+238</v>
      </c>
      <c r="BN2114" s="174">
        <f t="shared" ca="1" si="2569"/>
        <v>7.6744672458965527E+242</v>
      </c>
      <c r="BO2114" s="174">
        <f t="shared" ca="1" si="2569"/>
        <v>3.692807243090854E+247</v>
      </c>
      <c r="BP2114" s="174">
        <f t="shared" ca="1" si="2569"/>
        <v>1.7351925079836426E+252</v>
      </c>
      <c r="BQ2114" s="174">
        <f t="shared" ca="1" si="2569"/>
        <v>7.9724310096878748E+256</v>
      </c>
      <c r="BR2114" s="174">
        <f t="shared" ca="1" si="2569"/>
        <v>3.5834859345946653E+261</v>
      </c>
      <c r="BS2114" s="174">
        <f t="shared" ca="1" si="2569"/>
        <v>1.5609366540040768E+266</v>
      </c>
      <c r="BT2114" s="174">
        <f t="shared" ca="1" si="2569"/>
        <v>6.4023296351044752E+270</v>
      </c>
      <c r="BU2114" s="174">
        <f t="shared" ca="1" si="2569"/>
        <v>2.3674894450081774E+275</v>
      </c>
      <c r="BV2114" s="174">
        <f t="shared" ca="1" si="2569"/>
        <v>7.4961373001923765E+279</v>
      </c>
      <c r="BW2114" s="174">
        <f t="shared" ca="1" si="2569"/>
        <v>1.8841592249584283E+284</v>
      </c>
      <c r="BX2114" s="174">
        <f t="shared" ca="1" si="2569"/>
        <v>3.058983013362266E+288</v>
      </c>
      <c r="BY2114" s="174">
        <f t="shared" ca="1" si="2569"/>
        <v>-7.7842729464765314E+291</v>
      </c>
      <c r="BZ2114" s="174">
        <f t="shared" ca="1" si="2569"/>
        <v>-2.5403158561508567E+297</v>
      </c>
      <c r="CA2114" s="174">
        <f t="shared" ca="1" si="2569"/>
        <v>-7.7986099133104415E+301</v>
      </c>
      <c r="CB2114" s="174">
        <f t="shared" ca="1" si="2569"/>
        <v>8.3082957321085719E+305</v>
      </c>
      <c r="CC2114" s="174" t="e">
        <f t="shared" ca="1" si="2569"/>
        <v>#NUM!</v>
      </c>
      <c r="CD2114" s="174" t="e">
        <f t="shared" ca="1" si="2569"/>
        <v>#NUM!</v>
      </c>
      <c r="CE2114" s="174" t="e">
        <f t="shared" ref="CE2114:CK2114" ca="1" si="2570">CE2126+CE2117</f>
        <v>#NUM!</v>
      </c>
      <c r="CF2114" s="174" t="e">
        <f t="shared" ca="1" si="2570"/>
        <v>#NUM!</v>
      </c>
      <c r="CG2114" s="174" t="e">
        <f t="shared" ca="1" si="2570"/>
        <v>#NUM!</v>
      </c>
      <c r="CH2114" s="174" t="e">
        <f t="shared" ca="1" si="2570"/>
        <v>#NUM!</v>
      </c>
      <c r="CI2114" s="174" t="e">
        <f t="shared" ca="1" si="2570"/>
        <v>#NUM!</v>
      </c>
      <c r="CJ2114" s="174" t="e">
        <f t="shared" ca="1" si="2570"/>
        <v>#NUM!</v>
      </c>
      <c r="CK2114" s="174" t="e">
        <f t="shared" ca="1" si="2570"/>
        <v>#NUM!</v>
      </c>
      <c r="CL2114" s="174" t="e">
        <f t="shared" ref="CL2114" ca="1" si="2571">CL2126+CL2117</f>
        <v>#NUM!</v>
      </c>
    </row>
    <row r="2115" spans="2:90" x14ac:dyDescent="0.4">
      <c r="B2115" s="123" t="str">
        <f>"Loan - "&amp;SUBSTITUTE(B2101,":","")</f>
        <v>Loan - Revenue driven amortizing loan - no defaults</v>
      </c>
      <c r="C2115" t="s">
        <v>240</v>
      </c>
      <c r="D2115" t="s">
        <v>764</v>
      </c>
      <c r="E2115" t="str">
        <f t="shared" si="2562"/>
        <v>2115 LAMORTR-S</v>
      </c>
      <c r="G2115" s="57" t="s">
        <v>244</v>
      </c>
      <c r="I2115" s="74"/>
      <c r="J2115" s="74"/>
      <c r="K2115" s="33">
        <f t="shared" ref="K2115:P2115" ca="1" si="2572">SUMIF($4:$4,K$2,2115:2115)</f>
        <v>2.2303623842955607E+65</v>
      </c>
      <c r="L2115" s="33">
        <f t="shared" ca="1" si="2572"/>
        <v>9.8024517673299331E+126</v>
      </c>
      <c r="M2115" s="33">
        <f t="shared" ca="1" si="2572"/>
        <v>1.7525081151178245E+185</v>
      </c>
      <c r="N2115" s="33">
        <f t="shared" ca="1" si="2572"/>
        <v>-7.6741550717441719E+242</v>
      </c>
      <c r="O2115" s="33">
        <f t="shared" ca="1" si="2572"/>
        <v>2.5403002134066746E+297</v>
      </c>
      <c r="P2115" s="33" t="e">
        <f t="shared" ca="1" si="2572"/>
        <v>#NUM!</v>
      </c>
      <c r="Q2115" s="33"/>
      <c r="R2115" s="53">
        <f ca="1">S2111</f>
        <v>0</v>
      </c>
      <c r="S2115" s="93">
        <f t="shared" ref="S2115" ca="1" si="2573">SUM(S2111:S2114)</f>
        <v>181991660.66004568</v>
      </c>
      <c r="T2115" s="93">
        <f t="shared" ref="T2115:AX2115" ca="1" si="2574">SUM(T2111:T2114)</f>
        <v>88544104810621.469</v>
      </c>
      <c r="U2115" s="93">
        <f t="shared" ca="1" si="2574"/>
        <v>2.1540402201166725E+19</v>
      </c>
      <c r="V2115" s="93">
        <f t="shared" ca="1" si="2574"/>
        <v>3.4931942643532905E+24</v>
      </c>
      <c r="W2115" s="93">
        <f t="shared" ca="1" si="2574"/>
        <v>3.0560985732547176E+29</v>
      </c>
      <c r="X2115" s="93">
        <f t="shared" ca="1" si="2574"/>
        <v>1.9572529473948455E+34</v>
      </c>
      <c r="Y2115" s="93">
        <f t="shared" ca="1" si="2574"/>
        <v>1.2659276433022476E+39</v>
      </c>
      <c r="Z2115" s="93">
        <f t="shared" ca="1" si="2574"/>
        <v>6.6240143736543064E+43</v>
      </c>
      <c r="AA2115" s="93">
        <f t="shared" ca="1" si="2574"/>
        <v>-6.5997570983404628E+48</v>
      </c>
      <c r="AB2115" s="93">
        <f t="shared" ca="1" si="2574"/>
        <v>-3.8128806441053324E+54</v>
      </c>
      <c r="AC2115" s="93">
        <f t="shared" ca="1" si="2574"/>
        <v>-1.0444977492264978E+60</v>
      </c>
      <c r="AD2115" s="93">
        <f t="shared" ca="1" si="2574"/>
        <v>-2.2303729163132561E+65</v>
      </c>
      <c r="AE2115" s="93">
        <f t="shared" ca="1" si="2574"/>
        <v>3.6756335362052251E+70</v>
      </c>
      <c r="AF2115" s="93">
        <f t="shared" ca="1" si="2574"/>
        <v>6.3204635015472244E+75</v>
      </c>
      <c r="AG2115" s="93">
        <f t="shared" ca="1" si="2574"/>
        <v>8.7076306468153162E+80</v>
      </c>
      <c r="AH2115" s="93">
        <f t="shared" ca="1" si="2574"/>
        <v>1.0182156459852872E+86</v>
      </c>
      <c r="AI2115" s="93">
        <f t="shared" ca="1" si="2574"/>
        <v>9.2331144847832401E+90</v>
      </c>
      <c r="AJ2115" s="93">
        <f t="shared" ca="1" si="2574"/>
        <v>4.117335896749905E+95</v>
      </c>
      <c r="AK2115" s="93">
        <f t="shared" ca="1" si="2574"/>
        <v>-6.4325412270444931E+100</v>
      </c>
      <c r="AL2115" s="93">
        <f t="shared" ca="1" si="2574"/>
        <v>-2.2483601363168056E+106</v>
      </c>
      <c r="AM2115" s="93">
        <f t="shared" ca="1" si="2574"/>
        <v>-4.2569404164607206E+111</v>
      </c>
      <c r="AN2115" s="93">
        <f t="shared" ca="1" si="2574"/>
        <v>-6.3957821202689158E+116</v>
      </c>
      <c r="AO2115" s="93">
        <f t="shared" ca="1" si="2574"/>
        <v>-8.3400658805418908E+121</v>
      </c>
      <c r="AP2115" s="93">
        <f t="shared" ca="1" si="2574"/>
        <v>-9.8025358629728209E+126</v>
      </c>
      <c r="AQ2115" s="93">
        <f t="shared" ca="1" si="2574"/>
        <v>-1.0601991499211295E+132</v>
      </c>
      <c r="AR2115" s="93">
        <f t="shared" ca="1" si="2574"/>
        <v>-1.0691441667210896E+137</v>
      </c>
      <c r="AS2115" s="93">
        <f t="shared" ca="1" si="2574"/>
        <v>-1.0142719561755555E+142</v>
      </c>
      <c r="AT2115" s="93">
        <f t="shared" ca="1" si="2574"/>
        <v>-9.1000467904445071E+146</v>
      </c>
      <c r="AU2115" s="93">
        <f t="shared" ca="1" si="2574"/>
        <v>-7.730369056809716E+151</v>
      </c>
      <c r="AV2115" s="93">
        <f t="shared" ca="1" si="2574"/>
        <v>-6.1958403045935025E+156</v>
      </c>
      <c r="AW2115" s="93">
        <f t="shared" ca="1" si="2574"/>
        <v>-4.6484369295376648E+161</v>
      </c>
      <c r="AX2115" s="93">
        <f t="shared" ca="1" si="2574"/>
        <v>-3.2261242585024175E+166</v>
      </c>
      <c r="AY2115" s="93">
        <f t="shared" ref="AY2115:CD2115" ca="1" si="2575">SUM(AY2111:AY2114)</f>
        <v>-2.0370429239316718E+171</v>
      </c>
      <c r="AZ2115" s="93">
        <f t="shared" ca="1" si="2575"/>
        <v>-1.1394453467130061E+176</v>
      </c>
      <c r="BA2115" s="93">
        <f t="shared" ca="1" si="2575"/>
        <v>-5.3398341782603855E+180</v>
      </c>
      <c r="BB2115" s="93">
        <f t="shared" ca="1" si="2575"/>
        <v>-1.7525619584076499E+185</v>
      </c>
      <c r="BC2115" s="93">
        <f t="shared" ca="1" si="2575"/>
        <v>4.6186749393988135E+188</v>
      </c>
      <c r="BD2115" s="93">
        <f t="shared" ca="1" si="2575"/>
        <v>7.3029393906117755E+194</v>
      </c>
      <c r="BE2115" s="93">
        <f t="shared" ca="1" si="2575"/>
        <v>8.2846624856781651E+199</v>
      </c>
      <c r="BF2115" s="93">
        <f t="shared" ca="1" si="2575"/>
        <v>6.8488967277700747E+204</v>
      </c>
      <c r="BG2115" s="93">
        <f t="shared" ca="1" si="2575"/>
        <v>4.8632621769747924E+209</v>
      </c>
      <c r="BH2115" s="93">
        <f t="shared" ca="1" si="2575"/>
        <v>3.1345738281010791E+214</v>
      </c>
      <c r="BI2115" s="93">
        <f t="shared" ca="1" si="2575"/>
        <v>1.8835376981390972E+219</v>
      </c>
      <c r="BJ2115" s="93">
        <f t="shared" ca="1" si="2575"/>
        <v>1.0717779235733191E+224</v>
      </c>
      <c r="BK2115" s="93">
        <f t="shared" ca="1" si="2575"/>
        <v>5.8345166836467757E+228</v>
      </c>
      <c r="BL2115" s="93">
        <f t="shared" ca="1" si="2575"/>
        <v>3.0602406278044335E+233</v>
      </c>
      <c r="BM2115" s="93">
        <f t="shared" ca="1" si="2575"/>
        <v>1.554409994443621E+238</v>
      </c>
      <c r="BN2115" s="93">
        <f t="shared" ca="1" si="2575"/>
        <v>7.6743118079828493E+242</v>
      </c>
      <c r="BO2115" s="93">
        <f t="shared" ca="1" si="2575"/>
        <v>3.6927305015401366E+247</v>
      </c>
      <c r="BP2115" s="93">
        <f t="shared" ca="1" si="2575"/>
        <v>1.7351555814524531E+252</v>
      </c>
      <c r="BQ2115" s="93">
        <f t="shared" ca="1" si="2575"/>
        <v>7.97225749785323E+256</v>
      </c>
      <c r="BR2115" s="93">
        <f t="shared" ca="1" si="2575"/>
        <v>3.5834062137693006E+261</v>
      </c>
      <c r="BS2115" s="93">
        <f t="shared" ca="1" si="2575"/>
        <v>1.5609008207458077E+266</v>
      </c>
      <c r="BT2115" s="93">
        <f t="shared" ca="1" si="2575"/>
        <v>6.4021735486356659E+270</v>
      </c>
      <c r="BU2115" s="93">
        <f t="shared" ca="1" si="2575"/>
        <v>2.3674254248465982E+275</v>
      </c>
      <c r="BV2115" s="93">
        <f t="shared" ca="1" si="2575"/>
        <v>7.4959005641054118E+279</v>
      </c>
      <c r="BW2115" s="93">
        <f t="shared" ca="1" si="2575"/>
        <v>1.8840842683399389E+284</v>
      </c>
      <c r="BX2115" s="93">
        <f t="shared" ca="1" si="2575"/>
        <v>3.0587946124937906E+288</v>
      </c>
      <c r="BY2115" s="93">
        <f t="shared" ca="1" si="2575"/>
        <v>-7.7873315511107791E+291</v>
      </c>
      <c r="BZ2115" s="93">
        <f t="shared" ca="1" si="2575"/>
        <v>-2.5403080657350272E+297</v>
      </c>
      <c r="CA2115" s="93">
        <f t="shared" ca="1" si="2575"/>
        <v>-7.798355883289101E+301</v>
      </c>
      <c r="CB2115" s="93">
        <f t="shared" ca="1" si="2575"/>
        <v>8.3090755420821302E+305</v>
      </c>
      <c r="CC2115" s="93" t="e">
        <f t="shared" ca="1" si="2575"/>
        <v>#NUM!</v>
      </c>
      <c r="CD2115" s="93" t="e">
        <f t="shared" ca="1" si="2575"/>
        <v>#NUM!</v>
      </c>
      <c r="CE2115" s="93" t="e">
        <f t="shared" ref="CE2115:CK2115" ca="1" si="2576">SUM(CE2111:CE2114)</f>
        <v>#NUM!</v>
      </c>
      <c r="CF2115" s="93" t="e">
        <f t="shared" ca="1" si="2576"/>
        <v>#NUM!</v>
      </c>
      <c r="CG2115" s="93" t="e">
        <f t="shared" ca="1" si="2576"/>
        <v>#NUM!</v>
      </c>
      <c r="CH2115" s="93" t="e">
        <f t="shared" ca="1" si="2576"/>
        <v>#NUM!</v>
      </c>
      <c r="CI2115" s="93" t="e">
        <f t="shared" ca="1" si="2576"/>
        <v>#NUM!</v>
      </c>
      <c r="CJ2115" s="93" t="e">
        <f t="shared" ca="1" si="2576"/>
        <v>#NUM!</v>
      </c>
      <c r="CK2115" s="93" t="e">
        <f t="shared" ca="1" si="2576"/>
        <v>#NUM!</v>
      </c>
      <c r="CL2115" s="93" t="e">
        <f t="shared" ref="CL2115" ca="1" si="2577">SUM(CL2111:CL2114)</f>
        <v>#NUM!</v>
      </c>
    </row>
    <row r="2116" spans="2:90" x14ac:dyDescent="0.4">
      <c r="B2116" s="122"/>
      <c r="D2116" t="s">
        <v>764</v>
      </c>
      <c r="E2116" t="str">
        <f t="shared" si="2562"/>
        <v>2116 LAMORTR-S</v>
      </c>
      <c r="G2116" s="57"/>
      <c r="R2116"/>
      <c r="S2116" s="62"/>
      <c r="T2116" s="62"/>
      <c r="U2116" s="62"/>
      <c r="V2116" s="62"/>
      <c r="W2116" s="62"/>
      <c r="X2116" s="62"/>
      <c r="Y2116" s="62"/>
      <c r="Z2116" s="62"/>
      <c r="AA2116" s="62"/>
      <c r="AB2116" s="62"/>
      <c r="AC2116" s="62"/>
      <c r="AD2116" s="62"/>
      <c r="AE2116" s="62"/>
      <c r="AF2116" s="62"/>
      <c r="AG2116" s="62"/>
      <c r="AH2116" s="62"/>
      <c r="AI2116" s="62"/>
      <c r="AJ2116" s="62"/>
      <c r="AK2116" s="62"/>
      <c r="AL2116" s="62"/>
      <c r="AM2116" s="62"/>
      <c r="AN2116" s="62"/>
      <c r="AO2116" s="62"/>
      <c r="AP2116" s="62"/>
      <c r="AQ2116" s="62"/>
      <c r="AR2116" s="62"/>
      <c r="AS2116" s="62"/>
      <c r="AT2116" s="62"/>
      <c r="AU2116" s="62"/>
      <c r="AV2116" s="62"/>
      <c r="AW2116" s="62"/>
      <c r="AX2116" s="62"/>
      <c r="AY2116" s="62"/>
      <c r="AZ2116" s="62"/>
      <c r="BA2116" s="62"/>
      <c r="BB2116" s="62"/>
      <c r="BC2116" s="62"/>
      <c r="BD2116" s="62"/>
      <c r="BE2116" s="62"/>
      <c r="BF2116" s="62"/>
      <c r="BG2116" s="62"/>
      <c r="BH2116" s="62"/>
      <c r="BI2116" s="62"/>
      <c r="BJ2116" s="62"/>
      <c r="BK2116" s="62"/>
      <c r="BL2116" s="62"/>
      <c r="BM2116" s="62"/>
      <c r="BN2116" s="62"/>
      <c r="BO2116" s="62"/>
      <c r="BP2116" s="62"/>
      <c r="BQ2116" s="62"/>
      <c r="BR2116" s="62"/>
      <c r="BS2116" s="62"/>
      <c r="BT2116" s="62"/>
      <c r="BU2116" s="62"/>
      <c r="BV2116" s="62"/>
      <c r="BW2116" s="62"/>
      <c r="BX2116" s="62"/>
      <c r="BY2116" s="62"/>
      <c r="BZ2116" s="62"/>
      <c r="CA2116" s="62"/>
      <c r="CB2116" s="62"/>
      <c r="CC2116" s="62"/>
      <c r="CD2116" s="62"/>
      <c r="CE2116" s="62"/>
      <c r="CF2116" s="62"/>
      <c r="CG2116" s="62"/>
      <c r="CH2116" s="62"/>
      <c r="CI2116" s="62"/>
      <c r="CJ2116" s="62"/>
      <c r="CK2116" s="62"/>
      <c r="CL2116" s="62"/>
    </row>
    <row r="2117" spans="2:90" x14ac:dyDescent="0.4">
      <c r="B2117" s="123" t="str">
        <f>"Interest income - "&amp;SUBSTITUTE(B2101,":","")</f>
        <v>Interest income - Revenue driven amortizing loan - no defaults</v>
      </c>
      <c r="C2117" t="s">
        <v>198</v>
      </c>
      <c r="D2117" t="s">
        <v>764</v>
      </c>
      <c r="E2117" t="str">
        <f t="shared" si="2562"/>
        <v>2117 LAMORTR-S</v>
      </c>
      <c r="G2117" s="57"/>
      <c r="I2117" s="93"/>
      <c r="J2117" s="93"/>
      <c r="K2117" s="28">
        <f t="shared" ref="K2117:P2117" ca="1" si="2578">SUMIF($3:$3,K$2,2115:2115)</f>
        <v>-2.2303833613288774E+65</v>
      </c>
      <c r="L2117" s="28">
        <f t="shared" ca="1" si="2578"/>
        <v>-9.8026192642712085E+126</v>
      </c>
      <c r="M2117" s="28">
        <f t="shared" ca="1" si="2578"/>
        <v>-1.7526153578888984E+185</v>
      </c>
      <c r="N2117" s="28">
        <f t="shared" ca="1" si="2578"/>
        <v>7.6744672520425922E+242</v>
      </c>
      <c r="O2117" s="28">
        <f t="shared" ca="1" si="2578"/>
        <v>-2.5403158500075952E+297</v>
      </c>
      <c r="P2117" s="28" t="e">
        <f t="shared" ca="1" si="2578"/>
        <v>#NUM!</v>
      </c>
      <c r="R2117" s="27"/>
      <c r="S2117" s="93">
        <f t="shared" ref="S2117" ca="1" si="2579">SUM(S2111:S2112,S2113)*$H2104/12</f>
        <v>66.666666666666671</v>
      </c>
      <c r="T2117" s="93">
        <f t="shared" ref="T2117:AX2117" ca="1" si="2580">SUM(T2111:T2112,T2113)*$H2104/12</f>
        <v>-1516402.4776706407</v>
      </c>
      <c r="U2117" s="93">
        <f t="shared" ca="1" si="2580"/>
        <v>-737866010597.53027</v>
      </c>
      <c r="V2117" s="93">
        <f t="shared" ca="1" si="2580"/>
        <v>-1.7950260766000355E+17</v>
      </c>
      <c r="W2117" s="93">
        <f t="shared" ca="1" si="2580"/>
        <v>-2.9109771203755844E+22</v>
      </c>
      <c r="X2117" s="93">
        <f t="shared" ca="1" si="2580"/>
        <v>-2.5467194585164693E+27</v>
      </c>
      <c r="Y2117" s="93">
        <f t="shared" ca="1" si="2580"/>
        <v>-1.6310184431216034E+32</v>
      </c>
      <c r="Z2117" s="93">
        <f t="shared" ca="1" si="2580"/>
        <v>-1.0549232563988255E+37</v>
      </c>
      <c r="AA2117" s="93">
        <f t="shared" ca="1" si="2580"/>
        <v>-5.5199056050131549E+41</v>
      </c>
      <c r="AB2117" s="93">
        <f t="shared" ca="1" si="2580"/>
        <v>5.4998532420358546E+46</v>
      </c>
      <c r="AC2117" s="93">
        <f t="shared" ca="1" si="2580"/>
        <v>3.1773949911233684E+52</v>
      </c>
      <c r="AD2117" s="93">
        <f t="shared" ca="1" si="2580"/>
        <v>8.7041158714339117E+57</v>
      </c>
      <c r="AE2117" s="93">
        <f t="shared" ca="1" si="2580"/>
        <v>1.8586353202463006E+63</v>
      </c>
      <c r="AF2117" s="93">
        <f t="shared" ca="1" si="2580"/>
        <v>-3.0630466881627513E+68</v>
      </c>
      <c r="AG2117" s="93">
        <f t="shared" ca="1" si="2580"/>
        <v>-5.2670220324180021E+73</v>
      </c>
      <c r="AH2117" s="93">
        <f t="shared" ca="1" si="2580"/>
        <v>-7.2563057629060947E+78</v>
      </c>
      <c r="AI2117" s="93">
        <f t="shared" ca="1" si="2580"/>
        <v>-8.485057214943059E+83</v>
      </c>
      <c r="AJ2117" s="93">
        <f t="shared" ca="1" si="2580"/>
        <v>-7.6941765122789581E+88</v>
      </c>
      <c r="AK2117" s="93">
        <f t="shared" ca="1" si="2580"/>
        <v>-3.4310356635107765E+93</v>
      </c>
      <c r="AL2117" s="93">
        <f t="shared" ca="1" si="2580"/>
        <v>5.3604856195699014E+98</v>
      </c>
      <c r="AM2117" s="93">
        <f t="shared" ca="1" si="2580"/>
        <v>1.8736280418080754E+104</v>
      </c>
      <c r="AN2117" s="93">
        <f t="shared" ca="1" si="2580"/>
        <v>3.5474314545818056E+109</v>
      </c>
      <c r="AO2117" s="93">
        <f t="shared" ca="1" si="2580"/>
        <v>5.3297826634393681E+114</v>
      </c>
      <c r="AP2117" s="93">
        <f t="shared" ca="1" si="2580"/>
        <v>6.9500011581275795E+119</v>
      </c>
      <c r="AQ2117" s="93">
        <f t="shared" ca="1" si="2580"/>
        <v>8.1687098061082772E+124</v>
      </c>
      <c r="AR2117" s="93">
        <f t="shared" ca="1" si="2580"/>
        <v>8.8349105475021601E+129</v>
      </c>
      <c r="AS2117" s="93">
        <f t="shared" ca="1" si="2580"/>
        <v>8.9094456365245199E+134</v>
      </c>
      <c r="AT2117" s="93">
        <f t="shared" ca="1" si="2580"/>
        <v>8.4521764636840819E+139</v>
      </c>
      <c r="AU2117" s="93">
        <f t="shared" ca="1" si="2580"/>
        <v>7.5832870983817049E+144</v>
      </c>
      <c r="AV2117" s="93">
        <f t="shared" ca="1" si="2580"/>
        <v>6.4418977483654385E+149</v>
      </c>
      <c r="AW2117" s="93">
        <f t="shared" ca="1" si="2580"/>
        <v>5.1631352972799777E+154</v>
      </c>
      <c r="AX2117" s="93">
        <f t="shared" ca="1" si="2580"/>
        <v>3.8736453790337242E+159</v>
      </c>
      <c r="AY2117" s="93">
        <f t="shared" ref="AY2117:CD2117" ca="1" si="2581">SUM(AY2111:AY2112,AY2113)*$H2104/12</f>
        <v>2.6883978223200972E+164</v>
      </c>
      <c r="AZ2117" s="93">
        <f t="shared" ca="1" si="2581"/>
        <v>1.6975086615507986E+169</v>
      </c>
      <c r="BA2117" s="93">
        <f t="shared" ca="1" si="2581"/>
        <v>9.4952067211749008E+173</v>
      </c>
      <c r="BB2117" s="93">
        <f t="shared" ca="1" si="2581"/>
        <v>4.4497660702134228E+178</v>
      </c>
      <c r="BC2117" s="93">
        <f t="shared" ca="1" si="2581"/>
        <v>1.4604234292648538E+183</v>
      </c>
      <c r="BD2117" s="93">
        <f t="shared" ca="1" si="2581"/>
        <v>-3.8503684202107701E+186</v>
      </c>
      <c r="BE2117" s="93">
        <f t="shared" ca="1" si="2581"/>
        <v>-6.0857789444910162E+192</v>
      </c>
      <c r="BF2117" s="93">
        <f t="shared" ca="1" si="2581"/>
        <v>-6.9038240397562712E+197</v>
      </c>
      <c r="BG2117" s="93">
        <f t="shared" ca="1" si="2581"/>
        <v>-5.707344325650935E+202</v>
      </c>
      <c r="BH2117" s="93">
        <f t="shared" ca="1" si="2581"/>
        <v>-4.0526609310782094E+207</v>
      </c>
      <c r="BI2117" s="93">
        <f t="shared" ca="1" si="2581"/>
        <v>-2.6121039918586546E+212</v>
      </c>
      <c r="BJ2117" s="93">
        <f t="shared" ca="1" si="2581"/>
        <v>-1.5695884093355069E+217</v>
      </c>
      <c r="BK2117" s="93">
        <f t="shared" ca="1" si="2581"/>
        <v>-8.9313244270446224E+221</v>
      </c>
      <c r="BL2117" s="93">
        <f t="shared" ca="1" si="2581"/>
        <v>-4.862007177307661E+226</v>
      </c>
      <c r="BM2117" s="93">
        <f t="shared" ca="1" si="2581"/>
        <v>-2.5501514970531227E+231</v>
      </c>
      <c r="BN2117" s="93">
        <f t="shared" ca="1" si="2581"/>
        <v>-1.295315947530683E+236</v>
      </c>
      <c r="BO2117" s="93">
        <f t="shared" ca="1" si="2581"/>
        <v>-6.3951292264534772E+240</v>
      </c>
      <c r="BP2117" s="93">
        <f t="shared" ca="1" si="2581"/>
        <v>-3.0772109324567497E+245</v>
      </c>
      <c r="BQ2117" s="93">
        <f t="shared" ca="1" si="2581"/>
        <v>-1.4459319553713188E+250</v>
      </c>
      <c r="BR2117" s="93">
        <f t="shared" ca="1" si="2581"/>
        <v>-6.6434021137130831E+254</v>
      </c>
      <c r="BS2117" s="93">
        <f t="shared" ca="1" si="2581"/>
        <v>-2.9861048557480071E+259</v>
      </c>
      <c r="BT2117" s="93">
        <f t="shared" ca="1" si="2581"/>
        <v>-1.3007205734109744E+264</v>
      </c>
      <c r="BU2117" s="93">
        <f t="shared" ca="1" si="2581"/>
        <v>-5.3350134649357054E+268</v>
      </c>
      <c r="BV2117" s="93">
        <f t="shared" ca="1" si="2581"/>
        <v>-1.9728007247074113E+273</v>
      </c>
      <c r="BW2117" s="93">
        <f t="shared" ca="1" si="2581"/>
        <v>-6.2463848741022429E+277</v>
      </c>
      <c r="BX2117" s="93">
        <f t="shared" ca="1" si="2581"/>
        <v>-1.5700072372959635E+282</v>
      </c>
      <c r="BY2117" s="93">
        <f t="shared" ca="1" si="2581"/>
        <v>-2.5488371952063507E+286</v>
      </c>
      <c r="BZ2117" s="93">
        <f t="shared" ca="1" si="2581"/>
        <v>6.4920131911436975E+289</v>
      </c>
      <c r="CA2117" s="93">
        <f t="shared" ca="1" si="2581"/>
        <v>2.1169168445055624E+295</v>
      </c>
      <c r="CB2117" s="93">
        <f t="shared" ca="1" si="2581"/>
        <v>6.4984164463210229E+299</v>
      </c>
      <c r="CC2117" s="93">
        <f t="shared" ca="1" si="2581"/>
        <v>-6.9248848962083916E+303</v>
      </c>
      <c r="CD2117" s="93" t="e">
        <f t="shared" ca="1" si="2581"/>
        <v>#NUM!</v>
      </c>
      <c r="CE2117" s="93" t="e">
        <f t="shared" ref="CE2117:CK2117" ca="1" si="2582">SUM(CE2111:CE2112,CE2113)*$H2104/12</f>
        <v>#NUM!</v>
      </c>
      <c r="CF2117" s="93" t="e">
        <f t="shared" ca="1" si="2582"/>
        <v>#NUM!</v>
      </c>
      <c r="CG2117" s="93" t="e">
        <f t="shared" ca="1" si="2582"/>
        <v>#NUM!</v>
      </c>
      <c r="CH2117" s="93" t="e">
        <f t="shared" ca="1" si="2582"/>
        <v>#NUM!</v>
      </c>
      <c r="CI2117" s="93" t="e">
        <f t="shared" ca="1" si="2582"/>
        <v>#NUM!</v>
      </c>
      <c r="CJ2117" s="93" t="e">
        <f t="shared" ca="1" si="2582"/>
        <v>#NUM!</v>
      </c>
      <c r="CK2117" s="93" t="e">
        <f t="shared" ca="1" si="2582"/>
        <v>#NUM!</v>
      </c>
      <c r="CL2117" s="93" t="e">
        <f t="shared" ref="CL2117" ca="1" si="2583">SUM(CL2111:CL2112,CL2113)*$H2104/12</f>
        <v>#NUM!</v>
      </c>
    </row>
    <row r="2118" spans="2:90" x14ac:dyDescent="0.4">
      <c r="B2118" s="122"/>
      <c r="C2118" s="57"/>
      <c r="D2118" t="s">
        <v>764</v>
      </c>
      <c r="E2118" t="str">
        <f t="shared" si="2562"/>
        <v>2118 LAMORTR-S</v>
      </c>
      <c r="G2118" s="57"/>
      <c r="R2118"/>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c r="AY2118" s="1"/>
      <c r="AZ2118" s="1"/>
      <c r="BA2118" s="1"/>
      <c r="BB2118" s="1"/>
      <c r="BC2118" s="1"/>
      <c r="BD2118" s="1"/>
      <c r="BE2118" s="1"/>
      <c r="BF2118" s="1"/>
      <c r="BG2118" s="1"/>
      <c r="BH2118" s="1"/>
      <c r="BI2118" s="1"/>
      <c r="BJ2118" s="1"/>
      <c r="BK2118" s="1"/>
      <c r="BL2118" s="1"/>
      <c r="BM2118" s="1"/>
      <c r="BN2118" s="1"/>
      <c r="BO2118" s="1"/>
      <c r="BP2118" s="1"/>
      <c r="BQ2118" s="1"/>
      <c r="BR2118" s="1"/>
      <c r="BS2118" s="1"/>
      <c r="BT2118" s="1"/>
      <c r="BU2118" s="1"/>
      <c r="BV2118" s="1"/>
      <c r="BW2118" s="1"/>
      <c r="BX2118" s="1"/>
      <c r="BY2118" s="1"/>
      <c r="BZ2118" s="1"/>
      <c r="CA2118" s="1"/>
      <c r="CB2118" s="1"/>
      <c r="CC2118" s="1"/>
      <c r="CD2118" s="1"/>
      <c r="CE2118" s="1"/>
      <c r="CF2118" s="1"/>
      <c r="CG2118" s="1"/>
      <c r="CH2118" s="1"/>
      <c r="CI2118" s="1"/>
      <c r="CJ2118" s="1"/>
      <c r="CK2118" s="1"/>
      <c r="CL2118" s="1"/>
    </row>
    <row r="2119" spans="2:90" x14ac:dyDescent="0.4">
      <c r="B2119" s="95" t="s">
        <v>309</v>
      </c>
      <c r="D2119" t="s">
        <v>764</v>
      </c>
      <c r="E2119" t="str">
        <f t="shared" si="2562"/>
        <v>2119 LAMORTR-S</v>
      </c>
      <c r="G2119" s="57"/>
      <c r="R2119"/>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c r="AY2119" s="1"/>
      <c r="AZ2119" s="1"/>
      <c r="BA2119" s="1"/>
      <c r="BB2119" s="1"/>
      <c r="BC2119" s="1"/>
      <c r="BD2119" s="1"/>
      <c r="BE2119" s="1"/>
      <c r="BF2119" s="1"/>
      <c r="BG2119" s="1"/>
      <c r="BH2119" s="1"/>
      <c r="BI2119" s="1"/>
      <c r="BJ2119" s="1"/>
      <c r="BK2119" s="1"/>
      <c r="BL2119" s="1"/>
      <c r="BM2119" s="1"/>
      <c r="BN2119" s="1"/>
      <c r="BO2119" s="1"/>
      <c r="BP2119" s="1"/>
      <c r="BQ2119" s="1"/>
      <c r="BR2119" s="1"/>
      <c r="BS2119" s="1"/>
      <c r="BT2119" s="1"/>
      <c r="BU2119" s="1"/>
      <c r="BV2119" s="1"/>
      <c r="BW2119" s="1"/>
      <c r="BX2119" s="1"/>
      <c r="BY2119" s="1"/>
      <c r="BZ2119" s="1"/>
      <c r="CA2119" s="1"/>
      <c r="CB2119" s="1"/>
      <c r="CC2119" s="1"/>
      <c r="CD2119" s="1"/>
      <c r="CE2119" s="1"/>
      <c r="CF2119" s="1"/>
      <c r="CG2119" s="1"/>
      <c r="CH2119" s="1"/>
      <c r="CI2119" s="1"/>
      <c r="CJ2119" s="1"/>
      <c r="CK2119" s="1"/>
      <c r="CL2119" s="1"/>
    </row>
    <row r="2120" spans="2:90" x14ac:dyDescent="0.4">
      <c r="B2120" s="154" t="str">
        <f>B2112</f>
        <v>New loans originated - Revenue driven amortizing loan - no defaults</v>
      </c>
      <c r="C2120" t="s">
        <v>235</v>
      </c>
      <c r="D2120" t="s">
        <v>764</v>
      </c>
      <c r="E2120" t="str">
        <f t="shared" si="2562"/>
        <v>2120 LAMORTR-S</v>
      </c>
      <c r="G2120" s="57"/>
      <c r="K2120" s="53">
        <f t="shared" ref="K2120:P2122" ca="1" si="2584">SUMIF($3:$3,K$2,2120:2120)</f>
        <v>-96000</v>
      </c>
      <c r="L2120" s="53">
        <f t="shared" ca="1" si="2584"/>
        <v>-96000</v>
      </c>
      <c r="M2120" s="53">
        <f t="shared" ca="1" si="2584"/>
        <v>-96000</v>
      </c>
      <c r="N2120" s="53">
        <f t="shared" ca="1" si="2584"/>
        <v>-96000</v>
      </c>
      <c r="O2120" s="53">
        <f t="shared" ca="1" si="2584"/>
        <v>-96000</v>
      </c>
      <c r="P2120" s="53">
        <f t="shared" ca="1" si="2584"/>
        <v>-96000</v>
      </c>
      <c r="R2120"/>
      <c r="S2120" s="62">
        <f t="shared" ref="S2120" ca="1" si="2585">-S2112</f>
        <v>-8000</v>
      </c>
      <c r="T2120" s="62">
        <f t="shared" ref="T2120:AX2120" ca="1" si="2586">-T2112</f>
        <v>-8000</v>
      </c>
      <c r="U2120" s="62">
        <f t="shared" ca="1" si="2586"/>
        <v>-8000</v>
      </c>
      <c r="V2120" s="62">
        <f t="shared" ca="1" si="2586"/>
        <v>-8000</v>
      </c>
      <c r="W2120" s="62">
        <f t="shared" ca="1" si="2586"/>
        <v>-8000</v>
      </c>
      <c r="X2120" s="62">
        <f t="shared" ca="1" si="2586"/>
        <v>-8000</v>
      </c>
      <c r="Y2120" s="62">
        <f t="shared" ca="1" si="2586"/>
        <v>-8000</v>
      </c>
      <c r="Z2120" s="62">
        <f t="shared" ca="1" si="2586"/>
        <v>-8000</v>
      </c>
      <c r="AA2120" s="62">
        <f t="shared" ca="1" si="2586"/>
        <v>-8000</v>
      </c>
      <c r="AB2120" s="62">
        <f t="shared" ca="1" si="2586"/>
        <v>-8000</v>
      </c>
      <c r="AC2120" s="62">
        <f t="shared" ca="1" si="2586"/>
        <v>-8000</v>
      </c>
      <c r="AD2120" s="62">
        <f t="shared" ca="1" si="2586"/>
        <v>-8000</v>
      </c>
      <c r="AE2120" s="62">
        <f t="shared" ca="1" si="2586"/>
        <v>-8000</v>
      </c>
      <c r="AF2120" s="62">
        <f t="shared" ca="1" si="2586"/>
        <v>-8000</v>
      </c>
      <c r="AG2120" s="62">
        <f t="shared" ca="1" si="2586"/>
        <v>-8000</v>
      </c>
      <c r="AH2120" s="62">
        <f t="shared" ca="1" si="2586"/>
        <v>-8000</v>
      </c>
      <c r="AI2120" s="62">
        <f t="shared" ca="1" si="2586"/>
        <v>-8000</v>
      </c>
      <c r="AJ2120" s="62">
        <f t="shared" ca="1" si="2586"/>
        <v>-8000</v>
      </c>
      <c r="AK2120" s="62">
        <f t="shared" ca="1" si="2586"/>
        <v>-8000</v>
      </c>
      <c r="AL2120" s="62">
        <f t="shared" ca="1" si="2586"/>
        <v>-8000</v>
      </c>
      <c r="AM2120" s="62">
        <f t="shared" ca="1" si="2586"/>
        <v>-8000</v>
      </c>
      <c r="AN2120" s="62">
        <f t="shared" ca="1" si="2586"/>
        <v>-8000</v>
      </c>
      <c r="AO2120" s="62">
        <f t="shared" ca="1" si="2586"/>
        <v>-8000</v>
      </c>
      <c r="AP2120" s="62">
        <f t="shared" ca="1" si="2586"/>
        <v>-8000</v>
      </c>
      <c r="AQ2120" s="62">
        <f t="shared" ca="1" si="2586"/>
        <v>-8000</v>
      </c>
      <c r="AR2120" s="62">
        <f t="shared" ca="1" si="2586"/>
        <v>-8000</v>
      </c>
      <c r="AS2120" s="62">
        <f t="shared" ca="1" si="2586"/>
        <v>-8000</v>
      </c>
      <c r="AT2120" s="62">
        <f t="shared" ca="1" si="2586"/>
        <v>-8000</v>
      </c>
      <c r="AU2120" s="62">
        <f t="shared" ca="1" si="2586"/>
        <v>-8000</v>
      </c>
      <c r="AV2120" s="62">
        <f t="shared" ca="1" si="2586"/>
        <v>-8000</v>
      </c>
      <c r="AW2120" s="62">
        <f t="shared" ca="1" si="2586"/>
        <v>-8000</v>
      </c>
      <c r="AX2120" s="62">
        <f t="shared" ca="1" si="2586"/>
        <v>-8000</v>
      </c>
      <c r="AY2120" s="62">
        <f t="shared" ref="AY2120:CD2120" ca="1" si="2587">-AY2112</f>
        <v>-8000</v>
      </c>
      <c r="AZ2120" s="62">
        <f t="shared" ca="1" si="2587"/>
        <v>-8000</v>
      </c>
      <c r="BA2120" s="62">
        <f t="shared" ca="1" si="2587"/>
        <v>-8000</v>
      </c>
      <c r="BB2120" s="62">
        <f t="shared" ca="1" si="2587"/>
        <v>-8000</v>
      </c>
      <c r="BC2120" s="62">
        <f t="shared" ca="1" si="2587"/>
        <v>-8000</v>
      </c>
      <c r="BD2120" s="62">
        <f t="shared" ca="1" si="2587"/>
        <v>-8000</v>
      </c>
      <c r="BE2120" s="62">
        <f t="shared" ca="1" si="2587"/>
        <v>-8000</v>
      </c>
      <c r="BF2120" s="62">
        <f t="shared" ca="1" si="2587"/>
        <v>-8000</v>
      </c>
      <c r="BG2120" s="62">
        <f t="shared" ca="1" si="2587"/>
        <v>-8000</v>
      </c>
      <c r="BH2120" s="62">
        <f t="shared" ca="1" si="2587"/>
        <v>-8000</v>
      </c>
      <c r="BI2120" s="62">
        <f t="shared" ca="1" si="2587"/>
        <v>-8000</v>
      </c>
      <c r="BJ2120" s="62">
        <f t="shared" ca="1" si="2587"/>
        <v>-8000</v>
      </c>
      <c r="BK2120" s="62">
        <f t="shared" ca="1" si="2587"/>
        <v>-8000</v>
      </c>
      <c r="BL2120" s="62">
        <f t="shared" ca="1" si="2587"/>
        <v>-8000</v>
      </c>
      <c r="BM2120" s="62">
        <f t="shared" ca="1" si="2587"/>
        <v>-8000</v>
      </c>
      <c r="BN2120" s="62">
        <f t="shared" ca="1" si="2587"/>
        <v>-8000</v>
      </c>
      <c r="BO2120" s="62">
        <f t="shared" ca="1" si="2587"/>
        <v>-8000</v>
      </c>
      <c r="BP2120" s="62">
        <f t="shared" ca="1" si="2587"/>
        <v>-8000</v>
      </c>
      <c r="BQ2120" s="62">
        <f t="shared" ca="1" si="2587"/>
        <v>-8000</v>
      </c>
      <c r="BR2120" s="62">
        <f t="shared" ca="1" si="2587"/>
        <v>-8000</v>
      </c>
      <c r="BS2120" s="62">
        <f t="shared" ca="1" si="2587"/>
        <v>-8000</v>
      </c>
      <c r="BT2120" s="62">
        <f t="shared" ca="1" si="2587"/>
        <v>-8000</v>
      </c>
      <c r="BU2120" s="62">
        <f t="shared" ca="1" si="2587"/>
        <v>-8000</v>
      </c>
      <c r="BV2120" s="62">
        <f t="shared" ca="1" si="2587"/>
        <v>-8000</v>
      </c>
      <c r="BW2120" s="62">
        <f t="shared" ca="1" si="2587"/>
        <v>-8000</v>
      </c>
      <c r="BX2120" s="62">
        <f t="shared" ca="1" si="2587"/>
        <v>-8000</v>
      </c>
      <c r="BY2120" s="62">
        <f t="shared" ca="1" si="2587"/>
        <v>-8000</v>
      </c>
      <c r="BZ2120" s="62">
        <f t="shared" ca="1" si="2587"/>
        <v>-8000</v>
      </c>
      <c r="CA2120" s="62">
        <f t="shared" ca="1" si="2587"/>
        <v>-8000</v>
      </c>
      <c r="CB2120" s="62">
        <f t="shared" ca="1" si="2587"/>
        <v>-8000</v>
      </c>
      <c r="CC2120" s="62">
        <f t="shared" ca="1" si="2587"/>
        <v>-8000</v>
      </c>
      <c r="CD2120" s="62">
        <f t="shared" ca="1" si="2587"/>
        <v>-8000</v>
      </c>
      <c r="CE2120" s="62">
        <f t="shared" ref="CE2120:CK2120" ca="1" si="2588">-CE2112</f>
        <v>-8000</v>
      </c>
      <c r="CF2120" s="62">
        <f t="shared" ca="1" si="2588"/>
        <v>-8000</v>
      </c>
      <c r="CG2120" s="62">
        <f t="shared" ca="1" si="2588"/>
        <v>-8000</v>
      </c>
      <c r="CH2120" s="62">
        <f t="shared" ca="1" si="2588"/>
        <v>-8000</v>
      </c>
      <c r="CI2120" s="62">
        <f t="shared" ca="1" si="2588"/>
        <v>-8000</v>
      </c>
      <c r="CJ2120" s="62">
        <f t="shared" ca="1" si="2588"/>
        <v>-8000</v>
      </c>
      <c r="CK2120" s="62">
        <f t="shared" ca="1" si="2588"/>
        <v>-8000</v>
      </c>
      <c r="CL2120" s="62">
        <f t="shared" ref="CL2120" ca="1" si="2589">-CL2112</f>
        <v>-8000</v>
      </c>
    </row>
    <row r="2121" spans="2:90" x14ac:dyDescent="0.4">
      <c r="B2121" s="154" t="str">
        <f>B2113</f>
        <v>Prepayment - Revenue driven amortizing loan - no defaults</v>
      </c>
      <c r="C2121" t="s">
        <v>235</v>
      </c>
      <c r="D2121" t="s">
        <v>764</v>
      </c>
      <c r="E2121" t="str">
        <f t="shared" si="2562"/>
        <v>2121 LAMORTR-S</v>
      </c>
      <c r="G2121" s="57"/>
      <c r="K2121" s="53">
        <f t="shared" si="2584"/>
        <v>0</v>
      </c>
      <c r="L2121" s="53">
        <f t="shared" si="2584"/>
        <v>0</v>
      </c>
      <c r="M2121" s="53">
        <f t="shared" si="2584"/>
        <v>0</v>
      </c>
      <c r="N2121" s="53">
        <f t="shared" si="2584"/>
        <v>0</v>
      </c>
      <c r="O2121" s="53">
        <f t="shared" si="2584"/>
        <v>0</v>
      </c>
      <c r="P2121" s="53">
        <f t="shared" si="2584"/>
        <v>0</v>
      </c>
      <c r="R2121"/>
      <c r="S2121" s="62">
        <f t="shared" ref="S2121" si="2590">-S2113</f>
        <v>0</v>
      </c>
      <c r="T2121" s="62">
        <f t="shared" ref="T2121:AX2121" si="2591">-T2113</f>
        <v>0</v>
      </c>
      <c r="U2121" s="62">
        <f t="shared" si="2591"/>
        <v>0</v>
      </c>
      <c r="V2121" s="62">
        <f t="shared" si="2591"/>
        <v>0</v>
      </c>
      <c r="W2121" s="62">
        <f t="shared" si="2591"/>
        <v>0</v>
      </c>
      <c r="X2121" s="62">
        <f t="shared" si="2591"/>
        <v>0</v>
      </c>
      <c r="Y2121" s="62">
        <f t="shared" si="2591"/>
        <v>0</v>
      </c>
      <c r="Z2121" s="62">
        <f t="shared" si="2591"/>
        <v>0</v>
      </c>
      <c r="AA2121" s="62">
        <f t="shared" si="2591"/>
        <v>0</v>
      </c>
      <c r="AB2121" s="62">
        <f t="shared" si="2591"/>
        <v>0</v>
      </c>
      <c r="AC2121" s="62">
        <f t="shared" si="2591"/>
        <v>0</v>
      </c>
      <c r="AD2121" s="62">
        <f t="shared" si="2591"/>
        <v>0</v>
      </c>
      <c r="AE2121" s="62">
        <f t="shared" si="2591"/>
        <v>0</v>
      </c>
      <c r="AF2121" s="62">
        <f t="shared" si="2591"/>
        <v>0</v>
      </c>
      <c r="AG2121" s="62">
        <f t="shared" si="2591"/>
        <v>0</v>
      </c>
      <c r="AH2121" s="62">
        <f t="shared" si="2591"/>
        <v>0</v>
      </c>
      <c r="AI2121" s="62">
        <f t="shared" si="2591"/>
        <v>0</v>
      </c>
      <c r="AJ2121" s="62">
        <f t="shared" si="2591"/>
        <v>0</v>
      </c>
      <c r="AK2121" s="62">
        <f t="shared" si="2591"/>
        <v>0</v>
      </c>
      <c r="AL2121" s="62">
        <f t="shared" si="2591"/>
        <v>0</v>
      </c>
      <c r="AM2121" s="62">
        <f t="shared" si="2591"/>
        <v>0</v>
      </c>
      <c r="AN2121" s="62">
        <f t="shared" si="2591"/>
        <v>0</v>
      </c>
      <c r="AO2121" s="62">
        <f t="shared" si="2591"/>
        <v>0</v>
      </c>
      <c r="AP2121" s="62">
        <f t="shared" si="2591"/>
        <v>0</v>
      </c>
      <c r="AQ2121" s="62">
        <f t="shared" si="2591"/>
        <v>0</v>
      </c>
      <c r="AR2121" s="62">
        <f t="shared" si="2591"/>
        <v>0</v>
      </c>
      <c r="AS2121" s="62">
        <f t="shared" si="2591"/>
        <v>0</v>
      </c>
      <c r="AT2121" s="62">
        <f t="shared" si="2591"/>
        <v>0</v>
      </c>
      <c r="AU2121" s="62">
        <f t="shared" si="2591"/>
        <v>0</v>
      </c>
      <c r="AV2121" s="62">
        <f t="shared" si="2591"/>
        <v>0</v>
      </c>
      <c r="AW2121" s="62">
        <f t="shared" si="2591"/>
        <v>0</v>
      </c>
      <c r="AX2121" s="62">
        <f t="shared" si="2591"/>
        <v>0</v>
      </c>
      <c r="AY2121" s="62">
        <f t="shared" ref="AY2121:CD2121" si="2592">-AY2113</f>
        <v>0</v>
      </c>
      <c r="AZ2121" s="62">
        <f t="shared" si="2592"/>
        <v>0</v>
      </c>
      <c r="BA2121" s="62">
        <f t="shared" si="2592"/>
        <v>0</v>
      </c>
      <c r="BB2121" s="62">
        <f t="shared" si="2592"/>
        <v>0</v>
      </c>
      <c r="BC2121" s="62">
        <f t="shared" si="2592"/>
        <v>0</v>
      </c>
      <c r="BD2121" s="62">
        <f t="shared" si="2592"/>
        <v>0</v>
      </c>
      <c r="BE2121" s="62">
        <f t="shared" si="2592"/>
        <v>0</v>
      </c>
      <c r="BF2121" s="62">
        <f t="shared" si="2592"/>
        <v>0</v>
      </c>
      <c r="BG2121" s="62">
        <f t="shared" si="2592"/>
        <v>0</v>
      </c>
      <c r="BH2121" s="62">
        <f t="shared" si="2592"/>
        <v>0</v>
      </c>
      <c r="BI2121" s="62">
        <f t="shared" si="2592"/>
        <v>0</v>
      </c>
      <c r="BJ2121" s="62">
        <f t="shared" si="2592"/>
        <v>0</v>
      </c>
      <c r="BK2121" s="62">
        <f t="shared" si="2592"/>
        <v>0</v>
      </c>
      <c r="BL2121" s="62">
        <f t="shared" si="2592"/>
        <v>0</v>
      </c>
      <c r="BM2121" s="62">
        <f t="shared" si="2592"/>
        <v>0</v>
      </c>
      <c r="BN2121" s="62">
        <f t="shared" si="2592"/>
        <v>0</v>
      </c>
      <c r="BO2121" s="62">
        <f t="shared" si="2592"/>
        <v>0</v>
      </c>
      <c r="BP2121" s="62">
        <f t="shared" si="2592"/>
        <v>0</v>
      </c>
      <c r="BQ2121" s="62">
        <f t="shared" si="2592"/>
        <v>0</v>
      </c>
      <c r="BR2121" s="62">
        <f t="shared" si="2592"/>
        <v>0</v>
      </c>
      <c r="BS2121" s="62">
        <f t="shared" si="2592"/>
        <v>0</v>
      </c>
      <c r="BT2121" s="62">
        <f t="shared" si="2592"/>
        <v>0</v>
      </c>
      <c r="BU2121" s="62">
        <f t="shared" si="2592"/>
        <v>0</v>
      </c>
      <c r="BV2121" s="62">
        <f t="shared" si="2592"/>
        <v>0</v>
      </c>
      <c r="BW2121" s="62">
        <f t="shared" si="2592"/>
        <v>0</v>
      </c>
      <c r="BX2121" s="62">
        <f t="shared" si="2592"/>
        <v>0</v>
      </c>
      <c r="BY2121" s="62">
        <f t="shared" si="2592"/>
        <v>0</v>
      </c>
      <c r="BZ2121" s="62">
        <f t="shared" si="2592"/>
        <v>0</v>
      </c>
      <c r="CA2121" s="62">
        <f t="shared" si="2592"/>
        <v>0</v>
      </c>
      <c r="CB2121" s="62">
        <f t="shared" si="2592"/>
        <v>0</v>
      </c>
      <c r="CC2121" s="62">
        <f t="shared" si="2592"/>
        <v>0</v>
      </c>
      <c r="CD2121" s="62">
        <f t="shared" si="2592"/>
        <v>0</v>
      </c>
      <c r="CE2121" s="62">
        <f t="shared" ref="CE2121:CK2121" si="2593">-CE2113</f>
        <v>0</v>
      </c>
      <c r="CF2121" s="62">
        <f t="shared" si="2593"/>
        <v>0</v>
      </c>
      <c r="CG2121" s="62">
        <f t="shared" si="2593"/>
        <v>0</v>
      </c>
      <c r="CH2121" s="62">
        <f t="shared" si="2593"/>
        <v>0</v>
      </c>
      <c r="CI2121" s="62">
        <f t="shared" si="2593"/>
        <v>0</v>
      </c>
      <c r="CJ2121" s="62">
        <f t="shared" si="2593"/>
        <v>0</v>
      </c>
      <c r="CK2121" s="62">
        <f t="shared" si="2593"/>
        <v>0</v>
      </c>
      <c r="CL2121" s="62">
        <f t="shared" ref="CL2121" si="2594">-CL2113</f>
        <v>0</v>
      </c>
    </row>
    <row r="2122" spans="2:90" x14ac:dyDescent="0.4">
      <c r="B2122" s="154" t="str">
        <f>B2114</f>
        <v>Principal payments - Revenue driven amortizing loan - no defaults</v>
      </c>
      <c r="C2122" t="s">
        <v>235</v>
      </c>
      <c r="D2122" t="s">
        <v>764</v>
      </c>
      <c r="E2122" t="str">
        <f t="shared" si="2562"/>
        <v>2122 LAMORTR-S</v>
      </c>
      <c r="G2122" s="57"/>
      <c r="K2122" s="53">
        <f t="shared" ca="1" si="2584"/>
        <v>-2.2303832742114633E+65</v>
      </c>
      <c r="L2122" s="53">
        <f t="shared" ca="1" si="2584"/>
        <v>-9.8026185679919767E+126</v>
      </c>
      <c r="M2122" s="53">
        <f t="shared" ca="1" si="2584"/>
        <v>-1.75261491063346E+185</v>
      </c>
      <c r="N2122" s="53">
        <f t="shared" ca="1" si="2584"/>
        <v>7.6744659506063194E+242</v>
      </c>
      <c r="O2122" s="53">
        <f t="shared" ca="1" si="2584"/>
        <v>-2.5403157912050241E+297</v>
      </c>
      <c r="P2122" s="53" t="e">
        <f t="shared" ca="1" si="2584"/>
        <v>#NUM!</v>
      </c>
      <c r="R2122"/>
      <c r="S2122" s="62">
        <f t="shared" ref="S2122" ca="1" si="2595">-S2114</f>
        <v>-181983660.66004568</v>
      </c>
      <c r="T2122" s="62">
        <f t="shared" ref="T2122:AX2122" ca="1" si="2596">-T2114</f>
        <v>-88544286778918.797</v>
      </c>
      <c r="U2122" s="62">
        <f t="shared" ca="1" si="2596"/>
        <v>-2.1540490745087996E+19</v>
      </c>
      <c r="V2122" s="62">
        <f t="shared" ca="1" si="2596"/>
        <v>-3.4932158046662098E+24</v>
      </c>
      <c r="W2122" s="62">
        <f t="shared" ca="1" si="2596"/>
        <v>-3.0561335049801622E+29</v>
      </c>
      <c r="X2122" s="62">
        <f t="shared" ca="1" si="2596"/>
        <v>-1.9572835080283476E+34</v>
      </c>
      <c r="Y2122" s="62">
        <f t="shared" ca="1" si="2596"/>
        <v>-1.265947215523565E+39</v>
      </c>
      <c r="Z2122" s="62">
        <f t="shared" ca="1" si="2596"/>
        <v>-6.6241409644450741E+43</v>
      </c>
      <c r="AA2122" s="62">
        <f t="shared" ca="1" si="2596"/>
        <v>6.5996908594732032E+48</v>
      </c>
      <c r="AB2122" s="62">
        <f t="shared" ca="1" si="2596"/>
        <v>3.8128872439292232E+54</v>
      </c>
      <c r="AC2122" s="62">
        <f t="shared" ca="1" si="2596"/>
        <v>1.0445015621004872E+60</v>
      </c>
      <c r="AD2122" s="62">
        <f t="shared" ca="1" si="2596"/>
        <v>2.2303833612523017E+65</v>
      </c>
      <c r="AE2122" s="62">
        <f t="shared" ca="1" si="2596"/>
        <v>-3.675611232581382E+70</v>
      </c>
      <c r="AF2122" s="62">
        <f t="shared" ca="1" si="2596"/>
        <v>-6.320500258107482E+75</v>
      </c>
      <c r="AG2122" s="62">
        <f t="shared" ca="1" si="2596"/>
        <v>-8.7076938510797055E+80</v>
      </c>
      <c r="AH2122" s="62">
        <f t="shared" ca="1" si="2596"/>
        <v>-1.0182243535522026E+86</v>
      </c>
      <c r="AI2122" s="62">
        <f t="shared" ca="1" si="2596"/>
        <v>-9.2332163054698187E+90</v>
      </c>
      <c r="AJ2122" s="62">
        <f t="shared" ca="1" si="2596"/>
        <v>-4.1174282268680523E+95</v>
      </c>
      <c r="AK2122" s="62">
        <f t="shared" ca="1" si="2596"/>
        <v>6.4325000546165313E+100</v>
      </c>
      <c r="AL2122" s="62">
        <f t="shared" ca="1" si="2596"/>
        <v>2.2483665688995493E+106</v>
      </c>
      <c r="AM2122" s="62">
        <f t="shared" ca="1" si="2596"/>
        <v>4.2569628999972223E+111</v>
      </c>
      <c r="AN2122" s="62">
        <f t="shared" ca="1" si="2596"/>
        <v>6.3958246894463705E+116</v>
      </c>
      <c r="AO2122" s="62">
        <f t="shared" ca="1" si="2596"/>
        <v>8.3401298379338527E+121</v>
      </c>
      <c r="AP2122" s="62">
        <f t="shared" ca="1" si="2596"/>
        <v>9.8026192629867184E+126</v>
      </c>
      <c r="AQ2122" s="62">
        <f t="shared" ca="1" si="2596"/>
        <v>1.0602089523728967E+132</v>
      </c>
      <c r="AR2122" s="62">
        <f t="shared" ca="1" si="2596"/>
        <v>1.0691547686137466E+137</v>
      </c>
      <c r="AS2122" s="62">
        <f t="shared" ca="1" si="2596"/>
        <v>1.0142826475103193E+142</v>
      </c>
      <c r="AT2122" s="62">
        <f t="shared" ca="1" si="2596"/>
        <v>9.1001482165620715E+146</v>
      </c>
      <c r="AU2122" s="62">
        <f t="shared" ca="1" si="2596"/>
        <v>7.7304600562548962E+151</v>
      </c>
      <c r="AV2122" s="62">
        <f t="shared" ca="1" si="2596"/>
        <v>6.1959176073664832E+156</v>
      </c>
      <c r="AW2122" s="62">
        <f t="shared" ca="1" si="2596"/>
        <v>4.6484988871612322E+161</v>
      </c>
      <c r="AX2122" s="62">
        <f t="shared" ca="1" si="2596"/>
        <v>3.2261707422469657E+166</v>
      </c>
      <c r="AY2122" s="62">
        <f t="shared" ref="AY2122:CD2122" ca="1" si="2597">-AY2114</f>
        <v>2.0370751847055398E+171</v>
      </c>
      <c r="AZ2122" s="62">
        <f t="shared" ca="1" si="2597"/>
        <v>1.1394657168169447E+176</v>
      </c>
      <c r="BA2122" s="62">
        <f t="shared" ca="1" si="2597"/>
        <v>5.3399481207410392E+180</v>
      </c>
      <c r="BB2122" s="62">
        <f t="shared" ca="1" si="2597"/>
        <v>1.7526153556004925E+185</v>
      </c>
      <c r="BC2122" s="62">
        <f t="shared" ca="1" si="2597"/>
        <v>-4.6169224312836955E+188</v>
      </c>
      <c r="BD2122" s="62">
        <f t="shared" ca="1" si="2597"/>
        <v>-7.3029440110538797E+194</v>
      </c>
      <c r="BE2122" s="62">
        <f t="shared" ca="1" si="2597"/>
        <v>-8.2847355150254992E+199</v>
      </c>
      <c r="BF2122" s="62">
        <f t="shared" ca="1" si="2597"/>
        <v>-6.8489795736585517E+204</v>
      </c>
      <c r="BG2122" s="62">
        <f t="shared" ca="1" si="2597"/>
        <v>-4.8633306651067E+209</v>
      </c>
      <c r="BH2122" s="62">
        <f t="shared" ca="1" si="2597"/>
        <v>-3.1346224600322522E+214</v>
      </c>
      <c r="BI2122" s="62">
        <f t="shared" ca="1" si="2597"/>
        <v>-1.8835690433869993E+219</v>
      </c>
      <c r="BJ2122" s="62">
        <f t="shared" ca="1" si="2597"/>
        <v>-1.0717967586342311E+224</v>
      </c>
      <c r="BK2122" s="62">
        <f t="shared" ca="1" si="2597"/>
        <v>-5.8346238595399002E+228</v>
      </c>
      <c r="BL2122" s="62">
        <f t="shared" ca="1" si="2597"/>
        <v>-3.0602989718905612E+233</v>
      </c>
      <c r="BM2122" s="62">
        <f t="shared" ca="1" si="2597"/>
        <v>-1.5544405962615856E+238</v>
      </c>
      <c r="BN2122" s="62">
        <f t="shared" ca="1" si="2597"/>
        <v>-7.6744672458965527E+242</v>
      </c>
      <c r="BO2122" s="62">
        <f t="shared" ca="1" si="2597"/>
        <v>-3.692807243090854E+247</v>
      </c>
      <c r="BP2122" s="62">
        <f t="shared" ca="1" si="2597"/>
        <v>-1.7351925079836426E+252</v>
      </c>
      <c r="BQ2122" s="62">
        <f t="shared" ca="1" si="2597"/>
        <v>-7.9724310096878748E+256</v>
      </c>
      <c r="BR2122" s="62">
        <f t="shared" ca="1" si="2597"/>
        <v>-3.5834859345946653E+261</v>
      </c>
      <c r="BS2122" s="62">
        <f t="shared" ca="1" si="2597"/>
        <v>-1.5609366540040768E+266</v>
      </c>
      <c r="BT2122" s="62">
        <f t="shared" ca="1" si="2597"/>
        <v>-6.4023296351044752E+270</v>
      </c>
      <c r="BU2122" s="62">
        <f t="shared" ca="1" si="2597"/>
        <v>-2.3674894450081774E+275</v>
      </c>
      <c r="BV2122" s="62">
        <f t="shared" ca="1" si="2597"/>
        <v>-7.4961373001923765E+279</v>
      </c>
      <c r="BW2122" s="62">
        <f t="shared" ca="1" si="2597"/>
        <v>-1.8841592249584283E+284</v>
      </c>
      <c r="BX2122" s="62">
        <f t="shared" ca="1" si="2597"/>
        <v>-3.058983013362266E+288</v>
      </c>
      <c r="BY2122" s="62">
        <f t="shared" ca="1" si="2597"/>
        <v>7.7842729464765314E+291</v>
      </c>
      <c r="BZ2122" s="62">
        <f t="shared" ca="1" si="2597"/>
        <v>2.5403158561508567E+297</v>
      </c>
      <c r="CA2122" s="62">
        <f t="shared" ca="1" si="2597"/>
        <v>7.7986099133104415E+301</v>
      </c>
      <c r="CB2122" s="62">
        <f t="shared" ca="1" si="2597"/>
        <v>-8.3082957321085719E+305</v>
      </c>
      <c r="CC2122" s="62" t="e">
        <f t="shared" ca="1" si="2597"/>
        <v>#NUM!</v>
      </c>
      <c r="CD2122" s="62" t="e">
        <f t="shared" ca="1" si="2597"/>
        <v>#NUM!</v>
      </c>
      <c r="CE2122" s="62" t="e">
        <f t="shared" ref="CE2122:CK2122" ca="1" si="2598">-CE2114</f>
        <v>#NUM!</v>
      </c>
      <c r="CF2122" s="62" t="e">
        <f t="shared" ca="1" si="2598"/>
        <v>#NUM!</v>
      </c>
      <c r="CG2122" s="62" t="e">
        <f t="shared" ca="1" si="2598"/>
        <v>#NUM!</v>
      </c>
      <c r="CH2122" s="62" t="e">
        <f t="shared" ca="1" si="2598"/>
        <v>#NUM!</v>
      </c>
      <c r="CI2122" s="62" t="e">
        <f t="shared" ca="1" si="2598"/>
        <v>#NUM!</v>
      </c>
      <c r="CJ2122" s="62" t="e">
        <f t="shared" ca="1" si="2598"/>
        <v>#NUM!</v>
      </c>
      <c r="CK2122" s="62" t="e">
        <f t="shared" ca="1" si="2598"/>
        <v>#NUM!</v>
      </c>
      <c r="CL2122" s="62" t="e">
        <f t="shared" ref="CL2122" ca="1" si="2599">-CL2114</f>
        <v>#NUM!</v>
      </c>
    </row>
    <row r="2123" spans="2:90" x14ac:dyDescent="0.4">
      <c r="B2123" s="122"/>
      <c r="C2123" s="281"/>
      <c r="D2123" t="s">
        <v>764</v>
      </c>
      <c r="E2123" t="str">
        <f t="shared" si="2562"/>
        <v>2123 LAMORTR-S</v>
      </c>
      <c r="F2123" s="27"/>
      <c r="G2123" s="281"/>
      <c r="R2123"/>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c r="BA2123" s="1"/>
      <c r="BB2123" s="1"/>
      <c r="BC2123" s="1"/>
      <c r="BD2123" s="1"/>
      <c r="BE2123" s="1"/>
      <c r="BF2123" s="1"/>
      <c r="BG2123" s="1"/>
      <c r="BH2123" s="1"/>
      <c r="BI2123" s="1"/>
      <c r="BJ2123" s="1"/>
      <c r="BK2123" s="1"/>
      <c r="BL2123" s="1"/>
      <c r="BM2123" s="1"/>
      <c r="BN2123" s="1"/>
      <c r="BO2123" s="1"/>
      <c r="BP2123" s="1"/>
      <c r="BQ2123" s="1"/>
      <c r="BR2123" s="1"/>
      <c r="BS2123" s="1"/>
      <c r="BT2123" s="1"/>
      <c r="BU2123" s="1"/>
      <c r="BV2123" s="1"/>
      <c r="BW2123" s="1"/>
      <c r="BX2123" s="1"/>
      <c r="BY2123" s="1"/>
      <c r="BZ2123" s="1"/>
      <c r="CA2123" s="1"/>
      <c r="CB2123" s="1"/>
      <c r="CC2123" s="1"/>
      <c r="CD2123" s="1"/>
      <c r="CE2123" s="1"/>
      <c r="CF2123" s="1"/>
      <c r="CG2123" s="1"/>
      <c r="CH2123" s="1"/>
      <c r="CI2123" s="1"/>
      <c r="CJ2123" s="1"/>
      <c r="CK2123" s="1"/>
      <c r="CL2123" s="1"/>
    </row>
    <row r="2124" spans="2:90" x14ac:dyDescent="0.4">
      <c r="B2124" s="95" t="s">
        <v>291</v>
      </c>
      <c r="D2124" t="s">
        <v>764</v>
      </c>
      <c r="E2124" t="str">
        <f t="shared" si="2562"/>
        <v>2124 LAMORTR-S</v>
      </c>
      <c r="G2124" s="57"/>
      <c r="R2124"/>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c r="AX2124" s="1"/>
      <c r="AY2124" s="1"/>
      <c r="AZ2124" s="1"/>
      <c r="BA2124" s="1"/>
      <c r="BB2124" s="1"/>
      <c r="BC2124" s="1"/>
      <c r="BD2124" s="1"/>
      <c r="BE2124" s="1"/>
      <c r="BF2124" s="1"/>
      <c r="BG2124" s="1"/>
      <c r="BH2124" s="1"/>
      <c r="BI2124" s="1"/>
      <c r="BJ2124" s="1"/>
      <c r="BK2124" s="1"/>
      <c r="BL2124" s="1"/>
      <c r="BM2124" s="1"/>
      <c r="BN2124" s="1"/>
      <c r="BO2124" s="1"/>
      <c r="BP2124" s="1"/>
      <c r="BQ2124" s="1"/>
      <c r="BR2124" s="1"/>
      <c r="BS2124" s="1"/>
      <c r="BT2124" s="1"/>
      <c r="BU2124" s="1"/>
      <c r="BV2124" s="1"/>
      <c r="BW2124" s="1"/>
      <c r="BX2124" s="1"/>
      <c r="BY2124" s="1"/>
      <c r="BZ2124" s="1"/>
      <c r="CA2124" s="1"/>
      <c r="CB2124" s="1"/>
      <c r="CC2124" s="1"/>
      <c r="CD2124" s="1"/>
      <c r="CE2124" s="1"/>
      <c r="CF2124" s="1"/>
      <c r="CG2124" s="1"/>
      <c r="CH2124" s="1"/>
      <c r="CI2124" s="1"/>
      <c r="CJ2124" s="1"/>
      <c r="CK2124" s="1"/>
      <c r="CL2124" s="1"/>
    </row>
    <row r="2125" spans="2:90" x14ac:dyDescent="0.4">
      <c r="B2125" s="154" t="s">
        <v>292</v>
      </c>
      <c r="D2125" t="s">
        <v>764</v>
      </c>
      <c r="E2125" s="8" t="str">
        <f t="shared" si="2562"/>
        <v>2125 LAMORTR-S</v>
      </c>
      <c r="J2125"/>
      <c r="K2125" s="81">
        <f t="shared" ref="K2125:P2125" ca="1" si="2600">SUMIF($3:$3,K$2,2125:2125)</f>
        <v>-8439.9251740809214</v>
      </c>
      <c r="L2125" s="81">
        <f t="shared" ca="1" si="2600"/>
        <v>-8439.9251740809214</v>
      </c>
      <c r="M2125" s="81">
        <f t="shared" ca="1" si="2600"/>
        <v>-8439.9251740809214</v>
      </c>
      <c r="N2125" s="81">
        <f t="shared" ca="1" si="2600"/>
        <v>-8439.9251740809214</v>
      </c>
      <c r="O2125" s="81">
        <f t="shared" ca="1" si="2600"/>
        <v>-8439.9251740809214</v>
      </c>
      <c r="P2125" s="81">
        <f t="shared" ca="1" si="2600"/>
        <v>-8439.9251740809214</v>
      </c>
      <c r="R2125" s="53"/>
      <c r="S2125" s="94">
        <f t="shared" ref="S2125" ca="1" si="2601">+PMT($H2104/12,$H2103,S2112+S2113,0)</f>
        <v>-703.3270978400767</v>
      </c>
      <c r="T2125" s="94">
        <f t="shared" ref="T2125:AY2125" ca="1" si="2602">+PMT($H2104/12,$H2103,T2112+T2113,0)</f>
        <v>-703.3270978400767</v>
      </c>
      <c r="U2125" s="94">
        <f t="shared" ca="1" si="2602"/>
        <v>-703.3270978400767</v>
      </c>
      <c r="V2125" s="94">
        <f t="shared" ca="1" si="2602"/>
        <v>-703.3270978400767</v>
      </c>
      <c r="W2125" s="94">
        <f t="shared" ca="1" si="2602"/>
        <v>-703.3270978400767</v>
      </c>
      <c r="X2125" s="94">
        <f t="shared" ca="1" si="2602"/>
        <v>-703.3270978400767</v>
      </c>
      <c r="Y2125" s="94">
        <f t="shared" ca="1" si="2602"/>
        <v>-703.3270978400767</v>
      </c>
      <c r="Z2125" s="94">
        <f t="shared" ca="1" si="2602"/>
        <v>-703.3270978400767</v>
      </c>
      <c r="AA2125" s="94">
        <f t="shared" ca="1" si="2602"/>
        <v>-703.3270978400767</v>
      </c>
      <c r="AB2125" s="94">
        <f t="shared" ca="1" si="2602"/>
        <v>-703.3270978400767</v>
      </c>
      <c r="AC2125" s="94">
        <f t="shared" ca="1" si="2602"/>
        <v>-703.3270978400767</v>
      </c>
      <c r="AD2125" s="94">
        <f t="shared" ca="1" si="2602"/>
        <v>-703.3270978400767</v>
      </c>
      <c r="AE2125" s="94">
        <f t="shared" ca="1" si="2602"/>
        <v>-703.3270978400767</v>
      </c>
      <c r="AF2125" s="94">
        <f t="shared" ca="1" si="2602"/>
        <v>-703.3270978400767</v>
      </c>
      <c r="AG2125" s="94">
        <f t="shared" ca="1" si="2602"/>
        <v>-703.3270978400767</v>
      </c>
      <c r="AH2125" s="94">
        <f t="shared" ca="1" si="2602"/>
        <v>-703.3270978400767</v>
      </c>
      <c r="AI2125" s="94">
        <f t="shared" ca="1" si="2602"/>
        <v>-703.3270978400767</v>
      </c>
      <c r="AJ2125" s="94">
        <f t="shared" ca="1" si="2602"/>
        <v>-703.3270978400767</v>
      </c>
      <c r="AK2125" s="94">
        <f t="shared" ca="1" si="2602"/>
        <v>-703.3270978400767</v>
      </c>
      <c r="AL2125" s="94">
        <f t="shared" ca="1" si="2602"/>
        <v>-703.3270978400767</v>
      </c>
      <c r="AM2125" s="94">
        <f t="shared" ca="1" si="2602"/>
        <v>-703.3270978400767</v>
      </c>
      <c r="AN2125" s="94">
        <f t="shared" ca="1" si="2602"/>
        <v>-703.3270978400767</v>
      </c>
      <c r="AO2125" s="94">
        <f t="shared" ca="1" si="2602"/>
        <v>-703.3270978400767</v>
      </c>
      <c r="AP2125" s="94">
        <f t="shared" ca="1" si="2602"/>
        <v>-703.3270978400767</v>
      </c>
      <c r="AQ2125" s="94">
        <f t="shared" ca="1" si="2602"/>
        <v>-703.3270978400767</v>
      </c>
      <c r="AR2125" s="94">
        <f t="shared" ca="1" si="2602"/>
        <v>-703.3270978400767</v>
      </c>
      <c r="AS2125" s="94">
        <f t="shared" ca="1" si="2602"/>
        <v>-703.3270978400767</v>
      </c>
      <c r="AT2125" s="94">
        <f t="shared" ca="1" si="2602"/>
        <v>-703.3270978400767</v>
      </c>
      <c r="AU2125" s="94">
        <f t="shared" ca="1" si="2602"/>
        <v>-703.3270978400767</v>
      </c>
      <c r="AV2125" s="94">
        <f t="shared" ca="1" si="2602"/>
        <v>-703.3270978400767</v>
      </c>
      <c r="AW2125" s="94">
        <f t="shared" ca="1" si="2602"/>
        <v>-703.3270978400767</v>
      </c>
      <c r="AX2125" s="94">
        <f t="shared" ca="1" si="2602"/>
        <v>-703.3270978400767</v>
      </c>
      <c r="AY2125" s="94">
        <f t="shared" ca="1" si="2602"/>
        <v>-703.3270978400767</v>
      </c>
      <c r="AZ2125" s="94">
        <f t="shared" ref="AZ2125:CE2125" ca="1" si="2603">+PMT($H2104/12,$H2103,AZ2112+AZ2113,0)</f>
        <v>-703.3270978400767</v>
      </c>
      <c r="BA2125" s="94">
        <f t="shared" ca="1" si="2603"/>
        <v>-703.3270978400767</v>
      </c>
      <c r="BB2125" s="94">
        <f t="shared" ca="1" si="2603"/>
        <v>-703.3270978400767</v>
      </c>
      <c r="BC2125" s="94">
        <f t="shared" ca="1" si="2603"/>
        <v>-703.3270978400767</v>
      </c>
      <c r="BD2125" s="94">
        <f t="shared" ca="1" si="2603"/>
        <v>-703.3270978400767</v>
      </c>
      <c r="BE2125" s="94">
        <f t="shared" ca="1" si="2603"/>
        <v>-703.3270978400767</v>
      </c>
      <c r="BF2125" s="94">
        <f t="shared" ca="1" si="2603"/>
        <v>-703.3270978400767</v>
      </c>
      <c r="BG2125" s="94">
        <f t="shared" ca="1" si="2603"/>
        <v>-703.3270978400767</v>
      </c>
      <c r="BH2125" s="94">
        <f t="shared" ca="1" si="2603"/>
        <v>-703.3270978400767</v>
      </c>
      <c r="BI2125" s="94">
        <f t="shared" ca="1" si="2603"/>
        <v>-703.3270978400767</v>
      </c>
      <c r="BJ2125" s="94">
        <f t="shared" ca="1" si="2603"/>
        <v>-703.3270978400767</v>
      </c>
      <c r="BK2125" s="94">
        <f t="shared" ca="1" si="2603"/>
        <v>-703.3270978400767</v>
      </c>
      <c r="BL2125" s="94">
        <f t="shared" ca="1" si="2603"/>
        <v>-703.3270978400767</v>
      </c>
      <c r="BM2125" s="94">
        <f t="shared" ca="1" si="2603"/>
        <v>-703.3270978400767</v>
      </c>
      <c r="BN2125" s="94">
        <f t="shared" ca="1" si="2603"/>
        <v>-703.3270978400767</v>
      </c>
      <c r="BO2125" s="94">
        <f t="shared" ca="1" si="2603"/>
        <v>-703.3270978400767</v>
      </c>
      <c r="BP2125" s="94">
        <f t="shared" ca="1" si="2603"/>
        <v>-703.3270978400767</v>
      </c>
      <c r="BQ2125" s="94">
        <f t="shared" ca="1" si="2603"/>
        <v>-703.3270978400767</v>
      </c>
      <c r="BR2125" s="94">
        <f t="shared" ca="1" si="2603"/>
        <v>-703.3270978400767</v>
      </c>
      <c r="BS2125" s="94">
        <f t="shared" ca="1" si="2603"/>
        <v>-703.3270978400767</v>
      </c>
      <c r="BT2125" s="94">
        <f t="shared" ca="1" si="2603"/>
        <v>-703.3270978400767</v>
      </c>
      <c r="BU2125" s="94">
        <f t="shared" ca="1" si="2603"/>
        <v>-703.3270978400767</v>
      </c>
      <c r="BV2125" s="94">
        <f t="shared" ca="1" si="2603"/>
        <v>-703.3270978400767</v>
      </c>
      <c r="BW2125" s="94">
        <f t="shared" ca="1" si="2603"/>
        <v>-703.3270978400767</v>
      </c>
      <c r="BX2125" s="94">
        <f t="shared" ca="1" si="2603"/>
        <v>-703.3270978400767</v>
      </c>
      <c r="BY2125" s="94">
        <f t="shared" ca="1" si="2603"/>
        <v>-703.3270978400767</v>
      </c>
      <c r="BZ2125" s="94">
        <f t="shared" ca="1" si="2603"/>
        <v>-703.3270978400767</v>
      </c>
      <c r="CA2125" s="94">
        <f t="shared" ca="1" si="2603"/>
        <v>-703.3270978400767</v>
      </c>
      <c r="CB2125" s="94">
        <f t="shared" ca="1" si="2603"/>
        <v>-703.3270978400767</v>
      </c>
      <c r="CC2125" s="94">
        <f t="shared" ca="1" si="2603"/>
        <v>-703.3270978400767</v>
      </c>
      <c r="CD2125" s="94">
        <f t="shared" ca="1" si="2603"/>
        <v>-703.3270978400767</v>
      </c>
      <c r="CE2125" s="94">
        <f t="shared" ca="1" si="2603"/>
        <v>-703.3270978400767</v>
      </c>
      <c r="CF2125" s="94">
        <f t="shared" ref="CF2125:CK2125" ca="1" si="2604">+PMT($H2104/12,$H2103,CF2112+CF2113,0)</f>
        <v>-703.3270978400767</v>
      </c>
      <c r="CG2125" s="94">
        <f t="shared" ca="1" si="2604"/>
        <v>-703.3270978400767</v>
      </c>
      <c r="CH2125" s="94">
        <f t="shared" ca="1" si="2604"/>
        <v>-703.3270978400767</v>
      </c>
      <c r="CI2125" s="94">
        <f t="shared" ca="1" si="2604"/>
        <v>-703.3270978400767</v>
      </c>
      <c r="CJ2125" s="94">
        <f t="shared" ca="1" si="2604"/>
        <v>-703.3270978400767</v>
      </c>
      <c r="CK2125" s="94">
        <f t="shared" ca="1" si="2604"/>
        <v>-703.3270978400767</v>
      </c>
      <c r="CL2125" s="94">
        <f t="shared" ref="CL2125" ca="1" si="2605">+PMT($H2104/12,$H2103,CL2112+CL2113,0)</f>
        <v>-703.3270978400767</v>
      </c>
    </row>
    <row r="2126" spans="2:90" x14ac:dyDescent="0.4">
      <c r="B2126" s="123" t="s">
        <v>293</v>
      </c>
      <c r="D2126" t="s">
        <v>764</v>
      </c>
      <c r="E2126" s="8" t="str">
        <f t="shared" si="2562"/>
        <v>2126 LAMORTR-S</v>
      </c>
      <c r="H2126" s="27"/>
      <c r="J2126"/>
      <c r="K2126" s="308">
        <f t="shared" ref="K2126:P2126" ca="1" si="2606">SUMIF($4:$4,K$2,2126:2126)</f>
        <v>-2.2303832742114633E+65</v>
      </c>
      <c r="L2126" s="308">
        <f t="shared" ca="1" si="2606"/>
        <v>-9.8026185679919767E+126</v>
      </c>
      <c r="M2126" s="308">
        <f t="shared" ca="1" si="2606"/>
        <v>-1.75261491063346E+185</v>
      </c>
      <c r="N2126" s="308">
        <f t="shared" ca="1" si="2606"/>
        <v>7.6744659506063194E+242</v>
      </c>
      <c r="O2126" s="308">
        <f t="shared" ca="1" si="2606"/>
        <v>-2.5403157912050241E+297</v>
      </c>
      <c r="P2126" s="308" t="e">
        <f t="shared" ca="1" si="2606"/>
        <v>#NUM!</v>
      </c>
      <c r="R2126" s="28"/>
      <c r="S2126" s="93" cm="1">
        <f t="array" aca="1" ref="S2126" ca="1">SUM(INDEX(2122:2122,1,MAX(COLUMN($R:$R),COLUMN()-($H2103-1))):S2125)</f>
        <v>-181984363.98714352</v>
      </c>
      <c r="T2126" s="93" cm="1">
        <f t="array" aca="1" ref="T2126" ca="1">SUM(INDEX(2122:2122,1,MAX(COLUMN($R:$R),COLUMN()-($H2103-1))):T2125)</f>
        <v>-88544468763986.109</v>
      </c>
      <c r="U2126" s="93" cm="1">
        <f t="array" aca="1" ref="U2126" ca="1">SUM(INDEX(2122:2122,1,MAX(COLUMN($R:$R),COLUMN()-($H2103-1))):U2125)</f>
        <v>-2.1540579289556759E+19</v>
      </c>
      <c r="V2126" s="93" cm="1">
        <f t="array" aca="1" ref="V2126" ca="1">SUM(INDEX(2122:2122,1,MAX(COLUMN($R:$R),COLUMN()-($H2103-1))):V2125)</f>
        <v>-3.4932373452454992E+24</v>
      </c>
      <c r="W2126" s="93" cm="1">
        <f t="array" aca="1" ref="W2126" ca="1">SUM(INDEX(2122:2122,1,MAX(COLUMN($R:$R),COLUMN()-($H2103-1))):W2125)</f>
        <v>-3.0561684373536147E+29</v>
      </c>
      <c r="X2126" s="93" cm="1">
        <f t="array" aca="1" ref="X2126" ca="1">SUM(INDEX(2122:2122,1,MAX(COLUMN($R:$R),COLUMN()-($H2103-1))):X2125)</f>
        <v>-1.9573140697127211E+34</v>
      </c>
      <c r="Y2126" s="93" cm="1">
        <f t="array" aca="1" ref="Y2126" ca="1">SUM(INDEX(2122:2122,1,MAX(COLUMN($R:$R),COLUMN()-($H2103-1))):Y2125)</f>
        <v>-1.2659667886642621E+39</v>
      </c>
      <c r="Z2126" s="93" cm="1">
        <f t="array" aca="1" ref="Z2126" ca="1">SUM(INDEX(2122:2122,1,MAX(COLUMN($R:$R),COLUMN()-($H2103-1))):Z2125)</f>
        <v>-6.6242675611239402E+43</v>
      </c>
      <c r="AA2126" s="93" cm="1">
        <f t="array" aca="1" ref="AA2126" ca="1">SUM(INDEX(2122:2122,1,MAX(COLUMN($R:$R),COLUMN()-($H2103-1))):AA2125)</f>
        <v>6.5996246167975925E+48</v>
      </c>
      <c r="AB2126" s="93" cm="1">
        <f t="array" aca="1" ref="AB2126" ca="1">SUM(INDEX(2122:2122,1,MAX(COLUMN($R:$R),COLUMN()-($H2103-1))):AB2125)</f>
        <v>3.8128938435538398E+54</v>
      </c>
      <c r="AC2126" s="93" cm="1">
        <f t="array" aca="1" ref="AC2126" ca="1">SUM(INDEX(2122:2122,1,MAX(COLUMN($R:$R),COLUMN()-($H2103-1))):AC2125)</f>
        <v>1.0445053749943307E+60</v>
      </c>
      <c r="AD2126" s="93" cm="1">
        <f t="array" aca="1" ref="AD2126" ca="1">SUM(INDEX(2122:2122,1,MAX(COLUMN($R:$R),COLUMN()-($H2103-1))):AD2125)</f>
        <v>2.2303938063060515E+65</v>
      </c>
      <c r="AE2126" s="93" cm="1">
        <f t="array" aca="1" ref="AE2126" ca="1">SUM(INDEX(2122:2122,1,MAX(COLUMN($R:$R),COLUMN()-($H2103-1))):AE2125)</f>
        <v>-3.6755889286433191E+70</v>
      </c>
      <c r="AF2126" s="93" cm="1">
        <f t="array" aca="1" ref="AF2126" ca="1">SUM(INDEX(2122:2122,1,MAX(COLUMN($R:$R),COLUMN()-($H2103-1))):AF2125)</f>
        <v>-6.3205370139967683E+75</v>
      </c>
      <c r="AG2126" s="93" cm="1">
        <f t="array" aca="1" ref="AG2126" ca="1">SUM(INDEX(2122:2122,1,MAX(COLUMN($R:$R),COLUMN()-($H2103-1))):AG2125)</f>
        <v>-8.7077570564498455E+80</v>
      </c>
      <c r="AH2126" s="93" cm="1">
        <f t="array" aca="1" ref="AH2126" ca="1">SUM(INDEX(2122:2122,1,MAX(COLUMN($R:$R),COLUMN()-($H2103-1))):AH2125)</f>
        <v>-1.0182330613092591E+86</v>
      </c>
      <c r="AI2126" s="93" cm="1">
        <f t="array" aca="1" ref="AI2126" ca="1">SUM(INDEX(2122:2122,1,MAX(COLUMN($R:$R),COLUMN()-($H2103-1))):AI2125)</f>
        <v>-9.2333181287759489E+90</v>
      </c>
      <c r="AJ2126" s="93" cm="1">
        <f t="array" aca="1" ref="AJ2126" ca="1">SUM(INDEX(2122:2122,1,MAX(COLUMN($R:$R),COLUMN()-($H2103-1))):AJ2125)</f>
        <v>-4.11752056004934E+95</v>
      </c>
      <c r="AK2126" s="93" cm="1">
        <f t="array" aca="1" ref="AK2126" ca="1">SUM(INDEX(2122:2122,1,MAX(COLUMN($R:$R),COLUMN()-($H2103-1))):AK2125)</f>
        <v>6.4324588794109305E+100</v>
      </c>
      <c r="AL2126" s="93" cm="1">
        <f t="array" aca="1" ref="AL2126" ca="1">SUM(INDEX(2122:2122,1,MAX(COLUMN($R:$R),COLUMN()-($H2103-1))):AL2125)</f>
        <v>2.2483730013584285E+106</v>
      </c>
      <c r="AM2126" s="93" cm="1">
        <f t="array" aca="1" ref="AM2126" ca="1">SUM(INDEX(2122:2122,1,MAX(COLUMN($R:$R),COLUMN()-($H2103-1))):AM2125)</f>
        <v>4.2569853837272359E+111</v>
      </c>
      <c r="AN2126" s="93" cm="1">
        <f t="array" aca="1" ref="AN2126" ca="1">SUM(INDEX(2122:2122,1,MAX(COLUMN($R:$R),COLUMN()-($H2103-1))):AN2125)</f>
        <v>6.3958672593002072E+116</v>
      </c>
      <c r="AO2126" s="93" cm="1">
        <f t="array" aca="1" ref="AO2126" ca="1">SUM(INDEX(2122:2122,1,MAX(COLUMN($R:$R),COLUMN()-($H2103-1))):AO2125)</f>
        <v>8.3401937966064454E+121</v>
      </c>
      <c r="AP2126" s="93" cm="1">
        <f t="array" aca="1" ref="AP2126" ca="1">SUM(INDEX(2122:2122,1,MAX(COLUMN($R:$R),COLUMN()-($H2103-1))):AP2125)</f>
        <v>9.8027026649246839E+126</v>
      </c>
      <c r="AQ2126" s="93" cm="1">
        <f t="array" aca="1" ref="AQ2126" ca="1">SUM(INDEX(2122:2122,1,MAX(COLUMN($R:$R),COLUMN()-($H2103-1))):AQ2125)</f>
        <v>1.0602187550755616E+132</v>
      </c>
      <c r="AR2126" s="93" cm="1">
        <f t="array" aca="1" ref="AR2126" ca="1">SUM(INDEX(2122:2122,1,MAX(COLUMN($R:$R),COLUMN()-($H2103-1))):AR2125)</f>
        <v>1.0691653708012974E+137</v>
      </c>
      <c r="AS2126" s="93" cm="1">
        <f t="array" aca="1" ref="AS2126" ca="1">SUM(INDEX(2122:2122,1,MAX(COLUMN($R:$R),COLUMN()-($H2103-1))):AS2125)</f>
        <v>1.0142933391640274E+142</v>
      </c>
      <c r="AT2126" s="93" cm="1">
        <f t="array" aca="1" ref="AT2126" ca="1">SUM(INDEX(2122:2122,1,MAX(COLUMN($R:$R),COLUMN()-($H2103-1))):AT2125)</f>
        <v>9.1002496458959878E+146</v>
      </c>
      <c r="AU2126" s="93" cm="1">
        <f t="array" aca="1" ref="AU2126" ca="1">SUM(INDEX(2122:2122,1,MAX(COLUMN($R:$R),COLUMN()-($H2103-1))):AU2125)</f>
        <v>7.7305510587513547E+151</v>
      </c>
      <c r="AV2126" s="93" cm="1">
        <f t="array" aca="1" ref="AV2126" ca="1">SUM(INDEX(2122:2122,1,MAX(COLUMN($R:$R),COLUMN()-($H2103-1))):AV2125)</f>
        <v>6.1959949128770705E+156</v>
      </c>
      <c r="AW2126" s="93" cm="1">
        <f t="array" aca="1" ref="AW2126" ca="1">SUM(INDEX(2122:2122,1,MAX(COLUMN($R:$R),COLUMN()-($H2103-1))):AW2125)</f>
        <v>4.6485608471103614E+161</v>
      </c>
      <c r="AX2126" s="93" cm="1">
        <f t="array" aca="1" ref="AX2126" ca="1">SUM(INDEX(2122:2122,1,MAX(COLUMN($R:$R),COLUMN()-($H2103-1))):AX2125)</f>
        <v>3.2262172278554369E+166</v>
      </c>
      <c r="AY2126" s="93" cm="1">
        <f t="array" aca="1" ref="AY2126" ca="1">SUM(INDEX(2122:2122,1,MAX(COLUMN($R:$R),COLUMN()-($H2103-1))):AY2125)</f>
        <v>2.0371074468778182E+171</v>
      </c>
      <c r="AZ2126" s="93" cm="1">
        <f t="array" aca="1" ref="AZ2126" ca="1">SUM(INDEX(2122:2122,1,MAX(COLUMN($R:$R),COLUMN()-($H2103-1))):AZ2125)</f>
        <v>1.1394860878914134E+176</v>
      </c>
      <c r="BA2126" s="93" cm="1">
        <f t="array" aca="1" ref="BA2126" ca="1">SUM(INDEX(2122:2122,1,MAX(COLUMN($R:$R),COLUMN()-($H2103-1))):BA2125)</f>
        <v>5.3400620693498285E+180</v>
      </c>
      <c r="BB2126" s="93" cm="1">
        <f t="array" aca="1" ref="BB2126" ca="1">SUM(INDEX(2122:2122,1,MAX(COLUMN($R:$R),COLUMN()-($H2103-1))):BB2125)</f>
        <v>1.7526687562211859E+185</v>
      </c>
      <c r="BC2126" s="93" cm="1">
        <f t="array" aca="1" ref="BC2126" ca="1">SUM(INDEX(2122:2122,1,MAX(COLUMN($R:$R),COLUMN()-($H2103-1))):BC2125)</f>
        <v>-4.6151697625274744E+188</v>
      </c>
      <c r="BD2126" s="93" cm="1">
        <f t="array" aca="1" ref="BD2126" ca="1">SUM(INDEX(2122:2122,1,MAX(COLUMN($R:$R),COLUMN()-($H2103-1))):BD2125)</f>
        <v>-7.3029486262236419E+194</v>
      </c>
      <c r="BE2126" s="93" cm="1">
        <f t="array" aca="1" ref="BE2126" ca="1">SUM(INDEX(2122:2122,1,MAX(COLUMN($R:$R),COLUMN()-($H2103-1))):BE2125)</f>
        <v>-8.284808544511762E+199</v>
      </c>
      <c r="BF2126" s="93" cm="1">
        <f t="array" aca="1" ref="BF2126" ca="1">SUM(INDEX(2122:2122,1,MAX(COLUMN($R:$R),COLUMN()-($H2103-1))):BF2125)</f>
        <v>-6.8490624217439963E+204</v>
      </c>
      <c r="BG2126" s="93" cm="1">
        <f t="array" aca="1" ref="BG2126" ca="1">SUM(INDEX(2122:2122,1,MAX(COLUMN($R:$R),COLUMN()-($H2103-1))):BG2125)</f>
        <v>-4.8633991557309178E+209</v>
      </c>
      <c r="BH2126" s="93" cm="1">
        <f t="array" aca="1" ref="BH2126" ca="1">SUM(INDEX(2122:2122,1,MAX(COLUMN($R:$R),COLUMN()-($H2103-1))):BH2125)</f>
        <v>-3.1346710940238096E+214</v>
      </c>
      <c r="BI2126" s="93" cm="1">
        <f t="array" aca="1" ref="BI2126" ca="1">SUM(INDEX(2122:2122,1,MAX(COLUMN($R:$R),COLUMN()-($H2103-1))):BI2125)</f>
        <v>-1.8836003900979394E+219</v>
      </c>
      <c r="BJ2126" s="93" cm="1">
        <f t="array" aca="1" ref="BJ2126" ca="1">SUM(INDEX(2122:2122,1,MAX(COLUMN($R:$R),COLUMN()-($H2103-1))):BJ2125)</f>
        <v>-1.0718155946381322E+224</v>
      </c>
      <c r="BK2126" s="93" cm="1">
        <f t="array" aca="1" ref="BK2126" ca="1">SUM(INDEX(2122:2122,1,MAX(COLUMN($R:$R),COLUMN()-($H2103-1))):BK2125)</f>
        <v>-5.8347310410993637E+228</v>
      </c>
      <c r="BL2126" s="93" cm="1">
        <f t="array" aca="1" ref="BL2126" ca="1">SUM(INDEX(2122:2122,1,MAX(COLUMN($R:$R),COLUMN()-($H2103-1))):BL2125)</f>
        <v>-3.0603573192009721E+233</v>
      </c>
      <c r="BM2126" s="93" cm="1">
        <f t="array" aca="1" ref="BM2126" ca="1">SUM(INDEX(2122:2122,1,MAX(COLUMN($R:$R),COLUMN()-($H2103-1))):BM2125)</f>
        <v>-1.5544711998347776E+238</v>
      </c>
      <c r="BN2126" s="93" cm="1">
        <f t="array" aca="1" ref="BN2126" ca="1">SUM(INDEX(2122:2122,1,MAX(COLUMN($R:$R),COLUMN()-($H2103-1))):BN2125)</f>
        <v>-7.6746226930165358E+242</v>
      </c>
      <c r="BO2126" s="93" cm="1">
        <f t="array" aca="1" ref="BO2126" ca="1">SUM(INDEX(2122:2122,1,MAX(COLUMN($R:$R),COLUMN()-($H2103-1))):BO2125)</f>
        <v>-3.6928839893177844E+247</v>
      </c>
      <c r="BP2126" s="93" cm="1">
        <f t="array" aca="1" ref="BP2126" ca="1">SUM(INDEX(2122:2122,1,MAX(COLUMN($R:$R),COLUMN()-($H2103-1))):BP2125)</f>
        <v>-1.7352294368235358E+252</v>
      </c>
      <c r="BQ2126" s="93" cm="1">
        <f t="array" aca="1" ref="BQ2126" ca="1">SUM(INDEX(2122:2122,1,MAX(COLUMN($R:$R),COLUMN()-($H2103-1))):BQ2125)</f>
        <v>-7.972604532631557E+256</v>
      </c>
      <c r="BR2126" s="93" cm="1">
        <f t="array" aca="1" ref="BR2126" ca="1">SUM(INDEX(2122:2122,1,MAX(COLUMN($R:$R),COLUMN()-($H2103-1))):BR2125)</f>
        <v>-3.5835656606399916E+261</v>
      </c>
      <c r="BS2126" s="93" cm="1">
        <f t="array" aca="1" ref="BS2126" ca="1">SUM(INDEX(2122:2122,1,MAX(COLUMN($R:$R),COLUMN()-($H2103-1))):BS2125)</f>
        <v>-1.5609724896606831E+266</v>
      </c>
      <c r="BT2126" s="93" cm="1">
        <f t="array" aca="1" ref="BT2126" ca="1">SUM(INDEX(2122:2122,1,MAX(COLUMN($R:$R),COLUMN()-($H2103-1))):BT2125)</f>
        <v>-6.4024857323534416E+270</v>
      </c>
      <c r="BU2126" s="93" cm="1">
        <f t="array" aca="1" ref="BU2126" ca="1">SUM(INDEX(2122:2122,1,MAX(COLUMN($R:$R),COLUMN()-($H2103-1))):BU2125)</f>
        <v>-2.367553469865501E+275</v>
      </c>
      <c r="BV2126" s="93" cm="1">
        <f t="array" aca="1" ref="BV2126" ca="1">SUM(INDEX(2122:2122,1,MAX(COLUMN($R:$R),COLUMN()-($H2103-1))):BV2125)</f>
        <v>-7.4963740555393632E+279</v>
      </c>
      <c r="BW2126" s="93" cm="1">
        <f t="array" aca="1" ref="BW2126" ca="1">SUM(INDEX(2122:2122,1,MAX(COLUMN($R:$R),COLUMN()-($H2103-1))):BW2125)</f>
        <v>-1.8842341886989837E+284</v>
      </c>
      <c r="BX2126" s="93" cm="1">
        <f t="array" aca="1" ref="BX2126" ca="1">SUM(INDEX(2122:2122,1,MAX(COLUMN($R:$R),COLUMN()-($H2103-1))):BX2125)</f>
        <v>-3.059171436781136E+288</v>
      </c>
      <c r="BY2126" s="93" cm="1">
        <f t="array" aca="1" ref="BY2126" ca="1">SUM(INDEX(2122:2122,1,MAX(COLUMN($R:$R),COLUMN()-($H2103-1))):BY2125)</f>
        <v>7.78121377503975E+291</v>
      </c>
      <c r="BZ2126" s="93" cm="1">
        <f t="array" aca="1" ref="BZ2126" ca="1">SUM(INDEX(2122:2122,1,MAX(COLUMN($R:$R),COLUMN()-($H2103-1))):BZ2125)</f>
        <v>2.5403236373646318E+297</v>
      </c>
      <c r="CA2126" s="93" cm="1">
        <f t="array" aca="1" ref="CA2126" ca="1">SUM(INDEX(2122:2122,1,MAX(COLUMN($R:$R),COLUMN()-($H2103-1))):CA2125)</f>
        <v>7.7988639456741776E+301</v>
      </c>
      <c r="CB2126" s="93" cm="1">
        <f t="array" aca="1" ref="CB2126" ca="1">SUM(INDEX(2122:2122,1,MAX(COLUMN($R:$R),COLUMN()-($H2103-1))):CB2125)</f>
        <v>-8.3075158457140044E+305</v>
      </c>
      <c r="CC2126" s="93" t="e" cm="1">
        <f t="array" aca="1" ref="CC2126" ca="1">SUM(INDEX(2122:2122,1,MAX(COLUMN($R:$R),COLUMN()-($H2103-1))):CC2125)</f>
        <v>#NUM!</v>
      </c>
      <c r="CD2126" s="93" t="e" cm="1">
        <f t="array" aca="1" ref="CD2126" ca="1">SUM(INDEX(2122:2122,1,MAX(COLUMN($R:$R),COLUMN()-($H2103-1))):CD2125)</f>
        <v>#NUM!</v>
      </c>
      <c r="CE2126" s="93" t="e" cm="1">
        <f t="array" aca="1" ref="CE2126" ca="1">SUM(INDEX(2122:2122,1,MAX(COLUMN($R:$R),COLUMN()-($H2103-1))):CE2125)</f>
        <v>#NUM!</v>
      </c>
      <c r="CF2126" s="93" t="e" cm="1">
        <f t="array" aca="1" ref="CF2126" ca="1">SUM(INDEX(2122:2122,1,MAX(COLUMN($R:$R),COLUMN()-($H2103-1))):CF2125)</f>
        <v>#NUM!</v>
      </c>
      <c r="CG2126" s="93" t="e" cm="1">
        <f t="array" aca="1" ref="CG2126" ca="1">SUM(INDEX(2122:2122,1,MAX(COLUMN($R:$R),COLUMN()-($H2103-1))):CG2125)</f>
        <v>#NUM!</v>
      </c>
      <c r="CH2126" s="93" t="e" cm="1">
        <f t="array" aca="1" ref="CH2126" ca="1">SUM(INDEX(2122:2122,1,MAX(COLUMN($R:$R),COLUMN()-($H2103-1))):CH2125)</f>
        <v>#NUM!</v>
      </c>
      <c r="CI2126" s="93" t="e" cm="1">
        <f t="array" aca="1" ref="CI2126" ca="1">SUM(INDEX(2122:2122,1,MAX(COLUMN($R:$R),COLUMN()-($H2103-1))):CI2125)</f>
        <v>#NUM!</v>
      </c>
      <c r="CJ2126" s="93" t="e" cm="1">
        <f t="array" aca="1" ref="CJ2126" ca="1">SUM(INDEX(2122:2122,1,MAX(COLUMN($R:$R),COLUMN()-($H2103-1))):CJ2125)</f>
        <v>#NUM!</v>
      </c>
      <c r="CK2126" s="93" t="e" cm="1">
        <f t="array" aca="1" ref="CK2126" ca="1">SUM(INDEX(2122:2122,1,MAX(COLUMN($R:$R),COLUMN()-($H2103-1))):CK2125)</f>
        <v>#NUM!</v>
      </c>
      <c r="CL2126" s="93" t="e" cm="1">
        <f t="array" aca="1" ref="CL2126" ca="1">SUM(INDEX(2122:2122,1,MAX(COLUMN($R:$R),COLUMN()-($H2103-1))):CL2125)</f>
        <v>#NUM!</v>
      </c>
    </row>
    <row r="2127" spans="2:90" x14ac:dyDescent="0.4">
      <c r="B2127" s="123"/>
      <c r="D2127" t="s">
        <v>764</v>
      </c>
      <c r="E2127" s="8" t="str">
        <f t="shared" ref="E2127" si="2607">ROW()&amp;" "&amp;D2127</f>
        <v>2127 LAMORTR-S</v>
      </c>
      <c r="H2127" s="27"/>
      <c r="J2127"/>
      <c r="K2127" s="308"/>
      <c r="L2127" s="308"/>
      <c r="M2127" s="308"/>
      <c r="N2127" s="308"/>
      <c r="O2127" s="308"/>
      <c r="P2127" s="308"/>
      <c r="R2127" s="28"/>
      <c r="S2127" s="93"/>
      <c r="T2127" s="93"/>
      <c r="U2127" s="93"/>
      <c r="V2127" s="93"/>
      <c r="W2127" s="93"/>
      <c r="X2127" s="93"/>
      <c r="Y2127" s="93"/>
      <c r="Z2127" s="93"/>
      <c r="AA2127" s="93"/>
      <c r="AB2127" s="93"/>
      <c r="AC2127" s="93"/>
      <c r="AD2127" s="93"/>
      <c r="AE2127" s="93"/>
      <c r="AF2127" s="93"/>
      <c r="AG2127" s="93"/>
      <c r="AH2127" s="93"/>
      <c r="AI2127" s="93"/>
      <c r="AJ2127" s="93"/>
      <c r="AK2127" s="93"/>
      <c r="AL2127" s="93"/>
      <c r="AM2127" s="93"/>
      <c r="AN2127" s="93"/>
      <c r="AO2127" s="93"/>
      <c r="AP2127" s="93"/>
      <c r="AQ2127" s="93"/>
      <c r="AR2127" s="93"/>
      <c r="AS2127" s="93"/>
      <c r="AT2127" s="93"/>
      <c r="AU2127" s="93"/>
      <c r="AV2127" s="93"/>
      <c r="AW2127" s="93"/>
      <c r="AX2127" s="93"/>
      <c r="AY2127" s="93"/>
      <c r="AZ2127" s="93"/>
      <c r="BA2127" s="93"/>
      <c r="BB2127" s="93"/>
      <c r="BC2127" s="93"/>
      <c r="BD2127" s="93"/>
      <c r="BE2127" s="93"/>
      <c r="BF2127" s="93"/>
      <c r="BG2127" s="93"/>
      <c r="BH2127" s="93"/>
      <c r="BI2127" s="93"/>
      <c r="BJ2127" s="93"/>
      <c r="BK2127" s="93"/>
      <c r="BL2127" s="93"/>
      <c r="BM2127" s="93"/>
      <c r="BN2127" s="93"/>
      <c r="BO2127" s="93"/>
      <c r="BP2127" s="93"/>
      <c r="BQ2127" s="93"/>
      <c r="BR2127" s="93"/>
      <c r="BS2127" s="93"/>
      <c r="BT2127" s="93"/>
      <c r="BU2127" s="93"/>
      <c r="BV2127" s="93"/>
      <c r="BW2127" s="93"/>
      <c r="BX2127" s="93"/>
      <c r="BY2127" s="93"/>
      <c r="BZ2127" s="93"/>
      <c r="CA2127" s="93"/>
      <c r="CB2127" s="93"/>
      <c r="CC2127" s="93"/>
      <c r="CD2127" s="93"/>
      <c r="CE2127" s="93"/>
      <c r="CF2127" s="93"/>
      <c r="CG2127" s="93"/>
      <c r="CH2127" s="93"/>
      <c r="CI2127" s="93"/>
      <c r="CJ2127" s="93"/>
      <c r="CK2127" s="93"/>
      <c r="CL2127" s="93"/>
    </row>
    <row r="2128" spans="2:90" x14ac:dyDescent="0.4">
      <c r="B2128" s="132" t="str">
        <f>B2093</f>
        <v>(Primary label)</v>
      </c>
      <c r="D2128" t="s">
        <v>764</v>
      </c>
      <c r="E2128" s="8" t="str">
        <f t="shared" si="2562"/>
        <v>2128 LAMORTR-S</v>
      </c>
      <c r="G2128" t="s">
        <v>332</v>
      </c>
      <c r="H2128" s="27"/>
      <c r="I2128" s="78"/>
      <c r="J2128" s="78"/>
      <c r="K2128" s="33"/>
      <c r="L2128" s="33"/>
      <c r="M2128" s="33"/>
      <c r="N2128" s="33"/>
      <c r="O2128" s="33"/>
      <c r="P2128" s="33"/>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row>
    <row r="2129" spans="2:90" x14ac:dyDescent="0.4">
      <c r="B2129" s="132" t="str">
        <f>B2094</f>
        <v>primary unit</v>
      </c>
      <c r="D2129" t="s">
        <v>764</v>
      </c>
      <c r="E2129" s="8" t="str">
        <f>ROW()&amp;" "&amp;D2129</f>
        <v>2129 LAMORTR-S</v>
      </c>
      <c r="G2129" t="s">
        <v>332</v>
      </c>
      <c r="H2129" s="27"/>
      <c r="I2129" s="78"/>
      <c r="J2129" s="78"/>
      <c r="K2129" s="33"/>
      <c r="L2129" s="33"/>
      <c r="M2129" s="33"/>
      <c r="N2129" s="33"/>
      <c r="O2129" s="33"/>
      <c r="P2129" s="33"/>
      <c r="R2129" s="33"/>
      <c r="S2129" s="77"/>
      <c r="T2129" s="77"/>
      <c r="U2129" s="77"/>
      <c r="V2129" s="77"/>
      <c r="W2129" s="77"/>
      <c r="X2129" s="77"/>
      <c r="Y2129" s="77"/>
      <c r="Z2129" s="77"/>
      <c r="AA2129" s="77"/>
      <c r="AB2129" s="77"/>
      <c r="AC2129" s="77"/>
      <c r="AD2129" s="77"/>
      <c r="AE2129" s="77"/>
      <c r="AF2129" s="77"/>
      <c r="AG2129" s="77"/>
      <c r="AH2129" s="77"/>
      <c r="AI2129" s="77"/>
      <c r="AJ2129" s="77"/>
      <c r="AK2129" s="77"/>
      <c r="AL2129" s="77"/>
      <c r="AM2129" s="77"/>
      <c r="AN2129" s="77"/>
      <c r="AO2129" s="77"/>
      <c r="AP2129" s="77"/>
      <c r="AQ2129" s="77"/>
      <c r="AR2129" s="77"/>
      <c r="AS2129" s="77"/>
      <c r="AT2129" s="77"/>
      <c r="AU2129" s="77"/>
      <c r="AV2129" s="77"/>
      <c r="AW2129" s="77"/>
      <c r="AX2129" s="77"/>
      <c r="AY2129" s="77"/>
      <c r="AZ2129" s="77"/>
      <c r="BA2129" s="77"/>
      <c r="BB2129" s="77"/>
      <c r="BC2129" s="77"/>
      <c r="BD2129" s="77"/>
      <c r="BE2129" s="77"/>
      <c r="BF2129" s="77"/>
      <c r="BG2129" s="77"/>
      <c r="BH2129" s="77"/>
      <c r="BI2129" s="77"/>
      <c r="BJ2129" s="77"/>
      <c r="BK2129" s="77"/>
      <c r="BL2129" s="77"/>
      <c r="BM2129" s="77"/>
      <c r="BN2129" s="77"/>
      <c r="BO2129" s="77"/>
      <c r="BP2129" s="77"/>
      <c r="BQ2129" s="77"/>
      <c r="BR2129" s="77"/>
      <c r="BS2129" s="77"/>
      <c r="BT2129" s="77"/>
      <c r="BU2129" s="77"/>
      <c r="BV2129" s="77"/>
      <c r="BW2129" s="77"/>
      <c r="BX2129" s="77"/>
      <c r="BY2129" s="77"/>
      <c r="BZ2129" s="77"/>
      <c r="CA2129" s="77"/>
      <c r="CB2129" s="77"/>
      <c r="CC2129" s="77"/>
      <c r="CD2129" s="77"/>
      <c r="CE2129" s="77"/>
      <c r="CF2129" s="77"/>
      <c r="CG2129" s="77"/>
      <c r="CH2129" s="77"/>
      <c r="CI2129" s="77"/>
      <c r="CJ2129" s="77"/>
      <c r="CK2129" s="77"/>
      <c r="CL2129" s="77"/>
    </row>
    <row r="2130" spans="2:90" x14ac:dyDescent="0.4">
      <c r="B2130" s="132" t="str">
        <f>B2095</f>
        <v>Primary revenue driver</v>
      </c>
      <c r="D2130" t="s">
        <v>764</v>
      </c>
      <c r="E2130" s="8" t="str">
        <f t="shared" si="2562"/>
        <v>2130 LAMORTR-S</v>
      </c>
      <c r="G2130" t="s">
        <v>332</v>
      </c>
      <c r="K2130" s="53"/>
      <c r="L2130" s="53"/>
      <c r="M2130" s="53"/>
      <c r="N2130" s="53"/>
      <c r="O2130" s="53"/>
      <c r="P2130" s="53"/>
      <c r="R2130" s="24"/>
      <c r="S2130" s="175" t="str">
        <f t="shared" ref="S2130" si="2608">S2095</f>
        <v>S$12</v>
      </c>
      <c r="T2130" s="175" t="str">
        <f t="shared" ref="T2130:AX2130" si="2609">T2095</f>
        <v>T$12</v>
      </c>
      <c r="U2130" s="175" t="str">
        <f t="shared" si="2609"/>
        <v>U$12</v>
      </c>
      <c r="V2130" s="175" t="str">
        <f t="shared" si="2609"/>
        <v>V$12</v>
      </c>
      <c r="W2130" s="175" t="str">
        <f t="shared" si="2609"/>
        <v>W$12</v>
      </c>
      <c r="X2130" s="175" t="str">
        <f t="shared" si="2609"/>
        <v>X$12</v>
      </c>
      <c r="Y2130" s="175" t="str">
        <f t="shared" si="2609"/>
        <v>Y$12</v>
      </c>
      <c r="Z2130" s="175" t="str">
        <f t="shared" si="2609"/>
        <v>Z$12</v>
      </c>
      <c r="AA2130" s="175" t="str">
        <f t="shared" si="2609"/>
        <v>AA$12</v>
      </c>
      <c r="AB2130" s="175" t="str">
        <f t="shared" si="2609"/>
        <v>AB$12</v>
      </c>
      <c r="AC2130" s="175" t="str">
        <f t="shared" si="2609"/>
        <v>AC$12</v>
      </c>
      <c r="AD2130" s="175" t="str">
        <f t="shared" si="2609"/>
        <v>AD$12</v>
      </c>
      <c r="AE2130" s="175" t="str">
        <f t="shared" si="2609"/>
        <v>AE$12</v>
      </c>
      <c r="AF2130" s="175" t="str">
        <f t="shared" si="2609"/>
        <v>AF$12</v>
      </c>
      <c r="AG2130" s="175" t="str">
        <f t="shared" si="2609"/>
        <v>AG$12</v>
      </c>
      <c r="AH2130" s="175" t="str">
        <f t="shared" si="2609"/>
        <v>AH$12</v>
      </c>
      <c r="AI2130" s="175" t="str">
        <f t="shared" si="2609"/>
        <v>AI$12</v>
      </c>
      <c r="AJ2130" s="175" t="str">
        <f t="shared" si="2609"/>
        <v>AJ$12</v>
      </c>
      <c r="AK2130" s="175" t="str">
        <f t="shared" si="2609"/>
        <v>AK$12</v>
      </c>
      <c r="AL2130" s="175" t="str">
        <f t="shared" si="2609"/>
        <v>AL$12</v>
      </c>
      <c r="AM2130" s="175" t="str">
        <f t="shared" si="2609"/>
        <v>AM$12</v>
      </c>
      <c r="AN2130" s="175" t="str">
        <f t="shared" si="2609"/>
        <v>AN$12</v>
      </c>
      <c r="AO2130" s="175" t="str">
        <f t="shared" si="2609"/>
        <v>AO$12</v>
      </c>
      <c r="AP2130" s="175" t="str">
        <f t="shared" si="2609"/>
        <v>AP$12</v>
      </c>
      <c r="AQ2130" s="175" t="str">
        <f t="shared" si="2609"/>
        <v>AQ$12</v>
      </c>
      <c r="AR2130" s="175" t="str">
        <f t="shared" si="2609"/>
        <v>AR$12</v>
      </c>
      <c r="AS2130" s="175" t="str">
        <f t="shared" si="2609"/>
        <v>AS$12</v>
      </c>
      <c r="AT2130" s="175" t="str">
        <f t="shared" si="2609"/>
        <v>AT$12</v>
      </c>
      <c r="AU2130" s="175" t="str">
        <f t="shared" si="2609"/>
        <v>AU$12</v>
      </c>
      <c r="AV2130" s="175" t="str">
        <f t="shared" si="2609"/>
        <v>AV$12</v>
      </c>
      <c r="AW2130" s="175" t="str">
        <f t="shared" si="2609"/>
        <v>AW$12</v>
      </c>
      <c r="AX2130" s="175" t="str">
        <f t="shared" si="2609"/>
        <v>AX$12</v>
      </c>
      <c r="AY2130" s="175" t="str">
        <f t="shared" ref="AY2130:CD2130" si="2610">AY2095</f>
        <v>AY$12</v>
      </c>
      <c r="AZ2130" s="175" t="str">
        <f t="shared" si="2610"/>
        <v>AZ$12</v>
      </c>
      <c r="BA2130" s="175" t="str">
        <f t="shared" si="2610"/>
        <v>BA$12</v>
      </c>
      <c r="BB2130" s="175" t="str">
        <f t="shared" si="2610"/>
        <v>BB$12</v>
      </c>
      <c r="BC2130" s="175" t="str">
        <f t="shared" si="2610"/>
        <v>BC$12</v>
      </c>
      <c r="BD2130" s="175" t="str">
        <f t="shared" si="2610"/>
        <v>BD$12</v>
      </c>
      <c r="BE2130" s="175" t="str">
        <f t="shared" si="2610"/>
        <v>BE$12</v>
      </c>
      <c r="BF2130" s="175" t="str">
        <f t="shared" si="2610"/>
        <v>BF$12</v>
      </c>
      <c r="BG2130" s="175" t="str">
        <f t="shared" si="2610"/>
        <v>BG$12</v>
      </c>
      <c r="BH2130" s="175" t="str">
        <f t="shared" si="2610"/>
        <v>BH$12</v>
      </c>
      <c r="BI2130" s="175" t="str">
        <f t="shared" si="2610"/>
        <v>BI$12</v>
      </c>
      <c r="BJ2130" s="175" t="str">
        <f t="shared" si="2610"/>
        <v>BJ$12</v>
      </c>
      <c r="BK2130" s="175" t="str">
        <f t="shared" si="2610"/>
        <v>BK$12</v>
      </c>
      <c r="BL2130" s="175" t="str">
        <f t="shared" si="2610"/>
        <v>BL$12</v>
      </c>
      <c r="BM2130" s="175" t="str">
        <f t="shared" si="2610"/>
        <v>BM$12</v>
      </c>
      <c r="BN2130" s="175" t="str">
        <f t="shared" si="2610"/>
        <v>BN$12</v>
      </c>
      <c r="BO2130" s="175" t="str">
        <f t="shared" si="2610"/>
        <v>BO$12</v>
      </c>
      <c r="BP2130" s="175" t="str">
        <f t="shared" si="2610"/>
        <v>BP$12</v>
      </c>
      <c r="BQ2130" s="175" t="str">
        <f t="shared" si="2610"/>
        <v>BQ$12</v>
      </c>
      <c r="BR2130" s="175" t="str">
        <f t="shared" si="2610"/>
        <v>BR$12</v>
      </c>
      <c r="BS2130" s="175" t="str">
        <f t="shared" si="2610"/>
        <v>BS$12</v>
      </c>
      <c r="BT2130" s="175" t="str">
        <f t="shared" si="2610"/>
        <v>BT$12</v>
      </c>
      <c r="BU2130" s="175" t="str">
        <f t="shared" si="2610"/>
        <v>BU$12</v>
      </c>
      <c r="BV2130" s="175" t="str">
        <f t="shared" si="2610"/>
        <v>BV$12</v>
      </c>
      <c r="BW2130" s="175" t="str">
        <f t="shared" si="2610"/>
        <v>BW$12</v>
      </c>
      <c r="BX2130" s="175" t="str">
        <f t="shared" si="2610"/>
        <v>BX$12</v>
      </c>
      <c r="BY2130" s="175" t="str">
        <f t="shared" si="2610"/>
        <v>BY$12</v>
      </c>
      <c r="BZ2130" s="175" t="str">
        <f t="shared" si="2610"/>
        <v>BZ$12</v>
      </c>
      <c r="CA2130" s="175" t="str">
        <f t="shared" si="2610"/>
        <v>CA$12</v>
      </c>
      <c r="CB2130" s="175" t="str">
        <f t="shared" si="2610"/>
        <v>CB$12</v>
      </c>
      <c r="CC2130" s="175" t="str">
        <f t="shared" si="2610"/>
        <v>CC$12</v>
      </c>
      <c r="CD2130" s="175" t="str">
        <f t="shared" si="2610"/>
        <v>CD$12</v>
      </c>
      <c r="CE2130" s="175" t="str">
        <f t="shared" ref="CE2130:CK2130" si="2611">CE2095</f>
        <v>CE$12</v>
      </c>
      <c r="CF2130" s="175" t="str">
        <f t="shared" si="2611"/>
        <v>CF$12</v>
      </c>
      <c r="CG2130" s="175" t="str">
        <f t="shared" si="2611"/>
        <v>CG$12</v>
      </c>
      <c r="CH2130" s="175" t="str">
        <f t="shared" si="2611"/>
        <v>CH$12</v>
      </c>
      <c r="CI2130" s="175" t="str">
        <f t="shared" si="2611"/>
        <v>CI$12</v>
      </c>
      <c r="CJ2130" s="175" t="str">
        <f t="shared" si="2611"/>
        <v>CJ$12</v>
      </c>
      <c r="CK2130" s="175" t="str">
        <f t="shared" si="2611"/>
        <v>CK$12</v>
      </c>
      <c r="CL2130" s="175" t="str">
        <f t="shared" ref="CL2130" si="2612">CL2095</f>
        <v>CL$12</v>
      </c>
    </row>
    <row r="2131" spans="2:90" x14ac:dyDescent="0.4">
      <c r="B2131" s="132" t="str">
        <f>B2096</f>
        <v>Primary volume driver</v>
      </c>
      <c r="D2131" t="s">
        <v>764</v>
      </c>
      <c r="E2131" s="8" t="str">
        <f t="shared" si="2562"/>
        <v>2131 LAMORTR-S</v>
      </c>
      <c r="G2131" t="s">
        <v>332</v>
      </c>
      <c r="H2131" s="12"/>
      <c r="I2131" s="60"/>
      <c r="J2131" s="60"/>
      <c r="K2131" s="15"/>
      <c r="L2131" s="15"/>
      <c r="M2131" s="15"/>
      <c r="N2131" s="15"/>
      <c r="O2131" s="15"/>
      <c r="P2131" s="15"/>
      <c r="R2131" s="15"/>
      <c r="S2131" s="175" t="str">
        <f t="shared" ref="S2131" si="2613">S2096</f>
        <v>S$13</v>
      </c>
      <c r="T2131" s="175" t="str">
        <f t="shared" ref="T2131:AX2131" si="2614">T2096</f>
        <v>T$13</v>
      </c>
      <c r="U2131" s="175" t="str">
        <f t="shared" si="2614"/>
        <v>U$13</v>
      </c>
      <c r="V2131" s="175" t="str">
        <f t="shared" si="2614"/>
        <v>V$13</v>
      </c>
      <c r="W2131" s="175" t="str">
        <f t="shared" si="2614"/>
        <v>W$13</v>
      </c>
      <c r="X2131" s="175" t="str">
        <f t="shared" si="2614"/>
        <v>X$13</v>
      </c>
      <c r="Y2131" s="175" t="str">
        <f t="shared" si="2614"/>
        <v>Y$13</v>
      </c>
      <c r="Z2131" s="175" t="str">
        <f t="shared" si="2614"/>
        <v>Z$13</v>
      </c>
      <c r="AA2131" s="175" t="str">
        <f t="shared" si="2614"/>
        <v>AA$13</v>
      </c>
      <c r="AB2131" s="175" t="str">
        <f t="shared" si="2614"/>
        <v>AB$13</v>
      </c>
      <c r="AC2131" s="175" t="str">
        <f t="shared" si="2614"/>
        <v>AC$13</v>
      </c>
      <c r="AD2131" s="175" t="str">
        <f t="shared" si="2614"/>
        <v>AD$13</v>
      </c>
      <c r="AE2131" s="175" t="str">
        <f t="shared" si="2614"/>
        <v>AE$13</v>
      </c>
      <c r="AF2131" s="175" t="str">
        <f t="shared" si="2614"/>
        <v>AF$13</v>
      </c>
      <c r="AG2131" s="175" t="str">
        <f t="shared" si="2614"/>
        <v>AG$13</v>
      </c>
      <c r="AH2131" s="175" t="str">
        <f t="shared" si="2614"/>
        <v>AH$13</v>
      </c>
      <c r="AI2131" s="175" t="str">
        <f t="shared" si="2614"/>
        <v>AI$13</v>
      </c>
      <c r="AJ2131" s="175" t="str">
        <f t="shared" si="2614"/>
        <v>AJ$13</v>
      </c>
      <c r="AK2131" s="175" t="str">
        <f t="shared" si="2614"/>
        <v>AK$13</v>
      </c>
      <c r="AL2131" s="175" t="str">
        <f t="shared" si="2614"/>
        <v>AL$13</v>
      </c>
      <c r="AM2131" s="175" t="str">
        <f t="shared" si="2614"/>
        <v>AM$13</v>
      </c>
      <c r="AN2131" s="175" t="str">
        <f t="shared" si="2614"/>
        <v>AN$13</v>
      </c>
      <c r="AO2131" s="175" t="str">
        <f t="shared" si="2614"/>
        <v>AO$13</v>
      </c>
      <c r="AP2131" s="175" t="str">
        <f t="shared" si="2614"/>
        <v>AP$13</v>
      </c>
      <c r="AQ2131" s="175" t="str">
        <f t="shared" si="2614"/>
        <v>AQ$13</v>
      </c>
      <c r="AR2131" s="175" t="str">
        <f t="shared" si="2614"/>
        <v>AR$13</v>
      </c>
      <c r="AS2131" s="175" t="str">
        <f t="shared" si="2614"/>
        <v>AS$13</v>
      </c>
      <c r="AT2131" s="175" t="str">
        <f t="shared" si="2614"/>
        <v>AT$13</v>
      </c>
      <c r="AU2131" s="175" t="str">
        <f t="shared" si="2614"/>
        <v>AU$13</v>
      </c>
      <c r="AV2131" s="175" t="str">
        <f t="shared" si="2614"/>
        <v>AV$13</v>
      </c>
      <c r="AW2131" s="175" t="str">
        <f t="shared" si="2614"/>
        <v>AW$13</v>
      </c>
      <c r="AX2131" s="175" t="str">
        <f t="shared" si="2614"/>
        <v>AX$13</v>
      </c>
      <c r="AY2131" s="175" t="str">
        <f t="shared" ref="AY2131:CD2131" si="2615">AY2096</f>
        <v>AY$13</v>
      </c>
      <c r="AZ2131" s="175" t="str">
        <f t="shared" si="2615"/>
        <v>AZ$13</v>
      </c>
      <c r="BA2131" s="175" t="str">
        <f t="shared" si="2615"/>
        <v>BA$13</v>
      </c>
      <c r="BB2131" s="175" t="str">
        <f t="shared" si="2615"/>
        <v>BB$13</v>
      </c>
      <c r="BC2131" s="175" t="str">
        <f t="shared" si="2615"/>
        <v>BC$13</v>
      </c>
      <c r="BD2131" s="175" t="str">
        <f t="shared" si="2615"/>
        <v>BD$13</v>
      </c>
      <c r="BE2131" s="175" t="str">
        <f t="shared" si="2615"/>
        <v>BE$13</v>
      </c>
      <c r="BF2131" s="175" t="str">
        <f t="shared" si="2615"/>
        <v>BF$13</v>
      </c>
      <c r="BG2131" s="175" t="str">
        <f t="shared" si="2615"/>
        <v>BG$13</v>
      </c>
      <c r="BH2131" s="175" t="str">
        <f t="shared" si="2615"/>
        <v>BH$13</v>
      </c>
      <c r="BI2131" s="175" t="str">
        <f t="shared" si="2615"/>
        <v>BI$13</v>
      </c>
      <c r="BJ2131" s="175" t="str">
        <f t="shared" si="2615"/>
        <v>BJ$13</v>
      </c>
      <c r="BK2131" s="175" t="str">
        <f t="shared" si="2615"/>
        <v>BK$13</v>
      </c>
      <c r="BL2131" s="175" t="str">
        <f t="shared" si="2615"/>
        <v>BL$13</v>
      </c>
      <c r="BM2131" s="175" t="str">
        <f t="shared" si="2615"/>
        <v>BM$13</v>
      </c>
      <c r="BN2131" s="175" t="str">
        <f t="shared" si="2615"/>
        <v>BN$13</v>
      </c>
      <c r="BO2131" s="175" t="str">
        <f t="shared" si="2615"/>
        <v>BO$13</v>
      </c>
      <c r="BP2131" s="175" t="str">
        <f t="shared" si="2615"/>
        <v>BP$13</v>
      </c>
      <c r="BQ2131" s="175" t="str">
        <f t="shared" si="2615"/>
        <v>BQ$13</v>
      </c>
      <c r="BR2131" s="175" t="str">
        <f t="shared" si="2615"/>
        <v>BR$13</v>
      </c>
      <c r="BS2131" s="175" t="str">
        <f t="shared" si="2615"/>
        <v>BS$13</v>
      </c>
      <c r="BT2131" s="175" t="str">
        <f t="shared" si="2615"/>
        <v>BT$13</v>
      </c>
      <c r="BU2131" s="175" t="str">
        <f t="shared" si="2615"/>
        <v>BU$13</v>
      </c>
      <c r="BV2131" s="175" t="str">
        <f t="shared" si="2615"/>
        <v>BV$13</v>
      </c>
      <c r="BW2131" s="175" t="str">
        <f t="shared" si="2615"/>
        <v>BW$13</v>
      </c>
      <c r="BX2131" s="175" t="str">
        <f t="shared" si="2615"/>
        <v>BX$13</v>
      </c>
      <c r="BY2131" s="175" t="str">
        <f t="shared" si="2615"/>
        <v>BY$13</v>
      </c>
      <c r="BZ2131" s="175" t="str">
        <f t="shared" si="2615"/>
        <v>BZ$13</v>
      </c>
      <c r="CA2131" s="175" t="str">
        <f t="shared" si="2615"/>
        <v>CA$13</v>
      </c>
      <c r="CB2131" s="175" t="str">
        <f t="shared" si="2615"/>
        <v>CB$13</v>
      </c>
      <c r="CC2131" s="175" t="str">
        <f t="shared" si="2615"/>
        <v>CC$13</v>
      </c>
      <c r="CD2131" s="175" t="str">
        <f t="shared" si="2615"/>
        <v>CD$13</v>
      </c>
      <c r="CE2131" s="175" t="str">
        <f t="shared" ref="CE2131:CK2131" si="2616">CE2096</f>
        <v>CE$13</v>
      </c>
      <c r="CF2131" s="175" t="str">
        <f t="shared" si="2616"/>
        <v>CF$13</v>
      </c>
      <c r="CG2131" s="175" t="str">
        <f t="shared" si="2616"/>
        <v>CG$13</v>
      </c>
      <c r="CH2131" s="175" t="str">
        <f t="shared" si="2616"/>
        <v>CH$13</v>
      </c>
      <c r="CI2131" s="175" t="str">
        <f t="shared" si="2616"/>
        <v>CI$13</v>
      </c>
      <c r="CJ2131" s="175" t="str">
        <f t="shared" si="2616"/>
        <v>CJ$13</v>
      </c>
      <c r="CK2131" s="175" t="str">
        <f t="shared" si="2616"/>
        <v>CK$13</v>
      </c>
      <c r="CL2131" s="175" t="str">
        <f t="shared" ref="CL2131" si="2617">CL2096</f>
        <v>CL$13</v>
      </c>
    </row>
    <row r="2132" spans="2:90" x14ac:dyDescent="0.4">
      <c r="B2132" s="187" t="str">
        <f>B2101</f>
        <v>Revenue driven amortizing loan - no defaults:</v>
      </c>
      <c r="D2132" t="s">
        <v>764</v>
      </c>
      <c r="E2132" s="8" t="str">
        <f t="shared" si="2562"/>
        <v>2132 LAMORTR-S</v>
      </c>
      <c r="G2132" t="s">
        <v>332</v>
      </c>
      <c r="H2132" s="12"/>
      <c r="I2132" s="60"/>
      <c r="J2132" s="60"/>
      <c r="K2132" s="15"/>
      <c r="L2132" s="15"/>
      <c r="M2132" s="15"/>
      <c r="N2132" s="15"/>
      <c r="O2132" s="15"/>
      <c r="P2132" s="15"/>
      <c r="R2132" s="15"/>
      <c r="S2132" s="175">
        <f t="shared" ref="S2132" si="2618">S2097</f>
        <v>0</v>
      </c>
      <c r="T2132" s="175">
        <f t="shared" ref="T2132:AX2132" si="2619">T2097</f>
        <v>0</v>
      </c>
      <c r="U2132" s="175">
        <f t="shared" si="2619"/>
        <v>0</v>
      </c>
      <c r="V2132" s="175">
        <f t="shared" si="2619"/>
        <v>0</v>
      </c>
      <c r="W2132" s="175">
        <f t="shared" si="2619"/>
        <v>0</v>
      </c>
      <c r="X2132" s="175">
        <f t="shared" si="2619"/>
        <v>0</v>
      </c>
      <c r="Y2132" s="175">
        <f t="shared" si="2619"/>
        <v>0</v>
      </c>
      <c r="Z2132" s="175">
        <f t="shared" si="2619"/>
        <v>0</v>
      </c>
      <c r="AA2132" s="175">
        <f t="shared" si="2619"/>
        <v>0</v>
      </c>
      <c r="AB2132" s="175">
        <f t="shared" si="2619"/>
        <v>0</v>
      </c>
      <c r="AC2132" s="175">
        <f t="shared" si="2619"/>
        <v>0</v>
      </c>
      <c r="AD2132" s="175">
        <f t="shared" si="2619"/>
        <v>0</v>
      </c>
      <c r="AE2132" s="175">
        <f t="shared" si="2619"/>
        <v>0</v>
      </c>
      <c r="AF2132" s="175">
        <f t="shared" si="2619"/>
        <v>0</v>
      </c>
      <c r="AG2132" s="175">
        <f t="shared" si="2619"/>
        <v>0</v>
      </c>
      <c r="AH2132" s="175">
        <f t="shared" si="2619"/>
        <v>0</v>
      </c>
      <c r="AI2132" s="175">
        <f t="shared" si="2619"/>
        <v>0</v>
      </c>
      <c r="AJ2132" s="175">
        <f t="shared" si="2619"/>
        <v>0</v>
      </c>
      <c r="AK2132" s="175">
        <f t="shared" si="2619"/>
        <v>0</v>
      </c>
      <c r="AL2132" s="175">
        <f t="shared" si="2619"/>
        <v>0</v>
      </c>
      <c r="AM2132" s="175">
        <f t="shared" si="2619"/>
        <v>0</v>
      </c>
      <c r="AN2132" s="175">
        <f t="shared" si="2619"/>
        <v>0</v>
      </c>
      <c r="AO2132" s="175">
        <f t="shared" si="2619"/>
        <v>0</v>
      </c>
      <c r="AP2132" s="175">
        <f t="shared" si="2619"/>
        <v>0</v>
      </c>
      <c r="AQ2132" s="175">
        <f t="shared" si="2619"/>
        <v>0</v>
      </c>
      <c r="AR2132" s="175">
        <f t="shared" si="2619"/>
        <v>0</v>
      </c>
      <c r="AS2132" s="175">
        <f t="shared" si="2619"/>
        <v>0</v>
      </c>
      <c r="AT2132" s="175">
        <f t="shared" si="2619"/>
        <v>0</v>
      </c>
      <c r="AU2132" s="175">
        <f t="shared" si="2619"/>
        <v>0</v>
      </c>
      <c r="AV2132" s="175">
        <f t="shared" si="2619"/>
        <v>0</v>
      </c>
      <c r="AW2132" s="175">
        <f t="shared" si="2619"/>
        <v>0</v>
      </c>
      <c r="AX2132" s="175">
        <f t="shared" si="2619"/>
        <v>0</v>
      </c>
      <c r="AY2132" s="175">
        <f t="shared" ref="AY2132:CD2132" si="2620">AY2097</f>
        <v>0</v>
      </c>
      <c r="AZ2132" s="175">
        <f t="shared" si="2620"/>
        <v>0</v>
      </c>
      <c r="BA2132" s="175">
        <f t="shared" si="2620"/>
        <v>0</v>
      </c>
      <c r="BB2132" s="175">
        <f t="shared" si="2620"/>
        <v>0</v>
      </c>
      <c r="BC2132" s="175">
        <f t="shared" si="2620"/>
        <v>0</v>
      </c>
      <c r="BD2132" s="175">
        <f t="shared" si="2620"/>
        <v>0</v>
      </c>
      <c r="BE2132" s="175">
        <f t="shared" si="2620"/>
        <v>0</v>
      </c>
      <c r="BF2132" s="175">
        <f t="shared" si="2620"/>
        <v>0</v>
      </c>
      <c r="BG2132" s="175">
        <f t="shared" si="2620"/>
        <v>0</v>
      </c>
      <c r="BH2132" s="175">
        <f t="shared" si="2620"/>
        <v>0</v>
      </c>
      <c r="BI2132" s="175">
        <f t="shared" si="2620"/>
        <v>0</v>
      </c>
      <c r="BJ2132" s="175">
        <f t="shared" si="2620"/>
        <v>0</v>
      </c>
      <c r="BK2132" s="175">
        <f t="shared" si="2620"/>
        <v>0</v>
      </c>
      <c r="BL2132" s="175">
        <f t="shared" si="2620"/>
        <v>0</v>
      </c>
      <c r="BM2132" s="175">
        <f t="shared" si="2620"/>
        <v>0</v>
      </c>
      <c r="BN2132" s="175">
        <f t="shared" si="2620"/>
        <v>0</v>
      </c>
      <c r="BO2132" s="175">
        <f t="shared" si="2620"/>
        <v>0</v>
      </c>
      <c r="BP2132" s="175">
        <f t="shared" si="2620"/>
        <v>0</v>
      </c>
      <c r="BQ2132" s="175">
        <f t="shared" si="2620"/>
        <v>0</v>
      </c>
      <c r="BR2132" s="175">
        <f t="shared" si="2620"/>
        <v>0</v>
      </c>
      <c r="BS2132" s="175">
        <f t="shared" si="2620"/>
        <v>0</v>
      </c>
      <c r="BT2132" s="175">
        <f t="shared" si="2620"/>
        <v>0</v>
      </c>
      <c r="BU2132" s="175">
        <f t="shared" si="2620"/>
        <v>0</v>
      </c>
      <c r="BV2132" s="175">
        <f t="shared" si="2620"/>
        <v>0</v>
      </c>
      <c r="BW2132" s="175">
        <f t="shared" si="2620"/>
        <v>0</v>
      </c>
      <c r="BX2132" s="175">
        <f t="shared" si="2620"/>
        <v>0</v>
      </c>
      <c r="BY2132" s="175">
        <f t="shared" si="2620"/>
        <v>0</v>
      </c>
      <c r="BZ2132" s="175">
        <f t="shared" si="2620"/>
        <v>0</v>
      </c>
      <c r="CA2132" s="175">
        <f t="shared" si="2620"/>
        <v>0</v>
      </c>
      <c r="CB2132" s="175">
        <f t="shared" si="2620"/>
        <v>0</v>
      </c>
      <c r="CC2132" s="175">
        <f t="shared" si="2620"/>
        <v>0</v>
      </c>
      <c r="CD2132" s="175">
        <f t="shared" si="2620"/>
        <v>0</v>
      </c>
      <c r="CE2132" s="175">
        <f t="shared" ref="CE2132:CK2132" si="2621">CE2097</f>
        <v>0</v>
      </c>
      <c r="CF2132" s="175">
        <f t="shared" si="2621"/>
        <v>0</v>
      </c>
      <c r="CG2132" s="175">
        <f t="shared" si="2621"/>
        <v>0</v>
      </c>
      <c r="CH2132" s="175">
        <f t="shared" si="2621"/>
        <v>0</v>
      </c>
      <c r="CI2132" s="175">
        <f t="shared" si="2621"/>
        <v>0</v>
      </c>
      <c r="CJ2132" s="175">
        <f t="shared" si="2621"/>
        <v>0</v>
      </c>
      <c r="CK2132" s="175">
        <f t="shared" si="2621"/>
        <v>0</v>
      </c>
      <c r="CL2132" s="175">
        <f t="shared" ref="CL2132" si="2622">CL2097</f>
        <v>0</v>
      </c>
    </row>
    <row r="2133" spans="2:90" x14ac:dyDescent="0.4">
      <c r="B2133" s="235" t="str">
        <f>IFERROR(SUBSTITUTE(TRIM(MID(B2101, SEARCH("-", B2101) + 1, LEN(B2101))),":",""),"no unit")</f>
        <v>no defaults</v>
      </c>
      <c r="D2133" t="s">
        <v>764</v>
      </c>
      <c r="E2133" s="8" t="str">
        <f t="shared" ref="E2133" si="2623">ROW()&amp;" "&amp;D2133</f>
        <v>2133 LAMORTR-S</v>
      </c>
      <c r="G2133" t="s">
        <v>332</v>
      </c>
      <c r="H2133" s="12"/>
      <c r="I2133" s="60"/>
      <c r="J2133" s="60"/>
      <c r="K2133" s="15"/>
      <c r="L2133" s="15"/>
      <c r="M2133" s="15"/>
      <c r="N2133" s="15"/>
      <c r="O2133" s="15"/>
      <c r="P2133" s="15"/>
      <c r="R2133" s="15"/>
      <c r="S2133" s="175"/>
      <c r="T2133" s="175"/>
      <c r="U2133" s="175"/>
      <c r="V2133" s="175"/>
      <c r="W2133" s="175"/>
      <c r="X2133" s="175"/>
      <c r="Y2133" s="175"/>
      <c r="Z2133" s="175"/>
      <c r="AA2133" s="175"/>
      <c r="AB2133" s="175"/>
      <c r="AC2133" s="175"/>
      <c r="AD2133" s="175"/>
      <c r="AE2133" s="175"/>
      <c r="AF2133" s="175"/>
      <c r="AG2133" s="175"/>
      <c r="AH2133" s="175"/>
      <c r="AI2133" s="175"/>
      <c r="AJ2133" s="175"/>
      <c r="AK2133" s="175"/>
      <c r="AL2133" s="175"/>
      <c r="AM2133" s="175"/>
      <c r="AN2133" s="175"/>
      <c r="AO2133" s="175"/>
      <c r="AP2133" s="175"/>
      <c r="AQ2133" s="175"/>
      <c r="AR2133" s="175"/>
      <c r="AS2133" s="175"/>
      <c r="AT2133" s="175"/>
      <c r="AU2133" s="175"/>
      <c r="AV2133" s="175"/>
      <c r="AW2133" s="175"/>
      <c r="AX2133" s="175"/>
      <c r="AY2133" s="175"/>
      <c r="AZ2133" s="175"/>
      <c r="BA2133" s="175"/>
      <c r="BB2133" s="175"/>
      <c r="BC2133" s="175"/>
      <c r="BD2133" s="175"/>
      <c r="BE2133" s="175"/>
      <c r="BF2133" s="175"/>
      <c r="BG2133" s="175"/>
      <c r="BH2133" s="175"/>
      <c r="BI2133" s="175"/>
      <c r="BJ2133" s="175"/>
      <c r="BK2133" s="175"/>
      <c r="BL2133" s="175"/>
      <c r="BM2133" s="175"/>
      <c r="BN2133" s="175"/>
      <c r="BO2133" s="175"/>
      <c r="BP2133" s="175"/>
      <c r="BQ2133" s="175"/>
      <c r="BR2133" s="175"/>
      <c r="BS2133" s="175"/>
      <c r="BT2133" s="175"/>
      <c r="BU2133" s="175"/>
      <c r="BV2133" s="175"/>
      <c r="BW2133" s="175"/>
      <c r="BX2133" s="175"/>
      <c r="BY2133" s="175"/>
      <c r="BZ2133" s="175"/>
      <c r="CA2133" s="175"/>
      <c r="CB2133" s="175"/>
      <c r="CC2133" s="175"/>
      <c r="CD2133" s="175"/>
      <c r="CE2133" s="175"/>
      <c r="CF2133" s="175"/>
      <c r="CG2133" s="175"/>
      <c r="CH2133" s="175"/>
      <c r="CI2133" s="175"/>
      <c r="CJ2133" s="175"/>
      <c r="CK2133" s="175"/>
      <c r="CL2133" s="175"/>
    </row>
    <row r="2134" spans="2:90" x14ac:dyDescent="0.4">
      <c r="B2134" s="132" t="str">
        <f>B2099</f>
        <v>Secondary revenue driver</v>
      </c>
      <c r="D2134" t="s">
        <v>764</v>
      </c>
      <c r="E2134" s="8" t="str">
        <f t="shared" si="2562"/>
        <v>2134 LAMORTR-S</v>
      </c>
      <c r="G2134" t="s">
        <v>332</v>
      </c>
      <c r="H2134" s="12"/>
      <c r="I2134" s="60"/>
      <c r="J2134" s="60"/>
      <c r="K2134" s="15"/>
      <c r="L2134" s="15"/>
      <c r="M2134" s="15"/>
      <c r="N2134" s="15"/>
      <c r="O2134" s="15"/>
      <c r="P2134" s="15"/>
      <c r="R2134" s="15"/>
      <c r="S2134" s="4" t="str">
        <f t="shared" ref="S2134" si="2624">ADDRESS(ROW(S2115),COLUMN(S2115),2)</f>
        <v>S$2115</v>
      </c>
      <c r="T2134" s="4" t="str">
        <f t="shared" ref="T2134:AX2134" si="2625">ADDRESS(ROW(T2115),COLUMN(T2115),2)</f>
        <v>T$2115</v>
      </c>
      <c r="U2134" s="4" t="str">
        <f t="shared" si="2625"/>
        <v>U$2115</v>
      </c>
      <c r="V2134" s="4" t="str">
        <f t="shared" si="2625"/>
        <v>V$2115</v>
      </c>
      <c r="W2134" s="4" t="str">
        <f t="shared" si="2625"/>
        <v>W$2115</v>
      </c>
      <c r="X2134" s="4" t="str">
        <f t="shared" si="2625"/>
        <v>X$2115</v>
      </c>
      <c r="Y2134" s="4" t="str">
        <f t="shared" si="2625"/>
        <v>Y$2115</v>
      </c>
      <c r="Z2134" s="4" t="str">
        <f t="shared" si="2625"/>
        <v>Z$2115</v>
      </c>
      <c r="AA2134" s="4" t="str">
        <f t="shared" si="2625"/>
        <v>AA$2115</v>
      </c>
      <c r="AB2134" s="4" t="str">
        <f t="shared" si="2625"/>
        <v>AB$2115</v>
      </c>
      <c r="AC2134" s="4" t="str">
        <f t="shared" si="2625"/>
        <v>AC$2115</v>
      </c>
      <c r="AD2134" s="4" t="str">
        <f t="shared" si="2625"/>
        <v>AD$2115</v>
      </c>
      <c r="AE2134" s="4" t="str">
        <f t="shared" si="2625"/>
        <v>AE$2115</v>
      </c>
      <c r="AF2134" s="4" t="str">
        <f t="shared" si="2625"/>
        <v>AF$2115</v>
      </c>
      <c r="AG2134" s="4" t="str">
        <f t="shared" si="2625"/>
        <v>AG$2115</v>
      </c>
      <c r="AH2134" s="4" t="str">
        <f t="shared" si="2625"/>
        <v>AH$2115</v>
      </c>
      <c r="AI2134" s="4" t="str">
        <f t="shared" si="2625"/>
        <v>AI$2115</v>
      </c>
      <c r="AJ2134" s="4" t="str">
        <f t="shared" si="2625"/>
        <v>AJ$2115</v>
      </c>
      <c r="AK2134" s="4" t="str">
        <f t="shared" si="2625"/>
        <v>AK$2115</v>
      </c>
      <c r="AL2134" s="4" t="str">
        <f t="shared" si="2625"/>
        <v>AL$2115</v>
      </c>
      <c r="AM2134" s="4" t="str">
        <f t="shared" si="2625"/>
        <v>AM$2115</v>
      </c>
      <c r="AN2134" s="4" t="str">
        <f t="shared" si="2625"/>
        <v>AN$2115</v>
      </c>
      <c r="AO2134" s="4" t="str">
        <f t="shared" si="2625"/>
        <v>AO$2115</v>
      </c>
      <c r="AP2134" s="4" t="str">
        <f t="shared" si="2625"/>
        <v>AP$2115</v>
      </c>
      <c r="AQ2134" s="4" t="str">
        <f t="shared" si="2625"/>
        <v>AQ$2115</v>
      </c>
      <c r="AR2134" s="4" t="str">
        <f t="shared" si="2625"/>
        <v>AR$2115</v>
      </c>
      <c r="AS2134" s="4" t="str">
        <f t="shared" si="2625"/>
        <v>AS$2115</v>
      </c>
      <c r="AT2134" s="4" t="str">
        <f t="shared" si="2625"/>
        <v>AT$2115</v>
      </c>
      <c r="AU2134" s="4" t="str">
        <f t="shared" si="2625"/>
        <v>AU$2115</v>
      </c>
      <c r="AV2134" s="4" t="str">
        <f t="shared" si="2625"/>
        <v>AV$2115</v>
      </c>
      <c r="AW2134" s="4" t="str">
        <f t="shared" si="2625"/>
        <v>AW$2115</v>
      </c>
      <c r="AX2134" s="4" t="str">
        <f t="shared" si="2625"/>
        <v>AX$2115</v>
      </c>
      <c r="AY2134" s="4" t="str">
        <f t="shared" ref="AY2134:CD2134" si="2626">ADDRESS(ROW(AY2115),COLUMN(AY2115),2)</f>
        <v>AY$2115</v>
      </c>
      <c r="AZ2134" s="4" t="str">
        <f t="shared" si="2626"/>
        <v>AZ$2115</v>
      </c>
      <c r="BA2134" s="4" t="str">
        <f t="shared" si="2626"/>
        <v>BA$2115</v>
      </c>
      <c r="BB2134" s="4" t="str">
        <f t="shared" si="2626"/>
        <v>BB$2115</v>
      </c>
      <c r="BC2134" s="4" t="str">
        <f t="shared" si="2626"/>
        <v>BC$2115</v>
      </c>
      <c r="BD2134" s="4" t="str">
        <f t="shared" si="2626"/>
        <v>BD$2115</v>
      </c>
      <c r="BE2134" s="4" t="str">
        <f t="shared" si="2626"/>
        <v>BE$2115</v>
      </c>
      <c r="BF2134" s="4" t="str">
        <f t="shared" si="2626"/>
        <v>BF$2115</v>
      </c>
      <c r="BG2134" s="4" t="str">
        <f t="shared" si="2626"/>
        <v>BG$2115</v>
      </c>
      <c r="BH2134" s="4" t="str">
        <f t="shared" si="2626"/>
        <v>BH$2115</v>
      </c>
      <c r="BI2134" s="4" t="str">
        <f t="shared" si="2626"/>
        <v>BI$2115</v>
      </c>
      <c r="BJ2134" s="4" t="str">
        <f t="shared" si="2626"/>
        <v>BJ$2115</v>
      </c>
      <c r="BK2134" s="4" t="str">
        <f t="shared" si="2626"/>
        <v>BK$2115</v>
      </c>
      <c r="BL2134" s="4" t="str">
        <f t="shared" si="2626"/>
        <v>BL$2115</v>
      </c>
      <c r="BM2134" s="4" t="str">
        <f t="shared" si="2626"/>
        <v>BM$2115</v>
      </c>
      <c r="BN2134" s="4" t="str">
        <f t="shared" si="2626"/>
        <v>BN$2115</v>
      </c>
      <c r="BO2134" s="4" t="str">
        <f t="shared" si="2626"/>
        <v>BO$2115</v>
      </c>
      <c r="BP2134" s="4" t="str">
        <f t="shared" si="2626"/>
        <v>BP$2115</v>
      </c>
      <c r="BQ2134" s="4" t="str">
        <f t="shared" si="2626"/>
        <v>BQ$2115</v>
      </c>
      <c r="BR2134" s="4" t="str">
        <f t="shared" si="2626"/>
        <v>BR$2115</v>
      </c>
      <c r="BS2134" s="4" t="str">
        <f t="shared" si="2626"/>
        <v>BS$2115</v>
      </c>
      <c r="BT2134" s="4" t="str">
        <f t="shared" si="2626"/>
        <v>BT$2115</v>
      </c>
      <c r="BU2134" s="4" t="str">
        <f t="shared" si="2626"/>
        <v>BU$2115</v>
      </c>
      <c r="BV2134" s="4" t="str">
        <f t="shared" si="2626"/>
        <v>BV$2115</v>
      </c>
      <c r="BW2134" s="4" t="str">
        <f t="shared" si="2626"/>
        <v>BW$2115</v>
      </c>
      <c r="BX2134" s="4" t="str">
        <f t="shared" si="2626"/>
        <v>BX$2115</v>
      </c>
      <c r="BY2134" s="4" t="str">
        <f t="shared" si="2626"/>
        <v>BY$2115</v>
      </c>
      <c r="BZ2134" s="4" t="str">
        <f t="shared" si="2626"/>
        <v>BZ$2115</v>
      </c>
      <c r="CA2134" s="4" t="str">
        <f t="shared" si="2626"/>
        <v>CA$2115</v>
      </c>
      <c r="CB2134" s="4" t="str">
        <f t="shared" si="2626"/>
        <v>CB$2115</v>
      </c>
      <c r="CC2134" s="4" t="str">
        <f t="shared" si="2626"/>
        <v>CC$2115</v>
      </c>
      <c r="CD2134" s="4" t="str">
        <f t="shared" si="2626"/>
        <v>CD$2115</v>
      </c>
      <c r="CE2134" s="4" t="str">
        <f t="shared" ref="CE2134:CK2134" si="2627">ADDRESS(ROW(CE2115),COLUMN(CE2115),2)</f>
        <v>CE$2115</v>
      </c>
      <c r="CF2134" s="4" t="str">
        <f t="shared" si="2627"/>
        <v>CF$2115</v>
      </c>
      <c r="CG2134" s="4" t="str">
        <f t="shared" si="2627"/>
        <v>CG$2115</v>
      </c>
      <c r="CH2134" s="4" t="str">
        <f t="shared" si="2627"/>
        <v>CH$2115</v>
      </c>
      <c r="CI2134" s="4" t="str">
        <f t="shared" si="2627"/>
        <v>CI$2115</v>
      </c>
      <c r="CJ2134" s="4" t="str">
        <f t="shared" si="2627"/>
        <v>CJ$2115</v>
      </c>
      <c r="CK2134" s="4" t="str">
        <f t="shared" si="2627"/>
        <v>CK$2115</v>
      </c>
      <c r="CL2134" s="4" t="str">
        <f t="shared" ref="CL2134" si="2628">ADDRESS(ROW(CL2115),COLUMN(CL2115),2)</f>
        <v>CL$2115</v>
      </c>
    </row>
    <row r="2135" spans="2:90" x14ac:dyDescent="0.4">
      <c r="B2135" s="132" t="str">
        <f>B2100</f>
        <v>Secondary volume driver</v>
      </c>
      <c r="D2135" t="s">
        <v>764</v>
      </c>
      <c r="E2135" s="8" t="str">
        <f t="shared" si="2562"/>
        <v>2135 LAMORTR-S</v>
      </c>
      <c r="G2135" t="s">
        <v>332</v>
      </c>
      <c r="H2135" s="12"/>
      <c r="I2135" s="60"/>
      <c r="J2135" s="60"/>
      <c r="K2135" s="15"/>
      <c r="L2135" s="15"/>
      <c r="M2135" s="15"/>
      <c r="N2135" s="15"/>
      <c r="O2135" s="15"/>
      <c r="P2135" s="15"/>
      <c r="R2135" s="15"/>
      <c r="S2135" s="175" t="str">
        <f t="shared" ref="S2135" si="2629">S2100</f>
        <v>S$15</v>
      </c>
      <c r="T2135" s="175" t="str">
        <f t="shared" ref="T2135:AX2135" si="2630">T2100</f>
        <v>T$15</v>
      </c>
      <c r="U2135" s="175" t="str">
        <f t="shared" si="2630"/>
        <v>U$15</v>
      </c>
      <c r="V2135" s="175" t="str">
        <f t="shared" si="2630"/>
        <v>V$15</v>
      </c>
      <c r="W2135" s="175" t="str">
        <f t="shared" si="2630"/>
        <v>W$15</v>
      </c>
      <c r="X2135" s="175" t="str">
        <f t="shared" si="2630"/>
        <v>X$15</v>
      </c>
      <c r="Y2135" s="175" t="str">
        <f t="shared" si="2630"/>
        <v>Y$15</v>
      </c>
      <c r="Z2135" s="175" t="str">
        <f t="shared" si="2630"/>
        <v>Z$15</v>
      </c>
      <c r="AA2135" s="175" t="str">
        <f t="shared" si="2630"/>
        <v>AA$15</v>
      </c>
      <c r="AB2135" s="175" t="str">
        <f t="shared" si="2630"/>
        <v>AB$15</v>
      </c>
      <c r="AC2135" s="175" t="str">
        <f t="shared" si="2630"/>
        <v>AC$15</v>
      </c>
      <c r="AD2135" s="175" t="str">
        <f t="shared" si="2630"/>
        <v>AD$15</v>
      </c>
      <c r="AE2135" s="175" t="str">
        <f t="shared" si="2630"/>
        <v>AE$15</v>
      </c>
      <c r="AF2135" s="175" t="str">
        <f t="shared" si="2630"/>
        <v>AF$15</v>
      </c>
      <c r="AG2135" s="175" t="str">
        <f t="shared" si="2630"/>
        <v>AG$15</v>
      </c>
      <c r="AH2135" s="175" t="str">
        <f t="shared" si="2630"/>
        <v>AH$15</v>
      </c>
      <c r="AI2135" s="175" t="str">
        <f t="shared" si="2630"/>
        <v>AI$15</v>
      </c>
      <c r="AJ2135" s="175" t="str">
        <f t="shared" si="2630"/>
        <v>AJ$15</v>
      </c>
      <c r="AK2135" s="175" t="str">
        <f t="shared" si="2630"/>
        <v>AK$15</v>
      </c>
      <c r="AL2135" s="175" t="str">
        <f t="shared" si="2630"/>
        <v>AL$15</v>
      </c>
      <c r="AM2135" s="175" t="str">
        <f t="shared" si="2630"/>
        <v>AM$15</v>
      </c>
      <c r="AN2135" s="175" t="str">
        <f t="shared" si="2630"/>
        <v>AN$15</v>
      </c>
      <c r="AO2135" s="175" t="str">
        <f t="shared" si="2630"/>
        <v>AO$15</v>
      </c>
      <c r="AP2135" s="175" t="str">
        <f t="shared" si="2630"/>
        <v>AP$15</v>
      </c>
      <c r="AQ2135" s="175" t="str">
        <f t="shared" si="2630"/>
        <v>AQ$15</v>
      </c>
      <c r="AR2135" s="175" t="str">
        <f t="shared" si="2630"/>
        <v>AR$15</v>
      </c>
      <c r="AS2135" s="175" t="str">
        <f t="shared" si="2630"/>
        <v>AS$15</v>
      </c>
      <c r="AT2135" s="175" t="str">
        <f t="shared" si="2630"/>
        <v>AT$15</v>
      </c>
      <c r="AU2135" s="175" t="str">
        <f t="shared" si="2630"/>
        <v>AU$15</v>
      </c>
      <c r="AV2135" s="175" t="str">
        <f t="shared" si="2630"/>
        <v>AV$15</v>
      </c>
      <c r="AW2135" s="175" t="str">
        <f t="shared" si="2630"/>
        <v>AW$15</v>
      </c>
      <c r="AX2135" s="175" t="str">
        <f t="shared" si="2630"/>
        <v>AX$15</v>
      </c>
      <c r="AY2135" s="175" t="str">
        <f t="shared" ref="AY2135:CD2135" si="2631">AY2100</f>
        <v>AY$15</v>
      </c>
      <c r="AZ2135" s="175" t="str">
        <f t="shared" si="2631"/>
        <v>AZ$15</v>
      </c>
      <c r="BA2135" s="175" t="str">
        <f t="shared" si="2631"/>
        <v>BA$15</v>
      </c>
      <c r="BB2135" s="175" t="str">
        <f t="shared" si="2631"/>
        <v>BB$15</v>
      </c>
      <c r="BC2135" s="175" t="str">
        <f t="shared" si="2631"/>
        <v>BC$15</v>
      </c>
      <c r="BD2135" s="175" t="str">
        <f t="shared" si="2631"/>
        <v>BD$15</v>
      </c>
      <c r="BE2135" s="175" t="str">
        <f t="shared" si="2631"/>
        <v>BE$15</v>
      </c>
      <c r="BF2135" s="175" t="str">
        <f t="shared" si="2631"/>
        <v>BF$15</v>
      </c>
      <c r="BG2135" s="175" t="str">
        <f t="shared" si="2631"/>
        <v>BG$15</v>
      </c>
      <c r="BH2135" s="175" t="str">
        <f t="shared" si="2631"/>
        <v>BH$15</v>
      </c>
      <c r="BI2135" s="175" t="str">
        <f t="shared" si="2631"/>
        <v>BI$15</v>
      </c>
      <c r="BJ2135" s="175" t="str">
        <f t="shared" si="2631"/>
        <v>BJ$15</v>
      </c>
      <c r="BK2135" s="175" t="str">
        <f t="shared" si="2631"/>
        <v>BK$15</v>
      </c>
      <c r="BL2135" s="175" t="str">
        <f t="shared" si="2631"/>
        <v>BL$15</v>
      </c>
      <c r="BM2135" s="175" t="str">
        <f t="shared" si="2631"/>
        <v>BM$15</v>
      </c>
      <c r="BN2135" s="175" t="str">
        <f t="shared" si="2631"/>
        <v>BN$15</v>
      </c>
      <c r="BO2135" s="175" t="str">
        <f t="shared" si="2631"/>
        <v>BO$15</v>
      </c>
      <c r="BP2135" s="175" t="str">
        <f t="shared" si="2631"/>
        <v>BP$15</v>
      </c>
      <c r="BQ2135" s="175" t="str">
        <f t="shared" si="2631"/>
        <v>BQ$15</v>
      </c>
      <c r="BR2135" s="175" t="str">
        <f t="shared" si="2631"/>
        <v>BR$15</v>
      </c>
      <c r="BS2135" s="175" t="str">
        <f t="shared" si="2631"/>
        <v>BS$15</v>
      </c>
      <c r="BT2135" s="175" t="str">
        <f t="shared" si="2631"/>
        <v>BT$15</v>
      </c>
      <c r="BU2135" s="175" t="str">
        <f t="shared" si="2631"/>
        <v>BU$15</v>
      </c>
      <c r="BV2135" s="175" t="str">
        <f t="shared" si="2631"/>
        <v>BV$15</v>
      </c>
      <c r="BW2135" s="175" t="str">
        <f t="shared" si="2631"/>
        <v>BW$15</v>
      </c>
      <c r="BX2135" s="175" t="str">
        <f t="shared" si="2631"/>
        <v>BX$15</v>
      </c>
      <c r="BY2135" s="175" t="str">
        <f t="shared" si="2631"/>
        <v>BY$15</v>
      </c>
      <c r="BZ2135" s="175" t="str">
        <f t="shared" si="2631"/>
        <v>BZ$15</v>
      </c>
      <c r="CA2135" s="175" t="str">
        <f t="shared" si="2631"/>
        <v>CA$15</v>
      </c>
      <c r="CB2135" s="175" t="str">
        <f t="shared" si="2631"/>
        <v>CB$15</v>
      </c>
      <c r="CC2135" s="175" t="str">
        <f t="shared" si="2631"/>
        <v>CC$15</v>
      </c>
      <c r="CD2135" s="175" t="str">
        <f t="shared" si="2631"/>
        <v>CD$15</v>
      </c>
      <c r="CE2135" s="175" t="str">
        <f t="shared" ref="CE2135:CK2135" si="2632">CE2100</f>
        <v>CE$15</v>
      </c>
      <c r="CF2135" s="175" t="str">
        <f t="shared" si="2632"/>
        <v>CF$15</v>
      </c>
      <c r="CG2135" s="175" t="str">
        <f t="shared" si="2632"/>
        <v>CG$15</v>
      </c>
      <c r="CH2135" s="175" t="str">
        <f t="shared" si="2632"/>
        <v>CH$15</v>
      </c>
      <c r="CI2135" s="175" t="str">
        <f t="shared" si="2632"/>
        <v>CI$15</v>
      </c>
      <c r="CJ2135" s="175" t="str">
        <f t="shared" si="2632"/>
        <v>CJ$15</v>
      </c>
      <c r="CK2135" s="175" t="str">
        <f t="shared" si="2632"/>
        <v>CK$15</v>
      </c>
      <c r="CL2135" s="175" t="str">
        <f t="shared" ref="CL2135" si="2633">CL2100</f>
        <v>CL$15</v>
      </c>
    </row>
    <row r="2136" spans="2:90" x14ac:dyDescent="0.4">
      <c r="E2136" s="8"/>
      <c r="H2136" s="12"/>
      <c r="I2136" s="60"/>
      <c r="J2136" s="60"/>
      <c r="K2136" s="15"/>
      <c r="L2136" s="15"/>
      <c r="M2136" s="15"/>
      <c r="N2136" s="15"/>
      <c r="O2136" s="15"/>
      <c r="P2136" s="15"/>
      <c r="R2136" s="15"/>
      <c r="S2136" s="76"/>
      <c r="T2136" s="76"/>
      <c r="U2136" s="76"/>
      <c r="V2136" s="76"/>
      <c r="W2136" s="76"/>
      <c r="X2136" s="76"/>
      <c r="Y2136" s="76"/>
      <c r="Z2136" s="76"/>
      <c r="AA2136" s="76"/>
      <c r="AB2136" s="76"/>
      <c r="AC2136" s="76"/>
      <c r="AD2136" s="76"/>
      <c r="AE2136" s="76"/>
      <c r="AF2136" s="76"/>
      <c r="AG2136" s="76"/>
      <c r="AH2136" s="76"/>
      <c r="AI2136" s="76"/>
      <c r="AJ2136" s="76"/>
      <c r="AK2136" s="76"/>
      <c r="AL2136" s="76"/>
      <c r="AM2136" s="76"/>
      <c r="AN2136" s="76"/>
      <c r="AO2136" s="76"/>
      <c r="AP2136" s="76"/>
      <c r="AQ2136" s="76"/>
      <c r="AR2136" s="76"/>
      <c r="AS2136" s="76"/>
      <c r="AT2136" s="76"/>
      <c r="AU2136" s="76"/>
      <c r="AV2136" s="76"/>
      <c r="AW2136" s="76"/>
      <c r="AX2136" s="76"/>
      <c r="AY2136" s="76"/>
      <c r="AZ2136" s="76"/>
      <c r="BA2136" s="76"/>
      <c r="BB2136" s="76"/>
      <c r="BC2136" s="76"/>
      <c r="BD2136" s="76"/>
      <c r="BE2136" s="76"/>
      <c r="BF2136" s="76"/>
      <c r="BG2136" s="76"/>
      <c r="BH2136" s="76"/>
      <c r="BI2136" s="76"/>
      <c r="BJ2136" s="76"/>
      <c r="BK2136" s="76"/>
      <c r="BL2136" s="76"/>
      <c r="BM2136" s="76"/>
      <c r="BN2136" s="76"/>
      <c r="BO2136" s="76"/>
      <c r="BP2136" s="76"/>
      <c r="BQ2136" s="76"/>
      <c r="BR2136" s="76"/>
      <c r="BS2136" s="76"/>
      <c r="BT2136" s="76"/>
      <c r="BU2136" s="76"/>
      <c r="BV2136" s="76"/>
      <c r="BW2136" s="76"/>
      <c r="BX2136" s="76"/>
      <c r="BY2136" s="76"/>
      <c r="BZ2136" s="76"/>
      <c r="CA2136" s="76"/>
      <c r="CB2136" s="76"/>
      <c r="CC2136" s="76"/>
      <c r="CD2136" s="76"/>
      <c r="CE2136" s="76"/>
      <c r="CF2136" s="76"/>
      <c r="CG2136" s="76"/>
      <c r="CH2136" s="76"/>
      <c r="CI2136" s="76"/>
      <c r="CJ2136" s="76"/>
      <c r="CK2136" s="76"/>
      <c r="CL2136" s="76"/>
    </row>
    <row r="2137" spans="2:90" x14ac:dyDescent="0.4">
      <c r="E2137" s="8"/>
      <c r="H2137" s="12"/>
      <c r="I2137" s="60"/>
      <c r="J2137" s="60"/>
      <c r="K2137" s="15"/>
      <c r="L2137" s="15"/>
      <c r="M2137" s="15"/>
      <c r="N2137" s="15"/>
      <c r="O2137" s="15"/>
      <c r="P2137" s="15"/>
      <c r="R2137" s="15"/>
      <c r="S2137" s="76"/>
      <c r="T2137" s="76"/>
      <c r="U2137" s="76"/>
      <c r="V2137" s="76"/>
      <c r="W2137" s="76"/>
      <c r="X2137" s="76"/>
      <c r="Y2137" s="76"/>
      <c r="Z2137" s="76"/>
      <c r="AA2137" s="76"/>
      <c r="AB2137" s="76"/>
      <c r="AC2137" s="76"/>
      <c r="AD2137" s="76"/>
      <c r="AE2137" s="76"/>
      <c r="AF2137" s="76"/>
      <c r="AG2137" s="76"/>
      <c r="AH2137" s="76"/>
      <c r="AI2137" s="76"/>
      <c r="AJ2137" s="76"/>
      <c r="AK2137" s="76"/>
      <c r="AL2137" s="76"/>
      <c r="AM2137" s="76"/>
      <c r="AN2137" s="76"/>
      <c r="AO2137" s="76"/>
      <c r="AP2137" s="76"/>
      <c r="AQ2137" s="76"/>
      <c r="AR2137" s="76"/>
      <c r="AS2137" s="76"/>
      <c r="AT2137" s="76"/>
      <c r="AU2137" s="76"/>
      <c r="AV2137" s="76"/>
      <c r="AW2137" s="76"/>
      <c r="AX2137" s="76"/>
      <c r="AY2137" s="76"/>
      <c r="AZ2137" s="76"/>
      <c r="BA2137" s="76"/>
      <c r="BB2137" s="76"/>
      <c r="BC2137" s="76"/>
      <c r="BD2137" s="76"/>
      <c r="BE2137" s="76"/>
      <c r="BF2137" s="76"/>
      <c r="BG2137" s="76"/>
      <c r="BH2137" s="76"/>
      <c r="BI2137" s="76"/>
      <c r="BJ2137" s="76"/>
      <c r="BK2137" s="76"/>
      <c r="BL2137" s="76"/>
      <c r="BM2137" s="76"/>
      <c r="BN2137" s="76"/>
      <c r="BO2137" s="76"/>
      <c r="BP2137" s="76"/>
      <c r="BQ2137" s="76"/>
      <c r="BR2137" s="76"/>
      <c r="BS2137" s="76"/>
      <c r="BT2137" s="76"/>
      <c r="BU2137" s="76"/>
      <c r="BV2137" s="76"/>
      <c r="BW2137" s="76"/>
      <c r="BX2137" s="76"/>
      <c r="BY2137" s="76"/>
      <c r="BZ2137" s="76"/>
      <c r="CA2137" s="76"/>
      <c r="CB2137" s="76"/>
      <c r="CC2137" s="76"/>
      <c r="CD2137" s="76"/>
      <c r="CE2137" s="76"/>
      <c r="CF2137" s="76"/>
      <c r="CG2137" s="76"/>
      <c r="CH2137" s="76"/>
      <c r="CI2137" s="76"/>
      <c r="CJ2137" s="76"/>
      <c r="CK2137" s="76"/>
      <c r="CL2137" s="76"/>
    </row>
    <row r="2138" spans="2:90" x14ac:dyDescent="0.4">
      <c r="B2138" s="171" t="s">
        <v>490</v>
      </c>
      <c r="E2138" s="8"/>
      <c r="H2138" s="170"/>
      <c r="I2138" s="172"/>
      <c r="J2138" s="172"/>
      <c r="K2138" s="193"/>
      <c r="L2138" s="193"/>
      <c r="M2138" s="193"/>
      <c r="N2138" s="193"/>
      <c r="O2138" s="193"/>
      <c r="P2138" s="193"/>
      <c r="R2138" s="194"/>
      <c r="S2138" s="170"/>
      <c r="T2138" s="170"/>
      <c r="U2138" s="170"/>
      <c r="V2138" s="170"/>
      <c r="W2138" s="170"/>
      <c r="X2138" s="170"/>
      <c r="Y2138" s="170"/>
      <c r="Z2138" s="170"/>
      <c r="AA2138" s="170"/>
      <c r="AB2138" s="170"/>
      <c r="AC2138" s="170"/>
      <c r="AD2138" s="170"/>
      <c r="AE2138" s="170"/>
      <c r="AF2138" s="170"/>
      <c r="AG2138" s="170"/>
      <c r="AH2138" s="170"/>
      <c r="AI2138" s="170"/>
      <c r="AJ2138" s="170"/>
      <c r="AK2138" s="170"/>
      <c r="AL2138" s="170"/>
      <c r="AM2138" s="170"/>
      <c r="AN2138" s="170"/>
      <c r="AO2138" s="170"/>
      <c r="AP2138" s="170"/>
      <c r="AQ2138" s="170"/>
      <c r="AR2138" s="170"/>
      <c r="AS2138" s="170"/>
      <c r="AT2138" s="170"/>
      <c r="AU2138" s="170"/>
      <c r="AV2138" s="170"/>
      <c r="AW2138" s="170"/>
      <c r="AX2138" s="170"/>
      <c r="AY2138" s="170"/>
      <c r="AZ2138" s="170"/>
      <c r="BA2138" s="170"/>
      <c r="BB2138" s="170"/>
      <c r="BC2138" s="170"/>
      <c r="BD2138" s="170"/>
      <c r="BE2138" s="170"/>
      <c r="BF2138" s="170"/>
      <c r="BG2138" s="170"/>
      <c r="BH2138" s="170"/>
      <c r="BI2138" s="170"/>
      <c r="BJ2138" s="170"/>
      <c r="BK2138" s="170"/>
      <c r="BL2138" s="170"/>
      <c r="BM2138" s="170"/>
      <c r="BN2138" s="170"/>
      <c r="BO2138" s="170"/>
      <c r="BP2138" s="170"/>
      <c r="BQ2138" s="170"/>
      <c r="BR2138" s="170"/>
      <c r="BS2138" s="170"/>
      <c r="BT2138" s="170"/>
      <c r="BU2138" s="170"/>
      <c r="BV2138" s="170"/>
      <c r="BW2138" s="170"/>
      <c r="BX2138" s="170"/>
      <c r="BY2138" s="170"/>
      <c r="BZ2138" s="170"/>
      <c r="CA2138" s="170"/>
      <c r="CB2138" s="170"/>
      <c r="CC2138" s="170"/>
      <c r="CD2138" s="170"/>
      <c r="CE2138" s="170"/>
      <c r="CF2138" s="170"/>
      <c r="CG2138" s="170"/>
      <c r="CH2138" s="170"/>
      <c r="CI2138" s="170"/>
      <c r="CJ2138" s="170"/>
      <c r="CK2138" s="170"/>
      <c r="CL2138" s="170"/>
    </row>
    <row r="2139" spans="2:90" x14ac:dyDescent="0.4">
      <c r="B2139" s="171" t="s">
        <v>492</v>
      </c>
      <c r="E2139" s="8"/>
      <c r="H2139" s="170"/>
      <c r="I2139" s="172"/>
      <c r="J2139" s="172"/>
      <c r="K2139" s="193"/>
      <c r="L2139" s="193"/>
      <c r="M2139" s="193"/>
      <c r="N2139" s="193"/>
      <c r="O2139" s="193"/>
      <c r="P2139" s="193"/>
      <c r="R2139" s="194"/>
      <c r="S2139" s="170"/>
      <c r="T2139" s="170"/>
      <c r="U2139" s="170"/>
      <c r="V2139" s="170"/>
      <c r="W2139" s="170"/>
      <c r="X2139" s="170"/>
      <c r="Y2139" s="170"/>
      <c r="Z2139" s="170"/>
      <c r="AA2139" s="170"/>
      <c r="AB2139" s="170"/>
      <c r="AC2139" s="170"/>
      <c r="AD2139" s="170"/>
      <c r="AE2139" s="170"/>
      <c r="AF2139" s="170"/>
      <c r="AG2139" s="170"/>
      <c r="AH2139" s="170"/>
      <c r="AI2139" s="170"/>
      <c r="AJ2139" s="170"/>
      <c r="AK2139" s="170"/>
      <c r="AL2139" s="170"/>
      <c r="AM2139" s="170"/>
      <c r="AN2139" s="170"/>
      <c r="AO2139" s="170"/>
      <c r="AP2139" s="170"/>
      <c r="AQ2139" s="170"/>
      <c r="AR2139" s="170"/>
      <c r="AS2139" s="170"/>
      <c r="AT2139" s="170"/>
      <c r="AU2139" s="170"/>
      <c r="AV2139" s="170"/>
      <c r="AW2139" s="170"/>
      <c r="AX2139" s="170"/>
      <c r="AY2139" s="170"/>
      <c r="AZ2139" s="170"/>
      <c r="BA2139" s="170"/>
      <c r="BB2139" s="170"/>
      <c r="BC2139" s="170"/>
      <c r="BD2139" s="170"/>
      <c r="BE2139" s="170"/>
      <c r="BF2139" s="170"/>
      <c r="BG2139" s="170"/>
      <c r="BH2139" s="170"/>
      <c r="BI2139" s="170"/>
      <c r="BJ2139" s="170"/>
      <c r="BK2139" s="170"/>
      <c r="BL2139" s="170"/>
      <c r="BM2139" s="170"/>
      <c r="BN2139" s="170"/>
      <c r="BO2139" s="170"/>
      <c r="BP2139" s="170"/>
      <c r="BQ2139" s="170"/>
      <c r="BR2139" s="170"/>
      <c r="BS2139" s="170"/>
      <c r="BT2139" s="170"/>
      <c r="BU2139" s="170"/>
      <c r="BV2139" s="170"/>
      <c r="BW2139" s="170"/>
      <c r="BX2139" s="170"/>
      <c r="BY2139" s="170"/>
      <c r="BZ2139" s="170"/>
      <c r="CA2139" s="170"/>
      <c r="CB2139" s="170"/>
      <c r="CC2139" s="170"/>
      <c r="CD2139" s="170"/>
      <c r="CE2139" s="170"/>
      <c r="CF2139" s="170"/>
      <c r="CG2139" s="170"/>
      <c r="CH2139" s="170"/>
      <c r="CI2139" s="170"/>
      <c r="CJ2139" s="170"/>
      <c r="CK2139" s="170"/>
      <c r="CL2139" s="170"/>
    </row>
    <row r="2140" spans="2:90" x14ac:dyDescent="0.4">
      <c r="B2140" s="171" t="s">
        <v>461</v>
      </c>
      <c r="E2140" s="8"/>
      <c r="H2140" s="170"/>
      <c r="I2140" s="172"/>
      <c r="J2140" s="172"/>
      <c r="K2140" s="193"/>
      <c r="L2140" s="193"/>
      <c r="M2140" s="193"/>
      <c r="N2140" s="193"/>
      <c r="O2140" s="193"/>
      <c r="P2140" s="193"/>
      <c r="R2140" s="194"/>
      <c r="S2140" s="195" t="str">
        <f t="shared" ref="S2140:AX2140" si="2634">S$16</f>
        <v>S$12</v>
      </c>
      <c r="T2140" s="195" t="str">
        <f t="shared" si="2634"/>
        <v>T$12</v>
      </c>
      <c r="U2140" s="195" t="str">
        <f t="shared" si="2634"/>
        <v>U$12</v>
      </c>
      <c r="V2140" s="195" t="str">
        <f t="shared" si="2634"/>
        <v>V$12</v>
      </c>
      <c r="W2140" s="195" t="str">
        <f t="shared" si="2634"/>
        <v>W$12</v>
      </c>
      <c r="X2140" s="195" t="str">
        <f t="shared" si="2634"/>
        <v>X$12</v>
      </c>
      <c r="Y2140" s="195" t="str">
        <f t="shared" si="2634"/>
        <v>Y$12</v>
      </c>
      <c r="Z2140" s="195" t="str">
        <f t="shared" si="2634"/>
        <v>Z$12</v>
      </c>
      <c r="AA2140" s="195" t="str">
        <f t="shared" si="2634"/>
        <v>AA$12</v>
      </c>
      <c r="AB2140" s="195" t="str">
        <f t="shared" si="2634"/>
        <v>AB$12</v>
      </c>
      <c r="AC2140" s="195" t="str">
        <f t="shared" si="2634"/>
        <v>AC$12</v>
      </c>
      <c r="AD2140" s="195" t="str">
        <f t="shared" si="2634"/>
        <v>AD$12</v>
      </c>
      <c r="AE2140" s="195" t="str">
        <f t="shared" si="2634"/>
        <v>AE$12</v>
      </c>
      <c r="AF2140" s="195" t="str">
        <f t="shared" si="2634"/>
        <v>AF$12</v>
      </c>
      <c r="AG2140" s="195" t="str">
        <f t="shared" si="2634"/>
        <v>AG$12</v>
      </c>
      <c r="AH2140" s="195" t="str">
        <f t="shared" si="2634"/>
        <v>AH$12</v>
      </c>
      <c r="AI2140" s="195" t="str">
        <f t="shared" si="2634"/>
        <v>AI$12</v>
      </c>
      <c r="AJ2140" s="195" t="str">
        <f t="shared" si="2634"/>
        <v>AJ$12</v>
      </c>
      <c r="AK2140" s="195" t="str">
        <f t="shared" si="2634"/>
        <v>AK$12</v>
      </c>
      <c r="AL2140" s="195" t="str">
        <f t="shared" si="2634"/>
        <v>AL$12</v>
      </c>
      <c r="AM2140" s="195" t="str">
        <f t="shared" si="2634"/>
        <v>AM$12</v>
      </c>
      <c r="AN2140" s="195" t="str">
        <f t="shared" si="2634"/>
        <v>AN$12</v>
      </c>
      <c r="AO2140" s="195" t="str">
        <f t="shared" si="2634"/>
        <v>AO$12</v>
      </c>
      <c r="AP2140" s="195" t="str">
        <f t="shared" si="2634"/>
        <v>AP$12</v>
      </c>
      <c r="AQ2140" s="195" t="str">
        <f t="shared" si="2634"/>
        <v>AQ$12</v>
      </c>
      <c r="AR2140" s="195" t="str">
        <f t="shared" si="2634"/>
        <v>AR$12</v>
      </c>
      <c r="AS2140" s="195" t="str">
        <f t="shared" si="2634"/>
        <v>AS$12</v>
      </c>
      <c r="AT2140" s="195" t="str">
        <f t="shared" si="2634"/>
        <v>AT$12</v>
      </c>
      <c r="AU2140" s="195" t="str">
        <f t="shared" si="2634"/>
        <v>AU$12</v>
      </c>
      <c r="AV2140" s="195" t="str">
        <f t="shared" si="2634"/>
        <v>AV$12</v>
      </c>
      <c r="AW2140" s="195" t="str">
        <f t="shared" si="2634"/>
        <v>AW$12</v>
      </c>
      <c r="AX2140" s="195" t="str">
        <f t="shared" si="2634"/>
        <v>AX$12</v>
      </c>
      <c r="AY2140" s="195" t="str">
        <f t="shared" ref="AY2140:CD2140" si="2635">AY$16</f>
        <v>AY$12</v>
      </c>
      <c r="AZ2140" s="195" t="str">
        <f t="shared" si="2635"/>
        <v>AZ$12</v>
      </c>
      <c r="BA2140" s="195" t="str">
        <f t="shared" si="2635"/>
        <v>BA$12</v>
      </c>
      <c r="BB2140" s="195" t="str">
        <f t="shared" si="2635"/>
        <v>BB$12</v>
      </c>
      <c r="BC2140" s="195" t="str">
        <f t="shared" si="2635"/>
        <v>BC$12</v>
      </c>
      <c r="BD2140" s="195" t="str">
        <f t="shared" si="2635"/>
        <v>BD$12</v>
      </c>
      <c r="BE2140" s="195" t="str">
        <f t="shared" si="2635"/>
        <v>BE$12</v>
      </c>
      <c r="BF2140" s="195" t="str">
        <f t="shared" si="2635"/>
        <v>BF$12</v>
      </c>
      <c r="BG2140" s="195" t="str">
        <f t="shared" si="2635"/>
        <v>BG$12</v>
      </c>
      <c r="BH2140" s="195" t="str">
        <f t="shared" si="2635"/>
        <v>BH$12</v>
      </c>
      <c r="BI2140" s="195" t="str">
        <f t="shared" si="2635"/>
        <v>BI$12</v>
      </c>
      <c r="BJ2140" s="195" t="str">
        <f t="shared" si="2635"/>
        <v>BJ$12</v>
      </c>
      <c r="BK2140" s="195" t="str">
        <f t="shared" si="2635"/>
        <v>BK$12</v>
      </c>
      <c r="BL2140" s="195" t="str">
        <f t="shared" si="2635"/>
        <v>BL$12</v>
      </c>
      <c r="BM2140" s="195" t="str">
        <f t="shared" si="2635"/>
        <v>BM$12</v>
      </c>
      <c r="BN2140" s="195" t="str">
        <f t="shared" si="2635"/>
        <v>BN$12</v>
      </c>
      <c r="BO2140" s="195" t="str">
        <f t="shared" si="2635"/>
        <v>BO$12</v>
      </c>
      <c r="BP2140" s="195" t="str">
        <f t="shared" si="2635"/>
        <v>BP$12</v>
      </c>
      <c r="BQ2140" s="195" t="str">
        <f t="shared" si="2635"/>
        <v>BQ$12</v>
      </c>
      <c r="BR2140" s="195" t="str">
        <f t="shared" si="2635"/>
        <v>BR$12</v>
      </c>
      <c r="BS2140" s="195" t="str">
        <f t="shared" si="2635"/>
        <v>BS$12</v>
      </c>
      <c r="BT2140" s="195" t="str">
        <f t="shared" si="2635"/>
        <v>BT$12</v>
      </c>
      <c r="BU2140" s="195" t="str">
        <f t="shared" si="2635"/>
        <v>BU$12</v>
      </c>
      <c r="BV2140" s="195" t="str">
        <f t="shared" si="2635"/>
        <v>BV$12</v>
      </c>
      <c r="BW2140" s="195" t="str">
        <f t="shared" si="2635"/>
        <v>BW$12</v>
      </c>
      <c r="BX2140" s="195" t="str">
        <f t="shared" si="2635"/>
        <v>BX$12</v>
      </c>
      <c r="BY2140" s="195" t="str">
        <f t="shared" si="2635"/>
        <v>BY$12</v>
      </c>
      <c r="BZ2140" s="195" t="str">
        <f t="shared" si="2635"/>
        <v>BZ$12</v>
      </c>
      <c r="CA2140" s="195" t="str">
        <f t="shared" si="2635"/>
        <v>CA$12</v>
      </c>
      <c r="CB2140" s="195" t="str">
        <f t="shared" si="2635"/>
        <v>CB$12</v>
      </c>
      <c r="CC2140" s="195" t="str">
        <f t="shared" si="2635"/>
        <v>CC$12</v>
      </c>
      <c r="CD2140" s="195" t="str">
        <f t="shared" si="2635"/>
        <v>CD$12</v>
      </c>
      <c r="CE2140" s="195" t="str">
        <f t="shared" ref="CE2140:CL2140" si="2636">CE$16</f>
        <v>CE$12</v>
      </c>
      <c r="CF2140" s="195" t="str">
        <f t="shared" si="2636"/>
        <v>CF$12</v>
      </c>
      <c r="CG2140" s="195" t="str">
        <f t="shared" si="2636"/>
        <v>CG$12</v>
      </c>
      <c r="CH2140" s="195" t="str">
        <f t="shared" si="2636"/>
        <v>CH$12</v>
      </c>
      <c r="CI2140" s="195" t="str">
        <f t="shared" si="2636"/>
        <v>CI$12</v>
      </c>
      <c r="CJ2140" s="195" t="str">
        <f t="shared" si="2636"/>
        <v>CJ$12</v>
      </c>
      <c r="CK2140" s="195" t="str">
        <f t="shared" si="2636"/>
        <v>CK$12</v>
      </c>
      <c r="CL2140" s="195" t="str">
        <f t="shared" si="2636"/>
        <v>CL$12</v>
      </c>
    </row>
    <row r="2141" spans="2:90" x14ac:dyDescent="0.4">
      <c r="B2141" s="171" t="s">
        <v>462</v>
      </c>
      <c r="E2141" s="8"/>
      <c r="H2141" s="196"/>
      <c r="I2141" s="197"/>
      <c r="J2141" s="197"/>
      <c r="K2141" s="198"/>
      <c r="L2141" s="198"/>
      <c r="M2141" s="198"/>
      <c r="N2141" s="198"/>
      <c r="O2141" s="198"/>
      <c r="P2141" s="198"/>
      <c r="R2141" s="198"/>
      <c r="S2141" s="195" t="str">
        <f t="shared" ref="S2141:AX2141" si="2637">S$17</f>
        <v>S$13</v>
      </c>
      <c r="T2141" s="195" t="str">
        <f t="shared" si="2637"/>
        <v>T$13</v>
      </c>
      <c r="U2141" s="195" t="str">
        <f t="shared" si="2637"/>
        <v>U$13</v>
      </c>
      <c r="V2141" s="195" t="str">
        <f t="shared" si="2637"/>
        <v>V$13</v>
      </c>
      <c r="W2141" s="195" t="str">
        <f t="shared" si="2637"/>
        <v>W$13</v>
      </c>
      <c r="X2141" s="195" t="str">
        <f t="shared" si="2637"/>
        <v>X$13</v>
      </c>
      <c r="Y2141" s="195" t="str">
        <f t="shared" si="2637"/>
        <v>Y$13</v>
      </c>
      <c r="Z2141" s="195" t="str">
        <f t="shared" si="2637"/>
        <v>Z$13</v>
      </c>
      <c r="AA2141" s="195" t="str">
        <f t="shared" si="2637"/>
        <v>AA$13</v>
      </c>
      <c r="AB2141" s="195" t="str">
        <f t="shared" si="2637"/>
        <v>AB$13</v>
      </c>
      <c r="AC2141" s="195" t="str">
        <f t="shared" si="2637"/>
        <v>AC$13</v>
      </c>
      <c r="AD2141" s="195" t="str">
        <f t="shared" si="2637"/>
        <v>AD$13</v>
      </c>
      <c r="AE2141" s="195" t="str">
        <f t="shared" si="2637"/>
        <v>AE$13</v>
      </c>
      <c r="AF2141" s="195" t="str">
        <f t="shared" si="2637"/>
        <v>AF$13</v>
      </c>
      <c r="AG2141" s="195" t="str">
        <f t="shared" si="2637"/>
        <v>AG$13</v>
      </c>
      <c r="AH2141" s="195" t="str">
        <f t="shared" si="2637"/>
        <v>AH$13</v>
      </c>
      <c r="AI2141" s="195" t="str">
        <f t="shared" si="2637"/>
        <v>AI$13</v>
      </c>
      <c r="AJ2141" s="195" t="str">
        <f t="shared" si="2637"/>
        <v>AJ$13</v>
      </c>
      <c r="AK2141" s="195" t="str">
        <f t="shared" si="2637"/>
        <v>AK$13</v>
      </c>
      <c r="AL2141" s="195" t="str">
        <f t="shared" si="2637"/>
        <v>AL$13</v>
      </c>
      <c r="AM2141" s="195" t="str">
        <f t="shared" si="2637"/>
        <v>AM$13</v>
      </c>
      <c r="AN2141" s="195" t="str">
        <f t="shared" si="2637"/>
        <v>AN$13</v>
      </c>
      <c r="AO2141" s="195" t="str">
        <f t="shared" si="2637"/>
        <v>AO$13</v>
      </c>
      <c r="AP2141" s="195" t="str">
        <f t="shared" si="2637"/>
        <v>AP$13</v>
      </c>
      <c r="AQ2141" s="195" t="str">
        <f t="shared" si="2637"/>
        <v>AQ$13</v>
      </c>
      <c r="AR2141" s="195" t="str">
        <f t="shared" si="2637"/>
        <v>AR$13</v>
      </c>
      <c r="AS2141" s="195" t="str">
        <f t="shared" si="2637"/>
        <v>AS$13</v>
      </c>
      <c r="AT2141" s="195" t="str">
        <f t="shared" si="2637"/>
        <v>AT$13</v>
      </c>
      <c r="AU2141" s="195" t="str">
        <f t="shared" si="2637"/>
        <v>AU$13</v>
      </c>
      <c r="AV2141" s="195" t="str">
        <f t="shared" si="2637"/>
        <v>AV$13</v>
      </c>
      <c r="AW2141" s="195" t="str">
        <f t="shared" si="2637"/>
        <v>AW$13</v>
      </c>
      <c r="AX2141" s="195" t="str">
        <f t="shared" si="2637"/>
        <v>AX$13</v>
      </c>
      <c r="AY2141" s="195" t="str">
        <f t="shared" ref="AY2141:CD2141" si="2638">AY$17</f>
        <v>AY$13</v>
      </c>
      <c r="AZ2141" s="195" t="str">
        <f t="shared" si="2638"/>
        <v>AZ$13</v>
      </c>
      <c r="BA2141" s="195" t="str">
        <f t="shared" si="2638"/>
        <v>BA$13</v>
      </c>
      <c r="BB2141" s="195" t="str">
        <f t="shared" si="2638"/>
        <v>BB$13</v>
      </c>
      <c r="BC2141" s="195" t="str">
        <f t="shared" si="2638"/>
        <v>BC$13</v>
      </c>
      <c r="BD2141" s="195" t="str">
        <f t="shared" si="2638"/>
        <v>BD$13</v>
      </c>
      <c r="BE2141" s="195" t="str">
        <f t="shared" si="2638"/>
        <v>BE$13</v>
      </c>
      <c r="BF2141" s="195" t="str">
        <f t="shared" si="2638"/>
        <v>BF$13</v>
      </c>
      <c r="BG2141" s="195" t="str">
        <f t="shared" si="2638"/>
        <v>BG$13</v>
      </c>
      <c r="BH2141" s="195" t="str">
        <f t="shared" si="2638"/>
        <v>BH$13</v>
      </c>
      <c r="BI2141" s="195" t="str">
        <f t="shared" si="2638"/>
        <v>BI$13</v>
      </c>
      <c r="BJ2141" s="195" t="str">
        <f t="shared" si="2638"/>
        <v>BJ$13</v>
      </c>
      <c r="BK2141" s="195" t="str">
        <f t="shared" si="2638"/>
        <v>BK$13</v>
      </c>
      <c r="BL2141" s="195" t="str">
        <f t="shared" si="2638"/>
        <v>BL$13</v>
      </c>
      <c r="BM2141" s="195" t="str">
        <f t="shared" si="2638"/>
        <v>BM$13</v>
      </c>
      <c r="BN2141" s="195" t="str">
        <f t="shared" si="2638"/>
        <v>BN$13</v>
      </c>
      <c r="BO2141" s="195" t="str">
        <f t="shared" si="2638"/>
        <v>BO$13</v>
      </c>
      <c r="BP2141" s="195" t="str">
        <f t="shared" si="2638"/>
        <v>BP$13</v>
      </c>
      <c r="BQ2141" s="195" t="str">
        <f t="shared" si="2638"/>
        <v>BQ$13</v>
      </c>
      <c r="BR2141" s="195" t="str">
        <f t="shared" si="2638"/>
        <v>BR$13</v>
      </c>
      <c r="BS2141" s="195" t="str">
        <f t="shared" si="2638"/>
        <v>BS$13</v>
      </c>
      <c r="BT2141" s="195" t="str">
        <f t="shared" si="2638"/>
        <v>BT$13</v>
      </c>
      <c r="BU2141" s="195" t="str">
        <f t="shared" si="2638"/>
        <v>BU$13</v>
      </c>
      <c r="BV2141" s="195" t="str">
        <f t="shared" si="2638"/>
        <v>BV$13</v>
      </c>
      <c r="BW2141" s="195" t="str">
        <f t="shared" si="2638"/>
        <v>BW$13</v>
      </c>
      <c r="BX2141" s="195" t="str">
        <f t="shared" si="2638"/>
        <v>BX$13</v>
      </c>
      <c r="BY2141" s="195" t="str">
        <f t="shared" si="2638"/>
        <v>BY$13</v>
      </c>
      <c r="BZ2141" s="195" t="str">
        <f t="shared" si="2638"/>
        <v>BZ$13</v>
      </c>
      <c r="CA2141" s="195" t="str">
        <f t="shared" si="2638"/>
        <v>CA$13</v>
      </c>
      <c r="CB2141" s="195" t="str">
        <f t="shared" si="2638"/>
        <v>CB$13</v>
      </c>
      <c r="CC2141" s="195" t="str">
        <f t="shared" si="2638"/>
        <v>CC$13</v>
      </c>
      <c r="CD2141" s="195" t="str">
        <f t="shared" si="2638"/>
        <v>CD$13</v>
      </c>
      <c r="CE2141" s="195" t="str">
        <f t="shared" ref="CE2141:CL2141" si="2639">CE$17</f>
        <v>CE$13</v>
      </c>
      <c r="CF2141" s="195" t="str">
        <f t="shared" si="2639"/>
        <v>CF$13</v>
      </c>
      <c r="CG2141" s="195" t="str">
        <f t="shared" si="2639"/>
        <v>CG$13</v>
      </c>
      <c r="CH2141" s="195" t="str">
        <f t="shared" si="2639"/>
        <v>CH$13</v>
      </c>
      <c r="CI2141" s="195" t="str">
        <f t="shared" si="2639"/>
        <v>CI$13</v>
      </c>
      <c r="CJ2141" s="195" t="str">
        <f t="shared" si="2639"/>
        <v>CJ$13</v>
      </c>
      <c r="CK2141" s="195" t="str">
        <f t="shared" si="2639"/>
        <v>CK$13</v>
      </c>
      <c r="CL2141" s="195" t="str">
        <f t="shared" si="2639"/>
        <v>CL$13</v>
      </c>
    </row>
    <row r="2142" spans="2:90" x14ac:dyDescent="0.4">
      <c r="B2142" s="171" t="s">
        <v>491</v>
      </c>
      <c r="E2142" s="8"/>
      <c r="H2142" s="196"/>
      <c r="I2142" s="197"/>
      <c r="J2142" s="197"/>
      <c r="K2142" s="198"/>
      <c r="L2142" s="198"/>
      <c r="M2142" s="198"/>
      <c r="N2142" s="198"/>
      <c r="O2142" s="198"/>
      <c r="P2142" s="198"/>
      <c r="R2142" s="198"/>
      <c r="S2142" s="186"/>
      <c r="T2142" s="186"/>
      <c r="U2142" s="186"/>
      <c r="V2142" s="186"/>
      <c r="W2142" s="186"/>
      <c r="X2142" s="186"/>
      <c r="Y2142" s="186"/>
      <c r="Z2142" s="186"/>
      <c r="AA2142" s="186"/>
      <c r="AB2142" s="186"/>
      <c r="AC2142" s="186"/>
      <c r="AD2142" s="186"/>
      <c r="AE2142" s="186"/>
      <c r="AF2142" s="186"/>
      <c r="AG2142" s="186"/>
      <c r="AH2142" s="186"/>
      <c r="AI2142" s="186"/>
      <c r="AJ2142" s="186"/>
      <c r="AK2142" s="186"/>
      <c r="AL2142" s="186"/>
      <c r="AM2142" s="186"/>
      <c r="AN2142" s="186"/>
      <c r="AO2142" s="186"/>
      <c r="AP2142" s="186"/>
      <c r="AQ2142" s="186"/>
      <c r="AR2142" s="186"/>
      <c r="AS2142" s="186"/>
      <c r="AT2142" s="186"/>
      <c r="AU2142" s="186"/>
      <c r="AV2142" s="186"/>
      <c r="AW2142" s="186"/>
      <c r="AX2142" s="186"/>
      <c r="AY2142" s="186"/>
      <c r="AZ2142" s="186"/>
      <c r="BA2142" s="186"/>
      <c r="BB2142" s="186"/>
      <c r="BC2142" s="186"/>
      <c r="BD2142" s="186"/>
      <c r="BE2142" s="186"/>
      <c r="BF2142" s="186"/>
      <c r="BG2142" s="186"/>
      <c r="BH2142" s="186"/>
      <c r="BI2142" s="186"/>
      <c r="BJ2142" s="186"/>
      <c r="BK2142" s="186"/>
      <c r="BL2142" s="186"/>
      <c r="BM2142" s="186"/>
      <c r="BN2142" s="186"/>
      <c r="BO2142" s="186"/>
      <c r="BP2142" s="186"/>
      <c r="BQ2142" s="186"/>
      <c r="BR2142" s="186"/>
      <c r="BS2142" s="186"/>
      <c r="BT2142" s="186"/>
      <c r="BU2142" s="186"/>
      <c r="BV2142" s="186"/>
      <c r="BW2142" s="186"/>
      <c r="BX2142" s="186"/>
      <c r="BY2142" s="186"/>
      <c r="BZ2142" s="186"/>
      <c r="CA2142" s="186"/>
      <c r="CB2142" s="186"/>
      <c r="CC2142" s="186"/>
      <c r="CD2142" s="186"/>
      <c r="CE2142" s="186"/>
      <c r="CF2142" s="186"/>
      <c r="CG2142" s="186"/>
      <c r="CH2142" s="186"/>
      <c r="CI2142" s="186"/>
      <c r="CJ2142" s="186"/>
      <c r="CK2142" s="186"/>
      <c r="CL2142" s="186"/>
    </row>
    <row r="2143" spans="2:90" x14ac:dyDescent="0.4">
      <c r="B2143" s="171" t="s">
        <v>505</v>
      </c>
      <c r="E2143" s="8"/>
      <c r="H2143" s="196"/>
      <c r="I2143" s="197"/>
      <c r="J2143" s="197"/>
      <c r="K2143" s="198"/>
      <c r="L2143" s="198"/>
      <c r="M2143" s="198"/>
      <c r="N2143" s="198"/>
      <c r="O2143" s="198"/>
      <c r="P2143" s="198"/>
      <c r="R2143" s="198"/>
      <c r="S2143" s="186"/>
      <c r="T2143" s="186"/>
      <c r="U2143" s="186"/>
      <c r="V2143" s="186"/>
      <c r="W2143" s="186"/>
      <c r="X2143" s="186"/>
      <c r="Y2143" s="186"/>
      <c r="Z2143" s="186"/>
      <c r="AA2143" s="186"/>
      <c r="AB2143" s="186"/>
      <c r="AC2143" s="186"/>
      <c r="AD2143" s="186"/>
      <c r="AE2143" s="186"/>
      <c r="AF2143" s="186"/>
      <c r="AG2143" s="186"/>
      <c r="AH2143" s="186"/>
      <c r="AI2143" s="186"/>
      <c r="AJ2143" s="186"/>
      <c r="AK2143" s="186"/>
      <c r="AL2143" s="186"/>
      <c r="AM2143" s="186"/>
      <c r="AN2143" s="186"/>
      <c r="AO2143" s="186"/>
      <c r="AP2143" s="186"/>
      <c r="AQ2143" s="186"/>
      <c r="AR2143" s="186"/>
      <c r="AS2143" s="186"/>
      <c r="AT2143" s="186"/>
      <c r="AU2143" s="186"/>
      <c r="AV2143" s="186"/>
      <c r="AW2143" s="186"/>
      <c r="AX2143" s="186"/>
      <c r="AY2143" s="186"/>
      <c r="AZ2143" s="186"/>
      <c r="BA2143" s="186"/>
      <c r="BB2143" s="186"/>
      <c r="BC2143" s="186"/>
      <c r="BD2143" s="186"/>
      <c r="BE2143" s="186"/>
      <c r="BF2143" s="186"/>
      <c r="BG2143" s="186"/>
      <c r="BH2143" s="186"/>
      <c r="BI2143" s="186"/>
      <c r="BJ2143" s="186"/>
      <c r="BK2143" s="186"/>
      <c r="BL2143" s="186"/>
      <c r="BM2143" s="186"/>
      <c r="BN2143" s="186"/>
      <c r="BO2143" s="186"/>
      <c r="BP2143" s="186"/>
      <c r="BQ2143" s="186"/>
      <c r="BR2143" s="186"/>
      <c r="BS2143" s="186"/>
      <c r="BT2143" s="186"/>
      <c r="BU2143" s="186"/>
      <c r="BV2143" s="186"/>
      <c r="BW2143" s="186"/>
      <c r="BX2143" s="186"/>
      <c r="BY2143" s="186"/>
      <c r="BZ2143" s="186"/>
      <c r="CA2143" s="186"/>
      <c r="CB2143" s="186"/>
      <c r="CC2143" s="186"/>
      <c r="CD2143" s="186"/>
      <c r="CE2143" s="186"/>
      <c r="CF2143" s="186"/>
      <c r="CG2143" s="186"/>
      <c r="CH2143" s="186"/>
      <c r="CI2143" s="186"/>
      <c r="CJ2143" s="186"/>
      <c r="CK2143" s="186"/>
      <c r="CL2143" s="186"/>
    </row>
    <row r="2144" spans="2:90" x14ac:dyDescent="0.4">
      <c r="B2144" s="171" t="s">
        <v>463</v>
      </c>
      <c r="E2144" s="8"/>
      <c r="H2144" s="196"/>
      <c r="I2144" s="197"/>
      <c r="J2144" s="197"/>
      <c r="K2144" s="198"/>
      <c r="L2144" s="198"/>
      <c r="M2144" s="198"/>
      <c r="N2144" s="198"/>
      <c r="O2144" s="198"/>
      <c r="P2144" s="198"/>
      <c r="R2144" s="198"/>
      <c r="S2144" s="186" t="str">
        <f t="shared" ref="S2144:AX2144" si="2640">S$18</f>
        <v>S$14</v>
      </c>
      <c r="T2144" s="186" t="str">
        <f t="shared" si="2640"/>
        <v>T$14</v>
      </c>
      <c r="U2144" s="186" t="str">
        <f t="shared" si="2640"/>
        <v>U$14</v>
      </c>
      <c r="V2144" s="186" t="str">
        <f t="shared" si="2640"/>
        <v>V$14</v>
      </c>
      <c r="W2144" s="186" t="str">
        <f t="shared" si="2640"/>
        <v>W$14</v>
      </c>
      <c r="X2144" s="186" t="str">
        <f t="shared" si="2640"/>
        <v>X$14</v>
      </c>
      <c r="Y2144" s="186" t="str">
        <f t="shared" si="2640"/>
        <v>Y$14</v>
      </c>
      <c r="Z2144" s="186" t="str">
        <f t="shared" si="2640"/>
        <v>Z$14</v>
      </c>
      <c r="AA2144" s="186" t="str">
        <f t="shared" si="2640"/>
        <v>AA$14</v>
      </c>
      <c r="AB2144" s="186" t="str">
        <f t="shared" si="2640"/>
        <v>AB$14</v>
      </c>
      <c r="AC2144" s="186" t="str">
        <f t="shared" si="2640"/>
        <v>AC$14</v>
      </c>
      <c r="AD2144" s="186" t="str">
        <f t="shared" si="2640"/>
        <v>AD$14</v>
      </c>
      <c r="AE2144" s="186" t="str">
        <f t="shared" si="2640"/>
        <v>AE$14</v>
      </c>
      <c r="AF2144" s="186" t="str">
        <f t="shared" si="2640"/>
        <v>AF$14</v>
      </c>
      <c r="AG2144" s="186" t="str">
        <f t="shared" si="2640"/>
        <v>AG$14</v>
      </c>
      <c r="AH2144" s="186" t="str">
        <f t="shared" si="2640"/>
        <v>AH$14</v>
      </c>
      <c r="AI2144" s="186" t="str">
        <f t="shared" si="2640"/>
        <v>AI$14</v>
      </c>
      <c r="AJ2144" s="186" t="str">
        <f t="shared" si="2640"/>
        <v>AJ$14</v>
      </c>
      <c r="AK2144" s="186" t="str">
        <f t="shared" si="2640"/>
        <v>AK$14</v>
      </c>
      <c r="AL2144" s="186" t="str">
        <f t="shared" si="2640"/>
        <v>AL$14</v>
      </c>
      <c r="AM2144" s="186" t="str">
        <f t="shared" si="2640"/>
        <v>AM$14</v>
      </c>
      <c r="AN2144" s="186" t="str">
        <f t="shared" si="2640"/>
        <v>AN$14</v>
      </c>
      <c r="AO2144" s="186" t="str">
        <f t="shared" si="2640"/>
        <v>AO$14</v>
      </c>
      <c r="AP2144" s="186" t="str">
        <f t="shared" si="2640"/>
        <v>AP$14</v>
      </c>
      <c r="AQ2144" s="186" t="str">
        <f t="shared" si="2640"/>
        <v>AQ$14</v>
      </c>
      <c r="AR2144" s="186" t="str">
        <f t="shared" si="2640"/>
        <v>AR$14</v>
      </c>
      <c r="AS2144" s="186" t="str">
        <f t="shared" si="2640"/>
        <v>AS$14</v>
      </c>
      <c r="AT2144" s="186" t="str">
        <f t="shared" si="2640"/>
        <v>AT$14</v>
      </c>
      <c r="AU2144" s="186" t="str">
        <f t="shared" si="2640"/>
        <v>AU$14</v>
      </c>
      <c r="AV2144" s="186" t="str">
        <f t="shared" si="2640"/>
        <v>AV$14</v>
      </c>
      <c r="AW2144" s="186" t="str">
        <f t="shared" si="2640"/>
        <v>AW$14</v>
      </c>
      <c r="AX2144" s="186" t="str">
        <f t="shared" si="2640"/>
        <v>AX$14</v>
      </c>
      <c r="AY2144" s="186" t="str">
        <f t="shared" ref="AY2144:CD2144" si="2641">AY$18</f>
        <v>AY$14</v>
      </c>
      <c r="AZ2144" s="186" t="str">
        <f t="shared" si="2641"/>
        <v>AZ$14</v>
      </c>
      <c r="BA2144" s="186" t="str">
        <f t="shared" si="2641"/>
        <v>BA$14</v>
      </c>
      <c r="BB2144" s="186" t="str">
        <f t="shared" si="2641"/>
        <v>BB$14</v>
      </c>
      <c r="BC2144" s="186" t="str">
        <f t="shared" si="2641"/>
        <v>BC$14</v>
      </c>
      <c r="BD2144" s="186" t="str">
        <f t="shared" si="2641"/>
        <v>BD$14</v>
      </c>
      <c r="BE2144" s="186" t="str">
        <f t="shared" si="2641"/>
        <v>BE$14</v>
      </c>
      <c r="BF2144" s="186" t="str">
        <f t="shared" si="2641"/>
        <v>BF$14</v>
      </c>
      <c r="BG2144" s="186" t="str">
        <f t="shared" si="2641"/>
        <v>BG$14</v>
      </c>
      <c r="BH2144" s="186" t="str">
        <f t="shared" si="2641"/>
        <v>BH$14</v>
      </c>
      <c r="BI2144" s="186" t="str">
        <f t="shared" si="2641"/>
        <v>BI$14</v>
      </c>
      <c r="BJ2144" s="186" t="str">
        <f t="shared" si="2641"/>
        <v>BJ$14</v>
      </c>
      <c r="BK2144" s="186" t="str">
        <f t="shared" si="2641"/>
        <v>BK$14</v>
      </c>
      <c r="BL2144" s="186" t="str">
        <f t="shared" si="2641"/>
        <v>BL$14</v>
      </c>
      <c r="BM2144" s="186" t="str">
        <f t="shared" si="2641"/>
        <v>BM$14</v>
      </c>
      <c r="BN2144" s="186" t="str">
        <f t="shared" si="2641"/>
        <v>BN$14</v>
      </c>
      <c r="BO2144" s="186" t="str">
        <f t="shared" si="2641"/>
        <v>BO$14</v>
      </c>
      <c r="BP2144" s="186" t="str">
        <f t="shared" si="2641"/>
        <v>BP$14</v>
      </c>
      <c r="BQ2144" s="186" t="str">
        <f t="shared" si="2641"/>
        <v>BQ$14</v>
      </c>
      <c r="BR2144" s="186" t="str">
        <f t="shared" si="2641"/>
        <v>BR$14</v>
      </c>
      <c r="BS2144" s="186" t="str">
        <f t="shared" si="2641"/>
        <v>BS$14</v>
      </c>
      <c r="BT2144" s="186" t="str">
        <f t="shared" si="2641"/>
        <v>BT$14</v>
      </c>
      <c r="BU2144" s="186" t="str">
        <f t="shared" si="2641"/>
        <v>BU$14</v>
      </c>
      <c r="BV2144" s="186" t="str">
        <f t="shared" si="2641"/>
        <v>BV$14</v>
      </c>
      <c r="BW2144" s="186" t="str">
        <f t="shared" si="2641"/>
        <v>BW$14</v>
      </c>
      <c r="BX2144" s="186" t="str">
        <f t="shared" si="2641"/>
        <v>BX$14</v>
      </c>
      <c r="BY2144" s="186" t="str">
        <f t="shared" si="2641"/>
        <v>BY$14</v>
      </c>
      <c r="BZ2144" s="186" t="str">
        <f t="shared" si="2641"/>
        <v>BZ$14</v>
      </c>
      <c r="CA2144" s="186" t="str">
        <f t="shared" si="2641"/>
        <v>CA$14</v>
      </c>
      <c r="CB2144" s="186" t="str">
        <f t="shared" si="2641"/>
        <v>CB$14</v>
      </c>
      <c r="CC2144" s="186" t="str">
        <f t="shared" si="2641"/>
        <v>CC$14</v>
      </c>
      <c r="CD2144" s="186" t="str">
        <f t="shared" si="2641"/>
        <v>CD$14</v>
      </c>
      <c r="CE2144" s="186" t="str">
        <f t="shared" ref="CE2144:CL2144" si="2642">CE$18</f>
        <v>CE$14</v>
      </c>
      <c r="CF2144" s="186" t="str">
        <f t="shared" si="2642"/>
        <v>CF$14</v>
      </c>
      <c r="CG2144" s="186" t="str">
        <f t="shared" si="2642"/>
        <v>CG$14</v>
      </c>
      <c r="CH2144" s="186" t="str">
        <f t="shared" si="2642"/>
        <v>CH$14</v>
      </c>
      <c r="CI2144" s="186" t="str">
        <f t="shared" si="2642"/>
        <v>CI$14</v>
      </c>
      <c r="CJ2144" s="186" t="str">
        <f t="shared" si="2642"/>
        <v>CJ$14</v>
      </c>
      <c r="CK2144" s="186" t="str">
        <f t="shared" si="2642"/>
        <v>CK$14</v>
      </c>
      <c r="CL2144" s="186" t="str">
        <f t="shared" si="2642"/>
        <v>CL$14</v>
      </c>
    </row>
    <row r="2145" spans="2:90" x14ac:dyDescent="0.4">
      <c r="B2145" s="171" t="s">
        <v>464</v>
      </c>
      <c r="E2145" s="8"/>
      <c r="H2145" s="196"/>
      <c r="I2145" s="197"/>
      <c r="J2145" s="197"/>
      <c r="K2145" s="198"/>
      <c r="L2145" s="198"/>
      <c r="M2145" s="198"/>
      <c r="N2145" s="198"/>
      <c r="O2145" s="198"/>
      <c r="P2145" s="198"/>
      <c r="R2145" s="198"/>
      <c r="S2145" s="186" t="str">
        <f t="shared" ref="S2145:AX2145" si="2643">S$19</f>
        <v>S$15</v>
      </c>
      <c r="T2145" s="186" t="str">
        <f t="shared" si="2643"/>
        <v>T$15</v>
      </c>
      <c r="U2145" s="186" t="str">
        <f t="shared" si="2643"/>
        <v>U$15</v>
      </c>
      <c r="V2145" s="186" t="str">
        <f t="shared" si="2643"/>
        <v>V$15</v>
      </c>
      <c r="W2145" s="186" t="str">
        <f t="shared" si="2643"/>
        <v>W$15</v>
      </c>
      <c r="X2145" s="186" t="str">
        <f t="shared" si="2643"/>
        <v>X$15</v>
      </c>
      <c r="Y2145" s="186" t="str">
        <f t="shared" si="2643"/>
        <v>Y$15</v>
      </c>
      <c r="Z2145" s="186" t="str">
        <f t="shared" si="2643"/>
        <v>Z$15</v>
      </c>
      <c r="AA2145" s="186" t="str">
        <f t="shared" si="2643"/>
        <v>AA$15</v>
      </c>
      <c r="AB2145" s="186" t="str">
        <f t="shared" si="2643"/>
        <v>AB$15</v>
      </c>
      <c r="AC2145" s="186" t="str">
        <f t="shared" si="2643"/>
        <v>AC$15</v>
      </c>
      <c r="AD2145" s="186" t="str">
        <f t="shared" si="2643"/>
        <v>AD$15</v>
      </c>
      <c r="AE2145" s="186" t="str">
        <f t="shared" si="2643"/>
        <v>AE$15</v>
      </c>
      <c r="AF2145" s="186" t="str">
        <f t="shared" si="2643"/>
        <v>AF$15</v>
      </c>
      <c r="AG2145" s="186" t="str">
        <f t="shared" si="2643"/>
        <v>AG$15</v>
      </c>
      <c r="AH2145" s="186" t="str">
        <f t="shared" si="2643"/>
        <v>AH$15</v>
      </c>
      <c r="AI2145" s="186" t="str">
        <f t="shared" si="2643"/>
        <v>AI$15</v>
      </c>
      <c r="AJ2145" s="186" t="str">
        <f t="shared" si="2643"/>
        <v>AJ$15</v>
      </c>
      <c r="AK2145" s="186" t="str">
        <f t="shared" si="2643"/>
        <v>AK$15</v>
      </c>
      <c r="AL2145" s="186" t="str">
        <f t="shared" si="2643"/>
        <v>AL$15</v>
      </c>
      <c r="AM2145" s="186" t="str">
        <f t="shared" si="2643"/>
        <v>AM$15</v>
      </c>
      <c r="AN2145" s="186" t="str">
        <f t="shared" si="2643"/>
        <v>AN$15</v>
      </c>
      <c r="AO2145" s="186" t="str">
        <f t="shared" si="2643"/>
        <v>AO$15</v>
      </c>
      <c r="AP2145" s="186" t="str">
        <f t="shared" si="2643"/>
        <v>AP$15</v>
      </c>
      <c r="AQ2145" s="186" t="str">
        <f t="shared" si="2643"/>
        <v>AQ$15</v>
      </c>
      <c r="AR2145" s="186" t="str">
        <f t="shared" si="2643"/>
        <v>AR$15</v>
      </c>
      <c r="AS2145" s="186" t="str">
        <f t="shared" si="2643"/>
        <v>AS$15</v>
      </c>
      <c r="AT2145" s="186" t="str">
        <f t="shared" si="2643"/>
        <v>AT$15</v>
      </c>
      <c r="AU2145" s="186" t="str">
        <f t="shared" si="2643"/>
        <v>AU$15</v>
      </c>
      <c r="AV2145" s="186" t="str">
        <f t="shared" si="2643"/>
        <v>AV$15</v>
      </c>
      <c r="AW2145" s="186" t="str">
        <f t="shared" si="2643"/>
        <v>AW$15</v>
      </c>
      <c r="AX2145" s="186" t="str">
        <f t="shared" si="2643"/>
        <v>AX$15</v>
      </c>
      <c r="AY2145" s="186" t="str">
        <f t="shared" ref="AY2145:CD2145" si="2644">AY$19</f>
        <v>AY$15</v>
      </c>
      <c r="AZ2145" s="186" t="str">
        <f t="shared" si="2644"/>
        <v>AZ$15</v>
      </c>
      <c r="BA2145" s="186" t="str">
        <f t="shared" si="2644"/>
        <v>BA$15</v>
      </c>
      <c r="BB2145" s="186" t="str">
        <f t="shared" si="2644"/>
        <v>BB$15</v>
      </c>
      <c r="BC2145" s="186" t="str">
        <f t="shared" si="2644"/>
        <v>BC$15</v>
      </c>
      <c r="BD2145" s="186" t="str">
        <f t="shared" si="2644"/>
        <v>BD$15</v>
      </c>
      <c r="BE2145" s="186" t="str">
        <f t="shared" si="2644"/>
        <v>BE$15</v>
      </c>
      <c r="BF2145" s="186" t="str">
        <f t="shared" si="2644"/>
        <v>BF$15</v>
      </c>
      <c r="BG2145" s="186" t="str">
        <f t="shared" si="2644"/>
        <v>BG$15</v>
      </c>
      <c r="BH2145" s="186" t="str">
        <f t="shared" si="2644"/>
        <v>BH$15</v>
      </c>
      <c r="BI2145" s="186" t="str">
        <f t="shared" si="2644"/>
        <v>BI$15</v>
      </c>
      <c r="BJ2145" s="186" t="str">
        <f t="shared" si="2644"/>
        <v>BJ$15</v>
      </c>
      <c r="BK2145" s="186" t="str">
        <f t="shared" si="2644"/>
        <v>BK$15</v>
      </c>
      <c r="BL2145" s="186" t="str">
        <f t="shared" si="2644"/>
        <v>BL$15</v>
      </c>
      <c r="BM2145" s="186" t="str">
        <f t="shared" si="2644"/>
        <v>BM$15</v>
      </c>
      <c r="BN2145" s="186" t="str">
        <f t="shared" si="2644"/>
        <v>BN$15</v>
      </c>
      <c r="BO2145" s="186" t="str">
        <f t="shared" si="2644"/>
        <v>BO$15</v>
      </c>
      <c r="BP2145" s="186" t="str">
        <f t="shared" si="2644"/>
        <v>BP$15</v>
      </c>
      <c r="BQ2145" s="186" t="str">
        <f t="shared" si="2644"/>
        <v>BQ$15</v>
      </c>
      <c r="BR2145" s="186" t="str">
        <f t="shared" si="2644"/>
        <v>BR$15</v>
      </c>
      <c r="BS2145" s="186" t="str">
        <f t="shared" si="2644"/>
        <v>BS$15</v>
      </c>
      <c r="BT2145" s="186" t="str">
        <f t="shared" si="2644"/>
        <v>BT$15</v>
      </c>
      <c r="BU2145" s="186" t="str">
        <f t="shared" si="2644"/>
        <v>BU$15</v>
      </c>
      <c r="BV2145" s="186" t="str">
        <f t="shared" si="2644"/>
        <v>BV$15</v>
      </c>
      <c r="BW2145" s="186" t="str">
        <f t="shared" si="2644"/>
        <v>BW$15</v>
      </c>
      <c r="BX2145" s="186" t="str">
        <f t="shared" si="2644"/>
        <v>BX$15</v>
      </c>
      <c r="BY2145" s="186" t="str">
        <f t="shared" si="2644"/>
        <v>BY$15</v>
      </c>
      <c r="BZ2145" s="186" t="str">
        <f t="shared" si="2644"/>
        <v>BZ$15</v>
      </c>
      <c r="CA2145" s="186" t="str">
        <f t="shared" si="2644"/>
        <v>CA$15</v>
      </c>
      <c r="CB2145" s="186" t="str">
        <f t="shared" si="2644"/>
        <v>CB$15</v>
      </c>
      <c r="CC2145" s="186" t="str">
        <f t="shared" si="2644"/>
        <v>CC$15</v>
      </c>
      <c r="CD2145" s="186" t="str">
        <f t="shared" si="2644"/>
        <v>CD$15</v>
      </c>
      <c r="CE2145" s="186" t="str">
        <f t="shared" ref="CE2145:CL2145" si="2645">CE$19</f>
        <v>CE$15</v>
      </c>
      <c r="CF2145" s="186" t="str">
        <f t="shared" si="2645"/>
        <v>CF$15</v>
      </c>
      <c r="CG2145" s="186" t="str">
        <f t="shared" si="2645"/>
        <v>CG$15</v>
      </c>
      <c r="CH2145" s="186" t="str">
        <f t="shared" si="2645"/>
        <v>CH$15</v>
      </c>
      <c r="CI2145" s="186" t="str">
        <f t="shared" si="2645"/>
        <v>CI$15</v>
      </c>
      <c r="CJ2145" s="186" t="str">
        <f t="shared" si="2645"/>
        <v>CJ$15</v>
      </c>
      <c r="CK2145" s="186" t="str">
        <f t="shared" si="2645"/>
        <v>CK$15</v>
      </c>
      <c r="CL2145" s="186" t="str">
        <f t="shared" si="2645"/>
        <v>CL$15</v>
      </c>
    </row>
    <row r="2146" spans="2:90" x14ac:dyDescent="0.4">
      <c r="B2146" s="66" t="s">
        <v>329</v>
      </c>
      <c r="C2146" s="31"/>
      <c r="D2146" t="s">
        <v>765</v>
      </c>
      <c r="E2146" s="8" t="str">
        <f t="shared" ref="E2146:E2158" si="2646">ROW()&amp;" "&amp;D2146</f>
        <v>2146 PDC-S</v>
      </c>
      <c r="F2146" t="s">
        <v>330</v>
      </c>
      <c r="G2146" s="31" t="s">
        <v>81</v>
      </c>
      <c r="H2146" s="22"/>
      <c r="I2146" s="287"/>
      <c r="J2146" s="287"/>
      <c r="K2146" s="22"/>
      <c r="L2146" s="22"/>
      <c r="M2146" s="22"/>
      <c r="N2146" s="22"/>
      <c r="O2146" s="22"/>
      <c r="P2146" s="22"/>
      <c r="R2146" s="66"/>
      <c r="S2146" s="288"/>
      <c r="T2146" s="288"/>
      <c r="U2146" s="288"/>
      <c r="V2146" s="288"/>
      <c r="W2146" s="288"/>
      <c r="X2146" s="288"/>
      <c r="Y2146" s="288"/>
      <c r="Z2146" s="288"/>
      <c r="AA2146" s="288"/>
      <c r="AB2146" s="288"/>
      <c r="AC2146" s="288"/>
      <c r="AD2146" s="288"/>
      <c r="AE2146" s="288"/>
      <c r="AF2146" s="288"/>
      <c r="AG2146" s="288"/>
      <c r="AH2146" s="288"/>
      <c r="AI2146" s="288"/>
      <c r="AJ2146" s="288"/>
      <c r="AK2146" s="288"/>
      <c r="AL2146" s="288"/>
      <c r="AM2146" s="288"/>
      <c r="AN2146" s="288"/>
      <c r="AO2146" s="288"/>
      <c r="AP2146" s="288"/>
      <c r="AQ2146" s="288"/>
      <c r="AR2146" s="288"/>
      <c r="AS2146" s="288"/>
      <c r="AT2146" s="288"/>
      <c r="AU2146" s="288"/>
      <c r="AV2146" s="288"/>
      <c r="AW2146" s="288"/>
      <c r="AX2146" s="288"/>
      <c r="AY2146" s="288"/>
      <c r="AZ2146" s="288"/>
      <c r="BA2146" s="288"/>
      <c r="BB2146" s="288"/>
      <c r="BC2146" s="288"/>
      <c r="BD2146" s="288"/>
      <c r="BE2146" s="288"/>
      <c r="BF2146" s="288"/>
      <c r="BG2146" s="288"/>
      <c r="BH2146" s="288"/>
      <c r="BI2146" s="288"/>
      <c r="BJ2146" s="288"/>
      <c r="BK2146" s="288"/>
      <c r="BL2146" s="288"/>
      <c r="BM2146" s="288"/>
      <c r="BN2146" s="288"/>
      <c r="BO2146" s="288"/>
      <c r="BP2146" s="288"/>
      <c r="BQ2146" s="288"/>
      <c r="BR2146" s="288"/>
      <c r="BS2146" s="288"/>
      <c r="BT2146" s="288"/>
      <c r="BU2146" s="288"/>
      <c r="BV2146" s="288"/>
      <c r="BW2146" s="288"/>
      <c r="BX2146" s="288"/>
      <c r="BY2146" s="288"/>
      <c r="BZ2146" s="288"/>
      <c r="CA2146" s="288"/>
      <c r="CB2146" s="288"/>
      <c r="CC2146" s="288"/>
      <c r="CD2146" s="288"/>
      <c r="CE2146" s="288"/>
      <c r="CF2146" s="288"/>
      <c r="CG2146" s="288"/>
      <c r="CH2146" s="288"/>
      <c r="CI2146" s="288"/>
      <c r="CJ2146" s="288"/>
      <c r="CK2146" s="288"/>
      <c r="CL2146" s="288"/>
    </row>
    <row r="2147" spans="2:90" x14ac:dyDescent="0.4">
      <c r="B2147" s="95" t="str">
        <f>B2146</f>
        <v>Passthrough direct cost:</v>
      </c>
      <c r="C2147" s="31"/>
      <c r="D2147" t="s">
        <v>765</v>
      </c>
      <c r="E2147" s="8" t="str">
        <f t="shared" si="2646"/>
        <v>2147 PDC-S</v>
      </c>
      <c r="F2147" s="309"/>
      <c r="G2147" s="31"/>
      <c r="H2147" s="31"/>
      <c r="I2147" s="73"/>
      <c r="J2147" s="73"/>
      <c r="K2147" s="31"/>
      <c r="L2147" s="31"/>
      <c r="M2147" s="31"/>
      <c r="N2147" s="31"/>
      <c r="O2147" s="31"/>
      <c r="P2147" s="31"/>
      <c r="R2147" s="67"/>
      <c r="S2147" s="152"/>
      <c r="T2147" s="152"/>
      <c r="U2147" s="152"/>
      <c r="V2147" s="152"/>
      <c r="W2147" s="152"/>
      <c r="X2147" s="152"/>
      <c r="Y2147" s="152"/>
      <c r="Z2147" s="152"/>
      <c r="AA2147" s="152"/>
      <c r="AB2147" s="152"/>
      <c r="AC2147" s="152"/>
      <c r="AD2147" s="152"/>
      <c r="AE2147" s="152"/>
      <c r="AF2147" s="152"/>
      <c r="AG2147" s="152"/>
      <c r="AH2147" s="152"/>
      <c r="AI2147" s="152"/>
      <c r="AJ2147" s="152"/>
      <c r="AK2147" s="152"/>
      <c r="AL2147" s="152"/>
      <c r="AM2147" s="152"/>
      <c r="AN2147" s="152"/>
      <c r="AO2147" s="152"/>
      <c r="AP2147" s="152"/>
      <c r="AQ2147" s="152"/>
      <c r="AR2147" s="152"/>
      <c r="AS2147" s="152"/>
      <c r="AT2147" s="152"/>
      <c r="AU2147" s="152"/>
      <c r="AV2147" s="152"/>
      <c r="AW2147" s="152"/>
      <c r="AX2147" s="152"/>
      <c r="AY2147" s="152"/>
      <c r="AZ2147" s="152"/>
      <c r="BA2147" s="152"/>
      <c r="BB2147" s="152"/>
      <c r="BC2147" s="152"/>
      <c r="BD2147" s="152"/>
      <c r="BE2147" s="152"/>
      <c r="BF2147" s="152"/>
      <c r="BG2147" s="152"/>
      <c r="BH2147" s="152"/>
      <c r="BI2147" s="152"/>
      <c r="BJ2147" s="152"/>
      <c r="BK2147" s="152"/>
      <c r="BL2147" s="152"/>
      <c r="BM2147" s="152"/>
      <c r="BN2147" s="152"/>
      <c r="BO2147" s="152"/>
      <c r="BP2147" s="152"/>
      <c r="BQ2147" s="152"/>
      <c r="BR2147" s="152"/>
      <c r="BS2147" s="152"/>
      <c r="BT2147" s="152"/>
      <c r="BU2147" s="152"/>
      <c r="BV2147" s="152"/>
      <c r="BW2147" s="152"/>
      <c r="BX2147" s="152"/>
      <c r="BY2147" s="152"/>
      <c r="BZ2147" s="152"/>
      <c r="CA2147" s="152"/>
      <c r="CB2147" s="152"/>
      <c r="CC2147" s="152"/>
      <c r="CD2147" s="152"/>
      <c r="CE2147" s="152"/>
      <c r="CF2147" s="152"/>
      <c r="CG2147" s="152"/>
      <c r="CH2147" s="152"/>
      <c r="CI2147" s="152"/>
      <c r="CJ2147" s="152"/>
      <c r="CK2147" s="152"/>
      <c r="CL2147" s="152"/>
    </row>
    <row r="2148" spans="2:90" x14ac:dyDescent="0.4">
      <c r="B2148" s="141" t="str">
        <f>(SUBSTITUTE(B2146,":",""))&amp;" per month"</f>
        <v>Passthrough direct cost per month</v>
      </c>
      <c r="D2148" t="s">
        <v>765</v>
      </c>
      <c r="E2148" s="8" t="str">
        <f t="shared" si="2646"/>
        <v>2148 PDC-S</v>
      </c>
      <c r="G2148" t="str">
        <f>E2148</f>
        <v>2148 PDC-S</v>
      </c>
      <c r="I2148" s="74"/>
      <c r="J2148" s="74"/>
      <c r="K2148" s="135">
        <v>-3000</v>
      </c>
      <c r="L2148" s="135">
        <v>-3000</v>
      </c>
      <c r="M2148" s="135">
        <v>-3000</v>
      </c>
      <c r="N2148" s="135">
        <v>-3000</v>
      </c>
      <c r="O2148" s="135">
        <v>-3000</v>
      </c>
      <c r="P2148" s="135">
        <v>-3000</v>
      </c>
      <c r="R2148" s="19"/>
      <c r="S2148" s="153" cm="1">
        <f t="array" ref="S2148">INDEX($K:$P,ROW(),MATCH(S$3,$K$2:$P$2,0))</f>
        <v>-3000</v>
      </c>
      <c r="T2148" s="153" cm="1">
        <f t="array" ref="T2148">INDEX($K:$P,ROW(),MATCH(T$3,$K$2:$P$2,0))</f>
        <v>-3000</v>
      </c>
      <c r="U2148" s="153" cm="1">
        <f t="array" ref="U2148">INDEX($K:$P,ROW(),MATCH(U$3,$K$2:$P$2,0))</f>
        <v>-3000</v>
      </c>
      <c r="V2148" s="153" cm="1">
        <f t="array" ref="V2148">INDEX($K:$P,ROW(),MATCH(V$3,$K$2:$P$2,0))</f>
        <v>-3000</v>
      </c>
      <c r="W2148" s="153" cm="1">
        <f t="array" ref="W2148">INDEX($K:$P,ROW(),MATCH(W$3,$K$2:$P$2,0))</f>
        <v>-3000</v>
      </c>
      <c r="X2148" s="153" cm="1">
        <f t="array" ref="X2148">INDEX($K:$P,ROW(),MATCH(X$3,$K$2:$P$2,0))</f>
        <v>-3000</v>
      </c>
      <c r="Y2148" s="153" cm="1">
        <f t="array" ref="Y2148">INDEX($K:$P,ROW(),MATCH(Y$3,$K$2:$P$2,0))</f>
        <v>-3000</v>
      </c>
      <c r="Z2148" s="153" cm="1">
        <f t="array" ref="Z2148">INDEX($K:$P,ROW(),MATCH(Z$3,$K$2:$P$2,0))</f>
        <v>-3000</v>
      </c>
      <c r="AA2148" s="153" cm="1">
        <f t="array" ref="AA2148">INDEX($K:$P,ROW(),MATCH(AA$3,$K$2:$P$2,0))</f>
        <v>-3000</v>
      </c>
      <c r="AB2148" s="153" cm="1">
        <f t="array" ref="AB2148">INDEX($K:$P,ROW(),MATCH(AB$3,$K$2:$P$2,0))</f>
        <v>-3000</v>
      </c>
      <c r="AC2148" s="153" cm="1">
        <f t="array" ref="AC2148">INDEX($K:$P,ROW(),MATCH(AC$3,$K$2:$P$2,0))</f>
        <v>-3000</v>
      </c>
      <c r="AD2148" s="153" cm="1">
        <f t="array" ref="AD2148">INDEX($K:$P,ROW(),MATCH(AD$3,$K$2:$P$2,0))</f>
        <v>-3000</v>
      </c>
      <c r="AE2148" s="153" cm="1">
        <f t="array" ref="AE2148">INDEX($K:$P,ROW(),MATCH(AE$3,$K$2:$P$2,0))</f>
        <v>-3000</v>
      </c>
      <c r="AF2148" s="153" cm="1">
        <f t="array" ref="AF2148">INDEX($K:$P,ROW(),MATCH(AF$3,$K$2:$P$2,0))</f>
        <v>-3000</v>
      </c>
      <c r="AG2148" s="153" cm="1">
        <f t="array" ref="AG2148">INDEX($K:$P,ROW(),MATCH(AG$3,$K$2:$P$2,0))</f>
        <v>-3000</v>
      </c>
      <c r="AH2148" s="153" cm="1">
        <f t="array" ref="AH2148">INDEX($K:$P,ROW(),MATCH(AH$3,$K$2:$P$2,0))</f>
        <v>-3000</v>
      </c>
      <c r="AI2148" s="153" cm="1">
        <f t="array" ref="AI2148">INDEX($K:$P,ROW(),MATCH(AI$3,$K$2:$P$2,0))</f>
        <v>-3000</v>
      </c>
      <c r="AJ2148" s="153" cm="1">
        <f t="array" ref="AJ2148">INDEX($K:$P,ROW(),MATCH(AJ$3,$K$2:$P$2,0))</f>
        <v>-3000</v>
      </c>
      <c r="AK2148" s="153" cm="1">
        <f t="array" ref="AK2148">INDEX($K:$P,ROW(),MATCH(AK$3,$K$2:$P$2,0))</f>
        <v>-3000</v>
      </c>
      <c r="AL2148" s="153" cm="1">
        <f t="array" ref="AL2148">INDEX($K:$P,ROW(),MATCH(AL$3,$K$2:$P$2,0))</f>
        <v>-3000</v>
      </c>
      <c r="AM2148" s="153" cm="1">
        <f t="array" ref="AM2148">INDEX($K:$P,ROW(),MATCH(AM$3,$K$2:$P$2,0))</f>
        <v>-3000</v>
      </c>
      <c r="AN2148" s="153" cm="1">
        <f t="array" ref="AN2148">INDEX($K:$P,ROW(),MATCH(AN$3,$K$2:$P$2,0))</f>
        <v>-3000</v>
      </c>
      <c r="AO2148" s="153" cm="1">
        <f t="array" ref="AO2148">INDEX($K:$P,ROW(),MATCH(AO$3,$K$2:$P$2,0))</f>
        <v>-3000</v>
      </c>
      <c r="AP2148" s="153" cm="1">
        <f t="array" ref="AP2148">INDEX($K:$P,ROW(),MATCH(AP$3,$K$2:$P$2,0))</f>
        <v>-3000</v>
      </c>
      <c r="AQ2148" s="153" cm="1">
        <f t="array" ref="AQ2148">INDEX($K:$P,ROW(),MATCH(AQ$3,$K$2:$P$2,0))</f>
        <v>-3000</v>
      </c>
      <c r="AR2148" s="153" cm="1">
        <f t="array" ref="AR2148">INDEX($K:$P,ROW(),MATCH(AR$3,$K$2:$P$2,0))</f>
        <v>-3000</v>
      </c>
      <c r="AS2148" s="153" cm="1">
        <f t="array" ref="AS2148">INDEX($K:$P,ROW(),MATCH(AS$3,$K$2:$P$2,0))</f>
        <v>-3000</v>
      </c>
      <c r="AT2148" s="153" cm="1">
        <f t="array" ref="AT2148">INDEX($K:$P,ROW(),MATCH(AT$3,$K$2:$P$2,0))</f>
        <v>-3000</v>
      </c>
      <c r="AU2148" s="153" cm="1">
        <f t="array" ref="AU2148">INDEX($K:$P,ROW(),MATCH(AU$3,$K$2:$P$2,0))</f>
        <v>-3000</v>
      </c>
      <c r="AV2148" s="153" cm="1">
        <f t="array" ref="AV2148">INDEX($K:$P,ROW(),MATCH(AV$3,$K$2:$P$2,0))</f>
        <v>-3000</v>
      </c>
      <c r="AW2148" s="153" cm="1">
        <f t="array" ref="AW2148">INDEX($K:$P,ROW(),MATCH(AW$3,$K$2:$P$2,0))</f>
        <v>-3000</v>
      </c>
      <c r="AX2148" s="153" cm="1">
        <f t="array" ref="AX2148">INDEX($K:$P,ROW(),MATCH(AX$3,$K$2:$P$2,0))</f>
        <v>-3000</v>
      </c>
      <c r="AY2148" s="153" cm="1">
        <f t="array" ref="AY2148">INDEX($K:$P,ROW(),MATCH(AY$3,$K$2:$P$2,0))</f>
        <v>-3000</v>
      </c>
      <c r="AZ2148" s="153" cm="1">
        <f t="array" ref="AZ2148">INDEX($K:$P,ROW(),MATCH(AZ$3,$K$2:$P$2,0))</f>
        <v>-3000</v>
      </c>
      <c r="BA2148" s="153" cm="1">
        <f t="array" ref="BA2148">INDEX($K:$P,ROW(),MATCH(BA$3,$K$2:$P$2,0))</f>
        <v>-3000</v>
      </c>
      <c r="BB2148" s="153" cm="1">
        <f t="array" ref="BB2148">INDEX($K:$P,ROW(),MATCH(BB$3,$K$2:$P$2,0))</f>
        <v>-3000</v>
      </c>
      <c r="BC2148" s="153" cm="1">
        <f t="array" ref="BC2148">INDEX($K:$P,ROW(),MATCH(BC$3,$K$2:$P$2,0))</f>
        <v>-3000</v>
      </c>
      <c r="BD2148" s="153" cm="1">
        <f t="array" ref="BD2148">INDEX($K:$P,ROW(),MATCH(BD$3,$K$2:$P$2,0))</f>
        <v>-3000</v>
      </c>
      <c r="BE2148" s="153" cm="1">
        <f t="array" ref="BE2148">INDEX($K:$P,ROW(),MATCH(BE$3,$K$2:$P$2,0))</f>
        <v>-3000</v>
      </c>
      <c r="BF2148" s="153" cm="1">
        <f t="array" ref="BF2148">INDEX($K:$P,ROW(),MATCH(BF$3,$K$2:$P$2,0))</f>
        <v>-3000</v>
      </c>
      <c r="BG2148" s="153" cm="1">
        <f t="array" ref="BG2148">INDEX($K:$P,ROW(),MATCH(BG$3,$K$2:$P$2,0))</f>
        <v>-3000</v>
      </c>
      <c r="BH2148" s="153" cm="1">
        <f t="array" ref="BH2148">INDEX($K:$P,ROW(),MATCH(BH$3,$K$2:$P$2,0))</f>
        <v>-3000</v>
      </c>
      <c r="BI2148" s="153" cm="1">
        <f t="array" ref="BI2148">INDEX($K:$P,ROW(),MATCH(BI$3,$K$2:$P$2,0))</f>
        <v>-3000</v>
      </c>
      <c r="BJ2148" s="153" cm="1">
        <f t="array" ref="BJ2148">INDEX($K:$P,ROW(),MATCH(BJ$3,$K$2:$P$2,0))</f>
        <v>-3000</v>
      </c>
      <c r="BK2148" s="153" cm="1">
        <f t="array" ref="BK2148">INDEX($K:$P,ROW(),MATCH(BK$3,$K$2:$P$2,0))</f>
        <v>-3000</v>
      </c>
      <c r="BL2148" s="153" cm="1">
        <f t="array" ref="BL2148">INDEX($K:$P,ROW(),MATCH(BL$3,$K$2:$P$2,0))</f>
        <v>-3000</v>
      </c>
      <c r="BM2148" s="153" cm="1">
        <f t="array" ref="BM2148">INDEX($K:$P,ROW(),MATCH(BM$3,$K$2:$P$2,0))</f>
        <v>-3000</v>
      </c>
      <c r="BN2148" s="153" cm="1">
        <f t="array" ref="BN2148">INDEX($K:$P,ROW(),MATCH(BN$3,$K$2:$P$2,0))</f>
        <v>-3000</v>
      </c>
      <c r="BO2148" s="153" cm="1">
        <f t="array" ref="BO2148">INDEX($K:$P,ROW(),MATCH(BO$3,$K$2:$P$2,0))</f>
        <v>-3000</v>
      </c>
      <c r="BP2148" s="153" cm="1">
        <f t="array" ref="BP2148">INDEX($K:$P,ROW(),MATCH(BP$3,$K$2:$P$2,0))</f>
        <v>-3000</v>
      </c>
      <c r="BQ2148" s="153" cm="1">
        <f t="array" ref="BQ2148">INDEX($K:$P,ROW(),MATCH(BQ$3,$K$2:$P$2,0))</f>
        <v>-3000</v>
      </c>
      <c r="BR2148" s="153" cm="1">
        <f t="array" ref="BR2148">INDEX($K:$P,ROW(),MATCH(BR$3,$K$2:$P$2,0))</f>
        <v>-3000</v>
      </c>
      <c r="BS2148" s="153" cm="1">
        <f t="array" ref="BS2148">INDEX($K:$P,ROW(),MATCH(BS$3,$K$2:$P$2,0))</f>
        <v>-3000</v>
      </c>
      <c r="BT2148" s="153" cm="1">
        <f t="array" ref="BT2148">INDEX($K:$P,ROW(),MATCH(BT$3,$K$2:$P$2,0))</f>
        <v>-3000</v>
      </c>
      <c r="BU2148" s="153" cm="1">
        <f t="array" ref="BU2148">INDEX($K:$P,ROW(),MATCH(BU$3,$K$2:$P$2,0))</f>
        <v>-3000</v>
      </c>
      <c r="BV2148" s="153" cm="1">
        <f t="array" ref="BV2148">INDEX($K:$P,ROW(),MATCH(BV$3,$K$2:$P$2,0))</f>
        <v>-3000</v>
      </c>
      <c r="BW2148" s="153" cm="1">
        <f t="array" ref="BW2148">INDEX($K:$P,ROW(),MATCH(BW$3,$K$2:$P$2,0))</f>
        <v>-3000</v>
      </c>
      <c r="BX2148" s="153" cm="1">
        <f t="array" ref="BX2148">INDEX($K:$P,ROW(),MATCH(BX$3,$K$2:$P$2,0))</f>
        <v>-3000</v>
      </c>
      <c r="BY2148" s="153" cm="1">
        <f t="array" ref="BY2148">INDEX($K:$P,ROW(),MATCH(BY$3,$K$2:$P$2,0))</f>
        <v>-3000</v>
      </c>
      <c r="BZ2148" s="153" cm="1">
        <f t="array" ref="BZ2148">INDEX($K:$P,ROW(),MATCH(BZ$3,$K$2:$P$2,0))</f>
        <v>-3000</v>
      </c>
      <c r="CA2148" s="153" cm="1">
        <f t="array" ref="CA2148">INDEX($K:$P,ROW(),MATCH(CA$3,$K$2:$P$2,0))</f>
        <v>-3000</v>
      </c>
      <c r="CB2148" s="153" cm="1">
        <f t="array" ref="CB2148">INDEX($K:$P,ROW(),MATCH(CB$3,$K$2:$P$2,0))</f>
        <v>-3000</v>
      </c>
      <c r="CC2148" s="153" cm="1">
        <f t="array" ref="CC2148">INDEX($K:$P,ROW(),MATCH(CC$3,$K$2:$P$2,0))</f>
        <v>-3000</v>
      </c>
      <c r="CD2148" s="153" cm="1">
        <f t="array" ref="CD2148">INDEX($K:$P,ROW(),MATCH(CD$3,$K$2:$P$2,0))</f>
        <v>-3000</v>
      </c>
      <c r="CE2148" s="153" cm="1">
        <f t="array" ref="CE2148">INDEX($K:$P,ROW(),MATCH(CE$3,$K$2:$P$2,0))</f>
        <v>-3000</v>
      </c>
      <c r="CF2148" s="153" cm="1">
        <f t="array" ref="CF2148">INDEX($K:$P,ROW(),MATCH(CF$3,$K$2:$P$2,0))</f>
        <v>-3000</v>
      </c>
      <c r="CG2148" s="153" cm="1">
        <f t="array" ref="CG2148">INDEX($K:$P,ROW(),MATCH(CG$3,$K$2:$P$2,0))</f>
        <v>-3000</v>
      </c>
      <c r="CH2148" s="153" cm="1">
        <f t="array" ref="CH2148">INDEX($K:$P,ROW(),MATCH(CH$3,$K$2:$P$2,0))</f>
        <v>-3000</v>
      </c>
      <c r="CI2148" s="153" cm="1">
        <f t="array" ref="CI2148">INDEX($K:$P,ROW(),MATCH(CI$3,$K$2:$P$2,0))</f>
        <v>-3000</v>
      </c>
      <c r="CJ2148" s="153" cm="1">
        <f t="array" ref="CJ2148">INDEX($K:$P,ROW(),MATCH(CJ$3,$K$2:$P$2,0))</f>
        <v>-3000</v>
      </c>
      <c r="CK2148" s="153" cm="1">
        <f t="array" ref="CK2148">INDEX($K:$P,ROW(),MATCH(CK$3,$K$2:$P$2,0))</f>
        <v>-3000</v>
      </c>
      <c r="CL2148" s="153" cm="1">
        <f t="array" ref="CL2148">INDEX($K:$P,ROW(),MATCH(CL$3,$K$2:$P$2,0))</f>
        <v>-3000</v>
      </c>
    </row>
    <row r="2149" spans="2:90" x14ac:dyDescent="0.4">
      <c r="B2149" s="123" t="str">
        <f>"Expense - "&amp;(SUBSTITUTE(B2146,":",""))</f>
        <v>Expense - Passthrough direct cost</v>
      </c>
      <c r="C2149" t="s">
        <v>203</v>
      </c>
      <c r="D2149" t="s">
        <v>765</v>
      </c>
      <c r="E2149" s="8" t="str">
        <f t="shared" si="2646"/>
        <v>2149 PDC-S</v>
      </c>
      <c r="H2149" s="27"/>
      <c r="I2149" s="77"/>
      <c r="J2149" s="77"/>
      <c r="K2149" s="28">
        <f t="shared" ref="K2149:P2149" si="2647">SUMIF($3:$3,K$2,2149:2149)</f>
        <v>-36000</v>
      </c>
      <c r="L2149" s="28">
        <f t="shared" si="2647"/>
        <v>-36000</v>
      </c>
      <c r="M2149" s="28">
        <f t="shared" si="2647"/>
        <v>-36000</v>
      </c>
      <c r="N2149" s="28">
        <f t="shared" si="2647"/>
        <v>-36000</v>
      </c>
      <c r="O2149" s="28">
        <f t="shared" si="2647"/>
        <v>-36000</v>
      </c>
      <c r="P2149" s="28">
        <f t="shared" si="2647"/>
        <v>-36000</v>
      </c>
      <c r="R2149" s="33"/>
      <c r="S2149" s="77">
        <f t="shared" ref="S2149" si="2648">S2148</f>
        <v>-3000</v>
      </c>
      <c r="T2149" s="77">
        <f t="shared" ref="T2149:AX2149" si="2649">T2148</f>
        <v>-3000</v>
      </c>
      <c r="U2149" s="77">
        <f t="shared" si="2649"/>
        <v>-3000</v>
      </c>
      <c r="V2149" s="77">
        <f t="shared" si="2649"/>
        <v>-3000</v>
      </c>
      <c r="W2149" s="77">
        <f t="shared" si="2649"/>
        <v>-3000</v>
      </c>
      <c r="X2149" s="77">
        <f t="shared" si="2649"/>
        <v>-3000</v>
      </c>
      <c r="Y2149" s="77">
        <f t="shared" si="2649"/>
        <v>-3000</v>
      </c>
      <c r="Z2149" s="77">
        <f t="shared" si="2649"/>
        <v>-3000</v>
      </c>
      <c r="AA2149" s="77">
        <f t="shared" si="2649"/>
        <v>-3000</v>
      </c>
      <c r="AB2149" s="77">
        <f t="shared" si="2649"/>
        <v>-3000</v>
      </c>
      <c r="AC2149" s="77">
        <f t="shared" si="2649"/>
        <v>-3000</v>
      </c>
      <c r="AD2149" s="77">
        <f t="shared" si="2649"/>
        <v>-3000</v>
      </c>
      <c r="AE2149" s="77">
        <f t="shared" si="2649"/>
        <v>-3000</v>
      </c>
      <c r="AF2149" s="77">
        <f t="shared" si="2649"/>
        <v>-3000</v>
      </c>
      <c r="AG2149" s="77">
        <f t="shared" si="2649"/>
        <v>-3000</v>
      </c>
      <c r="AH2149" s="77">
        <f t="shared" si="2649"/>
        <v>-3000</v>
      </c>
      <c r="AI2149" s="77">
        <f t="shared" si="2649"/>
        <v>-3000</v>
      </c>
      <c r="AJ2149" s="77">
        <f t="shared" si="2649"/>
        <v>-3000</v>
      </c>
      <c r="AK2149" s="77">
        <f t="shared" si="2649"/>
        <v>-3000</v>
      </c>
      <c r="AL2149" s="77">
        <f t="shared" si="2649"/>
        <v>-3000</v>
      </c>
      <c r="AM2149" s="77">
        <f t="shared" si="2649"/>
        <v>-3000</v>
      </c>
      <c r="AN2149" s="77">
        <f t="shared" si="2649"/>
        <v>-3000</v>
      </c>
      <c r="AO2149" s="77">
        <f t="shared" si="2649"/>
        <v>-3000</v>
      </c>
      <c r="AP2149" s="77">
        <f t="shared" si="2649"/>
        <v>-3000</v>
      </c>
      <c r="AQ2149" s="77">
        <f t="shared" si="2649"/>
        <v>-3000</v>
      </c>
      <c r="AR2149" s="77">
        <f t="shared" si="2649"/>
        <v>-3000</v>
      </c>
      <c r="AS2149" s="77">
        <f t="shared" si="2649"/>
        <v>-3000</v>
      </c>
      <c r="AT2149" s="77">
        <f t="shared" si="2649"/>
        <v>-3000</v>
      </c>
      <c r="AU2149" s="77">
        <f t="shared" si="2649"/>
        <v>-3000</v>
      </c>
      <c r="AV2149" s="77">
        <f t="shared" si="2649"/>
        <v>-3000</v>
      </c>
      <c r="AW2149" s="77">
        <f t="shared" si="2649"/>
        <v>-3000</v>
      </c>
      <c r="AX2149" s="77">
        <f t="shared" si="2649"/>
        <v>-3000</v>
      </c>
      <c r="AY2149" s="77">
        <f t="shared" ref="AY2149:CD2149" si="2650">AY2148</f>
        <v>-3000</v>
      </c>
      <c r="AZ2149" s="77">
        <f t="shared" si="2650"/>
        <v>-3000</v>
      </c>
      <c r="BA2149" s="77">
        <f t="shared" si="2650"/>
        <v>-3000</v>
      </c>
      <c r="BB2149" s="77">
        <f t="shared" si="2650"/>
        <v>-3000</v>
      </c>
      <c r="BC2149" s="77">
        <f t="shared" si="2650"/>
        <v>-3000</v>
      </c>
      <c r="BD2149" s="77">
        <f t="shared" si="2650"/>
        <v>-3000</v>
      </c>
      <c r="BE2149" s="77">
        <f t="shared" si="2650"/>
        <v>-3000</v>
      </c>
      <c r="BF2149" s="77">
        <f t="shared" si="2650"/>
        <v>-3000</v>
      </c>
      <c r="BG2149" s="77">
        <f t="shared" si="2650"/>
        <v>-3000</v>
      </c>
      <c r="BH2149" s="77">
        <f t="shared" si="2650"/>
        <v>-3000</v>
      </c>
      <c r="BI2149" s="77">
        <f t="shared" si="2650"/>
        <v>-3000</v>
      </c>
      <c r="BJ2149" s="77">
        <f t="shared" si="2650"/>
        <v>-3000</v>
      </c>
      <c r="BK2149" s="77">
        <f t="shared" si="2650"/>
        <v>-3000</v>
      </c>
      <c r="BL2149" s="77">
        <f t="shared" si="2650"/>
        <v>-3000</v>
      </c>
      <c r="BM2149" s="77">
        <f t="shared" si="2650"/>
        <v>-3000</v>
      </c>
      <c r="BN2149" s="77">
        <f t="shared" si="2650"/>
        <v>-3000</v>
      </c>
      <c r="BO2149" s="77">
        <f t="shared" si="2650"/>
        <v>-3000</v>
      </c>
      <c r="BP2149" s="77">
        <f t="shared" si="2650"/>
        <v>-3000</v>
      </c>
      <c r="BQ2149" s="77">
        <f t="shared" si="2650"/>
        <v>-3000</v>
      </c>
      <c r="BR2149" s="77">
        <f t="shared" si="2650"/>
        <v>-3000</v>
      </c>
      <c r="BS2149" s="77">
        <f t="shared" si="2650"/>
        <v>-3000</v>
      </c>
      <c r="BT2149" s="77">
        <f t="shared" si="2650"/>
        <v>-3000</v>
      </c>
      <c r="BU2149" s="77">
        <f t="shared" si="2650"/>
        <v>-3000</v>
      </c>
      <c r="BV2149" s="77">
        <f t="shared" si="2650"/>
        <v>-3000</v>
      </c>
      <c r="BW2149" s="77">
        <f t="shared" si="2650"/>
        <v>-3000</v>
      </c>
      <c r="BX2149" s="77">
        <f t="shared" si="2650"/>
        <v>-3000</v>
      </c>
      <c r="BY2149" s="77">
        <f t="shared" si="2650"/>
        <v>-3000</v>
      </c>
      <c r="BZ2149" s="77">
        <f t="shared" si="2650"/>
        <v>-3000</v>
      </c>
      <c r="CA2149" s="77">
        <f t="shared" si="2650"/>
        <v>-3000</v>
      </c>
      <c r="CB2149" s="77">
        <f t="shared" si="2650"/>
        <v>-3000</v>
      </c>
      <c r="CC2149" s="77">
        <f t="shared" si="2650"/>
        <v>-3000</v>
      </c>
      <c r="CD2149" s="77">
        <f t="shared" si="2650"/>
        <v>-3000</v>
      </c>
      <c r="CE2149" s="77">
        <f t="shared" ref="CE2149:CK2149" si="2651">CE2148</f>
        <v>-3000</v>
      </c>
      <c r="CF2149" s="77">
        <f t="shared" si="2651"/>
        <v>-3000</v>
      </c>
      <c r="CG2149" s="77">
        <f t="shared" si="2651"/>
        <v>-3000</v>
      </c>
      <c r="CH2149" s="77">
        <f t="shared" si="2651"/>
        <v>-3000</v>
      </c>
      <c r="CI2149" s="77">
        <f t="shared" si="2651"/>
        <v>-3000</v>
      </c>
      <c r="CJ2149" s="77">
        <f t="shared" si="2651"/>
        <v>-3000</v>
      </c>
      <c r="CK2149" s="77">
        <f t="shared" si="2651"/>
        <v>-3000</v>
      </c>
      <c r="CL2149" s="77">
        <f t="shared" ref="CL2149" si="2652">CL2148</f>
        <v>-3000</v>
      </c>
    </row>
    <row r="2150" spans="2:90" x14ac:dyDescent="0.4">
      <c r="B2150" s="123"/>
      <c r="D2150" t="s">
        <v>765</v>
      </c>
      <c r="E2150" s="8" t="str">
        <f t="shared" si="2646"/>
        <v>2150 PDC-S</v>
      </c>
      <c r="G2150" t="s">
        <v>244</v>
      </c>
      <c r="H2150" s="27"/>
      <c r="I2150" s="77"/>
      <c r="J2150" s="77"/>
      <c r="K2150" s="28"/>
      <c r="L2150" s="28"/>
      <c r="M2150" s="28"/>
      <c r="N2150" s="28"/>
      <c r="O2150" s="28"/>
      <c r="P2150" s="28"/>
      <c r="R2150" s="33"/>
      <c r="S2150" s="77"/>
      <c r="T2150" s="77"/>
      <c r="U2150" s="77"/>
      <c r="V2150" s="77"/>
      <c r="W2150" s="77"/>
      <c r="X2150" s="77"/>
      <c r="Y2150" s="77"/>
      <c r="Z2150" s="77"/>
      <c r="AA2150" s="77"/>
      <c r="AB2150" s="77"/>
      <c r="AC2150" s="77"/>
      <c r="AD2150" s="77"/>
      <c r="AE2150" s="77"/>
      <c r="AF2150" s="77"/>
      <c r="AG2150" s="77"/>
      <c r="AH2150" s="77"/>
      <c r="AI2150" s="77"/>
      <c r="AJ2150" s="77"/>
      <c r="AK2150" s="77"/>
      <c r="AL2150" s="77"/>
      <c r="AM2150" s="77"/>
      <c r="AN2150" s="77"/>
      <c r="AO2150" s="77"/>
      <c r="AP2150" s="77"/>
      <c r="AQ2150" s="77"/>
      <c r="AR2150" s="77"/>
      <c r="AS2150" s="77"/>
      <c r="AT2150" s="77"/>
      <c r="AU2150" s="77"/>
      <c r="AV2150" s="77"/>
      <c r="AW2150" s="77"/>
      <c r="AX2150" s="77"/>
      <c r="AY2150" s="77"/>
      <c r="AZ2150" s="77"/>
      <c r="BA2150" s="77"/>
      <c r="BB2150" s="77"/>
      <c r="BC2150" s="77"/>
      <c r="BD2150" s="77"/>
      <c r="BE2150" s="77"/>
      <c r="BF2150" s="77"/>
      <c r="BG2150" s="77"/>
      <c r="BH2150" s="77"/>
      <c r="BI2150" s="77"/>
      <c r="BJ2150" s="77"/>
      <c r="BK2150" s="77"/>
      <c r="BL2150" s="77"/>
      <c r="BM2150" s="77"/>
      <c r="BN2150" s="77"/>
      <c r="BO2150" s="77"/>
      <c r="BP2150" s="77"/>
      <c r="BQ2150" s="77"/>
      <c r="BR2150" s="77"/>
      <c r="BS2150" s="77"/>
      <c r="BT2150" s="77"/>
      <c r="BU2150" s="77"/>
      <c r="BV2150" s="77"/>
      <c r="BW2150" s="77"/>
      <c r="BX2150" s="77"/>
      <c r="BY2150" s="77"/>
      <c r="BZ2150" s="77"/>
      <c r="CA2150" s="77"/>
      <c r="CB2150" s="77"/>
      <c r="CC2150" s="77"/>
      <c r="CD2150" s="77"/>
      <c r="CE2150" s="77"/>
      <c r="CF2150" s="77"/>
      <c r="CG2150" s="77"/>
      <c r="CH2150" s="77"/>
      <c r="CI2150" s="77"/>
      <c r="CJ2150" s="77"/>
      <c r="CK2150" s="77"/>
      <c r="CL2150" s="77"/>
    </row>
    <row r="2151" spans="2:90" x14ac:dyDescent="0.4">
      <c r="B2151" s="132" t="str">
        <f>B2138</f>
        <v>(Primary label)</v>
      </c>
      <c r="D2151" t="s">
        <v>765</v>
      </c>
      <c r="E2151" s="8" t="str">
        <f t="shared" si="2646"/>
        <v>2151 PDC-S</v>
      </c>
      <c r="G2151" t="s">
        <v>332</v>
      </c>
      <c r="H2151" s="27"/>
      <c r="I2151" s="78"/>
      <c r="J2151" s="78"/>
      <c r="K2151" s="33"/>
      <c r="L2151" s="33"/>
      <c r="M2151" s="33"/>
      <c r="N2151" s="33"/>
      <c r="O2151" s="33"/>
      <c r="P2151" s="33"/>
      <c r="R2151" s="33"/>
      <c r="S2151" s="77"/>
      <c r="T2151" s="77"/>
      <c r="U2151" s="77"/>
      <c r="V2151" s="77"/>
      <c r="W2151" s="77"/>
      <c r="X2151" s="77"/>
      <c r="Y2151" s="77"/>
      <c r="Z2151" s="77"/>
      <c r="AA2151" s="77"/>
      <c r="AB2151" s="77"/>
      <c r="AC2151" s="77"/>
      <c r="AD2151" s="77"/>
      <c r="AE2151" s="77"/>
      <c r="AF2151" s="77"/>
      <c r="AG2151" s="77"/>
      <c r="AH2151" s="77"/>
      <c r="AI2151" s="77"/>
      <c r="AJ2151" s="77"/>
      <c r="AK2151" s="77"/>
      <c r="AL2151" s="77"/>
      <c r="AM2151" s="77"/>
      <c r="AN2151" s="77"/>
      <c r="AO2151" s="77"/>
      <c r="AP2151" s="77"/>
      <c r="AQ2151" s="77"/>
      <c r="AR2151" s="77"/>
      <c r="AS2151" s="77"/>
      <c r="AT2151" s="77"/>
      <c r="AU2151" s="77"/>
      <c r="AV2151" s="77"/>
      <c r="AW2151" s="77"/>
      <c r="AX2151" s="77"/>
      <c r="AY2151" s="77"/>
      <c r="AZ2151" s="77"/>
      <c r="BA2151" s="77"/>
      <c r="BB2151" s="77"/>
      <c r="BC2151" s="77"/>
      <c r="BD2151" s="77"/>
      <c r="BE2151" s="77"/>
      <c r="BF2151" s="77"/>
      <c r="BG2151" s="77"/>
      <c r="BH2151" s="77"/>
      <c r="BI2151" s="77"/>
      <c r="BJ2151" s="77"/>
      <c r="BK2151" s="77"/>
      <c r="BL2151" s="77"/>
      <c r="BM2151" s="77"/>
      <c r="BN2151" s="77"/>
      <c r="BO2151" s="77"/>
      <c r="BP2151" s="77"/>
      <c r="BQ2151" s="77"/>
      <c r="BR2151" s="77"/>
      <c r="BS2151" s="77"/>
      <c r="BT2151" s="77"/>
      <c r="BU2151" s="77"/>
      <c r="BV2151" s="77"/>
      <c r="BW2151" s="77"/>
      <c r="BX2151" s="77"/>
      <c r="BY2151" s="77"/>
      <c r="BZ2151" s="77"/>
      <c r="CA2151" s="77"/>
      <c r="CB2151" s="77"/>
      <c r="CC2151" s="77"/>
      <c r="CD2151" s="77"/>
      <c r="CE2151" s="77"/>
      <c r="CF2151" s="77"/>
      <c r="CG2151" s="77"/>
      <c r="CH2151" s="77"/>
      <c r="CI2151" s="77"/>
      <c r="CJ2151" s="77"/>
      <c r="CK2151" s="77"/>
      <c r="CL2151" s="77"/>
    </row>
    <row r="2152" spans="2:90" x14ac:dyDescent="0.4">
      <c r="B2152" s="132" t="str">
        <f t="shared" ref="B2152:B2158" si="2653">B2139</f>
        <v>primary unit</v>
      </c>
      <c r="D2152" t="s">
        <v>765</v>
      </c>
      <c r="E2152" s="8" t="str">
        <f>ROW()&amp;" "&amp;D2152</f>
        <v>2152 PDC-S</v>
      </c>
      <c r="G2152" t="s">
        <v>332</v>
      </c>
      <c r="H2152" s="27"/>
      <c r="I2152" s="78"/>
      <c r="J2152" s="78"/>
      <c r="K2152" s="33"/>
      <c r="L2152" s="33"/>
      <c r="M2152" s="33"/>
      <c r="N2152" s="33"/>
      <c r="O2152" s="33"/>
      <c r="P2152" s="33"/>
      <c r="R2152" s="33"/>
      <c r="S2152" s="77"/>
      <c r="T2152" s="77"/>
      <c r="U2152" s="77"/>
      <c r="V2152" s="77"/>
      <c r="W2152" s="77"/>
      <c r="X2152" s="77"/>
      <c r="Y2152" s="77"/>
      <c r="Z2152" s="77"/>
      <c r="AA2152" s="77"/>
      <c r="AB2152" s="77"/>
      <c r="AC2152" s="77"/>
      <c r="AD2152" s="77"/>
      <c r="AE2152" s="77"/>
      <c r="AF2152" s="77"/>
      <c r="AG2152" s="77"/>
      <c r="AH2152" s="77"/>
      <c r="AI2152" s="77"/>
      <c r="AJ2152" s="77"/>
      <c r="AK2152" s="77"/>
      <c r="AL2152" s="77"/>
      <c r="AM2152" s="77"/>
      <c r="AN2152" s="77"/>
      <c r="AO2152" s="77"/>
      <c r="AP2152" s="77"/>
      <c r="AQ2152" s="77"/>
      <c r="AR2152" s="77"/>
      <c r="AS2152" s="77"/>
      <c r="AT2152" s="77"/>
      <c r="AU2152" s="77"/>
      <c r="AV2152" s="77"/>
      <c r="AW2152" s="77"/>
      <c r="AX2152" s="77"/>
      <c r="AY2152" s="77"/>
      <c r="AZ2152" s="77"/>
      <c r="BA2152" s="77"/>
      <c r="BB2152" s="77"/>
      <c r="BC2152" s="77"/>
      <c r="BD2152" s="77"/>
      <c r="BE2152" s="77"/>
      <c r="BF2152" s="77"/>
      <c r="BG2152" s="77"/>
      <c r="BH2152" s="77"/>
      <c r="BI2152" s="77"/>
      <c r="BJ2152" s="77"/>
      <c r="BK2152" s="77"/>
      <c r="BL2152" s="77"/>
      <c r="BM2152" s="77"/>
      <c r="BN2152" s="77"/>
      <c r="BO2152" s="77"/>
      <c r="BP2152" s="77"/>
      <c r="BQ2152" s="77"/>
      <c r="BR2152" s="77"/>
      <c r="BS2152" s="77"/>
      <c r="BT2152" s="77"/>
      <c r="BU2152" s="77"/>
      <c r="BV2152" s="77"/>
      <c r="BW2152" s="77"/>
      <c r="BX2152" s="77"/>
      <c r="BY2152" s="77"/>
      <c r="BZ2152" s="77"/>
      <c r="CA2152" s="77"/>
      <c r="CB2152" s="77"/>
      <c r="CC2152" s="77"/>
      <c r="CD2152" s="77"/>
      <c r="CE2152" s="77"/>
      <c r="CF2152" s="77"/>
      <c r="CG2152" s="77"/>
      <c r="CH2152" s="77"/>
      <c r="CI2152" s="77"/>
      <c r="CJ2152" s="77"/>
      <c r="CK2152" s="77"/>
      <c r="CL2152" s="77"/>
    </row>
    <row r="2153" spans="2:90" x14ac:dyDescent="0.4">
      <c r="B2153" s="132" t="str">
        <f t="shared" si="2653"/>
        <v>Primary revenue driver</v>
      </c>
      <c r="D2153" t="s">
        <v>765</v>
      </c>
      <c r="E2153" s="8" t="str">
        <f t="shared" si="2646"/>
        <v>2153 PDC-S</v>
      </c>
      <c r="G2153" t="s">
        <v>332</v>
      </c>
      <c r="K2153" s="53"/>
      <c r="L2153" s="53"/>
      <c r="M2153" s="53"/>
      <c r="N2153" s="53"/>
      <c r="O2153" s="53"/>
      <c r="P2153" s="53"/>
      <c r="R2153" s="24"/>
      <c r="S2153" s="175" t="str">
        <f t="shared" ref="S2153" si="2654">S2140</f>
        <v>S$12</v>
      </c>
      <c r="T2153" s="175" t="str">
        <f t="shared" ref="T2153:AX2153" si="2655">T2140</f>
        <v>T$12</v>
      </c>
      <c r="U2153" s="175" t="str">
        <f t="shared" si="2655"/>
        <v>U$12</v>
      </c>
      <c r="V2153" s="175" t="str">
        <f t="shared" si="2655"/>
        <v>V$12</v>
      </c>
      <c r="W2153" s="175" t="str">
        <f t="shared" si="2655"/>
        <v>W$12</v>
      </c>
      <c r="X2153" s="175" t="str">
        <f t="shared" si="2655"/>
        <v>X$12</v>
      </c>
      <c r="Y2153" s="175" t="str">
        <f t="shared" si="2655"/>
        <v>Y$12</v>
      </c>
      <c r="Z2153" s="175" t="str">
        <f t="shared" si="2655"/>
        <v>Z$12</v>
      </c>
      <c r="AA2153" s="175" t="str">
        <f t="shared" si="2655"/>
        <v>AA$12</v>
      </c>
      <c r="AB2153" s="175" t="str">
        <f t="shared" si="2655"/>
        <v>AB$12</v>
      </c>
      <c r="AC2153" s="175" t="str">
        <f t="shared" si="2655"/>
        <v>AC$12</v>
      </c>
      <c r="AD2153" s="175" t="str">
        <f t="shared" si="2655"/>
        <v>AD$12</v>
      </c>
      <c r="AE2153" s="175" t="str">
        <f t="shared" si="2655"/>
        <v>AE$12</v>
      </c>
      <c r="AF2153" s="175" t="str">
        <f t="shared" si="2655"/>
        <v>AF$12</v>
      </c>
      <c r="AG2153" s="175" t="str">
        <f t="shared" si="2655"/>
        <v>AG$12</v>
      </c>
      <c r="AH2153" s="175" t="str">
        <f t="shared" si="2655"/>
        <v>AH$12</v>
      </c>
      <c r="AI2153" s="175" t="str">
        <f t="shared" si="2655"/>
        <v>AI$12</v>
      </c>
      <c r="AJ2153" s="175" t="str">
        <f t="shared" si="2655"/>
        <v>AJ$12</v>
      </c>
      <c r="AK2153" s="175" t="str">
        <f t="shared" si="2655"/>
        <v>AK$12</v>
      </c>
      <c r="AL2153" s="175" t="str">
        <f t="shared" si="2655"/>
        <v>AL$12</v>
      </c>
      <c r="AM2153" s="175" t="str">
        <f t="shared" si="2655"/>
        <v>AM$12</v>
      </c>
      <c r="AN2153" s="175" t="str">
        <f t="shared" si="2655"/>
        <v>AN$12</v>
      </c>
      <c r="AO2153" s="175" t="str">
        <f t="shared" si="2655"/>
        <v>AO$12</v>
      </c>
      <c r="AP2153" s="175" t="str">
        <f t="shared" si="2655"/>
        <v>AP$12</v>
      </c>
      <c r="AQ2153" s="175" t="str">
        <f t="shared" si="2655"/>
        <v>AQ$12</v>
      </c>
      <c r="AR2153" s="175" t="str">
        <f t="shared" si="2655"/>
        <v>AR$12</v>
      </c>
      <c r="AS2153" s="175" t="str">
        <f t="shared" si="2655"/>
        <v>AS$12</v>
      </c>
      <c r="AT2153" s="175" t="str">
        <f t="shared" si="2655"/>
        <v>AT$12</v>
      </c>
      <c r="AU2153" s="175" t="str">
        <f t="shared" si="2655"/>
        <v>AU$12</v>
      </c>
      <c r="AV2153" s="175" t="str">
        <f t="shared" si="2655"/>
        <v>AV$12</v>
      </c>
      <c r="AW2153" s="175" t="str">
        <f t="shared" si="2655"/>
        <v>AW$12</v>
      </c>
      <c r="AX2153" s="175" t="str">
        <f t="shared" si="2655"/>
        <v>AX$12</v>
      </c>
      <c r="AY2153" s="175" t="str">
        <f t="shared" ref="AY2153:CD2153" si="2656">AY2140</f>
        <v>AY$12</v>
      </c>
      <c r="AZ2153" s="175" t="str">
        <f t="shared" si="2656"/>
        <v>AZ$12</v>
      </c>
      <c r="BA2153" s="175" t="str">
        <f t="shared" si="2656"/>
        <v>BA$12</v>
      </c>
      <c r="BB2153" s="175" t="str">
        <f t="shared" si="2656"/>
        <v>BB$12</v>
      </c>
      <c r="BC2153" s="175" t="str">
        <f t="shared" si="2656"/>
        <v>BC$12</v>
      </c>
      <c r="BD2153" s="175" t="str">
        <f t="shared" si="2656"/>
        <v>BD$12</v>
      </c>
      <c r="BE2153" s="175" t="str">
        <f t="shared" si="2656"/>
        <v>BE$12</v>
      </c>
      <c r="BF2153" s="175" t="str">
        <f t="shared" si="2656"/>
        <v>BF$12</v>
      </c>
      <c r="BG2153" s="175" t="str">
        <f t="shared" si="2656"/>
        <v>BG$12</v>
      </c>
      <c r="BH2153" s="175" t="str">
        <f t="shared" si="2656"/>
        <v>BH$12</v>
      </c>
      <c r="BI2153" s="175" t="str">
        <f t="shared" si="2656"/>
        <v>BI$12</v>
      </c>
      <c r="BJ2153" s="175" t="str">
        <f t="shared" si="2656"/>
        <v>BJ$12</v>
      </c>
      <c r="BK2153" s="175" t="str">
        <f t="shared" si="2656"/>
        <v>BK$12</v>
      </c>
      <c r="BL2153" s="175" t="str">
        <f t="shared" si="2656"/>
        <v>BL$12</v>
      </c>
      <c r="BM2153" s="175" t="str">
        <f t="shared" si="2656"/>
        <v>BM$12</v>
      </c>
      <c r="BN2153" s="175" t="str">
        <f t="shared" si="2656"/>
        <v>BN$12</v>
      </c>
      <c r="BO2153" s="175" t="str">
        <f t="shared" si="2656"/>
        <v>BO$12</v>
      </c>
      <c r="BP2153" s="175" t="str">
        <f t="shared" si="2656"/>
        <v>BP$12</v>
      </c>
      <c r="BQ2153" s="175" t="str">
        <f t="shared" si="2656"/>
        <v>BQ$12</v>
      </c>
      <c r="BR2153" s="175" t="str">
        <f t="shared" si="2656"/>
        <v>BR$12</v>
      </c>
      <c r="BS2153" s="175" t="str">
        <f t="shared" si="2656"/>
        <v>BS$12</v>
      </c>
      <c r="BT2153" s="175" t="str">
        <f t="shared" si="2656"/>
        <v>BT$12</v>
      </c>
      <c r="BU2153" s="175" t="str">
        <f t="shared" si="2656"/>
        <v>BU$12</v>
      </c>
      <c r="BV2153" s="175" t="str">
        <f t="shared" si="2656"/>
        <v>BV$12</v>
      </c>
      <c r="BW2153" s="175" t="str">
        <f t="shared" si="2656"/>
        <v>BW$12</v>
      </c>
      <c r="BX2153" s="175" t="str">
        <f t="shared" si="2656"/>
        <v>BX$12</v>
      </c>
      <c r="BY2153" s="175" t="str">
        <f t="shared" si="2656"/>
        <v>BY$12</v>
      </c>
      <c r="BZ2153" s="175" t="str">
        <f t="shared" si="2656"/>
        <v>BZ$12</v>
      </c>
      <c r="CA2153" s="175" t="str">
        <f t="shared" si="2656"/>
        <v>CA$12</v>
      </c>
      <c r="CB2153" s="175" t="str">
        <f t="shared" si="2656"/>
        <v>CB$12</v>
      </c>
      <c r="CC2153" s="175" t="str">
        <f t="shared" si="2656"/>
        <v>CC$12</v>
      </c>
      <c r="CD2153" s="175" t="str">
        <f t="shared" si="2656"/>
        <v>CD$12</v>
      </c>
      <c r="CE2153" s="175" t="str">
        <f t="shared" ref="CE2153:CK2153" si="2657">CE2140</f>
        <v>CE$12</v>
      </c>
      <c r="CF2153" s="175" t="str">
        <f t="shared" si="2657"/>
        <v>CF$12</v>
      </c>
      <c r="CG2153" s="175" t="str">
        <f t="shared" si="2657"/>
        <v>CG$12</v>
      </c>
      <c r="CH2153" s="175" t="str">
        <f t="shared" si="2657"/>
        <v>CH$12</v>
      </c>
      <c r="CI2153" s="175" t="str">
        <f t="shared" si="2657"/>
        <v>CI$12</v>
      </c>
      <c r="CJ2153" s="175" t="str">
        <f t="shared" si="2657"/>
        <v>CJ$12</v>
      </c>
      <c r="CK2153" s="175" t="str">
        <f t="shared" si="2657"/>
        <v>CK$12</v>
      </c>
      <c r="CL2153" s="175" t="str">
        <f t="shared" ref="CL2153" si="2658">CL2140</f>
        <v>CL$12</v>
      </c>
    </row>
    <row r="2154" spans="2:90" x14ac:dyDescent="0.4">
      <c r="B2154" s="132" t="str">
        <f t="shared" si="2653"/>
        <v>Primary volume driver</v>
      </c>
      <c r="D2154" t="s">
        <v>765</v>
      </c>
      <c r="E2154" s="8" t="str">
        <f t="shared" si="2646"/>
        <v>2154 PDC-S</v>
      </c>
      <c r="G2154" t="s">
        <v>332</v>
      </c>
      <c r="H2154" s="12"/>
      <c r="I2154" s="60"/>
      <c r="J2154" s="60"/>
      <c r="K2154" s="15"/>
      <c r="L2154" s="15"/>
      <c r="M2154" s="15"/>
      <c r="N2154" s="15"/>
      <c r="O2154" s="15"/>
      <c r="P2154" s="15"/>
      <c r="R2154" s="15"/>
      <c r="S2154" s="175" t="str">
        <f t="shared" ref="S2154" si="2659">S2141</f>
        <v>S$13</v>
      </c>
      <c r="T2154" s="175" t="str">
        <f t="shared" ref="T2154:AX2154" si="2660">T2141</f>
        <v>T$13</v>
      </c>
      <c r="U2154" s="175" t="str">
        <f t="shared" si="2660"/>
        <v>U$13</v>
      </c>
      <c r="V2154" s="175" t="str">
        <f t="shared" si="2660"/>
        <v>V$13</v>
      </c>
      <c r="W2154" s="175" t="str">
        <f t="shared" si="2660"/>
        <v>W$13</v>
      </c>
      <c r="X2154" s="175" t="str">
        <f t="shared" si="2660"/>
        <v>X$13</v>
      </c>
      <c r="Y2154" s="175" t="str">
        <f t="shared" si="2660"/>
        <v>Y$13</v>
      </c>
      <c r="Z2154" s="175" t="str">
        <f t="shared" si="2660"/>
        <v>Z$13</v>
      </c>
      <c r="AA2154" s="175" t="str">
        <f t="shared" si="2660"/>
        <v>AA$13</v>
      </c>
      <c r="AB2154" s="175" t="str">
        <f t="shared" si="2660"/>
        <v>AB$13</v>
      </c>
      <c r="AC2154" s="175" t="str">
        <f t="shared" si="2660"/>
        <v>AC$13</v>
      </c>
      <c r="AD2154" s="175" t="str">
        <f t="shared" si="2660"/>
        <v>AD$13</v>
      </c>
      <c r="AE2154" s="175" t="str">
        <f t="shared" si="2660"/>
        <v>AE$13</v>
      </c>
      <c r="AF2154" s="175" t="str">
        <f t="shared" si="2660"/>
        <v>AF$13</v>
      </c>
      <c r="AG2154" s="175" t="str">
        <f t="shared" si="2660"/>
        <v>AG$13</v>
      </c>
      <c r="AH2154" s="175" t="str">
        <f t="shared" si="2660"/>
        <v>AH$13</v>
      </c>
      <c r="AI2154" s="175" t="str">
        <f t="shared" si="2660"/>
        <v>AI$13</v>
      </c>
      <c r="AJ2154" s="175" t="str">
        <f t="shared" si="2660"/>
        <v>AJ$13</v>
      </c>
      <c r="AK2154" s="175" t="str">
        <f t="shared" si="2660"/>
        <v>AK$13</v>
      </c>
      <c r="AL2154" s="175" t="str">
        <f t="shared" si="2660"/>
        <v>AL$13</v>
      </c>
      <c r="AM2154" s="175" t="str">
        <f t="shared" si="2660"/>
        <v>AM$13</v>
      </c>
      <c r="AN2154" s="175" t="str">
        <f t="shared" si="2660"/>
        <v>AN$13</v>
      </c>
      <c r="AO2154" s="175" t="str">
        <f t="shared" si="2660"/>
        <v>AO$13</v>
      </c>
      <c r="AP2154" s="175" t="str">
        <f t="shared" si="2660"/>
        <v>AP$13</v>
      </c>
      <c r="AQ2154" s="175" t="str">
        <f t="shared" si="2660"/>
        <v>AQ$13</v>
      </c>
      <c r="AR2154" s="175" t="str">
        <f t="shared" si="2660"/>
        <v>AR$13</v>
      </c>
      <c r="AS2154" s="175" t="str">
        <f t="shared" si="2660"/>
        <v>AS$13</v>
      </c>
      <c r="AT2154" s="175" t="str">
        <f t="shared" si="2660"/>
        <v>AT$13</v>
      </c>
      <c r="AU2154" s="175" t="str">
        <f t="shared" si="2660"/>
        <v>AU$13</v>
      </c>
      <c r="AV2154" s="175" t="str">
        <f t="shared" si="2660"/>
        <v>AV$13</v>
      </c>
      <c r="AW2154" s="175" t="str">
        <f t="shared" si="2660"/>
        <v>AW$13</v>
      </c>
      <c r="AX2154" s="175" t="str">
        <f t="shared" si="2660"/>
        <v>AX$13</v>
      </c>
      <c r="AY2154" s="175" t="str">
        <f t="shared" ref="AY2154:CD2154" si="2661">AY2141</f>
        <v>AY$13</v>
      </c>
      <c r="AZ2154" s="175" t="str">
        <f t="shared" si="2661"/>
        <v>AZ$13</v>
      </c>
      <c r="BA2154" s="175" t="str">
        <f t="shared" si="2661"/>
        <v>BA$13</v>
      </c>
      <c r="BB2154" s="175" t="str">
        <f t="shared" si="2661"/>
        <v>BB$13</v>
      </c>
      <c r="BC2154" s="175" t="str">
        <f t="shared" si="2661"/>
        <v>BC$13</v>
      </c>
      <c r="BD2154" s="175" t="str">
        <f t="shared" si="2661"/>
        <v>BD$13</v>
      </c>
      <c r="BE2154" s="175" t="str">
        <f t="shared" si="2661"/>
        <v>BE$13</v>
      </c>
      <c r="BF2154" s="175" t="str">
        <f t="shared" si="2661"/>
        <v>BF$13</v>
      </c>
      <c r="BG2154" s="175" t="str">
        <f t="shared" si="2661"/>
        <v>BG$13</v>
      </c>
      <c r="BH2154" s="175" t="str">
        <f t="shared" si="2661"/>
        <v>BH$13</v>
      </c>
      <c r="BI2154" s="175" t="str">
        <f t="shared" si="2661"/>
        <v>BI$13</v>
      </c>
      <c r="BJ2154" s="175" t="str">
        <f t="shared" si="2661"/>
        <v>BJ$13</v>
      </c>
      <c r="BK2154" s="175" t="str">
        <f t="shared" si="2661"/>
        <v>BK$13</v>
      </c>
      <c r="BL2154" s="175" t="str">
        <f t="shared" si="2661"/>
        <v>BL$13</v>
      </c>
      <c r="BM2154" s="175" t="str">
        <f t="shared" si="2661"/>
        <v>BM$13</v>
      </c>
      <c r="BN2154" s="175" t="str">
        <f t="shared" si="2661"/>
        <v>BN$13</v>
      </c>
      <c r="BO2154" s="175" t="str">
        <f t="shared" si="2661"/>
        <v>BO$13</v>
      </c>
      <c r="BP2154" s="175" t="str">
        <f t="shared" si="2661"/>
        <v>BP$13</v>
      </c>
      <c r="BQ2154" s="175" t="str">
        <f t="shared" si="2661"/>
        <v>BQ$13</v>
      </c>
      <c r="BR2154" s="175" t="str">
        <f t="shared" si="2661"/>
        <v>BR$13</v>
      </c>
      <c r="BS2154" s="175" t="str">
        <f t="shared" si="2661"/>
        <v>BS$13</v>
      </c>
      <c r="BT2154" s="175" t="str">
        <f t="shared" si="2661"/>
        <v>BT$13</v>
      </c>
      <c r="BU2154" s="175" t="str">
        <f t="shared" si="2661"/>
        <v>BU$13</v>
      </c>
      <c r="BV2154" s="175" t="str">
        <f t="shared" si="2661"/>
        <v>BV$13</v>
      </c>
      <c r="BW2154" s="175" t="str">
        <f t="shared" si="2661"/>
        <v>BW$13</v>
      </c>
      <c r="BX2154" s="175" t="str">
        <f t="shared" si="2661"/>
        <v>BX$13</v>
      </c>
      <c r="BY2154" s="175" t="str">
        <f t="shared" si="2661"/>
        <v>BY$13</v>
      </c>
      <c r="BZ2154" s="175" t="str">
        <f t="shared" si="2661"/>
        <v>BZ$13</v>
      </c>
      <c r="CA2154" s="175" t="str">
        <f t="shared" si="2661"/>
        <v>CA$13</v>
      </c>
      <c r="CB2154" s="175" t="str">
        <f t="shared" si="2661"/>
        <v>CB$13</v>
      </c>
      <c r="CC2154" s="175" t="str">
        <f t="shared" si="2661"/>
        <v>CC$13</v>
      </c>
      <c r="CD2154" s="175" t="str">
        <f t="shared" si="2661"/>
        <v>CD$13</v>
      </c>
      <c r="CE2154" s="175" t="str">
        <f t="shared" ref="CE2154:CK2154" si="2662">CE2141</f>
        <v>CE$13</v>
      </c>
      <c r="CF2154" s="175" t="str">
        <f t="shared" si="2662"/>
        <v>CF$13</v>
      </c>
      <c r="CG2154" s="175" t="str">
        <f t="shared" si="2662"/>
        <v>CG$13</v>
      </c>
      <c r="CH2154" s="175" t="str">
        <f t="shared" si="2662"/>
        <v>CH$13</v>
      </c>
      <c r="CI2154" s="175" t="str">
        <f t="shared" si="2662"/>
        <v>CI$13</v>
      </c>
      <c r="CJ2154" s="175" t="str">
        <f t="shared" si="2662"/>
        <v>CJ$13</v>
      </c>
      <c r="CK2154" s="175" t="str">
        <f t="shared" si="2662"/>
        <v>CK$13</v>
      </c>
      <c r="CL2154" s="175" t="str">
        <f t="shared" ref="CL2154" si="2663">CL2141</f>
        <v>CL$13</v>
      </c>
    </row>
    <row r="2155" spans="2:90" x14ac:dyDescent="0.4">
      <c r="B2155" s="187" t="str">
        <f>B2146</f>
        <v>Passthrough direct cost:</v>
      </c>
      <c r="D2155" t="s">
        <v>765</v>
      </c>
      <c r="E2155" s="8" t="str">
        <f t="shared" si="2646"/>
        <v>2155 PDC-S</v>
      </c>
      <c r="G2155" t="s">
        <v>332</v>
      </c>
      <c r="H2155" s="12"/>
      <c r="I2155" s="60"/>
      <c r="J2155" s="60"/>
      <c r="K2155" s="15"/>
      <c r="L2155" s="15"/>
      <c r="M2155" s="15"/>
      <c r="N2155" s="15"/>
      <c r="O2155" s="15"/>
      <c r="P2155" s="15"/>
      <c r="R2155" s="15"/>
      <c r="S2155" s="175">
        <f t="shared" ref="S2155" si="2664">S2142</f>
        <v>0</v>
      </c>
      <c r="T2155" s="175">
        <f t="shared" ref="T2155:AX2155" si="2665">T2142</f>
        <v>0</v>
      </c>
      <c r="U2155" s="175">
        <f t="shared" si="2665"/>
        <v>0</v>
      </c>
      <c r="V2155" s="175">
        <f t="shared" si="2665"/>
        <v>0</v>
      </c>
      <c r="W2155" s="175">
        <f t="shared" si="2665"/>
        <v>0</v>
      </c>
      <c r="X2155" s="175">
        <f t="shared" si="2665"/>
        <v>0</v>
      </c>
      <c r="Y2155" s="175">
        <f t="shared" si="2665"/>
        <v>0</v>
      </c>
      <c r="Z2155" s="175">
        <f t="shared" si="2665"/>
        <v>0</v>
      </c>
      <c r="AA2155" s="175">
        <f t="shared" si="2665"/>
        <v>0</v>
      </c>
      <c r="AB2155" s="175">
        <f t="shared" si="2665"/>
        <v>0</v>
      </c>
      <c r="AC2155" s="175">
        <f t="shared" si="2665"/>
        <v>0</v>
      </c>
      <c r="AD2155" s="175">
        <f t="shared" si="2665"/>
        <v>0</v>
      </c>
      <c r="AE2155" s="175">
        <f t="shared" si="2665"/>
        <v>0</v>
      </c>
      <c r="AF2155" s="175">
        <f t="shared" si="2665"/>
        <v>0</v>
      </c>
      <c r="AG2155" s="175">
        <f t="shared" si="2665"/>
        <v>0</v>
      </c>
      <c r="AH2155" s="175">
        <f t="shared" si="2665"/>
        <v>0</v>
      </c>
      <c r="AI2155" s="175">
        <f t="shared" si="2665"/>
        <v>0</v>
      </c>
      <c r="AJ2155" s="175">
        <f t="shared" si="2665"/>
        <v>0</v>
      </c>
      <c r="AK2155" s="175">
        <f t="shared" si="2665"/>
        <v>0</v>
      </c>
      <c r="AL2155" s="175">
        <f t="shared" si="2665"/>
        <v>0</v>
      </c>
      <c r="AM2155" s="175">
        <f t="shared" si="2665"/>
        <v>0</v>
      </c>
      <c r="AN2155" s="175">
        <f t="shared" si="2665"/>
        <v>0</v>
      </c>
      <c r="AO2155" s="175">
        <f t="shared" si="2665"/>
        <v>0</v>
      </c>
      <c r="AP2155" s="175">
        <f t="shared" si="2665"/>
        <v>0</v>
      </c>
      <c r="AQ2155" s="175">
        <f t="shared" si="2665"/>
        <v>0</v>
      </c>
      <c r="AR2155" s="175">
        <f t="shared" si="2665"/>
        <v>0</v>
      </c>
      <c r="AS2155" s="175">
        <f t="shared" si="2665"/>
        <v>0</v>
      </c>
      <c r="AT2155" s="175">
        <f t="shared" si="2665"/>
        <v>0</v>
      </c>
      <c r="AU2155" s="175">
        <f t="shared" si="2665"/>
        <v>0</v>
      </c>
      <c r="AV2155" s="175">
        <f t="shared" si="2665"/>
        <v>0</v>
      </c>
      <c r="AW2155" s="175">
        <f t="shared" si="2665"/>
        <v>0</v>
      </c>
      <c r="AX2155" s="175">
        <f t="shared" si="2665"/>
        <v>0</v>
      </c>
      <c r="AY2155" s="175">
        <f t="shared" ref="AY2155:CD2155" si="2666">AY2142</f>
        <v>0</v>
      </c>
      <c r="AZ2155" s="175">
        <f t="shared" si="2666"/>
        <v>0</v>
      </c>
      <c r="BA2155" s="175">
        <f t="shared" si="2666"/>
        <v>0</v>
      </c>
      <c r="BB2155" s="175">
        <f t="shared" si="2666"/>
        <v>0</v>
      </c>
      <c r="BC2155" s="175">
        <f t="shared" si="2666"/>
        <v>0</v>
      </c>
      <c r="BD2155" s="175">
        <f t="shared" si="2666"/>
        <v>0</v>
      </c>
      <c r="BE2155" s="175">
        <f t="shared" si="2666"/>
        <v>0</v>
      </c>
      <c r="BF2155" s="175">
        <f t="shared" si="2666"/>
        <v>0</v>
      </c>
      <c r="BG2155" s="175">
        <f t="shared" si="2666"/>
        <v>0</v>
      </c>
      <c r="BH2155" s="175">
        <f t="shared" si="2666"/>
        <v>0</v>
      </c>
      <c r="BI2155" s="175">
        <f t="shared" si="2666"/>
        <v>0</v>
      </c>
      <c r="BJ2155" s="175">
        <f t="shared" si="2666"/>
        <v>0</v>
      </c>
      <c r="BK2155" s="175">
        <f t="shared" si="2666"/>
        <v>0</v>
      </c>
      <c r="BL2155" s="175">
        <f t="shared" si="2666"/>
        <v>0</v>
      </c>
      <c r="BM2155" s="175">
        <f t="shared" si="2666"/>
        <v>0</v>
      </c>
      <c r="BN2155" s="175">
        <f t="shared" si="2666"/>
        <v>0</v>
      </c>
      <c r="BO2155" s="175">
        <f t="shared" si="2666"/>
        <v>0</v>
      </c>
      <c r="BP2155" s="175">
        <f t="shared" si="2666"/>
        <v>0</v>
      </c>
      <c r="BQ2155" s="175">
        <f t="shared" si="2666"/>
        <v>0</v>
      </c>
      <c r="BR2155" s="175">
        <f t="shared" si="2666"/>
        <v>0</v>
      </c>
      <c r="BS2155" s="175">
        <f t="shared" si="2666"/>
        <v>0</v>
      </c>
      <c r="BT2155" s="175">
        <f t="shared" si="2666"/>
        <v>0</v>
      </c>
      <c r="BU2155" s="175">
        <f t="shared" si="2666"/>
        <v>0</v>
      </c>
      <c r="BV2155" s="175">
        <f t="shared" si="2666"/>
        <v>0</v>
      </c>
      <c r="BW2155" s="175">
        <f t="shared" si="2666"/>
        <v>0</v>
      </c>
      <c r="BX2155" s="175">
        <f t="shared" si="2666"/>
        <v>0</v>
      </c>
      <c r="BY2155" s="175">
        <f t="shared" si="2666"/>
        <v>0</v>
      </c>
      <c r="BZ2155" s="175">
        <f t="shared" si="2666"/>
        <v>0</v>
      </c>
      <c r="CA2155" s="175">
        <f t="shared" si="2666"/>
        <v>0</v>
      </c>
      <c r="CB2155" s="175">
        <f t="shared" si="2666"/>
        <v>0</v>
      </c>
      <c r="CC2155" s="175">
        <f t="shared" si="2666"/>
        <v>0</v>
      </c>
      <c r="CD2155" s="175">
        <f t="shared" si="2666"/>
        <v>0</v>
      </c>
      <c r="CE2155" s="175">
        <f t="shared" ref="CE2155:CK2155" si="2667">CE2142</f>
        <v>0</v>
      </c>
      <c r="CF2155" s="175">
        <f t="shared" si="2667"/>
        <v>0</v>
      </c>
      <c r="CG2155" s="175">
        <f t="shared" si="2667"/>
        <v>0</v>
      </c>
      <c r="CH2155" s="175">
        <f t="shared" si="2667"/>
        <v>0</v>
      </c>
      <c r="CI2155" s="175">
        <f t="shared" si="2667"/>
        <v>0</v>
      </c>
      <c r="CJ2155" s="175">
        <f t="shared" si="2667"/>
        <v>0</v>
      </c>
      <c r="CK2155" s="175">
        <f t="shared" si="2667"/>
        <v>0</v>
      </c>
      <c r="CL2155" s="175">
        <f t="shared" ref="CL2155" si="2668">CL2142</f>
        <v>0</v>
      </c>
    </row>
    <row r="2156" spans="2:90" x14ac:dyDescent="0.4">
      <c r="B2156" s="235" t="str">
        <f>IFERROR(SUBSTITUTE(TRIM(MID(B2146, SEARCH("-", B2146) + 1, LEN(B2146))),":",""),"no unit")</f>
        <v>no unit</v>
      </c>
      <c r="D2156" t="s">
        <v>765</v>
      </c>
      <c r="E2156" s="8" t="str">
        <f t="shared" ref="E2156" si="2669">ROW()&amp;" "&amp;D2156</f>
        <v>2156 PDC-S</v>
      </c>
      <c r="G2156" t="s">
        <v>332</v>
      </c>
      <c r="H2156" s="12"/>
      <c r="I2156" s="60"/>
      <c r="J2156" s="60"/>
      <c r="K2156" s="15"/>
      <c r="L2156" s="15"/>
      <c r="M2156" s="15"/>
      <c r="N2156" s="15"/>
      <c r="O2156" s="15"/>
      <c r="P2156" s="15"/>
      <c r="R2156" s="15"/>
      <c r="S2156" s="175"/>
      <c r="T2156" s="175"/>
      <c r="U2156" s="175"/>
      <c r="V2156" s="175"/>
      <c r="W2156" s="175"/>
      <c r="X2156" s="175"/>
      <c r="Y2156" s="175"/>
      <c r="Z2156" s="175"/>
      <c r="AA2156" s="175"/>
      <c r="AB2156" s="175"/>
      <c r="AC2156" s="175"/>
      <c r="AD2156" s="175"/>
      <c r="AE2156" s="175"/>
      <c r="AF2156" s="175"/>
      <c r="AG2156" s="175"/>
      <c r="AH2156" s="175"/>
      <c r="AI2156" s="175"/>
      <c r="AJ2156" s="175"/>
      <c r="AK2156" s="175"/>
      <c r="AL2156" s="175"/>
      <c r="AM2156" s="175"/>
      <c r="AN2156" s="175"/>
      <c r="AO2156" s="175"/>
      <c r="AP2156" s="175"/>
      <c r="AQ2156" s="175"/>
      <c r="AR2156" s="175"/>
      <c r="AS2156" s="175"/>
      <c r="AT2156" s="175"/>
      <c r="AU2156" s="175"/>
      <c r="AV2156" s="175"/>
      <c r="AW2156" s="175"/>
      <c r="AX2156" s="175"/>
      <c r="AY2156" s="175"/>
      <c r="AZ2156" s="175"/>
      <c r="BA2156" s="175"/>
      <c r="BB2156" s="175"/>
      <c r="BC2156" s="175"/>
      <c r="BD2156" s="175"/>
      <c r="BE2156" s="175"/>
      <c r="BF2156" s="175"/>
      <c r="BG2156" s="175"/>
      <c r="BH2156" s="175"/>
      <c r="BI2156" s="175"/>
      <c r="BJ2156" s="175"/>
      <c r="BK2156" s="175"/>
      <c r="BL2156" s="175"/>
      <c r="BM2156" s="175"/>
      <c r="BN2156" s="175"/>
      <c r="BO2156" s="175"/>
      <c r="BP2156" s="175"/>
      <c r="BQ2156" s="175"/>
      <c r="BR2156" s="175"/>
      <c r="BS2156" s="175"/>
      <c r="BT2156" s="175"/>
      <c r="BU2156" s="175"/>
      <c r="BV2156" s="175"/>
      <c r="BW2156" s="175"/>
      <c r="BX2156" s="175"/>
      <c r="BY2156" s="175"/>
      <c r="BZ2156" s="175"/>
      <c r="CA2156" s="175"/>
      <c r="CB2156" s="175"/>
      <c r="CC2156" s="175"/>
      <c r="CD2156" s="175"/>
      <c r="CE2156" s="175"/>
      <c r="CF2156" s="175"/>
      <c r="CG2156" s="175"/>
      <c r="CH2156" s="175"/>
      <c r="CI2156" s="175"/>
      <c r="CJ2156" s="175"/>
      <c r="CK2156" s="175"/>
      <c r="CL2156" s="175"/>
    </row>
    <row r="2157" spans="2:90" x14ac:dyDescent="0.4">
      <c r="B2157" s="132" t="str">
        <f t="shared" si="2653"/>
        <v>Secondary revenue driver</v>
      </c>
      <c r="D2157" t="s">
        <v>765</v>
      </c>
      <c r="E2157" s="8" t="str">
        <f t="shared" si="2646"/>
        <v>2157 PDC-S</v>
      </c>
      <c r="G2157" t="s">
        <v>332</v>
      </c>
      <c r="H2157" s="12"/>
      <c r="I2157" s="60"/>
      <c r="J2157" s="60"/>
      <c r="K2157" s="15"/>
      <c r="L2157" s="15"/>
      <c r="M2157" s="15"/>
      <c r="N2157" s="15"/>
      <c r="O2157" s="15"/>
      <c r="P2157" s="15"/>
      <c r="R2157" s="15"/>
      <c r="S2157" s="4" t="str">
        <f t="shared" ref="S2157" si="2670">ADDRESS(ROW(S2149),COLUMN(S2149),2)</f>
        <v>S$2149</v>
      </c>
      <c r="T2157" s="4" t="str">
        <f t="shared" ref="T2157:AX2157" si="2671">ADDRESS(ROW(T2149),COLUMN(T2149),2)</f>
        <v>T$2149</v>
      </c>
      <c r="U2157" s="4" t="str">
        <f t="shared" si="2671"/>
        <v>U$2149</v>
      </c>
      <c r="V2157" s="4" t="str">
        <f t="shared" si="2671"/>
        <v>V$2149</v>
      </c>
      <c r="W2157" s="4" t="str">
        <f t="shared" si="2671"/>
        <v>W$2149</v>
      </c>
      <c r="X2157" s="4" t="str">
        <f t="shared" si="2671"/>
        <v>X$2149</v>
      </c>
      <c r="Y2157" s="4" t="str">
        <f t="shared" si="2671"/>
        <v>Y$2149</v>
      </c>
      <c r="Z2157" s="4" t="str">
        <f t="shared" si="2671"/>
        <v>Z$2149</v>
      </c>
      <c r="AA2157" s="4" t="str">
        <f t="shared" si="2671"/>
        <v>AA$2149</v>
      </c>
      <c r="AB2157" s="4" t="str">
        <f t="shared" si="2671"/>
        <v>AB$2149</v>
      </c>
      <c r="AC2157" s="4" t="str">
        <f t="shared" si="2671"/>
        <v>AC$2149</v>
      </c>
      <c r="AD2157" s="4" t="str">
        <f t="shared" si="2671"/>
        <v>AD$2149</v>
      </c>
      <c r="AE2157" s="4" t="str">
        <f t="shared" si="2671"/>
        <v>AE$2149</v>
      </c>
      <c r="AF2157" s="4" t="str">
        <f t="shared" si="2671"/>
        <v>AF$2149</v>
      </c>
      <c r="AG2157" s="4" t="str">
        <f t="shared" si="2671"/>
        <v>AG$2149</v>
      </c>
      <c r="AH2157" s="4" t="str">
        <f t="shared" si="2671"/>
        <v>AH$2149</v>
      </c>
      <c r="AI2157" s="4" t="str">
        <f t="shared" si="2671"/>
        <v>AI$2149</v>
      </c>
      <c r="AJ2157" s="4" t="str">
        <f t="shared" si="2671"/>
        <v>AJ$2149</v>
      </c>
      <c r="AK2157" s="4" t="str">
        <f t="shared" si="2671"/>
        <v>AK$2149</v>
      </c>
      <c r="AL2157" s="4" t="str">
        <f t="shared" si="2671"/>
        <v>AL$2149</v>
      </c>
      <c r="AM2157" s="4" t="str">
        <f t="shared" si="2671"/>
        <v>AM$2149</v>
      </c>
      <c r="AN2157" s="4" t="str">
        <f t="shared" si="2671"/>
        <v>AN$2149</v>
      </c>
      <c r="AO2157" s="4" t="str">
        <f t="shared" si="2671"/>
        <v>AO$2149</v>
      </c>
      <c r="AP2157" s="4" t="str">
        <f t="shared" si="2671"/>
        <v>AP$2149</v>
      </c>
      <c r="AQ2157" s="4" t="str">
        <f t="shared" si="2671"/>
        <v>AQ$2149</v>
      </c>
      <c r="AR2157" s="4" t="str">
        <f t="shared" si="2671"/>
        <v>AR$2149</v>
      </c>
      <c r="AS2157" s="4" t="str">
        <f t="shared" si="2671"/>
        <v>AS$2149</v>
      </c>
      <c r="AT2157" s="4" t="str">
        <f t="shared" si="2671"/>
        <v>AT$2149</v>
      </c>
      <c r="AU2157" s="4" t="str">
        <f t="shared" si="2671"/>
        <v>AU$2149</v>
      </c>
      <c r="AV2157" s="4" t="str">
        <f t="shared" si="2671"/>
        <v>AV$2149</v>
      </c>
      <c r="AW2157" s="4" t="str">
        <f t="shared" si="2671"/>
        <v>AW$2149</v>
      </c>
      <c r="AX2157" s="4" t="str">
        <f t="shared" si="2671"/>
        <v>AX$2149</v>
      </c>
      <c r="AY2157" s="4" t="str">
        <f t="shared" ref="AY2157:CD2157" si="2672">ADDRESS(ROW(AY2149),COLUMN(AY2149),2)</f>
        <v>AY$2149</v>
      </c>
      <c r="AZ2157" s="4" t="str">
        <f t="shared" si="2672"/>
        <v>AZ$2149</v>
      </c>
      <c r="BA2157" s="4" t="str">
        <f t="shared" si="2672"/>
        <v>BA$2149</v>
      </c>
      <c r="BB2157" s="4" t="str">
        <f t="shared" si="2672"/>
        <v>BB$2149</v>
      </c>
      <c r="BC2157" s="4" t="str">
        <f t="shared" si="2672"/>
        <v>BC$2149</v>
      </c>
      <c r="BD2157" s="4" t="str">
        <f t="shared" si="2672"/>
        <v>BD$2149</v>
      </c>
      <c r="BE2157" s="4" t="str">
        <f t="shared" si="2672"/>
        <v>BE$2149</v>
      </c>
      <c r="BF2157" s="4" t="str">
        <f t="shared" si="2672"/>
        <v>BF$2149</v>
      </c>
      <c r="BG2157" s="4" t="str">
        <f t="shared" si="2672"/>
        <v>BG$2149</v>
      </c>
      <c r="BH2157" s="4" t="str">
        <f t="shared" si="2672"/>
        <v>BH$2149</v>
      </c>
      <c r="BI2157" s="4" t="str">
        <f t="shared" si="2672"/>
        <v>BI$2149</v>
      </c>
      <c r="BJ2157" s="4" t="str">
        <f t="shared" si="2672"/>
        <v>BJ$2149</v>
      </c>
      <c r="BK2157" s="4" t="str">
        <f t="shared" si="2672"/>
        <v>BK$2149</v>
      </c>
      <c r="BL2157" s="4" t="str">
        <f t="shared" si="2672"/>
        <v>BL$2149</v>
      </c>
      <c r="BM2157" s="4" t="str">
        <f t="shared" si="2672"/>
        <v>BM$2149</v>
      </c>
      <c r="BN2157" s="4" t="str">
        <f t="shared" si="2672"/>
        <v>BN$2149</v>
      </c>
      <c r="BO2157" s="4" t="str">
        <f t="shared" si="2672"/>
        <v>BO$2149</v>
      </c>
      <c r="BP2157" s="4" t="str">
        <f t="shared" si="2672"/>
        <v>BP$2149</v>
      </c>
      <c r="BQ2157" s="4" t="str">
        <f t="shared" si="2672"/>
        <v>BQ$2149</v>
      </c>
      <c r="BR2157" s="4" t="str">
        <f t="shared" si="2672"/>
        <v>BR$2149</v>
      </c>
      <c r="BS2157" s="4" t="str">
        <f t="shared" si="2672"/>
        <v>BS$2149</v>
      </c>
      <c r="BT2157" s="4" t="str">
        <f t="shared" si="2672"/>
        <v>BT$2149</v>
      </c>
      <c r="BU2157" s="4" t="str">
        <f t="shared" si="2672"/>
        <v>BU$2149</v>
      </c>
      <c r="BV2157" s="4" t="str">
        <f t="shared" si="2672"/>
        <v>BV$2149</v>
      </c>
      <c r="BW2157" s="4" t="str">
        <f t="shared" si="2672"/>
        <v>BW$2149</v>
      </c>
      <c r="BX2157" s="4" t="str">
        <f t="shared" si="2672"/>
        <v>BX$2149</v>
      </c>
      <c r="BY2157" s="4" t="str">
        <f t="shared" si="2672"/>
        <v>BY$2149</v>
      </c>
      <c r="BZ2157" s="4" t="str">
        <f t="shared" si="2672"/>
        <v>BZ$2149</v>
      </c>
      <c r="CA2157" s="4" t="str">
        <f t="shared" si="2672"/>
        <v>CA$2149</v>
      </c>
      <c r="CB2157" s="4" t="str">
        <f t="shared" si="2672"/>
        <v>CB$2149</v>
      </c>
      <c r="CC2157" s="4" t="str">
        <f t="shared" si="2672"/>
        <v>CC$2149</v>
      </c>
      <c r="CD2157" s="4" t="str">
        <f t="shared" si="2672"/>
        <v>CD$2149</v>
      </c>
      <c r="CE2157" s="4" t="str">
        <f t="shared" ref="CE2157:CK2157" si="2673">ADDRESS(ROW(CE2149),COLUMN(CE2149),2)</f>
        <v>CE$2149</v>
      </c>
      <c r="CF2157" s="4" t="str">
        <f t="shared" si="2673"/>
        <v>CF$2149</v>
      </c>
      <c r="CG2157" s="4" t="str">
        <f t="shared" si="2673"/>
        <v>CG$2149</v>
      </c>
      <c r="CH2157" s="4" t="str">
        <f t="shared" si="2673"/>
        <v>CH$2149</v>
      </c>
      <c r="CI2157" s="4" t="str">
        <f t="shared" si="2673"/>
        <v>CI$2149</v>
      </c>
      <c r="CJ2157" s="4" t="str">
        <f t="shared" si="2673"/>
        <v>CJ$2149</v>
      </c>
      <c r="CK2157" s="4" t="str">
        <f t="shared" si="2673"/>
        <v>CK$2149</v>
      </c>
      <c r="CL2157" s="4" t="str">
        <f t="shared" ref="CL2157" si="2674">ADDRESS(ROW(CL2149),COLUMN(CL2149),2)</f>
        <v>CL$2149</v>
      </c>
    </row>
    <row r="2158" spans="2:90" x14ac:dyDescent="0.4">
      <c r="B2158" s="132" t="str">
        <f t="shared" si="2653"/>
        <v>Secondary volume driver</v>
      </c>
      <c r="D2158" t="s">
        <v>765</v>
      </c>
      <c r="E2158" s="8" t="str">
        <f t="shared" si="2646"/>
        <v>2158 PDC-S</v>
      </c>
      <c r="G2158" t="s">
        <v>332</v>
      </c>
      <c r="H2158" s="12"/>
      <c r="I2158" s="60"/>
      <c r="J2158" s="60"/>
      <c r="K2158" s="15"/>
      <c r="L2158" s="15"/>
      <c r="M2158" s="15"/>
      <c r="N2158" s="15"/>
      <c r="O2158" s="15"/>
      <c r="P2158" s="15"/>
      <c r="R2158" s="15"/>
      <c r="S2158" s="175" t="str">
        <f t="shared" ref="S2158" si="2675">S2145</f>
        <v>S$15</v>
      </c>
      <c r="T2158" s="175" t="str">
        <f t="shared" ref="T2158:AX2158" si="2676">T2145</f>
        <v>T$15</v>
      </c>
      <c r="U2158" s="175" t="str">
        <f t="shared" si="2676"/>
        <v>U$15</v>
      </c>
      <c r="V2158" s="175" t="str">
        <f t="shared" si="2676"/>
        <v>V$15</v>
      </c>
      <c r="W2158" s="175" t="str">
        <f t="shared" si="2676"/>
        <v>W$15</v>
      </c>
      <c r="X2158" s="175" t="str">
        <f t="shared" si="2676"/>
        <v>X$15</v>
      </c>
      <c r="Y2158" s="175" t="str">
        <f t="shared" si="2676"/>
        <v>Y$15</v>
      </c>
      <c r="Z2158" s="175" t="str">
        <f t="shared" si="2676"/>
        <v>Z$15</v>
      </c>
      <c r="AA2158" s="175" t="str">
        <f t="shared" si="2676"/>
        <v>AA$15</v>
      </c>
      <c r="AB2158" s="175" t="str">
        <f t="shared" si="2676"/>
        <v>AB$15</v>
      </c>
      <c r="AC2158" s="175" t="str">
        <f t="shared" si="2676"/>
        <v>AC$15</v>
      </c>
      <c r="AD2158" s="175" t="str">
        <f t="shared" si="2676"/>
        <v>AD$15</v>
      </c>
      <c r="AE2158" s="175" t="str">
        <f t="shared" si="2676"/>
        <v>AE$15</v>
      </c>
      <c r="AF2158" s="175" t="str">
        <f t="shared" si="2676"/>
        <v>AF$15</v>
      </c>
      <c r="AG2158" s="175" t="str">
        <f t="shared" si="2676"/>
        <v>AG$15</v>
      </c>
      <c r="AH2158" s="175" t="str">
        <f t="shared" si="2676"/>
        <v>AH$15</v>
      </c>
      <c r="AI2158" s="175" t="str">
        <f t="shared" si="2676"/>
        <v>AI$15</v>
      </c>
      <c r="AJ2158" s="175" t="str">
        <f t="shared" si="2676"/>
        <v>AJ$15</v>
      </c>
      <c r="AK2158" s="175" t="str">
        <f t="shared" si="2676"/>
        <v>AK$15</v>
      </c>
      <c r="AL2158" s="175" t="str">
        <f t="shared" si="2676"/>
        <v>AL$15</v>
      </c>
      <c r="AM2158" s="175" t="str">
        <f t="shared" si="2676"/>
        <v>AM$15</v>
      </c>
      <c r="AN2158" s="175" t="str">
        <f t="shared" si="2676"/>
        <v>AN$15</v>
      </c>
      <c r="AO2158" s="175" t="str">
        <f t="shared" si="2676"/>
        <v>AO$15</v>
      </c>
      <c r="AP2158" s="175" t="str">
        <f t="shared" si="2676"/>
        <v>AP$15</v>
      </c>
      <c r="AQ2158" s="175" t="str">
        <f t="shared" si="2676"/>
        <v>AQ$15</v>
      </c>
      <c r="AR2158" s="175" t="str">
        <f t="shared" si="2676"/>
        <v>AR$15</v>
      </c>
      <c r="AS2158" s="175" t="str">
        <f t="shared" si="2676"/>
        <v>AS$15</v>
      </c>
      <c r="AT2158" s="175" t="str">
        <f t="shared" si="2676"/>
        <v>AT$15</v>
      </c>
      <c r="AU2158" s="175" t="str">
        <f t="shared" si="2676"/>
        <v>AU$15</v>
      </c>
      <c r="AV2158" s="175" t="str">
        <f t="shared" si="2676"/>
        <v>AV$15</v>
      </c>
      <c r="AW2158" s="175" t="str">
        <f t="shared" si="2676"/>
        <v>AW$15</v>
      </c>
      <c r="AX2158" s="175" t="str">
        <f t="shared" si="2676"/>
        <v>AX$15</v>
      </c>
      <c r="AY2158" s="175" t="str">
        <f t="shared" ref="AY2158:CD2158" si="2677">AY2145</f>
        <v>AY$15</v>
      </c>
      <c r="AZ2158" s="175" t="str">
        <f t="shared" si="2677"/>
        <v>AZ$15</v>
      </c>
      <c r="BA2158" s="175" t="str">
        <f t="shared" si="2677"/>
        <v>BA$15</v>
      </c>
      <c r="BB2158" s="175" t="str">
        <f t="shared" si="2677"/>
        <v>BB$15</v>
      </c>
      <c r="BC2158" s="175" t="str">
        <f t="shared" si="2677"/>
        <v>BC$15</v>
      </c>
      <c r="BD2158" s="175" t="str">
        <f t="shared" si="2677"/>
        <v>BD$15</v>
      </c>
      <c r="BE2158" s="175" t="str">
        <f t="shared" si="2677"/>
        <v>BE$15</v>
      </c>
      <c r="BF2158" s="175" t="str">
        <f t="shared" si="2677"/>
        <v>BF$15</v>
      </c>
      <c r="BG2158" s="175" t="str">
        <f t="shared" si="2677"/>
        <v>BG$15</v>
      </c>
      <c r="BH2158" s="175" t="str">
        <f t="shared" si="2677"/>
        <v>BH$15</v>
      </c>
      <c r="BI2158" s="175" t="str">
        <f t="shared" si="2677"/>
        <v>BI$15</v>
      </c>
      <c r="BJ2158" s="175" t="str">
        <f t="shared" si="2677"/>
        <v>BJ$15</v>
      </c>
      <c r="BK2158" s="175" t="str">
        <f t="shared" si="2677"/>
        <v>BK$15</v>
      </c>
      <c r="BL2158" s="175" t="str">
        <f t="shared" si="2677"/>
        <v>BL$15</v>
      </c>
      <c r="BM2158" s="175" t="str">
        <f t="shared" si="2677"/>
        <v>BM$15</v>
      </c>
      <c r="BN2158" s="175" t="str">
        <f t="shared" si="2677"/>
        <v>BN$15</v>
      </c>
      <c r="BO2158" s="175" t="str">
        <f t="shared" si="2677"/>
        <v>BO$15</v>
      </c>
      <c r="BP2158" s="175" t="str">
        <f t="shared" si="2677"/>
        <v>BP$15</v>
      </c>
      <c r="BQ2158" s="175" t="str">
        <f t="shared" si="2677"/>
        <v>BQ$15</v>
      </c>
      <c r="BR2158" s="175" t="str">
        <f t="shared" si="2677"/>
        <v>BR$15</v>
      </c>
      <c r="BS2158" s="175" t="str">
        <f t="shared" si="2677"/>
        <v>BS$15</v>
      </c>
      <c r="BT2158" s="175" t="str">
        <f t="shared" si="2677"/>
        <v>BT$15</v>
      </c>
      <c r="BU2158" s="175" t="str">
        <f t="shared" si="2677"/>
        <v>BU$15</v>
      </c>
      <c r="BV2158" s="175" t="str">
        <f t="shared" si="2677"/>
        <v>BV$15</v>
      </c>
      <c r="BW2158" s="175" t="str">
        <f t="shared" si="2677"/>
        <v>BW$15</v>
      </c>
      <c r="BX2158" s="175" t="str">
        <f t="shared" si="2677"/>
        <v>BX$15</v>
      </c>
      <c r="BY2158" s="175" t="str">
        <f t="shared" si="2677"/>
        <v>BY$15</v>
      </c>
      <c r="BZ2158" s="175" t="str">
        <f t="shared" si="2677"/>
        <v>BZ$15</v>
      </c>
      <c r="CA2158" s="175" t="str">
        <f t="shared" si="2677"/>
        <v>CA$15</v>
      </c>
      <c r="CB2158" s="175" t="str">
        <f t="shared" si="2677"/>
        <v>CB$15</v>
      </c>
      <c r="CC2158" s="175" t="str">
        <f t="shared" si="2677"/>
        <v>CC$15</v>
      </c>
      <c r="CD2158" s="175" t="str">
        <f t="shared" si="2677"/>
        <v>CD$15</v>
      </c>
      <c r="CE2158" s="175" t="str">
        <f t="shared" ref="CE2158:CK2158" si="2678">CE2145</f>
        <v>CE$15</v>
      </c>
      <c r="CF2158" s="175" t="str">
        <f t="shared" si="2678"/>
        <v>CF$15</v>
      </c>
      <c r="CG2158" s="175" t="str">
        <f t="shared" si="2678"/>
        <v>CG$15</v>
      </c>
      <c r="CH2158" s="175" t="str">
        <f t="shared" si="2678"/>
        <v>CH$15</v>
      </c>
      <c r="CI2158" s="175" t="str">
        <f t="shared" si="2678"/>
        <v>CI$15</v>
      </c>
      <c r="CJ2158" s="175" t="str">
        <f t="shared" si="2678"/>
        <v>CJ$15</v>
      </c>
      <c r="CK2158" s="175" t="str">
        <f t="shared" si="2678"/>
        <v>CK$15</v>
      </c>
      <c r="CL2158" s="175" t="str">
        <f t="shared" ref="CL2158" si="2679">CL2145</f>
        <v>CL$15</v>
      </c>
    </row>
    <row r="2159" spans="2:90" x14ac:dyDescent="0.4">
      <c r="E2159" s="8"/>
      <c r="H2159" s="12"/>
      <c r="I2159" s="60"/>
      <c r="J2159" s="60"/>
      <c r="K2159" s="15"/>
      <c r="L2159" s="15"/>
      <c r="M2159" s="15"/>
      <c r="N2159" s="15"/>
      <c r="O2159" s="15"/>
      <c r="P2159" s="15"/>
      <c r="R2159" s="15"/>
      <c r="S2159" s="76"/>
      <c r="T2159" s="76"/>
      <c r="U2159" s="76"/>
      <c r="V2159" s="76"/>
      <c r="W2159" s="76"/>
      <c r="X2159" s="76"/>
      <c r="Y2159" s="76"/>
      <c r="Z2159" s="76"/>
      <c r="AA2159" s="76"/>
      <c r="AB2159" s="76"/>
      <c r="AC2159" s="76"/>
      <c r="AD2159" s="76"/>
      <c r="AE2159" s="76"/>
      <c r="AF2159" s="76"/>
      <c r="AG2159" s="76"/>
      <c r="AH2159" s="76"/>
      <c r="AI2159" s="76"/>
      <c r="AJ2159" s="76"/>
      <c r="AK2159" s="76"/>
      <c r="AL2159" s="76"/>
      <c r="AM2159" s="76"/>
      <c r="AN2159" s="76"/>
      <c r="AO2159" s="76"/>
      <c r="AP2159" s="76"/>
      <c r="AQ2159" s="76"/>
      <c r="AR2159" s="76"/>
      <c r="AS2159" s="76"/>
      <c r="AT2159" s="76"/>
      <c r="AU2159" s="76"/>
      <c r="AV2159" s="76"/>
      <c r="AW2159" s="76"/>
      <c r="AX2159" s="76"/>
      <c r="AY2159" s="76"/>
      <c r="AZ2159" s="76"/>
      <c r="BA2159" s="76"/>
      <c r="BB2159" s="76"/>
      <c r="BC2159" s="76"/>
      <c r="BD2159" s="76"/>
      <c r="BE2159" s="76"/>
      <c r="BF2159" s="76"/>
      <c r="BG2159" s="76"/>
      <c r="BH2159" s="76"/>
      <c r="BI2159" s="76"/>
      <c r="BJ2159" s="76"/>
      <c r="BK2159" s="76"/>
      <c r="BL2159" s="76"/>
      <c r="BM2159" s="76"/>
      <c r="BN2159" s="76"/>
      <c r="BO2159" s="76"/>
      <c r="BP2159" s="76"/>
      <c r="BQ2159" s="76"/>
      <c r="BR2159" s="76"/>
      <c r="BS2159" s="76"/>
      <c r="BT2159" s="76"/>
      <c r="BU2159" s="76"/>
      <c r="BV2159" s="76"/>
      <c r="BW2159" s="76"/>
      <c r="BX2159" s="76"/>
      <c r="BY2159" s="76"/>
      <c r="BZ2159" s="76"/>
      <c r="CA2159" s="76"/>
      <c r="CB2159" s="76"/>
      <c r="CC2159" s="76"/>
      <c r="CD2159" s="76"/>
      <c r="CE2159" s="76"/>
      <c r="CF2159" s="76"/>
      <c r="CG2159" s="76"/>
      <c r="CH2159" s="76"/>
      <c r="CI2159" s="76"/>
      <c r="CJ2159" s="76"/>
      <c r="CK2159" s="76"/>
      <c r="CL2159" s="76"/>
    </row>
    <row r="2160" spans="2:90" x14ac:dyDescent="0.4">
      <c r="B2160" s="171" t="s">
        <v>490</v>
      </c>
      <c r="E2160" s="8"/>
      <c r="H2160" s="170"/>
      <c r="I2160" s="172"/>
      <c r="J2160" s="172"/>
      <c r="K2160" s="193"/>
      <c r="L2160" s="193"/>
      <c r="M2160" s="193"/>
      <c r="N2160" s="193"/>
      <c r="O2160" s="193"/>
      <c r="P2160" s="193"/>
      <c r="R2160" s="194"/>
      <c r="S2160" s="170"/>
      <c r="T2160" s="170"/>
      <c r="U2160" s="170"/>
      <c r="V2160" s="170"/>
      <c r="W2160" s="170"/>
      <c r="X2160" s="170"/>
      <c r="Y2160" s="170"/>
      <c r="Z2160" s="170"/>
      <c r="AA2160" s="170"/>
      <c r="AB2160" s="170"/>
      <c r="AC2160" s="170"/>
      <c r="AD2160" s="170"/>
      <c r="AE2160" s="170"/>
      <c r="AF2160" s="170"/>
      <c r="AG2160" s="170"/>
      <c r="AH2160" s="170"/>
      <c r="AI2160" s="170"/>
      <c r="AJ2160" s="170"/>
      <c r="AK2160" s="170"/>
      <c r="AL2160" s="170"/>
      <c r="AM2160" s="170"/>
      <c r="AN2160" s="170"/>
      <c r="AO2160" s="170"/>
      <c r="AP2160" s="170"/>
      <c r="AQ2160" s="170"/>
      <c r="AR2160" s="170"/>
      <c r="AS2160" s="170"/>
      <c r="AT2160" s="170"/>
      <c r="AU2160" s="170"/>
      <c r="AV2160" s="170"/>
      <c r="AW2160" s="170"/>
      <c r="AX2160" s="170"/>
      <c r="AY2160" s="170"/>
      <c r="AZ2160" s="170"/>
      <c r="BA2160" s="170"/>
      <c r="BB2160" s="170"/>
      <c r="BC2160" s="170"/>
      <c r="BD2160" s="170"/>
      <c r="BE2160" s="170"/>
      <c r="BF2160" s="170"/>
      <c r="BG2160" s="170"/>
      <c r="BH2160" s="170"/>
      <c r="BI2160" s="170"/>
      <c r="BJ2160" s="170"/>
      <c r="BK2160" s="170"/>
      <c r="BL2160" s="170"/>
      <c r="BM2160" s="170"/>
      <c r="BN2160" s="170"/>
      <c r="BO2160" s="170"/>
      <c r="BP2160" s="170"/>
      <c r="BQ2160" s="170"/>
      <c r="BR2160" s="170"/>
      <c r="BS2160" s="170"/>
      <c r="BT2160" s="170"/>
      <c r="BU2160" s="170"/>
      <c r="BV2160" s="170"/>
      <c r="BW2160" s="170"/>
      <c r="BX2160" s="170"/>
      <c r="BY2160" s="170"/>
      <c r="BZ2160" s="170"/>
      <c r="CA2160" s="170"/>
      <c r="CB2160" s="170"/>
      <c r="CC2160" s="170"/>
      <c r="CD2160" s="170"/>
      <c r="CE2160" s="170"/>
      <c r="CF2160" s="170"/>
      <c r="CG2160" s="170"/>
      <c r="CH2160" s="170"/>
      <c r="CI2160" s="170"/>
      <c r="CJ2160" s="170"/>
      <c r="CK2160" s="170"/>
      <c r="CL2160" s="170"/>
    </row>
    <row r="2161" spans="2:90" x14ac:dyDescent="0.4">
      <c r="B2161" s="171" t="s">
        <v>492</v>
      </c>
      <c r="E2161" s="8"/>
      <c r="H2161" s="170"/>
      <c r="I2161" s="172"/>
      <c r="J2161" s="172"/>
      <c r="K2161" s="193"/>
      <c r="L2161" s="193"/>
      <c r="M2161" s="193"/>
      <c r="N2161" s="193"/>
      <c r="O2161" s="193"/>
      <c r="P2161" s="193"/>
      <c r="R2161" s="194"/>
      <c r="S2161" s="170"/>
      <c r="T2161" s="170"/>
      <c r="U2161" s="170"/>
      <c r="V2161" s="170"/>
      <c r="W2161" s="170"/>
      <c r="X2161" s="170"/>
      <c r="Y2161" s="170"/>
      <c r="Z2161" s="170"/>
      <c r="AA2161" s="170"/>
      <c r="AB2161" s="170"/>
      <c r="AC2161" s="170"/>
      <c r="AD2161" s="170"/>
      <c r="AE2161" s="170"/>
      <c r="AF2161" s="170"/>
      <c r="AG2161" s="170"/>
      <c r="AH2161" s="170"/>
      <c r="AI2161" s="170"/>
      <c r="AJ2161" s="170"/>
      <c r="AK2161" s="170"/>
      <c r="AL2161" s="170"/>
      <c r="AM2161" s="170"/>
      <c r="AN2161" s="170"/>
      <c r="AO2161" s="170"/>
      <c r="AP2161" s="170"/>
      <c r="AQ2161" s="170"/>
      <c r="AR2161" s="170"/>
      <c r="AS2161" s="170"/>
      <c r="AT2161" s="170"/>
      <c r="AU2161" s="170"/>
      <c r="AV2161" s="170"/>
      <c r="AW2161" s="170"/>
      <c r="AX2161" s="170"/>
      <c r="AY2161" s="170"/>
      <c r="AZ2161" s="170"/>
      <c r="BA2161" s="170"/>
      <c r="BB2161" s="170"/>
      <c r="BC2161" s="170"/>
      <c r="BD2161" s="170"/>
      <c r="BE2161" s="170"/>
      <c r="BF2161" s="170"/>
      <c r="BG2161" s="170"/>
      <c r="BH2161" s="170"/>
      <c r="BI2161" s="170"/>
      <c r="BJ2161" s="170"/>
      <c r="BK2161" s="170"/>
      <c r="BL2161" s="170"/>
      <c r="BM2161" s="170"/>
      <c r="BN2161" s="170"/>
      <c r="BO2161" s="170"/>
      <c r="BP2161" s="170"/>
      <c r="BQ2161" s="170"/>
      <c r="BR2161" s="170"/>
      <c r="BS2161" s="170"/>
      <c r="BT2161" s="170"/>
      <c r="BU2161" s="170"/>
      <c r="BV2161" s="170"/>
      <c r="BW2161" s="170"/>
      <c r="BX2161" s="170"/>
      <c r="BY2161" s="170"/>
      <c r="BZ2161" s="170"/>
      <c r="CA2161" s="170"/>
      <c r="CB2161" s="170"/>
      <c r="CC2161" s="170"/>
      <c r="CD2161" s="170"/>
      <c r="CE2161" s="170"/>
      <c r="CF2161" s="170"/>
      <c r="CG2161" s="170"/>
      <c r="CH2161" s="170"/>
      <c r="CI2161" s="170"/>
      <c r="CJ2161" s="170"/>
      <c r="CK2161" s="170"/>
      <c r="CL2161" s="170"/>
    </row>
    <row r="2162" spans="2:90" x14ac:dyDescent="0.4">
      <c r="B2162" s="171" t="s">
        <v>461</v>
      </c>
      <c r="E2162" s="8"/>
      <c r="H2162" s="170"/>
      <c r="I2162" s="172"/>
      <c r="J2162" s="172"/>
      <c r="K2162" s="193"/>
      <c r="L2162" s="193"/>
      <c r="M2162" s="193"/>
      <c r="N2162" s="193"/>
      <c r="O2162" s="193"/>
      <c r="P2162" s="193"/>
      <c r="R2162" s="194"/>
      <c r="S2162" s="195" t="str">
        <f t="shared" ref="S2162:AX2162" si="2680">S$16</f>
        <v>S$12</v>
      </c>
      <c r="T2162" s="195" t="str">
        <f t="shared" si="2680"/>
        <v>T$12</v>
      </c>
      <c r="U2162" s="195" t="str">
        <f t="shared" si="2680"/>
        <v>U$12</v>
      </c>
      <c r="V2162" s="195" t="str">
        <f t="shared" si="2680"/>
        <v>V$12</v>
      </c>
      <c r="W2162" s="195" t="str">
        <f t="shared" si="2680"/>
        <v>W$12</v>
      </c>
      <c r="X2162" s="195" t="str">
        <f t="shared" si="2680"/>
        <v>X$12</v>
      </c>
      <c r="Y2162" s="195" t="str">
        <f t="shared" si="2680"/>
        <v>Y$12</v>
      </c>
      <c r="Z2162" s="195" t="str">
        <f t="shared" si="2680"/>
        <v>Z$12</v>
      </c>
      <c r="AA2162" s="195" t="str">
        <f t="shared" si="2680"/>
        <v>AA$12</v>
      </c>
      <c r="AB2162" s="195" t="str">
        <f t="shared" si="2680"/>
        <v>AB$12</v>
      </c>
      <c r="AC2162" s="195" t="str">
        <f t="shared" si="2680"/>
        <v>AC$12</v>
      </c>
      <c r="AD2162" s="195" t="str">
        <f t="shared" si="2680"/>
        <v>AD$12</v>
      </c>
      <c r="AE2162" s="195" t="str">
        <f t="shared" si="2680"/>
        <v>AE$12</v>
      </c>
      <c r="AF2162" s="195" t="str">
        <f t="shared" si="2680"/>
        <v>AF$12</v>
      </c>
      <c r="AG2162" s="195" t="str">
        <f t="shared" si="2680"/>
        <v>AG$12</v>
      </c>
      <c r="AH2162" s="195" t="str">
        <f t="shared" si="2680"/>
        <v>AH$12</v>
      </c>
      <c r="AI2162" s="195" t="str">
        <f t="shared" si="2680"/>
        <v>AI$12</v>
      </c>
      <c r="AJ2162" s="195" t="str">
        <f t="shared" si="2680"/>
        <v>AJ$12</v>
      </c>
      <c r="AK2162" s="195" t="str">
        <f t="shared" si="2680"/>
        <v>AK$12</v>
      </c>
      <c r="AL2162" s="195" t="str">
        <f t="shared" si="2680"/>
        <v>AL$12</v>
      </c>
      <c r="AM2162" s="195" t="str">
        <f t="shared" si="2680"/>
        <v>AM$12</v>
      </c>
      <c r="AN2162" s="195" t="str">
        <f t="shared" si="2680"/>
        <v>AN$12</v>
      </c>
      <c r="AO2162" s="195" t="str">
        <f t="shared" si="2680"/>
        <v>AO$12</v>
      </c>
      <c r="AP2162" s="195" t="str">
        <f t="shared" si="2680"/>
        <v>AP$12</v>
      </c>
      <c r="AQ2162" s="195" t="str">
        <f t="shared" si="2680"/>
        <v>AQ$12</v>
      </c>
      <c r="AR2162" s="195" t="str">
        <f t="shared" si="2680"/>
        <v>AR$12</v>
      </c>
      <c r="AS2162" s="195" t="str">
        <f t="shared" si="2680"/>
        <v>AS$12</v>
      </c>
      <c r="AT2162" s="195" t="str">
        <f t="shared" si="2680"/>
        <v>AT$12</v>
      </c>
      <c r="AU2162" s="195" t="str">
        <f t="shared" si="2680"/>
        <v>AU$12</v>
      </c>
      <c r="AV2162" s="195" t="str">
        <f t="shared" si="2680"/>
        <v>AV$12</v>
      </c>
      <c r="AW2162" s="195" t="str">
        <f t="shared" si="2680"/>
        <v>AW$12</v>
      </c>
      <c r="AX2162" s="195" t="str">
        <f t="shared" si="2680"/>
        <v>AX$12</v>
      </c>
      <c r="AY2162" s="195" t="str">
        <f t="shared" ref="AY2162:CD2162" si="2681">AY$16</f>
        <v>AY$12</v>
      </c>
      <c r="AZ2162" s="195" t="str">
        <f t="shared" si="2681"/>
        <v>AZ$12</v>
      </c>
      <c r="BA2162" s="195" t="str">
        <f t="shared" si="2681"/>
        <v>BA$12</v>
      </c>
      <c r="BB2162" s="195" t="str">
        <f t="shared" si="2681"/>
        <v>BB$12</v>
      </c>
      <c r="BC2162" s="195" t="str">
        <f t="shared" si="2681"/>
        <v>BC$12</v>
      </c>
      <c r="BD2162" s="195" t="str">
        <f t="shared" si="2681"/>
        <v>BD$12</v>
      </c>
      <c r="BE2162" s="195" t="str">
        <f t="shared" si="2681"/>
        <v>BE$12</v>
      </c>
      <c r="BF2162" s="195" t="str">
        <f t="shared" si="2681"/>
        <v>BF$12</v>
      </c>
      <c r="BG2162" s="195" t="str">
        <f t="shared" si="2681"/>
        <v>BG$12</v>
      </c>
      <c r="BH2162" s="195" t="str">
        <f t="shared" si="2681"/>
        <v>BH$12</v>
      </c>
      <c r="BI2162" s="195" t="str">
        <f t="shared" si="2681"/>
        <v>BI$12</v>
      </c>
      <c r="BJ2162" s="195" t="str">
        <f t="shared" si="2681"/>
        <v>BJ$12</v>
      </c>
      <c r="BK2162" s="195" t="str">
        <f t="shared" si="2681"/>
        <v>BK$12</v>
      </c>
      <c r="BL2162" s="195" t="str">
        <f t="shared" si="2681"/>
        <v>BL$12</v>
      </c>
      <c r="BM2162" s="195" t="str">
        <f t="shared" si="2681"/>
        <v>BM$12</v>
      </c>
      <c r="BN2162" s="195" t="str">
        <f t="shared" si="2681"/>
        <v>BN$12</v>
      </c>
      <c r="BO2162" s="195" t="str">
        <f t="shared" si="2681"/>
        <v>BO$12</v>
      </c>
      <c r="BP2162" s="195" t="str">
        <f t="shared" si="2681"/>
        <v>BP$12</v>
      </c>
      <c r="BQ2162" s="195" t="str">
        <f t="shared" si="2681"/>
        <v>BQ$12</v>
      </c>
      <c r="BR2162" s="195" t="str">
        <f t="shared" si="2681"/>
        <v>BR$12</v>
      </c>
      <c r="BS2162" s="195" t="str">
        <f t="shared" si="2681"/>
        <v>BS$12</v>
      </c>
      <c r="BT2162" s="195" t="str">
        <f t="shared" si="2681"/>
        <v>BT$12</v>
      </c>
      <c r="BU2162" s="195" t="str">
        <f t="shared" si="2681"/>
        <v>BU$12</v>
      </c>
      <c r="BV2162" s="195" t="str">
        <f t="shared" si="2681"/>
        <v>BV$12</v>
      </c>
      <c r="BW2162" s="195" t="str">
        <f t="shared" si="2681"/>
        <v>BW$12</v>
      </c>
      <c r="BX2162" s="195" t="str">
        <f t="shared" si="2681"/>
        <v>BX$12</v>
      </c>
      <c r="BY2162" s="195" t="str">
        <f t="shared" si="2681"/>
        <v>BY$12</v>
      </c>
      <c r="BZ2162" s="195" t="str">
        <f t="shared" si="2681"/>
        <v>BZ$12</v>
      </c>
      <c r="CA2162" s="195" t="str">
        <f t="shared" si="2681"/>
        <v>CA$12</v>
      </c>
      <c r="CB2162" s="195" t="str">
        <f t="shared" si="2681"/>
        <v>CB$12</v>
      </c>
      <c r="CC2162" s="195" t="str">
        <f t="shared" si="2681"/>
        <v>CC$12</v>
      </c>
      <c r="CD2162" s="195" t="str">
        <f t="shared" si="2681"/>
        <v>CD$12</v>
      </c>
      <c r="CE2162" s="195" t="str">
        <f t="shared" ref="CE2162:CL2162" si="2682">CE$16</f>
        <v>CE$12</v>
      </c>
      <c r="CF2162" s="195" t="str">
        <f t="shared" si="2682"/>
        <v>CF$12</v>
      </c>
      <c r="CG2162" s="195" t="str">
        <f t="shared" si="2682"/>
        <v>CG$12</v>
      </c>
      <c r="CH2162" s="195" t="str">
        <f t="shared" si="2682"/>
        <v>CH$12</v>
      </c>
      <c r="CI2162" s="195" t="str">
        <f t="shared" si="2682"/>
        <v>CI$12</v>
      </c>
      <c r="CJ2162" s="195" t="str">
        <f t="shared" si="2682"/>
        <v>CJ$12</v>
      </c>
      <c r="CK2162" s="195" t="str">
        <f t="shared" si="2682"/>
        <v>CK$12</v>
      </c>
      <c r="CL2162" s="195" t="str">
        <f t="shared" si="2682"/>
        <v>CL$12</v>
      </c>
    </row>
    <row r="2163" spans="2:90" x14ac:dyDescent="0.4">
      <c r="B2163" s="171" t="s">
        <v>462</v>
      </c>
      <c r="E2163" s="8"/>
      <c r="H2163" s="196"/>
      <c r="I2163" s="197"/>
      <c r="J2163" s="197"/>
      <c r="K2163" s="198"/>
      <c r="L2163" s="198"/>
      <c r="M2163" s="198"/>
      <c r="N2163" s="198"/>
      <c r="O2163" s="198"/>
      <c r="P2163" s="198"/>
      <c r="R2163" s="198"/>
      <c r="S2163" s="195" t="str">
        <f t="shared" ref="S2163:AX2163" si="2683">S$17</f>
        <v>S$13</v>
      </c>
      <c r="T2163" s="195" t="str">
        <f t="shared" si="2683"/>
        <v>T$13</v>
      </c>
      <c r="U2163" s="195" t="str">
        <f t="shared" si="2683"/>
        <v>U$13</v>
      </c>
      <c r="V2163" s="195" t="str">
        <f t="shared" si="2683"/>
        <v>V$13</v>
      </c>
      <c r="W2163" s="195" t="str">
        <f t="shared" si="2683"/>
        <v>W$13</v>
      </c>
      <c r="X2163" s="195" t="str">
        <f t="shared" si="2683"/>
        <v>X$13</v>
      </c>
      <c r="Y2163" s="195" t="str">
        <f t="shared" si="2683"/>
        <v>Y$13</v>
      </c>
      <c r="Z2163" s="195" t="str">
        <f t="shared" si="2683"/>
        <v>Z$13</v>
      </c>
      <c r="AA2163" s="195" t="str">
        <f t="shared" si="2683"/>
        <v>AA$13</v>
      </c>
      <c r="AB2163" s="195" t="str">
        <f t="shared" si="2683"/>
        <v>AB$13</v>
      </c>
      <c r="AC2163" s="195" t="str">
        <f t="shared" si="2683"/>
        <v>AC$13</v>
      </c>
      <c r="AD2163" s="195" t="str">
        <f t="shared" si="2683"/>
        <v>AD$13</v>
      </c>
      <c r="AE2163" s="195" t="str">
        <f t="shared" si="2683"/>
        <v>AE$13</v>
      </c>
      <c r="AF2163" s="195" t="str">
        <f t="shared" si="2683"/>
        <v>AF$13</v>
      </c>
      <c r="AG2163" s="195" t="str">
        <f t="shared" si="2683"/>
        <v>AG$13</v>
      </c>
      <c r="AH2163" s="195" t="str">
        <f t="shared" si="2683"/>
        <v>AH$13</v>
      </c>
      <c r="AI2163" s="195" t="str">
        <f t="shared" si="2683"/>
        <v>AI$13</v>
      </c>
      <c r="AJ2163" s="195" t="str">
        <f t="shared" si="2683"/>
        <v>AJ$13</v>
      </c>
      <c r="AK2163" s="195" t="str">
        <f t="shared" si="2683"/>
        <v>AK$13</v>
      </c>
      <c r="AL2163" s="195" t="str">
        <f t="shared" si="2683"/>
        <v>AL$13</v>
      </c>
      <c r="AM2163" s="195" t="str">
        <f t="shared" si="2683"/>
        <v>AM$13</v>
      </c>
      <c r="AN2163" s="195" t="str">
        <f t="shared" si="2683"/>
        <v>AN$13</v>
      </c>
      <c r="AO2163" s="195" t="str">
        <f t="shared" si="2683"/>
        <v>AO$13</v>
      </c>
      <c r="AP2163" s="195" t="str">
        <f t="shared" si="2683"/>
        <v>AP$13</v>
      </c>
      <c r="AQ2163" s="195" t="str">
        <f t="shared" si="2683"/>
        <v>AQ$13</v>
      </c>
      <c r="AR2163" s="195" t="str">
        <f t="shared" si="2683"/>
        <v>AR$13</v>
      </c>
      <c r="AS2163" s="195" t="str">
        <f t="shared" si="2683"/>
        <v>AS$13</v>
      </c>
      <c r="AT2163" s="195" t="str">
        <f t="shared" si="2683"/>
        <v>AT$13</v>
      </c>
      <c r="AU2163" s="195" t="str">
        <f t="shared" si="2683"/>
        <v>AU$13</v>
      </c>
      <c r="AV2163" s="195" t="str">
        <f t="shared" si="2683"/>
        <v>AV$13</v>
      </c>
      <c r="AW2163" s="195" t="str">
        <f t="shared" si="2683"/>
        <v>AW$13</v>
      </c>
      <c r="AX2163" s="195" t="str">
        <f t="shared" si="2683"/>
        <v>AX$13</v>
      </c>
      <c r="AY2163" s="195" t="str">
        <f t="shared" ref="AY2163:CD2163" si="2684">AY$17</f>
        <v>AY$13</v>
      </c>
      <c r="AZ2163" s="195" t="str">
        <f t="shared" si="2684"/>
        <v>AZ$13</v>
      </c>
      <c r="BA2163" s="195" t="str">
        <f t="shared" si="2684"/>
        <v>BA$13</v>
      </c>
      <c r="BB2163" s="195" t="str">
        <f t="shared" si="2684"/>
        <v>BB$13</v>
      </c>
      <c r="BC2163" s="195" t="str">
        <f t="shared" si="2684"/>
        <v>BC$13</v>
      </c>
      <c r="BD2163" s="195" t="str">
        <f t="shared" si="2684"/>
        <v>BD$13</v>
      </c>
      <c r="BE2163" s="195" t="str">
        <f t="shared" si="2684"/>
        <v>BE$13</v>
      </c>
      <c r="BF2163" s="195" t="str">
        <f t="shared" si="2684"/>
        <v>BF$13</v>
      </c>
      <c r="BG2163" s="195" t="str">
        <f t="shared" si="2684"/>
        <v>BG$13</v>
      </c>
      <c r="BH2163" s="195" t="str">
        <f t="shared" si="2684"/>
        <v>BH$13</v>
      </c>
      <c r="BI2163" s="195" t="str">
        <f t="shared" si="2684"/>
        <v>BI$13</v>
      </c>
      <c r="BJ2163" s="195" t="str">
        <f t="shared" si="2684"/>
        <v>BJ$13</v>
      </c>
      <c r="BK2163" s="195" t="str">
        <f t="shared" si="2684"/>
        <v>BK$13</v>
      </c>
      <c r="BL2163" s="195" t="str">
        <f t="shared" si="2684"/>
        <v>BL$13</v>
      </c>
      <c r="BM2163" s="195" t="str">
        <f t="shared" si="2684"/>
        <v>BM$13</v>
      </c>
      <c r="BN2163" s="195" t="str">
        <f t="shared" si="2684"/>
        <v>BN$13</v>
      </c>
      <c r="BO2163" s="195" t="str">
        <f t="shared" si="2684"/>
        <v>BO$13</v>
      </c>
      <c r="BP2163" s="195" t="str">
        <f t="shared" si="2684"/>
        <v>BP$13</v>
      </c>
      <c r="BQ2163" s="195" t="str">
        <f t="shared" si="2684"/>
        <v>BQ$13</v>
      </c>
      <c r="BR2163" s="195" t="str">
        <f t="shared" si="2684"/>
        <v>BR$13</v>
      </c>
      <c r="BS2163" s="195" t="str">
        <f t="shared" si="2684"/>
        <v>BS$13</v>
      </c>
      <c r="BT2163" s="195" t="str">
        <f t="shared" si="2684"/>
        <v>BT$13</v>
      </c>
      <c r="BU2163" s="195" t="str">
        <f t="shared" si="2684"/>
        <v>BU$13</v>
      </c>
      <c r="BV2163" s="195" t="str">
        <f t="shared" si="2684"/>
        <v>BV$13</v>
      </c>
      <c r="BW2163" s="195" t="str">
        <f t="shared" si="2684"/>
        <v>BW$13</v>
      </c>
      <c r="BX2163" s="195" t="str">
        <f t="shared" si="2684"/>
        <v>BX$13</v>
      </c>
      <c r="BY2163" s="195" t="str">
        <f t="shared" si="2684"/>
        <v>BY$13</v>
      </c>
      <c r="BZ2163" s="195" t="str">
        <f t="shared" si="2684"/>
        <v>BZ$13</v>
      </c>
      <c r="CA2163" s="195" t="str">
        <f t="shared" si="2684"/>
        <v>CA$13</v>
      </c>
      <c r="CB2163" s="195" t="str">
        <f t="shared" si="2684"/>
        <v>CB$13</v>
      </c>
      <c r="CC2163" s="195" t="str">
        <f t="shared" si="2684"/>
        <v>CC$13</v>
      </c>
      <c r="CD2163" s="195" t="str">
        <f t="shared" si="2684"/>
        <v>CD$13</v>
      </c>
      <c r="CE2163" s="195" t="str">
        <f t="shared" ref="CE2163:CL2163" si="2685">CE$17</f>
        <v>CE$13</v>
      </c>
      <c r="CF2163" s="195" t="str">
        <f t="shared" si="2685"/>
        <v>CF$13</v>
      </c>
      <c r="CG2163" s="195" t="str">
        <f t="shared" si="2685"/>
        <v>CG$13</v>
      </c>
      <c r="CH2163" s="195" t="str">
        <f t="shared" si="2685"/>
        <v>CH$13</v>
      </c>
      <c r="CI2163" s="195" t="str">
        <f t="shared" si="2685"/>
        <v>CI$13</v>
      </c>
      <c r="CJ2163" s="195" t="str">
        <f t="shared" si="2685"/>
        <v>CJ$13</v>
      </c>
      <c r="CK2163" s="195" t="str">
        <f t="shared" si="2685"/>
        <v>CK$13</v>
      </c>
      <c r="CL2163" s="195" t="str">
        <f t="shared" si="2685"/>
        <v>CL$13</v>
      </c>
    </row>
    <row r="2164" spans="2:90" x14ac:dyDescent="0.4">
      <c r="B2164" s="171" t="s">
        <v>491</v>
      </c>
      <c r="E2164" s="8"/>
      <c r="H2164" s="196"/>
      <c r="I2164" s="197"/>
      <c r="J2164" s="197"/>
      <c r="K2164" s="198"/>
      <c r="L2164" s="198"/>
      <c r="M2164" s="198"/>
      <c r="N2164" s="198"/>
      <c r="O2164" s="198"/>
      <c r="P2164" s="198"/>
      <c r="R2164" s="198"/>
      <c r="S2164" s="186"/>
      <c r="T2164" s="186"/>
      <c r="U2164" s="186"/>
      <c r="V2164" s="186"/>
      <c r="W2164" s="186"/>
      <c r="X2164" s="186"/>
      <c r="Y2164" s="186"/>
      <c r="Z2164" s="186"/>
      <c r="AA2164" s="186"/>
      <c r="AB2164" s="186"/>
      <c r="AC2164" s="186"/>
      <c r="AD2164" s="186"/>
      <c r="AE2164" s="186"/>
      <c r="AF2164" s="186"/>
      <c r="AG2164" s="186"/>
      <c r="AH2164" s="186"/>
      <c r="AI2164" s="186"/>
      <c r="AJ2164" s="186"/>
      <c r="AK2164" s="186"/>
      <c r="AL2164" s="186"/>
      <c r="AM2164" s="186"/>
      <c r="AN2164" s="186"/>
      <c r="AO2164" s="186"/>
      <c r="AP2164" s="186"/>
      <c r="AQ2164" s="186"/>
      <c r="AR2164" s="186"/>
      <c r="AS2164" s="186"/>
      <c r="AT2164" s="186"/>
      <c r="AU2164" s="186"/>
      <c r="AV2164" s="186"/>
      <c r="AW2164" s="186"/>
      <c r="AX2164" s="186"/>
      <c r="AY2164" s="186"/>
      <c r="AZ2164" s="186"/>
      <c r="BA2164" s="186"/>
      <c r="BB2164" s="186"/>
      <c r="BC2164" s="186"/>
      <c r="BD2164" s="186"/>
      <c r="BE2164" s="186"/>
      <c r="BF2164" s="186"/>
      <c r="BG2164" s="186"/>
      <c r="BH2164" s="186"/>
      <c r="BI2164" s="186"/>
      <c r="BJ2164" s="186"/>
      <c r="BK2164" s="186"/>
      <c r="BL2164" s="186"/>
      <c r="BM2164" s="186"/>
      <c r="BN2164" s="186"/>
      <c r="BO2164" s="186"/>
      <c r="BP2164" s="186"/>
      <c r="BQ2164" s="186"/>
      <c r="BR2164" s="186"/>
      <c r="BS2164" s="186"/>
      <c r="BT2164" s="186"/>
      <c r="BU2164" s="186"/>
      <c r="BV2164" s="186"/>
      <c r="BW2164" s="186"/>
      <c r="BX2164" s="186"/>
      <c r="BY2164" s="186"/>
      <c r="BZ2164" s="186"/>
      <c r="CA2164" s="186"/>
      <c r="CB2164" s="186"/>
      <c r="CC2164" s="186"/>
      <c r="CD2164" s="186"/>
      <c r="CE2164" s="186"/>
      <c r="CF2164" s="186"/>
      <c r="CG2164" s="186"/>
      <c r="CH2164" s="186"/>
      <c r="CI2164" s="186"/>
      <c r="CJ2164" s="186"/>
      <c r="CK2164" s="186"/>
      <c r="CL2164" s="186"/>
    </row>
    <row r="2165" spans="2:90" x14ac:dyDescent="0.4">
      <c r="B2165" s="171" t="s">
        <v>505</v>
      </c>
      <c r="E2165" s="8"/>
      <c r="H2165" s="196"/>
      <c r="I2165" s="197"/>
      <c r="J2165" s="197"/>
      <c r="K2165" s="198"/>
      <c r="L2165" s="198"/>
      <c r="M2165" s="198"/>
      <c r="N2165" s="198"/>
      <c r="O2165" s="198"/>
      <c r="P2165" s="198"/>
      <c r="R2165" s="198"/>
      <c r="S2165" s="186"/>
      <c r="T2165" s="186"/>
      <c r="U2165" s="186"/>
      <c r="V2165" s="186"/>
      <c r="W2165" s="186"/>
      <c r="X2165" s="186"/>
      <c r="Y2165" s="186"/>
      <c r="Z2165" s="186"/>
      <c r="AA2165" s="186"/>
      <c r="AB2165" s="186"/>
      <c r="AC2165" s="186"/>
      <c r="AD2165" s="186"/>
      <c r="AE2165" s="186"/>
      <c r="AF2165" s="186"/>
      <c r="AG2165" s="186"/>
      <c r="AH2165" s="186"/>
      <c r="AI2165" s="186"/>
      <c r="AJ2165" s="186"/>
      <c r="AK2165" s="186"/>
      <c r="AL2165" s="186"/>
      <c r="AM2165" s="186"/>
      <c r="AN2165" s="186"/>
      <c r="AO2165" s="186"/>
      <c r="AP2165" s="186"/>
      <c r="AQ2165" s="186"/>
      <c r="AR2165" s="186"/>
      <c r="AS2165" s="186"/>
      <c r="AT2165" s="186"/>
      <c r="AU2165" s="186"/>
      <c r="AV2165" s="186"/>
      <c r="AW2165" s="186"/>
      <c r="AX2165" s="186"/>
      <c r="AY2165" s="186"/>
      <c r="AZ2165" s="186"/>
      <c r="BA2165" s="186"/>
      <c r="BB2165" s="186"/>
      <c r="BC2165" s="186"/>
      <c r="BD2165" s="186"/>
      <c r="BE2165" s="186"/>
      <c r="BF2165" s="186"/>
      <c r="BG2165" s="186"/>
      <c r="BH2165" s="186"/>
      <c r="BI2165" s="186"/>
      <c r="BJ2165" s="186"/>
      <c r="BK2165" s="186"/>
      <c r="BL2165" s="186"/>
      <c r="BM2165" s="186"/>
      <c r="BN2165" s="186"/>
      <c r="BO2165" s="186"/>
      <c r="BP2165" s="186"/>
      <c r="BQ2165" s="186"/>
      <c r="BR2165" s="186"/>
      <c r="BS2165" s="186"/>
      <c r="BT2165" s="186"/>
      <c r="BU2165" s="186"/>
      <c r="BV2165" s="186"/>
      <c r="BW2165" s="186"/>
      <c r="BX2165" s="186"/>
      <c r="BY2165" s="186"/>
      <c r="BZ2165" s="186"/>
      <c r="CA2165" s="186"/>
      <c r="CB2165" s="186"/>
      <c r="CC2165" s="186"/>
      <c r="CD2165" s="186"/>
      <c r="CE2165" s="186"/>
      <c r="CF2165" s="186"/>
      <c r="CG2165" s="186"/>
      <c r="CH2165" s="186"/>
      <c r="CI2165" s="186"/>
      <c r="CJ2165" s="186"/>
      <c r="CK2165" s="186"/>
      <c r="CL2165" s="186"/>
    </row>
    <row r="2166" spans="2:90" x14ac:dyDescent="0.4">
      <c r="B2166" s="171" t="s">
        <v>463</v>
      </c>
      <c r="E2166" s="8"/>
      <c r="H2166" s="196"/>
      <c r="I2166" s="197"/>
      <c r="J2166" s="197"/>
      <c r="K2166" s="198"/>
      <c r="L2166" s="198"/>
      <c r="M2166" s="198"/>
      <c r="N2166" s="198"/>
      <c r="O2166" s="198"/>
      <c r="P2166" s="198"/>
      <c r="R2166" s="198"/>
      <c r="S2166" s="186" t="str">
        <f t="shared" ref="S2166:AX2166" si="2686">S$18</f>
        <v>S$14</v>
      </c>
      <c r="T2166" s="186" t="str">
        <f t="shared" si="2686"/>
        <v>T$14</v>
      </c>
      <c r="U2166" s="186" t="str">
        <f t="shared" si="2686"/>
        <v>U$14</v>
      </c>
      <c r="V2166" s="186" t="str">
        <f t="shared" si="2686"/>
        <v>V$14</v>
      </c>
      <c r="W2166" s="186" t="str">
        <f t="shared" si="2686"/>
        <v>W$14</v>
      </c>
      <c r="X2166" s="186" t="str">
        <f t="shared" si="2686"/>
        <v>X$14</v>
      </c>
      <c r="Y2166" s="186" t="str">
        <f t="shared" si="2686"/>
        <v>Y$14</v>
      </c>
      <c r="Z2166" s="186" t="str">
        <f t="shared" si="2686"/>
        <v>Z$14</v>
      </c>
      <c r="AA2166" s="186" t="str">
        <f t="shared" si="2686"/>
        <v>AA$14</v>
      </c>
      <c r="AB2166" s="186" t="str">
        <f t="shared" si="2686"/>
        <v>AB$14</v>
      </c>
      <c r="AC2166" s="186" t="str">
        <f t="shared" si="2686"/>
        <v>AC$14</v>
      </c>
      <c r="AD2166" s="186" t="str">
        <f t="shared" si="2686"/>
        <v>AD$14</v>
      </c>
      <c r="AE2166" s="186" t="str">
        <f t="shared" si="2686"/>
        <v>AE$14</v>
      </c>
      <c r="AF2166" s="186" t="str">
        <f t="shared" si="2686"/>
        <v>AF$14</v>
      </c>
      <c r="AG2166" s="186" t="str">
        <f t="shared" si="2686"/>
        <v>AG$14</v>
      </c>
      <c r="AH2166" s="186" t="str">
        <f t="shared" si="2686"/>
        <v>AH$14</v>
      </c>
      <c r="AI2166" s="186" t="str">
        <f t="shared" si="2686"/>
        <v>AI$14</v>
      </c>
      <c r="AJ2166" s="186" t="str">
        <f t="shared" si="2686"/>
        <v>AJ$14</v>
      </c>
      <c r="AK2166" s="186" t="str">
        <f t="shared" si="2686"/>
        <v>AK$14</v>
      </c>
      <c r="AL2166" s="186" t="str">
        <f t="shared" si="2686"/>
        <v>AL$14</v>
      </c>
      <c r="AM2166" s="186" t="str">
        <f t="shared" si="2686"/>
        <v>AM$14</v>
      </c>
      <c r="AN2166" s="186" t="str">
        <f t="shared" si="2686"/>
        <v>AN$14</v>
      </c>
      <c r="AO2166" s="186" t="str">
        <f t="shared" si="2686"/>
        <v>AO$14</v>
      </c>
      <c r="AP2166" s="186" t="str">
        <f t="shared" si="2686"/>
        <v>AP$14</v>
      </c>
      <c r="AQ2166" s="186" t="str">
        <f t="shared" si="2686"/>
        <v>AQ$14</v>
      </c>
      <c r="AR2166" s="186" t="str">
        <f t="shared" si="2686"/>
        <v>AR$14</v>
      </c>
      <c r="AS2166" s="186" t="str">
        <f t="shared" si="2686"/>
        <v>AS$14</v>
      </c>
      <c r="AT2166" s="186" t="str">
        <f t="shared" si="2686"/>
        <v>AT$14</v>
      </c>
      <c r="AU2166" s="186" t="str">
        <f t="shared" si="2686"/>
        <v>AU$14</v>
      </c>
      <c r="AV2166" s="186" t="str">
        <f t="shared" si="2686"/>
        <v>AV$14</v>
      </c>
      <c r="AW2166" s="186" t="str">
        <f t="shared" si="2686"/>
        <v>AW$14</v>
      </c>
      <c r="AX2166" s="186" t="str">
        <f t="shared" si="2686"/>
        <v>AX$14</v>
      </c>
      <c r="AY2166" s="186" t="str">
        <f t="shared" ref="AY2166:CD2166" si="2687">AY$18</f>
        <v>AY$14</v>
      </c>
      <c r="AZ2166" s="186" t="str">
        <f t="shared" si="2687"/>
        <v>AZ$14</v>
      </c>
      <c r="BA2166" s="186" t="str">
        <f t="shared" si="2687"/>
        <v>BA$14</v>
      </c>
      <c r="BB2166" s="186" t="str">
        <f t="shared" si="2687"/>
        <v>BB$14</v>
      </c>
      <c r="BC2166" s="186" t="str">
        <f t="shared" si="2687"/>
        <v>BC$14</v>
      </c>
      <c r="BD2166" s="186" t="str">
        <f t="shared" si="2687"/>
        <v>BD$14</v>
      </c>
      <c r="BE2166" s="186" t="str">
        <f t="shared" si="2687"/>
        <v>BE$14</v>
      </c>
      <c r="BF2166" s="186" t="str">
        <f t="shared" si="2687"/>
        <v>BF$14</v>
      </c>
      <c r="BG2166" s="186" t="str">
        <f t="shared" si="2687"/>
        <v>BG$14</v>
      </c>
      <c r="BH2166" s="186" t="str">
        <f t="shared" si="2687"/>
        <v>BH$14</v>
      </c>
      <c r="BI2166" s="186" t="str">
        <f t="shared" si="2687"/>
        <v>BI$14</v>
      </c>
      <c r="BJ2166" s="186" t="str">
        <f t="shared" si="2687"/>
        <v>BJ$14</v>
      </c>
      <c r="BK2166" s="186" t="str">
        <f t="shared" si="2687"/>
        <v>BK$14</v>
      </c>
      <c r="BL2166" s="186" t="str">
        <f t="shared" si="2687"/>
        <v>BL$14</v>
      </c>
      <c r="BM2166" s="186" t="str">
        <f t="shared" si="2687"/>
        <v>BM$14</v>
      </c>
      <c r="BN2166" s="186" t="str">
        <f t="shared" si="2687"/>
        <v>BN$14</v>
      </c>
      <c r="BO2166" s="186" t="str">
        <f t="shared" si="2687"/>
        <v>BO$14</v>
      </c>
      <c r="BP2166" s="186" t="str">
        <f t="shared" si="2687"/>
        <v>BP$14</v>
      </c>
      <c r="BQ2166" s="186" t="str">
        <f t="shared" si="2687"/>
        <v>BQ$14</v>
      </c>
      <c r="BR2166" s="186" t="str">
        <f t="shared" si="2687"/>
        <v>BR$14</v>
      </c>
      <c r="BS2166" s="186" t="str">
        <f t="shared" si="2687"/>
        <v>BS$14</v>
      </c>
      <c r="BT2166" s="186" t="str">
        <f t="shared" si="2687"/>
        <v>BT$14</v>
      </c>
      <c r="BU2166" s="186" t="str">
        <f t="shared" si="2687"/>
        <v>BU$14</v>
      </c>
      <c r="BV2166" s="186" t="str">
        <f t="shared" si="2687"/>
        <v>BV$14</v>
      </c>
      <c r="BW2166" s="186" t="str">
        <f t="shared" si="2687"/>
        <v>BW$14</v>
      </c>
      <c r="BX2166" s="186" t="str">
        <f t="shared" si="2687"/>
        <v>BX$14</v>
      </c>
      <c r="BY2166" s="186" t="str">
        <f t="shared" si="2687"/>
        <v>BY$14</v>
      </c>
      <c r="BZ2166" s="186" t="str">
        <f t="shared" si="2687"/>
        <v>BZ$14</v>
      </c>
      <c r="CA2166" s="186" t="str">
        <f t="shared" si="2687"/>
        <v>CA$14</v>
      </c>
      <c r="CB2166" s="186" t="str">
        <f t="shared" si="2687"/>
        <v>CB$14</v>
      </c>
      <c r="CC2166" s="186" t="str">
        <f t="shared" si="2687"/>
        <v>CC$14</v>
      </c>
      <c r="CD2166" s="186" t="str">
        <f t="shared" si="2687"/>
        <v>CD$14</v>
      </c>
      <c r="CE2166" s="186" t="str">
        <f t="shared" ref="CE2166:CL2166" si="2688">CE$18</f>
        <v>CE$14</v>
      </c>
      <c r="CF2166" s="186" t="str">
        <f t="shared" si="2688"/>
        <v>CF$14</v>
      </c>
      <c r="CG2166" s="186" t="str">
        <f t="shared" si="2688"/>
        <v>CG$14</v>
      </c>
      <c r="CH2166" s="186" t="str">
        <f t="shared" si="2688"/>
        <v>CH$14</v>
      </c>
      <c r="CI2166" s="186" t="str">
        <f t="shared" si="2688"/>
        <v>CI$14</v>
      </c>
      <c r="CJ2166" s="186" t="str">
        <f t="shared" si="2688"/>
        <v>CJ$14</v>
      </c>
      <c r="CK2166" s="186" t="str">
        <f t="shared" si="2688"/>
        <v>CK$14</v>
      </c>
      <c r="CL2166" s="186" t="str">
        <f t="shared" si="2688"/>
        <v>CL$14</v>
      </c>
    </row>
    <row r="2167" spans="2:90" x14ac:dyDescent="0.4">
      <c r="B2167" s="171" t="s">
        <v>464</v>
      </c>
      <c r="E2167" s="8"/>
      <c r="H2167" s="196"/>
      <c r="I2167" s="197"/>
      <c r="J2167" s="197"/>
      <c r="K2167" s="198"/>
      <c r="L2167" s="198"/>
      <c r="M2167" s="198"/>
      <c r="N2167" s="198"/>
      <c r="O2167" s="198"/>
      <c r="P2167" s="198"/>
      <c r="R2167" s="198"/>
      <c r="S2167" s="186" t="str">
        <f t="shared" ref="S2167:AX2167" si="2689">S$19</f>
        <v>S$15</v>
      </c>
      <c r="T2167" s="186" t="str">
        <f t="shared" si="2689"/>
        <v>T$15</v>
      </c>
      <c r="U2167" s="186" t="str">
        <f t="shared" si="2689"/>
        <v>U$15</v>
      </c>
      <c r="V2167" s="186" t="str">
        <f t="shared" si="2689"/>
        <v>V$15</v>
      </c>
      <c r="W2167" s="186" t="str">
        <f t="shared" si="2689"/>
        <v>W$15</v>
      </c>
      <c r="X2167" s="186" t="str">
        <f t="shared" si="2689"/>
        <v>X$15</v>
      </c>
      <c r="Y2167" s="186" t="str">
        <f t="shared" si="2689"/>
        <v>Y$15</v>
      </c>
      <c r="Z2167" s="186" t="str">
        <f t="shared" si="2689"/>
        <v>Z$15</v>
      </c>
      <c r="AA2167" s="186" t="str">
        <f t="shared" si="2689"/>
        <v>AA$15</v>
      </c>
      <c r="AB2167" s="186" t="str">
        <f t="shared" si="2689"/>
        <v>AB$15</v>
      </c>
      <c r="AC2167" s="186" t="str">
        <f t="shared" si="2689"/>
        <v>AC$15</v>
      </c>
      <c r="AD2167" s="186" t="str">
        <f t="shared" si="2689"/>
        <v>AD$15</v>
      </c>
      <c r="AE2167" s="186" t="str">
        <f t="shared" si="2689"/>
        <v>AE$15</v>
      </c>
      <c r="AF2167" s="186" t="str">
        <f t="shared" si="2689"/>
        <v>AF$15</v>
      </c>
      <c r="AG2167" s="186" t="str">
        <f t="shared" si="2689"/>
        <v>AG$15</v>
      </c>
      <c r="AH2167" s="186" t="str">
        <f t="shared" si="2689"/>
        <v>AH$15</v>
      </c>
      <c r="AI2167" s="186" t="str">
        <f t="shared" si="2689"/>
        <v>AI$15</v>
      </c>
      <c r="AJ2167" s="186" t="str">
        <f t="shared" si="2689"/>
        <v>AJ$15</v>
      </c>
      <c r="AK2167" s="186" t="str">
        <f t="shared" si="2689"/>
        <v>AK$15</v>
      </c>
      <c r="AL2167" s="186" t="str">
        <f t="shared" si="2689"/>
        <v>AL$15</v>
      </c>
      <c r="AM2167" s="186" t="str">
        <f t="shared" si="2689"/>
        <v>AM$15</v>
      </c>
      <c r="AN2167" s="186" t="str">
        <f t="shared" si="2689"/>
        <v>AN$15</v>
      </c>
      <c r="AO2167" s="186" t="str">
        <f t="shared" si="2689"/>
        <v>AO$15</v>
      </c>
      <c r="AP2167" s="186" t="str">
        <f t="shared" si="2689"/>
        <v>AP$15</v>
      </c>
      <c r="AQ2167" s="186" t="str">
        <f t="shared" si="2689"/>
        <v>AQ$15</v>
      </c>
      <c r="AR2167" s="186" t="str">
        <f t="shared" si="2689"/>
        <v>AR$15</v>
      </c>
      <c r="AS2167" s="186" t="str">
        <f t="shared" si="2689"/>
        <v>AS$15</v>
      </c>
      <c r="AT2167" s="186" t="str">
        <f t="shared" si="2689"/>
        <v>AT$15</v>
      </c>
      <c r="AU2167" s="186" t="str">
        <f t="shared" si="2689"/>
        <v>AU$15</v>
      </c>
      <c r="AV2167" s="186" t="str">
        <f t="shared" si="2689"/>
        <v>AV$15</v>
      </c>
      <c r="AW2167" s="186" t="str">
        <f t="shared" si="2689"/>
        <v>AW$15</v>
      </c>
      <c r="AX2167" s="186" t="str">
        <f t="shared" si="2689"/>
        <v>AX$15</v>
      </c>
      <c r="AY2167" s="186" t="str">
        <f t="shared" ref="AY2167:CD2167" si="2690">AY$19</f>
        <v>AY$15</v>
      </c>
      <c r="AZ2167" s="186" t="str">
        <f t="shared" si="2690"/>
        <v>AZ$15</v>
      </c>
      <c r="BA2167" s="186" t="str">
        <f t="shared" si="2690"/>
        <v>BA$15</v>
      </c>
      <c r="BB2167" s="186" t="str">
        <f t="shared" si="2690"/>
        <v>BB$15</v>
      </c>
      <c r="BC2167" s="186" t="str">
        <f t="shared" si="2690"/>
        <v>BC$15</v>
      </c>
      <c r="BD2167" s="186" t="str">
        <f t="shared" si="2690"/>
        <v>BD$15</v>
      </c>
      <c r="BE2167" s="186" t="str">
        <f t="shared" si="2690"/>
        <v>BE$15</v>
      </c>
      <c r="BF2167" s="186" t="str">
        <f t="shared" si="2690"/>
        <v>BF$15</v>
      </c>
      <c r="BG2167" s="186" t="str">
        <f t="shared" si="2690"/>
        <v>BG$15</v>
      </c>
      <c r="BH2167" s="186" t="str">
        <f t="shared" si="2690"/>
        <v>BH$15</v>
      </c>
      <c r="BI2167" s="186" t="str">
        <f t="shared" si="2690"/>
        <v>BI$15</v>
      </c>
      <c r="BJ2167" s="186" t="str">
        <f t="shared" si="2690"/>
        <v>BJ$15</v>
      </c>
      <c r="BK2167" s="186" t="str">
        <f t="shared" si="2690"/>
        <v>BK$15</v>
      </c>
      <c r="BL2167" s="186" t="str">
        <f t="shared" si="2690"/>
        <v>BL$15</v>
      </c>
      <c r="BM2167" s="186" t="str">
        <f t="shared" si="2690"/>
        <v>BM$15</v>
      </c>
      <c r="BN2167" s="186" t="str">
        <f t="shared" si="2690"/>
        <v>BN$15</v>
      </c>
      <c r="BO2167" s="186" t="str">
        <f t="shared" si="2690"/>
        <v>BO$15</v>
      </c>
      <c r="BP2167" s="186" t="str">
        <f t="shared" si="2690"/>
        <v>BP$15</v>
      </c>
      <c r="BQ2167" s="186" t="str">
        <f t="shared" si="2690"/>
        <v>BQ$15</v>
      </c>
      <c r="BR2167" s="186" t="str">
        <f t="shared" si="2690"/>
        <v>BR$15</v>
      </c>
      <c r="BS2167" s="186" t="str">
        <f t="shared" si="2690"/>
        <v>BS$15</v>
      </c>
      <c r="BT2167" s="186" t="str">
        <f t="shared" si="2690"/>
        <v>BT$15</v>
      </c>
      <c r="BU2167" s="186" t="str">
        <f t="shared" si="2690"/>
        <v>BU$15</v>
      </c>
      <c r="BV2167" s="186" t="str">
        <f t="shared" si="2690"/>
        <v>BV$15</v>
      </c>
      <c r="BW2167" s="186" t="str">
        <f t="shared" si="2690"/>
        <v>BW$15</v>
      </c>
      <c r="BX2167" s="186" t="str">
        <f t="shared" si="2690"/>
        <v>BX$15</v>
      </c>
      <c r="BY2167" s="186" t="str">
        <f t="shared" si="2690"/>
        <v>BY$15</v>
      </c>
      <c r="BZ2167" s="186" t="str">
        <f t="shared" si="2690"/>
        <v>BZ$15</v>
      </c>
      <c r="CA2167" s="186" t="str">
        <f t="shared" si="2690"/>
        <v>CA$15</v>
      </c>
      <c r="CB2167" s="186" t="str">
        <f t="shared" si="2690"/>
        <v>CB$15</v>
      </c>
      <c r="CC2167" s="186" t="str">
        <f t="shared" si="2690"/>
        <v>CC$15</v>
      </c>
      <c r="CD2167" s="186" t="str">
        <f t="shared" si="2690"/>
        <v>CD$15</v>
      </c>
      <c r="CE2167" s="186" t="str">
        <f t="shared" ref="CE2167:CL2167" si="2691">CE$19</f>
        <v>CE$15</v>
      </c>
      <c r="CF2167" s="186" t="str">
        <f t="shared" si="2691"/>
        <v>CF$15</v>
      </c>
      <c r="CG2167" s="186" t="str">
        <f t="shared" si="2691"/>
        <v>CG$15</v>
      </c>
      <c r="CH2167" s="186" t="str">
        <f t="shared" si="2691"/>
        <v>CH$15</v>
      </c>
      <c r="CI2167" s="186" t="str">
        <f t="shared" si="2691"/>
        <v>CI$15</v>
      </c>
      <c r="CJ2167" s="186" t="str">
        <f t="shared" si="2691"/>
        <v>CJ$15</v>
      </c>
      <c r="CK2167" s="186" t="str">
        <f t="shared" si="2691"/>
        <v>CK$15</v>
      </c>
      <c r="CL2167" s="186" t="str">
        <f t="shared" si="2691"/>
        <v>CL$15</v>
      </c>
    </row>
    <row r="2168" spans="2:90" x14ac:dyDescent="0.4">
      <c r="B2168" s="66" t="s">
        <v>164</v>
      </c>
      <c r="C2168" s="31"/>
      <c r="D2168" t="s">
        <v>766</v>
      </c>
      <c r="E2168" s="8" t="str">
        <f t="shared" ref="E2168:E2190" si="2692">ROW()&amp;" "&amp;D2168</f>
        <v>2168 SUB-S</v>
      </c>
      <c r="F2168" t="s">
        <v>447</v>
      </c>
      <c r="G2168" s="31" t="s">
        <v>81</v>
      </c>
      <c r="H2168" s="22"/>
      <c r="I2168" s="287"/>
      <c r="J2168" s="287"/>
      <c r="K2168" s="22"/>
      <c r="L2168" s="22"/>
      <c r="M2168" s="22"/>
      <c r="N2168" s="22"/>
      <c r="O2168" s="22"/>
      <c r="P2168" s="22"/>
      <c r="R2168" s="66"/>
      <c r="S2168" s="288"/>
      <c r="T2168" s="288"/>
      <c r="U2168" s="288"/>
      <c r="V2168" s="288"/>
      <c r="W2168" s="288"/>
      <c r="X2168" s="288"/>
      <c r="Y2168" s="288"/>
      <c r="Z2168" s="288"/>
      <c r="AA2168" s="288"/>
      <c r="AB2168" s="288"/>
      <c r="AC2168" s="288"/>
      <c r="AD2168" s="288"/>
      <c r="AE2168" s="288"/>
      <c r="AF2168" s="288"/>
      <c r="AG2168" s="288"/>
      <c r="AH2168" s="288"/>
      <c r="AI2168" s="288"/>
      <c r="AJ2168" s="288"/>
      <c r="AK2168" s="288"/>
      <c r="AL2168" s="288"/>
      <c r="AM2168" s="288"/>
      <c r="AN2168" s="288"/>
      <c r="AO2168" s="288"/>
      <c r="AP2168" s="288"/>
      <c r="AQ2168" s="288"/>
      <c r="AR2168" s="288"/>
      <c r="AS2168" s="288"/>
      <c r="AT2168" s="288"/>
      <c r="AU2168" s="288"/>
      <c r="AV2168" s="288"/>
      <c r="AW2168" s="288"/>
      <c r="AX2168" s="288"/>
      <c r="AY2168" s="288"/>
      <c r="AZ2168" s="288"/>
      <c r="BA2168" s="288"/>
      <c r="BB2168" s="288"/>
      <c r="BC2168" s="288"/>
      <c r="BD2168" s="288"/>
      <c r="BE2168" s="288"/>
      <c r="BF2168" s="288"/>
      <c r="BG2168" s="288"/>
      <c r="BH2168" s="288"/>
      <c r="BI2168" s="288"/>
      <c r="BJ2168" s="288"/>
      <c r="BK2168" s="288"/>
      <c r="BL2168" s="288"/>
      <c r="BM2168" s="288"/>
      <c r="BN2168" s="288"/>
      <c r="BO2168" s="288"/>
      <c r="BP2168" s="288"/>
      <c r="BQ2168" s="288"/>
      <c r="BR2168" s="288"/>
      <c r="BS2168" s="288"/>
      <c r="BT2168" s="288"/>
      <c r="BU2168" s="288"/>
      <c r="BV2168" s="288"/>
      <c r="BW2168" s="288"/>
      <c r="BX2168" s="288"/>
      <c r="BY2168" s="288"/>
      <c r="BZ2168" s="288"/>
      <c r="CA2168" s="288"/>
      <c r="CB2168" s="288"/>
      <c r="CC2168" s="288"/>
      <c r="CD2168" s="288"/>
      <c r="CE2168" s="288"/>
      <c r="CF2168" s="288"/>
      <c r="CG2168" s="288"/>
      <c r="CH2168" s="288"/>
      <c r="CI2168" s="288"/>
      <c r="CJ2168" s="288"/>
      <c r="CK2168" s="288"/>
      <c r="CL2168" s="288"/>
    </row>
    <row r="2169" spans="2:90" x14ac:dyDescent="0.4">
      <c r="B2169" s="141" t="str">
        <f>"% of "&amp;B2184&amp;"s "&amp;"- conversion to new subscriber"</f>
        <v>% of primary units - conversion to new subscriber</v>
      </c>
      <c r="D2169" t="s">
        <v>766</v>
      </c>
      <c r="E2169" s="8" t="str">
        <f t="shared" si="2692"/>
        <v>2169 SUB-S</v>
      </c>
      <c r="G2169" t="str">
        <f>E2169</f>
        <v>2169 SUB-S</v>
      </c>
      <c r="H2169" s="12"/>
      <c r="I2169" s="60"/>
      <c r="J2169" s="60"/>
      <c r="K2169" s="16">
        <v>0.1</v>
      </c>
      <c r="L2169" s="16">
        <v>0.1</v>
      </c>
      <c r="M2169" s="16">
        <v>0.1</v>
      </c>
      <c r="N2169" s="16">
        <v>0.1</v>
      </c>
      <c r="O2169" s="16">
        <v>0.1</v>
      </c>
      <c r="P2169" s="16">
        <v>0.1</v>
      </c>
      <c r="R2169" s="20"/>
      <c r="S2169" s="146" cm="1">
        <f t="array" ref="S2169">INDEX($K:$P,ROW(),MATCH(S$3,$K$2:$P$2,0))</f>
        <v>0.1</v>
      </c>
      <c r="T2169" s="146" cm="1">
        <f t="array" ref="T2169">INDEX($K:$P,ROW(),MATCH(T$3,$K$2:$P$2,0))</f>
        <v>0.1</v>
      </c>
      <c r="U2169" s="146" cm="1">
        <f t="array" ref="U2169">INDEX($K:$P,ROW(),MATCH(U$3,$K$2:$P$2,0))</f>
        <v>0.1</v>
      </c>
      <c r="V2169" s="146" cm="1">
        <f t="array" ref="V2169">INDEX($K:$P,ROW(),MATCH(V$3,$K$2:$P$2,0))</f>
        <v>0.1</v>
      </c>
      <c r="W2169" s="146" cm="1">
        <f t="array" ref="W2169">INDEX($K:$P,ROW(),MATCH(W$3,$K$2:$P$2,0))</f>
        <v>0.1</v>
      </c>
      <c r="X2169" s="146" cm="1">
        <f t="array" ref="X2169">INDEX($K:$P,ROW(),MATCH(X$3,$K$2:$P$2,0))</f>
        <v>0.1</v>
      </c>
      <c r="Y2169" s="146" cm="1">
        <f t="array" ref="Y2169">INDEX($K:$P,ROW(),MATCH(Y$3,$K$2:$P$2,0))</f>
        <v>0.1</v>
      </c>
      <c r="Z2169" s="146" cm="1">
        <f t="array" ref="Z2169">INDEX($K:$P,ROW(),MATCH(Z$3,$K$2:$P$2,0))</f>
        <v>0.1</v>
      </c>
      <c r="AA2169" s="146" cm="1">
        <f t="array" ref="AA2169">INDEX($K:$P,ROW(),MATCH(AA$3,$K$2:$P$2,0))</f>
        <v>0.1</v>
      </c>
      <c r="AB2169" s="146" cm="1">
        <f t="array" ref="AB2169">INDEX($K:$P,ROW(),MATCH(AB$3,$K$2:$P$2,0))</f>
        <v>0.1</v>
      </c>
      <c r="AC2169" s="146" cm="1">
        <f t="array" ref="AC2169">INDEX($K:$P,ROW(),MATCH(AC$3,$K$2:$P$2,0))</f>
        <v>0.1</v>
      </c>
      <c r="AD2169" s="146" cm="1">
        <f t="array" ref="AD2169">INDEX($K:$P,ROW(),MATCH(AD$3,$K$2:$P$2,0))</f>
        <v>0.1</v>
      </c>
      <c r="AE2169" s="146" cm="1">
        <f t="array" ref="AE2169">INDEX($K:$P,ROW(),MATCH(AE$3,$K$2:$P$2,0))</f>
        <v>0.1</v>
      </c>
      <c r="AF2169" s="146" cm="1">
        <f t="array" ref="AF2169">INDEX($K:$P,ROW(),MATCH(AF$3,$K$2:$P$2,0))</f>
        <v>0.1</v>
      </c>
      <c r="AG2169" s="146" cm="1">
        <f t="array" ref="AG2169">INDEX($K:$P,ROW(),MATCH(AG$3,$K$2:$P$2,0))</f>
        <v>0.1</v>
      </c>
      <c r="AH2169" s="146" cm="1">
        <f t="array" ref="AH2169">INDEX($K:$P,ROW(),MATCH(AH$3,$K$2:$P$2,0))</f>
        <v>0.1</v>
      </c>
      <c r="AI2169" s="146" cm="1">
        <f t="array" ref="AI2169">INDEX($K:$P,ROW(),MATCH(AI$3,$K$2:$P$2,0))</f>
        <v>0.1</v>
      </c>
      <c r="AJ2169" s="146" cm="1">
        <f t="array" ref="AJ2169">INDEX($K:$P,ROW(),MATCH(AJ$3,$K$2:$P$2,0))</f>
        <v>0.1</v>
      </c>
      <c r="AK2169" s="146" cm="1">
        <f t="array" ref="AK2169">INDEX($K:$P,ROW(),MATCH(AK$3,$K$2:$P$2,0))</f>
        <v>0.1</v>
      </c>
      <c r="AL2169" s="146" cm="1">
        <f t="array" ref="AL2169">INDEX($K:$P,ROW(),MATCH(AL$3,$K$2:$P$2,0))</f>
        <v>0.1</v>
      </c>
      <c r="AM2169" s="146" cm="1">
        <f t="array" ref="AM2169">INDEX($K:$P,ROW(),MATCH(AM$3,$K$2:$P$2,0))</f>
        <v>0.1</v>
      </c>
      <c r="AN2169" s="146" cm="1">
        <f t="array" ref="AN2169">INDEX($K:$P,ROW(),MATCH(AN$3,$K$2:$P$2,0))</f>
        <v>0.1</v>
      </c>
      <c r="AO2169" s="146" cm="1">
        <f t="array" ref="AO2169">INDEX($K:$P,ROW(),MATCH(AO$3,$K$2:$P$2,0))</f>
        <v>0.1</v>
      </c>
      <c r="AP2169" s="146" cm="1">
        <f t="array" ref="AP2169">INDEX($K:$P,ROW(),MATCH(AP$3,$K$2:$P$2,0))</f>
        <v>0.1</v>
      </c>
      <c r="AQ2169" s="146" cm="1">
        <f t="array" ref="AQ2169">INDEX($K:$P,ROW(),MATCH(AQ$3,$K$2:$P$2,0))</f>
        <v>0.1</v>
      </c>
      <c r="AR2169" s="146" cm="1">
        <f t="array" ref="AR2169">INDEX($K:$P,ROW(),MATCH(AR$3,$K$2:$P$2,0))</f>
        <v>0.1</v>
      </c>
      <c r="AS2169" s="146" cm="1">
        <f t="array" ref="AS2169">INDEX($K:$P,ROW(),MATCH(AS$3,$K$2:$P$2,0))</f>
        <v>0.1</v>
      </c>
      <c r="AT2169" s="146" cm="1">
        <f t="array" ref="AT2169">INDEX($K:$P,ROW(),MATCH(AT$3,$K$2:$P$2,0))</f>
        <v>0.1</v>
      </c>
      <c r="AU2169" s="146" cm="1">
        <f t="array" ref="AU2169">INDEX($K:$P,ROW(),MATCH(AU$3,$K$2:$P$2,0))</f>
        <v>0.1</v>
      </c>
      <c r="AV2169" s="146" cm="1">
        <f t="array" ref="AV2169">INDEX($K:$P,ROW(),MATCH(AV$3,$K$2:$P$2,0))</f>
        <v>0.1</v>
      </c>
      <c r="AW2169" s="146" cm="1">
        <f t="array" ref="AW2169">INDEX($K:$P,ROW(),MATCH(AW$3,$K$2:$P$2,0))</f>
        <v>0.1</v>
      </c>
      <c r="AX2169" s="146" cm="1">
        <f t="array" ref="AX2169">INDEX($K:$P,ROW(),MATCH(AX$3,$K$2:$P$2,0))</f>
        <v>0.1</v>
      </c>
      <c r="AY2169" s="146" cm="1">
        <f t="array" ref="AY2169">INDEX($K:$P,ROW(),MATCH(AY$3,$K$2:$P$2,0))</f>
        <v>0.1</v>
      </c>
      <c r="AZ2169" s="146" cm="1">
        <f t="array" ref="AZ2169">INDEX($K:$P,ROW(),MATCH(AZ$3,$K$2:$P$2,0))</f>
        <v>0.1</v>
      </c>
      <c r="BA2169" s="146" cm="1">
        <f t="array" ref="BA2169">INDEX($K:$P,ROW(),MATCH(BA$3,$K$2:$P$2,0))</f>
        <v>0.1</v>
      </c>
      <c r="BB2169" s="146" cm="1">
        <f t="array" ref="BB2169">INDEX($K:$P,ROW(),MATCH(BB$3,$K$2:$P$2,0))</f>
        <v>0.1</v>
      </c>
      <c r="BC2169" s="146" cm="1">
        <f t="array" ref="BC2169">INDEX($K:$P,ROW(),MATCH(BC$3,$K$2:$P$2,0))</f>
        <v>0.1</v>
      </c>
      <c r="BD2169" s="146" cm="1">
        <f t="array" ref="BD2169">INDEX($K:$P,ROW(),MATCH(BD$3,$K$2:$P$2,0))</f>
        <v>0.1</v>
      </c>
      <c r="BE2169" s="146" cm="1">
        <f t="array" ref="BE2169">INDEX($K:$P,ROW(),MATCH(BE$3,$K$2:$P$2,0))</f>
        <v>0.1</v>
      </c>
      <c r="BF2169" s="146" cm="1">
        <f t="array" ref="BF2169">INDEX($K:$P,ROW(),MATCH(BF$3,$K$2:$P$2,0))</f>
        <v>0.1</v>
      </c>
      <c r="BG2169" s="146" cm="1">
        <f t="array" ref="BG2169">INDEX($K:$P,ROW(),MATCH(BG$3,$K$2:$P$2,0))</f>
        <v>0.1</v>
      </c>
      <c r="BH2169" s="146" cm="1">
        <f t="array" ref="BH2169">INDEX($K:$P,ROW(),MATCH(BH$3,$K$2:$P$2,0))</f>
        <v>0.1</v>
      </c>
      <c r="BI2169" s="146" cm="1">
        <f t="array" ref="BI2169">INDEX($K:$P,ROW(),MATCH(BI$3,$K$2:$P$2,0))</f>
        <v>0.1</v>
      </c>
      <c r="BJ2169" s="146" cm="1">
        <f t="array" ref="BJ2169">INDEX($K:$P,ROW(),MATCH(BJ$3,$K$2:$P$2,0))</f>
        <v>0.1</v>
      </c>
      <c r="BK2169" s="146" cm="1">
        <f t="array" ref="BK2169">INDEX($K:$P,ROW(),MATCH(BK$3,$K$2:$P$2,0))</f>
        <v>0.1</v>
      </c>
      <c r="BL2169" s="146" cm="1">
        <f t="array" ref="BL2169">INDEX($K:$P,ROW(),MATCH(BL$3,$K$2:$P$2,0))</f>
        <v>0.1</v>
      </c>
      <c r="BM2169" s="146" cm="1">
        <f t="array" ref="BM2169">INDEX($K:$P,ROW(),MATCH(BM$3,$K$2:$P$2,0))</f>
        <v>0.1</v>
      </c>
      <c r="BN2169" s="146" cm="1">
        <f t="array" ref="BN2169">INDEX($K:$P,ROW(),MATCH(BN$3,$K$2:$P$2,0))</f>
        <v>0.1</v>
      </c>
      <c r="BO2169" s="146" cm="1">
        <f t="array" ref="BO2169">INDEX($K:$P,ROW(),MATCH(BO$3,$K$2:$P$2,0))</f>
        <v>0.1</v>
      </c>
      <c r="BP2169" s="146" cm="1">
        <f t="array" ref="BP2169">INDEX($K:$P,ROW(),MATCH(BP$3,$K$2:$P$2,0))</f>
        <v>0.1</v>
      </c>
      <c r="BQ2169" s="146" cm="1">
        <f t="array" ref="BQ2169">INDEX($K:$P,ROW(),MATCH(BQ$3,$K$2:$P$2,0))</f>
        <v>0.1</v>
      </c>
      <c r="BR2169" s="146" cm="1">
        <f t="array" ref="BR2169">INDEX($K:$P,ROW(),MATCH(BR$3,$K$2:$P$2,0))</f>
        <v>0.1</v>
      </c>
      <c r="BS2169" s="146" cm="1">
        <f t="array" ref="BS2169">INDEX($K:$P,ROW(),MATCH(BS$3,$K$2:$P$2,0))</f>
        <v>0.1</v>
      </c>
      <c r="BT2169" s="146" cm="1">
        <f t="array" ref="BT2169">INDEX($K:$P,ROW(),MATCH(BT$3,$K$2:$P$2,0))</f>
        <v>0.1</v>
      </c>
      <c r="BU2169" s="146" cm="1">
        <f t="array" ref="BU2169">INDEX($K:$P,ROW(),MATCH(BU$3,$K$2:$P$2,0))</f>
        <v>0.1</v>
      </c>
      <c r="BV2169" s="146" cm="1">
        <f t="array" ref="BV2169">INDEX($K:$P,ROW(),MATCH(BV$3,$K$2:$P$2,0))</f>
        <v>0.1</v>
      </c>
      <c r="BW2169" s="146" cm="1">
        <f t="array" ref="BW2169">INDEX($K:$P,ROW(),MATCH(BW$3,$K$2:$P$2,0))</f>
        <v>0.1</v>
      </c>
      <c r="BX2169" s="146" cm="1">
        <f t="array" ref="BX2169">INDEX($K:$P,ROW(),MATCH(BX$3,$K$2:$P$2,0))</f>
        <v>0.1</v>
      </c>
      <c r="BY2169" s="146" cm="1">
        <f t="array" ref="BY2169">INDEX($K:$P,ROW(),MATCH(BY$3,$K$2:$P$2,0))</f>
        <v>0.1</v>
      </c>
      <c r="BZ2169" s="146" cm="1">
        <f t="array" ref="BZ2169">INDEX($K:$P,ROW(),MATCH(BZ$3,$K$2:$P$2,0))</f>
        <v>0.1</v>
      </c>
      <c r="CA2169" s="146" cm="1">
        <f t="array" ref="CA2169">INDEX($K:$P,ROW(),MATCH(CA$3,$K$2:$P$2,0))</f>
        <v>0.1</v>
      </c>
      <c r="CB2169" s="146" cm="1">
        <f t="array" ref="CB2169">INDEX($K:$P,ROW(),MATCH(CB$3,$K$2:$P$2,0))</f>
        <v>0.1</v>
      </c>
      <c r="CC2169" s="146" cm="1">
        <f t="array" ref="CC2169">INDEX($K:$P,ROW(),MATCH(CC$3,$K$2:$P$2,0))</f>
        <v>0.1</v>
      </c>
      <c r="CD2169" s="146" cm="1">
        <f t="array" ref="CD2169">INDEX($K:$P,ROW(),MATCH(CD$3,$K$2:$P$2,0))</f>
        <v>0.1</v>
      </c>
      <c r="CE2169" s="146" cm="1">
        <f t="array" ref="CE2169">INDEX($K:$P,ROW(),MATCH(CE$3,$K$2:$P$2,0))</f>
        <v>0.1</v>
      </c>
      <c r="CF2169" s="146" cm="1">
        <f t="array" ref="CF2169">INDEX($K:$P,ROW(),MATCH(CF$3,$K$2:$P$2,0))</f>
        <v>0.1</v>
      </c>
      <c r="CG2169" s="146" cm="1">
        <f t="array" ref="CG2169">INDEX($K:$P,ROW(),MATCH(CG$3,$K$2:$P$2,0))</f>
        <v>0.1</v>
      </c>
      <c r="CH2169" s="146" cm="1">
        <f t="array" ref="CH2169">INDEX($K:$P,ROW(),MATCH(CH$3,$K$2:$P$2,0))</f>
        <v>0.1</v>
      </c>
      <c r="CI2169" s="146" cm="1">
        <f t="array" ref="CI2169">INDEX($K:$P,ROW(),MATCH(CI$3,$K$2:$P$2,0))</f>
        <v>0.1</v>
      </c>
      <c r="CJ2169" s="146" cm="1">
        <f t="array" ref="CJ2169">INDEX($K:$P,ROW(),MATCH(CJ$3,$K$2:$P$2,0))</f>
        <v>0.1</v>
      </c>
      <c r="CK2169" s="146" cm="1">
        <f t="array" ref="CK2169">INDEX($K:$P,ROW(),MATCH(CK$3,$K$2:$P$2,0))</f>
        <v>0.1</v>
      </c>
      <c r="CL2169" s="146" cm="1">
        <f t="array" ref="CL2169">INDEX($K:$P,ROW(),MATCH(CL$3,$K$2:$P$2,0))</f>
        <v>0.1</v>
      </c>
    </row>
    <row r="2170" spans="2:90" x14ac:dyDescent="0.4">
      <c r="D2170" t="s">
        <v>766</v>
      </c>
      <c r="E2170" s="8" t="str">
        <f t="shared" si="2692"/>
        <v>2170 SUB-S</v>
      </c>
      <c r="S2170" s="72"/>
      <c r="T2170" s="72"/>
      <c r="U2170" s="72"/>
      <c r="V2170" s="72"/>
      <c r="W2170" s="72"/>
      <c r="X2170" s="72"/>
      <c r="Y2170" s="72"/>
      <c r="Z2170" s="72"/>
      <c r="AA2170" s="72"/>
      <c r="AB2170" s="72"/>
      <c r="AC2170" s="72"/>
      <c r="AD2170" s="72"/>
      <c r="AE2170" s="72"/>
      <c r="AF2170" s="72"/>
      <c r="AG2170" s="72"/>
      <c r="AH2170" s="72"/>
      <c r="AI2170" s="72"/>
      <c r="AJ2170" s="72"/>
      <c r="AK2170" s="72"/>
      <c r="AL2170" s="72"/>
      <c r="AM2170" s="72"/>
      <c r="AN2170" s="72"/>
      <c r="AO2170" s="72"/>
      <c r="AP2170" s="72"/>
      <c r="AQ2170" s="72"/>
      <c r="AR2170" s="72"/>
      <c r="AS2170" s="72"/>
      <c r="AT2170" s="72"/>
      <c r="AU2170" s="72"/>
      <c r="AV2170" s="72"/>
      <c r="AW2170" s="72"/>
      <c r="AX2170" s="72"/>
      <c r="AY2170" s="72"/>
      <c r="AZ2170" s="72"/>
      <c r="BA2170" s="72"/>
      <c r="BB2170" s="72"/>
      <c r="BC2170" s="72"/>
      <c r="BD2170" s="72"/>
      <c r="BE2170" s="72"/>
      <c r="BF2170" s="72"/>
      <c r="BG2170" s="72"/>
      <c r="BH2170" s="72"/>
      <c r="BI2170" s="72"/>
      <c r="BJ2170" s="72"/>
      <c r="BK2170" s="72"/>
      <c r="BL2170" s="72"/>
      <c r="BM2170" s="72"/>
      <c r="BN2170" s="72"/>
      <c r="BO2170" s="72"/>
      <c r="BP2170" s="72"/>
      <c r="BQ2170" s="72"/>
      <c r="BR2170" s="72"/>
      <c r="BS2170" s="72"/>
      <c r="BT2170" s="72"/>
      <c r="BU2170" s="72"/>
      <c r="BV2170" s="72"/>
      <c r="BW2170" s="72"/>
      <c r="BX2170" s="72"/>
      <c r="BY2170" s="72"/>
      <c r="BZ2170" s="72"/>
      <c r="CA2170" s="72"/>
      <c r="CB2170" s="72"/>
      <c r="CC2170" s="72"/>
      <c r="CD2170" s="72"/>
      <c r="CE2170" s="72"/>
      <c r="CF2170" s="72"/>
      <c r="CG2170" s="72"/>
      <c r="CH2170" s="72"/>
      <c r="CI2170" s="72"/>
      <c r="CJ2170" s="72"/>
      <c r="CK2170" s="72"/>
      <c r="CL2170" s="72"/>
    </row>
    <row r="2171" spans="2:90" x14ac:dyDescent="0.4">
      <c r="B2171" s="95" t="s">
        <v>444</v>
      </c>
      <c r="C2171" s="6"/>
      <c r="D2171" t="s">
        <v>766</v>
      </c>
      <c r="E2171" s="8" t="str">
        <f t="shared" si="2692"/>
        <v>2171 SUB-S</v>
      </c>
      <c r="G2171" s="6"/>
      <c r="H2171" s="12"/>
      <c r="I2171" s="60"/>
      <c r="J2171" s="60"/>
      <c r="S2171" s="72"/>
      <c r="T2171" s="72"/>
      <c r="U2171" s="72"/>
      <c r="V2171" s="72"/>
      <c r="W2171" s="72"/>
      <c r="X2171" s="72"/>
      <c r="Y2171" s="72"/>
      <c r="Z2171" s="72"/>
      <c r="AA2171" s="72"/>
      <c r="AB2171" s="72"/>
      <c r="AC2171" s="72"/>
      <c r="AD2171" s="72"/>
      <c r="AE2171" s="72"/>
      <c r="AF2171" s="72"/>
      <c r="AG2171" s="72"/>
      <c r="AH2171" s="72"/>
      <c r="AI2171" s="72"/>
      <c r="AJ2171" s="72"/>
      <c r="AK2171" s="72"/>
      <c r="AL2171" s="72"/>
      <c r="AM2171" s="72"/>
      <c r="AN2171" s="72"/>
      <c r="AO2171" s="72"/>
      <c r="AP2171" s="72"/>
      <c r="AQ2171" s="72"/>
      <c r="AR2171" s="72"/>
      <c r="AS2171" s="72"/>
      <c r="AT2171" s="72"/>
      <c r="AU2171" s="72"/>
      <c r="AV2171" s="72"/>
      <c r="AW2171" s="72"/>
      <c r="AX2171" s="72"/>
      <c r="AY2171" s="72"/>
      <c r="AZ2171" s="72"/>
      <c r="BA2171" s="72"/>
      <c r="BB2171" s="72"/>
      <c r="BC2171" s="72"/>
      <c r="BD2171" s="72"/>
      <c r="BE2171" s="72"/>
      <c r="BF2171" s="72"/>
      <c r="BG2171" s="72"/>
      <c r="BH2171" s="72"/>
      <c r="BI2171" s="72"/>
      <c r="BJ2171" s="72"/>
      <c r="BK2171" s="72"/>
      <c r="BL2171" s="72"/>
      <c r="BM2171" s="72"/>
      <c r="BN2171" s="72"/>
      <c r="BO2171" s="72"/>
      <c r="BP2171" s="72"/>
      <c r="BQ2171" s="72"/>
      <c r="BR2171" s="72"/>
      <c r="BS2171" s="72"/>
      <c r="BT2171" s="72"/>
      <c r="BU2171" s="72"/>
      <c r="BV2171" s="72"/>
      <c r="BW2171" s="72"/>
      <c r="BX2171" s="72"/>
      <c r="BY2171" s="72"/>
      <c r="BZ2171" s="72"/>
      <c r="CA2171" s="72"/>
      <c r="CB2171" s="72"/>
      <c r="CC2171" s="72"/>
      <c r="CD2171" s="72"/>
      <c r="CE2171" s="72"/>
      <c r="CF2171" s="72"/>
      <c r="CG2171" s="72"/>
      <c r="CH2171" s="72"/>
      <c r="CI2171" s="72"/>
      <c r="CJ2171" s="72"/>
      <c r="CK2171" s="72"/>
      <c r="CL2171" s="72"/>
    </row>
    <row r="2172" spans="2:90" x14ac:dyDescent="0.4">
      <c r="B2172" s="154" t="s">
        <v>71</v>
      </c>
      <c r="C2172" s="6"/>
      <c r="D2172" t="s">
        <v>766</v>
      </c>
      <c r="E2172" s="8" t="str">
        <f t="shared" si="2692"/>
        <v>2172 SUB-S</v>
      </c>
      <c r="G2172" s="6"/>
      <c r="K2172" s="15">
        <f>SUMIF($4:$4,K$2-1,2170:2170)</f>
        <v>0</v>
      </c>
      <c r="L2172" s="15">
        <f ca="1">K2176</f>
        <v>11400</v>
      </c>
      <c r="M2172" s="15">
        <f ca="1">L2176</f>
        <v>22800</v>
      </c>
      <c r="N2172" s="15">
        <f ca="1">M2176</f>
        <v>34200</v>
      </c>
      <c r="O2172" s="15">
        <f ca="1">N2176</f>
        <v>45600</v>
      </c>
      <c r="P2172" s="15">
        <f ca="1">O2176</f>
        <v>57000</v>
      </c>
      <c r="R2172" s="15"/>
      <c r="S2172" s="76">
        <f t="shared" ref="S2172:AY2172" si="2693">R2176</f>
        <v>0</v>
      </c>
      <c r="T2172" s="76">
        <f t="shared" ca="1" si="2693"/>
        <v>950</v>
      </c>
      <c r="U2172" s="76">
        <f t="shared" ca="1" si="2693"/>
        <v>1900</v>
      </c>
      <c r="V2172" s="76">
        <f t="shared" ca="1" si="2693"/>
        <v>2850</v>
      </c>
      <c r="W2172" s="76">
        <f t="shared" ca="1" si="2693"/>
        <v>3800</v>
      </c>
      <c r="X2172" s="76">
        <f t="shared" ca="1" si="2693"/>
        <v>4750</v>
      </c>
      <c r="Y2172" s="76">
        <f t="shared" ca="1" si="2693"/>
        <v>5700</v>
      </c>
      <c r="Z2172" s="76">
        <f t="shared" ca="1" si="2693"/>
        <v>6650</v>
      </c>
      <c r="AA2172" s="76">
        <f t="shared" ca="1" si="2693"/>
        <v>7600</v>
      </c>
      <c r="AB2172" s="76">
        <f t="shared" ca="1" si="2693"/>
        <v>8550</v>
      </c>
      <c r="AC2172" s="76">
        <f t="shared" ca="1" si="2693"/>
        <v>9500</v>
      </c>
      <c r="AD2172" s="76">
        <f t="shared" ca="1" si="2693"/>
        <v>10450</v>
      </c>
      <c r="AE2172" s="76">
        <f t="shared" ca="1" si="2693"/>
        <v>11400</v>
      </c>
      <c r="AF2172" s="76">
        <f t="shared" ca="1" si="2693"/>
        <v>12350</v>
      </c>
      <c r="AG2172" s="76">
        <f t="shared" ca="1" si="2693"/>
        <v>13300</v>
      </c>
      <c r="AH2172" s="76">
        <f t="shared" ca="1" si="2693"/>
        <v>14250</v>
      </c>
      <c r="AI2172" s="76">
        <f t="shared" ca="1" si="2693"/>
        <v>15200</v>
      </c>
      <c r="AJ2172" s="76">
        <f t="shared" ca="1" si="2693"/>
        <v>16150</v>
      </c>
      <c r="AK2172" s="76">
        <f t="shared" ca="1" si="2693"/>
        <v>17100</v>
      </c>
      <c r="AL2172" s="76">
        <f t="shared" ca="1" si="2693"/>
        <v>18050</v>
      </c>
      <c r="AM2172" s="76">
        <f t="shared" ca="1" si="2693"/>
        <v>19000</v>
      </c>
      <c r="AN2172" s="76">
        <f t="shared" ca="1" si="2693"/>
        <v>19950</v>
      </c>
      <c r="AO2172" s="76">
        <f t="shared" ca="1" si="2693"/>
        <v>20900</v>
      </c>
      <c r="AP2172" s="76">
        <f t="shared" ca="1" si="2693"/>
        <v>21850</v>
      </c>
      <c r="AQ2172" s="76">
        <f t="shared" ca="1" si="2693"/>
        <v>22800</v>
      </c>
      <c r="AR2172" s="76">
        <f t="shared" ca="1" si="2693"/>
        <v>23750</v>
      </c>
      <c r="AS2172" s="76">
        <f t="shared" ca="1" si="2693"/>
        <v>24700</v>
      </c>
      <c r="AT2172" s="76">
        <f t="shared" ca="1" si="2693"/>
        <v>25650</v>
      </c>
      <c r="AU2172" s="76">
        <f t="shared" ca="1" si="2693"/>
        <v>26600</v>
      </c>
      <c r="AV2172" s="76">
        <f t="shared" ca="1" si="2693"/>
        <v>27550</v>
      </c>
      <c r="AW2172" s="76">
        <f t="shared" ca="1" si="2693"/>
        <v>28500</v>
      </c>
      <c r="AX2172" s="76">
        <f t="shared" ca="1" si="2693"/>
        <v>29450</v>
      </c>
      <c r="AY2172" s="76">
        <f t="shared" ca="1" si="2693"/>
        <v>30400</v>
      </c>
      <c r="AZ2172" s="76">
        <f t="shared" ref="AZ2172:CE2172" ca="1" si="2694">AY2176</f>
        <v>31350</v>
      </c>
      <c r="BA2172" s="76">
        <f t="shared" ca="1" si="2694"/>
        <v>32300</v>
      </c>
      <c r="BB2172" s="76">
        <f t="shared" ca="1" si="2694"/>
        <v>33250</v>
      </c>
      <c r="BC2172" s="76">
        <f t="shared" ca="1" si="2694"/>
        <v>34200</v>
      </c>
      <c r="BD2172" s="76">
        <f t="shared" ca="1" si="2694"/>
        <v>35150</v>
      </c>
      <c r="BE2172" s="76">
        <f t="shared" ca="1" si="2694"/>
        <v>36100</v>
      </c>
      <c r="BF2172" s="76">
        <f t="shared" ca="1" si="2694"/>
        <v>37050</v>
      </c>
      <c r="BG2172" s="76">
        <f t="shared" ca="1" si="2694"/>
        <v>38000</v>
      </c>
      <c r="BH2172" s="76">
        <f t="shared" ca="1" si="2694"/>
        <v>38950</v>
      </c>
      <c r="BI2172" s="76">
        <f t="shared" ca="1" si="2694"/>
        <v>39900</v>
      </c>
      <c r="BJ2172" s="76">
        <f t="shared" ca="1" si="2694"/>
        <v>40850</v>
      </c>
      <c r="BK2172" s="76">
        <f t="shared" ca="1" si="2694"/>
        <v>41800</v>
      </c>
      <c r="BL2172" s="76">
        <f t="shared" ca="1" si="2694"/>
        <v>42750</v>
      </c>
      <c r="BM2172" s="76">
        <f t="shared" ca="1" si="2694"/>
        <v>43700</v>
      </c>
      <c r="BN2172" s="76">
        <f t="shared" ca="1" si="2694"/>
        <v>44650</v>
      </c>
      <c r="BO2172" s="76">
        <f t="shared" ca="1" si="2694"/>
        <v>45600</v>
      </c>
      <c r="BP2172" s="76">
        <f t="shared" ca="1" si="2694"/>
        <v>46550</v>
      </c>
      <c r="BQ2172" s="76">
        <f t="shared" ca="1" si="2694"/>
        <v>47500</v>
      </c>
      <c r="BR2172" s="76">
        <f t="shared" ca="1" si="2694"/>
        <v>48450</v>
      </c>
      <c r="BS2172" s="76">
        <f t="shared" ca="1" si="2694"/>
        <v>49400</v>
      </c>
      <c r="BT2172" s="76">
        <f t="shared" ca="1" si="2694"/>
        <v>50350</v>
      </c>
      <c r="BU2172" s="76">
        <f t="shared" ca="1" si="2694"/>
        <v>51300</v>
      </c>
      <c r="BV2172" s="76">
        <f t="shared" ca="1" si="2694"/>
        <v>52250</v>
      </c>
      <c r="BW2172" s="76">
        <f t="shared" ca="1" si="2694"/>
        <v>53200</v>
      </c>
      <c r="BX2172" s="76">
        <f t="shared" ca="1" si="2694"/>
        <v>54150</v>
      </c>
      <c r="BY2172" s="76">
        <f t="shared" ca="1" si="2694"/>
        <v>55100</v>
      </c>
      <c r="BZ2172" s="76">
        <f t="shared" ca="1" si="2694"/>
        <v>56050</v>
      </c>
      <c r="CA2172" s="76">
        <f t="shared" ca="1" si="2694"/>
        <v>57000</v>
      </c>
      <c r="CB2172" s="76">
        <f t="shared" ca="1" si="2694"/>
        <v>57950</v>
      </c>
      <c r="CC2172" s="76">
        <f t="shared" ca="1" si="2694"/>
        <v>58900</v>
      </c>
      <c r="CD2172" s="76">
        <f t="shared" ca="1" si="2694"/>
        <v>59850</v>
      </c>
      <c r="CE2172" s="76">
        <f t="shared" ca="1" si="2694"/>
        <v>60800</v>
      </c>
      <c r="CF2172" s="76">
        <f t="shared" ref="CF2172:CL2172" ca="1" si="2695">CE2176</f>
        <v>61750</v>
      </c>
      <c r="CG2172" s="76">
        <f t="shared" ca="1" si="2695"/>
        <v>62700</v>
      </c>
      <c r="CH2172" s="76">
        <f t="shared" ca="1" si="2695"/>
        <v>63650</v>
      </c>
      <c r="CI2172" s="76">
        <f t="shared" ca="1" si="2695"/>
        <v>64600</v>
      </c>
      <c r="CJ2172" s="76">
        <f t="shared" ca="1" si="2695"/>
        <v>65550</v>
      </c>
      <c r="CK2172" s="76">
        <f t="shared" ca="1" si="2695"/>
        <v>66500</v>
      </c>
      <c r="CL2172" s="76">
        <f t="shared" ca="1" si="2695"/>
        <v>67450</v>
      </c>
    </row>
    <row r="2173" spans="2:90" x14ac:dyDescent="0.4">
      <c r="B2173" s="154" t="s">
        <v>72</v>
      </c>
      <c r="C2173" s="6"/>
      <c r="D2173" t="s">
        <v>766</v>
      </c>
      <c r="E2173" s="8" t="str">
        <f t="shared" si="2692"/>
        <v>2173 SUB-S</v>
      </c>
      <c r="G2173" s="6"/>
      <c r="K2173" s="34">
        <f t="shared" ref="K2173:P2173" ca="1" si="2696">SUMIF($3:$3,K$2,2173:2173)</f>
        <v>12000</v>
      </c>
      <c r="L2173" s="34">
        <f t="shared" ca="1" si="2696"/>
        <v>12000</v>
      </c>
      <c r="M2173" s="34">
        <f t="shared" ca="1" si="2696"/>
        <v>12000</v>
      </c>
      <c r="N2173" s="34">
        <f t="shared" ca="1" si="2696"/>
        <v>12000</v>
      </c>
      <c r="O2173" s="34">
        <f t="shared" ca="1" si="2696"/>
        <v>12000</v>
      </c>
      <c r="P2173" s="34">
        <f t="shared" ca="1" si="2696"/>
        <v>12000</v>
      </c>
      <c r="R2173" s="15"/>
      <c r="S2173" s="76" cm="1">
        <f t="array" aca="1" ref="S2173" ca="1">INDIRECT(S2162)*S2169</f>
        <v>1000</v>
      </c>
      <c r="T2173" s="76" cm="1">
        <f t="array" aca="1" ref="T2173" ca="1">INDIRECT(T2162)*T2169</f>
        <v>1000</v>
      </c>
      <c r="U2173" s="76" cm="1">
        <f t="array" aca="1" ref="U2173" ca="1">INDIRECT(U2162)*U2169</f>
        <v>1000</v>
      </c>
      <c r="V2173" s="76" cm="1">
        <f t="array" aca="1" ref="V2173" ca="1">INDIRECT(V2162)*V2169</f>
        <v>1000</v>
      </c>
      <c r="W2173" s="76" cm="1">
        <f t="array" aca="1" ref="W2173" ca="1">INDIRECT(W2162)*W2169</f>
        <v>1000</v>
      </c>
      <c r="X2173" s="76" cm="1">
        <f t="array" aca="1" ref="X2173" ca="1">INDIRECT(X2162)*X2169</f>
        <v>1000</v>
      </c>
      <c r="Y2173" s="76" cm="1">
        <f t="array" aca="1" ref="Y2173" ca="1">INDIRECT(Y2162)*Y2169</f>
        <v>1000</v>
      </c>
      <c r="Z2173" s="76" cm="1">
        <f t="array" aca="1" ref="Z2173" ca="1">INDIRECT(Z2162)*Z2169</f>
        <v>1000</v>
      </c>
      <c r="AA2173" s="76" cm="1">
        <f t="array" aca="1" ref="AA2173" ca="1">INDIRECT(AA2162)*AA2169</f>
        <v>1000</v>
      </c>
      <c r="AB2173" s="76" cm="1">
        <f t="array" aca="1" ref="AB2173" ca="1">INDIRECT(AB2162)*AB2169</f>
        <v>1000</v>
      </c>
      <c r="AC2173" s="76" cm="1">
        <f t="array" aca="1" ref="AC2173" ca="1">INDIRECT(AC2162)*AC2169</f>
        <v>1000</v>
      </c>
      <c r="AD2173" s="76" cm="1">
        <f t="array" aca="1" ref="AD2173" ca="1">INDIRECT(AD2162)*AD2169</f>
        <v>1000</v>
      </c>
      <c r="AE2173" s="76" cm="1">
        <f t="array" aca="1" ref="AE2173" ca="1">INDIRECT(AE2162)*AE2169</f>
        <v>1000</v>
      </c>
      <c r="AF2173" s="76" cm="1">
        <f t="array" aca="1" ref="AF2173" ca="1">INDIRECT(AF2162)*AF2169</f>
        <v>1000</v>
      </c>
      <c r="AG2173" s="76" cm="1">
        <f t="array" aca="1" ref="AG2173" ca="1">INDIRECT(AG2162)*AG2169</f>
        <v>1000</v>
      </c>
      <c r="AH2173" s="76" cm="1">
        <f t="array" aca="1" ref="AH2173" ca="1">INDIRECT(AH2162)*AH2169</f>
        <v>1000</v>
      </c>
      <c r="AI2173" s="76" cm="1">
        <f t="array" aca="1" ref="AI2173" ca="1">INDIRECT(AI2162)*AI2169</f>
        <v>1000</v>
      </c>
      <c r="AJ2173" s="76" cm="1">
        <f t="array" aca="1" ref="AJ2173" ca="1">INDIRECT(AJ2162)*AJ2169</f>
        <v>1000</v>
      </c>
      <c r="AK2173" s="76" cm="1">
        <f t="array" aca="1" ref="AK2173" ca="1">INDIRECT(AK2162)*AK2169</f>
        <v>1000</v>
      </c>
      <c r="AL2173" s="76" cm="1">
        <f t="array" aca="1" ref="AL2173" ca="1">INDIRECT(AL2162)*AL2169</f>
        <v>1000</v>
      </c>
      <c r="AM2173" s="76" cm="1">
        <f t="array" aca="1" ref="AM2173" ca="1">INDIRECT(AM2162)*AM2169</f>
        <v>1000</v>
      </c>
      <c r="AN2173" s="76" cm="1">
        <f t="array" aca="1" ref="AN2173" ca="1">INDIRECT(AN2162)*AN2169</f>
        <v>1000</v>
      </c>
      <c r="AO2173" s="76" cm="1">
        <f t="array" aca="1" ref="AO2173" ca="1">INDIRECT(AO2162)*AO2169</f>
        <v>1000</v>
      </c>
      <c r="AP2173" s="76" cm="1">
        <f t="array" aca="1" ref="AP2173" ca="1">INDIRECT(AP2162)*AP2169</f>
        <v>1000</v>
      </c>
      <c r="AQ2173" s="76" cm="1">
        <f t="array" aca="1" ref="AQ2173" ca="1">INDIRECT(AQ2162)*AQ2169</f>
        <v>1000</v>
      </c>
      <c r="AR2173" s="76" cm="1">
        <f t="array" aca="1" ref="AR2173" ca="1">INDIRECT(AR2162)*AR2169</f>
        <v>1000</v>
      </c>
      <c r="AS2173" s="76" cm="1">
        <f t="array" aca="1" ref="AS2173" ca="1">INDIRECT(AS2162)*AS2169</f>
        <v>1000</v>
      </c>
      <c r="AT2173" s="76" cm="1">
        <f t="array" aca="1" ref="AT2173" ca="1">INDIRECT(AT2162)*AT2169</f>
        <v>1000</v>
      </c>
      <c r="AU2173" s="76" cm="1">
        <f t="array" aca="1" ref="AU2173" ca="1">INDIRECT(AU2162)*AU2169</f>
        <v>1000</v>
      </c>
      <c r="AV2173" s="76" cm="1">
        <f t="array" aca="1" ref="AV2173" ca="1">INDIRECT(AV2162)*AV2169</f>
        <v>1000</v>
      </c>
      <c r="AW2173" s="76" cm="1">
        <f t="array" aca="1" ref="AW2173" ca="1">INDIRECT(AW2162)*AW2169</f>
        <v>1000</v>
      </c>
      <c r="AX2173" s="76" cm="1">
        <f t="array" aca="1" ref="AX2173" ca="1">INDIRECT(AX2162)*AX2169</f>
        <v>1000</v>
      </c>
      <c r="AY2173" s="76" cm="1">
        <f t="array" aca="1" ref="AY2173" ca="1">INDIRECT(AY2162)*AY2169</f>
        <v>1000</v>
      </c>
      <c r="AZ2173" s="76" cm="1">
        <f t="array" aca="1" ref="AZ2173" ca="1">INDIRECT(AZ2162)*AZ2169</f>
        <v>1000</v>
      </c>
      <c r="BA2173" s="76" cm="1">
        <f t="array" aca="1" ref="BA2173" ca="1">INDIRECT(BA2162)*BA2169</f>
        <v>1000</v>
      </c>
      <c r="BB2173" s="76" cm="1">
        <f t="array" aca="1" ref="BB2173" ca="1">INDIRECT(BB2162)*BB2169</f>
        <v>1000</v>
      </c>
      <c r="BC2173" s="76" cm="1">
        <f t="array" aca="1" ref="BC2173" ca="1">INDIRECT(BC2162)*BC2169</f>
        <v>1000</v>
      </c>
      <c r="BD2173" s="76" cm="1">
        <f t="array" aca="1" ref="BD2173" ca="1">INDIRECT(BD2162)*BD2169</f>
        <v>1000</v>
      </c>
      <c r="BE2173" s="76" cm="1">
        <f t="array" aca="1" ref="BE2173" ca="1">INDIRECT(BE2162)*BE2169</f>
        <v>1000</v>
      </c>
      <c r="BF2173" s="76" cm="1">
        <f t="array" aca="1" ref="BF2173" ca="1">INDIRECT(BF2162)*BF2169</f>
        <v>1000</v>
      </c>
      <c r="BG2173" s="76" cm="1">
        <f t="array" aca="1" ref="BG2173" ca="1">INDIRECT(BG2162)*BG2169</f>
        <v>1000</v>
      </c>
      <c r="BH2173" s="76" cm="1">
        <f t="array" aca="1" ref="BH2173" ca="1">INDIRECT(BH2162)*BH2169</f>
        <v>1000</v>
      </c>
      <c r="BI2173" s="76" cm="1">
        <f t="array" aca="1" ref="BI2173" ca="1">INDIRECT(BI2162)*BI2169</f>
        <v>1000</v>
      </c>
      <c r="BJ2173" s="76" cm="1">
        <f t="array" aca="1" ref="BJ2173" ca="1">INDIRECT(BJ2162)*BJ2169</f>
        <v>1000</v>
      </c>
      <c r="BK2173" s="76" cm="1">
        <f t="array" aca="1" ref="BK2173" ca="1">INDIRECT(BK2162)*BK2169</f>
        <v>1000</v>
      </c>
      <c r="BL2173" s="76" cm="1">
        <f t="array" aca="1" ref="BL2173" ca="1">INDIRECT(BL2162)*BL2169</f>
        <v>1000</v>
      </c>
      <c r="BM2173" s="76" cm="1">
        <f t="array" aca="1" ref="BM2173" ca="1">INDIRECT(BM2162)*BM2169</f>
        <v>1000</v>
      </c>
      <c r="BN2173" s="76" cm="1">
        <f t="array" aca="1" ref="BN2173" ca="1">INDIRECT(BN2162)*BN2169</f>
        <v>1000</v>
      </c>
      <c r="BO2173" s="76" cm="1">
        <f t="array" aca="1" ref="BO2173" ca="1">INDIRECT(BO2162)*BO2169</f>
        <v>1000</v>
      </c>
      <c r="BP2173" s="76" cm="1">
        <f t="array" aca="1" ref="BP2173" ca="1">INDIRECT(BP2162)*BP2169</f>
        <v>1000</v>
      </c>
      <c r="BQ2173" s="76" cm="1">
        <f t="array" aca="1" ref="BQ2173" ca="1">INDIRECT(BQ2162)*BQ2169</f>
        <v>1000</v>
      </c>
      <c r="BR2173" s="76" cm="1">
        <f t="array" aca="1" ref="BR2173" ca="1">INDIRECT(BR2162)*BR2169</f>
        <v>1000</v>
      </c>
      <c r="BS2173" s="76" cm="1">
        <f t="array" aca="1" ref="BS2173" ca="1">INDIRECT(BS2162)*BS2169</f>
        <v>1000</v>
      </c>
      <c r="BT2173" s="76" cm="1">
        <f t="array" aca="1" ref="BT2173" ca="1">INDIRECT(BT2162)*BT2169</f>
        <v>1000</v>
      </c>
      <c r="BU2173" s="76" cm="1">
        <f t="array" aca="1" ref="BU2173" ca="1">INDIRECT(BU2162)*BU2169</f>
        <v>1000</v>
      </c>
      <c r="BV2173" s="76" cm="1">
        <f t="array" aca="1" ref="BV2173" ca="1">INDIRECT(BV2162)*BV2169</f>
        <v>1000</v>
      </c>
      <c r="BW2173" s="76" cm="1">
        <f t="array" aca="1" ref="BW2173" ca="1">INDIRECT(BW2162)*BW2169</f>
        <v>1000</v>
      </c>
      <c r="BX2173" s="76" cm="1">
        <f t="array" aca="1" ref="BX2173" ca="1">INDIRECT(BX2162)*BX2169</f>
        <v>1000</v>
      </c>
      <c r="BY2173" s="76" cm="1">
        <f t="array" aca="1" ref="BY2173" ca="1">INDIRECT(BY2162)*BY2169</f>
        <v>1000</v>
      </c>
      <c r="BZ2173" s="76" cm="1">
        <f t="array" aca="1" ref="BZ2173" ca="1">INDIRECT(BZ2162)*BZ2169</f>
        <v>1000</v>
      </c>
      <c r="CA2173" s="76" cm="1">
        <f t="array" aca="1" ref="CA2173" ca="1">INDIRECT(CA2162)*CA2169</f>
        <v>1000</v>
      </c>
      <c r="CB2173" s="76" cm="1">
        <f t="array" aca="1" ref="CB2173" ca="1">INDIRECT(CB2162)*CB2169</f>
        <v>1000</v>
      </c>
      <c r="CC2173" s="76" cm="1">
        <f t="array" aca="1" ref="CC2173" ca="1">INDIRECT(CC2162)*CC2169</f>
        <v>1000</v>
      </c>
      <c r="CD2173" s="76" cm="1">
        <f t="array" aca="1" ref="CD2173" ca="1">INDIRECT(CD2162)*CD2169</f>
        <v>1000</v>
      </c>
      <c r="CE2173" s="76" cm="1">
        <f t="array" aca="1" ref="CE2173" ca="1">INDIRECT(CE2162)*CE2169</f>
        <v>1000</v>
      </c>
      <c r="CF2173" s="76" cm="1">
        <f t="array" aca="1" ref="CF2173" ca="1">INDIRECT(CF2162)*CF2169</f>
        <v>1000</v>
      </c>
      <c r="CG2173" s="76" cm="1">
        <f t="array" aca="1" ref="CG2173" ca="1">INDIRECT(CG2162)*CG2169</f>
        <v>1000</v>
      </c>
      <c r="CH2173" s="76" cm="1">
        <f t="array" aca="1" ref="CH2173" ca="1">INDIRECT(CH2162)*CH2169</f>
        <v>1000</v>
      </c>
      <c r="CI2173" s="76" cm="1">
        <f t="array" aca="1" ref="CI2173" ca="1">INDIRECT(CI2162)*CI2169</f>
        <v>1000</v>
      </c>
      <c r="CJ2173" s="76" cm="1">
        <f t="array" aca="1" ref="CJ2173" ca="1">INDIRECT(CJ2162)*CJ2169</f>
        <v>1000</v>
      </c>
      <c r="CK2173" s="76" cm="1">
        <f t="array" aca="1" ref="CK2173" ca="1">INDIRECT(CK2162)*CK2169</f>
        <v>1000</v>
      </c>
      <c r="CL2173" s="76" cm="1">
        <f t="array" aca="1" ref="CL2173" ca="1">INDIRECT(CL2162)*CL2169</f>
        <v>1000</v>
      </c>
    </row>
    <row r="2174" spans="2:90" x14ac:dyDescent="0.4">
      <c r="B2174" s="154" t="s">
        <v>73</v>
      </c>
      <c r="D2174" t="s">
        <v>766</v>
      </c>
      <c r="E2174" s="8" t="str">
        <f t="shared" si="2692"/>
        <v>2174 SUB-S</v>
      </c>
      <c r="G2174" t="str">
        <f>E2174</f>
        <v>2174 SUB-S</v>
      </c>
      <c r="H2174" s="12"/>
      <c r="I2174" s="60"/>
      <c r="J2174" s="60"/>
      <c r="K2174" s="16">
        <v>0.05</v>
      </c>
      <c r="L2174" s="16">
        <v>0.05</v>
      </c>
      <c r="M2174" s="16">
        <v>0.05</v>
      </c>
      <c r="N2174" s="16">
        <v>0.05</v>
      </c>
      <c r="O2174" s="16">
        <v>0.05</v>
      </c>
      <c r="P2174" s="16">
        <v>0.05</v>
      </c>
      <c r="R2174" s="20"/>
      <c r="S2174" s="146" cm="1">
        <f t="array" ref="S2174">INDEX($K:$P,ROW(),MATCH(S$3,$K$2:$P$2,0))</f>
        <v>0.05</v>
      </c>
      <c r="T2174" s="146" cm="1">
        <f t="array" ref="T2174">INDEX($K:$P,ROW(),MATCH(T$3,$K$2:$P$2,0))</f>
        <v>0.05</v>
      </c>
      <c r="U2174" s="146" cm="1">
        <f t="array" ref="U2174">INDEX($K:$P,ROW(),MATCH(U$3,$K$2:$P$2,0))</f>
        <v>0.05</v>
      </c>
      <c r="V2174" s="146" cm="1">
        <f t="array" ref="V2174">INDEX($K:$P,ROW(),MATCH(V$3,$K$2:$P$2,0))</f>
        <v>0.05</v>
      </c>
      <c r="W2174" s="146" cm="1">
        <f t="array" ref="W2174">INDEX($K:$P,ROW(),MATCH(W$3,$K$2:$P$2,0))</f>
        <v>0.05</v>
      </c>
      <c r="X2174" s="146" cm="1">
        <f t="array" ref="X2174">INDEX($K:$P,ROW(),MATCH(X$3,$K$2:$P$2,0))</f>
        <v>0.05</v>
      </c>
      <c r="Y2174" s="146" cm="1">
        <f t="array" ref="Y2174">INDEX($K:$P,ROW(),MATCH(Y$3,$K$2:$P$2,0))</f>
        <v>0.05</v>
      </c>
      <c r="Z2174" s="146" cm="1">
        <f t="array" ref="Z2174">INDEX($K:$P,ROW(),MATCH(Z$3,$K$2:$P$2,0))</f>
        <v>0.05</v>
      </c>
      <c r="AA2174" s="146" cm="1">
        <f t="array" ref="AA2174">INDEX($K:$P,ROW(),MATCH(AA$3,$K$2:$P$2,0))</f>
        <v>0.05</v>
      </c>
      <c r="AB2174" s="146" cm="1">
        <f t="array" ref="AB2174">INDEX($K:$P,ROW(),MATCH(AB$3,$K$2:$P$2,0))</f>
        <v>0.05</v>
      </c>
      <c r="AC2174" s="146" cm="1">
        <f t="array" ref="AC2174">INDEX($K:$P,ROW(),MATCH(AC$3,$K$2:$P$2,0))</f>
        <v>0.05</v>
      </c>
      <c r="AD2174" s="146" cm="1">
        <f t="array" ref="AD2174">INDEX($K:$P,ROW(),MATCH(AD$3,$K$2:$P$2,0))</f>
        <v>0.05</v>
      </c>
      <c r="AE2174" s="146" cm="1">
        <f t="array" ref="AE2174">INDEX($K:$P,ROW(),MATCH(AE$3,$K$2:$P$2,0))</f>
        <v>0.05</v>
      </c>
      <c r="AF2174" s="146" cm="1">
        <f t="array" ref="AF2174">INDEX($K:$P,ROW(),MATCH(AF$3,$K$2:$P$2,0))</f>
        <v>0.05</v>
      </c>
      <c r="AG2174" s="146" cm="1">
        <f t="array" ref="AG2174">INDEX($K:$P,ROW(),MATCH(AG$3,$K$2:$P$2,0))</f>
        <v>0.05</v>
      </c>
      <c r="AH2174" s="146" cm="1">
        <f t="array" ref="AH2174">INDEX($K:$P,ROW(),MATCH(AH$3,$K$2:$P$2,0))</f>
        <v>0.05</v>
      </c>
      <c r="AI2174" s="146" cm="1">
        <f t="array" ref="AI2174">INDEX($K:$P,ROW(),MATCH(AI$3,$K$2:$P$2,0))</f>
        <v>0.05</v>
      </c>
      <c r="AJ2174" s="146" cm="1">
        <f t="array" ref="AJ2174">INDEX($K:$P,ROW(),MATCH(AJ$3,$K$2:$P$2,0))</f>
        <v>0.05</v>
      </c>
      <c r="AK2174" s="146" cm="1">
        <f t="array" ref="AK2174">INDEX($K:$P,ROW(),MATCH(AK$3,$K$2:$P$2,0))</f>
        <v>0.05</v>
      </c>
      <c r="AL2174" s="146" cm="1">
        <f t="array" ref="AL2174">INDEX($K:$P,ROW(),MATCH(AL$3,$K$2:$P$2,0))</f>
        <v>0.05</v>
      </c>
      <c r="AM2174" s="146" cm="1">
        <f t="array" ref="AM2174">INDEX($K:$P,ROW(),MATCH(AM$3,$K$2:$P$2,0))</f>
        <v>0.05</v>
      </c>
      <c r="AN2174" s="146" cm="1">
        <f t="array" ref="AN2174">INDEX($K:$P,ROW(),MATCH(AN$3,$K$2:$P$2,0))</f>
        <v>0.05</v>
      </c>
      <c r="AO2174" s="146" cm="1">
        <f t="array" ref="AO2174">INDEX($K:$P,ROW(),MATCH(AO$3,$K$2:$P$2,0))</f>
        <v>0.05</v>
      </c>
      <c r="AP2174" s="146" cm="1">
        <f t="array" ref="AP2174">INDEX($K:$P,ROW(),MATCH(AP$3,$K$2:$P$2,0))</f>
        <v>0.05</v>
      </c>
      <c r="AQ2174" s="146" cm="1">
        <f t="array" ref="AQ2174">INDEX($K:$P,ROW(),MATCH(AQ$3,$K$2:$P$2,0))</f>
        <v>0.05</v>
      </c>
      <c r="AR2174" s="146" cm="1">
        <f t="array" ref="AR2174">INDEX($K:$P,ROW(),MATCH(AR$3,$K$2:$P$2,0))</f>
        <v>0.05</v>
      </c>
      <c r="AS2174" s="146" cm="1">
        <f t="array" ref="AS2174">INDEX($K:$P,ROW(),MATCH(AS$3,$K$2:$P$2,0))</f>
        <v>0.05</v>
      </c>
      <c r="AT2174" s="146" cm="1">
        <f t="array" ref="AT2174">INDEX($K:$P,ROW(),MATCH(AT$3,$K$2:$P$2,0))</f>
        <v>0.05</v>
      </c>
      <c r="AU2174" s="146" cm="1">
        <f t="array" ref="AU2174">INDEX($K:$P,ROW(),MATCH(AU$3,$K$2:$P$2,0))</f>
        <v>0.05</v>
      </c>
      <c r="AV2174" s="146" cm="1">
        <f t="array" ref="AV2174">INDEX($K:$P,ROW(),MATCH(AV$3,$K$2:$P$2,0))</f>
        <v>0.05</v>
      </c>
      <c r="AW2174" s="146" cm="1">
        <f t="array" ref="AW2174">INDEX($K:$P,ROW(),MATCH(AW$3,$K$2:$P$2,0))</f>
        <v>0.05</v>
      </c>
      <c r="AX2174" s="146" cm="1">
        <f t="array" ref="AX2174">INDEX($K:$P,ROW(),MATCH(AX$3,$K$2:$P$2,0))</f>
        <v>0.05</v>
      </c>
      <c r="AY2174" s="146" cm="1">
        <f t="array" ref="AY2174">INDEX($K:$P,ROW(),MATCH(AY$3,$K$2:$P$2,0))</f>
        <v>0.05</v>
      </c>
      <c r="AZ2174" s="146" cm="1">
        <f t="array" ref="AZ2174">INDEX($K:$P,ROW(),MATCH(AZ$3,$K$2:$P$2,0))</f>
        <v>0.05</v>
      </c>
      <c r="BA2174" s="146" cm="1">
        <f t="array" ref="BA2174">INDEX($K:$P,ROW(),MATCH(BA$3,$K$2:$P$2,0))</f>
        <v>0.05</v>
      </c>
      <c r="BB2174" s="146" cm="1">
        <f t="array" ref="BB2174">INDEX($K:$P,ROW(),MATCH(BB$3,$K$2:$P$2,0))</f>
        <v>0.05</v>
      </c>
      <c r="BC2174" s="146" cm="1">
        <f t="array" ref="BC2174">INDEX($K:$P,ROW(),MATCH(BC$3,$K$2:$P$2,0))</f>
        <v>0.05</v>
      </c>
      <c r="BD2174" s="146" cm="1">
        <f t="array" ref="BD2174">INDEX($K:$P,ROW(),MATCH(BD$3,$K$2:$P$2,0))</f>
        <v>0.05</v>
      </c>
      <c r="BE2174" s="146" cm="1">
        <f t="array" ref="BE2174">INDEX($K:$P,ROW(),MATCH(BE$3,$K$2:$P$2,0))</f>
        <v>0.05</v>
      </c>
      <c r="BF2174" s="146" cm="1">
        <f t="array" ref="BF2174">INDEX($K:$P,ROW(),MATCH(BF$3,$K$2:$P$2,0))</f>
        <v>0.05</v>
      </c>
      <c r="BG2174" s="146" cm="1">
        <f t="array" ref="BG2174">INDEX($K:$P,ROW(),MATCH(BG$3,$K$2:$P$2,0))</f>
        <v>0.05</v>
      </c>
      <c r="BH2174" s="146" cm="1">
        <f t="array" ref="BH2174">INDEX($K:$P,ROW(),MATCH(BH$3,$K$2:$P$2,0))</f>
        <v>0.05</v>
      </c>
      <c r="BI2174" s="146" cm="1">
        <f t="array" ref="BI2174">INDEX($K:$P,ROW(),MATCH(BI$3,$K$2:$P$2,0))</f>
        <v>0.05</v>
      </c>
      <c r="BJ2174" s="146" cm="1">
        <f t="array" ref="BJ2174">INDEX($K:$P,ROW(),MATCH(BJ$3,$K$2:$P$2,0))</f>
        <v>0.05</v>
      </c>
      <c r="BK2174" s="146" cm="1">
        <f t="array" ref="BK2174">INDEX($K:$P,ROW(),MATCH(BK$3,$K$2:$P$2,0))</f>
        <v>0.05</v>
      </c>
      <c r="BL2174" s="146" cm="1">
        <f t="array" ref="BL2174">INDEX($K:$P,ROW(),MATCH(BL$3,$K$2:$P$2,0))</f>
        <v>0.05</v>
      </c>
      <c r="BM2174" s="146" cm="1">
        <f t="array" ref="BM2174">INDEX($K:$P,ROW(),MATCH(BM$3,$K$2:$P$2,0))</f>
        <v>0.05</v>
      </c>
      <c r="BN2174" s="146" cm="1">
        <f t="array" ref="BN2174">INDEX($K:$P,ROW(),MATCH(BN$3,$K$2:$P$2,0))</f>
        <v>0.05</v>
      </c>
      <c r="BO2174" s="146" cm="1">
        <f t="array" ref="BO2174">INDEX($K:$P,ROW(),MATCH(BO$3,$K$2:$P$2,0))</f>
        <v>0.05</v>
      </c>
      <c r="BP2174" s="146" cm="1">
        <f t="array" ref="BP2174">INDEX($K:$P,ROW(),MATCH(BP$3,$K$2:$P$2,0))</f>
        <v>0.05</v>
      </c>
      <c r="BQ2174" s="146" cm="1">
        <f t="array" ref="BQ2174">INDEX($K:$P,ROW(),MATCH(BQ$3,$K$2:$P$2,0))</f>
        <v>0.05</v>
      </c>
      <c r="BR2174" s="146" cm="1">
        <f t="array" ref="BR2174">INDEX($K:$P,ROW(),MATCH(BR$3,$K$2:$P$2,0))</f>
        <v>0.05</v>
      </c>
      <c r="BS2174" s="146" cm="1">
        <f t="array" ref="BS2174">INDEX($K:$P,ROW(),MATCH(BS$3,$K$2:$P$2,0))</f>
        <v>0.05</v>
      </c>
      <c r="BT2174" s="146" cm="1">
        <f t="array" ref="BT2174">INDEX($K:$P,ROW(),MATCH(BT$3,$K$2:$P$2,0))</f>
        <v>0.05</v>
      </c>
      <c r="BU2174" s="146" cm="1">
        <f t="array" ref="BU2174">INDEX($K:$P,ROW(),MATCH(BU$3,$K$2:$P$2,0))</f>
        <v>0.05</v>
      </c>
      <c r="BV2174" s="146" cm="1">
        <f t="array" ref="BV2174">INDEX($K:$P,ROW(),MATCH(BV$3,$K$2:$P$2,0))</f>
        <v>0.05</v>
      </c>
      <c r="BW2174" s="146" cm="1">
        <f t="array" ref="BW2174">INDEX($K:$P,ROW(),MATCH(BW$3,$K$2:$P$2,0))</f>
        <v>0.05</v>
      </c>
      <c r="BX2174" s="146" cm="1">
        <f t="array" ref="BX2174">INDEX($K:$P,ROW(),MATCH(BX$3,$K$2:$P$2,0))</f>
        <v>0.05</v>
      </c>
      <c r="BY2174" s="146" cm="1">
        <f t="array" ref="BY2174">INDEX($K:$P,ROW(),MATCH(BY$3,$K$2:$P$2,0))</f>
        <v>0.05</v>
      </c>
      <c r="BZ2174" s="146" cm="1">
        <f t="array" ref="BZ2174">INDEX($K:$P,ROW(),MATCH(BZ$3,$K$2:$P$2,0))</f>
        <v>0.05</v>
      </c>
      <c r="CA2174" s="146" cm="1">
        <f t="array" ref="CA2174">INDEX($K:$P,ROW(),MATCH(CA$3,$K$2:$P$2,0))</f>
        <v>0.05</v>
      </c>
      <c r="CB2174" s="146" cm="1">
        <f t="array" ref="CB2174">INDEX($K:$P,ROW(),MATCH(CB$3,$K$2:$P$2,0))</f>
        <v>0.05</v>
      </c>
      <c r="CC2174" s="146" cm="1">
        <f t="array" ref="CC2174">INDEX($K:$P,ROW(),MATCH(CC$3,$K$2:$P$2,0))</f>
        <v>0.05</v>
      </c>
      <c r="CD2174" s="146" cm="1">
        <f t="array" ref="CD2174">INDEX($K:$P,ROW(),MATCH(CD$3,$K$2:$P$2,0))</f>
        <v>0.05</v>
      </c>
      <c r="CE2174" s="146" cm="1">
        <f t="array" ref="CE2174">INDEX($K:$P,ROW(),MATCH(CE$3,$K$2:$P$2,0))</f>
        <v>0.05</v>
      </c>
      <c r="CF2174" s="146" cm="1">
        <f t="array" ref="CF2174">INDEX($K:$P,ROW(),MATCH(CF$3,$K$2:$P$2,0))</f>
        <v>0.05</v>
      </c>
      <c r="CG2174" s="146" cm="1">
        <f t="array" ref="CG2174">INDEX($K:$P,ROW(),MATCH(CG$3,$K$2:$P$2,0))</f>
        <v>0.05</v>
      </c>
      <c r="CH2174" s="146" cm="1">
        <f t="array" ref="CH2174">INDEX($K:$P,ROW(),MATCH(CH$3,$K$2:$P$2,0))</f>
        <v>0.05</v>
      </c>
      <c r="CI2174" s="146" cm="1">
        <f t="array" ref="CI2174">INDEX($K:$P,ROW(),MATCH(CI$3,$K$2:$P$2,0))</f>
        <v>0.05</v>
      </c>
      <c r="CJ2174" s="146" cm="1">
        <f t="array" ref="CJ2174">INDEX($K:$P,ROW(),MATCH(CJ$3,$K$2:$P$2,0))</f>
        <v>0.05</v>
      </c>
      <c r="CK2174" s="146" cm="1">
        <f t="array" ref="CK2174">INDEX($K:$P,ROW(),MATCH(CK$3,$K$2:$P$2,0))</f>
        <v>0.05</v>
      </c>
      <c r="CL2174" s="146" cm="1">
        <f t="array" ref="CL2174">INDEX($K:$P,ROW(),MATCH(CL$3,$K$2:$P$2,0))</f>
        <v>0.05</v>
      </c>
    </row>
    <row r="2175" spans="2:90" x14ac:dyDescent="0.4">
      <c r="B2175" s="154" t="s">
        <v>74</v>
      </c>
      <c r="D2175" t="s">
        <v>766</v>
      </c>
      <c r="E2175" s="8" t="str">
        <f t="shared" si="2692"/>
        <v>2175 SUB-S</v>
      </c>
      <c r="K2175" s="317">
        <f t="shared" ref="K2175:P2175" ca="1" si="2697">SUMIF($3:$3,K$2,2175:2175)</f>
        <v>-600</v>
      </c>
      <c r="L2175" s="317">
        <f t="shared" ca="1" si="2697"/>
        <v>-600</v>
      </c>
      <c r="M2175" s="317">
        <f t="shared" ca="1" si="2697"/>
        <v>-600</v>
      </c>
      <c r="N2175" s="317">
        <f t="shared" ca="1" si="2697"/>
        <v>-600</v>
      </c>
      <c r="O2175" s="317">
        <f t="shared" ca="1" si="2697"/>
        <v>-600</v>
      </c>
      <c r="P2175" s="317">
        <f t="shared" ca="1" si="2697"/>
        <v>-600</v>
      </c>
      <c r="R2175" s="15"/>
      <c r="S2175" s="76">
        <f t="shared" ref="S2175" ca="1" si="2698">-S2173*S2174</f>
        <v>-50</v>
      </c>
      <c r="T2175" s="76">
        <f t="shared" ref="T2175:AX2175" ca="1" si="2699">-T2173*T2174</f>
        <v>-50</v>
      </c>
      <c r="U2175" s="76">
        <f t="shared" ca="1" si="2699"/>
        <v>-50</v>
      </c>
      <c r="V2175" s="76">
        <f t="shared" ca="1" si="2699"/>
        <v>-50</v>
      </c>
      <c r="W2175" s="76">
        <f t="shared" ca="1" si="2699"/>
        <v>-50</v>
      </c>
      <c r="X2175" s="76">
        <f t="shared" ca="1" si="2699"/>
        <v>-50</v>
      </c>
      <c r="Y2175" s="76">
        <f t="shared" ca="1" si="2699"/>
        <v>-50</v>
      </c>
      <c r="Z2175" s="76">
        <f t="shared" ca="1" si="2699"/>
        <v>-50</v>
      </c>
      <c r="AA2175" s="76">
        <f t="shared" ca="1" si="2699"/>
        <v>-50</v>
      </c>
      <c r="AB2175" s="76">
        <f t="shared" ca="1" si="2699"/>
        <v>-50</v>
      </c>
      <c r="AC2175" s="76">
        <f t="shared" ca="1" si="2699"/>
        <v>-50</v>
      </c>
      <c r="AD2175" s="76">
        <f t="shared" ca="1" si="2699"/>
        <v>-50</v>
      </c>
      <c r="AE2175" s="76">
        <f t="shared" ca="1" si="2699"/>
        <v>-50</v>
      </c>
      <c r="AF2175" s="76">
        <f t="shared" ca="1" si="2699"/>
        <v>-50</v>
      </c>
      <c r="AG2175" s="76">
        <f t="shared" ca="1" si="2699"/>
        <v>-50</v>
      </c>
      <c r="AH2175" s="76">
        <f t="shared" ca="1" si="2699"/>
        <v>-50</v>
      </c>
      <c r="AI2175" s="76">
        <f t="shared" ca="1" si="2699"/>
        <v>-50</v>
      </c>
      <c r="AJ2175" s="76">
        <f t="shared" ca="1" si="2699"/>
        <v>-50</v>
      </c>
      <c r="AK2175" s="76">
        <f t="shared" ca="1" si="2699"/>
        <v>-50</v>
      </c>
      <c r="AL2175" s="76">
        <f t="shared" ca="1" si="2699"/>
        <v>-50</v>
      </c>
      <c r="AM2175" s="76">
        <f t="shared" ca="1" si="2699"/>
        <v>-50</v>
      </c>
      <c r="AN2175" s="76">
        <f t="shared" ca="1" si="2699"/>
        <v>-50</v>
      </c>
      <c r="AO2175" s="76">
        <f t="shared" ca="1" si="2699"/>
        <v>-50</v>
      </c>
      <c r="AP2175" s="76">
        <f t="shared" ca="1" si="2699"/>
        <v>-50</v>
      </c>
      <c r="AQ2175" s="76">
        <f t="shared" ca="1" si="2699"/>
        <v>-50</v>
      </c>
      <c r="AR2175" s="76">
        <f t="shared" ca="1" si="2699"/>
        <v>-50</v>
      </c>
      <c r="AS2175" s="76">
        <f t="shared" ca="1" si="2699"/>
        <v>-50</v>
      </c>
      <c r="AT2175" s="76">
        <f t="shared" ca="1" si="2699"/>
        <v>-50</v>
      </c>
      <c r="AU2175" s="76">
        <f t="shared" ca="1" si="2699"/>
        <v>-50</v>
      </c>
      <c r="AV2175" s="76">
        <f t="shared" ca="1" si="2699"/>
        <v>-50</v>
      </c>
      <c r="AW2175" s="76">
        <f t="shared" ca="1" si="2699"/>
        <v>-50</v>
      </c>
      <c r="AX2175" s="76">
        <f t="shared" ca="1" si="2699"/>
        <v>-50</v>
      </c>
      <c r="AY2175" s="76">
        <f t="shared" ref="AY2175:CD2175" ca="1" si="2700">-AY2173*AY2174</f>
        <v>-50</v>
      </c>
      <c r="AZ2175" s="76">
        <f t="shared" ca="1" si="2700"/>
        <v>-50</v>
      </c>
      <c r="BA2175" s="76">
        <f t="shared" ca="1" si="2700"/>
        <v>-50</v>
      </c>
      <c r="BB2175" s="76">
        <f t="shared" ca="1" si="2700"/>
        <v>-50</v>
      </c>
      <c r="BC2175" s="76">
        <f t="shared" ca="1" si="2700"/>
        <v>-50</v>
      </c>
      <c r="BD2175" s="76">
        <f t="shared" ca="1" si="2700"/>
        <v>-50</v>
      </c>
      <c r="BE2175" s="76">
        <f t="shared" ca="1" si="2700"/>
        <v>-50</v>
      </c>
      <c r="BF2175" s="76">
        <f t="shared" ca="1" si="2700"/>
        <v>-50</v>
      </c>
      <c r="BG2175" s="76">
        <f t="shared" ca="1" si="2700"/>
        <v>-50</v>
      </c>
      <c r="BH2175" s="76">
        <f t="shared" ca="1" si="2700"/>
        <v>-50</v>
      </c>
      <c r="BI2175" s="76">
        <f t="shared" ca="1" si="2700"/>
        <v>-50</v>
      </c>
      <c r="BJ2175" s="76">
        <f t="shared" ca="1" si="2700"/>
        <v>-50</v>
      </c>
      <c r="BK2175" s="76">
        <f t="shared" ca="1" si="2700"/>
        <v>-50</v>
      </c>
      <c r="BL2175" s="76">
        <f t="shared" ca="1" si="2700"/>
        <v>-50</v>
      </c>
      <c r="BM2175" s="76">
        <f t="shared" ca="1" si="2700"/>
        <v>-50</v>
      </c>
      <c r="BN2175" s="76">
        <f t="shared" ca="1" si="2700"/>
        <v>-50</v>
      </c>
      <c r="BO2175" s="76">
        <f t="shared" ca="1" si="2700"/>
        <v>-50</v>
      </c>
      <c r="BP2175" s="76">
        <f t="shared" ca="1" si="2700"/>
        <v>-50</v>
      </c>
      <c r="BQ2175" s="76">
        <f t="shared" ca="1" si="2700"/>
        <v>-50</v>
      </c>
      <c r="BR2175" s="76">
        <f t="shared" ca="1" si="2700"/>
        <v>-50</v>
      </c>
      <c r="BS2175" s="76">
        <f t="shared" ca="1" si="2700"/>
        <v>-50</v>
      </c>
      <c r="BT2175" s="76">
        <f t="shared" ca="1" si="2700"/>
        <v>-50</v>
      </c>
      <c r="BU2175" s="76">
        <f t="shared" ca="1" si="2700"/>
        <v>-50</v>
      </c>
      <c r="BV2175" s="76">
        <f t="shared" ca="1" si="2700"/>
        <v>-50</v>
      </c>
      <c r="BW2175" s="76">
        <f t="shared" ca="1" si="2700"/>
        <v>-50</v>
      </c>
      <c r="BX2175" s="76">
        <f t="shared" ca="1" si="2700"/>
        <v>-50</v>
      </c>
      <c r="BY2175" s="76">
        <f t="shared" ca="1" si="2700"/>
        <v>-50</v>
      </c>
      <c r="BZ2175" s="76">
        <f t="shared" ca="1" si="2700"/>
        <v>-50</v>
      </c>
      <c r="CA2175" s="76">
        <f t="shared" ca="1" si="2700"/>
        <v>-50</v>
      </c>
      <c r="CB2175" s="76">
        <f t="shared" ca="1" si="2700"/>
        <v>-50</v>
      </c>
      <c r="CC2175" s="76">
        <f t="shared" ca="1" si="2700"/>
        <v>-50</v>
      </c>
      <c r="CD2175" s="76">
        <f t="shared" ca="1" si="2700"/>
        <v>-50</v>
      </c>
      <c r="CE2175" s="76">
        <f t="shared" ref="CE2175:CK2175" ca="1" si="2701">-CE2173*CE2174</f>
        <v>-50</v>
      </c>
      <c r="CF2175" s="76">
        <f t="shared" ca="1" si="2701"/>
        <v>-50</v>
      </c>
      <c r="CG2175" s="76">
        <f t="shared" ca="1" si="2701"/>
        <v>-50</v>
      </c>
      <c r="CH2175" s="76">
        <f t="shared" ca="1" si="2701"/>
        <v>-50</v>
      </c>
      <c r="CI2175" s="76">
        <f t="shared" ca="1" si="2701"/>
        <v>-50</v>
      </c>
      <c r="CJ2175" s="76">
        <f t="shared" ca="1" si="2701"/>
        <v>-50</v>
      </c>
      <c r="CK2175" s="76">
        <f t="shared" ca="1" si="2701"/>
        <v>-50</v>
      </c>
      <c r="CL2175" s="76">
        <f t="shared" ref="CL2175" ca="1" si="2702">-CL2173*CL2174</f>
        <v>-50</v>
      </c>
    </row>
    <row r="2176" spans="2:90" x14ac:dyDescent="0.4">
      <c r="B2176" s="124" t="str">
        <f>"# of subscriber - "&amp;SUBSTITUTE(B2168,":","")</f>
        <v># of subscriber - Subscription revenue - secondary volume driven</v>
      </c>
      <c r="C2176" t="s">
        <v>80</v>
      </c>
      <c r="D2176" t="s">
        <v>766</v>
      </c>
      <c r="E2176" s="8" t="str">
        <f t="shared" si="2692"/>
        <v>2176 SUB-S</v>
      </c>
      <c r="H2176" s="31"/>
      <c r="I2176" s="73"/>
      <c r="J2176" s="73"/>
      <c r="K2176" s="38">
        <f t="shared" ref="K2176:P2176" ca="1" si="2703">SUMIF($4:$4,K$2,2176:2176)</f>
        <v>11400</v>
      </c>
      <c r="L2176" s="38">
        <f t="shared" ca="1" si="2703"/>
        <v>22800</v>
      </c>
      <c r="M2176" s="38">
        <f t="shared" ca="1" si="2703"/>
        <v>34200</v>
      </c>
      <c r="N2176" s="38">
        <f t="shared" ca="1" si="2703"/>
        <v>45600</v>
      </c>
      <c r="O2176" s="38">
        <f t="shared" ca="1" si="2703"/>
        <v>57000</v>
      </c>
      <c r="P2176" s="38">
        <f t="shared" ca="1" si="2703"/>
        <v>68400</v>
      </c>
      <c r="Q2176" s="38"/>
      <c r="R2176" s="38"/>
      <c r="S2176" s="147">
        <f t="shared" ref="S2176" ca="1" si="2704">S2172+S2173+S2175</f>
        <v>950</v>
      </c>
      <c r="T2176" s="147">
        <f t="shared" ref="T2176:AX2176" ca="1" si="2705">T2172+T2173+T2175</f>
        <v>1900</v>
      </c>
      <c r="U2176" s="147">
        <f t="shared" ca="1" si="2705"/>
        <v>2850</v>
      </c>
      <c r="V2176" s="147">
        <f t="shared" ca="1" si="2705"/>
        <v>3800</v>
      </c>
      <c r="W2176" s="147">
        <f t="shared" ca="1" si="2705"/>
        <v>4750</v>
      </c>
      <c r="X2176" s="147">
        <f t="shared" ca="1" si="2705"/>
        <v>5700</v>
      </c>
      <c r="Y2176" s="147">
        <f t="shared" ca="1" si="2705"/>
        <v>6650</v>
      </c>
      <c r="Z2176" s="147">
        <f t="shared" ca="1" si="2705"/>
        <v>7600</v>
      </c>
      <c r="AA2176" s="147">
        <f t="shared" ca="1" si="2705"/>
        <v>8550</v>
      </c>
      <c r="AB2176" s="147">
        <f t="shared" ca="1" si="2705"/>
        <v>9500</v>
      </c>
      <c r="AC2176" s="147">
        <f t="shared" ca="1" si="2705"/>
        <v>10450</v>
      </c>
      <c r="AD2176" s="147">
        <f t="shared" ca="1" si="2705"/>
        <v>11400</v>
      </c>
      <c r="AE2176" s="147">
        <f t="shared" ca="1" si="2705"/>
        <v>12350</v>
      </c>
      <c r="AF2176" s="147">
        <f t="shared" ca="1" si="2705"/>
        <v>13300</v>
      </c>
      <c r="AG2176" s="147">
        <f t="shared" ca="1" si="2705"/>
        <v>14250</v>
      </c>
      <c r="AH2176" s="147">
        <f t="shared" ca="1" si="2705"/>
        <v>15200</v>
      </c>
      <c r="AI2176" s="147">
        <f t="shared" ca="1" si="2705"/>
        <v>16150</v>
      </c>
      <c r="AJ2176" s="147">
        <f t="shared" ca="1" si="2705"/>
        <v>17100</v>
      </c>
      <c r="AK2176" s="147">
        <f t="shared" ca="1" si="2705"/>
        <v>18050</v>
      </c>
      <c r="AL2176" s="147">
        <f t="shared" ca="1" si="2705"/>
        <v>19000</v>
      </c>
      <c r="AM2176" s="147">
        <f t="shared" ca="1" si="2705"/>
        <v>19950</v>
      </c>
      <c r="AN2176" s="147">
        <f t="shared" ca="1" si="2705"/>
        <v>20900</v>
      </c>
      <c r="AO2176" s="147">
        <f t="shared" ca="1" si="2705"/>
        <v>21850</v>
      </c>
      <c r="AP2176" s="147">
        <f t="shared" ca="1" si="2705"/>
        <v>22800</v>
      </c>
      <c r="AQ2176" s="147">
        <f t="shared" ca="1" si="2705"/>
        <v>23750</v>
      </c>
      <c r="AR2176" s="147">
        <f t="shared" ca="1" si="2705"/>
        <v>24700</v>
      </c>
      <c r="AS2176" s="147">
        <f t="shared" ca="1" si="2705"/>
        <v>25650</v>
      </c>
      <c r="AT2176" s="147">
        <f t="shared" ca="1" si="2705"/>
        <v>26600</v>
      </c>
      <c r="AU2176" s="147">
        <f t="shared" ca="1" si="2705"/>
        <v>27550</v>
      </c>
      <c r="AV2176" s="147">
        <f t="shared" ca="1" si="2705"/>
        <v>28500</v>
      </c>
      <c r="AW2176" s="147">
        <f t="shared" ca="1" si="2705"/>
        <v>29450</v>
      </c>
      <c r="AX2176" s="147">
        <f t="shared" ca="1" si="2705"/>
        <v>30400</v>
      </c>
      <c r="AY2176" s="147">
        <f t="shared" ref="AY2176:CD2176" ca="1" si="2706">AY2172+AY2173+AY2175</f>
        <v>31350</v>
      </c>
      <c r="AZ2176" s="147">
        <f t="shared" ca="1" si="2706"/>
        <v>32300</v>
      </c>
      <c r="BA2176" s="147">
        <f t="shared" ca="1" si="2706"/>
        <v>33250</v>
      </c>
      <c r="BB2176" s="147">
        <f t="shared" ca="1" si="2706"/>
        <v>34200</v>
      </c>
      <c r="BC2176" s="147">
        <f t="shared" ca="1" si="2706"/>
        <v>35150</v>
      </c>
      <c r="BD2176" s="147">
        <f t="shared" ca="1" si="2706"/>
        <v>36100</v>
      </c>
      <c r="BE2176" s="147">
        <f t="shared" ca="1" si="2706"/>
        <v>37050</v>
      </c>
      <c r="BF2176" s="147">
        <f t="shared" ca="1" si="2706"/>
        <v>38000</v>
      </c>
      <c r="BG2176" s="147">
        <f t="shared" ca="1" si="2706"/>
        <v>38950</v>
      </c>
      <c r="BH2176" s="147">
        <f t="shared" ca="1" si="2706"/>
        <v>39900</v>
      </c>
      <c r="BI2176" s="147">
        <f t="shared" ca="1" si="2706"/>
        <v>40850</v>
      </c>
      <c r="BJ2176" s="147">
        <f t="shared" ca="1" si="2706"/>
        <v>41800</v>
      </c>
      <c r="BK2176" s="147">
        <f t="shared" ca="1" si="2706"/>
        <v>42750</v>
      </c>
      <c r="BL2176" s="147">
        <f t="shared" ca="1" si="2706"/>
        <v>43700</v>
      </c>
      <c r="BM2176" s="147">
        <f t="shared" ca="1" si="2706"/>
        <v>44650</v>
      </c>
      <c r="BN2176" s="147">
        <f t="shared" ca="1" si="2706"/>
        <v>45600</v>
      </c>
      <c r="BO2176" s="147">
        <f t="shared" ca="1" si="2706"/>
        <v>46550</v>
      </c>
      <c r="BP2176" s="147">
        <f t="shared" ca="1" si="2706"/>
        <v>47500</v>
      </c>
      <c r="BQ2176" s="147">
        <f t="shared" ca="1" si="2706"/>
        <v>48450</v>
      </c>
      <c r="BR2176" s="147">
        <f t="shared" ca="1" si="2706"/>
        <v>49400</v>
      </c>
      <c r="BS2176" s="147">
        <f t="shared" ca="1" si="2706"/>
        <v>50350</v>
      </c>
      <c r="BT2176" s="147">
        <f t="shared" ca="1" si="2706"/>
        <v>51300</v>
      </c>
      <c r="BU2176" s="147">
        <f t="shared" ca="1" si="2706"/>
        <v>52250</v>
      </c>
      <c r="BV2176" s="147">
        <f t="shared" ca="1" si="2706"/>
        <v>53200</v>
      </c>
      <c r="BW2176" s="147">
        <f t="shared" ca="1" si="2706"/>
        <v>54150</v>
      </c>
      <c r="BX2176" s="147">
        <f t="shared" ca="1" si="2706"/>
        <v>55100</v>
      </c>
      <c r="BY2176" s="147">
        <f t="shared" ca="1" si="2706"/>
        <v>56050</v>
      </c>
      <c r="BZ2176" s="147">
        <f t="shared" ca="1" si="2706"/>
        <v>57000</v>
      </c>
      <c r="CA2176" s="147">
        <f t="shared" ca="1" si="2706"/>
        <v>57950</v>
      </c>
      <c r="CB2176" s="147">
        <f t="shared" ca="1" si="2706"/>
        <v>58900</v>
      </c>
      <c r="CC2176" s="147">
        <f t="shared" ca="1" si="2706"/>
        <v>59850</v>
      </c>
      <c r="CD2176" s="147">
        <f t="shared" ca="1" si="2706"/>
        <v>60800</v>
      </c>
      <c r="CE2176" s="147">
        <f t="shared" ref="CE2176:CK2176" ca="1" si="2707">CE2172+CE2173+CE2175</f>
        <v>61750</v>
      </c>
      <c r="CF2176" s="147">
        <f t="shared" ca="1" si="2707"/>
        <v>62700</v>
      </c>
      <c r="CG2176" s="147">
        <f t="shared" ca="1" si="2707"/>
        <v>63650</v>
      </c>
      <c r="CH2176" s="147">
        <f t="shared" ca="1" si="2707"/>
        <v>64600</v>
      </c>
      <c r="CI2176" s="147">
        <f t="shared" ca="1" si="2707"/>
        <v>65550</v>
      </c>
      <c r="CJ2176" s="147">
        <f t="shared" ca="1" si="2707"/>
        <v>66500</v>
      </c>
      <c r="CK2176" s="147">
        <f t="shared" ca="1" si="2707"/>
        <v>67450</v>
      </c>
      <c r="CL2176" s="147">
        <f t="shared" ref="CL2176" ca="1" si="2708">CL2172+CL2173+CL2175</f>
        <v>68400</v>
      </c>
    </row>
    <row r="2177" spans="2:90" x14ac:dyDescent="0.4">
      <c r="B2177" s="141" t="s">
        <v>62</v>
      </c>
      <c r="D2177" t="s">
        <v>766</v>
      </c>
      <c r="E2177" s="8" t="str">
        <f t="shared" si="2692"/>
        <v>2177 SUB-S</v>
      </c>
      <c r="H2177" s="12"/>
      <c r="I2177" s="60"/>
      <c r="J2177" s="60"/>
      <c r="K2177" s="34">
        <f t="shared" ref="K2177:P2177" ca="1" si="2709">K2176-SUM(K2175,K2172:K2173)</f>
        <v>0</v>
      </c>
      <c r="L2177" s="34">
        <f t="shared" ca="1" si="2709"/>
        <v>0</v>
      </c>
      <c r="M2177" s="34">
        <f t="shared" ca="1" si="2709"/>
        <v>0</v>
      </c>
      <c r="N2177" s="34">
        <f t="shared" ca="1" si="2709"/>
        <v>0</v>
      </c>
      <c r="O2177" s="34">
        <f t="shared" ca="1" si="2709"/>
        <v>0</v>
      </c>
      <c r="P2177" s="34">
        <f t="shared" ca="1" si="2709"/>
        <v>0</v>
      </c>
      <c r="R2177" s="15"/>
      <c r="S2177" s="76">
        <f t="shared" ref="S2177" ca="1" si="2710">S2176-SUM(S2175,S2172:S2173)</f>
        <v>0</v>
      </c>
      <c r="T2177" s="76">
        <f t="shared" ref="T2177:AX2177" ca="1" si="2711">T2176-SUM(T2175,T2172:T2173)</f>
        <v>0</v>
      </c>
      <c r="U2177" s="76">
        <f t="shared" ca="1" si="2711"/>
        <v>0</v>
      </c>
      <c r="V2177" s="76">
        <f t="shared" ca="1" si="2711"/>
        <v>0</v>
      </c>
      <c r="W2177" s="76">
        <f t="shared" ca="1" si="2711"/>
        <v>0</v>
      </c>
      <c r="X2177" s="76">
        <f t="shared" ca="1" si="2711"/>
        <v>0</v>
      </c>
      <c r="Y2177" s="76">
        <f t="shared" ca="1" si="2711"/>
        <v>0</v>
      </c>
      <c r="Z2177" s="76">
        <f t="shared" ca="1" si="2711"/>
        <v>0</v>
      </c>
      <c r="AA2177" s="76">
        <f t="shared" ca="1" si="2711"/>
        <v>0</v>
      </c>
      <c r="AB2177" s="76">
        <f t="shared" ca="1" si="2711"/>
        <v>0</v>
      </c>
      <c r="AC2177" s="76">
        <f t="shared" ca="1" si="2711"/>
        <v>0</v>
      </c>
      <c r="AD2177" s="76">
        <f t="shared" ca="1" si="2711"/>
        <v>0</v>
      </c>
      <c r="AE2177" s="76">
        <f t="shared" ca="1" si="2711"/>
        <v>0</v>
      </c>
      <c r="AF2177" s="76">
        <f t="shared" ca="1" si="2711"/>
        <v>0</v>
      </c>
      <c r="AG2177" s="76">
        <f t="shared" ca="1" si="2711"/>
        <v>0</v>
      </c>
      <c r="AH2177" s="76">
        <f t="shared" ca="1" si="2711"/>
        <v>0</v>
      </c>
      <c r="AI2177" s="76">
        <f t="shared" ca="1" si="2711"/>
        <v>0</v>
      </c>
      <c r="AJ2177" s="76">
        <f t="shared" ca="1" si="2711"/>
        <v>0</v>
      </c>
      <c r="AK2177" s="76">
        <f t="shared" ca="1" si="2711"/>
        <v>0</v>
      </c>
      <c r="AL2177" s="76">
        <f t="shared" ca="1" si="2711"/>
        <v>0</v>
      </c>
      <c r="AM2177" s="76">
        <f t="shared" ca="1" si="2711"/>
        <v>0</v>
      </c>
      <c r="AN2177" s="76">
        <f t="shared" ca="1" si="2711"/>
        <v>0</v>
      </c>
      <c r="AO2177" s="76">
        <f t="shared" ca="1" si="2711"/>
        <v>0</v>
      </c>
      <c r="AP2177" s="76">
        <f t="shared" ca="1" si="2711"/>
        <v>0</v>
      </c>
      <c r="AQ2177" s="76">
        <f t="shared" ca="1" si="2711"/>
        <v>0</v>
      </c>
      <c r="AR2177" s="76">
        <f t="shared" ca="1" si="2711"/>
        <v>0</v>
      </c>
      <c r="AS2177" s="76">
        <f t="shared" ca="1" si="2711"/>
        <v>0</v>
      </c>
      <c r="AT2177" s="76">
        <f t="shared" ca="1" si="2711"/>
        <v>0</v>
      </c>
      <c r="AU2177" s="76">
        <f t="shared" ca="1" si="2711"/>
        <v>0</v>
      </c>
      <c r="AV2177" s="76">
        <f t="shared" ca="1" si="2711"/>
        <v>0</v>
      </c>
      <c r="AW2177" s="76">
        <f t="shared" ca="1" si="2711"/>
        <v>0</v>
      </c>
      <c r="AX2177" s="76">
        <f t="shared" ca="1" si="2711"/>
        <v>0</v>
      </c>
      <c r="AY2177" s="76">
        <f t="shared" ref="AY2177:CD2177" ca="1" si="2712">AY2176-SUM(AY2175,AY2172:AY2173)</f>
        <v>0</v>
      </c>
      <c r="AZ2177" s="76">
        <f t="shared" ca="1" si="2712"/>
        <v>0</v>
      </c>
      <c r="BA2177" s="76">
        <f t="shared" ca="1" si="2712"/>
        <v>0</v>
      </c>
      <c r="BB2177" s="76">
        <f t="shared" ca="1" si="2712"/>
        <v>0</v>
      </c>
      <c r="BC2177" s="76">
        <f t="shared" ca="1" si="2712"/>
        <v>0</v>
      </c>
      <c r="BD2177" s="76">
        <f t="shared" ca="1" si="2712"/>
        <v>0</v>
      </c>
      <c r="BE2177" s="76">
        <f t="shared" ca="1" si="2712"/>
        <v>0</v>
      </c>
      <c r="BF2177" s="76">
        <f t="shared" ca="1" si="2712"/>
        <v>0</v>
      </c>
      <c r="BG2177" s="76">
        <f t="shared" ca="1" si="2712"/>
        <v>0</v>
      </c>
      <c r="BH2177" s="76">
        <f t="shared" ca="1" si="2712"/>
        <v>0</v>
      </c>
      <c r="BI2177" s="76">
        <f t="shared" ca="1" si="2712"/>
        <v>0</v>
      </c>
      <c r="BJ2177" s="76">
        <f t="shared" ca="1" si="2712"/>
        <v>0</v>
      </c>
      <c r="BK2177" s="76">
        <f t="shared" ca="1" si="2712"/>
        <v>0</v>
      </c>
      <c r="BL2177" s="76">
        <f t="shared" ca="1" si="2712"/>
        <v>0</v>
      </c>
      <c r="BM2177" s="76">
        <f t="shared" ca="1" si="2712"/>
        <v>0</v>
      </c>
      <c r="BN2177" s="76">
        <f t="shared" ca="1" si="2712"/>
        <v>0</v>
      </c>
      <c r="BO2177" s="76">
        <f t="shared" ca="1" si="2712"/>
        <v>0</v>
      </c>
      <c r="BP2177" s="76">
        <f t="shared" ca="1" si="2712"/>
        <v>0</v>
      </c>
      <c r="BQ2177" s="76">
        <f t="shared" ca="1" si="2712"/>
        <v>0</v>
      </c>
      <c r="BR2177" s="76">
        <f t="shared" ca="1" si="2712"/>
        <v>0</v>
      </c>
      <c r="BS2177" s="76">
        <f t="shared" ca="1" si="2712"/>
        <v>0</v>
      </c>
      <c r="BT2177" s="76">
        <f t="shared" ca="1" si="2712"/>
        <v>0</v>
      </c>
      <c r="BU2177" s="76">
        <f t="shared" ca="1" si="2712"/>
        <v>0</v>
      </c>
      <c r="BV2177" s="76">
        <f t="shared" ca="1" si="2712"/>
        <v>0</v>
      </c>
      <c r="BW2177" s="76">
        <f t="shared" ca="1" si="2712"/>
        <v>0</v>
      </c>
      <c r="BX2177" s="76">
        <f t="shared" ca="1" si="2712"/>
        <v>0</v>
      </c>
      <c r="BY2177" s="76">
        <f t="shared" ca="1" si="2712"/>
        <v>0</v>
      </c>
      <c r="BZ2177" s="76">
        <f t="shared" ca="1" si="2712"/>
        <v>0</v>
      </c>
      <c r="CA2177" s="76">
        <f t="shared" ca="1" si="2712"/>
        <v>0</v>
      </c>
      <c r="CB2177" s="76">
        <f t="shared" ca="1" si="2712"/>
        <v>0</v>
      </c>
      <c r="CC2177" s="76">
        <f t="shared" ca="1" si="2712"/>
        <v>0</v>
      </c>
      <c r="CD2177" s="76">
        <f t="shared" ca="1" si="2712"/>
        <v>0</v>
      </c>
      <c r="CE2177" s="76">
        <f t="shared" ref="CE2177:CK2177" ca="1" si="2713">CE2176-SUM(CE2175,CE2172:CE2173)</f>
        <v>0</v>
      </c>
      <c r="CF2177" s="76">
        <f t="shared" ca="1" si="2713"/>
        <v>0</v>
      </c>
      <c r="CG2177" s="76">
        <f t="shared" ca="1" si="2713"/>
        <v>0</v>
      </c>
      <c r="CH2177" s="76">
        <f t="shared" ca="1" si="2713"/>
        <v>0</v>
      </c>
      <c r="CI2177" s="76">
        <f t="shared" ca="1" si="2713"/>
        <v>0</v>
      </c>
      <c r="CJ2177" s="76">
        <f t="shared" ca="1" si="2713"/>
        <v>0</v>
      </c>
      <c r="CK2177" s="76">
        <f t="shared" ca="1" si="2713"/>
        <v>0</v>
      </c>
      <c r="CL2177" s="76">
        <f t="shared" ref="CL2177" ca="1" si="2714">CL2176-SUM(CL2175,CL2172:CL2173)</f>
        <v>0</v>
      </c>
    </row>
    <row r="2178" spans="2:90" x14ac:dyDescent="0.4">
      <c r="B2178" s="13"/>
      <c r="D2178" t="s">
        <v>766</v>
      </c>
      <c r="E2178" s="8" t="str">
        <f t="shared" si="2692"/>
        <v>2178 SUB-S</v>
      </c>
      <c r="H2178" s="12"/>
      <c r="K2178" s="34"/>
      <c r="L2178" s="34"/>
      <c r="M2178" s="34"/>
      <c r="N2178" s="34"/>
      <c r="O2178" s="34"/>
      <c r="P2178" s="34"/>
      <c r="R2178" s="15"/>
      <c r="S2178" s="76"/>
      <c r="T2178" s="76"/>
      <c r="U2178" s="76"/>
      <c r="V2178" s="76"/>
      <c r="W2178" s="76"/>
      <c r="X2178" s="76"/>
      <c r="Y2178" s="76"/>
      <c r="Z2178" s="76"/>
      <c r="AA2178" s="76"/>
      <c r="AB2178" s="76"/>
      <c r="AC2178" s="76"/>
      <c r="AD2178" s="76"/>
      <c r="AE2178" s="76"/>
      <c r="AF2178" s="76"/>
      <c r="AG2178" s="76"/>
      <c r="AH2178" s="76"/>
      <c r="AI2178" s="76"/>
      <c r="AJ2178" s="76"/>
      <c r="AK2178" s="76"/>
      <c r="AL2178" s="76"/>
      <c r="AM2178" s="76"/>
      <c r="AN2178" s="76"/>
      <c r="AO2178" s="76"/>
      <c r="AP2178" s="76"/>
      <c r="AQ2178" s="76"/>
      <c r="AR2178" s="76"/>
      <c r="AS2178" s="76"/>
      <c r="AT2178" s="76"/>
      <c r="AU2178" s="76"/>
      <c r="AV2178" s="76"/>
      <c r="AW2178" s="76"/>
      <c r="AX2178" s="76"/>
      <c r="AY2178" s="76"/>
      <c r="AZ2178" s="76"/>
      <c r="BA2178" s="76"/>
      <c r="BB2178" s="76"/>
      <c r="BC2178" s="76"/>
      <c r="BD2178" s="76"/>
      <c r="BE2178" s="76"/>
      <c r="BF2178" s="76"/>
      <c r="BG2178" s="76"/>
      <c r="BH2178" s="76"/>
      <c r="BI2178" s="76"/>
      <c r="BJ2178" s="76"/>
      <c r="BK2178" s="76"/>
      <c r="BL2178" s="76"/>
      <c r="BM2178" s="76"/>
      <c r="BN2178" s="76"/>
      <c r="BO2178" s="76"/>
      <c r="BP2178" s="76"/>
      <c r="BQ2178" s="76"/>
      <c r="BR2178" s="76"/>
      <c r="BS2178" s="76"/>
      <c r="BT2178" s="76"/>
      <c r="BU2178" s="76"/>
      <c r="BV2178" s="76"/>
      <c r="BW2178" s="76"/>
      <c r="BX2178" s="76"/>
      <c r="BY2178" s="76"/>
      <c r="BZ2178" s="76"/>
      <c r="CA2178" s="76"/>
      <c r="CB2178" s="76"/>
      <c r="CC2178" s="76"/>
      <c r="CD2178" s="76"/>
      <c r="CE2178" s="76"/>
      <c r="CF2178" s="76"/>
      <c r="CG2178" s="76"/>
      <c r="CH2178" s="76"/>
      <c r="CI2178" s="76"/>
      <c r="CJ2178" s="76"/>
      <c r="CK2178" s="76"/>
      <c r="CL2178" s="76"/>
    </row>
    <row r="2179" spans="2:90" x14ac:dyDescent="0.4">
      <c r="B2179" s="95" t="s">
        <v>75</v>
      </c>
      <c r="D2179" t="s">
        <v>766</v>
      </c>
      <c r="E2179" s="8" t="str">
        <f t="shared" si="2692"/>
        <v>2179 SUB-S</v>
      </c>
      <c r="H2179" s="12"/>
      <c r="I2179" s="60"/>
      <c r="J2179" s="60"/>
      <c r="K2179" s="34"/>
      <c r="L2179" s="34"/>
      <c r="M2179" s="34"/>
      <c r="N2179" s="34"/>
      <c r="O2179" s="34"/>
      <c r="P2179" s="34"/>
      <c r="R2179" s="15"/>
      <c r="S2179" s="76"/>
      <c r="T2179" s="76"/>
      <c r="U2179" s="76"/>
      <c r="V2179" s="76"/>
      <c r="W2179" s="76"/>
      <c r="X2179" s="76"/>
      <c r="Y2179" s="76"/>
      <c r="Z2179" s="76"/>
      <c r="AA2179" s="76"/>
      <c r="AB2179" s="76"/>
      <c r="AC2179" s="76"/>
      <c r="AD2179" s="76"/>
      <c r="AE2179" s="76"/>
      <c r="AF2179" s="76"/>
      <c r="AG2179" s="76"/>
      <c r="AH2179" s="76"/>
      <c r="AI2179" s="76"/>
      <c r="AJ2179" s="76"/>
      <c r="AK2179" s="76"/>
      <c r="AL2179" s="76"/>
      <c r="AM2179" s="76"/>
      <c r="AN2179" s="76"/>
      <c r="AO2179" s="76"/>
      <c r="AP2179" s="76"/>
      <c r="AQ2179" s="76"/>
      <c r="AR2179" s="76"/>
      <c r="AS2179" s="76"/>
      <c r="AT2179" s="76"/>
      <c r="AU2179" s="76"/>
      <c r="AV2179" s="76"/>
      <c r="AW2179" s="76"/>
      <c r="AX2179" s="76"/>
      <c r="AY2179" s="76"/>
      <c r="AZ2179" s="76"/>
      <c r="BA2179" s="76"/>
      <c r="BB2179" s="76"/>
      <c r="BC2179" s="76"/>
      <c r="BD2179" s="76"/>
      <c r="BE2179" s="76"/>
      <c r="BF2179" s="76"/>
      <c r="BG2179" s="76"/>
      <c r="BH2179" s="76"/>
      <c r="BI2179" s="76"/>
      <c r="BJ2179" s="76"/>
      <c r="BK2179" s="76"/>
      <c r="BL2179" s="76"/>
      <c r="BM2179" s="76"/>
      <c r="BN2179" s="76"/>
      <c r="BO2179" s="76"/>
      <c r="BP2179" s="76"/>
      <c r="BQ2179" s="76"/>
      <c r="BR2179" s="76"/>
      <c r="BS2179" s="76"/>
      <c r="BT2179" s="76"/>
      <c r="BU2179" s="76"/>
      <c r="BV2179" s="76"/>
      <c r="BW2179" s="76"/>
      <c r="BX2179" s="76"/>
      <c r="BY2179" s="76"/>
      <c r="BZ2179" s="76"/>
      <c r="CA2179" s="76"/>
      <c r="CB2179" s="76"/>
      <c r="CC2179" s="76"/>
      <c r="CD2179" s="76"/>
      <c r="CE2179" s="76"/>
      <c r="CF2179" s="76"/>
      <c r="CG2179" s="76"/>
      <c r="CH2179" s="76"/>
      <c r="CI2179" s="76"/>
      <c r="CJ2179" s="76"/>
      <c r="CK2179" s="76"/>
      <c r="CL2179" s="76"/>
    </row>
    <row r="2180" spans="2:90" x14ac:dyDescent="0.4">
      <c r="B2180" s="141" t="s">
        <v>77</v>
      </c>
      <c r="D2180" t="s">
        <v>766</v>
      </c>
      <c r="E2180" s="8" t="str">
        <f t="shared" si="2692"/>
        <v>2180 SUB-S</v>
      </c>
      <c r="G2180" t="str">
        <f>E2180</f>
        <v>2180 SUB-S</v>
      </c>
      <c r="H2180" s="12"/>
      <c r="I2180" s="60"/>
      <c r="J2180" s="60"/>
      <c r="K2180" s="18">
        <v>20</v>
      </c>
      <c r="L2180" s="18">
        <v>20</v>
      </c>
      <c r="M2180" s="18">
        <v>20</v>
      </c>
      <c r="N2180" s="18">
        <v>20</v>
      </c>
      <c r="O2180" s="18">
        <v>20</v>
      </c>
      <c r="P2180" s="18">
        <v>20</v>
      </c>
      <c r="R2180" s="19"/>
      <c r="S2180" s="143" cm="1">
        <f t="array" ref="S2180">INDEX($K:$P,ROW(),MATCH(S$3,$K$2:$P$2,0))</f>
        <v>20</v>
      </c>
      <c r="T2180" s="143" cm="1">
        <f t="array" ref="T2180">INDEX($K:$P,ROW(),MATCH(T$3,$K$2:$P$2,0))</f>
        <v>20</v>
      </c>
      <c r="U2180" s="143" cm="1">
        <f t="array" ref="U2180">INDEX($K:$P,ROW(),MATCH(U$3,$K$2:$P$2,0))</f>
        <v>20</v>
      </c>
      <c r="V2180" s="143" cm="1">
        <f t="array" ref="V2180">INDEX($K:$P,ROW(),MATCH(V$3,$K$2:$P$2,0))</f>
        <v>20</v>
      </c>
      <c r="W2180" s="143" cm="1">
        <f t="array" ref="W2180">INDEX($K:$P,ROW(),MATCH(W$3,$K$2:$P$2,0))</f>
        <v>20</v>
      </c>
      <c r="X2180" s="143" cm="1">
        <f t="array" ref="X2180">INDEX($K:$P,ROW(),MATCH(X$3,$K$2:$P$2,0))</f>
        <v>20</v>
      </c>
      <c r="Y2180" s="143" cm="1">
        <f t="array" ref="Y2180">INDEX($K:$P,ROW(),MATCH(Y$3,$K$2:$P$2,0))</f>
        <v>20</v>
      </c>
      <c r="Z2180" s="143" cm="1">
        <f t="array" ref="Z2180">INDEX($K:$P,ROW(),MATCH(Z$3,$K$2:$P$2,0))</f>
        <v>20</v>
      </c>
      <c r="AA2180" s="143" cm="1">
        <f t="array" ref="AA2180">INDEX($K:$P,ROW(),MATCH(AA$3,$K$2:$P$2,0))</f>
        <v>20</v>
      </c>
      <c r="AB2180" s="143" cm="1">
        <f t="array" ref="AB2180">INDEX($K:$P,ROW(),MATCH(AB$3,$K$2:$P$2,0))</f>
        <v>20</v>
      </c>
      <c r="AC2180" s="143" cm="1">
        <f t="array" ref="AC2180">INDEX($K:$P,ROW(),MATCH(AC$3,$K$2:$P$2,0))</f>
        <v>20</v>
      </c>
      <c r="AD2180" s="143" cm="1">
        <f t="array" ref="AD2180">INDEX($K:$P,ROW(),MATCH(AD$3,$K$2:$P$2,0))</f>
        <v>20</v>
      </c>
      <c r="AE2180" s="143" cm="1">
        <f t="array" ref="AE2180">INDEX($K:$P,ROW(),MATCH(AE$3,$K$2:$P$2,0))</f>
        <v>20</v>
      </c>
      <c r="AF2180" s="143" cm="1">
        <f t="array" ref="AF2180">INDEX($K:$P,ROW(),MATCH(AF$3,$K$2:$P$2,0))</f>
        <v>20</v>
      </c>
      <c r="AG2180" s="143" cm="1">
        <f t="array" ref="AG2180">INDEX($K:$P,ROW(),MATCH(AG$3,$K$2:$P$2,0))</f>
        <v>20</v>
      </c>
      <c r="AH2180" s="143" cm="1">
        <f t="array" ref="AH2180">INDEX($K:$P,ROW(),MATCH(AH$3,$K$2:$P$2,0))</f>
        <v>20</v>
      </c>
      <c r="AI2180" s="143" cm="1">
        <f t="array" ref="AI2180">INDEX($K:$P,ROW(),MATCH(AI$3,$K$2:$P$2,0))</f>
        <v>20</v>
      </c>
      <c r="AJ2180" s="143" cm="1">
        <f t="array" ref="AJ2180">INDEX($K:$P,ROW(),MATCH(AJ$3,$K$2:$P$2,0))</f>
        <v>20</v>
      </c>
      <c r="AK2180" s="143" cm="1">
        <f t="array" ref="AK2180">INDEX($K:$P,ROW(),MATCH(AK$3,$K$2:$P$2,0))</f>
        <v>20</v>
      </c>
      <c r="AL2180" s="143" cm="1">
        <f t="array" ref="AL2180">INDEX($K:$P,ROW(),MATCH(AL$3,$K$2:$P$2,0))</f>
        <v>20</v>
      </c>
      <c r="AM2180" s="143" cm="1">
        <f t="array" ref="AM2180">INDEX($K:$P,ROW(),MATCH(AM$3,$K$2:$P$2,0))</f>
        <v>20</v>
      </c>
      <c r="AN2180" s="143" cm="1">
        <f t="array" ref="AN2180">INDEX($K:$P,ROW(),MATCH(AN$3,$K$2:$P$2,0))</f>
        <v>20</v>
      </c>
      <c r="AO2180" s="143" cm="1">
        <f t="array" ref="AO2180">INDEX($K:$P,ROW(),MATCH(AO$3,$K$2:$P$2,0))</f>
        <v>20</v>
      </c>
      <c r="AP2180" s="143" cm="1">
        <f t="array" ref="AP2180">INDEX($K:$P,ROW(),MATCH(AP$3,$K$2:$P$2,0))</f>
        <v>20</v>
      </c>
      <c r="AQ2180" s="143" cm="1">
        <f t="array" ref="AQ2180">INDEX($K:$P,ROW(),MATCH(AQ$3,$K$2:$P$2,0))</f>
        <v>20</v>
      </c>
      <c r="AR2180" s="143" cm="1">
        <f t="array" ref="AR2180">INDEX($K:$P,ROW(),MATCH(AR$3,$K$2:$P$2,0))</f>
        <v>20</v>
      </c>
      <c r="AS2180" s="143" cm="1">
        <f t="array" ref="AS2180">INDEX($K:$P,ROW(),MATCH(AS$3,$K$2:$P$2,0))</f>
        <v>20</v>
      </c>
      <c r="AT2180" s="143" cm="1">
        <f t="array" ref="AT2180">INDEX($K:$P,ROW(),MATCH(AT$3,$K$2:$P$2,0))</f>
        <v>20</v>
      </c>
      <c r="AU2180" s="143" cm="1">
        <f t="array" ref="AU2180">INDEX($K:$P,ROW(),MATCH(AU$3,$K$2:$P$2,0))</f>
        <v>20</v>
      </c>
      <c r="AV2180" s="143" cm="1">
        <f t="array" ref="AV2180">INDEX($K:$P,ROW(),MATCH(AV$3,$K$2:$P$2,0))</f>
        <v>20</v>
      </c>
      <c r="AW2180" s="143" cm="1">
        <f t="array" ref="AW2180">INDEX($K:$P,ROW(),MATCH(AW$3,$K$2:$P$2,0))</f>
        <v>20</v>
      </c>
      <c r="AX2180" s="143" cm="1">
        <f t="array" ref="AX2180">INDEX($K:$P,ROW(),MATCH(AX$3,$K$2:$P$2,0))</f>
        <v>20</v>
      </c>
      <c r="AY2180" s="143" cm="1">
        <f t="array" ref="AY2180">INDEX($K:$P,ROW(),MATCH(AY$3,$K$2:$P$2,0))</f>
        <v>20</v>
      </c>
      <c r="AZ2180" s="143" cm="1">
        <f t="array" ref="AZ2180">INDEX($K:$P,ROW(),MATCH(AZ$3,$K$2:$P$2,0))</f>
        <v>20</v>
      </c>
      <c r="BA2180" s="143" cm="1">
        <f t="array" ref="BA2180">INDEX($K:$P,ROW(),MATCH(BA$3,$K$2:$P$2,0))</f>
        <v>20</v>
      </c>
      <c r="BB2180" s="143" cm="1">
        <f t="array" ref="BB2180">INDEX($K:$P,ROW(),MATCH(BB$3,$K$2:$P$2,0))</f>
        <v>20</v>
      </c>
      <c r="BC2180" s="143" cm="1">
        <f t="array" ref="BC2180">INDEX($K:$P,ROW(),MATCH(BC$3,$K$2:$P$2,0))</f>
        <v>20</v>
      </c>
      <c r="BD2180" s="143" cm="1">
        <f t="array" ref="BD2180">INDEX($K:$P,ROW(),MATCH(BD$3,$K$2:$P$2,0))</f>
        <v>20</v>
      </c>
      <c r="BE2180" s="143" cm="1">
        <f t="array" ref="BE2180">INDEX($K:$P,ROW(),MATCH(BE$3,$K$2:$P$2,0))</f>
        <v>20</v>
      </c>
      <c r="BF2180" s="143" cm="1">
        <f t="array" ref="BF2180">INDEX($K:$P,ROW(),MATCH(BF$3,$K$2:$P$2,0))</f>
        <v>20</v>
      </c>
      <c r="BG2180" s="143" cm="1">
        <f t="array" ref="BG2180">INDEX($K:$P,ROW(),MATCH(BG$3,$K$2:$P$2,0))</f>
        <v>20</v>
      </c>
      <c r="BH2180" s="143" cm="1">
        <f t="array" ref="BH2180">INDEX($K:$P,ROW(),MATCH(BH$3,$K$2:$P$2,0))</f>
        <v>20</v>
      </c>
      <c r="BI2180" s="143" cm="1">
        <f t="array" ref="BI2180">INDEX($K:$P,ROW(),MATCH(BI$3,$K$2:$P$2,0))</f>
        <v>20</v>
      </c>
      <c r="BJ2180" s="143" cm="1">
        <f t="array" ref="BJ2180">INDEX($K:$P,ROW(),MATCH(BJ$3,$K$2:$P$2,0))</f>
        <v>20</v>
      </c>
      <c r="BK2180" s="143" cm="1">
        <f t="array" ref="BK2180">INDEX($K:$P,ROW(),MATCH(BK$3,$K$2:$P$2,0))</f>
        <v>20</v>
      </c>
      <c r="BL2180" s="143" cm="1">
        <f t="array" ref="BL2180">INDEX($K:$P,ROW(),MATCH(BL$3,$K$2:$P$2,0))</f>
        <v>20</v>
      </c>
      <c r="BM2180" s="143" cm="1">
        <f t="array" ref="BM2180">INDEX($K:$P,ROW(),MATCH(BM$3,$K$2:$P$2,0))</f>
        <v>20</v>
      </c>
      <c r="BN2180" s="143" cm="1">
        <f t="array" ref="BN2180">INDEX($K:$P,ROW(),MATCH(BN$3,$K$2:$P$2,0))</f>
        <v>20</v>
      </c>
      <c r="BO2180" s="143" cm="1">
        <f t="array" ref="BO2180">INDEX($K:$P,ROW(),MATCH(BO$3,$K$2:$P$2,0))</f>
        <v>20</v>
      </c>
      <c r="BP2180" s="143" cm="1">
        <f t="array" ref="BP2180">INDEX($K:$P,ROW(),MATCH(BP$3,$K$2:$P$2,0))</f>
        <v>20</v>
      </c>
      <c r="BQ2180" s="143" cm="1">
        <f t="array" ref="BQ2180">INDEX($K:$P,ROW(),MATCH(BQ$3,$K$2:$P$2,0))</f>
        <v>20</v>
      </c>
      <c r="BR2180" s="143" cm="1">
        <f t="array" ref="BR2180">INDEX($K:$P,ROW(),MATCH(BR$3,$K$2:$P$2,0))</f>
        <v>20</v>
      </c>
      <c r="BS2180" s="143" cm="1">
        <f t="array" ref="BS2180">INDEX($K:$P,ROW(),MATCH(BS$3,$K$2:$P$2,0))</f>
        <v>20</v>
      </c>
      <c r="BT2180" s="143" cm="1">
        <f t="array" ref="BT2180">INDEX($K:$P,ROW(),MATCH(BT$3,$K$2:$P$2,0))</f>
        <v>20</v>
      </c>
      <c r="BU2180" s="143" cm="1">
        <f t="array" ref="BU2180">INDEX($K:$P,ROW(),MATCH(BU$3,$K$2:$P$2,0))</f>
        <v>20</v>
      </c>
      <c r="BV2180" s="143" cm="1">
        <f t="array" ref="BV2180">INDEX($K:$P,ROW(),MATCH(BV$3,$K$2:$P$2,0))</f>
        <v>20</v>
      </c>
      <c r="BW2180" s="143" cm="1">
        <f t="array" ref="BW2180">INDEX($K:$P,ROW(),MATCH(BW$3,$K$2:$P$2,0))</f>
        <v>20</v>
      </c>
      <c r="BX2180" s="143" cm="1">
        <f t="array" ref="BX2180">INDEX($K:$P,ROW(),MATCH(BX$3,$K$2:$P$2,0))</f>
        <v>20</v>
      </c>
      <c r="BY2180" s="143" cm="1">
        <f t="array" ref="BY2180">INDEX($K:$P,ROW(),MATCH(BY$3,$K$2:$P$2,0))</f>
        <v>20</v>
      </c>
      <c r="BZ2180" s="143" cm="1">
        <f t="array" ref="BZ2180">INDEX($K:$P,ROW(),MATCH(BZ$3,$K$2:$P$2,0))</f>
        <v>20</v>
      </c>
      <c r="CA2180" s="143" cm="1">
        <f t="array" ref="CA2180">INDEX($K:$P,ROW(),MATCH(CA$3,$K$2:$P$2,0))</f>
        <v>20</v>
      </c>
      <c r="CB2180" s="143" cm="1">
        <f t="array" ref="CB2180">INDEX($K:$P,ROW(),MATCH(CB$3,$K$2:$P$2,0))</f>
        <v>20</v>
      </c>
      <c r="CC2180" s="143" cm="1">
        <f t="array" ref="CC2180">INDEX($K:$P,ROW(),MATCH(CC$3,$K$2:$P$2,0))</f>
        <v>20</v>
      </c>
      <c r="CD2180" s="143" cm="1">
        <f t="array" ref="CD2180">INDEX($K:$P,ROW(),MATCH(CD$3,$K$2:$P$2,0))</f>
        <v>20</v>
      </c>
      <c r="CE2180" s="143" cm="1">
        <f t="array" ref="CE2180">INDEX($K:$P,ROW(),MATCH(CE$3,$K$2:$P$2,0))</f>
        <v>20</v>
      </c>
      <c r="CF2180" s="143" cm="1">
        <f t="array" ref="CF2180">INDEX($K:$P,ROW(),MATCH(CF$3,$K$2:$P$2,0))</f>
        <v>20</v>
      </c>
      <c r="CG2180" s="143" cm="1">
        <f t="array" ref="CG2180">INDEX($K:$P,ROW(),MATCH(CG$3,$K$2:$P$2,0))</f>
        <v>20</v>
      </c>
      <c r="CH2180" s="143" cm="1">
        <f t="array" ref="CH2180">INDEX($K:$P,ROW(),MATCH(CH$3,$K$2:$P$2,0))</f>
        <v>20</v>
      </c>
      <c r="CI2180" s="143" cm="1">
        <f t="array" ref="CI2180">INDEX($K:$P,ROW(),MATCH(CI$3,$K$2:$P$2,0))</f>
        <v>20</v>
      </c>
      <c r="CJ2180" s="143" cm="1">
        <f t="array" ref="CJ2180">INDEX($K:$P,ROW(),MATCH(CJ$3,$K$2:$P$2,0))</f>
        <v>20</v>
      </c>
      <c r="CK2180" s="143" cm="1">
        <f t="array" ref="CK2180">INDEX($K:$P,ROW(),MATCH(CK$3,$K$2:$P$2,0))</f>
        <v>20</v>
      </c>
      <c r="CL2180" s="143" cm="1">
        <f t="array" ref="CL2180">INDEX($K:$P,ROW(),MATCH(CL$3,$K$2:$P$2,0))</f>
        <v>20</v>
      </c>
    </row>
    <row r="2181" spans="2:90" x14ac:dyDescent="0.4">
      <c r="B2181" s="123" t="str">
        <f>"Revenue - "&amp;SUBSTITUTE(B2168,":","")</f>
        <v>Revenue - Subscription revenue - secondary volume driven</v>
      </c>
      <c r="C2181" t="s">
        <v>198</v>
      </c>
      <c r="D2181" t="s">
        <v>766</v>
      </c>
      <c r="E2181" s="8" t="str">
        <f t="shared" si="2692"/>
        <v>2181 SUB-S</v>
      </c>
      <c r="H2181" s="27"/>
      <c r="I2181" s="78"/>
      <c r="J2181" s="78"/>
      <c r="K2181" s="63">
        <f t="shared" ref="K2181:P2181" ca="1" si="2715">SUMIF($3:$3,K$2,2181:2181)</f>
        <v>1368000</v>
      </c>
      <c r="L2181" s="63">
        <f t="shared" ca="1" si="2715"/>
        <v>4104000</v>
      </c>
      <c r="M2181" s="63">
        <f t="shared" ca="1" si="2715"/>
        <v>6840000</v>
      </c>
      <c r="N2181" s="63">
        <f t="shared" ca="1" si="2715"/>
        <v>9576000</v>
      </c>
      <c r="O2181" s="63">
        <f t="shared" ca="1" si="2715"/>
        <v>12312000</v>
      </c>
      <c r="P2181" s="63">
        <f t="shared" ca="1" si="2715"/>
        <v>15048000</v>
      </c>
      <c r="R2181" s="33"/>
      <c r="S2181" s="144">
        <f t="shared" ref="S2181" ca="1" si="2716">S2180*AVERAGE(S2176,S2172)</f>
        <v>9500</v>
      </c>
      <c r="T2181" s="144">
        <f t="shared" ref="T2181:AX2181" ca="1" si="2717">T2180*AVERAGE(T2176,T2172)</f>
        <v>28500</v>
      </c>
      <c r="U2181" s="144">
        <f t="shared" ca="1" si="2717"/>
        <v>47500</v>
      </c>
      <c r="V2181" s="144">
        <f t="shared" ca="1" si="2717"/>
        <v>66500</v>
      </c>
      <c r="W2181" s="144">
        <f t="shared" ca="1" si="2717"/>
        <v>85500</v>
      </c>
      <c r="X2181" s="144">
        <f t="shared" ca="1" si="2717"/>
        <v>104500</v>
      </c>
      <c r="Y2181" s="144">
        <f t="shared" ca="1" si="2717"/>
        <v>123500</v>
      </c>
      <c r="Z2181" s="144">
        <f t="shared" ca="1" si="2717"/>
        <v>142500</v>
      </c>
      <c r="AA2181" s="144">
        <f t="shared" ca="1" si="2717"/>
        <v>161500</v>
      </c>
      <c r="AB2181" s="144">
        <f t="shared" ca="1" si="2717"/>
        <v>180500</v>
      </c>
      <c r="AC2181" s="144">
        <f t="shared" ca="1" si="2717"/>
        <v>199500</v>
      </c>
      <c r="AD2181" s="144">
        <f t="shared" ca="1" si="2717"/>
        <v>218500</v>
      </c>
      <c r="AE2181" s="144">
        <f t="shared" ca="1" si="2717"/>
        <v>237500</v>
      </c>
      <c r="AF2181" s="144">
        <f t="shared" ca="1" si="2717"/>
        <v>256500</v>
      </c>
      <c r="AG2181" s="144">
        <f t="shared" ca="1" si="2717"/>
        <v>275500</v>
      </c>
      <c r="AH2181" s="144">
        <f t="shared" ca="1" si="2717"/>
        <v>294500</v>
      </c>
      <c r="AI2181" s="144">
        <f t="shared" ca="1" si="2717"/>
        <v>313500</v>
      </c>
      <c r="AJ2181" s="144">
        <f t="shared" ca="1" si="2717"/>
        <v>332500</v>
      </c>
      <c r="AK2181" s="144">
        <f t="shared" ca="1" si="2717"/>
        <v>351500</v>
      </c>
      <c r="AL2181" s="144">
        <f t="shared" ca="1" si="2717"/>
        <v>370500</v>
      </c>
      <c r="AM2181" s="144">
        <f t="shared" ca="1" si="2717"/>
        <v>389500</v>
      </c>
      <c r="AN2181" s="144">
        <f t="shared" ca="1" si="2717"/>
        <v>408500</v>
      </c>
      <c r="AO2181" s="144">
        <f t="shared" ca="1" si="2717"/>
        <v>427500</v>
      </c>
      <c r="AP2181" s="144">
        <f t="shared" ca="1" si="2717"/>
        <v>446500</v>
      </c>
      <c r="AQ2181" s="144">
        <f t="shared" ca="1" si="2717"/>
        <v>465500</v>
      </c>
      <c r="AR2181" s="144">
        <f t="shared" ca="1" si="2717"/>
        <v>484500</v>
      </c>
      <c r="AS2181" s="144">
        <f t="shared" ca="1" si="2717"/>
        <v>503500</v>
      </c>
      <c r="AT2181" s="144">
        <f t="shared" ca="1" si="2717"/>
        <v>522500</v>
      </c>
      <c r="AU2181" s="144">
        <f t="shared" ca="1" si="2717"/>
        <v>541500</v>
      </c>
      <c r="AV2181" s="144">
        <f t="shared" ca="1" si="2717"/>
        <v>560500</v>
      </c>
      <c r="AW2181" s="144">
        <f t="shared" ca="1" si="2717"/>
        <v>579500</v>
      </c>
      <c r="AX2181" s="144">
        <f t="shared" ca="1" si="2717"/>
        <v>598500</v>
      </c>
      <c r="AY2181" s="144">
        <f t="shared" ref="AY2181:CD2181" ca="1" si="2718">AY2180*AVERAGE(AY2176,AY2172)</f>
        <v>617500</v>
      </c>
      <c r="AZ2181" s="144">
        <f t="shared" ca="1" si="2718"/>
        <v>636500</v>
      </c>
      <c r="BA2181" s="144">
        <f t="shared" ca="1" si="2718"/>
        <v>655500</v>
      </c>
      <c r="BB2181" s="144">
        <f t="shared" ca="1" si="2718"/>
        <v>674500</v>
      </c>
      <c r="BC2181" s="144">
        <f t="shared" ca="1" si="2718"/>
        <v>693500</v>
      </c>
      <c r="BD2181" s="144">
        <f t="shared" ca="1" si="2718"/>
        <v>712500</v>
      </c>
      <c r="BE2181" s="144">
        <f t="shared" ca="1" si="2718"/>
        <v>731500</v>
      </c>
      <c r="BF2181" s="144">
        <f t="shared" ca="1" si="2718"/>
        <v>750500</v>
      </c>
      <c r="BG2181" s="144">
        <f t="shared" ca="1" si="2718"/>
        <v>769500</v>
      </c>
      <c r="BH2181" s="144">
        <f t="shared" ca="1" si="2718"/>
        <v>788500</v>
      </c>
      <c r="BI2181" s="144">
        <f t="shared" ca="1" si="2718"/>
        <v>807500</v>
      </c>
      <c r="BJ2181" s="144">
        <f t="shared" ca="1" si="2718"/>
        <v>826500</v>
      </c>
      <c r="BK2181" s="144">
        <f t="shared" ca="1" si="2718"/>
        <v>845500</v>
      </c>
      <c r="BL2181" s="144">
        <f t="shared" ca="1" si="2718"/>
        <v>864500</v>
      </c>
      <c r="BM2181" s="144">
        <f t="shared" ca="1" si="2718"/>
        <v>883500</v>
      </c>
      <c r="BN2181" s="144">
        <f t="shared" ca="1" si="2718"/>
        <v>902500</v>
      </c>
      <c r="BO2181" s="144">
        <f t="shared" ca="1" si="2718"/>
        <v>921500</v>
      </c>
      <c r="BP2181" s="144">
        <f t="shared" ca="1" si="2718"/>
        <v>940500</v>
      </c>
      <c r="BQ2181" s="144">
        <f t="shared" ca="1" si="2718"/>
        <v>959500</v>
      </c>
      <c r="BR2181" s="144">
        <f t="shared" ca="1" si="2718"/>
        <v>978500</v>
      </c>
      <c r="BS2181" s="144">
        <f t="shared" ca="1" si="2718"/>
        <v>997500</v>
      </c>
      <c r="BT2181" s="144">
        <f t="shared" ca="1" si="2718"/>
        <v>1016500</v>
      </c>
      <c r="BU2181" s="144">
        <f t="shared" ca="1" si="2718"/>
        <v>1035500</v>
      </c>
      <c r="BV2181" s="144">
        <f t="shared" ca="1" si="2718"/>
        <v>1054500</v>
      </c>
      <c r="BW2181" s="144">
        <f t="shared" ca="1" si="2718"/>
        <v>1073500</v>
      </c>
      <c r="BX2181" s="144">
        <f t="shared" ca="1" si="2718"/>
        <v>1092500</v>
      </c>
      <c r="BY2181" s="144">
        <f t="shared" ca="1" si="2718"/>
        <v>1111500</v>
      </c>
      <c r="BZ2181" s="144">
        <f t="shared" ca="1" si="2718"/>
        <v>1130500</v>
      </c>
      <c r="CA2181" s="144">
        <f t="shared" ca="1" si="2718"/>
        <v>1149500</v>
      </c>
      <c r="CB2181" s="144">
        <f t="shared" ca="1" si="2718"/>
        <v>1168500</v>
      </c>
      <c r="CC2181" s="144">
        <f t="shared" ca="1" si="2718"/>
        <v>1187500</v>
      </c>
      <c r="CD2181" s="144">
        <f t="shared" ca="1" si="2718"/>
        <v>1206500</v>
      </c>
      <c r="CE2181" s="144">
        <f t="shared" ref="CE2181:CK2181" ca="1" si="2719">CE2180*AVERAGE(CE2176,CE2172)</f>
        <v>1225500</v>
      </c>
      <c r="CF2181" s="144">
        <f t="shared" ca="1" si="2719"/>
        <v>1244500</v>
      </c>
      <c r="CG2181" s="144">
        <f t="shared" ca="1" si="2719"/>
        <v>1263500</v>
      </c>
      <c r="CH2181" s="144">
        <f t="shared" ca="1" si="2719"/>
        <v>1282500</v>
      </c>
      <c r="CI2181" s="144">
        <f t="shared" ca="1" si="2719"/>
        <v>1301500</v>
      </c>
      <c r="CJ2181" s="144">
        <f t="shared" ca="1" si="2719"/>
        <v>1320500</v>
      </c>
      <c r="CK2181" s="144">
        <f t="shared" ca="1" si="2719"/>
        <v>1339500</v>
      </c>
      <c r="CL2181" s="144">
        <f t="shared" ref="CL2181" ca="1" si="2720">CL2180*AVERAGE(CL2176,CL2172)</f>
        <v>1358500</v>
      </c>
    </row>
    <row r="2182" spans="2:90" x14ac:dyDescent="0.4">
      <c r="D2182" t="s">
        <v>766</v>
      </c>
      <c r="E2182" s="8" t="str">
        <f t="shared" si="2692"/>
        <v>2182 SUB-S</v>
      </c>
      <c r="G2182" t="s">
        <v>244</v>
      </c>
      <c r="S2182" s="72"/>
      <c r="T2182" s="72"/>
      <c r="U2182" s="72"/>
      <c r="V2182" s="72"/>
      <c r="W2182" s="72"/>
      <c r="X2182" s="72"/>
      <c r="Y2182" s="72"/>
      <c r="Z2182" s="72"/>
      <c r="AA2182" s="72"/>
      <c r="AB2182" s="72"/>
      <c r="AC2182" s="72"/>
      <c r="AD2182" s="72"/>
      <c r="AE2182" s="72"/>
      <c r="AF2182" s="72"/>
      <c r="AG2182" s="72"/>
      <c r="AH2182" s="72"/>
      <c r="AI2182" s="72"/>
      <c r="AJ2182" s="72"/>
      <c r="AK2182" s="72"/>
      <c r="AL2182" s="72"/>
      <c r="AM2182" s="72"/>
      <c r="AN2182" s="72"/>
      <c r="AO2182" s="72"/>
      <c r="AP2182" s="72"/>
      <c r="AQ2182" s="72"/>
      <c r="AR2182" s="72"/>
      <c r="AS2182" s="72"/>
      <c r="AT2182" s="72"/>
      <c r="AU2182" s="72"/>
      <c r="AV2182" s="72"/>
      <c r="AW2182" s="72"/>
      <c r="AX2182" s="72"/>
      <c r="AY2182" s="72"/>
      <c r="AZ2182" s="72"/>
      <c r="BA2182" s="72"/>
      <c r="BB2182" s="72"/>
      <c r="BC2182" s="72"/>
      <c r="BD2182" s="72"/>
      <c r="BE2182" s="72"/>
      <c r="BF2182" s="72"/>
      <c r="BG2182" s="72"/>
      <c r="BH2182" s="72"/>
      <c r="BI2182" s="72"/>
      <c r="BJ2182" s="72"/>
      <c r="BK2182" s="72"/>
      <c r="BL2182" s="72"/>
      <c r="BM2182" s="72"/>
      <c r="BN2182" s="72"/>
      <c r="BO2182" s="72"/>
      <c r="BP2182" s="72"/>
      <c r="BQ2182" s="72"/>
      <c r="BR2182" s="72"/>
      <c r="BS2182" s="72"/>
      <c r="BT2182" s="72"/>
      <c r="BU2182" s="72"/>
      <c r="BV2182" s="72"/>
      <c r="BW2182" s="72"/>
      <c r="BX2182" s="72"/>
      <c r="BY2182" s="72"/>
      <c r="BZ2182" s="72"/>
      <c r="CA2182" s="72"/>
      <c r="CB2182" s="72"/>
      <c r="CC2182" s="72"/>
      <c r="CD2182" s="72"/>
      <c r="CE2182" s="72"/>
      <c r="CF2182" s="72"/>
      <c r="CG2182" s="72"/>
      <c r="CH2182" s="72"/>
      <c r="CI2182" s="72"/>
      <c r="CJ2182" s="72"/>
      <c r="CK2182" s="72"/>
      <c r="CL2182" s="72"/>
    </row>
    <row r="2183" spans="2:90" x14ac:dyDescent="0.4">
      <c r="B2183" s="8" t="str">
        <f>B2160</f>
        <v>(Primary label)</v>
      </c>
      <c r="D2183" t="s">
        <v>766</v>
      </c>
      <c r="E2183" s="8" t="str">
        <f t="shared" si="2692"/>
        <v>2183 SUB-S</v>
      </c>
      <c r="G2183" t="s">
        <v>332</v>
      </c>
      <c r="S2183" s="72"/>
      <c r="T2183" s="72"/>
      <c r="U2183" s="72"/>
      <c r="V2183" s="72"/>
      <c r="W2183" s="72"/>
      <c r="X2183" s="72"/>
      <c r="Y2183" s="72"/>
      <c r="Z2183" s="72"/>
      <c r="AA2183" s="72"/>
      <c r="AB2183" s="72"/>
      <c r="AC2183" s="72"/>
      <c r="AD2183" s="72"/>
      <c r="AE2183" s="72"/>
      <c r="AF2183" s="72"/>
      <c r="AG2183" s="72"/>
      <c r="AH2183" s="72"/>
      <c r="AI2183" s="72"/>
      <c r="AJ2183" s="72"/>
      <c r="AK2183" s="72"/>
      <c r="AL2183" s="72"/>
      <c r="AM2183" s="72"/>
      <c r="AN2183" s="72"/>
      <c r="AO2183" s="72"/>
      <c r="AP2183" s="72"/>
      <c r="AQ2183" s="72"/>
      <c r="AR2183" s="72"/>
      <c r="AS2183" s="72"/>
      <c r="AT2183" s="72"/>
      <c r="AU2183" s="72"/>
      <c r="AV2183" s="72"/>
      <c r="AW2183" s="72"/>
      <c r="AX2183" s="72"/>
      <c r="AY2183" s="72"/>
      <c r="AZ2183" s="72"/>
      <c r="BA2183" s="72"/>
      <c r="BB2183" s="72"/>
      <c r="BC2183" s="72"/>
      <c r="BD2183" s="72"/>
      <c r="BE2183" s="72"/>
      <c r="BF2183" s="72"/>
      <c r="BG2183" s="72"/>
      <c r="BH2183" s="72"/>
      <c r="BI2183" s="72"/>
      <c r="BJ2183" s="72"/>
      <c r="BK2183" s="72"/>
      <c r="BL2183" s="72"/>
      <c r="BM2183" s="72"/>
      <c r="BN2183" s="72"/>
      <c r="BO2183" s="72"/>
      <c r="BP2183" s="72"/>
      <c r="BQ2183" s="72"/>
      <c r="BR2183" s="72"/>
      <c r="BS2183" s="72"/>
      <c r="BT2183" s="72"/>
      <c r="BU2183" s="72"/>
      <c r="BV2183" s="72"/>
      <c r="BW2183" s="72"/>
      <c r="BX2183" s="72"/>
      <c r="BY2183" s="72"/>
      <c r="BZ2183" s="72"/>
      <c r="CA2183" s="72"/>
      <c r="CB2183" s="72"/>
      <c r="CC2183" s="72"/>
      <c r="CD2183" s="72"/>
      <c r="CE2183" s="72"/>
      <c r="CF2183" s="72"/>
      <c r="CG2183" s="72"/>
      <c r="CH2183" s="72"/>
      <c r="CI2183" s="72"/>
      <c r="CJ2183" s="72"/>
      <c r="CK2183" s="72"/>
      <c r="CL2183" s="72"/>
    </row>
    <row r="2184" spans="2:90" x14ac:dyDescent="0.4">
      <c r="B2184" s="8" t="str">
        <f>B2161</f>
        <v>primary unit</v>
      </c>
      <c r="D2184" t="s">
        <v>766</v>
      </c>
      <c r="E2184" s="8" t="str">
        <f>ROW()&amp;" "&amp;D2184</f>
        <v>2184 SUB-S</v>
      </c>
      <c r="G2184" t="s">
        <v>332</v>
      </c>
      <c r="S2184" s="72"/>
      <c r="T2184" s="72"/>
      <c r="U2184" s="72"/>
      <c r="V2184" s="72"/>
      <c r="W2184" s="72"/>
      <c r="X2184" s="72"/>
      <c r="Y2184" s="72"/>
      <c r="Z2184" s="72"/>
      <c r="AA2184" s="72"/>
      <c r="AB2184" s="72"/>
      <c r="AC2184" s="72"/>
      <c r="AD2184" s="72"/>
      <c r="AE2184" s="72"/>
      <c r="AF2184" s="72"/>
      <c r="AG2184" s="72"/>
      <c r="AH2184" s="72"/>
      <c r="AI2184" s="72"/>
      <c r="AJ2184" s="72"/>
      <c r="AK2184" s="72"/>
      <c r="AL2184" s="72"/>
      <c r="AM2184" s="72"/>
      <c r="AN2184" s="72"/>
      <c r="AO2184" s="72"/>
      <c r="AP2184" s="72"/>
      <c r="AQ2184" s="72"/>
      <c r="AR2184" s="72"/>
      <c r="AS2184" s="72"/>
      <c r="AT2184" s="72"/>
      <c r="AU2184" s="72"/>
      <c r="AV2184" s="72"/>
      <c r="AW2184" s="72"/>
      <c r="AX2184" s="72"/>
      <c r="AY2184" s="72"/>
      <c r="AZ2184" s="72"/>
      <c r="BA2184" s="72"/>
      <c r="BB2184" s="72"/>
      <c r="BC2184" s="72"/>
      <c r="BD2184" s="72"/>
      <c r="BE2184" s="72"/>
      <c r="BF2184" s="72"/>
      <c r="BG2184" s="72"/>
      <c r="BH2184" s="72"/>
      <c r="BI2184" s="72"/>
      <c r="BJ2184" s="72"/>
      <c r="BK2184" s="72"/>
      <c r="BL2184" s="72"/>
      <c r="BM2184" s="72"/>
      <c r="BN2184" s="72"/>
      <c r="BO2184" s="72"/>
      <c r="BP2184" s="72"/>
      <c r="BQ2184" s="72"/>
      <c r="BR2184" s="72"/>
      <c r="BS2184" s="72"/>
      <c r="BT2184" s="72"/>
      <c r="BU2184" s="72"/>
      <c r="BV2184" s="72"/>
      <c r="BW2184" s="72"/>
      <c r="BX2184" s="72"/>
      <c r="BY2184" s="72"/>
      <c r="BZ2184" s="72"/>
      <c r="CA2184" s="72"/>
      <c r="CB2184" s="72"/>
      <c r="CC2184" s="72"/>
      <c r="CD2184" s="72"/>
      <c r="CE2184" s="72"/>
      <c r="CF2184" s="72"/>
      <c r="CG2184" s="72"/>
      <c r="CH2184" s="72"/>
      <c r="CI2184" s="72"/>
      <c r="CJ2184" s="72"/>
      <c r="CK2184" s="72"/>
      <c r="CL2184" s="72"/>
    </row>
    <row r="2185" spans="2:90" x14ac:dyDescent="0.4">
      <c r="B2185" s="8" t="str">
        <f>B2162</f>
        <v>Primary revenue driver</v>
      </c>
      <c r="D2185" t="s">
        <v>766</v>
      </c>
      <c r="E2185" s="8" t="str">
        <f t="shared" si="2692"/>
        <v>2185 SUB-S</v>
      </c>
      <c r="G2185" t="s">
        <v>332</v>
      </c>
      <c r="S2185" s="76" t="str">
        <f t="shared" ref="S2185" si="2721">S2162</f>
        <v>S$12</v>
      </c>
      <c r="T2185" s="76" t="str">
        <f t="shared" ref="T2185:AX2185" si="2722">T2162</f>
        <v>T$12</v>
      </c>
      <c r="U2185" s="76" t="str">
        <f t="shared" si="2722"/>
        <v>U$12</v>
      </c>
      <c r="V2185" s="76" t="str">
        <f t="shared" si="2722"/>
        <v>V$12</v>
      </c>
      <c r="W2185" s="76" t="str">
        <f t="shared" si="2722"/>
        <v>W$12</v>
      </c>
      <c r="X2185" s="76" t="str">
        <f t="shared" si="2722"/>
        <v>X$12</v>
      </c>
      <c r="Y2185" s="76" t="str">
        <f t="shared" si="2722"/>
        <v>Y$12</v>
      </c>
      <c r="Z2185" s="76" t="str">
        <f t="shared" si="2722"/>
        <v>Z$12</v>
      </c>
      <c r="AA2185" s="76" t="str">
        <f t="shared" si="2722"/>
        <v>AA$12</v>
      </c>
      <c r="AB2185" s="76" t="str">
        <f t="shared" si="2722"/>
        <v>AB$12</v>
      </c>
      <c r="AC2185" s="76" t="str">
        <f t="shared" si="2722"/>
        <v>AC$12</v>
      </c>
      <c r="AD2185" s="76" t="str">
        <f t="shared" si="2722"/>
        <v>AD$12</v>
      </c>
      <c r="AE2185" s="76" t="str">
        <f t="shared" si="2722"/>
        <v>AE$12</v>
      </c>
      <c r="AF2185" s="76" t="str">
        <f t="shared" si="2722"/>
        <v>AF$12</v>
      </c>
      <c r="AG2185" s="76" t="str">
        <f t="shared" si="2722"/>
        <v>AG$12</v>
      </c>
      <c r="AH2185" s="76" t="str">
        <f t="shared" si="2722"/>
        <v>AH$12</v>
      </c>
      <c r="AI2185" s="76" t="str">
        <f t="shared" si="2722"/>
        <v>AI$12</v>
      </c>
      <c r="AJ2185" s="76" t="str">
        <f t="shared" si="2722"/>
        <v>AJ$12</v>
      </c>
      <c r="AK2185" s="76" t="str">
        <f t="shared" si="2722"/>
        <v>AK$12</v>
      </c>
      <c r="AL2185" s="76" t="str">
        <f t="shared" si="2722"/>
        <v>AL$12</v>
      </c>
      <c r="AM2185" s="76" t="str">
        <f t="shared" si="2722"/>
        <v>AM$12</v>
      </c>
      <c r="AN2185" s="76" t="str">
        <f t="shared" si="2722"/>
        <v>AN$12</v>
      </c>
      <c r="AO2185" s="76" t="str">
        <f t="shared" si="2722"/>
        <v>AO$12</v>
      </c>
      <c r="AP2185" s="76" t="str">
        <f t="shared" si="2722"/>
        <v>AP$12</v>
      </c>
      <c r="AQ2185" s="76" t="str">
        <f t="shared" si="2722"/>
        <v>AQ$12</v>
      </c>
      <c r="AR2185" s="76" t="str">
        <f t="shared" si="2722"/>
        <v>AR$12</v>
      </c>
      <c r="AS2185" s="76" t="str">
        <f t="shared" si="2722"/>
        <v>AS$12</v>
      </c>
      <c r="AT2185" s="76" t="str">
        <f t="shared" si="2722"/>
        <v>AT$12</v>
      </c>
      <c r="AU2185" s="76" t="str">
        <f t="shared" si="2722"/>
        <v>AU$12</v>
      </c>
      <c r="AV2185" s="76" t="str">
        <f t="shared" si="2722"/>
        <v>AV$12</v>
      </c>
      <c r="AW2185" s="76" t="str">
        <f t="shared" si="2722"/>
        <v>AW$12</v>
      </c>
      <c r="AX2185" s="76" t="str">
        <f t="shared" si="2722"/>
        <v>AX$12</v>
      </c>
      <c r="AY2185" s="76" t="str">
        <f t="shared" ref="AY2185:CD2185" si="2723">AY2162</f>
        <v>AY$12</v>
      </c>
      <c r="AZ2185" s="76" t="str">
        <f t="shared" si="2723"/>
        <v>AZ$12</v>
      </c>
      <c r="BA2185" s="76" t="str">
        <f t="shared" si="2723"/>
        <v>BA$12</v>
      </c>
      <c r="BB2185" s="76" t="str">
        <f t="shared" si="2723"/>
        <v>BB$12</v>
      </c>
      <c r="BC2185" s="76" t="str">
        <f t="shared" si="2723"/>
        <v>BC$12</v>
      </c>
      <c r="BD2185" s="76" t="str">
        <f t="shared" si="2723"/>
        <v>BD$12</v>
      </c>
      <c r="BE2185" s="76" t="str">
        <f t="shared" si="2723"/>
        <v>BE$12</v>
      </c>
      <c r="BF2185" s="76" t="str">
        <f t="shared" si="2723"/>
        <v>BF$12</v>
      </c>
      <c r="BG2185" s="76" t="str">
        <f t="shared" si="2723"/>
        <v>BG$12</v>
      </c>
      <c r="BH2185" s="76" t="str">
        <f t="shared" si="2723"/>
        <v>BH$12</v>
      </c>
      <c r="BI2185" s="76" t="str">
        <f t="shared" si="2723"/>
        <v>BI$12</v>
      </c>
      <c r="BJ2185" s="76" t="str">
        <f t="shared" si="2723"/>
        <v>BJ$12</v>
      </c>
      <c r="BK2185" s="76" t="str">
        <f t="shared" si="2723"/>
        <v>BK$12</v>
      </c>
      <c r="BL2185" s="76" t="str">
        <f t="shared" si="2723"/>
        <v>BL$12</v>
      </c>
      <c r="BM2185" s="76" t="str">
        <f t="shared" si="2723"/>
        <v>BM$12</v>
      </c>
      <c r="BN2185" s="76" t="str">
        <f t="shared" si="2723"/>
        <v>BN$12</v>
      </c>
      <c r="BO2185" s="76" t="str">
        <f t="shared" si="2723"/>
        <v>BO$12</v>
      </c>
      <c r="BP2185" s="76" t="str">
        <f t="shared" si="2723"/>
        <v>BP$12</v>
      </c>
      <c r="BQ2185" s="76" t="str">
        <f t="shared" si="2723"/>
        <v>BQ$12</v>
      </c>
      <c r="BR2185" s="76" t="str">
        <f t="shared" si="2723"/>
        <v>BR$12</v>
      </c>
      <c r="BS2185" s="76" t="str">
        <f t="shared" si="2723"/>
        <v>BS$12</v>
      </c>
      <c r="BT2185" s="76" t="str">
        <f t="shared" si="2723"/>
        <v>BT$12</v>
      </c>
      <c r="BU2185" s="76" t="str">
        <f t="shared" si="2723"/>
        <v>BU$12</v>
      </c>
      <c r="BV2185" s="76" t="str">
        <f t="shared" si="2723"/>
        <v>BV$12</v>
      </c>
      <c r="BW2185" s="76" t="str">
        <f t="shared" si="2723"/>
        <v>BW$12</v>
      </c>
      <c r="BX2185" s="76" t="str">
        <f t="shared" si="2723"/>
        <v>BX$12</v>
      </c>
      <c r="BY2185" s="76" t="str">
        <f t="shared" si="2723"/>
        <v>BY$12</v>
      </c>
      <c r="BZ2185" s="76" t="str">
        <f t="shared" si="2723"/>
        <v>BZ$12</v>
      </c>
      <c r="CA2185" s="76" t="str">
        <f t="shared" si="2723"/>
        <v>CA$12</v>
      </c>
      <c r="CB2185" s="76" t="str">
        <f t="shared" si="2723"/>
        <v>CB$12</v>
      </c>
      <c r="CC2185" s="76" t="str">
        <f t="shared" si="2723"/>
        <v>CC$12</v>
      </c>
      <c r="CD2185" s="76" t="str">
        <f t="shared" si="2723"/>
        <v>CD$12</v>
      </c>
      <c r="CE2185" s="76" t="str">
        <f t="shared" ref="CE2185:CK2185" si="2724">CE2162</f>
        <v>CE$12</v>
      </c>
      <c r="CF2185" s="76" t="str">
        <f t="shared" si="2724"/>
        <v>CF$12</v>
      </c>
      <c r="CG2185" s="76" t="str">
        <f t="shared" si="2724"/>
        <v>CG$12</v>
      </c>
      <c r="CH2185" s="76" t="str">
        <f t="shared" si="2724"/>
        <v>CH$12</v>
      </c>
      <c r="CI2185" s="76" t="str">
        <f t="shared" si="2724"/>
        <v>CI$12</v>
      </c>
      <c r="CJ2185" s="76" t="str">
        <f t="shared" si="2724"/>
        <v>CJ$12</v>
      </c>
      <c r="CK2185" s="76" t="str">
        <f t="shared" si="2724"/>
        <v>CK$12</v>
      </c>
      <c r="CL2185" s="76" t="str">
        <f t="shared" ref="CL2185" si="2725">CL2162</f>
        <v>CL$12</v>
      </c>
    </row>
    <row r="2186" spans="2:90" x14ac:dyDescent="0.4">
      <c r="B2186" s="8" t="str">
        <f>B2163</f>
        <v>Primary volume driver</v>
      </c>
      <c r="D2186" t="s">
        <v>766</v>
      </c>
      <c r="E2186" s="8" t="str">
        <f t="shared" si="2692"/>
        <v>2186 SUB-S</v>
      </c>
      <c r="G2186" t="s">
        <v>332</v>
      </c>
      <c r="H2186" s="12"/>
      <c r="I2186" s="60"/>
      <c r="J2186" s="60"/>
      <c r="K2186" s="34"/>
      <c r="L2186" s="34"/>
      <c r="M2186" s="34"/>
      <c r="N2186" s="34"/>
      <c r="O2186" s="34"/>
      <c r="P2186" s="34"/>
      <c r="R2186" s="15"/>
      <c r="S2186" s="76" t="str">
        <f t="shared" ref="S2186" si="2726">S2163</f>
        <v>S$13</v>
      </c>
      <c r="T2186" s="76" t="str">
        <f t="shared" ref="T2186:AX2186" si="2727">T2163</f>
        <v>T$13</v>
      </c>
      <c r="U2186" s="76" t="str">
        <f t="shared" si="2727"/>
        <v>U$13</v>
      </c>
      <c r="V2186" s="76" t="str">
        <f t="shared" si="2727"/>
        <v>V$13</v>
      </c>
      <c r="W2186" s="76" t="str">
        <f t="shared" si="2727"/>
        <v>W$13</v>
      </c>
      <c r="X2186" s="76" t="str">
        <f t="shared" si="2727"/>
        <v>X$13</v>
      </c>
      <c r="Y2186" s="76" t="str">
        <f t="shared" si="2727"/>
        <v>Y$13</v>
      </c>
      <c r="Z2186" s="76" t="str">
        <f t="shared" si="2727"/>
        <v>Z$13</v>
      </c>
      <c r="AA2186" s="76" t="str">
        <f t="shared" si="2727"/>
        <v>AA$13</v>
      </c>
      <c r="AB2186" s="76" t="str">
        <f t="shared" si="2727"/>
        <v>AB$13</v>
      </c>
      <c r="AC2186" s="76" t="str">
        <f t="shared" si="2727"/>
        <v>AC$13</v>
      </c>
      <c r="AD2186" s="76" t="str">
        <f t="shared" si="2727"/>
        <v>AD$13</v>
      </c>
      <c r="AE2186" s="76" t="str">
        <f t="shared" si="2727"/>
        <v>AE$13</v>
      </c>
      <c r="AF2186" s="76" t="str">
        <f t="shared" si="2727"/>
        <v>AF$13</v>
      </c>
      <c r="AG2186" s="76" t="str">
        <f t="shared" si="2727"/>
        <v>AG$13</v>
      </c>
      <c r="AH2186" s="76" t="str">
        <f t="shared" si="2727"/>
        <v>AH$13</v>
      </c>
      <c r="AI2186" s="76" t="str">
        <f t="shared" si="2727"/>
        <v>AI$13</v>
      </c>
      <c r="AJ2186" s="76" t="str">
        <f t="shared" si="2727"/>
        <v>AJ$13</v>
      </c>
      <c r="AK2186" s="76" t="str">
        <f t="shared" si="2727"/>
        <v>AK$13</v>
      </c>
      <c r="AL2186" s="76" t="str">
        <f t="shared" si="2727"/>
        <v>AL$13</v>
      </c>
      <c r="AM2186" s="76" t="str">
        <f t="shared" si="2727"/>
        <v>AM$13</v>
      </c>
      <c r="AN2186" s="76" t="str">
        <f t="shared" si="2727"/>
        <v>AN$13</v>
      </c>
      <c r="AO2186" s="76" t="str">
        <f t="shared" si="2727"/>
        <v>AO$13</v>
      </c>
      <c r="AP2186" s="76" t="str">
        <f t="shared" si="2727"/>
        <v>AP$13</v>
      </c>
      <c r="AQ2186" s="76" t="str">
        <f t="shared" si="2727"/>
        <v>AQ$13</v>
      </c>
      <c r="AR2186" s="76" t="str">
        <f t="shared" si="2727"/>
        <v>AR$13</v>
      </c>
      <c r="AS2186" s="76" t="str">
        <f t="shared" si="2727"/>
        <v>AS$13</v>
      </c>
      <c r="AT2186" s="76" t="str">
        <f t="shared" si="2727"/>
        <v>AT$13</v>
      </c>
      <c r="AU2186" s="76" t="str">
        <f t="shared" si="2727"/>
        <v>AU$13</v>
      </c>
      <c r="AV2186" s="76" t="str">
        <f t="shared" si="2727"/>
        <v>AV$13</v>
      </c>
      <c r="AW2186" s="76" t="str">
        <f t="shared" si="2727"/>
        <v>AW$13</v>
      </c>
      <c r="AX2186" s="76" t="str">
        <f t="shared" si="2727"/>
        <v>AX$13</v>
      </c>
      <c r="AY2186" s="76" t="str">
        <f t="shared" ref="AY2186:CD2186" si="2728">AY2163</f>
        <v>AY$13</v>
      </c>
      <c r="AZ2186" s="76" t="str">
        <f t="shared" si="2728"/>
        <v>AZ$13</v>
      </c>
      <c r="BA2186" s="76" t="str">
        <f t="shared" si="2728"/>
        <v>BA$13</v>
      </c>
      <c r="BB2186" s="76" t="str">
        <f t="shared" si="2728"/>
        <v>BB$13</v>
      </c>
      <c r="BC2186" s="76" t="str">
        <f t="shared" si="2728"/>
        <v>BC$13</v>
      </c>
      <c r="BD2186" s="76" t="str">
        <f t="shared" si="2728"/>
        <v>BD$13</v>
      </c>
      <c r="BE2186" s="76" t="str">
        <f t="shared" si="2728"/>
        <v>BE$13</v>
      </c>
      <c r="BF2186" s="76" t="str">
        <f t="shared" si="2728"/>
        <v>BF$13</v>
      </c>
      <c r="BG2186" s="76" t="str">
        <f t="shared" si="2728"/>
        <v>BG$13</v>
      </c>
      <c r="BH2186" s="76" t="str">
        <f t="shared" si="2728"/>
        <v>BH$13</v>
      </c>
      <c r="BI2186" s="76" t="str">
        <f t="shared" si="2728"/>
        <v>BI$13</v>
      </c>
      <c r="BJ2186" s="76" t="str">
        <f t="shared" si="2728"/>
        <v>BJ$13</v>
      </c>
      <c r="BK2186" s="76" t="str">
        <f t="shared" si="2728"/>
        <v>BK$13</v>
      </c>
      <c r="BL2186" s="76" t="str">
        <f t="shared" si="2728"/>
        <v>BL$13</v>
      </c>
      <c r="BM2186" s="76" t="str">
        <f t="shared" si="2728"/>
        <v>BM$13</v>
      </c>
      <c r="BN2186" s="76" t="str">
        <f t="shared" si="2728"/>
        <v>BN$13</v>
      </c>
      <c r="BO2186" s="76" t="str">
        <f t="shared" si="2728"/>
        <v>BO$13</v>
      </c>
      <c r="BP2186" s="76" t="str">
        <f t="shared" si="2728"/>
        <v>BP$13</v>
      </c>
      <c r="BQ2186" s="76" t="str">
        <f t="shared" si="2728"/>
        <v>BQ$13</v>
      </c>
      <c r="BR2186" s="76" t="str">
        <f t="shared" si="2728"/>
        <v>BR$13</v>
      </c>
      <c r="BS2186" s="76" t="str">
        <f t="shared" si="2728"/>
        <v>BS$13</v>
      </c>
      <c r="BT2186" s="76" t="str">
        <f t="shared" si="2728"/>
        <v>BT$13</v>
      </c>
      <c r="BU2186" s="76" t="str">
        <f t="shared" si="2728"/>
        <v>BU$13</v>
      </c>
      <c r="BV2186" s="76" t="str">
        <f t="shared" si="2728"/>
        <v>BV$13</v>
      </c>
      <c r="BW2186" s="76" t="str">
        <f t="shared" si="2728"/>
        <v>BW$13</v>
      </c>
      <c r="BX2186" s="76" t="str">
        <f t="shared" si="2728"/>
        <v>BX$13</v>
      </c>
      <c r="BY2186" s="76" t="str">
        <f t="shared" si="2728"/>
        <v>BY$13</v>
      </c>
      <c r="BZ2186" s="76" t="str">
        <f t="shared" si="2728"/>
        <v>BZ$13</v>
      </c>
      <c r="CA2186" s="76" t="str">
        <f t="shared" si="2728"/>
        <v>CA$13</v>
      </c>
      <c r="CB2186" s="76" t="str">
        <f t="shared" si="2728"/>
        <v>CB$13</v>
      </c>
      <c r="CC2186" s="76" t="str">
        <f t="shared" si="2728"/>
        <v>CC$13</v>
      </c>
      <c r="CD2186" s="76" t="str">
        <f t="shared" si="2728"/>
        <v>CD$13</v>
      </c>
      <c r="CE2186" s="76" t="str">
        <f t="shared" ref="CE2186:CK2186" si="2729">CE2163</f>
        <v>CE$13</v>
      </c>
      <c r="CF2186" s="76" t="str">
        <f t="shared" si="2729"/>
        <v>CF$13</v>
      </c>
      <c r="CG2186" s="76" t="str">
        <f t="shared" si="2729"/>
        <v>CG$13</v>
      </c>
      <c r="CH2186" s="76" t="str">
        <f t="shared" si="2729"/>
        <v>CH$13</v>
      </c>
      <c r="CI2186" s="76" t="str">
        <f t="shared" si="2729"/>
        <v>CI$13</v>
      </c>
      <c r="CJ2186" s="76" t="str">
        <f t="shared" si="2729"/>
        <v>CJ$13</v>
      </c>
      <c r="CK2186" s="76" t="str">
        <f t="shared" si="2729"/>
        <v>CK$13</v>
      </c>
      <c r="CL2186" s="76" t="str">
        <f t="shared" ref="CL2186" si="2730">CL2163</f>
        <v>CL$13</v>
      </c>
    </row>
    <row r="2187" spans="2:90" x14ac:dyDescent="0.4">
      <c r="B2187" s="89" t="str">
        <f>B2168</f>
        <v>Subscription revenue - secondary volume driven:</v>
      </c>
      <c r="D2187" t="s">
        <v>766</v>
      </c>
      <c r="E2187" s="8" t="str">
        <f t="shared" si="2692"/>
        <v>2187 SUB-S</v>
      </c>
      <c r="G2187" t="s">
        <v>332</v>
      </c>
      <c r="H2187" s="12"/>
      <c r="I2187" s="60"/>
      <c r="J2187" s="60"/>
      <c r="K2187" s="15"/>
      <c r="L2187" s="15"/>
      <c r="M2187" s="15"/>
      <c r="N2187" s="15"/>
      <c r="O2187" s="15"/>
      <c r="P2187" s="15"/>
      <c r="R2187" s="15"/>
      <c r="S2187" s="76">
        <f t="shared" ref="S2187" si="2731">S2164</f>
        <v>0</v>
      </c>
      <c r="T2187" s="76">
        <f t="shared" ref="T2187:AX2187" si="2732">T2164</f>
        <v>0</v>
      </c>
      <c r="U2187" s="76">
        <f t="shared" si="2732"/>
        <v>0</v>
      </c>
      <c r="V2187" s="76">
        <f t="shared" si="2732"/>
        <v>0</v>
      </c>
      <c r="W2187" s="76">
        <f t="shared" si="2732"/>
        <v>0</v>
      </c>
      <c r="X2187" s="76">
        <f t="shared" si="2732"/>
        <v>0</v>
      </c>
      <c r="Y2187" s="76">
        <f t="shared" si="2732"/>
        <v>0</v>
      </c>
      <c r="Z2187" s="76">
        <f t="shared" si="2732"/>
        <v>0</v>
      </c>
      <c r="AA2187" s="76">
        <f t="shared" si="2732"/>
        <v>0</v>
      </c>
      <c r="AB2187" s="76">
        <f t="shared" si="2732"/>
        <v>0</v>
      </c>
      <c r="AC2187" s="76">
        <f t="shared" si="2732"/>
        <v>0</v>
      </c>
      <c r="AD2187" s="76">
        <f t="shared" si="2732"/>
        <v>0</v>
      </c>
      <c r="AE2187" s="76">
        <f t="shared" si="2732"/>
        <v>0</v>
      </c>
      <c r="AF2187" s="76">
        <f t="shared" si="2732"/>
        <v>0</v>
      </c>
      <c r="AG2187" s="76">
        <f t="shared" si="2732"/>
        <v>0</v>
      </c>
      <c r="AH2187" s="76">
        <f t="shared" si="2732"/>
        <v>0</v>
      </c>
      <c r="AI2187" s="76">
        <f t="shared" si="2732"/>
        <v>0</v>
      </c>
      <c r="AJ2187" s="76">
        <f t="shared" si="2732"/>
        <v>0</v>
      </c>
      <c r="AK2187" s="76">
        <f t="shared" si="2732"/>
        <v>0</v>
      </c>
      <c r="AL2187" s="76">
        <f t="shared" si="2732"/>
        <v>0</v>
      </c>
      <c r="AM2187" s="76">
        <f t="shared" si="2732"/>
        <v>0</v>
      </c>
      <c r="AN2187" s="76">
        <f t="shared" si="2732"/>
        <v>0</v>
      </c>
      <c r="AO2187" s="76">
        <f t="shared" si="2732"/>
        <v>0</v>
      </c>
      <c r="AP2187" s="76">
        <f t="shared" si="2732"/>
        <v>0</v>
      </c>
      <c r="AQ2187" s="76">
        <f t="shared" si="2732"/>
        <v>0</v>
      </c>
      <c r="AR2187" s="76">
        <f t="shared" si="2732"/>
        <v>0</v>
      </c>
      <c r="AS2187" s="76">
        <f t="shared" si="2732"/>
        <v>0</v>
      </c>
      <c r="AT2187" s="76">
        <f t="shared" si="2732"/>
        <v>0</v>
      </c>
      <c r="AU2187" s="76">
        <f t="shared" si="2732"/>
        <v>0</v>
      </c>
      <c r="AV2187" s="76">
        <f t="shared" si="2732"/>
        <v>0</v>
      </c>
      <c r="AW2187" s="76">
        <f t="shared" si="2732"/>
        <v>0</v>
      </c>
      <c r="AX2187" s="76">
        <f t="shared" si="2732"/>
        <v>0</v>
      </c>
      <c r="AY2187" s="76">
        <f t="shared" ref="AY2187:CD2187" si="2733">AY2164</f>
        <v>0</v>
      </c>
      <c r="AZ2187" s="76">
        <f t="shared" si="2733"/>
        <v>0</v>
      </c>
      <c r="BA2187" s="76">
        <f t="shared" si="2733"/>
        <v>0</v>
      </c>
      <c r="BB2187" s="76">
        <f t="shared" si="2733"/>
        <v>0</v>
      </c>
      <c r="BC2187" s="76">
        <f t="shared" si="2733"/>
        <v>0</v>
      </c>
      <c r="BD2187" s="76">
        <f t="shared" si="2733"/>
        <v>0</v>
      </c>
      <c r="BE2187" s="76">
        <f t="shared" si="2733"/>
        <v>0</v>
      </c>
      <c r="BF2187" s="76">
        <f t="shared" si="2733"/>
        <v>0</v>
      </c>
      <c r="BG2187" s="76">
        <f t="shared" si="2733"/>
        <v>0</v>
      </c>
      <c r="BH2187" s="76">
        <f t="shared" si="2733"/>
        <v>0</v>
      </c>
      <c r="BI2187" s="76">
        <f t="shared" si="2733"/>
        <v>0</v>
      </c>
      <c r="BJ2187" s="76">
        <f t="shared" si="2733"/>
        <v>0</v>
      </c>
      <c r="BK2187" s="76">
        <f t="shared" si="2733"/>
        <v>0</v>
      </c>
      <c r="BL2187" s="76">
        <f t="shared" si="2733"/>
        <v>0</v>
      </c>
      <c r="BM2187" s="76">
        <f t="shared" si="2733"/>
        <v>0</v>
      </c>
      <c r="BN2187" s="76">
        <f t="shared" si="2733"/>
        <v>0</v>
      </c>
      <c r="BO2187" s="76">
        <f t="shared" si="2733"/>
        <v>0</v>
      </c>
      <c r="BP2187" s="76">
        <f t="shared" si="2733"/>
        <v>0</v>
      </c>
      <c r="BQ2187" s="76">
        <f t="shared" si="2733"/>
        <v>0</v>
      </c>
      <c r="BR2187" s="76">
        <f t="shared" si="2733"/>
        <v>0</v>
      </c>
      <c r="BS2187" s="76">
        <f t="shared" si="2733"/>
        <v>0</v>
      </c>
      <c r="BT2187" s="76">
        <f t="shared" si="2733"/>
        <v>0</v>
      </c>
      <c r="BU2187" s="76">
        <f t="shared" si="2733"/>
        <v>0</v>
      </c>
      <c r="BV2187" s="76">
        <f t="shared" si="2733"/>
        <v>0</v>
      </c>
      <c r="BW2187" s="76">
        <f t="shared" si="2733"/>
        <v>0</v>
      </c>
      <c r="BX2187" s="76">
        <f t="shared" si="2733"/>
        <v>0</v>
      </c>
      <c r="BY2187" s="76">
        <f t="shared" si="2733"/>
        <v>0</v>
      </c>
      <c r="BZ2187" s="76">
        <f t="shared" si="2733"/>
        <v>0</v>
      </c>
      <c r="CA2187" s="76">
        <f t="shared" si="2733"/>
        <v>0</v>
      </c>
      <c r="CB2187" s="76">
        <f t="shared" si="2733"/>
        <v>0</v>
      </c>
      <c r="CC2187" s="76">
        <f t="shared" si="2733"/>
        <v>0</v>
      </c>
      <c r="CD2187" s="76">
        <f t="shared" si="2733"/>
        <v>0</v>
      </c>
      <c r="CE2187" s="76">
        <f t="shared" ref="CE2187:CK2187" si="2734">CE2164</f>
        <v>0</v>
      </c>
      <c r="CF2187" s="76">
        <f t="shared" si="2734"/>
        <v>0</v>
      </c>
      <c r="CG2187" s="76">
        <f t="shared" si="2734"/>
        <v>0</v>
      </c>
      <c r="CH2187" s="76">
        <f t="shared" si="2734"/>
        <v>0</v>
      </c>
      <c r="CI2187" s="76">
        <f t="shared" si="2734"/>
        <v>0</v>
      </c>
      <c r="CJ2187" s="76">
        <f t="shared" si="2734"/>
        <v>0</v>
      </c>
      <c r="CK2187" s="76">
        <f t="shared" si="2734"/>
        <v>0</v>
      </c>
      <c r="CL2187" s="76">
        <f t="shared" ref="CL2187" si="2735">CL2164</f>
        <v>0</v>
      </c>
    </row>
    <row r="2188" spans="2:90" x14ac:dyDescent="0.4">
      <c r="B2188" s="235" t="str">
        <f>IFERROR(SUBSTITUTE(TRIM(MID(B2168, SEARCH("-", B2168) + 1, LEN(B2168))),":",""),"no unit")</f>
        <v>secondary volume driven</v>
      </c>
      <c r="D2188" t="s">
        <v>766</v>
      </c>
      <c r="E2188" s="8" t="str">
        <f t="shared" ref="E2188" si="2736">ROW()&amp;" "&amp;D2188</f>
        <v>2188 SUB-S</v>
      </c>
      <c r="G2188" t="s">
        <v>332</v>
      </c>
      <c r="H2188" s="12"/>
      <c r="I2188" s="60"/>
      <c r="J2188" s="60"/>
      <c r="K2188" s="15"/>
      <c r="L2188" s="15"/>
      <c r="M2188" s="15"/>
      <c r="N2188" s="15"/>
      <c r="O2188" s="15"/>
      <c r="P2188" s="15"/>
      <c r="R2188" s="15"/>
      <c r="S2188" s="76"/>
      <c r="T2188" s="76"/>
      <c r="U2188" s="76"/>
      <c r="V2188" s="76"/>
      <c r="W2188" s="76"/>
      <c r="X2188" s="76"/>
      <c r="Y2188" s="76"/>
      <c r="Z2188" s="76"/>
      <c r="AA2188" s="76"/>
      <c r="AB2188" s="76"/>
      <c r="AC2188" s="76"/>
      <c r="AD2188" s="76"/>
      <c r="AE2188" s="76"/>
      <c r="AF2188" s="76"/>
      <c r="AG2188" s="76"/>
      <c r="AH2188" s="76"/>
      <c r="AI2188" s="76"/>
      <c r="AJ2188" s="76"/>
      <c r="AK2188" s="76"/>
      <c r="AL2188" s="76"/>
      <c r="AM2188" s="76"/>
      <c r="AN2188" s="76"/>
      <c r="AO2188" s="76"/>
      <c r="AP2188" s="76"/>
      <c r="AQ2188" s="76"/>
      <c r="AR2188" s="76"/>
      <c r="AS2188" s="76"/>
      <c r="AT2188" s="76"/>
      <c r="AU2188" s="76"/>
      <c r="AV2188" s="76"/>
      <c r="AW2188" s="76"/>
      <c r="AX2188" s="76"/>
      <c r="AY2188" s="76"/>
      <c r="AZ2188" s="76"/>
      <c r="BA2188" s="76"/>
      <c r="BB2188" s="76"/>
      <c r="BC2188" s="76"/>
      <c r="BD2188" s="76"/>
      <c r="BE2188" s="76"/>
      <c r="BF2188" s="76"/>
      <c r="BG2188" s="76"/>
      <c r="BH2188" s="76"/>
      <c r="BI2188" s="76"/>
      <c r="BJ2188" s="76"/>
      <c r="BK2188" s="76"/>
      <c r="BL2188" s="76"/>
      <c r="BM2188" s="76"/>
      <c r="BN2188" s="76"/>
      <c r="BO2188" s="76"/>
      <c r="BP2188" s="76"/>
      <c r="BQ2188" s="76"/>
      <c r="BR2188" s="76"/>
      <c r="BS2188" s="76"/>
      <c r="BT2188" s="76"/>
      <c r="BU2188" s="76"/>
      <c r="BV2188" s="76"/>
      <c r="BW2188" s="76"/>
      <c r="BX2188" s="76"/>
      <c r="BY2188" s="76"/>
      <c r="BZ2188" s="76"/>
      <c r="CA2188" s="76"/>
      <c r="CB2188" s="76"/>
      <c r="CC2188" s="76"/>
      <c r="CD2188" s="76"/>
      <c r="CE2188" s="76"/>
      <c r="CF2188" s="76"/>
      <c r="CG2188" s="76"/>
      <c r="CH2188" s="76"/>
      <c r="CI2188" s="76"/>
      <c r="CJ2188" s="76"/>
      <c r="CK2188" s="76"/>
      <c r="CL2188" s="76"/>
    </row>
    <row r="2189" spans="2:90" x14ac:dyDescent="0.4">
      <c r="B2189" s="8" t="str">
        <f>B2166</f>
        <v>Secondary revenue driver</v>
      </c>
      <c r="D2189" t="s">
        <v>766</v>
      </c>
      <c r="E2189" s="8" t="str">
        <f t="shared" si="2692"/>
        <v>2189 SUB-S</v>
      </c>
      <c r="G2189" t="s">
        <v>332</v>
      </c>
      <c r="H2189" s="12"/>
      <c r="I2189" s="60"/>
      <c r="J2189" s="60"/>
      <c r="K2189" s="15"/>
      <c r="L2189" s="15"/>
      <c r="M2189" s="15"/>
      <c r="N2189" s="15"/>
      <c r="O2189" s="15"/>
      <c r="P2189" s="15"/>
      <c r="R2189" s="15"/>
      <c r="S2189" s="199" t="str">
        <f t="shared" ref="S2189" si="2737">ADDRESS(ROW(S2181),COLUMN(S2181),2)</f>
        <v>S$2181</v>
      </c>
      <c r="T2189" s="199" t="str">
        <f t="shared" ref="T2189:CE2189" si="2738">ADDRESS(ROW(T2181),COLUMN(T2181),2)</f>
        <v>T$2181</v>
      </c>
      <c r="U2189" s="199" t="str">
        <f t="shared" si="2738"/>
        <v>U$2181</v>
      </c>
      <c r="V2189" s="199" t="str">
        <f t="shared" si="2738"/>
        <v>V$2181</v>
      </c>
      <c r="W2189" s="199" t="str">
        <f t="shared" si="2738"/>
        <v>W$2181</v>
      </c>
      <c r="X2189" s="199" t="str">
        <f t="shared" si="2738"/>
        <v>X$2181</v>
      </c>
      <c r="Y2189" s="199" t="str">
        <f t="shared" si="2738"/>
        <v>Y$2181</v>
      </c>
      <c r="Z2189" s="199" t="str">
        <f t="shared" si="2738"/>
        <v>Z$2181</v>
      </c>
      <c r="AA2189" s="199" t="str">
        <f t="shared" si="2738"/>
        <v>AA$2181</v>
      </c>
      <c r="AB2189" s="199" t="str">
        <f t="shared" si="2738"/>
        <v>AB$2181</v>
      </c>
      <c r="AC2189" s="199" t="str">
        <f t="shared" si="2738"/>
        <v>AC$2181</v>
      </c>
      <c r="AD2189" s="199" t="str">
        <f t="shared" si="2738"/>
        <v>AD$2181</v>
      </c>
      <c r="AE2189" s="199" t="str">
        <f t="shared" si="2738"/>
        <v>AE$2181</v>
      </c>
      <c r="AF2189" s="199" t="str">
        <f t="shared" si="2738"/>
        <v>AF$2181</v>
      </c>
      <c r="AG2189" s="199" t="str">
        <f t="shared" si="2738"/>
        <v>AG$2181</v>
      </c>
      <c r="AH2189" s="199" t="str">
        <f t="shared" si="2738"/>
        <v>AH$2181</v>
      </c>
      <c r="AI2189" s="199" t="str">
        <f t="shared" si="2738"/>
        <v>AI$2181</v>
      </c>
      <c r="AJ2189" s="199" t="str">
        <f t="shared" si="2738"/>
        <v>AJ$2181</v>
      </c>
      <c r="AK2189" s="199" t="str">
        <f t="shared" si="2738"/>
        <v>AK$2181</v>
      </c>
      <c r="AL2189" s="199" t="str">
        <f t="shared" si="2738"/>
        <v>AL$2181</v>
      </c>
      <c r="AM2189" s="199" t="str">
        <f t="shared" si="2738"/>
        <v>AM$2181</v>
      </c>
      <c r="AN2189" s="199" t="str">
        <f t="shared" si="2738"/>
        <v>AN$2181</v>
      </c>
      <c r="AO2189" s="199" t="str">
        <f t="shared" si="2738"/>
        <v>AO$2181</v>
      </c>
      <c r="AP2189" s="199" t="str">
        <f t="shared" si="2738"/>
        <v>AP$2181</v>
      </c>
      <c r="AQ2189" s="199" t="str">
        <f t="shared" si="2738"/>
        <v>AQ$2181</v>
      </c>
      <c r="AR2189" s="199" t="str">
        <f t="shared" si="2738"/>
        <v>AR$2181</v>
      </c>
      <c r="AS2189" s="199" t="str">
        <f t="shared" si="2738"/>
        <v>AS$2181</v>
      </c>
      <c r="AT2189" s="199" t="str">
        <f t="shared" si="2738"/>
        <v>AT$2181</v>
      </c>
      <c r="AU2189" s="199" t="str">
        <f t="shared" si="2738"/>
        <v>AU$2181</v>
      </c>
      <c r="AV2189" s="199" t="str">
        <f t="shared" si="2738"/>
        <v>AV$2181</v>
      </c>
      <c r="AW2189" s="199" t="str">
        <f t="shared" si="2738"/>
        <v>AW$2181</v>
      </c>
      <c r="AX2189" s="199" t="str">
        <f t="shared" si="2738"/>
        <v>AX$2181</v>
      </c>
      <c r="AY2189" s="199" t="str">
        <f t="shared" si="2738"/>
        <v>AY$2181</v>
      </c>
      <c r="AZ2189" s="199" t="str">
        <f t="shared" si="2738"/>
        <v>AZ$2181</v>
      </c>
      <c r="BA2189" s="199" t="str">
        <f t="shared" si="2738"/>
        <v>BA$2181</v>
      </c>
      <c r="BB2189" s="199" t="str">
        <f t="shared" si="2738"/>
        <v>BB$2181</v>
      </c>
      <c r="BC2189" s="199" t="str">
        <f t="shared" si="2738"/>
        <v>BC$2181</v>
      </c>
      <c r="BD2189" s="199" t="str">
        <f t="shared" si="2738"/>
        <v>BD$2181</v>
      </c>
      <c r="BE2189" s="199" t="str">
        <f t="shared" si="2738"/>
        <v>BE$2181</v>
      </c>
      <c r="BF2189" s="199" t="str">
        <f t="shared" si="2738"/>
        <v>BF$2181</v>
      </c>
      <c r="BG2189" s="199" t="str">
        <f t="shared" si="2738"/>
        <v>BG$2181</v>
      </c>
      <c r="BH2189" s="199" t="str">
        <f t="shared" si="2738"/>
        <v>BH$2181</v>
      </c>
      <c r="BI2189" s="199" t="str">
        <f t="shared" si="2738"/>
        <v>BI$2181</v>
      </c>
      <c r="BJ2189" s="199" t="str">
        <f t="shared" si="2738"/>
        <v>BJ$2181</v>
      </c>
      <c r="BK2189" s="199" t="str">
        <f t="shared" si="2738"/>
        <v>BK$2181</v>
      </c>
      <c r="BL2189" s="199" t="str">
        <f t="shared" si="2738"/>
        <v>BL$2181</v>
      </c>
      <c r="BM2189" s="199" t="str">
        <f t="shared" si="2738"/>
        <v>BM$2181</v>
      </c>
      <c r="BN2189" s="199" t="str">
        <f t="shared" si="2738"/>
        <v>BN$2181</v>
      </c>
      <c r="BO2189" s="199" t="str">
        <f t="shared" si="2738"/>
        <v>BO$2181</v>
      </c>
      <c r="BP2189" s="199" t="str">
        <f t="shared" si="2738"/>
        <v>BP$2181</v>
      </c>
      <c r="BQ2189" s="199" t="str">
        <f t="shared" si="2738"/>
        <v>BQ$2181</v>
      </c>
      <c r="BR2189" s="199" t="str">
        <f t="shared" si="2738"/>
        <v>BR$2181</v>
      </c>
      <c r="BS2189" s="199" t="str">
        <f t="shared" si="2738"/>
        <v>BS$2181</v>
      </c>
      <c r="BT2189" s="199" t="str">
        <f t="shared" si="2738"/>
        <v>BT$2181</v>
      </c>
      <c r="BU2189" s="199" t="str">
        <f t="shared" si="2738"/>
        <v>BU$2181</v>
      </c>
      <c r="BV2189" s="199" t="str">
        <f t="shared" si="2738"/>
        <v>BV$2181</v>
      </c>
      <c r="BW2189" s="199" t="str">
        <f t="shared" si="2738"/>
        <v>BW$2181</v>
      </c>
      <c r="BX2189" s="199" t="str">
        <f t="shared" si="2738"/>
        <v>BX$2181</v>
      </c>
      <c r="BY2189" s="199" t="str">
        <f t="shared" si="2738"/>
        <v>BY$2181</v>
      </c>
      <c r="BZ2189" s="199" t="str">
        <f t="shared" si="2738"/>
        <v>BZ$2181</v>
      </c>
      <c r="CA2189" s="199" t="str">
        <f t="shared" si="2738"/>
        <v>CA$2181</v>
      </c>
      <c r="CB2189" s="199" t="str">
        <f t="shared" si="2738"/>
        <v>CB$2181</v>
      </c>
      <c r="CC2189" s="199" t="str">
        <f t="shared" si="2738"/>
        <v>CC$2181</v>
      </c>
      <c r="CD2189" s="199" t="str">
        <f t="shared" si="2738"/>
        <v>CD$2181</v>
      </c>
      <c r="CE2189" s="199" t="str">
        <f t="shared" si="2738"/>
        <v>CE$2181</v>
      </c>
      <c r="CF2189" s="199" t="str">
        <f t="shared" ref="CF2189:CK2189" si="2739">ADDRESS(ROW(CF2181),COLUMN(CF2181),2)</f>
        <v>CF$2181</v>
      </c>
      <c r="CG2189" s="199" t="str">
        <f t="shared" si="2739"/>
        <v>CG$2181</v>
      </c>
      <c r="CH2189" s="199" t="str">
        <f t="shared" si="2739"/>
        <v>CH$2181</v>
      </c>
      <c r="CI2189" s="199" t="str">
        <f t="shared" si="2739"/>
        <v>CI$2181</v>
      </c>
      <c r="CJ2189" s="199" t="str">
        <f t="shared" si="2739"/>
        <v>CJ$2181</v>
      </c>
      <c r="CK2189" s="199" t="str">
        <f t="shared" si="2739"/>
        <v>CK$2181</v>
      </c>
      <c r="CL2189" s="199" t="str">
        <f t="shared" ref="CL2189" si="2740">ADDRESS(ROW(CL2181),COLUMN(CL2181),2)</f>
        <v>CL$2181</v>
      </c>
    </row>
    <row r="2190" spans="2:90" x14ac:dyDescent="0.4">
      <c r="B2190" s="8" t="str">
        <f>B2167</f>
        <v>Secondary volume driver</v>
      </c>
      <c r="D2190" t="s">
        <v>766</v>
      </c>
      <c r="E2190" s="8" t="str">
        <f t="shared" si="2692"/>
        <v>2190 SUB-S</v>
      </c>
      <c r="G2190" t="s">
        <v>332</v>
      </c>
      <c r="H2190" s="12"/>
      <c r="I2190" s="60"/>
      <c r="J2190" s="60"/>
      <c r="K2190" s="15"/>
      <c r="L2190" s="15"/>
      <c r="M2190" s="15"/>
      <c r="N2190" s="15"/>
      <c r="O2190" s="15"/>
      <c r="P2190" s="15"/>
      <c r="R2190" s="15"/>
      <c r="S2190" s="199" t="str">
        <f t="shared" ref="S2190" si="2741">ADDRESS(ROW(S2176),COLUMN(S2176),2)</f>
        <v>S$2176</v>
      </c>
      <c r="T2190" s="199" t="str">
        <f t="shared" ref="T2190:CE2190" si="2742">ADDRESS(ROW(T2176),COLUMN(T2176),2)</f>
        <v>T$2176</v>
      </c>
      <c r="U2190" s="199" t="str">
        <f t="shared" si="2742"/>
        <v>U$2176</v>
      </c>
      <c r="V2190" s="199" t="str">
        <f t="shared" si="2742"/>
        <v>V$2176</v>
      </c>
      <c r="W2190" s="199" t="str">
        <f t="shared" si="2742"/>
        <v>W$2176</v>
      </c>
      <c r="X2190" s="199" t="str">
        <f t="shared" si="2742"/>
        <v>X$2176</v>
      </c>
      <c r="Y2190" s="199" t="str">
        <f t="shared" si="2742"/>
        <v>Y$2176</v>
      </c>
      <c r="Z2190" s="199" t="str">
        <f t="shared" si="2742"/>
        <v>Z$2176</v>
      </c>
      <c r="AA2190" s="199" t="str">
        <f t="shared" si="2742"/>
        <v>AA$2176</v>
      </c>
      <c r="AB2190" s="199" t="str">
        <f t="shared" si="2742"/>
        <v>AB$2176</v>
      </c>
      <c r="AC2190" s="199" t="str">
        <f t="shared" si="2742"/>
        <v>AC$2176</v>
      </c>
      <c r="AD2190" s="199" t="str">
        <f t="shared" si="2742"/>
        <v>AD$2176</v>
      </c>
      <c r="AE2190" s="199" t="str">
        <f t="shared" si="2742"/>
        <v>AE$2176</v>
      </c>
      <c r="AF2190" s="199" t="str">
        <f t="shared" si="2742"/>
        <v>AF$2176</v>
      </c>
      <c r="AG2190" s="199" t="str">
        <f t="shared" si="2742"/>
        <v>AG$2176</v>
      </c>
      <c r="AH2190" s="199" t="str">
        <f t="shared" si="2742"/>
        <v>AH$2176</v>
      </c>
      <c r="AI2190" s="199" t="str">
        <f t="shared" si="2742"/>
        <v>AI$2176</v>
      </c>
      <c r="AJ2190" s="199" t="str">
        <f t="shared" si="2742"/>
        <v>AJ$2176</v>
      </c>
      <c r="AK2190" s="199" t="str">
        <f t="shared" si="2742"/>
        <v>AK$2176</v>
      </c>
      <c r="AL2190" s="199" t="str">
        <f t="shared" si="2742"/>
        <v>AL$2176</v>
      </c>
      <c r="AM2190" s="199" t="str">
        <f t="shared" si="2742"/>
        <v>AM$2176</v>
      </c>
      <c r="AN2190" s="199" t="str">
        <f t="shared" si="2742"/>
        <v>AN$2176</v>
      </c>
      <c r="AO2190" s="199" t="str">
        <f t="shared" si="2742"/>
        <v>AO$2176</v>
      </c>
      <c r="AP2190" s="199" t="str">
        <f t="shared" si="2742"/>
        <v>AP$2176</v>
      </c>
      <c r="AQ2190" s="199" t="str">
        <f t="shared" si="2742"/>
        <v>AQ$2176</v>
      </c>
      <c r="AR2190" s="199" t="str">
        <f t="shared" si="2742"/>
        <v>AR$2176</v>
      </c>
      <c r="AS2190" s="199" t="str">
        <f t="shared" si="2742"/>
        <v>AS$2176</v>
      </c>
      <c r="AT2190" s="199" t="str">
        <f t="shared" si="2742"/>
        <v>AT$2176</v>
      </c>
      <c r="AU2190" s="199" t="str">
        <f t="shared" si="2742"/>
        <v>AU$2176</v>
      </c>
      <c r="AV2190" s="199" t="str">
        <f t="shared" si="2742"/>
        <v>AV$2176</v>
      </c>
      <c r="AW2190" s="199" t="str">
        <f t="shared" si="2742"/>
        <v>AW$2176</v>
      </c>
      <c r="AX2190" s="199" t="str">
        <f t="shared" si="2742"/>
        <v>AX$2176</v>
      </c>
      <c r="AY2190" s="199" t="str">
        <f t="shared" si="2742"/>
        <v>AY$2176</v>
      </c>
      <c r="AZ2190" s="199" t="str">
        <f t="shared" si="2742"/>
        <v>AZ$2176</v>
      </c>
      <c r="BA2190" s="199" t="str">
        <f t="shared" si="2742"/>
        <v>BA$2176</v>
      </c>
      <c r="BB2190" s="199" t="str">
        <f t="shared" si="2742"/>
        <v>BB$2176</v>
      </c>
      <c r="BC2190" s="199" t="str">
        <f t="shared" si="2742"/>
        <v>BC$2176</v>
      </c>
      <c r="BD2190" s="199" t="str">
        <f t="shared" si="2742"/>
        <v>BD$2176</v>
      </c>
      <c r="BE2190" s="199" t="str">
        <f t="shared" si="2742"/>
        <v>BE$2176</v>
      </c>
      <c r="BF2190" s="199" t="str">
        <f t="shared" si="2742"/>
        <v>BF$2176</v>
      </c>
      <c r="BG2190" s="199" t="str">
        <f t="shared" si="2742"/>
        <v>BG$2176</v>
      </c>
      <c r="BH2190" s="199" t="str">
        <f t="shared" si="2742"/>
        <v>BH$2176</v>
      </c>
      <c r="BI2190" s="199" t="str">
        <f t="shared" si="2742"/>
        <v>BI$2176</v>
      </c>
      <c r="BJ2190" s="199" t="str">
        <f t="shared" si="2742"/>
        <v>BJ$2176</v>
      </c>
      <c r="BK2190" s="199" t="str">
        <f t="shared" si="2742"/>
        <v>BK$2176</v>
      </c>
      <c r="BL2190" s="199" t="str">
        <f t="shared" si="2742"/>
        <v>BL$2176</v>
      </c>
      <c r="BM2190" s="199" t="str">
        <f t="shared" si="2742"/>
        <v>BM$2176</v>
      </c>
      <c r="BN2190" s="199" t="str">
        <f t="shared" si="2742"/>
        <v>BN$2176</v>
      </c>
      <c r="BO2190" s="199" t="str">
        <f t="shared" si="2742"/>
        <v>BO$2176</v>
      </c>
      <c r="BP2190" s="199" t="str">
        <f t="shared" si="2742"/>
        <v>BP$2176</v>
      </c>
      <c r="BQ2190" s="199" t="str">
        <f t="shared" si="2742"/>
        <v>BQ$2176</v>
      </c>
      <c r="BR2190" s="199" t="str">
        <f t="shared" si="2742"/>
        <v>BR$2176</v>
      </c>
      <c r="BS2190" s="199" t="str">
        <f t="shared" si="2742"/>
        <v>BS$2176</v>
      </c>
      <c r="BT2190" s="199" t="str">
        <f t="shared" si="2742"/>
        <v>BT$2176</v>
      </c>
      <c r="BU2190" s="199" t="str">
        <f t="shared" si="2742"/>
        <v>BU$2176</v>
      </c>
      <c r="BV2190" s="199" t="str">
        <f t="shared" si="2742"/>
        <v>BV$2176</v>
      </c>
      <c r="BW2190" s="199" t="str">
        <f t="shared" si="2742"/>
        <v>BW$2176</v>
      </c>
      <c r="BX2190" s="199" t="str">
        <f t="shared" si="2742"/>
        <v>BX$2176</v>
      </c>
      <c r="BY2190" s="199" t="str">
        <f t="shared" si="2742"/>
        <v>BY$2176</v>
      </c>
      <c r="BZ2190" s="199" t="str">
        <f t="shared" si="2742"/>
        <v>BZ$2176</v>
      </c>
      <c r="CA2190" s="199" t="str">
        <f t="shared" si="2742"/>
        <v>CA$2176</v>
      </c>
      <c r="CB2190" s="199" t="str">
        <f t="shared" si="2742"/>
        <v>CB$2176</v>
      </c>
      <c r="CC2190" s="199" t="str">
        <f t="shared" si="2742"/>
        <v>CC$2176</v>
      </c>
      <c r="CD2190" s="199" t="str">
        <f t="shared" si="2742"/>
        <v>CD$2176</v>
      </c>
      <c r="CE2190" s="199" t="str">
        <f t="shared" si="2742"/>
        <v>CE$2176</v>
      </c>
      <c r="CF2190" s="199" t="str">
        <f t="shared" ref="CF2190:CK2190" si="2743">ADDRESS(ROW(CF2176),COLUMN(CF2176),2)</f>
        <v>CF$2176</v>
      </c>
      <c r="CG2190" s="199" t="str">
        <f t="shared" si="2743"/>
        <v>CG$2176</v>
      </c>
      <c r="CH2190" s="199" t="str">
        <f t="shared" si="2743"/>
        <v>CH$2176</v>
      </c>
      <c r="CI2190" s="199" t="str">
        <f t="shared" si="2743"/>
        <v>CI$2176</v>
      </c>
      <c r="CJ2190" s="199" t="str">
        <f t="shared" si="2743"/>
        <v>CJ$2176</v>
      </c>
      <c r="CK2190" s="199" t="str">
        <f t="shared" si="2743"/>
        <v>CK$2176</v>
      </c>
      <c r="CL2190" s="199" t="str">
        <f t="shared" ref="CL2190" si="2744">ADDRESS(ROW(CL2176),COLUMN(CL2176),2)</f>
        <v>CL$2176</v>
      </c>
    </row>
    <row r="2191" spans="2:90" x14ac:dyDescent="0.4">
      <c r="B2191" s="132"/>
      <c r="E2191" s="8"/>
      <c r="H2191" s="12"/>
      <c r="I2191" s="60"/>
      <c r="J2191" s="60"/>
      <c r="K2191" s="15"/>
      <c r="L2191" s="15"/>
      <c r="M2191" s="15"/>
      <c r="N2191" s="15"/>
      <c r="O2191" s="15"/>
      <c r="P2191" s="15"/>
      <c r="R2191" s="15"/>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row>
    <row r="2192" spans="2:90" x14ac:dyDescent="0.4">
      <c r="B2192" s="171" t="s">
        <v>490</v>
      </c>
      <c r="E2192" s="8"/>
      <c r="H2192" s="170"/>
      <c r="I2192" s="172"/>
      <c r="J2192" s="172"/>
      <c r="K2192" s="193"/>
      <c r="L2192" s="193"/>
      <c r="M2192" s="193"/>
      <c r="N2192" s="193"/>
      <c r="O2192" s="193"/>
      <c r="P2192" s="193"/>
      <c r="R2192" s="194"/>
      <c r="S2192" s="170"/>
      <c r="T2192" s="170"/>
      <c r="U2192" s="170"/>
      <c r="V2192" s="170"/>
      <c r="W2192" s="170"/>
      <c r="X2192" s="170"/>
      <c r="Y2192" s="170"/>
      <c r="Z2192" s="170"/>
      <c r="AA2192" s="170"/>
      <c r="AB2192" s="170"/>
      <c r="AC2192" s="170"/>
      <c r="AD2192" s="170"/>
      <c r="AE2192" s="170"/>
      <c r="AF2192" s="170"/>
      <c r="AG2192" s="170"/>
      <c r="AH2192" s="170"/>
      <c r="AI2192" s="170"/>
      <c r="AJ2192" s="170"/>
      <c r="AK2192" s="170"/>
      <c r="AL2192" s="170"/>
      <c r="AM2192" s="170"/>
      <c r="AN2192" s="170"/>
      <c r="AO2192" s="170"/>
      <c r="AP2192" s="170"/>
      <c r="AQ2192" s="170"/>
      <c r="AR2192" s="170"/>
      <c r="AS2192" s="170"/>
      <c r="AT2192" s="170"/>
      <c r="AU2192" s="170"/>
      <c r="AV2192" s="170"/>
      <c r="AW2192" s="170"/>
      <c r="AX2192" s="170"/>
      <c r="AY2192" s="170"/>
      <c r="AZ2192" s="170"/>
      <c r="BA2192" s="170"/>
      <c r="BB2192" s="170"/>
      <c r="BC2192" s="170"/>
      <c r="BD2192" s="170"/>
      <c r="BE2192" s="170"/>
      <c r="BF2192" s="170"/>
      <c r="BG2192" s="170"/>
      <c r="BH2192" s="170"/>
      <c r="BI2192" s="170"/>
      <c r="BJ2192" s="170"/>
      <c r="BK2192" s="170"/>
      <c r="BL2192" s="170"/>
      <c r="BM2192" s="170"/>
      <c r="BN2192" s="170"/>
      <c r="BO2192" s="170"/>
      <c r="BP2192" s="170"/>
      <c r="BQ2192" s="170"/>
      <c r="BR2192" s="170"/>
      <c r="BS2192" s="170"/>
      <c r="BT2192" s="170"/>
      <c r="BU2192" s="170"/>
      <c r="BV2192" s="170"/>
      <c r="BW2192" s="170"/>
      <c r="BX2192" s="170"/>
      <c r="BY2192" s="170"/>
      <c r="BZ2192" s="170"/>
      <c r="CA2192" s="170"/>
      <c r="CB2192" s="170"/>
      <c r="CC2192" s="170"/>
      <c r="CD2192" s="170"/>
      <c r="CE2192" s="170"/>
      <c r="CF2192" s="170"/>
      <c r="CG2192" s="170"/>
      <c r="CH2192" s="170"/>
      <c r="CI2192" s="170"/>
      <c r="CJ2192" s="170"/>
      <c r="CK2192" s="170"/>
      <c r="CL2192" s="170"/>
    </row>
    <row r="2193" spans="2:90" x14ac:dyDescent="0.4">
      <c r="B2193" s="171" t="s">
        <v>492</v>
      </c>
      <c r="E2193" s="8"/>
      <c r="H2193" s="170"/>
      <c r="I2193" s="172"/>
      <c r="J2193" s="172"/>
      <c r="K2193" s="193"/>
      <c r="L2193" s="193"/>
      <c r="M2193" s="193"/>
      <c r="N2193" s="193"/>
      <c r="O2193" s="193"/>
      <c r="P2193" s="193"/>
      <c r="R2193" s="194"/>
      <c r="S2193" s="170"/>
      <c r="T2193" s="170"/>
      <c r="U2193" s="170"/>
      <c r="V2193" s="170"/>
      <c r="W2193" s="170"/>
      <c r="X2193" s="170"/>
      <c r="Y2193" s="170"/>
      <c r="Z2193" s="170"/>
      <c r="AA2193" s="170"/>
      <c r="AB2193" s="170"/>
      <c r="AC2193" s="170"/>
      <c r="AD2193" s="170"/>
      <c r="AE2193" s="170"/>
      <c r="AF2193" s="170"/>
      <c r="AG2193" s="170"/>
      <c r="AH2193" s="170"/>
      <c r="AI2193" s="170"/>
      <c r="AJ2193" s="170"/>
      <c r="AK2193" s="170"/>
      <c r="AL2193" s="170"/>
      <c r="AM2193" s="170"/>
      <c r="AN2193" s="170"/>
      <c r="AO2193" s="170"/>
      <c r="AP2193" s="170"/>
      <c r="AQ2193" s="170"/>
      <c r="AR2193" s="170"/>
      <c r="AS2193" s="170"/>
      <c r="AT2193" s="170"/>
      <c r="AU2193" s="170"/>
      <c r="AV2193" s="170"/>
      <c r="AW2193" s="170"/>
      <c r="AX2193" s="170"/>
      <c r="AY2193" s="170"/>
      <c r="AZ2193" s="170"/>
      <c r="BA2193" s="170"/>
      <c r="BB2193" s="170"/>
      <c r="BC2193" s="170"/>
      <c r="BD2193" s="170"/>
      <c r="BE2193" s="170"/>
      <c r="BF2193" s="170"/>
      <c r="BG2193" s="170"/>
      <c r="BH2193" s="170"/>
      <c r="BI2193" s="170"/>
      <c r="BJ2193" s="170"/>
      <c r="BK2193" s="170"/>
      <c r="BL2193" s="170"/>
      <c r="BM2193" s="170"/>
      <c r="BN2193" s="170"/>
      <c r="BO2193" s="170"/>
      <c r="BP2193" s="170"/>
      <c r="BQ2193" s="170"/>
      <c r="BR2193" s="170"/>
      <c r="BS2193" s="170"/>
      <c r="BT2193" s="170"/>
      <c r="BU2193" s="170"/>
      <c r="BV2193" s="170"/>
      <c r="BW2193" s="170"/>
      <c r="BX2193" s="170"/>
      <c r="BY2193" s="170"/>
      <c r="BZ2193" s="170"/>
      <c r="CA2193" s="170"/>
      <c r="CB2193" s="170"/>
      <c r="CC2193" s="170"/>
      <c r="CD2193" s="170"/>
      <c r="CE2193" s="170"/>
      <c r="CF2193" s="170"/>
      <c r="CG2193" s="170"/>
      <c r="CH2193" s="170"/>
      <c r="CI2193" s="170"/>
      <c r="CJ2193" s="170"/>
      <c r="CK2193" s="170"/>
      <c r="CL2193" s="170"/>
    </row>
    <row r="2194" spans="2:90" x14ac:dyDescent="0.4">
      <c r="B2194" s="171" t="s">
        <v>461</v>
      </c>
      <c r="E2194" s="8"/>
      <c r="H2194" s="170"/>
      <c r="I2194" s="172"/>
      <c r="J2194" s="172"/>
      <c r="K2194" s="193"/>
      <c r="L2194" s="193"/>
      <c r="M2194" s="193"/>
      <c r="N2194" s="193"/>
      <c r="O2194" s="193"/>
      <c r="P2194" s="193"/>
      <c r="R2194" s="194"/>
      <c r="S2194" s="195" t="str">
        <f t="shared" ref="S2194:AX2194" si="2745">S$16</f>
        <v>S$12</v>
      </c>
      <c r="T2194" s="195" t="str">
        <f t="shared" si="2745"/>
        <v>T$12</v>
      </c>
      <c r="U2194" s="195" t="str">
        <f t="shared" si="2745"/>
        <v>U$12</v>
      </c>
      <c r="V2194" s="195" t="str">
        <f t="shared" si="2745"/>
        <v>V$12</v>
      </c>
      <c r="W2194" s="195" t="str">
        <f t="shared" si="2745"/>
        <v>W$12</v>
      </c>
      <c r="X2194" s="195" t="str">
        <f t="shared" si="2745"/>
        <v>X$12</v>
      </c>
      <c r="Y2194" s="195" t="str">
        <f t="shared" si="2745"/>
        <v>Y$12</v>
      </c>
      <c r="Z2194" s="195" t="str">
        <f t="shared" si="2745"/>
        <v>Z$12</v>
      </c>
      <c r="AA2194" s="195" t="str">
        <f t="shared" si="2745"/>
        <v>AA$12</v>
      </c>
      <c r="AB2194" s="195" t="str">
        <f t="shared" si="2745"/>
        <v>AB$12</v>
      </c>
      <c r="AC2194" s="195" t="str">
        <f t="shared" si="2745"/>
        <v>AC$12</v>
      </c>
      <c r="AD2194" s="195" t="str">
        <f t="shared" si="2745"/>
        <v>AD$12</v>
      </c>
      <c r="AE2194" s="195" t="str">
        <f t="shared" si="2745"/>
        <v>AE$12</v>
      </c>
      <c r="AF2194" s="195" t="str">
        <f t="shared" si="2745"/>
        <v>AF$12</v>
      </c>
      <c r="AG2194" s="195" t="str">
        <f t="shared" si="2745"/>
        <v>AG$12</v>
      </c>
      <c r="AH2194" s="195" t="str">
        <f t="shared" si="2745"/>
        <v>AH$12</v>
      </c>
      <c r="AI2194" s="195" t="str">
        <f t="shared" si="2745"/>
        <v>AI$12</v>
      </c>
      <c r="AJ2194" s="195" t="str">
        <f t="shared" si="2745"/>
        <v>AJ$12</v>
      </c>
      <c r="AK2194" s="195" t="str">
        <f t="shared" si="2745"/>
        <v>AK$12</v>
      </c>
      <c r="AL2194" s="195" t="str">
        <f t="shared" si="2745"/>
        <v>AL$12</v>
      </c>
      <c r="AM2194" s="195" t="str">
        <f t="shared" si="2745"/>
        <v>AM$12</v>
      </c>
      <c r="AN2194" s="195" t="str">
        <f t="shared" si="2745"/>
        <v>AN$12</v>
      </c>
      <c r="AO2194" s="195" t="str">
        <f t="shared" si="2745"/>
        <v>AO$12</v>
      </c>
      <c r="AP2194" s="195" t="str">
        <f t="shared" si="2745"/>
        <v>AP$12</v>
      </c>
      <c r="AQ2194" s="195" t="str">
        <f t="shared" si="2745"/>
        <v>AQ$12</v>
      </c>
      <c r="AR2194" s="195" t="str">
        <f t="shared" si="2745"/>
        <v>AR$12</v>
      </c>
      <c r="AS2194" s="195" t="str">
        <f t="shared" si="2745"/>
        <v>AS$12</v>
      </c>
      <c r="AT2194" s="195" t="str">
        <f t="shared" si="2745"/>
        <v>AT$12</v>
      </c>
      <c r="AU2194" s="195" t="str">
        <f t="shared" si="2745"/>
        <v>AU$12</v>
      </c>
      <c r="AV2194" s="195" t="str">
        <f t="shared" si="2745"/>
        <v>AV$12</v>
      </c>
      <c r="AW2194" s="195" t="str">
        <f t="shared" si="2745"/>
        <v>AW$12</v>
      </c>
      <c r="AX2194" s="195" t="str">
        <f t="shared" si="2745"/>
        <v>AX$12</v>
      </c>
      <c r="AY2194" s="195" t="str">
        <f t="shared" ref="AY2194:CD2194" si="2746">AY$16</f>
        <v>AY$12</v>
      </c>
      <c r="AZ2194" s="195" t="str">
        <f t="shared" si="2746"/>
        <v>AZ$12</v>
      </c>
      <c r="BA2194" s="195" t="str">
        <f t="shared" si="2746"/>
        <v>BA$12</v>
      </c>
      <c r="BB2194" s="195" t="str">
        <f t="shared" si="2746"/>
        <v>BB$12</v>
      </c>
      <c r="BC2194" s="195" t="str">
        <f t="shared" si="2746"/>
        <v>BC$12</v>
      </c>
      <c r="BD2194" s="195" t="str">
        <f t="shared" si="2746"/>
        <v>BD$12</v>
      </c>
      <c r="BE2194" s="195" t="str">
        <f t="shared" si="2746"/>
        <v>BE$12</v>
      </c>
      <c r="BF2194" s="195" t="str">
        <f t="shared" si="2746"/>
        <v>BF$12</v>
      </c>
      <c r="BG2194" s="195" t="str">
        <f t="shared" si="2746"/>
        <v>BG$12</v>
      </c>
      <c r="BH2194" s="195" t="str">
        <f t="shared" si="2746"/>
        <v>BH$12</v>
      </c>
      <c r="BI2194" s="195" t="str">
        <f t="shared" si="2746"/>
        <v>BI$12</v>
      </c>
      <c r="BJ2194" s="195" t="str">
        <f t="shared" si="2746"/>
        <v>BJ$12</v>
      </c>
      <c r="BK2194" s="195" t="str">
        <f t="shared" si="2746"/>
        <v>BK$12</v>
      </c>
      <c r="BL2194" s="195" t="str">
        <f t="shared" si="2746"/>
        <v>BL$12</v>
      </c>
      <c r="BM2194" s="195" t="str">
        <f t="shared" si="2746"/>
        <v>BM$12</v>
      </c>
      <c r="BN2194" s="195" t="str">
        <f t="shared" si="2746"/>
        <v>BN$12</v>
      </c>
      <c r="BO2194" s="195" t="str">
        <f t="shared" si="2746"/>
        <v>BO$12</v>
      </c>
      <c r="BP2194" s="195" t="str">
        <f t="shared" si="2746"/>
        <v>BP$12</v>
      </c>
      <c r="BQ2194" s="195" t="str">
        <f t="shared" si="2746"/>
        <v>BQ$12</v>
      </c>
      <c r="BR2194" s="195" t="str">
        <f t="shared" si="2746"/>
        <v>BR$12</v>
      </c>
      <c r="BS2194" s="195" t="str">
        <f t="shared" si="2746"/>
        <v>BS$12</v>
      </c>
      <c r="BT2194" s="195" t="str">
        <f t="shared" si="2746"/>
        <v>BT$12</v>
      </c>
      <c r="BU2194" s="195" t="str">
        <f t="shared" si="2746"/>
        <v>BU$12</v>
      </c>
      <c r="BV2194" s="195" t="str">
        <f t="shared" si="2746"/>
        <v>BV$12</v>
      </c>
      <c r="BW2194" s="195" t="str">
        <f t="shared" si="2746"/>
        <v>BW$12</v>
      </c>
      <c r="BX2194" s="195" t="str">
        <f t="shared" si="2746"/>
        <v>BX$12</v>
      </c>
      <c r="BY2194" s="195" t="str">
        <f t="shared" si="2746"/>
        <v>BY$12</v>
      </c>
      <c r="BZ2194" s="195" t="str">
        <f t="shared" si="2746"/>
        <v>BZ$12</v>
      </c>
      <c r="CA2194" s="195" t="str">
        <f t="shared" si="2746"/>
        <v>CA$12</v>
      </c>
      <c r="CB2194" s="195" t="str">
        <f t="shared" si="2746"/>
        <v>CB$12</v>
      </c>
      <c r="CC2194" s="195" t="str">
        <f t="shared" si="2746"/>
        <v>CC$12</v>
      </c>
      <c r="CD2194" s="195" t="str">
        <f t="shared" si="2746"/>
        <v>CD$12</v>
      </c>
      <c r="CE2194" s="195" t="str">
        <f t="shared" ref="CE2194:CL2194" si="2747">CE$16</f>
        <v>CE$12</v>
      </c>
      <c r="CF2194" s="195" t="str">
        <f t="shared" si="2747"/>
        <v>CF$12</v>
      </c>
      <c r="CG2194" s="195" t="str">
        <f t="shared" si="2747"/>
        <v>CG$12</v>
      </c>
      <c r="CH2194" s="195" t="str">
        <f t="shared" si="2747"/>
        <v>CH$12</v>
      </c>
      <c r="CI2194" s="195" t="str">
        <f t="shared" si="2747"/>
        <v>CI$12</v>
      </c>
      <c r="CJ2194" s="195" t="str">
        <f t="shared" si="2747"/>
        <v>CJ$12</v>
      </c>
      <c r="CK2194" s="195" t="str">
        <f t="shared" si="2747"/>
        <v>CK$12</v>
      </c>
      <c r="CL2194" s="195" t="str">
        <f t="shared" si="2747"/>
        <v>CL$12</v>
      </c>
    </row>
    <row r="2195" spans="2:90" x14ac:dyDescent="0.4">
      <c r="B2195" s="171" t="s">
        <v>462</v>
      </c>
      <c r="E2195" s="8"/>
      <c r="H2195" s="196"/>
      <c r="I2195" s="197"/>
      <c r="J2195" s="197"/>
      <c r="K2195" s="198"/>
      <c r="L2195" s="198"/>
      <c r="M2195" s="198"/>
      <c r="N2195" s="198"/>
      <c r="O2195" s="198"/>
      <c r="P2195" s="198"/>
      <c r="R2195" s="198"/>
      <c r="S2195" s="195" t="str">
        <f t="shared" ref="S2195:AX2195" si="2748">S$17</f>
        <v>S$13</v>
      </c>
      <c r="T2195" s="195" t="str">
        <f t="shared" si="2748"/>
        <v>T$13</v>
      </c>
      <c r="U2195" s="195" t="str">
        <f t="shared" si="2748"/>
        <v>U$13</v>
      </c>
      <c r="V2195" s="195" t="str">
        <f t="shared" si="2748"/>
        <v>V$13</v>
      </c>
      <c r="W2195" s="195" t="str">
        <f t="shared" si="2748"/>
        <v>W$13</v>
      </c>
      <c r="X2195" s="195" t="str">
        <f t="shared" si="2748"/>
        <v>X$13</v>
      </c>
      <c r="Y2195" s="195" t="str">
        <f t="shared" si="2748"/>
        <v>Y$13</v>
      </c>
      <c r="Z2195" s="195" t="str">
        <f t="shared" si="2748"/>
        <v>Z$13</v>
      </c>
      <c r="AA2195" s="195" t="str">
        <f t="shared" si="2748"/>
        <v>AA$13</v>
      </c>
      <c r="AB2195" s="195" t="str">
        <f t="shared" si="2748"/>
        <v>AB$13</v>
      </c>
      <c r="AC2195" s="195" t="str">
        <f t="shared" si="2748"/>
        <v>AC$13</v>
      </c>
      <c r="AD2195" s="195" t="str">
        <f t="shared" si="2748"/>
        <v>AD$13</v>
      </c>
      <c r="AE2195" s="195" t="str">
        <f t="shared" si="2748"/>
        <v>AE$13</v>
      </c>
      <c r="AF2195" s="195" t="str">
        <f t="shared" si="2748"/>
        <v>AF$13</v>
      </c>
      <c r="AG2195" s="195" t="str">
        <f t="shared" si="2748"/>
        <v>AG$13</v>
      </c>
      <c r="AH2195" s="195" t="str">
        <f t="shared" si="2748"/>
        <v>AH$13</v>
      </c>
      <c r="AI2195" s="195" t="str">
        <f t="shared" si="2748"/>
        <v>AI$13</v>
      </c>
      <c r="AJ2195" s="195" t="str">
        <f t="shared" si="2748"/>
        <v>AJ$13</v>
      </c>
      <c r="AK2195" s="195" t="str">
        <f t="shared" si="2748"/>
        <v>AK$13</v>
      </c>
      <c r="AL2195" s="195" t="str">
        <f t="shared" si="2748"/>
        <v>AL$13</v>
      </c>
      <c r="AM2195" s="195" t="str">
        <f t="shared" si="2748"/>
        <v>AM$13</v>
      </c>
      <c r="AN2195" s="195" t="str">
        <f t="shared" si="2748"/>
        <v>AN$13</v>
      </c>
      <c r="AO2195" s="195" t="str">
        <f t="shared" si="2748"/>
        <v>AO$13</v>
      </c>
      <c r="AP2195" s="195" t="str">
        <f t="shared" si="2748"/>
        <v>AP$13</v>
      </c>
      <c r="AQ2195" s="195" t="str">
        <f t="shared" si="2748"/>
        <v>AQ$13</v>
      </c>
      <c r="AR2195" s="195" t="str">
        <f t="shared" si="2748"/>
        <v>AR$13</v>
      </c>
      <c r="AS2195" s="195" t="str">
        <f t="shared" si="2748"/>
        <v>AS$13</v>
      </c>
      <c r="AT2195" s="195" t="str">
        <f t="shared" si="2748"/>
        <v>AT$13</v>
      </c>
      <c r="AU2195" s="195" t="str">
        <f t="shared" si="2748"/>
        <v>AU$13</v>
      </c>
      <c r="AV2195" s="195" t="str">
        <f t="shared" si="2748"/>
        <v>AV$13</v>
      </c>
      <c r="AW2195" s="195" t="str">
        <f t="shared" si="2748"/>
        <v>AW$13</v>
      </c>
      <c r="AX2195" s="195" t="str">
        <f t="shared" si="2748"/>
        <v>AX$13</v>
      </c>
      <c r="AY2195" s="195" t="str">
        <f t="shared" ref="AY2195:CD2195" si="2749">AY$17</f>
        <v>AY$13</v>
      </c>
      <c r="AZ2195" s="195" t="str">
        <f t="shared" si="2749"/>
        <v>AZ$13</v>
      </c>
      <c r="BA2195" s="195" t="str">
        <f t="shared" si="2749"/>
        <v>BA$13</v>
      </c>
      <c r="BB2195" s="195" t="str">
        <f t="shared" si="2749"/>
        <v>BB$13</v>
      </c>
      <c r="BC2195" s="195" t="str">
        <f t="shared" si="2749"/>
        <v>BC$13</v>
      </c>
      <c r="BD2195" s="195" t="str">
        <f t="shared" si="2749"/>
        <v>BD$13</v>
      </c>
      <c r="BE2195" s="195" t="str">
        <f t="shared" si="2749"/>
        <v>BE$13</v>
      </c>
      <c r="BF2195" s="195" t="str">
        <f t="shared" si="2749"/>
        <v>BF$13</v>
      </c>
      <c r="BG2195" s="195" t="str">
        <f t="shared" si="2749"/>
        <v>BG$13</v>
      </c>
      <c r="BH2195" s="195" t="str">
        <f t="shared" si="2749"/>
        <v>BH$13</v>
      </c>
      <c r="BI2195" s="195" t="str">
        <f t="shared" si="2749"/>
        <v>BI$13</v>
      </c>
      <c r="BJ2195" s="195" t="str">
        <f t="shared" si="2749"/>
        <v>BJ$13</v>
      </c>
      <c r="BK2195" s="195" t="str">
        <f t="shared" si="2749"/>
        <v>BK$13</v>
      </c>
      <c r="BL2195" s="195" t="str">
        <f t="shared" si="2749"/>
        <v>BL$13</v>
      </c>
      <c r="BM2195" s="195" t="str">
        <f t="shared" si="2749"/>
        <v>BM$13</v>
      </c>
      <c r="BN2195" s="195" t="str">
        <f t="shared" si="2749"/>
        <v>BN$13</v>
      </c>
      <c r="BO2195" s="195" t="str">
        <f t="shared" si="2749"/>
        <v>BO$13</v>
      </c>
      <c r="BP2195" s="195" t="str">
        <f t="shared" si="2749"/>
        <v>BP$13</v>
      </c>
      <c r="BQ2195" s="195" t="str">
        <f t="shared" si="2749"/>
        <v>BQ$13</v>
      </c>
      <c r="BR2195" s="195" t="str">
        <f t="shared" si="2749"/>
        <v>BR$13</v>
      </c>
      <c r="BS2195" s="195" t="str">
        <f t="shared" si="2749"/>
        <v>BS$13</v>
      </c>
      <c r="BT2195" s="195" t="str">
        <f t="shared" si="2749"/>
        <v>BT$13</v>
      </c>
      <c r="BU2195" s="195" t="str">
        <f t="shared" si="2749"/>
        <v>BU$13</v>
      </c>
      <c r="BV2195" s="195" t="str">
        <f t="shared" si="2749"/>
        <v>BV$13</v>
      </c>
      <c r="BW2195" s="195" t="str">
        <f t="shared" si="2749"/>
        <v>BW$13</v>
      </c>
      <c r="BX2195" s="195" t="str">
        <f t="shared" si="2749"/>
        <v>BX$13</v>
      </c>
      <c r="BY2195" s="195" t="str">
        <f t="shared" si="2749"/>
        <v>BY$13</v>
      </c>
      <c r="BZ2195" s="195" t="str">
        <f t="shared" si="2749"/>
        <v>BZ$13</v>
      </c>
      <c r="CA2195" s="195" t="str">
        <f t="shared" si="2749"/>
        <v>CA$13</v>
      </c>
      <c r="CB2195" s="195" t="str">
        <f t="shared" si="2749"/>
        <v>CB$13</v>
      </c>
      <c r="CC2195" s="195" t="str">
        <f t="shared" si="2749"/>
        <v>CC$13</v>
      </c>
      <c r="CD2195" s="195" t="str">
        <f t="shared" si="2749"/>
        <v>CD$13</v>
      </c>
      <c r="CE2195" s="195" t="str">
        <f t="shared" ref="CE2195:CL2195" si="2750">CE$17</f>
        <v>CE$13</v>
      </c>
      <c r="CF2195" s="195" t="str">
        <f t="shared" si="2750"/>
        <v>CF$13</v>
      </c>
      <c r="CG2195" s="195" t="str">
        <f t="shared" si="2750"/>
        <v>CG$13</v>
      </c>
      <c r="CH2195" s="195" t="str">
        <f t="shared" si="2750"/>
        <v>CH$13</v>
      </c>
      <c r="CI2195" s="195" t="str">
        <f t="shared" si="2750"/>
        <v>CI$13</v>
      </c>
      <c r="CJ2195" s="195" t="str">
        <f t="shared" si="2750"/>
        <v>CJ$13</v>
      </c>
      <c r="CK2195" s="195" t="str">
        <f t="shared" si="2750"/>
        <v>CK$13</v>
      </c>
      <c r="CL2195" s="195" t="str">
        <f t="shared" si="2750"/>
        <v>CL$13</v>
      </c>
    </row>
    <row r="2196" spans="2:90" x14ac:dyDescent="0.4">
      <c r="B2196" s="171" t="s">
        <v>491</v>
      </c>
      <c r="E2196" s="8"/>
      <c r="H2196" s="196"/>
      <c r="I2196" s="197"/>
      <c r="J2196" s="197"/>
      <c r="K2196" s="198"/>
      <c r="L2196" s="198"/>
      <c r="M2196" s="198"/>
      <c r="N2196" s="198"/>
      <c r="O2196" s="198"/>
      <c r="P2196" s="198"/>
      <c r="R2196" s="198"/>
      <c r="S2196" s="186"/>
      <c r="T2196" s="186"/>
      <c r="U2196" s="186"/>
      <c r="V2196" s="186"/>
      <c r="W2196" s="186"/>
      <c r="X2196" s="186"/>
      <c r="Y2196" s="186"/>
      <c r="Z2196" s="186"/>
      <c r="AA2196" s="186"/>
      <c r="AB2196" s="186"/>
      <c r="AC2196" s="186"/>
      <c r="AD2196" s="186"/>
      <c r="AE2196" s="186"/>
      <c r="AF2196" s="186"/>
      <c r="AG2196" s="186"/>
      <c r="AH2196" s="186"/>
      <c r="AI2196" s="186"/>
      <c r="AJ2196" s="186"/>
      <c r="AK2196" s="186"/>
      <c r="AL2196" s="186"/>
      <c r="AM2196" s="186"/>
      <c r="AN2196" s="186"/>
      <c r="AO2196" s="186"/>
      <c r="AP2196" s="186"/>
      <c r="AQ2196" s="186"/>
      <c r="AR2196" s="186"/>
      <c r="AS2196" s="186"/>
      <c r="AT2196" s="186"/>
      <c r="AU2196" s="186"/>
      <c r="AV2196" s="186"/>
      <c r="AW2196" s="186"/>
      <c r="AX2196" s="186"/>
      <c r="AY2196" s="186"/>
      <c r="AZ2196" s="186"/>
      <c r="BA2196" s="186"/>
      <c r="BB2196" s="186"/>
      <c r="BC2196" s="186"/>
      <c r="BD2196" s="186"/>
      <c r="BE2196" s="186"/>
      <c r="BF2196" s="186"/>
      <c r="BG2196" s="186"/>
      <c r="BH2196" s="186"/>
      <c r="BI2196" s="186"/>
      <c r="BJ2196" s="186"/>
      <c r="BK2196" s="186"/>
      <c r="BL2196" s="186"/>
      <c r="BM2196" s="186"/>
      <c r="BN2196" s="186"/>
      <c r="BO2196" s="186"/>
      <c r="BP2196" s="186"/>
      <c r="BQ2196" s="186"/>
      <c r="BR2196" s="186"/>
      <c r="BS2196" s="186"/>
      <c r="BT2196" s="186"/>
      <c r="BU2196" s="186"/>
      <c r="BV2196" s="186"/>
      <c r="BW2196" s="186"/>
      <c r="BX2196" s="186"/>
      <c r="BY2196" s="186"/>
      <c r="BZ2196" s="186"/>
      <c r="CA2196" s="186"/>
      <c r="CB2196" s="186"/>
      <c r="CC2196" s="186"/>
      <c r="CD2196" s="186"/>
      <c r="CE2196" s="186"/>
      <c r="CF2196" s="186"/>
      <c r="CG2196" s="186"/>
      <c r="CH2196" s="186"/>
      <c r="CI2196" s="186"/>
      <c r="CJ2196" s="186"/>
      <c r="CK2196" s="186"/>
      <c r="CL2196" s="186"/>
    </row>
    <row r="2197" spans="2:90" x14ac:dyDescent="0.4">
      <c r="B2197" s="171" t="s">
        <v>505</v>
      </c>
      <c r="E2197" s="8"/>
      <c r="H2197" s="196"/>
      <c r="I2197" s="197"/>
      <c r="J2197" s="197"/>
      <c r="K2197" s="198"/>
      <c r="L2197" s="198"/>
      <c r="M2197" s="198"/>
      <c r="N2197" s="198"/>
      <c r="O2197" s="198"/>
      <c r="P2197" s="198"/>
      <c r="R2197" s="198"/>
      <c r="S2197" s="186"/>
      <c r="T2197" s="186"/>
      <c r="U2197" s="186"/>
      <c r="V2197" s="186"/>
      <c r="W2197" s="186"/>
      <c r="X2197" s="186"/>
      <c r="Y2197" s="186"/>
      <c r="Z2197" s="186"/>
      <c r="AA2197" s="186"/>
      <c r="AB2197" s="186"/>
      <c r="AC2197" s="186"/>
      <c r="AD2197" s="186"/>
      <c r="AE2197" s="186"/>
      <c r="AF2197" s="186"/>
      <c r="AG2197" s="186"/>
      <c r="AH2197" s="186"/>
      <c r="AI2197" s="186"/>
      <c r="AJ2197" s="186"/>
      <c r="AK2197" s="186"/>
      <c r="AL2197" s="186"/>
      <c r="AM2197" s="186"/>
      <c r="AN2197" s="186"/>
      <c r="AO2197" s="186"/>
      <c r="AP2197" s="186"/>
      <c r="AQ2197" s="186"/>
      <c r="AR2197" s="186"/>
      <c r="AS2197" s="186"/>
      <c r="AT2197" s="186"/>
      <c r="AU2197" s="186"/>
      <c r="AV2197" s="186"/>
      <c r="AW2197" s="186"/>
      <c r="AX2197" s="186"/>
      <c r="AY2197" s="186"/>
      <c r="AZ2197" s="186"/>
      <c r="BA2197" s="186"/>
      <c r="BB2197" s="186"/>
      <c r="BC2197" s="186"/>
      <c r="BD2197" s="186"/>
      <c r="BE2197" s="186"/>
      <c r="BF2197" s="186"/>
      <c r="BG2197" s="186"/>
      <c r="BH2197" s="186"/>
      <c r="BI2197" s="186"/>
      <c r="BJ2197" s="186"/>
      <c r="BK2197" s="186"/>
      <c r="BL2197" s="186"/>
      <c r="BM2197" s="186"/>
      <c r="BN2197" s="186"/>
      <c r="BO2197" s="186"/>
      <c r="BP2197" s="186"/>
      <c r="BQ2197" s="186"/>
      <c r="BR2197" s="186"/>
      <c r="BS2197" s="186"/>
      <c r="BT2197" s="186"/>
      <c r="BU2197" s="186"/>
      <c r="BV2197" s="186"/>
      <c r="BW2197" s="186"/>
      <c r="BX2197" s="186"/>
      <c r="BY2197" s="186"/>
      <c r="BZ2197" s="186"/>
      <c r="CA2197" s="186"/>
      <c r="CB2197" s="186"/>
      <c r="CC2197" s="186"/>
      <c r="CD2197" s="186"/>
      <c r="CE2197" s="186"/>
      <c r="CF2197" s="186"/>
      <c r="CG2197" s="186"/>
      <c r="CH2197" s="186"/>
      <c r="CI2197" s="186"/>
      <c r="CJ2197" s="186"/>
      <c r="CK2197" s="186"/>
      <c r="CL2197" s="186"/>
    </row>
    <row r="2198" spans="2:90" x14ac:dyDescent="0.4">
      <c r="B2198" s="171" t="s">
        <v>463</v>
      </c>
      <c r="E2198" s="8"/>
      <c r="H2198" s="196"/>
      <c r="I2198" s="197"/>
      <c r="J2198" s="197"/>
      <c r="K2198" s="198"/>
      <c r="L2198" s="198"/>
      <c r="M2198" s="198"/>
      <c r="N2198" s="198"/>
      <c r="O2198" s="198"/>
      <c r="P2198" s="198"/>
      <c r="R2198" s="198"/>
      <c r="S2198" s="186" t="str">
        <f t="shared" ref="S2198:AX2198" si="2751">S$18</f>
        <v>S$14</v>
      </c>
      <c r="T2198" s="186" t="str">
        <f t="shared" si="2751"/>
        <v>T$14</v>
      </c>
      <c r="U2198" s="186" t="str">
        <f t="shared" si="2751"/>
        <v>U$14</v>
      </c>
      <c r="V2198" s="186" t="str">
        <f t="shared" si="2751"/>
        <v>V$14</v>
      </c>
      <c r="W2198" s="186" t="str">
        <f t="shared" si="2751"/>
        <v>W$14</v>
      </c>
      <c r="X2198" s="186" t="str">
        <f t="shared" si="2751"/>
        <v>X$14</v>
      </c>
      <c r="Y2198" s="186" t="str">
        <f t="shared" si="2751"/>
        <v>Y$14</v>
      </c>
      <c r="Z2198" s="186" t="str">
        <f t="shared" si="2751"/>
        <v>Z$14</v>
      </c>
      <c r="AA2198" s="186" t="str">
        <f t="shared" si="2751"/>
        <v>AA$14</v>
      </c>
      <c r="AB2198" s="186" t="str">
        <f t="shared" si="2751"/>
        <v>AB$14</v>
      </c>
      <c r="AC2198" s="186" t="str">
        <f t="shared" si="2751"/>
        <v>AC$14</v>
      </c>
      <c r="AD2198" s="186" t="str">
        <f t="shared" si="2751"/>
        <v>AD$14</v>
      </c>
      <c r="AE2198" s="186" t="str">
        <f t="shared" si="2751"/>
        <v>AE$14</v>
      </c>
      <c r="AF2198" s="186" t="str">
        <f t="shared" si="2751"/>
        <v>AF$14</v>
      </c>
      <c r="AG2198" s="186" t="str">
        <f t="shared" si="2751"/>
        <v>AG$14</v>
      </c>
      <c r="AH2198" s="186" t="str">
        <f t="shared" si="2751"/>
        <v>AH$14</v>
      </c>
      <c r="AI2198" s="186" t="str">
        <f t="shared" si="2751"/>
        <v>AI$14</v>
      </c>
      <c r="AJ2198" s="186" t="str">
        <f t="shared" si="2751"/>
        <v>AJ$14</v>
      </c>
      <c r="AK2198" s="186" t="str">
        <f t="shared" si="2751"/>
        <v>AK$14</v>
      </c>
      <c r="AL2198" s="186" t="str">
        <f t="shared" si="2751"/>
        <v>AL$14</v>
      </c>
      <c r="AM2198" s="186" t="str">
        <f t="shared" si="2751"/>
        <v>AM$14</v>
      </c>
      <c r="AN2198" s="186" t="str">
        <f t="shared" si="2751"/>
        <v>AN$14</v>
      </c>
      <c r="AO2198" s="186" t="str">
        <f t="shared" si="2751"/>
        <v>AO$14</v>
      </c>
      <c r="AP2198" s="186" t="str">
        <f t="shared" si="2751"/>
        <v>AP$14</v>
      </c>
      <c r="AQ2198" s="186" t="str">
        <f t="shared" si="2751"/>
        <v>AQ$14</v>
      </c>
      <c r="AR2198" s="186" t="str">
        <f t="shared" si="2751"/>
        <v>AR$14</v>
      </c>
      <c r="AS2198" s="186" t="str">
        <f t="shared" si="2751"/>
        <v>AS$14</v>
      </c>
      <c r="AT2198" s="186" t="str">
        <f t="shared" si="2751"/>
        <v>AT$14</v>
      </c>
      <c r="AU2198" s="186" t="str">
        <f t="shared" si="2751"/>
        <v>AU$14</v>
      </c>
      <c r="AV2198" s="186" t="str">
        <f t="shared" si="2751"/>
        <v>AV$14</v>
      </c>
      <c r="AW2198" s="186" t="str">
        <f t="shared" si="2751"/>
        <v>AW$14</v>
      </c>
      <c r="AX2198" s="186" t="str">
        <f t="shared" si="2751"/>
        <v>AX$14</v>
      </c>
      <c r="AY2198" s="186" t="str">
        <f t="shared" ref="AY2198:CD2198" si="2752">AY$18</f>
        <v>AY$14</v>
      </c>
      <c r="AZ2198" s="186" t="str">
        <f t="shared" si="2752"/>
        <v>AZ$14</v>
      </c>
      <c r="BA2198" s="186" t="str">
        <f t="shared" si="2752"/>
        <v>BA$14</v>
      </c>
      <c r="BB2198" s="186" t="str">
        <f t="shared" si="2752"/>
        <v>BB$14</v>
      </c>
      <c r="BC2198" s="186" t="str">
        <f t="shared" si="2752"/>
        <v>BC$14</v>
      </c>
      <c r="BD2198" s="186" t="str">
        <f t="shared" si="2752"/>
        <v>BD$14</v>
      </c>
      <c r="BE2198" s="186" t="str">
        <f t="shared" si="2752"/>
        <v>BE$14</v>
      </c>
      <c r="BF2198" s="186" t="str">
        <f t="shared" si="2752"/>
        <v>BF$14</v>
      </c>
      <c r="BG2198" s="186" t="str">
        <f t="shared" si="2752"/>
        <v>BG$14</v>
      </c>
      <c r="BH2198" s="186" t="str">
        <f t="shared" si="2752"/>
        <v>BH$14</v>
      </c>
      <c r="BI2198" s="186" t="str">
        <f t="shared" si="2752"/>
        <v>BI$14</v>
      </c>
      <c r="BJ2198" s="186" t="str">
        <f t="shared" si="2752"/>
        <v>BJ$14</v>
      </c>
      <c r="BK2198" s="186" t="str">
        <f t="shared" si="2752"/>
        <v>BK$14</v>
      </c>
      <c r="BL2198" s="186" t="str">
        <f t="shared" si="2752"/>
        <v>BL$14</v>
      </c>
      <c r="BM2198" s="186" t="str">
        <f t="shared" si="2752"/>
        <v>BM$14</v>
      </c>
      <c r="BN2198" s="186" t="str">
        <f t="shared" si="2752"/>
        <v>BN$14</v>
      </c>
      <c r="BO2198" s="186" t="str">
        <f t="shared" si="2752"/>
        <v>BO$14</v>
      </c>
      <c r="BP2198" s="186" t="str">
        <f t="shared" si="2752"/>
        <v>BP$14</v>
      </c>
      <c r="BQ2198" s="186" t="str">
        <f t="shared" si="2752"/>
        <v>BQ$14</v>
      </c>
      <c r="BR2198" s="186" t="str">
        <f t="shared" si="2752"/>
        <v>BR$14</v>
      </c>
      <c r="BS2198" s="186" t="str">
        <f t="shared" si="2752"/>
        <v>BS$14</v>
      </c>
      <c r="BT2198" s="186" t="str">
        <f t="shared" si="2752"/>
        <v>BT$14</v>
      </c>
      <c r="BU2198" s="186" t="str">
        <f t="shared" si="2752"/>
        <v>BU$14</v>
      </c>
      <c r="BV2198" s="186" t="str">
        <f t="shared" si="2752"/>
        <v>BV$14</v>
      </c>
      <c r="BW2198" s="186" t="str">
        <f t="shared" si="2752"/>
        <v>BW$14</v>
      </c>
      <c r="BX2198" s="186" t="str">
        <f t="shared" si="2752"/>
        <v>BX$14</v>
      </c>
      <c r="BY2198" s="186" t="str">
        <f t="shared" si="2752"/>
        <v>BY$14</v>
      </c>
      <c r="BZ2198" s="186" t="str">
        <f t="shared" si="2752"/>
        <v>BZ$14</v>
      </c>
      <c r="CA2198" s="186" t="str">
        <f t="shared" si="2752"/>
        <v>CA$14</v>
      </c>
      <c r="CB2198" s="186" t="str">
        <f t="shared" si="2752"/>
        <v>CB$14</v>
      </c>
      <c r="CC2198" s="186" t="str">
        <f t="shared" si="2752"/>
        <v>CC$14</v>
      </c>
      <c r="CD2198" s="186" t="str">
        <f t="shared" si="2752"/>
        <v>CD$14</v>
      </c>
      <c r="CE2198" s="186" t="str">
        <f t="shared" ref="CE2198:CL2198" si="2753">CE$18</f>
        <v>CE$14</v>
      </c>
      <c r="CF2198" s="186" t="str">
        <f t="shared" si="2753"/>
        <v>CF$14</v>
      </c>
      <c r="CG2198" s="186" t="str">
        <f t="shared" si="2753"/>
        <v>CG$14</v>
      </c>
      <c r="CH2198" s="186" t="str">
        <f t="shared" si="2753"/>
        <v>CH$14</v>
      </c>
      <c r="CI2198" s="186" t="str">
        <f t="shared" si="2753"/>
        <v>CI$14</v>
      </c>
      <c r="CJ2198" s="186" t="str">
        <f t="shared" si="2753"/>
        <v>CJ$14</v>
      </c>
      <c r="CK2198" s="186" t="str">
        <f t="shared" si="2753"/>
        <v>CK$14</v>
      </c>
      <c r="CL2198" s="186" t="str">
        <f t="shared" si="2753"/>
        <v>CL$14</v>
      </c>
    </row>
    <row r="2199" spans="2:90" x14ac:dyDescent="0.4">
      <c r="B2199" s="171" t="s">
        <v>464</v>
      </c>
      <c r="E2199" s="8"/>
      <c r="H2199" s="196"/>
      <c r="I2199" s="197"/>
      <c r="J2199" s="197"/>
      <c r="K2199" s="198"/>
      <c r="L2199" s="198"/>
      <c r="M2199" s="198"/>
      <c r="N2199" s="198"/>
      <c r="O2199" s="198"/>
      <c r="P2199" s="198"/>
      <c r="R2199" s="198"/>
      <c r="S2199" s="186" t="str">
        <f t="shared" ref="S2199:AX2199" si="2754">S$19</f>
        <v>S$15</v>
      </c>
      <c r="T2199" s="186" t="str">
        <f t="shared" si="2754"/>
        <v>T$15</v>
      </c>
      <c r="U2199" s="186" t="str">
        <f t="shared" si="2754"/>
        <v>U$15</v>
      </c>
      <c r="V2199" s="186" t="str">
        <f t="shared" si="2754"/>
        <v>V$15</v>
      </c>
      <c r="W2199" s="186" t="str">
        <f t="shared" si="2754"/>
        <v>W$15</v>
      </c>
      <c r="X2199" s="186" t="str">
        <f t="shared" si="2754"/>
        <v>X$15</v>
      </c>
      <c r="Y2199" s="186" t="str">
        <f t="shared" si="2754"/>
        <v>Y$15</v>
      </c>
      <c r="Z2199" s="186" t="str">
        <f t="shared" si="2754"/>
        <v>Z$15</v>
      </c>
      <c r="AA2199" s="186" t="str">
        <f t="shared" si="2754"/>
        <v>AA$15</v>
      </c>
      <c r="AB2199" s="186" t="str">
        <f t="shared" si="2754"/>
        <v>AB$15</v>
      </c>
      <c r="AC2199" s="186" t="str">
        <f t="shared" si="2754"/>
        <v>AC$15</v>
      </c>
      <c r="AD2199" s="186" t="str">
        <f t="shared" si="2754"/>
        <v>AD$15</v>
      </c>
      <c r="AE2199" s="186" t="str">
        <f t="shared" si="2754"/>
        <v>AE$15</v>
      </c>
      <c r="AF2199" s="186" t="str">
        <f t="shared" si="2754"/>
        <v>AF$15</v>
      </c>
      <c r="AG2199" s="186" t="str">
        <f t="shared" si="2754"/>
        <v>AG$15</v>
      </c>
      <c r="AH2199" s="186" t="str">
        <f t="shared" si="2754"/>
        <v>AH$15</v>
      </c>
      <c r="AI2199" s="186" t="str">
        <f t="shared" si="2754"/>
        <v>AI$15</v>
      </c>
      <c r="AJ2199" s="186" t="str">
        <f t="shared" si="2754"/>
        <v>AJ$15</v>
      </c>
      <c r="AK2199" s="186" t="str">
        <f t="shared" si="2754"/>
        <v>AK$15</v>
      </c>
      <c r="AL2199" s="186" t="str">
        <f t="shared" si="2754"/>
        <v>AL$15</v>
      </c>
      <c r="AM2199" s="186" t="str">
        <f t="shared" si="2754"/>
        <v>AM$15</v>
      </c>
      <c r="AN2199" s="186" t="str">
        <f t="shared" si="2754"/>
        <v>AN$15</v>
      </c>
      <c r="AO2199" s="186" t="str">
        <f t="shared" si="2754"/>
        <v>AO$15</v>
      </c>
      <c r="AP2199" s="186" t="str">
        <f t="shared" si="2754"/>
        <v>AP$15</v>
      </c>
      <c r="AQ2199" s="186" t="str">
        <f t="shared" si="2754"/>
        <v>AQ$15</v>
      </c>
      <c r="AR2199" s="186" t="str">
        <f t="shared" si="2754"/>
        <v>AR$15</v>
      </c>
      <c r="AS2199" s="186" t="str">
        <f t="shared" si="2754"/>
        <v>AS$15</v>
      </c>
      <c r="AT2199" s="186" t="str">
        <f t="shared" si="2754"/>
        <v>AT$15</v>
      </c>
      <c r="AU2199" s="186" t="str">
        <f t="shared" si="2754"/>
        <v>AU$15</v>
      </c>
      <c r="AV2199" s="186" t="str">
        <f t="shared" si="2754"/>
        <v>AV$15</v>
      </c>
      <c r="AW2199" s="186" t="str">
        <f t="shared" si="2754"/>
        <v>AW$15</v>
      </c>
      <c r="AX2199" s="186" t="str">
        <f t="shared" si="2754"/>
        <v>AX$15</v>
      </c>
      <c r="AY2199" s="186" t="str">
        <f t="shared" ref="AY2199:CD2199" si="2755">AY$19</f>
        <v>AY$15</v>
      </c>
      <c r="AZ2199" s="186" t="str">
        <f t="shared" si="2755"/>
        <v>AZ$15</v>
      </c>
      <c r="BA2199" s="186" t="str">
        <f t="shared" si="2755"/>
        <v>BA$15</v>
      </c>
      <c r="BB2199" s="186" t="str">
        <f t="shared" si="2755"/>
        <v>BB$15</v>
      </c>
      <c r="BC2199" s="186" t="str">
        <f t="shared" si="2755"/>
        <v>BC$15</v>
      </c>
      <c r="BD2199" s="186" t="str">
        <f t="shared" si="2755"/>
        <v>BD$15</v>
      </c>
      <c r="BE2199" s="186" t="str">
        <f t="shared" si="2755"/>
        <v>BE$15</v>
      </c>
      <c r="BF2199" s="186" t="str">
        <f t="shared" si="2755"/>
        <v>BF$15</v>
      </c>
      <c r="BG2199" s="186" t="str">
        <f t="shared" si="2755"/>
        <v>BG$15</v>
      </c>
      <c r="BH2199" s="186" t="str">
        <f t="shared" si="2755"/>
        <v>BH$15</v>
      </c>
      <c r="BI2199" s="186" t="str">
        <f t="shared" si="2755"/>
        <v>BI$15</v>
      </c>
      <c r="BJ2199" s="186" t="str">
        <f t="shared" si="2755"/>
        <v>BJ$15</v>
      </c>
      <c r="BK2199" s="186" t="str">
        <f t="shared" si="2755"/>
        <v>BK$15</v>
      </c>
      <c r="BL2199" s="186" t="str">
        <f t="shared" si="2755"/>
        <v>BL$15</v>
      </c>
      <c r="BM2199" s="186" t="str">
        <f t="shared" si="2755"/>
        <v>BM$15</v>
      </c>
      <c r="BN2199" s="186" t="str">
        <f t="shared" si="2755"/>
        <v>BN$15</v>
      </c>
      <c r="BO2199" s="186" t="str">
        <f t="shared" si="2755"/>
        <v>BO$15</v>
      </c>
      <c r="BP2199" s="186" t="str">
        <f t="shared" si="2755"/>
        <v>BP$15</v>
      </c>
      <c r="BQ2199" s="186" t="str">
        <f t="shared" si="2755"/>
        <v>BQ$15</v>
      </c>
      <c r="BR2199" s="186" t="str">
        <f t="shared" si="2755"/>
        <v>BR$15</v>
      </c>
      <c r="BS2199" s="186" t="str">
        <f t="shared" si="2755"/>
        <v>BS$15</v>
      </c>
      <c r="BT2199" s="186" t="str">
        <f t="shared" si="2755"/>
        <v>BT$15</v>
      </c>
      <c r="BU2199" s="186" t="str">
        <f t="shared" si="2755"/>
        <v>BU$15</v>
      </c>
      <c r="BV2199" s="186" t="str">
        <f t="shared" si="2755"/>
        <v>BV$15</v>
      </c>
      <c r="BW2199" s="186" t="str">
        <f t="shared" si="2755"/>
        <v>BW$15</v>
      </c>
      <c r="BX2199" s="186" t="str">
        <f t="shared" si="2755"/>
        <v>BX$15</v>
      </c>
      <c r="BY2199" s="186" t="str">
        <f t="shared" si="2755"/>
        <v>BY$15</v>
      </c>
      <c r="BZ2199" s="186" t="str">
        <f t="shared" si="2755"/>
        <v>BZ$15</v>
      </c>
      <c r="CA2199" s="186" t="str">
        <f t="shared" si="2755"/>
        <v>CA$15</v>
      </c>
      <c r="CB2199" s="186" t="str">
        <f t="shared" si="2755"/>
        <v>CB$15</v>
      </c>
      <c r="CC2199" s="186" t="str">
        <f t="shared" si="2755"/>
        <v>CC$15</v>
      </c>
      <c r="CD2199" s="186" t="str">
        <f t="shared" si="2755"/>
        <v>CD$15</v>
      </c>
      <c r="CE2199" s="186" t="str">
        <f t="shared" ref="CE2199:CL2199" si="2756">CE$19</f>
        <v>CE$15</v>
      </c>
      <c r="CF2199" s="186" t="str">
        <f t="shared" si="2756"/>
        <v>CF$15</v>
      </c>
      <c r="CG2199" s="186" t="str">
        <f t="shared" si="2756"/>
        <v>CG$15</v>
      </c>
      <c r="CH2199" s="186" t="str">
        <f t="shared" si="2756"/>
        <v>CH$15</v>
      </c>
      <c r="CI2199" s="186" t="str">
        <f t="shared" si="2756"/>
        <v>CI$15</v>
      </c>
      <c r="CJ2199" s="186" t="str">
        <f t="shared" si="2756"/>
        <v>CJ$15</v>
      </c>
      <c r="CK2199" s="186" t="str">
        <f t="shared" si="2756"/>
        <v>CK$15</v>
      </c>
      <c r="CL2199" s="186" t="str">
        <f t="shared" si="2756"/>
        <v>CL$15</v>
      </c>
    </row>
    <row r="2200" spans="2:90" x14ac:dyDescent="0.4">
      <c r="B2200" s="66" t="s">
        <v>394</v>
      </c>
      <c r="C2200" s="31"/>
      <c r="D2200" t="s">
        <v>767</v>
      </c>
      <c r="E2200" s="8" t="s">
        <v>483</v>
      </c>
      <c r="F2200" t="s">
        <v>393</v>
      </c>
      <c r="G2200" s="31" t="s">
        <v>81</v>
      </c>
      <c r="H2200" s="22"/>
      <c r="I2200" s="287"/>
      <c r="J2200" s="287"/>
      <c r="K2200" s="22"/>
      <c r="L2200" s="22"/>
      <c r="M2200" s="22"/>
      <c r="N2200" s="22"/>
      <c r="O2200" s="22"/>
      <c r="P2200" s="22"/>
      <c r="R2200" s="66"/>
      <c r="S2200" s="290"/>
      <c r="T2200" s="290"/>
      <c r="U2200" s="290"/>
      <c r="V2200" s="290"/>
      <c r="W2200" s="290"/>
      <c r="X2200" s="290"/>
      <c r="Y2200" s="290"/>
      <c r="Z2200" s="290"/>
      <c r="AA2200" s="290"/>
      <c r="AB2200" s="290"/>
      <c r="AC2200" s="290"/>
      <c r="AD2200" s="290"/>
      <c r="AE2200" s="290"/>
      <c r="AF2200" s="290"/>
      <c r="AG2200" s="290"/>
      <c r="AH2200" s="290"/>
      <c r="AI2200" s="290"/>
      <c r="AJ2200" s="290"/>
      <c r="AK2200" s="290"/>
      <c r="AL2200" s="290"/>
      <c r="AM2200" s="290"/>
      <c r="AN2200" s="290"/>
      <c r="AO2200" s="290"/>
      <c r="AP2200" s="290"/>
      <c r="AQ2200" s="290"/>
      <c r="AR2200" s="290"/>
      <c r="AS2200" s="290"/>
      <c r="AT2200" s="290"/>
      <c r="AU2200" s="290"/>
      <c r="AV2200" s="290"/>
      <c r="AW2200" s="290"/>
      <c r="AX2200" s="290"/>
      <c r="AY2200" s="290"/>
      <c r="AZ2200" s="290"/>
      <c r="BA2200" s="290"/>
      <c r="BB2200" s="290"/>
      <c r="BC2200" s="290"/>
      <c r="BD2200" s="290"/>
      <c r="BE2200" s="290"/>
      <c r="BF2200" s="290"/>
      <c r="BG2200" s="290"/>
      <c r="BH2200" s="290"/>
      <c r="BI2200" s="290"/>
      <c r="BJ2200" s="290"/>
      <c r="BK2200" s="290"/>
      <c r="BL2200" s="290"/>
      <c r="BM2200" s="290"/>
      <c r="BN2200" s="290"/>
      <c r="BO2200" s="290"/>
      <c r="BP2200" s="290"/>
      <c r="BQ2200" s="290"/>
      <c r="BR2200" s="290"/>
      <c r="BS2200" s="290"/>
      <c r="BT2200" s="290"/>
      <c r="BU2200" s="290"/>
      <c r="BV2200" s="290"/>
      <c r="BW2200" s="290"/>
      <c r="BX2200" s="290"/>
      <c r="BY2200" s="290"/>
      <c r="BZ2200" s="290"/>
      <c r="CA2200" s="290"/>
      <c r="CB2200" s="290"/>
      <c r="CC2200" s="290"/>
      <c r="CD2200" s="290"/>
      <c r="CE2200" s="290"/>
      <c r="CF2200" s="290"/>
      <c r="CG2200" s="290"/>
      <c r="CH2200" s="290"/>
      <c r="CI2200" s="290"/>
      <c r="CJ2200" s="290"/>
      <c r="CK2200" s="290"/>
      <c r="CL2200" s="290"/>
    </row>
    <row r="2201" spans="2:90" x14ac:dyDescent="0.4">
      <c r="B2201" s="95" t="str">
        <f>B2207&amp;":"</f>
        <v>Revenue - Secondary GMV:</v>
      </c>
      <c r="C2201" t="s">
        <v>80</v>
      </c>
      <c r="D2201" t="s">
        <v>767</v>
      </c>
      <c r="E2201" s="8" t="str">
        <f t="shared" ref="E2201:E2204" si="2757">ROW()&amp;" "&amp;D2201</f>
        <v>2201 GMV-S</v>
      </c>
      <c r="G2201" t="str">
        <f t="shared" ref="G2201:G2207" si="2758">E2201</f>
        <v>2201 GMV-S</v>
      </c>
      <c r="H2201" s="12"/>
      <c r="I2201" s="60"/>
      <c r="J2201" s="60"/>
      <c r="K2201" s="12"/>
      <c r="L2201" s="12"/>
      <c r="M2201" s="12"/>
      <c r="N2201" s="12"/>
      <c r="O2201" s="12"/>
      <c r="P2201" s="12"/>
      <c r="R2201" s="13"/>
    </row>
    <row r="2202" spans="2:90" x14ac:dyDescent="0.4">
      <c r="B2202" s="141" t="str">
        <f>"# of transactions per "&amp;B2193&amp;" per month"</f>
        <v># of transactions per primary unit per month</v>
      </c>
      <c r="D2202" t="s">
        <v>767</v>
      </c>
      <c r="E2202" s="8" t="str">
        <f t="shared" si="2757"/>
        <v>2202 GMV-S</v>
      </c>
      <c r="G2202" t="str">
        <f t="shared" si="2758"/>
        <v>2202 GMV-S</v>
      </c>
      <c r="H2202" s="12"/>
      <c r="I2202" s="60"/>
      <c r="J2202" s="60"/>
      <c r="K2202" s="17">
        <v>10</v>
      </c>
      <c r="L2202" s="17">
        <v>10</v>
      </c>
      <c r="M2202" s="17">
        <v>10</v>
      </c>
      <c r="N2202" s="17">
        <v>10</v>
      </c>
      <c r="O2202" s="17">
        <v>10</v>
      </c>
      <c r="P2202" s="17">
        <v>10</v>
      </c>
      <c r="Q2202" s="17">
        <v>10</v>
      </c>
      <c r="R2202" s="13"/>
      <c r="S2202" s="76" cm="1">
        <f t="array" ref="S2202">INDEX($K:$P,ROW(),MATCH(S$3,$K$2:$P$2,0))</f>
        <v>10</v>
      </c>
      <c r="T2202" s="76" cm="1">
        <f t="array" ref="T2202">INDEX($K:$P,ROW(),MATCH(T$3,$K$2:$P$2,0))</f>
        <v>10</v>
      </c>
      <c r="U2202" s="76" cm="1">
        <f t="array" ref="U2202">INDEX($K:$P,ROW(),MATCH(U$3,$K$2:$P$2,0))</f>
        <v>10</v>
      </c>
      <c r="V2202" s="76" cm="1">
        <f t="array" ref="V2202">INDEX($K:$P,ROW(),MATCH(V$3,$K$2:$P$2,0))</f>
        <v>10</v>
      </c>
      <c r="W2202" s="76" cm="1">
        <f t="array" ref="W2202">INDEX($K:$P,ROW(),MATCH(W$3,$K$2:$P$2,0))</f>
        <v>10</v>
      </c>
      <c r="X2202" s="76" cm="1">
        <f t="array" ref="X2202">INDEX($K:$P,ROW(),MATCH(X$3,$K$2:$P$2,0))</f>
        <v>10</v>
      </c>
      <c r="Y2202" s="76" cm="1">
        <f t="array" ref="Y2202">INDEX($K:$P,ROW(),MATCH(Y$3,$K$2:$P$2,0))</f>
        <v>10</v>
      </c>
      <c r="Z2202" s="76" cm="1">
        <f t="array" ref="Z2202">INDEX($K:$P,ROW(),MATCH(Z$3,$K$2:$P$2,0))</f>
        <v>10</v>
      </c>
      <c r="AA2202" s="76" cm="1">
        <f t="array" ref="AA2202">INDEX($K:$P,ROW(),MATCH(AA$3,$K$2:$P$2,0))</f>
        <v>10</v>
      </c>
      <c r="AB2202" s="76" cm="1">
        <f t="array" ref="AB2202">INDEX($K:$P,ROW(),MATCH(AB$3,$K$2:$P$2,0))</f>
        <v>10</v>
      </c>
      <c r="AC2202" s="76" cm="1">
        <f t="array" ref="AC2202">INDEX($K:$P,ROW(),MATCH(AC$3,$K$2:$P$2,0))</f>
        <v>10</v>
      </c>
      <c r="AD2202" s="76" cm="1">
        <f t="array" ref="AD2202">INDEX($K:$P,ROW(),MATCH(AD$3,$K$2:$P$2,0))</f>
        <v>10</v>
      </c>
      <c r="AE2202" s="76" cm="1">
        <f t="array" ref="AE2202">INDEX($K:$P,ROW(),MATCH(AE$3,$K$2:$P$2,0))</f>
        <v>10</v>
      </c>
      <c r="AF2202" s="76" cm="1">
        <f t="array" ref="AF2202">INDEX($K:$P,ROW(),MATCH(AF$3,$K$2:$P$2,0))</f>
        <v>10</v>
      </c>
      <c r="AG2202" s="76" cm="1">
        <f t="array" ref="AG2202">INDEX($K:$P,ROW(),MATCH(AG$3,$K$2:$P$2,0))</f>
        <v>10</v>
      </c>
      <c r="AH2202" s="76" cm="1">
        <f t="array" ref="AH2202">INDEX($K:$P,ROW(),MATCH(AH$3,$K$2:$P$2,0))</f>
        <v>10</v>
      </c>
      <c r="AI2202" s="76" cm="1">
        <f t="array" ref="AI2202">INDEX($K:$P,ROW(),MATCH(AI$3,$K$2:$P$2,0))</f>
        <v>10</v>
      </c>
      <c r="AJ2202" s="76" cm="1">
        <f t="array" ref="AJ2202">INDEX($K:$P,ROW(),MATCH(AJ$3,$K$2:$P$2,0))</f>
        <v>10</v>
      </c>
      <c r="AK2202" s="76" cm="1">
        <f t="array" ref="AK2202">INDEX($K:$P,ROW(),MATCH(AK$3,$K$2:$P$2,0))</f>
        <v>10</v>
      </c>
      <c r="AL2202" s="76" cm="1">
        <f t="array" ref="AL2202">INDEX($K:$P,ROW(),MATCH(AL$3,$K$2:$P$2,0))</f>
        <v>10</v>
      </c>
      <c r="AM2202" s="76" cm="1">
        <f t="array" ref="AM2202">INDEX($K:$P,ROW(),MATCH(AM$3,$K$2:$P$2,0))</f>
        <v>10</v>
      </c>
      <c r="AN2202" s="76" cm="1">
        <f t="array" ref="AN2202">INDEX($K:$P,ROW(),MATCH(AN$3,$K$2:$P$2,0))</f>
        <v>10</v>
      </c>
      <c r="AO2202" s="76" cm="1">
        <f t="array" ref="AO2202">INDEX($K:$P,ROW(),MATCH(AO$3,$K$2:$P$2,0))</f>
        <v>10</v>
      </c>
      <c r="AP2202" s="76" cm="1">
        <f t="array" ref="AP2202">INDEX($K:$P,ROW(),MATCH(AP$3,$K$2:$P$2,0))</f>
        <v>10</v>
      </c>
      <c r="AQ2202" s="76" cm="1">
        <f t="array" ref="AQ2202">INDEX($K:$P,ROW(),MATCH(AQ$3,$K$2:$P$2,0))</f>
        <v>10</v>
      </c>
      <c r="AR2202" s="76" cm="1">
        <f t="array" ref="AR2202">INDEX($K:$P,ROW(),MATCH(AR$3,$K$2:$P$2,0))</f>
        <v>10</v>
      </c>
      <c r="AS2202" s="76" cm="1">
        <f t="array" ref="AS2202">INDEX($K:$P,ROW(),MATCH(AS$3,$K$2:$P$2,0))</f>
        <v>10</v>
      </c>
      <c r="AT2202" s="76" cm="1">
        <f t="array" ref="AT2202">INDEX($K:$P,ROW(),MATCH(AT$3,$K$2:$P$2,0))</f>
        <v>10</v>
      </c>
      <c r="AU2202" s="76" cm="1">
        <f t="array" ref="AU2202">INDEX($K:$P,ROW(),MATCH(AU$3,$K$2:$P$2,0))</f>
        <v>10</v>
      </c>
      <c r="AV2202" s="76" cm="1">
        <f t="array" ref="AV2202">INDEX($K:$P,ROW(),MATCH(AV$3,$K$2:$P$2,0))</f>
        <v>10</v>
      </c>
      <c r="AW2202" s="76" cm="1">
        <f t="array" ref="AW2202">INDEX($K:$P,ROW(),MATCH(AW$3,$K$2:$P$2,0))</f>
        <v>10</v>
      </c>
      <c r="AX2202" s="76" cm="1">
        <f t="array" ref="AX2202">INDEX($K:$P,ROW(),MATCH(AX$3,$K$2:$P$2,0))</f>
        <v>10</v>
      </c>
      <c r="AY2202" s="76" cm="1">
        <f t="array" ref="AY2202">INDEX($K:$P,ROW(),MATCH(AY$3,$K$2:$P$2,0))</f>
        <v>10</v>
      </c>
      <c r="AZ2202" s="76" cm="1">
        <f t="array" ref="AZ2202">INDEX($K:$P,ROW(),MATCH(AZ$3,$K$2:$P$2,0))</f>
        <v>10</v>
      </c>
      <c r="BA2202" s="76" cm="1">
        <f t="array" ref="BA2202">INDEX($K:$P,ROW(),MATCH(BA$3,$K$2:$P$2,0))</f>
        <v>10</v>
      </c>
      <c r="BB2202" s="76" cm="1">
        <f t="array" ref="BB2202">INDEX($K:$P,ROW(),MATCH(BB$3,$K$2:$P$2,0))</f>
        <v>10</v>
      </c>
      <c r="BC2202" s="76" cm="1">
        <f t="array" ref="BC2202">INDEX($K:$P,ROW(),MATCH(BC$3,$K$2:$P$2,0))</f>
        <v>10</v>
      </c>
      <c r="BD2202" s="76" cm="1">
        <f t="array" ref="BD2202">INDEX($K:$P,ROW(),MATCH(BD$3,$K$2:$P$2,0))</f>
        <v>10</v>
      </c>
      <c r="BE2202" s="76" cm="1">
        <f t="array" ref="BE2202">INDEX($K:$P,ROW(),MATCH(BE$3,$K$2:$P$2,0))</f>
        <v>10</v>
      </c>
      <c r="BF2202" s="76" cm="1">
        <f t="array" ref="BF2202">INDEX($K:$P,ROW(),MATCH(BF$3,$K$2:$P$2,0))</f>
        <v>10</v>
      </c>
      <c r="BG2202" s="76" cm="1">
        <f t="array" ref="BG2202">INDEX($K:$P,ROW(),MATCH(BG$3,$K$2:$P$2,0))</f>
        <v>10</v>
      </c>
      <c r="BH2202" s="76" cm="1">
        <f t="array" ref="BH2202">INDEX($K:$P,ROW(),MATCH(BH$3,$K$2:$P$2,0))</f>
        <v>10</v>
      </c>
      <c r="BI2202" s="76" cm="1">
        <f t="array" ref="BI2202">INDEX($K:$P,ROW(),MATCH(BI$3,$K$2:$P$2,0))</f>
        <v>10</v>
      </c>
      <c r="BJ2202" s="76" cm="1">
        <f t="array" ref="BJ2202">INDEX($K:$P,ROW(),MATCH(BJ$3,$K$2:$P$2,0))</f>
        <v>10</v>
      </c>
      <c r="BK2202" s="76" cm="1">
        <f t="array" ref="BK2202">INDEX($K:$P,ROW(),MATCH(BK$3,$K$2:$P$2,0))</f>
        <v>10</v>
      </c>
      <c r="BL2202" s="76" cm="1">
        <f t="array" ref="BL2202">INDEX($K:$P,ROW(),MATCH(BL$3,$K$2:$P$2,0))</f>
        <v>10</v>
      </c>
      <c r="BM2202" s="76" cm="1">
        <f t="array" ref="BM2202">INDEX($K:$P,ROW(),MATCH(BM$3,$K$2:$P$2,0))</f>
        <v>10</v>
      </c>
      <c r="BN2202" s="76" cm="1">
        <f t="array" ref="BN2202">INDEX($K:$P,ROW(),MATCH(BN$3,$K$2:$P$2,0))</f>
        <v>10</v>
      </c>
      <c r="BO2202" s="76" cm="1">
        <f t="array" ref="BO2202">INDEX($K:$P,ROW(),MATCH(BO$3,$K$2:$P$2,0))</f>
        <v>10</v>
      </c>
      <c r="BP2202" s="76" cm="1">
        <f t="array" ref="BP2202">INDEX($K:$P,ROW(),MATCH(BP$3,$K$2:$P$2,0))</f>
        <v>10</v>
      </c>
      <c r="BQ2202" s="76" cm="1">
        <f t="array" ref="BQ2202">INDEX($K:$P,ROW(),MATCH(BQ$3,$K$2:$P$2,0))</f>
        <v>10</v>
      </c>
      <c r="BR2202" s="76" cm="1">
        <f t="array" ref="BR2202">INDEX($K:$P,ROW(),MATCH(BR$3,$K$2:$P$2,0))</f>
        <v>10</v>
      </c>
      <c r="BS2202" s="76" cm="1">
        <f t="array" ref="BS2202">INDEX($K:$P,ROW(),MATCH(BS$3,$K$2:$P$2,0))</f>
        <v>10</v>
      </c>
      <c r="BT2202" s="76" cm="1">
        <f t="array" ref="BT2202">INDEX($K:$P,ROW(),MATCH(BT$3,$K$2:$P$2,0))</f>
        <v>10</v>
      </c>
      <c r="BU2202" s="76" cm="1">
        <f t="array" ref="BU2202">INDEX($K:$P,ROW(),MATCH(BU$3,$K$2:$P$2,0))</f>
        <v>10</v>
      </c>
      <c r="BV2202" s="76" cm="1">
        <f t="array" ref="BV2202">INDEX($K:$P,ROW(),MATCH(BV$3,$K$2:$P$2,0))</f>
        <v>10</v>
      </c>
      <c r="BW2202" s="76" cm="1">
        <f t="array" ref="BW2202">INDEX($K:$P,ROW(),MATCH(BW$3,$K$2:$P$2,0))</f>
        <v>10</v>
      </c>
      <c r="BX2202" s="76" cm="1">
        <f t="array" ref="BX2202">INDEX($K:$P,ROW(),MATCH(BX$3,$K$2:$P$2,0))</f>
        <v>10</v>
      </c>
      <c r="BY2202" s="76" cm="1">
        <f t="array" ref="BY2202">INDEX($K:$P,ROW(),MATCH(BY$3,$K$2:$P$2,0))</f>
        <v>10</v>
      </c>
      <c r="BZ2202" s="76" cm="1">
        <f t="array" ref="BZ2202">INDEX($K:$P,ROW(),MATCH(BZ$3,$K$2:$P$2,0))</f>
        <v>10</v>
      </c>
      <c r="CA2202" s="76" cm="1">
        <f t="array" ref="CA2202">INDEX($K:$P,ROW(),MATCH(CA$3,$K$2:$P$2,0))</f>
        <v>10</v>
      </c>
      <c r="CB2202" s="76" cm="1">
        <f t="array" ref="CB2202">INDEX($K:$P,ROW(),MATCH(CB$3,$K$2:$P$2,0))</f>
        <v>10</v>
      </c>
      <c r="CC2202" s="76" cm="1">
        <f t="array" ref="CC2202">INDEX($K:$P,ROW(),MATCH(CC$3,$K$2:$P$2,0))</f>
        <v>10</v>
      </c>
      <c r="CD2202" s="76" cm="1">
        <f t="array" ref="CD2202">INDEX($K:$P,ROW(),MATCH(CD$3,$K$2:$P$2,0))</f>
        <v>10</v>
      </c>
      <c r="CE2202" s="76" cm="1">
        <f t="array" ref="CE2202">INDEX($K:$P,ROW(),MATCH(CE$3,$K$2:$P$2,0))</f>
        <v>10</v>
      </c>
      <c r="CF2202" s="76" cm="1">
        <f t="array" ref="CF2202">INDEX($K:$P,ROW(),MATCH(CF$3,$K$2:$P$2,0))</f>
        <v>10</v>
      </c>
      <c r="CG2202" s="76" cm="1">
        <f t="array" ref="CG2202">INDEX($K:$P,ROW(),MATCH(CG$3,$K$2:$P$2,0))</f>
        <v>10</v>
      </c>
      <c r="CH2202" s="76" cm="1">
        <f t="array" ref="CH2202">INDEX($K:$P,ROW(),MATCH(CH$3,$K$2:$P$2,0))</f>
        <v>10</v>
      </c>
      <c r="CI2202" s="76" cm="1">
        <f t="array" ref="CI2202">INDEX($K:$P,ROW(),MATCH(CI$3,$K$2:$P$2,0))</f>
        <v>10</v>
      </c>
      <c r="CJ2202" s="76" cm="1">
        <f t="array" ref="CJ2202">INDEX($K:$P,ROW(),MATCH(CJ$3,$K$2:$P$2,0))</f>
        <v>10</v>
      </c>
      <c r="CK2202" s="76" cm="1">
        <f t="array" ref="CK2202">INDEX($K:$P,ROW(),MATCH(CK$3,$K$2:$P$2,0))</f>
        <v>10</v>
      </c>
      <c r="CL2202" s="76" cm="1">
        <f t="array" ref="CL2202">INDEX($K:$P,ROW(),MATCH(CL$3,$K$2:$P$2,0))</f>
        <v>10</v>
      </c>
    </row>
    <row r="2203" spans="2:90" x14ac:dyDescent="0.4">
      <c r="B2203" s="124" t="s">
        <v>838</v>
      </c>
      <c r="D2203" t="s">
        <v>767</v>
      </c>
      <c r="E2203" s="8" t="str">
        <f t="shared" si="2757"/>
        <v>2203 GMV-S</v>
      </c>
      <c r="G2203" t="str">
        <f t="shared" si="2758"/>
        <v>2203 GMV-S</v>
      </c>
      <c r="H2203" s="12"/>
      <c r="I2203" s="60"/>
      <c r="J2203" s="60"/>
      <c r="K2203" s="332">
        <f t="shared" ref="K2203:P2203" ca="1" si="2759">SUMIF($3:$3,K$2,2203:2203)</f>
        <v>600000</v>
      </c>
      <c r="L2203" s="332">
        <f t="shared" ca="1" si="2759"/>
        <v>600000</v>
      </c>
      <c r="M2203" s="332">
        <f t="shared" ca="1" si="2759"/>
        <v>600000</v>
      </c>
      <c r="N2203" s="332">
        <f t="shared" ca="1" si="2759"/>
        <v>600000</v>
      </c>
      <c r="O2203" s="332">
        <f t="shared" ca="1" si="2759"/>
        <v>600000</v>
      </c>
      <c r="P2203" s="332">
        <f t="shared" ca="1" si="2759"/>
        <v>600000</v>
      </c>
      <c r="R2203" s="13"/>
      <c r="S2203" s="332" cm="1">
        <f t="array" aca="1" ref="S2203" ca="1">+S2202*INDIRECT(S2195)</f>
        <v>50000</v>
      </c>
      <c r="T2203" s="332" cm="1">
        <f t="array" aca="1" ref="T2203" ca="1">+T2202*INDIRECT(T2195)</f>
        <v>50000</v>
      </c>
      <c r="U2203" s="332" cm="1">
        <f t="array" aca="1" ref="U2203" ca="1">+U2202*INDIRECT(U2195)</f>
        <v>50000</v>
      </c>
      <c r="V2203" s="332" cm="1">
        <f t="array" aca="1" ref="V2203" ca="1">+V2202*INDIRECT(V2195)</f>
        <v>50000</v>
      </c>
      <c r="W2203" s="332" cm="1">
        <f t="array" aca="1" ref="W2203" ca="1">+W2202*INDIRECT(W2195)</f>
        <v>50000</v>
      </c>
      <c r="X2203" s="332" cm="1">
        <f t="array" aca="1" ref="X2203" ca="1">+X2202*INDIRECT(X2195)</f>
        <v>50000</v>
      </c>
      <c r="Y2203" s="332" cm="1">
        <f t="array" aca="1" ref="Y2203" ca="1">+Y2202*INDIRECT(Y2195)</f>
        <v>50000</v>
      </c>
      <c r="Z2203" s="332" cm="1">
        <f t="array" aca="1" ref="Z2203" ca="1">+Z2202*INDIRECT(Z2195)</f>
        <v>50000</v>
      </c>
      <c r="AA2203" s="332" cm="1">
        <f t="array" aca="1" ref="AA2203" ca="1">+AA2202*INDIRECT(AA2195)</f>
        <v>50000</v>
      </c>
      <c r="AB2203" s="332" cm="1">
        <f t="array" aca="1" ref="AB2203" ca="1">+AB2202*INDIRECT(AB2195)</f>
        <v>50000</v>
      </c>
      <c r="AC2203" s="332" cm="1">
        <f t="array" aca="1" ref="AC2203" ca="1">+AC2202*INDIRECT(AC2195)</f>
        <v>50000</v>
      </c>
      <c r="AD2203" s="332" cm="1">
        <f t="array" aca="1" ref="AD2203" ca="1">+AD2202*INDIRECT(AD2195)</f>
        <v>50000</v>
      </c>
      <c r="AE2203" s="332" cm="1">
        <f t="array" aca="1" ref="AE2203" ca="1">+AE2202*INDIRECT(AE2195)</f>
        <v>50000</v>
      </c>
      <c r="AF2203" s="332" cm="1">
        <f t="array" aca="1" ref="AF2203" ca="1">+AF2202*INDIRECT(AF2195)</f>
        <v>50000</v>
      </c>
      <c r="AG2203" s="332" cm="1">
        <f t="array" aca="1" ref="AG2203" ca="1">+AG2202*INDIRECT(AG2195)</f>
        <v>50000</v>
      </c>
      <c r="AH2203" s="332" cm="1">
        <f t="array" aca="1" ref="AH2203" ca="1">+AH2202*INDIRECT(AH2195)</f>
        <v>50000</v>
      </c>
      <c r="AI2203" s="332" cm="1">
        <f t="array" aca="1" ref="AI2203" ca="1">+AI2202*INDIRECT(AI2195)</f>
        <v>50000</v>
      </c>
      <c r="AJ2203" s="332" cm="1">
        <f t="array" aca="1" ref="AJ2203" ca="1">+AJ2202*INDIRECT(AJ2195)</f>
        <v>50000</v>
      </c>
      <c r="AK2203" s="332" cm="1">
        <f t="array" aca="1" ref="AK2203" ca="1">+AK2202*INDIRECT(AK2195)</f>
        <v>50000</v>
      </c>
      <c r="AL2203" s="332" cm="1">
        <f t="array" aca="1" ref="AL2203" ca="1">+AL2202*INDIRECT(AL2195)</f>
        <v>50000</v>
      </c>
      <c r="AM2203" s="332" cm="1">
        <f t="array" aca="1" ref="AM2203" ca="1">+AM2202*INDIRECT(AM2195)</f>
        <v>50000</v>
      </c>
      <c r="AN2203" s="332" cm="1">
        <f t="array" aca="1" ref="AN2203" ca="1">+AN2202*INDIRECT(AN2195)</f>
        <v>50000</v>
      </c>
      <c r="AO2203" s="332" cm="1">
        <f t="array" aca="1" ref="AO2203" ca="1">+AO2202*INDIRECT(AO2195)</f>
        <v>50000</v>
      </c>
      <c r="AP2203" s="332" cm="1">
        <f t="array" aca="1" ref="AP2203" ca="1">+AP2202*INDIRECT(AP2195)</f>
        <v>50000</v>
      </c>
      <c r="AQ2203" s="332" cm="1">
        <f t="array" aca="1" ref="AQ2203" ca="1">+AQ2202*INDIRECT(AQ2195)</f>
        <v>50000</v>
      </c>
      <c r="AR2203" s="332" cm="1">
        <f t="array" aca="1" ref="AR2203" ca="1">+AR2202*INDIRECT(AR2195)</f>
        <v>50000</v>
      </c>
      <c r="AS2203" s="332" cm="1">
        <f t="array" aca="1" ref="AS2203" ca="1">+AS2202*INDIRECT(AS2195)</f>
        <v>50000</v>
      </c>
      <c r="AT2203" s="332" cm="1">
        <f t="array" aca="1" ref="AT2203" ca="1">+AT2202*INDIRECT(AT2195)</f>
        <v>50000</v>
      </c>
      <c r="AU2203" s="332" cm="1">
        <f t="array" aca="1" ref="AU2203" ca="1">+AU2202*INDIRECT(AU2195)</f>
        <v>50000</v>
      </c>
      <c r="AV2203" s="332" cm="1">
        <f t="array" aca="1" ref="AV2203" ca="1">+AV2202*INDIRECT(AV2195)</f>
        <v>50000</v>
      </c>
      <c r="AW2203" s="332" cm="1">
        <f t="array" aca="1" ref="AW2203" ca="1">+AW2202*INDIRECT(AW2195)</f>
        <v>50000</v>
      </c>
      <c r="AX2203" s="332" cm="1">
        <f t="array" aca="1" ref="AX2203" ca="1">+AX2202*INDIRECT(AX2195)</f>
        <v>50000</v>
      </c>
      <c r="AY2203" s="332" cm="1">
        <f t="array" aca="1" ref="AY2203" ca="1">+AY2202*INDIRECT(AY2195)</f>
        <v>50000</v>
      </c>
      <c r="AZ2203" s="332" cm="1">
        <f t="array" aca="1" ref="AZ2203" ca="1">+AZ2202*INDIRECT(AZ2195)</f>
        <v>50000</v>
      </c>
      <c r="BA2203" s="332" cm="1">
        <f t="array" aca="1" ref="BA2203" ca="1">+BA2202*INDIRECT(BA2195)</f>
        <v>50000</v>
      </c>
      <c r="BB2203" s="332" cm="1">
        <f t="array" aca="1" ref="BB2203" ca="1">+BB2202*INDIRECT(BB2195)</f>
        <v>50000</v>
      </c>
      <c r="BC2203" s="332" cm="1">
        <f t="array" aca="1" ref="BC2203" ca="1">+BC2202*INDIRECT(BC2195)</f>
        <v>50000</v>
      </c>
      <c r="BD2203" s="332" cm="1">
        <f t="array" aca="1" ref="BD2203" ca="1">+BD2202*INDIRECT(BD2195)</f>
        <v>50000</v>
      </c>
      <c r="BE2203" s="332" cm="1">
        <f t="array" aca="1" ref="BE2203" ca="1">+BE2202*INDIRECT(BE2195)</f>
        <v>50000</v>
      </c>
      <c r="BF2203" s="332" cm="1">
        <f t="array" aca="1" ref="BF2203" ca="1">+BF2202*INDIRECT(BF2195)</f>
        <v>50000</v>
      </c>
      <c r="BG2203" s="332" cm="1">
        <f t="array" aca="1" ref="BG2203" ca="1">+BG2202*INDIRECT(BG2195)</f>
        <v>50000</v>
      </c>
      <c r="BH2203" s="332" cm="1">
        <f t="array" aca="1" ref="BH2203" ca="1">+BH2202*INDIRECT(BH2195)</f>
        <v>50000</v>
      </c>
      <c r="BI2203" s="332" cm="1">
        <f t="array" aca="1" ref="BI2203" ca="1">+BI2202*INDIRECT(BI2195)</f>
        <v>50000</v>
      </c>
      <c r="BJ2203" s="332" cm="1">
        <f t="array" aca="1" ref="BJ2203" ca="1">+BJ2202*INDIRECT(BJ2195)</f>
        <v>50000</v>
      </c>
      <c r="BK2203" s="332" cm="1">
        <f t="array" aca="1" ref="BK2203" ca="1">+BK2202*INDIRECT(BK2195)</f>
        <v>50000</v>
      </c>
      <c r="BL2203" s="332" cm="1">
        <f t="array" aca="1" ref="BL2203" ca="1">+BL2202*INDIRECT(BL2195)</f>
        <v>50000</v>
      </c>
      <c r="BM2203" s="332" cm="1">
        <f t="array" aca="1" ref="BM2203" ca="1">+BM2202*INDIRECT(BM2195)</f>
        <v>50000</v>
      </c>
      <c r="BN2203" s="332" cm="1">
        <f t="array" aca="1" ref="BN2203" ca="1">+BN2202*INDIRECT(BN2195)</f>
        <v>50000</v>
      </c>
      <c r="BO2203" s="332" cm="1">
        <f t="array" aca="1" ref="BO2203" ca="1">+BO2202*INDIRECT(BO2195)</f>
        <v>50000</v>
      </c>
      <c r="BP2203" s="332" cm="1">
        <f t="array" aca="1" ref="BP2203" ca="1">+BP2202*INDIRECT(BP2195)</f>
        <v>50000</v>
      </c>
      <c r="BQ2203" s="332" cm="1">
        <f t="array" aca="1" ref="BQ2203" ca="1">+BQ2202*INDIRECT(BQ2195)</f>
        <v>50000</v>
      </c>
      <c r="BR2203" s="332" cm="1">
        <f t="array" aca="1" ref="BR2203" ca="1">+BR2202*INDIRECT(BR2195)</f>
        <v>50000</v>
      </c>
      <c r="BS2203" s="332" cm="1">
        <f t="array" aca="1" ref="BS2203" ca="1">+BS2202*INDIRECT(BS2195)</f>
        <v>50000</v>
      </c>
      <c r="BT2203" s="332" cm="1">
        <f t="array" aca="1" ref="BT2203" ca="1">+BT2202*INDIRECT(BT2195)</f>
        <v>50000</v>
      </c>
      <c r="BU2203" s="332" cm="1">
        <f t="array" aca="1" ref="BU2203" ca="1">+BU2202*INDIRECT(BU2195)</f>
        <v>50000</v>
      </c>
      <c r="BV2203" s="332" cm="1">
        <f t="array" aca="1" ref="BV2203" ca="1">+BV2202*INDIRECT(BV2195)</f>
        <v>50000</v>
      </c>
      <c r="BW2203" s="332" cm="1">
        <f t="array" aca="1" ref="BW2203" ca="1">+BW2202*INDIRECT(BW2195)</f>
        <v>50000</v>
      </c>
      <c r="BX2203" s="332" cm="1">
        <f t="array" aca="1" ref="BX2203" ca="1">+BX2202*INDIRECT(BX2195)</f>
        <v>50000</v>
      </c>
      <c r="BY2203" s="332" cm="1">
        <f t="array" aca="1" ref="BY2203" ca="1">+BY2202*INDIRECT(BY2195)</f>
        <v>50000</v>
      </c>
      <c r="BZ2203" s="332" cm="1">
        <f t="array" aca="1" ref="BZ2203" ca="1">+BZ2202*INDIRECT(BZ2195)</f>
        <v>50000</v>
      </c>
      <c r="CA2203" s="332" cm="1">
        <f t="array" aca="1" ref="CA2203" ca="1">+CA2202*INDIRECT(CA2195)</f>
        <v>50000</v>
      </c>
      <c r="CB2203" s="332" cm="1">
        <f t="array" aca="1" ref="CB2203" ca="1">+CB2202*INDIRECT(CB2195)</f>
        <v>50000</v>
      </c>
      <c r="CC2203" s="332" cm="1">
        <f t="array" aca="1" ref="CC2203" ca="1">+CC2202*INDIRECT(CC2195)</f>
        <v>50000</v>
      </c>
      <c r="CD2203" s="332" cm="1">
        <f t="array" aca="1" ref="CD2203" ca="1">+CD2202*INDIRECT(CD2195)</f>
        <v>50000</v>
      </c>
      <c r="CE2203" s="332" cm="1">
        <f t="array" aca="1" ref="CE2203" ca="1">+CE2202*INDIRECT(CE2195)</f>
        <v>50000</v>
      </c>
      <c r="CF2203" s="332" cm="1">
        <f t="array" aca="1" ref="CF2203" ca="1">+CF2202*INDIRECT(CF2195)</f>
        <v>50000</v>
      </c>
      <c r="CG2203" s="332" cm="1">
        <f t="array" aca="1" ref="CG2203" ca="1">+CG2202*INDIRECT(CG2195)</f>
        <v>50000</v>
      </c>
      <c r="CH2203" s="332" cm="1">
        <f t="array" aca="1" ref="CH2203" ca="1">+CH2202*INDIRECT(CH2195)</f>
        <v>50000</v>
      </c>
      <c r="CI2203" s="332" cm="1">
        <f t="array" aca="1" ref="CI2203" ca="1">+CI2202*INDIRECT(CI2195)</f>
        <v>50000</v>
      </c>
      <c r="CJ2203" s="332" cm="1">
        <f t="array" aca="1" ref="CJ2203" ca="1">+CJ2202*INDIRECT(CJ2195)</f>
        <v>50000</v>
      </c>
      <c r="CK2203" s="332" cm="1">
        <f t="array" aca="1" ref="CK2203" ca="1">+CK2202*INDIRECT(CK2195)</f>
        <v>50000</v>
      </c>
      <c r="CL2203" s="332" cm="1">
        <f t="array" aca="1" ref="CL2203" ca="1">+CL2202*INDIRECT(CL2195)</f>
        <v>50000</v>
      </c>
    </row>
    <row r="2204" spans="2:90" x14ac:dyDescent="0.4">
      <c r="B2204" s="141" t="str">
        <f>+"Avg. transaction amount per "&amp;B2193</f>
        <v>Avg. transaction amount per primary unit</v>
      </c>
      <c r="C2204" t="s">
        <v>80</v>
      </c>
      <c r="D2204" t="s">
        <v>767</v>
      </c>
      <c r="E2204" s="8" t="str">
        <f t="shared" si="2757"/>
        <v>2204 GMV-S</v>
      </c>
      <c r="G2204" t="str">
        <f t="shared" si="2758"/>
        <v>2204 GMV-S</v>
      </c>
      <c r="H2204" s="12"/>
      <c r="I2204" s="60"/>
      <c r="J2204" s="60"/>
      <c r="K2204" s="18">
        <v>1000</v>
      </c>
      <c r="L2204" s="18">
        <v>1000</v>
      </c>
      <c r="M2204" s="18">
        <v>1000</v>
      </c>
      <c r="N2204" s="18">
        <v>1000</v>
      </c>
      <c r="O2204" s="18">
        <v>1000</v>
      </c>
      <c r="P2204" s="18">
        <v>1000</v>
      </c>
      <c r="R2204" s="13"/>
      <c r="S2204" s="143" cm="1">
        <f t="array" ref="S2204">INDEX($K:$P,ROW(),MATCH(S$3,$K$2:$P$2,0))</f>
        <v>1000</v>
      </c>
      <c r="T2204" s="143" cm="1">
        <f t="array" ref="T2204">INDEX($K:$P,ROW(),MATCH(T$3,$K$2:$P$2,0))</f>
        <v>1000</v>
      </c>
      <c r="U2204" s="143" cm="1">
        <f t="array" ref="U2204">INDEX($K:$P,ROW(),MATCH(U$3,$K$2:$P$2,0))</f>
        <v>1000</v>
      </c>
      <c r="V2204" s="143" cm="1">
        <f t="array" ref="V2204">INDEX($K:$P,ROW(),MATCH(V$3,$K$2:$P$2,0))</f>
        <v>1000</v>
      </c>
      <c r="W2204" s="143" cm="1">
        <f t="array" ref="W2204">INDEX($K:$P,ROW(),MATCH(W$3,$K$2:$P$2,0))</f>
        <v>1000</v>
      </c>
      <c r="X2204" s="143" cm="1">
        <f t="array" ref="X2204">INDEX($K:$P,ROW(),MATCH(X$3,$K$2:$P$2,0))</f>
        <v>1000</v>
      </c>
      <c r="Y2204" s="143" cm="1">
        <f t="array" ref="Y2204">INDEX($K:$P,ROW(),MATCH(Y$3,$K$2:$P$2,0))</f>
        <v>1000</v>
      </c>
      <c r="Z2204" s="143" cm="1">
        <f t="array" ref="Z2204">INDEX($K:$P,ROW(),MATCH(Z$3,$K$2:$P$2,0))</f>
        <v>1000</v>
      </c>
      <c r="AA2204" s="143" cm="1">
        <f t="array" ref="AA2204">INDEX($K:$P,ROW(),MATCH(AA$3,$K$2:$P$2,0))</f>
        <v>1000</v>
      </c>
      <c r="AB2204" s="143" cm="1">
        <f t="array" ref="AB2204">INDEX($K:$P,ROW(),MATCH(AB$3,$K$2:$P$2,0))</f>
        <v>1000</v>
      </c>
      <c r="AC2204" s="143" cm="1">
        <f t="array" ref="AC2204">INDEX($K:$P,ROW(),MATCH(AC$3,$K$2:$P$2,0))</f>
        <v>1000</v>
      </c>
      <c r="AD2204" s="143" cm="1">
        <f t="array" ref="AD2204">INDEX($K:$P,ROW(),MATCH(AD$3,$K$2:$P$2,0))</f>
        <v>1000</v>
      </c>
      <c r="AE2204" s="143" cm="1">
        <f t="array" ref="AE2204">INDEX($K:$P,ROW(),MATCH(AE$3,$K$2:$P$2,0))</f>
        <v>1000</v>
      </c>
      <c r="AF2204" s="143" cm="1">
        <f t="array" ref="AF2204">INDEX($K:$P,ROW(),MATCH(AF$3,$K$2:$P$2,0))</f>
        <v>1000</v>
      </c>
      <c r="AG2204" s="143" cm="1">
        <f t="array" ref="AG2204">INDEX($K:$P,ROW(),MATCH(AG$3,$K$2:$P$2,0))</f>
        <v>1000</v>
      </c>
      <c r="AH2204" s="143" cm="1">
        <f t="array" ref="AH2204">INDEX($K:$P,ROW(),MATCH(AH$3,$K$2:$P$2,0))</f>
        <v>1000</v>
      </c>
      <c r="AI2204" s="143" cm="1">
        <f t="array" ref="AI2204">INDEX($K:$P,ROW(),MATCH(AI$3,$K$2:$P$2,0))</f>
        <v>1000</v>
      </c>
      <c r="AJ2204" s="143" cm="1">
        <f t="array" ref="AJ2204">INDEX($K:$P,ROW(),MATCH(AJ$3,$K$2:$P$2,0))</f>
        <v>1000</v>
      </c>
      <c r="AK2204" s="143" cm="1">
        <f t="array" ref="AK2204">INDEX($K:$P,ROW(),MATCH(AK$3,$K$2:$P$2,0))</f>
        <v>1000</v>
      </c>
      <c r="AL2204" s="143" cm="1">
        <f t="array" ref="AL2204">INDEX($K:$P,ROW(),MATCH(AL$3,$K$2:$P$2,0))</f>
        <v>1000</v>
      </c>
      <c r="AM2204" s="143" cm="1">
        <f t="array" ref="AM2204">INDEX($K:$P,ROW(),MATCH(AM$3,$K$2:$P$2,0))</f>
        <v>1000</v>
      </c>
      <c r="AN2204" s="143" cm="1">
        <f t="array" ref="AN2204">INDEX($K:$P,ROW(),MATCH(AN$3,$K$2:$P$2,0))</f>
        <v>1000</v>
      </c>
      <c r="AO2204" s="143" cm="1">
        <f t="array" ref="AO2204">INDEX($K:$P,ROW(),MATCH(AO$3,$K$2:$P$2,0))</f>
        <v>1000</v>
      </c>
      <c r="AP2204" s="143" cm="1">
        <f t="array" ref="AP2204">INDEX($K:$P,ROW(),MATCH(AP$3,$K$2:$P$2,0))</f>
        <v>1000</v>
      </c>
      <c r="AQ2204" s="143" cm="1">
        <f t="array" ref="AQ2204">INDEX($K:$P,ROW(),MATCH(AQ$3,$K$2:$P$2,0))</f>
        <v>1000</v>
      </c>
      <c r="AR2204" s="143" cm="1">
        <f t="array" ref="AR2204">INDEX($K:$P,ROW(),MATCH(AR$3,$K$2:$P$2,0))</f>
        <v>1000</v>
      </c>
      <c r="AS2204" s="143" cm="1">
        <f t="array" ref="AS2204">INDEX($K:$P,ROW(),MATCH(AS$3,$K$2:$P$2,0))</f>
        <v>1000</v>
      </c>
      <c r="AT2204" s="143" cm="1">
        <f t="array" ref="AT2204">INDEX($K:$P,ROW(),MATCH(AT$3,$K$2:$P$2,0))</f>
        <v>1000</v>
      </c>
      <c r="AU2204" s="143" cm="1">
        <f t="array" ref="AU2204">INDEX($K:$P,ROW(),MATCH(AU$3,$K$2:$P$2,0))</f>
        <v>1000</v>
      </c>
      <c r="AV2204" s="143" cm="1">
        <f t="array" ref="AV2204">INDEX($K:$P,ROW(),MATCH(AV$3,$K$2:$P$2,0))</f>
        <v>1000</v>
      </c>
      <c r="AW2204" s="143" cm="1">
        <f t="array" ref="AW2204">INDEX($K:$P,ROW(),MATCH(AW$3,$K$2:$P$2,0))</f>
        <v>1000</v>
      </c>
      <c r="AX2204" s="143" cm="1">
        <f t="array" ref="AX2204">INDEX($K:$P,ROW(),MATCH(AX$3,$K$2:$P$2,0))</f>
        <v>1000</v>
      </c>
      <c r="AY2204" s="143" cm="1">
        <f t="array" ref="AY2204">INDEX($K:$P,ROW(),MATCH(AY$3,$K$2:$P$2,0))</f>
        <v>1000</v>
      </c>
      <c r="AZ2204" s="143" cm="1">
        <f t="array" ref="AZ2204">INDEX($K:$P,ROW(),MATCH(AZ$3,$K$2:$P$2,0))</f>
        <v>1000</v>
      </c>
      <c r="BA2204" s="143" cm="1">
        <f t="array" ref="BA2204">INDEX($K:$P,ROW(),MATCH(BA$3,$K$2:$P$2,0))</f>
        <v>1000</v>
      </c>
      <c r="BB2204" s="143" cm="1">
        <f t="array" ref="BB2204">INDEX($K:$P,ROW(),MATCH(BB$3,$K$2:$P$2,0))</f>
        <v>1000</v>
      </c>
      <c r="BC2204" s="143" cm="1">
        <f t="array" ref="BC2204">INDEX($K:$P,ROW(),MATCH(BC$3,$K$2:$P$2,0))</f>
        <v>1000</v>
      </c>
      <c r="BD2204" s="143" cm="1">
        <f t="array" ref="BD2204">INDEX($K:$P,ROW(),MATCH(BD$3,$K$2:$P$2,0))</f>
        <v>1000</v>
      </c>
      <c r="BE2204" s="143" cm="1">
        <f t="array" ref="BE2204">INDEX($K:$P,ROW(),MATCH(BE$3,$K$2:$P$2,0))</f>
        <v>1000</v>
      </c>
      <c r="BF2204" s="143" cm="1">
        <f t="array" ref="BF2204">INDEX($K:$P,ROW(),MATCH(BF$3,$K$2:$P$2,0))</f>
        <v>1000</v>
      </c>
      <c r="BG2204" s="143" cm="1">
        <f t="array" ref="BG2204">INDEX($K:$P,ROW(),MATCH(BG$3,$K$2:$P$2,0))</f>
        <v>1000</v>
      </c>
      <c r="BH2204" s="143" cm="1">
        <f t="array" ref="BH2204">INDEX($K:$P,ROW(),MATCH(BH$3,$K$2:$P$2,0))</f>
        <v>1000</v>
      </c>
      <c r="BI2204" s="143" cm="1">
        <f t="array" ref="BI2204">INDEX($K:$P,ROW(),MATCH(BI$3,$K$2:$P$2,0))</f>
        <v>1000</v>
      </c>
      <c r="BJ2204" s="143" cm="1">
        <f t="array" ref="BJ2204">INDEX($K:$P,ROW(),MATCH(BJ$3,$K$2:$P$2,0))</f>
        <v>1000</v>
      </c>
      <c r="BK2204" s="143" cm="1">
        <f t="array" ref="BK2204">INDEX($K:$P,ROW(),MATCH(BK$3,$K$2:$P$2,0))</f>
        <v>1000</v>
      </c>
      <c r="BL2204" s="143" cm="1">
        <f t="array" ref="BL2204">INDEX($K:$P,ROW(),MATCH(BL$3,$K$2:$P$2,0))</f>
        <v>1000</v>
      </c>
      <c r="BM2204" s="143" cm="1">
        <f t="array" ref="BM2204">INDEX($K:$P,ROW(),MATCH(BM$3,$K$2:$P$2,0))</f>
        <v>1000</v>
      </c>
      <c r="BN2204" s="143" cm="1">
        <f t="array" ref="BN2204">INDEX($K:$P,ROW(),MATCH(BN$3,$K$2:$P$2,0))</f>
        <v>1000</v>
      </c>
      <c r="BO2204" s="143" cm="1">
        <f t="array" ref="BO2204">INDEX($K:$P,ROW(),MATCH(BO$3,$K$2:$P$2,0))</f>
        <v>1000</v>
      </c>
      <c r="BP2204" s="143" cm="1">
        <f t="array" ref="BP2204">INDEX($K:$P,ROW(),MATCH(BP$3,$K$2:$P$2,0))</f>
        <v>1000</v>
      </c>
      <c r="BQ2204" s="143" cm="1">
        <f t="array" ref="BQ2204">INDEX($K:$P,ROW(),MATCH(BQ$3,$K$2:$P$2,0))</f>
        <v>1000</v>
      </c>
      <c r="BR2204" s="143" cm="1">
        <f t="array" ref="BR2204">INDEX($K:$P,ROW(),MATCH(BR$3,$K$2:$P$2,0))</f>
        <v>1000</v>
      </c>
      <c r="BS2204" s="143" cm="1">
        <f t="array" ref="BS2204">INDEX($K:$P,ROW(),MATCH(BS$3,$K$2:$P$2,0))</f>
        <v>1000</v>
      </c>
      <c r="BT2204" s="143" cm="1">
        <f t="array" ref="BT2204">INDEX($K:$P,ROW(),MATCH(BT$3,$K$2:$P$2,0))</f>
        <v>1000</v>
      </c>
      <c r="BU2204" s="143" cm="1">
        <f t="array" ref="BU2204">INDEX($K:$P,ROW(),MATCH(BU$3,$K$2:$P$2,0))</f>
        <v>1000</v>
      </c>
      <c r="BV2204" s="143" cm="1">
        <f t="array" ref="BV2204">INDEX($K:$P,ROW(),MATCH(BV$3,$K$2:$P$2,0))</f>
        <v>1000</v>
      </c>
      <c r="BW2204" s="143" cm="1">
        <f t="array" ref="BW2204">INDEX($K:$P,ROW(),MATCH(BW$3,$K$2:$P$2,0))</f>
        <v>1000</v>
      </c>
      <c r="BX2204" s="143" cm="1">
        <f t="array" ref="BX2204">INDEX($K:$P,ROW(),MATCH(BX$3,$K$2:$P$2,0))</f>
        <v>1000</v>
      </c>
      <c r="BY2204" s="143" cm="1">
        <f t="array" ref="BY2204">INDEX($K:$P,ROW(),MATCH(BY$3,$K$2:$P$2,0))</f>
        <v>1000</v>
      </c>
      <c r="BZ2204" s="143" cm="1">
        <f t="array" ref="BZ2204">INDEX($K:$P,ROW(),MATCH(BZ$3,$K$2:$P$2,0))</f>
        <v>1000</v>
      </c>
      <c r="CA2204" s="143" cm="1">
        <f t="array" ref="CA2204">INDEX($K:$P,ROW(),MATCH(CA$3,$K$2:$P$2,0))</f>
        <v>1000</v>
      </c>
      <c r="CB2204" s="143" cm="1">
        <f t="array" ref="CB2204">INDEX($K:$P,ROW(),MATCH(CB$3,$K$2:$P$2,0))</f>
        <v>1000</v>
      </c>
      <c r="CC2204" s="143" cm="1">
        <f t="array" ref="CC2204">INDEX($K:$P,ROW(),MATCH(CC$3,$K$2:$P$2,0))</f>
        <v>1000</v>
      </c>
      <c r="CD2204" s="143" cm="1">
        <f t="array" ref="CD2204">INDEX($K:$P,ROW(),MATCH(CD$3,$K$2:$P$2,0))</f>
        <v>1000</v>
      </c>
      <c r="CE2204" s="143" cm="1">
        <f t="array" ref="CE2204">INDEX($K:$P,ROW(),MATCH(CE$3,$K$2:$P$2,0))</f>
        <v>1000</v>
      </c>
      <c r="CF2204" s="143" cm="1">
        <f t="array" ref="CF2204">INDEX($K:$P,ROW(),MATCH(CF$3,$K$2:$P$2,0))</f>
        <v>1000</v>
      </c>
      <c r="CG2204" s="143" cm="1">
        <f t="array" ref="CG2204">INDEX($K:$P,ROW(),MATCH(CG$3,$K$2:$P$2,0))</f>
        <v>1000</v>
      </c>
      <c r="CH2204" s="143" cm="1">
        <f t="array" ref="CH2204">INDEX($K:$P,ROW(),MATCH(CH$3,$K$2:$P$2,0))</f>
        <v>1000</v>
      </c>
      <c r="CI2204" s="143" cm="1">
        <f t="array" ref="CI2204">INDEX($K:$P,ROW(),MATCH(CI$3,$K$2:$P$2,0))</f>
        <v>1000</v>
      </c>
      <c r="CJ2204" s="143" cm="1">
        <f t="array" ref="CJ2204">INDEX($K:$P,ROW(),MATCH(CJ$3,$K$2:$P$2,0))</f>
        <v>1000</v>
      </c>
      <c r="CK2204" s="143" cm="1">
        <f t="array" ref="CK2204">INDEX($K:$P,ROW(),MATCH(CK$3,$K$2:$P$2,0))</f>
        <v>1000</v>
      </c>
      <c r="CL2204" s="143" cm="1">
        <f t="array" ref="CL2204">INDEX($K:$P,ROW(),MATCH(CL$3,$K$2:$P$2,0))</f>
        <v>1000</v>
      </c>
    </row>
    <row r="2205" spans="2:90" x14ac:dyDescent="0.4">
      <c r="B2205" s="123" t="s">
        <v>78</v>
      </c>
      <c r="C2205" t="s">
        <v>80</v>
      </c>
      <c r="D2205" t="s">
        <v>767</v>
      </c>
      <c r="E2205" s="8" t="str">
        <f t="shared" ref="E2205:E2216" si="2760">ROW()&amp;" "&amp;D2205</f>
        <v>2205 GMV-S</v>
      </c>
      <c r="G2205" t="str">
        <f t="shared" si="2758"/>
        <v>2205 GMV-S</v>
      </c>
      <c r="K2205" s="115">
        <f t="shared" ref="K2205:P2205" ca="1" si="2761">SUMIF($3:$3,K$2,2205:2205)</f>
        <v>600000000</v>
      </c>
      <c r="L2205" s="115">
        <f t="shared" ca="1" si="2761"/>
        <v>600000000</v>
      </c>
      <c r="M2205" s="115">
        <f t="shared" ca="1" si="2761"/>
        <v>600000000</v>
      </c>
      <c r="N2205" s="115">
        <f t="shared" ca="1" si="2761"/>
        <v>600000000</v>
      </c>
      <c r="O2205" s="115">
        <f t="shared" ca="1" si="2761"/>
        <v>600000000</v>
      </c>
      <c r="P2205" s="115">
        <f t="shared" ca="1" si="2761"/>
        <v>600000000</v>
      </c>
      <c r="R2205" s="24"/>
      <c r="S2205" s="331">
        <f t="shared" ref="S2205" ca="1" si="2762">+S2203*S2204</f>
        <v>50000000</v>
      </c>
      <c r="T2205" s="331">
        <f t="shared" ref="T2205:AX2205" ca="1" si="2763">+T2203*T2204</f>
        <v>50000000</v>
      </c>
      <c r="U2205" s="331">
        <f t="shared" ca="1" si="2763"/>
        <v>50000000</v>
      </c>
      <c r="V2205" s="331">
        <f t="shared" ca="1" si="2763"/>
        <v>50000000</v>
      </c>
      <c r="W2205" s="331">
        <f t="shared" ca="1" si="2763"/>
        <v>50000000</v>
      </c>
      <c r="X2205" s="331">
        <f t="shared" ca="1" si="2763"/>
        <v>50000000</v>
      </c>
      <c r="Y2205" s="331">
        <f t="shared" ca="1" si="2763"/>
        <v>50000000</v>
      </c>
      <c r="Z2205" s="331">
        <f t="shared" ca="1" si="2763"/>
        <v>50000000</v>
      </c>
      <c r="AA2205" s="331">
        <f t="shared" ca="1" si="2763"/>
        <v>50000000</v>
      </c>
      <c r="AB2205" s="331">
        <f t="shared" ca="1" si="2763"/>
        <v>50000000</v>
      </c>
      <c r="AC2205" s="331">
        <f t="shared" ca="1" si="2763"/>
        <v>50000000</v>
      </c>
      <c r="AD2205" s="331">
        <f t="shared" ca="1" si="2763"/>
        <v>50000000</v>
      </c>
      <c r="AE2205" s="331">
        <f t="shared" ca="1" si="2763"/>
        <v>50000000</v>
      </c>
      <c r="AF2205" s="331">
        <f t="shared" ca="1" si="2763"/>
        <v>50000000</v>
      </c>
      <c r="AG2205" s="331">
        <f t="shared" ca="1" si="2763"/>
        <v>50000000</v>
      </c>
      <c r="AH2205" s="331">
        <f t="shared" ca="1" si="2763"/>
        <v>50000000</v>
      </c>
      <c r="AI2205" s="331">
        <f t="shared" ca="1" si="2763"/>
        <v>50000000</v>
      </c>
      <c r="AJ2205" s="331">
        <f t="shared" ca="1" si="2763"/>
        <v>50000000</v>
      </c>
      <c r="AK2205" s="331">
        <f t="shared" ca="1" si="2763"/>
        <v>50000000</v>
      </c>
      <c r="AL2205" s="331">
        <f t="shared" ca="1" si="2763"/>
        <v>50000000</v>
      </c>
      <c r="AM2205" s="331">
        <f t="shared" ca="1" si="2763"/>
        <v>50000000</v>
      </c>
      <c r="AN2205" s="331">
        <f t="shared" ca="1" si="2763"/>
        <v>50000000</v>
      </c>
      <c r="AO2205" s="331">
        <f t="shared" ca="1" si="2763"/>
        <v>50000000</v>
      </c>
      <c r="AP2205" s="331">
        <f t="shared" ca="1" si="2763"/>
        <v>50000000</v>
      </c>
      <c r="AQ2205" s="331">
        <f t="shared" ca="1" si="2763"/>
        <v>50000000</v>
      </c>
      <c r="AR2205" s="331">
        <f t="shared" ca="1" si="2763"/>
        <v>50000000</v>
      </c>
      <c r="AS2205" s="331">
        <f t="shared" ca="1" si="2763"/>
        <v>50000000</v>
      </c>
      <c r="AT2205" s="331">
        <f t="shared" ca="1" si="2763"/>
        <v>50000000</v>
      </c>
      <c r="AU2205" s="331">
        <f t="shared" ca="1" si="2763"/>
        <v>50000000</v>
      </c>
      <c r="AV2205" s="331">
        <f t="shared" ca="1" si="2763"/>
        <v>50000000</v>
      </c>
      <c r="AW2205" s="331">
        <f t="shared" ca="1" si="2763"/>
        <v>50000000</v>
      </c>
      <c r="AX2205" s="331">
        <f t="shared" ca="1" si="2763"/>
        <v>50000000</v>
      </c>
      <c r="AY2205" s="331">
        <f t="shared" ref="AY2205:CD2205" ca="1" si="2764">+AY2203*AY2204</f>
        <v>50000000</v>
      </c>
      <c r="AZ2205" s="331">
        <f t="shared" ca="1" si="2764"/>
        <v>50000000</v>
      </c>
      <c r="BA2205" s="331">
        <f t="shared" ca="1" si="2764"/>
        <v>50000000</v>
      </c>
      <c r="BB2205" s="331">
        <f t="shared" ca="1" si="2764"/>
        <v>50000000</v>
      </c>
      <c r="BC2205" s="331">
        <f t="shared" ca="1" si="2764"/>
        <v>50000000</v>
      </c>
      <c r="BD2205" s="331">
        <f t="shared" ca="1" si="2764"/>
        <v>50000000</v>
      </c>
      <c r="BE2205" s="331">
        <f t="shared" ca="1" si="2764"/>
        <v>50000000</v>
      </c>
      <c r="BF2205" s="331">
        <f t="shared" ca="1" si="2764"/>
        <v>50000000</v>
      </c>
      <c r="BG2205" s="331">
        <f t="shared" ca="1" si="2764"/>
        <v>50000000</v>
      </c>
      <c r="BH2205" s="331">
        <f t="shared" ca="1" si="2764"/>
        <v>50000000</v>
      </c>
      <c r="BI2205" s="331">
        <f t="shared" ca="1" si="2764"/>
        <v>50000000</v>
      </c>
      <c r="BJ2205" s="331">
        <f t="shared" ca="1" si="2764"/>
        <v>50000000</v>
      </c>
      <c r="BK2205" s="331">
        <f t="shared" ca="1" si="2764"/>
        <v>50000000</v>
      </c>
      <c r="BL2205" s="331">
        <f t="shared" ca="1" si="2764"/>
        <v>50000000</v>
      </c>
      <c r="BM2205" s="331">
        <f t="shared" ca="1" si="2764"/>
        <v>50000000</v>
      </c>
      <c r="BN2205" s="331">
        <f t="shared" ca="1" si="2764"/>
        <v>50000000</v>
      </c>
      <c r="BO2205" s="331">
        <f t="shared" ca="1" si="2764"/>
        <v>50000000</v>
      </c>
      <c r="BP2205" s="331">
        <f t="shared" ca="1" si="2764"/>
        <v>50000000</v>
      </c>
      <c r="BQ2205" s="331">
        <f t="shared" ca="1" si="2764"/>
        <v>50000000</v>
      </c>
      <c r="BR2205" s="331">
        <f t="shared" ca="1" si="2764"/>
        <v>50000000</v>
      </c>
      <c r="BS2205" s="331">
        <f t="shared" ca="1" si="2764"/>
        <v>50000000</v>
      </c>
      <c r="BT2205" s="331">
        <f t="shared" ca="1" si="2764"/>
        <v>50000000</v>
      </c>
      <c r="BU2205" s="331">
        <f t="shared" ca="1" si="2764"/>
        <v>50000000</v>
      </c>
      <c r="BV2205" s="331">
        <f t="shared" ca="1" si="2764"/>
        <v>50000000</v>
      </c>
      <c r="BW2205" s="331">
        <f t="shared" ca="1" si="2764"/>
        <v>50000000</v>
      </c>
      <c r="BX2205" s="331">
        <f t="shared" ca="1" si="2764"/>
        <v>50000000</v>
      </c>
      <c r="BY2205" s="331">
        <f t="shared" ca="1" si="2764"/>
        <v>50000000</v>
      </c>
      <c r="BZ2205" s="331">
        <f t="shared" ca="1" si="2764"/>
        <v>50000000</v>
      </c>
      <c r="CA2205" s="331">
        <f t="shared" ca="1" si="2764"/>
        <v>50000000</v>
      </c>
      <c r="CB2205" s="331">
        <f t="shared" ca="1" si="2764"/>
        <v>50000000</v>
      </c>
      <c r="CC2205" s="331">
        <f t="shared" ca="1" si="2764"/>
        <v>50000000</v>
      </c>
      <c r="CD2205" s="331">
        <f t="shared" ca="1" si="2764"/>
        <v>50000000</v>
      </c>
      <c r="CE2205" s="331">
        <f t="shared" ref="CE2205:CK2205" ca="1" si="2765">+CE2203*CE2204</f>
        <v>50000000</v>
      </c>
      <c r="CF2205" s="331">
        <f t="shared" ca="1" si="2765"/>
        <v>50000000</v>
      </c>
      <c r="CG2205" s="331">
        <f t="shared" ca="1" si="2765"/>
        <v>50000000</v>
      </c>
      <c r="CH2205" s="331">
        <f t="shared" ca="1" si="2765"/>
        <v>50000000</v>
      </c>
      <c r="CI2205" s="331">
        <f t="shared" ca="1" si="2765"/>
        <v>50000000</v>
      </c>
      <c r="CJ2205" s="331">
        <f t="shared" ca="1" si="2765"/>
        <v>50000000</v>
      </c>
      <c r="CK2205" s="331">
        <f t="shared" ca="1" si="2765"/>
        <v>50000000</v>
      </c>
      <c r="CL2205" s="331">
        <f t="shared" ref="CL2205" ca="1" si="2766">+CL2203*CL2204</f>
        <v>50000000</v>
      </c>
    </row>
    <row r="2206" spans="2:90" x14ac:dyDescent="0.4">
      <c r="B2206" s="141" t="s">
        <v>79</v>
      </c>
      <c r="D2206" t="s">
        <v>767</v>
      </c>
      <c r="E2206" s="8" t="str">
        <f t="shared" si="2760"/>
        <v>2206 GMV-S</v>
      </c>
      <c r="G2206" t="str">
        <f t="shared" si="2758"/>
        <v>2206 GMV-S</v>
      </c>
      <c r="H2206" s="12"/>
      <c r="I2206" s="60"/>
      <c r="J2206" s="60"/>
      <c r="K2206" s="16">
        <v>0.1</v>
      </c>
      <c r="L2206" s="16">
        <v>0.1</v>
      </c>
      <c r="M2206" s="16">
        <v>0.1</v>
      </c>
      <c r="N2206" s="16">
        <v>0.1</v>
      </c>
      <c r="O2206" s="16">
        <v>0.1</v>
      </c>
      <c r="P2206" s="16">
        <v>0.1</v>
      </c>
      <c r="R2206" s="20"/>
      <c r="S2206" s="146" cm="1">
        <f t="array" ref="S2206">INDEX($K:$P,ROW(),MATCH(S$3,$K$2:$P$2,0))</f>
        <v>0.1</v>
      </c>
      <c r="T2206" s="146" cm="1">
        <f t="array" ref="T2206">INDEX($K:$P,ROW(),MATCH(T$3,$K$2:$P$2,0))</f>
        <v>0.1</v>
      </c>
      <c r="U2206" s="146" cm="1">
        <f t="array" ref="U2206">INDEX($K:$P,ROW(),MATCH(U$3,$K$2:$P$2,0))</f>
        <v>0.1</v>
      </c>
      <c r="V2206" s="146" cm="1">
        <f t="array" ref="V2206">INDEX($K:$P,ROW(),MATCH(V$3,$K$2:$P$2,0))</f>
        <v>0.1</v>
      </c>
      <c r="W2206" s="146" cm="1">
        <f t="array" ref="W2206">INDEX($K:$P,ROW(),MATCH(W$3,$K$2:$P$2,0))</f>
        <v>0.1</v>
      </c>
      <c r="X2206" s="146" cm="1">
        <f t="array" ref="X2206">INDEX($K:$P,ROW(),MATCH(X$3,$K$2:$P$2,0))</f>
        <v>0.1</v>
      </c>
      <c r="Y2206" s="146" cm="1">
        <f t="array" ref="Y2206">INDEX($K:$P,ROW(),MATCH(Y$3,$K$2:$P$2,0))</f>
        <v>0.1</v>
      </c>
      <c r="Z2206" s="146" cm="1">
        <f t="array" ref="Z2206">INDEX($K:$P,ROW(),MATCH(Z$3,$K$2:$P$2,0))</f>
        <v>0.1</v>
      </c>
      <c r="AA2206" s="146" cm="1">
        <f t="array" ref="AA2206">INDEX($K:$P,ROW(),MATCH(AA$3,$K$2:$P$2,0))</f>
        <v>0.1</v>
      </c>
      <c r="AB2206" s="146" cm="1">
        <f t="array" ref="AB2206">INDEX($K:$P,ROW(),MATCH(AB$3,$K$2:$P$2,0))</f>
        <v>0.1</v>
      </c>
      <c r="AC2206" s="146" cm="1">
        <f t="array" ref="AC2206">INDEX($K:$P,ROW(),MATCH(AC$3,$K$2:$P$2,0))</f>
        <v>0.1</v>
      </c>
      <c r="AD2206" s="146" cm="1">
        <f t="array" ref="AD2206">INDEX($K:$P,ROW(),MATCH(AD$3,$K$2:$P$2,0))</f>
        <v>0.1</v>
      </c>
      <c r="AE2206" s="146" cm="1">
        <f t="array" ref="AE2206">INDEX($K:$P,ROW(),MATCH(AE$3,$K$2:$P$2,0))</f>
        <v>0.1</v>
      </c>
      <c r="AF2206" s="146" cm="1">
        <f t="array" ref="AF2206">INDEX($K:$P,ROW(),MATCH(AF$3,$K$2:$P$2,0))</f>
        <v>0.1</v>
      </c>
      <c r="AG2206" s="146" cm="1">
        <f t="array" ref="AG2206">INDEX($K:$P,ROW(),MATCH(AG$3,$K$2:$P$2,0))</f>
        <v>0.1</v>
      </c>
      <c r="AH2206" s="146" cm="1">
        <f t="array" ref="AH2206">INDEX($K:$P,ROW(),MATCH(AH$3,$K$2:$P$2,0))</f>
        <v>0.1</v>
      </c>
      <c r="AI2206" s="146" cm="1">
        <f t="array" ref="AI2206">INDEX($K:$P,ROW(),MATCH(AI$3,$K$2:$P$2,0))</f>
        <v>0.1</v>
      </c>
      <c r="AJ2206" s="146" cm="1">
        <f t="array" ref="AJ2206">INDEX($K:$P,ROW(),MATCH(AJ$3,$K$2:$P$2,0))</f>
        <v>0.1</v>
      </c>
      <c r="AK2206" s="146" cm="1">
        <f t="array" ref="AK2206">INDEX($K:$P,ROW(),MATCH(AK$3,$K$2:$P$2,0))</f>
        <v>0.1</v>
      </c>
      <c r="AL2206" s="146" cm="1">
        <f t="array" ref="AL2206">INDEX($K:$P,ROW(),MATCH(AL$3,$K$2:$P$2,0))</f>
        <v>0.1</v>
      </c>
      <c r="AM2206" s="146" cm="1">
        <f t="array" ref="AM2206">INDEX($K:$P,ROW(),MATCH(AM$3,$K$2:$P$2,0))</f>
        <v>0.1</v>
      </c>
      <c r="AN2206" s="146" cm="1">
        <f t="array" ref="AN2206">INDEX($K:$P,ROW(),MATCH(AN$3,$K$2:$P$2,0))</f>
        <v>0.1</v>
      </c>
      <c r="AO2206" s="146" cm="1">
        <f t="array" ref="AO2206">INDEX($K:$P,ROW(),MATCH(AO$3,$K$2:$P$2,0))</f>
        <v>0.1</v>
      </c>
      <c r="AP2206" s="146" cm="1">
        <f t="array" ref="AP2206">INDEX($K:$P,ROW(),MATCH(AP$3,$K$2:$P$2,0))</f>
        <v>0.1</v>
      </c>
      <c r="AQ2206" s="146" cm="1">
        <f t="array" ref="AQ2206">INDEX($K:$P,ROW(),MATCH(AQ$3,$K$2:$P$2,0))</f>
        <v>0.1</v>
      </c>
      <c r="AR2206" s="146" cm="1">
        <f t="array" ref="AR2206">INDEX($K:$P,ROW(),MATCH(AR$3,$K$2:$P$2,0))</f>
        <v>0.1</v>
      </c>
      <c r="AS2206" s="146" cm="1">
        <f t="array" ref="AS2206">INDEX($K:$P,ROW(),MATCH(AS$3,$K$2:$P$2,0))</f>
        <v>0.1</v>
      </c>
      <c r="AT2206" s="146" cm="1">
        <f t="array" ref="AT2206">INDEX($K:$P,ROW(),MATCH(AT$3,$K$2:$P$2,0))</f>
        <v>0.1</v>
      </c>
      <c r="AU2206" s="146" cm="1">
        <f t="array" ref="AU2206">INDEX($K:$P,ROW(),MATCH(AU$3,$K$2:$P$2,0))</f>
        <v>0.1</v>
      </c>
      <c r="AV2206" s="146" cm="1">
        <f t="array" ref="AV2206">INDEX($K:$P,ROW(),MATCH(AV$3,$K$2:$P$2,0))</f>
        <v>0.1</v>
      </c>
      <c r="AW2206" s="146" cm="1">
        <f t="array" ref="AW2206">INDEX($K:$P,ROW(),MATCH(AW$3,$K$2:$P$2,0))</f>
        <v>0.1</v>
      </c>
      <c r="AX2206" s="146" cm="1">
        <f t="array" ref="AX2206">INDEX($K:$P,ROW(),MATCH(AX$3,$K$2:$P$2,0))</f>
        <v>0.1</v>
      </c>
      <c r="AY2206" s="146" cm="1">
        <f t="array" ref="AY2206">INDEX($K:$P,ROW(),MATCH(AY$3,$K$2:$P$2,0))</f>
        <v>0.1</v>
      </c>
      <c r="AZ2206" s="146" cm="1">
        <f t="array" ref="AZ2206">INDEX($K:$P,ROW(),MATCH(AZ$3,$K$2:$P$2,0))</f>
        <v>0.1</v>
      </c>
      <c r="BA2206" s="146" cm="1">
        <f t="array" ref="BA2206">INDEX($K:$P,ROW(),MATCH(BA$3,$K$2:$P$2,0))</f>
        <v>0.1</v>
      </c>
      <c r="BB2206" s="146" cm="1">
        <f t="array" ref="BB2206">INDEX($K:$P,ROW(),MATCH(BB$3,$K$2:$P$2,0))</f>
        <v>0.1</v>
      </c>
      <c r="BC2206" s="146" cm="1">
        <f t="array" ref="BC2206">INDEX($K:$P,ROW(),MATCH(BC$3,$K$2:$P$2,0))</f>
        <v>0.1</v>
      </c>
      <c r="BD2206" s="146" cm="1">
        <f t="array" ref="BD2206">INDEX($K:$P,ROW(),MATCH(BD$3,$K$2:$P$2,0))</f>
        <v>0.1</v>
      </c>
      <c r="BE2206" s="146" cm="1">
        <f t="array" ref="BE2206">INDEX($K:$P,ROW(),MATCH(BE$3,$K$2:$P$2,0))</f>
        <v>0.1</v>
      </c>
      <c r="BF2206" s="146" cm="1">
        <f t="array" ref="BF2206">INDEX($K:$P,ROW(),MATCH(BF$3,$K$2:$P$2,0))</f>
        <v>0.1</v>
      </c>
      <c r="BG2206" s="146" cm="1">
        <f t="array" ref="BG2206">INDEX($K:$P,ROW(),MATCH(BG$3,$K$2:$P$2,0))</f>
        <v>0.1</v>
      </c>
      <c r="BH2206" s="146" cm="1">
        <f t="array" ref="BH2206">INDEX($K:$P,ROW(),MATCH(BH$3,$K$2:$P$2,0))</f>
        <v>0.1</v>
      </c>
      <c r="BI2206" s="146" cm="1">
        <f t="array" ref="BI2206">INDEX($K:$P,ROW(),MATCH(BI$3,$K$2:$P$2,0))</f>
        <v>0.1</v>
      </c>
      <c r="BJ2206" s="146" cm="1">
        <f t="array" ref="BJ2206">INDEX($K:$P,ROW(),MATCH(BJ$3,$K$2:$P$2,0))</f>
        <v>0.1</v>
      </c>
      <c r="BK2206" s="146" cm="1">
        <f t="array" ref="BK2206">INDEX($K:$P,ROW(),MATCH(BK$3,$K$2:$P$2,0))</f>
        <v>0.1</v>
      </c>
      <c r="BL2206" s="146" cm="1">
        <f t="array" ref="BL2206">INDEX($K:$P,ROW(),MATCH(BL$3,$K$2:$P$2,0))</f>
        <v>0.1</v>
      </c>
      <c r="BM2206" s="146" cm="1">
        <f t="array" ref="BM2206">INDEX($K:$P,ROW(),MATCH(BM$3,$K$2:$P$2,0))</f>
        <v>0.1</v>
      </c>
      <c r="BN2206" s="146" cm="1">
        <f t="array" ref="BN2206">INDEX($K:$P,ROW(),MATCH(BN$3,$K$2:$P$2,0))</f>
        <v>0.1</v>
      </c>
      <c r="BO2206" s="146" cm="1">
        <f t="array" ref="BO2206">INDEX($K:$P,ROW(),MATCH(BO$3,$K$2:$P$2,0))</f>
        <v>0.1</v>
      </c>
      <c r="BP2206" s="146" cm="1">
        <f t="array" ref="BP2206">INDEX($K:$P,ROW(),MATCH(BP$3,$K$2:$P$2,0))</f>
        <v>0.1</v>
      </c>
      <c r="BQ2206" s="146" cm="1">
        <f t="array" ref="BQ2206">INDEX($K:$P,ROW(),MATCH(BQ$3,$K$2:$P$2,0))</f>
        <v>0.1</v>
      </c>
      <c r="BR2206" s="146" cm="1">
        <f t="array" ref="BR2206">INDEX($K:$P,ROW(),MATCH(BR$3,$K$2:$P$2,0))</f>
        <v>0.1</v>
      </c>
      <c r="BS2206" s="146" cm="1">
        <f t="array" ref="BS2206">INDEX($K:$P,ROW(),MATCH(BS$3,$K$2:$P$2,0))</f>
        <v>0.1</v>
      </c>
      <c r="BT2206" s="146" cm="1">
        <f t="array" ref="BT2206">INDEX($K:$P,ROW(),MATCH(BT$3,$K$2:$P$2,0))</f>
        <v>0.1</v>
      </c>
      <c r="BU2206" s="146" cm="1">
        <f t="array" ref="BU2206">INDEX($K:$P,ROW(),MATCH(BU$3,$K$2:$P$2,0))</f>
        <v>0.1</v>
      </c>
      <c r="BV2206" s="146" cm="1">
        <f t="array" ref="BV2206">INDEX($K:$P,ROW(),MATCH(BV$3,$K$2:$P$2,0))</f>
        <v>0.1</v>
      </c>
      <c r="BW2206" s="146" cm="1">
        <f t="array" ref="BW2206">INDEX($K:$P,ROW(),MATCH(BW$3,$K$2:$P$2,0))</f>
        <v>0.1</v>
      </c>
      <c r="BX2206" s="146" cm="1">
        <f t="array" ref="BX2206">INDEX($K:$P,ROW(),MATCH(BX$3,$K$2:$P$2,0))</f>
        <v>0.1</v>
      </c>
      <c r="BY2206" s="146" cm="1">
        <f t="array" ref="BY2206">INDEX($K:$P,ROW(),MATCH(BY$3,$K$2:$P$2,0))</f>
        <v>0.1</v>
      </c>
      <c r="BZ2206" s="146" cm="1">
        <f t="array" ref="BZ2206">INDEX($K:$P,ROW(),MATCH(BZ$3,$K$2:$P$2,0))</f>
        <v>0.1</v>
      </c>
      <c r="CA2206" s="146" cm="1">
        <f t="array" ref="CA2206">INDEX($K:$P,ROW(),MATCH(CA$3,$K$2:$P$2,0))</f>
        <v>0.1</v>
      </c>
      <c r="CB2206" s="146" cm="1">
        <f t="array" ref="CB2206">INDEX($K:$P,ROW(),MATCH(CB$3,$K$2:$P$2,0))</f>
        <v>0.1</v>
      </c>
      <c r="CC2206" s="146" cm="1">
        <f t="array" ref="CC2206">INDEX($K:$P,ROW(),MATCH(CC$3,$K$2:$P$2,0))</f>
        <v>0.1</v>
      </c>
      <c r="CD2206" s="146" cm="1">
        <f t="array" ref="CD2206">INDEX($K:$P,ROW(),MATCH(CD$3,$K$2:$P$2,0))</f>
        <v>0.1</v>
      </c>
      <c r="CE2206" s="146" cm="1">
        <f t="array" ref="CE2206">INDEX($K:$P,ROW(),MATCH(CE$3,$K$2:$P$2,0))</f>
        <v>0.1</v>
      </c>
      <c r="CF2206" s="146" cm="1">
        <f t="array" ref="CF2206">INDEX($K:$P,ROW(),MATCH(CF$3,$K$2:$P$2,0))</f>
        <v>0.1</v>
      </c>
      <c r="CG2206" s="146" cm="1">
        <f t="array" ref="CG2206">INDEX($K:$P,ROW(),MATCH(CG$3,$K$2:$P$2,0))</f>
        <v>0.1</v>
      </c>
      <c r="CH2206" s="146" cm="1">
        <f t="array" ref="CH2206">INDEX($K:$P,ROW(),MATCH(CH$3,$K$2:$P$2,0))</f>
        <v>0.1</v>
      </c>
      <c r="CI2206" s="146" cm="1">
        <f t="array" ref="CI2206">INDEX($K:$P,ROW(),MATCH(CI$3,$K$2:$P$2,0))</f>
        <v>0.1</v>
      </c>
      <c r="CJ2206" s="146" cm="1">
        <f t="array" ref="CJ2206">INDEX($K:$P,ROW(),MATCH(CJ$3,$K$2:$P$2,0))</f>
        <v>0.1</v>
      </c>
      <c r="CK2206" s="146" cm="1">
        <f t="array" ref="CK2206">INDEX($K:$P,ROW(),MATCH(CK$3,$K$2:$P$2,0))</f>
        <v>0.1</v>
      </c>
      <c r="CL2206" s="146" cm="1">
        <f t="array" ref="CL2206">INDEX($K:$P,ROW(),MATCH(CL$3,$K$2:$P$2,0))</f>
        <v>0.1</v>
      </c>
    </row>
    <row r="2207" spans="2:90" x14ac:dyDescent="0.4">
      <c r="B2207" s="123" t="str">
        <f>"Revenue - "&amp;SUBSTITUTE(B2200,":","")</f>
        <v>Revenue - Secondary GMV</v>
      </c>
      <c r="C2207" t="s">
        <v>198</v>
      </c>
      <c r="D2207" t="s">
        <v>767</v>
      </c>
      <c r="E2207" s="8" t="str">
        <f t="shared" si="2760"/>
        <v>2207 GMV-S</v>
      </c>
      <c r="G2207" t="str">
        <f t="shared" si="2758"/>
        <v>2207 GMV-S</v>
      </c>
      <c r="H2207" s="27"/>
      <c r="I2207" s="78"/>
      <c r="J2207" s="78"/>
      <c r="K2207" s="115">
        <f t="shared" ref="K2207:P2207" ca="1" si="2767">SUMIF($3:$3,K$2,2207:2207)</f>
        <v>60000000</v>
      </c>
      <c r="L2207" s="115">
        <f t="shared" ca="1" si="2767"/>
        <v>60000000</v>
      </c>
      <c r="M2207" s="115">
        <f t="shared" ca="1" si="2767"/>
        <v>60000000</v>
      </c>
      <c r="N2207" s="115">
        <f t="shared" ca="1" si="2767"/>
        <v>60000000</v>
      </c>
      <c r="O2207" s="115">
        <f t="shared" ca="1" si="2767"/>
        <v>60000000</v>
      </c>
      <c r="P2207" s="115">
        <f t="shared" ca="1" si="2767"/>
        <v>60000000</v>
      </c>
      <c r="R2207" s="115"/>
      <c r="S2207" s="144">
        <f t="shared" ref="S2207" ca="1" si="2768">+S2205*S2206</f>
        <v>5000000</v>
      </c>
      <c r="T2207" s="144">
        <f t="shared" ref="T2207:AX2207" ca="1" si="2769">+T2205*T2206</f>
        <v>5000000</v>
      </c>
      <c r="U2207" s="144">
        <f t="shared" ca="1" si="2769"/>
        <v>5000000</v>
      </c>
      <c r="V2207" s="144">
        <f t="shared" ca="1" si="2769"/>
        <v>5000000</v>
      </c>
      <c r="W2207" s="144">
        <f t="shared" ca="1" si="2769"/>
        <v>5000000</v>
      </c>
      <c r="X2207" s="144">
        <f t="shared" ca="1" si="2769"/>
        <v>5000000</v>
      </c>
      <c r="Y2207" s="144">
        <f t="shared" ca="1" si="2769"/>
        <v>5000000</v>
      </c>
      <c r="Z2207" s="144">
        <f t="shared" ca="1" si="2769"/>
        <v>5000000</v>
      </c>
      <c r="AA2207" s="144">
        <f t="shared" ca="1" si="2769"/>
        <v>5000000</v>
      </c>
      <c r="AB2207" s="144">
        <f t="shared" ca="1" si="2769"/>
        <v>5000000</v>
      </c>
      <c r="AC2207" s="144">
        <f t="shared" ca="1" si="2769"/>
        <v>5000000</v>
      </c>
      <c r="AD2207" s="144">
        <f t="shared" ca="1" si="2769"/>
        <v>5000000</v>
      </c>
      <c r="AE2207" s="144">
        <f t="shared" ca="1" si="2769"/>
        <v>5000000</v>
      </c>
      <c r="AF2207" s="144">
        <f t="shared" ca="1" si="2769"/>
        <v>5000000</v>
      </c>
      <c r="AG2207" s="144">
        <f t="shared" ca="1" si="2769"/>
        <v>5000000</v>
      </c>
      <c r="AH2207" s="144">
        <f t="shared" ca="1" si="2769"/>
        <v>5000000</v>
      </c>
      <c r="AI2207" s="144">
        <f t="shared" ca="1" si="2769"/>
        <v>5000000</v>
      </c>
      <c r="AJ2207" s="144">
        <f t="shared" ca="1" si="2769"/>
        <v>5000000</v>
      </c>
      <c r="AK2207" s="144">
        <f t="shared" ca="1" si="2769"/>
        <v>5000000</v>
      </c>
      <c r="AL2207" s="144">
        <f t="shared" ca="1" si="2769"/>
        <v>5000000</v>
      </c>
      <c r="AM2207" s="144">
        <f t="shared" ca="1" si="2769"/>
        <v>5000000</v>
      </c>
      <c r="AN2207" s="144">
        <f t="shared" ca="1" si="2769"/>
        <v>5000000</v>
      </c>
      <c r="AO2207" s="144">
        <f t="shared" ca="1" si="2769"/>
        <v>5000000</v>
      </c>
      <c r="AP2207" s="144">
        <f t="shared" ca="1" si="2769"/>
        <v>5000000</v>
      </c>
      <c r="AQ2207" s="144">
        <f t="shared" ca="1" si="2769"/>
        <v>5000000</v>
      </c>
      <c r="AR2207" s="144">
        <f t="shared" ca="1" si="2769"/>
        <v>5000000</v>
      </c>
      <c r="AS2207" s="144">
        <f t="shared" ca="1" si="2769"/>
        <v>5000000</v>
      </c>
      <c r="AT2207" s="144">
        <f t="shared" ca="1" si="2769"/>
        <v>5000000</v>
      </c>
      <c r="AU2207" s="144">
        <f t="shared" ca="1" si="2769"/>
        <v>5000000</v>
      </c>
      <c r="AV2207" s="144">
        <f t="shared" ca="1" si="2769"/>
        <v>5000000</v>
      </c>
      <c r="AW2207" s="144">
        <f t="shared" ca="1" si="2769"/>
        <v>5000000</v>
      </c>
      <c r="AX2207" s="144">
        <f t="shared" ca="1" si="2769"/>
        <v>5000000</v>
      </c>
      <c r="AY2207" s="144">
        <f t="shared" ref="AY2207:CD2207" ca="1" si="2770">+AY2205*AY2206</f>
        <v>5000000</v>
      </c>
      <c r="AZ2207" s="144">
        <f t="shared" ca="1" si="2770"/>
        <v>5000000</v>
      </c>
      <c r="BA2207" s="144">
        <f t="shared" ca="1" si="2770"/>
        <v>5000000</v>
      </c>
      <c r="BB2207" s="144">
        <f t="shared" ca="1" si="2770"/>
        <v>5000000</v>
      </c>
      <c r="BC2207" s="144">
        <f t="shared" ca="1" si="2770"/>
        <v>5000000</v>
      </c>
      <c r="BD2207" s="144">
        <f t="shared" ca="1" si="2770"/>
        <v>5000000</v>
      </c>
      <c r="BE2207" s="144">
        <f t="shared" ca="1" si="2770"/>
        <v>5000000</v>
      </c>
      <c r="BF2207" s="144">
        <f t="shared" ca="1" si="2770"/>
        <v>5000000</v>
      </c>
      <c r="BG2207" s="144">
        <f t="shared" ca="1" si="2770"/>
        <v>5000000</v>
      </c>
      <c r="BH2207" s="144">
        <f t="shared" ca="1" si="2770"/>
        <v>5000000</v>
      </c>
      <c r="BI2207" s="144">
        <f t="shared" ca="1" si="2770"/>
        <v>5000000</v>
      </c>
      <c r="BJ2207" s="144">
        <f t="shared" ca="1" si="2770"/>
        <v>5000000</v>
      </c>
      <c r="BK2207" s="144">
        <f t="shared" ca="1" si="2770"/>
        <v>5000000</v>
      </c>
      <c r="BL2207" s="144">
        <f t="shared" ca="1" si="2770"/>
        <v>5000000</v>
      </c>
      <c r="BM2207" s="144">
        <f t="shared" ca="1" si="2770"/>
        <v>5000000</v>
      </c>
      <c r="BN2207" s="144">
        <f t="shared" ca="1" si="2770"/>
        <v>5000000</v>
      </c>
      <c r="BO2207" s="144">
        <f t="shared" ca="1" si="2770"/>
        <v>5000000</v>
      </c>
      <c r="BP2207" s="144">
        <f t="shared" ca="1" si="2770"/>
        <v>5000000</v>
      </c>
      <c r="BQ2207" s="144">
        <f t="shared" ca="1" si="2770"/>
        <v>5000000</v>
      </c>
      <c r="BR2207" s="144">
        <f t="shared" ca="1" si="2770"/>
        <v>5000000</v>
      </c>
      <c r="BS2207" s="144">
        <f t="shared" ca="1" si="2770"/>
        <v>5000000</v>
      </c>
      <c r="BT2207" s="144">
        <f t="shared" ca="1" si="2770"/>
        <v>5000000</v>
      </c>
      <c r="BU2207" s="144">
        <f t="shared" ca="1" si="2770"/>
        <v>5000000</v>
      </c>
      <c r="BV2207" s="144">
        <f t="shared" ca="1" si="2770"/>
        <v>5000000</v>
      </c>
      <c r="BW2207" s="144">
        <f t="shared" ca="1" si="2770"/>
        <v>5000000</v>
      </c>
      <c r="BX2207" s="144">
        <f t="shared" ca="1" si="2770"/>
        <v>5000000</v>
      </c>
      <c r="BY2207" s="144">
        <f t="shared" ca="1" si="2770"/>
        <v>5000000</v>
      </c>
      <c r="BZ2207" s="144">
        <f t="shared" ca="1" si="2770"/>
        <v>5000000</v>
      </c>
      <c r="CA2207" s="144">
        <f t="shared" ca="1" si="2770"/>
        <v>5000000</v>
      </c>
      <c r="CB2207" s="144">
        <f t="shared" ca="1" si="2770"/>
        <v>5000000</v>
      </c>
      <c r="CC2207" s="144">
        <f t="shared" ca="1" si="2770"/>
        <v>5000000</v>
      </c>
      <c r="CD2207" s="144">
        <f t="shared" ca="1" si="2770"/>
        <v>5000000</v>
      </c>
      <c r="CE2207" s="144">
        <f t="shared" ref="CE2207:CK2207" ca="1" si="2771">+CE2205*CE2206</f>
        <v>5000000</v>
      </c>
      <c r="CF2207" s="144">
        <f t="shared" ca="1" si="2771"/>
        <v>5000000</v>
      </c>
      <c r="CG2207" s="144">
        <f t="shared" ca="1" si="2771"/>
        <v>5000000</v>
      </c>
      <c r="CH2207" s="144">
        <f t="shared" ca="1" si="2771"/>
        <v>5000000</v>
      </c>
      <c r="CI2207" s="144">
        <f t="shared" ca="1" si="2771"/>
        <v>5000000</v>
      </c>
      <c r="CJ2207" s="144">
        <f t="shared" ca="1" si="2771"/>
        <v>5000000</v>
      </c>
      <c r="CK2207" s="144">
        <f t="shared" ca="1" si="2771"/>
        <v>5000000</v>
      </c>
      <c r="CL2207" s="144">
        <f t="shared" ref="CL2207" ca="1" si="2772">+CL2205*CL2206</f>
        <v>5000000</v>
      </c>
    </row>
    <row r="2208" spans="2:90" x14ac:dyDescent="0.4">
      <c r="B2208" s="9"/>
      <c r="D2208" t="s">
        <v>767</v>
      </c>
      <c r="E2208" s="8" t="str">
        <f t="shared" si="2760"/>
        <v>2208 GMV-S</v>
      </c>
      <c r="G2208" t="s">
        <v>244</v>
      </c>
      <c r="H2208" s="27"/>
      <c r="I2208" s="78"/>
      <c r="J2208" s="78"/>
      <c r="K2208" s="33"/>
      <c r="L2208" s="33"/>
      <c r="M2208" s="33"/>
      <c r="N2208" s="33"/>
      <c r="O2208" s="33"/>
      <c r="P2208" s="33"/>
      <c r="R2208" s="33"/>
      <c r="S2208" s="77"/>
      <c r="T2208" s="77"/>
      <c r="U2208" s="77"/>
      <c r="V2208" s="77"/>
      <c r="W2208" s="77"/>
      <c r="X2208" s="77"/>
      <c r="Y2208" s="77"/>
      <c r="Z2208" s="77"/>
      <c r="AA2208" s="77"/>
      <c r="AB2208" s="77"/>
      <c r="AC2208" s="77"/>
      <c r="AD2208" s="77"/>
      <c r="AE2208" s="77"/>
      <c r="AF2208" s="77"/>
      <c r="AG2208" s="77"/>
      <c r="AH2208" s="77"/>
      <c r="AI2208" s="77"/>
      <c r="AJ2208" s="77"/>
      <c r="AK2208" s="77"/>
      <c r="AL2208" s="77"/>
      <c r="AM2208" s="77"/>
      <c r="AN2208" s="77"/>
      <c r="AO2208" s="77"/>
      <c r="AP2208" s="77"/>
      <c r="AQ2208" s="77"/>
      <c r="AR2208" s="77"/>
      <c r="AS2208" s="77"/>
      <c r="AT2208" s="77"/>
      <c r="AU2208" s="77"/>
      <c r="AV2208" s="77"/>
      <c r="AW2208" s="77"/>
      <c r="AX2208" s="77"/>
      <c r="AY2208" s="77"/>
      <c r="AZ2208" s="77"/>
      <c r="BA2208" s="77"/>
      <c r="BB2208" s="77"/>
      <c r="BC2208" s="77"/>
      <c r="BD2208" s="77"/>
      <c r="BE2208" s="77"/>
      <c r="BF2208" s="77"/>
      <c r="BG2208" s="77"/>
      <c r="BH2208" s="77"/>
      <c r="BI2208" s="77"/>
      <c r="BJ2208" s="77"/>
      <c r="BK2208" s="77"/>
      <c r="BL2208" s="77"/>
      <c r="BM2208" s="77"/>
      <c r="BN2208" s="77"/>
      <c r="BO2208" s="77"/>
      <c r="BP2208" s="77"/>
      <c r="BQ2208" s="77"/>
      <c r="BR2208" s="77"/>
      <c r="BS2208" s="77"/>
      <c r="BT2208" s="77"/>
      <c r="BU2208" s="77"/>
      <c r="BV2208" s="77"/>
      <c r="BW2208" s="77"/>
      <c r="BX2208" s="77"/>
      <c r="BY2208" s="77"/>
      <c r="BZ2208" s="77"/>
      <c r="CA2208" s="77"/>
      <c r="CB2208" s="77"/>
      <c r="CC2208" s="77"/>
      <c r="CD2208" s="77"/>
      <c r="CE2208" s="77"/>
      <c r="CF2208" s="77"/>
      <c r="CG2208" s="77"/>
      <c r="CH2208" s="77"/>
      <c r="CI2208" s="77"/>
      <c r="CJ2208" s="77"/>
      <c r="CK2208" s="77"/>
      <c r="CL2208" s="77"/>
    </row>
    <row r="2209" spans="2:90" x14ac:dyDescent="0.4">
      <c r="B2209" s="132" t="str">
        <f>B2192</f>
        <v>(Primary label)</v>
      </c>
      <c r="D2209" t="s">
        <v>767</v>
      </c>
      <c r="E2209" s="8" t="str">
        <f t="shared" si="2760"/>
        <v>2209 GMV-S</v>
      </c>
      <c r="G2209" t="s">
        <v>332</v>
      </c>
      <c r="H2209" s="27"/>
      <c r="I2209" s="78"/>
      <c r="J2209" s="78"/>
      <c r="K2209" s="33"/>
      <c r="L2209" s="33"/>
      <c r="M2209" s="33"/>
      <c r="N2209" s="33"/>
      <c r="O2209" s="33"/>
      <c r="P2209" s="33"/>
      <c r="R2209" s="33"/>
      <c r="S2209" s="77"/>
      <c r="T2209" s="77"/>
      <c r="U2209" s="77"/>
      <c r="V2209" s="77"/>
      <c r="W2209" s="77"/>
      <c r="X2209" s="77"/>
      <c r="Y2209" s="77"/>
      <c r="Z2209" s="77"/>
      <c r="AA2209" s="77"/>
      <c r="AB2209" s="77"/>
      <c r="AC2209" s="77"/>
      <c r="AD2209" s="77"/>
      <c r="AE2209" s="77"/>
      <c r="AF2209" s="77"/>
      <c r="AG2209" s="77"/>
      <c r="AH2209" s="77"/>
      <c r="AI2209" s="77"/>
      <c r="AJ2209" s="77"/>
      <c r="AK2209" s="77"/>
      <c r="AL2209" s="77"/>
      <c r="AM2209" s="77"/>
      <c r="AN2209" s="77"/>
      <c r="AO2209" s="77"/>
      <c r="AP2209" s="77"/>
      <c r="AQ2209" s="77"/>
      <c r="AR2209" s="77"/>
      <c r="AS2209" s="77"/>
      <c r="AT2209" s="77"/>
      <c r="AU2209" s="77"/>
      <c r="AV2209" s="77"/>
      <c r="AW2209" s="77"/>
      <c r="AX2209" s="77"/>
      <c r="AY2209" s="77"/>
      <c r="AZ2209" s="77"/>
      <c r="BA2209" s="77"/>
      <c r="BB2209" s="77"/>
      <c r="BC2209" s="77"/>
      <c r="BD2209" s="77"/>
      <c r="BE2209" s="77"/>
      <c r="BF2209" s="77"/>
      <c r="BG2209" s="77"/>
      <c r="BH2209" s="77"/>
      <c r="BI2209" s="77"/>
      <c r="BJ2209" s="77"/>
      <c r="BK2209" s="77"/>
      <c r="BL2209" s="77"/>
      <c r="BM2209" s="77"/>
      <c r="BN2209" s="77"/>
      <c r="BO2209" s="77"/>
      <c r="BP2209" s="77"/>
      <c r="BQ2209" s="77"/>
      <c r="BR2209" s="77"/>
      <c r="BS2209" s="77"/>
      <c r="BT2209" s="77"/>
      <c r="BU2209" s="77"/>
      <c r="BV2209" s="77"/>
      <c r="BW2209" s="77"/>
      <c r="BX2209" s="77"/>
      <c r="BY2209" s="77"/>
      <c r="BZ2209" s="77"/>
      <c r="CA2209" s="77"/>
      <c r="CB2209" s="77"/>
      <c r="CC2209" s="77"/>
      <c r="CD2209" s="77"/>
      <c r="CE2209" s="77"/>
      <c r="CF2209" s="77"/>
      <c r="CG2209" s="77"/>
      <c r="CH2209" s="77"/>
      <c r="CI2209" s="77"/>
      <c r="CJ2209" s="77"/>
      <c r="CK2209" s="77"/>
      <c r="CL2209" s="77"/>
    </row>
    <row r="2210" spans="2:90" x14ac:dyDescent="0.4">
      <c r="B2210" s="132" t="str">
        <f>B2193</f>
        <v>primary unit</v>
      </c>
      <c r="D2210" t="s">
        <v>767</v>
      </c>
      <c r="E2210" s="8" t="str">
        <f t="shared" si="2760"/>
        <v>2210 GMV-S</v>
      </c>
      <c r="G2210" t="s">
        <v>332</v>
      </c>
      <c r="H2210" s="27"/>
      <c r="I2210" s="78"/>
      <c r="J2210" s="78"/>
      <c r="K2210" s="33"/>
      <c r="L2210" s="33"/>
      <c r="M2210" s="33"/>
      <c r="N2210" s="33"/>
      <c r="O2210" s="33"/>
      <c r="P2210" s="33"/>
      <c r="R2210" s="33"/>
      <c r="S2210" s="77"/>
      <c r="T2210" s="77"/>
      <c r="U2210" s="77"/>
      <c r="V2210" s="77"/>
      <c r="W2210" s="77"/>
      <c r="X2210" s="77"/>
      <c r="Y2210" s="77"/>
      <c r="Z2210" s="77"/>
      <c r="AA2210" s="77"/>
      <c r="AB2210" s="77"/>
      <c r="AC2210" s="77"/>
      <c r="AD2210" s="77"/>
      <c r="AE2210" s="77"/>
      <c r="AF2210" s="77"/>
      <c r="AG2210" s="77"/>
      <c r="AH2210" s="77"/>
      <c r="AI2210" s="77"/>
      <c r="AJ2210" s="77"/>
      <c r="AK2210" s="77"/>
      <c r="AL2210" s="77"/>
      <c r="AM2210" s="77"/>
      <c r="AN2210" s="77"/>
      <c r="AO2210" s="77"/>
      <c r="AP2210" s="77"/>
      <c r="AQ2210" s="77"/>
      <c r="AR2210" s="77"/>
      <c r="AS2210" s="77"/>
      <c r="AT2210" s="77"/>
      <c r="AU2210" s="77"/>
      <c r="AV2210" s="77"/>
      <c r="AW2210" s="77"/>
      <c r="AX2210" s="77"/>
      <c r="AY2210" s="77"/>
      <c r="AZ2210" s="77"/>
      <c r="BA2210" s="77"/>
      <c r="BB2210" s="77"/>
      <c r="BC2210" s="77"/>
      <c r="BD2210" s="77"/>
      <c r="BE2210" s="77"/>
      <c r="BF2210" s="77"/>
      <c r="BG2210" s="77"/>
      <c r="BH2210" s="77"/>
      <c r="BI2210" s="77"/>
      <c r="BJ2210" s="77"/>
      <c r="BK2210" s="77"/>
      <c r="BL2210" s="77"/>
      <c r="BM2210" s="77"/>
      <c r="BN2210" s="77"/>
      <c r="BO2210" s="77"/>
      <c r="BP2210" s="77"/>
      <c r="BQ2210" s="77"/>
      <c r="BR2210" s="77"/>
      <c r="BS2210" s="77"/>
      <c r="BT2210" s="77"/>
      <c r="BU2210" s="77"/>
      <c r="BV2210" s="77"/>
      <c r="BW2210" s="77"/>
      <c r="BX2210" s="77"/>
      <c r="BY2210" s="77"/>
      <c r="BZ2210" s="77"/>
      <c r="CA2210" s="77"/>
      <c r="CB2210" s="77"/>
      <c r="CC2210" s="77"/>
      <c r="CD2210" s="77"/>
      <c r="CE2210" s="77"/>
      <c r="CF2210" s="77"/>
      <c r="CG2210" s="77"/>
      <c r="CH2210" s="77"/>
      <c r="CI2210" s="77"/>
      <c r="CJ2210" s="77"/>
      <c r="CK2210" s="77"/>
      <c r="CL2210" s="77"/>
    </row>
    <row r="2211" spans="2:90" x14ac:dyDescent="0.4">
      <c r="B2211" s="132" t="str">
        <f>B2194</f>
        <v>Primary revenue driver</v>
      </c>
      <c r="D2211" t="s">
        <v>767</v>
      </c>
      <c r="E2211" s="8" t="str">
        <f t="shared" ref="E2211" si="2773">ROW()&amp;" "&amp;D2211</f>
        <v>2211 GMV-S</v>
      </c>
      <c r="G2211" t="s">
        <v>332</v>
      </c>
      <c r="H2211" s="27"/>
      <c r="I2211" s="78"/>
      <c r="J2211" s="78"/>
      <c r="K2211" s="33"/>
      <c r="L2211" s="33"/>
      <c r="M2211" s="33"/>
      <c r="N2211" s="33"/>
      <c r="O2211" s="33"/>
      <c r="P2211" s="33"/>
      <c r="R2211" s="33"/>
      <c r="S2211" s="175" t="str">
        <f t="shared" ref="S2211" si="2774">S2194</f>
        <v>S$12</v>
      </c>
      <c r="T2211" s="175" t="str">
        <f t="shared" ref="T2211:AX2211" si="2775">T2194</f>
        <v>T$12</v>
      </c>
      <c r="U2211" s="175" t="str">
        <f t="shared" si="2775"/>
        <v>U$12</v>
      </c>
      <c r="V2211" s="175" t="str">
        <f t="shared" si="2775"/>
        <v>V$12</v>
      </c>
      <c r="W2211" s="175" t="str">
        <f t="shared" si="2775"/>
        <v>W$12</v>
      </c>
      <c r="X2211" s="175" t="str">
        <f t="shared" si="2775"/>
        <v>X$12</v>
      </c>
      <c r="Y2211" s="175" t="str">
        <f t="shared" si="2775"/>
        <v>Y$12</v>
      </c>
      <c r="Z2211" s="175" t="str">
        <f t="shared" si="2775"/>
        <v>Z$12</v>
      </c>
      <c r="AA2211" s="175" t="str">
        <f t="shared" si="2775"/>
        <v>AA$12</v>
      </c>
      <c r="AB2211" s="175" t="str">
        <f t="shared" si="2775"/>
        <v>AB$12</v>
      </c>
      <c r="AC2211" s="175" t="str">
        <f t="shared" si="2775"/>
        <v>AC$12</v>
      </c>
      <c r="AD2211" s="175" t="str">
        <f t="shared" si="2775"/>
        <v>AD$12</v>
      </c>
      <c r="AE2211" s="175" t="str">
        <f t="shared" si="2775"/>
        <v>AE$12</v>
      </c>
      <c r="AF2211" s="175" t="str">
        <f t="shared" si="2775"/>
        <v>AF$12</v>
      </c>
      <c r="AG2211" s="175" t="str">
        <f t="shared" si="2775"/>
        <v>AG$12</v>
      </c>
      <c r="AH2211" s="175" t="str">
        <f t="shared" si="2775"/>
        <v>AH$12</v>
      </c>
      <c r="AI2211" s="175" t="str">
        <f t="shared" si="2775"/>
        <v>AI$12</v>
      </c>
      <c r="AJ2211" s="175" t="str">
        <f t="shared" si="2775"/>
        <v>AJ$12</v>
      </c>
      <c r="AK2211" s="175" t="str">
        <f t="shared" si="2775"/>
        <v>AK$12</v>
      </c>
      <c r="AL2211" s="175" t="str">
        <f t="shared" si="2775"/>
        <v>AL$12</v>
      </c>
      <c r="AM2211" s="175" t="str">
        <f t="shared" si="2775"/>
        <v>AM$12</v>
      </c>
      <c r="AN2211" s="175" t="str">
        <f t="shared" si="2775"/>
        <v>AN$12</v>
      </c>
      <c r="AO2211" s="175" t="str">
        <f t="shared" si="2775"/>
        <v>AO$12</v>
      </c>
      <c r="AP2211" s="175" t="str">
        <f t="shared" si="2775"/>
        <v>AP$12</v>
      </c>
      <c r="AQ2211" s="175" t="str">
        <f t="shared" si="2775"/>
        <v>AQ$12</v>
      </c>
      <c r="AR2211" s="175" t="str">
        <f t="shared" si="2775"/>
        <v>AR$12</v>
      </c>
      <c r="AS2211" s="175" t="str">
        <f t="shared" si="2775"/>
        <v>AS$12</v>
      </c>
      <c r="AT2211" s="175" t="str">
        <f t="shared" si="2775"/>
        <v>AT$12</v>
      </c>
      <c r="AU2211" s="175" t="str">
        <f t="shared" si="2775"/>
        <v>AU$12</v>
      </c>
      <c r="AV2211" s="175" t="str">
        <f t="shared" si="2775"/>
        <v>AV$12</v>
      </c>
      <c r="AW2211" s="175" t="str">
        <f t="shared" si="2775"/>
        <v>AW$12</v>
      </c>
      <c r="AX2211" s="175" t="str">
        <f t="shared" si="2775"/>
        <v>AX$12</v>
      </c>
      <c r="AY2211" s="175" t="str">
        <f t="shared" ref="AY2211:CD2211" si="2776">AY2194</f>
        <v>AY$12</v>
      </c>
      <c r="AZ2211" s="175" t="str">
        <f t="shared" si="2776"/>
        <v>AZ$12</v>
      </c>
      <c r="BA2211" s="175" t="str">
        <f t="shared" si="2776"/>
        <v>BA$12</v>
      </c>
      <c r="BB2211" s="175" t="str">
        <f t="shared" si="2776"/>
        <v>BB$12</v>
      </c>
      <c r="BC2211" s="175" t="str">
        <f t="shared" si="2776"/>
        <v>BC$12</v>
      </c>
      <c r="BD2211" s="175" t="str">
        <f t="shared" si="2776"/>
        <v>BD$12</v>
      </c>
      <c r="BE2211" s="175" t="str">
        <f t="shared" si="2776"/>
        <v>BE$12</v>
      </c>
      <c r="BF2211" s="175" t="str">
        <f t="shared" si="2776"/>
        <v>BF$12</v>
      </c>
      <c r="BG2211" s="175" t="str">
        <f t="shared" si="2776"/>
        <v>BG$12</v>
      </c>
      <c r="BH2211" s="175" t="str">
        <f t="shared" si="2776"/>
        <v>BH$12</v>
      </c>
      <c r="BI2211" s="175" t="str">
        <f t="shared" si="2776"/>
        <v>BI$12</v>
      </c>
      <c r="BJ2211" s="175" t="str">
        <f t="shared" si="2776"/>
        <v>BJ$12</v>
      </c>
      <c r="BK2211" s="175" t="str">
        <f t="shared" si="2776"/>
        <v>BK$12</v>
      </c>
      <c r="BL2211" s="175" t="str">
        <f t="shared" si="2776"/>
        <v>BL$12</v>
      </c>
      <c r="BM2211" s="175" t="str">
        <f t="shared" si="2776"/>
        <v>BM$12</v>
      </c>
      <c r="BN2211" s="175" t="str">
        <f t="shared" si="2776"/>
        <v>BN$12</v>
      </c>
      <c r="BO2211" s="175" t="str">
        <f t="shared" si="2776"/>
        <v>BO$12</v>
      </c>
      <c r="BP2211" s="175" t="str">
        <f t="shared" si="2776"/>
        <v>BP$12</v>
      </c>
      <c r="BQ2211" s="175" t="str">
        <f t="shared" si="2776"/>
        <v>BQ$12</v>
      </c>
      <c r="BR2211" s="175" t="str">
        <f t="shared" si="2776"/>
        <v>BR$12</v>
      </c>
      <c r="BS2211" s="175" t="str">
        <f t="shared" si="2776"/>
        <v>BS$12</v>
      </c>
      <c r="BT2211" s="175" t="str">
        <f t="shared" si="2776"/>
        <v>BT$12</v>
      </c>
      <c r="BU2211" s="175" t="str">
        <f t="shared" si="2776"/>
        <v>BU$12</v>
      </c>
      <c r="BV2211" s="175" t="str">
        <f t="shared" si="2776"/>
        <v>BV$12</v>
      </c>
      <c r="BW2211" s="175" t="str">
        <f t="shared" si="2776"/>
        <v>BW$12</v>
      </c>
      <c r="BX2211" s="175" t="str">
        <f t="shared" si="2776"/>
        <v>BX$12</v>
      </c>
      <c r="BY2211" s="175" t="str">
        <f t="shared" si="2776"/>
        <v>BY$12</v>
      </c>
      <c r="BZ2211" s="175" t="str">
        <f t="shared" si="2776"/>
        <v>BZ$12</v>
      </c>
      <c r="CA2211" s="175" t="str">
        <f t="shared" si="2776"/>
        <v>CA$12</v>
      </c>
      <c r="CB2211" s="175" t="str">
        <f t="shared" si="2776"/>
        <v>CB$12</v>
      </c>
      <c r="CC2211" s="175" t="str">
        <f t="shared" si="2776"/>
        <v>CC$12</v>
      </c>
      <c r="CD2211" s="175" t="str">
        <f t="shared" si="2776"/>
        <v>CD$12</v>
      </c>
      <c r="CE2211" s="175" t="str">
        <f t="shared" ref="CE2211:CK2211" si="2777">CE2194</f>
        <v>CE$12</v>
      </c>
      <c r="CF2211" s="175" t="str">
        <f t="shared" si="2777"/>
        <v>CF$12</v>
      </c>
      <c r="CG2211" s="175" t="str">
        <f t="shared" si="2777"/>
        <v>CG$12</v>
      </c>
      <c r="CH2211" s="175" t="str">
        <f t="shared" si="2777"/>
        <v>CH$12</v>
      </c>
      <c r="CI2211" s="175" t="str">
        <f t="shared" si="2777"/>
        <v>CI$12</v>
      </c>
      <c r="CJ2211" s="175" t="str">
        <f t="shared" si="2777"/>
        <v>CJ$12</v>
      </c>
      <c r="CK2211" s="175" t="str">
        <f t="shared" si="2777"/>
        <v>CK$12</v>
      </c>
      <c r="CL2211" s="175" t="str">
        <f t="shared" ref="CL2211" si="2778">CL2194</f>
        <v>CL$12</v>
      </c>
    </row>
    <row r="2212" spans="2:90" x14ac:dyDescent="0.4">
      <c r="B2212" s="132" t="str">
        <f>B2195</f>
        <v>Primary volume driver</v>
      </c>
      <c r="D2212" t="s">
        <v>767</v>
      </c>
      <c r="E2212" s="8" t="str">
        <f t="shared" si="2760"/>
        <v>2212 GMV-S</v>
      </c>
      <c r="G2212" t="s">
        <v>332</v>
      </c>
      <c r="K2212" s="53"/>
      <c r="L2212" s="53"/>
      <c r="M2212" s="53"/>
      <c r="N2212" s="53"/>
      <c r="O2212" s="53"/>
      <c r="P2212" s="53"/>
      <c r="R2212" s="24"/>
      <c r="S2212" s="175" t="str">
        <f t="shared" ref="S2212" si="2779">S2195</f>
        <v>S$13</v>
      </c>
      <c r="T2212" s="175" t="str">
        <f t="shared" ref="T2212:AX2212" si="2780">T2195</f>
        <v>T$13</v>
      </c>
      <c r="U2212" s="175" t="str">
        <f t="shared" si="2780"/>
        <v>U$13</v>
      </c>
      <c r="V2212" s="175" t="str">
        <f t="shared" si="2780"/>
        <v>V$13</v>
      </c>
      <c r="W2212" s="175" t="str">
        <f t="shared" si="2780"/>
        <v>W$13</v>
      </c>
      <c r="X2212" s="175" t="str">
        <f t="shared" si="2780"/>
        <v>X$13</v>
      </c>
      <c r="Y2212" s="175" t="str">
        <f t="shared" si="2780"/>
        <v>Y$13</v>
      </c>
      <c r="Z2212" s="175" t="str">
        <f t="shared" si="2780"/>
        <v>Z$13</v>
      </c>
      <c r="AA2212" s="175" t="str">
        <f t="shared" si="2780"/>
        <v>AA$13</v>
      </c>
      <c r="AB2212" s="175" t="str">
        <f t="shared" si="2780"/>
        <v>AB$13</v>
      </c>
      <c r="AC2212" s="175" t="str">
        <f t="shared" si="2780"/>
        <v>AC$13</v>
      </c>
      <c r="AD2212" s="175" t="str">
        <f t="shared" si="2780"/>
        <v>AD$13</v>
      </c>
      <c r="AE2212" s="175" t="str">
        <f t="shared" si="2780"/>
        <v>AE$13</v>
      </c>
      <c r="AF2212" s="175" t="str">
        <f t="shared" si="2780"/>
        <v>AF$13</v>
      </c>
      <c r="AG2212" s="175" t="str">
        <f t="shared" si="2780"/>
        <v>AG$13</v>
      </c>
      <c r="AH2212" s="175" t="str">
        <f t="shared" si="2780"/>
        <v>AH$13</v>
      </c>
      <c r="AI2212" s="175" t="str">
        <f t="shared" si="2780"/>
        <v>AI$13</v>
      </c>
      <c r="AJ2212" s="175" t="str">
        <f t="shared" si="2780"/>
        <v>AJ$13</v>
      </c>
      <c r="AK2212" s="175" t="str">
        <f t="shared" si="2780"/>
        <v>AK$13</v>
      </c>
      <c r="AL2212" s="175" t="str">
        <f t="shared" si="2780"/>
        <v>AL$13</v>
      </c>
      <c r="AM2212" s="175" t="str">
        <f t="shared" si="2780"/>
        <v>AM$13</v>
      </c>
      <c r="AN2212" s="175" t="str">
        <f t="shared" si="2780"/>
        <v>AN$13</v>
      </c>
      <c r="AO2212" s="175" t="str">
        <f t="shared" si="2780"/>
        <v>AO$13</v>
      </c>
      <c r="AP2212" s="175" t="str">
        <f t="shared" si="2780"/>
        <v>AP$13</v>
      </c>
      <c r="AQ2212" s="175" t="str">
        <f t="shared" si="2780"/>
        <v>AQ$13</v>
      </c>
      <c r="AR2212" s="175" t="str">
        <f t="shared" si="2780"/>
        <v>AR$13</v>
      </c>
      <c r="AS2212" s="175" t="str">
        <f t="shared" si="2780"/>
        <v>AS$13</v>
      </c>
      <c r="AT2212" s="175" t="str">
        <f t="shared" si="2780"/>
        <v>AT$13</v>
      </c>
      <c r="AU2212" s="175" t="str">
        <f t="shared" si="2780"/>
        <v>AU$13</v>
      </c>
      <c r="AV2212" s="175" t="str">
        <f t="shared" si="2780"/>
        <v>AV$13</v>
      </c>
      <c r="AW2212" s="175" t="str">
        <f t="shared" si="2780"/>
        <v>AW$13</v>
      </c>
      <c r="AX2212" s="175" t="str">
        <f t="shared" si="2780"/>
        <v>AX$13</v>
      </c>
      <c r="AY2212" s="175" t="str">
        <f t="shared" ref="AY2212:CD2212" si="2781">AY2195</f>
        <v>AY$13</v>
      </c>
      <c r="AZ2212" s="175" t="str">
        <f t="shared" si="2781"/>
        <v>AZ$13</v>
      </c>
      <c r="BA2212" s="175" t="str">
        <f t="shared" si="2781"/>
        <v>BA$13</v>
      </c>
      <c r="BB2212" s="175" t="str">
        <f t="shared" si="2781"/>
        <v>BB$13</v>
      </c>
      <c r="BC2212" s="175" t="str">
        <f t="shared" si="2781"/>
        <v>BC$13</v>
      </c>
      <c r="BD2212" s="175" t="str">
        <f t="shared" si="2781"/>
        <v>BD$13</v>
      </c>
      <c r="BE2212" s="175" t="str">
        <f t="shared" si="2781"/>
        <v>BE$13</v>
      </c>
      <c r="BF2212" s="175" t="str">
        <f t="shared" si="2781"/>
        <v>BF$13</v>
      </c>
      <c r="BG2212" s="175" t="str">
        <f t="shared" si="2781"/>
        <v>BG$13</v>
      </c>
      <c r="BH2212" s="175" t="str">
        <f t="shared" si="2781"/>
        <v>BH$13</v>
      </c>
      <c r="BI2212" s="175" t="str">
        <f t="shared" si="2781"/>
        <v>BI$13</v>
      </c>
      <c r="BJ2212" s="175" t="str">
        <f t="shared" si="2781"/>
        <v>BJ$13</v>
      </c>
      <c r="BK2212" s="175" t="str">
        <f t="shared" si="2781"/>
        <v>BK$13</v>
      </c>
      <c r="BL2212" s="175" t="str">
        <f t="shared" si="2781"/>
        <v>BL$13</v>
      </c>
      <c r="BM2212" s="175" t="str">
        <f t="shared" si="2781"/>
        <v>BM$13</v>
      </c>
      <c r="BN2212" s="175" t="str">
        <f t="shared" si="2781"/>
        <v>BN$13</v>
      </c>
      <c r="BO2212" s="175" t="str">
        <f t="shared" si="2781"/>
        <v>BO$13</v>
      </c>
      <c r="BP2212" s="175" t="str">
        <f t="shared" si="2781"/>
        <v>BP$13</v>
      </c>
      <c r="BQ2212" s="175" t="str">
        <f t="shared" si="2781"/>
        <v>BQ$13</v>
      </c>
      <c r="BR2212" s="175" t="str">
        <f t="shared" si="2781"/>
        <v>BR$13</v>
      </c>
      <c r="BS2212" s="175" t="str">
        <f t="shared" si="2781"/>
        <v>BS$13</v>
      </c>
      <c r="BT2212" s="175" t="str">
        <f t="shared" si="2781"/>
        <v>BT$13</v>
      </c>
      <c r="BU2212" s="175" t="str">
        <f t="shared" si="2781"/>
        <v>BU$13</v>
      </c>
      <c r="BV2212" s="175" t="str">
        <f t="shared" si="2781"/>
        <v>BV$13</v>
      </c>
      <c r="BW2212" s="175" t="str">
        <f t="shared" si="2781"/>
        <v>BW$13</v>
      </c>
      <c r="BX2212" s="175" t="str">
        <f t="shared" si="2781"/>
        <v>BX$13</v>
      </c>
      <c r="BY2212" s="175" t="str">
        <f t="shared" si="2781"/>
        <v>BY$13</v>
      </c>
      <c r="BZ2212" s="175" t="str">
        <f t="shared" si="2781"/>
        <v>BZ$13</v>
      </c>
      <c r="CA2212" s="175" t="str">
        <f t="shared" si="2781"/>
        <v>CA$13</v>
      </c>
      <c r="CB2212" s="175" t="str">
        <f t="shared" si="2781"/>
        <v>CB$13</v>
      </c>
      <c r="CC2212" s="175" t="str">
        <f t="shared" si="2781"/>
        <v>CC$13</v>
      </c>
      <c r="CD2212" s="175" t="str">
        <f t="shared" si="2781"/>
        <v>CD$13</v>
      </c>
      <c r="CE2212" s="175" t="str">
        <f t="shared" ref="CE2212:CK2212" si="2782">CE2195</f>
        <v>CE$13</v>
      </c>
      <c r="CF2212" s="175" t="str">
        <f t="shared" si="2782"/>
        <v>CF$13</v>
      </c>
      <c r="CG2212" s="175" t="str">
        <f t="shared" si="2782"/>
        <v>CG$13</v>
      </c>
      <c r="CH2212" s="175" t="str">
        <f t="shared" si="2782"/>
        <v>CH$13</v>
      </c>
      <c r="CI2212" s="175" t="str">
        <f t="shared" si="2782"/>
        <v>CI$13</v>
      </c>
      <c r="CJ2212" s="175" t="str">
        <f t="shared" si="2782"/>
        <v>CJ$13</v>
      </c>
      <c r="CK2212" s="175" t="str">
        <f t="shared" si="2782"/>
        <v>CK$13</v>
      </c>
      <c r="CL2212" s="175" t="str">
        <f t="shared" ref="CL2212" si="2783">CL2195</f>
        <v>CL$13</v>
      </c>
    </row>
    <row r="2213" spans="2:90" x14ac:dyDescent="0.4">
      <c r="B2213" s="132" t="str">
        <f>B2200</f>
        <v>Secondary GMV:</v>
      </c>
      <c r="D2213" t="s">
        <v>767</v>
      </c>
      <c r="E2213" s="8" t="str">
        <f t="shared" si="2760"/>
        <v>2213 GMV-S</v>
      </c>
      <c r="G2213" t="s">
        <v>332</v>
      </c>
      <c r="H2213" s="12"/>
      <c r="I2213" s="60"/>
      <c r="J2213" s="60"/>
      <c r="K2213" s="15"/>
      <c r="L2213" s="15"/>
      <c r="M2213" s="15"/>
      <c r="N2213" s="15"/>
      <c r="O2213" s="15"/>
      <c r="P2213" s="15"/>
      <c r="R2213" s="15"/>
      <c r="S2213" s="175">
        <f t="shared" ref="S2213" si="2784">S2196</f>
        <v>0</v>
      </c>
      <c r="T2213" s="175">
        <f t="shared" ref="T2213:AX2213" si="2785">T2196</f>
        <v>0</v>
      </c>
      <c r="U2213" s="175">
        <f t="shared" si="2785"/>
        <v>0</v>
      </c>
      <c r="V2213" s="175">
        <f t="shared" si="2785"/>
        <v>0</v>
      </c>
      <c r="W2213" s="175">
        <f t="shared" si="2785"/>
        <v>0</v>
      </c>
      <c r="X2213" s="175">
        <f t="shared" si="2785"/>
        <v>0</v>
      </c>
      <c r="Y2213" s="175">
        <f t="shared" si="2785"/>
        <v>0</v>
      </c>
      <c r="Z2213" s="175">
        <f t="shared" si="2785"/>
        <v>0</v>
      </c>
      <c r="AA2213" s="175">
        <f t="shared" si="2785"/>
        <v>0</v>
      </c>
      <c r="AB2213" s="175">
        <f t="shared" si="2785"/>
        <v>0</v>
      </c>
      <c r="AC2213" s="175">
        <f t="shared" si="2785"/>
        <v>0</v>
      </c>
      <c r="AD2213" s="175">
        <f t="shared" si="2785"/>
        <v>0</v>
      </c>
      <c r="AE2213" s="175">
        <f t="shared" si="2785"/>
        <v>0</v>
      </c>
      <c r="AF2213" s="175">
        <f t="shared" si="2785"/>
        <v>0</v>
      </c>
      <c r="AG2213" s="175">
        <f t="shared" si="2785"/>
        <v>0</v>
      </c>
      <c r="AH2213" s="175">
        <f t="shared" si="2785"/>
        <v>0</v>
      </c>
      <c r="AI2213" s="175">
        <f t="shared" si="2785"/>
        <v>0</v>
      </c>
      <c r="AJ2213" s="175">
        <f t="shared" si="2785"/>
        <v>0</v>
      </c>
      <c r="AK2213" s="175">
        <f t="shared" si="2785"/>
        <v>0</v>
      </c>
      <c r="AL2213" s="175">
        <f t="shared" si="2785"/>
        <v>0</v>
      </c>
      <c r="AM2213" s="175">
        <f t="shared" si="2785"/>
        <v>0</v>
      </c>
      <c r="AN2213" s="175">
        <f t="shared" si="2785"/>
        <v>0</v>
      </c>
      <c r="AO2213" s="175">
        <f t="shared" si="2785"/>
        <v>0</v>
      </c>
      <c r="AP2213" s="175">
        <f t="shared" si="2785"/>
        <v>0</v>
      </c>
      <c r="AQ2213" s="175">
        <f t="shared" si="2785"/>
        <v>0</v>
      </c>
      <c r="AR2213" s="175">
        <f t="shared" si="2785"/>
        <v>0</v>
      </c>
      <c r="AS2213" s="175">
        <f t="shared" si="2785"/>
        <v>0</v>
      </c>
      <c r="AT2213" s="175">
        <f t="shared" si="2785"/>
        <v>0</v>
      </c>
      <c r="AU2213" s="175">
        <f t="shared" si="2785"/>
        <v>0</v>
      </c>
      <c r="AV2213" s="175">
        <f t="shared" si="2785"/>
        <v>0</v>
      </c>
      <c r="AW2213" s="175">
        <f t="shared" si="2785"/>
        <v>0</v>
      </c>
      <c r="AX2213" s="175">
        <f t="shared" si="2785"/>
        <v>0</v>
      </c>
      <c r="AY2213" s="175">
        <f t="shared" ref="AY2213:CD2213" si="2786">AY2196</f>
        <v>0</v>
      </c>
      <c r="AZ2213" s="175">
        <f t="shared" si="2786"/>
        <v>0</v>
      </c>
      <c r="BA2213" s="175">
        <f t="shared" si="2786"/>
        <v>0</v>
      </c>
      <c r="BB2213" s="175">
        <f t="shared" si="2786"/>
        <v>0</v>
      </c>
      <c r="BC2213" s="175">
        <f t="shared" si="2786"/>
        <v>0</v>
      </c>
      <c r="BD2213" s="175">
        <f t="shared" si="2786"/>
        <v>0</v>
      </c>
      <c r="BE2213" s="175">
        <f t="shared" si="2786"/>
        <v>0</v>
      </c>
      <c r="BF2213" s="175">
        <f t="shared" si="2786"/>
        <v>0</v>
      </c>
      <c r="BG2213" s="175">
        <f t="shared" si="2786"/>
        <v>0</v>
      </c>
      <c r="BH2213" s="175">
        <f t="shared" si="2786"/>
        <v>0</v>
      </c>
      <c r="BI2213" s="175">
        <f t="shared" si="2786"/>
        <v>0</v>
      </c>
      <c r="BJ2213" s="175">
        <f t="shared" si="2786"/>
        <v>0</v>
      </c>
      <c r="BK2213" s="175">
        <f t="shared" si="2786"/>
        <v>0</v>
      </c>
      <c r="BL2213" s="175">
        <f t="shared" si="2786"/>
        <v>0</v>
      </c>
      <c r="BM2213" s="175">
        <f t="shared" si="2786"/>
        <v>0</v>
      </c>
      <c r="BN2213" s="175">
        <f t="shared" si="2786"/>
        <v>0</v>
      </c>
      <c r="BO2213" s="175">
        <f t="shared" si="2786"/>
        <v>0</v>
      </c>
      <c r="BP2213" s="175">
        <f t="shared" si="2786"/>
        <v>0</v>
      </c>
      <c r="BQ2213" s="175">
        <f t="shared" si="2786"/>
        <v>0</v>
      </c>
      <c r="BR2213" s="175">
        <f t="shared" si="2786"/>
        <v>0</v>
      </c>
      <c r="BS2213" s="175">
        <f t="shared" si="2786"/>
        <v>0</v>
      </c>
      <c r="BT2213" s="175">
        <f t="shared" si="2786"/>
        <v>0</v>
      </c>
      <c r="BU2213" s="175">
        <f t="shared" si="2786"/>
        <v>0</v>
      </c>
      <c r="BV2213" s="175">
        <f t="shared" si="2786"/>
        <v>0</v>
      </c>
      <c r="BW2213" s="175">
        <f t="shared" si="2786"/>
        <v>0</v>
      </c>
      <c r="BX2213" s="175">
        <f t="shared" si="2786"/>
        <v>0</v>
      </c>
      <c r="BY2213" s="175">
        <f t="shared" si="2786"/>
        <v>0</v>
      </c>
      <c r="BZ2213" s="175">
        <f t="shared" si="2786"/>
        <v>0</v>
      </c>
      <c r="CA2213" s="175">
        <f t="shared" si="2786"/>
        <v>0</v>
      </c>
      <c r="CB2213" s="175">
        <f t="shared" si="2786"/>
        <v>0</v>
      </c>
      <c r="CC2213" s="175">
        <f t="shared" si="2786"/>
        <v>0</v>
      </c>
      <c r="CD2213" s="175">
        <f t="shared" si="2786"/>
        <v>0</v>
      </c>
      <c r="CE2213" s="175">
        <f t="shared" ref="CE2213:CK2213" si="2787">CE2196</f>
        <v>0</v>
      </c>
      <c r="CF2213" s="175">
        <f t="shared" si="2787"/>
        <v>0</v>
      </c>
      <c r="CG2213" s="175">
        <f t="shared" si="2787"/>
        <v>0</v>
      </c>
      <c r="CH2213" s="175">
        <f t="shared" si="2787"/>
        <v>0</v>
      </c>
      <c r="CI2213" s="175">
        <f t="shared" si="2787"/>
        <v>0</v>
      </c>
      <c r="CJ2213" s="175">
        <f t="shared" si="2787"/>
        <v>0</v>
      </c>
      <c r="CK2213" s="175">
        <f t="shared" si="2787"/>
        <v>0</v>
      </c>
      <c r="CL2213" s="175">
        <f t="shared" ref="CL2213" si="2788">CL2196</f>
        <v>0</v>
      </c>
    </row>
    <row r="2214" spans="2:90" x14ac:dyDescent="0.4">
      <c r="B2214" s="235" t="str">
        <f>IFERROR(SUBSTITUTE(TRIM(MID(B2200, SEARCH("-", B2200) + 1, LEN(B2200))),":",""),"no unit")</f>
        <v>no unit</v>
      </c>
      <c r="D2214" t="s">
        <v>767</v>
      </c>
      <c r="E2214" s="8" t="str">
        <f t="shared" si="2760"/>
        <v>2214 GMV-S</v>
      </c>
      <c r="G2214" t="s">
        <v>332</v>
      </c>
      <c r="H2214" s="12"/>
      <c r="I2214" s="60"/>
      <c r="J2214" s="60"/>
      <c r="K2214" s="15"/>
      <c r="L2214" s="15"/>
      <c r="M2214" s="15"/>
      <c r="N2214" s="15"/>
      <c r="O2214" s="15"/>
      <c r="P2214" s="15"/>
      <c r="R2214" s="15"/>
    </row>
    <row r="2215" spans="2:90" x14ac:dyDescent="0.4">
      <c r="B2215" s="132" t="str">
        <f>B2198</f>
        <v>Secondary revenue driver</v>
      </c>
      <c r="D2215" t="s">
        <v>767</v>
      </c>
      <c r="E2215" s="8" t="str">
        <f t="shared" ref="E2215" si="2789">ROW()&amp;" "&amp;D2215</f>
        <v>2215 GMV-S</v>
      </c>
      <c r="G2215" t="s">
        <v>332</v>
      </c>
      <c r="H2215" s="12"/>
      <c r="I2215" s="60"/>
      <c r="J2215" s="60"/>
      <c r="K2215" s="15"/>
      <c r="L2215" s="15"/>
      <c r="M2215" s="15"/>
      <c r="N2215" s="15"/>
      <c r="O2215" s="15"/>
      <c r="P2215" s="15"/>
      <c r="R2215" s="15"/>
      <c r="S2215" s="199" t="str">
        <f t="shared" ref="S2215" si="2790">ADDRESS(ROW(S2207),COLUMN(S2207),2)</f>
        <v>S$2207</v>
      </c>
      <c r="T2215" s="199" t="str">
        <f t="shared" ref="T2215:CE2215" si="2791">ADDRESS(ROW(T2207),COLUMN(T2207),2)</f>
        <v>T$2207</v>
      </c>
      <c r="U2215" s="199" t="str">
        <f t="shared" si="2791"/>
        <v>U$2207</v>
      </c>
      <c r="V2215" s="199" t="str">
        <f t="shared" si="2791"/>
        <v>V$2207</v>
      </c>
      <c r="W2215" s="199" t="str">
        <f t="shared" si="2791"/>
        <v>W$2207</v>
      </c>
      <c r="X2215" s="199" t="str">
        <f t="shared" si="2791"/>
        <v>X$2207</v>
      </c>
      <c r="Y2215" s="199" t="str">
        <f t="shared" si="2791"/>
        <v>Y$2207</v>
      </c>
      <c r="Z2215" s="199" t="str">
        <f t="shared" si="2791"/>
        <v>Z$2207</v>
      </c>
      <c r="AA2215" s="199" t="str">
        <f t="shared" si="2791"/>
        <v>AA$2207</v>
      </c>
      <c r="AB2215" s="199" t="str">
        <f t="shared" si="2791"/>
        <v>AB$2207</v>
      </c>
      <c r="AC2215" s="199" t="str">
        <f t="shared" si="2791"/>
        <v>AC$2207</v>
      </c>
      <c r="AD2215" s="199" t="str">
        <f t="shared" si="2791"/>
        <v>AD$2207</v>
      </c>
      <c r="AE2215" s="199" t="str">
        <f t="shared" si="2791"/>
        <v>AE$2207</v>
      </c>
      <c r="AF2215" s="199" t="str">
        <f t="shared" si="2791"/>
        <v>AF$2207</v>
      </c>
      <c r="AG2215" s="199" t="str">
        <f t="shared" si="2791"/>
        <v>AG$2207</v>
      </c>
      <c r="AH2215" s="199" t="str">
        <f t="shared" si="2791"/>
        <v>AH$2207</v>
      </c>
      <c r="AI2215" s="199" t="str">
        <f t="shared" si="2791"/>
        <v>AI$2207</v>
      </c>
      <c r="AJ2215" s="199" t="str">
        <f t="shared" si="2791"/>
        <v>AJ$2207</v>
      </c>
      <c r="AK2215" s="199" t="str">
        <f t="shared" si="2791"/>
        <v>AK$2207</v>
      </c>
      <c r="AL2215" s="199" t="str">
        <f t="shared" si="2791"/>
        <v>AL$2207</v>
      </c>
      <c r="AM2215" s="199" t="str">
        <f t="shared" si="2791"/>
        <v>AM$2207</v>
      </c>
      <c r="AN2215" s="199" t="str">
        <f t="shared" si="2791"/>
        <v>AN$2207</v>
      </c>
      <c r="AO2215" s="199" t="str">
        <f t="shared" si="2791"/>
        <v>AO$2207</v>
      </c>
      <c r="AP2215" s="199" t="str">
        <f t="shared" si="2791"/>
        <v>AP$2207</v>
      </c>
      <c r="AQ2215" s="199" t="str">
        <f t="shared" si="2791"/>
        <v>AQ$2207</v>
      </c>
      <c r="AR2215" s="199" t="str">
        <f t="shared" si="2791"/>
        <v>AR$2207</v>
      </c>
      <c r="AS2215" s="199" t="str">
        <f t="shared" si="2791"/>
        <v>AS$2207</v>
      </c>
      <c r="AT2215" s="199" t="str">
        <f t="shared" si="2791"/>
        <v>AT$2207</v>
      </c>
      <c r="AU2215" s="199" t="str">
        <f t="shared" si="2791"/>
        <v>AU$2207</v>
      </c>
      <c r="AV2215" s="199" t="str">
        <f t="shared" si="2791"/>
        <v>AV$2207</v>
      </c>
      <c r="AW2215" s="199" t="str">
        <f t="shared" si="2791"/>
        <v>AW$2207</v>
      </c>
      <c r="AX2215" s="199" t="str">
        <f t="shared" si="2791"/>
        <v>AX$2207</v>
      </c>
      <c r="AY2215" s="199" t="str">
        <f t="shared" si="2791"/>
        <v>AY$2207</v>
      </c>
      <c r="AZ2215" s="199" t="str">
        <f t="shared" si="2791"/>
        <v>AZ$2207</v>
      </c>
      <c r="BA2215" s="199" t="str">
        <f t="shared" si="2791"/>
        <v>BA$2207</v>
      </c>
      <c r="BB2215" s="199" t="str">
        <f t="shared" si="2791"/>
        <v>BB$2207</v>
      </c>
      <c r="BC2215" s="199" t="str">
        <f t="shared" si="2791"/>
        <v>BC$2207</v>
      </c>
      <c r="BD2215" s="199" t="str">
        <f t="shared" si="2791"/>
        <v>BD$2207</v>
      </c>
      <c r="BE2215" s="199" t="str">
        <f t="shared" si="2791"/>
        <v>BE$2207</v>
      </c>
      <c r="BF2215" s="199" t="str">
        <f t="shared" si="2791"/>
        <v>BF$2207</v>
      </c>
      <c r="BG2215" s="199" t="str">
        <f t="shared" si="2791"/>
        <v>BG$2207</v>
      </c>
      <c r="BH2215" s="199" t="str">
        <f t="shared" si="2791"/>
        <v>BH$2207</v>
      </c>
      <c r="BI2215" s="199" t="str">
        <f t="shared" si="2791"/>
        <v>BI$2207</v>
      </c>
      <c r="BJ2215" s="199" t="str">
        <f t="shared" si="2791"/>
        <v>BJ$2207</v>
      </c>
      <c r="BK2215" s="199" t="str">
        <f t="shared" si="2791"/>
        <v>BK$2207</v>
      </c>
      <c r="BL2215" s="199" t="str">
        <f t="shared" si="2791"/>
        <v>BL$2207</v>
      </c>
      <c r="BM2215" s="199" t="str">
        <f t="shared" si="2791"/>
        <v>BM$2207</v>
      </c>
      <c r="BN2215" s="199" t="str">
        <f t="shared" si="2791"/>
        <v>BN$2207</v>
      </c>
      <c r="BO2215" s="199" t="str">
        <f t="shared" si="2791"/>
        <v>BO$2207</v>
      </c>
      <c r="BP2215" s="199" t="str">
        <f t="shared" si="2791"/>
        <v>BP$2207</v>
      </c>
      <c r="BQ2215" s="199" t="str">
        <f t="shared" si="2791"/>
        <v>BQ$2207</v>
      </c>
      <c r="BR2215" s="199" t="str">
        <f t="shared" si="2791"/>
        <v>BR$2207</v>
      </c>
      <c r="BS2215" s="199" t="str">
        <f t="shared" si="2791"/>
        <v>BS$2207</v>
      </c>
      <c r="BT2215" s="199" t="str">
        <f t="shared" si="2791"/>
        <v>BT$2207</v>
      </c>
      <c r="BU2215" s="199" t="str">
        <f t="shared" si="2791"/>
        <v>BU$2207</v>
      </c>
      <c r="BV2215" s="199" t="str">
        <f t="shared" si="2791"/>
        <v>BV$2207</v>
      </c>
      <c r="BW2215" s="199" t="str">
        <f t="shared" si="2791"/>
        <v>BW$2207</v>
      </c>
      <c r="BX2215" s="199" t="str">
        <f t="shared" si="2791"/>
        <v>BX$2207</v>
      </c>
      <c r="BY2215" s="199" t="str">
        <f t="shared" si="2791"/>
        <v>BY$2207</v>
      </c>
      <c r="BZ2215" s="199" t="str">
        <f t="shared" si="2791"/>
        <v>BZ$2207</v>
      </c>
      <c r="CA2215" s="199" t="str">
        <f t="shared" si="2791"/>
        <v>CA$2207</v>
      </c>
      <c r="CB2215" s="199" t="str">
        <f t="shared" si="2791"/>
        <v>CB$2207</v>
      </c>
      <c r="CC2215" s="199" t="str">
        <f t="shared" si="2791"/>
        <v>CC$2207</v>
      </c>
      <c r="CD2215" s="199" t="str">
        <f t="shared" si="2791"/>
        <v>CD$2207</v>
      </c>
      <c r="CE2215" s="199" t="str">
        <f t="shared" si="2791"/>
        <v>CE$2207</v>
      </c>
      <c r="CF2215" s="199" t="str">
        <f t="shared" ref="CF2215:CK2215" si="2792">ADDRESS(ROW(CF2207),COLUMN(CF2207),2)</f>
        <v>CF$2207</v>
      </c>
      <c r="CG2215" s="199" t="str">
        <f t="shared" si="2792"/>
        <v>CG$2207</v>
      </c>
      <c r="CH2215" s="199" t="str">
        <f t="shared" si="2792"/>
        <v>CH$2207</v>
      </c>
      <c r="CI2215" s="199" t="str">
        <f t="shared" si="2792"/>
        <v>CI$2207</v>
      </c>
      <c r="CJ2215" s="199" t="str">
        <f t="shared" si="2792"/>
        <v>CJ$2207</v>
      </c>
      <c r="CK2215" s="199" t="str">
        <f t="shared" si="2792"/>
        <v>CK$2207</v>
      </c>
      <c r="CL2215" s="199" t="str">
        <f t="shared" ref="CL2215" si="2793">ADDRESS(ROW(CL2207),COLUMN(CL2207),2)</f>
        <v>CL$2207</v>
      </c>
    </row>
    <row r="2216" spans="2:90" x14ac:dyDescent="0.4">
      <c r="B2216" s="132" t="str">
        <f>B2199</f>
        <v>Secondary volume driver</v>
      </c>
      <c r="D2216" t="s">
        <v>767</v>
      </c>
      <c r="E2216" s="8" t="str">
        <f t="shared" si="2760"/>
        <v>2216 GMV-S</v>
      </c>
      <c r="G2216" t="s">
        <v>332</v>
      </c>
      <c r="H2216" s="12"/>
      <c r="I2216" s="60"/>
      <c r="J2216" s="60"/>
      <c r="K2216" s="15"/>
      <c r="L2216" s="15"/>
      <c r="M2216" s="15"/>
      <c r="N2216" s="15"/>
      <c r="O2216" s="15"/>
      <c r="P2216" s="15"/>
      <c r="R2216" s="15"/>
      <c r="S2216" s="175" t="str">
        <f t="shared" ref="S2216" si="2794">S2199</f>
        <v>S$15</v>
      </c>
      <c r="T2216" s="175" t="str">
        <f t="shared" ref="T2216:AX2216" si="2795">T2199</f>
        <v>T$15</v>
      </c>
      <c r="U2216" s="175" t="str">
        <f t="shared" si="2795"/>
        <v>U$15</v>
      </c>
      <c r="V2216" s="175" t="str">
        <f t="shared" si="2795"/>
        <v>V$15</v>
      </c>
      <c r="W2216" s="175" t="str">
        <f t="shared" si="2795"/>
        <v>W$15</v>
      </c>
      <c r="X2216" s="175" t="str">
        <f t="shared" si="2795"/>
        <v>X$15</v>
      </c>
      <c r="Y2216" s="175" t="str">
        <f t="shared" si="2795"/>
        <v>Y$15</v>
      </c>
      <c r="Z2216" s="175" t="str">
        <f t="shared" si="2795"/>
        <v>Z$15</v>
      </c>
      <c r="AA2216" s="175" t="str">
        <f t="shared" si="2795"/>
        <v>AA$15</v>
      </c>
      <c r="AB2216" s="175" t="str">
        <f t="shared" si="2795"/>
        <v>AB$15</v>
      </c>
      <c r="AC2216" s="175" t="str">
        <f t="shared" si="2795"/>
        <v>AC$15</v>
      </c>
      <c r="AD2216" s="175" t="str">
        <f t="shared" si="2795"/>
        <v>AD$15</v>
      </c>
      <c r="AE2216" s="175" t="str">
        <f t="shared" si="2795"/>
        <v>AE$15</v>
      </c>
      <c r="AF2216" s="175" t="str">
        <f t="shared" si="2795"/>
        <v>AF$15</v>
      </c>
      <c r="AG2216" s="175" t="str">
        <f t="shared" si="2795"/>
        <v>AG$15</v>
      </c>
      <c r="AH2216" s="175" t="str">
        <f t="shared" si="2795"/>
        <v>AH$15</v>
      </c>
      <c r="AI2216" s="175" t="str">
        <f t="shared" si="2795"/>
        <v>AI$15</v>
      </c>
      <c r="AJ2216" s="175" t="str">
        <f t="shared" si="2795"/>
        <v>AJ$15</v>
      </c>
      <c r="AK2216" s="175" t="str">
        <f t="shared" si="2795"/>
        <v>AK$15</v>
      </c>
      <c r="AL2216" s="175" t="str">
        <f t="shared" si="2795"/>
        <v>AL$15</v>
      </c>
      <c r="AM2216" s="175" t="str">
        <f t="shared" si="2795"/>
        <v>AM$15</v>
      </c>
      <c r="AN2216" s="175" t="str">
        <f t="shared" si="2795"/>
        <v>AN$15</v>
      </c>
      <c r="AO2216" s="175" t="str">
        <f t="shared" si="2795"/>
        <v>AO$15</v>
      </c>
      <c r="AP2216" s="175" t="str">
        <f t="shared" si="2795"/>
        <v>AP$15</v>
      </c>
      <c r="AQ2216" s="175" t="str">
        <f t="shared" si="2795"/>
        <v>AQ$15</v>
      </c>
      <c r="AR2216" s="175" t="str">
        <f t="shared" si="2795"/>
        <v>AR$15</v>
      </c>
      <c r="AS2216" s="175" t="str">
        <f t="shared" si="2795"/>
        <v>AS$15</v>
      </c>
      <c r="AT2216" s="175" t="str">
        <f t="shared" si="2795"/>
        <v>AT$15</v>
      </c>
      <c r="AU2216" s="175" t="str">
        <f t="shared" si="2795"/>
        <v>AU$15</v>
      </c>
      <c r="AV2216" s="175" t="str">
        <f t="shared" si="2795"/>
        <v>AV$15</v>
      </c>
      <c r="AW2216" s="175" t="str">
        <f t="shared" si="2795"/>
        <v>AW$15</v>
      </c>
      <c r="AX2216" s="175" t="str">
        <f t="shared" si="2795"/>
        <v>AX$15</v>
      </c>
      <c r="AY2216" s="175" t="str">
        <f t="shared" ref="AY2216:CD2216" si="2796">AY2199</f>
        <v>AY$15</v>
      </c>
      <c r="AZ2216" s="175" t="str">
        <f t="shared" si="2796"/>
        <v>AZ$15</v>
      </c>
      <c r="BA2216" s="175" t="str">
        <f t="shared" si="2796"/>
        <v>BA$15</v>
      </c>
      <c r="BB2216" s="175" t="str">
        <f t="shared" si="2796"/>
        <v>BB$15</v>
      </c>
      <c r="BC2216" s="175" t="str">
        <f t="shared" si="2796"/>
        <v>BC$15</v>
      </c>
      <c r="BD2216" s="175" t="str">
        <f t="shared" si="2796"/>
        <v>BD$15</v>
      </c>
      <c r="BE2216" s="175" t="str">
        <f t="shared" si="2796"/>
        <v>BE$15</v>
      </c>
      <c r="BF2216" s="175" t="str">
        <f t="shared" si="2796"/>
        <v>BF$15</v>
      </c>
      <c r="BG2216" s="175" t="str">
        <f t="shared" si="2796"/>
        <v>BG$15</v>
      </c>
      <c r="BH2216" s="175" t="str">
        <f t="shared" si="2796"/>
        <v>BH$15</v>
      </c>
      <c r="BI2216" s="175" t="str">
        <f t="shared" si="2796"/>
        <v>BI$15</v>
      </c>
      <c r="BJ2216" s="175" t="str">
        <f t="shared" si="2796"/>
        <v>BJ$15</v>
      </c>
      <c r="BK2216" s="175" t="str">
        <f t="shared" si="2796"/>
        <v>BK$15</v>
      </c>
      <c r="BL2216" s="175" t="str">
        <f t="shared" si="2796"/>
        <v>BL$15</v>
      </c>
      <c r="BM2216" s="175" t="str">
        <f t="shared" si="2796"/>
        <v>BM$15</v>
      </c>
      <c r="BN2216" s="175" t="str">
        <f t="shared" si="2796"/>
        <v>BN$15</v>
      </c>
      <c r="BO2216" s="175" t="str">
        <f t="shared" si="2796"/>
        <v>BO$15</v>
      </c>
      <c r="BP2216" s="175" t="str">
        <f t="shared" si="2796"/>
        <v>BP$15</v>
      </c>
      <c r="BQ2216" s="175" t="str">
        <f t="shared" si="2796"/>
        <v>BQ$15</v>
      </c>
      <c r="BR2216" s="175" t="str">
        <f t="shared" si="2796"/>
        <v>BR$15</v>
      </c>
      <c r="BS2216" s="175" t="str">
        <f t="shared" si="2796"/>
        <v>BS$15</v>
      </c>
      <c r="BT2216" s="175" t="str">
        <f t="shared" si="2796"/>
        <v>BT$15</v>
      </c>
      <c r="BU2216" s="175" t="str">
        <f t="shared" si="2796"/>
        <v>BU$15</v>
      </c>
      <c r="BV2216" s="175" t="str">
        <f t="shared" si="2796"/>
        <v>BV$15</v>
      </c>
      <c r="BW2216" s="175" t="str">
        <f t="shared" si="2796"/>
        <v>BW$15</v>
      </c>
      <c r="BX2216" s="175" t="str">
        <f t="shared" si="2796"/>
        <v>BX$15</v>
      </c>
      <c r="BY2216" s="175" t="str">
        <f t="shared" si="2796"/>
        <v>BY$15</v>
      </c>
      <c r="BZ2216" s="175" t="str">
        <f t="shared" si="2796"/>
        <v>BZ$15</v>
      </c>
      <c r="CA2216" s="175" t="str">
        <f t="shared" si="2796"/>
        <v>CA$15</v>
      </c>
      <c r="CB2216" s="175" t="str">
        <f t="shared" si="2796"/>
        <v>CB$15</v>
      </c>
      <c r="CC2216" s="175" t="str">
        <f t="shared" si="2796"/>
        <v>CC$15</v>
      </c>
      <c r="CD2216" s="175" t="str">
        <f t="shared" si="2796"/>
        <v>CD$15</v>
      </c>
      <c r="CE2216" s="175" t="str">
        <f t="shared" ref="CE2216:CK2216" si="2797">CE2199</f>
        <v>CE$15</v>
      </c>
      <c r="CF2216" s="175" t="str">
        <f t="shared" si="2797"/>
        <v>CF$15</v>
      </c>
      <c r="CG2216" s="175" t="str">
        <f t="shared" si="2797"/>
        <v>CG$15</v>
      </c>
      <c r="CH2216" s="175" t="str">
        <f t="shared" si="2797"/>
        <v>CH$15</v>
      </c>
      <c r="CI2216" s="175" t="str">
        <f t="shared" si="2797"/>
        <v>CI$15</v>
      </c>
      <c r="CJ2216" s="175" t="str">
        <f t="shared" si="2797"/>
        <v>CJ$15</v>
      </c>
      <c r="CK2216" s="175" t="str">
        <f t="shared" si="2797"/>
        <v>CK$15</v>
      </c>
      <c r="CL2216" s="175" t="str">
        <f t="shared" ref="CL2216" si="2798">CL2199</f>
        <v>CL$15</v>
      </c>
    </row>
    <row r="2218" spans="2:90" x14ac:dyDescent="0.4">
      <c r="B2218" s="171" t="s">
        <v>490</v>
      </c>
      <c r="E2218" s="8"/>
      <c r="H2218" s="170"/>
      <c r="I2218" s="172"/>
      <c r="J2218" s="172"/>
      <c r="K2218" s="193"/>
      <c r="L2218" s="193"/>
      <c r="M2218" s="193"/>
      <c r="N2218" s="193"/>
      <c r="O2218" s="193"/>
      <c r="P2218" s="193"/>
      <c r="R2218" s="194"/>
      <c r="S2218" s="170"/>
      <c r="T2218" s="170"/>
      <c r="U2218" s="170"/>
      <c r="V2218" s="170"/>
      <c r="W2218" s="170"/>
      <c r="X2218" s="170"/>
      <c r="Y2218" s="170"/>
      <c r="Z2218" s="170"/>
      <c r="AA2218" s="170"/>
      <c r="AB2218" s="170"/>
      <c r="AC2218" s="170"/>
      <c r="AD2218" s="170"/>
      <c r="AE2218" s="170"/>
      <c r="AF2218" s="170"/>
      <c r="AG2218" s="170"/>
      <c r="AH2218" s="170"/>
      <c r="AI2218" s="170"/>
      <c r="AJ2218" s="170"/>
      <c r="AK2218" s="170"/>
      <c r="AL2218" s="170"/>
      <c r="AM2218" s="170"/>
      <c r="AN2218" s="170"/>
      <c r="AO2218" s="170"/>
      <c r="AP2218" s="170"/>
      <c r="AQ2218" s="170"/>
      <c r="AR2218" s="170"/>
      <c r="AS2218" s="170"/>
      <c r="AT2218" s="170"/>
      <c r="AU2218" s="170"/>
      <c r="AV2218" s="170"/>
      <c r="AW2218" s="170"/>
      <c r="AX2218" s="170"/>
      <c r="AY2218" s="170"/>
      <c r="AZ2218" s="170"/>
      <c r="BA2218" s="170"/>
      <c r="BB2218" s="170"/>
      <c r="BC2218" s="170"/>
      <c r="BD2218" s="170"/>
      <c r="BE2218" s="170"/>
      <c r="BF2218" s="170"/>
      <c r="BG2218" s="170"/>
      <c r="BH2218" s="170"/>
      <c r="BI2218" s="170"/>
      <c r="BJ2218" s="170"/>
      <c r="BK2218" s="170"/>
      <c r="BL2218" s="170"/>
      <c r="BM2218" s="170"/>
      <c r="BN2218" s="170"/>
      <c r="BO2218" s="170"/>
      <c r="BP2218" s="170"/>
      <c r="BQ2218" s="170"/>
      <c r="BR2218" s="170"/>
      <c r="BS2218" s="170"/>
      <c r="BT2218" s="170"/>
      <c r="BU2218" s="170"/>
      <c r="BV2218" s="170"/>
      <c r="BW2218" s="170"/>
      <c r="BX2218" s="170"/>
      <c r="BY2218" s="170"/>
      <c r="BZ2218" s="170"/>
      <c r="CA2218" s="170"/>
      <c r="CB2218" s="170"/>
      <c r="CC2218" s="170"/>
      <c r="CD2218" s="170"/>
      <c r="CE2218" s="170"/>
      <c r="CF2218" s="170"/>
      <c r="CG2218" s="170"/>
      <c r="CH2218" s="170"/>
      <c r="CI2218" s="170"/>
      <c r="CJ2218" s="170"/>
      <c r="CK2218" s="170"/>
      <c r="CL2218" s="170"/>
    </row>
    <row r="2219" spans="2:90" x14ac:dyDescent="0.4">
      <c r="B2219" s="171" t="s">
        <v>492</v>
      </c>
      <c r="E2219" s="8"/>
      <c r="H2219" s="170"/>
      <c r="I2219" s="172"/>
      <c r="J2219" s="172"/>
      <c r="K2219" s="193"/>
      <c r="L2219" s="193"/>
      <c r="M2219" s="193"/>
      <c r="N2219" s="193"/>
      <c r="O2219" s="193"/>
      <c r="P2219" s="193"/>
      <c r="R2219" s="194"/>
      <c r="S2219" s="170"/>
      <c r="T2219" s="170"/>
      <c r="U2219" s="170"/>
      <c r="V2219" s="170"/>
      <c r="W2219" s="170"/>
      <c r="X2219" s="170"/>
      <c r="Y2219" s="170"/>
      <c r="Z2219" s="170"/>
      <c r="AA2219" s="170"/>
      <c r="AB2219" s="170"/>
      <c r="AC2219" s="170"/>
      <c r="AD2219" s="170"/>
      <c r="AE2219" s="170"/>
      <c r="AF2219" s="170"/>
      <c r="AG2219" s="170"/>
      <c r="AH2219" s="170"/>
      <c r="AI2219" s="170"/>
      <c r="AJ2219" s="170"/>
      <c r="AK2219" s="170"/>
      <c r="AL2219" s="170"/>
      <c r="AM2219" s="170"/>
      <c r="AN2219" s="170"/>
      <c r="AO2219" s="170"/>
      <c r="AP2219" s="170"/>
      <c r="AQ2219" s="170"/>
      <c r="AR2219" s="170"/>
      <c r="AS2219" s="170"/>
      <c r="AT2219" s="170"/>
      <c r="AU2219" s="170"/>
      <c r="AV2219" s="170"/>
      <c r="AW2219" s="170"/>
      <c r="AX2219" s="170"/>
      <c r="AY2219" s="170"/>
      <c r="AZ2219" s="170"/>
      <c r="BA2219" s="170"/>
      <c r="BB2219" s="170"/>
      <c r="BC2219" s="170"/>
      <c r="BD2219" s="170"/>
      <c r="BE2219" s="170"/>
      <c r="BF2219" s="170"/>
      <c r="BG2219" s="170"/>
      <c r="BH2219" s="170"/>
      <c r="BI2219" s="170"/>
      <c r="BJ2219" s="170"/>
      <c r="BK2219" s="170"/>
      <c r="BL2219" s="170"/>
      <c r="BM2219" s="170"/>
      <c r="BN2219" s="170"/>
      <c r="BO2219" s="170"/>
      <c r="BP2219" s="170"/>
      <c r="BQ2219" s="170"/>
      <c r="BR2219" s="170"/>
      <c r="BS2219" s="170"/>
      <c r="BT2219" s="170"/>
      <c r="BU2219" s="170"/>
      <c r="BV2219" s="170"/>
      <c r="BW2219" s="170"/>
      <c r="BX2219" s="170"/>
      <c r="BY2219" s="170"/>
      <c r="BZ2219" s="170"/>
      <c r="CA2219" s="170"/>
      <c r="CB2219" s="170"/>
      <c r="CC2219" s="170"/>
      <c r="CD2219" s="170"/>
      <c r="CE2219" s="170"/>
      <c r="CF2219" s="170"/>
      <c r="CG2219" s="170"/>
      <c r="CH2219" s="170"/>
      <c r="CI2219" s="170"/>
      <c r="CJ2219" s="170"/>
      <c r="CK2219" s="170"/>
      <c r="CL2219" s="170"/>
    </row>
    <row r="2220" spans="2:90" x14ac:dyDescent="0.4">
      <c r="B2220" s="171" t="s">
        <v>461</v>
      </c>
      <c r="E2220" s="8"/>
      <c r="H2220" s="170"/>
      <c r="I2220" s="172"/>
      <c r="J2220" s="172"/>
      <c r="K2220" s="193"/>
      <c r="L2220" s="193"/>
      <c r="M2220" s="193"/>
      <c r="N2220" s="193"/>
      <c r="O2220" s="193"/>
      <c r="P2220" s="193"/>
      <c r="R2220" s="194"/>
      <c r="S2220" s="195" t="str">
        <f t="shared" ref="S2220:AX2220" si="2799">S$16</f>
        <v>S$12</v>
      </c>
      <c r="T2220" s="195" t="str">
        <f t="shared" si="2799"/>
        <v>T$12</v>
      </c>
      <c r="U2220" s="195" t="str">
        <f t="shared" si="2799"/>
        <v>U$12</v>
      </c>
      <c r="V2220" s="195" t="str">
        <f t="shared" si="2799"/>
        <v>V$12</v>
      </c>
      <c r="W2220" s="195" t="str">
        <f t="shared" si="2799"/>
        <v>W$12</v>
      </c>
      <c r="X2220" s="195" t="str">
        <f t="shared" si="2799"/>
        <v>X$12</v>
      </c>
      <c r="Y2220" s="195" t="str">
        <f t="shared" si="2799"/>
        <v>Y$12</v>
      </c>
      <c r="Z2220" s="195" t="str">
        <f t="shared" si="2799"/>
        <v>Z$12</v>
      </c>
      <c r="AA2220" s="195" t="str">
        <f t="shared" si="2799"/>
        <v>AA$12</v>
      </c>
      <c r="AB2220" s="195" t="str">
        <f t="shared" si="2799"/>
        <v>AB$12</v>
      </c>
      <c r="AC2220" s="195" t="str">
        <f t="shared" si="2799"/>
        <v>AC$12</v>
      </c>
      <c r="AD2220" s="195" t="str">
        <f t="shared" si="2799"/>
        <v>AD$12</v>
      </c>
      <c r="AE2220" s="195" t="str">
        <f t="shared" si="2799"/>
        <v>AE$12</v>
      </c>
      <c r="AF2220" s="195" t="str">
        <f t="shared" si="2799"/>
        <v>AF$12</v>
      </c>
      <c r="AG2220" s="195" t="str">
        <f t="shared" si="2799"/>
        <v>AG$12</v>
      </c>
      <c r="AH2220" s="195" t="str">
        <f t="shared" si="2799"/>
        <v>AH$12</v>
      </c>
      <c r="AI2220" s="195" t="str">
        <f t="shared" si="2799"/>
        <v>AI$12</v>
      </c>
      <c r="AJ2220" s="195" t="str">
        <f t="shared" si="2799"/>
        <v>AJ$12</v>
      </c>
      <c r="AK2220" s="195" t="str">
        <f t="shared" si="2799"/>
        <v>AK$12</v>
      </c>
      <c r="AL2220" s="195" t="str">
        <f t="shared" si="2799"/>
        <v>AL$12</v>
      </c>
      <c r="AM2220" s="195" t="str">
        <f t="shared" si="2799"/>
        <v>AM$12</v>
      </c>
      <c r="AN2220" s="195" t="str">
        <f t="shared" si="2799"/>
        <v>AN$12</v>
      </c>
      <c r="AO2220" s="195" t="str">
        <f t="shared" si="2799"/>
        <v>AO$12</v>
      </c>
      <c r="AP2220" s="195" t="str">
        <f t="shared" si="2799"/>
        <v>AP$12</v>
      </c>
      <c r="AQ2220" s="195" t="str">
        <f t="shared" si="2799"/>
        <v>AQ$12</v>
      </c>
      <c r="AR2220" s="195" t="str">
        <f t="shared" si="2799"/>
        <v>AR$12</v>
      </c>
      <c r="AS2220" s="195" t="str">
        <f t="shared" si="2799"/>
        <v>AS$12</v>
      </c>
      <c r="AT2220" s="195" t="str">
        <f t="shared" si="2799"/>
        <v>AT$12</v>
      </c>
      <c r="AU2220" s="195" t="str">
        <f t="shared" si="2799"/>
        <v>AU$12</v>
      </c>
      <c r="AV2220" s="195" t="str">
        <f t="shared" si="2799"/>
        <v>AV$12</v>
      </c>
      <c r="AW2220" s="195" t="str">
        <f t="shared" si="2799"/>
        <v>AW$12</v>
      </c>
      <c r="AX2220" s="195" t="str">
        <f t="shared" si="2799"/>
        <v>AX$12</v>
      </c>
      <c r="AY2220" s="195" t="str">
        <f t="shared" ref="AY2220:CD2220" si="2800">AY$16</f>
        <v>AY$12</v>
      </c>
      <c r="AZ2220" s="195" t="str">
        <f t="shared" si="2800"/>
        <v>AZ$12</v>
      </c>
      <c r="BA2220" s="195" t="str">
        <f t="shared" si="2800"/>
        <v>BA$12</v>
      </c>
      <c r="BB2220" s="195" t="str">
        <f t="shared" si="2800"/>
        <v>BB$12</v>
      </c>
      <c r="BC2220" s="195" t="str">
        <f t="shared" si="2800"/>
        <v>BC$12</v>
      </c>
      <c r="BD2220" s="195" t="str">
        <f t="shared" si="2800"/>
        <v>BD$12</v>
      </c>
      <c r="BE2220" s="195" t="str">
        <f t="shared" si="2800"/>
        <v>BE$12</v>
      </c>
      <c r="BF2220" s="195" t="str">
        <f t="shared" si="2800"/>
        <v>BF$12</v>
      </c>
      <c r="BG2220" s="195" t="str">
        <f t="shared" si="2800"/>
        <v>BG$12</v>
      </c>
      <c r="BH2220" s="195" t="str">
        <f t="shared" si="2800"/>
        <v>BH$12</v>
      </c>
      <c r="BI2220" s="195" t="str">
        <f t="shared" si="2800"/>
        <v>BI$12</v>
      </c>
      <c r="BJ2220" s="195" t="str">
        <f t="shared" si="2800"/>
        <v>BJ$12</v>
      </c>
      <c r="BK2220" s="195" t="str">
        <f t="shared" si="2800"/>
        <v>BK$12</v>
      </c>
      <c r="BL2220" s="195" t="str">
        <f t="shared" si="2800"/>
        <v>BL$12</v>
      </c>
      <c r="BM2220" s="195" t="str">
        <f t="shared" si="2800"/>
        <v>BM$12</v>
      </c>
      <c r="BN2220" s="195" t="str">
        <f t="shared" si="2800"/>
        <v>BN$12</v>
      </c>
      <c r="BO2220" s="195" t="str">
        <f t="shared" si="2800"/>
        <v>BO$12</v>
      </c>
      <c r="BP2220" s="195" t="str">
        <f t="shared" si="2800"/>
        <v>BP$12</v>
      </c>
      <c r="BQ2220" s="195" t="str">
        <f t="shared" si="2800"/>
        <v>BQ$12</v>
      </c>
      <c r="BR2220" s="195" t="str">
        <f t="shared" si="2800"/>
        <v>BR$12</v>
      </c>
      <c r="BS2220" s="195" t="str">
        <f t="shared" si="2800"/>
        <v>BS$12</v>
      </c>
      <c r="BT2220" s="195" t="str">
        <f t="shared" si="2800"/>
        <v>BT$12</v>
      </c>
      <c r="BU2220" s="195" t="str">
        <f t="shared" si="2800"/>
        <v>BU$12</v>
      </c>
      <c r="BV2220" s="195" t="str">
        <f t="shared" si="2800"/>
        <v>BV$12</v>
      </c>
      <c r="BW2220" s="195" t="str">
        <f t="shared" si="2800"/>
        <v>BW$12</v>
      </c>
      <c r="BX2220" s="195" t="str">
        <f t="shared" si="2800"/>
        <v>BX$12</v>
      </c>
      <c r="BY2220" s="195" t="str">
        <f t="shared" si="2800"/>
        <v>BY$12</v>
      </c>
      <c r="BZ2220" s="195" t="str">
        <f t="shared" si="2800"/>
        <v>BZ$12</v>
      </c>
      <c r="CA2220" s="195" t="str">
        <f t="shared" si="2800"/>
        <v>CA$12</v>
      </c>
      <c r="CB2220" s="195" t="str">
        <f t="shared" si="2800"/>
        <v>CB$12</v>
      </c>
      <c r="CC2220" s="195" t="str">
        <f t="shared" si="2800"/>
        <v>CC$12</v>
      </c>
      <c r="CD2220" s="195" t="str">
        <f t="shared" si="2800"/>
        <v>CD$12</v>
      </c>
      <c r="CE2220" s="195" t="str">
        <f t="shared" ref="CE2220:CL2220" si="2801">CE$16</f>
        <v>CE$12</v>
      </c>
      <c r="CF2220" s="195" t="str">
        <f t="shared" si="2801"/>
        <v>CF$12</v>
      </c>
      <c r="CG2220" s="195" t="str">
        <f t="shared" si="2801"/>
        <v>CG$12</v>
      </c>
      <c r="CH2220" s="195" t="str">
        <f t="shared" si="2801"/>
        <v>CH$12</v>
      </c>
      <c r="CI2220" s="195" t="str">
        <f t="shared" si="2801"/>
        <v>CI$12</v>
      </c>
      <c r="CJ2220" s="195" t="str">
        <f t="shared" si="2801"/>
        <v>CJ$12</v>
      </c>
      <c r="CK2220" s="195" t="str">
        <f t="shared" si="2801"/>
        <v>CK$12</v>
      </c>
      <c r="CL2220" s="195" t="str">
        <f t="shared" si="2801"/>
        <v>CL$12</v>
      </c>
    </row>
    <row r="2221" spans="2:90" x14ac:dyDescent="0.4">
      <c r="B2221" s="171" t="s">
        <v>462</v>
      </c>
      <c r="E2221" s="8"/>
      <c r="H2221" s="196"/>
      <c r="I2221" s="197"/>
      <c r="J2221" s="197"/>
      <c r="K2221" s="198"/>
      <c r="L2221" s="198"/>
      <c r="M2221" s="198"/>
      <c r="N2221" s="198"/>
      <c r="O2221" s="198"/>
      <c r="P2221" s="198"/>
      <c r="R2221" s="198"/>
      <c r="S2221" s="195" t="str">
        <f t="shared" ref="S2221:AX2221" si="2802">S$17</f>
        <v>S$13</v>
      </c>
      <c r="T2221" s="195" t="str">
        <f t="shared" si="2802"/>
        <v>T$13</v>
      </c>
      <c r="U2221" s="195" t="str">
        <f t="shared" si="2802"/>
        <v>U$13</v>
      </c>
      <c r="V2221" s="195" t="str">
        <f t="shared" si="2802"/>
        <v>V$13</v>
      </c>
      <c r="W2221" s="195" t="str">
        <f t="shared" si="2802"/>
        <v>W$13</v>
      </c>
      <c r="X2221" s="195" t="str">
        <f t="shared" si="2802"/>
        <v>X$13</v>
      </c>
      <c r="Y2221" s="195" t="str">
        <f t="shared" si="2802"/>
        <v>Y$13</v>
      </c>
      <c r="Z2221" s="195" t="str">
        <f t="shared" si="2802"/>
        <v>Z$13</v>
      </c>
      <c r="AA2221" s="195" t="str">
        <f t="shared" si="2802"/>
        <v>AA$13</v>
      </c>
      <c r="AB2221" s="195" t="str">
        <f t="shared" si="2802"/>
        <v>AB$13</v>
      </c>
      <c r="AC2221" s="195" t="str">
        <f t="shared" si="2802"/>
        <v>AC$13</v>
      </c>
      <c r="AD2221" s="195" t="str">
        <f t="shared" si="2802"/>
        <v>AD$13</v>
      </c>
      <c r="AE2221" s="195" t="str">
        <f t="shared" si="2802"/>
        <v>AE$13</v>
      </c>
      <c r="AF2221" s="195" t="str">
        <f t="shared" si="2802"/>
        <v>AF$13</v>
      </c>
      <c r="AG2221" s="195" t="str">
        <f t="shared" si="2802"/>
        <v>AG$13</v>
      </c>
      <c r="AH2221" s="195" t="str">
        <f t="shared" si="2802"/>
        <v>AH$13</v>
      </c>
      <c r="AI2221" s="195" t="str">
        <f t="shared" si="2802"/>
        <v>AI$13</v>
      </c>
      <c r="AJ2221" s="195" t="str">
        <f t="shared" si="2802"/>
        <v>AJ$13</v>
      </c>
      <c r="AK2221" s="195" t="str">
        <f t="shared" si="2802"/>
        <v>AK$13</v>
      </c>
      <c r="AL2221" s="195" t="str">
        <f t="shared" si="2802"/>
        <v>AL$13</v>
      </c>
      <c r="AM2221" s="195" t="str">
        <f t="shared" si="2802"/>
        <v>AM$13</v>
      </c>
      <c r="AN2221" s="195" t="str">
        <f t="shared" si="2802"/>
        <v>AN$13</v>
      </c>
      <c r="AO2221" s="195" t="str">
        <f t="shared" si="2802"/>
        <v>AO$13</v>
      </c>
      <c r="AP2221" s="195" t="str">
        <f t="shared" si="2802"/>
        <v>AP$13</v>
      </c>
      <c r="AQ2221" s="195" t="str">
        <f t="shared" si="2802"/>
        <v>AQ$13</v>
      </c>
      <c r="AR2221" s="195" t="str">
        <f t="shared" si="2802"/>
        <v>AR$13</v>
      </c>
      <c r="AS2221" s="195" t="str">
        <f t="shared" si="2802"/>
        <v>AS$13</v>
      </c>
      <c r="AT2221" s="195" t="str">
        <f t="shared" si="2802"/>
        <v>AT$13</v>
      </c>
      <c r="AU2221" s="195" t="str">
        <f t="shared" si="2802"/>
        <v>AU$13</v>
      </c>
      <c r="AV2221" s="195" t="str">
        <f t="shared" si="2802"/>
        <v>AV$13</v>
      </c>
      <c r="AW2221" s="195" t="str">
        <f t="shared" si="2802"/>
        <v>AW$13</v>
      </c>
      <c r="AX2221" s="195" t="str">
        <f t="shared" si="2802"/>
        <v>AX$13</v>
      </c>
      <c r="AY2221" s="195" t="str">
        <f t="shared" ref="AY2221:CD2221" si="2803">AY$17</f>
        <v>AY$13</v>
      </c>
      <c r="AZ2221" s="195" t="str">
        <f t="shared" si="2803"/>
        <v>AZ$13</v>
      </c>
      <c r="BA2221" s="195" t="str">
        <f t="shared" si="2803"/>
        <v>BA$13</v>
      </c>
      <c r="BB2221" s="195" t="str">
        <f t="shared" si="2803"/>
        <v>BB$13</v>
      </c>
      <c r="BC2221" s="195" t="str">
        <f t="shared" si="2803"/>
        <v>BC$13</v>
      </c>
      <c r="BD2221" s="195" t="str">
        <f t="shared" si="2803"/>
        <v>BD$13</v>
      </c>
      <c r="BE2221" s="195" t="str">
        <f t="shared" si="2803"/>
        <v>BE$13</v>
      </c>
      <c r="BF2221" s="195" t="str">
        <f t="shared" si="2803"/>
        <v>BF$13</v>
      </c>
      <c r="BG2221" s="195" t="str">
        <f t="shared" si="2803"/>
        <v>BG$13</v>
      </c>
      <c r="BH2221" s="195" t="str">
        <f t="shared" si="2803"/>
        <v>BH$13</v>
      </c>
      <c r="BI2221" s="195" t="str">
        <f t="shared" si="2803"/>
        <v>BI$13</v>
      </c>
      <c r="BJ2221" s="195" t="str">
        <f t="shared" si="2803"/>
        <v>BJ$13</v>
      </c>
      <c r="BK2221" s="195" t="str">
        <f t="shared" si="2803"/>
        <v>BK$13</v>
      </c>
      <c r="BL2221" s="195" t="str">
        <f t="shared" si="2803"/>
        <v>BL$13</v>
      </c>
      <c r="BM2221" s="195" t="str">
        <f t="shared" si="2803"/>
        <v>BM$13</v>
      </c>
      <c r="BN2221" s="195" t="str">
        <f t="shared" si="2803"/>
        <v>BN$13</v>
      </c>
      <c r="BO2221" s="195" t="str">
        <f t="shared" si="2803"/>
        <v>BO$13</v>
      </c>
      <c r="BP2221" s="195" t="str">
        <f t="shared" si="2803"/>
        <v>BP$13</v>
      </c>
      <c r="BQ2221" s="195" t="str">
        <f t="shared" si="2803"/>
        <v>BQ$13</v>
      </c>
      <c r="BR2221" s="195" t="str">
        <f t="shared" si="2803"/>
        <v>BR$13</v>
      </c>
      <c r="BS2221" s="195" t="str">
        <f t="shared" si="2803"/>
        <v>BS$13</v>
      </c>
      <c r="BT2221" s="195" t="str">
        <f t="shared" si="2803"/>
        <v>BT$13</v>
      </c>
      <c r="BU2221" s="195" t="str">
        <f t="shared" si="2803"/>
        <v>BU$13</v>
      </c>
      <c r="BV2221" s="195" t="str">
        <f t="shared" si="2803"/>
        <v>BV$13</v>
      </c>
      <c r="BW2221" s="195" t="str">
        <f t="shared" si="2803"/>
        <v>BW$13</v>
      </c>
      <c r="BX2221" s="195" t="str">
        <f t="shared" si="2803"/>
        <v>BX$13</v>
      </c>
      <c r="BY2221" s="195" t="str">
        <f t="shared" si="2803"/>
        <v>BY$13</v>
      </c>
      <c r="BZ2221" s="195" t="str">
        <f t="shared" si="2803"/>
        <v>BZ$13</v>
      </c>
      <c r="CA2221" s="195" t="str">
        <f t="shared" si="2803"/>
        <v>CA$13</v>
      </c>
      <c r="CB2221" s="195" t="str">
        <f t="shared" si="2803"/>
        <v>CB$13</v>
      </c>
      <c r="CC2221" s="195" t="str">
        <f t="shared" si="2803"/>
        <v>CC$13</v>
      </c>
      <c r="CD2221" s="195" t="str">
        <f t="shared" si="2803"/>
        <v>CD$13</v>
      </c>
      <c r="CE2221" s="195" t="str">
        <f t="shared" ref="CE2221:CL2221" si="2804">CE$17</f>
        <v>CE$13</v>
      </c>
      <c r="CF2221" s="195" t="str">
        <f t="shared" si="2804"/>
        <v>CF$13</v>
      </c>
      <c r="CG2221" s="195" t="str">
        <f t="shared" si="2804"/>
        <v>CG$13</v>
      </c>
      <c r="CH2221" s="195" t="str">
        <f t="shared" si="2804"/>
        <v>CH$13</v>
      </c>
      <c r="CI2221" s="195" t="str">
        <f t="shared" si="2804"/>
        <v>CI$13</v>
      </c>
      <c r="CJ2221" s="195" t="str">
        <f t="shared" si="2804"/>
        <v>CJ$13</v>
      </c>
      <c r="CK2221" s="195" t="str">
        <f t="shared" si="2804"/>
        <v>CK$13</v>
      </c>
      <c r="CL2221" s="195" t="str">
        <f t="shared" si="2804"/>
        <v>CL$13</v>
      </c>
    </row>
    <row r="2222" spans="2:90" x14ac:dyDescent="0.4">
      <c r="B2222" s="171" t="s">
        <v>491</v>
      </c>
      <c r="E2222" s="8"/>
      <c r="H2222" s="196"/>
      <c r="I2222" s="197"/>
      <c r="J2222" s="197"/>
      <c r="K2222" s="198"/>
      <c r="L2222" s="198"/>
      <c r="M2222" s="198"/>
      <c r="N2222" s="198"/>
      <c r="O2222" s="198"/>
      <c r="P2222" s="198"/>
      <c r="R2222" s="198"/>
      <c r="S2222" s="186"/>
      <c r="T2222" s="186"/>
      <c r="U2222" s="186"/>
      <c r="V2222" s="186"/>
      <c r="W2222" s="186"/>
      <c r="X2222" s="186"/>
      <c r="Y2222" s="186"/>
      <c r="Z2222" s="186"/>
      <c r="AA2222" s="186"/>
      <c r="AB2222" s="186"/>
      <c r="AC2222" s="186"/>
      <c r="AD2222" s="186"/>
      <c r="AE2222" s="186"/>
      <c r="AF2222" s="186"/>
      <c r="AG2222" s="186"/>
      <c r="AH2222" s="186"/>
      <c r="AI2222" s="186"/>
      <c r="AJ2222" s="186"/>
      <c r="AK2222" s="186"/>
      <c r="AL2222" s="186"/>
      <c r="AM2222" s="186"/>
      <c r="AN2222" s="186"/>
      <c r="AO2222" s="186"/>
      <c r="AP2222" s="186"/>
      <c r="AQ2222" s="186"/>
      <c r="AR2222" s="186"/>
      <c r="AS2222" s="186"/>
      <c r="AT2222" s="186"/>
      <c r="AU2222" s="186"/>
      <c r="AV2222" s="186"/>
      <c r="AW2222" s="186"/>
      <c r="AX2222" s="186"/>
      <c r="AY2222" s="186"/>
      <c r="AZ2222" s="186"/>
      <c r="BA2222" s="186"/>
      <c r="BB2222" s="186"/>
      <c r="BC2222" s="186"/>
      <c r="BD2222" s="186"/>
      <c r="BE2222" s="186"/>
      <c r="BF2222" s="186"/>
      <c r="BG2222" s="186"/>
      <c r="BH2222" s="186"/>
      <c r="BI2222" s="186"/>
      <c r="BJ2222" s="186"/>
      <c r="BK2222" s="186"/>
      <c r="BL2222" s="186"/>
      <c r="BM2222" s="186"/>
      <c r="BN2222" s="186"/>
      <c r="BO2222" s="186"/>
      <c r="BP2222" s="186"/>
      <c r="BQ2222" s="186"/>
      <c r="BR2222" s="186"/>
      <c r="BS2222" s="186"/>
      <c r="BT2222" s="186"/>
      <c r="BU2222" s="186"/>
      <c r="BV2222" s="186"/>
      <c r="BW2222" s="186"/>
      <c r="BX2222" s="186"/>
      <c r="BY2222" s="186"/>
      <c r="BZ2222" s="186"/>
      <c r="CA2222" s="186"/>
      <c r="CB2222" s="186"/>
      <c r="CC2222" s="186"/>
      <c r="CD2222" s="186"/>
      <c r="CE2222" s="186"/>
      <c r="CF2222" s="186"/>
      <c r="CG2222" s="186"/>
      <c r="CH2222" s="186"/>
      <c r="CI2222" s="186"/>
      <c r="CJ2222" s="186"/>
      <c r="CK2222" s="186"/>
      <c r="CL2222" s="186"/>
    </row>
    <row r="2223" spans="2:90" x14ac:dyDescent="0.4">
      <c r="B2223" s="171" t="s">
        <v>505</v>
      </c>
      <c r="E2223" s="8"/>
      <c r="H2223" s="196"/>
      <c r="I2223" s="197"/>
      <c r="J2223" s="197"/>
      <c r="K2223" s="198"/>
      <c r="L2223" s="198"/>
      <c r="M2223" s="198"/>
      <c r="N2223" s="198"/>
      <c r="O2223" s="198"/>
      <c r="P2223" s="198"/>
      <c r="R2223" s="198"/>
      <c r="S2223" s="186"/>
      <c r="T2223" s="186"/>
      <c r="U2223" s="186"/>
      <c r="V2223" s="186"/>
      <c r="W2223" s="186"/>
      <c r="X2223" s="186"/>
      <c r="Y2223" s="186"/>
      <c r="Z2223" s="186"/>
      <c r="AA2223" s="186"/>
      <c r="AB2223" s="186"/>
      <c r="AC2223" s="186"/>
      <c r="AD2223" s="186"/>
      <c r="AE2223" s="186"/>
      <c r="AF2223" s="186"/>
      <c r="AG2223" s="186"/>
      <c r="AH2223" s="186"/>
      <c r="AI2223" s="186"/>
      <c r="AJ2223" s="186"/>
      <c r="AK2223" s="186"/>
      <c r="AL2223" s="186"/>
      <c r="AM2223" s="186"/>
      <c r="AN2223" s="186"/>
      <c r="AO2223" s="186"/>
      <c r="AP2223" s="186"/>
      <c r="AQ2223" s="186"/>
      <c r="AR2223" s="186"/>
      <c r="AS2223" s="186"/>
      <c r="AT2223" s="186"/>
      <c r="AU2223" s="186"/>
      <c r="AV2223" s="186"/>
      <c r="AW2223" s="186"/>
      <c r="AX2223" s="186"/>
      <c r="AY2223" s="186"/>
      <c r="AZ2223" s="186"/>
      <c r="BA2223" s="186"/>
      <c r="BB2223" s="186"/>
      <c r="BC2223" s="186"/>
      <c r="BD2223" s="186"/>
      <c r="BE2223" s="186"/>
      <c r="BF2223" s="186"/>
      <c r="BG2223" s="186"/>
      <c r="BH2223" s="186"/>
      <c r="BI2223" s="186"/>
      <c r="BJ2223" s="186"/>
      <c r="BK2223" s="186"/>
      <c r="BL2223" s="186"/>
      <c r="BM2223" s="186"/>
      <c r="BN2223" s="186"/>
      <c r="BO2223" s="186"/>
      <c r="BP2223" s="186"/>
      <c r="BQ2223" s="186"/>
      <c r="BR2223" s="186"/>
      <c r="BS2223" s="186"/>
      <c r="BT2223" s="186"/>
      <c r="BU2223" s="186"/>
      <c r="BV2223" s="186"/>
      <c r="BW2223" s="186"/>
      <c r="BX2223" s="186"/>
      <c r="BY2223" s="186"/>
      <c r="BZ2223" s="186"/>
      <c r="CA2223" s="186"/>
      <c r="CB2223" s="186"/>
      <c r="CC2223" s="186"/>
      <c r="CD2223" s="186"/>
      <c r="CE2223" s="186"/>
      <c r="CF2223" s="186"/>
      <c r="CG2223" s="186"/>
      <c r="CH2223" s="186"/>
      <c r="CI2223" s="186"/>
      <c r="CJ2223" s="186"/>
      <c r="CK2223" s="186"/>
      <c r="CL2223" s="186"/>
    </row>
    <row r="2224" spans="2:90" x14ac:dyDescent="0.4">
      <c r="B2224" s="171" t="s">
        <v>463</v>
      </c>
      <c r="E2224" s="8"/>
      <c r="H2224" s="196"/>
      <c r="I2224" s="197"/>
      <c r="J2224" s="197"/>
      <c r="K2224" s="198"/>
      <c r="L2224" s="198"/>
      <c r="M2224" s="198"/>
      <c r="N2224" s="198"/>
      <c r="O2224" s="198"/>
      <c r="P2224" s="198"/>
      <c r="R2224" s="198"/>
      <c r="S2224" s="186" t="str">
        <f t="shared" ref="S2224:AX2224" si="2805">S$18</f>
        <v>S$14</v>
      </c>
      <c r="T2224" s="186" t="str">
        <f t="shared" si="2805"/>
        <v>T$14</v>
      </c>
      <c r="U2224" s="186" t="str">
        <f t="shared" si="2805"/>
        <v>U$14</v>
      </c>
      <c r="V2224" s="186" t="str">
        <f t="shared" si="2805"/>
        <v>V$14</v>
      </c>
      <c r="W2224" s="186" t="str">
        <f t="shared" si="2805"/>
        <v>W$14</v>
      </c>
      <c r="X2224" s="186" t="str">
        <f t="shared" si="2805"/>
        <v>X$14</v>
      </c>
      <c r="Y2224" s="186" t="str">
        <f t="shared" si="2805"/>
        <v>Y$14</v>
      </c>
      <c r="Z2224" s="186" t="str">
        <f t="shared" si="2805"/>
        <v>Z$14</v>
      </c>
      <c r="AA2224" s="186" t="str">
        <f t="shared" si="2805"/>
        <v>AA$14</v>
      </c>
      <c r="AB2224" s="186" t="str">
        <f t="shared" si="2805"/>
        <v>AB$14</v>
      </c>
      <c r="AC2224" s="186" t="str">
        <f t="shared" si="2805"/>
        <v>AC$14</v>
      </c>
      <c r="AD2224" s="186" t="str">
        <f t="shared" si="2805"/>
        <v>AD$14</v>
      </c>
      <c r="AE2224" s="186" t="str">
        <f t="shared" si="2805"/>
        <v>AE$14</v>
      </c>
      <c r="AF2224" s="186" t="str">
        <f t="shared" si="2805"/>
        <v>AF$14</v>
      </c>
      <c r="AG2224" s="186" t="str">
        <f t="shared" si="2805"/>
        <v>AG$14</v>
      </c>
      <c r="AH2224" s="186" t="str">
        <f t="shared" si="2805"/>
        <v>AH$14</v>
      </c>
      <c r="AI2224" s="186" t="str">
        <f t="shared" si="2805"/>
        <v>AI$14</v>
      </c>
      <c r="AJ2224" s="186" t="str">
        <f t="shared" si="2805"/>
        <v>AJ$14</v>
      </c>
      <c r="AK2224" s="186" t="str">
        <f t="shared" si="2805"/>
        <v>AK$14</v>
      </c>
      <c r="AL2224" s="186" t="str">
        <f t="shared" si="2805"/>
        <v>AL$14</v>
      </c>
      <c r="AM2224" s="186" t="str">
        <f t="shared" si="2805"/>
        <v>AM$14</v>
      </c>
      <c r="AN2224" s="186" t="str">
        <f t="shared" si="2805"/>
        <v>AN$14</v>
      </c>
      <c r="AO2224" s="186" t="str">
        <f t="shared" si="2805"/>
        <v>AO$14</v>
      </c>
      <c r="AP2224" s="186" t="str">
        <f t="shared" si="2805"/>
        <v>AP$14</v>
      </c>
      <c r="AQ2224" s="186" t="str">
        <f t="shared" si="2805"/>
        <v>AQ$14</v>
      </c>
      <c r="AR2224" s="186" t="str">
        <f t="shared" si="2805"/>
        <v>AR$14</v>
      </c>
      <c r="AS2224" s="186" t="str">
        <f t="shared" si="2805"/>
        <v>AS$14</v>
      </c>
      <c r="AT2224" s="186" t="str">
        <f t="shared" si="2805"/>
        <v>AT$14</v>
      </c>
      <c r="AU2224" s="186" t="str">
        <f t="shared" si="2805"/>
        <v>AU$14</v>
      </c>
      <c r="AV2224" s="186" t="str">
        <f t="shared" si="2805"/>
        <v>AV$14</v>
      </c>
      <c r="AW2224" s="186" t="str">
        <f t="shared" si="2805"/>
        <v>AW$14</v>
      </c>
      <c r="AX2224" s="186" t="str">
        <f t="shared" si="2805"/>
        <v>AX$14</v>
      </c>
      <c r="AY2224" s="186" t="str">
        <f t="shared" ref="AY2224:CD2224" si="2806">AY$18</f>
        <v>AY$14</v>
      </c>
      <c r="AZ2224" s="186" t="str">
        <f t="shared" si="2806"/>
        <v>AZ$14</v>
      </c>
      <c r="BA2224" s="186" t="str">
        <f t="shared" si="2806"/>
        <v>BA$14</v>
      </c>
      <c r="BB2224" s="186" t="str">
        <f t="shared" si="2806"/>
        <v>BB$14</v>
      </c>
      <c r="BC2224" s="186" t="str">
        <f t="shared" si="2806"/>
        <v>BC$14</v>
      </c>
      <c r="BD2224" s="186" t="str">
        <f t="shared" si="2806"/>
        <v>BD$14</v>
      </c>
      <c r="BE2224" s="186" t="str">
        <f t="shared" si="2806"/>
        <v>BE$14</v>
      </c>
      <c r="BF2224" s="186" t="str">
        <f t="shared" si="2806"/>
        <v>BF$14</v>
      </c>
      <c r="BG2224" s="186" t="str">
        <f t="shared" si="2806"/>
        <v>BG$14</v>
      </c>
      <c r="BH2224" s="186" t="str">
        <f t="shared" si="2806"/>
        <v>BH$14</v>
      </c>
      <c r="BI2224" s="186" t="str">
        <f t="shared" si="2806"/>
        <v>BI$14</v>
      </c>
      <c r="BJ2224" s="186" t="str">
        <f t="shared" si="2806"/>
        <v>BJ$14</v>
      </c>
      <c r="BK2224" s="186" t="str">
        <f t="shared" si="2806"/>
        <v>BK$14</v>
      </c>
      <c r="BL2224" s="186" t="str">
        <f t="shared" si="2806"/>
        <v>BL$14</v>
      </c>
      <c r="BM2224" s="186" t="str">
        <f t="shared" si="2806"/>
        <v>BM$14</v>
      </c>
      <c r="BN2224" s="186" t="str">
        <f t="shared" si="2806"/>
        <v>BN$14</v>
      </c>
      <c r="BO2224" s="186" t="str">
        <f t="shared" si="2806"/>
        <v>BO$14</v>
      </c>
      <c r="BP2224" s="186" t="str">
        <f t="shared" si="2806"/>
        <v>BP$14</v>
      </c>
      <c r="BQ2224" s="186" t="str">
        <f t="shared" si="2806"/>
        <v>BQ$14</v>
      </c>
      <c r="BR2224" s="186" t="str">
        <f t="shared" si="2806"/>
        <v>BR$14</v>
      </c>
      <c r="BS2224" s="186" t="str">
        <f t="shared" si="2806"/>
        <v>BS$14</v>
      </c>
      <c r="BT2224" s="186" t="str">
        <f t="shared" si="2806"/>
        <v>BT$14</v>
      </c>
      <c r="BU2224" s="186" t="str">
        <f t="shared" si="2806"/>
        <v>BU$14</v>
      </c>
      <c r="BV2224" s="186" t="str">
        <f t="shared" si="2806"/>
        <v>BV$14</v>
      </c>
      <c r="BW2224" s="186" t="str">
        <f t="shared" si="2806"/>
        <v>BW$14</v>
      </c>
      <c r="BX2224" s="186" t="str">
        <f t="shared" si="2806"/>
        <v>BX$14</v>
      </c>
      <c r="BY2224" s="186" t="str">
        <f t="shared" si="2806"/>
        <v>BY$14</v>
      </c>
      <c r="BZ2224" s="186" t="str">
        <f t="shared" si="2806"/>
        <v>BZ$14</v>
      </c>
      <c r="CA2224" s="186" t="str">
        <f t="shared" si="2806"/>
        <v>CA$14</v>
      </c>
      <c r="CB2224" s="186" t="str">
        <f t="shared" si="2806"/>
        <v>CB$14</v>
      </c>
      <c r="CC2224" s="186" t="str">
        <f t="shared" si="2806"/>
        <v>CC$14</v>
      </c>
      <c r="CD2224" s="186" t="str">
        <f t="shared" si="2806"/>
        <v>CD$14</v>
      </c>
      <c r="CE2224" s="186" t="str">
        <f t="shared" ref="CE2224:CL2224" si="2807">CE$18</f>
        <v>CE$14</v>
      </c>
      <c r="CF2224" s="186" t="str">
        <f t="shared" si="2807"/>
        <v>CF$14</v>
      </c>
      <c r="CG2224" s="186" t="str">
        <f t="shared" si="2807"/>
        <v>CG$14</v>
      </c>
      <c r="CH2224" s="186" t="str">
        <f t="shared" si="2807"/>
        <v>CH$14</v>
      </c>
      <c r="CI2224" s="186" t="str">
        <f t="shared" si="2807"/>
        <v>CI$14</v>
      </c>
      <c r="CJ2224" s="186" t="str">
        <f t="shared" si="2807"/>
        <v>CJ$14</v>
      </c>
      <c r="CK2224" s="186" t="str">
        <f t="shared" si="2807"/>
        <v>CK$14</v>
      </c>
      <c r="CL2224" s="186" t="str">
        <f t="shared" si="2807"/>
        <v>CL$14</v>
      </c>
    </row>
    <row r="2225" spans="2:90" x14ac:dyDescent="0.4">
      <c r="B2225" s="171" t="s">
        <v>464</v>
      </c>
      <c r="E2225" s="8"/>
      <c r="H2225" s="196"/>
      <c r="I2225" s="197"/>
      <c r="J2225" s="197"/>
      <c r="K2225" s="198"/>
      <c r="L2225" s="198"/>
      <c r="M2225" s="198"/>
      <c r="N2225" s="198"/>
      <c r="O2225" s="198"/>
      <c r="P2225" s="198"/>
      <c r="R2225" s="198"/>
      <c r="S2225" s="186" t="str">
        <f t="shared" ref="S2225:AX2225" si="2808">S$19</f>
        <v>S$15</v>
      </c>
      <c r="T2225" s="186" t="str">
        <f t="shared" si="2808"/>
        <v>T$15</v>
      </c>
      <c r="U2225" s="186" t="str">
        <f t="shared" si="2808"/>
        <v>U$15</v>
      </c>
      <c r="V2225" s="186" t="str">
        <f t="shared" si="2808"/>
        <v>V$15</v>
      </c>
      <c r="W2225" s="186" t="str">
        <f t="shared" si="2808"/>
        <v>W$15</v>
      </c>
      <c r="X2225" s="186" t="str">
        <f t="shared" si="2808"/>
        <v>X$15</v>
      </c>
      <c r="Y2225" s="186" t="str">
        <f t="shared" si="2808"/>
        <v>Y$15</v>
      </c>
      <c r="Z2225" s="186" t="str">
        <f t="shared" si="2808"/>
        <v>Z$15</v>
      </c>
      <c r="AA2225" s="186" t="str">
        <f t="shared" si="2808"/>
        <v>AA$15</v>
      </c>
      <c r="AB2225" s="186" t="str">
        <f t="shared" si="2808"/>
        <v>AB$15</v>
      </c>
      <c r="AC2225" s="186" t="str">
        <f t="shared" si="2808"/>
        <v>AC$15</v>
      </c>
      <c r="AD2225" s="186" t="str">
        <f t="shared" si="2808"/>
        <v>AD$15</v>
      </c>
      <c r="AE2225" s="186" t="str">
        <f t="shared" si="2808"/>
        <v>AE$15</v>
      </c>
      <c r="AF2225" s="186" t="str">
        <f t="shared" si="2808"/>
        <v>AF$15</v>
      </c>
      <c r="AG2225" s="186" t="str">
        <f t="shared" si="2808"/>
        <v>AG$15</v>
      </c>
      <c r="AH2225" s="186" t="str">
        <f t="shared" si="2808"/>
        <v>AH$15</v>
      </c>
      <c r="AI2225" s="186" t="str">
        <f t="shared" si="2808"/>
        <v>AI$15</v>
      </c>
      <c r="AJ2225" s="186" t="str">
        <f t="shared" si="2808"/>
        <v>AJ$15</v>
      </c>
      <c r="AK2225" s="186" t="str">
        <f t="shared" si="2808"/>
        <v>AK$15</v>
      </c>
      <c r="AL2225" s="186" t="str">
        <f t="shared" si="2808"/>
        <v>AL$15</v>
      </c>
      <c r="AM2225" s="186" t="str">
        <f t="shared" si="2808"/>
        <v>AM$15</v>
      </c>
      <c r="AN2225" s="186" t="str">
        <f t="shared" si="2808"/>
        <v>AN$15</v>
      </c>
      <c r="AO2225" s="186" t="str">
        <f t="shared" si="2808"/>
        <v>AO$15</v>
      </c>
      <c r="AP2225" s="186" t="str">
        <f t="shared" si="2808"/>
        <v>AP$15</v>
      </c>
      <c r="AQ2225" s="186" t="str">
        <f t="shared" si="2808"/>
        <v>AQ$15</v>
      </c>
      <c r="AR2225" s="186" t="str">
        <f t="shared" si="2808"/>
        <v>AR$15</v>
      </c>
      <c r="AS2225" s="186" t="str">
        <f t="shared" si="2808"/>
        <v>AS$15</v>
      </c>
      <c r="AT2225" s="186" t="str">
        <f t="shared" si="2808"/>
        <v>AT$15</v>
      </c>
      <c r="AU2225" s="186" t="str">
        <f t="shared" si="2808"/>
        <v>AU$15</v>
      </c>
      <c r="AV2225" s="186" t="str">
        <f t="shared" si="2808"/>
        <v>AV$15</v>
      </c>
      <c r="AW2225" s="186" t="str">
        <f t="shared" si="2808"/>
        <v>AW$15</v>
      </c>
      <c r="AX2225" s="186" t="str">
        <f t="shared" si="2808"/>
        <v>AX$15</v>
      </c>
      <c r="AY2225" s="186" t="str">
        <f t="shared" ref="AY2225:CD2225" si="2809">AY$19</f>
        <v>AY$15</v>
      </c>
      <c r="AZ2225" s="186" t="str">
        <f t="shared" si="2809"/>
        <v>AZ$15</v>
      </c>
      <c r="BA2225" s="186" t="str">
        <f t="shared" si="2809"/>
        <v>BA$15</v>
      </c>
      <c r="BB2225" s="186" t="str">
        <f t="shared" si="2809"/>
        <v>BB$15</v>
      </c>
      <c r="BC2225" s="186" t="str">
        <f t="shared" si="2809"/>
        <v>BC$15</v>
      </c>
      <c r="BD2225" s="186" t="str">
        <f t="shared" si="2809"/>
        <v>BD$15</v>
      </c>
      <c r="BE2225" s="186" t="str">
        <f t="shared" si="2809"/>
        <v>BE$15</v>
      </c>
      <c r="BF2225" s="186" t="str">
        <f t="shared" si="2809"/>
        <v>BF$15</v>
      </c>
      <c r="BG2225" s="186" t="str">
        <f t="shared" si="2809"/>
        <v>BG$15</v>
      </c>
      <c r="BH2225" s="186" t="str">
        <f t="shared" si="2809"/>
        <v>BH$15</v>
      </c>
      <c r="BI2225" s="186" t="str">
        <f t="shared" si="2809"/>
        <v>BI$15</v>
      </c>
      <c r="BJ2225" s="186" t="str">
        <f t="shared" si="2809"/>
        <v>BJ$15</v>
      </c>
      <c r="BK2225" s="186" t="str">
        <f t="shared" si="2809"/>
        <v>BK$15</v>
      </c>
      <c r="BL2225" s="186" t="str">
        <f t="shared" si="2809"/>
        <v>BL$15</v>
      </c>
      <c r="BM2225" s="186" t="str">
        <f t="shared" si="2809"/>
        <v>BM$15</v>
      </c>
      <c r="BN2225" s="186" t="str">
        <f t="shared" si="2809"/>
        <v>BN$15</v>
      </c>
      <c r="BO2225" s="186" t="str">
        <f t="shared" si="2809"/>
        <v>BO$15</v>
      </c>
      <c r="BP2225" s="186" t="str">
        <f t="shared" si="2809"/>
        <v>BP$15</v>
      </c>
      <c r="BQ2225" s="186" t="str">
        <f t="shared" si="2809"/>
        <v>BQ$15</v>
      </c>
      <c r="BR2225" s="186" t="str">
        <f t="shared" si="2809"/>
        <v>BR$15</v>
      </c>
      <c r="BS2225" s="186" t="str">
        <f t="shared" si="2809"/>
        <v>BS$15</v>
      </c>
      <c r="BT2225" s="186" t="str">
        <f t="shared" si="2809"/>
        <v>BT$15</v>
      </c>
      <c r="BU2225" s="186" t="str">
        <f t="shared" si="2809"/>
        <v>BU$15</v>
      </c>
      <c r="BV2225" s="186" t="str">
        <f t="shared" si="2809"/>
        <v>BV$15</v>
      </c>
      <c r="BW2225" s="186" t="str">
        <f t="shared" si="2809"/>
        <v>BW$15</v>
      </c>
      <c r="BX2225" s="186" t="str">
        <f t="shared" si="2809"/>
        <v>BX$15</v>
      </c>
      <c r="BY2225" s="186" t="str">
        <f t="shared" si="2809"/>
        <v>BY$15</v>
      </c>
      <c r="BZ2225" s="186" t="str">
        <f t="shared" si="2809"/>
        <v>BZ$15</v>
      </c>
      <c r="CA2225" s="186" t="str">
        <f t="shared" si="2809"/>
        <v>CA$15</v>
      </c>
      <c r="CB2225" s="186" t="str">
        <f t="shared" si="2809"/>
        <v>CB$15</v>
      </c>
      <c r="CC2225" s="186" t="str">
        <f t="shared" si="2809"/>
        <v>CC$15</v>
      </c>
      <c r="CD2225" s="186" t="str">
        <f t="shared" si="2809"/>
        <v>CD$15</v>
      </c>
      <c r="CE2225" s="186" t="str">
        <f t="shared" ref="CE2225:CL2225" si="2810">CE$19</f>
        <v>CE$15</v>
      </c>
      <c r="CF2225" s="186" t="str">
        <f t="shared" si="2810"/>
        <v>CF$15</v>
      </c>
      <c r="CG2225" s="186" t="str">
        <f t="shared" si="2810"/>
        <v>CG$15</v>
      </c>
      <c r="CH2225" s="186" t="str">
        <f t="shared" si="2810"/>
        <v>CH$15</v>
      </c>
      <c r="CI2225" s="186" t="str">
        <f t="shared" si="2810"/>
        <v>CI$15</v>
      </c>
      <c r="CJ2225" s="186" t="str">
        <f t="shared" si="2810"/>
        <v>CJ$15</v>
      </c>
      <c r="CK2225" s="186" t="str">
        <f t="shared" si="2810"/>
        <v>CK$15</v>
      </c>
      <c r="CL2225" s="186" t="str">
        <f t="shared" si="2810"/>
        <v>CL$15</v>
      </c>
    </row>
    <row r="2226" spans="2:90" x14ac:dyDescent="0.4">
      <c r="B2226" s="70" t="s">
        <v>167</v>
      </c>
      <c r="C2226" s="31"/>
      <c r="D2226" t="s">
        <v>768</v>
      </c>
      <c r="E2226" s="8" t="str">
        <f t="shared" ref="E2226:E2235" si="2811">ROW()&amp;" "&amp;D2226</f>
        <v>2226 SUBR-S</v>
      </c>
      <c r="F2226" t="s">
        <v>345</v>
      </c>
      <c r="G2226" s="31" t="s">
        <v>81</v>
      </c>
      <c r="H2226" s="48"/>
      <c r="I2226" s="285"/>
      <c r="J2226" s="285"/>
      <c r="K2226" s="48"/>
      <c r="L2226" s="48"/>
      <c r="M2226" s="48"/>
      <c r="N2226" s="48"/>
      <c r="O2226" s="48"/>
      <c r="P2226" s="48"/>
      <c r="R2226" s="70"/>
      <c r="S2226" s="286"/>
      <c r="T2226" s="286"/>
      <c r="U2226" s="286"/>
      <c r="V2226" s="286"/>
      <c r="W2226" s="286"/>
      <c r="X2226" s="286"/>
      <c r="Y2226" s="286"/>
      <c r="Z2226" s="286"/>
      <c r="AA2226" s="286"/>
      <c r="AB2226" s="286"/>
      <c r="AC2226" s="286"/>
      <c r="AD2226" s="286"/>
      <c r="AE2226" s="286"/>
      <c r="AF2226" s="286"/>
      <c r="AG2226" s="286"/>
      <c r="AH2226" s="286"/>
      <c r="AI2226" s="286"/>
      <c r="AJ2226" s="286"/>
      <c r="AK2226" s="286"/>
      <c r="AL2226" s="286"/>
      <c r="AM2226" s="286"/>
      <c r="AN2226" s="286"/>
      <c r="AO2226" s="286"/>
      <c r="AP2226" s="286"/>
      <c r="AQ2226" s="286"/>
      <c r="AR2226" s="286"/>
      <c r="AS2226" s="286"/>
      <c r="AT2226" s="286"/>
      <c r="AU2226" s="286"/>
      <c r="AV2226" s="286"/>
      <c r="AW2226" s="286"/>
      <c r="AX2226" s="286"/>
      <c r="AY2226" s="286"/>
      <c r="AZ2226" s="286"/>
      <c r="BA2226" s="286"/>
      <c r="BB2226" s="286"/>
      <c r="BC2226" s="286"/>
      <c r="BD2226" s="286"/>
      <c r="BE2226" s="286"/>
      <c r="BF2226" s="286"/>
      <c r="BG2226" s="286"/>
      <c r="BH2226" s="286"/>
      <c r="BI2226" s="286"/>
      <c r="BJ2226" s="286"/>
      <c r="BK2226" s="286"/>
      <c r="BL2226" s="286"/>
      <c r="BM2226" s="286"/>
      <c r="BN2226" s="286"/>
      <c r="BO2226" s="286"/>
      <c r="BP2226" s="286"/>
      <c r="BQ2226" s="286"/>
      <c r="BR2226" s="286"/>
      <c r="BS2226" s="286"/>
      <c r="BT2226" s="286"/>
      <c r="BU2226" s="286"/>
      <c r="BV2226" s="286"/>
      <c r="BW2226" s="286"/>
      <c r="BX2226" s="286"/>
      <c r="BY2226" s="286"/>
      <c r="BZ2226" s="286"/>
      <c r="CA2226" s="286"/>
      <c r="CB2226" s="286"/>
      <c r="CC2226" s="286"/>
      <c r="CD2226" s="286"/>
      <c r="CE2226" s="286"/>
      <c r="CF2226" s="286"/>
      <c r="CG2226" s="286"/>
      <c r="CH2226" s="286"/>
      <c r="CI2226" s="286"/>
      <c r="CJ2226" s="286"/>
      <c r="CK2226" s="286"/>
      <c r="CL2226" s="286"/>
    </row>
    <row r="2227" spans="2:90" x14ac:dyDescent="0.4">
      <c r="B2227" s="95" t="s">
        <v>444</v>
      </c>
      <c r="C2227" s="6"/>
      <c r="D2227" t="s">
        <v>768</v>
      </c>
      <c r="E2227" s="8" t="str">
        <f t="shared" si="2811"/>
        <v>2227 SUBR-S</v>
      </c>
      <c r="G2227" s="6"/>
      <c r="H2227" s="12"/>
      <c r="I2227" s="60"/>
      <c r="J2227" s="60"/>
      <c r="S2227" s="72"/>
      <c r="T2227" s="72"/>
      <c r="U2227" s="72"/>
      <c r="V2227" s="72"/>
      <c r="W2227" s="72"/>
      <c r="X2227" s="72"/>
      <c r="Y2227" s="72"/>
      <c r="Z2227" s="72"/>
      <c r="AA2227" s="72"/>
      <c r="AB2227" s="72"/>
      <c r="AC2227" s="72"/>
      <c r="AD2227" s="72"/>
      <c r="AE2227" s="72"/>
      <c r="AF2227" s="72"/>
      <c r="AG2227" s="72"/>
      <c r="AH2227" s="72"/>
      <c r="AI2227" s="72"/>
      <c r="AJ2227" s="72"/>
      <c r="AK2227" s="72"/>
      <c r="AL2227" s="72"/>
      <c r="AM2227" s="72"/>
      <c r="AN2227" s="72"/>
      <c r="AO2227" s="72"/>
      <c r="AP2227" s="72"/>
      <c r="AQ2227" s="72"/>
      <c r="AR2227" s="72"/>
      <c r="AS2227" s="72"/>
      <c r="AT2227" s="72"/>
      <c r="AU2227" s="72"/>
      <c r="AV2227" s="72"/>
      <c r="AW2227" s="72"/>
      <c r="AX2227" s="72"/>
      <c r="AY2227" s="72"/>
      <c r="AZ2227" s="72"/>
      <c r="BA2227" s="72"/>
      <c r="BB2227" s="72"/>
      <c r="BC2227" s="72"/>
      <c r="BD2227" s="72"/>
      <c r="BE2227" s="72"/>
      <c r="BF2227" s="72"/>
      <c r="BG2227" s="72"/>
      <c r="BH2227" s="72"/>
      <c r="BI2227" s="72"/>
      <c r="BJ2227" s="72"/>
      <c r="BK2227" s="72"/>
      <c r="BL2227" s="72"/>
      <c r="BM2227" s="72"/>
      <c r="BN2227" s="72"/>
      <c r="BO2227" s="72"/>
      <c r="BP2227" s="72"/>
      <c r="BQ2227" s="72"/>
      <c r="BR2227" s="72"/>
      <c r="BS2227" s="72"/>
      <c r="BT2227" s="72"/>
      <c r="BU2227" s="72"/>
      <c r="BV2227" s="72"/>
      <c r="BW2227" s="72"/>
      <c r="BX2227" s="72"/>
      <c r="BY2227" s="72"/>
      <c r="BZ2227" s="72"/>
      <c r="CA2227" s="72"/>
      <c r="CB2227" s="72"/>
      <c r="CC2227" s="72"/>
      <c r="CD2227" s="72"/>
      <c r="CE2227" s="72"/>
      <c r="CF2227" s="72"/>
      <c r="CG2227" s="72"/>
      <c r="CH2227" s="72"/>
      <c r="CI2227" s="72"/>
      <c r="CJ2227" s="72"/>
      <c r="CK2227" s="72"/>
      <c r="CL2227" s="72"/>
    </row>
    <row r="2228" spans="2:90" x14ac:dyDescent="0.4">
      <c r="B2228" s="154" t="s">
        <v>71</v>
      </c>
      <c r="C2228" s="6"/>
      <c r="D2228" t="s">
        <v>768</v>
      </c>
      <c r="E2228" s="8" t="str">
        <f t="shared" si="2811"/>
        <v>2228 SUBR-S</v>
      </c>
      <c r="G2228" s="6"/>
      <c r="K2228" s="15">
        <f>SUMIF($4:$4,K$2-1,2226:2226)</f>
        <v>0</v>
      </c>
      <c r="L2228" s="15">
        <f ca="1">K2233</f>
        <v>873.31583344098976</v>
      </c>
      <c r="M2228" s="15">
        <f ca="1">L2233</f>
        <v>559.23660365944113</v>
      </c>
      <c r="N2228" s="15">
        <f ca="1">M2233</f>
        <v>389.52072352166994</v>
      </c>
      <c r="O2228" s="15">
        <f ca="1">N2233</f>
        <v>297.8130356526824</v>
      </c>
      <c r="P2228" s="15">
        <f ca="1">O2233</f>
        <v>248.25786139645848</v>
      </c>
      <c r="R2228" s="15"/>
      <c r="S2228" s="76">
        <f t="shared" ref="S2228:AY2228" si="2812">R2233</f>
        <v>0</v>
      </c>
      <c r="T2228" s="76">
        <f t="shared" ca="1" si="2812"/>
        <v>95</v>
      </c>
      <c r="U2228" s="76">
        <f t="shared" ca="1" si="2812"/>
        <v>185.25</v>
      </c>
      <c r="V2228" s="76">
        <f t="shared" ca="1" si="2812"/>
        <v>270.98750000000001</v>
      </c>
      <c r="W2228" s="76">
        <f t="shared" ca="1" si="2812"/>
        <v>352.43812500000001</v>
      </c>
      <c r="X2228" s="76">
        <f t="shared" ca="1" si="2812"/>
        <v>429.81621875000002</v>
      </c>
      <c r="Y2228" s="76">
        <f t="shared" ca="1" si="2812"/>
        <v>503.32540781249998</v>
      </c>
      <c r="Z2228" s="76">
        <f t="shared" ca="1" si="2812"/>
        <v>573.15913742187502</v>
      </c>
      <c r="AA2228" s="76">
        <f t="shared" ca="1" si="2812"/>
        <v>639.50118055078121</v>
      </c>
      <c r="AB2228" s="76">
        <f t="shared" ca="1" si="2812"/>
        <v>702.52612152324218</v>
      </c>
      <c r="AC2228" s="76">
        <f t="shared" ca="1" si="2812"/>
        <v>762.39981544708007</v>
      </c>
      <c r="AD2228" s="76">
        <f t="shared" ca="1" si="2812"/>
        <v>819.27982467472611</v>
      </c>
      <c r="AE2228" s="76">
        <f t="shared" ca="1" si="2812"/>
        <v>873.31583344098976</v>
      </c>
      <c r="AF2228" s="76">
        <f t="shared" ca="1" si="2812"/>
        <v>839.15004176894024</v>
      </c>
      <c r="AG2228" s="76">
        <f t="shared" ca="1" si="2812"/>
        <v>806.69253968049327</v>
      </c>
      <c r="AH2228" s="76">
        <f t="shared" ca="1" si="2812"/>
        <v>775.85791269646859</v>
      </c>
      <c r="AI2228" s="76">
        <f t="shared" ca="1" si="2812"/>
        <v>746.56501706164511</v>
      </c>
      <c r="AJ2228" s="76">
        <f t="shared" ca="1" si="2812"/>
        <v>718.73676620856281</v>
      </c>
      <c r="AK2228" s="76">
        <f t="shared" ca="1" si="2812"/>
        <v>692.29992789813468</v>
      </c>
      <c r="AL2228" s="76">
        <f t="shared" ca="1" si="2812"/>
        <v>667.18493150322797</v>
      </c>
      <c r="AM2228" s="76">
        <f t="shared" ca="1" si="2812"/>
        <v>643.32568492806661</v>
      </c>
      <c r="AN2228" s="76">
        <f t="shared" ca="1" si="2812"/>
        <v>620.65940068166333</v>
      </c>
      <c r="AO2228" s="76">
        <f t="shared" ca="1" si="2812"/>
        <v>599.12643064758015</v>
      </c>
      <c r="AP2228" s="76">
        <f t="shared" ca="1" si="2812"/>
        <v>578.67010911520117</v>
      </c>
      <c r="AQ2228" s="76">
        <f t="shared" ca="1" si="2812"/>
        <v>559.23660365944113</v>
      </c>
      <c r="AR2228" s="76">
        <f t="shared" ca="1" si="2812"/>
        <v>540.77477347646902</v>
      </c>
      <c r="AS2228" s="76">
        <f t="shared" ca="1" si="2812"/>
        <v>523.23603480264558</v>
      </c>
      <c r="AT2228" s="76">
        <f t="shared" ca="1" si="2812"/>
        <v>506.57423306251331</v>
      </c>
      <c r="AU2228" s="76">
        <f t="shared" ca="1" si="2812"/>
        <v>490.74552140938761</v>
      </c>
      <c r="AV2228" s="76">
        <f t="shared" ca="1" si="2812"/>
        <v>475.70824533891823</v>
      </c>
      <c r="AW2228" s="76">
        <f t="shared" ca="1" si="2812"/>
        <v>461.42283307197232</v>
      </c>
      <c r="AX2228" s="76">
        <f t="shared" ca="1" si="2812"/>
        <v>447.85169141837372</v>
      </c>
      <c r="AY2228" s="76">
        <f t="shared" ca="1" si="2812"/>
        <v>434.95910684745502</v>
      </c>
      <c r="AZ2228" s="76">
        <f t="shared" ref="AZ2228:CE2228" ca="1" si="2813">AY2233</f>
        <v>422.71115150508228</v>
      </c>
      <c r="BA2228" s="76">
        <f t="shared" ca="1" si="2813"/>
        <v>411.07559392982819</v>
      </c>
      <c r="BB2228" s="76">
        <f t="shared" ca="1" si="2813"/>
        <v>400.02181423333678</v>
      </c>
      <c r="BC2228" s="76">
        <f t="shared" ca="1" si="2813"/>
        <v>389.52072352166994</v>
      </c>
      <c r="BD2228" s="76">
        <f t="shared" ca="1" si="2813"/>
        <v>379.54468734558645</v>
      </c>
      <c r="BE2228" s="76">
        <f t="shared" ca="1" si="2813"/>
        <v>370.06745297830713</v>
      </c>
      <c r="BF2228" s="76">
        <f t="shared" ca="1" si="2813"/>
        <v>361.0640803293918</v>
      </c>
      <c r="BG2228" s="76">
        <f t="shared" ca="1" si="2813"/>
        <v>352.51087631292222</v>
      </c>
      <c r="BH2228" s="76">
        <f t="shared" ca="1" si="2813"/>
        <v>344.38533249727612</v>
      </c>
      <c r="BI2228" s="76">
        <f t="shared" ca="1" si="2813"/>
        <v>336.66606587241233</v>
      </c>
      <c r="BJ2228" s="76">
        <f t="shared" ca="1" si="2813"/>
        <v>329.33276257879174</v>
      </c>
      <c r="BK2228" s="76">
        <f t="shared" ca="1" si="2813"/>
        <v>322.36612444985218</v>
      </c>
      <c r="BL2228" s="76">
        <f t="shared" ca="1" si="2813"/>
        <v>315.74781822735957</v>
      </c>
      <c r="BM2228" s="76">
        <f t="shared" ca="1" si="2813"/>
        <v>309.46042731599158</v>
      </c>
      <c r="BN2228" s="76">
        <f t="shared" ca="1" si="2813"/>
        <v>303.487405950192</v>
      </c>
      <c r="BO2228" s="76">
        <f t="shared" ca="1" si="2813"/>
        <v>297.8130356526824</v>
      </c>
      <c r="BP2228" s="76">
        <f t="shared" ca="1" si="2813"/>
        <v>292.42238387004829</v>
      </c>
      <c r="BQ2228" s="76">
        <f t="shared" ca="1" si="2813"/>
        <v>287.30126467654588</v>
      </c>
      <c r="BR2228" s="76">
        <f t="shared" ca="1" si="2813"/>
        <v>282.43620144271858</v>
      </c>
      <c r="BS2228" s="76">
        <f t="shared" ca="1" si="2813"/>
        <v>277.81439137058265</v>
      </c>
      <c r="BT2228" s="76">
        <f t="shared" ca="1" si="2813"/>
        <v>273.42367180205355</v>
      </c>
      <c r="BU2228" s="76">
        <f t="shared" ca="1" si="2813"/>
        <v>269.25248821195089</v>
      </c>
      <c r="BV2228" s="76">
        <f t="shared" ca="1" si="2813"/>
        <v>265.28986380135336</v>
      </c>
      <c r="BW2228" s="76">
        <f t="shared" ca="1" si="2813"/>
        <v>261.52537061128567</v>
      </c>
      <c r="BX2228" s="76">
        <f t="shared" ca="1" si="2813"/>
        <v>257.94910208072139</v>
      </c>
      <c r="BY2228" s="76">
        <f t="shared" ca="1" si="2813"/>
        <v>254.55164697668533</v>
      </c>
      <c r="BZ2228" s="76">
        <f t="shared" ca="1" si="2813"/>
        <v>251.32406462785107</v>
      </c>
      <c r="CA2228" s="76">
        <f t="shared" ca="1" si="2813"/>
        <v>248.25786139645848</v>
      </c>
      <c r="CB2228" s="76">
        <f t="shared" ca="1" si="2813"/>
        <v>245.34496832663552</v>
      </c>
      <c r="CC2228" s="76">
        <f t="shared" ca="1" si="2813"/>
        <v>242.57771991030376</v>
      </c>
      <c r="CD2228" s="76">
        <f t="shared" ca="1" si="2813"/>
        <v>239.94883391478857</v>
      </c>
      <c r="CE2228" s="76">
        <f t="shared" ca="1" si="2813"/>
        <v>237.45139221904913</v>
      </c>
      <c r="CF2228" s="76">
        <f t="shared" ref="CF2228:CL2228" ca="1" si="2814">CE2233</f>
        <v>235.07882260809666</v>
      </c>
      <c r="CG2228" s="76">
        <f t="shared" ca="1" si="2814"/>
        <v>232.82488147769183</v>
      </c>
      <c r="CH2228" s="76">
        <f t="shared" ca="1" si="2814"/>
        <v>230.68363740380724</v>
      </c>
      <c r="CI2228" s="76">
        <f t="shared" ca="1" si="2814"/>
        <v>228.64945553361687</v>
      </c>
      <c r="CJ2228" s="76">
        <f t="shared" ca="1" si="2814"/>
        <v>226.71698275693603</v>
      </c>
      <c r="CK2228" s="76">
        <f t="shared" ca="1" si="2814"/>
        <v>224.88113361908924</v>
      </c>
      <c r="CL2228" s="76">
        <f t="shared" ca="1" si="2814"/>
        <v>223.13707693813478</v>
      </c>
    </row>
    <row r="2229" spans="2:90" x14ac:dyDescent="0.4">
      <c r="B2229" s="141" t="s">
        <v>168</v>
      </c>
      <c r="D2229" t="s">
        <v>768</v>
      </c>
      <c r="E2229" s="8" t="str">
        <f t="shared" si="2811"/>
        <v>2229 SUBR-S</v>
      </c>
      <c r="G2229" t="str">
        <f>E2229</f>
        <v>2229 SUBR-S</v>
      </c>
      <c r="H2229" s="12"/>
      <c r="I2229" s="60"/>
      <c r="J2229" s="60"/>
      <c r="K2229" s="18">
        <v>100</v>
      </c>
      <c r="L2229" s="18">
        <v>1000</v>
      </c>
      <c r="M2229" s="18">
        <v>1000</v>
      </c>
      <c r="N2229" s="18">
        <v>1000</v>
      </c>
      <c r="O2229" s="18">
        <v>1000</v>
      </c>
      <c r="P2229" s="18">
        <v>1000</v>
      </c>
      <c r="R2229" s="19"/>
      <c r="S2229" s="143" cm="1">
        <f t="array" ref="S2229">INDEX($K:$P,ROW(),MATCH(S$3,$K$2:$P$2,0))</f>
        <v>100</v>
      </c>
      <c r="T2229" s="143" cm="1">
        <f t="array" ref="T2229">INDEX($K:$P,ROW(),MATCH(T$3,$K$2:$P$2,0))</f>
        <v>100</v>
      </c>
      <c r="U2229" s="143" cm="1">
        <f t="array" ref="U2229">INDEX($K:$P,ROW(),MATCH(U$3,$K$2:$P$2,0))</f>
        <v>100</v>
      </c>
      <c r="V2229" s="143" cm="1">
        <f t="array" ref="V2229">INDEX($K:$P,ROW(),MATCH(V$3,$K$2:$P$2,0))</f>
        <v>100</v>
      </c>
      <c r="W2229" s="143" cm="1">
        <f t="array" ref="W2229">INDEX($K:$P,ROW(),MATCH(W$3,$K$2:$P$2,0))</f>
        <v>100</v>
      </c>
      <c r="X2229" s="143" cm="1">
        <f t="array" ref="X2229">INDEX($K:$P,ROW(),MATCH(X$3,$K$2:$P$2,0))</f>
        <v>100</v>
      </c>
      <c r="Y2229" s="143" cm="1">
        <f t="array" ref="Y2229">INDEX($K:$P,ROW(),MATCH(Y$3,$K$2:$P$2,0))</f>
        <v>100</v>
      </c>
      <c r="Z2229" s="143" cm="1">
        <f t="array" ref="Z2229">INDEX($K:$P,ROW(),MATCH(Z$3,$K$2:$P$2,0))</f>
        <v>100</v>
      </c>
      <c r="AA2229" s="143" cm="1">
        <f t="array" ref="AA2229">INDEX($K:$P,ROW(),MATCH(AA$3,$K$2:$P$2,0))</f>
        <v>100</v>
      </c>
      <c r="AB2229" s="143" cm="1">
        <f t="array" ref="AB2229">INDEX($K:$P,ROW(),MATCH(AB$3,$K$2:$P$2,0))</f>
        <v>100</v>
      </c>
      <c r="AC2229" s="143" cm="1">
        <f t="array" ref="AC2229">INDEX($K:$P,ROW(),MATCH(AC$3,$K$2:$P$2,0))</f>
        <v>100</v>
      </c>
      <c r="AD2229" s="143" cm="1">
        <f t="array" ref="AD2229">INDEX($K:$P,ROW(),MATCH(AD$3,$K$2:$P$2,0))</f>
        <v>100</v>
      </c>
      <c r="AE2229" s="143" cm="1">
        <f t="array" ref="AE2229">INDEX($K:$P,ROW(),MATCH(AE$3,$K$2:$P$2,0))</f>
        <v>1000</v>
      </c>
      <c r="AF2229" s="143" cm="1">
        <f t="array" ref="AF2229">INDEX($K:$P,ROW(),MATCH(AF$3,$K$2:$P$2,0))</f>
        <v>1000</v>
      </c>
      <c r="AG2229" s="143" cm="1">
        <f t="array" ref="AG2229">INDEX($K:$P,ROW(),MATCH(AG$3,$K$2:$P$2,0))</f>
        <v>1000</v>
      </c>
      <c r="AH2229" s="143" cm="1">
        <f t="array" ref="AH2229">INDEX($K:$P,ROW(),MATCH(AH$3,$K$2:$P$2,0))</f>
        <v>1000</v>
      </c>
      <c r="AI2229" s="143" cm="1">
        <f t="array" ref="AI2229">INDEX($K:$P,ROW(),MATCH(AI$3,$K$2:$P$2,0))</f>
        <v>1000</v>
      </c>
      <c r="AJ2229" s="143" cm="1">
        <f t="array" ref="AJ2229">INDEX($K:$P,ROW(),MATCH(AJ$3,$K$2:$P$2,0))</f>
        <v>1000</v>
      </c>
      <c r="AK2229" s="143" cm="1">
        <f t="array" ref="AK2229">INDEX($K:$P,ROW(),MATCH(AK$3,$K$2:$P$2,0))</f>
        <v>1000</v>
      </c>
      <c r="AL2229" s="143" cm="1">
        <f t="array" ref="AL2229">INDEX($K:$P,ROW(),MATCH(AL$3,$K$2:$P$2,0))</f>
        <v>1000</v>
      </c>
      <c r="AM2229" s="143" cm="1">
        <f t="array" ref="AM2229">INDEX($K:$P,ROW(),MATCH(AM$3,$K$2:$P$2,0))</f>
        <v>1000</v>
      </c>
      <c r="AN2229" s="143" cm="1">
        <f t="array" ref="AN2229">INDEX($K:$P,ROW(),MATCH(AN$3,$K$2:$P$2,0))</f>
        <v>1000</v>
      </c>
      <c r="AO2229" s="143" cm="1">
        <f t="array" ref="AO2229">INDEX($K:$P,ROW(),MATCH(AO$3,$K$2:$P$2,0))</f>
        <v>1000</v>
      </c>
      <c r="AP2229" s="143" cm="1">
        <f t="array" ref="AP2229">INDEX($K:$P,ROW(),MATCH(AP$3,$K$2:$P$2,0))</f>
        <v>1000</v>
      </c>
      <c r="AQ2229" s="143" cm="1">
        <f t="array" ref="AQ2229">INDEX($K:$P,ROW(),MATCH(AQ$3,$K$2:$P$2,0))</f>
        <v>1000</v>
      </c>
      <c r="AR2229" s="143" cm="1">
        <f t="array" ref="AR2229">INDEX($K:$P,ROW(),MATCH(AR$3,$K$2:$P$2,0))</f>
        <v>1000</v>
      </c>
      <c r="AS2229" s="143" cm="1">
        <f t="array" ref="AS2229">INDEX($K:$P,ROW(),MATCH(AS$3,$K$2:$P$2,0))</f>
        <v>1000</v>
      </c>
      <c r="AT2229" s="143" cm="1">
        <f t="array" ref="AT2229">INDEX($K:$P,ROW(),MATCH(AT$3,$K$2:$P$2,0))</f>
        <v>1000</v>
      </c>
      <c r="AU2229" s="143" cm="1">
        <f t="array" ref="AU2229">INDEX($K:$P,ROW(),MATCH(AU$3,$K$2:$P$2,0))</f>
        <v>1000</v>
      </c>
      <c r="AV2229" s="143" cm="1">
        <f t="array" ref="AV2229">INDEX($K:$P,ROW(),MATCH(AV$3,$K$2:$P$2,0))</f>
        <v>1000</v>
      </c>
      <c r="AW2229" s="143" cm="1">
        <f t="array" ref="AW2229">INDEX($K:$P,ROW(),MATCH(AW$3,$K$2:$P$2,0))</f>
        <v>1000</v>
      </c>
      <c r="AX2229" s="143" cm="1">
        <f t="array" ref="AX2229">INDEX($K:$P,ROW(),MATCH(AX$3,$K$2:$P$2,0))</f>
        <v>1000</v>
      </c>
      <c r="AY2229" s="143" cm="1">
        <f t="array" ref="AY2229">INDEX($K:$P,ROW(),MATCH(AY$3,$K$2:$P$2,0))</f>
        <v>1000</v>
      </c>
      <c r="AZ2229" s="143" cm="1">
        <f t="array" ref="AZ2229">INDEX($K:$P,ROW(),MATCH(AZ$3,$K$2:$P$2,0))</f>
        <v>1000</v>
      </c>
      <c r="BA2229" s="143" cm="1">
        <f t="array" ref="BA2229">INDEX($K:$P,ROW(),MATCH(BA$3,$K$2:$P$2,0))</f>
        <v>1000</v>
      </c>
      <c r="BB2229" s="143" cm="1">
        <f t="array" ref="BB2229">INDEX($K:$P,ROW(),MATCH(BB$3,$K$2:$P$2,0))</f>
        <v>1000</v>
      </c>
      <c r="BC2229" s="143" cm="1">
        <f t="array" ref="BC2229">INDEX($K:$P,ROW(),MATCH(BC$3,$K$2:$P$2,0))</f>
        <v>1000</v>
      </c>
      <c r="BD2229" s="143" cm="1">
        <f t="array" ref="BD2229">INDEX($K:$P,ROW(),MATCH(BD$3,$K$2:$P$2,0))</f>
        <v>1000</v>
      </c>
      <c r="BE2229" s="143" cm="1">
        <f t="array" ref="BE2229">INDEX($K:$P,ROW(),MATCH(BE$3,$K$2:$P$2,0))</f>
        <v>1000</v>
      </c>
      <c r="BF2229" s="143" cm="1">
        <f t="array" ref="BF2229">INDEX($K:$P,ROW(),MATCH(BF$3,$K$2:$P$2,0))</f>
        <v>1000</v>
      </c>
      <c r="BG2229" s="143" cm="1">
        <f t="array" ref="BG2229">INDEX($K:$P,ROW(),MATCH(BG$3,$K$2:$P$2,0))</f>
        <v>1000</v>
      </c>
      <c r="BH2229" s="143" cm="1">
        <f t="array" ref="BH2229">INDEX($K:$P,ROW(),MATCH(BH$3,$K$2:$P$2,0))</f>
        <v>1000</v>
      </c>
      <c r="BI2229" s="143" cm="1">
        <f t="array" ref="BI2229">INDEX($K:$P,ROW(),MATCH(BI$3,$K$2:$P$2,0))</f>
        <v>1000</v>
      </c>
      <c r="BJ2229" s="143" cm="1">
        <f t="array" ref="BJ2229">INDEX($K:$P,ROW(),MATCH(BJ$3,$K$2:$P$2,0))</f>
        <v>1000</v>
      </c>
      <c r="BK2229" s="143" cm="1">
        <f t="array" ref="BK2229">INDEX($K:$P,ROW(),MATCH(BK$3,$K$2:$P$2,0))</f>
        <v>1000</v>
      </c>
      <c r="BL2229" s="143" cm="1">
        <f t="array" ref="BL2229">INDEX($K:$P,ROW(),MATCH(BL$3,$K$2:$P$2,0))</f>
        <v>1000</v>
      </c>
      <c r="BM2229" s="143" cm="1">
        <f t="array" ref="BM2229">INDEX($K:$P,ROW(),MATCH(BM$3,$K$2:$P$2,0))</f>
        <v>1000</v>
      </c>
      <c r="BN2229" s="143" cm="1">
        <f t="array" ref="BN2229">INDEX($K:$P,ROW(),MATCH(BN$3,$K$2:$P$2,0))</f>
        <v>1000</v>
      </c>
      <c r="BO2229" s="143" cm="1">
        <f t="array" ref="BO2229">INDEX($K:$P,ROW(),MATCH(BO$3,$K$2:$P$2,0))</f>
        <v>1000</v>
      </c>
      <c r="BP2229" s="143" cm="1">
        <f t="array" ref="BP2229">INDEX($K:$P,ROW(),MATCH(BP$3,$K$2:$P$2,0))</f>
        <v>1000</v>
      </c>
      <c r="BQ2229" s="143" cm="1">
        <f t="array" ref="BQ2229">INDEX($K:$P,ROW(),MATCH(BQ$3,$K$2:$P$2,0))</f>
        <v>1000</v>
      </c>
      <c r="BR2229" s="143" cm="1">
        <f t="array" ref="BR2229">INDEX($K:$P,ROW(),MATCH(BR$3,$K$2:$P$2,0))</f>
        <v>1000</v>
      </c>
      <c r="BS2229" s="143" cm="1">
        <f t="array" ref="BS2229">INDEX($K:$P,ROW(),MATCH(BS$3,$K$2:$P$2,0))</f>
        <v>1000</v>
      </c>
      <c r="BT2229" s="143" cm="1">
        <f t="array" ref="BT2229">INDEX($K:$P,ROW(),MATCH(BT$3,$K$2:$P$2,0))</f>
        <v>1000</v>
      </c>
      <c r="BU2229" s="143" cm="1">
        <f t="array" ref="BU2229">INDEX($K:$P,ROW(),MATCH(BU$3,$K$2:$P$2,0))</f>
        <v>1000</v>
      </c>
      <c r="BV2229" s="143" cm="1">
        <f t="array" ref="BV2229">INDEX($K:$P,ROW(),MATCH(BV$3,$K$2:$P$2,0))</f>
        <v>1000</v>
      </c>
      <c r="BW2229" s="143" cm="1">
        <f t="array" ref="BW2229">INDEX($K:$P,ROW(),MATCH(BW$3,$K$2:$P$2,0))</f>
        <v>1000</v>
      </c>
      <c r="BX2229" s="143" cm="1">
        <f t="array" ref="BX2229">INDEX($K:$P,ROW(),MATCH(BX$3,$K$2:$P$2,0))</f>
        <v>1000</v>
      </c>
      <c r="BY2229" s="143" cm="1">
        <f t="array" ref="BY2229">INDEX($K:$P,ROW(),MATCH(BY$3,$K$2:$P$2,0))</f>
        <v>1000</v>
      </c>
      <c r="BZ2229" s="143" cm="1">
        <f t="array" ref="BZ2229">INDEX($K:$P,ROW(),MATCH(BZ$3,$K$2:$P$2,0))</f>
        <v>1000</v>
      </c>
      <c r="CA2229" s="143" cm="1">
        <f t="array" ref="CA2229">INDEX($K:$P,ROW(),MATCH(CA$3,$K$2:$P$2,0))</f>
        <v>1000</v>
      </c>
      <c r="CB2229" s="143" cm="1">
        <f t="array" ref="CB2229">INDEX($K:$P,ROW(),MATCH(CB$3,$K$2:$P$2,0))</f>
        <v>1000</v>
      </c>
      <c r="CC2229" s="143" cm="1">
        <f t="array" ref="CC2229">INDEX($K:$P,ROW(),MATCH(CC$3,$K$2:$P$2,0))</f>
        <v>1000</v>
      </c>
      <c r="CD2229" s="143" cm="1">
        <f t="array" ref="CD2229">INDEX($K:$P,ROW(),MATCH(CD$3,$K$2:$P$2,0))</f>
        <v>1000</v>
      </c>
      <c r="CE2229" s="143" cm="1">
        <f t="array" ref="CE2229">INDEX($K:$P,ROW(),MATCH(CE$3,$K$2:$P$2,0))</f>
        <v>1000</v>
      </c>
      <c r="CF2229" s="143" cm="1">
        <f t="array" ref="CF2229">INDEX($K:$P,ROW(),MATCH(CF$3,$K$2:$P$2,0))</f>
        <v>1000</v>
      </c>
      <c r="CG2229" s="143" cm="1">
        <f t="array" ref="CG2229">INDEX($K:$P,ROW(),MATCH(CG$3,$K$2:$P$2,0))</f>
        <v>1000</v>
      </c>
      <c r="CH2229" s="143" cm="1">
        <f t="array" ref="CH2229">INDEX($K:$P,ROW(),MATCH(CH$3,$K$2:$P$2,0))</f>
        <v>1000</v>
      </c>
      <c r="CI2229" s="143" cm="1">
        <f t="array" ref="CI2229">INDEX($K:$P,ROW(),MATCH(CI$3,$K$2:$P$2,0))</f>
        <v>1000</v>
      </c>
      <c r="CJ2229" s="143" cm="1">
        <f t="array" ref="CJ2229">INDEX($K:$P,ROW(),MATCH(CJ$3,$K$2:$P$2,0))</f>
        <v>1000</v>
      </c>
      <c r="CK2229" s="143" cm="1">
        <f t="array" ref="CK2229">INDEX($K:$P,ROW(),MATCH(CK$3,$K$2:$P$2,0))</f>
        <v>1000</v>
      </c>
      <c r="CL2229" s="143" cm="1">
        <f t="array" ref="CL2229">INDEX($K:$P,ROW(),MATCH(CL$3,$K$2:$P$2,0))</f>
        <v>1000</v>
      </c>
    </row>
    <row r="2230" spans="2:90" x14ac:dyDescent="0.4">
      <c r="B2230" s="154" t="s">
        <v>72</v>
      </c>
      <c r="C2230" s="6"/>
      <c r="D2230" t="s">
        <v>768</v>
      </c>
      <c r="E2230" s="8" t="str">
        <f t="shared" si="2811"/>
        <v>2230 SUBR-S</v>
      </c>
      <c r="G2230" s="6"/>
      <c r="K2230" s="34">
        <f t="shared" ref="K2230:P2230" ca="1" si="2815">SUMIF($3:$3,K$2,2230:2230)</f>
        <v>1200</v>
      </c>
      <c r="L2230" s="34">
        <f t="shared" ca="1" si="2815"/>
        <v>120</v>
      </c>
      <c r="M2230" s="34">
        <f t="shared" ca="1" si="2815"/>
        <v>120</v>
      </c>
      <c r="N2230" s="34">
        <f t="shared" ca="1" si="2815"/>
        <v>120</v>
      </c>
      <c r="O2230" s="34">
        <f t="shared" ca="1" si="2815"/>
        <v>120</v>
      </c>
      <c r="P2230" s="34">
        <f t="shared" ca="1" si="2815"/>
        <v>120</v>
      </c>
      <c r="R2230" s="15"/>
      <c r="S2230" s="76" cm="1">
        <f t="array" aca="1" ref="S2230" ca="1">ROUNDDOWN(INDIRECT(S2220)/S2229,0)</f>
        <v>100</v>
      </c>
      <c r="T2230" s="76" cm="1">
        <f t="array" aca="1" ref="T2230" ca="1">ROUNDDOWN(INDIRECT(T2220)/T2229,0)</f>
        <v>100</v>
      </c>
      <c r="U2230" s="76" cm="1">
        <f t="array" aca="1" ref="U2230" ca="1">ROUNDDOWN(INDIRECT(U2220)/U2229,0)</f>
        <v>100</v>
      </c>
      <c r="V2230" s="76" cm="1">
        <f t="array" aca="1" ref="V2230" ca="1">ROUNDDOWN(INDIRECT(V2220)/V2229,0)</f>
        <v>100</v>
      </c>
      <c r="W2230" s="76" cm="1">
        <f t="array" aca="1" ref="W2230" ca="1">ROUNDDOWN(INDIRECT(W2220)/W2229,0)</f>
        <v>100</v>
      </c>
      <c r="X2230" s="76" cm="1">
        <f t="array" aca="1" ref="X2230" ca="1">ROUNDDOWN(INDIRECT(X2220)/X2229,0)</f>
        <v>100</v>
      </c>
      <c r="Y2230" s="76" cm="1">
        <f t="array" aca="1" ref="Y2230" ca="1">ROUNDDOWN(INDIRECT(Y2220)/Y2229,0)</f>
        <v>100</v>
      </c>
      <c r="Z2230" s="76" cm="1">
        <f t="array" aca="1" ref="Z2230" ca="1">ROUNDDOWN(INDIRECT(Z2220)/Z2229,0)</f>
        <v>100</v>
      </c>
      <c r="AA2230" s="76" cm="1">
        <f t="array" aca="1" ref="AA2230" ca="1">ROUNDDOWN(INDIRECT(AA2220)/AA2229,0)</f>
        <v>100</v>
      </c>
      <c r="AB2230" s="76" cm="1">
        <f t="array" aca="1" ref="AB2230" ca="1">ROUNDDOWN(INDIRECT(AB2220)/AB2229,0)</f>
        <v>100</v>
      </c>
      <c r="AC2230" s="76" cm="1">
        <f t="array" aca="1" ref="AC2230" ca="1">ROUNDDOWN(INDIRECT(AC2220)/AC2229,0)</f>
        <v>100</v>
      </c>
      <c r="AD2230" s="76" cm="1">
        <f t="array" aca="1" ref="AD2230" ca="1">ROUNDDOWN(INDIRECT(AD2220)/AD2229,0)</f>
        <v>100</v>
      </c>
      <c r="AE2230" s="76" cm="1">
        <f t="array" aca="1" ref="AE2230" ca="1">ROUNDDOWN(INDIRECT(AE2220)/AE2229,0)</f>
        <v>10</v>
      </c>
      <c r="AF2230" s="76" cm="1">
        <f t="array" aca="1" ref="AF2230" ca="1">ROUNDDOWN(INDIRECT(AF2220)/AF2229,0)</f>
        <v>10</v>
      </c>
      <c r="AG2230" s="76" cm="1">
        <f t="array" aca="1" ref="AG2230" ca="1">ROUNDDOWN(INDIRECT(AG2220)/AG2229,0)</f>
        <v>10</v>
      </c>
      <c r="AH2230" s="76" cm="1">
        <f t="array" aca="1" ref="AH2230" ca="1">ROUNDDOWN(INDIRECT(AH2220)/AH2229,0)</f>
        <v>10</v>
      </c>
      <c r="AI2230" s="76" cm="1">
        <f t="array" aca="1" ref="AI2230" ca="1">ROUNDDOWN(INDIRECT(AI2220)/AI2229,0)</f>
        <v>10</v>
      </c>
      <c r="AJ2230" s="76" cm="1">
        <f t="array" aca="1" ref="AJ2230" ca="1">ROUNDDOWN(INDIRECT(AJ2220)/AJ2229,0)</f>
        <v>10</v>
      </c>
      <c r="AK2230" s="76" cm="1">
        <f t="array" aca="1" ref="AK2230" ca="1">ROUNDDOWN(INDIRECT(AK2220)/AK2229,0)</f>
        <v>10</v>
      </c>
      <c r="AL2230" s="76" cm="1">
        <f t="array" aca="1" ref="AL2230" ca="1">ROUNDDOWN(INDIRECT(AL2220)/AL2229,0)</f>
        <v>10</v>
      </c>
      <c r="AM2230" s="76" cm="1">
        <f t="array" aca="1" ref="AM2230" ca="1">ROUNDDOWN(INDIRECT(AM2220)/AM2229,0)</f>
        <v>10</v>
      </c>
      <c r="AN2230" s="76" cm="1">
        <f t="array" aca="1" ref="AN2230" ca="1">ROUNDDOWN(INDIRECT(AN2220)/AN2229,0)</f>
        <v>10</v>
      </c>
      <c r="AO2230" s="76" cm="1">
        <f t="array" aca="1" ref="AO2230" ca="1">ROUNDDOWN(INDIRECT(AO2220)/AO2229,0)</f>
        <v>10</v>
      </c>
      <c r="AP2230" s="76" cm="1">
        <f t="array" aca="1" ref="AP2230" ca="1">ROUNDDOWN(INDIRECT(AP2220)/AP2229,0)</f>
        <v>10</v>
      </c>
      <c r="AQ2230" s="76" cm="1">
        <f t="array" aca="1" ref="AQ2230" ca="1">ROUNDDOWN(INDIRECT(AQ2220)/AQ2229,0)</f>
        <v>10</v>
      </c>
      <c r="AR2230" s="76" cm="1">
        <f t="array" aca="1" ref="AR2230" ca="1">ROUNDDOWN(INDIRECT(AR2220)/AR2229,0)</f>
        <v>10</v>
      </c>
      <c r="AS2230" s="76" cm="1">
        <f t="array" aca="1" ref="AS2230" ca="1">ROUNDDOWN(INDIRECT(AS2220)/AS2229,0)</f>
        <v>10</v>
      </c>
      <c r="AT2230" s="76" cm="1">
        <f t="array" aca="1" ref="AT2230" ca="1">ROUNDDOWN(INDIRECT(AT2220)/AT2229,0)</f>
        <v>10</v>
      </c>
      <c r="AU2230" s="76" cm="1">
        <f t="array" aca="1" ref="AU2230" ca="1">ROUNDDOWN(INDIRECT(AU2220)/AU2229,0)</f>
        <v>10</v>
      </c>
      <c r="AV2230" s="76" cm="1">
        <f t="array" aca="1" ref="AV2230" ca="1">ROUNDDOWN(INDIRECT(AV2220)/AV2229,0)</f>
        <v>10</v>
      </c>
      <c r="AW2230" s="76" cm="1">
        <f t="array" aca="1" ref="AW2230" ca="1">ROUNDDOWN(INDIRECT(AW2220)/AW2229,0)</f>
        <v>10</v>
      </c>
      <c r="AX2230" s="76" cm="1">
        <f t="array" aca="1" ref="AX2230" ca="1">ROUNDDOWN(INDIRECT(AX2220)/AX2229,0)</f>
        <v>10</v>
      </c>
      <c r="AY2230" s="76" cm="1">
        <f t="array" aca="1" ref="AY2230" ca="1">ROUNDDOWN(INDIRECT(AY2220)/AY2229,0)</f>
        <v>10</v>
      </c>
      <c r="AZ2230" s="76" cm="1">
        <f t="array" aca="1" ref="AZ2230" ca="1">ROUNDDOWN(INDIRECT(AZ2220)/AZ2229,0)</f>
        <v>10</v>
      </c>
      <c r="BA2230" s="76" cm="1">
        <f t="array" aca="1" ref="BA2230" ca="1">ROUNDDOWN(INDIRECT(BA2220)/BA2229,0)</f>
        <v>10</v>
      </c>
      <c r="BB2230" s="76" cm="1">
        <f t="array" aca="1" ref="BB2230" ca="1">ROUNDDOWN(INDIRECT(BB2220)/BB2229,0)</f>
        <v>10</v>
      </c>
      <c r="BC2230" s="76" cm="1">
        <f t="array" aca="1" ref="BC2230" ca="1">ROUNDDOWN(INDIRECT(BC2220)/BC2229,0)</f>
        <v>10</v>
      </c>
      <c r="BD2230" s="76" cm="1">
        <f t="array" aca="1" ref="BD2230" ca="1">ROUNDDOWN(INDIRECT(BD2220)/BD2229,0)</f>
        <v>10</v>
      </c>
      <c r="BE2230" s="76" cm="1">
        <f t="array" aca="1" ref="BE2230" ca="1">ROUNDDOWN(INDIRECT(BE2220)/BE2229,0)</f>
        <v>10</v>
      </c>
      <c r="BF2230" s="76" cm="1">
        <f t="array" aca="1" ref="BF2230" ca="1">ROUNDDOWN(INDIRECT(BF2220)/BF2229,0)</f>
        <v>10</v>
      </c>
      <c r="BG2230" s="76" cm="1">
        <f t="array" aca="1" ref="BG2230" ca="1">ROUNDDOWN(INDIRECT(BG2220)/BG2229,0)</f>
        <v>10</v>
      </c>
      <c r="BH2230" s="76" cm="1">
        <f t="array" aca="1" ref="BH2230" ca="1">ROUNDDOWN(INDIRECT(BH2220)/BH2229,0)</f>
        <v>10</v>
      </c>
      <c r="BI2230" s="76" cm="1">
        <f t="array" aca="1" ref="BI2230" ca="1">ROUNDDOWN(INDIRECT(BI2220)/BI2229,0)</f>
        <v>10</v>
      </c>
      <c r="BJ2230" s="76" cm="1">
        <f t="array" aca="1" ref="BJ2230" ca="1">ROUNDDOWN(INDIRECT(BJ2220)/BJ2229,0)</f>
        <v>10</v>
      </c>
      <c r="BK2230" s="76" cm="1">
        <f t="array" aca="1" ref="BK2230" ca="1">ROUNDDOWN(INDIRECT(BK2220)/BK2229,0)</f>
        <v>10</v>
      </c>
      <c r="BL2230" s="76" cm="1">
        <f t="array" aca="1" ref="BL2230" ca="1">ROUNDDOWN(INDIRECT(BL2220)/BL2229,0)</f>
        <v>10</v>
      </c>
      <c r="BM2230" s="76" cm="1">
        <f t="array" aca="1" ref="BM2230" ca="1">ROUNDDOWN(INDIRECT(BM2220)/BM2229,0)</f>
        <v>10</v>
      </c>
      <c r="BN2230" s="76" cm="1">
        <f t="array" aca="1" ref="BN2230" ca="1">ROUNDDOWN(INDIRECT(BN2220)/BN2229,0)</f>
        <v>10</v>
      </c>
      <c r="BO2230" s="76" cm="1">
        <f t="array" aca="1" ref="BO2230" ca="1">ROUNDDOWN(INDIRECT(BO2220)/BO2229,0)</f>
        <v>10</v>
      </c>
      <c r="BP2230" s="76" cm="1">
        <f t="array" aca="1" ref="BP2230" ca="1">ROUNDDOWN(INDIRECT(BP2220)/BP2229,0)</f>
        <v>10</v>
      </c>
      <c r="BQ2230" s="76" cm="1">
        <f t="array" aca="1" ref="BQ2230" ca="1">ROUNDDOWN(INDIRECT(BQ2220)/BQ2229,0)</f>
        <v>10</v>
      </c>
      <c r="BR2230" s="76" cm="1">
        <f t="array" aca="1" ref="BR2230" ca="1">ROUNDDOWN(INDIRECT(BR2220)/BR2229,0)</f>
        <v>10</v>
      </c>
      <c r="BS2230" s="76" cm="1">
        <f t="array" aca="1" ref="BS2230" ca="1">ROUNDDOWN(INDIRECT(BS2220)/BS2229,0)</f>
        <v>10</v>
      </c>
      <c r="BT2230" s="76" cm="1">
        <f t="array" aca="1" ref="BT2230" ca="1">ROUNDDOWN(INDIRECT(BT2220)/BT2229,0)</f>
        <v>10</v>
      </c>
      <c r="BU2230" s="76" cm="1">
        <f t="array" aca="1" ref="BU2230" ca="1">ROUNDDOWN(INDIRECT(BU2220)/BU2229,0)</f>
        <v>10</v>
      </c>
      <c r="BV2230" s="76" cm="1">
        <f t="array" aca="1" ref="BV2230" ca="1">ROUNDDOWN(INDIRECT(BV2220)/BV2229,0)</f>
        <v>10</v>
      </c>
      <c r="BW2230" s="76" cm="1">
        <f t="array" aca="1" ref="BW2230" ca="1">ROUNDDOWN(INDIRECT(BW2220)/BW2229,0)</f>
        <v>10</v>
      </c>
      <c r="BX2230" s="76" cm="1">
        <f t="array" aca="1" ref="BX2230" ca="1">ROUNDDOWN(INDIRECT(BX2220)/BX2229,0)</f>
        <v>10</v>
      </c>
      <c r="BY2230" s="76" cm="1">
        <f t="array" aca="1" ref="BY2230" ca="1">ROUNDDOWN(INDIRECT(BY2220)/BY2229,0)</f>
        <v>10</v>
      </c>
      <c r="BZ2230" s="76" cm="1">
        <f t="array" aca="1" ref="BZ2230" ca="1">ROUNDDOWN(INDIRECT(BZ2220)/BZ2229,0)</f>
        <v>10</v>
      </c>
      <c r="CA2230" s="76" cm="1">
        <f t="array" aca="1" ref="CA2230" ca="1">ROUNDDOWN(INDIRECT(CA2220)/CA2229,0)</f>
        <v>10</v>
      </c>
      <c r="CB2230" s="76" cm="1">
        <f t="array" aca="1" ref="CB2230" ca="1">ROUNDDOWN(INDIRECT(CB2220)/CB2229,0)</f>
        <v>10</v>
      </c>
      <c r="CC2230" s="76" cm="1">
        <f t="array" aca="1" ref="CC2230" ca="1">ROUNDDOWN(INDIRECT(CC2220)/CC2229,0)</f>
        <v>10</v>
      </c>
      <c r="CD2230" s="76" cm="1">
        <f t="array" aca="1" ref="CD2230" ca="1">ROUNDDOWN(INDIRECT(CD2220)/CD2229,0)</f>
        <v>10</v>
      </c>
      <c r="CE2230" s="76" cm="1">
        <f t="array" aca="1" ref="CE2230" ca="1">ROUNDDOWN(INDIRECT(CE2220)/CE2229,0)</f>
        <v>10</v>
      </c>
      <c r="CF2230" s="76" cm="1">
        <f t="array" aca="1" ref="CF2230" ca="1">ROUNDDOWN(INDIRECT(CF2220)/CF2229,0)</f>
        <v>10</v>
      </c>
      <c r="CG2230" s="76" cm="1">
        <f t="array" aca="1" ref="CG2230" ca="1">ROUNDDOWN(INDIRECT(CG2220)/CG2229,0)</f>
        <v>10</v>
      </c>
      <c r="CH2230" s="76" cm="1">
        <f t="array" aca="1" ref="CH2230" ca="1">ROUNDDOWN(INDIRECT(CH2220)/CH2229,0)</f>
        <v>10</v>
      </c>
      <c r="CI2230" s="76" cm="1">
        <f t="array" aca="1" ref="CI2230" ca="1">ROUNDDOWN(INDIRECT(CI2220)/CI2229,0)</f>
        <v>10</v>
      </c>
      <c r="CJ2230" s="76" cm="1">
        <f t="array" aca="1" ref="CJ2230" ca="1">ROUNDDOWN(INDIRECT(CJ2220)/CJ2229,0)</f>
        <v>10</v>
      </c>
      <c r="CK2230" s="76" cm="1">
        <f t="array" aca="1" ref="CK2230" ca="1">ROUNDDOWN(INDIRECT(CK2220)/CK2229,0)</f>
        <v>10</v>
      </c>
      <c r="CL2230" s="76" cm="1">
        <f t="array" aca="1" ref="CL2230" ca="1">ROUNDDOWN(INDIRECT(CL2220)/CL2229,0)</f>
        <v>10</v>
      </c>
    </row>
    <row r="2231" spans="2:90" x14ac:dyDescent="0.4">
      <c r="B2231" s="141" t="s">
        <v>73</v>
      </c>
      <c r="D2231" t="s">
        <v>768</v>
      </c>
      <c r="E2231" s="8" t="str">
        <f t="shared" si="2811"/>
        <v>2231 SUBR-S</v>
      </c>
      <c r="G2231" t="str">
        <f>E2231</f>
        <v>2231 SUBR-S</v>
      </c>
      <c r="H2231" s="12"/>
      <c r="I2231" s="60"/>
      <c r="J2231" s="60"/>
      <c r="K2231" s="16">
        <v>0.05</v>
      </c>
      <c r="L2231" s="16">
        <v>0.05</v>
      </c>
      <c r="M2231" s="16">
        <v>0.05</v>
      </c>
      <c r="N2231" s="16">
        <v>0.05</v>
      </c>
      <c r="O2231" s="16">
        <v>0.05</v>
      </c>
      <c r="P2231" s="16">
        <v>0.05</v>
      </c>
      <c r="R2231" s="20"/>
      <c r="S2231" s="146" cm="1">
        <f t="array" ref="S2231">INDEX($K:$P,ROW(),MATCH(S$3,$K$2:$P$2,0))</f>
        <v>0.05</v>
      </c>
      <c r="T2231" s="146" cm="1">
        <f t="array" ref="T2231">INDEX($K:$P,ROW(),MATCH(T$3,$K$2:$P$2,0))</f>
        <v>0.05</v>
      </c>
      <c r="U2231" s="146" cm="1">
        <f t="array" ref="U2231">INDEX($K:$P,ROW(),MATCH(U$3,$K$2:$P$2,0))</f>
        <v>0.05</v>
      </c>
      <c r="V2231" s="146" cm="1">
        <f t="array" ref="V2231">INDEX($K:$P,ROW(),MATCH(V$3,$K$2:$P$2,0))</f>
        <v>0.05</v>
      </c>
      <c r="W2231" s="146" cm="1">
        <f t="array" ref="W2231">INDEX($K:$P,ROW(),MATCH(W$3,$K$2:$P$2,0))</f>
        <v>0.05</v>
      </c>
      <c r="X2231" s="146" cm="1">
        <f t="array" ref="X2231">INDEX($K:$P,ROW(),MATCH(X$3,$K$2:$P$2,0))</f>
        <v>0.05</v>
      </c>
      <c r="Y2231" s="146" cm="1">
        <f t="array" ref="Y2231">INDEX($K:$P,ROW(),MATCH(Y$3,$K$2:$P$2,0))</f>
        <v>0.05</v>
      </c>
      <c r="Z2231" s="146" cm="1">
        <f t="array" ref="Z2231">INDEX($K:$P,ROW(),MATCH(Z$3,$K$2:$P$2,0))</f>
        <v>0.05</v>
      </c>
      <c r="AA2231" s="146" cm="1">
        <f t="array" ref="AA2231">INDEX($K:$P,ROW(),MATCH(AA$3,$K$2:$P$2,0))</f>
        <v>0.05</v>
      </c>
      <c r="AB2231" s="146" cm="1">
        <f t="array" ref="AB2231">INDEX($K:$P,ROW(),MATCH(AB$3,$K$2:$P$2,0))</f>
        <v>0.05</v>
      </c>
      <c r="AC2231" s="146" cm="1">
        <f t="array" ref="AC2231">INDEX($K:$P,ROW(),MATCH(AC$3,$K$2:$P$2,0))</f>
        <v>0.05</v>
      </c>
      <c r="AD2231" s="146" cm="1">
        <f t="array" ref="AD2231">INDEX($K:$P,ROW(),MATCH(AD$3,$K$2:$P$2,0))</f>
        <v>0.05</v>
      </c>
      <c r="AE2231" s="146" cm="1">
        <f t="array" ref="AE2231">INDEX($K:$P,ROW(),MATCH(AE$3,$K$2:$P$2,0))</f>
        <v>0.05</v>
      </c>
      <c r="AF2231" s="146" cm="1">
        <f t="array" ref="AF2231">INDEX($K:$P,ROW(),MATCH(AF$3,$K$2:$P$2,0))</f>
        <v>0.05</v>
      </c>
      <c r="AG2231" s="146" cm="1">
        <f t="array" ref="AG2231">INDEX($K:$P,ROW(),MATCH(AG$3,$K$2:$P$2,0))</f>
        <v>0.05</v>
      </c>
      <c r="AH2231" s="146" cm="1">
        <f t="array" ref="AH2231">INDEX($K:$P,ROW(),MATCH(AH$3,$K$2:$P$2,0))</f>
        <v>0.05</v>
      </c>
      <c r="AI2231" s="146" cm="1">
        <f t="array" ref="AI2231">INDEX($K:$P,ROW(),MATCH(AI$3,$K$2:$P$2,0))</f>
        <v>0.05</v>
      </c>
      <c r="AJ2231" s="146" cm="1">
        <f t="array" ref="AJ2231">INDEX($K:$P,ROW(),MATCH(AJ$3,$K$2:$P$2,0))</f>
        <v>0.05</v>
      </c>
      <c r="AK2231" s="146" cm="1">
        <f t="array" ref="AK2231">INDEX($K:$P,ROW(),MATCH(AK$3,$K$2:$P$2,0))</f>
        <v>0.05</v>
      </c>
      <c r="AL2231" s="146" cm="1">
        <f t="array" ref="AL2231">INDEX($K:$P,ROW(),MATCH(AL$3,$K$2:$P$2,0))</f>
        <v>0.05</v>
      </c>
      <c r="AM2231" s="146" cm="1">
        <f t="array" ref="AM2231">INDEX($K:$P,ROW(),MATCH(AM$3,$K$2:$P$2,0))</f>
        <v>0.05</v>
      </c>
      <c r="AN2231" s="146" cm="1">
        <f t="array" ref="AN2231">INDEX($K:$P,ROW(),MATCH(AN$3,$K$2:$P$2,0))</f>
        <v>0.05</v>
      </c>
      <c r="AO2231" s="146" cm="1">
        <f t="array" ref="AO2231">INDEX($K:$P,ROW(),MATCH(AO$3,$K$2:$P$2,0))</f>
        <v>0.05</v>
      </c>
      <c r="AP2231" s="146" cm="1">
        <f t="array" ref="AP2231">INDEX($K:$P,ROW(),MATCH(AP$3,$K$2:$P$2,0))</f>
        <v>0.05</v>
      </c>
      <c r="AQ2231" s="146" cm="1">
        <f t="array" ref="AQ2231">INDEX($K:$P,ROW(),MATCH(AQ$3,$K$2:$P$2,0))</f>
        <v>0.05</v>
      </c>
      <c r="AR2231" s="146" cm="1">
        <f t="array" ref="AR2231">INDEX($K:$P,ROW(),MATCH(AR$3,$K$2:$P$2,0))</f>
        <v>0.05</v>
      </c>
      <c r="AS2231" s="146" cm="1">
        <f t="array" ref="AS2231">INDEX($K:$P,ROW(),MATCH(AS$3,$K$2:$P$2,0))</f>
        <v>0.05</v>
      </c>
      <c r="AT2231" s="146" cm="1">
        <f t="array" ref="AT2231">INDEX($K:$P,ROW(),MATCH(AT$3,$K$2:$P$2,0))</f>
        <v>0.05</v>
      </c>
      <c r="AU2231" s="146" cm="1">
        <f t="array" ref="AU2231">INDEX($K:$P,ROW(),MATCH(AU$3,$K$2:$P$2,0))</f>
        <v>0.05</v>
      </c>
      <c r="AV2231" s="146" cm="1">
        <f t="array" ref="AV2231">INDEX($K:$P,ROW(),MATCH(AV$3,$K$2:$P$2,0))</f>
        <v>0.05</v>
      </c>
      <c r="AW2231" s="146" cm="1">
        <f t="array" ref="AW2231">INDEX($K:$P,ROW(),MATCH(AW$3,$K$2:$P$2,0))</f>
        <v>0.05</v>
      </c>
      <c r="AX2231" s="146" cm="1">
        <f t="array" ref="AX2231">INDEX($K:$P,ROW(),MATCH(AX$3,$K$2:$P$2,0))</f>
        <v>0.05</v>
      </c>
      <c r="AY2231" s="146" cm="1">
        <f t="array" ref="AY2231">INDEX($K:$P,ROW(),MATCH(AY$3,$K$2:$P$2,0))</f>
        <v>0.05</v>
      </c>
      <c r="AZ2231" s="146" cm="1">
        <f t="array" ref="AZ2231">INDEX($K:$P,ROW(),MATCH(AZ$3,$K$2:$P$2,0))</f>
        <v>0.05</v>
      </c>
      <c r="BA2231" s="146" cm="1">
        <f t="array" ref="BA2231">INDEX($K:$P,ROW(),MATCH(BA$3,$K$2:$P$2,0))</f>
        <v>0.05</v>
      </c>
      <c r="BB2231" s="146" cm="1">
        <f t="array" ref="BB2231">INDEX($K:$P,ROW(),MATCH(BB$3,$K$2:$P$2,0))</f>
        <v>0.05</v>
      </c>
      <c r="BC2231" s="146" cm="1">
        <f t="array" ref="BC2231">INDEX($K:$P,ROW(),MATCH(BC$3,$K$2:$P$2,0))</f>
        <v>0.05</v>
      </c>
      <c r="BD2231" s="146" cm="1">
        <f t="array" ref="BD2231">INDEX($K:$P,ROW(),MATCH(BD$3,$K$2:$P$2,0))</f>
        <v>0.05</v>
      </c>
      <c r="BE2231" s="146" cm="1">
        <f t="array" ref="BE2231">INDEX($K:$P,ROW(),MATCH(BE$3,$K$2:$P$2,0))</f>
        <v>0.05</v>
      </c>
      <c r="BF2231" s="146" cm="1">
        <f t="array" ref="BF2231">INDEX($K:$P,ROW(),MATCH(BF$3,$K$2:$P$2,0))</f>
        <v>0.05</v>
      </c>
      <c r="BG2231" s="146" cm="1">
        <f t="array" ref="BG2231">INDEX($K:$P,ROW(),MATCH(BG$3,$K$2:$P$2,0))</f>
        <v>0.05</v>
      </c>
      <c r="BH2231" s="146" cm="1">
        <f t="array" ref="BH2231">INDEX($K:$P,ROW(),MATCH(BH$3,$K$2:$P$2,0))</f>
        <v>0.05</v>
      </c>
      <c r="BI2231" s="146" cm="1">
        <f t="array" ref="BI2231">INDEX($K:$P,ROW(),MATCH(BI$3,$K$2:$P$2,0))</f>
        <v>0.05</v>
      </c>
      <c r="BJ2231" s="146" cm="1">
        <f t="array" ref="BJ2231">INDEX($K:$P,ROW(),MATCH(BJ$3,$K$2:$P$2,0))</f>
        <v>0.05</v>
      </c>
      <c r="BK2231" s="146" cm="1">
        <f t="array" ref="BK2231">INDEX($K:$P,ROW(),MATCH(BK$3,$K$2:$P$2,0))</f>
        <v>0.05</v>
      </c>
      <c r="BL2231" s="146" cm="1">
        <f t="array" ref="BL2231">INDEX($K:$P,ROW(),MATCH(BL$3,$K$2:$P$2,0))</f>
        <v>0.05</v>
      </c>
      <c r="BM2231" s="146" cm="1">
        <f t="array" ref="BM2231">INDEX($K:$P,ROW(),MATCH(BM$3,$K$2:$P$2,0))</f>
        <v>0.05</v>
      </c>
      <c r="BN2231" s="146" cm="1">
        <f t="array" ref="BN2231">INDEX($K:$P,ROW(),MATCH(BN$3,$K$2:$P$2,0))</f>
        <v>0.05</v>
      </c>
      <c r="BO2231" s="146" cm="1">
        <f t="array" ref="BO2231">INDEX($K:$P,ROW(),MATCH(BO$3,$K$2:$P$2,0))</f>
        <v>0.05</v>
      </c>
      <c r="BP2231" s="146" cm="1">
        <f t="array" ref="BP2231">INDEX($K:$P,ROW(),MATCH(BP$3,$K$2:$P$2,0))</f>
        <v>0.05</v>
      </c>
      <c r="BQ2231" s="146" cm="1">
        <f t="array" ref="BQ2231">INDEX($K:$P,ROW(),MATCH(BQ$3,$K$2:$P$2,0))</f>
        <v>0.05</v>
      </c>
      <c r="BR2231" s="146" cm="1">
        <f t="array" ref="BR2231">INDEX($K:$P,ROW(),MATCH(BR$3,$K$2:$P$2,0))</f>
        <v>0.05</v>
      </c>
      <c r="BS2231" s="146" cm="1">
        <f t="array" ref="BS2231">INDEX($K:$P,ROW(),MATCH(BS$3,$K$2:$P$2,0))</f>
        <v>0.05</v>
      </c>
      <c r="BT2231" s="146" cm="1">
        <f t="array" ref="BT2231">INDEX($K:$P,ROW(),MATCH(BT$3,$K$2:$P$2,0))</f>
        <v>0.05</v>
      </c>
      <c r="BU2231" s="146" cm="1">
        <f t="array" ref="BU2231">INDEX($K:$P,ROW(),MATCH(BU$3,$K$2:$P$2,0))</f>
        <v>0.05</v>
      </c>
      <c r="BV2231" s="146" cm="1">
        <f t="array" ref="BV2231">INDEX($K:$P,ROW(),MATCH(BV$3,$K$2:$P$2,0))</f>
        <v>0.05</v>
      </c>
      <c r="BW2231" s="146" cm="1">
        <f t="array" ref="BW2231">INDEX($K:$P,ROW(),MATCH(BW$3,$K$2:$P$2,0))</f>
        <v>0.05</v>
      </c>
      <c r="BX2231" s="146" cm="1">
        <f t="array" ref="BX2231">INDEX($K:$P,ROW(),MATCH(BX$3,$K$2:$P$2,0))</f>
        <v>0.05</v>
      </c>
      <c r="BY2231" s="146" cm="1">
        <f t="array" ref="BY2231">INDEX($K:$P,ROW(),MATCH(BY$3,$K$2:$P$2,0))</f>
        <v>0.05</v>
      </c>
      <c r="BZ2231" s="146" cm="1">
        <f t="array" ref="BZ2231">INDEX($K:$P,ROW(),MATCH(BZ$3,$K$2:$P$2,0))</f>
        <v>0.05</v>
      </c>
      <c r="CA2231" s="146" cm="1">
        <f t="array" ref="CA2231">INDEX($K:$P,ROW(),MATCH(CA$3,$K$2:$P$2,0))</f>
        <v>0.05</v>
      </c>
      <c r="CB2231" s="146" cm="1">
        <f t="array" ref="CB2231">INDEX($K:$P,ROW(),MATCH(CB$3,$K$2:$P$2,0))</f>
        <v>0.05</v>
      </c>
      <c r="CC2231" s="146" cm="1">
        <f t="array" ref="CC2231">INDEX($K:$P,ROW(),MATCH(CC$3,$K$2:$P$2,0))</f>
        <v>0.05</v>
      </c>
      <c r="CD2231" s="146" cm="1">
        <f t="array" ref="CD2231">INDEX($K:$P,ROW(),MATCH(CD$3,$K$2:$P$2,0))</f>
        <v>0.05</v>
      </c>
      <c r="CE2231" s="146" cm="1">
        <f t="array" ref="CE2231">INDEX($K:$P,ROW(),MATCH(CE$3,$K$2:$P$2,0))</f>
        <v>0.05</v>
      </c>
      <c r="CF2231" s="146" cm="1">
        <f t="array" ref="CF2231">INDEX($K:$P,ROW(),MATCH(CF$3,$K$2:$P$2,0))</f>
        <v>0.05</v>
      </c>
      <c r="CG2231" s="146" cm="1">
        <f t="array" ref="CG2231">INDEX($K:$P,ROW(),MATCH(CG$3,$K$2:$P$2,0))</f>
        <v>0.05</v>
      </c>
      <c r="CH2231" s="146" cm="1">
        <f t="array" ref="CH2231">INDEX($K:$P,ROW(),MATCH(CH$3,$K$2:$P$2,0))</f>
        <v>0.05</v>
      </c>
      <c r="CI2231" s="146" cm="1">
        <f t="array" ref="CI2231">INDEX($K:$P,ROW(),MATCH(CI$3,$K$2:$P$2,0))</f>
        <v>0.05</v>
      </c>
      <c r="CJ2231" s="146" cm="1">
        <f t="array" ref="CJ2231">INDEX($K:$P,ROW(),MATCH(CJ$3,$K$2:$P$2,0))</f>
        <v>0.05</v>
      </c>
      <c r="CK2231" s="146" cm="1">
        <f t="array" ref="CK2231">INDEX($K:$P,ROW(),MATCH(CK$3,$K$2:$P$2,0))</f>
        <v>0.05</v>
      </c>
      <c r="CL2231" s="146" cm="1">
        <f t="array" ref="CL2231">INDEX($K:$P,ROW(),MATCH(CL$3,$K$2:$P$2,0))</f>
        <v>0.05</v>
      </c>
    </row>
    <row r="2232" spans="2:90" x14ac:dyDescent="0.4">
      <c r="B2232" s="154" t="s">
        <v>74</v>
      </c>
      <c r="D2232" t="s">
        <v>768</v>
      </c>
      <c r="E2232" s="8" t="str">
        <f t="shared" si="2811"/>
        <v>2232 SUBR-S</v>
      </c>
      <c r="K2232" s="34">
        <f t="shared" ref="K2232:P2232" ca="1" si="2816">SUMIF($3:$3,K$2,2232:2232)</f>
        <v>-326.68416655901024</v>
      </c>
      <c r="L2232" s="34">
        <f t="shared" ca="1" si="2816"/>
        <v>-434.07922978154875</v>
      </c>
      <c r="M2232" s="34">
        <f t="shared" ca="1" si="2816"/>
        <v>-289.71588013777119</v>
      </c>
      <c r="N2232" s="34">
        <f t="shared" ca="1" si="2816"/>
        <v>-211.70768786898765</v>
      </c>
      <c r="O2232" s="34">
        <f t="shared" ca="1" si="2816"/>
        <v>-169.55517425622395</v>
      </c>
      <c r="P2232" s="34">
        <f t="shared" ca="1" si="2816"/>
        <v>-146.7776383052304</v>
      </c>
      <c r="R2232" s="15"/>
      <c r="S2232" s="76">
        <f t="shared" ref="S2232" ca="1" si="2817">-S2231*(S2230+S2228)</f>
        <v>-5</v>
      </c>
      <c r="T2232" s="76">
        <f t="shared" ref="T2232:AX2232" ca="1" si="2818">-T2231*(T2230+T2228)</f>
        <v>-9.75</v>
      </c>
      <c r="U2232" s="76">
        <f t="shared" ca="1" si="2818"/>
        <v>-14.262500000000001</v>
      </c>
      <c r="V2232" s="76">
        <f t="shared" ca="1" si="2818"/>
        <v>-18.549375000000001</v>
      </c>
      <c r="W2232" s="76">
        <f t="shared" ca="1" si="2818"/>
        <v>-22.621906250000002</v>
      </c>
      <c r="X2232" s="76">
        <f t="shared" ca="1" si="2818"/>
        <v>-26.490810937500001</v>
      </c>
      <c r="Y2232" s="76">
        <f t="shared" ca="1" si="2818"/>
        <v>-30.166270390625002</v>
      </c>
      <c r="Z2232" s="76">
        <f t="shared" ca="1" si="2818"/>
        <v>-33.657956871093752</v>
      </c>
      <c r="AA2232" s="76">
        <f t="shared" ca="1" si="2818"/>
        <v>-36.975059027539061</v>
      </c>
      <c r="AB2232" s="76">
        <f t="shared" ca="1" si="2818"/>
        <v>-40.126306076162109</v>
      </c>
      <c r="AC2232" s="76">
        <f t="shared" ca="1" si="2818"/>
        <v>-43.119990772354008</v>
      </c>
      <c r="AD2232" s="76">
        <f t="shared" ca="1" si="2818"/>
        <v>-45.963991233736309</v>
      </c>
      <c r="AE2232" s="76">
        <f t="shared" ca="1" si="2818"/>
        <v>-44.165791672049494</v>
      </c>
      <c r="AF2232" s="76">
        <f t="shared" ca="1" si="2818"/>
        <v>-42.457502088447015</v>
      </c>
      <c r="AG2232" s="76">
        <f t="shared" ca="1" si="2818"/>
        <v>-40.834626984024666</v>
      </c>
      <c r="AH2232" s="76">
        <f t="shared" ca="1" si="2818"/>
        <v>-39.292895634823431</v>
      </c>
      <c r="AI2232" s="76">
        <f t="shared" ca="1" si="2818"/>
        <v>-37.82825085308226</v>
      </c>
      <c r="AJ2232" s="76">
        <f t="shared" ca="1" si="2818"/>
        <v>-36.436838310428143</v>
      </c>
      <c r="AK2232" s="76">
        <f t="shared" ca="1" si="2818"/>
        <v>-35.114996394906733</v>
      </c>
      <c r="AL2232" s="76">
        <f t="shared" ca="1" si="2818"/>
        <v>-33.8592465751614</v>
      </c>
      <c r="AM2232" s="76">
        <f t="shared" ca="1" si="2818"/>
        <v>-32.666284246403329</v>
      </c>
      <c r="AN2232" s="76">
        <f t="shared" ca="1" si="2818"/>
        <v>-31.532970034083167</v>
      </c>
      <c r="AO2232" s="76">
        <f t="shared" ca="1" si="2818"/>
        <v>-30.456321532379008</v>
      </c>
      <c r="AP2232" s="76">
        <f t="shared" ca="1" si="2818"/>
        <v>-29.433505455760059</v>
      </c>
      <c r="AQ2232" s="76">
        <f t="shared" ca="1" si="2818"/>
        <v>-28.461830182972058</v>
      </c>
      <c r="AR2232" s="76">
        <f t="shared" ca="1" si="2818"/>
        <v>-27.538738673823453</v>
      </c>
      <c r="AS2232" s="76">
        <f t="shared" ca="1" si="2818"/>
        <v>-26.66180174013228</v>
      </c>
      <c r="AT2232" s="76">
        <f t="shared" ca="1" si="2818"/>
        <v>-25.828711653125666</v>
      </c>
      <c r="AU2232" s="76">
        <f t="shared" ca="1" si="2818"/>
        <v>-25.037276070469382</v>
      </c>
      <c r="AV2232" s="76">
        <f t="shared" ca="1" si="2818"/>
        <v>-24.285412266945912</v>
      </c>
      <c r="AW2232" s="76">
        <f t="shared" ca="1" si="2818"/>
        <v>-23.571141653598616</v>
      </c>
      <c r="AX2232" s="76">
        <f t="shared" ca="1" si="2818"/>
        <v>-22.892584570918686</v>
      </c>
      <c r="AY2232" s="76">
        <f t="shared" ref="AY2232:CD2232" ca="1" si="2819">-AY2231*(AY2230+AY2228)</f>
        <v>-22.247955342372752</v>
      </c>
      <c r="AZ2232" s="76">
        <f t="shared" ca="1" si="2819"/>
        <v>-21.635557575254115</v>
      </c>
      <c r="BA2232" s="76">
        <f t="shared" ca="1" si="2819"/>
        <v>-21.053779696491411</v>
      </c>
      <c r="BB2232" s="76">
        <f t="shared" ca="1" si="2819"/>
        <v>-20.501090711666841</v>
      </c>
      <c r="BC2232" s="76">
        <f t="shared" ca="1" si="2819"/>
        <v>-19.976036176083497</v>
      </c>
      <c r="BD2232" s="76">
        <f t="shared" ca="1" si="2819"/>
        <v>-19.477234367279323</v>
      </c>
      <c r="BE2232" s="76">
        <f t="shared" ca="1" si="2819"/>
        <v>-19.003372648915356</v>
      </c>
      <c r="BF2232" s="76">
        <f t="shared" ca="1" si="2819"/>
        <v>-18.553204016469589</v>
      </c>
      <c r="BG2232" s="76">
        <f t="shared" ca="1" si="2819"/>
        <v>-18.125543815646111</v>
      </c>
      <c r="BH2232" s="76">
        <f t="shared" ca="1" si="2819"/>
        <v>-17.719266624863806</v>
      </c>
      <c r="BI2232" s="76">
        <f t="shared" ca="1" si="2819"/>
        <v>-17.333303293620617</v>
      </c>
      <c r="BJ2232" s="76">
        <f t="shared" ca="1" si="2819"/>
        <v>-16.966638128939589</v>
      </c>
      <c r="BK2232" s="76">
        <f t="shared" ca="1" si="2819"/>
        <v>-16.61830622249261</v>
      </c>
      <c r="BL2232" s="76">
        <f t="shared" ca="1" si="2819"/>
        <v>-16.287390911367979</v>
      </c>
      <c r="BM2232" s="76">
        <f t="shared" ca="1" si="2819"/>
        <v>-15.97302136579958</v>
      </c>
      <c r="BN2232" s="76">
        <f t="shared" ca="1" si="2819"/>
        <v>-15.674370297509601</v>
      </c>
      <c r="BO2232" s="76">
        <f t="shared" ca="1" si="2819"/>
        <v>-15.390651782634121</v>
      </c>
      <c r="BP2232" s="76">
        <f t="shared" ca="1" si="2819"/>
        <v>-15.121119193502416</v>
      </c>
      <c r="BQ2232" s="76">
        <f t="shared" ca="1" si="2819"/>
        <v>-14.865063233827295</v>
      </c>
      <c r="BR2232" s="76">
        <f t="shared" ca="1" si="2819"/>
        <v>-14.621810072135929</v>
      </c>
      <c r="BS2232" s="76">
        <f t="shared" ca="1" si="2819"/>
        <v>-14.390719568529134</v>
      </c>
      <c r="BT2232" s="76">
        <f t="shared" ca="1" si="2819"/>
        <v>-14.171183590102679</v>
      </c>
      <c r="BU2232" s="76">
        <f t="shared" ca="1" si="2819"/>
        <v>-13.962624410597545</v>
      </c>
      <c r="BV2232" s="76">
        <f t="shared" ca="1" si="2819"/>
        <v>-13.764493190067668</v>
      </c>
      <c r="BW2232" s="76">
        <f t="shared" ca="1" si="2819"/>
        <v>-13.576268530564285</v>
      </c>
      <c r="BX2232" s="76">
        <f t="shared" ca="1" si="2819"/>
        <v>-13.397455104036069</v>
      </c>
      <c r="BY2232" s="76">
        <f t="shared" ca="1" si="2819"/>
        <v>-13.227582348834268</v>
      </c>
      <c r="BZ2232" s="76">
        <f t="shared" ca="1" si="2819"/>
        <v>-13.066203231392553</v>
      </c>
      <c r="CA2232" s="76">
        <f t="shared" ca="1" si="2819"/>
        <v>-12.912893069822923</v>
      </c>
      <c r="CB2232" s="76">
        <f t="shared" ca="1" si="2819"/>
        <v>-12.767248416331777</v>
      </c>
      <c r="CC2232" s="76">
        <f t="shared" ca="1" si="2819"/>
        <v>-12.628885995515189</v>
      </c>
      <c r="CD2232" s="76">
        <f t="shared" ca="1" si="2819"/>
        <v>-12.497441695739429</v>
      </c>
      <c r="CE2232" s="76">
        <f t="shared" ref="CE2232:CK2232" ca="1" si="2820">-CE2231*(CE2230+CE2228)</f>
        <v>-12.372569610952457</v>
      </c>
      <c r="CF2232" s="76">
        <f t="shared" ca="1" si="2820"/>
        <v>-12.253941130404833</v>
      </c>
      <c r="CG2232" s="76">
        <f t="shared" ca="1" si="2820"/>
        <v>-12.141244073884593</v>
      </c>
      <c r="CH2232" s="76">
        <f t="shared" ca="1" si="2820"/>
        <v>-12.034181870190363</v>
      </c>
      <c r="CI2232" s="76">
        <f t="shared" ca="1" si="2820"/>
        <v>-11.932472776680845</v>
      </c>
      <c r="CJ2232" s="76">
        <f t="shared" ca="1" si="2820"/>
        <v>-11.835849137846802</v>
      </c>
      <c r="CK2232" s="76">
        <f t="shared" ca="1" si="2820"/>
        <v>-11.744056680954463</v>
      </c>
      <c r="CL2232" s="76">
        <f t="shared" ref="CL2232" ca="1" si="2821">-CL2231*(CL2230+CL2228)</f>
        <v>-11.65685384690674</v>
      </c>
    </row>
    <row r="2233" spans="2:90" x14ac:dyDescent="0.4">
      <c r="B2233" s="124" t="str">
        <f>"# of subscriber - "&amp;SUBSTITUTE(B2226,":","")</f>
        <v># of subscriber - Subscription revenue - secondary revenue driven</v>
      </c>
      <c r="C2233" t="s">
        <v>80</v>
      </c>
      <c r="D2233" t="s">
        <v>768</v>
      </c>
      <c r="E2233" s="8" t="str">
        <f t="shared" si="2811"/>
        <v>2233 SUBR-S</v>
      </c>
      <c r="H2233" s="31"/>
      <c r="I2233" s="73"/>
      <c r="J2233" s="73"/>
      <c r="K2233" s="116">
        <f t="shared" ref="K2233:P2233" ca="1" si="2822">SUMIF($4:$4,K$2,2233:2233)</f>
        <v>873.31583344098976</v>
      </c>
      <c r="L2233" s="116">
        <f t="shared" ca="1" si="2822"/>
        <v>559.23660365944113</v>
      </c>
      <c r="M2233" s="116">
        <f t="shared" ca="1" si="2822"/>
        <v>389.52072352166994</v>
      </c>
      <c r="N2233" s="116">
        <f t="shared" ca="1" si="2822"/>
        <v>297.8130356526824</v>
      </c>
      <c r="O2233" s="116">
        <f t="shared" ca="1" si="2822"/>
        <v>248.25786139645848</v>
      </c>
      <c r="P2233" s="116">
        <f t="shared" ca="1" si="2822"/>
        <v>221.48022309122805</v>
      </c>
      <c r="R2233" s="38"/>
      <c r="S2233" s="147">
        <f t="shared" ref="S2233" ca="1" si="2823">S2228+S2230+S2232</f>
        <v>95</v>
      </c>
      <c r="T2233" s="147">
        <f t="shared" ref="T2233:AX2233" ca="1" si="2824">T2228+T2230+T2232</f>
        <v>185.25</v>
      </c>
      <c r="U2233" s="147">
        <f t="shared" ca="1" si="2824"/>
        <v>270.98750000000001</v>
      </c>
      <c r="V2233" s="147">
        <f t="shared" ca="1" si="2824"/>
        <v>352.43812500000001</v>
      </c>
      <c r="W2233" s="147">
        <f t="shared" ca="1" si="2824"/>
        <v>429.81621875000002</v>
      </c>
      <c r="X2233" s="147">
        <f t="shared" ca="1" si="2824"/>
        <v>503.32540781249998</v>
      </c>
      <c r="Y2233" s="147">
        <f t="shared" ca="1" si="2824"/>
        <v>573.15913742187502</v>
      </c>
      <c r="Z2233" s="147">
        <f t="shared" ca="1" si="2824"/>
        <v>639.50118055078121</v>
      </c>
      <c r="AA2233" s="147">
        <f t="shared" ca="1" si="2824"/>
        <v>702.52612152324218</v>
      </c>
      <c r="AB2233" s="147">
        <f t="shared" ca="1" si="2824"/>
        <v>762.39981544708007</v>
      </c>
      <c r="AC2233" s="147">
        <f t="shared" ca="1" si="2824"/>
        <v>819.27982467472611</v>
      </c>
      <c r="AD2233" s="147">
        <f t="shared" ca="1" si="2824"/>
        <v>873.31583344098976</v>
      </c>
      <c r="AE2233" s="147">
        <f t="shared" ca="1" si="2824"/>
        <v>839.15004176894024</v>
      </c>
      <c r="AF2233" s="147">
        <f t="shared" ca="1" si="2824"/>
        <v>806.69253968049327</v>
      </c>
      <c r="AG2233" s="147">
        <f t="shared" ca="1" si="2824"/>
        <v>775.85791269646859</v>
      </c>
      <c r="AH2233" s="147">
        <f t="shared" ca="1" si="2824"/>
        <v>746.56501706164511</v>
      </c>
      <c r="AI2233" s="147">
        <f t="shared" ca="1" si="2824"/>
        <v>718.73676620856281</v>
      </c>
      <c r="AJ2233" s="147">
        <f t="shared" ca="1" si="2824"/>
        <v>692.29992789813468</v>
      </c>
      <c r="AK2233" s="147">
        <f t="shared" ca="1" si="2824"/>
        <v>667.18493150322797</v>
      </c>
      <c r="AL2233" s="147">
        <f t="shared" ca="1" si="2824"/>
        <v>643.32568492806661</v>
      </c>
      <c r="AM2233" s="147">
        <f t="shared" ca="1" si="2824"/>
        <v>620.65940068166333</v>
      </c>
      <c r="AN2233" s="147">
        <f t="shared" ca="1" si="2824"/>
        <v>599.12643064758015</v>
      </c>
      <c r="AO2233" s="147">
        <f t="shared" ca="1" si="2824"/>
        <v>578.67010911520117</v>
      </c>
      <c r="AP2233" s="147">
        <f t="shared" ca="1" si="2824"/>
        <v>559.23660365944113</v>
      </c>
      <c r="AQ2233" s="147">
        <f t="shared" ca="1" si="2824"/>
        <v>540.77477347646902</v>
      </c>
      <c r="AR2233" s="147">
        <f t="shared" ca="1" si="2824"/>
        <v>523.23603480264558</v>
      </c>
      <c r="AS2233" s="147">
        <f t="shared" ca="1" si="2824"/>
        <v>506.57423306251331</v>
      </c>
      <c r="AT2233" s="147">
        <f t="shared" ca="1" si="2824"/>
        <v>490.74552140938761</v>
      </c>
      <c r="AU2233" s="147">
        <f t="shared" ca="1" si="2824"/>
        <v>475.70824533891823</v>
      </c>
      <c r="AV2233" s="147">
        <f t="shared" ca="1" si="2824"/>
        <v>461.42283307197232</v>
      </c>
      <c r="AW2233" s="147">
        <f t="shared" ca="1" si="2824"/>
        <v>447.85169141837372</v>
      </c>
      <c r="AX2233" s="147">
        <f t="shared" ca="1" si="2824"/>
        <v>434.95910684745502</v>
      </c>
      <c r="AY2233" s="147">
        <f t="shared" ref="AY2233:CD2233" ca="1" si="2825">AY2228+AY2230+AY2232</f>
        <v>422.71115150508228</v>
      </c>
      <c r="AZ2233" s="147">
        <f t="shared" ca="1" si="2825"/>
        <v>411.07559392982819</v>
      </c>
      <c r="BA2233" s="147">
        <f t="shared" ca="1" si="2825"/>
        <v>400.02181423333678</v>
      </c>
      <c r="BB2233" s="147">
        <f t="shared" ca="1" si="2825"/>
        <v>389.52072352166994</v>
      </c>
      <c r="BC2233" s="147">
        <f t="shared" ca="1" si="2825"/>
        <v>379.54468734558645</v>
      </c>
      <c r="BD2233" s="147">
        <f t="shared" ca="1" si="2825"/>
        <v>370.06745297830713</v>
      </c>
      <c r="BE2233" s="147">
        <f t="shared" ca="1" si="2825"/>
        <v>361.0640803293918</v>
      </c>
      <c r="BF2233" s="147">
        <f t="shared" ca="1" si="2825"/>
        <v>352.51087631292222</v>
      </c>
      <c r="BG2233" s="147">
        <f t="shared" ca="1" si="2825"/>
        <v>344.38533249727612</v>
      </c>
      <c r="BH2233" s="147">
        <f t="shared" ca="1" si="2825"/>
        <v>336.66606587241233</v>
      </c>
      <c r="BI2233" s="147">
        <f t="shared" ca="1" si="2825"/>
        <v>329.33276257879174</v>
      </c>
      <c r="BJ2233" s="147">
        <f t="shared" ca="1" si="2825"/>
        <v>322.36612444985218</v>
      </c>
      <c r="BK2233" s="147">
        <f t="shared" ca="1" si="2825"/>
        <v>315.74781822735957</v>
      </c>
      <c r="BL2233" s="147">
        <f t="shared" ca="1" si="2825"/>
        <v>309.46042731599158</v>
      </c>
      <c r="BM2233" s="147">
        <f t="shared" ca="1" si="2825"/>
        <v>303.487405950192</v>
      </c>
      <c r="BN2233" s="147">
        <f t="shared" ca="1" si="2825"/>
        <v>297.8130356526824</v>
      </c>
      <c r="BO2233" s="147">
        <f t="shared" ca="1" si="2825"/>
        <v>292.42238387004829</v>
      </c>
      <c r="BP2233" s="147">
        <f t="shared" ca="1" si="2825"/>
        <v>287.30126467654588</v>
      </c>
      <c r="BQ2233" s="147">
        <f t="shared" ca="1" si="2825"/>
        <v>282.43620144271858</v>
      </c>
      <c r="BR2233" s="147">
        <f t="shared" ca="1" si="2825"/>
        <v>277.81439137058265</v>
      </c>
      <c r="BS2233" s="147">
        <f t="shared" ca="1" si="2825"/>
        <v>273.42367180205355</v>
      </c>
      <c r="BT2233" s="147">
        <f t="shared" ca="1" si="2825"/>
        <v>269.25248821195089</v>
      </c>
      <c r="BU2233" s="147">
        <f t="shared" ca="1" si="2825"/>
        <v>265.28986380135336</v>
      </c>
      <c r="BV2233" s="147">
        <f t="shared" ca="1" si="2825"/>
        <v>261.52537061128567</v>
      </c>
      <c r="BW2233" s="147">
        <f t="shared" ca="1" si="2825"/>
        <v>257.94910208072139</v>
      </c>
      <c r="BX2233" s="147">
        <f t="shared" ca="1" si="2825"/>
        <v>254.55164697668533</v>
      </c>
      <c r="BY2233" s="147">
        <f t="shared" ca="1" si="2825"/>
        <v>251.32406462785107</v>
      </c>
      <c r="BZ2233" s="147">
        <f t="shared" ca="1" si="2825"/>
        <v>248.25786139645848</v>
      </c>
      <c r="CA2233" s="147">
        <f t="shared" ca="1" si="2825"/>
        <v>245.34496832663552</v>
      </c>
      <c r="CB2233" s="147">
        <f t="shared" ca="1" si="2825"/>
        <v>242.57771991030376</v>
      </c>
      <c r="CC2233" s="147">
        <f t="shared" ca="1" si="2825"/>
        <v>239.94883391478857</v>
      </c>
      <c r="CD2233" s="147">
        <f t="shared" ca="1" si="2825"/>
        <v>237.45139221904913</v>
      </c>
      <c r="CE2233" s="147">
        <f t="shared" ref="CE2233:CK2233" ca="1" si="2826">CE2228+CE2230+CE2232</f>
        <v>235.07882260809666</v>
      </c>
      <c r="CF2233" s="147">
        <f t="shared" ca="1" si="2826"/>
        <v>232.82488147769183</v>
      </c>
      <c r="CG2233" s="147">
        <f t="shared" ca="1" si="2826"/>
        <v>230.68363740380724</v>
      </c>
      <c r="CH2233" s="147">
        <f t="shared" ca="1" si="2826"/>
        <v>228.64945553361687</v>
      </c>
      <c r="CI2233" s="147">
        <f t="shared" ca="1" si="2826"/>
        <v>226.71698275693603</v>
      </c>
      <c r="CJ2233" s="147">
        <f t="shared" ca="1" si="2826"/>
        <v>224.88113361908924</v>
      </c>
      <c r="CK2233" s="147">
        <f t="shared" ca="1" si="2826"/>
        <v>223.13707693813478</v>
      </c>
      <c r="CL2233" s="147">
        <f t="shared" ref="CL2233" ca="1" si="2827">CL2228+CL2230+CL2232</f>
        <v>221.48022309122805</v>
      </c>
    </row>
    <row r="2234" spans="2:90" x14ac:dyDescent="0.4">
      <c r="B2234" s="141" t="s">
        <v>62</v>
      </c>
      <c r="D2234" t="s">
        <v>768</v>
      </c>
      <c r="E2234" s="8" t="str">
        <f t="shared" si="2811"/>
        <v>2234 SUBR-S</v>
      </c>
      <c r="H2234" s="12"/>
      <c r="I2234" s="60"/>
      <c r="J2234" s="60"/>
      <c r="K2234" s="76">
        <f t="shared" ref="K2234:P2234" ca="1" si="2828">K2233-SUM(K2232,K2228,K2230)</f>
        <v>0</v>
      </c>
      <c r="L2234" s="76">
        <f t="shared" ca="1" si="2828"/>
        <v>0</v>
      </c>
      <c r="M2234" s="76">
        <f t="shared" ca="1" si="2828"/>
        <v>0</v>
      </c>
      <c r="N2234" s="76">
        <f t="shared" ca="1" si="2828"/>
        <v>0</v>
      </c>
      <c r="O2234" s="76">
        <f t="shared" ca="1" si="2828"/>
        <v>0</v>
      </c>
      <c r="P2234" s="76">
        <f t="shared" ca="1" si="2828"/>
        <v>0</v>
      </c>
      <c r="R2234" s="15"/>
      <c r="S2234" s="76">
        <f t="shared" ref="S2234" ca="1" si="2829">S2233-SUM(S2232,S2228,S2230)</f>
        <v>0</v>
      </c>
      <c r="T2234" s="76">
        <f t="shared" ref="T2234:AX2234" ca="1" si="2830">T2233-SUM(T2232,T2228,T2230)</f>
        <v>0</v>
      </c>
      <c r="U2234" s="76">
        <f t="shared" ca="1" si="2830"/>
        <v>0</v>
      </c>
      <c r="V2234" s="76">
        <f t="shared" ca="1" si="2830"/>
        <v>0</v>
      </c>
      <c r="W2234" s="76">
        <f t="shared" ca="1" si="2830"/>
        <v>0</v>
      </c>
      <c r="X2234" s="76">
        <f t="shared" ca="1" si="2830"/>
        <v>0</v>
      </c>
      <c r="Y2234" s="76">
        <f t="shared" ca="1" si="2830"/>
        <v>0</v>
      </c>
      <c r="Z2234" s="76">
        <f t="shared" ca="1" si="2830"/>
        <v>0</v>
      </c>
      <c r="AA2234" s="76">
        <f t="shared" ca="1" si="2830"/>
        <v>0</v>
      </c>
      <c r="AB2234" s="76">
        <f t="shared" ca="1" si="2830"/>
        <v>0</v>
      </c>
      <c r="AC2234" s="76">
        <f t="shared" ca="1" si="2830"/>
        <v>0</v>
      </c>
      <c r="AD2234" s="76">
        <f t="shared" ca="1" si="2830"/>
        <v>0</v>
      </c>
      <c r="AE2234" s="76">
        <f t="shared" ca="1" si="2830"/>
        <v>0</v>
      </c>
      <c r="AF2234" s="76">
        <f t="shared" ca="1" si="2830"/>
        <v>0</v>
      </c>
      <c r="AG2234" s="76">
        <f t="shared" ca="1" si="2830"/>
        <v>0</v>
      </c>
      <c r="AH2234" s="76">
        <f t="shared" ca="1" si="2830"/>
        <v>0</v>
      </c>
      <c r="AI2234" s="76">
        <f t="shared" ca="1" si="2830"/>
        <v>0</v>
      </c>
      <c r="AJ2234" s="76">
        <f t="shared" ca="1" si="2830"/>
        <v>0</v>
      </c>
      <c r="AK2234" s="76">
        <f t="shared" ca="1" si="2830"/>
        <v>0</v>
      </c>
      <c r="AL2234" s="76">
        <f t="shared" ca="1" si="2830"/>
        <v>0</v>
      </c>
      <c r="AM2234" s="76">
        <f t="shared" ca="1" si="2830"/>
        <v>0</v>
      </c>
      <c r="AN2234" s="76">
        <f t="shared" ca="1" si="2830"/>
        <v>0</v>
      </c>
      <c r="AO2234" s="76">
        <f t="shared" ca="1" si="2830"/>
        <v>0</v>
      </c>
      <c r="AP2234" s="76">
        <f t="shared" ca="1" si="2830"/>
        <v>0</v>
      </c>
      <c r="AQ2234" s="76">
        <f t="shared" ca="1" si="2830"/>
        <v>0</v>
      </c>
      <c r="AR2234" s="76">
        <f t="shared" ca="1" si="2830"/>
        <v>0</v>
      </c>
      <c r="AS2234" s="76">
        <f t="shared" ca="1" si="2830"/>
        <v>0</v>
      </c>
      <c r="AT2234" s="76">
        <f t="shared" ca="1" si="2830"/>
        <v>0</v>
      </c>
      <c r="AU2234" s="76">
        <f t="shared" ca="1" si="2830"/>
        <v>0</v>
      </c>
      <c r="AV2234" s="76">
        <f t="shared" ca="1" si="2830"/>
        <v>0</v>
      </c>
      <c r="AW2234" s="76">
        <f t="shared" ca="1" si="2830"/>
        <v>0</v>
      </c>
      <c r="AX2234" s="76">
        <f t="shared" ca="1" si="2830"/>
        <v>0</v>
      </c>
      <c r="AY2234" s="76">
        <f t="shared" ref="AY2234:CD2234" ca="1" si="2831">AY2233-SUM(AY2232,AY2228,AY2230)</f>
        <v>0</v>
      </c>
      <c r="AZ2234" s="76">
        <f t="shared" ca="1" si="2831"/>
        <v>0</v>
      </c>
      <c r="BA2234" s="76">
        <f t="shared" ca="1" si="2831"/>
        <v>0</v>
      </c>
      <c r="BB2234" s="76">
        <f t="shared" ca="1" si="2831"/>
        <v>0</v>
      </c>
      <c r="BC2234" s="76">
        <f t="shared" ca="1" si="2831"/>
        <v>0</v>
      </c>
      <c r="BD2234" s="76">
        <f t="shared" ca="1" si="2831"/>
        <v>0</v>
      </c>
      <c r="BE2234" s="76">
        <f t="shared" ca="1" si="2831"/>
        <v>0</v>
      </c>
      <c r="BF2234" s="76">
        <f t="shared" ca="1" si="2831"/>
        <v>0</v>
      </c>
      <c r="BG2234" s="76">
        <f t="shared" ca="1" si="2831"/>
        <v>0</v>
      </c>
      <c r="BH2234" s="76">
        <f t="shared" ca="1" si="2831"/>
        <v>0</v>
      </c>
      <c r="BI2234" s="76">
        <f t="shared" ca="1" si="2831"/>
        <v>0</v>
      </c>
      <c r="BJ2234" s="76">
        <f t="shared" ca="1" si="2831"/>
        <v>0</v>
      </c>
      <c r="BK2234" s="76">
        <f t="shared" ca="1" si="2831"/>
        <v>0</v>
      </c>
      <c r="BL2234" s="76">
        <f t="shared" ca="1" si="2831"/>
        <v>0</v>
      </c>
      <c r="BM2234" s="76">
        <f t="shared" ca="1" si="2831"/>
        <v>0</v>
      </c>
      <c r="BN2234" s="76">
        <f t="shared" ca="1" si="2831"/>
        <v>0</v>
      </c>
      <c r="BO2234" s="76">
        <f t="shared" ca="1" si="2831"/>
        <v>0</v>
      </c>
      <c r="BP2234" s="76">
        <f t="shared" ca="1" si="2831"/>
        <v>0</v>
      </c>
      <c r="BQ2234" s="76">
        <f t="shared" ca="1" si="2831"/>
        <v>0</v>
      </c>
      <c r="BR2234" s="76">
        <f t="shared" ca="1" si="2831"/>
        <v>0</v>
      </c>
      <c r="BS2234" s="76">
        <f t="shared" ca="1" si="2831"/>
        <v>0</v>
      </c>
      <c r="BT2234" s="76">
        <f t="shared" ca="1" si="2831"/>
        <v>0</v>
      </c>
      <c r="BU2234" s="76">
        <f t="shared" ca="1" si="2831"/>
        <v>0</v>
      </c>
      <c r="BV2234" s="76">
        <f t="shared" ca="1" si="2831"/>
        <v>0</v>
      </c>
      <c r="BW2234" s="76">
        <f t="shared" ca="1" si="2831"/>
        <v>0</v>
      </c>
      <c r="BX2234" s="76">
        <f t="shared" ca="1" si="2831"/>
        <v>0</v>
      </c>
      <c r="BY2234" s="76">
        <f t="shared" ca="1" si="2831"/>
        <v>0</v>
      </c>
      <c r="BZ2234" s="76">
        <f t="shared" ca="1" si="2831"/>
        <v>0</v>
      </c>
      <c r="CA2234" s="76">
        <f t="shared" ca="1" si="2831"/>
        <v>0</v>
      </c>
      <c r="CB2234" s="76">
        <f t="shared" ca="1" si="2831"/>
        <v>0</v>
      </c>
      <c r="CC2234" s="76">
        <f t="shared" ca="1" si="2831"/>
        <v>0</v>
      </c>
      <c r="CD2234" s="76">
        <f t="shared" ca="1" si="2831"/>
        <v>0</v>
      </c>
      <c r="CE2234" s="76">
        <f t="shared" ref="CE2234:CK2234" ca="1" si="2832">CE2233-SUM(CE2232,CE2228,CE2230)</f>
        <v>0</v>
      </c>
      <c r="CF2234" s="76">
        <f t="shared" ca="1" si="2832"/>
        <v>0</v>
      </c>
      <c r="CG2234" s="76">
        <f t="shared" ca="1" si="2832"/>
        <v>0</v>
      </c>
      <c r="CH2234" s="76">
        <f t="shared" ca="1" si="2832"/>
        <v>0</v>
      </c>
      <c r="CI2234" s="76">
        <f t="shared" ca="1" si="2832"/>
        <v>0</v>
      </c>
      <c r="CJ2234" s="76">
        <f t="shared" ca="1" si="2832"/>
        <v>0</v>
      </c>
      <c r="CK2234" s="76">
        <f t="shared" ca="1" si="2832"/>
        <v>0</v>
      </c>
      <c r="CL2234" s="76">
        <f t="shared" ref="CL2234" ca="1" si="2833">CL2233-SUM(CL2232,CL2228,CL2230)</f>
        <v>0</v>
      </c>
    </row>
    <row r="2235" spans="2:90" x14ac:dyDescent="0.4">
      <c r="B2235" s="13"/>
      <c r="D2235" t="s">
        <v>768</v>
      </c>
      <c r="E2235" s="8" t="str">
        <f t="shared" si="2811"/>
        <v>2235 SUBR-S</v>
      </c>
      <c r="H2235" s="12"/>
      <c r="I2235" s="60"/>
      <c r="J2235" s="60"/>
      <c r="K2235" s="34"/>
      <c r="L2235" s="34"/>
      <c r="M2235" s="34"/>
      <c r="N2235" s="34"/>
      <c r="O2235" s="34"/>
      <c r="P2235" s="34"/>
      <c r="R2235" s="15"/>
      <c r="S2235" s="76"/>
      <c r="T2235" s="76"/>
      <c r="U2235" s="76"/>
      <c r="V2235" s="76"/>
      <c r="W2235" s="76"/>
      <c r="X2235" s="76"/>
      <c r="Y2235" s="76"/>
      <c r="Z2235" s="76"/>
      <c r="AA2235" s="76"/>
      <c r="AB2235" s="76"/>
      <c r="AC2235" s="76"/>
      <c r="AD2235" s="76"/>
      <c r="AE2235" s="76"/>
      <c r="AF2235" s="76"/>
      <c r="AG2235" s="76"/>
      <c r="AH2235" s="76"/>
      <c r="AI2235" s="76"/>
      <c r="AJ2235" s="76"/>
      <c r="AK2235" s="76"/>
      <c r="AL2235" s="76"/>
      <c r="AM2235" s="76"/>
      <c r="AN2235" s="76"/>
      <c r="AO2235" s="76"/>
      <c r="AP2235" s="76"/>
      <c r="AQ2235" s="76"/>
      <c r="AR2235" s="76"/>
      <c r="AS2235" s="76"/>
      <c r="AT2235" s="76"/>
      <c r="AU2235" s="76"/>
      <c r="AV2235" s="76"/>
      <c r="AW2235" s="76"/>
      <c r="AX2235" s="76"/>
      <c r="AY2235" s="76"/>
      <c r="AZ2235" s="76"/>
      <c r="BA2235" s="76"/>
      <c r="BB2235" s="76"/>
      <c r="BC2235" s="76"/>
      <c r="BD2235" s="76"/>
      <c r="BE2235" s="76"/>
      <c r="BF2235" s="76"/>
      <c r="BG2235" s="76"/>
      <c r="BH2235" s="76"/>
      <c r="BI2235" s="76"/>
      <c r="BJ2235" s="76"/>
      <c r="BK2235" s="76"/>
      <c r="BL2235" s="76"/>
      <c r="BM2235" s="76"/>
      <c r="BN2235" s="76"/>
      <c r="BO2235" s="76"/>
      <c r="BP2235" s="76"/>
      <c r="BQ2235" s="76"/>
      <c r="BR2235" s="76"/>
      <c r="BS2235" s="76"/>
      <c r="BT2235" s="76"/>
      <c r="BU2235" s="76"/>
      <c r="BV2235" s="76"/>
      <c r="BW2235" s="76"/>
      <c r="BX2235" s="76"/>
      <c r="BY2235" s="76"/>
      <c r="BZ2235" s="76"/>
      <c r="CA2235" s="76"/>
      <c r="CB2235" s="76"/>
      <c r="CC2235" s="76"/>
      <c r="CD2235" s="76"/>
      <c r="CE2235" s="76"/>
      <c r="CF2235" s="76"/>
      <c r="CG2235" s="76"/>
      <c r="CH2235" s="76"/>
      <c r="CI2235" s="76"/>
      <c r="CJ2235" s="76"/>
      <c r="CK2235" s="76"/>
      <c r="CL2235" s="76"/>
    </row>
    <row r="2236" spans="2:90" x14ac:dyDescent="0.4">
      <c r="B2236" s="95" t="s">
        <v>75</v>
      </c>
      <c r="D2236" t="s">
        <v>768</v>
      </c>
      <c r="E2236" s="8" t="str">
        <f t="shared" ref="E2236:E2247" si="2834">ROW()&amp;" "&amp;D2236</f>
        <v>2236 SUBR-S</v>
      </c>
      <c r="H2236" s="12"/>
      <c r="I2236" s="60"/>
      <c r="J2236" s="60"/>
      <c r="K2236" s="34"/>
      <c r="L2236" s="34"/>
      <c r="M2236" s="34"/>
      <c r="N2236" s="34"/>
      <c r="O2236" s="34"/>
      <c r="P2236" s="34"/>
      <c r="R2236" s="15"/>
      <c r="S2236" s="76"/>
      <c r="T2236" s="76"/>
      <c r="U2236" s="76"/>
      <c r="V2236" s="76"/>
      <c r="W2236" s="76"/>
      <c r="X2236" s="76"/>
      <c r="Y2236" s="76"/>
      <c r="Z2236" s="76"/>
      <c r="AA2236" s="76"/>
      <c r="AB2236" s="76"/>
      <c r="AC2236" s="76"/>
      <c r="AD2236" s="76"/>
      <c r="AE2236" s="76"/>
      <c r="AF2236" s="76"/>
      <c r="AG2236" s="76"/>
      <c r="AH2236" s="76"/>
      <c r="AI2236" s="76"/>
      <c r="AJ2236" s="76"/>
      <c r="AK2236" s="76"/>
      <c r="AL2236" s="76"/>
      <c r="AM2236" s="76"/>
      <c r="AN2236" s="76"/>
      <c r="AO2236" s="76"/>
      <c r="AP2236" s="76"/>
      <c r="AQ2236" s="76"/>
      <c r="AR2236" s="76"/>
      <c r="AS2236" s="76"/>
      <c r="AT2236" s="76"/>
      <c r="AU2236" s="76"/>
      <c r="AV2236" s="76"/>
      <c r="AW2236" s="76"/>
      <c r="AX2236" s="76"/>
      <c r="AY2236" s="76"/>
      <c r="AZ2236" s="76"/>
      <c r="BA2236" s="76"/>
      <c r="BB2236" s="76"/>
      <c r="BC2236" s="76"/>
      <c r="BD2236" s="76"/>
      <c r="BE2236" s="76"/>
      <c r="BF2236" s="76"/>
      <c r="BG2236" s="76"/>
      <c r="BH2236" s="76"/>
      <c r="BI2236" s="76"/>
      <c r="BJ2236" s="76"/>
      <c r="BK2236" s="76"/>
      <c r="BL2236" s="76"/>
      <c r="BM2236" s="76"/>
      <c r="BN2236" s="76"/>
      <c r="BO2236" s="76"/>
      <c r="BP2236" s="76"/>
      <c r="BQ2236" s="76"/>
      <c r="BR2236" s="76"/>
      <c r="BS2236" s="76"/>
      <c r="BT2236" s="76"/>
      <c r="BU2236" s="76"/>
      <c r="BV2236" s="76"/>
      <c r="BW2236" s="76"/>
      <c r="BX2236" s="76"/>
      <c r="BY2236" s="76"/>
      <c r="BZ2236" s="76"/>
      <c r="CA2236" s="76"/>
      <c r="CB2236" s="76"/>
      <c r="CC2236" s="76"/>
      <c r="CD2236" s="76"/>
      <c r="CE2236" s="76"/>
      <c r="CF2236" s="76"/>
      <c r="CG2236" s="76"/>
      <c r="CH2236" s="76"/>
      <c r="CI2236" s="76"/>
      <c r="CJ2236" s="76"/>
      <c r="CK2236" s="76"/>
      <c r="CL2236" s="76"/>
    </row>
    <row r="2237" spans="2:90" x14ac:dyDescent="0.4">
      <c r="B2237" s="141" t="s">
        <v>414</v>
      </c>
      <c r="D2237" t="s">
        <v>768</v>
      </c>
      <c r="E2237" s="8" t="str">
        <f t="shared" si="2834"/>
        <v>2237 SUBR-S</v>
      </c>
      <c r="G2237" t="str">
        <f>E2237</f>
        <v>2237 SUBR-S</v>
      </c>
      <c r="H2237" s="12"/>
      <c r="I2237" s="60"/>
      <c r="J2237" s="60"/>
      <c r="K2237" s="18">
        <v>20</v>
      </c>
      <c r="L2237" s="18">
        <v>20</v>
      </c>
      <c r="M2237" s="18">
        <v>20</v>
      </c>
      <c r="N2237" s="18">
        <v>20</v>
      </c>
      <c r="O2237" s="18">
        <v>20</v>
      </c>
      <c r="P2237" s="18">
        <v>20</v>
      </c>
      <c r="R2237" s="19"/>
      <c r="S2237" s="143" cm="1">
        <f t="array" ref="S2237">INDEX($K:$P,ROW(),MATCH(S$3,$K$2:$P$2,0))</f>
        <v>20</v>
      </c>
      <c r="T2237" s="143" cm="1">
        <f t="array" ref="T2237">INDEX($K:$P,ROW(),MATCH(T$3,$K$2:$P$2,0))</f>
        <v>20</v>
      </c>
      <c r="U2237" s="143" cm="1">
        <f t="array" ref="U2237">INDEX($K:$P,ROW(),MATCH(U$3,$K$2:$P$2,0))</f>
        <v>20</v>
      </c>
      <c r="V2237" s="143" cm="1">
        <f t="array" ref="V2237">INDEX($K:$P,ROW(),MATCH(V$3,$K$2:$P$2,0))</f>
        <v>20</v>
      </c>
      <c r="W2237" s="143" cm="1">
        <f t="array" ref="W2237">INDEX($K:$P,ROW(),MATCH(W$3,$K$2:$P$2,0))</f>
        <v>20</v>
      </c>
      <c r="X2237" s="143" cm="1">
        <f t="array" ref="X2237">INDEX($K:$P,ROW(),MATCH(X$3,$K$2:$P$2,0))</f>
        <v>20</v>
      </c>
      <c r="Y2237" s="143" cm="1">
        <f t="array" ref="Y2237">INDEX($K:$P,ROW(),MATCH(Y$3,$K$2:$P$2,0))</f>
        <v>20</v>
      </c>
      <c r="Z2237" s="143" cm="1">
        <f t="array" ref="Z2237">INDEX($K:$P,ROW(),MATCH(Z$3,$K$2:$P$2,0))</f>
        <v>20</v>
      </c>
      <c r="AA2237" s="143" cm="1">
        <f t="array" ref="AA2237">INDEX($K:$P,ROW(),MATCH(AA$3,$K$2:$P$2,0))</f>
        <v>20</v>
      </c>
      <c r="AB2237" s="143" cm="1">
        <f t="array" ref="AB2237">INDEX($K:$P,ROW(),MATCH(AB$3,$K$2:$P$2,0))</f>
        <v>20</v>
      </c>
      <c r="AC2237" s="143" cm="1">
        <f t="array" ref="AC2237">INDEX($K:$P,ROW(),MATCH(AC$3,$K$2:$P$2,0))</f>
        <v>20</v>
      </c>
      <c r="AD2237" s="143" cm="1">
        <f t="array" ref="AD2237">INDEX($K:$P,ROW(),MATCH(AD$3,$K$2:$P$2,0))</f>
        <v>20</v>
      </c>
      <c r="AE2237" s="143" cm="1">
        <f t="array" ref="AE2237">INDEX($K:$P,ROW(),MATCH(AE$3,$K$2:$P$2,0))</f>
        <v>20</v>
      </c>
      <c r="AF2237" s="143" cm="1">
        <f t="array" ref="AF2237">INDEX($K:$P,ROW(),MATCH(AF$3,$K$2:$P$2,0))</f>
        <v>20</v>
      </c>
      <c r="AG2237" s="143" cm="1">
        <f t="array" ref="AG2237">INDEX($K:$P,ROW(),MATCH(AG$3,$K$2:$P$2,0))</f>
        <v>20</v>
      </c>
      <c r="AH2237" s="143" cm="1">
        <f t="array" ref="AH2237">INDEX($K:$P,ROW(),MATCH(AH$3,$K$2:$P$2,0))</f>
        <v>20</v>
      </c>
      <c r="AI2237" s="143" cm="1">
        <f t="array" ref="AI2237">INDEX($K:$P,ROW(),MATCH(AI$3,$K$2:$P$2,0))</f>
        <v>20</v>
      </c>
      <c r="AJ2237" s="143" cm="1">
        <f t="array" ref="AJ2237">INDEX($K:$P,ROW(),MATCH(AJ$3,$K$2:$P$2,0))</f>
        <v>20</v>
      </c>
      <c r="AK2237" s="143" cm="1">
        <f t="array" ref="AK2237">INDEX($K:$P,ROW(),MATCH(AK$3,$K$2:$P$2,0))</f>
        <v>20</v>
      </c>
      <c r="AL2237" s="143" cm="1">
        <f t="array" ref="AL2237">INDEX($K:$P,ROW(),MATCH(AL$3,$K$2:$P$2,0))</f>
        <v>20</v>
      </c>
      <c r="AM2237" s="143" cm="1">
        <f t="array" ref="AM2237">INDEX($K:$P,ROW(),MATCH(AM$3,$K$2:$P$2,0))</f>
        <v>20</v>
      </c>
      <c r="AN2237" s="143" cm="1">
        <f t="array" ref="AN2237">INDEX($K:$P,ROW(),MATCH(AN$3,$K$2:$P$2,0))</f>
        <v>20</v>
      </c>
      <c r="AO2237" s="143" cm="1">
        <f t="array" ref="AO2237">INDEX($K:$P,ROW(),MATCH(AO$3,$K$2:$P$2,0))</f>
        <v>20</v>
      </c>
      <c r="AP2237" s="143" cm="1">
        <f t="array" ref="AP2237">INDEX($K:$P,ROW(),MATCH(AP$3,$K$2:$P$2,0))</f>
        <v>20</v>
      </c>
      <c r="AQ2237" s="143" cm="1">
        <f t="array" ref="AQ2237">INDEX($K:$P,ROW(),MATCH(AQ$3,$K$2:$P$2,0))</f>
        <v>20</v>
      </c>
      <c r="AR2237" s="143" cm="1">
        <f t="array" ref="AR2237">INDEX($K:$P,ROW(),MATCH(AR$3,$K$2:$P$2,0))</f>
        <v>20</v>
      </c>
      <c r="AS2237" s="143" cm="1">
        <f t="array" ref="AS2237">INDEX($K:$P,ROW(),MATCH(AS$3,$K$2:$P$2,0))</f>
        <v>20</v>
      </c>
      <c r="AT2237" s="143" cm="1">
        <f t="array" ref="AT2237">INDEX($K:$P,ROW(),MATCH(AT$3,$K$2:$P$2,0))</f>
        <v>20</v>
      </c>
      <c r="AU2237" s="143" cm="1">
        <f t="array" ref="AU2237">INDEX($K:$P,ROW(),MATCH(AU$3,$K$2:$P$2,0))</f>
        <v>20</v>
      </c>
      <c r="AV2237" s="143" cm="1">
        <f t="array" ref="AV2237">INDEX($K:$P,ROW(),MATCH(AV$3,$K$2:$P$2,0))</f>
        <v>20</v>
      </c>
      <c r="AW2237" s="143" cm="1">
        <f t="array" ref="AW2237">INDEX($K:$P,ROW(),MATCH(AW$3,$K$2:$P$2,0))</f>
        <v>20</v>
      </c>
      <c r="AX2237" s="143" cm="1">
        <f t="array" ref="AX2237">INDEX($K:$P,ROW(),MATCH(AX$3,$K$2:$P$2,0))</f>
        <v>20</v>
      </c>
      <c r="AY2237" s="143" cm="1">
        <f t="array" ref="AY2237">INDEX($K:$P,ROW(),MATCH(AY$3,$K$2:$P$2,0))</f>
        <v>20</v>
      </c>
      <c r="AZ2237" s="143" cm="1">
        <f t="array" ref="AZ2237">INDEX($K:$P,ROW(),MATCH(AZ$3,$K$2:$P$2,0))</f>
        <v>20</v>
      </c>
      <c r="BA2237" s="143" cm="1">
        <f t="array" ref="BA2237">INDEX($K:$P,ROW(),MATCH(BA$3,$K$2:$P$2,0))</f>
        <v>20</v>
      </c>
      <c r="BB2237" s="143" cm="1">
        <f t="array" ref="BB2237">INDEX($K:$P,ROW(),MATCH(BB$3,$K$2:$P$2,0))</f>
        <v>20</v>
      </c>
      <c r="BC2237" s="143" cm="1">
        <f t="array" ref="BC2237">INDEX($K:$P,ROW(),MATCH(BC$3,$K$2:$P$2,0))</f>
        <v>20</v>
      </c>
      <c r="BD2237" s="143" cm="1">
        <f t="array" ref="BD2237">INDEX($K:$P,ROW(),MATCH(BD$3,$K$2:$P$2,0))</f>
        <v>20</v>
      </c>
      <c r="BE2237" s="143" cm="1">
        <f t="array" ref="BE2237">INDEX($K:$P,ROW(),MATCH(BE$3,$K$2:$P$2,0))</f>
        <v>20</v>
      </c>
      <c r="BF2237" s="143" cm="1">
        <f t="array" ref="BF2237">INDEX($K:$P,ROW(),MATCH(BF$3,$K$2:$P$2,0))</f>
        <v>20</v>
      </c>
      <c r="BG2237" s="143" cm="1">
        <f t="array" ref="BG2237">INDEX($K:$P,ROW(),MATCH(BG$3,$K$2:$P$2,0))</f>
        <v>20</v>
      </c>
      <c r="BH2237" s="143" cm="1">
        <f t="array" ref="BH2237">INDEX($K:$P,ROW(),MATCH(BH$3,$K$2:$P$2,0))</f>
        <v>20</v>
      </c>
      <c r="BI2237" s="143" cm="1">
        <f t="array" ref="BI2237">INDEX($K:$P,ROW(),MATCH(BI$3,$K$2:$P$2,0))</f>
        <v>20</v>
      </c>
      <c r="BJ2237" s="143" cm="1">
        <f t="array" ref="BJ2237">INDEX($K:$P,ROW(),MATCH(BJ$3,$K$2:$P$2,0))</f>
        <v>20</v>
      </c>
      <c r="BK2237" s="143" cm="1">
        <f t="array" ref="BK2237">INDEX($K:$P,ROW(),MATCH(BK$3,$K$2:$P$2,0))</f>
        <v>20</v>
      </c>
      <c r="BL2237" s="143" cm="1">
        <f t="array" ref="BL2237">INDEX($K:$P,ROW(),MATCH(BL$3,$K$2:$P$2,0))</f>
        <v>20</v>
      </c>
      <c r="BM2237" s="143" cm="1">
        <f t="array" ref="BM2237">INDEX($K:$P,ROW(),MATCH(BM$3,$K$2:$P$2,0))</f>
        <v>20</v>
      </c>
      <c r="BN2237" s="143" cm="1">
        <f t="array" ref="BN2237">INDEX($K:$P,ROW(),MATCH(BN$3,$K$2:$P$2,0))</f>
        <v>20</v>
      </c>
      <c r="BO2237" s="143" cm="1">
        <f t="array" ref="BO2237">INDEX($K:$P,ROW(),MATCH(BO$3,$K$2:$P$2,0))</f>
        <v>20</v>
      </c>
      <c r="BP2237" s="143" cm="1">
        <f t="array" ref="BP2237">INDEX($K:$P,ROW(),MATCH(BP$3,$K$2:$P$2,0))</f>
        <v>20</v>
      </c>
      <c r="BQ2237" s="143" cm="1">
        <f t="array" ref="BQ2237">INDEX($K:$P,ROW(),MATCH(BQ$3,$K$2:$P$2,0))</f>
        <v>20</v>
      </c>
      <c r="BR2237" s="143" cm="1">
        <f t="array" ref="BR2237">INDEX($K:$P,ROW(),MATCH(BR$3,$K$2:$P$2,0))</f>
        <v>20</v>
      </c>
      <c r="BS2237" s="143" cm="1">
        <f t="array" ref="BS2237">INDEX($K:$P,ROW(),MATCH(BS$3,$K$2:$P$2,0))</f>
        <v>20</v>
      </c>
      <c r="BT2237" s="143" cm="1">
        <f t="array" ref="BT2237">INDEX($K:$P,ROW(),MATCH(BT$3,$K$2:$P$2,0))</f>
        <v>20</v>
      </c>
      <c r="BU2237" s="143" cm="1">
        <f t="array" ref="BU2237">INDEX($K:$P,ROW(),MATCH(BU$3,$K$2:$P$2,0))</f>
        <v>20</v>
      </c>
      <c r="BV2237" s="143" cm="1">
        <f t="array" ref="BV2237">INDEX($K:$P,ROW(),MATCH(BV$3,$K$2:$P$2,0))</f>
        <v>20</v>
      </c>
      <c r="BW2237" s="143" cm="1">
        <f t="array" ref="BW2237">INDEX($K:$P,ROW(),MATCH(BW$3,$K$2:$P$2,0))</f>
        <v>20</v>
      </c>
      <c r="BX2237" s="143" cm="1">
        <f t="array" ref="BX2237">INDEX($K:$P,ROW(),MATCH(BX$3,$K$2:$P$2,0))</f>
        <v>20</v>
      </c>
      <c r="BY2237" s="143" cm="1">
        <f t="array" ref="BY2237">INDEX($K:$P,ROW(),MATCH(BY$3,$K$2:$P$2,0))</f>
        <v>20</v>
      </c>
      <c r="BZ2237" s="143" cm="1">
        <f t="array" ref="BZ2237">INDEX($K:$P,ROW(),MATCH(BZ$3,$K$2:$P$2,0))</f>
        <v>20</v>
      </c>
      <c r="CA2237" s="143" cm="1">
        <f t="array" ref="CA2237">INDEX($K:$P,ROW(),MATCH(CA$3,$K$2:$P$2,0))</f>
        <v>20</v>
      </c>
      <c r="CB2237" s="143" cm="1">
        <f t="array" ref="CB2237">INDEX($K:$P,ROW(),MATCH(CB$3,$K$2:$P$2,0))</f>
        <v>20</v>
      </c>
      <c r="CC2237" s="143" cm="1">
        <f t="array" ref="CC2237">INDEX($K:$P,ROW(),MATCH(CC$3,$K$2:$P$2,0))</f>
        <v>20</v>
      </c>
      <c r="CD2237" s="143" cm="1">
        <f t="array" ref="CD2237">INDEX($K:$P,ROW(),MATCH(CD$3,$K$2:$P$2,0))</f>
        <v>20</v>
      </c>
      <c r="CE2237" s="143" cm="1">
        <f t="array" ref="CE2237">INDEX($K:$P,ROW(),MATCH(CE$3,$K$2:$P$2,0))</f>
        <v>20</v>
      </c>
      <c r="CF2237" s="143" cm="1">
        <f t="array" ref="CF2237">INDEX($K:$P,ROW(),MATCH(CF$3,$K$2:$P$2,0))</f>
        <v>20</v>
      </c>
      <c r="CG2237" s="143" cm="1">
        <f t="array" ref="CG2237">INDEX($K:$P,ROW(),MATCH(CG$3,$K$2:$P$2,0))</f>
        <v>20</v>
      </c>
      <c r="CH2237" s="143" cm="1">
        <f t="array" ref="CH2237">INDEX($K:$P,ROW(),MATCH(CH$3,$K$2:$P$2,0))</f>
        <v>20</v>
      </c>
      <c r="CI2237" s="143" cm="1">
        <f t="array" ref="CI2237">INDEX($K:$P,ROW(),MATCH(CI$3,$K$2:$P$2,0))</f>
        <v>20</v>
      </c>
      <c r="CJ2237" s="143" cm="1">
        <f t="array" ref="CJ2237">INDEX($K:$P,ROW(),MATCH(CJ$3,$K$2:$P$2,0))</f>
        <v>20</v>
      </c>
      <c r="CK2237" s="143" cm="1">
        <f t="array" ref="CK2237">INDEX($K:$P,ROW(),MATCH(CK$3,$K$2:$P$2,0))</f>
        <v>20</v>
      </c>
      <c r="CL2237" s="143" cm="1">
        <f t="array" ref="CL2237">INDEX($K:$P,ROW(),MATCH(CL$3,$K$2:$P$2,0))</f>
        <v>20</v>
      </c>
    </row>
    <row r="2238" spans="2:90" x14ac:dyDescent="0.4">
      <c r="B2238" s="123" t="str">
        <f>"Revenue - "&amp;SUBSTITUTE(B2226,":","")</f>
        <v>Revenue - Subscription revenue - secondary revenue driven</v>
      </c>
      <c r="C2238" t="s">
        <v>198</v>
      </c>
      <c r="D2238" t="s">
        <v>768</v>
      </c>
      <c r="E2238" s="8" t="str">
        <f t="shared" si="2834"/>
        <v>2238 SUBR-S</v>
      </c>
      <c r="H2238" s="27"/>
      <c r="I2238" s="78"/>
      <c r="J2238" s="78"/>
      <c r="K2238" s="63">
        <f t="shared" ref="K2238:P2238" ca="1" si="2835">SUMIF($3:$3,K$2,2238:2238)</f>
        <v>115406.82495801398</v>
      </c>
      <c r="L2238" s="63">
        <f t="shared" ca="1" si="2835"/>
        <v>168090.89961480399</v>
      </c>
      <c r="M2238" s="63">
        <f t="shared" ca="1" si="2835"/>
        <v>111789.19325373076</v>
      </c>
      <c r="N2238" s="63">
        <f t="shared" ca="1" si="2835"/>
        <v>81365.998268905183</v>
      </c>
      <c r="O2238" s="63">
        <f t="shared" ca="1" si="2835"/>
        <v>64926.517959927347</v>
      </c>
      <c r="P2238" s="63">
        <f t="shared" ca="1" si="2835"/>
        <v>56043.278939039861</v>
      </c>
      <c r="R2238" s="33"/>
      <c r="S2238" s="144">
        <f t="shared" ref="S2238" ca="1" si="2836">S2237*AVERAGE(S2233,S2228)</f>
        <v>950</v>
      </c>
      <c r="T2238" s="144">
        <f t="shared" ref="T2238:AX2238" ca="1" si="2837">T2237*AVERAGE(T2233,T2228)</f>
        <v>2802.5</v>
      </c>
      <c r="U2238" s="144">
        <f t="shared" ca="1" si="2837"/>
        <v>4562.375</v>
      </c>
      <c r="V2238" s="144">
        <f t="shared" ca="1" si="2837"/>
        <v>6234.2562500000004</v>
      </c>
      <c r="W2238" s="144">
        <f t="shared" ca="1" si="2837"/>
        <v>7822.5434375000004</v>
      </c>
      <c r="X2238" s="144">
        <f t="shared" ca="1" si="2837"/>
        <v>9331.416265625001</v>
      </c>
      <c r="Y2238" s="144">
        <f t="shared" ca="1" si="2837"/>
        <v>10764.84545234375</v>
      </c>
      <c r="Z2238" s="144">
        <f t="shared" ca="1" si="2837"/>
        <v>12126.603179726562</v>
      </c>
      <c r="AA2238" s="144">
        <f t="shared" ca="1" si="2837"/>
        <v>13420.273020740233</v>
      </c>
      <c r="AB2238" s="144">
        <f t="shared" ca="1" si="2837"/>
        <v>14649.259369703223</v>
      </c>
      <c r="AC2238" s="144">
        <f t="shared" ca="1" si="2837"/>
        <v>15816.796401218062</v>
      </c>
      <c r="AD2238" s="144">
        <f t="shared" ca="1" si="2837"/>
        <v>16925.956581157159</v>
      </c>
      <c r="AE2238" s="144">
        <f t="shared" ca="1" si="2837"/>
        <v>17124.658752099298</v>
      </c>
      <c r="AF2238" s="144">
        <f t="shared" ca="1" si="2837"/>
        <v>16458.425814494334</v>
      </c>
      <c r="AG2238" s="144">
        <f t="shared" ca="1" si="2837"/>
        <v>15825.504523769618</v>
      </c>
      <c r="AH2238" s="144">
        <f t="shared" ca="1" si="2837"/>
        <v>15224.229297581136</v>
      </c>
      <c r="AI2238" s="144">
        <f t="shared" ca="1" si="2837"/>
        <v>14653.01783270208</v>
      </c>
      <c r="AJ2238" s="144">
        <f t="shared" ca="1" si="2837"/>
        <v>14110.366941066975</v>
      </c>
      <c r="AK2238" s="144">
        <f t="shared" ca="1" si="2837"/>
        <v>13594.848594013627</v>
      </c>
      <c r="AL2238" s="144">
        <f t="shared" ca="1" si="2837"/>
        <v>13105.106164312947</v>
      </c>
      <c r="AM2238" s="144">
        <f t="shared" ca="1" si="2837"/>
        <v>12639.8508560973</v>
      </c>
      <c r="AN2238" s="144">
        <f t="shared" ca="1" si="2837"/>
        <v>12197.858313292436</v>
      </c>
      <c r="AO2238" s="144">
        <f t="shared" ca="1" si="2837"/>
        <v>11777.965397627813</v>
      </c>
      <c r="AP2238" s="144">
        <f t="shared" ca="1" si="2837"/>
        <v>11379.067127746423</v>
      </c>
      <c r="AQ2238" s="144">
        <f t="shared" ca="1" si="2837"/>
        <v>11000.113771359102</v>
      </c>
      <c r="AR2238" s="144">
        <f t="shared" ca="1" si="2837"/>
        <v>10640.108082791146</v>
      </c>
      <c r="AS2238" s="144">
        <f t="shared" ca="1" si="2837"/>
        <v>10298.10267865159</v>
      </c>
      <c r="AT2238" s="144">
        <f t="shared" ca="1" si="2837"/>
        <v>9973.1975447190089</v>
      </c>
      <c r="AU2238" s="144">
        <f t="shared" ca="1" si="2837"/>
        <v>9664.5376674830586</v>
      </c>
      <c r="AV2238" s="144">
        <f t="shared" ca="1" si="2837"/>
        <v>9371.310784108904</v>
      </c>
      <c r="AW2238" s="144">
        <f t="shared" ca="1" si="2837"/>
        <v>9092.7452449034608</v>
      </c>
      <c r="AX2238" s="144">
        <f t="shared" ca="1" si="2837"/>
        <v>8828.1079826582863</v>
      </c>
      <c r="AY2238" s="144">
        <f t="shared" ref="AY2238:CD2238" ca="1" si="2838">AY2237*AVERAGE(AY2233,AY2228)</f>
        <v>8576.7025835253735</v>
      </c>
      <c r="AZ2238" s="144">
        <f t="shared" ca="1" si="2838"/>
        <v>8337.8674543491052</v>
      </c>
      <c r="BA2238" s="144">
        <f t="shared" ca="1" si="2838"/>
        <v>8110.9740816316498</v>
      </c>
      <c r="BB2238" s="144">
        <f t="shared" ca="1" si="2838"/>
        <v>7895.4253775500674</v>
      </c>
      <c r="BC2238" s="144">
        <f t="shared" ca="1" si="2838"/>
        <v>7690.6541086725629</v>
      </c>
      <c r="BD2238" s="144">
        <f t="shared" ca="1" si="2838"/>
        <v>7496.1214032389353</v>
      </c>
      <c r="BE2238" s="144">
        <f t="shared" ca="1" si="2838"/>
        <v>7311.3153330769892</v>
      </c>
      <c r="BF2238" s="144">
        <f t="shared" ca="1" si="2838"/>
        <v>7135.7495664231392</v>
      </c>
      <c r="BG2238" s="144">
        <f t="shared" ca="1" si="2838"/>
        <v>6968.9620881019837</v>
      </c>
      <c r="BH2238" s="144">
        <f t="shared" ca="1" si="2838"/>
        <v>6810.5139836968847</v>
      </c>
      <c r="BI2238" s="144">
        <f t="shared" ca="1" si="2838"/>
        <v>6659.988284512041</v>
      </c>
      <c r="BJ2238" s="144">
        <f t="shared" ca="1" si="2838"/>
        <v>6516.9888702864391</v>
      </c>
      <c r="BK2238" s="144">
        <f t="shared" ca="1" si="2838"/>
        <v>6381.1394267721171</v>
      </c>
      <c r="BL2238" s="144">
        <f t="shared" ca="1" si="2838"/>
        <v>6252.0824554335113</v>
      </c>
      <c r="BM2238" s="144">
        <f t="shared" ca="1" si="2838"/>
        <v>6129.4783326618362</v>
      </c>
      <c r="BN2238" s="144">
        <f t="shared" ca="1" si="2838"/>
        <v>6013.0044160287434</v>
      </c>
      <c r="BO2238" s="144">
        <f t="shared" ca="1" si="2838"/>
        <v>5902.3541952273072</v>
      </c>
      <c r="BP2238" s="144">
        <f t="shared" ca="1" si="2838"/>
        <v>5797.2364854659418</v>
      </c>
      <c r="BQ2238" s="144">
        <f t="shared" ca="1" si="2838"/>
        <v>5697.3746611926445</v>
      </c>
      <c r="BR2238" s="144">
        <f t="shared" ca="1" si="2838"/>
        <v>5602.5059281330123</v>
      </c>
      <c r="BS2238" s="144">
        <f t="shared" ca="1" si="2838"/>
        <v>5512.3806317263625</v>
      </c>
      <c r="BT2238" s="144">
        <f t="shared" ca="1" si="2838"/>
        <v>5426.7616001400438</v>
      </c>
      <c r="BU2238" s="144">
        <f t="shared" ca="1" si="2838"/>
        <v>5345.423520133043</v>
      </c>
      <c r="BV2238" s="144">
        <f t="shared" ca="1" si="2838"/>
        <v>5268.1523441263907</v>
      </c>
      <c r="BW2238" s="144">
        <f t="shared" ca="1" si="2838"/>
        <v>5194.7447269200711</v>
      </c>
      <c r="BX2238" s="144">
        <f t="shared" ca="1" si="2838"/>
        <v>5125.0074905740667</v>
      </c>
      <c r="BY2238" s="144">
        <f t="shared" ca="1" si="2838"/>
        <v>5058.7571160453635</v>
      </c>
      <c r="BZ2238" s="144">
        <f t="shared" ca="1" si="2838"/>
        <v>4995.8192602430954</v>
      </c>
      <c r="CA2238" s="144">
        <f t="shared" ca="1" si="2838"/>
        <v>4936.0282972309406</v>
      </c>
      <c r="CB2238" s="144">
        <f t="shared" ca="1" si="2838"/>
        <v>4879.226882369393</v>
      </c>
      <c r="CC2238" s="144">
        <f t="shared" ca="1" si="2838"/>
        <v>4825.2655382509229</v>
      </c>
      <c r="CD2238" s="144">
        <f t="shared" ca="1" si="2838"/>
        <v>4774.0022613383771</v>
      </c>
      <c r="CE2238" s="144">
        <f t="shared" ref="CE2238:CK2238" ca="1" si="2839">CE2237*AVERAGE(CE2233,CE2228)</f>
        <v>4725.3021482714576</v>
      </c>
      <c r="CF2238" s="144">
        <f t="shared" ca="1" si="2839"/>
        <v>4679.0370408578847</v>
      </c>
      <c r="CG2238" s="144">
        <f t="shared" ca="1" si="2839"/>
        <v>4635.0851888149909</v>
      </c>
      <c r="CH2238" s="144">
        <f t="shared" ca="1" si="2839"/>
        <v>4593.3309293742414</v>
      </c>
      <c r="CI2238" s="144">
        <f t="shared" ca="1" si="2839"/>
        <v>4553.6643829055283</v>
      </c>
      <c r="CJ2238" s="144">
        <f t="shared" ca="1" si="2839"/>
        <v>4515.9811637602525</v>
      </c>
      <c r="CK2238" s="144">
        <f t="shared" ca="1" si="2839"/>
        <v>4480.1821055722403</v>
      </c>
      <c r="CL2238" s="144">
        <f t="shared" ref="CL2238" ca="1" si="2840">CL2237*AVERAGE(CL2233,CL2228)</f>
        <v>4446.1730002936283</v>
      </c>
    </row>
    <row r="2239" spans="2:90" x14ac:dyDescent="0.4">
      <c r="B2239" s="123"/>
      <c r="D2239" t="s">
        <v>768</v>
      </c>
      <c r="E2239" s="8" t="str">
        <f t="shared" si="2834"/>
        <v>2239 SUBR-S</v>
      </c>
      <c r="G2239" t="s">
        <v>244</v>
      </c>
      <c r="H2239" s="27"/>
      <c r="I2239" s="78"/>
      <c r="J2239" s="78"/>
      <c r="K2239" s="28"/>
      <c r="L2239" s="28"/>
      <c r="M2239" s="28"/>
      <c r="N2239" s="28"/>
      <c r="O2239" s="28"/>
      <c r="P2239" s="28"/>
      <c r="R2239" s="33"/>
      <c r="S2239" s="77"/>
      <c r="T2239" s="77"/>
      <c r="U2239" s="77"/>
      <c r="V2239" s="77"/>
      <c r="W2239" s="77"/>
      <c r="X2239" s="77"/>
      <c r="Y2239" s="77"/>
      <c r="Z2239" s="77"/>
      <c r="AA2239" s="77"/>
      <c r="AB2239" s="77"/>
      <c r="AC2239" s="77"/>
      <c r="AD2239" s="77"/>
      <c r="AE2239" s="77"/>
      <c r="AF2239" s="77"/>
      <c r="AG2239" s="77"/>
      <c r="AH2239" s="77"/>
      <c r="AI2239" s="77"/>
      <c r="AJ2239" s="77"/>
      <c r="AK2239" s="77"/>
      <c r="AL2239" s="77"/>
      <c r="AM2239" s="77"/>
      <c r="AN2239" s="77"/>
      <c r="AO2239" s="77"/>
      <c r="AP2239" s="77"/>
      <c r="AQ2239" s="77"/>
      <c r="AR2239" s="77"/>
      <c r="AS2239" s="77"/>
      <c r="AT2239" s="77"/>
      <c r="AU2239" s="77"/>
      <c r="AV2239" s="77"/>
      <c r="AW2239" s="77"/>
      <c r="AX2239" s="77"/>
      <c r="AY2239" s="77"/>
      <c r="AZ2239" s="77"/>
      <c r="BA2239" s="77"/>
      <c r="BB2239" s="77"/>
      <c r="BC2239" s="77"/>
      <c r="BD2239" s="77"/>
      <c r="BE2239" s="77"/>
      <c r="BF2239" s="77"/>
      <c r="BG2239" s="77"/>
      <c r="BH2239" s="77"/>
      <c r="BI2239" s="77"/>
      <c r="BJ2239" s="77"/>
      <c r="BK2239" s="77"/>
      <c r="BL2239" s="77"/>
      <c r="BM2239" s="77"/>
      <c r="BN2239" s="77"/>
      <c r="BO2239" s="77"/>
      <c r="BP2239" s="77"/>
      <c r="BQ2239" s="77"/>
      <c r="BR2239" s="77"/>
      <c r="BS2239" s="77"/>
      <c r="BT2239" s="77"/>
      <c r="BU2239" s="77"/>
      <c r="BV2239" s="77"/>
      <c r="BW2239" s="77"/>
      <c r="BX2239" s="77"/>
      <c r="BY2239" s="77"/>
      <c r="BZ2239" s="77"/>
      <c r="CA2239" s="77"/>
      <c r="CB2239" s="77"/>
      <c r="CC2239" s="77"/>
      <c r="CD2239" s="77"/>
      <c r="CE2239" s="77"/>
      <c r="CF2239" s="77"/>
      <c r="CG2239" s="77"/>
      <c r="CH2239" s="77"/>
      <c r="CI2239" s="77"/>
      <c r="CJ2239" s="77"/>
      <c r="CK2239" s="77"/>
      <c r="CL2239" s="77"/>
    </row>
    <row r="2240" spans="2:90" x14ac:dyDescent="0.4">
      <c r="B2240" s="8" t="str">
        <f>B2218</f>
        <v>(Primary label)</v>
      </c>
      <c r="D2240" t="s">
        <v>768</v>
      </c>
      <c r="E2240" s="8" t="str">
        <f t="shared" si="2834"/>
        <v>2240 SUBR-S</v>
      </c>
      <c r="G2240" t="s">
        <v>332</v>
      </c>
      <c r="S2240" s="72"/>
      <c r="T2240" s="72"/>
      <c r="U2240" s="72"/>
      <c r="V2240" s="72"/>
      <c r="W2240" s="72"/>
      <c r="X2240" s="72"/>
      <c r="Y2240" s="72"/>
      <c r="Z2240" s="72"/>
      <c r="AA2240" s="72"/>
      <c r="AB2240" s="72"/>
      <c r="AC2240" s="72"/>
      <c r="AD2240" s="72"/>
      <c r="AE2240" s="72"/>
      <c r="AF2240" s="72"/>
      <c r="AG2240" s="72"/>
      <c r="AH2240" s="72"/>
      <c r="AI2240" s="72"/>
      <c r="AJ2240" s="72"/>
      <c r="AK2240" s="72"/>
      <c r="AL2240" s="72"/>
      <c r="AM2240" s="72"/>
      <c r="AN2240" s="72"/>
      <c r="AO2240" s="72"/>
      <c r="AP2240" s="72"/>
      <c r="AQ2240" s="72"/>
      <c r="AR2240" s="72"/>
      <c r="AS2240" s="72"/>
      <c r="AT2240" s="72"/>
      <c r="AU2240" s="72"/>
      <c r="AV2240" s="72"/>
      <c r="AW2240" s="72"/>
      <c r="AX2240" s="72"/>
      <c r="AY2240" s="72"/>
      <c r="AZ2240" s="72"/>
      <c r="BA2240" s="72"/>
      <c r="BB2240" s="72"/>
      <c r="BC2240" s="72"/>
      <c r="BD2240" s="72"/>
      <c r="BE2240" s="72"/>
      <c r="BF2240" s="72"/>
      <c r="BG2240" s="72"/>
      <c r="BH2240" s="72"/>
      <c r="BI2240" s="72"/>
      <c r="BJ2240" s="72"/>
      <c r="BK2240" s="72"/>
      <c r="BL2240" s="72"/>
      <c r="BM2240" s="72"/>
      <c r="BN2240" s="72"/>
      <c r="BO2240" s="72"/>
      <c r="BP2240" s="72"/>
      <c r="BQ2240" s="72"/>
      <c r="BR2240" s="72"/>
      <c r="BS2240" s="72"/>
      <c r="BT2240" s="72"/>
      <c r="BU2240" s="72"/>
      <c r="BV2240" s="72"/>
      <c r="BW2240" s="72"/>
      <c r="BX2240" s="72"/>
      <c r="BY2240" s="72"/>
      <c r="BZ2240" s="72"/>
      <c r="CA2240" s="72"/>
      <c r="CB2240" s="72"/>
      <c r="CC2240" s="72"/>
      <c r="CD2240" s="72"/>
      <c r="CE2240" s="72"/>
      <c r="CF2240" s="72"/>
      <c r="CG2240" s="72"/>
      <c r="CH2240" s="72"/>
      <c r="CI2240" s="72"/>
      <c r="CJ2240" s="72"/>
      <c r="CK2240" s="72"/>
      <c r="CL2240" s="72"/>
    </row>
    <row r="2241" spans="2:90" x14ac:dyDescent="0.4">
      <c r="B2241" s="8" t="str">
        <f t="shared" ref="B2241:B2247" si="2841">B2219</f>
        <v>primary unit</v>
      </c>
      <c r="D2241" t="s">
        <v>768</v>
      </c>
      <c r="E2241" s="8" t="str">
        <f>ROW()&amp;" "&amp;D2241</f>
        <v>2241 SUBR-S</v>
      </c>
      <c r="G2241" t="s">
        <v>332</v>
      </c>
      <c r="H2241" s="27"/>
      <c r="I2241" s="78"/>
      <c r="J2241" s="78"/>
      <c r="K2241" s="28"/>
      <c r="L2241" s="28"/>
      <c r="M2241" s="28"/>
      <c r="N2241" s="28"/>
      <c r="O2241" s="28"/>
      <c r="P2241" s="28"/>
      <c r="R2241" s="33"/>
      <c r="S2241" s="77"/>
      <c r="T2241" s="77"/>
      <c r="U2241" s="77"/>
      <c r="V2241" s="77"/>
      <c r="W2241" s="77"/>
      <c r="X2241" s="77"/>
      <c r="Y2241" s="77"/>
      <c r="Z2241" s="77"/>
      <c r="AA2241" s="77"/>
      <c r="AB2241" s="77"/>
      <c r="AC2241" s="77"/>
      <c r="AD2241" s="77"/>
      <c r="AE2241" s="77"/>
      <c r="AF2241" s="77"/>
      <c r="AG2241" s="77"/>
      <c r="AH2241" s="77"/>
      <c r="AI2241" s="77"/>
      <c r="AJ2241" s="77"/>
      <c r="AK2241" s="77"/>
      <c r="AL2241" s="77"/>
      <c r="AM2241" s="77"/>
      <c r="AN2241" s="77"/>
      <c r="AO2241" s="77"/>
      <c r="AP2241" s="77"/>
      <c r="AQ2241" s="77"/>
      <c r="AR2241" s="77"/>
      <c r="AS2241" s="77"/>
      <c r="AT2241" s="77"/>
      <c r="AU2241" s="77"/>
      <c r="AV2241" s="77"/>
      <c r="AW2241" s="77"/>
      <c r="AX2241" s="77"/>
      <c r="AY2241" s="77"/>
      <c r="AZ2241" s="77"/>
      <c r="BA2241" s="77"/>
      <c r="BB2241" s="77"/>
      <c r="BC2241" s="77"/>
      <c r="BD2241" s="77"/>
      <c r="BE2241" s="77"/>
      <c r="BF2241" s="77"/>
      <c r="BG2241" s="77"/>
      <c r="BH2241" s="77"/>
      <c r="BI2241" s="77"/>
      <c r="BJ2241" s="77"/>
      <c r="BK2241" s="77"/>
      <c r="BL2241" s="77"/>
      <c r="BM2241" s="77"/>
      <c r="BN2241" s="77"/>
      <c r="BO2241" s="77"/>
      <c r="BP2241" s="77"/>
      <c r="BQ2241" s="77"/>
      <c r="BR2241" s="77"/>
      <c r="BS2241" s="77"/>
      <c r="BT2241" s="77"/>
      <c r="BU2241" s="77"/>
      <c r="BV2241" s="77"/>
      <c r="BW2241" s="77"/>
      <c r="BX2241" s="77"/>
      <c r="BY2241" s="77"/>
      <c r="BZ2241" s="77"/>
      <c r="CA2241" s="77"/>
      <c r="CB2241" s="77"/>
      <c r="CC2241" s="77"/>
      <c r="CD2241" s="77"/>
      <c r="CE2241" s="77"/>
      <c r="CF2241" s="77"/>
      <c r="CG2241" s="77"/>
      <c r="CH2241" s="77"/>
      <c r="CI2241" s="77"/>
      <c r="CJ2241" s="77"/>
      <c r="CK2241" s="77"/>
      <c r="CL2241" s="77"/>
    </row>
    <row r="2242" spans="2:90" x14ac:dyDescent="0.4">
      <c r="B2242" s="8" t="str">
        <f t="shared" si="2841"/>
        <v>Primary revenue driver</v>
      </c>
      <c r="D2242" t="s">
        <v>768</v>
      </c>
      <c r="E2242" s="8" t="str">
        <f t="shared" si="2834"/>
        <v>2242 SUBR-S</v>
      </c>
      <c r="G2242" t="s">
        <v>332</v>
      </c>
      <c r="S2242" s="76" t="str">
        <f t="shared" ref="S2242" si="2842">S2220</f>
        <v>S$12</v>
      </c>
      <c r="T2242" s="76" t="str">
        <f t="shared" ref="T2242:AX2242" si="2843">T2220</f>
        <v>T$12</v>
      </c>
      <c r="U2242" s="76" t="str">
        <f t="shared" si="2843"/>
        <v>U$12</v>
      </c>
      <c r="V2242" s="76" t="str">
        <f t="shared" si="2843"/>
        <v>V$12</v>
      </c>
      <c r="W2242" s="76" t="str">
        <f t="shared" si="2843"/>
        <v>W$12</v>
      </c>
      <c r="X2242" s="76" t="str">
        <f t="shared" si="2843"/>
        <v>X$12</v>
      </c>
      <c r="Y2242" s="76" t="str">
        <f t="shared" si="2843"/>
        <v>Y$12</v>
      </c>
      <c r="Z2242" s="76" t="str">
        <f t="shared" si="2843"/>
        <v>Z$12</v>
      </c>
      <c r="AA2242" s="76" t="str">
        <f t="shared" si="2843"/>
        <v>AA$12</v>
      </c>
      <c r="AB2242" s="76" t="str">
        <f t="shared" si="2843"/>
        <v>AB$12</v>
      </c>
      <c r="AC2242" s="76" t="str">
        <f t="shared" si="2843"/>
        <v>AC$12</v>
      </c>
      <c r="AD2242" s="76" t="str">
        <f t="shared" si="2843"/>
        <v>AD$12</v>
      </c>
      <c r="AE2242" s="76" t="str">
        <f t="shared" si="2843"/>
        <v>AE$12</v>
      </c>
      <c r="AF2242" s="76" t="str">
        <f t="shared" si="2843"/>
        <v>AF$12</v>
      </c>
      <c r="AG2242" s="76" t="str">
        <f t="shared" si="2843"/>
        <v>AG$12</v>
      </c>
      <c r="AH2242" s="76" t="str">
        <f t="shared" si="2843"/>
        <v>AH$12</v>
      </c>
      <c r="AI2242" s="76" t="str">
        <f t="shared" si="2843"/>
        <v>AI$12</v>
      </c>
      <c r="AJ2242" s="76" t="str">
        <f t="shared" si="2843"/>
        <v>AJ$12</v>
      </c>
      <c r="AK2242" s="76" t="str">
        <f t="shared" si="2843"/>
        <v>AK$12</v>
      </c>
      <c r="AL2242" s="76" t="str">
        <f t="shared" si="2843"/>
        <v>AL$12</v>
      </c>
      <c r="AM2242" s="76" t="str">
        <f t="shared" si="2843"/>
        <v>AM$12</v>
      </c>
      <c r="AN2242" s="76" t="str">
        <f t="shared" si="2843"/>
        <v>AN$12</v>
      </c>
      <c r="AO2242" s="76" t="str">
        <f t="shared" si="2843"/>
        <v>AO$12</v>
      </c>
      <c r="AP2242" s="76" t="str">
        <f t="shared" si="2843"/>
        <v>AP$12</v>
      </c>
      <c r="AQ2242" s="76" t="str">
        <f t="shared" si="2843"/>
        <v>AQ$12</v>
      </c>
      <c r="AR2242" s="76" t="str">
        <f t="shared" si="2843"/>
        <v>AR$12</v>
      </c>
      <c r="AS2242" s="76" t="str">
        <f t="shared" si="2843"/>
        <v>AS$12</v>
      </c>
      <c r="AT2242" s="76" t="str">
        <f t="shared" si="2843"/>
        <v>AT$12</v>
      </c>
      <c r="AU2242" s="76" t="str">
        <f t="shared" si="2843"/>
        <v>AU$12</v>
      </c>
      <c r="AV2242" s="76" t="str">
        <f t="shared" si="2843"/>
        <v>AV$12</v>
      </c>
      <c r="AW2242" s="76" t="str">
        <f t="shared" si="2843"/>
        <v>AW$12</v>
      </c>
      <c r="AX2242" s="76" t="str">
        <f t="shared" si="2843"/>
        <v>AX$12</v>
      </c>
      <c r="AY2242" s="76" t="str">
        <f t="shared" ref="AY2242:CD2242" si="2844">AY2220</f>
        <v>AY$12</v>
      </c>
      <c r="AZ2242" s="76" t="str">
        <f t="shared" si="2844"/>
        <v>AZ$12</v>
      </c>
      <c r="BA2242" s="76" t="str">
        <f t="shared" si="2844"/>
        <v>BA$12</v>
      </c>
      <c r="BB2242" s="76" t="str">
        <f t="shared" si="2844"/>
        <v>BB$12</v>
      </c>
      <c r="BC2242" s="76" t="str">
        <f t="shared" si="2844"/>
        <v>BC$12</v>
      </c>
      <c r="BD2242" s="76" t="str">
        <f t="shared" si="2844"/>
        <v>BD$12</v>
      </c>
      <c r="BE2242" s="76" t="str">
        <f t="shared" si="2844"/>
        <v>BE$12</v>
      </c>
      <c r="BF2242" s="76" t="str">
        <f t="shared" si="2844"/>
        <v>BF$12</v>
      </c>
      <c r="BG2242" s="76" t="str">
        <f t="shared" si="2844"/>
        <v>BG$12</v>
      </c>
      <c r="BH2242" s="76" t="str">
        <f t="shared" si="2844"/>
        <v>BH$12</v>
      </c>
      <c r="BI2242" s="76" t="str">
        <f t="shared" si="2844"/>
        <v>BI$12</v>
      </c>
      <c r="BJ2242" s="76" t="str">
        <f t="shared" si="2844"/>
        <v>BJ$12</v>
      </c>
      <c r="BK2242" s="76" t="str">
        <f t="shared" si="2844"/>
        <v>BK$12</v>
      </c>
      <c r="BL2242" s="76" t="str">
        <f t="shared" si="2844"/>
        <v>BL$12</v>
      </c>
      <c r="BM2242" s="76" t="str">
        <f t="shared" si="2844"/>
        <v>BM$12</v>
      </c>
      <c r="BN2242" s="76" t="str">
        <f t="shared" si="2844"/>
        <v>BN$12</v>
      </c>
      <c r="BO2242" s="76" t="str">
        <f t="shared" si="2844"/>
        <v>BO$12</v>
      </c>
      <c r="BP2242" s="76" t="str">
        <f t="shared" si="2844"/>
        <v>BP$12</v>
      </c>
      <c r="BQ2242" s="76" t="str">
        <f t="shared" si="2844"/>
        <v>BQ$12</v>
      </c>
      <c r="BR2242" s="76" t="str">
        <f t="shared" si="2844"/>
        <v>BR$12</v>
      </c>
      <c r="BS2242" s="76" t="str">
        <f t="shared" si="2844"/>
        <v>BS$12</v>
      </c>
      <c r="BT2242" s="76" t="str">
        <f t="shared" si="2844"/>
        <v>BT$12</v>
      </c>
      <c r="BU2242" s="76" t="str">
        <f t="shared" si="2844"/>
        <v>BU$12</v>
      </c>
      <c r="BV2242" s="76" t="str">
        <f t="shared" si="2844"/>
        <v>BV$12</v>
      </c>
      <c r="BW2242" s="76" t="str">
        <f t="shared" si="2844"/>
        <v>BW$12</v>
      </c>
      <c r="BX2242" s="76" t="str">
        <f t="shared" si="2844"/>
        <v>BX$12</v>
      </c>
      <c r="BY2242" s="76" t="str">
        <f t="shared" si="2844"/>
        <v>BY$12</v>
      </c>
      <c r="BZ2242" s="76" t="str">
        <f t="shared" si="2844"/>
        <v>BZ$12</v>
      </c>
      <c r="CA2242" s="76" t="str">
        <f t="shared" si="2844"/>
        <v>CA$12</v>
      </c>
      <c r="CB2242" s="76" t="str">
        <f t="shared" si="2844"/>
        <v>CB$12</v>
      </c>
      <c r="CC2242" s="76" t="str">
        <f t="shared" si="2844"/>
        <v>CC$12</v>
      </c>
      <c r="CD2242" s="76" t="str">
        <f t="shared" si="2844"/>
        <v>CD$12</v>
      </c>
      <c r="CE2242" s="76" t="str">
        <f t="shared" ref="CE2242:CK2242" si="2845">CE2220</f>
        <v>CE$12</v>
      </c>
      <c r="CF2242" s="76" t="str">
        <f t="shared" si="2845"/>
        <v>CF$12</v>
      </c>
      <c r="CG2242" s="76" t="str">
        <f t="shared" si="2845"/>
        <v>CG$12</v>
      </c>
      <c r="CH2242" s="76" t="str">
        <f t="shared" si="2845"/>
        <v>CH$12</v>
      </c>
      <c r="CI2242" s="76" t="str">
        <f t="shared" si="2845"/>
        <v>CI$12</v>
      </c>
      <c r="CJ2242" s="76" t="str">
        <f t="shared" si="2845"/>
        <v>CJ$12</v>
      </c>
      <c r="CK2242" s="76" t="str">
        <f t="shared" si="2845"/>
        <v>CK$12</v>
      </c>
      <c r="CL2242" s="76" t="str">
        <f t="shared" ref="CL2242" si="2846">CL2220</f>
        <v>CL$12</v>
      </c>
    </row>
    <row r="2243" spans="2:90" x14ac:dyDescent="0.4">
      <c r="B2243" s="8" t="str">
        <f t="shared" si="2841"/>
        <v>Primary volume driver</v>
      </c>
      <c r="D2243" t="s">
        <v>768</v>
      </c>
      <c r="E2243" s="8" t="str">
        <f t="shared" si="2834"/>
        <v>2243 SUBR-S</v>
      </c>
      <c r="G2243" t="s">
        <v>332</v>
      </c>
      <c r="H2243" s="12"/>
      <c r="I2243" s="60"/>
      <c r="J2243" s="60"/>
      <c r="K2243" s="34"/>
      <c r="L2243" s="34"/>
      <c r="M2243" s="34"/>
      <c r="N2243" s="34"/>
      <c r="O2243" s="34"/>
      <c r="P2243" s="34"/>
      <c r="R2243" s="15"/>
      <c r="S2243" s="76" t="str">
        <f t="shared" ref="S2243" si="2847">S2221</f>
        <v>S$13</v>
      </c>
      <c r="T2243" s="76" t="str">
        <f t="shared" ref="T2243:AX2243" si="2848">T2221</f>
        <v>T$13</v>
      </c>
      <c r="U2243" s="76" t="str">
        <f t="shared" si="2848"/>
        <v>U$13</v>
      </c>
      <c r="V2243" s="76" t="str">
        <f t="shared" si="2848"/>
        <v>V$13</v>
      </c>
      <c r="W2243" s="76" t="str">
        <f t="shared" si="2848"/>
        <v>W$13</v>
      </c>
      <c r="X2243" s="76" t="str">
        <f t="shared" si="2848"/>
        <v>X$13</v>
      </c>
      <c r="Y2243" s="76" t="str">
        <f t="shared" si="2848"/>
        <v>Y$13</v>
      </c>
      <c r="Z2243" s="76" t="str">
        <f t="shared" si="2848"/>
        <v>Z$13</v>
      </c>
      <c r="AA2243" s="76" t="str">
        <f t="shared" si="2848"/>
        <v>AA$13</v>
      </c>
      <c r="AB2243" s="76" t="str">
        <f t="shared" si="2848"/>
        <v>AB$13</v>
      </c>
      <c r="AC2243" s="76" t="str">
        <f t="shared" si="2848"/>
        <v>AC$13</v>
      </c>
      <c r="AD2243" s="76" t="str">
        <f t="shared" si="2848"/>
        <v>AD$13</v>
      </c>
      <c r="AE2243" s="76" t="str">
        <f t="shared" si="2848"/>
        <v>AE$13</v>
      </c>
      <c r="AF2243" s="76" t="str">
        <f t="shared" si="2848"/>
        <v>AF$13</v>
      </c>
      <c r="AG2243" s="76" t="str">
        <f t="shared" si="2848"/>
        <v>AG$13</v>
      </c>
      <c r="AH2243" s="76" t="str">
        <f t="shared" si="2848"/>
        <v>AH$13</v>
      </c>
      <c r="AI2243" s="76" t="str">
        <f t="shared" si="2848"/>
        <v>AI$13</v>
      </c>
      <c r="AJ2243" s="76" t="str">
        <f t="shared" si="2848"/>
        <v>AJ$13</v>
      </c>
      <c r="AK2243" s="76" t="str">
        <f t="shared" si="2848"/>
        <v>AK$13</v>
      </c>
      <c r="AL2243" s="76" t="str">
        <f t="shared" si="2848"/>
        <v>AL$13</v>
      </c>
      <c r="AM2243" s="76" t="str">
        <f t="shared" si="2848"/>
        <v>AM$13</v>
      </c>
      <c r="AN2243" s="76" t="str">
        <f t="shared" si="2848"/>
        <v>AN$13</v>
      </c>
      <c r="AO2243" s="76" t="str">
        <f t="shared" si="2848"/>
        <v>AO$13</v>
      </c>
      <c r="AP2243" s="76" t="str">
        <f t="shared" si="2848"/>
        <v>AP$13</v>
      </c>
      <c r="AQ2243" s="76" t="str">
        <f t="shared" si="2848"/>
        <v>AQ$13</v>
      </c>
      <c r="AR2243" s="76" t="str">
        <f t="shared" si="2848"/>
        <v>AR$13</v>
      </c>
      <c r="AS2243" s="76" t="str">
        <f t="shared" si="2848"/>
        <v>AS$13</v>
      </c>
      <c r="AT2243" s="76" t="str">
        <f t="shared" si="2848"/>
        <v>AT$13</v>
      </c>
      <c r="AU2243" s="76" t="str">
        <f t="shared" si="2848"/>
        <v>AU$13</v>
      </c>
      <c r="AV2243" s="76" t="str">
        <f t="shared" si="2848"/>
        <v>AV$13</v>
      </c>
      <c r="AW2243" s="76" t="str">
        <f t="shared" si="2848"/>
        <v>AW$13</v>
      </c>
      <c r="AX2243" s="76" t="str">
        <f t="shared" si="2848"/>
        <v>AX$13</v>
      </c>
      <c r="AY2243" s="76" t="str">
        <f t="shared" ref="AY2243:CD2243" si="2849">AY2221</f>
        <v>AY$13</v>
      </c>
      <c r="AZ2243" s="76" t="str">
        <f t="shared" si="2849"/>
        <v>AZ$13</v>
      </c>
      <c r="BA2243" s="76" t="str">
        <f t="shared" si="2849"/>
        <v>BA$13</v>
      </c>
      <c r="BB2243" s="76" t="str">
        <f t="shared" si="2849"/>
        <v>BB$13</v>
      </c>
      <c r="BC2243" s="76" t="str">
        <f t="shared" si="2849"/>
        <v>BC$13</v>
      </c>
      <c r="BD2243" s="76" t="str">
        <f t="shared" si="2849"/>
        <v>BD$13</v>
      </c>
      <c r="BE2243" s="76" t="str">
        <f t="shared" si="2849"/>
        <v>BE$13</v>
      </c>
      <c r="BF2243" s="76" t="str">
        <f t="shared" si="2849"/>
        <v>BF$13</v>
      </c>
      <c r="BG2243" s="76" t="str">
        <f t="shared" si="2849"/>
        <v>BG$13</v>
      </c>
      <c r="BH2243" s="76" t="str">
        <f t="shared" si="2849"/>
        <v>BH$13</v>
      </c>
      <c r="BI2243" s="76" t="str">
        <f t="shared" si="2849"/>
        <v>BI$13</v>
      </c>
      <c r="BJ2243" s="76" t="str">
        <f t="shared" si="2849"/>
        <v>BJ$13</v>
      </c>
      <c r="BK2243" s="76" t="str">
        <f t="shared" si="2849"/>
        <v>BK$13</v>
      </c>
      <c r="BL2243" s="76" t="str">
        <f t="shared" si="2849"/>
        <v>BL$13</v>
      </c>
      <c r="BM2243" s="76" t="str">
        <f t="shared" si="2849"/>
        <v>BM$13</v>
      </c>
      <c r="BN2243" s="76" t="str">
        <f t="shared" si="2849"/>
        <v>BN$13</v>
      </c>
      <c r="BO2243" s="76" t="str">
        <f t="shared" si="2849"/>
        <v>BO$13</v>
      </c>
      <c r="BP2243" s="76" t="str">
        <f t="shared" si="2849"/>
        <v>BP$13</v>
      </c>
      <c r="BQ2243" s="76" t="str">
        <f t="shared" si="2849"/>
        <v>BQ$13</v>
      </c>
      <c r="BR2243" s="76" t="str">
        <f t="shared" si="2849"/>
        <v>BR$13</v>
      </c>
      <c r="BS2243" s="76" t="str">
        <f t="shared" si="2849"/>
        <v>BS$13</v>
      </c>
      <c r="BT2243" s="76" t="str">
        <f t="shared" si="2849"/>
        <v>BT$13</v>
      </c>
      <c r="BU2243" s="76" t="str">
        <f t="shared" si="2849"/>
        <v>BU$13</v>
      </c>
      <c r="BV2243" s="76" t="str">
        <f t="shared" si="2849"/>
        <v>BV$13</v>
      </c>
      <c r="BW2243" s="76" t="str">
        <f t="shared" si="2849"/>
        <v>BW$13</v>
      </c>
      <c r="BX2243" s="76" t="str">
        <f t="shared" si="2849"/>
        <v>BX$13</v>
      </c>
      <c r="BY2243" s="76" t="str">
        <f t="shared" si="2849"/>
        <v>BY$13</v>
      </c>
      <c r="BZ2243" s="76" t="str">
        <f t="shared" si="2849"/>
        <v>BZ$13</v>
      </c>
      <c r="CA2243" s="76" t="str">
        <f t="shared" si="2849"/>
        <v>CA$13</v>
      </c>
      <c r="CB2243" s="76" t="str">
        <f t="shared" si="2849"/>
        <v>CB$13</v>
      </c>
      <c r="CC2243" s="76" t="str">
        <f t="shared" si="2849"/>
        <v>CC$13</v>
      </c>
      <c r="CD2243" s="76" t="str">
        <f t="shared" si="2849"/>
        <v>CD$13</v>
      </c>
      <c r="CE2243" s="76" t="str">
        <f t="shared" ref="CE2243:CK2243" si="2850">CE2221</f>
        <v>CE$13</v>
      </c>
      <c r="CF2243" s="76" t="str">
        <f t="shared" si="2850"/>
        <v>CF$13</v>
      </c>
      <c r="CG2243" s="76" t="str">
        <f t="shared" si="2850"/>
        <v>CG$13</v>
      </c>
      <c r="CH2243" s="76" t="str">
        <f t="shared" si="2850"/>
        <v>CH$13</v>
      </c>
      <c r="CI2243" s="76" t="str">
        <f t="shared" si="2850"/>
        <v>CI$13</v>
      </c>
      <c r="CJ2243" s="76" t="str">
        <f t="shared" si="2850"/>
        <v>CJ$13</v>
      </c>
      <c r="CK2243" s="76" t="str">
        <f t="shared" si="2850"/>
        <v>CK$13</v>
      </c>
      <c r="CL2243" s="76" t="str">
        <f t="shared" ref="CL2243" si="2851">CL2221</f>
        <v>CL$13</v>
      </c>
    </row>
    <row r="2244" spans="2:90" x14ac:dyDescent="0.4">
      <c r="B2244" s="89" t="str">
        <f>B2226</f>
        <v>Subscription revenue - secondary revenue driven:</v>
      </c>
      <c r="D2244" t="s">
        <v>768</v>
      </c>
      <c r="E2244" s="8" t="str">
        <f t="shared" si="2834"/>
        <v>2244 SUBR-S</v>
      </c>
      <c r="G2244" t="s">
        <v>332</v>
      </c>
      <c r="H2244" s="12"/>
      <c r="I2244" s="60"/>
      <c r="J2244" s="60"/>
      <c r="K2244" s="15"/>
      <c r="L2244" s="15"/>
      <c r="M2244" s="15"/>
      <c r="N2244" s="15"/>
      <c r="O2244" s="15"/>
      <c r="P2244" s="15"/>
      <c r="R2244" s="15"/>
      <c r="S2244" s="76">
        <f t="shared" ref="S2244" si="2852">S2222</f>
        <v>0</v>
      </c>
      <c r="T2244" s="76">
        <f t="shared" ref="T2244:AX2244" si="2853">T2222</f>
        <v>0</v>
      </c>
      <c r="U2244" s="76">
        <f t="shared" si="2853"/>
        <v>0</v>
      </c>
      <c r="V2244" s="76">
        <f t="shared" si="2853"/>
        <v>0</v>
      </c>
      <c r="W2244" s="76">
        <f t="shared" si="2853"/>
        <v>0</v>
      </c>
      <c r="X2244" s="76">
        <f t="shared" si="2853"/>
        <v>0</v>
      </c>
      <c r="Y2244" s="76">
        <f t="shared" si="2853"/>
        <v>0</v>
      </c>
      <c r="Z2244" s="76">
        <f t="shared" si="2853"/>
        <v>0</v>
      </c>
      <c r="AA2244" s="76">
        <f t="shared" si="2853"/>
        <v>0</v>
      </c>
      <c r="AB2244" s="76">
        <f t="shared" si="2853"/>
        <v>0</v>
      </c>
      <c r="AC2244" s="76">
        <f t="shared" si="2853"/>
        <v>0</v>
      </c>
      <c r="AD2244" s="76">
        <f t="shared" si="2853"/>
        <v>0</v>
      </c>
      <c r="AE2244" s="76">
        <f t="shared" si="2853"/>
        <v>0</v>
      </c>
      <c r="AF2244" s="76">
        <f t="shared" si="2853"/>
        <v>0</v>
      </c>
      <c r="AG2244" s="76">
        <f t="shared" si="2853"/>
        <v>0</v>
      </c>
      <c r="AH2244" s="76">
        <f t="shared" si="2853"/>
        <v>0</v>
      </c>
      <c r="AI2244" s="76">
        <f t="shared" si="2853"/>
        <v>0</v>
      </c>
      <c r="AJ2244" s="76">
        <f t="shared" si="2853"/>
        <v>0</v>
      </c>
      <c r="AK2244" s="76">
        <f t="shared" si="2853"/>
        <v>0</v>
      </c>
      <c r="AL2244" s="76">
        <f t="shared" si="2853"/>
        <v>0</v>
      </c>
      <c r="AM2244" s="76">
        <f t="shared" si="2853"/>
        <v>0</v>
      </c>
      <c r="AN2244" s="76">
        <f t="shared" si="2853"/>
        <v>0</v>
      </c>
      <c r="AO2244" s="76">
        <f t="shared" si="2853"/>
        <v>0</v>
      </c>
      <c r="AP2244" s="76">
        <f t="shared" si="2853"/>
        <v>0</v>
      </c>
      <c r="AQ2244" s="76">
        <f t="shared" si="2853"/>
        <v>0</v>
      </c>
      <c r="AR2244" s="76">
        <f t="shared" si="2853"/>
        <v>0</v>
      </c>
      <c r="AS2244" s="76">
        <f t="shared" si="2853"/>
        <v>0</v>
      </c>
      <c r="AT2244" s="76">
        <f t="shared" si="2853"/>
        <v>0</v>
      </c>
      <c r="AU2244" s="76">
        <f t="shared" si="2853"/>
        <v>0</v>
      </c>
      <c r="AV2244" s="76">
        <f t="shared" si="2853"/>
        <v>0</v>
      </c>
      <c r="AW2244" s="76">
        <f t="shared" si="2853"/>
        <v>0</v>
      </c>
      <c r="AX2244" s="76">
        <f t="shared" si="2853"/>
        <v>0</v>
      </c>
      <c r="AY2244" s="76">
        <f t="shared" ref="AY2244:CD2244" si="2854">AY2222</f>
        <v>0</v>
      </c>
      <c r="AZ2244" s="76">
        <f t="shared" si="2854"/>
        <v>0</v>
      </c>
      <c r="BA2244" s="76">
        <f t="shared" si="2854"/>
        <v>0</v>
      </c>
      <c r="BB2244" s="76">
        <f t="shared" si="2854"/>
        <v>0</v>
      </c>
      <c r="BC2244" s="76">
        <f t="shared" si="2854"/>
        <v>0</v>
      </c>
      <c r="BD2244" s="76">
        <f t="shared" si="2854"/>
        <v>0</v>
      </c>
      <c r="BE2244" s="76">
        <f t="shared" si="2854"/>
        <v>0</v>
      </c>
      <c r="BF2244" s="76">
        <f t="shared" si="2854"/>
        <v>0</v>
      </c>
      <c r="BG2244" s="76">
        <f t="shared" si="2854"/>
        <v>0</v>
      </c>
      <c r="BH2244" s="76">
        <f t="shared" si="2854"/>
        <v>0</v>
      </c>
      <c r="BI2244" s="76">
        <f t="shared" si="2854"/>
        <v>0</v>
      </c>
      <c r="BJ2244" s="76">
        <f t="shared" si="2854"/>
        <v>0</v>
      </c>
      <c r="BK2244" s="76">
        <f t="shared" si="2854"/>
        <v>0</v>
      </c>
      <c r="BL2244" s="76">
        <f t="shared" si="2854"/>
        <v>0</v>
      </c>
      <c r="BM2244" s="76">
        <f t="shared" si="2854"/>
        <v>0</v>
      </c>
      <c r="BN2244" s="76">
        <f t="shared" si="2854"/>
        <v>0</v>
      </c>
      <c r="BO2244" s="76">
        <f t="shared" si="2854"/>
        <v>0</v>
      </c>
      <c r="BP2244" s="76">
        <f t="shared" si="2854"/>
        <v>0</v>
      </c>
      <c r="BQ2244" s="76">
        <f t="shared" si="2854"/>
        <v>0</v>
      </c>
      <c r="BR2244" s="76">
        <f t="shared" si="2854"/>
        <v>0</v>
      </c>
      <c r="BS2244" s="76">
        <f t="shared" si="2854"/>
        <v>0</v>
      </c>
      <c r="BT2244" s="76">
        <f t="shared" si="2854"/>
        <v>0</v>
      </c>
      <c r="BU2244" s="76">
        <f t="shared" si="2854"/>
        <v>0</v>
      </c>
      <c r="BV2244" s="76">
        <f t="shared" si="2854"/>
        <v>0</v>
      </c>
      <c r="BW2244" s="76">
        <f t="shared" si="2854"/>
        <v>0</v>
      </c>
      <c r="BX2244" s="76">
        <f t="shared" si="2854"/>
        <v>0</v>
      </c>
      <c r="BY2244" s="76">
        <f t="shared" si="2854"/>
        <v>0</v>
      </c>
      <c r="BZ2244" s="76">
        <f t="shared" si="2854"/>
        <v>0</v>
      </c>
      <c r="CA2244" s="76">
        <f t="shared" si="2854"/>
        <v>0</v>
      </c>
      <c r="CB2244" s="76">
        <f t="shared" si="2854"/>
        <v>0</v>
      </c>
      <c r="CC2244" s="76">
        <f t="shared" si="2854"/>
        <v>0</v>
      </c>
      <c r="CD2244" s="76">
        <f t="shared" si="2854"/>
        <v>0</v>
      </c>
      <c r="CE2244" s="76">
        <f t="shared" ref="CE2244:CK2244" si="2855">CE2222</f>
        <v>0</v>
      </c>
      <c r="CF2244" s="76">
        <f t="shared" si="2855"/>
        <v>0</v>
      </c>
      <c r="CG2244" s="76">
        <f t="shared" si="2855"/>
        <v>0</v>
      </c>
      <c r="CH2244" s="76">
        <f t="shared" si="2855"/>
        <v>0</v>
      </c>
      <c r="CI2244" s="76">
        <f t="shared" si="2855"/>
        <v>0</v>
      </c>
      <c r="CJ2244" s="76">
        <f t="shared" si="2855"/>
        <v>0</v>
      </c>
      <c r="CK2244" s="76">
        <f t="shared" si="2855"/>
        <v>0</v>
      </c>
      <c r="CL2244" s="76">
        <f t="shared" ref="CL2244" si="2856">CL2222</f>
        <v>0</v>
      </c>
    </row>
    <row r="2245" spans="2:90" x14ac:dyDescent="0.4">
      <c r="B2245" s="235" t="str">
        <f>IFERROR(SUBSTITUTE(TRIM(MID(B2226, SEARCH("-", B2226) + 1, LEN(B2226))),":",""),"no unit")</f>
        <v>secondary revenue driven</v>
      </c>
      <c r="D2245" t="s">
        <v>768</v>
      </c>
      <c r="E2245" s="8" t="str">
        <f t="shared" ref="E2245" si="2857">ROW()&amp;" "&amp;D2245</f>
        <v>2245 SUBR-S</v>
      </c>
      <c r="G2245" t="s">
        <v>332</v>
      </c>
      <c r="H2245" s="12"/>
      <c r="I2245" s="60"/>
      <c r="J2245" s="60"/>
      <c r="K2245" s="15"/>
      <c r="L2245" s="15"/>
      <c r="M2245" s="15"/>
      <c r="N2245" s="15"/>
      <c r="O2245" s="15"/>
      <c r="P2245" s="15"/>
      <c r="R2245" s="15"/>
      <c r="S2245" s="76"/>
      <c r="T2245" s="76"/>
      <c r="U2245" s="76"/>
      <c r="V2245" s="76"/>
      <c r="W2245" s="76"/>
      <c r="X2245" s="76"/>
      <c r="Y2245" s="76"/>
      <c r="Z2245" s="76"/>
      <c r="AA2245" s="76"/>
      <c r="AB2245" s="76"/>
      <c r="AC2245" s="76"/>
      <c r="AD2245" s="76"/>
      <c r="AE2245" s="76"/>
      <c r="AF2245" s="76"/>
      <c r="AG2245" s="76"/>
      <c r="AH2245" s="76"/>
      <c r="AI2245" s="76"/>
      <c r="AJ2245" s="76"/>
      <c r="AK2245" s="76"/>
      <c r="AL2245" s="76"/>
      <c r="AM2245" s="76"/>
      <c r="AN2245" s="76"/>
      <c r="AO2245" s="76"/>
      <c r="AP2245" s="76"/>
      <c r="AQ2245" s="76"/>
      <c r="AR2245" s="76"/>
      <c r="AS2245" s="76"/>
      <c r="AT2245" s="76"/>
      <c r="AU2245" s="76"/>
      <c r="AV2245" s="76"/>
      <c r="AW2245" s="76"/>
      <c r="AX2245" s="76"/>
      <c r="AY2245" s="76"/>
      <c r="AZ2245" s="76"/>
      <c r="BA2245" s="76"/>
      <c r="BB2245" s="76"/>
      <c r="BC2245" s="76"/>
      <c r="BD2245" s="76"/>
      <c r="BE2245" s="76"/>
      <c r="BF2245" s="76"/>
      <c r="BG2245" s="76"/>
      <c r="BH2245" s="76"/>
      <c r="BI2245" s="76"/>
      <c r="BJ2245" s="76"/>
      <c r="BK2245" s="76"/>
      <c r="BL2245" s="76"/>
      <c r="BM2245" s="76"/>
      <c r="BN2245" s="76"/>
      <c r="BO2245" s="76"/>
      <c r="BP2245" s="76"/>
      <c r="BQ2245" s="76"/>
      <c r="BR2245" s="76"/>
      <c r="BS2245" s="76"/>
      <c r="BT2245" s="76"/>
      <c r="BU2245" s="76"/>
      <c r="BV2245" s="76"/>
      <c r="BW2245" s="76"/>
      <c r="BX2245" s="76"/>
      <c r="BY2245" s="76"/>
      <c r="BZ2245" s="76"/>
      <c r="CA2245" s="76"/>
      <c r="CB2245" s="76"/>
      <c r="CC2245" s="76"/>
      <c r="CD2245" s="76"/>
      <c r="CE2245" s="76"/>
      <c r="CF2245" s="76"/>
      <c r="CG2245" s="76"/>
      <c r="CH2245" s="76"/>
      <c r="CI2245" s="76"/>
      <c r="CJ2245" s="76"/>
      <c r="CK2245" s="76"/>
      <c r="CL2245" s="76"/>
    </row>
    <row r="2246" spans="2:90" x14ac:dyDescent="0.4">
      <c r="B2246" s="8" t="str">
        <f t="shared" si="2841"/>
        <v>Secondary revenue driver</v>
      </c>
      <c r="D2246" t="s">
        <v>768</v>
      </c>
      <c r="E2246" s="8" t="str">
        <f t="shared" si="2834"/>
        <v>2246 SUBR-S</v>
      </c>
      <c r="G2246" t="s">
        <v>332</v>
      </c>
      <c r="H2246" s="12"/>
      <c r="I2246" s="60"/>
      <c r="J2246" s="60"/>
      <c r="K2246" s="15"/>
      <c r="L2246" s="15"/>
      <c r="M2246" s="15"/>
      <c r="N2246" s="15"/>
      <c r="O2246" s="15"/>
      <c r="P2246" s="15"/>
      <c r="R2246" s="15"/>
      <c r="S2246" s="199" t="str">
        <f t="shared" ref="S2246" si="2858">ADDRESS(ROW(S2238),COLUMN(S2238),2)</f>
        <v>S$2238</v>
      </c>
      <c r="T2246" s="199" t="str">
        <f t="shared" ref="T2246:CE2246" si="2859">ADDRESS(ROW(T2238),COLUMN(T2238),2)</f>
        <v>T$2238</v>
      </c>
      <c r="U2246" s="199" t="str">
        <f t="shared" si="2859"/>
        <v>U$2238</v>
      </c>
      <c r="V2246" s="199" t="str">
        <f t="shared" si="2859"/>
        <v>V$2238</v>
      </c>
      <c r="W2246" s="199" t="str">
        <f t="shared" si="2859"/>
        <v>W$2238</v>
      </c>
      <c r="X2246" s="199" t="str">
        <f t="shared" si="2859"/>
        <v>X$2238</v>
      </c>
      <c r="Y2246" s="199" t="str">
        <f t="shared" si="2859"/>
        <v>Y$2238</v>
      </c>
      <c r="Z2246" s="199" t="str">
        <f t="shared" si="2859"/>
        <v>Z$2238</v>
      </c>
      <c r="AA2246" s="199" t="str">
        <f t="shared" si="2859"/>
        <v>AA$2238</v>
      </c>
      <c r="AB2246" s="199" t="str">
        <f t="shared" si="2859"/>
        <v>AB$2238</v>
      </c>
      <c r="AC2246" s="199" t="str">
        <f t="shared" si="2859"/>
        <v>AC$2238</v>
      </c>
      <c r="AD2246" s="199" t="str">
        <f t="shared" si="2859"/>
        <v>AD$2238</v>
      </c>
      <c r="AE2246" s="199" t="str">
        <f t="shared" si="2859"/>
        <v>AE$2238</v>
      </c>
      <c r="AF2246" s="199" t="str">
        <f t="shared" si="2859"/>
        <v>AF$2238</v>
      </c>
      <c r="AG2246" s="199" t="str">
        <f t="shared" si="2859"/>
        <v>AG$2238</v>
      </c>
      <c r="AH2246" s="199" t="str">
        <f t="shared" si="2859"/>
        <v>AH$2238</v>
      </c>
      <c r="AI2246" s="199" t="str">
        <f t="shared" si="2859"/>
        <v>AI$2238</v>
      </c>
      <c r="AJ2246" s="199" t="str">
        <f t="shared" si="2859"/>
        <v>AJ$2238</v>
      </c>
      <c r="AK2246" s="199" t="str">
        <f t="shared" si="2859"/>
        <v>AK$2238</v>
      </c>
      <c r="AL2246" s="199" t="str">
        <f t="shared" si="2859"/>
        <v>AL$2238</v>
      </c>
      <c r="AM2246" s="199" t="str">
        <f t="shared" si="2859"/>
        <v>AM$2238</v>
      </c>
      <c r="AN2246" s="199" t="str">
        <f t="shared" si="2859"/>
        <v>AN$2238</v>
      </c>
      <c r="AO2246" s="199" t="str">
        <f t="shared" si="2859"/>
        <v>AO$2238</v>
      </c>
      <c r="AP2246" s="199" t="str">
        <f t="shared" si="2859"/>
        <v>AP$2238</v>
      </c>
      <c r="AQ2246" s="199" t="str">
        <f t="shared" si="2859"/>
        <v>AQ$2238</v>
      </c>
      <c r="AR2246" s="199" t="str">
        <f t="shared" si="2859"/>
        <v>AR$2238</v>
      </c>
      <c r="AS2246" s="199" t="str">
        <f t="shared" si="2859"/>
        <v>AS$2238</v>
      </c>
      <c r="AT2246" s="199" t="str">
        <f t="shared" si="2859"/>
        <v>AT$2238</v>
      </c>
      <c r="AU2246" s="199" t="str">
        <f t="shared" si="2859"/>
        <v>AU$2238</v>
      </c>
      <c r="AV2246" s="199" t="str">
        <f t="shared" si="2859"/>
        <v>AV$2238</v>
      </c>
      <c r="AW2246" s="199" t="str">
        <f t="shared" si="2859"/>
        <v>AW$2238</v>
      </c>
      <c r="AX2246" s="199" t="str">
        <f t="shared" si="2859"/>
        <v>AX$2238</v>
      </c>
      <c r="AY2246" s="199" t="str">
        <f t="shared" si="2859"/>
        <v>AY$2238</v>
      </c>
      <c r="AZ2246" s="199" t="str">
        <f t="shared" si="2859"/>
        <v>AZ$2238</v>
      </c>
      <c r="BA2246" s="199" t="str">
        <f t="shared" si="2859"/>
        <v>BA$2238</v>
      </c>
      <c r="BB2246" s="199" t="str">
        <f t="shared" si="2859"/>
        <v>BB$2238</v>
      </c>
      <c r="BC2246" s="199" t="str">
        <f t="shared" si="2859"/>
        <v>BC$2238</v>
      </c>
      <c r="BD2246" s="199" t="str">
        <f t="shared" si="2859"/>
        <v>BD$2238</v>
      </c>
      <c r="BE2246" s="199" t="str">
        <f t="shared" si="2859"/>
        <v>BE$2238</v>
      </c>
      <c r="BF2246" s="199" t="str">
        <f t="shared" si="2859"/>
        <v>BF$2238</v>
      </c>
      <c r="BG2246" s="199" t="str">
        <f t="shared" si="2859"/>
        <v>BG$2238</v>
      </c>
      <c r="BH2246" s="199" t="str">
        <f t="shared" si="2859"/>
        <v>BH$2238</v>
      </c>
      <c r="BI2246" s="199" t="str">
        <f t="shared" si="2859"/>
        <v>BI$2238</v>
      </c>
      <c r="BJ2246" s="199" t="str">
        <f t="shared" si="2859"/>
        <v>BJ$2238</v>
      </c>
      <c r="BK2246" s="199" t="str">
        <f t="shared" si="2859"/>
        <v>BK$2238</v>
      </c>
      <c r="BL2246" s="199" t="str">
        <f t="shared" si="2859"/>
        <v>BL$2238</v>
      </c>
      <c r="BM2246" s="199" t="str">
        <f t="shared" si="2859"/>
        <v>BM$2238</v>
      </c>
      <c r="BN2246" s="199" t="str">
        <f t="shared" si="2859"/>
        <v>BN$2238</v>
      </c>
      <c r="BO2246" s="199" t="str">
        <f t="shared" si="2859"/>
        <v>BO$2238</v>
      </c>
      <c r="BP2246" s="199" t="str">
        <f t="shared" si="2859"/>
        <v>BP$2238</v>
      </c>
      <c r="BQ2246" s="199" t="str">
        <f t="shared" si="2859"/>
        <v>BQ$2238</v>
      </c>
      <c r="BR2246" s="199" t="str">
        <f t="shared" si="2859"/>
        <v>BR$2238</v>
      </c>
      <c r="BS2246" s="199" t="str">
        <f t="shared" si="2859"/>
        <v>BS$2238</v>
      </c>
      <c r="BT2246" s="199" t="str">
        <f t="shared" si="2859"/>
        <v>BT$2238</v>
      </c>
      <c r="BU2246" s="199" t="str">
        <f t="shared" si="2859"/>
        <v>BU$2238</v>
      </c>
      <c r="BV2246" s="199" t="str">
        <f t="shared" si="2859"/>
        <v>BV$2238</v>
      </c>
      <c r="BW2246" s="199" t="str">
        <f t="shared" si="2859"/>
        <v>BW$2238</v>
      </c>
      <c r="BX2246" s="199" t="str">
        <f t="shared" si="2859"/>
        <v>BX$2238</v>
      </c>
      <c r="BY2246" s="199" t="str">
        <f t="shared" si="2859"/>
        <v>BY$2238</v>
      </c>
      <c r="BZ2246" s="199" t="str">
        <f t="shared" si="2859"/>
        <v>BZ$2238</v>
      </c>
      <c r="CA2246" s="199" t="str">
        <f t="shared" si="2859"/>
        <v>CA$2238</v>
      </c>
      <c r="CB2246" s="199" t="str">
        <f t="shared" si="2859"/>
        <v>CB$2238</v>
      </c>
      <c r="CC2246" s="199" t="str">
        <f t="shared" si="2859"/>
        <v>CC$2238</v>
      </c>
      <c r="CD2246" s="199" t="str">
        <f t="shared" si="2859"/>
        <v>CD$2238</v>
      </c>
      <c r="CE2246" s="199" t="str">
        <f t="shared" si="2859"/>
        <v>CE$2238</v>
      </c>
      <c r="CF2246" s="199" t="str">
        <f t="shared" ref="CF2246:CK2246" si="2860">ADDRESS(ROW(CF2238),COLUMN(CF2238),2)</f>
        <v>CF$2238</v>
      </c>
      <c r="CG2246" s="199" t="str">
        <f t="shared" si="2860"/>
        <v>CG$2238</v>
      </c>
      <c r="CH2246" s="199" t="str">
        <f t="shared" si="2860"/>
        <v>CH$2238</v>
      </c>
      <c r="CI2246" s="199" t="str">
        <f t="shared" si="2860"/>
        <v>CI$2238</v>
      </c>
      <c r="CJ2246" s="199" t="str">
        <f t="shared" si="2860"/>
        <v>CJ$2238</v>
      </c>
      <c r="CK2246" s="199" t="str">
        <f t="shared" si="2860"/>
        <v>CK$2238</v>
      </c>
      <c r="CL2246" s="199" t="str">
        <f t="shared" ref="CL2246" si="2861">ADDRESS(ROW(CL2238),COLUMN(CL2238),2)</f>
        <v>CL$2238</v>
      </c>
    </row>
    <row r="2247" spans="2:90" x14ac:dyDescent="0.4">
      <c r="B2247" s="8" t="str">
        <f t="shared" si="2841"/>
        <v>Secondary volume driver</v>
      </c>
      <c r="D2247" t="s">
        <v>768</v>
      </c>
      <c r="E2247" s="8" t="str">
        <f t="shared" si="2834"/>
        <v>2247 SUBR-S</v>
      </c>
      <c r="G2247" t="s">
        <v>332</v>
      </c>
      <c r="H2247" s="12"/>
      <c r="I2247" s="60"/>
      <c r="J2247" s="60"/>
      <c r="K2247" s="15"/>
      <c r="L2247" s="15"/>
      <c r="M2247" s="15"/>
      <c r="N2247" s="15"/>
      <c r="O2247" s="15"/>
      <c r="P2247" s="15"/>
      <c r="R2247" s="15"/>
      <c r="S2247" s="199" t="str">
        <f t="shared" ref="S2247" si="2862">ADDRESS(ROW(S2233),COLUMN(S2233),2)</f>
        <v>S$2233</v>
      </c>
      <c r="T2247" s="199" t="str">
        <f t="shared" ref="T2247:CE2247" si="2863">ADDRESS(ROW(T2233),COLUMN(T2233),2)</f>
        <v>T$2233</v>
      </c>
      <c r="U2247" s="199" t="str">
        <f t="shared" si="2863"/>
        <v>U$2233</v>
      </c>
      <c r="V2247" s="199" t="str">
        <f t="shared" si="2863"/>
        <v>V$2233</v>
      </c>
      <c r="W2247" s="199" t="str">
        <f t="shared" si="2863"/>
        <v>W$2233</v>
      </c>
      <c r="X2247" s="199" t="str">
        <f t="shared" si="2863"/>
        <v>X$2233</v>
      </c>
      <c r="Y2247" s="199" t="str">
        <f t="shared" si="2863"/>
        <v>Y$2233</v>
      </c>
      <c r="Z2247" s="199" t="str">
        <f t="shared" si="2863"/>
        <v>Z$2233</v>
      </c>
      <c r="AA2247" s="199" t="str">
        <f t="shared" si="2863"/>
        <v>AA$2233</v>
      </c>
      <c r="AB2247" s="199" t="str">
        <f t="shared" si="2863"/>
        <v>AB$2233</v>
      </c>
      <c r="AC2247" s="199" t="str">
        <f t="shared" si="2863"/>
        <v>AC$2233</v>
      </c>
      <c r="AD2247" s="199" t="str">
        <f t="shared" si="2863"/>
        <v>AD$2233</v>
      </c>
      <c r="AE2247" s="199" t="str">
        <f t="shared" si="2863"/>
        <v>AE$2233</v>
      </c>
      <c r="AF2247" s="199" t="str">
        <f t="shared" si="2863"/>
        <v>AF$2233</v>
      </c>
      <c r="AG2247" s="199" t="str">
        <f t="shared" si="2863"/>
        <v>AG$2233</v>
      </c>
      <c r="AH2247" s="199" t="str">
        <f t="shared" si="2863"/>
        <v>AH$2233</v>
      </c>
      <c r="AI2247" s="199" t="str">
        <f t="shared" si="2863"/>
        <v>AI$2233</v>
      </c>
      <c r="AJ2247" s="199" t="str">
        <f t="shared" si="2863"/>
        <v>AJ$2233</v>
      </c>
      <c r="AK2247" s="199" t="str">
        <f t="shared" si="2863"/>
        <v>AK$2233</v>
      </c>
      <c r="AL2247" s="199" t="str">
        <f t="shared" si="2863"/>
        <v>AL$2233</v>
      </c>
      <c r="AM2247" s="199" t="str">
        <f t="shared" si="2863"/>
        <v>AM$2233</v>
      </c>
      <c r="AN2247" s="199" t="str">
        <f t="shared" si="2863"/>
        <v>AN$2233</v>
      </c>
      <c r="AO2247" s="199" t="str">
        <f t="shared" si="2863"/>
        <v>AO$2233</v>
      </c>
      <c r="AP2247" s="199" t="str">
        <f t="shared" si="2863"/>
        <v>AP$2233</v>
      </c>
      <c r="AQ2247" s="199" t="str">
        <f t="shared" si="2863"/>
        <v>AQ$2233</v>
      </c>
      <c r="AR2247" s="199" t="str">
        <f t="shared" si="2863"/>
        <v>AR$2233</v>
      </c>
      <c r="AS2247" s="199" t="str">
        <f t="shared" si="2863"/>
        <v>AS$2233</v>
      </c>
      <c r="AT2247" s="199" t="str">
        <f t="shared" si="2863"/>
        <v>AT$2233</v>
      </c>
      <c r="AU2247" s="199" t="str">
        <f t="shared" si="2863"/>
        <v>AU$2233</v>
      </c>
      <c r="AV2247" s="199" t="str">
        <f t="shared" si="2863"/>
        <v>AV$2233</v>
      </c>
      <c r="AW2247" s="199" t="str">
        <f t="shared" si="2863"/>
        <v>AW$2233</v>
      </c>
      <c r="AX2247" s="199" t="str">
        <f t="shared" si="2863"/>
        <v>AX$2233</v>
      </c>
      <c r="AY2247" s="199" t="str">
        <f t="shared" si="2863"/>
        <v>AY$2233</v>
      </c>
      <c r="AZ2247" s="199" t="str">
        <f t="shared" si="2863"/>
        <v>AZ$2233</v>
      </c>
      <c r="BA2247" s="199" t="str">
        <f t="shared" si="2863"/>
        <v>BA$2233</v>
      </c>
      <c r="BB2247" s="199" t="str">
        <f t="shared" si="2863"/>
        <v>BB$2233</v>
      </c>
      <c r="BC2247" s="199" t="str">
        <f t="shared" si="2863"/>
        <v>BC$2233</v>
      </c>
      <c r="BD2247" s="199" t="str">
        <f t="shared" si="2863"/>
        <v>BD$2233</v>
      </c>
      <c r="BE2247" s="199" t="str">
        <f t="shared" si="2863"/>
        <v>BE$2233</v>
      </c>
      <c r="BF2247" s="199" t="str">
        <f t="shared" si="2863"/>
        <v>BF$2233</v>
      </c>
      <c r="BG2247" s="199" t="str">
        <f t="shared" si="2863"/>
        <v>BG$2233</v>
      </c>
      <c r="BH2247" s="199" t="str">
        <f t="shared" si="2863"/>
        <v>BH$2233</v>
      </c>
      <c r="BI2247" s="199" t="str">
        <f t="shared" si="2863"/>
        <v>BI$2233</v>
      </c>
      <c r="BJ2247" s="199" t="str">
        <f t="shared" si="2863"/>
        <v>BJ$2233</v>
      </c>
      <c r="BK2247" s="199" t="str">
        <f t="shared" si="2863"/>
        <v>BK$2233</v>
      </c>
      <c r="BL2247" s="199" t="str">
        <f t="shared" si="2863"/>
        <v>BL$2233</v>
      </c>
      <c r="BM2247" s="199" t="str">
        <f t="shared" si="2863"/>
        <v>BM$2233</v>
      </c>
      <c r="BN2247" s="199" t="str">
        <f t="shared" si="2863"/>
        <v>BN$2233</v>
      </c>
      <c r="BO2247" s="199" t="str">
        <f t="shared" si="2863"/>
        <v>BO$2233</v>
      </c>
      <c r="BP2247" s="199" t="str">
        <f t="shared" si="2863"/>
        <v>BP$2233</v>
      </c>
      <c r="BQ2247" s="199" t="str">
        <f t="shared" si="2863"/>
        <v>BQ$2233</v>
      </c>
      <c r="BR2247" s="199" t="str">
        <f t="shared" si="2863"/>
        <v>BR$2233</v>
      </c>
      <c r="BS2247" s="199" t="str">
        <f t="shared" si="2863"/>
        <v>BS$2233</v>
      </c>
      <c r="BT2247" s="199" t="str">
        <f t="shared" si="2863"/>
        <v>BT$2233</v>
      </c>
      <c r="BU2247" s="199" t="str">
        <f t="shared" si="2863"/>
        <v>BU$2233</v>
      </c>
      <c r="BV2247" s="199" t="str">
        <f t="shared" si="2863"/>
        <v>BV$2233</v>
      </c>
      <c r="BW2247" s="199" t="str">
        <f t="shared" si="2863"/>
        <v>BW$2233</v>
      </c>
      <c r="BX2247" s="199" t="str">
        <f t="shared" si="2863"/>
        <v>BX$2233</v>
      </c>
      <c r="BY2247" s="199" t="str">
        <f t="shared" si="2863"/>
        <v>BY$2233</v>
      </c>
      <c r="BZ2247" s="199" t="str">
        <f t="shared" si="2863"/>
        <v>BZ$2233</v>
      </c>
      <c r="CA2247" s="199" t="str">
        <f t="shared" si="2863"/>
        <v>CA$2233</v>
      </c>
      <c r="CB2247" s="199" t="str">
        <f t="shared" si="2863"/>
        <v>CB$2233</v>
      </c>
      <c r="CC2247" s="199" t="str">
        <f t="shared" si="2863"/>
        <v>CC$2233</v>
      </c>
      <c r="CD2247" s="199" t="str">
        <f t="shared" si="2863"/>
        <v>CD$2233</v>
      </c>
      <c r="CE2247" s="199" t="str">
        <f t="shared" si="2863"/>
        <v>CE$2233</v>
      </c>
      <c r="CF2247" s="199" t="str">
        <f t="shared" ref="CF2247:CK2247" si="2864">ADDRESS(ROW(CF2233),COLUMN(CF2233),2)</f>
        <v>CF$2233</v>
      </c>
      <c r="CG2247" s="199" t="str">
        <f t="shared" si="2864"/>
        <v>CG$2233</v>
      </c>
      <c r="CH2247" s="199" t="str">
        <f t="shared" si="2864"/>
        <v>CH$2233</v>
      </c>
      <c r="CI2247" s="199" t="str">
        <f t="shared" si="2864"/>
        <v>CI$2233</v>
      </c>
      <c r="CJ2247" s="199" t="str">
        <f t="shared" si="2864"/>
        <v>CJ$2233</v>
      </c>
      <c r="CK2247" s="199" t="str">
        <f t="shared" si="2864"/>
        <v>CK$2233</v>
      </c>
      <c r="CL2247" s="199" t="str">
        <f t="shared" ref="CL2247" si="2865">ADDRESS(ROW(CL2233),COLUMN(CL2233),2)</f>
        <v>CL$2233</v>
      </c>
    </row>
    <row r="2249" spans="2:90" x14ac:dyDescent="0.4">
      <c r="B2249" s="171" t="s">
        <v>490</v>
      </c>
      <c r="E2249" s="8"/>
      <c r="H2249" s="170"/>
      <c r="I2249" s="172"/>
      <c r="J2249" s="172"/>
      <c r="K2249" s="193"/>
      <c r="L2249" s="193"/>
      <c r="M2249" s="193"/>
      <c r="N2249" s="193"/>
      <c r="O2249" s="193"/>
      <c r="P2249" s="193"/>
      <c r="R2249" s="194"/>
      <c r="S2249" s="170"/>
      <c r="T2249" s="170"/>
      <c r="U2249" s="170"/>
      <c r="V2249" s="170"/>
      <c r="W2249" s="170"/>
      <c r="X2249" s="170"/>
      <c r="Y2249" s="170"/>
      <c r="Z2249" s="170"/>
      <c r="AA2249" s="170"/>
      <c r="AB2249" s="170"/>
      <c r="AC2249" s="170"/>
      <c r="AD2249" s="170"/>
      <c r="AE2249" s="170"/>
      <c r="AF2249" s="170"/>
      <c r="AG2249" s="170"/>
      <c r="AH2249" s="170"/>
      <c r="AI2249" s="170"/>
      <c r="AJ2249" s="170"/>
      <c r="AK2249" s="170"/>
      <c r="AL2249" s="170"/>
      <c r="AM2249" s="170"/>
      <c r="AN2249" s="170"/>
      <c r="AO2249" s="170"/>
      <c r="AP2249" s="170"/>
      <c r="AQ2249" s="170"/>
      <c r="AR2249" s="170"/>
      <c r="AS2249" s="170"/>
      <c r="AT2249" s="170"/>
      <c r="AU2249" s="170"/>
      <c r="AV2249" s="170"/>
      <c r="AW2249" s="170"/>
      <c r="AX2249" s="170"/>
      <c r="AY2249" s="170"/>
      <c r="AZ2249" s="170"/>
      <c r="BA2249" s="170"/>
      <c r="BB2249" s="170"/>
      <c r="BC2249" s="170"/>
      <c r="BD2249" s="170"/>
      <c r="BE2249" s="170"/>
      <c r="BF2249" s="170"/>
      <c r="BG2249" s="170"/>
      <c r="BH2249" s="170"/>
      <c r="BI2249" s="170"/>
      <c r="BJ2249" s="170"/>
      <c r="BK2249" s="170"/>
      <c r="BL2249" s="170"/>
      <c r="BM2249" s="170"/>
      <c r="BN2249" s="170"/>
      <c r="BO2249" s="170"/>
      <c r="BP2249" s="170"/>
      <c r="BQ2249" s="170"/>
      <c r="BR2249" s="170"/>
      <c r="BS2249" s="170"/>
      <c r="BT2249" s="170"/>
      <c r="BU2249" s="170"/>
      <c r="BV2249" s="170"/>
      <c r="BW2249" s="170"/>
      <c r="BX2249" s="170"/>
      <c r="BY2249" s="170"/>
      <c r="BZ2249" s="170"/>
      <c r="CA2249" s="170"/>
      <c r="CB2249" s="170"/>
      <c r="CC2249" s="170"/>
      <c r="CD2249" s="170"/>
      <c r="CE2249" s="170"/>
      <c r="CF2249" s="170"/>
      <c r="CG2249" s="170"/>
      <c r="CH2249" s="170"/>
      <c r="CI2249" s="170"/>
      <c r="CJ2249" s="170"/>
      <c r="CK2249" s="170"/>
      <c r="CL2249" s="170"/>
    </row>
    <row r="2250" spans="2:90" x14ac:dyDescent="0.4">
      <c r="B2250" s="171" t="s">
        <v>492</v>
      </c>
      <c r="E2250" s="8"/>
      <c r="H2250" s="170"/>
      <c r="I2250" s="172"/>
      <c r="J2250" s="172"/>
      <c r="K2250" s="193"/>
      <c r="L2250" s="193"/>
      <c r="M2250" s="193"/>
      <c r="N2250" s="193"/>
      <c r="O2250" s="193"/>
      <c r="P2250" s="193"/>
      <c r="R2250" s="194"/>
      <c r="S2250" s="170"/>
      <c r="T2250" s="170"/>
      <c r="U2250" s="170"/>
      <c r="V2250" s="170"/>
      <c r="W2250" s="170"/>
      <c r="X2250" s="170"/>
      <c r="Y2250" s="170"/>
      <c r="Z2250" s="170"/>
      <c r="AA2250" s="170"/>
      <c r="AB2250" s="170"/>
      <c r="AC2250" s="170"/>
      <c r="AD2250" s="170"/>
      <c r="AE2250" s="170"/>
      <c r="AF2250" s="170"/>
      <c r="AG2250" s="170"/>
      <c r="AH2250" s="170"/>
      <c r="AI2250" s="170"/>
      <c r="AJ2250" s="170"/>
      <c r="AK2250" s="170"/>
      <c r="AL2250" s="170"/>
      <c r="AM2250" s="170"/>
      <c r="AN2250" s="170"/>
      <c r="AO2250" s="170"/>
      <c r="AP2250" s="170"/>
      <c r="AQ2250" s="170"/>
      <c r="AR2250" s="170"/>
      <c r="AS2250" s="170"/>
      <c r="AT2250" s="170"/>
      <c r="AU2250" s="170"/>
      <c r="AV2250" s="170"/>
      <c r="AW2250" s="170"/>
      <c r="AX2250" s="170"/>
      <c r="AY2250" s="170"/>
      <c r="AZ2250" s="170"/>
      <c r="BA2250" s="170"/>
      <c r="BB2250" s="170"/>
      <c r="BC2250" s="170"/>
      <c r="BD2250" s="170"/>
      <c r="BE2250" s="170"/>
      <c r="BF2250" s="170"/>
      <c r="BG2250" s="170"/>
      <c r="BH2250" s="170"/>
      <c r="BI2250" s="170"/>
      <c r="BJ2250" s="170"/>
      <c r="BK2250" s="170"/>
      <c r="BL2250" s="170"/>
      <c r="BM2250" s="170"/>
      <c r="BN2250" s="170"/>
      <c r="BO2250" s="170"/>
      <c r="BP2250" s="170"/>
      <c r="BQ2250" s="170"/>
      <c r="BR2250" s="170"/>
      <c r="BS2250" s="170"/>
      <c r="BT2250" s="170"/>
      <c r="BU2250" s="170"/>
      <c r="BV2250" s="170"/>
      <c r="BW2250" s="170"/>
      <c r="BX2250" s="170"/>
      <c r="BY2250" s="170"/>
      <c r="BZ2250" s="170"/>
      <c r="CA2250" s="170"/>
      <c r="CB2250" s="170"/>
      <c r="CC2250" s="170"/>
      <c r="CD2250" s="170"/>
      <c r="CE2250" s="170"/>
      <c r="CF2250" s="170"/>
      <c r="CG2250" s="170"/>
      <c r="CH2250" s="170"/>
      <c r="CI2250" s="170"/>
      <c r="CJ2250" s="170"/>
      <c r="CK2250" s="170"/>
      <c r="CL2250" s="170"/>
    </row>
    <row r="2251" spans="2:90" x14ac:dyDescent="0.4">
      <c r="B2251" s="171" t="s">
        <v>461</v>
      </c>
      <c r="E2251" s="8"/>
      <c r="H2251" s="170"/>
      <c r="I2251" s="172"/>
      <c r="J2251" s="172"/>
      <c r="K2251" s="193"/>
      <c r="L2251" s="193"/>
      <c r="M2251" s="193"/>
      <c r="N2251" s="193"/>
      <c r="O2251" s="193"/>
      <c r="P2251" s="193"/>
      <c r="R2251" s="194"/>
      <c r="S2251" s="195" t="str">
        <f t="shared" ref="S2251:AX2251" si="2866">S$16</f>
        <v>S$12</v>
      </c>
      <c r="T2251" s="195" t="str">
        <f t="shared" si="2866"/>
        <v>T$12</v>
      </c>
      <c r="U2251" s="195" t="str">
        <f t="shared" si="2866"/>
        <v>U$12</v>
      </c>
      <c r="V2251" s="195" t="str">
        <f t="shared" si="2866"/>
        <v>V$12</v>
      </c>
      <c r="W2251" s="195" t="str">
        <f t="shared" si="2866"/>
        <v>W$12</v>
      </c>
      <c r="X2251" s="195" t="str">
        <f t="shared" si="2866"/>
        <v>X$12</v>
      </c>
      <c r="Y2251" s="195" t="str">
        <f t="shared" si="2866"/>
        <v>Y$12</v>
      </c>
      <c r="Z2251" s="195" t="str">
        <f t="shared" si="2866"/>
        <v>Z$12</v>
      </c>
      <c r="AA2251" s="195" t="str">
        <f t="shared" si="2866"/>
        <v>AA$12</v>
      </c>
      <c r="AB2251" s="195" t="str">
        <f t="shared" si="2866"/>
        <v>AB$12</v>
      </c>
      <c r="AC2251" s="195" t="str">
        <f t="shared" si="2866"/>
        <v>AC$12</v>
      </c>
      <c r="AD2251" s="195" t="str">
        <f t="shared" si="2866"/>
        <v>AD$12</v>
      </c>
      <c r="AE2251" s="195" t="str">
        <f t="shared" si="2866"/>
        <v>AE$12</v>
      </c>
      <c r="AF2251" s="195" t="str">
        <f t="shared" si="2866"/>
        <v>AF$12</v>
      </c>
      <c r="AG2251" s="195" t="str">
        <f t="shared" si="2866"/>
        <v>AG$12</v>
      </c>
      <c r="AH2251" s="195" t="str">
        <f t="shared" si="2866"/>
        <v>AH$12</v>
      </c>
      <c r="AI2251" s="195" t="str">
        <f t="shared" si="2866"/>
        <v>AI$12</v>
      </c>
      <c r="AJ2251" s="195" t="str">
        <f t="shared" si="2866"/>
        <v>AJ$12</v>
      </c>
      <c r="AK2251" s="195" t="str">
        <f t="shared" si="2866"/>
        <v>AK$12</v>
      </c>
      <c r="AL2251" s="195" t="str">
        <f t="shared" si="2866"/>
        <v>AL$12</v>
      </c>
      <c r="AM2251" s="195" t="str">
        <f t="shared" si="2866"/>
        <v>AM$12</v>
      </c>
      <c r="AN2251" s="195" t="str">
        <f t="shared" si="2866"/>
        <v>AN$12</v>
      </c>
      <c r="AO2251" s="195" t="str">
        <f t="shared" si="2866"/>
        <v>AO$12</v>
      </c>
      <c r="AP2251" s="195" t="str">
        <f t="shared" si="2866"/>
        <v>AP$12</v>
      </c>
      <c r="AQ2251" s="195" t="str">
        <f t="shared" si="2866"/>
        <v>AQ$12</v>
      </c>
      <c r="AR2251" s="195" t="str">
        <f t="shared" si="2866"/>
        <v>AR$12</v>
      </c>
      <c r="AS2251" s="195" t="str">
        <f t="shared" si="2866"/>
        <v>AS$12</v>
      </c>
      <c r="AT2251" s="195" t="str">
        <f t="shared" si="2866"/>
        <v>AT$12</v>
      </c>
      <c r="AU2251" s="195" t="str">
        <f t="shared" si="2866"/>
        <v>AU$12</v>
      </c>
      <c r="AV2251" s="195" t="str">
        <f t="shared" si="2866"/>
        <v>AV$12</v>
      </c>
      <c r="AW2251" s="195" t="str">
        <f t="shared" si="2866"/>
        <v>AW$12</v>
      </c>
      <c r="AX2251" s="195" t="str">
        <f t="shared" si="2866"/>
        <v>AX$12</v>
      </c>
      <c r="AY2251" s="195" t="str">
        <f t="shared" ref="AY2251:CD2251" si="2867">AY$16</f>
        <v>AY$12</v>
      </c>
      <c r="AZ2251" s="195" t="str">
        <f t="shared" si="2867"/>
        <v>AZ$12</v>
      </c>
      <c r="BA2251" s="195" t="str">
        <f t="shared" si="2867"/>
        <v>BA$12</v>
      </c>
      <c r="BB2251" s="195" t="str">
        <f t="shared" si="2867"/>
        <v>BB$12</v>
      </c>
      <c r="BC2251" s="195" t="str">
        <f t="shared" si="2867"/>
        <v>BC$12</v>
      </c>
      <c r="BD2251" s="195" t="str">
        <f t="shared" si="2867"/>
        <v>BD$12</v>
      </c>
      <c r="BE2251" s="195" t="str">
        <f t="shared" si="2867"/>
        <v>BE$12</v>
      </c>
      <c r="BF2251" s="195" t="str">
        <f t="shared" si="2867"/>
        <v>BF$12</v>
      </c>
      <c r="BG2251" s="195" t="str">
        <f t="shared" si="2867"/>
        <v>BG$12</v>
      </c>
      <c r="BH2251" s="195" t="str">
        <f t="shared" si="2867"/>
        <v>BH$12</v>
      </c>
      <c r="BI2251" s="195" t="str">
        <f t="shared" si="2867"/>
        <v>BI$12</v>
      </c>
      <c r="BJ2251" s="195" t="str">
        <f t="shared" si="2867"/>
        <v>BJ$12</v>
      </c>
      <c r="BK2251" s="195" t="str">
        <f t="shared" si="2867"/>
        <v>BK$12</v>
      </c>
      <c r="BL2251" s="195" t="str">
        <f t="shared" si="2867"/>
        <v>BL$12</v>
      </c>
      <c r="BM2251" s="195" t="str">
        <f t="shared" si="2867"/>
        <v>BM$12</v>
      </c>
      <c r="BN2251" s="195" t="str">
        <f t="shared" si="2867"/>
        <v>BN$12</v>
      </c>
      <c r="BO2251" s="195" t="str">
        <f t="shared" si="2867"/>
        <v>BO$12</v>
      </c>
      <c r="BP2251" s="195" t="str">
        <f t="shared" si="2867"/>
        <v>BP$12</v>
      </c>
      <c r="BQ2251" s="195" t="str">
        <f t="shared" si="2867"/>
        <v>BQ$12</v>
      </c>
      <c r="BR2251" s="195" t="str">
        <f t="shared" si="2867"/>
        <v>BR$12</v>
      </c>
      <c r="BS2251" s="195" t="str">
        <f t="shared" si="2867"/>
        <v>BS$12</v>
      </c>
      <c r="BT2251" s="195" t="str">
        <f t="shared" si="2867"/>
        <v>BT$12</v>
      </c>
      <c r="BU2251" s="195" t="str">
        <f t="shared" si="2867"/>
        <v>BU$12</v>
      </c>
      <c r="BV2251" s="195" t="str">
        <f t="shared" si="2867"/>
        <v>BV$12</v>
      </c>
      <c r="BW2251" s="195" t="str">
        <f t="shared" si="2867"/>
        <v>BW$12</v>
      </c>
      <c r="BX2251" s="195" t="str">
        <f t="shared" si="2867"/>
        <v>BX$12</v>
      </c>
      <c r="BY2251" s="195" t="str">
        <f t="shared" si="2867"/>
        <v>BY$12</v>
      </c>
      <c r="BZ2251" s="195" t="str">
        <f t="shared" si="2867"/>
        <v>BZ$12</v>
      </c>
      <c r="CA2251" s="195" t="str">
        <f t="shared" si="2867"/>
        <v>CA$12</v>
      </c>
      <c r="CB2251" s="195" t="str">
        <f t="shared" si="2867"/>
        <v>CB$12</v>
      </c>
      <c r="CC2251" s="195" t="str">
        <f t="shared" si="2867"/>
        <v>CC$12</v>
      </c>
      <c r="CD2251" s="195" t="str">
        <f t="shared" si="2867"/>
        <v>CD$12</v>
      </c>
      <c r="CE2251" s="195" t="str">
        <f t="shared" ref="CE2251:CL2251" si="2868">CE$16</f>
        <v>CE$12</v>
      </c>
      <c r="CF2251" s="195" t="str">
        <f t="shared" si="2868"/>
        <v>CF$12</v>
      </c>
      <c r="CG2251" s="195" t="str">
        <f t="shared" si="2868"/>
        <v>CG$12</v>
      </c>
      <c r="CH2251" s="195" t="str">
        <f t="shared" si="2868"/>
        <v>CH$12</v>
      </c>
      <c r="CI2251" s="195" t="str">
        <f t="shared" si="2868"/>
        <v>CI$12</v>
      </c>
      <c r="CJ2251" s="195" t="str">
        <f t="shared" si="2868"/>
        <v>CJ$12</v>
      </c>
      <c r="CK2251" s="195" t="str">
        <f t="shared" si="2868"/>
        <v>CK$12</v>
      </c>
      <c r="CL2251" s="195" t="str">
        <f t="shared" si="2868"/>
        <v>CL$12</v>
      </c>
    </row>
    <row r="2252" spans="2:90" x14ac:dyDescent="0.4">
      <c r="B2252" s="171" t="s">
        <v>462</v>
      </c>
      <c r="E2252" s="8"/>
      <c r="H2252" s="196"/>
      <c r="I2252" s="197"/>
      <c r="J2252" s="197"/>
      <c r="K2252" s="198"/>
      <c r="L2252" s="198"/>
      <c r="M2252" s="198"/>
      <c r="N2252" s="198"/>
      <c r="O2252" s="198"/>
      <c r="P2252" s="198"/>
      <c r="R2252" s="198"/>
      <c r="S2252" s="195" t="str">
        <f t="shared" ref="S2252:AX2252" si="2869">S$17</f>
        <v>S$13</v>
      </c>
      <c r="T2252" s="195" t="str">
        <f t="shared" si="2869"/>
        <v>T$13</v>
      </c>
      <c r="U2252" s="195" t="str">
        <f t="shared" si="2869"/>
        <v>U$13</v>
      </c>
      <c r="V2252" s="195" t="str">
        <f t="shared" si="2869"/>
        <v>V$13</v>
      </c>
      <c r="W2252" s="195" t="str">
        <f t="shared" si="2869"/>
        <v>W$13</v>
      </c>
      <c r="X2252" s="195" t="str">
        <f t="shared" si="2869"/>
        <v>X$13</v>
      </c>
      <c r="Y2252" s="195" t="str">
        <f t="shared" si="2869"/>
        <v>Y$13</v>
      </c>
      <c r="Z2252" s="195" t="str">
        <f t="shared" si="2869"/>
        <v>Z$13</v>
      </c>
      <c r="AA2252" s="195" t="str">
        <f t="shared" si="2869"/>
        <v>AA$13</v>
      </c>
      <c r="AB2252" s="195" t="str">
        <f t="shared" si="2869"/>
        <v>AB$13</v>
      </c>
      <c r="AC2252" s="195" t="str">
        <f t="shared" si="2869"/>
        <v>AC$13</v>
      </c>
      <c r="AD2252" s="195" t="str">
        <f t="shared" si="2869"/>
        <v>AD$13</v>
      </c>
      <c r="AE2252" s="195" t="str">
        <f t="shared" si="2869"/>
        <v>AE$13</v>
      </c>
      <c r="AF2252" s="195" t="str">
        <f t="shared" si="2869"/>
        <v>AF$13</v>
      </c>
      <c r="AG2252" s="195" t="str">
        <f t="shared" si="2869"/>
        <v>AG$13</v>
      </c>
      <c r="AH2252" s="195" t="str">
        <f t="shared" si="2869"/>
        <v>AH$13</v>
      </c>
      <c r="AI2252" s="195" t="str">
        <f t="shared" si="2869"/>
        <v>AI$13</v>
      </c>
      <c r="AJ2252" s="195" t="str">
        <f t="shared" si="2869"/>
        <v>AJ$13</v>
      </c>
      <c r="AK2252" s="195" t="str">
        <f t="shared" si="2869"/>
        <v>AK$13</v>
      </c>
      <c r="AL2252" s="195" t="str">
        <f t="shared" si="2869"/>
        <v>AL$13</v>
      </c>
      <c r="AM2252" s="195" t="str">
        <f t="shared" si="2869"/>
        <v>AM$13</v>
      </c>
      <c r="AN2252" s="195" t="str">
        <f t="shared" si="2869"/>
        <v>AN$13</v>
      </c>
      <c r="AO2252" s="195" t="str">
        <f t="shared" si="2869"/>
        <v>AO$13</v>
      </c>
      <c r="AP2252" s="195" t="str">
        <f t="shared" si="2869"/>
        <v>AP$13</v>
      </c>
      <c r="AQ2252" s="195" t="str">
        <f t="shared" si="2869"/>
        <v>AQ$13</v>
      </c>
      <c r="AR2252" s="195" t="str">
        <f t="shared" si="2869"/>
        <v>AR$13</v>
      </c>
      <c r="AS2252" s="195" t="str">
        <f t="shared" si="2869"/>
        <v>AS$13</v>
      </c>
      <c r="AT2252" s="195" t="str">
        <f t="shared" si="2869"/>
        <v>AT$13</v>
      </c>
      <c r="AU2252" s="195" t="str">
        <f t="shared" si="2869"/>
        <v>AU$13</v>
      </c>
      <c r="AV2252" s="195" t="str">
        <f t="shared" si="2869"/>
        <v>AV$13</v>
      </c>
      <c r="AW2252" s="195" t="str">
        <f t="shared" si="2869"/>
        <v>AW$13</v>
      </c>
      <c r="AX2252" s="195" t="str">
        <f t="shared" si="2869"/>
        <v>AX$13</v>
      </c>
      <c r="AY2252" s="195" t="str">
        <f t="shared" ref="AY2252:CD2252" si="2870">AY$17</f>
        <v>AY$13</v>
      </c>
      <c r="AZ2252" s="195" t="str">
        <f t="shared" si="2870"/>
        <v>AZ$13</v>
      </c>
      <c r="BA2252" s="195" t="str">
        <f t="shared" si="2870"/>
        <v>BA$13</v>
      </c>
      <c r="BB2252" s="195" t="str">
        <f t="shared" si="2870"/>
        <v>BB$13</v>
      </c>
      <c r="BC2252" s="195" t="str">
        <f t="shared" si="2870"/>
        <v>BC$13</v>
      </c>
      <c r="BD2252" s="195" t="str">
        <f t="shared" si="2870"/>
        <v>BD$13</v>
      </c>
      <c r="BE2252" s="195" t="str">
        <f t="shared" si="2870"/>
        <v>BE$13</v>
      </c>
      <c r="BF2252" s="195" t="str">
        <f t="shared" si="2870"/>
        <v>BF$13</v>
      </c>
      <c r="BG2252" s="195" t="str">
        <f t="shared" si="2870"/>
        <v>BG$13</v>
      </c>
      <c r="BH2252" s="195" t="str">
        <f t="shared" si="2870"/>
        <v>BH$13</v>
      </c>
      <c r="BI2252" s="195" t="str">
        <f t="shared" si="2870"/>
        <v>BI$13</v>
      </c>
      <c r="BJ2252" s="195" t="str">
        <f t="shared" si="2870"/>
        <v>BJ$13</v>
      </c>
      <c r="BK2252" s="195" t="str">
        <f t="shared" si="2870"/>
        <v>BK$13</v>
      </c>
      <c r="BL2252" s="195" t="str">
        <f t="shared" si="2870"/>
        <v>BL$13</v>
      </c>
      <c r="BM2252" s="195" t="str">
        <f t="shared" si="2870"/>
        <v>BM$13</v>
      </c>
      <c r="BN2252" s="195" t="str">
        <f t="shared" si="2870"/>
        <v>BN$13</v>
      </c>
      <c r="BO2252" s="195" t="str">
        <f t="shared" si="2870"/>
        <v>BO$13</v>
      </c>
      <c r="BP2252" s="195" t="str">
        <f t="shared" si="2870"/>
        <v>BP$13</v>
      </c>
      <c r="BQ2252" s="195" t="str">
        <f t="shared" si="2870"/>
        <v>BQ$13</v>
      </c>
      <c r="BR2252" s="195" t="str">
        <f t="shared" si="2870"/>
        <v>BR$13</v>
      </c>
      <c r="BS2252" s="195" t="str">
        <f t="shared" si="2870"/>
        <v>BS$13</v>
      </c>
      <c r="BT2252" s="195" t="str">
        <f t="shared" si="2870"/>
        <v>BT$13</v>
      </c>
      <c r="BU2252" s="195" t="str">
        <f t="shared" si="2870"/>
        <v>BU$13</v>
      </c>
      <c r="BV2252" s="195" t="str">
        <f t="shared" si="2870"/>
        <v>BV$13</v>
      </c>
      <c r="BW2252" s="195" t="str">
        <f t="shared" si="2870"/>
        <v>BW$13</v>
      </c>
      <c r="BX2252" s="195" t="str">
        <f t="shared" si="2870"/>
        <v>BX$13</v>
      </c>
      <c r="BY2252" s="195" t="str">
        <f t="shared" si="2870"/>
        <v>BY$13</v>
      </c>
      <c r="BZ2252" s="195" t="str">
        <f t="shared" si="2870"/>
        <v>BZ$13</v>
      </c>
      <c r="CA2252" s="195" t="str">
        <f t="shared" si="2870"/>
        <v>CA$13</v>
      </c>
      <c r="CB2252" s="195" t="str">
        <f t="shared" si="2870"/>
        <v>CB$13</v>
      </c>
      <c r="CC2252" s="195" t="str">
        <f t="shared" si="2870"/>
        <v>CC$13</v>
      </c>
      <c r="CD2252" s="195" t="str">
        <f t="shared" si="2870"/>
        <v>CD$13</v>
      </c>
      <c r="CE2252" s="195" t="str">
        <f t="shared" ref="CE2252:CL2252" si="2871">CE$17</f>
        <v>CE$13</v>
      </c>
      <c r="CF2252" s="195" t="str">
        <f t="shared" si="2871"/>
        <v>CF$13</v>
      </c>
      <c r="CG2252" s="195" t="str">
        <f t="shared" si="2871"/>
        <v>CG$13</v>
      </c>
      <c r="CH2252" s="195" t="str">
        <f t="shared" si="2871"/>
        <v>CH$13</v>
      </c>
      <c r="CI2252" s="195" t="str">
        <f t="shared" si="2871"/>
        <v>CI$13</v>
      </c>
      <c r="CJ2252" s="195" t="str">
        <f t="shared" si="2871"/>
        <v>CJ$13</v>
      </c>
      <c r="CK2252" s="195" t="str">
        <f t="shared" si="2871"/>
        <v>CK$13</v>
      </c>
      <c r="CL2252" s="195" t="str">
        <f t="shared" si="2871"/>
        <v>CL$13</v>
      </c>
    </row>
    <row r="2253" spans="2:90" x14ac:dyDescent="0.4">
      <c r="B2253" s="171" t="s">
        <v>491</v>
      </c>
      <c r="E2253" s="8"/>
      <c r="H2253" s="196"/>
      <c r="I2253" s="197"/>
      <c r="J2253" s="197"/>
      <c r="K2253" s="198"/>
      <c r="L2253" s="198"/>
      <c r="M2253" s="198"/>
      <c r="N2253" s="198"/>
      <c r="O2253" s="198"/>
      <c r="P2253" s="198"/>
      <c r="R2253" s="198"/>
      <c r="S2253" s="186"/>
      <c r="T2253" s="186"/>
      <c r="U2253" s="186"/>
      <c r="V2253" s="186"/>
      <c r="W2253" s="186"/>
      <c r="X2253" s="186"/>
      <c r="Y2253" s="186"/>
      <c r="Z2253" s="186"/>
      <c r="AA2253" s="186"/>
      <c r="AB2253" s="186"/>
      <c r="AC2253" s="186"/>
      <c r="AD2253" s="186"/>
      <c r="AE2253" s="186"/>
      <c r="AF2253" s="186"/>
      <c r="AG2253" s="186"/>
      <c r="AH2253" s="186"/>
      <c r="AI2253" s="186"/>
      <c r="AJ2253" s="186"/>
      <c r="AK2253" s="186"/>
      <c r="AL2253" s="186"/>
      <c r="AM2253" s="186"/>
      <c r="AN2253" s="186"/>
      <c r="AO2253" s="186"/>
      <c r="AP2253" s="186"/>
      <c r="AQ2253" s="186"/>
      <c r="AR2253" s="186"/>
      <c r="AS2253" s="186"/>
      <c r="AT2253" s="186"/>
      <c r="AU2253" s="186"/>
      <c r="AV2253" s="186"/>
      <c r="AW2253" s="186"/>
      <c r="AX2253" s="186"/>
      <c r="AY2253" s="186"/>
      <c r="AZ2253" s="186"/>
      <c r="BA2253" s="186"/>
      <c r="BB2253" s="186"/>
      <c r="BC2253" s="186"/>
      <c r="BD2253" s="186"/>
      <c r="BE2253" s="186"/>
      <c r="BF2253" s="186"/>
      <c r="BG2253" s="186"/>
      <c r="BH2253" s="186"/>
      <c r="BI2253" s="186"/>
      <c r="BJ2253" s="186"/>
      <c r="BK2253" s="186"/>
      <c r="BL2253" s="186"/>
      <c r="BM2253" s="186"/>
      <c r="BN2253" s="186"/>
      <c r="BO2253" s="186"/>
      <c r="BP2253" s="186"/>
      <c r="BQ2253" s="186"/>
      <c r="BR2253" s="186"/>
      <c r="BS2253" s="186"/>
      <c r="BT2253" s="186"/>
      <c r="BU2253" s="186"/>
      <c r="BV2253" s="186"/>
      <c r="BW2253" s="186"/>
      <c r="BX2253" s="186"/>
      <c r="BY2253" s="186"/>
      <c r="BZ2253" s="186"/>
      <c r="CA2253" s="186"/>
      <c r="CB2253" s="186"/>
      <c r="CC2253" s="186"/>
      <c r="CD2253" s="186"/>
      <c r="CE2253" s="186"/>
      <c r="CF2253" s="186"/>
      <c r="CG2253" s="186"/>
      <c r="CH2253" s="186"/>
      <c r="CI2253" s="186"/>
      <c r="CJ2253" s="186"/>
      <c r="CK2253" s="186"/>
      <c r="CL2253" s="186"/>
    </row>
    <row r="2254" spans="2:90" x14ac:dyDescent="0.4">
      <c r="B2254" s="171" t="s">
        <v>505</v>
      </c>
      <c r="E2254" s="8"/>
      <c r="H2254" s="196"/>
      <c r="I2254" s="197"/>
      <c r="J2254" s="197"/>
      <c r="K2254" s="198"/>
      <c r="L2254" s="198"/>
      <c r="M2254" s="198"/>
      <c r="N2254" s="198"/>
      <c r="O2254" s="198"/>
      <c r="P2254" s="198"/>
      <c r="R2254" s="198"/>
      <c r="S2254" s="186"/>
      <c r="T2254" s="186"/>
      <c r="U2254" s="186"/>
      <c r="V2254" s="186"/>
      <c r="W2254" s="186"/>
      <c r="X2254" s="186"/>
      <c r="Y2254" s="186"/>
      <c r="Z2254" s="186"/>
      <c r="AA2254" s="186"/>
      <c r="AB2254" s="186"/>
      <c r="AC2254" s="186"/>
      <c r="AD2254" s="186"/>
      <c r="AE2254" s="186"/>
      <c r="AF2254" s="186"/>
      <c r="AG2254" s="186"/>
      <c r="AH2254" s="186"/>
      <c r="AI2254" s="186"/>
      <c r="AJ2254" s="186"/>
      <c r="AK2254" s="186"/>
      <c r="AL2254" s="186"/>
      <c r="AM2254" s="186"/>
      <c r="AN2254" s="186"/>
      <c r="AO2254" s="186"/>
      <c r="AP2254" s="186"/>
      <c r="AQ2254" s="186"/>
      <c r="AR2254" s="186"/>
      <c r="AS2254" s="186"/>
      <c r="AT2254" s="186"/>
      <c r="AU2254" s="186"/>
      <c r="AV2254" s="186"/>
      <c r="AW2254" s="186"/>
      <c r="AX2254" s="186"/>
      <c r="AY2254" s="186"/>
      <c r="AZ2254" s="186"/>
      <c r="BA2254" s="186"/>
      <c r="BB2254" s="186"/>
      <c r="BC2254" s="186"/>
      <c r="BD2254" s="186"/>
      <c r="BE2254" s="186"/>
      <c r="BF2254" s="186"/>
      <c r="BG2254" s="186"/>
      <c r="BH2254" s="186"/>
      <c r="BI2254" s="186"/>
      <c r="BJ2254" s="186"/>
      <c r="BK2254" s="186"/>
      <c r="BL2254" s="186"/>
      <c r="BM2254" s="186"/>
      <c r="BN2254" s="186"/>
      <c r="BO2254" s="186"/>
      <c r="BP2254" s="186"/>
      <c r="BQ2254" s="186"/>
      <c r="BR2254" s="186"/>
      <c r="BS2254" s="186"/>
      <c r="BT2254" s="186"/>
      <c r="BU2254" s="186"/>
      <c r="BV2254" s="186"/>
      <c r="BW2254" s="186"/>
      <c r="BX2254" s="186"/>
      <c r="BY2254" s="186"/>
      <c r="BZ2254" s="186"/>
      <c r="CA2254" s="186"/>
      <c r="CB2254" s="186"/>
      <c r="CC2254" s="186"/>
      <c r="CD2254" s="186"/>
      <c r="CE2254" s="186"/>
      <c r="CF2254" s="186"/>
      <c r="CG2254" s="186"/>
      <c r="CH2254" s="186"/>
      <c r="CI2254" s="186"/>
      <c r="CJ2254" s="186"/>
      <c r="CK2254" s="186"/>
      <c r="CL2254" s="186"/>
    </row>
    <row r="2255" spans="2:90" x14ac:dyDescent="0.4">
      <c r="B2255" s="171" t="s">
        <v>463</v>
      </c>
      <c r="E2255" s="8"/>
      <c r="H2255" s="196"/>
      <c r="I2255" s="197"/>
      <c r="J2255" s="197"/>
      <c r="K2255" s="198"/>
      <c r="L2255" s="198"/>
      <c r="M2255" s="198"/>
      <c r="N2255" s="198"/>
      <c r="O2255" s="198"/>
      <c r="P2255" s="198"/>
      <c r="R2255" s="198"/>
      <c r="S2255" s="186" t="str">
        <f t="shared" ref="S2255:AX2255" si="2872">S$18</f>
        <v>S$14</v>
      </c>
      <c r="T2255" s="186" t="str">
        <f t="shared" si="2872"/>
        <v>T$14</v>
      </c>
      <c r="U2255" s="186" t="str">
        <f t="shared" si="2872"/>
        <v>U$14</v>
      </c>
      <c r="V2255" s="186" t="str">
        <f t="shared" si="2872"/>
        <v>V$14</v>
      </c>
      <c r="W2255" s="186" t="str">
        <f t="shared" si="2872"/>
        <v>W$14</v>
      </c>
      <c r="X2255" s="186" t="str">
        <f t="shared" si="2872"/>
        <v>X$14</v>
      </c>
      <c r="Y2255" s="186" t="str">
        <f t="shared" si="2872"/>
        <v>Y$14</v>
      </c>
      <c r="Z2255" s="186" t="str">
        <f t="shared" si="2872"/>
        <v>Z$14</v>
      </c>
      <c r="AA2255" s="186" t="str">
        <f t="shared" si="2872"/>
        <v>AA$14</v>
      </c>
      <c r="AB2255" s="186" t="str">
        <f t="shared" si="2872"/>
        <v>AB$14</v>
      </c>
      <c r="AC2255" s="186" t="str">
        <f t="shared" si="2872"/>
        <v>AC$14</v>
      </c>
      <c r="AD2255" s="186" t="str">
        <f t="shared" si="2872"/>
        <v>AD$14</v>
      </c>
      <c r="AE2255" s="186" t="str">
        <f t="shared" si="2872"/>
        <v>AE$14</v>
      </c>
      <c r="AF2255" s="186" t="str">
        <f t="shared" si="2872"/>
        <v>AF$14</v>
      </c>
      <c r="AG2255" s="186" t="str">
        <f t="shared" si="2872"/>
        <v>AG$14</v>
      </c>
      <c r="AH2255" s="186" t="str">
        <f t="shared" si="2872"/>
        <v>AH$14</v>
      </c>
      <c r="AI2255" s="186" t="str">
        <f t="shared" si="2872"/>
        <v>AI$14</v>
      </c>
      <c r="AJ2255" s="186" t="str">
        <f t="shared" si="2872"/>
        <v>AJ$14</v>
      </c>
      <c r="AK2255" s="186" t="str">
        <f t="shared" si="2872"/>
        <v>AK$14</v>
      </c>
      <c r="AL2255" s="186" t="str">
        <f t="shared" si="2872"/>
        <v>AL$14</v>
      </c>
      <c r="AM2255" s="186" t="str">
        <f t="shared" si="2872"/>
        <v>AM$14</v>
      </c>
      <c r="AN2255" s="186" t="str">
        <f t="shared" si="2872"/>
        <v>AN$14</v>
      </c>
      <c r="AO2255" s="186" t="str">
        <f t="shared" si="2872"/>
        <v>AO$14</v>
      </c>
      <c r="AP2255" s="186" t="str">
        <f t="shared" si="2872"/>
        <v>AP$14</v>
      </c>
      <c r="AQ2255" s="186" t="str">
        <f t="shared" si="2872"/>
        <v>AQ$14</v>
      </c>
      <c r="AR2255" s="186" t="str">
        <f t="shared" si="2872"/>
        <v>AR$14</v>
      </c>
      <c r="AS2255" s="186" t="str">
        <f t="shared" si="2872"/>
        <v>AS$14</v>
      </c>
      <c r="AT2255" s="186" t="str">
        <f t="shared" si="2872"/>
        <v>AT$14</v>
      </c>
      <c r="AU2255" s="186" t="str">
        <f t="shared" si="2872"/>
        <v>AU$14</v>
      </c>
      <c r="AV2255" s="186" t="str">
        <f t="shared" si="2872"/>
        <v>AV$14</v>
      </c>
      <c r="AW2255" s="186" t="str">
        <f t="shared" si="2872"/>
        <v>AW$14</v>
      </c>
      <c r="AX2255" s="186" t="str">
        <f t="shared" si="2872"/>
        <v>AX$14</v>
      </c>
      <c r="AY2255" s="186" t="str">
        <f t="shared" ref="AY2255:CD2255" si="2873">AY$18</f>
        <v>AY$14</v>
      </c>
      <c r="AZ2255" s="186" t="str">
        <f t="shared" si="2873"/>
        <v>AZ$14</v>
      </c>
      <c r="BA2255" s="186" t="str">
        <f t="shared" si="2873"/>
        <v>BA$14</v>
      </c>
      <c r="BB2255" s="186" t="str">
        <f t="shared" si="2873"/>
        <v>BB$14</v>
      </c>
      <c r="BC2255" s="186" t="str">
        <f t="shared" si="2873"/>
        <v>BC$14</v>
      </c>
      <c r="BD2255" s="186" t="str">
        <f t="shared" si="2873"/>
        <v>BD$14</v>
      </c>
      <c r="BE2255" s="186" t="str">
        <f t="shared" si="2873"/>
        <v>BE$14</v>
      </c>
      <c r="BF2255" s="186" t="str">
        <f t="shared" si="2873"/>
        <v>BF$14</v>
      </c>
      <c r="BG2255" s="186" t="str">
        <f t="shared" si="2873"/>
        <v>BG$14</v>
      </c>
      <c r="BH2255" s="186" t="str">
        <f t="shared" si="2873"/>
        <v>BH$14</v>
      </c>
      <c r="BI2255" s="186" t="str">
        <f t="shared" si="2873"/>
        <v>BI$14</v>
      </c>
      <c r="BJ2255" s="186" t="str">
        <f t="shared" si="2873"/>
        <v>BJ$14</v>
      </c>
      <c r="BK2255" s="186" t="str">
        <f t="shared" si="2873"/>
        <v>BK$14</v>
      </c>
      <c r="BL2255" s="186" t="str">
        <f t="shared" si="2873"/>
        <v>BL$14</v>
      </c>
      <c r="BM2255" s="186" t="str">
        <f t="shared" si="2873"/>
        <v>BM$14</v>
      </c>
      <c r="BN2255" s="186" t="str">
        <f t="shared" si="2873"/>
        <v>BN$14</v>
      </c>
      <c r="BO2255" s="186" t="str">
        <f t="shared" si="2873"/>
        <v>BO$14</v>
      </c>
      <c r="BP2255" s="186" t="str">
        <f t="shared" si="2873"/>
        <v>BP$14</v>
      </c>
      <c r="BQ2255" s="186" t="str">
        <f t="shared" si="2873"/>
        <v>BQ$14</v>
      </c>
      <c r="BR2255" s="186" t="str">
        <f t="shared" si="2873"/>
        <v>BR$14</v>
      </c>
      <c r="BS2255" s="186" t="str">
        <f t="shared" si="2873"/>
        <v>BS$14</v>
      </c>
      <c r="BT2255" s="186" t="str">
        <f t="shared" si="2873"/>
        <v>BT$14</v>
      </c>
      <c r="BU2255" s="186" t="str">
        <f t="shared" si="2873"/>
        <v>BU$14</v>
      </c>
      <c r="BV2255" s="186" t="str">
        <f t="shared" si="2873"/>
        <v>BV$14</v>
      </c>
      <c r="BW2255" s="186" t="str">
        <f t="shared" si="2873"/>
        <v>BW$14</v>
      </c>
      <c r="BX2255" s="186" t="str">
        <f t="shared" si="2873"/>
        <v>BX$14</v>
      </c>
      <c r="BY2255" s="186" t="str">
        <f t="shared" si="2873"/>
        <v>BY$14</v>
      </c>
      <c r="BZ2255" s="186" t="str">
        <f t="shared" si="2873"/>
        <v>BZ$14</v>
      </c>
      <c r="CA2255" s="186" t="str">
        <f t="shared" si="2873"/>
        <v>CA$14</v>
      </c>
      <c r="CB2255" s="186" t="str">
        <f t="shared" si="2873"/>
        <v>CB$14</v>
      </c>
      <c r="CC2255" s="186" t="str">
        <f t="shared" si="2873"/>
        <v>CC$14</v>
      </c>
      <c r="CD2255" s="186" t="str">
        <f t="shared" si="2873"/>
        <v>CD$14</v>
      </c>
      <c r="CE2255" s="186" t="str">
        <f t="shared" ref="CE2255:CL2255" si="2874">CE$18</f>
        <v>CE$14</v>
      </c>
      <c r="CF2255" s="186" t="str">
        <f t="shared" si="2874"/>
        <v>CF$14</v>
      </c>
      <c r="CG2255" s="186" t="str">
        <f t="shared" si="2874"/>
        <v>CG$14</v>
      </c>
      <c r="CH2255" s="186" t="str">
        <f t="shared" si="2874"/>
        <v>CH$14</v>
      </c>
      <c r="CI2255" s="186" t="str">
        <f t="shared" si="2874"/>
        <v>CI$14</v>
      </c>
      <c r="CJ2255" s="186" t="str">
        <f t="shared" si="2874"/>
        <v>CJ$14</v>
      </c>
      <c r="CK2255" s="186" t="str">
        <f t="shared" si="2874"/>
        <v>CK$14</v>
      </c>
      <c r="CL2255" s="186" t="str">
        <f t="shared" si="2874"/>
        <v>CL$14</v>
      </c>
    </row>
    <row r="2256" spans="2:90" x14ac:dyDescent="0.4">
      <c r="B2256" s="171" t="s">
        <v>464</v>
      </c>
      <c r="E2256" s="8"/>
      <c r="H2256" s="196"/>
      <c r="I2256" s="197"/>
      <c r="J2256" s="197"/>
      <c r="K2256" s="198"/>
      <c r="L2256" s="198"/>
      <c r="M2256" s="198"/>
      <c r="N2256" s="198"/>
      <c r="O2256" s="198"/>
      <c r="P2256" s="198"/>
      <c r="R2256" s="198"/>
      <c r="S2256" s="186" t="str">
        <f t="shared" ref="S2256:AX2256" si="2875">S$19</f>
        <v>S$15</v>
      </c>
      <c r="T2256" s="186" t="str">
        <f t="shared" si="2875"/>
        <v>T$15</v>
      </c>
      <c r="U2256" s="186" t="str">
        <f t="shared" si="2875"/>
        <v>U$15</v>
      </c>
      <c r="V2256" s="186" t="str">
        <f t="shared" si="2875"/>
        <v>V$15</v>
      </c>
      <c r="W2256" s="186" t="str">
        <f t="shared" si="2875"/>
        <v>W$15</v>
      </c>
      <c r="X2256" s="186" t="str">
        <f t="shared" si="2875"/>
        <v>X$15</v>
      </c>
      <c r="Y2256" s="186" t="str">
        <f t="shared" si="2875"/>
        <v>Y$15</v>
      </c>
      <c r="Z2256" s="186" t="str">
        <f t="shared" si="2875"/>
        <v>Z$15</v>
      </c>
      <c r="AA2256" s="186" t="str">
        <f t="shared" si="2875"/>
        <v>AA$15</v>
      </c>
      <c r="AB2256" s="186" t="str">
        <f t="shared" si="2875"/>
        <v>AB$15</v>
      </c>
      <c r="AC2256" s="186" t="str">
        <f t="shared" si="2875"/>
        <v>AC$15</v>
      </c>
      <c r="AD2256" s="186" t="str">
        <f t="shared" si="2875"/>
        <v>AD$15</v>
      </c>
      <c r="AE2256" s="186" t="str">
        <f t="shared" si="2875"/>
        <v>AE$15</v>
      </c>
      <c r="AF2256" s="186" t="str">
        <f t="shared" si="2875"/>
        <v>AF$15</v>
      </c>
      <c r="AG2256" s="186" t="str">
        <f t="shared" si="2875"/>
        <v>AG$15</v>
      </c>
      <c r="AH2256" s="186" t="str">
        <f t="shared" si="2875"/>
        <v>AH$15</v>
      </c>
      <c r="AI2256" s="186" t="str">
        <f t="shared" si="2875"/>
        <v>AI$15</v>
      </c>
      <c r="AJ2256" s="186" t="str">
        <f t="shared" si="2875"/>
        <v>AJ$15</v>
      </c>
      <c r="AK2256" s="186" t="str">
        <f t="shared" si="2875"/>
        <v>AK$15</v>
      </c>
      <c r="AL2256" s="186" t="str">
        <f t="shared" si="2875"/>
        <v>AL$15</v>
      </c>
      <c r="AM2256" s="186" t="str">
        <f t="shared" si="2875"/>
        <v>AM$15</v>
      </c>
      <c r="AN2256" s="186" t="str">
        <f t="shared" si="2875"/>
        <v>AN$15</v>
      </c>
      <c r="AO2256" s="186" t="str">
        <f t="shared" si="2875"/>
        <v>AO$15</v>
      </c>
      <c r="AP2256" s="186" t="str">
        <f t="shared" si="2875"/>
        <v>AP$15</v>
      </c>
      <c r="AQ2256" s="186" t="str">
        <f t="shared" si="2875"/>
        <v>AQ$15</v>
      </c>
      <c r="AR2256" s="186" t="str">
        <f t="shared" si="2875"/>
        <v>AR$15</v>
      </c>
      <c r="AS2256" s="186" t="str">
        <f t="shared" si="2875"/>
        <v>AS$15</v>
      </c>
      <c r="AT2256" s="186" t="str">
        <f t="shared" si="2875"/>
        <v>AT$15</v>
      </c>
      <c r="AU2256" s="186" t="str">
        <f t="shared" si="2875"/>
        <v>AU$15</v>
      </c>
      <c r="AV2256" s="186" t="str">
        <f t="shared" si="2875"/>
        <v>AV$15</v>
      </c>
      <c r="AW2256" s="186" t="str">
        <f t="shared" si="2875"/>
        <v>AW$15</v>
      </c>
      <c r="AX2256" s="186" t="str">
        <f t="shared" si="2875"/>
        <v>AX$15</v>
      </c>
      <c r="AY2256" s="186" t="str">
        <f t="shared" ref="AY2256:CD2256" si="2876">AY$19</f>
        <v>AY$15</v>
      </c>
      <c r="AZ2256" s="186" t="str">
        <f t="shared" si="2876"/>
        <v>AZ$15</v>
      </c>
      <c r="BA2256" s="186" t="str">
        <f t="shared" si="2876"/>
        <v>BA$15</v>
      </c>
      <c r="BB2256" s="186" t="str">
        <f t="shared" si="2876"/>
        <v>BB$15</v>
      </c>
      <c r="BC2256" s="186" t="str">
        <f t="shared" si="2876"/>
        <v>BC$15</v>
      </c>
      <c r="BD2256" s="186" t="str">
        <f t="shared" si="2876"/>
        <v>BD$15</v>
      </c>
      <c r="BE2256" s="186" t="str">
        <f t="shared" si="2876"/>
        <v>BE$15</v>
      </c>
      <c r="BF2256" s="186" t="str">
        <f t="shared" si="2876"/>
        <v>BF$15</v>
      </c>
      <c r="BG2256" s="186" t="str">
        <f t="shared" si="2876"/>
        <v>BG$15</v>
      </c>
      <c r="BH2256" s="186" t="str">
        <f t="shared" si="2876"/>
        <v>BH$15</v>
      </c>
      <c r="BI2256" s="186" t="str">
        <f t="shared" si="2876"/>
        <v>BI$15</v>
      </c>
      <c r="BJ2256" s="186" t="str">
        <f t="shared" si="2876"/>
        <v>BJ$15</v>
      </c>
      <c r="BK2256" s="186" t="str">
        <f t="shared" si="2876"/>
        <v>BK$15</v>
      </c>
      <c r="BL2256" s="186" t="str">
        <f t="shared" si="2876"/>
        <v>BL$15</v>
      </c>
      <c r="BM2256" s="186" t="str">
        <f t="shared" si="2876"/>
        <v>BM$15</v>
      </c>
      <c r="BN2256" s="186" t="str">
        <f t="shared" si="2876"/>
        <v>BN$15</v>
      </c>
      <c r="BO2256" s="186" t="str">
        <f t="shared" si="2876"/>
        <v>BO$15</v>
      </c>
      <c r="BP2256" s="186" t="str">
        <f t="shared" si="2876"/>
        <v>BP$15</v>
      </c>
      <c r="BQ2256" s="186" t="str">
        <f t="shared" si="2876"/>
        <v>BQ$15</v>
      </c>
      <c r="BR2256" s="186" t="str">
        <f t="shared" si="2876"/>
        <v>BR$15</v>
      </c>
      <c r="BS2256" s="186" t="str">
        <f t="shared" si="2876"/>
        <v>BS$15</v>
      </c>
      <c r="BT2256" s="186" t="str">
        <f t="shared" si="2876"/>
        <v>BT$15</v>
      </c>
      <c r="BU2256" s="186" t="str">
        <f t="shared" si="2876"/>
        <v>BU$15</v>
      </c>
      <c r="BV2256" s="186" t="str">
        <f t="shared" si="2876"/>
        <v>BV$15</v>
      </c>
      <c r="BW2256" s="186" t="str">
        <f t="shared" si="2876"/>
        <v>BW$15</v>
      </c>
      <c r="BX2256" s="186" t="str">
        <f t="shared" si="2876"/>
        <v>BX$15</v>
      </c>
      <c r="BY2256" s="186" t="str">
        <f t="shared" si="2876"/>
        <v>BY$15</v>
      </c>
      <c r="BZ2256" s="186" t="str">
        <f t="shared" si="2876"/>
        <v>BZ$15</v>
      </c>
      <c r="CA2256" s="186" t="str">
        <f t="shared" si="2876"/>
        <v>CA$15</v>
      </c>
      <c r="CB2256" s="186" t="str">
        <f t="shared" si="2876"/>
        <v>CB$15</v>
      </c>
      <c r="CC2256" s="186" t="str">
        <f t="shared" si="2876"/>
        <v>CC$15</v>
      </c>
      <c r="CD2256" s="186" t="str">
        <f t="shared" si="2876"/>
        <v>CD$15</v>
      </c>
      <c r="CE2256" s="186" t="str">
        <f t="shared" ref="CE2256:CL2256" si="2877">CE$19</f>
        <v>CE$15</v>
      </c>
      <c r="CF2256" s="186" t="str">
        <f t="shared" si="2877"/>
        <v>CF$15</v>
      </c>
      <c r="CG2256" s="186" t="str">
        <f t="shared" si="2877"/>
        <v>CG$15</v>
      </c>
      <c r="CH2256" s="186" t="str">
        <f t="shared" si="2877"/>
        <v>CH$15</v>
      </c>
      <c r="CI2256" s="186" t="str">
        <f t="shared" si="2877"/>
        <v>CI$15</v>
      </c>
      <c r="CJ2256" s="186" t="str">
        <f t="shared" si="2877"/>
        <v>CJ$15</v>
      </c>
      <c r="CK2256" s="186" t="str">
        <f t="shared" si="2877"/>
        <v>CK$15</v>
      </c>
      <c r="CL2256" s="186" t="str">
        <f t="shared" si="2877"/>
        <v>CL$15</v>
      </c>
    </row>
    <row r="2257" spans="2:90" x14ac:dyDescent="0.4">
      <c r="B2257" s="139" t="s">
        <v>239</v>
      </c>
      <c r="C2257" s="31"/>
      <c r="D2257" t="s">
        <v>769</v>
      </c>
      <c r="E2257" s="8" t="str">
        <f t="shared" ref="E2257:E2267" si="2878">ROW()&amp;" "&amp;D2257</f>
        <v>2257 UEREV - S</v>
      </c>
      <c r="F2257" t="s">
        <v>277</v>
      </c>
      <c r="G2257" s="31" t="s">
        <v>81</v>
      </c>
      <c r="H2257" s="138"/>
      <c r="I2257" s="140"/>
      <c r="J2257" s="140"/>
      <c r="K2257" s="138"/>
      <c r="L2257" s="138"/>
      <c r="M2257" s="138"/>
      <c r="N2257" s="138"/>
      <c r="O2257" s="138"/>
      <c r="P2257" s="138"/>
      <c r="R2257" s="139"/>
      <c r="S2257" s="164"/>
      <c r="T2257" s="164"/>
      <c r="U2257" s="164"/>
      <c r="V2257" s="164"/>
      <c r="W2257" s="164"/>
      <c r="X2257" s="164"/>
      <c r="Y2257" s="164"/>
      <c r="Z2257" s="164"/>
      <c r="AA2257" s="164"/>
      <c r="AB2257" s="164"/>
      <c r="AC2257" s="164"/>
      <c r="AD2257" s="164"/>
      <c r="AE2257" s="164"/>
      <c r="AF2257" s="164"/>
      <c r="AG2257" s="164"/>
      <c r="AH2257" s="164"/>
      <c r="AI2257" s="164"/>
      <c r="AJ2257" s="164"/>
      <c r="AK2257" s="164"/>
      <c r="AL2257" s="164"/>
      <c r="AM2257" s="164"/>
      <c r="AN2257" s="164"/>
      <c r="AO2257" s="164"/>
      <c r="AP2257" s="164"/>
      <c r="AQ2257" s="164"/>
      <c r="AR2257" s="164"/>
      <c r="AS2257" s="164"/>
      <c r="AT2257" s="164"/>
      <c r="AU2257" s="164"/>
      <c r="AV2257" s="164"/>
      <c r="AW2257" s="164"/>
      <c r="AX2257" s="164"/>
      <c r="AY2257" s="164"/>
      <c r="AZ2257" s="164"/>
      <c r="BA2257" s="164"/>
      <c r="BB2257" s="164"/>
      <c r="BC2257" s="164"/>
      <c r="BD2257" s="164"/>
      <c r="BE2257" s="164"/>
      <c r="BF2257" s="164"/>
      <c r="BG2257" s="164"/>
      <c r="BH2257" s="164"/>
      <c r="BI2257" s="164"/>
      <c r="BJ2257" s="164"/>
      <c r="BK2257" s="164"/>
      <c r="BL2257" s="164"/>
      <c r="BM2257" s="164"/>
      <c r="BN2257" s="164"/>
      <c r="BO2257" s="164"/>
      <c r="BP2257" s="164"/>
      <c r="BQ2257" s="164"/>
      <c r="BR2257" s="164"/>
      <c r="BS2257" s="164"/>
      <c r="BT2257" s="164"/>
      <c r="BU2257" s="164"/>
      <c r="BV2257" s="164"/>
      <c r="BW2257" s="164"/>
      <c r="BX2257" s="164"/>
      <c r="BY2257" s="164"/>
      <c r="BZ2257" s="164"/>
      <c r="CA2257" s="164"/>
      <c r="CB2257" s="164"/>
      <c r="CC2257" s="164"/>
      <c r="CD2257" s="164"/>
      <c r="CE2257" s="164"/>
      <c r="CF2257" s="164"/>
      <c r="CG2257" s="164"/>
      <c r="CH2257" s="164"/>
      <c r="CI2257" s="164"/>
      <c r="CJ2257" s="164"/>
      <c r="CK2257" s="164"/>
      <c r="CL2257" s="164"/>
    </row>
    <row r="2258" spans="2:90" x14ac:dyDescent="0.4">
      <c r="B2258" s="95" t="str">
        <f>B2260&amp;":"</f>
        <v>Unearned revenue - (Primary label):</v>
      </c>
      <c r="C2258" s="31"/>
      <c r="D2258" t="s">
        <v>769</v>
      </c>
      <c r="E2258" s="8" t="str">
        <f t="shared" si="2878"/>
        <v>2258 UEREV - S</v>
      </c>
      <c r="G2258" s="31"/>
      <c r="H2258" s="31"/>
      <c r="I2258" s="73"/>
      <c r="J2258" s="73"/>
      <c r="K2258" s="31"/>
      <c r="L2258" s="31"/>
      <c r="M2258" s="31"/>
      <c r="N2258" s="31"/>
      <c r="O2258" s="31"/>
      <c r="P2258" s="31"/>
      <c r="R2258" s="67"/>
      <c r="S2258" s="152"/>
      <c r="T2258" s="152"/>
      <c r="U2258" s="152"/>
      <c r="V2258" s="152"/>
      <c r="W2258" s="152"/>
      <c r="X2258" s="152"/>
      <c r="Y2258" s="152"/>
      <c r="Z2258" s="152"/>
      <c r="AA2258" s="152"/>
      <c r="AB2258" s="152"/>
      <c r="AC2258" s="152"/>
      <c r="AD2258" s="152"/>
      <c r="AE2258" s="152"/>
      <c r="AF2258" s="152"/>
      <c r="AG2258" s="152"/>
      <c r="AH2258" s="152"/>
      <c r="AI2258" s="152"/>
      <c r="AJ2258" s="152"/>
      <c r="AK2258" s="152"/>
      <c r="AL2258" s="152"/>
      <c r="AM2258" s="152"/>
      <c r="AN2258" s="152"/>
      <c r="AO2258" s="152"/>
      <c r="AP2258" s="152"/>
      <c r="AQ2258" s="152"/>
      <c r="AR2258" s="152"/>
      <c r="AS2258" s="152"/>
      <c r="AT2258" s="152"/>
      <c r="AU2258" s="152"/>
      <c r="AV2258" s="152"/>
      <c r="AW2258" s="152"/>
      <c r="AX2258" s="152"/>
      <c r="AY2258" s="152"/>
      <c r="AZ2258" s="152"/>
      <c r="BA2258" s="152"/>
      <c r="BB2258" s="152"/>
      <c r="BC2258" s="152"/>
      <c r="BD2258" s="152"/>
      <c r="BE2258" s="152"/>
      <c r="BF2258" s="152"/>
      <c r="BG2258" s="152"/>
      <c r="BH2258" s="152"/>
      <c r="BI2258" s="152"/>
      <c r="BJ2258" s="152"/>
      <c r="BK2258" s="152"/>
      <c r="BL2258" s="152"/>
      <c r="BM2258" s="152"/>
      <c r="BN2258" s="152"/>
      <c r="BO2258" s="152"/>
      <c r="BP2258" s="152"/>
      <c r="BQ2258" s="152"/>
      <c r="BR2258" s="152"/>
      <c r="BS2258" s="152"/>
      <c r="BT2258" s="152"/>
      <c r="BU2258" s="152"/>
      <c r="BV2258" s="152"/>
      <c r="BW2258" s="152"/>
      <c r="BX2258" s="152"/>
      <c r="BY2258" s="152"/>
      <c r="BZ2258" s="152"/>
      <c r="CA2258" s="152"/>
      <c r="CB2258" s="152"/>
      <c r="CC2258" s="152"/>
      <c r="CD2258" s="152"/>
      <c r="CE2258" s="152"/>
      <c r="CF2258" s="152"/>
      <c r="CG2258" s="152"/>
      <c r="CH2258" s="152"/>
      <c r="CI2258" s="152"/>
      <c r="CJ2258" s="152"/>
      <c r="CK2258" s="152"/>
      <c r="CL2258" s="152"/>
    </row>
    <row r="2259" spans="2:90" x14ac:dyDescent="0.4">
      <c r="B2259" s="141" t="s">
        <v>344</v>
      </c>
      <c r="D2259" t="s">
        <v>769</v>
      </c>
      <c r="E2259" s="8" t="str">
        <f t="shared" si="2878"/>
        <v>2259 UEREV - S</v>
      </c>
      <c r="G2259" t="str">
        <f>E2259</f>
        <v>2259 UEREV - S</v>
      </c>
      <c r="H2259" s="12"/>
      <c r="I2259" s="60"/>
      <c r="J2259" s="60"/>
      <c r="K2259" s="17">
        <v>30</v>
      </c>
      <c r="L2259" s="17">
        <v>30</v>
      </c>
      <c r="M2259" s="17">
        <v>30</v>
      </c>
      <c r="N2259" s="17">
        <v>30</v>
      </c>
      <c r="O2259" s="17">
        <v>30</v>
      </c>
      <c r="P2259" s="17">
        <v>30</v>
      </c>
      <c r="R2259" s="15"/>
      <c r="S2259" s="76" cm="1">
        <f t="array" ref="S2259">INDEX($K:$P,ROW(),MATCH(S$3,$K$2:$P$2,0))</f>
        <v>30</v>
      </c>
      <c r="T2259" s="76" cm="1">
        <f t="array" ref="T2259">INDEX($K:$P,ROW(),MATCH(T$3,$K$2:$P$2,0))</f>
        <v>30</v>
      </c>
      <c r="U2259" s="76" cm="1">
        <f t="array" ref="U2259">INDEX($K:$P,ROW(),MATCH(U$3,$K$2:$P$2,0))</f>
        <v>30</v>
      </c>
      <c r="V2259" s="76" cm="1">
        <f t="array" ref="V2259">INDEX($K:$P,ROW(),MATCH(V$3,$K$2:$P$2,0))</f>
        <v>30</v>
      </c>
      <c r="W2259" s="76" cm="1">
        <f t="array" ref="W2259">INDEX($K:$P,ROW(),MATCH(W$3,$K$2:$P$2,0))</f>
        <v>30</v>
      </c>
      <c r="X2259" s="76" cm="1">
        <f t="array" ref="X2259">INDEX($K:$P,ROW(),MATCH(X$3,$K$2:$P$2,0))</f>
        <v>30</v>
      </c>
      <c r="Y2259" s="76" cm="1">
        <f t="array" ref="Y2259">INDEX($K:$P,ROW(),MATCH(Y$3,$K$2:$P$2,0))</f>
        <v>30</v>
      </c>
      <c r="Z2259" s="76" cm="1">
        <f t="array" ref="Z2259">INDEX($K:$P,ROW(),MATCH(Z$3,$K$2:$P$2,0))</f>
        <v>30</v>
      </c>
      <c r="AA2259" s="76" cm="1">
        <f t="array" ref="AA2259">INDEX($K:$P,ROW(),MATCH(AA$3,$K$2:$P$2,0))</f>
        <v>30</v>
      </c>
      <c r="AB2259" s="76" cm="1">
        <f t="array" ref="AB2259">INDEX($K:$P,ROW(),MATCH(AB$3,$K$2:$P$2,0))</f>
        <v>30</v>
      </c>
      <c r="AC2259" s="76" cm="1">
        <f t="array" ref="AC2259">INDEX($K:$P,ROW(),MATCH(AC$3,$K$2:$P$2,0))</f>
        <v>30</v>
      </c>
      <c r="AD2259" s="76" cm="1">
        <f t="array" ref="AD2259">INDEX($K:$P,ROW(),MATCH(AD$3,$K$2:$P$2,0))</f>
        <v>30</v>
      </c>
      <c r="AE2259" s="76" cm="1">
        <f t="array" ref="AE2259">INDEX($K:$P,ROW(),MATCH(AE$3,$K$2:$P$2,0))</f>
        <v>30</v>
      </c>
      <c r="AF2259" s="76" cm="1">
        <f t="array" ref="AF2259">INDEX($K:$P,ROW(),MATCH(AF$3,$K$2:$P$2,0))</f>
        <v>30</v>
      </c>
      <c r="AG2259" s="76" cm="1">
        <f t="array" ref="AG2259">INDEX($K:$P,ROW(),MATCH(AG$3,$K$2:$P$2,0))</f>
        <v>30</v>
      </c>
      <c r="AH2259" s="76" cm="1">
        <f t="array" ref="AH2259">INDEX($K:$P,ROW(),MATCH(AH$3,$K$2:$P$2,0))</f>
        <v>30</v>
      </c>
      <c r="AI2259" s="76" cm="1">
        <f t="array" ref="AI2259">INDEX($K:$P,ROW(),MATCH(AI$3,$K$2:$P$2,0))</f>
        <v>30</v>
      </c>
      <c r="AJ2259" s="76" cm="1">
        <f t="array" ref="AJ2259">INDEX($K:$P,ROW(),MATCH(AJ$3,$K$2:$P$2,0))</f>
        <v>30</v>
      </c>
      <c r="AK2259" s="76" cm="1">
        <f t="array" ref="AK2259">INDEX($K:$P,ROW(),MATCH(AK$3,$K$2:$P$2,0))</f>
        <v>30</v>
      </c>
      <c r="AL2259" s="76" cm="1">
        <f t="array" ref="AL2259">INDEX($K:$P,ROW(),MATCH(AL$3,$K$2:$P$2,0))</f>
        <v>30</v>
      </c>
      <c r="AM2259" s="76" cm="1">
        <f t="array" ref="AM2259">INDEX($K:$P,ROW(),MATCH(AM$3,$K$2:$P$2,0))</f>
        <v>30</v>
      </c>
      <c r="AN2259" s="76" cm="1">
        <f t="array" ref="AN2259">INDEX($K:$P,ROW(),MATCH(AN$3,$K$2:$P$2,0))</f>
        <v>30</v>
      </c>
      <c r="AO2259" s="76" cm="1">
        <f t="array" ref="AO2259">INDEX($K:$P,ROW(),MATCH(AO$3,$K$2:$P$2,0))</f>
        <v>30</v>
      </c>
      <c r="AP2259" s="76" cm="1">
        <f t="array" ref="AP2259">INDEX($K:$P,ROW(),MATCH(AP$3,$K$2:$P$2,0))</f>
        <v>30</v>
      </c>
      <c r="AQ2259" s="76" cm="1">
        <f t="array" ref="AQ2259">INDEX($K:$P,ROW(),MATCH(AQ$3,$K$2:$P$2,0))</f>
        <v>30</v>
      </c>
      <c r="AR2259" s="76" cm="1">
        <f t="array" ref="AR2259">INDEX($K:$P,ROW(),MATCH(AR$3,$K$2:$P$2,0))</f>
        <v>30</v>
      </c>
      <c r="AS2259" s="76" cm="1">
        <f t="array" ref="AS2259">INDEX($K:$P,ROW(),MATCH(AS$3,$K$2:$P$2,0))</f>
        <v>30</v>
      </c>
      <c r="AT2259" s="76" cm="1">
        <f t="array" ref="AT2259">INDEX($K:$P,ROW(),MATCH(AT$3,$K$2:$P$2,0))</f>
        <v>30</v>
      </c>
      <c r="AU2259" s="76" cm="1">
        <f t="array" ref="AU2259">INDEX($K:$P,ROW(),MATCH(AU$3,$K$2:$P$2,0))</f>
        <v>30</v>
      </c>
      <c r="AV2259" s="76" cm="1">
        <f t="array" ref="AV2259">INDEX($K:$P,ROW(),MATCH(AV$3,$K$2:$P$2,0))</f>
        <v>30</v>
      </c>
      <c r="AW2259" s="76" cm="1">
        <f t="array" ref="AW2259">INDEX($K:$P,ROW(),MATCH(AW$3,$K$2:$P$2,0))</f>
        <v>30</v>
      </c>
      <c r="AX2259" s="76" cm="1">
        <f t="array" ref="AX2259">INDEX($K:$P,ROW(),MATCH(AX$3,$K$2:$P$2,0))</f>
        <v>30</v>
      </c>
      <c r="AY2259" s="76" cm="1">
        <f t="array" ref="AY2259">INDEX($K:$P,ROW(),MATCH(AY$3,$K$2:$P$2,0))</f>
        <v>30</v>
      </c>
      <c r="AZ2259" s="76" cm="1">
        <f t="array" ref="AZ2259">INDEX($K:$P,ROW(),MATCH(AZ$3,$K$2:$P$2,0))</f>
        <v>30</v>
      </c>
      <c r="BA2259" s="76" cm="1">
        <f t="array" ref="BA2259">INDEX($K:$P,ROW(),MATCH(BA$3,$K$2:$P$2,0))</f>
        <v>30</v>
      </c>
      <c r="BB2259" s="76" cm="1">
        <f t="array" ref="BB2259">INDEX($K:$P,ROW(),MATCH(BB$3,$K$2:$P$2,0))</f>
        <v>30</v>
      </c>
      <c r="BC2259" s="76" cm="1">
        <f t="array" ref="BC2259">INDEX($K:$P,ROW(),MATCH(BC$3,$K$2:$P$2,0))</f>
        <v>30</v>
      </c>
      <c r="BD2259" s="76" cm="1">
        <f t="array" ref="BD2259">INDEX($K:$P,ROW(),MATCH(BD$3,$K$2:$P$2,0))</f>
        <v>30</v>
      </c>
      <c r="BE2259" s="76" cm="1">
        <f t="array" ref="BE2259">INDEX($K:$P,ROW(),MATCH(BE$3,$K$2:$P$2,0))</f>
        <v>30</v>
      </c>
      <c r="BF2259" s="76" cm="1">
        <f t="array" ref="BF2259">INDEX($K:$P,ROW(),MATCH(BF$3,$K$2:$P$2,0))</f>
        <v>30</v>
      </c>
      <c r="BG2259" s="76" cm="1">
        <f t="array" ref="BG2259">INDEX($K:$P,ROW(),MATCH(BG$3,$K$2:$P$2,0))</f>
        <v>30</v>
      </c>
      <c r="BH2259" s="76" cm="1">
        <f t="array" ref="BH2259">INDEX($K:$P,ROW(),MATCH(BH$3,$K$2:$P$2,0))</f>
        <v>30</v>
      </c>
      <c r="BI2259" s="76" cm="1">
        <f t="array" ref="BI2259">INDEX($K:$P,ROW(),MATCH(BI$3,$K$2:$P$2,0))</f>
        <v>30</v>
      </c>
      <c r="BJ2259" s="76" cm="1">
        <f t="array" ref="BJ2259">INDEX($K:$P,ROW(),MATCH(BJ$3,$K$2:$P$2,0))</f>
        <v>30</v>
      </c>
      <c r="BK2259" s="76" cm="1">
        <f t="array" ref="BK2259">INDEX($K:$P,ROW(),MATCH(BK$3,$K$2:$P$2,0))</f>
        <v>30</v>
      </c>
      <c r="BL2259" s="76" cm="1">
        <f t="array" ref="BL2259">INDEX($K:$P,ROW(),MATCH(BL$3,$K$2:$P$2,0))</f>
        <v>30</v>
      </c>
      <c r="BM2259" s="76" cm="1">
        <f t="array" ref="BM2259">INDEX($K:$P,ROW(),MATCH(BM$3,$K$2:$P$2,0))</f>
        <v>30</v>
      </c>
      <c r="BN2259" s="76" cm="1">
        <f t="array" ref="BN2259">INDEX($K:$P,ROW(),MATCH(BN$3,$K$2:$P$2,0))</f>
        <v>30</v>
      </c>
      <c r="BO2259" s="76" cm="1">
        <f t="array" ref="BO2259">INDEX($K:$P,ROW(),MATCH(BO$3,$K$2:$P$2,0))</f>
        <v>30</v>
      </c>
      <c r="BP2259" s="76" cm="1">
        <f t="array" ref="BP2259">INDEX($K:$P,ROW(),MATCH(BP$3,$K$2:$P$2,0))</f>
        <v>30</v>
      </c>
      <c r="BQ2259" s="76" cm="1">
        <f t="array" ref="BQ2259">INDEX($K:$P,ROW(),MATCH(BQ$3,$K$2:$P$2,0))</f>
        <v>30</v>
      </c>
      <c r="BR2259" s="76" cm="1">
        <f t="array" ref="BR2259">INDEX($K:$P,ROW(),MATCH(BR$3,$K$2:$P$2,0))</f>
        <v>30</v>
      </c>
      <c r="BS2259" s="76" cm="1">
        <f t="array" ref="BS2259">INDEX($K:$P,ROW(),MATCH(BS$3,$K$2:$P$2,0))</f>
        <v>30</v>
      </c>
      <c r="BT2259" s="76" cm="1">
        <f t="array" ref="BT2259">INDEX($K:$P,ROW(),MATCH(BT$3,$K$2:$P$2,0))</f>
        <v>30</v>
      </c>
      <c r="BU2259" s="76" cm="1">
        <f t="array" ref="BU2259">INDEX($K:$P,ROW(),MATCH(BU$3,$K$2:$P$2,0))</f>
        <v>30</v>
      </c>
      <c r="BV2259" s="76" cm="1">
        <f t="array" ref="BV2259">INDEX($K:$P,ROW(),MATCH(BV$3,$K$2:$P$2,0))</f>
        <v>30</v>
      </c>
      <c r="BW2259" s="76" cm="1">
        <f t="array" ref="BW2259">INDEX($K:$P,ROW(),MATCH(BW$3,$K$2:$P$2,0))</f>
        <v>30</v>
      </c>
      <c r="BX2259" s="76" cm="1">
        <f t="array" ref="BX2259">INDEX($K:$P,ROW(),MATCH(BX$3,$K$2:$P$2,0))</f>
        <v>30</v>
      </c>
      <c r="BY2259" s="76" cm="1">
        <f t="array" ref="BY2259">INDEX($K:$P,ROW(),MATCH(BY$3,$K$2:$P$2,0))</f>
        <v>30</v>
      </c>
      <c r="BZ2259" s="76" cm="1">
        <f t="array" ref="BZ2259">INDEX($K:$P,ROW(),MATCH(BZ$3,$K$2:$P$2,0))</f>
        <v>30</v>
      </c>
      <c r="CA2259" s="76" cm="1">
        <f t="array" ref="CA2259">INDEX($K:$P,ROW(),MATCH(CA$3,$K$2:$P$2,0))</f>
        <v>30</v>
      </c>
      <c r="CB2259" s="76" cm="1">
        <f t="array" ref="CB2259">INDEX($K:$P,ROW(),MATCH(CB$3,$K$2:$P$2,0))</f>
        <v>30</v>
      </c>
      <c r="CC2259" s="76" cm="1">
        <f t="array" ref="CC2259">INDEX($K:$P,ROW(),MATCH(CC$3,$K$2:$P$2,0))</f>
        <v>30</v>
      </c>
      <c r="CD2259" s="76" cm="1">
        <f t="array" ref="CD2259">INDEX($K:$P,ROW(),MATCH(CD$3,$K$2:$P$2,0))</f>
        <v>30</v>
      </c>
      <c r="CE2259" s="76" cm="1">
        <f t="array" ref="CE2259">INDEX($K:$P,ROW(),MATCH(CE$3,$K$2:$P$2,0))</f>
        <v>30</v>
      </c>
      <c r="CF2259" s="76" cm="1">
        <f t="array" ref="CF2259">INDEX($K:$P,ROW(),MATCH(CF$3,$K$2:$P$2,0))</f>
        <v>30</v>
      </c>
      <c r="CG2259" s="76" cm="1">
        <f t="array" ref="CG2259">INDEX($K:$P,ROW(),MATCH(CG$3,$K$2:$P$2,0))</f>
        <v>30</v>
      </c>
      <c r="CH2259" s="76" cm="1">
        <f t="array" ref="CH2259">INDEX($K:$P,ROW(),MATCH(CH$3,$K$2:$P$2,0))</f>
        <v>30</v>
      </c>
      <c r="CI2259" s="76" cm="1">
        <f t="array" ref="CI2259">INDEX($K:$P,ROW(),MATCH(CI$3,$K$2:$P$2,0))</f>
        <v>30</v>
      </c>
      <c r="CJ2259" s="76" cm="1">
        <f t="array" ref="CJ2259">INDEX($K:$P,ROW(),MATCH(CJ$3,$K$2:$P$2,0))</f>
        <v>30</v>
      </c>
      <c r="CK2259" s="76" cm="1">
        <f t="array" ref="CK2259">INDEX($K:$P,ROW(),MATCH(CK$3,$K$2:$P$2,0))</f>
        <v>30</v>
      </c>
      <c r="CL2259" s="76" cm="1">
        <f t="array" ref="CL2259">INDEX($K:$P,ROW(),MATCH(CL$3,$K$2:$P$2,0))</f>
        <v>30</v>
      </c>
    </row>
    <row r="2260" spans="2:90" x14ac:dyDescent="0.4">
      <c r="B2260" s="123" t="str">
        <f>"Unearned revenue - "&amp;B2264</f>
        <v>Unearned revenue - (Primary label)</v>
      </c>
      <c r="C2260" t="s">
        <v>232</v>
      </c>
      <c r="D2260" t="s">
        <v>769</v>
      </c>
      <c r="E2260" s="8" t="str">
        <f t="shared" si="2878"/>
        <v>2260 UEREV - S</v>
      </c>
      <c r="H2260" s="27"/>
      <c r="I2260" s="78"/>
      <c r="J2260" s="78"/>
      <c r="K2260" s="115">
        <f t="shared" ref="K2260:P2260" ca="1" si="2879">SUMIF($4:$4,K$2,2260:2260)</f>
        <v>10000</v>
      </c>
      <c r="L2260" s="115">
        <f t="shared" ca="1" si="2879"/>
        <v>10000</v>
      </c>
      <c r="M2260" s="115">
        <f t="shared" ca="1" si="2879"/>
        <v>10000</v>
      </c>
      <c r="N2260" s="115">
        <f t="shared" ca="1" si="2879"/>
        <v>10000</v>
      </c>
      <c r="O2260" s="115">
        <f t="shared" ca="1" si="2879"/>
        <v>10000</v>
      </c>
      <c r="P2260" s="115">
        <f t="shared" ca="1" si="2879"/>
        <v>10000</v>
      </c>
      <c r="R2260" s="33"/>
      <c r="S2260" s="144" cm="1">
        <f t="array" aca="1" ref="S2260" ca="1">MIN(S2259/30*INDIRECT(S2251),R2260+INDIRECT(S2251))</f>
        <v>10000</v>
      </c>
      <c r="T2260" s="144" cm="1">
        <f t="array" aca="1" ref="T2260" ca="1">MIN(T2259/30*INDIRECT(T2251),S2260+INDIRECT(T2251))</f>
        <v>10000</v>
      </c>
      <c r="U2260" s="144" cm="1">
        <f t="array" aca="1" ref="U2260" ca="1">MIN(U2259/30*INDIRECT(U2251),T2260+INDIRECT(U2251))</f>
        <v>10000</v>
      </c>
      <c r="V2260" s="144" cm="1">
        <f t="array" aca="1" ref="V2260" ca="1">MIN(V2259/30*INDIRECT(V2251),U2260+INDIRECT(V2251))</f>
        <v>10000</v>
      </c>
      <c r="W2260" s="144" cm="1">
        <f t="array" aca="1" ref="W2260" ca="1">MIN(W2259/30*INDIRECT(W2251),V2260+INDIRECT(W2251))</f>
        <v>10000</v>
      </c>
      <c r="X2260" s="144" cm="1">
        <f t="array" aca="1" ref="X2260" ca="1">MIN(X2259/30*INDIRECT(X2251),W2260+INDIRECT(X2251))</f>
        <v>10000</v>
      </c>
      <c r="Y2260" s="144" cm="1">
        <f t="array" aca="1" ref="Y2260" ca="1">MIN(Y2259/30*INDIRECT(Y2251),X2260+INDIRECT(Y2251))</f>
        <v>10000</v>
      </c>
      <c r="Z2260" s="144" cm="1">
        <f t="array" aca="1" ref="Z2260" ca="1">MIN(Z2259/30*INDIRECT(Z2251),Y2260+INDIRECT(Z2251))</f>
        <v>10000</v>
      </c>
      <c r="AA2260" s="144" cm="1">
        <f t="array" aca="1" ref="AA2260" ca="1">MIN(AA2259/30*INDIRECT(AA2251),Z2260+INDIRECT(AA2251))</f>
        <v>10000</v>
      </c>
      <c r="AB2260" s="144" cm="1">
        <f t="array" aca="1" ref="AB2260" ca="1">MIN(AB2259/30*INDIRECT(AB2251),AA2260+INDIRECT(AB2251))</f>
        <v>10000</v>
      </c>
      <c r="AC2260" s="144" cm="1">
        <f t="array" aca="1" ref="AC2260" ca="1">MIN(AC2259/30*INDIRECT(AC2251),AB2260+INDIRECT(AC2251))</f>
        <v>10000</v>
      </c>
      <c r="AD2260" s="144" cm="1">
        <f t="array" aca="1" ref="AD2260" ca="1">MIN(AD2259/30*INDIRECT(AD2251),AC2260+INDIRECT(AD2251))</f>
        <v>10000</v>
      </c>
      <c r="AE2260" s="144" cm="1">
        <f t="array" aca="1" ref="AE2260" ca="1">MIN(AE2259/30*INDIRECT(AE2251),AD2260+INDIRECT(AE2251))</f>
        <v>10000</v>
      </c>
      <c r="AF2260" s="144" cm="1">
        <f t="array" aca="1" ref="AF2260" ca="1">MIN(AF2259/30*INDIRECT(AF2251),AE2260+INDIRECT(AF2251))</f>
        <v>10000</v>
      </c>
      <c r="AG2260" s="144" cm="1">
        <f t="array" aca="1" ref="AG2260" ca="1">MIN(AG2259/30*INDIRECT(AG2251),AF2260+INDIRECT(AG2251))</f>
        <v>10000</v>
      </c>
      <c r="AH2260" s="144" cm="1">
        <f t="array" aca="1" ref="AH2260" ca="1">MIN(AH2259/30*INDIRECT(AH2251),AG2260+INDIRECT(AH2251))</f>
        <v>10000</v>
      </c>
      <c r="AI2260" s="144" cm="1">
        <f t="array" aca="1" ref="AI2260" ca="1">MIN(AI2259/30*INDIRECT(AI2251),AH2260+INDIRECT(AI2251))</f>
        <v>10000</v>
      </c>
      <c r="AJ2260" s="144" cm="1">
        <f t="array" aca="1" ref="AJ2260" ca="1">MIN(AJ2259/30*INDIRECT(AJ2251),AI2260+INDIRECT(AJ2251))</f>
        <v>10000</v>
      </c>
      <c r="AK2260" s="144" cm="1">
        <f t="array" aca="1" ref="AK2260" ca="1">MIN(AK2259/30*INDIRECT(AK2251),AJ2260+INDIRECT(AK2251))</f>
        <v>10000</v>
      </c>
      <c r="AL2260" s="144" cm="1">
        <f t="array" aca="1" ref="AL2260" ca="1">MIN(AL2259/30*INDIRECT(AL2251),AK2260+INDIRECT(AL2251))</f>
        <v>10000</v>
      </c>
      <c r="AM2260" s="144" cm="1">
        <f t="array" aca="1" ref="AM2260" ca="1">MIN(AM2259/30*INDIRECT(AM2251),AL2260+INDIRECT(AM2251))</f>
        <v>10000</v>
      </c>
      <c r="AN2260" s="144" cm="1">
        <f t="array" aca="1" ref="AN2260" ca="1">MIN(AN2259/30*INDIRECT(AN2251),AM2260+INDIRECT(AN2251))</f>
        <v>10000</v>
      </c>
      <c r="AO2260" s="144" cm="1">
        <f t="array" aca="1" ref="AO2260" ca="1">MIN(AO2259/30*INDIRECT(AO2251),AN2260+INDIRECT(AO2251))</f>
        <v>10000</v>
      </c>
      <c r="AP2260" s="144" cm="1">
        <f t="array" aca="1" ref="AP2260" ca="1">MIN(AP2259/30*INDIRECT(AP2251),AO2260+INDIRECT(AP2251))</f>
        <v>10000</v>
      </c>
      <c r="AQ2260" s="144" cm="1">
        <f t="array" aca="1" ref="AQ2260" ca="1">MIN(AQ2259/30*INDIRECT(AQ2251),AP2260+INDIRECT(AQ2251))</f>
        <v>10000</v>
      </c>
      <c r="AR2260" s="144" cm="1">
        <f t="array" aca="1" ref="AR2260" ca="1">MIN(AR2259/30*INDIRECT(AR2251),AQ2260+INDIRECT(AR2251))</f>
        <v>10000</v>
      </c>
      <c r="AS2260" s="144" cm="1">
        <f t="array" aca="1" ref="AS2260" ca="1">MIN(AS2259/30*INDIRECT(AS2251),AR2260+INDIRECT(AS2251))</f>
        <v>10000</v>
      </c>
      <c r="AT2260" s="144" cm="1">
        <f t="array" aca="1" ref="AT2260" ca="1">MIN(AT2259/30*INDIRECT(AT2251),AS2260+INDIRECT(AT2251))</f>
        <v>10000</v>
      </c>
      <c r="AU2260" s="144" cm="1">
        <f t="array" aca="1" ref="AU2260" ca="1">MIN(AU2259/30*INDIRECT(AU2251),AT2260+INDIRECT(AU2251))</f>
        <v>10000</v>
      </c>
      <c r="AV2260" s="144" cm="1">
        <f t="array" aca="1" ref="AV2260" ca="1">MIN(AV2259/30*INDIRECT(AV2251),AU2260+INDIRECT(AV2251))</f>
        <v>10000</v>
      </c>
      <c r="AW2260" s="144" cm="1">
        <f t="array" aca="1" ref="AW2260" ca="1">MIN(AW2259/30*INDIRECT(AW2251),AV2260+INDIRECT(AW2251))</f>
        <v>10000</v>
      </c>
      <c r="AX2260" s="144" cm="1">
        <f t="array" aca="1" ref="AX2260" ca="1">MIN(AX2259/30*INDIRECT(AX2251),AW2260+INDIRECT(AX2251))</f>
        <v>10000</v>
      </c>
      <c r="AY2260" s="144" cm="1">
        <f t="array" aca="1" ref="AY2260" ca="1">MIN(AY2259/30*INDIRECT(AY2251),AX2260+INDIRECT(AY2251))</f>
        <v>10000</v>
      </c>
      <c r="AZ2260" s="144" cm="1">
        <f t="array" aca="1" ref="AZ2260" ca="1">MIN(AZ2259/30*INDIRECT(AZ2251),AY2260+INDIRECT(AZ2251))</f>
        <v>10000</v>
      </c>
      <c r="BA2260" s="144" cm="1">
        <f t="array" aca="1" ref="BA2260" ca="1">MIN(BA2259/30*INDIRECT(BA2251),AZ2260+INDIRECT(BA2251))</f>
        <v>10000</v>
      </c>
      <c r="BB2260" s="144" cm="1">
        <f t="array" aca="1" ref="BB2260" ca="1">MIN(BB2259/30*INDIRECT(BB2251),BA2260+INDIRECT(BB2251))</f>
        <v>10000</v>
      </c>
      <c r="BC2260" s="144" cm="1">
        <f t="array" aca="1" ref="BC2260" ca="1">MIN(BC2259/30*INDIRECT(BC2251),BB2260+INDIRECT(BC2251))</f>
        <v>10000</v>
      </c>
      <c r="BD2260" s="144" cm="1">
        <f t="array" aca="1" ref="BD2260" ca="1">MIN(BD2259/30*INDIRECT(BD2251),BC2260+INDIRECT(BD2251))</f>
        <v>10000</v>
      </c>
      <c r="BE2260" s="144" cm="1">
        <f t="array" aca="1" ref="BE2260" ca="1">MIN(BE2259/30*INDIRECT(BE2251),BD2260+INDIRECT(BE2251))</f>
        <v>10000</v>
      </c>
      <c r="BF2260" s="144" cm="1">
        <f t="array" aca="1" ref="BF2260" ca="1">MIN(BF2259/30*INDIRECT(BF2251),BE2260+INDIRECT(BF2251))</f>
        <v>10000</v>
      </c>
      <c r="BG2260" s="144" cm="1">
        <f t="array" aca="1" ref="BG2260" ca="1">MIN(BG2259/30*INDIRECT(BG2251),BF2260+INDIRECT(BG2251))</f>
        <v>10000</v>
      </c>
      <c r="BH2260" s="144" cm="1">
        <f t="array" aca="1" ref="BH2260" ca="1">MIN(BH2259/30*INDIRECT(BH2251),BG2260+INDIRECT(BH2251))</f>
        <v>10000</v>
      </c>
      <c r="BI2260" s="144" cm="1">
        <f t="array" aca="1" ref="BI2260" ca="1">MIN(BI2259/30*INDIRECT(BI2251),BH2260+INDIRECT(BI2251))</f>
        <v>10000</v>
      </c>
      <c r="BJ2260" s="144" cm="1">
        <f t="array" aca="1" ref="BJ2260" ca="1">MIN(BJ2259/30*INDIRECT(BJ2251),BI2260+INDIRECT(BJ2251))</f>
        <v>10000</v>
      </c>
      <c r="BK2260" s="144" cm="1">
        <f t="array" aca="1" ref="BK2260" ca="1">MIN(BK2259/30*INDIRECT(BK2251),BJ2260+INDIRECT(BK2251))</f>
        <v>10000</v>
      </c>
      <c r="BL2260" s="144" cm="1">
        <f t="array" aca="1" ref="BL2260" ca="1">MIN(BL2259/30*INDIRECT(BL2251),BK2260+INDIRECT(BL2251))</f>
        <v>10000</v>
      </c>
      <c r="BM2260" s="144" cm="1">
        <f t="array" aca="1" ref="BM2260" ca="1">MIN(BM2259/30*INDIRECT(BM2251),BL2260+INDIRECT(BM2251))</f>
        <v>10000</v>
      </c>
      <c r="BN2260" s="144" cm="1">
        <f t="array" aca="1" ref="BN2260" ca="1">MIN(BN2259/30*INDIRECT(BN2251),BM2260+INDIRECT(BN2251))</f>
        <v>10000</v>
      </c>
      <c r="BO2260" s="144" cm="1">
        <f t="array" aca="1" ref="BO2260" ca="1">MIN(BO2259/30*INDIRECT(BO2251),BN2260+INDIRECT(BO2251))</f>
        <v>10000</v>
      </c>
      <c r="BP2260" s="144" cm="1">
        <f t="array" aca="1" ref="BP2260" ca="1">MIN(BP2259/30*INDIRECT(BP2251),BO2260+INDIRECT(BP2251))</f>
        <v>10000</v>
      </c>
      <c r="BQ2260" s="144" cm="1">
        <f t="array" aca="1" ref="BQ2260" ca="1">MIN(BQ2259/30*INDIRECT(BQ2251),BP2260+INDIRECT(BQ2251))</f>
        <v>10000</v>
      </c>
      <c r="BR2260" s="144" cm="1">
        <f t="array" aca="1" ref="BR2260" ca="1">MIN(BR2259/30*INDIRECT(BR2251),BQ2260+INDIRECT(BR2251))</f>
        <v>10000</v>
      </c>
      <c r="BS2260" s="144" cm="1">
        <f t="array" aca="1" ref="BS2260" ca="1">MIN(BS2259/30*INDIRECT(BS2251),BR2260+INDIRECT(BS2251))</f>
        <v>10000</v>
      </c>
      <c r="BT2260" s="144" cm="1">
        <f t="array" aca="1" ref="BT2260" ca="1">MIN(BT2259/30*INDIRECT(BT2251),BS2260+INDIRECT(BT2251))</f>
        <v>10000</v>
      </c>
      <c r="BU2260" s="144" cm="1">
        <f t="array" aca="1" ref="BU2260" ca="1">MIN(BU2259/30*INDIRECT(BU2251),BT2260+INDIRECT(BU2251))</f>
        <v>10000</v>
      </c>
      <c r="BV2260" s="144" cm="1">
        <f t="array" aca="1" ref="BV2260" ca="1">MIN(BV2259/30*INDIRECT(BV2251),BU2260+INDIRECT(BV2251))</f>
        <v>10000</v>
      </c>
      <c r="BW2260" s="144" cm="1">
        <f t="array" aca="1" ref="BW2260" ca="1">MIN(BW2259/30*INDIRECT(BW2251),BV2260+INDIRECT(BW2251))</f>
        <v>10000</v>
      </c>
      <c r="BX2260" s="144" cm="1">
        <f t="array" aca="1" ref="BX2260" ca="1">MIN(BX2259/30*INDIRECT(BX2251),BW2260+INDIRECT(BX2251))</f>
        <v>10000</v>
      </c>
      <c r="BY2260" s="144" cm="1">
        <f t="array" aca="1" ref="BY2260" ca="1">MIN(BY2259/30*INDIRECT(BY2251),BX2260+INDIRECT(BY2251))</f>
        <v>10000</v>
      </c>
      <c r="BZ2260" s="144" cm="1">
        <f t="array" aca="1" ref="BZ2260" ca="1">MIN(BZ2259/30*INDIRECT(BZ2251),BY2260+INDIRECT(BZ2251))</f>
        <v>10000</v>
      </c>
      <c r="CA2260" s="144" cm="1">
        <f t="array" aca="1" ref="CA2260" ca="1">MIN(CA2259/30*INDIRECT(CA2251),BZ2260+INDIRECT(CA2251))</f>
        <v>10000</v>
      </c>
      <c r="CB2260" s="144" cm="1">
        <f t="array" aca="1" ref="CB2260" ca="1">MIN(CB2259/30*INDIRECT(CB2251),CA2260+INDIRECT(CB2251))</f>
        <v>10000</v>
      </c>
      <c r="CC2260" s="144" cm="1">
        <f t="array" aca="1" ref="CC2260" ca="1">MIN(CC2259/30*INDIRECT(CC2251),CB2260+INDIRECT(CC2251))</f>
        <v>10000</v>
      </c>
      <c r="CD2260" s="144" cm="1">
        <f t="array" aca="1" ref="CD2260" ca="1">MIN(CD2259/30*INDIRECT(CD2251),CC2260+INDIRECT(CD2251))</f>
        <v>10000</v>
      </c>
      <c r="CE2260" s="144" cm="1">
        <f t="array" aca="1" ref="CE2260" ca="1">MIN(CE2259/30*INDIRECT(CE2251),CD2260+INDIRECT(CE2251))</f>
        <v>10000</v>
      </c>
      <c r="CF2260" s="144" cm="1">
        <f t="array" aca="1" ref="CF2260" ca="1">MIN(CF2259/30*INDIRECT(CF2251),CE2260+INDIRECT(CF2251))</f>
        <v>10000</v>
      </c>
      <c r="CG2260" s="144" cm="1">
        <f t="array" aca="1" ref="CG2260" ca="1">MIN(CG2259/30*INDIRECT(CG2251),CF2260+INDIRECT(CG2251))</f>
        <v>10000</v>
      </c>
      <c r="CH2260" s="144" cm="1">
        <f t="array" aca="1" ref="CH2260" ca="1">MIN(CH2259/30*INDIRECT(CH2251),CG2260+INDIRECT(CH2251))</f>
        <v>10000</v>
      </c>
      <c r="CI2260" s="144" cm="1">
        <f t="array" aca="1" ref="CI2260" ca="1">MIN(CI2259/30*INDIRECT(CI2251),CH2260+INDIRECT(CI2251))</f>
        <v>10000</v>
      </c>
      <c r="CJ2260" s="144" cm="1">
        <f t="array" aca="1" ref="CJ2260" ca="1">MIN(CJ2259/30*INDIRECT(CJ2251),CI2260+INDIRECT(CJ2251))</f>
        <v>10000</v>
      </c>
      <c r="CK2260" s="144" cm="1">
        <f t="array" aca="1" ref="CK2260" ca="1">MIN(CK2259/30*INDIRECT(CK2251),CJ2260+INDIRECT(CK2251))</f>
        <v>10000</v>
      </c>
      <c r="CL2260" s="144" cm="1">
        <f t="array" aca="1" ref="CL2260" ca="1">MIN(CL2259/30*INDIRECT(CL2251),CK2260+INDIRECT(CL2251))</f>
        <v>10000</v>
      </c>
    </row>
    <row r="2261" spans="2:90" x14ac:dyDescent="0.4">
      <c r="B2261" s="9"/>
      <c r="D2261" t="s">
        <v>769</v>
      </c>
      <c r="E2261" s="8" t="str">
        <f t="shared" si="2878"/>
        <v>2261 UEREV - S</v>
      </c>
      <c r="H2261" s="27"/>
      <c r="I2261" s="78"/>
      <c r="J2261" s="78"/>
      <c r="K2261" s="33"/>
      <c r="L2261" s="33"/>
      <c r="M2261" s="33"/>
      <c r="N2261" s="33"/>
      <c r="O2261" s="33"/>
      <c r="P2261" s="33"/>
      <c r="R2261" s="33"/>
      <c r="S2261" s="77"/>
      <c r="T2261" s="77"/>
      <c r="U2261" s="77"/>
      <c r="V2261" s="77"/>
      <c r="W2261" s="77"/>
      <c r="X2261" s="77"/>
      <c r="Y2261" s="77"/>
      <c r="Z2261" s="77"/>
      <c r="AA2261" s="77"/>
      <c r="AB2261" s="77"/>
      <c r="AC2261" s="77"/>
      <c r="AD2261" s="77"/>
      <c r="AE2261" s="77"/>
      <c r="AF2261" s="77"/>
      <c r="AG2261" s="77"/>
      <c r="AH2261" s="77"/>
      <c r="AI2261" s="77"/>
      <c r="AJ2261" s="77"/>
      <c r="AK2261" s="77"/>
      <c r="AL2261" s="77"/>
      <c r="AM2261" s="77"/>
      <c r="AN2261" s="77"/>
      <c r="AO2261" s="77"/>
      <c r="AP2261" s="77"/>
      <c r="AQ2261" s="77"/>
      <c r="AR2261" s="77"/>
      <c r="AS2261" s="77"/>
      <c r="AT2261" s="77"/>
      <c r="AU2261" s="77"/>
      <c r="AV2261" s="77"/>
      <c r="AW2261" s="77"/>
      <c r="AX2261" s="77"/>
      <c r="AY2261" s="77"/>
      <c r="AZ2261" s="77"/>
      <c r="BA2261" s="77"/>
      <c r="BB2261" s="77"/>
      <c r="BC2261" s="77"/>
      <c r="BD2261" s="77"/>
      <c r="BE2261" s="77"/>
      <c r="BF2261" s="77"/>
      <c r="BG2261" s="77"/>
      <c r="BH2261" s="77"/>
      <c r="BI2261" s="77"/>
      <c r="BJ2261" s="77"/>
      <c r="BK2261" s="77"/>
      <c r="BL2261" s="77"/>
      <c r="BM2261" s="77"/>
      <c r="BN2261" s="77"/>
      <c r="BO2261" s="77"/>
      <c r="BP2261" s="77"/>
      <c r="BQ2261" s="77"/>
      <c r="BR2261" s="77"/>
      <c r="BS2261" s="77"/>
      <c r="BT2261" s="77"/>
      <c r="BU2261" s="77"/>
      <c r="BV2261" s="77"/>
      <c r="BW2261" s="77"/>
      <c r="BX2261" s="77"/>
      <c r="BY2261" s="77"/>
      <c r="BZ2261" s="77"/>
      <c r="CA2261" s="77"/>
      <c r="CB2261" s="77"/>
      <c r="CC2261" s="77"/>
      <c r="CD2261" s="77"/>
      <c r="CE2261" s="77"/>
      <c r="CF2261" s="77"/>
      <c r="CG2261" s="77"/>
      <c r="CH2261" s="77"/>
      <c r="CI2261" s="77"/>
      <c r="CJ2261" s="77"/>
      <c r="CK2261" s="77"/>
      <c r="CL2261" s="77"/>
    </row>
    <row r="2262" spans="2:90" x14ac:dyDescent="0.4">
      <c r="B2262" s="123" t="str">
        <f>"Change in "&amp;B2260</f>
        <v>Change in Unearned revenue - (Primary label)</v>
      </c>
      <c r="C2262" t="s">
        <v>234</v>
      </c>
      <c r="D2262" t="s">
        <v>769</v>
      </c>
      <c r="E2262" s="8" t="str">
        <f t="shared" si="2878"/>
        <v>2262 UEREV - S</v>
      </c>
      <c r="K2262" s="33">
        <f t="shared" ref="K2262:P2262" ca="1" si="2880">SUMIF($3:$3,K$2,2262:2262)</f>
        <v>10000</v>
      </c>
      <c r="L2262" s="33">
        <f t="shared" ca="1" si="2880"/>
        <v>0</v>
      </c>
      <c r="M2262" s="33">
        <f t="shared" ca="1" si="2880"/>
        <v>0</v>
      </c>
      <c r="N2262" s="33">
        <f t="shared" ca="1" si="2880"/>
        <v>0</v>
      </c>
      <c r="O2262" s="33">
        <f t="shared" ca="1" si="2880"/>
        <v>0</v>
      </c>
      <c r="P2262" s="33">
        <f t="shared" ca="1" si="2880"/>
        <v>0</v>
      </c>
      <c r="R2262" s="33"/>
      <c r="S2262" s="77">
        <f t="shared" ref="S2262:AX2262" ca="1" si="2881">S2260-R2260</f>
        <v>10000</v>
      </c>
      <c r="T2262" s="77">
        <f t="shared" ca="1" si="2881"/>
        <v>0</v>
      </c>
      <c r="U2262" s="77">
        <f t="shared" ca="1" si="2881"/>
        <v>0</v>
      </c>
      <c r="V2262" s="77">
        <f t="shared" ca="1" si="2881"/>
        <v>0</v>
      </c>
      <c r="W2262" s="77">
        <f t="shared" ca="1" si="2881"/>
        <v>0</v>
      </c>
      <c r="X2262" s="77">
        <f t="shared" ca="1" si="2881"/>
        <v>0</v>
      </c>
      <c r="Y2262" s="77">
        <f t="shared" ca="1" si="2881"/>
        <v>0</v>
      </c>
      <c r="Z2262" s="77">
        <f t="shared" ca="1" si="2881"/>
        <v>0</v>
      </c>
      <c r="AA2262" s="77">
        <f t="shared" ca="1" si="2881"/>
        <v>0</v>
      </c>
      <c r="AB2262" s="77">
        <f t="shared" ca="1" si="2881"/>
        <v>0</v>
      </c>
      <c r="AC2262" s="77">
        <f t="shared" ca="1" si="2881"/>
        <v>0</v>
      </c>
      <c r="AD2262" s="77">
        <f t="shared" ca="1" si="2881"/>
        <v>0</v>
      </c>
      <c r="AE2262" s="77">
        <f t="shared" ca="1" si="2881"/>
        <v>0</v>
      </c>
      <c r="AF2262" s="77">
        <f t="shared" ca="1" si="2881"/>
        <v>0</v>
      </c>
      <c r="AG2262" s="77">
        <f t="shared" ca="1" si="2881"/>
        <v>0</v>
      </c>
      <c r="AH2262" s="77">
        <f t="shared" ca="1" si="2881"/>
        <v>0</v>
      </c>
      <c r="AI2262" s="77">
        <f t="shared" ca="1" si="2881"/>
        <v>0</v>
      </c>
      <c r="AJ2262" s="77">
        <f t="shared" ca="1" si="2881"/>
        <v>0</v>
      </c>
      <c r="AK2262" s="77">
        <f t="shared" ca="1" si="2881"/>
        <v>0</v>
      </c>
      <c r="AL2262" s="77">
        <f t="shared" ca="1" si="2881"/>
        <v>0</v>
      </c>
      <c r="AM2262" s="77">
        <f t="shared" ca="1" si="2881"/>
        <v>0</v>
      </c>
      <c r="AN2262" s="77">
        <f t="shared" ca="1" si="2881"/>
        <v>0</v>
      </c>
      <c r="AO2262" s="77">
        <f t="shared" ca="1" si="2881"/>
        <v>0</v>
      </c>
      <c r="AP2262" s="77">
        <f t="shared" ca="1" si="2881"/>
        <v>0</v>
      </c>
      <c r="AQ2262" s="77">
        <f t="shared" ca="1" si="2881"/>
        <v>0</v>
      </c>
      <c r="AR2262" s="77">
        <f t="shared" ca="1" si="2881"/>
        <v>0</v>
      </c>
      <c r="AS2262" s="77">
        <f t="shared" ca="1" si="2881"/>
        <v>0</v>
      </c>
      <c r="AT2262" s="77">
        <f t="shared" ca="1" si="2881"/>
        <v>0</v>
      </c>
      <c r="AU2262" s="77">
        <f t="shared" ca="1" si="2881"/>
        <v>0</v>
      </c>
      <c r="AV2262" s="77">
        <f t="shared" ca="1" si="2881"/>
        <v>0</v>
      </c>
      <c r="AW2262" s="77">
        <f t="shared" ca="1" si="2881"/>
        <v>0</v>
      </c>
      <c r="AX2262" s="77">
        <f t="shared" ca="1" si="2881"/>
        <v>0</v>
      </c>
      <c r="AY2262" s="77">
        <f t="shared" ref="AY2262:CD2262" ca="1" si="2882">AY2260-AX2260</f>
        <v>0</v>
      </c>
      <c r="AZ2262" s="77">
        <f t="shared" ca="1" si="2882"/>
        <v>0</v>
      </c>
      <c r="BA2262" s="77">
        <f t="shared" ca="1" si="2882"/>
        <v>0</v>
      </c>
      <c r="BB2262" s="77">
        <f t="shared" ca="1" si="2882"/>
        <v>0</v>
      </c>
      <c r="BC2262" s="77">
        <f t="shared" ca="1" si="2882"/>
        <v>0</v>
      </c>
      <c r="BD2262" s="77">
        <f t="shared" ca="1" si="2882"/>
        <v>0</v>
      </c>
      <c r="BE2262" s="77">
        <f t="shared" ca="1" si="2882"/>
        <v>0</v>
      </c>
      <c r="BF2262" s="77">
        <f t="shared" ca="1" si="2882"/>
        <v>0</v>
      </c>
      <c r="BG2262" s="77">
        <f t="shared" ca="1" si="2882"/>
        <v>0</v>
      </c>
      <c r="BH2262" s="77">
        <f t="shared" ca="1" si="2882"/>
        <v>0</v>
      </c>
      <c r="BI2262" s="77">
        <f t="shared" ca="1" si="2882"/>
        <v>0</v>
      </c>
      <c r="BJ2262" s="77">
        <f t="shared" ca="1" si="2882"/>
        <v>0</v>
      </c>
      <c r="BK2262" s="77">
        <f t="shared" ca="1" si="2882"/>
        <v>0</v>
      </c>
      <c r="BL2262" s="77">
        <f t="shared" ca="1" si="2882"/>
        <v>0</v>
      </c>
      <c r="BM2262" s="77">
        <f t="shared" ca="1" si="2882"/>
        <v>0</v>
      </c>
      <c r="BN2262" s="77">
        <f t="shared" ca="1" si="2882"/>
        <v>0</v>
      </c>
      <c r="BO2262" s="77">
        <f t="shared" ca="1" si="2882"/>
        <v>0</v>
      </c>
      <c r="BP2262" s="77">
        <f t="shared" ca="1" si="2882"/>
        <v>0</v>
      </c>
      <c r="BQ2262" s="77">
        <f t="shared" ca="1" si="2882"/>
        <v>0</v>
      </c>
      <c r="BR2262" s="77">
        <f t="shared" ca="1" si="2882"/>
        <v>0</v>
      </c>
      <c r="BS2262" s="77">
        <f t="shared" ca="1" si="2882"/>
        <v>0</v>
      </c>
      <c r="BT2262" s="77">
        <f t="shared" ca="1" si="2882"/>
        <v>0</v>
      </c>
      <c r="BU2262" s="77">
        <f t="shared" ca="1" si="2882"/>
        <v>0</v>
      </c>
      <c r="BV2262" s="77">
        <f t="shared" ca="1" si="2882"/>
        <v>0</v>
      </c>
      <c r="BW2262" s="77">
        <f t="shared" ca="1" si="2882"/>
        <v>0</v>
      </c>
      <c r="BX2262" s="77">
        <f t="shared" ca="1" si="2882"/>
        <v>0</v>
      </c>
      <c r="BY2262" s="77">
        <f t="shared" ca="1" si="2882"/>
        <v>0</v>
      </c>
      <c r="BZ2262" s="77">
        <f t="shared" ca="1" si="2882"/>
        <v>0</v>
      </c>
      <c r="CA2262" s="77">
        <f t="shared" ca="1" si="2882"/>
        <v>0</v>
      </c>
      <c r="CB2262" s="77">
        <f t="shared" ca="1" si="2882"/>
        <v>0</v>
      </c>
      <c r="CC2262" s="77">
        <f t="shared" ca="1" si="2882"/>
        <v>0</v>
      </c>
      <c r="CD2262" s="77">
        <f t="shared" ca="1" si="2882"/>
        <v>0</v>
      </c>
      <c r="CE2262" s="77">
        <f t="shared" ref="CE2262:CL2262" ca="1" si="2883">CE2260-CD2260</f>
        <v>0</v>
      </c>
      <c r="CF2262" s="77">
        <f t="shared" ca="1" si="2883"/>
        <v>0</v>
      </c>
      <c r="CG2262" s="77">
        <f t="shared" ca="1" si="2883"/>
        <v>0</v>
      </c>
      <c r="CH2262" s="77">
        <f t="shared" ca="1" si="2883"/>
        <v>0</v>
      </c>
      <c r="CI2262" s="77">
        <f t="shared" ca="1" si="2883"/>
        <v>0</v>
      </c>
      <c r="CJ2262" s="77">
        <f t="shared" ca="1" si="2883"/>
        <v>0</v>
      </c>
      <c r="CK2262" s="77">
        <f t="shared" ca="1" si="2883"/>
        <v>0</v>
      </c>
      <c r="CL2262" s="77">
        <f t="shared" ca="1" si="2883"/>
        <v>0</v>
      </c>
    </row>
    <row r="2263" spans="2:90" x14ac:dyDescent="0.4">
      <c r="D2263" t="s">
        <v>769</v>
      </c>
      <c r="E2263" s="8" t="str">
        <f t="shared" si="2878"/>
        <v>2263 UEREV - S</v>
      </c>
      <c r="G2263" t="s">
        <v>244</v>
      </c>
      <c r="K2263" s="53"/>
      <c r="L2263" s="53"/>
      <c r="M2263" s="53"/>
      <c r="N2263" s="53"/>
      <c r="O2263" s="53"/>
      <c r="P2263" s="53"/>
      <c r="R2263" s="24"/>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row>
    <row r="2264" spans="2:90" x14ac:dyDescent="0.4">
      <c r="B2264" s="8" t="str">
        <f>B2249</f>
        <v>(Primary label)</v>
      </c>
      <c r="D2264" t="s">
        <v>769</v>
      </c>
      <c r="E2264" s="8" t="str">
        <f>ROW()&amp;" "&amp;D2264</f>
        <v>2264 UEREV - S</v>
      </c>
      <c r="G2264" t="s">
        <v>332</v>
      </c>
      <c r="S2264" s="72"/>
      <c r="T2264" s="72"/>
      <c r="U2264" s="72"/>
      <c r="V2264" s="72"/>
      <c r="W2264" s="72"/>
      <c r="X2264" s="72"/>
      <c r="Y2264" s="72"/>
      <c r="Z2264" s="72"/>
      <c r="AA2264" s="72"/>
      <c r="AB2264" s="72"/>
      <c r="AC2264" s="72"/>
      <c r="AD2264" s="72"/>
      <c r="AE2264" s="72"/>
      <c r="AF2264" s="72"/>
      <c r="AG2264" s="72"/>
      <c r="AH2264" s="72"/>
      <c r="AI2264" s="72"/>
      <c r="AJ2264" s="72"/>
      <c r="AK2264" s="72"/>
      <c r="AL2264" s="72"/>
      <c r="AM2264" s="72"/>
      <c r="AN2264" s="72"/>
      <c r="AO2264" s="72"/>
      <c r="AP2264" s="72"/>
      <c r="AQ2264" s="72"/>
      <c r="AR2264" s="72"/>
      <c r="AS2264" s="72"/>
      <c r="AT2264" s="72"/>
      <c r="AU2264" s="72"/>
      <c r="AV2264" s="72"/>
      <c r="AW2264" s="72"/>
      <c r="AX2264" s="72"/>
      <c r="AY2264" s="72"/>
      <c r="AZ2264" s="72"/>
      <c r="BA2264" s="72"/>
      <c r="BB2264" s="72"/>
      <c r="BC2264" s="72"/>
      <c r="BD2264" s="72"/>
      <c r="BE2264" s="72"/>
      <c r="BF2264" s="72"/>
      <c r="BG2264" s="72"/>
      <c r="BH2264" s="72"/>
      <c r="BI2264" s="72"/>
      <c r="BJ2264" s="72"/>
      <c r="BK2264" s="72"/>
      <c r="BL2264" s="72"/>
      <c r="BM2264" s="72"/>
      <c r="BN2264" s="72"/>
      <c r="BO2264" s="72"/>
      <c r="BP2264" s="72"/>
      <c r="BQ2264" s="72"/>
      <c r="BR2264" s="72"/>
      <c r="BS2264" s="72"/>
      <c r="BT2264" s="72"/>
      <c r="BU2264" s="72"/>
      <c r="BV2264" s="72"/>
      <c r="BW2264" s="72"/>
      <c r="BX2264" s="72"/>
      <c r="BY2264" s="72"/>
      <c r="BZ2264" s="72"/>
      <c r="CA2264" s="72"/>
      <c r="CB2264" s="72"/>
      <c r="CC2264" s="72"/>
      <c r="CD2264" s="72"/>
      <c r="CE2264" s="72"/>
      <c r="CF2264" s="72"/>
      <c r="CG2264" s="72"/>
      <c r="CH2264" s="72"/>
      <c r="CI2264" s="72"/>
      <c r="CJ2264" s="72"/>
      <c r="CK2264" s="72"/>
      <c r="CL2264" s="72"/>
    </row>
    <row r="2265" spans="2:90" x14ac:dyDescent="0.4">
      <c r="B2265" s="8" t="str">
        <f>B2250</f>
        <v>primary unit</v>
      </c>
      <c r="D2265" t="s">
        <v>769</v>
      </c>
      <c r="E2265" s="8" t="str">
        <f>ROW()&amp;" "&amp;D2265</f>
        <v>2265 UEREV - S</v>
      </c>
      <c r="G2265" t="s">
        <v>332</v>
      </c>
      <c r="S2265" s="72"/>
      <c r="T2265" s="72"/>
      <c r="U2265" s="72"/>
      <c r="V2265" s="72"/>
      <c r="W2265" s="72"/>
      <c r="X2265" s="72"/>
      <c r="Y2265" s="72"/>
      <c r="Z2265" s="72"/>
      <c r="AA2265" s="72"/>
      <c r="AB2265" s="72"/>
      <c r="AC2265" s="72"/>
      <c r="AD2265" s="72"/>
      <c r="AE2265" s="72"/>
      <c r="AF2265" s="72"/>
      <c r="AG2265" s="72"/>
      <c r="AH2265" s="72"/>
      <c r="AI2265" s="72"/>
      <c r="AJ2265" s="72"/>
      <c r="AK2265" s="72"/>
      <c r="AL2265" s="72"/>
      <c r="AM2265" s="72"/>
      <c r="AN2265" s="72"/>
      <c r="AO2265" s="72"/>
      <c r="AP2265" s="72"/>
      <c r="AQ2265" s="72"/>
      <c r="AR2265" s="72"/>
      <c r="AS2265" s="72"/>
      <c r="AT2265" s="72"/>
      <c r="AU2265" s="72"/>
      <c r="AV2265" s="72"/>
      <c r="AW2265" s="72"/>
      <c r="AX2265" s="72"/>
      <c r="AY2265" s="72"/>
      <c r="AZ2265" s="72"/>
      <c r="BA2265" s="72"/>
      <c r="BB2265" s="72"/>
      <c r="BC2265" s="72"/>
      <c r="BD2265" s="72"/>
      <c r="BE2265" s="72"/>
      <c r="BF2265" s="72"/>
      <c r="BG2265" s="72"/>
      <c r="BH2265" s="72"/>
      <c r="BI2265" s="72"/>
      <c r="BJ2265" s="72"/>
      <c r="BK2265" s="72"/>
      <c r="BL2265" s="72"/>
      <c r="BM2265" s="72"/>
      <c r="BN2265" s="72"/>
      <c r="BO2265" s="72"/>
      <c r="BP2265" s="72"/>
      <c r="BQ2265" s="72"/>
      <c r="BR2265" s="72"/>
      <c r="BS2265" s="72"/>
      <c r="BT2265" s="72"/>
      <c r="BU2265" s="72"/>
      <c r="BV2265" s="72"/>
      <c r="BW2265" s="72"/>
      <c r="BX2265" s="72"/>
      <c r="BY2265" s="72"/>
      <c r="BZ2265" s="72"/>
      <c r="CA2265" s="72"/>
      <c r="CB2265" s="72"/>
      <c r="CC2265" s="72"/>
      <c r="CD2265" s="72"/>
      <c r="CE2265" s="72"/>
      <c r="CF2265" s="72"/>
      <c r="CG2265" s="72"/>
      <c r="CH2265" s="72"/>
      <c r="CI2265" s="72"/>
      <c r="CJ2265" s="72"/>
      <c r="CK2265" s="72"/>
      <c r="CL2265" s="72"/>
    </row>
    <row r="2266" spans="2:90" x14ac:dyDescent="0.4">
      <c r="B2266" s="8" t="str">
        <f>B2251</f>
        <v>Primary revenue driver</v>
      </c>
      <c r="D2266" t="s">
        <v>769</v>
      </c>
      <c r="E2266" s="8" t="str">
        <f t="shared" si="2878"/>
        <v>2266 UEREV - S</v>
      </c>
      <c r="G2266" t="s">
        <v>332</v>
      </c>
      <c r="S2266" s="76" t="str">
        <f t="shared" ref="S2266" si="2884">S2251</f>
        <v>S$12</v>
      </c>
      <c r="T2266" s="76" t="str">
        <f t="shared" ref="T2266:AX2266" si="2885">T2251</f>
        <v>T$12</v>
      </c>
      <c r="U2266" s="76" t="str">
        <f t="shared" si="2885"/>
        <v>U$12</v>
      </c>
      <c r="V2266" s="76" t="str">
        <f t="shared" si="2885"/>
        <v>V$12</v>
      </c>
      <c r="W2266" s="76" t="str">
        <f t="shared" si="2885"/>
        <v>W$12</v>
      </c>
      <c r="X2266" s="76" t="str">
        <f t="shared" si="2885"/>
        <v>X$12</v>
      </c>
      <c r="Y2266" s="76" t="str">
        <f t="shared" si="2885"/>
        <v>Y$12</v>
      </c>
      <c r="Z2266" s="76" t="str">
        <f t="shared" si="2885"/>
        <v>Z$12</v>
      </c>
      <c r="AA2266" s="76" t="str">
        <f t="shared" si="2885"/>
        <v>AA$12</v>
      </c>
      <c r="AB2266" s="76" t="str">
        <f t="shared" si="2885"/>
        <v>AB$12</v>
      </c>
      <c r="AC2266" s="76" t="str">
        <f t="shared" si="2885"/>
        <v>AC$12</v>
      </c>
      <c r="AD2266" s="76" t="str">
        <f t="shared" si="2885"/>
        <v>AD$12</v>
      </c>
      <c r="AE2266" s="76" t="str">
        <f t="shared" si="2885"/>
        <v>AE$12</v>
      </c>
      <c r="AF2266" s="76" t="str">
        <f t="shared" si="2885"/>
        <v>AF$12</v>
      </c>
      <c r="AG2266" s="76" t="str">
        <f t="shared" si="2885"/>
        <v>AG$12</v>
      </c>
      <c r="AH2266" s="76" t="str">
        <f t="shared" si="2885"/>
        <v>AH$12</v>
      </c>
      <c r="AI2266" s="76" t="str">
        <f t="shared" si="2885"/>
        <v>AI$12</v>
      </c>
      <c r="AJ2266" s="76" t="str">
        <f t="shared" si="2885"/>
        <v>AJ$12</v>
      </c>
      <c r="AK2266" s="76" t="str">
        <f t="shared" si="2885"/>
        <v>AK$12</v>
      </c>
      <c r="AL2266" s="76" t="str">
        <f t="shared" si="2885"/>
        <v>AL$12</v>
      </c>
      <c r="AM2266" s="76" t="str">
        <f t="shared" si="2885"/>
        <v>AM$12</v>
      </c>
      <c r="AN2266" s="76" t="str">
        <f t="shared" si="2885"/>
        <v>AN$12</v>
      </c>
      <c r="AO2266" s="76" t="str">
        <f t="shared" si="2885"/>
        <v>AO$12</v>
      </c>
      <c r="AP2266" s="76" t="str">
        <f t="shared" si="2885"/>
        <v>AP$12</v>
      </c>
      <c r="AQ2266" s="76" t="str">
        <f t="shared" si="2885"/>
        <v>AQ$12</v>
      </c>
      <c r="AR2266" s="76" t="str">
        <f t="shared" si="2885"/>
        <v>AR$12</v>
      </c>
      <c r="AS2266" s="76" t="str">
        <f t="shared" si="2885"/>
        <v>AS$12</v>
      </c>
      <c r="AT2266" s="76" t="str">
        <f t="shared" si="2885"/>
        <v>AT$12</v>
      </c>
      <c r="AU2266" s="76" t="str">
        <f t="shared" si="2885"/>
        <v>AU$12</v>
      </c>
      <c r="AV2266" s="76" t="str">
        <f t="shared" si="2885"/>
        <v>AV$12</v>
      </c>
      <c r="AW2266" s="76" t="str">
        <f t="shared" si="2885"/>
        <v>AW$12</v>
      </c>
      <c r="AX2266" s="76" t="str">
        <f t="shared" si="2885"/>
        <v>AX$12</v>
      </c>
      <c r="AY2266" s="76" t="str">
        <f t="shared" ref="AY2266:CD2266" si="2886">AY2251</f>
        <v>AY$12</v>
      </c>
      <c r="AZ2266" s="76" t="str">
        <f t="shared" si="2886"/>
        <v>AZ$12</v>
      </c>
      <c r="BA2266" s="76" t="str">
        <f t="shared" si="2886"/>
        <v>BA$12</v>
      </c>
      <c r="BB2266" s="76" t="str">
        <f t="shared" si="2886"/>
        <v>BB$12</v>
      </c>
      <c r="BC2266" s="76" t="str">
        <f t="shared" si="2886"/>
        <v>BC$12</v>
      </c>
      <c r="BD2266" s="76" t="str">
        <f t="shared" si="2886"/>
        <v>BD$12</v>
      </c>
      <c r="BE2266" s="76" t="str">
        <f t="shared" si="2886"/>
        <v>BE$12</v>
      </c>
      <c r="BF2266" s="76" t="str">
        <f t="shared" si="2886"/>
        <v>BF$12</v>
      </c>
      <c r="BG2266" s="76" t="str">
        <f t="shared" si="2886"/>
        <v>BG$12</v>
      </c>
      <c r="BH2266" s="76" t="str">
        <f t="shared" si="2886"/>
        <v>BH$12</v>
      </c>
      <c r="BI2266" s="76" t="str">
        <f t="shared" si="2886"/>
        <v>BI$12</v>
      </c>
      <c r="BJ2266" s="76" t="str">
        <f t="shared" si="2886"/>
        <v>BJ$12</v>
      </c>
      <c r="BK2266" s="76" t="str">
        <f t="shared" si="2886"/>
        <v>BK$12</v>
      </c>
      <c r="BL2266" s="76" t="str">
        <f t="shared" si="2886"/>
        <v>BL$12</v>
      </c>
      <c r="BM2266" s="76" t="str">
        <f t="shared" si="2886"/>
        <v>BM$12</v>
      </c>
      <c r="BN2266" s="76" t="str">
        <f t="shared" si="2886"/>
        <v>BN$12</v>
      </c>
      <c r="BO2266" s="76" t="str">
        <f t="shared" si="2886"/>
        <v>BO$12</v>
      </c>
      <c r="BP2266" s="76" t="str">
        <f t="shared" si="2886"/>
        <v>BP$12</v>
      </c>
      <c r="BQ2266" s="76" t="str">
        <f t="shared" si="2886"/>
        <v>BQ$12</v>
      </c>
      <c r="BR2266" s="76" t="str">
        <f t="shared" si="2886"/>
        <v>BR$12</v>
      </c>
      <c r="BS2266" s="76" t="str">
        <f t="shared" si="2886"/>
        <v>BS$12</v>
      </c>
      <c r="BT2266" s="76" t="str">
        <f t="shared" si="2886"/>
        <v>BT$12</v>
      </c>
      <c r="BU2266" s="76" t="str">
        <f t="shared" si="2886"/>
        <v>BU$12</v>
      </c>
      <c r="BV2266" s="76" t="str">
        <f t="shared" si="2886"/>
        <v>BV$12</v>
      </c>
      <c r="BW2266" s="76" t="str">
        <f t="shared" si="2886"/>
        <v>BW$12</v>
      </c>
      <c r="BX2266" s="76" t="str">
        <f t="shared" si="2886"/>
        <v>BX$12</v>
      </c>
      <c r="BY2266" s="76" t="str">
        <f t="shared" si="2886"/>
        <v>BY$12</v>
      </c>
      <c r="BZ2266" s="76" t="str">
        <f t="shared" si="2886"/>
        <v>BZ$12</v>
      </c>
      <c r="CA2266" s="76" t="str">
        <f t="shared" si="2886"/>
        <v>CA$12</v>
      </c>
      <c r="CB2266" s="76" t="str">
        <f t="shared" si="2886"/>
        <v>CB$12</v>
      </c>
      <c r="CC2266" s="76" t="str">
        <f t="shared" si="2886"/>
        <v>CC$12</v>
      </c>
      <c r="CD2266" s="76" t="str">
        <f t="shared" si="2886"/>
        <v>CD$12</v>
      </c>
      <c r="CE2266" s="76" t="str">
        <f t="shared" ref="CE2266:CK2266" si="2887">CE2251</f>
        <v>CE$12</v>
      </c>
      <c r="CF2266" s="76" t="str">
        <f t="shared" si="2887"/>
        <v>CF$12</v>
      </c>
      <c r="CG2266" s="76" t="str">
        <f t="shared" si="2887"/>
        <v>CG$12</v>
      </c>
      <c r="CH2266" s="76" t="str">
        <f t="shared" si="2887"/>
        <v>CH$12</v>
      </c>
      <c r="CI2266" s="76" t="str">
        <f t="shared" si="2887"/>
        <v>CI$12</v>
      </c>
      <c r="CJ2266" s="76" t="str">
        <f t="shared" si="2887"/>
        <v>CJ$12</v>
      </c>
      <c r="CK2266" s="76" t="str">
        <f t="shared" si="2887"/>
        <v>CK$12</v>
      </c>
      <c r="CL2266" s="76" t="str">
        <f t="shared" ref="CL2266" si="2888">CL2251</f>
        <v>CL$12</v>
      </c>
    </row>
    <row r="2267" spans="2:90" x14ac:dyDescent="0.4">
      <c r="B2267" s="8" t="str">
        <f>B2252</f>
        <v>Primary volume driver</v>
      </c>
      <c r="D2267" t="s">
        <v>769</v>
      </c>
      <c r="E2267" s="8" t="str">
        <f t="shared" si="2878"/>
        <v>2267 UEREV - S</v>
      </c>
      <c r="G2267" t="s">
        <v>332</v>
      </c>
      <c r="H2267" s="12"/>
      <c r="I2267" s="60"/>
      <c r="J2267" s="60"/>
      <c r="K2267" s="34"/>
      <c r="L2267" s="34"/>
      <c r="M2267" s="34"/>
      <c r="N2267" s="34"/>
      <c r="O2267" s="34"/>
      <c r="P2267" s="34"/>
      <c r="R2267" s="15"/>
      <c r="S2267" s="76" t="str">
        <f t="shared" ref="S2267" si="2889">S2252</f>
        <v>S$13</v>
      </c>
      <c r="T2267" s="76" t="str">
        <f t="shared" ref="T2267:AX2267" si="2890">T2252</f>
        <v>T$13</v>
      </c>
      <c r="U2267" s="76" t="str">
        <f t="shared" si="2890"/>
        <v>U$13</v>
      </c>
      <c r="V2267" s="76" t="str">
        <f t="shared" si="2890"/>
        <v>V$13</v>
      </c>
      <c r="W2267" s="76" t="str">
        <f t="shared" si="2890"/>
        <v>W$13</v>
      </c>
      <c r="X2267" s="76" t="str">
        <f t="shared" si="2890"/>
        <v>X$13</v>
      </c>
      <c r="Y2267" s="76" t="str">
        <f t="shared" si="2890"/>
        <v>Y$13</v>
      </c>
      <c r="Z2267" s="76" t="str">
        <f t="shared" si="2890"/>
        <v>Z$13</v>
      </c>
      <c r="AA2267" s="76" t="str">
        <f t="shared" si="2890"/>
        <v>AA$13</v>
      </c>
      <c r="AB2267" s="76" t="str">
        <f t="shared" si="2890"/>
        <v>AB$13</v>
      </c>
      <c r="AC2267" s="76" t="str">
        <f t="shared" si="2890"/>
        <v>AC$13</v>
      </c>
      <c r="AD2267" s="76" t="str">
        <f t="shared" si="2890"/>
        <v>AD$13</v>
      </c>
      <c r="AE2267" s="76" t="str">
        <f t="shared" si="2890"/>
        <v>AE$13</v>
      </c>
      <c r="AF2267" s="76" t="str">
        <f t="shared" si="2890"/>
        <v>AF$13</v>
      </c>
      <c r="AG2267" s="76" t="str">
        <f t="shared" si="2890"/>
        <v>AG$13</v>
      </c>
      <c r="AH2267" s="76" t="str">
        <f t="shared" si="2890"/>
        <v>AH$13</v>
      </c>
      <c r="AI2267" s="76" t="str">
        <f t="shared" si="2890"/>
        <v>AI$13</v>
      </c>
      <c r="AJ2267" s="76" t="str">
        <f t="shared" si="2890"/>
        <v>AJ$13</v>
      </c>
      <c r="AK2267" s="76" t="str">
        <f t="shared" si="2890"/>
        <v>AK$13</v>
      </c>
      <c r="AL2267" s="76" t="str">
        <f t="shared" si="2890"/>
        <v>AL$13</v>
      </c>
      <c r="AM2267" s="76" t="str">
        <f t="shared" si="2890"/>
        <v>AM$13</v>
      </c>
      <c r="AN2267" s="76" t="str">
        <f t="shared" si="2890"/>
        <v>AN$13</v>
      </c>
      <c r="AO2267" s="76" t="str">
        <f t="shared" si="2890"/>
        <v>AO$13</v>
      </c>
      <c r="AP2267" s="76" t="str">
        <f t="shared" si="2890"/>
        <v>AP$13</v>
      </c>
      <c r="AQ2267" s="76" t="str">
        <f t="shared" si="2890"/>
        <v>AQ$13</v>
      </c>
      <c r="AR2267" s="76" t="str">
        <f t="shared" si="2890"/>
        <v>AR$13</v>
      </c>
      <c r="AS2267" s="76" t="str">
        <f t="shared" si="2890"/>
        <v>AS$13</v>
      </c>
      <c r="AT2267" s="76" t="str">
        <f t="shared" si="2890"/>
        <v>AT$13</v>
      </c>
      <c r="AU2267" s="76" t="str">
        <f t="shared" si="2890"/>
        <v>AU$13</v>
      </c>
      <c r="AV2267" s="76" t="str">
        <f t="shared" si="2890"/>
        <v>AV$13</v>
      </c>
      <c r="AW2267" s="76" t="str">
        <f t="shared" si="2890"/>
        <v>AW$13</v>
      </c>
      <c r="AX2267" s="76" t="str">
        <f t="shared" si="2890"/>
        <v>AX$13</v>
      </c>
      <c r="AY2267" s="76" t="str">
        <f t="shared" ref="AY2267:CD2267" si="2891">AY2252</f>
        <v>AY$13</v>
      </c>
      <c r="AZ2267" s="76" t="str">
        <f t="shared" si="2891"/>
        <v>AZ$13</v>
      </c>
      <c r="BA2267" s="76" t="str">
        <f t="shared" si="2891"/>
        <v>BA$13</v>
      </c>
      <c r="BB2267" s="76" t="str">
        <f t="shared" si="2891"/>
        <v>BB$13</v>
      </c>
      <c r="BC2267" s="76" t="str">
        <f t="shared" si="2891"/>
        <v>BC$13</v>
      </c>
      <c r="BD2267" s="76" t="str">
        <f t="shared" si="2891"/>
        <v>BD$13</v>
      </c>
      <c r="BE2267" s="76" t="str">
        <f t="shared" si="2891"/>
        <v>BE$13</v>
      </c>
      <c r="BF2267" s="76" t="str">
        <f t="shared" si="2891"/>
        <v>BF$13</v>
      </c>
      <c r="BG2267" s="76" t="str">
        <f t="shared" si="2891"/>
        <v>BG$13</v>
      </c>
      <c r="BH2267" s="76" t="str">
        <f t="shared" si="2891"/>
        <v>BH$13</v>
      </c>
      <c r="BI2267" s="76" t="str">
        <f t="shared" si="2891"/>
        <v>BI$13</v>
      </c>
      <c r="BJ2267" s="76" t="str">
        <f t="shared" si="2891"/>
        <v>BJ$13</v>
      </c>
      <c r="BK2267" s="76" t="str">
        <f t="shared" si="2891"/>
        <v>BK$13</v>
      </c>
      <c r="BL2267" s="76" t="str">
        <f t="shared" si="2891"/>
        <v>BL$13</v>
      </c>
      <c r="BM2267" s="76" t="str">
        <f t="shared" si="2891"/>
        <v>BM$13</v>
      </c>
      <c r="BN2267" s="76" t="str">
        <f t="shared" si="2891"/>
        <v>BN$13</v>
      </c>
      <c r="BO2267" s="76" t="str">
        <f t="shared" si="2891"/>
        <v>BO$13</v>
      </c>
      <c r="BP2267" s="76" t="str">
        <f t="shared" si="2891"/>
        <v>BP$13</v>
      </c>
      <c r="BQ2267" s="76" t="str">
        <f t="shared" si="2891"/>
        <v>BQ$13</v>
      </c>
      <c r="BR2267" s="76" t="str">
        <f t="shared" si="2891"/>
        <v>BR$13</v>
      </c>
      <c r="BS2267" s="76" t="str">
        <f t="shared" si="2891"/>
        <v>BS$13</v>
      </c>
      <c r="BT2267" s="76" t="str">
        <f t="shared" si="2891"/>
        <v>BT$13</v>
      </c>
      <c r="BU2267" s="76" t="str">
        <f t="shared" si="2891"/>
        <v>BU$13</v>
      </c>
      <c r="BV2267" s="76" t="str">
        <f t="shared" si="2891"/>
        <v>BV$13</v>
      </c>
      <c r="BW2267" s="76" t="str">
        <f t="shared" si="2891"/>
        <v>BW$13</v>
      </c>
      <c r="BX2267" s="76" t="str">
        <f t="shared" si="2891"/>
        <v>BX$13</v>
      </c>
      <c r="BY2267" s="76" t="str">
        <f t="shared" si="2891"/>
        <v>BY$13</v>
      </c>
      <c r="BZ2267" s="76" t="str">
        <f t="shared" si="2891"/>
        <v>BZ$13</v>
      </c>
      <c r="CA2267" s="76" t="str">
        <f t="shared" si="2891"/>
        <v>CA$13</v>
      </c>
      <c r="CB2267" s="76" t="str">
        <f t="shared" si="2891"/>
        <v>CB$13</v>
      </c>
      <c r="CC2267" s="76" t="str">
        <f t="shared" si="2891"/>
        <v>CC$13</v>
      </c>
      <c r="CD2267" s="76" t="str">
        <f t="shared" si="2891"/>
        <v>CD$13</v>
      </c>
      <c r="CE2267" s="76" t="str">
        <f t="shared" ref="CE2267:CK2267" si="2892">CE2252</f>
        <v>CE$13</v>
      </c>
      <c r="CF2267" s="76" t="str">
        <f t="shared" si="2892"/>
        <v>CF$13</v>
      </c>
      <c r="CG2267" s="76" t="str">
        <f t="shared" si="2892"/>
        <v>CG$13</v>
      </c>
      <c r="CH2267" s="76" t="str">
        <f t="shared" si="2892"/>
        <v>CH$13</v>
      </c>
      <c r="CI2267" s="76" t="str">
        <f t="shared" si="2892"/>
        <v>CI$13</v>
      </c>
      <c r="CJ2267" s="76" t="str">
        <f t="shared" si="2892"/>
        <v>CJ$13</v>
      </c>
      <c r="CK2267" s="76" t="str">
        <f t="shared" si="2892"/>
        <v>CK$13</v>
      </c>
      <c r="CL2267" s="76" t="str">
        <f t="shared" ref="CL2267" si="2893">CL2252</f>
        <v>CL$13</v>
      </c>
    </row>
    <row r="2268" spans="2:90" x14ac:dyDescent="0.4">
      <c r="B2268" s="89" t="str">
        <f>B2257</f>
        <v xml:space="preserve">Simple unearned revenue - revenue </v>
      </c>
      <c r="D2268" t="s">
        <v>769</v>
      </c>
      <c r="E2268" s="8" t="str">
        <f t="shared" ref="E2268:E2271" si="2894">ROW()&amp;" "&amp;D2268</f>
        <v>2268 UEREV - S</v>
      </c>
      <c r="G2268" t="s">
        <v>332</v>
      </c>
      <c r="H2268" s="12"/>
      <c r="I2268" s="60"/>
      <c r="J2268" s="60"/>
      <c r="K2268" s="15"/>
      <c r="L2268" s="15"/>
      <c r="M2268" s="15"/>
      <c r="N2268" s="15"/>
      <c r="O2268" s="15"/>
      <c r="P2268" s="15"/>
      <c r="R2268" s="15"/>
      <c r="S2268" s="76">
        <f t="shared" ref="S2268" si="2895">S2253</f>
        <v>0</v>
      </c>
      <c r="T2268" s="76">
        <f t="shared" ref="T2268:AX2268" si="2896">T2253</f>
        <v>0</v>
      </c>
      <c r="U2268" s="76">
        <f t="shared" si="2896"/>
        <v>0</v>
      </c>
      <c r="V2268" s="76">
        <f t="shared" si="2896"/>
        <v>0</v>
      </c>
      <c r="W2268" s="76">
        <f t="shared" si="2896"/>
        <v>0</v>
      </c>
      <c r="X2268" s="76">
        <f t="shared" si="2896"/>
        <v>0</v>
      </c>
      <c r="Y2268" s="76">
        <f t="shared" si="2896"/>
        <v>0</v>
      </c>
      <c r="Z2268" s="76">
        <f t="shared" si="2896"/>
        <v>0</v>
      </c>
      <c r="AA2268" s="76">
        <f t="shared" si="2896"/>
        <v>0</v>
      </c>
      <c r="AB2268" s="76">
        <f t="shared" si="2896"/>
        <v>0</v>
      </c>
      <c r="AC2268" s="76">
        <f t="shared" si="2896"/>
        <v>0</v>
      </c>
      <c r="AD2268" s="76">
        <f t="shared" si="2896"/>
        <v>0</v>
      </c>
      <c r="AE2268" s="76">
        <f t="shared" si="2896"/>
        <v>0</v>
      </c>
      <c r="AF2268" s="76">
        <f t="shared" si="2896"/>
        <v>0</v>
      </c>
      <c r="AG2268" s="76">
        <f t="shared" si="2896"/>
        <v>0</v>
      </c>
      <c r="AH2268" s="76">
        <f t="shared" si="2896"/>
        <v>0</v>
      </c>
      <c r="AI2268" s="76">
        <f t="shared" si="2896"/>
        <v>0</v>
      </c>
      <c r="AJ2268" s="76">
        <f t="shared" si="2896"/>
        <v>0</v>
      </c>
      <c r="AK2268" s="76">
        <f t="shared" si="2896"/>
        <v>0</v>
      </c>
      <c r="AL2268" s="76">
        <f t="shared" si="2896"/>
        <v>0</v>
      </c>
      <c r="AM2268" s="76">
        <f t="shared" si="2896"/>
        <v>0</v>
      </c>
      <c r="AN2268" s="76">
        <f t="shared" si="2896"/>
        <v>0</v>
      </c>
      <c r="AO2268" s="76">
        <f t="shared" si="2896"/>
        <v>0</v>
      </c>
      <c r="AP2268" s="76">
        <f t="shared" si="2896"/>
        <v>0</v>
      </c>
      <c r="AQ2268" s="76">
        <f t="shared" si="2896"/>
        <v>0</v>
      </c>
      <c r="AR2268" s="76">
        <f t="shared" si="2896"/>
        <v>0</v>
      </c>
      <c r="AS2268" s="76">
        <f t="shared" si="2896"/>
        <v>0</v>
      </c>
      <c r="AT2268" s="76">
        <f t="shared" si="2896"/>
        <v>0</v>
      </c>
      <c r="AU2268" s="76">
        <f t="shared" si="2896"/>
        <v>0</v>
      </c>
      <c r="AV2268" s="76">
        <f t="shared" si="2896"/>
        <v>0</v>
      </c>
      <c r="AW2268" s="76">
        <f t="shared" si="2896"/>
        <v>0</v>
      </c>
      <c r="AX2268" s="76">
        <f t="shared" si="2896"/>
        <v>0</v>
      </c>
      <c r="AY2268" s="76">
        <f t="shared" ref="AY2268:CD2268" si="2897">AY2253</f>
        <v>0</v>
      </c>
      <c r="AZ2268" s="76">
        <f t="shared" si="2897"/>
        <v>0</v>
      </c>
      <c r="BA2268" s="76">
        <f t="shared" si="2897"/>
        <v>0</v>
      </c>
      <c r="BB2268" s="76">
        <f t="shared" si="2897"/>
        <v>0</v>
      </c>
      <c r="BC2268" s="76">
        <f t="shared" si="2897"/>
        <v>0</v>
      </c>
      <c r="BD2268" s="76">
        <f t="shared" si="2897"/>
        <v>0</v>
      </c>
      <c r="BE2268" s="76">
        <f t="shared" si="2897"/>
        <v>0</v>
      </c>
      <c r="BF2268" s="76">
        <f t="shared" si="2897"/>
        <v>0</v>
      </c>
      <c r="BG2268" s="76">
        <f t="shared" si="2897"/>
        <v>0</v>
      </c>
      <c r="BH2268" s="76">
        <f t="shared" si="2897"/>
        <v>0</v>
      </c>
      <c r="BI2268" s="76">
        <f t="shared" si="2897"/>
        <v>0</v>
      </c>
      <c r="BJ2268" s="76">
        <f t="shared" si="2897"/>
        <v>0</v>
      </c>
      <c r="BK2268" s="76">
        <f t="shared" si="2897"/>
        <v>0</v>
      </c>
      <c r="BL2268" s="76">
        <f t="shared" si="2897"/>
        <v>0</v>
      </c>
      <c r="BM2268" s="76">
        <f t="shared" si="2897"/>
        <v>0</v>
      </c>
      <c r="BN2268" s="76">
        <f t="shared" si="2897"/>
        <v>0</v>
      </c>
      <c r="BO2268" s="76">
        <f t="shared" si="2897"/>
        <v>0</v>
      </c>
      <c r="BP2268" s="76">
        <f t="shared" si="2897"/>
        <v>0</v>
      </c>
      <c r="BQ2268" s="76">
        <f t="shared" si="2897"/>
        <v>0</v>
      </c>
      <c r="BR2268" s="76">
        <f t="shared" si="2897"/>
        <v>0</v>
      </c>
      <c r="BS2268" s="76">
        <f t="shared" si="2897"/>
        <v>0</v>
      </c>
      <c r="BT2268" s="76">
        <f t="shared" si="2897"/>
        <v>0</v>
      </c>
      <c r="BU2268" s="76">
        <f t="shared" si="2897"/>
        <v>0</v>
      </c>
      <c r="BV2268" s="76">
        <f t="shared" si="2897"/>
        <v>0</v>
      </c>
      <c r="BW2268" s="76">
        <f t="shared" si="2897"/>
        <v>0</v>
      </c>
      <c r="BX2268" s="76">
        <f t="shared" si="2897"/>
        <v>0</v>
      </c>
      <c r="BY2268" s="76">
        <f t="shared" si="2897"/>
        <v>0</v>
      </c>
      <c r="BZ2268" s="76">
        <f t="shared" si="2897"/>
        <v>0</v>
      </c>
      <c r="CA2268" s="76">
        <f t="shared" si="2897"/>
        <v>0</v>
      </c>
      <c r="CB2268" s="76">
        <f t="shared" si="2897"/>
        <v>0</v>
      </c>
      <c r="CC2268" s="76">
        <f t="shared" si="2897"/>
        <v>0</v>
      </c>
      <c r="CD2268" s="76">
        <f t="shared" si="2897"/>
        <v>0</v>
      </c>
      <c r="CE2268" s="76">
        <f t="shared" ref="CE2268:CK2268" si="2898">CE2253</f>
        <v>0</v>
      </c>
      <c r="CF2268" s="76">
        <f t="shared" si="2898"/>
        <v>0</v>
      </c>
      <c r="CG2268" s="76">
        <f t="shared" si="2898"/>
        <v>0</v>
      </c>
      <c r="CH2268" s="76">
        <f t="shared" si="2898"/>
        <v>0</v>
      </c>
      <c r="CI2268" s="76">
        <f t="shared" si="2898"/>
        <v>0</v>
      </c>
      <c r="CJ2268" s="76">
        <f t="shared" si="2898"/>
        <v>0</v>
      </c>
      <c r="CK2268" s="76">
        <f t="shared" si="2898"/>
        <v>0</v>
      </c>
      <c r="CL2268" s="76">
        <f t="shared" ref="CL2268" si="2899">CL2253</f>
        <v>0</v>
      </c>
    </row>
    <row r="2269" spans="2:90" x14ac:dyDescent="0.4">
      <c r="B2269" s="235" t="str">
        <f>IFERROR(SUBSTITUTE(TRIM(MID(B2257, SEARCH("-", B2257) + 1, LEN(B2257))),":",""),"no unit")</f>
        <v>revenue</v>
      </c>
      <c r="D2269" t="s">
        <v>769</v>
      </c>
      <c r="E2269" s="8" t="str">
        <f t="shared" ref="E2269" si="2900">ROW()&amp;" "&amp;D2269</f>
        <v>2269 UEREV - S</v>
      </c>
      <c r="G2269" t="s">
        <v>332</v>
      </c>
      <c r="H2269" s="12"/>
      <c r="I2269" s="60"/>
      <c r="J2269" s="60"/>
      <c r="K2269" s="15"/>
      <c r="L2269" s="15"/>
      <c r="M2269" s="15"/>
      <c r="N2269" s="15"/>
      <c r="O2269" s="15"/>
      <c r="P2269" s="15"/>
      <c r="R2269" s="15"/>
      <c r="S2269" s="76"/>
      <c r="T2269" s="76"/>
      <c r="U2269" s="76"/>
      <c r="V2269" s="76"/>
      <c r="W2269" s="76"/>
      <c r="X2269" s="76"/>
      <c r="Y2269" s="76"/>
      <c r="Z2269" s="76"/>
      <c r="AA2269" s="76"/>
      <c r="AB2269" s="76"/>
      <c r="AC2269" s="76"/>
      <c r="AD2269" s="76"/>
      <c r="AE2269" s="76"/>
      <c r="AF2269" s="76"/>
      <c r="AG2269" s="76"/>
      <c r="AH2269" s="76"/>
      <c r="AI2269" s="76"/>
      <c r="AJ2269" s="76"/>
      <c r="AK2269" s="76"/>
      <c r="AL2269" s="76"/>
      <c r="AM2269" s="76"/>
      <c r="AN2269" s="76"/>
      <c r="AO2269" s="76"/>
      <c r="AP2269" s="76"/>
      <c r="AQ2269" s="76"/>
      <c r="AR2269" s="76"/>
      <c r="AS2269" s="76"/>
      <c r="AT2269" s="76"/>
      <c r="AU2269" s="76"/>
      <c r="AV2269" s="76"/>
      <c r="AW2269" s="76"/>
      <c r="AX2269" s="76"/>
      <c r="AY2269" s="76"/>
      <c r="AZ2269" s="76"/>
      <c r="BA2269" s="76"/>
      <c r="BB2269" s="76"/>
      <c r="BC2269" s="76"/>
      <c r="BD2269" s="76"/>
      <c r="BE2269" s="76"/>
      <c r="BF2269" s="76"/>
      <c r="BG2269" s="76"/>
      <c r="BH2269" s="76"/>
      <c r="BI2269" s="76"/>
      <c r="BJ2269" s="76"/>
      <c r="BK2269" s="76"/>
      <c r="BL2269" s="76"/>
      <c r="BM2269" s="76"/>
      <c r="BN2269" s="76"/>
      <c r="BO2269" s="76"/>
      <c r="BP2269" s="76"/>
      <c r="BQ2269" s="76"/>
      <c r="BR2269" s="76"/>
      <c r="BS2269" s="76"/>
      <c r="BT2269" s="76"/>
      <c r="BU2269" s="76"/>
      <c r="BV2269" s="76"/>
      <c r="BW2269" s="76"/>
      <c r="BX2269" s="76"/>
      <c r="BY2269" s="76"/>
      <c r="BZ2269" s="76"/>
      <c r="CA2269" s="76"/>
      <c r="CB2269" s="76"/>
      <c r="CC2269" s="76"/>
      <c r="CD2269" s="76"/>
      <c r="CE2269" s="76"/>
      <c r="CF2269" s="76"/>
      <c r="CG2269" s="76"/>
      <c r="CH2269" s="76"/>
      <c r="CI2269" s="76"/>
      <c r="CJ2269" s="76"/>
      <c r="CK2269" s="76"/>
      <c r="CL2269" s="76"/>
    </row>
    <row r="2270" spans="2:90" x14ac:dyDescent="0.4">
      <c r="B2270" s="8" t="str">
        <f>B2255</f>
        <v>Secondary revenue driver</v>
      </c>
      <c r="D2270" t="s">
        <v>769</v>
      </c>
      <c r="E2270" s="8" t="str">
        <f t="shared" si="2894"/>
        <v>2270 UEREV - S</v>
      </c>
      <c r="G2270" t="s">
        <v>332</v>
      </c>
      <c r="H2270" s="12"/>
      <c r="I2270" s="60"/>
      <c r="J2270" s="60"/>
      <c r="K2270" s="15"/>
      <c r="L2270" s="15"/>
      <c r="M2270" s="15"/>
      <c r="N2270" s="15"/>
      <c r="O2270" s="15"/>
      <c r="P2270" s="15"/>
      <c r="R2270" s="15"/>
      <c r="S2270" s="199" t="str">
        <f t="shared" ref="S2270" si="2901">ADDRESS(ROW(S2263),COLUMN(S2263),2)</f>
        <v>S$2263</v>
      </c>
      <c r="T2270" s="199" t="str">
        <f t="shared" ref="T2270:AX2270" si="2902">ADDRESS(ROW(T2263),COLUMN(T2263),2)</f>
        <v>T$2263</v>
      </c>
      <c r="U2270" s="199" t="str">
        <f t="shared" si="2902"/>
        <v>U$2263</v>
      </c>
      <c r="V2270" s="199" t="str">
        <f t="shared" si="2902"/>
        <v>V$2263</v>
      </c>
      <c r="W2270" s="199" t="str">
        <f t="shared" si="2902"/>
        <v>W$2263</v>
      </c>
      <c r="X2270" s="199" t="str">
        <f t="shared" si="2902"/>
        <v>X$2263</v>
      </c>
      <c r="Y2270" s="199" t="str">
        <f t="shared" si="2902"/>
        <v>Y$2263</v>
      </c>
      <c r="Z2270" s="199" t="str">
        <f t="shared" si="2902"/>
        <v>Z$2263</v>
      </c>
      <c r="AA2270" s="199" t="str">
        <f t="shared" si="2902"/>
        <v>AA$2263</v>
      </c>
      <c r="AB2270" s="199" t="str">
        <f t="shared" si="2902"/>
        <v>AB$2263</v>
      </c>
      <c r="AC2270" s="199" t="str">
        <f t="shared" si="2902"/>
        <v>AC$2263</v>
      </c>
      <c r="AD2270" s="199" t="str">
        <f t="shared" si="2902"/>
        <v>AD$2263</v>
      </c>
      <c r="AE2270" s="199" t="str">
        <f t="shared" si="2902"/>
        <v>AE$2263</v>
      </c>
      <c r="AF2270" s="199" t="str">
        <f t="shared" si="2902"/>
        <v>AF$2263</v>
      </c>
      <c r="AG2270" s="199" t="str">
        <f t="shared" si="2902"/>
        <v>AG$2263</v>
      </c>
      <c r="AH2270" s="199" t="str">
        <f t="shared" si="2902"/>
        <v>AH$2263</v>
      </c>
      <c r="AI2270" s="199" t="str">
        <f t="shared" si="2902"/>
        <v>AI$2263</v>
      </c>
      <c r="AJ2270" s="199" t="str">
        <f t="shared" si="2902"/>
        <v>AJ$2263</v>
      </c>
      <c r="AK2270" s="199" t="str">
        <f t="shared" si="2902"/>
        <v>AK$2263</v>
      </c>
      <c r="AL2270" s="199" t="str">
        <f t="shared" si="2902"/>
        <v>AL$2263</v>
      </c>
      <c r="AM2270" s="199" t="str">
        <f t="shared" si="2902"/>
        <v>AM$2263</v>
      </c>
      <c r="AN2270" s="199" t="str">
        <f t="shared" si="2902"/>
        <v>AN$2263</v>
      </c>
      <c r="AO2270" s="199" t="str">
        <f t="shared" si="2902"/>
        <v>AO$2263</v>
      </c>
      <c r="AP2270" s="199" t="str">
        <f t="shared" si="2902"/>
        <v>AP$2263</v>
      </c>
      <c r="AQ2270" s="199" t="str">
        <f t="shared" si="2902"/>
        <v>AQ$2263</v>
      </c>
      <c r="AR2270" s="199" t="str">
        <f t="shared" si="2902"/>
        <v>AR$2263</v>
      </c>
      <c r="AS2270" s="199" t="str">
        <f t="shared" si="2902"/>
        <v>AS$2263</v>
      </c>
      <c r="AT2270" s="199" t="str">
        <f t="shared" si="2902"/>
        <v>AT$2263</v>
      </c>
      <c r="AU2270" s="199" t="str">
        <f t="shared" si="2902"/>
        <v>AU$2263</v>
      </c>
      <c r="AV2270" s="199" t="str">
        <f t="shared" si="2902"/>
        <v>AV$2263</v>
      </c>
      <c r="AW2270" s="199" t="str">
        <f t="shared" si="2902"/>
        <v>AW$2263</v>
      </c>
      <c r="AX2270" s="199" t="str">
        <f t="shared" si="2902"/>
        <v>AX$2263</v>
      </c>
      <c r="AY2270" s="199" t="str">
        <f t="shared" ref="AY2270:CD2270" si="2903">ADDRESS(ROW(AY2263),COLUMN(AY2263),2)</f>
        <v>AY$2263</v>
      </c>
      <c r="AZ2270" s="199" t="str">
        <f t="shared" si="2903"/>
        <v>AZ$2263</v>
      </c>
      <c r="BA2270" s="199" t="str">
        <f t="shared" si="2903"/>
        <v>BA$2263</v>
      </c>
      <c r="BB2270" s="199" t="str">
        <f t="shared" si="2903"/>
        <v>BB$2263</v>
      </c>
      <c r="BC2270" s="199" t="str">
        <f t="shared" si="2903"/>
        <v>BC$2263</v>
      </c>
      <c r="BD2270" s="199" t="str">
        <f t="shared" si="2903"/>
        <v>BD$2263</v>
      </c>
      <c r="BE2270" s="199" t="str">
        <f t="shared" si="2903"/>
        <v>BE$2263</v>
      </c>
      <c r="BF2270" s="199" t="str">
        <f t="shared" si="2903"/>
        <v>BF$2263</v>
      </c>
      <c r="BG2270" s="199" t="str">
        <f t="shared" si="2903"/>
        <v>BG$2263</v>
      </c>
      <c r="BH2270" s="199" t="str">
        <f t="shared" si="2903"/>
        <v>BH$2263</v>
      </c>
      <c r="BI2270" s="199" t="str">
        <f t="shared" si="2903"/>
        <v>BI$2263</v>
      </c>
      <c r="BJ2270" s="199" t="str">
        <f t="shared" si="2903"/>
        <v>BJ$2263</v>
      </c>
      <c r="BK2270" s="199" t="str">
        <f t="shared" si="2903"/>
        <v>BK$2263</v>
      </c>
      <c r="BL2270" s="199" t="str">
        <f t="shared" si="2903"/>
        <v>BL$2263</v>
      </c>
      <c r="BM2270" s="199" t="str">
        <f t="shared" si="2903"/>
        <v>BM$2263</v>
      </c>
      <c r="BN2270" s="199" t="str">
        <f t="shared" si="2903"/>
        <v>BN$2263</v>
      </c>
      <c r="BO2270" s="199" t="str">
        <f t="shared" si="2903"/>
        <v>BO$2263</v>
      </c>
      <c r="BP2270" s="199" t="str">
        <f t="shared" si="2903"/>
        <v>BP$2263</v>
      </c>
      <c r="BQ2270" s="199" t="str">
        <f t="shared" si="2903"/>
        <v>BQ$2263</v>
      </c>
      <c r="BR2270" s="199" t="str">
        <f t="shared" si="2903"/>
        <v>BR$2263</v>
      </c>
      <c r="BS2270" s="199" t="str">
        <f t="shared" si="2903"/>
        <v>BS$2263</v>
      </c>
      <c r="BT2270" s="199" t="str">
        <f t="shared" si="2903"/>
        <v>BT$2263</v>
      </c>
      <c r="BU2270" s="199" t="str">
        <f t="shared" si="2903"/>
        <v>BU$2263</v>
      </c>
      <c r="BV2270" s="199" t="str">
        <f t="shared" si="2903"/>
        <v>BV$2263</v>
      </c>
      <c r="BW2270" s="199" t="str">
        <f t="shared" si="2903"/>
        <v>BW$2263</v>
      </c>
      <c r="BX2270" s="199" t="str">
        <f t="shared" si="2903"/>
        <v>BX$2263</v>
      </c>
      <c r="BY2270" s="199" t="str">
        <f t="shared" si="2903"/>
        <v>BY$2263</v>
      </c>
      <c r="BZ2270" s="199" t="str">
        <f t="shared" si="2903"/>
        <v>BZ$2263</v>
      </c>
      <c r="CA2270" s="199" t="str">
        <f t="shared" si="2903"/>
        <v>CA$2263</v>
      </c>
      <c r="CB2270" s="199" t="str">
        <f t="shared" si="2903"/>
        <v>CB$2263</v>
      </c>
      <c r="CC2270" s="199" t="str">
        <f t="shared" si="2903"/>
        <v>CC$2263</v>
      </c>
      <c r="CD2270" s="199" t="str">
        <f t="shared" si="2903"/>
        <v>CD$2263</v>
      </c>
      <c r="CE2270" s="199" t="str">
        <f t="shared" ref="CE2270:CK2270" si="2904">ADDRESS(ROW(CE2263),COLUMN(CE2263),2)</f>
        <v>CE$2263</v>
      </c>
      <c r="CF2270" s="199" t="str">
        <f t="shared" si="2904"/>
        <v>CF$2263</v>
      </c>
      <c r="CG2270" s="199" t="str">
        <f t="shared" si="2904"/>
        <v>CG$2263</v>
      </c>
      <c r="CH2270" s="199" t="str">
        <f t="shared" si="2904"/>
        <v>CH$2263</v>
      </c>
      <c r="CI2270" s="199" t="str">
        <f t="shared" si="2904"/>
        <v>CI$2263</v>
      </c>
      <c r="CJ2270" s="199" t="str">
        <f t="shared" si="2904"/>
        <v>CJ$2263</v>
      </c>
      <c r="CK2270" s="199" t="str">
        <f t="shared" si="2904"/>
        <v>CK$2263</v>
      </c>
      <c r="CL2270" s="199" t="str">
        <f t="shared" ref="CL2270" si="2905">ADDRESS(ROW(CL2263),COLUMN(CL2263),2)</f>
        <v>CL$2263</v>
      </c>
    </row>
    <row r="2271" spans="2:90" x14ac:dyDescent="0.4">
      <c r="B2271" s="8" t="str">
        <f>B2256</f>
        <v>Secondary volume driver</v>
      </c>
      <c r="D2271" t="s">
        <v>769</v>
      </c>
      <c r="E2271" s="8" t="str">
        <f t="shared" si="2894"/>
        <v>2271 UEREV - S</v>
      </c>
      <c r="G2271" t="s">
        <v>332</v>
      </c>
      <c r="H2271" s="12"/>
      <c r="I2271" s="60"/>
      <c r="J2271" s="60"/>
      <c r="K2271" s="15"/>
      <c r="L2271" s="15"/>
      <c r="M2271" s="15"/>
      <c r="N2271" s="15"/>
      <c r="O2271" s="15"/>
      <c r="P2271" s="15"/>
      <c r="R2271" s="15"/>
      <c r="S2271" s="76" t="str">
        <f t="shared" ref="S2271" si="2906">S2256</f>
        <v>S$15</v>
      </c>
      <c r="T2271" s="76" t="str">
        <f t="shared" ref="T2271:AX2271" si="2907">T2256</f>
        <v>T$15</v>
      </c>
      <c r="U2271" s="76" t="str">
        <f t="shared" si="2907"/>
        <v>U$15</v>
      </c>
      <c r="V2271" s="76" t="str">
        <f t="shared" si="2907"/>
        <v>V$15</v>
      </c>
      <c r="W2271" s="76" t="str">
        <f t="shared" si="2907"/>
        <v>W$15</v>
      </c>
      <c r="X2271" s="76" t="str">
        <f t="shared" si="2907"/>
        <v>X$15</v>
      </c>
      <c r="Y2271" s="76" t="str">
        <f t="shared" si="2907"/>
        <v>Y$15</v>
      </c>
      <c r="Z2271" s="76" t="str">
        <f t="shared" si="2907"/>
        <v>Z$15</v>
      </c>
      <c r="AA2271" s="76" t="str">
        <f t="shared" si="2907"/>
        <v>AA$15</v>
      </c>
      <c r="AB2271" s="76" t="str">
        <f t="shared" si="2907"/>
        <v>AB$15</v>
      </c>
      <c r="AC2271" s="76" t="str">
        <f t="shared" si="2907"/>
        <v>AC$15</v>
      </c>
      <c r="AD2271" s="76" t="str">
        <f t="shared" si="2907"/>
        <v>AD$15</v>
      </c>
      <c r="AE2271" s="76" t="str">
        <f t="shared" si="2907"/>
        <v>AE$15</v>
      </c>
      <c r="AF2271" s="76" t="str">
        <f t="shared" si="2907"/>
        <v>AF$15</v>
      </c>
      <c r="AG2271" s="76" t="str">
        <f t="shared" si="2907"/>
        <v>AG$15</v>
      </c>
      <c r="AH2271" s="76" t="str">
        <f t="shared" si="2907"/>
        <v>AH$15</v>
      </c>
      <c r="AI2271" s="76" t="str">
        <f t="shared" si="2907"/>
        <v>AI$15</v>
      </c>
      <c r="AJ2271" s="76" t="str">
        <f t="shared" si="2907"/>
        <v>AJ$15</v>
      </c>
      <c r="AK2271" s="76" t="str">
        <f t="shared" si="2907"/>
        <v>AK$15</v>
      </c>
      <c r="AL2271" s="76" t="str">
        <f t="shared" si="2907"/>
        <v>AL$15</v>
      </c>
      <c r="AM2271" s="76" t="str">
        <f t="shared" si="2907"/>
        <v>AM$15</v>
      </c>
      <c r="AN2271" s="76" t="str">
        <f t="shared" si="2907"/>
        <v>AN$15</v>
      </c>
      <c r="AO2271" s="76" t="str">
        <f t="shared" si="2907"/>
        <v>AO$15</v>
      </c>
      <c r="AP2271" s="76" t="str">
        <f t="shared" si="2907"/>
        <v>AP$15</v>
      </c>
      <c r="AQ2271" s="76" t="str">
        <f t="shared" si="2907"/>
        <v>AQ$15</v>
      </c>
      <c r="AR2271" s="76" t="str">
        <f t="shared" si="2907"/>
        <v>AR$15</v>
      </c>
      <c r="AS2271" s="76" t="str">
        <f t="shared" si="2907"/>
        <v>AS$15</v>
      </c>
      <c r="AT2271" s="76" t="str">
        <f t="shared" si="2907"/>
        <v>AT$15</v>
      </c>
      <c r="AU2271" s="76" t="str">
        <f t="shared" si="2907"/>
        <v>AU$15</v>
      </c>
      <c r="AV2271" s="76" t="str">
        <f t="shared" si="2907"/>
        <v>AV$15</v>
      </c>
      <c r="AW2271" s="76" t="str">
        <f t="shared" si="2907"/>
        <v>AW$15</v>
      </c>
      <c r="AX2271" s="76" t="str">
        <f t="shared" si="2907"/>
        <v>AX$15</v>
      </c>
      <c r="AY2271" s="76" t="str">
        <f t="shared" ref="AY2271:CD2271" si="2908">AY2256</f>
        <v>AY$15</v>
      </c>
      <c r="AZ2271" s="76" t="str">
        <f t="shared" si="2908"/>
        <v>AZ$15</v>
      </c>
      <c r="BA2271" s="76" t="str">
        <f t="shared" si="2908"/>
        <v>BA$15</v>
      </c>
      <c r="BB2271" s="76" t="str">
        <f t="shared" si="2908"/>
        <v>BB$15</v>
      </c>
      <c r="BC2271" s="76" t="str">
        <f t="shared" si="2908"/>
        <v>BC$15</v>
      </c>
      <c r="BD2271" s="76" t="str">
        <f t="shared" si="2908"/>
        <v>BD$15</v>
      </c>
      <c r="BE2271" s="76" t="str">
        <f t="shared" si="2908"/>
        <v>BE$15</v>
      </c>
      <c r="BF2271" s="76" t="str">
        <f t="shared" si="2908"/>
        <v>BF$15</v>
      </c>
      <c r="BG2271" s="76" t="str">
        <f t="shared" si="2908"/>
        <v>BG$15</v>
      </c>
      <c r="BH2271" s="76" t="str">
        <f t="shared" si="2908"/>
        <v>BH$15</v>
      </c>
      <c r="BI2271" s="76" t="str">
        <f t="shared" si="2908"/>
        <v>BI$15</v>
      </c>
      <c r="BJ2271" s="76" t="str">
        <f t="shared" si="2908"/>
        <v>BJ$15</v>
      </c>
      <c r="BK2271" s="76" t="str">
        <f t="shared" si="2908"/>
        <v>BK$15</v>
      </c>
      <c r="BL2271" s="76" t="str">
        <f t="shared" si="2908"/>
        <v>BL$15</v>
      </c>
      <c r="BM2271" s="76" t="str">
        <f t="shared" si="2908"/>
        <v>BM$15</v>
      </c>
      <c r="BN2271" s="76" t="str">
        <f t="shared" si="2908"/>
        <v>BN$15</v>
      </c>
      <c r="BO2271" s="76" t="str">
        <f t="shared" si="2908"/>
        <v>BO$15</v>
      </c>
      <c r="BP2271" s="76" t="str">
        <f t="shared" si="2908"/>
        <v>BP$15</v>
      </c>
      <c r="BQ2271" s="76" t="str">
        <f t="shared" si="2908"/>
        <v>BQ$15</v>
      </c>
      <c r="BR2271" s="76" t="str">
        <f t="shared" si="2908"/>
        <v>BR$15</v>
      </c>
      <c r="BS2271" s="76" t="str">
        <f t="shared" si="2908"/>
        <v>BS$15</v>
      </c>
      <c r="BT2271" s="76" t="str">
        <f t="shared" si="2908"/>
        <v>BT$15</v>
      </c>
      <c r="BU2271" s="76" t="str">
        <f t="shared" si="2908"/>
        <v>BU$15</v>
      </c>
      <c r="BV2271" s="76" t="str">
        <f t="shared" si="2908"/>
        <v>BV$15</v>
      </c>
      <c r="BW2271" s="76" t="str">
        <f t="shared" si="2908"/>
        <v>BW$15</v>
      </c>
      <c r="BX2271" s="76" t="str">
        <f t="shared" si="2908"/>
        <v>BX$15</v>
      </c>
      <c r="BY2271" s="76" t="str">
        <f t="shared" si="2908"/>
        <v>BY$15</v>
      </c>
      <c r="BZ2271" s="76" t="str">
        <f t="shared" si="2908"/>
        <v>BZ$15</v>
      </c>
      <c r="CA2271" s="76" t="str">
        <f t="shared" si="2908"/>
        <v>CA$15</v>
      </c>
      <c r="CB2271" s="76" t="str">
        <f t="shared" si="2908"/>
        <v>CB$15</v>
      </c>
      <c r="CC2271" s="76" t="str">
        <f t="shared" si="2908"/>
        <v>CC$15</v>
      </c>
      <c r="CD2271" s="76" t="str">
        <f t="shared" si="2908"/>
        <v>CD$15</v>
      </c>
      <c r="CE2271" s="76" t="str">
        <f t="shared" ref="CE2271:CK2271" si="2909">CE2256</f>
        <v>CE$15</v>
      </c>
      <c r="CF2271" s="76" t="str">
        <f t="shared" si="2909"/>
        <v>CF$15</v>
      </c>
      <c r="CG2271" s="76" t="str">
        <f t="shared" si="2909"/>
        <v>CG$15</v>
      </c>
      <c r="CH2271" s="76" t="str">
        <f t="shared" si="2909"/>
        <v>CH$15</v>
      </c>
      <c r="CI2271" s="76" t="str">
        <f t="shared" si="2909"/>
        <v>CI$15</v>
      </c>
      <c r="CJ2271" s="76" t="str">
        <f t="shared" si="2909"/>
        <v>CJ$15</v>
      </c>
      <c r="CK2271" s="76" t="str">
        <f t="shared" si="2909"/>
        <v>CK$15</v>
      </c>
      <c r="CL2271" s="76" t="str">
        <f t="shared" ref="CL2271" si="2910">CL2256</f>
        <v>CL$15</v>
      </c>
    </row>
    <row r="2273" spans="2:90" x14ac:dyDescent="0.4">
      <c r="B2273" s="171" t="s">
        <v>490</v>
      </c>
      <c r="E2273" s="8"/>
      <c r="H2273" s="170"/>
      <c r="I2273" s="172"/>
      <c r="J2273" s="172"/>
      <c r="K2273" s="193"/>
      <c r="L2273" s="193"/>
      <c r="M2273" s="193"/>
      <c r="N2273" s="193"/>
      <c r="O2273" s="193"/>
      <c r="P2273" s="193"/>
      <c r="R2273" s="194"/>
      <c r="S2273" s="170"/>
      <c r="T2273" s="170"/>
      <c r="U2273" s="170"/>
      <c r="V2273" s="170"/>
      <c r="W2273" s="170"/>
      <c r="X2273" s="170"/>
      <c r="Y2273" s="170"/>
      <c r="Z2273" s="170"/>
      <c r="AA2273" s="170"/>
      <c r="AB2273" s="170"/>
      <c r="AC2273" s="170"/>
      <c r="AD2273" s="170"/>
      <c r="AE2273" s="170"/>
      <c r="AF2273" s="170"/>
      <c r="AG2273" s="170"/>
      <c r="AH2273" s="170"/>
      <c r="AI2273" s="170"/>
      <c r="AJ2273" s="170"/>
      <c r="AK2273" s="170"/>
      <c r="AL2273" s="170"/>
      <c r="AM2273" s="170"/>
      <c r="AN2273" s="170"/>
      <c r="AO2273" s="170"/>
      <c r="AP2273" s="170"/>
      <c r="AQ2273" s="170"/>
      <c r="AR2273" s="170"/>
      <c r="AS2273" s="170"/>
      <c r="AT2273" s="170"/>
      <c r="AU2273" s="170"/>
      <c r="AV2273" s="170"/>
      <c r="AW2273" s="170"/>
      <c r="AX2273" s="170"/>
      <c r="AY2273" s="170"/>
      <c r="AZ2273" s="170"/>
      <c r="BA2273" s="170"/>
      <c r="BB2273" s="170"/>
      <c r="BC2273" s="170"/>
      <c r="BD2273" s="170"/>
      <c r="BE2273" s="170"/>
      <c r="BF2273" s="170"/>
      <c r="BG2273" s="170"/>
      <c r="BH2273" s="170"/>
      <c r="BI2273" s="170"/>
      <c r="BJ2273" s="170"/>
      <c r="BK2273" s="170"/>
      <c r="BL2273" s="170"/>
      <c r="BM2273" s="170"/>
      <c r="BN2273" s="170"/>
      <c r="BO2273" s="170"/>
      <c r="BP2273" s="170"/>
      <c r="BQ2273" s="170"/>
      <c r="BR2273" s="170"/>
      <c r="BS2273" s="170"/>
      <c r="BT2273" s="170"/>
      <c r="BU2273" s="170"/>
      <c r="BV2273" s="170"/>
      <c r="BW2273" s="170"/>
      <c r="BX2273" s="170"/>
      <c r="BY2273" s="170"/>
      <c r="BZ2273" s="170"/>
      <c r="CA2273" s="170"/>
      <c r="CB2273" s="170"/>
      <c r="CC2273" s="170"/>
      <c r="CD2273" s="170"/>
      <c r="CE2273" s="170"/>
      <c r="CF2273" s="170"/>
      <c r="CG2273" s="170"/>
      <c r="CH2273" s="170"/>
      <c r="CI2273" s="170"/>
      <c r="CJ2273" s="170"/>
      <c r="CK2273" s="170"/>
      <c r="CL2273" s="170"/>
    </row>
    <row r="2274" spans="2:90" x14ac:dyDescent="0.4">
      <c r="B2274" s="171" t="s">
        <v>492</v>
      </c>
      <c r="E2274" s="8"/>
      <c r="H2274" s="170"/>
      <c r="I2274" s="172"/>
      <c r="J2274" s="172"/>
      <c r="K2274" s="193"/>
      <c r="L2274" s="193"/>
      <c r="M2274" s="193"/>
      <c r="N2274" s="193"/>
      <c r="O2274" s="193"/>
      <c r="P2274" s="193"/>
      <c r="R2274" s="194"/>
      <c r="S2274" s="170"/>
      <c r="T2274" s="170"/>
      <c r="U2274" s="170"/>
      <c r="V2274" s="170"/>
      <c r="W2274" s="170"/>
      <c r="X2274" s="170"/>
      <c r="Y2274" s="170"/>
      <c r="Z2274" s="170"/>
      <c r="AA2274" s="170"/>
      <c r="AB2274" s="170"/>
      <c r="AC2274" s="170"/>
      <c r="AD2274" s="170"/>
      <c r="AE2274" s="170"/>
      <c r="AF2274" s="170"/>
      <c r="AG2274" s="170"/>
      <c r="AH2274" s="170"/>
      <c r="AI2274" s="170"/>
      <c r="AJ2274" s="170"/>
      <c r="AK2274" s="170"/>
      <c r="AL2274" s="170"/>
      <c r="AM2274" s="170"/>
      <c r="AN2274" s="170"/>
      <c r="AO2274" s="170"/>
      <c r="AP2274" s="170"/>
      <c r="AQ2274" s="170"/>
      <c r="AR2274" s="170"/>
      <c r="AS2274" s="170"/>
      <c r="AT2274" s="170"/>
      <c r="AU2274" s="170"/>
      <c r="AV2274" s="170"/>
      <c r="AW2274" s="170"/>
      <c r="AX2274" s="170"/>
      <c r="AY2274" s="170"/>
      <c r="AZ2274" s="170"/>
      <c r="BA2274" s="170"/>
      <c r="BB2274" s="170"/>
      <c r="BC2274" s="170"/>
      <c r="BD2274" s="170"/>
      <c r="BE2274" s="170"/>
      <c r="BF2274" s="170"/>
      <c r="BG2274" s="170"/>
      <c r="BH2274" s="170"/>
      <c r="BI2274" s="170"/>
      <c r="BJ2274" s="170"/>
      <c r="BK2274" s="170"/>
      <c r="BL2274" s="170"/>
      <c r="BM2274" s="170"/>
      <c r="BN2274" s="170"/>
      <c r="BO2274" s="170"/>
      <c r="BP2274" s="170"/>
      <c r="BQ2274" s="170"/>
      <c r="BR2274" s="170"/>
      <c r="BS2274" s="170"/>
      <c r="BT2274" s="170"/>
      <c r="BU2274" s="170"/>
      <c r="BV2274" s="170"/>
      <c r="BW2274" s="170"/>
      <c r="BX2274" s="170"/>
      <c r="BY2274" s="170"/>
      <c r="BZ2274" s="170"/>
      <c r="CA2274" s="170"/>
      <c r="CB2274" s="170"/>
      <c r="CC2274" s="170"/>
      <c r="CD2274" s="170"/>
      <c r="CE2274" s="170"/>
      <c r="CF2274" s="170"/>
      <c r="CG2274" s="170"/>
      <c r="CH2274" s="170"/>
      <c r="CI2274" s="170"/>
      <c r="CJ2274" s="170"/>
      <c r="CK2274" s="170"/>
      <c r="CL2274" s="170"/>
    </row>
    <row r="2275" spans="2:90" x14ac:dyDescent="0.4">
      <c r="B2275" s="171" t="s">
        <v>461</v>
      </c>
      <c r="E2275" s="8"/>
      <c r="H2275" s="170"/>
      <c r="I2275" s="172"/>
      <c r="J2275" s="172"/>
      <c r="K2275" s="193"/>
      <c r="L2275" s="193"/>
      <c r="M2275" s="193"/>
      <c r="N2275" s="193"/>
      <c r="O2275" s="193"/>
      <c r="P2275" s="193"/>
      <c r="R2275" s="194"/>
      <c r="S2275" s="195" t="str">
        <f t="shared" ref="S2275:AX2275" si="2911">S$16</f>
        <v>S$12</v>
      </c>
      <c r="T2275" s="195" t="str">
        <f t="shared" si="2911"/>
        <v>T$12</v>
      </c>
      <c r="U2275" s="195" t="str">
        <f t="shared" si="2911"/>
        <v>U$12</v>
      </c>
      <c r="V2275" s="195" t="str">
        <f t="shared" si="2911"/>
        <v>V$12</v>
      </c>
      <c r="W2275" s="195" t="str">
        <f t="shared" si="2911"/>
        <v>W$12</v>
      </c>
      <c r="X2275" s="195" t="str">
        <f t="shared" si="2911"/>
        <v>X$12</v>
      </c>
      <c r="Y2275" s="195" t="str">
        <f t="shared" si="2911"/>
        <v>Y$12</v>
      </c>
      <c r="Z2275" s="195" t="str">
        <f t="shared" si="2911"/>
        <v>Z$12</v>
      </c>
      <c r="AA2275" s="195" t="str">
        <f t="shared" si="2911"/>
        <v>AA$12</v>
      </c>
      <c r="AB2275" s="195" t="str">
        <f t="shared" si="2911"/>
        <v>AB$12</v>
      </c>
      <c r="AC2275" s="195" t="str">
        <f t="shared" si="2911"/>
        <v>AC$12</v>
      </c>
      <c r="AD2275" s="195" t="str">
        <f t="shared" si="2911"/>
        <v>AD$12</v>
      </c>
      <c r="AE2275" s="195" t="str">
        <f t="shared" si="2911"/>
        <v>AE$12</v>
      </c>
      <c r="AF2275" s="195" t="str">
        <f t="shared" si="2911"/>
        <v>AF$12</v>
      </c>
      <c r="AG2275" s="195" t="str">
        <f t="shared" si="2911"/>
        <v>AG$12</v>
      </c>
      <c r="AH2275" s="195" t="str">
        <f t="shared" si="2911"/>
        <v>AH$12</v>
      </c>
      <c r="AI2275" s="195" t="str">
        <f t="shared" si="2911"/>
        <v>AI$12</v>
      </c>
      <c r="AJ2275" s="195" t="str">
        <f t="shared" si="2911"/>
        <v>AJ$12</v>
      </c>
      <c r="AK2275" s="195" t="str">
        <f t="shared" si="2911"/>
        <v>AK$12</v>
      </c>
      <c r="AL2275" s="195" t="str">
        <f t="shared" si="2911"/>
        <v>AL$12</v>
      </c>
      <c r="AM2275" s="195" t="str">
        <f t="shared" si="2911"/>
        <v>AM$12</v>
      </c>
      <c r="AN2275" s="195" t="str">
        <f t="shared" si="2911"/>
        <v>AN$12</v>
      </c>
      <c r="AO2275" s="195" t="str">
        <f t="shared" si="2911"/>
        <v>AO$12</v>
      </c>
      <c r="AP2275" s="195" t="str">
        <f t="shared" si="2911"/>
        <v>AP$12</v>
      </c>
      <c r="AQ2275" s="195" t="str">
        <f t="shared" si="2911"/>
        <v>AQ$12</v>
      </c>
      <c r="AR2275" s="195" t="str">
        <f t="shared" si="2911"/>
        <v>AR$12</v>
      </c>
      <c r="AS2275" s="195" t="str">
        <f t="shared" si="2911"/>
        <v>AS$12</v>
      </c>
      <c r="AT2275" s="195" t="str">
        <f t="shared" si="2911"/>
        <v>AT$12</v>
      </c>
      <c r="AU2275" s="195" t="str">
        <f t="shared" si="2911"/>
        <v>AU$12</v>
      </c>
      <c r="AV2275" s="195" t="str">
        <f t="shared" si="2911"/>
        <v>AV$12</v>
      </c>
      <c r="AW2275" s="195" t="str">
        <f t="shared" si="2911"/>
        <v>AW$12</v>
      </c>
      <c r="AX2275" s="195" t="str">
        <f t="shared" si="2911"/>
        <v>AX$12</v>
      </c>
      <c r="AY2275" s="195" t="str">
        <f t="shared" ref="AY2275:CD2275" si="2912">AY$16</f>
        <v>AY$12</v>
      </c>
      <c r="AZ2275" s="195" t="str">
        <f t="shared" si="2912"/>
        <v>AZ$12</v>
      </c>
      <c r="BA2275" s="195" t="str">
        <f t="shared" si="2912"/>
        <v>BA$12</v>
      </c>
      <c r="BB2275" s="195" t="str">
        <f t="shared" si="2912"/>
        <v>BB$12</v>
      </c>
      <c r="BC2275" s="195" t="str">
        <f t="shared" si="2912"/>
        <v>BC$12</v>
      </c>
      <c r="BD2275" s="195" t="str">
        <f t="shared" si="2912"/>
        <v>BD$12</v>
      </c>
      <c r="BE2275" s="195" t="str">
        <f t="shared" si="2912"/>
        <v>BE$12</v>
      </c>
      <c r="BF2275" s="195" t="str">
        <f t="shared" si="2912"/>
        <v>BF$12</v>
      </c>
      <c r="BG2275" s="195" t="str">
        <f t="shared" si="2912"/>
        <v>BG$12</v>
      </c>
      <c r="BH2275" s="195" t="str">
        <f t="shared" si="2912"/>
        <v>BH$12</v>
      </c>
      <c r="BI2275" s="195" t="str">
        <f t="shared" si="2912"/>
        <v>BI$12</v>
      </c>
      <c r="BJ2275" s="195" t="str">
        <f t="shared" si="2912"/>
        <v>BJ$12</v>
      </c>
      <c r="BK2275" s="195" t="str">
        <f t="shared" si="2912"/>
        <v>BK$12</v>
      </c>
      <c r="BL2275" s="195" t="str">
        <f t="shared" si="2912"/>
        <v>BL$12</v>
      </c>
      <c r="BM2275" s="195" t="str">
        <f t="shared" si="2912"/>
        <v>BM$12</v>
      </c>
      <c r="BN2275" s="195" t="str">
        <f t="shared" si="2912"/>
        <v>BN$12</v>
      </c>
      <c r="BO2275" s="195" t="str">
        <f t="shared" si="2912"/>
        <v>BO$12</v>
      </c>
      <c r="BP2275" s="195" t="str">
        <f t="shared" si="2912"/>
        <v>BP$12</v>
      </c>
      <c r="BQ2275" s="195" t="str">
        <f t="shared" si="2912"/>
        <v>BQ$12</v>
      </c>
      <c r="BR2275" s="195" t="str">
        <f t="shared" si="2912"/>
        <v>BR$12</v>
      </c>
      <c r="BS2275" s="195" t="str">
        <f t="shared" si="2912"/>
        <v>BS$12</v>
      </c>
      <c r="BT2275" s="195" t="str">
        <f t="shared" si="2912"/>
        <v>BT$12</v>
      </c>
      <c r="BU2275" s="195" t="str">
        <f t="shared" si="2912"/>
        <v>BU$12</v>
      </c>
      <c r="BV2275" s="195" t="str">
        <f t="shared" si="2912"/>
        <v>BV$12</v>
      </c>
      <c r="BW2275" s="195" t="str">
        <f t="shared" si="2912"/>
        <v>BW$12</v>
      </c>
      <c r="BX2275" s="195" t="str">
        <f t="shared" si="2912"/>
        <v>BX$12</v>
      </c>
      <c r="BY2275" s="195" t="str">
        <f t="shared" si="2912"/>
        <v>BY$12</v>
      </c>
      <c r="BZ2275" s="195" t="str">
        <f t="shared" si="2912"/>
        <v>BZ$12</v>
      </c>
      <c r="CA2275" s="195" t="str">
        <f t="shared" si="2912"/>
        <v>CA$12</v>
      </c>
      <c r="CB2275" s="195" t="str">
        <f t="shared" si="2912"/>
        <v>CB$12</v>
      </c>
      <c r="CC2275" s="195" t="str">
        <f t="shared" si="2912"/>
        <v>CC$12</v>
      </c>
      <c r="CD2275" s="195" t="str">
        <f t="shared" si="2912"/>
        <v>CD$12</v>
      </c>
      <c r="CE2275" s="195" t="str">
        <f t="shared" ref="CE2275:CL2275" si="2913">CE$16</f>
        <v>CE$12</v>
      </c>
      <c r="CF2275" s="195" t="str">
        <f t="shared" si="2913"/>
        <v>CF$12</v>
      </c>
      <c r="CG2275" s="195" t="str">
        <f t="shared" si="2913"/>
        <v>CG$12</v>
      </c>
      <c r="CH2275" s="195" t="str">
        <f t="shared" si="2913"/>
        <v>CH$12</v>
      </c>
      <c r="CI2275" s="195" t="str">
        <f t="shared" si="2913"/>
        <v>CI$12</v>
      </c>
      <c r="CJ2275" s="195" t="str">
        <f t="shared" si="2913"/>
        <v>CJ$12</v>
      </c>
      <c r="CK2275" s="195" t="str">
        <f t="shared" si="2913"/>
        <v>CK$12</v>
      </c>
      <c r="CL2275" s="195" t="str">
        <f t="shared" si="2913"/>
        <v>CL$12</v>
      </c>
    </row>
    <row r="2276" spans="2:90" x14ac:dyDescent="0.4">
      <c r="B2276" s="171" t="s">
        <v>462</v>
      </c>
      <c r="E2276" s="8"/>
      <c r="H2276" s="196"/>
      <c r="I2276" s="197"/>
      <c r="J2276" s="197"/>
      <c r="K2276" s="198"/>
      <c r="L2276" s="198"/>
      <c r="M2276" s="198"/>
      <c r="N2276" s="198"/>
      <c r="O2276" s="198"/>
      <c r="P2276" s="198"/>
      <c r="R2276" s="198"/>
      <c r="S2276" s="195" t="str">
        <f t="shared" ref="S2276:AX2276" si="2914">S$17</f>
        <v>S$13</v>
      </c>
      <c r="T2276" s="195" t="str">
        <f t="shared" si="2914"/>
        <v>T$13</v>
      </c>
      <c r="U2276" s="195" t="str">
        <f t="shared" si="2914"/>
        <v>U$13</v>
      </c>
      <c r="V2276" s="195" t="str">
        <f t="shared" si="2914"/>
        <v>V$13</v>
      </c>
      <c r="W2276" s="195" t="str">
        <f t="shared" si="2914"/>
        <v>W$13</v>
      </c>
      <c r="X2276" s="195" t="str">
        <f t="shared" si="2914"/>
        <v>X$13</v>
      </c>
      <c r="Y2276" s="195" t="str">
        <f t="shared" si="2914"/>
        <v>Y$13</v>
      </c>
      <c r="Z2276" s="195" t="str">
        <f t="shared" si="2914"/>
        <v>Z$13</v>
      </c>
      <c r="AA2276" s="195" t="str">
        <f t="shared" si="2914"/>
        <v>AA$13</v>
      </c>
      <c r="AB2276" s="195" t="str">
        <f t="shared" si="2914"/>
        <v>AB$13</v>
      </c>
      <c r="AC2276" s="195" t="str">
        <f t="shared" si="2914"/>
        <v>AC$13</v>
      </c>
      <c r="AD2276" s="195" t="str">
        <f t="shared" si="2914"/>
        <v>AD$13</v>
      </c>
      <c r="AE2276" s="195" t="str">
        <f t="shared" si="2914"/>
        <v>AE$13</v>
      </c>
      <c r="AF2276" s="195" t="str">
        <f t="shared" si="2914"/>
        <v>AF$13</v>
      </c>
      <c r="AG2276" s="195" t="str">
        <f t="shared" si="2914"/>
        <v>AG$13</v>
      </c>
      <c r="AH2276" s="195" t="str">
        <f t="shared" si="2914"/>
        <v>AH$13</v>
      </c>
      <c r="AI2276" s="195" t="str">
        <f t="shared" si="2914"/>
        <v>AI$13</v>
      </c>
      <c r="AJ2276" s="195" t="str">
        <f t="shared" si="2914"/>
        <v>AJ$13</v>
      </c>
      <c r="AK2276" s="195" t="str">
        <f t="shared" si="2914"/>
        <v>AK$13</v>
      </c>
      <c r="AL2276" s="195" t="str">
        <f t="shared" si="2914"/>
        <v>AL$13</v>
      </c>
      <c r="AM2276" s="195" t="str">
        <f t="shared" si="2914"/>
        <v>AM$13</v>
      </c>
      <c r="AN2276" s="195" t="str">
        <f t="shared" si="2914"/>
        <v>AN$13</v>
      </c>
      <c r="AO2276" s="195" t="str">
        <f t="shared" si="2914"/>
        <v>AO$13</v>
      </c>
      <c r="AP2276" s="195" t="str">
        <f t="shared" si="2914"/>
        <v>AP$13</v>
      </c>
      <c r="AQ2276" s="195" t="str">
        <f t="shared" si="2914"/>
        <v>AQ$13</v>
      </c>
      <c r="AR2276" s="195" t="str">
        <f t="shared" si="2914"/>
        <v>AR$13</v>
      </c>
      <c r="AS2276" s="195" t="str">
        <f t="shared" si="2914"/>
        <v>AS$13</v>
      </c>
      <c r="AT2276" s="195" t="str">
        <f t="shared" si="2914"/>
        <v>AT$13</v>
      </c>
      <c r="AU2276" s="195" t="str">
        <f t="shared" si="2914"/>
        <v>AU$13</v>
      </c>
      <c r="AV2276" s="195" t="str">
        <f t="shared" si="2914"/>
        <v>AV$13</v>
      </c>
      <c r="AW2276" s="195" t="str">
        <f t="shared" si="2914"/>
        <v>AW$13</v>
      </c>
      <c r="AX2276" s="195" t="str">
        <f t="shared" si="2914"/>
        <v>AX$13</v>
      </c>
      <c r="AY2276" s="195" t="str">
        <f t="shared" ref="AY2276:CD2276" si="2915">AY$17</f>
        <v>AY$13</v>
      </c>
      <c r="AZ2276" s="195" t="str">
        <f t="shared" si="2915"/>
        <v>AZ$13</v>
      </c>
      <c r="BA2276" s="195" t="str">
        <f t="shared" si="2915"/>
        <v>BA$13</v>
      </c>
      <c r="BB2276" s="195" t="str">
        <f t="shared" si="2915"/>
        <v>BB$13</v>
      </c>
      <c r="BC2276" s="195" t="str">
        <f t="shared" si="2915"/>
        <v>BC$13</v>
      </c>
      <c r="BD2276" s="195" t="str">
        <f t="shared" si="2915"/>
        <v>BD$13</v>
      </c>
      <c r="BE2276" s="195" t="str">
        <f t="shared" si="2915"/>
        <v>BE$13</v>
      </c>
      <c r="BF2276" s="195" t="str">
        <f t="shared" si="2915"/>
        <v>BF$13</v>
      </c>
      <c r="BG2276" s="195" t="str">
        <f t="shared" si="2915"/>
        <v>BG$13</v>
      </c>
      <c r="BH2276" s="195" t="str">
        <f t="shared" si="2915"/>
        <v>BH$13</v>
      </c>
      <c r="BI2276" s="195" t="str">
        <f t="shared" si="2915"/>
        <v>BI$13</v>
      </c>
      <c r="BJ2276" s="195" t="str">
        <f t="shared" si="2915"/>
        <v>BJ$13</v>
      </c>
      <c r="BK2276" s="195" t="str">
        <f t="shared" si="2915"/>
        <v>BK$13</v>
      </c>
      <c r="BL2276" s="195" t="str">
        <f t="shared" si="2915"/>
        <v>BL$13</v>
      </c>
      <c r="BM2276" s="195" t="str">
        <f t="shared" si="2915"/>
        <v>BM$13</v>
      </c>
      <c r="BN2276" s="195" t="str">
        <f t="shared" si="2915"/>
        <v>BN$13</v>
      </c>
      <c r="BO2276" s="195" t="str">
        <f t="shared" si="2915"/>
        <v>BO$13</v>
      </c>
      <c r="BP2276" s="195" t="str">
        <f t="shared" si="2915"/>
        <v>BP$13</v>
      </c>
      <c r="BQ2276" s="195" t="str">
        <f t="shared" si="2915"/>
        <v>BQ$13</v>
      </c>
      <c r="BR2276" s="195" t="str">
        <f t="shared" si="2915"/>
        <v>BR$13</v>
      </c>
      <c r="BS2276" s="195" t="str">
        <f t="shared" si="2915"/>
        <v>BS$13</v>
      </c>
      <c r="BT2276" s="195" t="str">
        <f t="shared" si="2915"/>
        <v>BT$13</v>
      </c>
      <c r="BU2276" s="195" t="str">
        <f t="shared" si="2915"/>
        <v>BU$13</v>
      </c>
      <c r="BV2276" s="195" t="str">
        <f t="shared" si="2915"/>
        <v>BV$13</v>
      </c>
      <c r="BW2276" s="195" t="str">
        <f t="shared" si="2915"/>
        <v>BW$13</v>
      </c>
      <c r="BX2276" s="195" t="str">
        <f t="shared" si="2915"/>
        <v>BX$13</v>
      </c>
      <c r="BY2276" s="195" t="str">
        <f t="shared" si="2915"/>
        <v>BY$13</v>
      </c>
      <c r="BZ2276" s="195" t="str">
        <f t="shared" si="2915"/>
        <v>BZ$13</v>
      </c>
      <c r="CA2276" s="195" t="str">
        <f t="shared" si="2915"/>
        <v>CA$13</v>
      </c>
      <c r="CB2276" s="195" t="str">
        <f t="shared" si="2915"/>
        <v>CB$13</v>
      </c>
      <c r="CC2276" s="195" t="str">
        <f t="shared" si="2915"/>
        <v>CC$13</v>
      </c>
      <c r="CD2276" s="195" t="str">
        <f t="shared" si="2915"/>
        <v>CD$13</v>
      </c>
      <c r="CE2276" s="195" t="str">
        <f t="shared" ref="CE2276:CL2276" si="2916">CE$17</f>
        <v>CE$13</v>
      </c>
      <c r="CF2276" s="195" t="str">
        <f t="shared" si="2916"/>
        <v>CF$13</v>
      </c>
      <c r="CG2276" s="195" t="str">
        <f t="shared" si="2916"/>
        <v>CG$13</v>
      </c>
      <c r="CH2276" s="195" t="str">
        <f t="shared" si="2916"/>
        <v>CH$13</v>
      </c>
      <c r="CI2276" s="195" t="str">
        <f t="shared" si="2916"/>
        <v>CI$13</v>
      </c>
      <c r="CJ2276" s="195" t="str">
        <f t="shared" si="2916"/>
        <v>CJ$13</v>
      </c>
      <c r="CK2276" s="195" t="str">
        <f t="shared" si="2916"/>
        <v>CK$13</v>
      </c>
      <c r="CL2276" s="195" t="str">
        <f t="shared" si="2916"/>
        <v>CL$13</v>
      </c>
    </row>
    <row r="2277" spans="2:90" x14ac:dyDescent="0.4">
      <c r="B2277" s="171" t="s">
        <v>491</v>
      </c>
      <c r="E2277" s="8"/>
      <c r="H2277" s="196"/>
      <c r="I2277" s="197"/>
      <c r="J2277" s="197"/>
      <c r="K2277" s="198"/>
      <c r="L2277" s="198"/>
      <c r="M2277" s="198"/>
      <c r="N2277" s="198"/>
      <c r="O2277" s="198"/>
      <c r="P2277" s="198"/>
      <c r="R2277" s="198"/>
      <c r="S2277" s="186"/>
      <c r="T2277" s="186"/>
      <c r="U2277" s="186"/>
      <c r="V2277" s="186"/>
      <c r="W2277" s="186"/>
      <c r="X2277" s="186"/>
      <c r="Y2277" s="186"/>
      <c r="Z2277" s="186"/>
      <c r="AA2277" s="186"/>
      <c r="AB2277" s="186"/>
      <c r="AC2277" s="186"/>
      <c r="AD2277" s="186"/>
      <c r="AE2277" s="186"/>
      <c r="AF2277" s="186"/>
      <c r="AG2277" s="186"/>
      <c r="AH2277" s="186"/>
      <c r="AI2277" s="186"/>
      <c r="AJ2277" s="186"/>
      <c r="AK2277" s="186"/>
      <c r="AL2277" s="186"/>
      <c r="AM2277" s="186"/>
      <c r="AN2277" s="186"/>
      <c r="AO2277" s="186"/>
      <c r="AP2277" s="186"/>
      <c r="AQ2277" s="186"/>
      <c r="AR2277" s="186"/>
      <c r="AS2277" s="186"/>
      <c r="AT2277" s="186"/>
      <c r="AU2277" s="186"/>
      <c r="AV2277" s="186"/>
      <c r="AW2277" s="186"/>
      <c r="AX2277" s="186"/>
      <c r="AY2277" s="186"/>
      <c r="AZ2277" s="186"/>
      <c r="BA2277" s="186"/>
      <c r="BB2277" s="186"/>
      <c r="BC2277" s="186"/>
      <c r="BD2277" s="186"/>
      <c r="BE2277" s="186"/>
      <c r="BF2277" s="186"/>
      <c r="BG2277" s="186"/>
      <c r="BH2277" s="186"/>
      <c r="BI2277" s="186"/>
      <c r="BJ2277" s="186"/>
      <c r="BK2277" s="186"/>
      <c r="BL2277" s="186"/>
      <c r="BM2277" s="186"/>
      <c r="BN2277" s="186"/>
      <c r="BO2277" s="186"/>
      <c r="BP2277" s="186"/>
      <c r="BQ2277" s="186"/>
      <c r="BR2277" s="186"/>
      <c r="BS2277" s="186"/>
      <c r="BT2277" s="186"/>
      <c r="BU2277" s="186"/>
      <c r="BV2277" s="186"/>
      <c r="BW2277" s="186"/>
      <c r="BX2277" s="186"/>
      <c r="BY2277" s="186"/>
      <c r="BZ2277" s="186"/>
      <c r="CA2277" s="186"/>
      <c r="CB2277" s="186"/>
      <c r="CC2277" s="186"/>
      <c r="CD2277" s="186"/>
      <c r="CE2277" s="186"/>
      <c r="CF2277" s="186"/>
      <c r="CG2277" s="186"/>
      <c r="CH2277" s="186"/>
      <c r="CI2277" s="186"/>
      <c r="CJ2277" s="186"/>
      <c r="CK2277" s="186"/>
      <c r="CL2277" s="186"/>
    </row>
    <row r="2278" spans="2:90" x14ac:dyDescent="0.4">
      <c r="B2278" s="171" t="s">
        <v>505</v>
      </c>
      <c r="E2278" s="8"/>
      <c r="H2278" s="196"/>
      <c r="I2278" s="197"/>
      <c r="J2278" s="197"/>
      <c r="K2278" s="198"/>
      <c r="L2278" s="198"/>
      <c r="M2278" s="198"/>
      <c r="N2278" s="198"/>
      <c r="O2278" s="198"/>
      <c r="P2278" s="198"/>
      <c r="R2278" s="198"/>
      <c r="S2278" s="186"/>
      <c r="T2278" s="186"/>
      <c r="U2278" s="186"/>
      <c r="V2278" s="186"/>
      <c r="W2278" s="186"/>
      <c r="X2278" s="186"/>
      <c r="Y2278" s="186"/>
      <c r="Z2278" s="186"/>
      <c r="AA2278" s="186"/>
      <c r="AB2278" s="186"/>
      <c r="AC2278" s="186"/>
      <c r="AD2278" s="186"/>
      <c r="AE2278" s="186"/>
      <c r="AF2278" s="186"/>
      <c r="AG2278" s="186"/>
      <c r="AH2278" s="186"/>
      <c r="AI2278" s="186"/>
      <c r="AJ2278" s="186"/>
      <c r="AK2278" s="186"/>
      <c r="AL2278" s="186"/>
      <c r="AM2278" s="186"/>
      <c r="AN2278" s="186"/>
      <c r="AO2278" s="186"/>
      <c r="AP2278" s="186"/>
      <c r="AQ2278" s="186"/>
      <c r="AR2278" s="186"/>
      <c r="AS2278" s="186"/>
      <c r="AT2278" s="186"/>
      <c r="AU2278" s="186"/>
      <c r="AV2278" s="186"/>
      <c r="AW2278" s="186"/>
      <c r="AX2278" s="186"/>
      <c r="AY2278" s="186"/>
      <c r="AZ2278" s="186"/>
      <c r="BA2278" s="186"/>
      <c r="BB2278" s="186"/>
      <c r="BC2278" s="186"/>
      <c r="BD2278" s="186"/>
      <c r="BE2278" s="186"/>
      <c r="BF2278" s="186"/>
      <c r="BG2278" s="186"/>
      <c r="BH2278" s="186"/>
      <c r="BI2278" s="186"/>
      <c r="BJ2278" s="186"/>
      <c r="BK2278" s="186"/>
      <c r="BL2278" s="186"/>
      <c r="BM2278" s="186"/>
      <c r="BN2278" s="186"/>
      <c r="BO2278" s="186"/>
      <c r="BP2278" s="186"/>
      <c r="BQ2278" s="186"/>
      <c r="BR2278" s="186"/>
      <c r="BS2278" s="186"/>
      <c r="BT2278" s="186"/>
      <c r="BU2278" s="186"/>
      <c r="BV2278" s="186"/>
      <c r="BW2278" s="186"/>
      <c r="BX2278" s="186"/>
      <c r="BY2278" s="186"/>
      <c r="BZ2278" s="186"/>
      <c r="CA2278" s="186"/>
      <c r="CB2278" s="186"/>
      <c r="CC2278" s="186"/>
      <c r="CD2278" s="186"/>
      <c r="CE2278" s="186"/>
      <c r="CF2278" s="186"/>
      <c r="CG2278" s="186"/>
      <c r="CH2278" s="186"/>
      <c r="CI2278" s="186"/>
      <c r="CJ2278" s="186"/>
      <c r="CK2278" s="186"/>
      <c r="CL2278" s="186"/>
    </row>
    <row r="2279" spans="2:90" x14ac:dyDescent="0.4">
      <c r="B2279" s="171" t="s">
        <v>463</v>
      </c>
      <c r="E2279" s="8"/>
      <c r="H2279" s="196"/>
      <c r="I2279" s="197"/>
      <c r="J2279" s="197"/>
      <c r="K2279" s="198"/>
      <c r="L2279" s="198"/>
      <c r="M2279" s="198"/>
      <c r="N2279" s="198"/>
      <c r="O2279" s="198"/>
      <c r="P2279" s="198"/>
      <c r="R2279" s="198"/>
      <c r="S2279" s="186" t="str">
        <f t="shared" ref="S2279:AX2279" si="2917">S$18</f>
        <v>S$14</v>
      </c>
      <c r="T2279" s="186" t="str">
        <f t="shared" si="2917"/>
        <v>T$14</v>
      </c>
      <c r="U2279" s="186" t="str">
        <f t="shared" si="2917"/>
        <v>U$14</v>
      </c>
      <c r="V2279" s="186" t="str">
        <f t="shared" si="2917"/>
        <v>V$14</v>
      </c>
      <c r="W2279" s="186" t="str">
        <f t="shared" si="2917"/>
        <v>W$14</v>
      </c>
      <c r="X2279" s="186" t="str">
        <f t="shared" si="2917"/>
        <v>X$14</v>
      </c>
      <c r="Y2279" s="186" t="str">
        <f t="shared" si="2917"/>
        <v>Y$14</v>
      </c>
      <c r="Z2279" s="186" t="str">
        <f t="shared" si="2917"/>
        <v>Z$14</v>
      </c>
      <c r="AA2279" s="186" t="str">
        <f t="shared" si="2917"/>
        <v>AA$14</v>
      </c>
      <c r="AB2279" s="186" t="str">
        <f t="shared" si="2917"/>
        <v>AB$14</v>
      </c>
      <c r="AC2279" s="186" t="str">
        <f t="shared" si="2917"/>
        <v>AC$14</v>
      </c>
      <c r="AD2279" s="186" t="str">
        <f t="shared" si="2917"/>
        <v>AD$14</v>
      </c>
      <c r="AE2279" s="186" t="str">
        <f t="shared" si="2917"/>
        <v>AE$14</v>
      </c>
      <c r="AF2279" s="186" t="str">
        <f t="shared" si="2917"/>
        <v>AF$14</v>
      </c>
      <c r="AG2279" s="186" t="str">
        <f t="shared" si="2917"/>
        <v>AG$14</v>
      </c>
      <c r="AH2279" s="186" t="str">
        <f t="shared" si="2917"/>
        <v>AH$14</v>
      </c>
      <c r="AI2279" s="186" t="str">
        <f t="shared" si="2917"/>
        <v>AI$14</v>
      </c>
      <c r="AJ2279" s="186" t="str">
        <f t="shared" si="2917"/>
        <v>AJ$14</v>
      </c>
      <c r="AK2279" s="186" t="str">
        <f t="shared" si="2917"/>
        <v>AK$14</v>
      </c>
      <c r="AL2279" s="186" t="str">
        <f t="shared" si="2917"/>
        <v>AL$14</v>
      </c>
      <c r="AM2279" s="186" t="str">
        <f t="shared" si="2917"/>
        <v>AM$14</v>
      </c>
      <c r="AN2279" s="186" t="str">
        <f t="shared" si="2917"/>
        <v>AN$14</v>
      </c>
      <c r="AO2279" s="186" t="str">
        <f t="shared" si="2917"/>
        <v>AO$14</v>
      </c>
      <c r="AP2279" s="186" t="str">
        <f t="shared" si="2917"/>
        <v>AP$14</v>
      </c>
      <c r="AQ2279" s="186" t="str">
        <f t="shared" si="2917"/>
        <v>AQ$14</v>
      </c>
      <c r="AR2279" s="186" t="str">
        <f t="shared" si="2917"/>
        <v>AR$14</v>
      </c>
      <c r="AS2279" s="186" t="str">
        <f t="shared" si="2917"/>
        <v>AS$14</v>
      </c>
      <c r="AT2279" s="186" t="str">
        <f t="shared" si="2917"/>
        <v>AT$14</v>
      </c>
      <c r="AU2279" s="186" t="str">
        <f t="shared" si="2917"/>
        <v>AU$14</v>
      </c>
      <c r="AV2279" s="186" t="str">
        <f t="shared" si="2917"/>
        <v>AV$14</v>
      </c>
      <c r="AW2279" s="186" t="str">
        <f t="shared" si="2917"/>
        <v>AW$14</v>
      </c>
      <c r="AX2279" s="186" t="str">
        <f t="shared" si="2917"/>
        <v>AX$14</v>
      </c>
      <c r="AY2279" s="186" t="str">
        <f t="shared" ref="AY2279:CD2279" si="2918">AY$18</f>
        <v>AY$14</v>
      </c>
      <c r="AZ2279" s="186" t="str">
        <f t="shared" si="2918"/>
        <v>AZ$14</v>
      </c>
      <c r="BA2279" s="186" t="str">
        <f t="shared" si="2918"/>
        <v>BA$14</v>
      </c>
      <c r="BB2279" s="186" t="str">
        <f t="shared" si="2918"/>
        <v>BB$14</v>
      </c>
      <c r="BC2279" s="186" t="str">
        <f t="shared" si="2918"/>
        <v>BC$14</v>
      </c>
      <c r="BD2279" s="186" t="str">
        <f t="shared" si="2918"/>
        <v>BD$14</v>
      </c>
      <c r="BE2279" s="186" t="str">
        <f t="shared" si="2918"/>
        <v>BE$14</v>
      </c>
      <c r="BF2279" s="186" t="str">
        <f t="shared" si="2918"/>
        <v>BF$14</v>
      </c>
      <c r="BG2279" s="186" t="str">
        <f t="shared" si="2918"/>
        <v>BG$14</v>
      </c>
      <c r="BH2279" s="186" t="str">
        <f t="shared" si="2918"/>
        <v>BH$14</v>
      </c>
      <c r="BI2279" s="186" t="str">
        <f t="shared" si="2918"/>
        <v>BI$14</v>
      </c>
      <c r="BJ2279" s="186" t="str">
        <f t="shared" si="2918"/>
        <v>BJ$14</v>
      </c>
      <c r="BK2279" s="186" t="str">
        <f t="shared" si="2918"/>
        <v>BK$14</v>
      </c>
      <c r="BL2279" s="186" t="str">
        <f t="shared" si="2918"/>
        <v>BL$14</v>
      </c>
      <c r="BM2279" s="186" t="str">
        <f t="shared" si="2918"/>
        <v>BM$14</v>
      </c>
      <c r="BN2279" s="186" t="str">
        <f t="shared" si="2918"/>
        <v>BN$14</v>
      </c>
      <c r="BO2279" s="186" t="str">
        <f t="shared" si="2918"/>
        <v>BO$14</v>
      </c>
      <c r="BP2279" s="186" t="str">
        <f t="shared" si="2918"/>
        <v>BP$14</v>
      </c>
      <c r="BQ2279" s="186" t="str">
        <f t="shared" si="2918"/>
        <v>BQ$14</v>
      </c>
      <c r="BR2279" s="186" t="str">
        <f t="shared" si="2918"/>
        <v>BR$14</v>
      </c>
      <c r="BS2279" s="186" t="str">
        <f t="shared" si="2918"/>
        <v>BS$14</v>
      </c>
      <c r="BT2279" s="186" t="str">
        <f t="shared" si="2918"/>
        <v>BT$14</v>
      </c>
      <c r="BU2279" s="186" t="str">
        <f t="shared" si="2918"/>
        <v>BU$14</v>
      </c>
      <c r="BV2279" s="186" t="str">
        <f t="shared" si="2918"/>
        <v>BV$14</v>
      </c>
      <c r="BW2279" s="186" t="str">
        <f t="shared" si="2918"/>
        <v>BW$14</v>
      </c>
      <c r="BX2279" s="186" t="str">
        <f t="shared" si="2918"/>
        <v>BX$14</v>
      </c>
      <c r="BY2279" s="186" t="str">
        <f t="shared" si="2918"/>
        <v>BY$14</v>
      </c>
      <c r="BZ2279" s="186" t="str">
        <f t="shared" si="2918"/>
        <v>BZ$14</v>
      </c>
      <c r="CA2279" s="186" t="str">
        <f t="shared" si="2918"/>
        <v>CA$14</v>
      </c>
      <c r="CB2279" s="186" t="str">
        <f t="shared" si="2918"/>
        <v>CB$14</v>
      </c>
      <c r="CC2279" s="186" t="str">
        <f t="shared" si="2918"/>
        <v>CC$14</v>
      </c>
      <c r="CD2279" s="186" t="str">
        <f t="shared" si="2918"/>
        <v>CD$14</v>
      </c>
      <c r="CE2279" s="186" t="str">
        <f t="shared" ref="CE2279:CL2279" si="2919">CE$18</f>
        <v>CE$14</v>
      </c>
      <c r="CF2279" s="186" t="str">
        <f t="shared" si="2919"/>
        <v>CF$14</v>
      </c>
      <c r="CG2279" s="186" t="str">
        <f t="shared" si="2919"/>
        <v>CG$14</v>
      </c>
      <c r="CH2279" s="186" t="str">
        <f t="shared" si="2919"/>
        <v>CH$14</v>
      </c>
      <c r="CI2279" s="186" t="str">
        <f t="shared" si="2919"/>
        <v>CI$14</v>
      </c>
      <c r="CJ2279" s="186" t="str">
        <f t="shared" si="2919"/>
        <v>CJ$14</v>
      </c>
      <c r="CK2279" s="186" t="str">
        <f t="shared" si="2919"/>
        <v>CK$14</v>
      </c>
      <c r="CL2279" s="186" t="str">
        <f t="shared" si="2919"/>
        <v>CL$14</v>
      </c>
    </row>
    <row r="2280" spans="2:90" x14ac:dyDescent="0.4">
      <c r="B2280" s="171" t="s">
        <v>464</v>
      </c>
      <c r="E2280" s="8"/>
      <c r="H2280" s="196"/>
      <c r="I2280" s="197"/>
      <c r="J2280" s="197"/>
      <c r="K2280" s="198"/>
      <c r="L2280" s="198"/>
      <c r="M2280" s="198"/>
      <c r="N2280" s="198"/>
      <c r="O2280" s="198"/>
      <c r="P2280" s="198"/>
      <c r="R2280" s="198"/>
      <c r="S2280" s="186" t="str">
        <f t="shared" ref="S2280:AX2280" si="2920">S$19</f>
        <v>S$15</v>
      </c>
      <c r="T2280" s="186" t="str">
        <f t="shared" si="2920"/>
        <v>T$15</v>
      </c>
      <c r="U2280" s="186" t="str">
        <f t="shared" si="2920"/>
        <v>U$15</v>
      </c>
      <c r="V2280" s="186" t="str">
        <f t="shared" si="2920"/>
        <v>V$15</v>
      </c>
      <c r="W2280" s="186" t="str">
        <f t="shared" si="2920"/>
        <v>W$15</v>
      </c>
      <c r="X2280" s="186" t="str">
        <f t="shared" si="2920"/>
        <v>X$15</v>
      </c>
      <c r="Y2280" s="186" t="str">
        <f t="shared" si="2920"/>
        <v>Y$15</v>
      </c>
      <c r="Z2280" s="186" t="str">
        <f t="shared" si="2920"/>
        <v>Z$15</v>
      </c>
      <c r="AA2280" s="186" t="str">
        <f t="shared" si="2920"/>
        <v>AA$15</v>
      </c>
      <c r="AB2280" s="186" t="str">
        <f t="shared" si="2920"/>
        <v>AB$15</v>
      </c>
      <c r="AC2280" s="186" t="str">
        <f t="shared" si="2920"/>
        <v>AC$15</v>
      </c>
      <c r="AD2280" s="186" t="str">
        <f t="shared" si="2920"/>
        <v>AD$15</v>
      </c>
      <c r="AE2280" s="186" t="str">
        <f t="shared" si="2920"/>
        <v>AE$15</v>
      </c>
      <c r="AF2280" s="186" t="str">
        <f t="shared" si="2920"/>
        <v>AF$15</v>
      </c>
      <c r="AG2280" s="186" t="str">
        <f t="shared" si="2920"/>
        <v>AG$15</v>
      </c>
      <c r="AH2280" s="186" t="str">
        <f t="shared" si="2920"/>
        <v>AH$15</v>
      </c>
      <c r="AI2280" s="186" t="str">
        <f t="shared" si="2920"/>
        <v>AI$15</v>
      </c>
      <c r="AJ2280" s="186" t="str">
        <f t="shared" si="2920"/>
        <v>AJ$15</v>
      </c>
      <c r="AK2280" s="186" t="str">
        <f t="shared" si="2920"/>
        <v>AK$15</v>
      </c>
      <c r="AL2280" s="186" t="str">
        <f t="shared" si="2920"/>
        <v>AL$15</v>
      </c>
      <c r="AM2280" s="186" t="str">
        <f t="shared" si="2920"/>
        <v>AM$15</v>
      </c>
      <c r="AN2280" s="186" t="str">
        <f t="shared" si="2920"/>
        <v>AN$15</v>
      </c>
      <c r="AO2280" s="186" t="str">
        <f t="shared" si="2920"/>
        <v>AO$15</v>
      </c>
      <c r="AP2280" s="186" t="str">
        <f t="shared" si="2920"/>
        <v>AP$15</v>
      </c>
      <c r="AQ2280" s="186" t="str">
        <f t="shared" si="2920"/>
        <v>AQ$15</v>
      </c>
      <c r="AR2280" s="186" t="str">
        <f t="shared" si="2920"/>
        <v>AR$15</v>
      </c>
      <c r="AS2280" s="186" t="str">
        <f t="shared" si="2920"/>
        <v>AS$15</v>
      </c>
      <c r="AT2280" s="186" t="str">
        <f t="shared" si="2920"/>
        <v>AT$15</v>
      </c>
      <c r="AU2280" s="186" t="str">
        <f t="shared" si="2920"/>
        <v>AU$15</v>
      </c>
      <c r="AV2280" s="186" t="str">
        <f t="shared" si="2920"/>
        <v>AV$15</v>
      </c>
      <c r="AW2280" s="186" t="str">
        <f t="shared" si="2920"/>
        <v>AW$15</v>
      </c>
      <c r="AX2280" s="186" t="str">
        <f t="shared" si="2920"/>
        <v>AX$15</v>
      </c>
      <c r="AY2280" s="186" t="str">
        <f t="shared" ref="AY2280:CD2280" si="2921">AY$19</f>
        <v>AY$15</v>
      </c>
      <c r="AZ2280" s="186" t="str">
        <f t="shared" si="2921"/>
        <v>AZ$15</v>
      </c>
      <c r="BA2280" s="186" t="str">
        <f t="shared" si="2921"/>
        <v>BA$15</v>
      </c>
      <c r="BB2280" s="186" t="str">
        <f t="shared" si="2921"/>
        <v>BB$15</v>
      </c>
      <c r="BC2280" s="186" t="str">
        <f t="shared" si="2921"/>
        <v>BC$15</v>
      </c>
      <c r="BD2280" s="186" t="str">
        <f t="shared" si="2921"/>
        <v>BD$15</v>
      </c>
      <c r="BE2280" s="186" t="str">
        <f t="shared" si="2921"/>
        <v>BE$15</v>
      </c>
      <c r="BF2280" s="186" t="str">
        <f t="shared" si="2921"/>
        <v>BF$15</v>
      </c>
      <c r="BG2280" s="186" t="str">
        <f t="shared" si="2921"/>
        <v>BG$15</v>
      </c>
      <c r="BH2280" s="186" t="str">
        <f t="shared" si="2921"/>
        <v>BH$15</v>
      </c>
      <c r="BI2280" s="186" t="str">
        <f t="shared" si="2921"/>
        <v>BI$15</v>
      </c>
      <c r="BJ2280" s="186" t="str">
        <f t="shared" si="2921"/>
        <v>BJ$15</v>
      </c>
      <c r="BK2280" s="186" t="str">
        <f t="shared" si="2921"/>
        <v>BK$15</v>
      </c>
      <c r="BL2280" s="186" t="str">
        <f t="shared" si="2921"/>
        <v>BL$15</v>
      </c>
      <c r="BM2280" s="186" t="str">
        <f t="shared" si="2921"/>
        <v>BM$15</v>
      </c>
      <c r="BN2280" s="186" t="str">
        <f t="shared" si="2921"/>
        <v>BN$15</v>
      </c>
      <c r="BO2280" s="186" t="str">
        <f t="shared" si="2921"/>
        <v>BO$15</v>
      </c>
      <c r="BP2280" s="186" t="str">
        <f t="shared" si="2921"/>
        <v>BP$15</v>
      </c>
      <c r="BQ2280" s="186" t="str">
        <f t="shared" si="2921"/>
        <v>BQ$15</v>
      </c>
      <c r="BR2280" s="186" t="str">
        <f t="shared" si="2921"/>
        <v>BR$15</v>
      </c>
      <c r="BS2280" s="186" t="str">
        <f t="shared" si="2921"/>
        <v>BS$15</v>
      </c>
      <c r="BT2280" s="186" t="str">
        <f t="shared" si="2921"/>
        <v>BT$15</v>
      </c>
      <c r="BU2280" s="186" t="str">
        <f t="shared" si="2921"/>
        <v>BU$15</v>
      </c>
      <c r="BV2280" s="186" t="str">
        <f t="shared" si="2921"/>
        <v>BV$15</v>
      </c>
      <c r="BW2280" s="186" t="str">
        <f t="shared" si="2921"/>
        <v>BW$15</v>
      </c>
      <c r="BX2280" s="186" t="str">
        <f t="shared" si="2921"/>
        <v>BX$15</v>
      </c>
      <c r="BY2280" s="186" t="str">
        <f t="shared" si="2921"/>
        <v>BY$15</v>
      </c>
      <c r="BZ2280" s="186" t="str">
        <f t="shared" si="2921"/>
        <v>BZ$15</v>
      </c>
      <c r="CA2280" s="186" t="str">
        <f t="shared" si="2921"/>
        <v>CA$15</v>
      </c>
      <c r="CB2280" s="186" t="str">
        <f t="shared" si="2921"/>
        <v>CB$15</v>
      </c>
      <c r="CC2280" s="186" t="str">
        <f t="shared" si="2921"/>
        <v>CC$15</v>
      </c>
      <c r="CD2280" s="186" t="str">
        <f t="shared" si="2921"/>
        <v>CD$15</v>
      </c>
      <c r="CE2280" s="186" t="str">
        <f t="shared" ref="CE2280:CL2280" si="2922">CE$19</f>
        <v>CE$15</v>
      </c>
      <c r="CF2280" s="186" t="str">
        <f t="shared" si="2922"/>
        <v>CF$15</v>
      </c>
      <c r="CG2280" s="186" t="str">
        <f t="shared" si="2922"/>
        <v>CG$15</v>
      </c>
      <c r="CH2280" s="186" t="str">
        <f t="shared" si="2922"/>
        <v>CH$15</v>
      </c>
      <c r="CI2280" s="186" t="str">
        <f t="shared" si="2922"/>
        <v>CI$15</v>
      </c>
      <c r="CJ2280" s="186" t="str">
        <f t="shared" si="2922"/>
        <v>CJ$15</v>
      </c>
      <c r="CK2280" s="186" t="str">
        <f t="shared" si="2922"/>
        <v>CK$15</v>
      </c>
      <c r="CL2280" s="186" t="str">
        <f t="shared" si="2922"/>
        <v>CL$15</v>
      </c>
    </row>
    <row r="2281" spans="2:90" x14ac:dyDescent="0.4">
      <c r="B2281" s="139" t="s">
        <v>183</v>
      </c>
      <c r="C2281" s="31"/>
      <c r="D2281" t="s">
        <v>757</v>
      </c>
      <c r="E2281" s="8" t="str">
        <f t="shared" ref="E2281:E2295" si="2923">ROW()&amp;" "&amp;D2281</f>
        <v>2281 DCHC-S</v>
      </c>
      <c r="F2281" t="s">
        <v>151</v>
      </c>
      <c r="G2281" s="31" t="s">
        <v>81</v>
      </c>
      <c r="H2281" s="138"/>
      <c r="I2281" s="140"/>
      <c r="J2281" s="140"/>
      <c r="K2281" s="138"/>
      <c r="L2281" s="138"/>
      <c r="M2281" s="138"/>
      <c r="N2281" s="138"/>
      <c r="O2281" s="138"/>
      <c r="P2281" s="138"/>
      <c r="R2281" s="139"/>
      <c r="S2281" s="164"/>
      <c r="T2281" s="164"/>
      <c r="U2281" s="164"/>
      <c r="V2281" s="164"/>
      <c r="W2281" s="164"/>
      <c r="X2281" s="164"/>
      <c r="Y2281" s="164"/>
      <c r="Z2281" s="164"/>
      <c r="AA2281" s="164"/>
      <c r="AB2281" s="164"/>
      <c r="AC2281" s="164"/>
      <c r="AD2281" s="164"/>
      <c r="AE2281" s="164"/>
      <c r="AF2281" s="164"/>
      <c r="AG2281" s="164"/>
      <c r="AH2281" s="164"/>
      <c r="AI2281" s="164"/>
      <c r="AJ2281" s="164"/>
      <c r="AK2281" s="164"/>
      <c r="AL2281" s="164"/>
      <c r="AM2281" s="164"/>
      <c r="AN2281" s="164"/>
      <c r="AO2281" s="164"/>
      <c r="AP2281" s="164"/>
      <c r="AQ2281" s="164"/>
      <c r="AR2281" s="164"/>
      <c r="AS2281" s="164"/>
      <c r="AT2281" s="164"/>
      <c r="AU2281" s="164"/>
      <c r="AV2281" s="164"/>
      <c r="AW2281" s="164"/>
      <c r="AX2281" s="164"/>
      <c r="AY2281" s="164"/>
      <c r="AZ2281" s="164"/>
      <c r="BA2281" s="164"/>
      <c r="BB2281" s="164"/>
      <c r="BC2281" s="164"/>
      <c r="BD2281" s="164"/>
      <c r="BE2281" s="164"/>
      <c r="BF2281" s="164"/>
      <c r="BG2281" s="164"/>
      <c r="BH2281" s="164"/>
      <c r="BI2281" s="164"/>
      <c r="BJ2281" s="164"/>
      <c r="BK2281" s="164"/>
      <c r="BL2281" s="164"/>
      <c r="BM2281" s="164"/>
      <c r="BN2281" s="164"/>
      <c r="BO2281" s="164"/>
      <c r="BP2281" s="164"/>
      <c r="BQ2281" s="164"/>
      <c r="BR2281" s="164"/>
      <c r="BS2281" s="164"/>
      <c r="BT2281" s="164"/>
      <c r="BU2281" s="164"/>
      <c r="BV2281" s="164"/>
      <c r="BW2281" s="164"/>
      <c r="BX2281" s="164"/>
      <c r="BY2281" s="164"/>
      <c r="BZ2281" s="164"/>
      <c r="CA2281" s="164"/>
      <c r="CB2281" s="164"/>
      <c r="CC2281" s="164"/>
      <c r="CD2281" s="164"/>
      <c r="CE2281" s="164"/>
      <c r="CF2281" s="164"/>
      <c r="CG2281" s="164"/>
      <c r="CH2281" s="164"/>
      <c r="CI2281" s="164"/>
      <c r="CJ2281" s="164"/>
      <c r="CK2281" s="164"/>
      <c r="CL2281" s="164"/>
    </row>
    <row r="2282" spans="2:90" x14ac:dyDescent="0.4">
      <c r="B2282" s="95" t="str">
        <f>B2286&amp;":"</f>
        <v>Expense - Headcount - volume driven:</v>
      </c>
      <c r="C2282" s="31"/>
      <c r="D2282" t="s">
        <v>757</v>
      </c>
      <c r="E2282" s="8" t="str">
        <f t="shared" si="2923"/>
        <v>2282 DCHC-S</v>
      </c>
      <c r="G2282" s="31"/>
      <c r="H2282" s="31"/>
      <c r="I2282" s="73"/>
      <c r="J2282" s="73"/>
      <c r="K2282" s="31"/>
      <c r="L2282" s="31"/>
      <c r="M2282" s="31"/>
      <c r="N2282" s="31"/>
      <c r="O2282" s="31"/>
      <c r="P2282" s="31"/>
      <c r="R2282" s="67"/>
      <c r="S2282" s="152"/>
      <c r="T2282" s="152"/>
      <c r="U2282" s="152"/>
      <c r="V2282" s="152"/>
      <c r="W2282" s="152"/>
      <c r="X2282" s="152"/>
      <c r="Y2282" s="152"/>
      <c r="Z2282" s="152"/>
      <c r="AA2282" s="152"/>
      <c r="AB2282" s="152"/>
      <c r="AC2282" s="152"/>
      <c r="AD2282" s="152"/>
      <c r="AE2282" s="152"/>
      <c r="AF2282" s="152"/>
      <c r="AG2282" s="152"/>
      <c r="AH2282" s="152"/>
      <c r="AI2282" s="152"/>
      <c r="AJ2282" s="152"/>
      <c r="AK2282" s="152"/>
      <c r="AL2282" s="152"/>
      <c r="AM2282" s="152"/>
      <c r="AN2282" s="152"/>
      <c r="AO2282" s="152"/>
      <c r="AP2282" s="152"/>
      <c r="AQ2282" s="152"/>
      <c r="AR2282" s="152"/>
      <c r="AS2282" s="152"/>
      <c r="AT2282" s="152"/>
      <c r="AU2282" s="152"/>
      <c r="AV2282" s="152"/>
      <c r="AW2282" s="152"/>
      <c r="AX2282" s="152"/>
      <c r="AY2282" s="152"/>
      <c r="AZ2282" s="152"/>
      <c r="BA2282" s="152"/>
      <c r="BB2282" s="152"/>
      <c r="BC2282" s="152"/>
      <c r="BD2282" s="152"/>
      <c r="BE2282" s="152"/>
      <c r="BF2282" s="152"/>
      <c r="BG2282" s="152"/>
      <c r="BH2282" s="152"/>
      <c r="BI2282" s="152"/>
      <c r="BJ2282" s="152"/>
      <c r="BK2282" s="152"/>
      <c r="BL2282" s="152"/>
      <c r="BM2282" s="152"/>
      <c r="BN2282" s="152"/>
      <c r="BO2282" s="152"/>
      <c r="BP2282" s="152"/>
      <c r="BQ2282" s="152"/>
      <c r="BR2282" s="152"/>
      <c r="BS2282" s="152"/>
      <c r="BT2282" s="152"/>
      <c r="BU2282" s="152"/>
      <c r="BV2282" s="152"/>
      <c r="BW2282" s="152"/>
      <c r="BX2282" s="152"/>
      <c r="BY2282" s="152"/>
      <c r="BZ2282" s="152"/>
      <c r="CA2282" s="152"/>
      <c r="CB2282" s="152"/>
      <c r="CC2282" s="152"/>
      <c r="CD2282" s="152"/>
      <c r="CE2282" s="152"/>
      <c r="CF2282" s="152"/>
      <c r="CG2282" s="152"/>
      <c r="CH2282" s="152"/>
      <c r="CI2282" s="152"/>
      <c r="CJ2282" s="152"/>
      <c r="CK2282" s="152"/>
      <c r="CL2282" s="152"/>
    </row>
    <row r="2283" spans="2:90" x14ac:dyDescent="0.4">
      <c r="B2283" s="141" t="s">
        <v>184</v>
      </c>
      <c r="D2283" t="s">
        <v>757</v>
      </c>
      <c r="E2283" s="8" t="str">
        <f t="shared" si="2923"/>
        <v>2283 DCHC-S</v>
      </c>
      <c r="G2283" t="str">
        <f>E2283</f>
        <v>2283 DCHC-S</v>
      </c>
      <c r="H2283" s="12"/>
      <c r="I2283" s="60"/>
      <c r="J2283" s="60"/>
      <c r="K2283" s="17">
        <v>1000</v>
      </c>
      <c r="L2283" s="17">
        <v>1000</v>
      </c>
      <c r="M2283" s="17">
        <v>1000</v>
      </c>
      <c r="N2283" s="17">
        <v>1000</v>
      </c>
      <c r="O2283" s="17">
        <v>1000</v>
      </c>
      <c r="P2283" s="17">
        <v>1000</v>
      </c>
      <c r="R2283" s="15"/>
      <c r="S2283" s="76" cm="1">
        <f t="array" ref="S2283">INDEX($K:$P,ROW(),MATCH(S$3,$K$2:$P$2,0))/12</f>
        <v>83.333333333333329</v>
      </c>
      <c r="T2283" s="76" cm="1">
        <f t="array" ref="T2283">INDEX($K:$P,ROW(),MATCH(T$3,$K$2:$P$2,0))/12</f>
        <v>83.333333333333329</v>
      </c>
      <c r="U2283" s="76" cm="1">
        <f t="array" ref="U2283">INDEX($K:$P,ROW(),MATCH(U$3,$K$2:$P$2,0))/12</f>
        <v>83.333333333333329</v>
      </c>
      <c r="V2283" s="76" cm="1">
        <f t="array" ref="V2283">INDEX($K:$P,ROW(),MATCH(V$3,$K$2:$P$2,0))/12</f>
        <v>83.333333333333329</v>
      </c>
      <c r="W2283" s="76" cm="1">
        <f t="array" ref="W2283">INDEX($K:$P,ROW(),MATCH(W$3,$K$2:$P$2,0))/12</f>
        <v>83.333333333333329</v>
      </c>
      <c r="X2283" s="76" cm="1">
        <f t="array" ref="X2283">INDEX($K:$P,ROW(),MATCH(X$3,$K$2:$P$2,0))/12</f>
        <v>83.333333333333329</v>
      </c>
      <c r="Y2283" s="76" cm="1">
        <f t="array" ref="Y2283">INDEX($K:$P,ROW(),MATCH(Y$3,$K$2:$P$2,0))/12</f>
        <v>83.333333333333329</v>
      </c>
      <c r="Z2283" s="76" cm="1">
        <f t="array" ref="Z2283">INDEX($K:$P,ROW(),MATCH(Z$3,$K$2:$P$2,0))/12</f>
        <v>83.333333333333329</v>
      </c>
      <c r="AA2283" s="76" cm="1">
        <f t="array" ref="AA2283">INDEX($K:$P,ROW(),MATCH(AA$3,$K$2:$P$2,0))/12</f>
        <v>83.333333333333329</v>
      </c>
      <c r="AB2283" s="76" cm="1">
        <f t="array" ref="AB2283">INDEX($K:$P,ROW(),MATCH(AB$3,$K$2:$P$2,0))/12</f>
        <v>83.333333333333329</v>
      </c>
      <c r="AC2283" s="76" cm="1">
        <f t="array" ref="AC2283">INDEX($K:$P,ROW(),MATCH(AC$3,$K$2:$P$2,0))/12</f>
        <v>83.333333333333329</v>
      </c>
      <c r="AD2283" s="76" cm="1">
        <f t="array" ref="AD2283">INDEX($K:$P,ROW(),MATCH(AD$3,$K$2:$P$2,0))/12</f>
        <v>83.333333333333329</v>
      </c>
      <c r="AE2283" s="76" cm="1">
        <f t="array" ref="AE2283">INDEX($K:$P,ROW(),MATCH(AE$3,$K$2:$P$2,0))/12</f>
        <v>83.333333333333329</v>
      </c>
      <c r="AF2283" s="76" cm="1">
        <f t="array" ref="AF2283">INDEX($K:$P,ROW(),MATCH(AF$3,$K$2:$P$2,0))/12</f>
        <v>83.333333333333329</v>
      </c>
      <c r="AG2283" s="76" cm="1">
        <f t="array" ref="AG2283">INDEX($K:$P,ROW(),MATCH(AG$3,$K$2:$P$2,0))/12</f>
        <v>83.333333333333329</v>
      </c>
      <c r="AH2283" s="76" cm="1">
        <f t="array" ref="AH2283">INDEX($K:$P,ROW(),MATCH(AH$3,$K$2:$P$2,0))/12</f>
        <v>83.333333333333329</v>
      </c>
      <c r="AI2283" s="76" cm="1">
        <f t="array" ref="AI2283">INDEX($K:$P,ROW(),MATCH(AI$3,$K$2:$P$2,0))/12</f>
        <v>83.333333333333329</v>
      </c>
      <c r="AJ2283" s="76" cm="1">
        <f t="array" ref="AJ2283">INDEX($K:$P,ROW(),MATCH(AJ$3,$K$2:$P$2,0))/12</f>
        <v>83.333333333333329</v>
      </c>
      <c r="AK2283" s="76" cm="1">
        <f t="array" ref="AK2283">INDEX($K:$P,ROW(),MATCH(AK$3,$K$2:$P$2,0))/12</f>
        <v>83.333333333333329</v>
      </c>
      <c r="AL2283" s="76" cm="1">
        <f t="array" ref="AL2283">INDEX($K:$P,ROW(),MATCH(AL$3,$K$2:$P$2,0))/12</f>
        <v>83.333333333333329</v>
      </c>
      <c r="AM2283" s="76" cm="1">
        <f t="array" ref="AM2283">INDEX($K:$P,ROW(),MATCH(AM$3,$K$2:$P$2,0))/12</f>
        <v>83.333333333333329</v>
      </c>
      <c r="AN2283" s="76" cm="1">
        <f t="array" ref="AN2283">INDEX($K:$P,ROW(),MATCH(AN$3,$K$2:$P$2,0))/12</f>
        <v>83.333333333333329</v>
      </c>
      <c r="AO2283" s="76" cm="1">
        <f t="array" ref="AO2283">INDEX($K:$P,ROW(),MATCH(AO$3,$K$2:$P$2,0))/12</f>
        <v>83.333333333333329</v>
      </c>
      <c r="AP2283" s="76" cm="1">
        <f t="array" ref="AP2283">INDEX($K:$P,ROW(),MATCH(AP$3,$K$2:$P$2,0))/12</f>
        <v>83.333333333333329</v>
      </c>
      <c r="AQ2283" s="76" cm="1">
        <f t="array" ref="AQ2283">INDEX($K:$P,ROW(),MATCH(AQ$3,$K$2:$P$2,0))/12</f>
        <v>83.333333333333329</v>
      </c>
      <c r="AR2283" s="76" cm="1">
        <f t="array" ref="AR2283">INDEX($K:$P,ROW(),MATCH(AR$3,$K$2:$P$2,0))/12</f>
        <v>83.333333333333329</v>
      </c>
      <c r="AS2283" s="76" cm="1">
        <f t="array" ref="AS2283">INDEX($K:$P,ROW(),MATCH(AS$3,$K$2:$P$2,0))/12</f>
        <v>83.333333333333329</v>
      </c>
      <c r="AT2283" s="76" cm="1">
        <f t="array" ref="AT2283">INDEX($K:$P,ROW(),MATCH(AT$3,$K$2:$P$2,0))/12</f>
        <v>83.333333333333329</v>
      </c>
      <c r="AU2283" s="76" cm="1">
        <f t="array" ref="AU2283">INDEX($K:$P,ROW(),MATCH(AU$3,$K$2:$P$2,0))/12</f>
        <v>83.333333333333329</v>
      </c>
      <c r="AV2283" s="76" cm="1">
        <f t="array" ref="AV2283">INDEX($K:$P,ROW(),MATCH(AV$3,$K$2:$P$2,0))/12</f>
        <v>83.333333333333329</v>
      </c>
      <c r="AW2283" s="76" cm="1">
        <f t="array" ref="AW2283">INDEX($K:$P,ROW(),MATCH(AW$3,$K$2:$P$2,0))/12</f>
        <v>83.333333333333329</v>
      </c>
      <c r="AX2283" s="76" cm="1">
        <f t="array" ref="AX2283">INDEX($K:$P,ROW(),MATCH(AX$3,$K$2:$P$2,0))/12</f>
        <v>83.333333333333329</v>
      </c>
      <c r="AY2283" s="76" cm="1">
        <f t="array" ref="AY2283">INDEX($K:$P,ROW(),MATCH(AY$3,$K$2:$P$2,0))/12</f>
        <v>83.333333333333329</v>
      </c>
      <c r="AZ2283" s="76" cm="1">
        <f t="array" ref="AZ2283">INDEX($K:$P,ROW(),MATCH(AZ$3,$K$2:$P$2,0))/12</f>
        <v>83.333333333333329</v>
      </c>
      <c r="BA2283" s="76" cm="1">
        <f t="array" ref="BA2283">INDEX($K:$P,ROW(),MATCH(BA$3,$K$2:$P$2,0))/12</f>
        <v>83.333333333333329</v>
      </c>
      <c r="BB2283" s="76" cm="1">
        <f t="array" ref="BB2283">INDEX($K:$P,ROW(),MATCH(BB$3,$K$2:$P$2,0))/12</f>
        <v>83.333333333333329</v>
      </c>
      <c r="BC2283" s="76" cm="1">
        <f t="array" ref="BC2283">INDEX($K:$P,ROW(),MATCH(BC$3,$K$2:$P$2,0))/12</f>
        <v>83.333333333333329</v>
      </c>
      <c r="BD2283" s="76" cm="1">
        <f t="array" ref="BD2283">INDEX($K:$P,ROW(),MATCH(BD$3,$K$2:$P$2,0))/12</f>
        <v>83.333333333333329</v>
      </c>
      <c r="BE2283" s="76" cm="1">
        <f t="array" ref="BE2283">INDEX($K:$P,ROW(),MATCH(BE$3,$K$2:$P$2,0))/12</f>
        <v>83.333333333333329</v>
      </c>
      <c r="BF2283" s="76" cm="1">
        <f t="array" ref="BF2283">INDEX($K:$P,ROW(),MATCH(BF$3,$K$2:$P$2,0))/12</f>
        <v>83.333333333333329</v>
      </c>
      <c r="BG2283" s="76" cm="1">
        <f t="array" ref="BG2283">INDEX($K:$P,ROW(),MATCH(BG$3,$K$2:$P$2,0))/12</f>
        <v>83.333333333333329</v>
      </c>
      <c r="BH2283" s="76" cm="1">
        <f t="array" ref="BH2283">INDEX($K:$P,ROW(),MATCH(BH$3,$K$2:$P$2,0))/12</f>
        <v>83.333333333333329</v>
      </c>
      <c r="BI2283" s="76" cm="1">
        <f t="array" ref="BI2283">INDEX($K:$P,ROW(),MATCH(BI$3,$K$2:$P$2,0))/12</f>
        <v>83.333333333333329</v>
      </c>
      <c r="BJ2283" s="76" cm="1">
        <f t="array" ref="BJ2283">INDEX($K:$P,ROW(),MATCH(BJ$3,$K$2:$P$2,0))/12</f>
        <v>83.333333333333329</v>
      </c>
      <c r="BK2283" s="76" cm="1">
        <f t="array" ref="BK2283">INDEX($K:$P,ROW(),MATCH(BK$3,$K$2:$P$2,0))/12</f>
        <v>83.333333333333329</v>
      </c>
      <c r="BL2283" s="76" cm="1">
        <f t="array" ref="BL2283">INDEX($K:$P,ROW(),MATCH(BL$3,$K$2:$P$2,0))/12</f>
        <v>83.333333333333329</v>
      </c>
      <c r="BM2283" s="76" cm="1">
        <f t="array" ref="BM2283">INDEX($K:$P,ROW(),MATCH(BM$3,$K$2:$P$2,0))/12</f>
        <v>83.333333333333329</v>
      </c>
      <c r="BN2283" s="76" cm="1">
        <f t="array" ref="BN2283">INDEX($K:$P,ROW(),MATCH(BN$3,$K$2:$P$2,0))/12</f>
        <v>83.333333333333329</v>
      </c>
      <c r="BO2283" s="76" cm="1">
        <f t="array" ref="BO2283">INDEX($K:$P,ROW(),MATCH(BO$3,$K$2:$P$2,0))/12</f>
        <v>83.333333333333329</v>
      </c>
      <c r="BP2283" s="76" cm="1">
        <f t="array" ref="BP2283">INDEX($K:$P,ROW(),MATCH(BP$3,$K$2:$P$2,0))/12</f>
        <v>83.333333333333329</v>
      </c>
      <c r="BQ2283" s="76" cm="1">
        <f t="array" ref="BQ2283">INDEX($K:$P,ROW(),MATCH(BQ$3,$K$2:$P$2,0))/12</f>
        <v>83.333333333333329</v>
      </c>
      <c r="BR2283" s="76" cm="1">
        <f t="array" ref="BR2283">INDEX($K:$P,ROW(),MATCH(BR$3,$K$2:$P$2,0))/12</f>
        <v>83.333333333333329</v>
      </c>
      <c r="BS2283" s="76" cm="1">
        <f t="array" ref="BS2283">INDEX($K:$P,ROW(),MATCH(BS$3,$K$2:$P$2,0))/12</f>
        <v>83.333333333333329</v>
      </c>
      <c r="BT2283" s="76" cm="1">
        <f t="array" ref="BT2283">INDEX($K:$P,ROW(),MATCH(BT$3,$K$2:$P$2,0))/12</f>
        <v>83.333333333333329</v>
      </c>
      <c r="BU2283" s="76" cm="1">
        <f t="array" ref="BU2283">INDEX($K:$P,ROW(),MATCH(BU$3,$K$2:$P$2,0))/12</f>
        <v>83.333333333333329</v>
      </c>
      <c r="BV2283" s="76" cm="1">
        <f t="array" ref="BV2283">INDEX($K:$P,ROW(),MATCH(BV$3,$K$2:$P$2,0))/12</f>
        <v>83.333333333333329</v>
      </c>
      <c r="BW2283" s="76" cm="1">
        <f t="array" ref="BW2283">INDEX($K:$P,ROW(),MATCH(BW$3,$K$2:$P$2,0))/12</f>
        <v>83.333333333333329</v>
      </c>
      <c r="BX2283" s="76" cm="1">
        <f t="array" ref="BX2283">INDEX($K:$P,ROW(),MATCH(BX$3,$K$2:$P$2,0))/12</f>
        <v>83.333333333333329</v>
      </c>
      <c r="BY2283" s="76" cm="1">
        <f t="array" ref="BY2283">INDEX($K:$P,ROW(),MATCH(BY$3,$K$2:$P$2,0))/12</f>
        <v>83.333333333333329</v>
      </c>
      <c r="BZ2283" s="76" cm="1">
        <f t="array" ref="BZ2283">INDEX($K:$P,ROW(),MATCH(BZ$3,$K$2:$P$2,0))/12</f>
        <v>83.333333333333329</v>
      </c>
      <c r="CA2283" s="76" cm="1">
        <f t="array" ref="CA2283">INDEX($K:$P,ROW(),MATCH(CA$3,$K$2:$P$2,0))/12</f>
        <v>83.333333333333329</v>
      </c>
      <c r="CB2283" s="76" cm="1">
        <f t="array" ref="CB2283">INDEX($K:$P,ROW(),MATCH(CB$3,$K$2:$P$2,0))/12</f>
        <v>83.333333333333329</v>
      </c>
      <c r="CC2283" s="76" cm="1">
        <f t="array" ref="CC2283">INDEX($K:$P,ROW(),MATCH(CC$3,$K$2:$P$2,0))/12</f>
        <v>83.333333333333329</v>
      </c>
      <c r="CD2283" s="76" cm="1">
        <f t="array" ref="CD2283">INDEX($K:$P,ROW(),MATCH(CD$3,$K$2:$P$2,0))/12</f>
        <v>83.333333333333329</v>
      </c>
      <c r="CE2283" s="76" cm="1">
        <f t="array" ref="CE2283">INDEX($K:$P,ROW(),MATCH(CE$3,$K$2:$P$2,0))/12</f>
        <v>83.333333333333329</v>
      </c>
      <c r="CF2283" s="76" cm="1">
        <f t="array" ref="CF2283">INDEX($K:$P,ROW(),MATCH(CF$3,$K$2:$P$2,0))/12</f>
        <v>83.333333333333329</v>
      </c>
      <c r="CG2283" s="76" cm="1">
        <f t="array" ref="CG2283">INDEX($K:$P,ROW(),MATCH(CG$3,$K$2:$P$2,0))/12</f>
        <v>83.333333333333329</v>
      </c>
      <c r="CH2283" s="76" cm="1">
        <f t="array" ref="CH2283">INDEX($K:$P,ROW(),MATCH(CH$3,$K$2:$P$2,0))/12</f>
        <v>83.333333333333329</v>
      </c>
      <c r="CI2283" s="76" cm="1">
        <f t="array" ref="CI2283">INDEX($K:$P,ROW(),MATCH(CI$3,$K$2:$P$2,0))/12</f>
        <v>83.333333333333329</v>
      </c>
      <c r="CJ2283" s="76" cm="1">
        <f t="array" ref="CJ2283">INDEX($K:$P,ROW(),MATCH(CJ$3,$K$2:$P$2,0))/12</f>
        <v>83.333333333333329</v>
      </c>
      <c r="CK2283" s="76" cm="1">
        <f t="array" ref="CK2283">INDEX($K:$P,ROW(),MATCH(CK$3,$K$2:$P$2,0))/12</f>
        <v>83.333333333333329</v>
      </c>
      <c r="CL2283" s="76" cm="1">
        <f t="array" ref="CL2283">INDEX($K:$P,ROW(),MATCH(CL$3,$K$2:$P$2,0))/12</f>
        <v>83.333333333333329</v>
      </c>
    </row>
    <row r="2284" spans="2:90" x14ac:dyDescent="0.4">
      <c r="B2284" s="141" t="str">
        <f>"# of FTE's - "&amp;SUBSTITUTE(B2281,":","")</f>
        <v># of FTE's - Headcount - volume driven</v>
      </c>
      <c r="C2284" t="s">
        <v>80</v>
      </c>
      <c r="D2284" t="s">
        <v>757</v>
      </c>
      <c r="E2284" s="8" t="str">
        <f t="shared" si="2923"/>
        <v>2284 DCHC-S</v>
      </c>
      <c r="H2284" s="12"/>
      <c r="I2284" s="60"/>
      <c r="J2284" s="60"/>
      <c r="K2284" s="34">
        <f t="shared" ref="K2284:P2284" ca="1" si="2924">SUMIF($3:$3,K$2,2284:2284)</f>
        <v>720</v>
      </c>
      <c r="L2284" s="34">
        <f t="shared" ca="1" si="2924"/>
        <v>720</v>
      </c>
      <c r="M2284" s="34">
        <f t="shared" ca="1" si="2924"/>
        <v>720</v>
      </c>
      <c r="N2284" s="34">
        <f t="shared" ca="1" si="2924"/>
        <v>720</v>
      </c>
      <c r="O2284" s="34">
        <f t="shared" ca="1" si="2924"/>
        <v>720</v>
      </c>
      <c r="P2284" s="34">
        <f t="shared" ca="1" si="2924"/>
        <v>720</v>
      </c>
      <c r="R2284" s="15"/>
      <c r="S2284" s="76" cm="1">
        <f t="array" aca="1" ref="S2284" ca="1">ROUNDUP(INDIRECT(S2276)/S2283,0)</f>
        <v>60</v>
      </c>
      <c r="T2284" s="76" cm="1">
        <f t="array" aca="1" ref="T2284" ca="1">ROUNDUP(INDIRECT(T2276)/T2283,0)</f>
        <v>60</v>
      </c>
      <c r="U2284" s="76" cm="1">
        <f t="array" aca="1" ref="U2284" ca="1">ROUNDUP(INDIRECT(U2276)/U2283,0)</f>
        <v>60</v>
      </c>
      <c r="V2284" s="76" cm="1">
        <f t="array" aca="1" ref="V2284" ca="1">ROUNDUP(INDIRECT(V2276)/V2283,0)</f>
        <v>60</v>
      </c>
      <c r="W2284" s="76" cm="1">
        <f t="array" aca="1" ref="W2284" ca="1">ROUNDUP(INDIRECT(W2276)/W2283,0)</f>
        <v>60</v>
      </c>
      <c r="X2284" s="76" cm="1">
        <f t="array" aca="1" ref="X2284" ca="1">ROUNDUP(INDIRECT(X2276)/X2283,0)</f>
        <v>60</v>
      </c>
      <c r="Y2284" s="76" cm="1">
        <f t="array" aca="1" ref="Y2284" ca="1">ROUNDUP(INDIRECT(Y2276)/Y2283,0)</f>
        <v>60</v>
      </c>
      <c r="Z2284" s="76" cm="1">
        <f t="array" aca="1" ref="Z2284" ca="1">ROUNDUP(INDIRECT(Z2276)/Z2283,0)</f>
        <v>60</v>
      </c>
      <c r="AA2284" s="76" cm="1">
        <f t="array" aca="1" ref="AA2284" ca="1">ROUNDUP(INDIRECT(AA2276)/AA2283,0)</f>
        <v>60</v>
      </c>
      <c r="AB2284" s="76" cm="1">
        <f t="array" aca="1" ref="AB2284" ca="1">ROUNDUP(INDIRECT(AB2276)/AB2283,0)</f>
        <v>60</v>
      </c>
      <c r="AC2284" s="76" cm="1">
        <f t="array" aca="1" ref="AC2284" ca="1">ROUNDUP(INDIRECT(AC2276)/AC2283,0)</f>
        <v>60</v>
      </c>
      <c r="AD2284" s="76" cm="1">
        <f t="array" aca="1" ref="AD2284" ca="1">ROUNDUP(INDIRECT(AD2276)/AD2283,0)</f>
        <v>60</v>
      </c>
      <c r="AE2284" s="76" cm="1">
        <f t="array" aca="1" ref="AE2284" ca="1">ROUNDUP(INDIRECT(AE2276)/AE2283,0)</f>
        <v>60</v>
      </c>
      <c r="AF2284" s="76" cm="1">
        <f t="array" aca="1" ref="AF2284" ca="1">ROUNDUP(INDIRECT(AF2276)/AF2283,0)</f>
        <v>60</v>
      </c>
      <c r="AG2284" s="76" cm="1">
        <f t="array" aca="1" ref="AG2284" ca="1">ROUNDUP(INDIRECT(AG2276)/AG2283,0)</f>
        <v>60</v>
      </c>
      <c r="AH2284" s="76" cm="1">
        <f t="array" aca="1" ref="AH2284" ca="1">ROUNDUP(INDIRECT(AH2276)/AH2283,0)</f>
        <v>60</v>
      </c>
      <c r="AI2284" s="76" cm="1">
        <f t="array" aca="1" ref="AI2284" ca="1">ROUNDUP(INDIRECT(AI2276)/AI2283,0)</f>
        <v>60</v>
      </c>
      <c r="AJ2284" s="76" cm="1">
        <f t="array" aca="1" ref="AJ2284" ca="1">ROUNDUP(INDIRECT(AJ2276)/AJ2283,0)</f>
        <v>60</v>
      </c>
      <c r="AK2284" s="76" cm="1">
        <f t="array" aca="1" ref="AK2284" ca="1">ROUNDUP(INDIRECT(AK2276)/AK2283,0)</f>
        <v>60</v>
      </c>
      <c r="AL2284" s="76" cm="1">
        <f t="array" aca="1" ref="AL2284" ca="1">ROUNDUP(INDIRECT(AL2276)/AL2283,0)</f>
        <v>60</v>
      </c>
      <c r="AM2284" s="76" cm="1">
        <f t="array" aca="1" ref="AM2284" ca="1">ROUNDUP(INDIRECT(AM2276)/AM2283,0)</f>
        <v>60</v>
      </c>
      <c r="AN2284" s="76" cm="1">
        <f t="array" aca="1" ref="AN2284" ca="1">ROUNDUP(INDIRECT(AN2276)/AN2283,0)</f>
        <v>60</v>
      </c>
      <c r="AO2284" s="76" cm="1">
        <f t="array" aca="1" ref="AO2284" ca="1">ROUNDUP(INDIRECT(AO2276)/AO2283,0)</f>
        <v>60</v>
      </c>
      <c r="AP2284" s="76" cm="1">
        <f t="array" aca="1" ref="AP2284" ca="1">ROUNDUP(INDIRECT(AP2276)/AP2283,0)</f>
        <v>60</v>
      </c>
      <c r="AQ2284" s="76" cm="1">
        <f t="array" aca="1" ref="AQ2284" ca="1">ROUNDUP(INDIRECT(AQ2276)/AQ2283,0)</f>
        <v>60</v>
      </c>
      <c r="AR2284" s="76" cm="1">
        <f t="array" aca="1" ref="AR2284" ca="1">ROUNDUP(INDIRECT(AR2276)/AR2283,0)</f>
        <v>60</v>
      </c>
      <c r="AS2284" s="76" cm="1">
        <f t="array" aca="1" ref="AS2284" ca="1">ROUNDUP(INDIRECT(AS2276)/AS2283,0)</f>
        <v>60</v>
      </c>
      <c r="AT2284" s="76" cm="1">
        <f t="array" aca="1" ref="AT2284" ca="1">ROUNDUP(INDIRECT(AT2276)/AT2283,0)</f>
        <v>60</v>
      </c>
      <c r="AU2284" s="76" cm="1">
        <f t="array" aca="1" ref="AU2284" ca="1">ROUNDUP(INDIRECT(AU2276)/AU2283,0)</f>
        <v>60</v>
      </c>
      <c r="AV2284" s="76" cm="1">
        <f t="array" aca="1" ref="AV2284" ca="1">ROUNDUP(INDIRECT(AV2276)/AV2283,0)</f>
        <v>60</v>
      </c>
      <c r="AW2284" s="76" cm="1">
        <f t="array" aca="1" ref="AW2284" ca="1">ROUNDUP(INDIRECT(AW2276)/AW2283,0)</f>
        <v>60</v>
      </c>
      <c r="AX2284" s="76" cm="1">
        <f t="array" aca="1" ref="AX2284" ca="1">ROUNDUP(INDIRECT(AX2276)/AX2283,0)</f>
        <v>60</v>
      </c>
      <c r="AY2284" s="76" cm="1">
        <f t="array" aca="1" ref="AY2284" ca="1">ROUNDUP(INDIRECT(AY2276)/AY2283,0)</f>
        <v>60</v>
      </c>
      <c r="AZ2284" s="76" cm="1">
        <f t="array" aca="1" ref="AZ2284" ca="1">ROUNDUP(INDIRECT(AZ2276)/AZ2283,0)</f>
        <v>60</v>
      </c>
      <c r="BA2284" s="76" cm="1">
        <f t="array" aca="1" ref="BA2284" ca="1">ROUNDUP(INDIRECT(BA2276)/BA2283,0)</f>
        <v>60</v>
      </c>
      <c r="BB2284" s="76" cm="1">
        <f t="array" aca="1" ref="BB2284" ca="1">ROUNDUP(INDIRECT(BB2276)/BB2283,0)</f>
        <v>60</v>
      </c>
      <c r="BC2284" s="76" cm="1">
        <f t="array" aca="1" ref="BC2284" ca="1">ROUNDUP(INDIRECT(BC2276)/BC2283,0)</f>
        <v>60</v>
      </c>
      <c r="BD2284" s="76" cm="1">
        <f t="array" aca="1" ref="BD2284" ca="1">ROUNDUP(INDIRECT(BD2276)/BD2283,0)</f>
        <v>60</v>
      </c>
      <c r="BE2284" s="76" cm="1">
        <f t="array" aca="1" ref="BE2284" ca="1">ROUNDUP(INDIRECT(BE2276)/BE2283,0)</f>
        <v>60</v>
      </c>
      <c r="BF2284" s="76" cm="1">
        <f t="array" aca="1" ref="BF2284" ca="1">ROUNDUP(INDIRECT(BF2276)/BF2283,0)</f>
        <v>60</v>
      </c>
      <c r="BG2284" s="76" cm="1">
        <f t="array" aca="1" ref="BG2284" ca="1">ROUNDUP(INDIRECT(BG2276)/BG2283,0)</f>
        <v>60</v>
      </c>
      <c r="BH2284" s="76" cm="1">
        <f t="array" aca="1" ref="BH2284" ca="1">ROUNDUP(INDIRECT(BH2276)/BH2283,0)</f>
        <v>60</v>
      </c>
      <c r="BI2284" s="76" cm="1">
        <f t="array" aca="1" ref="BI2284" ca="1">ROUNDUP(INDIRECT(BI2276)/BI2283,0)</f>
        <v>60</v>
      </c>
      <c r="BJ2284" s="76" cm="1">
        <f t="array" aca="1" ref="BJ2284" ca="1">ROUNDUP(INDIRECT(BJ2276)/BJ2283,0)</f>
        <v>60</v>
      </c>
      <c r="BK2284" s="76" cm="1">
        <f t="array" aca="1" ref="BK2284" ca="1">ROUNDUP(INDIRECT(BK2276)/BK2283,0)</f>
        <v>60</v>
      </c>
      <c r="BL2284" s="76" cm="1">
        <f t="array" aca="1" ref="BL2284" ca="1">ROUNDUP(INDIRECT(BL2276)/BL2283,0)</f>
        <v>60</v>
      </c>
      <c r="BM2284" s="76" cm="1">
        <f t="array" aca="1" ref="BM2284" ca="1">ROUNDUP(INDIRECT(BM2276)/BM2283,0)</f>
        <v>60</v>
      </c>
      <c r="BN2284" s="76" cm="1">
        <f t="array" aca="1" ref="BN2284" ca="1">ROUNDUP(INDIRECT(BN2276)/BN2283,0)</f>
        <v>60</v>
      </c>
      <c r="BO2284" s="76" cm="1">
        <f t="array" aca="1" ref="BO2284" ca="1">ROUNDUP(INDIRECT(BO2276)/BO2283,0)</f>
        <v>60</v>
      </c>
      <c r="BP2284" s="76" cm="1">
        <f t="array" aca="1" ref="BP2284" ca="1">ROUNDUP(INDIRECT(BP2276)/BP2283,0)</f>
        <v>60</v>
      </c>
      <c r="BQ2284" s="76" cm="1">
        <f t="array" aca="1" ref="BQ2284" ca="1">ROUNDUP(INDIRECT(BQ2276)/BQ2283,0)</f>
        <v>60</v>
      </c>
      <c r="BR2284" s="76" cm="1">
        <f t="array" aca="1" ref="BR2284" ca="1">ROUNDUP(INDIRECT(BR2276)/BR2283,0)</f>
        <v>60</v>
      </c>
      <c r="BS2284" s="76" cm="1">
        <f t="array" aca="1" ref="BS2284" ca="1">ROUNDUP(INDIRECT(BS2276)/BS2283,0)</f>
        <v>60</v>
      </c>
      <c r="BT2284" s="76" cm="1">
        <f t="array" aca="1" ref="BT2284" ca="1">ROUNDUP(INDIRECT(BT2276)/BT2283,0)</f>
        <v>60</v>
      </c>
      <c r="BU2284" s="76" cm="1">
        <f t="array" aca="1" ref="BU2284" ca="1">ROUNDUP(INDIRECT(BU2276)/BU2283,0)</f>
        <v>60</v>
      </c>
      <c r="BV2284" s="76" cm="1">
        <f t="array" aca="1" ref="BV2284" ca="1">ROUNDUP(INDIRECT(BV2276)/BV2283,0)</f>
        <v>60</v>
      </c>
      <c r="BW2284" s="76" cm="1">
        <f t="array" aca="1" ref="BW2284" ca="1">ROUNDUP(INDIRECT(BW2276)/BW2283,0)</f>
        <v>60</v>
      </c>
      <c r="BX2284" s="76" cm="1">
        <f t="array" aca="1" ref="BX2284" ca="1">ROUNDUP(INDIRECT(BX2276)/BX2283,0)</f>
        <v>60</v>
      </c>
      <c r="BY2284" s="76" cm="1">
        <f t="array" aca="1" ref="BY2284" ca="1">ROUNDUP(INDIRECT(BY2276)/BY2283,0)</f>
        <v>60</v>
      </c>
      <c r="BZ2284" s="76" cm="1">
        <f t="array" aca="1" ref="BZ2284" ca="1">ROUNDUP(INDIRECT(BZ2276)/BZ2283,0)</f>
        <v>60</v>
      </c>
      <c r="CA2284" s="76" cm="1">
        <f t="array" aca="1" ref="CA2284" ca="1">ROUNDUP(INDIRECT(CA2276)/CA2283,0)</f>
        <v>60</v>
      </c>
      <c r="CB2284" s="76" cm="1">
        <f t="array" aca="1" ref="CB2284" ca="1">ROUNDUP(INDIRECT(CB2276)/CB2283,0)</f>
        <v>60</v>
      </c>
      <c r="CC2284" s="76" cm="1">
        <f t="array" aca="1" ref="CC2284" ca="1">ROUNDUP(INDIRECT(CC2276)/CC2283,0)</f>
        <v>60</v>
      </c>
      <c r="CD2284" s="76" cm="1">
        <f t="array" aca="1" ref="CD2284" ca="1">ROUNDUP(INDIRECT(CD2276)/CD2283,0)</f>
        <v>60</v>
      </c>
      <c r="CE2284" s="76" cm="1">
        <f t="array" aca="1" ref="CE2284" ca="1">ROUNDUP(INDIRECT(CE2276)/CE2283,0)</f>
        <v>60</v>
      </c>
      <c r="CF2284" s="76" cm="1">
        <f t="array" aca="1" ref="CF2284" ca="1">ROUNDUP(INDIRECT(CF2276)/CF2283,0)</f>
        <v>60</v>
      </c>
      <c r="CG2284" s="76" cm="1">
        <f t="array" aca="1" ref="CG2284" ca="1">ROUNDUP(INDIRECT(CG2276)/CG2283,0)</f>
        <v>60</v>
      </c>
      <c r="CH2284" s="76" cm="1">
        <f t="array" aca="1" ref="CH2284" ca="1">ROUNDUP(INDIRECT(CH2276)/CH2283,0)</f>
        <v>60</v>
      </c>
      <c r="CI2284" s="76" cm="1">
        <f t="array" aca="1" ref="CI2284" ca="1">ROUNDUP(INDIRECT(CI2276)/CI2283,0)</f>
        <v>60</v>
      </c>
      <c r="CJ2284" s="76" cm="1">
        <f t="array" aca="1" ref="CJ2284" ca="1">ROUNDUP(INDIRECT(CJ2276)/CJ2283,0)</f>
        <v>60</v>
      </c>
      <c r="CK2284" s="76" cm="1">
        <f t="array" aca="1" ref="CK2284" ca="1">ROUNDUP(INDIRECT(CK2276)/CK2283,0)</f>
        <v>60</v>
      </c>
      <c r="CL2284" s="76" cm="1">
        <f t="array" aca="1" ref="CL2284" ca="1">ROUNDUP(INDIRECT(CL2276)/CL2283,0)</f>
        <v>60</v>
      </c>
    </row>
    <row r="2285" spans="2:90" x14ac:dyDescent="0.4">
      <c r="B2285" s="141" t="s">
        <v>185</v>
      </c>
      <c r="D2285" t="s">
        <v>757</v>
      </c>
      <c r="E2285" s="8" t="str">
        <f t="shared" si="2923"/>
        <v>2285 DCHC-S</v>
      </c>
      <c r="G2285" t="str">
        <f>E2285</f>
        <v>2285 DCHC-S</v>
      </c>
      <c r="H2285" s="12"/>
      <c r="I2285" s="60"/>
      <c r="J2285" s="60"/>
      <c r="K2285" s="18">
        <v>50000</v>
      </c>
      <c r="L2285" s="18">
        <v>50000</v>
      </c>
      <c r="M2285" s="18">
        <v>50000</v>
      </c>
      <c r="N2285" s="18">
        <v>50000</v>
      </c>
      <c r="O2285" s="18">
        <v>50000</v>
      </c>
      <c r="P2285" s="18">
        <v>50000</v>
      </c>
      <c r="R2285" s="19"/>
      <c r="S2285" s="143" cm="1">
        <f t="array" ref="S2285">INDEX($K:$P,ROW(),MATCH(S$3,$K$2:$P$2,0))/12</f>
        <v>4166.666666666667</v>
      </c>
      <c r="T2285" s="143" cm="1">
        <f t="array" ref="T2285">INDEX($K:$P,ROW(),MATCH(T$3,$K$2:$P$2,0))/12</f>
        <v>4166.666666666667</v>
      </c>
      <c r="U2285" s="143" cm="1">
        <f t="array" ref="U2285">INDEX($K:$P,ROW(),MATCH(U$3,$K$2:$P$2,0))/12</f>
        <v>4166.666666666667</v>
      </c>
      <c r="V2285" s="143" cm="1">
        <f t="array" ref="V2285">INDEX($K:$P,ROW(),MATCH(V$3,$K$2:$P$2,0))/12</f>
        <v>4166.666666666667</v>
      </c>
      <c r="W2285" s="143" cm="1">
        <f t="array" ref="W2285">INDEX($K:$P,ROW(),MATCH(W$3,$K$2:$P$2,0))/12</f>
        <v>4166.666666666667</v>
      </c>
      <c r="X2285" s="143" cm="1">
        <f t="array" ref="X2285">INDEX($K:$P,ROW(),MATCH(X$3,$K$2:$P$2,0))/12</f>
        <v>4166.666666666667</v>
      </c>
      <c r="Y2285" s="143" cm="1">
        <f t="array" ref="Y2285">INDEX($K:$P,ROW(),MATCH(Y$3,$K$2:$P$2,0))/12</f>
        <v>4166.666666666667</v>
      </c>
      <c r="Z2285" s="143" cm="1">
        <f t="array" ref="Z2285">INDEX($K:$P,ROW(),MATCH(Z$3,$K$2:$P$2,0))/12</f>
        <v>4166.666666666667</v>
      </c>
      <c r="AA2285" s="143" cm="1">
        <f t="array" ref="AA2285">INDEX($K:$P,ROW(),MATCH(AA$3,$K$2:$P$2,0))/12</f>
        <v>4166.666666666667</v>
      </c>
      <c r="AB2285" s="143" cm="1">
        <f t="array" ref="AB2285">INDEX($K:$P,ROW(),MATCH(AB$3,$K$2:$P$2,0))/12</f>
        <v>4166.666666666667</v>
      </c>
      <c r="AC2285" s="143" cm="1">
        <f t="array" ref="AC2285">INDEX($K:$P,ROW(),MATCH(AC$3,$K$2:$P$2,0))/12</f>
        <v>4166.666666666667</v>
      </c>
      <c r="AD2285" s="143" cm="1">
        <f t="array" ref="AD2285">INDEX($K:$P,ROW(),MATCH(AD$3,$K$2:$P$2,0))/12</f>
        <v>4166.666666666667</v>
      </c>
      <c r="AE2285" s="143" cm="1">
        <f t="array" ref="AE2285">INDEX($K:$P,ROW(),MATCH(AE$3,$K$2:$P$2,0))/12</f>
        <v>4166.666666666667</v>
      </c>
      <c r="AF2285" s="143" cm="1">
        <f t="array" ref="AF2285">INDEX($K:$P,ROW(),MATCH(AF$3,$K$2:$P$2,0))/12</f>
        <v>4166.666666666667</v>
      </c>
      <c r="AG2285" s="143" cm="1">
        <f t="array" ref="AG2285">INDEX($K:$P,ROW(),MATCH(AG$3,$K$2:$P$2,0))/12</f>
        <v>4166.666666666667</v>
      </c>
      <c r="AH2285" s="143" cm="1">
        <f t="array" ref="AH2285">INDEX($K:$P,ROW(),MATCH(AH$3,$K$2:$P$2,0))/12</f>
        <v>4166.666666666667</v>
      </c>
      <c r="AI2285" s="143" cm="1">
        <f t="array" ref="AI2285">INDEX($K:$P,ROW(),MATCH(AI$3,$K$2:$P$2,0))/12</f>
        <v>4166.666666666667</v>
      </c>
      <c r="AJ2285" s="143" cm="1">
        <f t="array" ref="AJ2285">INDEX($K:$P,ROW(),MATCH(AJ$3,$K$2:$P$2,0))/12</f>
        <v>4166.666666666667</v>
      </c>
      <c r="AK2285" s="143" cm="1">
        <f t="array" ref="AK2285">INDEX($K:$P,ROW(),MATCH(AK$3,$K$2:$P$2,0))/12</f>
        <v>4166.666666666667</v>
      </c>
      <c r="AL2285" s="143" cm="1">
        <f t="array" ref="AL2285">INDEX($K:$P,ROW(),MATCH(AL$3,$K$2:$P$2,0))/12</f>
        <v>4166.666666666667</v>
      </c>
      <c r="AM2285" s="143" cm="1">
        <f t="array" ref="AM2285">INDEX($K:$P,ROW(),MATCH(AM$3,$K$2:$P$2,0))/12</f>
        <v>4166.666666666667</v>
      </c>
      <c r="AN2285" s="143" cm="1">
        <f t="array" ref="AN2285">INDEX($K:$P,ROW(),MATCH(AN$3,$K$2:$P$2,0))/12</f>
        <v>4166.666666666667</v>
      </c>
      <c r="AO2285" s="143" cm="1">
        <f t="array" ref="AO2285">INDEX($K:$P,ROW(),MATCH(AO$3,$K$2:$P$2,0))/12</f>
        <v>4166.666666666667</v>
      </c>
      <c r="AP2285" s="143" cm="1">
        <f t="array" ref="AP2285">INDEX($K:$P,ROW(),MATCH(AP$3,$K$2:$P$2,0))/12</f>
        <v>4166.666666666667</v>
      </c>
      <c r="AQ2285" s="143" cm="1">
        <f t="array" ref="AQ2285">INDEX($K:$P,ROW(),MATCH(AQ$3,$K$2:$P$2,0))/12</f>
        <v>4166.666666666667</v>
      </c>
      <c r="AR2285" s="143" cm="1">
        <f t="array" ref="AR2285">INDEX($K:$P,ROW(),MATCH(AR$3,$K$2:$P$2,0))/12</f>
        <v>4166.666666666667</v>
      </c>
      <c r="AS2285" s="143" cm="1">
        <f t="array" ref="AS2285">INDEX($K:$P,ROW(),MATCH(AS$3,$K$2:$P$2,0))/12</f>
        <v>4166.666666666667</v>
      </c>
      <c r="AT2285" s="143" cm="1">
        <f t="array" ref="AT2285">INDEX($K:$P,ROW(),MATCH(AT$3,$K$2:$P$2,0))/12</f>
        <v>4166.666666666667</v>
      </c>
      <c r="AU2285" s="143" cm="1">
        <f t="array" ref="AU2285">INDEX($K:$P,ROW(),MATCH(AU$3,$K$2:$P$2,0))/12</f>
        <v>4166.666666666667</v>
      </c>
      <c r="AV2285" s="143" cm="1">
        <f t="array" ref="AV2285">INDEX($K:$P,ROW(),MATCH(AV$3,$K$2:$P$2,0))/12</f>
        <v>4166.666666666667</v>
      </c>
      <c r="AW2285" s="143" cm="1">
        <f t="array" ref="AW2285">INDEX($K:$P,ROW(),MATCH(AW$3,$K$2:$P$2,0))/12</f>
        <v>4166.666666666667</v>
      </c>
      <c r="AX2285" s="143" cm="1">
        <f t="array" ref="AX2285">INDEX($K:$P,ROW(),MATCH(AX$3,$K$2:$P$2,0))/12</f>
        <v>4166.666666666667</v>
      </c>
      <c r="AY2285" s="143" cm="1">
        <f t="array" ref="AY2285">INDEX($K:$P,ROW(),MATCH(AY$3,$K$2:$P$2,0))/12</f>
        <v>4166.666666666667</v>
      </c>
      <c r="AZ2285" s="143" cm="1">
        <f t="array" ref="AZ2285">INDEX($K:$P,ROW(),MATCH(AZ$3,$K$2:$P$2,0))/12</f>
        <v>4166.666666666667</v>
      </c>
      <c r="BA2285" s="143" cm="1">
        <f t="array" ref="BA2285">INDEX($K:$P,ROW(),MATCH(BA$3,$K$2:$P$2,0))/12</f>
        <v>4166.666666666667</v>
      </c>
      <c r="BB2285" s="143" cm="1">
        <f t="array" ref="BB2285">INDEX($K:$P,ROW(),MATCH(BB$3,$K$2:$P$2,0))/12</f>
        <v>4166.666666666667</v>
      </c>
      <c r="BC2285" s="143" cm="1">
        <f t="array" ref="BC2285">INDEX($K:$P,ROW(),MATCH(BC$3,$K$2:$P$2,0))/12</f>
        <v>4166.666666666667</v>
      </c>
      <c r="BD2285" s="143" cm="1">
        <f t="array" ref="BD2285">INDEX($K:$P,ROW(),MATCH(BD$3,$K$2:$P$2,0))/12</f>
        <v>4166.666666666667</v>
      </c>
      <c r="BE2285" s="143" cm="1">
        <f t="array" ref="BE2285">INDEX($K:$P,ROW(),MATCH(BE$3,$K$2:$P$2,0))/12</f>
        <v>4166.666666666667</v>
      </c>
      <c r="BF2285" s="143" cm="1">
        <f t="array" ref="BF2285">INDEX($K:$P,ROW(),MATCH(BF$3,$K$2:$P$2,0))/12</f>
        <v>4166.666666666667</v>
      </c>
      <c r="BG2285" s="143" cm="1">
        <f t="array" ref="BG2285">INDEX($K:$P,ROW(),MATCH(BG$3,$K$2:$P$2,0))/12</f>
        <v>4166.666666666667</v>
      </c>
      <c r="BH2285" s="143" cm="1">
        <f t="array" ref="BH2285">INDEX($K:$P,ROW(),MATCH(BH$3,$K$2:$P$2,0))/12</f>
        <v>4166.666666666667</v>
      </c>
      <c r="BI2285" s="143" cm="1">
        <f t="array" ref="BI2285">INDEX($K:$P,ROW(),MATCH(BI$3,$K$2:$P$2,0))/12</f>
        <v>4166.666666666667</v>
      </c>
      <c r="BJ2285" s="143" cm="1">
        <f t="array" ref="BJ2285">INDEX($K:$P,ROW(),MATCH(BJ$3,$K$2:$P$2,0))/12</f>
        <v>4166.666666666667</v>
      </c>
      <c r="BK2285" s="143" cm="1">
        <f t="array" ref="BK2285">INDEX($K:$P,ROW(),MATCH(BK$3,$K$2:$P$2,0))/12</f>
        <v>4166.666666666667</v>
      </c>
      <c r="BL2285" s="143" cm="1">
        <f t="array" ref="BL2285">INDEX($K:$P,ROW(),MATCH(BL$3,$K$2:$P$2,0))/12</f>
        <v>4166.666666666667</v>
      </c>
      <c r="BM2285" s="143" cm="1">
        <f t="array" ref="BM2285">INDEX($K:$P,ROW(),MATCH(BM$3,$K$2:$P$2,0))/12</f>
        <v>4166.666666666667</v>
      </c>
      <c r="BN2285" s="143" cm="1">
        <f t="array" ref="BN2285">INDEX($K:$P,ROW(),MATCH(BN$3,$K$2:$P$2,0))/12</f>
        <v>4166.666666666667</v>
      </c>
      <c r="BO2285" s="143" cm="1">
        <f t="array" ref="BO2285">INDEX($K:$P,ROW(),MATCH(BO$3,$K$2:$P$2,0))/12</f>
        <v>4166.666666666667</v>
      </c>
      <c r="BP2285" s="143" cm="1">
        <f t="array" ref="BP2285">INDEX($K:$P,ROW(),MATCH(BP$3,$K$2:$P$2,0))/12</f>
        <v>4166.666666666667</v>
      </c>
      <c r="BQ2285" s="143" cm="1">
        <f t="array" ref="BQ2285">INDEX($K:$P,ROW(),MATCH(BQ$3,$K$2:$P$2,0))/12</f>
        <v>4166.666666666667</v>
      </c>
      <c r="BR2285" s="143" cm="1">
        <f t="array" ref="BR2285">INDEX($K:$P,ROW(),MATCH(BR$3,$K$2:$P$2,0))/12</f>
        <v>4166.666666666667</v>
      </c>
      <c r="BS2285" s="143" cm="1">
        <f t="array" ref="BS2285">INDEX($K:$P,ROW(),MATCH(BS$3,$K$2:$P$2,0))/12</f>
        <v>4166.666666666667</v>
      </c>
      <c r="BT2285" s="143" cm="1">
        <f t="array" ref="BT2285">INDEX($K:$P,ROW(),MATCH(BT$3,$K$2:$P$2,0))/12</f>
        <v>4166.666666666667</v>
      </c>
      <c r="BU2285" s="143" cm="1">
        <f t="array" ref="BU2285">INDEX($K:$P,ROW(),MATCH(BU$3,$K$2:$P$2,0))/12</f>
        <v>4166.666666666667</v>
      </c>
      <c r="BV2285" s="143" cm="1">
        <f t="array" ref="BV2285">INDEX($K:$P,ROW(),MATCH(BV$3,$K$2:$P$2,0))/12</f>
        <v>4166.666666666667</v>
      </c>
      <c r="BW2285" s="143" cm="1">
        <f t="array" ref="BW2285">INDEX($K:$P,ROW(),MATCH(BW$3,$K$2:$P$2,0))/12</f>
        <v>4166.666666666667</v>
      </c>
      <c r="BX2285" s="143" cm="1">
        <f t="array" ref="BX2285">INDEX($K:$P,ROW(),MATCH(BX$3,$K$2:$P$2,0))/12</f>
        <v>4166.666666666667</v>
      </c>
      <c r="BY2285" s="143" cm="1">
        <f t="array" ref="BY2285">INDEX($K:$P,ROW(),MATCH(BY$3,$K$2:$P$2,0))/12</f>
        <v>4166.666666666667</v>
      </c>
      <c r="BZ2285" s="143" cm="1">
        <f t="array" ref="BZ2285">INDEX($K:$P,ROW(),MATCH(BZ$3,$K$2:$P$2,0))/12</f>
        <v>4166.666666666667</v>
      </c>
      <c r="CA2285" s="143" cm="1">
        <f t="array" ref="CA2285">INDEX($K:$P,ROW(),MATCH(CA$3,$K$2:$P$2,0))/12</f>
        <v>4166.666666666667</v>
      </c>
      <c r="CB2285" s="143" cm="1">
        <f t="array" ref="CB2285">INDEX($K:$P,ROW(),MATCH(CB$3,$K$2:$P$2,0))/12</f>
        <v>4166.666666666667</v>
      </c>
      <c r="CC2285" s="143" cm="1">
        <f t="array" ref="CC2285">INDEX($K:$P,ROW(),MATCH(CC$3,$K$2:$P$2,0))/12</f>
        <v>4166.666666666667</v>
      </c>
      <c r="CD2285" s="143" cm="1">
        <f t="array" ref="CD2285">INDEX($K:$P,ROW(),MATCH(CD$3,$K$2:$P$2,0))/12</f>
        <v>4166.666666666667</v>
      </c>
      <c r="CE2285" s="143" cm="1">
        <f t="array" ref="CE2285">INDEX($K:$P,ROW(),MATCH(CE$3,$K$2:$P$2,0))/12</f>
        <v>4166.666666666667</v>
      </c>
      <c r="CF2285" s="143" cm="1">
        <f t="array" ref="CF2285">INDEX($K:$P,ROW(),MATCH(CF$3,$K$2:$P$2,0))/12</f>
        <v>4166.666666666667</v>
      </c>
      <c r="CG2285" s="143" cm="1">
        <f t="array" ref="CG2285">INDEX($K:$P,ROW(),MATCH(CG$3,$K$2:$P$2,0))/12</f>
        <v>4166.666666666667</v>
      </c>
      <c r="CH2285" s="143" cm="1">
        <f t="array" ref="CH2285">INDEX($K:$P,ROW(),MATCH(CH$3,$K$2:$P$2,0))/12</f>
        <v>4166.666666666667</v>
      </c>
      <c r="CI2285" s="143" cm="1">
        <f t="array" ref="CI2285">INDEX($K:$P,ROW(),MATCH(CI$3,$K$2:$P$2,0))/12</f>
        <v>4166.666666666667</v>
      </c>
      <c r="CJ2285" s="143" cm="1">
        <f t="array" ref="CJ2285">INDEX($K:$P,ROW(),MATCH(CJ$3,$K$2:$P$2,0))/12</f>
        <v>4166.666666666667</v>
      </c>
      <c r="CK2285" s="143" cm="1">
        <f t="array" ref="CK2285">INDEX($K:$P,ROW(),MATCH(CK$3,$K$2:$P$2,0))/12</f>
        <v>4166.666666666667</v>
      </c>
      <c r="CL2285" s="143" cm="1">
        <f t="array" ref="CL2285">INDEX($K:$P,ROW(),MATCH(CL$3,$K$2:$P$2,0))/12</f>
        <v>4166.666666666667</v>
      </c>
    </row>
    <row r="2286" spans="2:90" x14ac:dyDescent="0.4">
      <c r="B2286" s="123" t="str">
        <f>"Expense - "&amp;SUBSTITUTE(B2281,":","")</f>
        <v>Expense - Headcount - volume driven</v>
      </c>
      <c r="C2286" t="s">
        <v>203</v>
      </c>
      <c r="D2286" t="s">
        <v>757</v>
      </c>
      <c r="E2286" s="8" t="str">
        <f t="shared" si="2923"/>
        <v>2286 DCHC-S</v>
      </c>
      <c r="H2286" s="27"/>
      <c r="I2286" s="78"/>
      <c r="J2286" s="78"/>
      <c r="K2286" s="63">
        <f t="shared" ref="K2286:P2286" ca="1" si="2925">SUMIF($3:$3,K$2,2286:2286)</f>
        <v>-3000000.0000000005</v>
      </c>
      <c r="L2286" s="63">
        <f t="shared" ca="1" si="2925"/>
        <v>-3000000.0000000005</v>
      </c>
      <c r="M2286" s="63">
        <f t="shared" ca="1" si="2925"/>
        <v>-3000000.0000000005</v>
      </c>
      <c r="N2286" s="63">
        <f t="shared" ca="1" si="2925"/>
        <v>-3000000.0000000005</v>
      </c>
      <c r="O2286" s="63">
        <f t="shared" ca="1" si="2925"/>
        <v>-3000000.0000000005</v>
      </c>
      <c r="P2286" s="63">
        <f t="shared" ca="1" si="2925"/>
        <v>-3000000.0000000005</v>
      </c>
      <c r="R2286" s="33"/>
      <c r="S2286" s="144">
        <f t="shared" ref="S2286" ca="1" si="2926">-S2285*S2284</f>
        <v>-250000.00000000003</v>
      </c>
      <c r="T2286" s="144">
        <f t="shared" ref="T2286:AX2286" ca="1" si="2927">-T2285*T2284</f>
        <v>-250000.00000000003</v>
      </c>
      <c r="U2286" s="144">
        <f t="shared" ca="1" si="2927"/>
        <v>-250000.00000000003</v>
      </c>
      <c r="V2286" s="144">
        <f t="shared" ca="1" si="2927"/>
        <v>-250000.00000000003</v>
      </c>
      <c r="W2286" s="144">
        <f t="shared" ca="1" si="2927"/>
        <v>-250000.00000000003</v>
      </c>
      <c r="X2286" s="144">
        <f t="shared" ca="1" si="2927"/>
        <v>-250000.00000000003</v>
      </c>
      <c r="Y2286" s="144">
        <f t="shared" ca="1" si="2927"/>
        <v>-250000.00000000003</v>
      </c>
      <c r="Z2286" s="144">
        <f t="shared" ca="1" si="2927"/>
        <v>-250000.00000000003</v>
      </c>
      <c r="AA2286" s="144">
        <f t="shared" ca="1" si="2927"/>
        <v>-250000.00000000003</v>
      </c>
      <c r="AB2286" s="144">
        <f t="shared" ca="1" si="2927"/>
        <v>-250000.00000000003</v>
      </c>
      <c r="AC2286" s="144">
        <f t="shared" ca="1" si="2927"/>
        <v>-250000.00000000003</v>
      </c>
      <c r="AD2286" s="144">
        <f t="shared" ca="1" si="2927"/>
        <v>-250000.00000000003</v>
      </c>
      <c r="AE2286" s="144">
        <f t="shared" ca="1" si="2927"/>
        <v>-250000.00000000003</v>
      </c>
      <c r="AF2286" s="144">
        <f t="shared" ca="1" si="2927"/>
        <v>-250000.00000000003</v>
      </c>
      <c r="AG2286" s="144">
        <f t="shared" ca="1" si="2927"/>
        <v>-250000.00000000003</v>
      </c>
      <c r="AH2286" s="144">
        <f t="shared" ca="1" si="2927"/>
        <v>-250000.00000000003</v>
      </c>
      <c r="AI2286" s="144">
        <f t="shared" ca="1" si="2927"/>
        <v>-250000.00000000003</v>
      </c>
      <c r="AJ2286" s="144">
        <f t="shared" ca="1" si="2927"/>
        <v>-250000.00000000003</v>
      </c>
      <c r="AK2286" s="144">
        <f t="shared" ca="1" si="2927"/>
        <v>-250000.00000000003</v>
      </c>
      <c r="AL2286" s="144">
        <f t="shared" ca="1" si="2927"/>
        <v>-250000.00000000003</v>
      </c>
      <c r="AM2286" s="144">
        <f t="shared" ca="1" si="2927"/>
        <v>-250000.00000000003</v>
      </c>
      <c r="AN2286" s="144">
        <f t="shared" ca="1" si="2927"/>
        <v>-250000.00000000003</v>
      </c>
      <c r="AO2286" s="144">
        <f t="shared" ca="1" si="2927"/>
        <v>-250000.00000000003</v>
      </c>
      <c r="AP2286" s="144">
        <f t="shared" ca="1" si="2927"/>
        <v>-250000.00000000003</v>
      </c>
      <c r="AQ2286" s="144">
        <f t="shared" ca="1" si="2927"/>
        <v>-250000.00000000003</v>
      </c>
      <c r="AR2286" s="144">
        <f t="shared" ca="1" si="2927"/>
        <v>-250000.00000000003</v>
      </c>
      <c r="AS2286" s="144">
        <f t="shared" ca="1" si="2927"/>
        <v>-250000.00000000003</v>
      </c>
      <c r="AT2286" s="144">
        <f t="shared" ca="1" si="2927"/>
        <v>-250000.00000000003</v>
      </c>
      <c r="AU2286" s="144">
        <f t="shared" ca="1" si="2927"/>
        <v>-250000.00000000003</v>
      </c>
      <c r="AV2286" s="144">
        <f t="shared" ca="1" si="2927"/>
        <v>-250000.00000000003</v>
      </c>
      <c r="AW2286" s="144">
        <f t="shared" ca="1" si="2927"/>
        <v>-250000.00000000003</v>
      </c>
      <c r="AX2286" s="144">
        <f t="shared" ca="1" si="2927"/>
        <v>-250000.00000000003</v>
      </c>
      <c r="AY2286" s="144">
        <f t="shared" ref="AY2286:CD2286" ca="1" si="2928">-AY2285*AY2284</f>
        <v>-250000.00000000003</v>
      </c>
      <c r="AZ2286" s="144">
        <f t="shared" ca="1" si="2928"/>
        <v>-250000.00000000003</v>
      </c>
      <c r="BA2286" s="144">
        <f t="shared" ca="1" si="2928"/>
        <v>-250000.00000000003</v>
      </c>
      <c r="BB2286" s="144">
        <f t="shared" ca="1" si="2928"/>
        <v>-250000.00000000003</v>
      </c>
      <c r="BC2286" s="144">
        <f t="shared" ca="1" si="2928"/>
        <v>-250000.00000000003</v>
      </c>
      <c r="BD2286" s="144">
        <f t="shared" ca="1" si="2928"/>
        <v>-250000.00000000003</v>
      </c>
      <c r="BE2286" s="144">
        <f t="shared" ca="1" si="2928"/>
        <v>-250000.00000000003</v>
      </c>
      <c r="BF2286" s="144">
        <f t="shared" ca="1" si="2928"/>
        <v>-250000.00000000003</v>
      </c>
      <c r="BG2286" s="144">
        <f t="shared" ca="1" si="2928"/>
        <v>-250000.00000000003</v>
      </c>
      <c r="BH2286" s="144">
        <f t="shared" ca="1" si="2928"/>
        <v>-250000.00000000003</v>
      </c>
      <c r="BI2286" s="144">
        <f t="shared" ca="1" si="2928"/>
        <v>-250000.00000000003</v>
      </c>
      <c r="BJ2286" s="144">
        <f t="shared" ca="1" si="2928"/>
        <v>-250000.00000000003</v>
      </c>
      <c r="BK2286" s="144">
        <f t="shared" ca="1" si="2928"/>
        <v>-250000.00000000003</v>
      </c>
      <c r="BL2286" s="144">
        <f t="shared" ca="1" si="2928"/>
        <v>-250000.00000000003</v>
      </c>
      <c r="BM2286" s="144">
        <f t="shared" ca="1" si="2928"/>
        <v>-250000.00000000003</v>
      </c>
      <c r="BN2286" s="144">
        <f t="shared" ca="1" si="2928"/>
        <v>-250000.00000000003</v>
      </c>
      <c r="BO2286" s="144">
        <f t="shared" ca="1" si="2928"/>
        <v>-250000.00000000003</v>
      </c>
      <c r="BP2286" s="144">
        <f t="shared" ca="1" si="2928"/>
        <v>-250000.00000000003</v>
      </c>
      <c r="BQ2286" s="144">
        <f t="shared" ca="1" si="2928"/>
        <v>-250000.00000000003</v>
      </c>
      <c r="BR2286" s="144">
        <f t="shared" ca="1" si="2928"/>
        <v>-250000.00000000003</v>
      </c>
      <c r="BS2286" s="144">
        <f t="shared" ca="1" si="2928"/>
        <v>-250000.00000000003</v>
      </c>
      <c r="BT2286" s="144">
        <f t="shared" ca="1" si="2928"/>
        <v>-250000.00000000003</v>
      </c>
      <c r="BU2286" s="144">
        <f t="shared" ca="1" si="2928"/>
        <v>-250000.00000000003</v>
      </c>
      <c r="BV2286" s="144">
        <f t="shared" ca="1" si="2928"/>
        <v>-250000.00000000003</v>
      </c>
      <c r="BW2286" s="144">
        <f t="shared" ca="1" si="2928"/>
        <v>-250000.00000000003</v>
      </c>
      <c r="BX2286" s="144">
        <f t="shared" ca="1" si="2928"/>
        <v>-250000.00000000003</v>
      </c>
      <c r="BY2286" s="144">
        <f t="shared" ca="1" si="2928"/>
        <v>-250000.00000000003</v>
      </c>
      <c r="BZ2286" s="144">
        <f t="shared" ca="1" si="2928"/>
        <v>-250000.00000000003</v>
      </c>
      <c r="CA2286" s="144">
        <f t="shared" ca="1" si="2928"/>
        <v>-250000.00000000003</v>
      </c>
      <c r="CB2286" s="144">
        <f t="shared" ca="1" si="2928"/>
        <v>-250000.00000000003</v>
      </c>
      <c r="CC2286" s="144">
        <f t="shared" ca="1" si="2928"/>
        <v>-250000.00000000003</v>
      </c>
      <c r="CD2286" s="144">
        <f t="shared" ca="1" si="2928"/>
        <v>-250000.00000000003</v>
      </c>
      <c r="CE2286" s="144">
        <f t="shared" ref="CE2286:CK2286" ca="1" si="2929">-CE2285*CE2284</f>
        <v>-250000.00000000003</v>
      </c>
      <c r="CF2286" s="144">
        <f t="shared" ca="1" si="2929"/>
        <v>-250000.00000000003</v>
      </c>
      <c r="CG2286" s="144">
        <f t="shared" ca="1" si="2929"/>
        <v>-250000.00000000003</v>
      </c>
      <c r="CH2286" s="144">
        <f t="shared" ca="1" si="2929"/>
        <v>-250000.00000000003</v>
      </c>
      <c r="CI2286" s="144">
        <f t="shared" ca="1" si="2929"/>
        <v>-250000.00000000003</v>
      </c>
      <c r="CJ2286" s="144">
        <f t="shared" ca="1" si="2929"/>
        <v>-250000.00000000003</v>
      </c>
      <c r="CK2286" s="144">
        <f t="shared" ca="1" si="2929"/>
        <v>-250000.00000000003</v>
      </c>
      <c r="CL2286" s="144">
        <f t="shared" ref="CL2286" ca="1" si="2930">-CL2285*CL2284</f>
        <v>-250000.00000000003</v>
      </c>
    </row>
    <row r="2287" spans="2:90" x14ac:dyDescent="0.4">
      <c r="D2287" t="s">
        <v>757</v>
      </c>
      <c r="E2287" s="8" t="str">
        <f t="shared" si="2923"/>
        <v>2287 DCHC-S</v>
      </c>
      <c r="G2287" t="s">
        <v>244</v>
      </c>
      <c r="S2287" s="72"/>
      <c r="T2287" s="72"/>
      <c r="U2287" s="72"/>
      <c r="V2287" s="72"/>
      <c r="W2287" s="72"/>
      <c r="X2287" s="72"/>
      <c r="Y2287" s="72"/>
      <c r="Z2287" s="72"/>
      <c r="AA2287" s="72"/>
      <c r="AB2287" s="72"/>
      <c r="AC2287" s="72"/>
      <c r="AD2287" s="72"/>
      <c r="AE2287" s="72"/>
      <c r="AF2287" s="72"/>
      <c r="AG2287" s="72"/>
      <c r="AH2287" s="72"/>
      <c r="AI2287" s="72"/>
      <c r="AJ2287" s="72"/>
      <c r="AK2287" s="72"/>
      <c r="AL2287" s="72"/>
      <c r="AM2287" s="72"/>
      <c r="AN2287" s="72"/>
      <c r="AO2287" s="72"/>
      <c r="AP2287" s="72"/>
      <c r="AQ2287" s="72"/>
      <c r="AR2287" s="72"/>
      <c r="AS2287" s="72"/>
      <c r="AT2287" s="72"/>
      <c r="AU2287" s="72"/>
      <c r="AV2287" s="72"/>
      <c r="AW2287" s="72"/>
      <c r="AX2287" s="72"/>
      <c r="AY2287" s="72"/>
      <c r="AZ2287" s="72"/>
      <c r="BA2287" s="72"/>
      <c r="BB2287" s="72"/>
      <c r="BC2287" s="72"/>
      <c r="BD2287" s="72"/>
      <c r="BE2287" s="72"/>
      <c r="BF2287" s="72"/>
      <c r="BG2287" s="72"/>
      <c r="BH2287" s="72"/>
      <c r="BI2287" s="72"/>
      <c r="BJ2287" s="72"/>
      <c r="BK2287" s="72"/>
      <c r="BL2287" s="72"/>
      <c r="BM2287" s="72"/>
      <c r="BN2287" s="72"/>
      <c r="BO2287" s="72"/>
      <c r="BP2287" s="72"/>
      <c r="BQ2287" s="72"/>
      <c r="BR2287" s="72"/>
      <c r="BS2287" s="72"/>
      <c r="BT2287" s="72"/>
      <c r="BU2287" s="72"/>
      <c r="BV2287" s="72"/>
      <c r="BW2287" s="72"/>
      <c r="BX2287" s="72"/>
      <c r="BY2287" s="72"/>
      <c r="BZ2287" s="72"/>
      <c r="CA2287" s="72"/>
      <c r="CB2287" s="72"/>
      <c r="CC2287" s="72"/>
      <c r="CD2287" s="72"/>
      <c r="CE2287" s="72"/>
      <c r="CF2287" s="72"/>
      <c r="CG2287" s="72"/>
      <c r="CH2287" s="72"/>
      <c r="CI2287" s="72"/>
      <c r="CJ2287" s="72"/>
      <c r="CK2287" s="72"/>
      <c r="CL2287" s="72"/>
    </row>
    <row r="2288" spans="2:90" x14ac:dyDescent="0.4">
      <c r="B2288" s="132" t="str">
        <f>B2274</f>
        <v>primary unit</v>
      </c>
      <c r="D2288" t="s">
        <v>757</v>
      </c>
      <c r="E2288" s="8" t="str">
        <f>ROW()&amp;" "&amp;D2288</f>
        <v>2288 DCHC-S</v>
      </c>
      <c r="G2288" t="s">
        <v>332</v>
      </c>
      <c r="H2288" s="27"/>
      <c r="I2288" s="78"/>
      <c r="J2288" s="78"/>
      <c r="K2288" s="33"/>
      <c r="L2288" s="33"/>
      <c r="M2288" s="33"/>
      <c r="N2288" s="33"/>
      <c r="O2288" s="33"/>
      <c r="P2288" s="33"/>
      <c r="R2288" s="33"/>
      <c r="S2288" s="77"/>
      <c r="T2288" s="77"/>
      <c r="U2288" s="77"/>
      <c r="V2288" s="77"/>
      <c r="W2288" s="77"/>
      <c r="X2288" s="77"/>
      <c r="Y2288" s="77"/>
      <c r="Z2288" s="77"/>
      <c r="AA2288" s="77"/>
      <c r="AB2288" s="77"/>
      <c r="AC2288" s="77"/>
      <c r="AD2288" s="77"/>
      <c r="AE2288" s="77"/>
      <c r="AF2288" s="77"/>
      <c r="AG2288" s="77"/>
      <c r="AH2288" s="77"/>
      <c r="AI2288" s="77"/>
      <c r="AJ2288" s="77"/>
      <c r="AK2288" s="77"/>
      <c r="AL2288" s="77"/>
      <c r="AM2288" s="77"/>
      <c r="AN2288" s="77"/>
      <c r="AO2288" s="77"/>
      <c r="AP2288" s="77"/>
      <c r="AQ2288" s="77"/>
      <c r="AR2288" s="77"/>
      <c r="AS2288" s="77"/>
      <c r="AT2288" s="77"/>
      <c r="AU2288" s="77"/>
      <c r="AV2288" s="77"/>
      <c r="AW2288" s="77"/>
      <c r="AX2288" s="77"/>
      <c r="AY2288" s="77"/>
      <c r="AZ2288" s="77"/>
      <c r="BA2288" s="77"/>
      <c r="BB2288" s="77"/>
      <c r="BC2288" s="77"/>
      <c r="BD2288" s="77"/>
      <c r="BE2288" s="77"/>
      <c r="BF2288" s="77"/>
      <c r="BG2288" s="77"/>
      <c r="BH2288" s="77"/>
      <c r="BI2288" s="77"/>
      <c r="BJ2288" s="77"/>
      <c r="BK2288" s="77"/>
      <c r="BL2288" s="77"/>
      <c r="BM2288" s="77"/>
      <c r="BN2288" s="77"/>
      <c r="BO2288" s="77"/>
      <c r="BP2288" s="77"/>
      <c r="BQ2288" s="77"/>
      <c r="BR2288" s="77"/>
      <c r="BS2288" s="77"/>
      <c r="BT2288" s="77"/>
      <c r="BU2288" s="77"/>
      <c r="BV2288" s="77"/>
      <c r="BW2288" s="77"/>
      <c r="BX2288" s="77"/>
      <c r="BY2288" s="77"/>
      <c r="BZ2288" s="77"/>
      <c r="CA2288" s="77"/>
      <c r="CB2288" s="77"/>
      <c r="CC2288" s="77"/>
      <c r="CD2288" s="77"/>
      <c r="CE2288" s="77"/>
      <c r="CF2288" s="77"/>
      <c r="CG2288" s="77"/>
      <c r="CH2288" s="77"/>
      <c r="CI2288" s="77"/>
      <c r="CJ2288" s="77"/>
      <c r="CK2288" s="77"/>
      <c r="CL2288" s="77"/>
    </row>
    <row r="2289" spans="2:90" x14ac:dyDescent="0.4">
      <c r="B2289" s="132" t="str">
        <f t="shared" ref="B2289:B2295" si="2931">B2275</f>
        <v>Primary revenue driver</v>
      </c>
      <c r="D2289" t="s">
        <v>757</v>
      </c>
      <c r="E2289" s="8" t="str">
        <f t="shared" si="2923"/>
        <v>2289 DCHC-S</v>
      </c>
      <c r="G2289" t="s">
        <v>332</v>
      </c>
      <c r="H2289" s="27"/>
      <c r="I2289" s="78"/>
      <c r="J2289" s="78"/>
      <c r="K2289" s="33"/>
      <c r="L2289" s="33"/>
      <c r="M2289" s="33"/>
      <c r="N2289" s="33"/>
      <c r="O2289" s="33"/>
      <c r="P2289" s="33"/>
      <c r="R2289" s="33"/>
      <c r="S2289" s="77"/>
      <c r="T2289" s="77"/>
      <c r="U2289" s="77"/>
      <c r="V2289" s="77"/>
      <c r="W2289" s="77"/>
      <c r="X2289" s="77"/>
      <c r="Y2289" s="77"/>
      <c r="Z2289" s="77"/>
      <c r="AA2289" s="77"/>
      <c r="AB2289" s="77"/>
      <c r="AC2289" s="77"/>
      <c r="AD2289" s="77"/>
      <c r="AE2289" s="77"/>
      <c r="AF2289" s="77"/>
      <c r="AG2289" s="77"/>
      <c r="AH2289" s="77"/>
      <c r="AI2289" s="77"/>
      <c r="AJ2289" s="77"/>
      <c r="AK2289" s="77"/>
      <c r="AL2289" s="77"/>
      <c r="AM2289" s="77"/>
      <c r="AN2289" s="77"/>
      <c r="AO2289" s="77"/>
      <c r="AP2289" s="77"/>
      <c r="AQ2289" s="77"/>
      <c r="AR2289" s="77"/>
      <c r="AS2289" s="77"/>
      <c r="AT2289" s="77"/>
      <c r="AU2289" s="77"/>
      <c r="AV2289" s="77"/>
      <c r="AW2289" s="77"/>
      <c r="AX2289" s="77"/>
      <c r="AY2289" s="77"/>
      <c r="AZ2289" s="77"/>
      <c r="BA2289" s="77"/>
      <c r="BB2289" s="77"/>
      <c r="BC2289" s="77"/>
      <c r="BD2289" s="77"/>
      <c r="BE2289" s="77"/>
      <c r="BF2289" s="77"/>
      <c r="BG2289" s="77"/>
      <c r="BH2289" s="77"/>
      <c r="BI2289" s="77"/>
      <c r="BJ2289" s="77"/>
      <c r="BK2289" s="77"/>
      <c r="BL2289" s="77"/>
      <c r="BM2289" s="77"/>
      <c r="BN2289" s="77"/>
      <c r="BO2289" s="77"/>
      <c r="BP2289" s="77"/>
      <c r="BQ2289" s="77"/>
      <c r="BR2289" s="77"/>
      <c r="BS2289" s="77"/>
      <c r="BT2289" s="77"/>
      <c r="BU2289" s="77"/>
      <c r="BV2289" s="77"/>
      <c r="BW2289" s="77"/>
      <c r="BX2289" s="77"/>
      <c r="BY2289" s="77"/>
      <c r="BZ2289" s="77"/>
      <c r="CA2289" s="77"/>
      <c r="CB2289" s="77"/>
      <c r="CC2289" s="77"/>
      <c r="CD2289" s="77"/>
      <c r="CE2289" s="77"/>
      <c r="CF2289" s="77"/>
      <c r="CG2289" s="77"/>
      <c r="CH2289" s="77"/>
      <c r="CI2289" s="77"/>
      <c r="CJ2289" s="77"/>
      <c r="CK2289" s="77"/>
      <c r="CL2289" s="77"/>
    </row>
    <row r="2290" spans="2:90" x14ac:dyDescent="0.4">
      <c r="B2290" s="132" t="str">
        <f t="shared" si="2931"/>
        <v>Primary volume driver</v>
      </c>
      <c r="D2290" t="s">
        <v>757</v>
      </c>
      <c r="E2290" s="8" t="str">
        <f t="shared" si="2923"/>
        <v>2290 DCHC-S</v>
      </c>
      <c r="G2290" t="s">
        <v>332</v>
      </c>
      <c r="K2290" s="53"/>
      <c r="L2290" s="53"/>
      <c r="M2290" s="53"/>
      <c r="N2290" s="53"/>
      <c r="O2290" s="53"/>
      <c r="P2290" s="53"/>
      <c r="R2290" s="24"/>
      <c r="S2290" s="80" t="str">
        <f t="shared" ref="S2290" si="2932">S2275</f>
        <v>S$12</v>
      </c>
      <c r="T2290" s="80" t="str">
        <f t="shared" ref="T2290:CE2290" si="2933">T2275</f>
        <v>T$12</v>
      </c>
      <c r="U2290" s="80" t="str">
        <f t="shared" si="2933"/>
        <v>U$12</v>
      </c>
      <c r="V2290" s="80" t="str">
        <f t="shared" si="2933"/>
        <v>V$12</v>
      </c>
      <c r="W2290" s="80" t="str">
        <f t="shared" si="2933"/>
        <v>W$12</v>
      </c>
      <c r="X2290" s="80" t="str">
        <f t="shared" si="2933"/>
        <v>X$12</v>
      </c>
      <c r="Y2290" s="80" t="str">
        <f t="shared" si="2933"/>
        <v>Y$12</v>
      </c>
      <c r="Z2290" s="80" t="str">
        <f t="shared" si="2933"/>
        <v>Z$12</v>
      </c>
      <c r="AA2290" s="80" t="str">
        <f t="shared" si="2933"/>
        <v>AA$12</v>
      </c>
      <c r="AB2290" s="80" t="str">
        <f t="shared" si="2933"/>
        <v>AB$12</v>
      </c>
      <c r="AC2290" s="80" t="str">
        <f t="shared" si="2933"/>
        <v>AC$12</v>
      </c>
      <c r="AD2290" s="80" t="str">
        <f t="shared" si="2933"/>
        <v>AD$12</v>
      </c>
      <c r="AE2290" s="80" t="str">
        <f t="shared" si="2933"/>
        <v>AE$12</v>
      </c>
      <c r="AF2290" s="80" t="str">
        <f t="shared" si="2933"/>
        <v>AF$12</v>
      </c>
      <c r="AG2290" s="80" t="str">
        <f t="shared" si="2933"/>
        <v>AG$12</v>
      </c>
      <c r="AH2290" s="80" t="str">
        <f t="shared" si="2933"/>
        <v>AH$12</v>
      </c>
      <c r="AI2290" s="80" t="str">
        <f t="shared" si="2933"/>
        <v>AI$12</v>
      </c>
      <c r="AJ2290" s="80" t="str">
        <f t="shared" si="2933"/>
        <v>AJ$12</v>
      </c>
      <c r="AK2290" s="80" t="str">
        <f t="shared" si="2933"/>
        <v>AK$12</v>
      </c>
      <c r="AL2290" s="80" t="str">
        <f t="shared" si="2933"/>
        <v>AL$12</v>
      </c>
      <c r="AM2290" s="80" t="str">
        <f t="shared" si="2933"/>
        <v>AM$12</v>
      </c>
      <c r="AN2290" s="80" t="str">
        <f t="shared" si="2933"/>
        <v>AN$12</v>
      </c>
      <c r="AO2290" s="80" t="str">
        <f t="shared" si="2933"/>
        <v>AO$12</v>
      </c>
      <c r="AP2290" s="80" t="str">
        <f t="shared" si="2933"/>
        <v>AP$12</v>
      </c>
      <c r="AQ2290" s="80" t="str">
        <f t="shared" si="2933"/>
        <v>AQ$12</v>
      </c>
      <c r="AR2290" s="80" t="str">
        <f t="shared" si="2933"/>
        <v>AR$12</v>
      </c>
      <c r="AS2290" s="80" t="str">
        <f t="shared" si="2933"/>
        <v>AS$12</v>
      </c>
      <c r="AT2290" s="80" t="str">
        <f t="shared" si="2933"/>
        <v>AT$12</v>
      </c>
      <c r="AU2290" s="80" t="str">
        <f t="shared" si="2933"/>
        <v>AU$12</v>
      </c>
      <c r="AV2290" s="80" t="str">
        <f t="shared" si="2933"/>
        <v>AV$12</v>
      </c>
      <c r="AW2290" s="80" t="str">
        <f t="shared" si="2933"/>
        <v>AW$12</v>
      </c>
      <c r="AX2290" s="80" t="str">
        <f t="shared" si="2933"/>
        <v>AX$12</v>
      </c>
      <c r="AY2290" s="80" t="str">
        <f t="shared" si="2933"/>
        <v>AY$12</v>
      </c>
      <c r="AZ2290" s="80" t="str">
        <f t="shared" si="2933"/>
        <v>AZ$12</v>
      </c>
      <c r="BA2290" s="80" t="str">
        <f t="shared" si="2933"/>
        <v>BA$12</v>
      </c>
      <c r="BB2290" s="80" t="str">
        <f t="shared" si="2933"/>
        <v>BB$12</v>
      </c>
      <c r="BC2290" s="80" t="str">
        <f t="shared" si="2933"/>
        <v>BC$12</v>
      </c>
      <c r="BD2290" s="80" t="str">
        <f t="shared" si="2933"/>
        <v>BD$12</v>
      </c>
      <c r="BE2290" s="80" t="str">
        <f t="shared" si="2933"/>
        <v>BE$12</v>
      </c>
      <c r="BF2290" s="80" t="str">
        <f t="shared" si="2933"/>
        <v>BF$12</v>
      </c>
      <c r="BG2290" s="80" t="str">
        <f t="shared" si="2933"/>
        <v>BG$12</v>
      </c>
      <c r="BH2290" s="80" t="str">
        <f t="shared" si="2933"/>
        <v>BH$12</v>
      </c>
      <c r="BI2290" s="80" t="str">
        <f t="shared" si="2933"/>
        <v>BI$12</v>
      </c>
      <c r="BJ2290" s="80" t="str">
        <f t="shared" si="2933"/>
        <v>BJ$12</v>
      </c>
      <c r="BK2290" s="80" t="str">
        <f t="shared" si="2933"/>
        <v>BK$12</v>
      </c>
      <c r="BL2290" s="80" t="str">
        <f t="shared" si="2933"/>
        <v>BL$12</v>
      </c>
      <c r="BM2290" s="80" t="str">
        <f t="shared" si="2933"/>
        <v>BM$12</v>
      </c>
      <c r="BN2290" s="80" t="str">
        <f t="shared" si="2933"/>
        <v>BN$12</v>
      </c>
      <c r="BO2290" s="80" t="str">
        <f t="shared" si="2933"/>
        <v>BO$12</v>
      </c>
      <c r="BP2290" s="80" t="str">
        <f t="shared" si="2933"/>
        <v>BP$12</v>
      </c>
      <c r="BQ2290" s="80" t="str">
        <f t="shared" si="2933"/>
        <v>BQ$12</v>
      </c>
      <c r="BR2290" s="80" t="str">
        <f t="shared" si="2933"/>
        <v>BR$12</v>
      </c>
      <c r="BS2290" s="80" t="str">
        <f t="shared" si="2933"/>
        <v>BS$12</v>
      </c>
      <c r="BT2290" s="80" t="str">
        <f t="shared" si="2933"/>
        <v>BT$12</v>
      </c>
      <c r="BU2290" s="80" t="str">
        <f t="shared" si="2933"/>
        <v>BU$12</v>
      </c>
      <c r="BV2290" s="80" t="str">
        <f t="shared" si="2933"/>
        <v>BV$12</v>
      </c>
      <c r="BW2290" s="80" t="str">
        <f t="shared" si="2933"/>
        <v>BW$12</v>
      </c>
      <c r="BX2290" s="80" t="str">
        <f t="shared" si="2933"/>
        <v>BX$12</v>
      </c>
      <c r="BY2290" s="80" t="str">
        <f t="shared" si="2933"/>
        <v>BY$12</v>
      </c>
      <c r="BZ2290" s="80" t="str">
        <f t="shared" si="2933"/>
        <v>BZ$12</v>
      </c>
      <c r="CA2290" s="80" t="str">
        <f t="shared" si="2933"/>
        <v>CA$12</v>
      </c>
      <c r="CB2290" s="80" t="str">
        <f t="shared" si="2933"/>
        <v>CB$12</v>
      </c>
      <c r="CC2290" s="80" t="str">
        <f t="shared" si="2933"/>
        <v>CC$12</v>
      </c>
      <c r="CD2290" s="80" t="str">
        <f t="shared" si="2933"/>
        <v>CD$12</v>
      </c>
      <c r="CE2290" s="80" t="str">
        <f t="shared" si="2933"/>
        <v>CE$12</v>
      </c>
      <c r="CF2290" s="80" t="str">
        <f t="shared" ref="CF2290:CK2290" si="2934">CF2275</f>
        <v>CF$12</v>
      </c>
      <c r="CG2290" s="80" t="str">
        <f t="shared" si="2934"/>
        <v>CG$12</v>
      </c>
      <c r="CH2290" s="80" t="str">
        <f t="shared" si="2934"/>
        <v>CH$12</v>
      </c>
      <c r="CI2290" s="80" t="str">
        <f t="shared" si="2934"/>
        <v>CI$12</v>
      </c>
      <c r="CJ2290" s="80" t="str">
        <f t="shared" si="2934"/>
        <v>CJ$12</v>
      </c>
      <c r="CK2290" s="80" t="str">
        <f t="shared" si="2934"/>
        <v>CK$12</v>
      </c>
      <c r="CL2290" s="80" t="str">
        <f t="shared" ref="CL2290" si="2935">CL2275</f>
        <v>CL$12</v>
      </c>
    </row>
    <row r="2291" spans="2:90" x14ac:dyDescent="0.4">
      <c r="B2291" s="187" t="str">
        <f>B2281</f>
        <v>Headcount - volume driven:</v>
      </c>
      <c r="D2291" t="s">
        <v>757</v>
      </c>
      <c r="E2291" s="8" t="str">
        <f t="shared" si="2923"/>
        <v>2291 DCHC-S</v>
      </c>
      <c r="G2291" t="s">
        <v>332</v>
      </c>
      <c r="H2291" s="12"/>
      <c r="I2291" s="60"/>
      <c r="J2291" s="60"/>
      <c r="K2291" s="15"/>
      <c r="L2291" s="15"/>
      <c r="M2291" s="15"/>
      <c r="N2291" s="15"/>
      <c r="O2291" s="15"/>
      <c r="P2291" s="15"/>
      <c r="R2291" s="15"/>
      <c r="S2291" s="80" t="str">
        <f t="shared" ref="S2291" si="2936">S2276</f>
        <v>S$13</v>
      </c>
      <c r="T2291" s="80" t="str">
        <f t="shared" ref="T2291:CE2291" si="2937">T2276</f>
        <v>T$13</v>
      </c>
      <c r="U2291" s="80" t="str">
        <f t="shared" si="2937"/>
        <v>U$13</v>
      </c>
      <c r="V2291" s="80" t="str">
        <f t="shared" si="2937"/>
        <v>V$13</v>
      </c>
      <c r="W2291" s="80" t="str">
        <f t="shared" si="2937"/>
        <v>W$13</v>
      </c>
      <c r="X2291" s="80" t="str">
        <f t="shared" si="2937"/>
        <v>X$13</v>
      </c>
      <c r="Y2291" s="80" t="str">
        <f t="shared" si="2937"/>
        <v>Y$13</v>
      </c>
      <c r="Z2291" s="80" t="str">
        <f t="shared" si="2937"/>
        <v>Z$13</v>
      </c>
      <c r="AA2291" s="80" t="str">
        <f t="shared" si="2937"/>
        <v>AA$13</v>
      </c>
      <c r="AB2291" s="80" t="str">
        <f t="shared" si="2937"/>
        <v>AB$13</v>
      </c>
      <c r="AC2291" s="80" t="str">
        <f t="shared" si="2937"/>
        <v>AC$13</v>
      </c>
      <c r="AD2291" s="80" t="str">
        <f t="shared" si="2937"/>
        <v>AD$13</v>
      </c>
      <c r="AE2291" s="80" t="str">
        <f t="shared" si="2937"/>
        <v>AE$13</v>
      </c>
      <c r="AF2291" s="80" t="str">
        <f t="shared" si="2937"/>
        <v>AF$13</v>
      </c>
      <c r="AG2291" s="80" t="str">
        <f t="shared" si="2937"/>
        <v>AG$13</v>
      </c>
      <c r="AH2291" s="80" t="str">
        <f t="shared" si="2937"/>
        <v>AH$13</v>
      </c>
      <c r="AI2291" s="80" t="str">
        <f t="shared" si="2937"/>
        <v>AI$13</v>
      </c>
      <c r="AJ2291" s="80" t="str">
        <f t="shared" si="2937"/>
        <v>AJ$13</v>
      </c>
      <c r="AK2291" s="80" t="str">
        <f t="shared" si="2937"/>
        <v>AK$13</v>
      </c>
      <c r="AL2291" s="80" t="str">
        <f t="shared" si="2937"/>
        <v>AL$13</v>
      </c>
      <c r="AM2291" s="80" t="str">
        <f t="shared" si="2937"/>
        <v>AM$13</v>
      </c>
      <c r="AN2291" s="80" t="str">
        <f t="shared" si="2937"/>
        <v>AN$13</v>
      </c>
      <c r="AO2291" s="80" t="str">
        <f t="shared" si="2937"/>
        <v>AO$13</v>
      </c>
      <c r="AP2291" s="80" t="str">
        <f t="shared" si="2937"/>
        <v>AP$13</v>
      </c>
      <c r="AQ2291" s="80" t="str">
        <f t="shared" si="2937"/>
        <v>AQ$13</v>
      </c>
      <c r="AR2291" s="80" t="str">
        <f t="shared" si="2937"/>
        <v>AR$13</v>
      </c>
      <c r="AS2291" s="80" t="str">
        <f t="shared" si="2937"/>
        <v>AS$13</v>
      </c>
      <c r="AT2291" s="80" t="str">
        <f t="shared" si="2937"/>
        <v>AT$13</v>
      </c>
      <c r="AU2291" s="80" t="str">
        <f t="shared" si="2937"/>
        <v>AU$13</v>
      </c>
      <c r="AV2291" s="80" t="str">
        <f t="shared" si="2937"/>
        <v>AV$13</v>
      </c>
      <c r="AW2291" s="80" t="str">
        <f t="shared" si="2937"/>
        <v>AW$13</v>
      </c>
      <c r="AX2291" s="80" t="str">
        <f t="shared" si="2937"/>
        <v>AX$13</v>
      </c>
      <c r="AY2291" s="80" t="str">
        <f t="shared" si="2937"/>
        <v>AY$13</v>
      </c>
      <c r="AZ2291" s="80" t="str">
        <f t="shared" si="2937"/>
        <v>AZ$13</v>
      </c>
      <c r="BA2291" s="80" t="str">
        <f t="shared" si="2937"/>
        <v>BA$13</v>
      </c>
      <c r="BB2291" s="80" t="str">
        <f t="shared" si="2937"/>
        <v>BB$13</v>
      </c>
      <c r="BC2291" s="80" t="str">
        <f t="shared" si="2937"/>
        <v>BC$13</v>
      </c>
      <c r="BD2291" s="80" t="str">
        <f t="shared" si="2937"/>
        <v>BD$13</v>
      </c>
      <c r="BE2291" s="80" t="str">
        <f t="shared" si="2937"/>
        <v>BE$13</v>
      </c>
      <c r="BF2291" s="80" t="str">
        <f t="shared" si="2937"/>
        <v>BF$13</v>
      </c>
      <c r="BG2291" s="80" t="str">
        <f t="shared" si="2937"/>
        <v>BG$13</v>
      </c>
      <c r="BH2291" s="80" t="str">
        <f t="shared" si="2937"/>
        <v>BH$13</v>
      </c>
      <c r="BI2291" s="80" t="str">
        <f t="shared" si="2937"/>
        <v>BI$13</v>
      </c>
      <c r="BJ2291" s="80" t="str">
        <f t="shared" si="2937"/>
        <v>BJ$13</v>
      </c>
      <c r="BK2291" s="80" t="str">
        <f t="shared" si="2937"/>
        <v>BK$13</v>
      </c>
      <c r="BL2291" s="80" t="str">
        <f t="shared" si="2937"/>
        <v>BL$13</v>
      </c>
      <c r="BM2291" s="80" t="str">
        <f t="shared" si="2937"/>
        <v>BM$13</v>
      </c>
      <c r="BN2291" s="80" t="str">
        <f t="shared" si="2937"/>
        <v>BN$13</v>
      </c>
      <c r="BO2291" s="80" t="str">
        <f t="shared" si="2937"/>
        <v>BO$13</v>
      </c>
      <c r="BP2291" s="80" t="str">
        <f t="shared" si="2937"/>
        <v>BP$13</v>
      </c>
      <c r="BQ2291" s="80" t="str">
        <f t="shared" si="2937"/>
        <v>BQ$13</v>
      </c>
      <c r="BR2291" s="80" t="str">
        <f t="shared" si="2937"/>
        <v>BR$13</v>
      </c>
      <c r="BS2291" s="80" t="str">
        <f t="shared" si="2937"/>
        <v>BS$13</v>
      </c>
      <c r="BT2291" s="80" t="str">
        <f t="shared" si="2937"/>
        <v>BT$13</v>
      </c>
      <c r="BU2291" s="80" t="str">
        <f t="shared" si="2937"/>
        <v>BU$13</v>
      </c>
      <c r="BV2291" s="80" t="str">
        <f t="shared" si="2937"/>
        <v>BV$13</v>
      </c>
      <c r="BW2291" s="80" t="str">
        <f t="shared" si="2937"/>
        <v>BW$13</v>
      </c>
      <c r="BX2291" s="80" t="str">
        <f t="shared" si="2937"/>
        <v>BX$13</v>
      </c>
      <c r="BY2291" s="80" t="str">
        <f t="shared" si="2937"/>
        <v>BY$13</v>
      </c>
      <c r="BZ2291" s="80" t="str">
        <f t="shared" si="2937"/>
        <v>BZ$13</v>
      </c>
      <c r="CA2291" s="80" t="str">
        <f t="shared" si="2937"/>
        <v>CA$13</v>
      </c>
      <c r="CB2291" s="80" t="str">
        <f t="shared" si="2937"/>
        <v>CB$13</v>
      </c>
      <c r="CC2291" s="80" t="str">
        <f t="shared" si="2937"/>
        <v>CC$13</v>
      </c>
      <c r="CD2291" s="80" t="str">
        <f t="shared" si="2937"/>
        <v>CD$13</v>
      </c>
      <c r="CE2291" s="80" t="str">
        <f t="shared" si="2937"/>
        <v>CE$13</v>
      </c>
      <c r="CF2291" s="80" t="str">
        <f t="shared" ref="CF2291:CK2291" si="2938">CF2276</f>
        <v>CF$13</v>
      </c>
      <c r="CG2291" s="80" t="str">
        <f t="shared" si="2938"/>
        <v>CG$13</v>
      </c>
      <c r="CH2291" s="80" t="str">
        <f t="shared" si="2938"/>
        <v>CH$13</v>
      </c>
      <c r="CI2291" s="80" t="str">
        <f t="shared" si="2938"/>
        <v>CI$13</v>
      </c>
      <c r="CJ2291" s="80" t="str">
        <f t="shared" si="2938"/>
        <v>CJ$13</v>
      </c>
      <c r="CK2291" s="80" t="str">
        <f t="shared" si="2938"/>
        <v>CK$13</v>
      </c>
      <c r="CL2291" s="80" t="str">
        <f t="shared" ref="CL2291" si="2939">CL2276</f>
        <v>CL$13</v>
      </c>
    </row>
    <row r="2292" spans="2:90" x14ac:dyDescent="0.4">
      <c r="B2292" s="235" t="str">
        <f>IFERROR(SUBSTITUTE(TRIM(MID(B2281, SEARCH("-", B2281) + 1, LEN(B2281))),":",""),"no unit")</f>
        <v>volume driven</v>
      </c>
      <c r="D2292" t="s">
        <v>757</v>
      </c>
      <c r="E2292" s="8" t="str">
        <f t="shared" si="2923"/>
        <v>2292 DCHC-S</v>
      </c>
      <c r="G2292" t="s">
        <v>332</v>
      </c>
      <c r="H2292" s="12"/>
      <c r="I2292" s="60"/>
      <c r="J2292" s="60"/>
      <c r="K2292" s="15"/>
      <c r="L2292" s="15"/>
      <c r="M2292" s="15"/>
      <c r="N2292" s="15"/>
      <c r="O2292" s="15"/>
      <c r="P2292" s="15"/>
      <c r="R2292" s="15"/>
      <c r="S2292" s="76"/>
      <c r="T2292" s="76"/>
      <c r="U2292" s="76"/>
      <c r="V2292" s="76"/>
      <c r="W2292" s="76"/>
      <c r="X2292" s="76"/>
      <c r="Y2292" s="76"/>
      <c r="Z2292" s="76"/>
      <c r="AA2292" s="76"/>
      <c r="AB2292" s="76"/>
      <c r="AC2292" s="76"/>
      <c r="AD2292" s="76"/>
      <c r="AE2292" s="76"/>
      <c r="AF2292" s="76"/>
      <c r="AG2292" s="76"/>
      <c r="AH2292" s="76"/>
      <c r="AI2292" s="76"/>
      <c r="AJ2292" s="76"/>
      <c r="AK2292" s="76"/>
      <c r="AL2292" s="76"/>
      <c r="AM2292" s="76"/>
      <c r="AN2292" s="76"/>
      <c r="AO2292" s="76"/>
      <c r="AP2292" s="76"/>
      <c r="AQ2292" s="76"/>
      <c r="AR2292" s="76"/>
      <c r="AS2292" s="76"/>
      <c r="AT2292" s="76"/>
      <c r="AU2292" s="76"/>
      <c r="AV2292" s="76"/>
      <c r="AW2292" s="76"/>
      <c r="AX2292" s="76"/>
      <c r="AY2292" s="76"/>
      <c r="AZ2292" s="76"/>
      <c r="BA2292" s="76"/>
      <c r="BB2292" s="76"/>
      <c r="BC2292" s="76"/>
      <c r="BD2292" s="76"/>
      <c r="BE2292" s="76"/>
      <c r="BF2292" s="76"/>
      <c r="BG2292" s="76"/>
      <c r="BH2292" s="76"/>
      <c r="BI2292" s="76"/>
      <c r="BJ2292" s="76"/>
      <c r="BK2292" s="76"/>
      <c r="BL2292" s="76"/>
      <c r="BM2292" s="76"/>
      <c r="BN2292" s="76"/>
      <c r="BO2292" s="76"/>
      <c r="BP2292" s="76"/>
      <c r="BQ2292" s="76"/>
      <c r="BR2292" s="76"/>
      <c r="BS2292" s="76"/>
      <c r="BT2292" s="76"/>
      <c r="BU2292" s="76"/>
      <c r="BV2292" s="76"/>
      <c r="BW2292" s="76"/>
      <c r="BX2292" s="76"/>
      <c r="BY2292" s="76"/>
      <c r="BZ2292" s="76"/>
      <c r="CA2292" s="76"/>
      <c r="CB2292" s="76"/>
      <c r="CC2292" s="76"/>
      <c r="CD2292" s="76"/>
      <c r="CE2292" s="76"/>
      <c r="CF2292" s="76"/>
      <c r="CG2292" s="76"/>
      <c r="CH2292" s="76"/>
      <c r="CI2292" s="76"/>
      <c r="CJ2292" s="76"/>
      <c r="CK2292" s="76"/>
      <c r="CL2292" s="76"/>
    </row>
    <row r="2293" spans="2:90" x14ac:dyDescent="0.4">
      <c r="B2293" s="132" t="str">
        <f t="shared" si="2931"/>
        <v>Secondary revenue driver</v>
      </c>
      <c r="D2293" t="s">
        <v>757</v>
      </c>
      <c r="E2293" s="8" t="str">
        <f t="shared" ref="E2293" si="2940">ROW()&amp;" "&amp;D2293</f>
        <v>2293 DCHC-S</v>
      </c>
      <c r="G2293" t="s">
        <v>332</v>
      </c>
      <c r="H2293" s="12"/>
      <c r="I2293" s="60"/>
      <c r="J2293" s="60"/>
      <c r="K2293" s="15"/>
      <c r="L2293" s="15"/>
      <c r="M2293" s="15"/>
      <c r="N2293" s="15"/>
      <c r="O2293" s="15"/>
      <c r="P2293" s="15"/>
      <c r="R2293" s="15"/>
      <c r="S2293" s="76"/>
      <c r="T2293" s="76"/>
      <c r="U2293" s="76"/>
      <c r="V2293" s="76"/>
      <c r="W2293" s="76"/>
      <c r="X2293" s="76"/>
      <c r="Y2293" s="76"/>
      <c r="Z2293" s="76"/>
      <c r="AA2293" s="76"/>
      <c r="AB2293" s="76"/>
      <c r="AC2293" s="76"/>
      <c r="AD2293" s="76"/>
      <c r="AE2293" s="76"/>
      <c r="AF2293" s="76"/>
      <c r="AG2293" s="76"/>
      <c r="AH2293" s="76"/>
      <c r="AI2293" s="76"/>
      <c r="AJ2293" s="76"/>
      <c r="AK2293" s="76"/>
      <c r="AL2293" s="76"/>
      <c r="AM2293" s="76"/>
      <c r="AN2293" s="76"/>
      <c r="AO2293" s="76"/>
      <c r="AP2293" s="76"/>
      <c r="AQ2293" s="76"/>
      <c r="AR2293" s="76"/>
      <c r="AS2293" s="76"/>
      <c r="AT2293" s="76"/>
      <c r="AU2293" s="76"/>
      <c r="AV2293" s="76"/>
      <c r="AW2293" s="76"/>
      <c r="AX2293" s="76"/>
      <c r="AY2293" s="76"/>
      <c r="AZ2293" s="76"/>
      <c r="BA2293" s="76"/>
      <c r="BB2293" s="76"/>
      <c r="BC2293" s="76"/>
      <c r="BD2293" s="76"/>
      <c r="BE2293" s="76"/>
      <c r="BF2293" s="76"/>
      <c r="BG2293" s="76"/>
      <c r="BH2293" s="76"/>
      <c r="BI2293" s="76"/>
      <c r="BJ2293" s="76"/>
      <c r="BK2293" s="76"/>
      <c r="BL2293" s="76"/>
      <c r="BM2293" s="76"/>
      <c r="BN2293" s="76"/>
      <c r="BO2293" s="76"/>
      <c r="BP2293" s="76"/>
      <c r="BQ2293" s="76"/>
      <c r="BR2293" s="76"/>
      <c r="BS2293" s="76"/>
      <c r="BT2293" s="76"/>
      <c r="BU2293" s="76"/>
      <c r="BV2293" s="76"/>
      <c r="BW2293" s="76"/>
      <c r="BX2293" s="76"/>
      <c r="BY2293" s="76"/>
      <c r="BZ2293" s="76"/>
      <c r="CA2293" s="76"/>
      <c r="CB2293" s="76"/>
      <c r="CC2293" s="76"/>
      <c r="CD2293" s="76"/>
      <c r="CE2293" s="76"/>
      <c r="CF2293" s="76"/>
      <c r="CG2293" s="76"/>
      <c r="CH2293" s="76"/>
      <c r="CI2293" s="76"/>
      <c r="CJ2293" s="76"/>
      <c r="CK2293" s="76"/>
      <c r="CL2293" s="76"/>
    </row>
    <row r="2294" spans="2:90" x14ac:dyDescent="0.4">
      <c r="B2294" s="132" t="str">
        <f t="shared" si="2931"/>
        <v>Secondary volume driver</v>
      </c>
      <c r="D2294" t="s">
        <v>757</v>
      </c>
      <c r="E2294" s="8" t="str">
        <f t="shared" si="2923"/>
        <v>2294 DCHC-S</v>
      </c>
      <c r="G2294" t="s">
        <v>332</v>
      </c>
      <c r="H2294" s="90"/>
      <c r="I2294" s="209"/>
      <c r="J2294" s="209"/>
      <c r="K2294" s="210"/>
      <c r="L2294" s="210"/>
      <c r="M2294" s="210"/>
      <c r="N2294" s="210"/>
      <c r="O2294" s="210"/>
      <c r="P2294" s="210"/>
      <c r="R2294" s="210"/>
      <c r="S2294" s="208" t="str">
        <f t="shared" ref="S2294" si="2941">ADDRESS(ROW(S2286),COLUMN(S2286),2)</f>
        <v>S$2286</v>
      </c>
      <c r="T2294" s="208" t="str">
        <f t="shared" ref="T2294:CE2294" si="2942">ADDRESS(ROW(T2286),COLUMN(T2286),2)</f>
        <v>T$2286</v>
      </c>
      <c r="U2294" s="208" t="str">
        <f t="shared" si="2942"/>
        <v>U$2286</v>
      </c>
      <c r="V2294" s="208" t="str">
        <f t="shared" si="2942"/>
        <v>V$2286</v>
      </c>
      <c r="W2294" s="208" t="str">
        <f t="shared" si="2942"/>
        <v>W$2286</v>
      </c>
      <c r="X2294" s="208" t="str">
        <f t="shared" si="2942"/>
        <v>X$2286</v>
      </c>
      <c r="Y2294" s="208" t="str">
        <f t="shared" si="2942"/>
        <v>Y$2286</v>
      </c>
      <c r="Z2294" s="208" t="str">
        <f t="shared" si="2942"/>
        <v>Z$2286</v>
      </c>
      <c r="AA2294" s="208" t="str">
        <f t="shared" si="2942"/>
        <v>AA$2286</v>
      </c>
      <c r="AB2294" s="208" t="str">
        <f t="shared" si="2942"/>
        <v>AB$2286</v>
      </c>
      <c r="AC2294" s="208" t="str">
        <f t="shared" si="2942"/>
        <v>AC$2286</v>
      </c>
      <c r="AD2294" s="208" t="str">
        <f t="shared" si="2942"/>
        <v>AD$2286</v>
      </c>
      <c r="AE2294" s="208" t="str">
        <f t="shared" si="2942"/>
        <v>AE$2286</v>
      </c>
      <c r="AF2294" s="208" t="str">
        <f t="shared" si="2942"/>
        <v>AF$2286</v>
      </c>
      <c r="AG2294" s="208" t="str">
        <f t="shared" si="2942"/>
        <v>AG$2286</v>
      </c>
      <c r="AH2294" s="208" t="str">
        <f t="shared" si="2942"/>
        <v>AH$2286</v>
      </c>
      <c r="AI2294" s="208" t="str">
        <f t="shared" si="2942"/>
        <v>AI$2286</v>
      </c>
      <c r="AJ2294" s="208" t="str">
        <f t="shared" si="2942"/>
        <v>AJ$2286</v>
      </c>
      <c r="AK2294" s="208" t="str">
        <f t="shared" si="2942"/>
        <v>AK$2286</v>
      </c>
      <c r="AL2294" s="208" t="str">
        <f t="shared" si="2942"/>
        <v>AL$2286</v>
      </c>
      <c r="AM2294" s="208" t="str">
        <f t="shared" si="2942"/>
        <v>AM$2286</v>
      </c>
      <c r="AN2294" s="208" t="str">
        <f t="shared" si="2942"/>
        <v>AN$2286</v>
      </c>
      <c r="AO2294" s="208" t="str">
        <f t="shared" si="2942"/>
        <v>AO$2286</v>
      </c>
      <c r="AP2294" s="208" t="str">
        <f t="shared" si="2942"/>
        <v>AP$2286</v>
      </c>
      <c r="AQ2294" s="208" t="str">
        <f t="shared" si="2942"/>
        <v>AQ$2286</v>
      </c>
      <c r="AR2294" s="208" t="str">
        <f t="shared" si="2942"/>
        <v>AR$2286</v>
      </c>
      <c r="AS2294" s="208" t="str">
        <f t="shared" si="2942"/>
        <v>AS$2286</v>
      </c>
      <c r="AT2294" s="208" t="str">
        <f t="shared" si="2942"/>
        <v>AT$2286</v>
      </c>
      <c r="AU2294" s="208" t="str">
        <f t="shared" si="2942"/>
        <v>AU$2286</v>
      </c>
      <c r="AV2294" s="208" t="str">
        <f t="shared" si="2942"/>
        <v>AV$2286</v>
      </c>
      <c r="AW2294" s="208" t="str">
        <f t="shared" si="2942"/>
        <v>AW$2286</v>
      </c>
      <c r="AX2294" s="208" t="str">
        <f t="shared" si="2942"/>
        <v>AX$2286</v>
      </c>
      <c r="AY2294" s="208" t="str">
        <f t="shared" si="2942"/>
        <v>AY$2286</v>
      </c>
      <c r="AZ2294" s="208" t="str">
        <f t="shared" si="2942"/>
        <v>AZ$2286</v>
      </c>
      <c r="BA2294" s="208" t="str">
        <f t="shared" si="2942"/>
        <v>BA$2286</v>
      </c>
      <c r="BB2294" s="208" t="str">
        <f t="shared" si="2942"/>
        <v>BB$2286</v>
      </c>
      <c r="BC2294" s="208" t="str">
        <f t="shared" si="2942"/>
        <v>BC$2286</v>
      </c>
      <c r="BD2294" s="208" t="str">
        <f t="shared" si="2942"/>
        <v>BD$2286</v>
      </c>
      <c r="BE2294" s="208" t="str">
        <f t="shared" si="2942"/>
        <v>BE$2286</v>
      </c>
      <c r="BF2294" s="208" t="str">
        <f t="shared" si="2942"/>
        <v>BF$2286</v>
      </c>
      <c r="BG2294" s="208" t="str">
        <f t="shared" si="2942"/>
        <v>BG$2286</v>
      </c>
      <c r="BH2294" s="208" t="str">
        <f t="shared" si="2942"/>
        <v>BH$2286</v>
      </c>
      <c r="BI2294" s="208" t="str">
        <f t="shared" si="2942"/>
        <v>BI$2286</v>
      </c>
      <c r="BJ2294" s="208" t="str">
        <f t="shared" si="2942"/>
        <v>BJ$2286</v>
      </c>
      <c r="BK2294" s="208" t="str">
        <f t="shared" si="2942"/>
        <v>BK$2286</v>
      </c>
      <c r="BL2294" s="208" t="str">
        <f t="shared" si="2942"/>
        <v>BL$2286</v>
      </c>
      <c r="BM2294" s="208" t="str">
        <f t="shared" si="2942"/>
        <v>BM$2286</v>
      </c>
      <c r="BN2294" s="208" t="str">
        <f t="shared" si="2942"/>
        <v>BN$2286</v>
      </c>
      <c r="BO2294" s="208" t="str">
        <f t="shared" si="2942"/>
        <v>BO$2286</v>
      </c>
      <c r="BP2294" s="208" t="str">
        <f t="shared" si="2942"/>
        <v>BP$2286</v>
      </c>
      <c r="BQ2294" s="208" t="str">
        <f t="shared" si="2942"/>
        <v>BQ$2286</v>
      </c>
      <c r="BR2294" s="208" t="str">
        <f t="shared" si="2942"/>
        <v>BR$2286</v>
      </c>
      <c r="BS2294" s="208" t="str">
        <f t="shared" si="2942"/>
        <v>BS$2286</v>
      </c>
      <c r="BT2294" s="208" t="str">
        <f t="shared" si="2942"/>
        <v>BT$2286</v>
      </c>
      <c r="BU2294" s="208" t="str">
        <f t="shared" si="2942"/>
        <v>BU$2286</v>
      </c>
      <c r="BV2294" s="208" t="str">
        <f t="shared" si="2942"/>
        <v>BV$2286</v>
      </c>
      <c r="BW2294" s="208" t="str">
        <f t="shared" si="2942"/>
        <v>BW$2286</v>
      </c>
      <c r="BX2294" s="208" t="str">
        <f t="shared" si="2942"/>
        <v>BX$2286</v>
      </c>
      <c r="BY2294" s="208" t="str">
        <f t="shared" si="2942"/>
        <v>BY$2286</v>
      </c>
      <c r="BZ2294" s="208" t="str">
        <f t="shared" si="2942"/>
        <v>BZ$2286</v>
      </c>
      <c r="CA2294" s="208" t="str">
        <f t="shared" si="2942"/>
        <v>CA$2286</v>
      </c>
      <c r="CB2294" s="208" t="str">
        <f t="shared" si="2942"/>
        <v>CB$2286</v>
      </c>
      <c r="CC2294" s="208" t="str">
        <f t="shared" si="2942"/>
        <v>CC$2286</v>
      </c>
      <c r="CD2294" s="208" t="str">
        <f t="shared" si="2942"/>
        <v>CD$2286</v>
      </c>
      <c r="CE2294" s="208" t="str">
        <f t="shared" si="2942"/>
        <v>CE$2286</v>
      </c>
      <c r="CF2294" s="208" t="str">
        <f t="shared" ref="CF2294:CK2294" si="2943">ADDRESS(ROW(CF2286),COLUMN(CF2286),2)</f>
        <v>CF$2286</v>
      </c>
      <c r="CG2294" s="208" t="str">
        <f t="shared" si="2943"/>
        <v>CG$2286</v>
      </c>
      <c r="CH2294" s="208" t="str">
        <f t="shared" si="2943"/>
        <v>CH$2286</v>
      </c>
      <c r="CI2294" s="208" t="str">
        <f t="shared" si="2943"/>
        <v>CI$2286</v>
      </c>
      <c r="CJ2294" s="208" t="str">
        <f t="shared" si="2943"/>
        <v>CJ$2286</v>
      </c>
      <c r="CK2294" s="208" t="str">
        <f t="shared" si="2943"/>
        <v>CK$2286</v>
      </c>
      <c r="CL2294" s="208" t="str">
        <f t="shared" ref="CL2294" si="2944">ADDRESS(ROW(CL2286),COLUMN(CL2286),2)</f>
        <v>CL$2286</v>
      </c>
    </row>
    <row r="2295" spans="2:90" x14ac:dyDescent="0.4">
      <c r="B2295" s="132" t="str">
        <f t="shared" si="2931"/>
        <v>Headcount - volume driven:</v>
      </c>
      <c r="D2295" t="s">
        <v>757</v>
      </c>
      <c r="E2295" s="8" t="str">
        <f t="shared" si="2923"/>
        <v>2295 DCHC-S</v>
      </c>
      <c r="G2295" t="s">
        <v>332</v>
      </c>
      <c r="H2295" s="90"/>
      <c r="I2295" s="209"/>
      <c r="J2295" s="209"/>
      <c r="K2295" s="210"/>
      <c r="L2295" s="210"/>
      <c r="M2295" s="210"/>
      <c r="N2295" s="210"/>
      <c r="O2295" s="210"/>
      <c r="P2295" s="210"/>
      <c r="R2295" s="210"/>
      <c r="S2295" s="208" t="str">
        <f t="shared" ref="S2295" si="2945">ADDRESS(ROW(S2284),COLUMN(S2284),2)</f>
        <v>S$2284</v>
      </c>
      <c r="T2295" s="208" t="str">
        <f t="shared" ref="T2295:CE2295" si="2946">ADDRESS(ROW(T2284),COLUMN(T2284),2)</f>
        <v>T$2284</v>
      </c>
      <c r="U2295" s="208" t="str">
        <f t="shared" si="2946"/>
        <v>U$2284</v>
      </c>
      <c r="V2295" s="208" t="str">
        <f t="shared" si="2946"/>
        <v>V$2284</v>
      </c>
      <c r="W2295" s="208" t="str">
        <f t="shared" si="2946"/>
        <v>W$2284</v>
      </c>
      <c r="X2295" s="208" t="str">
        <f t="shared" si="2946"/>
        <v>X$2284</v>
      </c>
      <c r="Y2295" s="208" t="str">
        <f t="shared" si="2946"/>
        <v>Y$2284</v>
      </c>
      <c r="Z2295" s="208" t="str">
        <f t="shared" si="2946"/>
        <v>Z$2284</v>
      </c>
      <c r="AA2295" s="208" t="str">
        <f t="shared" si="2946"/>
        <v>AA$2284</v>
      </c>
      <c r="AB2295" s="208" t="str">
        <f t="shared" si="2946"/>
        <v>AB$2284</v>
      </c>
      <c r="AC2295" s="208" t="str">
        <f t="shared" si="2946"/>
        <v>AC$2284</v>
      </c>
      <c r="AD2295" s="208" t="str">
        <f t="shared" si="2946"/>
        <v>AD$2284</v>
      </c>
      <c r="AE2295" s="208" t="str">
        <f t="shared" si="2946"/>
        <v>AE$2284</v>
      </c>
      <c r="AF2295" s="208" t="str">
        <f t="shared" si="2946"/>
        <v>AF$2284</v>
      </c>
      <c r="AG2295" s="208" t="str">
        <f t="shared" si="2946"/>
        <v>AG$2284</v>
      </c>
      <c r="AH2295" s="208" t="str">
        <f t="shared" si="2946"/>
        <v>AH$2284</v>
      </c>
      <c r="AI2295" s="208" t="str">
        <f t="shared" si="2946"/>
        <v>AI$2284</v>
      </c>
      <c r="AJ2295" s="208" t="str">
        <f t="shared" si="2946"/>
        <v>AJ$2284</v>
      </c>
      <c r="AK2295" s="208" t="str">
        <f t="shared" si="2946"/>
        <v>AK$2284</v>
      </c>
      <c r="AL2295" s="208" t="str">
        <f t="shared" si="2946"/>
        <v>AL$2284</v>
      </c>
      <c r="AM2295" s="208" t="str">
        <f t="shared" si="2946"/>
        <v>AM$2284</v>
      </c>
      <c r="AN2295" s="208" t="str">
        <f t="shared" si="2946"/>
        <v>AN$2284</v>
      </c>
      <c r="AO2295" s="208" t="str">
        <f t="shared" si="2946"/>
        <v>AO$2284</v>
      </c>
      <c r="AP2295" s="208" t="str">
        <f t="shared" si="2946"/>
        <v>AP$2284</v>
      </c>
      <c r="AQ2295" s="208" t="str">
        <f t="shared" si="2946"/>
        <v>AQ$2284</v>
      </c>
      <c r="AR2295" s="208" t="str">
        <f t="shared" si="2946"/>
        <v>AR$2284</v>
      </c>
      <c r="AS2295" s="208" t="str">
        <f t="shared" si="2946"/>
        <v>AS$2284</v>
      </c>
      <c r="AT2295" s="208" t="str">
        <f t="shared" si="2946"/>
        <v>AT$2284</v>
      </c>
      <c r="AU2295" s="208" t="str">
        <f t="shared" si="2946"/>
        <v>AU$2284</v>
      </c>
      <c r="AV2295" s="208" t="str">
        <f t="shared" si="2946"/>
        <v>AV$2284</v>
      </c>
      <c r="AW2295" s="208" t="str">
        <f t="shared" si="2946"/>
        <v>AW$2284</v>
      </c>
      <c r="AX2295" s="208" t="str">
        <f t="shared" si="2946"/>
        <v>AX$2284</v>
      </c>
      <c r="AY2295" s="208" t="str">
        <f t="shared" si="2946"/>
        <v>AY$2284</v>
      </c>
      <c r="AZ2295" s="208" t="str">
        <f t="shared" si="2946"/>
        <v>AZ$2284</v>
      </c>
      <c r="BA2295" s="208" t="str">
        <f t="shared" si="2946"/>
        <v>BA$2284</v>
      </c>
      <c r="BB2295" s="208" t="str">
        <f t="shared" si="2946"/>
        <v>BB$2284</v>
      </c>
      <c r="BC2295" s="208" t="str">
        <f t="shared" si="2946"/>
        <v>BC$2284</v>
      </c>
      <c r="BD2295" s="208" t="str">
        <f t="shared" si="2946"/>
        <v>BD$2284</v>
      </c>
      <c r="BE2295" s="208" t="str">
        <f t="shared" si="2946"/>
        <v>BE$2284</v>
      </c>
      <c r="BF2295" s="208" t="str">
        <f t="shared" si="2946"/>
        <v>BF$2284</v>
      </c>
      <c r="BG2295" s="208" t="str">
        <f t="shared" si="2946"/>
        <v>BG$2284</v>
      </c>
      <c r="BH2295" s="208" t="str">
        <f t="shared" si="2946"/>
        <v>BH$2284</v>
      </c>
      <c r="BI2295" s="208" t="str">
        <f t="shared" si="2946"/>
        <v>BI$2284</v>
      </c>
      <c r="BJ2295" s="208" t="str">
        <f t="shared" si="2946"/>
        <v>BJ$2284</v>
      </c>
      <c r="BK2295" s="208" t="str">
        <f t="shared" si="2946"/>
        <v>BK$2284</v>
      </c>
      <c r="BL2295" s="208" t="str">
        <f t="shared" si="2946"/>
        <v>BL$2284</v>
      </c>
      <c r="BM2295" s="208" t="str">
        <f t="shared" si="2946"/>
        <v>BM$2284</v>
      </c>
      <c r="BN2295" s="208" t="str">
        <f t="shared" si="2946"/>
        <v>BN$2284</v>
      </c>
      <c r="BO2295" s="208" t="str">
        <f t="shared" si="2946"/>
        <v>BO$2284</v>
      </c>
      <c r="BP2295" s="208" t="str">
        <f t="shared" si="2946"/>
        <v>BP$2284</v>
      </c>
      <c r="BQ2295" s="208" t="str">
        <f t="shared" si="2946"/>
        <v>BQ$2284</v>
      </c>
      <c r="BR2295" s="208" t="str">
        <f t="shared" si="2946"/>
        <v>BR$2284</v>
      </c>
      <c r="BS2295" s="208" t="str">
        <f t="shared" si="2946"/>
        <v>BS$2284</v>
      </c>
      <c r="BT2295" s="208" t="str">
        <f t="shared" si="2946"/>
        <v>BT$2284</v>
      </c>
      <c r="BU2295" s="208" t="str">
        <f t="shared" si="2946"/>
        <v>BU$2284</v>
      </c>
      <c r="BV2295" s="208" t="str">
        <f t="shared" si="2946"/>
        <v>BV$2284</v>
      </c>
      <c r="BW2295" s="208" t="str">
        <f t="shared" si="2946"/>
        <v>BW$2284</v>
      </c>
      <c r="BX2295" s="208" t="str">
        <f t="shared" si="2946"/>
        <v>BX$2284</v>
      </c>
      <c r="BY2295" s="208" t="str">
        <f t="shared" si="2946"/>
        <v>BY$2284</v>
      </c>
      <c r="BZ2295" s="208" t="str">
        <f t="shared" si="2946"/>
        <v>BZ$2284</v>
      </c>
      <c r="CA2295" s="208" t="str">
        <f t="shared" si="2946"/>
        <v>CA$2284</v>
      </c>
      <c r="CB2295" s="208" t="str">
        <f t="shared" si="2946"/>
        <v>CB$2284</v>
      </c>
      <c r="CC2295" s="208" t="str">
        <f t="shared" si="2946"/>
        <v>CC$2284</v>
      </c>
      <c r="CD2295" s="208" t="str">
        <f t="shared" si="2946"/>
        <v>CD$2284</v>
      </c>
      <c r="CE2295" s="208" t="str">
        <f t="shared" si="2946"/>
        <v>CE$2284</v>
      </c>
      <c r="CF2295" s="208" t="str">
        <f t="shared" ref="CF2295:CK2295" si="2947">ADDRESS(ROW(CF2284),COLUMN(CF2284),2)</f>
        <v>CF$2284</v>
      </c>
      <c r="CG2295" s="208" t="str">
        <f t="shared" si="2947"/>
        <v>CG$2284</v>
      </c>
      <c r="CH2295" s="208" t="str">
        <f t="shared" si="2947"/>
        <v>CH$2284</v>
      </c>
      <c r="CI2295" s="208" t="str">
        <f t="shared" si="2947"/>
        <v>CI$2284</v>
      </c>
      <c r="CJ2295" s="208" t="str">
        <f t="shared" si="2947"/>
        <v>CJ$2284</v>
      </c>
      <c r="CK2295" s="208" t="str">
        <f t="shared" si="2947"/>
        <v>CK$2284</v>
      </c>
      <c r="CL2295" s="208" t="str">
        <f t="shared" ref="CL2295" si="2948">ADDRESS(ROW(CL2284),COLUMN(CL2284),2)</f>
        <v>CL$2284</v>
      </c>
    </row>
    <row r="2296" spans="2:90" x14ac:dyDescent="0.4">
      <c r="B2296" s="132"/>
      <c r="E2296" s="8"/>
      <c r="H2296" s="12"/>
      <c r="I2296" s="60"/>
      <c r="J2296" s="60"/>
      <c r="K2296" s="15"/>
      <c r="L2296" s="15"/>
      <c r="M2296" s="15"/>
      <c r="N2296" s="15"/>
      <c r="O2296" s="15"/>
      <c r="P2296" s="15"/>
      <c r="R2296" s="15"/>
      <c r="S2296" s="175"/>
      <c r="T2296" s="175"/>
      <c r="U2296" s="175"/>
      <c r="V2296" s="175"/>
      <c r="W2296" s="175"/>
      <c r="X2296" s="175"/>
      <c r="Y2296" s="175"/>
      <c r="Z2296" s="175"/>
      <c r="AA2296" s="175"/>
      <c r="AB2296" s="175"/>
      <c r="AC2296" s="175"/>
      <c r="AD2296" s="175"/>
      <c r="AE2296" s="175"/>
      <c r="AF2296" s="175"/>
      <c r="AG2296" s="175"/>
      <c r="AH2296" s="175"/>
      <c r="AI2296" s="175"/>
      <c r="AJ2296" s="175"/>
      <c r="AK2296" s="175"/>
      <c r="AL2296" s="175"/>
      <c r="AM2296" s="175"/>
      <c r="AN2296" s="175"/>
      <c r="AO2296" s="175"/>
      <c r="AP2296" s="175"/>
      <c r="AQ2296" s="175"/>
      <c r="AR2296" s="175"/>
      <c r="AS2296" s="175"/>
      <c r="AT2296" s="175"/>
      <c r="AU2296" s="175"/>
      <c r="AV2296" s="175"/>
      <c r="AW2296" s="175"/>
      <c r="AX2296" s="175"/>
      <c r="AY2296" s="175"/>
      <c r="AZ2296" s="175"/>
      <c r="BA2296" s="175"/>
      <c r="BB2296" s="175"/>
      <c r="BC2296" s="175"/>
      <c r="BD2296" s="175"/>
      <c r="BE2296" s="175"/>
      <c r="BF2296" s="175"/>
      <c r="BG2296" s="175"/>
      <c r="BH2296" s="175"/>
      <c r="BI2296" s="175"/>
      <c r="BJ2296" s="175"/>
      <c r="BK2296" s="175"/>
      <c r="BL2296" s="175"/>
      <c r="BM2296" s="175"/>
      <c r="BN2296" s="175"/>
      <c r="BO2296" s="175"/>
      <c r="BP2296" s="175"/>
      <c r="BQ2296" s="175"/>
      <c r="BR2296" s="175"/>
      <c r="BS2296" s="175"/>
      <c r="BT2296" s="175"/>
      <c r="BU2296" s="175"/>
      <c r="BV2296" s="175"/>
      <c r="BW2296" s="175"/>
      <c r="BX2296" s="175"/>
      <c r="BY2296" s="175"/>
      <c r="BZ2296" s="175"/>
      <c r="CA2296" s="175"/>
      <c r="CB2296" s="175"/>
      <c r="CC2296" s="175"/>
      <c r="CD2296" s="175"/>
      <c r="CE2296" s="175"/>
      <c r="CF2296" s="175"/>
      <c r="CG2296" s="175"/>
      <c r="CH2296" s="175"/>
      <c r="CI2296" s="175"/>
      <c r="CJ2296" s="175"/>
      <c r="CK2296" s="175"/>
      <c r="CL2296" s="175"/>
    </row>
    <row r="2297" spans="2:90" x14ac:dyDescent="0.4">
      <c r="B2297" s="171" t="s">
        <v>503</v>
      </c>
      <c r="E2297" s="8"/>
      <c r="H2297" s="170"/>
      <c r="I2297" s="172"/>
      <c r="J2297" s="172"/>
      <c r="K2297" s="193"/>
      <c r="L2297" s="193"/>
      <c r="M2297" s="193"/>
      <c r="N2297" s="193"/>
      <c r="O2297" s="193"/>
      <c r="P2297" s="193"/>
      <c r="R2297" s="194"/>
      <c r="S2297" s="170"/>
      <c r="T2297" s="170"/>
      <c r="U2297" s="170"/>
      <c r="V2297" s="170"/>
      <c r="W2297" s="170"/>
      <c r="X2297" s="170"/>
      <c r="Y2297" s="170"/>
      <c r="Z2297" s="170"/>
      <c r="AA2297" s="170"/>
      <c r="AB2297" s="170"/>
      <c r="AC2297" s="170"/>
      <c r="AD2297" s="170"/>
      <c r="AE2297" s="170"/>
      <c r="AF2297" s="170"/>
      <c r="AG2297" s="170"/>
      <c r="AH2297" s="170"/>
      <c r="AI2297" s="170"/>
      <c r="AJ2297" s="170"/>
      <c r="AK2297" s="170"/>
      <c r="AL2297" s="170"/>
      <c r="AM2297" s="170"/>
      <c r="AN2297" s="170"/>
      <c r="AO2297" s="170"/>
      <c r="AP2297" s="170"/>
      <c r="AQ2297" s="170"/>
      <c r="AR2297" s="170"/>
      <c r="AS2297" s="170"/>
      <c r="AT2297" s="170"/>
      <c r="AU2297" s="170"/>
      <c r="AV2297" s="170"/>
      <c r="AW2297" s="170"/>
      <c r="AX2297" s="170"/>
      <c r="AY2297" s="170"/>
      <c r="AZ2297" s="170"/>
      <c r="BA2297" s="170"/>
      <c r="BB2297" s="170"/>
      <c r="BC2297" s="170"/>
      <c r="BD2297" s="170"/>
      <c r="BE2297" s="170"/>
      <c r="BF2297" s="170"/>
      <c r="BG2297" s="170"/>
      <c r="BH2297" s="170"/>
      <c r="BI2297" s="170"/>
      <c r="BJ2297" s="170"/>
      <c r="BK2297" s="170"/>
      <c r="BL2297" s="170"/>
      <c r="BM2297" s="170"/>
      <c r="BN2297" s="170"/>
      <c r="BO2297" s="170"/>
      <c r="BP2297" s="170"/>
      <c r="BQ2297" s="170"/>
      <c r="BR2297" s="170"/>
      <c r="BS2297" s="170"/>
      <c r="BT2297" s="170"/>
      <c r="BU2297" s="170"/>
      <c r="BV2297" s="170"/>
      <c r="BW2297" s="170"/>
      <c r="BX2297" s="170"/>
      <c r="BY2297" s="170"/>
      <c r="BZ2297" s="170"/>
      <c r="CA2297" s="170"/>
      <c r="CB2297" s="170"/>
      <c r="CC2297" s="170"/>
      <c r="CD2297" s="170"/>
      <c r="CE2297" s="170"/>
      <c r="CF2297" s="170"/>
      <c r="CG2297" s="170"/>
      <c r="CH2297" s="170"/>
      <c r="CI2297" s="170"/>
      <c r="CJ2297" s="170"/>
      <c r="CK2297" s="170"/>
      <c r="CL2297" s="170"/>
    </row>
    <row r="2298" spans="2:90" x14ac:dyDescent="0.4">
      <c r="B2298" s="171" t="s">
        <v>504</v>
      </c>
      <c r="E2298" s="8"/>
      <c r="H2298" s="170"/>
      <c r="I2298" s="172"/>
      <c r="J2298" s="172"/>
      <c r="K2298" s="193"/>
      <c r="L2298" s="193"/>
      <c r="M2298" s="193"/>
      <c r="N2298" s="193"/>
      <c r="O2298" s="193"/>
      <c r="P2298" s="193"/>
      <c r="R2298" s="194"/>
      <c r="S2298" s="170"/>
      <c r="T2298" s="170"/>
      <c r="U2298" s="170"/>
      <c r="V2298" s="170"/>
      <c r="W2298" s="170"/>
      <c r="X2298" s="170"/>
      <c r="Y2298" s="170"/>
      <c r="Z2298" s="170"/>
      <c r="AA2298" s="170"/>
      <c r="AB2298" s="170"/>
      <c r="AC2298" s="170"/>
      <c r="AD2298" s="170"/>
      <c r="AE2298" s="170"/>
      <c r="AF2298" s="170"/>
      <c r="AG2298" s="170"/>
      <c r="AH2298" s="170"/>
      <c r="AI2298" s="170"/>
      <c r="AJ2298" s="170"/>
      <c r="AK2298" s="170"/>
      <c r="AL2298" s="170"/>
      <c r="AM2298" s="170"/>
      <c r="AN2298" s="170"/>
      <c r="AO2298" s="170"/>
      <c r="AP2298" s="170"/>
      <c r="AQ2298" s="170"/>
      <c r="AR2298" s="170"/>
      <c r="AS2298" s="170"/>
      <c r="AT2298" s="170"/>
      <c r="AU2298" s="170"/>
      <c r="AV2298" s="170"/>
      <c r="AW2298" s="170"/>
      <c r="AX2298" s="170"/>
      <c r="AY2298" s="170"/>
      <c r="AZ2298" s="170"/>
      <c r="BA2298" s="170"/>
      <c r="BB2298" s="170"/>
      <c r="BC2298" s="170"/>
      <c r="BD2298" s="170"/>
      <c r="BE2298" s="170"/>
      <c r="BF2298" s="170"/>
      <c r="BG2298" s="170"/>
      <c r="BH2298" s="170"/>
      <c r="BI2298" s="170"/>
      <c r="BJ2298" s="170"/>
      <c r="BK2298" s="170"/>
      <c r="BL2298" s="170"/>
      <c r="BM2298" s="170"/>
      <c r="BN2298" s="170"/>
      <c r="BO2298" s="170"/>
      <c r="BP2298" s="170"/>
      <c r="BQ2298" s="170"/>
      <c r="BR2298" s="170"/>
      <c r="BS2298" s="170"/>
      <c r="BT2298" s="170"/>
      <c r="BU2298" s="170"/>
      <c r="BV2298" s="170"/>
      <c r="BW2298" s="170"/>
      <c r="BX2298" s="170"/>
      <c r="BY2298" s="170"/>
      <c r="BZ2298" s="170"/>
      <c r="CA2298" s="170"/>
      <c r="CB2298" s="170"/>
      <c r="CC2298" s="170"/>
      <c r="CD2298" s="170"/>
      <c r="CE2298" s="170"/>
      <c r="CF2298" s="170"/>
      <c r="CG2298" s="170"/>
      <c r="CH2298" s="170"/>
      <c r="CI2298" s="170"/>
      <c r="CJ2298" s="170"/>
      <c r="CK2298" s="170"/>
      <c r="CL2298" s="170"/>
    </row>
    <row r="2299" spans="2:90" x14ac:dyDescent="0.4">
      <c r="B2299" s="171" t="s">
        <v>461</v>
      </c>
      <c r="E2299" s="8"/>
      <c r="H2299" s="170"/>
      <c r="I2299" s="172"/>
      <c r="J2299" s="172"/>
      <c r="K2299" s="193"/>
      <c r="L2299" s="193"/>
      <c r="M2299" s="193"/>
      <c r="N2299" s="193"/>
      <c r="O2299" s="193"/>
      <c r="P2299" s="193"/>
      <c r="R2299" s="194"/>
      <c r="S2299" s="195" t="str">
        <f t="shared" ref="S2299:AX2299" si="2949">S$16</f>
        <v>S$12</v>
      </c>
      <c r="T2299" s="195" t="str">
        <f t="shared" si="2949"/>
        <v>T$12</v>
      </c>
      <c r="U2299" s="195" t="str">
        <f t="shared" si="2949"/>
        <v>U$12</v>
      </c>
      <c r="V2299" s="195" t="str">
        <f t="shared" si="2949"/>
        <v>V$12</v>
      </c>
      <c r="W2299" s="195" t="str">
        <f t="shared" si="2949"/>
        <v>W$12</v>
      </c>
      <c r="X2299" s="195" t="str">
        <f t="shared" si="2949"/>
        <v>X$12</v>
      </c>
      <c r="Y2299" s="195" t="str">
        <f t="shared" si="2949"/>
        <v>Y$12</v>
      </c>
      <c r="Z2299" s="195" t="str">
        <f t="shared" si="2949"/>
        <v>Z$12</v>
      </c>
      <c r="AA2299" s="195" t="str">
        <f t="shared" si="2949"/>
        <v>AA$12</v>
      </c>
      <c r="AB2299" s="195" t="str">
        <f t="shared" si="2949"/>
        <v>AB$12</v>
      </c>
      <c r="AC2299" s="195" t="str">
        <f t="shared" si="2949"/>
        <v>AC$12</v>
      </c>
      <c r="AD2299" s="195" t="str">
        <f t="shared" si="2949"/>
        <v>AD$12</v>
      </c>
      <c r="AE2299" s="195" t="str">
        <f t="shared" si="2949"/>
        <v>AE$12</v>
      </c>
      <c r="AF2299" s="195" t="str">
        <f t="shared" si="2949"/>
        <v>AF$12</v>
      </c>
      <c r="AG2299" s="195" t="str">
        <f t="shared" si="2949"/>
        <v>AG$12</v>
      </c>
      <c r="AH2299" s="195" t="str">
        <f t="shared" si="2949"/>
        <v>AH$12</v>
      </c>
      <c r="AI2299" s="195" t="str">
        <f t="shared" si="2949"/>
        <v>AI$12</v>
      </c>
      <c r="AJ2299" s="195" t="str">
        <f t="shared" si="2949"/>
        <v>AJ$12</v>
      </c>
      <c r="AK2299" s="195" t="str">
        <f t="shared" si="2949"/>
        <v>AK$12</v>
      </c>
      <c r="AL2299" s="195" t="str">
        <f t="shared" si="2949"/>
        <v>AL$12</v>
      </c>
      <c r="AM2299" s="195" t="str">
        <f t="shared" si="2949"/>
        <v>AM$12</v>
      </c>
      <c r="AN2299" s="195" t="str">
        <f t="shared" si="2949"/>
        <v>AN$12</v>
      </c>
      <c r="AO2299" s="195" t="str">
        <f t="shared" si="2949"/>
        <v>AO$12</v>
      </c>
      <c r="AP2299" s="195" t="str">
        <f t="shared" si="2949"/>
        <v>AP$12</v>
      </c>
      <c r="AQ2299" s="195" t="str">
        <f t="shared" si="2949"/>
        <v>AQ$12</v>
      </c>
      <c r="AR2299" s="195" t="str">
        <f t="shared" si="2949"/>
        <v>AR$12</v>
      </c>
      <c r="AS2299" s="195" t="str">
        <f t="shared" si="2949"/>
        <v>AS$12</v>
      </c>
      <c r="AT2299" s="195" t="str">
        <f t="shared" si="2949"/>
        <v>AT$12</v>
      </c>
      <c r="AU2299" s="195" t="str">
        <f t="shared" si="2949"/>
        <v>AU$12</v>
      </c>
      <c r="AV2299" s="195" t="str">
        <f t="shared" si="2949"/>
        <v>AV$12</v>
      </c>
      <c r="AW2299" s="195" t="str">
        <f t="shared" si="2949"/>
        <v>AW$12</v>
      </c>
      <c r="AX2299" s="195" t="str">
        <f t="shared" si="2949"/>
        <v>AX$12</v>
      </c>
      <c r="AY2299" s="195" t="str">
        <f t="shared" ref="AY2299:CD2299" si="2950">AY$16</f>
        <v>AY$12</v>
      </c>
      <c r="AZ2299" s="195" t="str">
        <f t="shared" si="2950"/>
        <v>AZ$12</v>
      </c>
      <c r="BA2299" s="195" t="str">
        <f t="shared" si="2950"/>
        <v>BA$12</v>
      </c>
      <c r="BB2299" s="195" t="str">
        <f t="shared" si="2950"/>
        <v>BB$12</v>
      </c>
      <c r="BC2299" s="195" t="str">
        <f t="shared" si="2950"/>
        <v>BC$12</v>
      </c>
      <c r="BD2299" s="195" t="str">
        <f t="shared" si="2950"/>
        <v>BD$12</v>
      </c>
      <c r="BE2299" s="195" t="str">
        <f t="shared" si="2950"/>
        <v>BE$12</v>
      </c>
      <c r="BF2299" s="195" t="str">
        <f t="shared" si="2950"/>
        <v>BF$12</v>
      </c>
      <c r="BG2299" s="195" t="str">
        <f t="shared" si="2950"/>
        <v>BG$12</v>
      </c>
      <c r="BH2299" s="195" t="str">
        <f t="shared" si="2950"/>
        <v>BH$12</v>
      </c>
      <c r="BI2299" s="195" t="str">
        <f t="shared" si="2950"/>
        <v>BI$12</v>
      </c>
      <c r="BJ2299" s="195" t="str">
        <f t="shared" si="2950"/>
        <v>BJ$12</v>
      </c>
      <c r="BK2299" s="195" t="str">
        <f t="shared" si="2950"/>
        <v>BK$12</v>
      </c>
      <c r="BL2299" s="195" t="str">
        <f t="shared" si="2950"/>
        <v>BL$12</v>
      </c>
      <c r="BM2299" s="195" t="str">
        <f t="shared" si="2950"/>
        <v>BM$12</v>
      </c>
      <c r="BN2299" s="195" t="str">
        <f t="shared" si="2950"/>
        <v>BN$12</v>
      </c>
      <c r="BO2299" s="195" t="str">
        <f t="shared" si="2950"/>
        <v>BO$12</v>
      </c>
      <c r="BP2299" s="195" t="str">
        <f t="shared" si="2950"/>
        <v>BP$12</v>
      </c>
      <c r="BQ2299" s="195" t="str">
        <f t="shared" si="2950"/>
        <v>BQ$12</v>
      </c>
      <c r="BR2299" s="195" t="str">
        <f t="shared" si="2950"/>
        <v>BR$12</v>
      </c>
      <c r="BS2299" s="195" t="str">
        <f t="shared" si="2950"/>
        <v>BS$12</v>
      </c>
      <c r="BT2299" s="195" t="str">
        <f t="shared" si="2950"/>
        <v>BT$12</v>
      </c>
      <c r="BU2299" s="195" t="str">
        <f t="shared" si="2950"/>
        <v>BU$12</v>
      </c>
      <c r="BV2299" s="195" t="str">
        <f t="shared" si="2950"/>
        <v>BV$12</v>
      </c>
      <c r="BW2299" s="195" t="str">
        <f t="shared" si="2950"/>
        <v>BW$12</v>
      </c>
      <c r="BX2299" s="195" t="str">
        <f t="shared" si="2950"/>
        <v>BX$12</v>
      </c>
      <c r="BY2299" s="195" t="str">
        <f t="shared" si="2950"/>
        <v>BY$12</v>
      </c>
      <c r="BZ2299" s="195" t="str">
        <f t="shared" si="2950"/>
        <v>BZ$12</v>
      </c>
      <c r="CA2299" s="195" t="str">
        <f t="shared" si="2950"/>
        <v>CA$12</v>
      </c>
      <c r="CB2299" s="195" t="str">
        <f t="shared" si="2950"/>
        <v>CB$12</v>
      </c>
      <c r="CC2299" s="195" t="str">
        <f t="shared" si="2950"/>
        <v>CC$12</v>
      </c>
      <c r="CD2299" s="195" t="str">
        <f t="shared" si="2950"/>
        <v>CD$12</v>
      </c>
      <c r="CE2299" s="195" t="str">
        <f t="shared" ref="CE2299:CL2299" si="2951">CE$16</f>
        <v>CE$12</v>
      </c>
      <c r="CF2299" s="195" t="str">
        <f t="shared" si="2951"/>
        <v>CF$12</v>
      </c>
      <c r="CG2299" s="195" t="str">
        <f t="shared" si="2951"/>
        <v>CG$12</v>
      </c>
      <c r="CH2299" s="195" t="str">
        <f t="shared" si="2951"/>
        <v>CH$12</v>
      </c>
      <c r="CI2299" s="195" t="str">
        <f t="shared" si="2951"/>
        <v>CI$12</v>
      </c>
      <c r="CJ2299" s="195" t="str">
        <f t="shared" si="2951"/>
        <v>CJ$12</v>
      </c>
      <c r="CK2299" s="195" t="str">
        <f t="shared" si="2951"/>
        <v>CK$12</v>
      </c>
      <c r="CL2299" s="195" t="str">
        <f t="shared" si="2951"/>
        <v>CL$12</v>
      </c>
    </row>
    <row r="2300" spans="2:90" x14ac:dyDescent="0.4">
      <c r="B2300" s="171" t="s">
        <v>462</v>
      </c>
      <c r="E2300" s="8"/>
      <c r="H2300" s="196"/>
      <c r="I2300" s="197"/>
      <c r="J2300" s="197"/>
      <c r="K2300" s="198"/>
      <c r="L2300" s="198"/>
      <c r="M2300" s="198"/>
      <c r="N2300" s="198"/>
      <c r="O2300" s="198"/>
      <c r="P2300" s="198"/>
      <c r="R2300" s="198"/>
      <c r="S2300" s="195" t="str">
        <f t="shared" ref="S2300:AX2300" si="2952">S$17</f>
        <v>S$13</v>
      </c>
      <c r="T2300" s="195" t="str">
        <f t="shared" si="2952"/>
        <v>T$13</v>
      </c>
      <c r="U2300" s="195" t="str">
        <f t="shared" si="2952"/>
        <v>U$13</v>
      </c>
      <c r="V2300" s="195" t="str">
        <f t="shared" si="2952"/>
        <v>V$13</v>
      </c>
      <c r="W2300" s="195" t="str">
        <f t="shared" si="2952"/>
        <v>W$13</v>
      </c>
      <c r="X2300" s="195" t="str">
        <f t="shared" si="2952"/>
        <v>X$13</v>
      </c>
      <c r="Y2300" s="195" t="str">
        <f t="shared" si="2952"/>
        <v>Y$13</v>
      </c>
      <c r="Z2300" s="195" t="str">
        <f t="shared" si="2952"/>
        <v>Z$13</v>
      </c>
      <c r="AA2300" s="195" t="str">
        <f t="shared" si="2952"/>
        <v>AA$13</v>
      </c>
      <c r="AB2300" s="195" t="str">
        <f t="shared" si="2952"/>
        <v>AB$13</v>
      </c>
      <c r="AC2300" s="195" t="str">
        <f t="shared" si="2952"/>
        <v>AC$13</v>
      </c>
      <c r="AD2300" s="195" t="str">
        <f t="shared" si="2952"/>
        <v>AD$13</v>
      </c>
      <c r="AE2300" s="195" t="str">
        <f t="shared" si="2952"/>
        <v>AE$13</v>
      </c>
      <c r="AF2300" s="195" t="str">
        <f t="shared" si="2952"/>
        <v>AF$13</v>
      </c>
      <c r="AG2300" s="195" t="str">
        <f t="shared" si="2952"/>
        <v>AG$13</v>
      </c>
      <c r="AH2300" s="195" t="str">
        <f t="shared" si="2952"/>
        <v>AH$13</v>
      </c>
      <c r="AI2300" s="195" t="str">
        <f t="shared" si="2952"/>
        <v>AI$13</v>
      </c>
      <c r="AJ2300" s="195" t="str">
        <f t="shared" si="2952"/>
        <v>AJ$13</v>
      </c>
      <c r="AK2300" s="195" t="str">
        <f t="shared" si="2952"/>
        <v>AK$13</v>
      </c>
      <c r="AL2300" s="195" t="str">
        <f t="shared" si="2952"/>
        <v>AL$13</v>
      </c>
      <c r="AM2300" s="195" t="str">
        <f t="shared" si="2952"/>
        <v>AM$13</v>
      </c>
      <c r="AN2300" s="195" t="str">
        <f t="shared" si="2952"/>
        <v>AN$13</v>
      </c>
      <c r="AO2300" s="195" t="str">
        <f t="shared" si="2952"/>
        <v>AO$13</v>
      </c>
      <c r="AP2300" s="195" t="str">
        <f t="shared" si="2952"/>
        <v>AP$13</v>
      </c>
      <c r="AQ2300" s="195" t="str">
        <f t="shared" si="2952"/>
        <v>AQ$13</v>
      </c>
      <c r="AR2300" s="195" t="str">
        <f t="shared" si="2952"/>
        <v>AR$13</v>
      </c>
      <c r="AS2300" s="195" t="str">
        <f t="shared" si="2952"/>
        <v>AS$13</v>
      </c>
      <c r="AT2300" s="195" t="str">
        <f t="shared" si="2952"/>
        <v>AT$13</v>
      </c>
      <c r="AU2300" s="195" t="str">
        <f t="shared" si="2952"/>
        <v>AU$13</v>
      </c>
      <c r="AV2300" s="195" t="str">
        <f t="shared" si="2952"/>
        <v>AV$13</v>
      </c>
      <c r="AW2300" s="195" t="str">
        <f t="shared" si="2952"/>
        <v>AW$13</v>
      </c>
      <c r="AX2300" s="195" t="str">
        <f t="shared" si="2952"/>
        <v>AX$13</v>
      </c>
      <c r="AY2300" s="195" t="str">
        <f t="shared" ref="AY2300:CD2300" si="2953">AY$17</f>
        <v>AY$13</v>
      </c>
      <c r="AZ2300" s="195" t="str">
        <f t="shared" si="2953"/>
        <v>AZ$13</v>
      </c>
      <c r="BA2300" s="195" t="str">
        <f t="shared" si="2953"/>
        <v>BA$13</v>
      </c>
      <c r="BB2300" s="195" t="str">
        <f t="shared" si="2953"/>
        <v>BB$13</v>
      </c>
      <c r="BC2300" s="195" t="str">
        <f t="shared" si="2953"/>
        <v>BC$13</v>
      </c>
      <c r="BD2300" s="195" t="str">
        <f t="shared" si="2953"/>
        <v>BD$13</v>
      </c>
      <c r="BE2300" s="195" t="str">
        <f t="shared" si="2953"/>
        <v>BE$13</v>
      </c>
      <c r="BF2300" s="195" t="str">
        <f t="shared" si="2953"/>
        <v>BF$13</v>
      </c>
      <c r="BG2300" s="195" t="str">
        <f t="shared" si="2953"/>
        <v>BG$13</v>
      </c>
      <c r="BH2300" s="195" t="str">
        <f t="shared" si="2953"/>
        <v>BH$13</v>
      </c>
      <c r="BI2300" s="195" t="str">
        <f t="shared" si="2953"/>
        <v>BI$13</v>
      </c>
      <c r="BJ2300" s="195" t="str">
        <f t="shared" si="2953"/>
        <v>BJ$13</v>
      </c>
      <c r="BK2300" s="195" t="str">
        <f t="shared" si="2953"/>
        <v>BK$13</v>
      </c>
      <c r="BL2300" s="195" t="str">
        <f t="shared" si="2953"/>
        <v>BL$13</v>
      </c>
      <c r="BM2300" s="195" t="str">
        <f t="shared" si="2953"/>
        <v>BM$13</v>
      </c>
      <c r="BN2300" s="195" t="str">
        <f t="shared" si="2953"/>
        <v>BN$13</v>
      </c>
      <c r="BO2300" s="195" t="str">
        <f t="shared" si="2953"/>
        <v>BO$13</v>
      </c>
      <c r="BP2300" s="195" t="str">
        <f t="shared" si="2953"/>
        <v>BP$13</v>
      </c>
      <c r="BQ2300" s="195" t="str">
        <f t="shared" si="2953"/>
        <v>BQ$13</v>
      </c>
      <c r="BR2300" s="195" t="str">
        <f t="shared" si="2953"/>
        <v>BR$13</v>
      </c>
      <c r="BS2300" s="195" t="str">
        <f t="shared" si="2953"/>
        <v>BS$13</v>
      </c>
      <c r="BT2300" s="195" t="str">
        <f t="shared" si="2953"/>
        <v>BT$13</v>
      </c>
      <c r="BU2300" s="195" t="str">
        <f t="shared" si="2953"/>
        <v>BU$13</v>
      </c>
      <c r="BV2300" s="195" t="str">
        <f t="shared" si="2953"/>
        <v>BV$13</v>
      </c>
      <c r="BW2300" s="195" t="str">
        <f t="shared" si="2953"/>
        <v>BW$13</v>
      </c>
      <c r="BX2300" s="195" t="str">
        <f t="shared" si="2953"/>
        <v>BX$13</v>
      </c>
      <c r="BY2300" s="195" t="str">
        <f t="shared" si="2953"/>
        <v>BY$13</v>
      </c>
      <c r="BZ2300" s="195" t="str">
        <f t="shared" si="2953"/>
        <v>BZ$13</v>
      </c>
      <c r="CA2300" s="195" t="str">
        <f t="shared" si="2953"/>
        <v>CA$13</v>
      </c>
      <c r="CB2300" s="195" t="str">
        <f t="shared" si="2953"/>
        <v>CB$13</v>
      </c>
      <c r="CC2300" s="195" t="str">
        <f t="shared" si="2953"/>
        <v>CC$13</v>
      </c>
      <c r="CD2300" s="195" t="str">
        <f t="shared" si="2953"/>
        <v>CD$13</v>
      </c>
      <c r="CE2300" s="195" t="str">
        <f t="shared" ref="CE2300:CL2300" si="2954">CE$17</f>
        <v>CE$13</v>
      </c>
      <c r="CF2300" s="195" t="str">
        <f t="shared" si="2954"/>
        <v>CF$13</v>
      </c>
      <c r="CG2300" s="195" t="str">
        <f t="shared" si="2954"/>
        <v>CG$13</v>
      </c>
      <c r="CH2300" s="195" t="str">
        <f t="shared" si="2954"/>
        <v>CH$13</v>
      </c>
      <c r="CI2300" s="195" t="str">
        <f t="shared" si="2954"/>
        <v>CI$13</v>
      </c>
      <c r="CJ2300" s="195" t="str">
        <f t="shared" si="2954"/>
        <v>CJ$13</v>
      </c>
      <c r="CK2300" s="195" t="str">
        <f t="shared" si="2954"/>
        <v>CK$13</v>
      </c>
      <c r="CL2300" s="195" t="str">
        <f t="shared" si="2954"/>
        <v>CL$13</v>
      </c>
    </row>
    <row r="2301" spans="2:90" x14ac:dyDescent="0.4">
      <c r="B2301" s="171" t="s">
        <v>491</v>
      </c>
      <c r="E2301" s="8"/>
      <c r="H2301" s="196"/>
      <c r="I2301" s="197"/>
      <c r="J2301" s="197"/>
      <c r="K2301" s="198"/>
      <c r="L2301" s="198"/>
      <c r="M2301" s="198"/>
      <c r="N2301" s="198"/>
      <c r="O2301" s="198"/>
      <c r="P2301" s="198"/>
      <c r="R2301" s="198"/>
      <c r="S2301" s="186"/>
      <c r="T2301" s="186"/>
      <c r="U2301" s="186"/>
      <c r="V2301" s="186"/>
      <c r="W2301" s="186"/>
      <c r="X2301" s="186"/>
      <c r="Y2301" s="186"/>
      <c r="Z2301" s="186"/>
      <c r="AA2301" s="186"/>
      <c r="AB2301" s="186"/>
      <c r="AC2301" s="186"/>
      <c r="AD2301" s="186"/>
      <c r="AE2301" s="186"/>
      <c r="AF2301" s="186"/>
      <c r="AG2301" s="186"/>
      <c r="AH2301" s="186"/>
      <c r="AI2301" s="186"/>
      <c r="AJ2301" s="186"/>
      <c r="AK2301" s="186"/>
      <c r="AL2301" s="186"/>
      <c r="AM2301" s="186"/>
      <c r="AN2301" s="186"/>
      <c r="AO2301" s="186"/>
      <c r="AP2301" s="186"/>
      <c r="AQ2301" s="186"/>
      <c r="AR2301" s="186"/>
      <c r="AS2301" s="186"/>
      <c r="AT2301" s="186"/>
      <c r="AU2301" s="186"/>
      <c r="AV2301" s="186"/>
      <c r="AW2301" s="186"/>
      <c r="AX2301" s="186"/>
      <c r="AY2301" s="186"/>
      <c r="AZ2301" s="186"/>
      <c r="BA2301" s="186"/>
      <c r="BB2301" s="186"/>
      <c r="BC2301" s="186"/>
      <c r="BD2301" s="186"/>
      <c r="BE2301" s="186"/>
      <c r="BF2301" s="186"/>
      <c r="BG2301" s="186"/>
      <c r="BH2301" s="186"/>
      <c r="BI2301" s="186"/>
      <c r="BJ2301" s="186"/>
      <c r="BK2301" s="186"/>
      <c r="BL2301" s="186"/>
      <c r="BM2301" s="186"/>
      <c r="BN2301" s="186"/>
      <c r="BO2301" s="186"/>
      <c r="BP2301" s="186"/>
      <c r="BQ2301" s="186"/>
      <c r="BR2301" s="186"/>
      <c r="BS2301" s="186"/>
      <c r="BT2301" s="186"/>
      <c r="BU2301" s="186"/>
      <c r="BV2301" s="186"/>
      <c r="BW2301" s="186"/>
      <c r="BX2301" s="186"/>
      <c r="BY2301" s="186"/>
      <c r="BZ2301" s="186"/>
      <c r="CA2301" s="186"/>
      <c r="CB2301" s="186"/>
      <c r="CC2301" s="186"/>
      <c r="CD2301" s="186"/>
      <c r="CE2301" s="186"/>
      <c r="CF2301" s="186"/>
      <c r="CG2301" s="186"/>
      <c r="CH2301" s="186"/>
      <c r="CI2301" s="186"/>
      <c r="CJ2301" s="186"/>
      <c r="CK2301" s="186"/>
      <c r="CL2301" s="186"/>
    </row>
    <row r="2302" spans="2:90" x14ac:dyDescent="0.4">
      <c r="B2302" s="171" t="s">
        <v>505</v>
      </c>
      <c r="E2302" s="8"/>
      <c r="H2302" s="196"/>
      <c r="I2302" s="197"/>
      <c r="J2302" s="197"/>
      <c r="K2302" s="198"/>
      <c r="L2302" s="198"/>
      <c r="M2302" s="198"/>
      <c r="N2302" s="198"/>
      <c r="O2302" s="198"/>
      <c r="P2302" s="198"/>
      <c r="R2302" s="198"/>
      <c r="S2302" s="186"/>
      <c r="T2302" s="186"/>
      <c r="U2302" s="186"/>
      <c r="V2302" s="186"/>
      <c r="W2302" s="186"/>
      <c r="X2302" s="186"/>
      <c r="Y2302" s="186"/>
      <c r="Z2302" s="186"/>
      <c r="AA2302" s="186"/>
      <c r="AB2302" s="186"/>
      <c r="AC2302" s="186"/>
      <c r="AD2302" s="186"/>
      <c r="AE2302" s="186"/>
      <c r="AF2302" s="186"/>
      <c r="AG2302" s="186"/>
      <c r="AH2302" s="186"/>
      <c r="AI2302" s="186"/>
      <c r="AJ2302" s="186"/>
      <c r="AK2302" s="186"/>
      <c r="AL2302" s="186"/>
      <c r="AM2302" s="186"/>
      <c r="AN2302" s="186"/>
      <c r="AO2302" s="186"/>
      <c r="AP2302" s="186"/>
      <c r="AQ2302" s="186"/>
      <c r="AR2302" s="186"/>
      <c r="AS2302" s="186"/>
      <c r="AT2302" s="186"/>
      <c r="AU2302" s="186"/>
      <c r="AV2302" s="186"/>
      <c r="AW2302" s="186"/>
      <c r="AX2302" s="186"/>
      <c r="AY2302" s="186"/>
      <c r="AZ2302" s="186"/>
      <c r="BA2302" s="186"/>
      <c r="BB2302" s="186"/>
      <c r="BC2302" s="186"/>
      <c r="BD2302" s="186"/>
      <c r="BE2302" s="186"/>
      <c r="BF2302" s="186"/>
      <c r="BG2302" s="186"/>
      <c r="BH2302" s="186"/>
      <c r="BI2302" s="186"/>
      <c r="BJ2302" s="186"/>
      <c r="BK2302" s="186"/>
      <c r="BL2302" s="186"/>
      <c r="BM2302" s="186"/>
      <c r="BN2302" s="186"/>
      <c r="BO2302" s="186"/>
      <c r="BP2302" s="186"/>
      <c r="BQ2302" s="186"/>
      <c r="BR2302" s="186"/>
      <c r="BS2302" s="186"/>
      <c r="BT2302" s="186"/>
      <c r="BU2302" s="186"/>
      <c r="BV2302" s="186"/>
      <c r="BW2302" s="186"/>
      <c r="BX2302" s="186"/>
      <c r="BY2302" s="186"/>
      <c r="BZ2302" s="186"/>
      <c r="CA2302" s="186"/>
      <c r="CB2302" s="186"/>
      <c r="CC2302" s="186"/>
      <c r="CD2302" s="186"/>
      <c r="CE2302" s="186"/>
      <c r="CF2302" s="186"/>
      <c r="CG2302" s="186"/>
      <c r="CH2302" s="186"/>
      <c r="CI2302" s="186"/>
      <c r="CJ2302" s="186"/>
      <c r="CK2302" s="186"/>
      <c r="CL2302" s="186"/>
    </row>
    <row r="2303" spans="2:90" x14ac:dyDescent="0.4">
      <c r="B2303" s="171" t="s">
        <v>463</v>
      </c>
      <c r="E2303" s="8"/>
      <c r="H2303" s="196"/>
      <c r="I2303" s="197"/>
      <c r="J2303" s="197"/>
      <c r="K2303" s="198"/>
      <c r="L2303" s="198"/>
      <c r="M2303" s="198"/>
      <c r="N2303" s="198"/>
      <c r="O2303" s="198"/>
      <c r="P2303" s="198"/>
      <c r="R2303" s="198"/>
      <c r="S2303" s="186" t="str">
        <f t="shared" ref="S2303:AX2303" si="2955">S$18</f>
        <v>S$14</v>
      </c>
      <c r="T2303" s="186" t="str">
        <f t="shared" si="2955"/>
        <v>T$14</v>
      </c>
      <c r="U2303" s="186" t="str">
        <f t="shared" si="2955"/>
        <v>U$14</v>
      </c>
      <c r="V2303" s="186" t="str">
        <f t="shared" si="2955"/>
        <v>V$14</v>
      </c>
      <c r="W2303" s="186" t="str">
        <f t="shared" si="2955"/>
        <v>W$14</v>
      </c>
      <c r="X2303" s="186" t="str">
        <f t="shared" si="2955"/>
        <v>X$14</v>
      </c>
      <c r="Y2303" s="186" t="str">
        <f t="shared" si="2955"/>
        <v>Y$14</v>
      </c>
      <c r="Z2303" s="186" t="str">
        <f t="shared" si="2955"/>
        <v>Z$14</v>
      </c>
      <c r="AA2303" s="186" t="str">
        <f t="shared" si="2955"/>
        <v>AA$14</v>
      </c>
      <c r="AB2303" s="186" t="str">
        <f t="shared" si="2955"/>
        <v>AB$14</v>
      </c>
      <c r="AC2303" s="186" t="str">
        <f t="shared" si="2955"/>
        <v>AC$14</v>
      </c>
      <c r="AD2303" s="186" t="str">
        <f t="shared" si="2955"/>
        <v>AD$14</v>
      </c>
      <c r="AE2303" s="186" t="str">
        <f t="shared" si="2955"/>
        <v>AE$14</v>
      </c>
      <c r="AF2303" s="186" t="str">
        <f t="shared" si="2955"/>
        <v>AF$14</v>
      </c>
      <c r="AG2303" s="186" t="str">
        <f t="shared" si="2955"/>
        <v>AG$14</v>
      </c>
      <c r="AH2303" s="186" t="str">
        <f t="shared" si="2955"/>
        <v>AH$14</v>
      </c>
      <c r="AI2303" s="186" t="str">
        <f t="shared" si="2955"/>
        <v>AI$14</v>
      </c>
      <c r="AJ2303" s="186" t="str">
        <f t="shared" si="2955"/>
        <v>AJ$14</v>
      </c>
      <c r="AK2303" s="186" t="str">
        <f t="shared" si="2955"/>
        <v>AK$14</v>
      </c>
      <c r="AL2303" s="186" t="str">
        <f t="shared" si="2955"/>
        <v>AL$14</v>
      </c>
      <c r="AM2303" s="186" t="str">
        <f t="shared" si="2955"/>
        <v>AM$14</v>
      </c>
      <c r="AN2303" s="186" t="str">
        <f t="shared" si="2955"/>
        <v>AN$14</v>
      </c>
      <c r="AO2303" s="186" t="str">
        <f t="shared" si="2955"/>
        <v>AO$14</v>
      </c>
      <c r="AP2303" s="186" t="str">
        <f t="shared" si="2955"/>
        <v>AP$14</v>
      </c>
      <c r="AQ2303" s="186" t="str">
        <f t="shared" si="2955"/>
        <v>AQ$14</v>
      </c>
      <c r="AR2303" s="186" t="str">
        <f t="shared" si="2955"/>
        <v>AR$14</v>
      </c>
      <c r="AS2303" s="186" t="str">
        <f t="shared" si="2955"/>
        <v>AS$14</v>
      </c>
      <c r="AT2303" s="186" t="str">
        <f t="shared" si="2955"/>
        <v>AT$14</v>
      </c>
      <c r="AU2303" s="186" t="str">
        <f t="shared" si="2955"/>
        <v>AU$14</v>
      </c>
      <c r="AV2303" s="186" t="str">
        <f t="shared" si="2955"/>
        <v>AV$14</v>
      </c>
      <c r="AW2303" s="186" t="str">
        <f t="shared" si="2955"/>
        <v>AW$14</v>
      </c>
      <c r="AX2303" s="186" t="str">
        <f t="shared" si="2955"/>
        <v>AX$14</v>
      </c>
      <c r="AY2303" s="186" t="str">
        <f t="shared" ref="AY2303:CD2303" si="2956">AY$18</f>
        <v>AY$14</v>
      </c>
      <c r="AZ2303" s="186" t="str">
        <f t="shared" si="2956"/>
        <v>AZ$14</v>
      </c>
      <c r="BA2303" s="186" t="str">
        <f t="shared" si="2956"/>
        <v>BA$14</v>
      </c>
      <c r="BB2303" s="186" t="str">
        <f t="shared" si="2956"/>
        <v>BB$14</v>
      </c>
      <c r="BC2303" s="186" t="str">
        <f t="shared" si="2956"/>
        <v>BC$14</v>
      </c>
      <c r="BD2303" s="186" t="str">
        <f t="shared" si="2956"/>
        <v>BD$14</v>
      </c>
      <c r="BE2303" s="186" t="str">
        <f t="shared" si="2956"/>
        <v>BE$14</v>
      </c>
      <c r="BF2303" s="186" t="str">
        <f t="shared" si="2956"/>
        <v>BF$14</v>
      </c>
      <c r="BG2303" s="186" t="str">
        <f t="shared" si="2956"/>
        <v>BG$14</v>
      </c>
      <c r="BH2303" s="186" t="str">
        <f t="shared" si="2956"/>
        <v>BH$14</v>
      </c>
      <c r="BI2303" s="186" t="str">
        <f t="shared" si="2956"/>
        <v>BI$14</v>
      </c>
      <c r="BJ2303" s="186" t="str">
        <f t="shared" si="2956"/>
        <v>BJ$14</v>
      </c>
      <c r="BK2303" s="186" t="str">
        <f t="shared" si="2956"/>
        <v>BK$14</v>
      </c>
      <c r="BL2303" s="186" t="str">
        <f t="shared" si="2956"/>
        <v>BL$14</v>
      </c>
      <c r="BM2303" s="186" t="str">
        <f t="shared" si="2956"/>
        <v>BM$14</v>
      </c>
      <c r="BN2303" s="186" t="str">
        <f t="shared" si="2956"/>
        <v>BN$14</v>
      </c>
      <c r="BO2303" s="186" t="str">
        <f t="shared" si="2956"/>
        <v>BO$14</v>
      </c>
      <c r="BP2303" s="186" t="str">
        <f t="shared" si="2956"/>
        <v>BP$14</v>
      </c>
      <c r="BQ2303" s="186" t="str">
        <f t="shared" si="2956"/>
        <v>BQ$14</v>
      </c>
      <c r="BR2303" s="186" t="str">
        <f t="shared" si="2956"/>
        <v>BR$14</v>
      </c>
      <c r="BS2303" s="186" t="str">
        <f t="shared" si="2956"/>
        <v>BS$14</v>
      </c>
      <c r="BT2303" s="186" t="str">
        <f t="shared" si="2956"/>
        <v>BT$14</v>
      </c>
      <c r="BU2303" s="186" t="str">
        <f t="shared" si="2956"/>
        <v>BU$14</v>
      </c>
      <c r="BV2303" s="186" t="str">
        <f t="shared" si="2956"/>
        <v>BV$14</v>
      </c>
      <c r="BW2303" s="186" t="str">
        <f t="shared" si="2956"/>
        <v>BW$14</v>
      </c>
      <c r="BX2303" s="186" t="str">
        <f t="shared" si="2956"/>
        <v>BX$14</v>
      </c>
      <c r="BY2303" s="186" t="str">
        <f t="shared" si="2956"/>
        <v>BY$14</v>
      </c>
      <c r="BZ2303" s="186" t="str">
        <f t="shared" si="2956"/>
        <v>BZ$14</v>
      </c>
      <c r="CA2303" s="186" t="str">
        <f t="shared" si="2956"/>
        <v>CA$14</v>
      </c>
      <c r="CB2303" s="186" t="str">
        <f t="shared" si="2956"/>
        <v>CB$14</v>
      </c>
      <c r="CC2303" s="186" t="str">
        <f t="shared" si="2956"/>
        <v>CC$14</v>
      </c>
      <c r="CD2303" s="186" t="str">
        <f t="shared" si="2956"/>
        <v>CD$14</v>
      </c>
      <c r="CE2303" s="186" t="str">
        <f t="shared" ref="CE2303:CL2303" si="2957">CE$18</f>
        <v>CE$14</v>
      </c>
      <c r="CF2303" s="186" t="str">
        <f t="shared" si="2957"/>
        <v>CF$14</v>
      </c>
      <c r="CG2303" s="186" t="str">
        <f t="shared" si="2957"/>
        <v>CG$14</v>
      </c>
      <c r="CH2303" s="186" t="str">
        <f t="shared" si="2957"/>
        <v>CH$14</v>
      </c>
      <c r="CI2303" s="186" t="str">
        <f t="shared" si="2957"/>
        <v>CI$14</v>
      </c>
      <c r="CJ2303" s="186" t="str">
        <f t="shared" si="2957"/>
        <v>CJ$14</v>
      </c>
      <c r="CK2303" s="186" t="str">
        <f t="shared" si="2957"/>
        <v>CK$14</v>
      </c>
      <c r="CL2303" s="186" t="str">
        <f t="shared" si="2957"/>
        <v>CL$14</v>
      </c>
    </row>
    <row r="2304" spans="2:90" x14ac:dyDescent="0.4">
      <c r="B2304" s="171" t="s">
        <v>464</v>
      </c>
      <c r="E2304" s="8"/>
      <c r="H2304" s="196"/>
      <c r="I2304" s="197"/>
      <c r="J2304" s="197"/>
      <c r="K2304" s="198"/>
      <c r="L2304" s="198"/>
      <c r="M2304" s="198"/>
      <c r="N2304" s="198"/>
      <c r="O2304" s="198"/>
      <c r="P2304" s="198"/>
      <c r="R2304" s="198"/>
      <c r="S2304" s="186" t="str">
        <f t="shared" ref="S2304:AX2304" si="2958">S$19</f>
        <v>S$15</v>
      </c>
      <c r="T2304" s="186" t="str">
        <f t="shared" si="2958"/>
        <v>T$15</v>
      </c>
      <c r="U2304" s="186" t="str">
        <f t="shared" si="2958"/>
        <v>U$15</v>
      </c>
      <c r="V2304" s="186" t="str">
        <f t="shared" si="2958"/>
        <v>V$15</v>
      </c>
      <c r="W2304" s="186" t="str">
        <f t="shared" si="2958"/>
        <v>W$15</v>
      </c>
      <c r="X2304" s="186" t="str">
        <f t="shared" si="2958"/>
        <v>X$15</v>
      </c>
      <c r="Y2304" s="186" t="str">
        <f t="shared" si="2958"/>
        <v>Y$15</v>
      </c>
      <c r="Z2304" s="186" t="str">
        <f t="shared" si="2958"/>
        <v>Z$15</v>
      </c>
      <c r="AA2304" s="186" t="str">
        <f t="shared" si="2958"/>
        <v>AA$15</v>
      </c>
      <c r="AB2304" s="186" t="str">
        <f t="shared" si="2958"/>
        <v>AB$15</v>
      </c>
      <c r="AC2304" s="186" t="str">
        <f t="shared" si="2958"/>
        <v>AC$15</v>
      </c>
      <c r="AD2304" s="186" t="str">
        <f t="shared" si="2958"/>
        <v>AD$15</v>
      </c>
      <c r="AE2304" s="186" t="str">
        <f t="shared" si="2958"/>
        <v>AE$15</v>
      </c>
      <c r="AF2304" s="186" t="str">
        <f t="shared" si="2958"/>
        <v>AF$15</v>
      </c>
      <c r="AG2304" s="186" t="str">
        <f t="shared" si="2958"/>
        <v>AG$15</v>
      </c>
      <c r="AH2304" s="186" t="str">
        <f t="shared" si="2958"/>
        <v>AH$15</v>
      </c>
      <c r="AI2304" s="186" t="str">
        <f t="shared" si="2958"/>
        <v>AI$15</v>
      </c>
      <c r="AJ2304" s="186" t="str">
        <f t="shared" si="2958"/>
        <v>AJ$15</v>
      </c>
      <c r="AK2304" s="186" t="str">
        <f t="shared" si="2958"/>
        <v>AK$15</v>
      </c>
      <c r="AL2304" s="186" t="str">
        <f t="shared" si="2958"/>
        <v>AL$15</v>
      </c>
      <c r="AM2304" s="186" t="str">
        <f t="shared" si="2958"/>
        <v>AM$15</v>
      </c>
      <c r="AN2304" s="186" t="str">
        <f t="shared" si="2958"/>
        <v>AN$15</v>
      </c>
      <c r="AO2304" s="186" t="str">
        <f t="shared" si="2958"/>
        <v>AO$15</v>
      </c>
      <c r="AP2304" s="186" t="str">
        <f t="shared" si="2958"/>
        <v>AP$15</v>
      </c>
      <c r="AQ2304" s="186" t="str">
        <f t="shared" si="2958"/>
        <v>AQ$15</v>
      </c>
      <c r="AR2304" s="186" t="str">
        <f t="shared" si="2958"/>
        <v>AR$15</v>
      </c>
      <c r="AS2304" s="186" t="str">
        <f t="shared" si="2958"/>
        <v>AS$15</v>
      </c>
      <c r="AT2304" s="186" t="str">
        <f t="shared" si="2958"/>
        <v>AT$15</v>
      </c>
      <c r="AU2304" s="186" t="str">
        <f t="shared" si="2958"/>
        <v>AU$15</v>
      </c>
      <c r="AV2304" s="186" t="str">
        <f t="shared" si="2958"/>
        <v>AV$15</v>
      </c>
      <c r="AW2304" s="186" t="str">
        <f t="shared" si="2958"/>
        <v>AW$15</v>
      </c>
      <c r="AX2304" s="186" t="str">
        <f t="shared" si="2958"/>
        <v>AX$15</v>
      </c>
      <c r="AY2304" s="186" t="str">
        <f t="shared" ref="AY2304:CD2304" si="2959">AY$19</f>
        <v>AY$15</v>
      </c>
      <c r="AZ2304" s="186" t="str">
        <f t="shared" si="2959"/>
        <v>AZ$15</v>
      </c>
      <c r="BA2304" s="186" t="str">
        <f t="shared" si="2959"/>
        <v>BA$15</v>
      </c>
      <c r="BB2304" s="186" t="str">
        <f t="shared" si="2959"/>
        <v>BB$15</v>
      </c>
      <c r="BC2304" s="186" t="str">
        <f t="shared" si="2959"/>
        <v>BC$15</v>
      </c>
      <c r="BD2304" s="186" t="str">
        <f t="shared" si="2959"/>
        <v>BD$15</v>
      </c>
      <c r="BE2304" s="186" t="str">
        <f t="shared" si="2959"/>
        <v>BE$15</v>
      </c>
      <c r="BF2304" s="186" t="str">
        <f t="shared" si="2959"/>
        <v>BF$15</v>
      </c>
      <c r="BG2304" s="186" t="str">
        <f t="shared" si="2959"/>
        <v>BG$15</v>
      </c>
      <c r="BH2304" s="186" t="str">
        <f t="shared" si="2959"/>
        <v>BH$15</v>
      </c>
      <c r="BI2304" s="186" t="str">
        <f t="shared" si="2959"/>
        <v>BI$15</v>
      </c>
      <c r="BJ2304" s="186" t="str">
        <f t="shared" si="2959"/>
        <v>BJ$15</v>
      </c>
      <c r="BK2304" s="186" t="str">
        <f t="shared" si="2959"/>
        <v>BK$15</v>
      </c>
      <c r="BL2304" s="186" t="str">
        <f t="shared" si="2959"/>
        <v>BL$15</v>
      </c>
      <c r="BM2304" s="186" t="str">
        <f t="shared" si="2959"/>
        <v>BM$15</v>
      </c>
      <c r="BN2304" s="186" t="str">
        <f t="shared" si="2959"/>
        <v>BN$15</v>
      </c>
      <c r="BO2304" s="186" t="str">
        <f t="shared" si="2959"/>
        <v>BO$15</v>
      </c>
      <c r="BP2304" s="186" t="str">
        <f t="shared" si="2959"/>
        <v>BP$15</v>
      </c>
      <c r="BQ2304" s="186" t="str">
        <f t="shared" si="2959"/>
        <v>BQ$15</v>
      </c>
      <c r="BR2304" s="186" t="str">
        <f t="shared" si="2959"/>
        <v>BR$15</v>
      </c>
      <c r="BS2304" s="186" t="str">
        <f t="shared" si="2959"/>
        <v>BS$15</v>
      </c>
      <c r="BT2304" s="186" t="str">
        <f t="shared" si="2959"/>
        <v>BT$15</v>
      </c>
      <c r="BU2304" s="186" t="str">
        <f t="shared" si="2959"/>
        <v>BU$15</v>
      </c>
      <c r="BV2304" s="186" t="str">
        <f t="shared" si="2959"/>
        <v>BV$15</v>
      </c>
      <c r="BW2304" s="186" t="str">
        <f t="shared" si="2959"/>
        <v>BW$15</v>
      </c>
      <c r="BX2304" s="186" t="str">
        <f t="shared" si="2959"/>
        <v>BX$15</v>
      </c>
      <c r="BY2304" s="186" t="str">
        <f t="shared" si="2959"/>
        <v>BY$15</v>
      </c>
      <c r="BZ2304" s="186" t="str">
        <f t="shared" si="2959"/>
        <v>BZ$15</v>
      </c>
      <c r="CA2304" s="186" t="str">
        <f t="shared" si="2959"/>
        <v>CA$15</v>
      </c>
      <c r="CB2304" s="186" t="str">
        <f t="shared" si="2959"/>
        <v>CB$15</v>
      </c>
      <c r="CC2304" s="186" t="str">
        <f t="shared" si="2959"/>
        <v>CC$15</v>
      </c>
      <c r="CD2304" s="186" t="str">
        <f t="shared" si="2959"/>
        <v>CD$15</v>
      </c>
      <c r="CE2304" s="186" t="str">
        <f t="shared" ref="CE2304:CL2304" si="2960">CE$19</f>
        <v>CE$15</v>
      </c>
      <c r="CF2304" s="186" t="str">
        <f t="shared" si="2960"/>
        <v>CF$15</v>
      </c>
      <c r="CG2304" s="186" t="str">
        <f t="shared" si="2960"/>
        <v>CG$15</v>
      </c>
      <c r="CH2304" s="186" t="str">
        <f t="shared" si="2960"/>
        <v>CH$15</v>
      </c>
      <c r="CI2304" s="186" t="str">
        <f t="shared" si="2960"/>
        <v>CI$15</v>
      </c>
      <c r="CJ2304" s="186" t="str">
        <f t="shared" si="2960"/>
        <v>CJ$15</v>
      </c>
      <c r="CK2304" s="186" t="str">
        <f t="shared" si="2960"/>
        <v>CK$15</v>
      </c>
      <c r="CL2304" s="186" t="str">
        <f t="shared" si="2960"/>
        <v>CL$15</v>
      </c>
    </row>
    <row r="2305" spans="2:90" x14ac:dyDescent="0.4">
      <c r="B2305" s="139" t="s">
        <v>521</v>
      </c>
      <c r="C2305" s="306"/>
      <c r="D2305" s="305" t="s">
        <v>518</v>
      </c>
      <c r="E2305" s="305" t="str">
        <f t="shared" ref="E2305:E2337" si="2961">ROW()&amp;" "&amp;D2305</f>
        <v>2305 SPLIT-SV-VR</v>
      </c>
      <c r="F2305" t="s">
        <v>513</v>
      </c>
      <c r="G2305" s="306" t="s">
        <v>81</v>
      </c>
      <c r="H2305" s="138"/>
      <c r="I2305" s="140"/>
      <c r="J2305" s="140"/>
      <c r="K2305" s="138"/>
      <c r="L2305" s="138"/>
      <c r="M2305" s="138"/>
      <c r="N2305" s="138"/>
      <c r="O2305" s="138"/>
      <c r="P2305" s="138"/>
      <c r="R2305" s="139"/>
      <c r="S2305" s="164"/>
      <c r="T2305" s="164"/>
      <c r="U2305" s="164"/>
      <c r="V2305" s="164"/>
      <c r="W2305" s="164"/>
      <c r="X2305" s="164"/>
      <c r="Y2305" s="164"/>
      <c r="Z2305" s="164"/>
      <c r="AA2305" s="164"/>
      <c r="AB2305" s="164"/>
      <c r="AC2305" s="164"/>
      <c r="AD2305" s="164"/>
      <c r="AE2305" s="164"/>
      <c r="AF2305" s="164"/>
      <c r="AG2305" s="164"/>
      <c r="AH2305" s="164"/>
      <c r="AI2305" s="164"/>
      <c r="AJ2305" s="164"/>
      <c r="AK2305" s="164"/>
      <c r="AL2305" s="164"/>
      <c r="AM2305" s="164"/>
      <c r="AN2305" s="164"/>
      <c r="AO2305" s="164"/>
      <c r="AP2305" s="164"/>
      <c r="AQ2305" s="164"/>
      <c r="AR2305" s="164"/>
      <c r="AS2305" s="164"/>
      <c r="AT2305" s="164"/>
      <c r="AU2305" s="164"/>
      <c r="AV2305" s="164"/>
      <c r="AW2305" s="164"/>
      <c r="AX2305" s="164"/>
      <c r="AY2305" s="164"/>
      <c r="AZ2305" s="164"/>
      <c r="BA2305" s="164"/>
      <c r="BB2305" s="164"/>
      <c r="BC2305" s="164"/>
      <c r="BD2305" s="164"/>
      <c r="BE2305" s="164"/>
      <c r="BF2305" s="164"/>
      <c r="BG2305" s="164"/>
      <c r="BH2305" s="164"/>
      <c r="BI2305" s="164"/>
      <c r="BJ2305" s="164"/>
      <c r="BK2305" s="164"/>
      <c r="BL2305" s="164"/>
      <c r="BM2305" s="164"/>
      <c r="BN2305" s="164"/>
      <c r="BO2305" s="164"/>
      <c r="BP2305" s="164"/>
      <c r="BQ2305" s="164"/>
      <c r="BR2305" s="164"/>
      <c r="BS2305" s="164"/>
      <c r="BT2305" s="164"/>
      <c r="BU2305" s="164"/>
      <c r="BV2305" s="164"/>
      <c r="BW2305" s="164"/>
      <c r="BX2305" s="164"/>
      <c r="BY2305" s="164"/>
      <c r="BZ2305" s="164"/>
      <c r="CA2305" s="164"/>
      <c r="CB2305" s="164"/>
      <c r="CC2305" s="164"/>
      <c r="CD2305" s="164"/>
      <c r="CE2305" s="164"/>
      <c r="CF2305" s="164"/>
      <c r="CG2305" s="164"/>
      <c r="CH2305" s="164"/>
      <c r="CI2305" s="164"/>
      <c r="CJ2305" s="164"/>
      <c r="CK2305" s="164"/>
      <c r="CL2305" s="164"/>
    </row>
    <row r="2306" spans="2:90" x14ac:dyDescent="0.4">
      <c r="B2306" s="95" t="str">
        <f>B2300</f>
        <v>Primary volume driver</v>
      </c>
      <c r="C2306" s="307"/>
      <c r="D2306" s="305" t="s">
        <v>518</v>
      </c>
      <c r="E2306" s="305" t="str">
        <f t="shared" si="2961"/>
        <v>2306 SPLIT-SV-VR</v>
      </c>
      <c r="G2306" s="307" t="s">
        <v>332</v>
      </c>
      <c r="H2306" s="306" t="s">
        <v>689</v>
      </c>
      <c r="I2306" s="60"/>
      <c r="J2306" s="60"/>
      <c r="K2306" s="12"/>
      <c r="L2306" s="12"/>
      <c r="M2306" s="12"/>
      <c r="N2306" s="12"/>
      <c r="O2306" s="12"/>
      <c r="P2306" s="12"/>
      <c r="R2306" s="13"/>
      <c r="S2306" s="76"/>
      <c r="T2306" s="76"/>
      <c r="U2306" s="76"/>
      <c r="V2306" s="76"/>
      <c r="W2306" s="76"/>
      <c r="X2306" s="76"/>
      <c r="Y2306" s="76"/>
      <c r="Z2306" s="76"/>
      <c r="AA2306" s="76"/>
      <c r="AB2306" s="76"/>
      <c r="AC2306" s="76"/>
      <c r="AD2306" s="76"/>
      <c r="AE2306" s="76"/>
      <c r="AF2306" s="76"/>
      <c r="AG2306" s="76"/>
      <c r="AH2306" s="76"/>
      <c r="AI2306" s="76"/>
      <c r="AJ2306" s="76"/>
      <c r="AK2306" s="76"/>
      <c r="AL2306" s="76"/>
      <c r="AM2306" s="76"/>
      <c r="AN2306" s="76"/>
      <c r="AO2306" s="76"/>
      <c r="AP2306" s="76"/>
      <c r="AQ2306" s="76"/>
      <c r="AR2306" s="76"/>
      <c r="AS2306" s="76"/>
      <c r="AT2306" s="76"/>
      <c r="AU2306" s="76"/>
      <c r="AV2306" s="76"/>
      <c r="AW2306" s="76"/>
      <c r="AX2306" s="76"/>
      <c r="AY2306" s="76"/>
      <c r="AZ2306" s="76"/>
      <c r="BA2306" s="76"/>
      <c r="BB2306" s="76"/>
      <c r="BC2306" s="76"/>
      <c r="BD2306" s="76"/>
      <c r="BE2306" s="76"/>
      <c r="BF2306" s="76"/>
      <c r="BG2306" s="76"/>
      <c r="BH2306" s="76"/>
      <c r="BI2306" s="76"/>
      <c r="BJ2306" s="76"/>
      <c r="BK2306" s="76"/>
      <c r="BL2306" s="76"/>
      <c r="BM2306" s="76"/>
      <c r="BN2306" s="76"/>
      <c r="BO2306" s="76"/>
      <c r="BP2306" s="76"/>
      <c r="BQ2306" s="76"/>
      <c r="BR2306" s="76"/>
      <c r="BS2306" s="76"/>
      <c r="BT2306" s="76"/>
      <c r="BU2306" s="76"/>
      <c r="BV2306" s="76"/>
      <c r="BW2306" s="76"/>
      <c r="BX2306" s="76"/>
      <c r="BY2306" s="76"/>
      <c r="BZ2306" s="76"/>
      <c r="CA2306" s="76"/>
      <c r="CB2306" s="76"/>
      <c r="CC2306" s="76"/>
      <c r="CD2306" s="76"/>
      <c r="CE2306" s="76"/>
      <c r="CF2306" s="76"/>
      <c r="CG2306" s="76"/>
      <c r="CH2306" s="76"/>
      <c r="CI2306" s="76"/>
      <c r="CJ2306" s="76"/>
      <c r="CK2306" s="76"/>
      <c r="CL2306" s="76"/>
    </row>
    <row r="2307" spans="2:90" x14ac:dyDescent="0.4">
      <c r="B2307" s="95"/>
      <c r="C2307" s="307"/>
      <c r="D2307" s="305" t="s">
        <v>518</v>
      </c>
      <c r="E2307" s="305" t="str">
        <f t="shared" ref="E2307:E2323" si="2962">ROW()&amp;" "&amp;D2307</f>
        <v>2307 SPLIT-SV-VR</v>
      </c>
      <c r="G2307" s="307"/>
      <c r="H2307" s="12"/>
      <c r="I2307" s="60"/>
      <c r="J2307" s="60"/>
      <c r="K2307" s="12"/>
      <c r="L2307" s="12"/>
      <c r="M2307" s="12"/>
      <c r="N2307" s="12"/>
      <c r="O2307" s="12"/>
      <c r="P2307" s="12"/>
      <c r="R2307" s="13"/>
      <c r="S2307" s="76"/>
      <c r="T2307" s="76"/>
      <c r="U2307" s="76"/>
      <c r="V2307" s="76"/>
      <c r="W2307" s="76"/>
      <c r="X2307" s="76"/>
      <c r="Y2307" s="76"/>
      <c r="Z2307" s="76"/>
      <c r="AA2307" s="76"/>
      <c r="AB2307" s="76"/>
      <c r="AC2307" s="76"/>
      <c r="AD2307" s="76"/>
      <c r="AE2307" s="76"/>
      <c r="AF2307" s="76"/>
      <c r="AG2307" s="76"/>
      <c r="AH2307" s="76"/>
      <c r="AI2307" s="76"/>
      <c r="AJ2307" s="76"/>
      <c r="AK2307" s="76"/>
      <c r="AL2307" s="76"/>
      <c r="AM2307" s="76"/>
      <c r="AN2307" s="76"/>
      <c r="AO2307" s="76"/>
      <c r="AP2307" s="76"/>
      <c r="AQ2307" s="76"/>
      <c r="AR2307" s="76"/>
      <c r="AS2307" s="76"/>
      <c r="AT2307" s="76"/>
      <c r="AU2307" s="76"/>
      <c r="AV2307" s="76"/>
      <c r="AW2307" s="76"/>
      <c r="AX2307" s="76"/>
      <c r="AY2307" s="76"/>
      <c r="AZ2307" s="76"/>
      <c r="BA2307" s="76"/>
      <c r="BB2307" s="76"/>
      <c r="BC2307" s="76"/>
      <c r="BD2307" s="76"/>
      <c r="BE2307" s="76"/>
      <c r="BF2307" s="76"/>
      <c r="BG2307" s="76"/>
      <c r="BH2307" s="76"/>
      <c r="BI2307" s="76"/>
      <c r="BJ2307" s="76"/>
      <c r="BK2307" s="76"/>
      <c r="BL2307" s="76"/>
      <c r="BM2307" s="76"/>
      <c r="BN2307" s="76"/>
      <c r="BO2307" s="76"/>
      <c r="BP2307" s="76"/>
      <c r="BQ2307" s="76"/>
      <c r="BR2307" s="76"/>
      <c r="BS2307" s="76"/>
      <c r="BT2307" s="76"/>
      <c r="BU2307" s="76"/>
      <c r="BV2307" s="76"/>
      <c r="BW2307" s="76"/>
      <c r="BX2307" s="76"/>
      <c r="BY2307" s="76"/>
      <c r="BZ2307" s="76"/>
      <c r="CA2307" s="76"/>
      <c r="CB2307" s="76"/>
      <c r="CC2307" s="76"/>
      <c r="CD2307" s="76"/>
      <c r="CE2307" s="76"/>
      <c r="CF2307" s="76"/>
      <c r="CG2307" s="76"/>
      <c r="CH2307" s="76"/>
      <c r="CI2307" s="76"/>
      <c r="CJ2307" s="76"/>
      <c r="CK2307" s="76"/>
      <c r="CL2307" s="76"/>
    </row>
    <row r="2308" spans="2:90" x14ac:dyDescent="0.4">
      <c r="B2308" s="95" t="str">
        <f>"% of "&amp;B2306&amp;" by product:"</f>
        <v>% of Primary volume driver by product:</v>
      </c>
      <c r="C2308" s="307"/>
      <c r="D2308" s="305" t="s">
        <v>518</v>
      </c>
      <c r="E2308" s="305" t="str">
        <f t="shared" si="2962"/>
        <v>2308 SPLIT-SV-VR</v>
      </c>
      <c r="G2308" s="307"/>
      <c r="H2308" s="12"/>
      <c r="I2308" s="60"/>
      <c r="J2308" s="60"/>
      <c r="K2308" s="12"/>
      <c r="L2308" s="12"/>
      <c r="M2308" s="12"/>
      <c r="N2308" s="12"/>
      <c r="O2308" s="12"/>
      <c r="P2308" s="12"/>
      <c r="R2308" s="13"/>
      <c r="S2308" s="76"/>
      <c r="T2308" s="76"/>
      <c r="U2308" s="76"/>
      <c r="V2308" s="76"/>
      <c r="W2308" s="76"/>
      <c r="X2308" s="76"/>
      <c r="Y2308" s="76"/>
      <c r="Z2308" s="76"/>
      <c r="AA2308" s="76"/>
      <c r="AB2308" s="76"/>
      <c r="AC2308" s="76"/>
      <c r="AD2308" s="76"/>
      <c r="AE2308" s="76"/>
      <c r="AF2308" s="76"/>
      <c r="AG2308" s="76"/>
      <c r="AH2308" s="76"/>
      <c r="AI2308" s="76"/>
      <c r="AJ2308" s="76"/>
      <c r="AK2308" s="76"/>
      <c r="AL2308" s="76"/>
      <c r="AM2308" s="76"/>
      <c r="AN2308" s="76"/>
      <c r="AO2308" s="76"/>
      <c r="AP2308" s="76"/>
      <c r="AQ2308" s="76"/>
      <c r="AR2308" s="76"/>
      <c r="AS2308" s="76"/>
      <c r="AT2308" s="76"/>
      <c r="AU2308" s="76"/>
      <c r="AV2308" s="76"/>
      <c r="AW2308" s="76"/>
      <c r="AX2308" s="76"/>
      <c r="AY2308" s="76"/>
      <c r="AZ2308" s="76"/>
      <c r="BA2308" s="76"/>
      <c r="BB2308" s="76"/>
      <c r="BC2308" s="76"/>
      <c r="BD2308" s="76"/>
      <c r="BE2308" s="76"/>
      <c r="BF2308" s="76"/>
      <c r="BG2308" s="76"/>
      <c r="BH2308" s="76"/>
      <c r="BI2308" s="76"/>
      <c r="BJ2308" s="76"/>
      <c r="BK2308" s="76"/>
      <c r="BL2308" s="76"/>
      <c r="BM2308" s="76"/>
      <c r="BN2308" s="76"/>
      <c r="BO2308" s="76"/>
      <c r="BP2308" s="76"/>
      <c r="BQ2308" s="76"/>
      <c r="BR2308" s="76"/>
      <c r="BS2308" s="76"/>
      <c r="BT2308" s="76"/>
      <c r="BU2308" s="76"/>
      <c r="BV2308" s="76"/>
      <c r="BW2308" s="76"/>
      <c r="BX2308" s="76"/>
      <c r="BY2308" s="76"/>
      <c r="BZ2308" s="76"/>
      <c r="CA2308" s="76"/>
      <c r="CB2308" s="76"/>
      <c r="CC2308" s="76"/>
      <c r="CD2308" s="76"/>
      <c r="CE2308" s="76"/>
      <c r="CF2308" s="76"/>
      <c r="CG2308" s="76"/>
      <c r="CH2308" s="76"/>
      <c r="CI2308" s="76"/>
      <c r="CJ2308" s="76"/>
      <c r="CK2308" s="76"/>
      <c r="CL2308" s="76"/>
    </row>
    <row r="2309" spans="2:90" x14ac:dyDescent="0.4">
      <c r="B2309" s="236" t="s">
        <v>519</v>
      </c>
      <c r="C2309" s="307"/>
      <c r="D2309" s="305" t="s">
        <v>518</v>
      </c>
      <c r="E2309" s="305" t="str">
        <f t="shared" si="2962"/>
        <v>2309 SPLIT-SV-VR</v>
      </c>
      <c r="G2309" s="307"/>
      <c r="H2309" s="12"/>
      <c r="I2309" s="60"/>
      <c r="J2309" s="60"/>
      <c r="K2309" s="21">
        <v>0.5</v>
      </c>
      <c r="L2309" s="21">
        <v>0.5</v>
      </c>
      <c r="M2309" s="21">
        <v>0.5</v>
      </c>
      <c r="N2309" s="21">
        <v>0.5</v>
      </c>
      <c r="O2309" s="21">
        <v>0.5</v>
      </c>
      <c r="P2309" s="21">
        <v>0.5</v>
      </c>
      <c r="R2309" s="67"/>
      <c r="S2309" s="146" cm="1">
        <f t="array" ref="S2309">INDEX($K:$P,ROW(),MATCH(S$3,$K$2:$P$2,0))</f>
        <v>0.5</v>
      </c>
      <c r="T2309" s="146" cm="1">
        <f t="array" ref="T2309">INDEX($K:$P,ROW(),MATCH(T$3,$K$2:$P$2,0))</f>
        <v>0.5</v>
      </c>
      <c r="U2309" s="146" cm="1">
        <f t="array" ref="U2309">INDEX($K:$P,ROW(),MATCH(U$3,$K$2:$P$2,0))</f>
        <v>0.5</v>
      </c>
      <c r="V2309" s="146" cm="1">
        <f t="array" ref="V2309">INDEX($K:$P,ROW(),MATCH(V$3,$K$2:$P$2,0))</f>
        <v>0.5</v>
      </c>
      <c r="W2309" s="146" cm="1">
        <f t="array" ref="W2309">INDEX($K:$P,ROW(),MATCH(W$3,$K$2:$P$2,0))</f>
        <v>0.5</v>
      </c>
      <c r="X2309" s="146" cm="1">
        <f t="array" ref="X2309">INDEX($K:$P,ROW(),MATCH(X$3,$K$2:$P$2,0))</f>
        <v>0.5</v>
      </c>
      <c r="Y2309" s="146" cm="1">
        <f t="array" ref="Y2309">INDEX($K:$P,ROW(),MATCH(Y$3,$K$2:$P$2,0))</f>
        <v>0.5</v>
      </c>
      <c r="Z2309" s="146" cm="1">
        <f t="array" ref="Z2309">INDEX($K:$P,ROW(),MATCH(Z$3,$K$2:$P$2,0))</f>
        <v>0.5</v>
      </c>
      <c r="AA2309" s="146" cm="1">
        <f t="array" ref="AA2309">INDEX($K:$P,ROW(),MATCH(AA$3,$K$2:$P$2,0))</f>
        <v>0.5</v>
      </c>
      <c r="AB2309" s="146" cm="1">
        <f t="array" ref="AB2309">INDEX($K:$P,ROW(),MATCH(AB$3,$K$2:$P$2,0))</f>
        <v>0.5</v>
      </c>
      <c r="AC2309" s="146" cm="1">
        <f t="array" ref="AC2309">INDEX($K:$P,ROW(),MATCH(AC$3,$K$2:$P$2,0))</f>
        <v>0.5</v>
      </c>
      <c r="AD2309" s="146" cm="1">
        <f t="array" ref="AD2309">INDEX($K:$P,ROW(),MATCH(AD$3,$K$2:$P$2,0))</f>
        <v>0.5</v>
      </c>
      <c r="AE2309" s="146" cm="1">
        <f t="array" ref="AE2309">INDEX($K:$P,ROW(),MATCH(AE$3,$K$2:$P$2,0))</f>
        <v>0.5</v>
      </c>
      <c r="AF2309" s="146" cm="1">
        <f t="array" ref="AF2309">INDEX($K:$P,ROW(),MATCH(AF$3,$K$2:$P$2,0))</f>
        <v>0.5</v>
      </c>
      <c r="AG2309" s="146" cm="1">
        <f t="array" ref="AG2309">INDEX($K:$P,ROW(),MATCH(AG$3,$K$2:$P$2,0))</f>
        <v>0.5</v>
      </c>
      <c r="AH2309" s="146" cm="1">
        <f t="array" ref="AH2309">INDEX($K:$P,ROW(),MATCH(AH$3,$K$2:$P$2,0))</f>
        <v>0.5</v>
      </c>
      <c r="AI2309" s="146" cm="1">
        <f t="array" ref="AI2309">INDEX($K:$P,ROW(),MATCH(AI$3,$K$2:$P$2,0))</f>
        <v>0.5</v>
      </c>
      <c r="AJ2309" s="146" cm="1">
        <f t="array" ref="AJ2309">INDEX($K:$P,ROW(),MATCH(AJ$3,$K$2:$P$2,0))</f>
        <v>0.5</v>
      </c>
      <c r="AK2309" s="146" cm="1">
        <f t="array" ref="AK2309">INDEX($K:$P,ROW(),MATCH(AK$3,$K$2:$P$2,0))</f>
        <v>0.5</v>
      </c>
      <c r="AL2309" s="146" cm="1">
        <f t="array" ref="AL2309">INDEX($K:$P,ROW(),MATCH(AL$3,$K$2:$P$2,0))</f>
        <v>0.5</v>
      </c>
      <c r="AM2309" s="146" cm="1">
        <f t="array" ref="AM2309">INDEX($K:$P,ROW(),MATCH(AM$3,$K$2:$P$2,0))</f>
        <v>0.5</v>
      </c>
      <c r="AN2309" s="146" cm="1">
        <f t="array" ref="AN2309">INDEX($K:$P,ROW(),MATCH(AN$3,$K$2:$P$2,0))</f>
        <v>0.5</v>
      </c>
      <c r="AO2309" s="146" cm="1">
        <f t="array" ref="AO2309">INDEX($K:$P,ROW(),MATCH(AO$3,$K$2:$P$2,0))</f>
        <v>0.5</v>
      </c>
      <c r="AP2309" s="146" cm="1">
        <f t="array" ref="AP2309">INDEX($K:$P,ROW(),MATCH(AP$3,$K$2:$P$2,0))</f>
        <v>0.5</v>
      </c>
      <c r="AQ2309" s="146" cm="1">
        <f t="array" ref="AQ2309">INDEX($K:$P,ROW(),MATCH(AQ$3,$K$2:$P$2,0))</f>
        <v>0.5</v>
      </c>
      <c r="AR2309" s="146" cm="1">
        <f t="array" ref="AR2309">INDEX($K:$P,ROW(),MATCH(AR$3,$K$2:$P$2,0))</f>
        <v>0.5</v>
      </c>
      <c r="AS2309" s="146" cm="1">
        <f t="array" ref="AS2309">INDEX($K:$P,ROW(),MATCH(AS$3,$K$2:$P$2,0))</f>
        <v>0.5</v>
      </c>
      <c r="AT2309" s="146" cm="1">
        <f t="array" ref="AT2309">INDEX($K:$P,ROW(),MATCH(AT$3,$K$2:$P$2,0))</f>
        <v>0.5</v>
      </c>
      <c r="AU2309" s="146" cm="1">
        <f t="array" ref="AU2309">INDEX($K:$P,ROW(),MATCH(AU$3,$K$2:$P$2,0))</f>
        <v>0.5</v>
      </c>
      <c r="AV2309" s="146" cm="1">
        <f t="array" ref="AV2309">INDEX($K:$P,ROW(),MATCH(AV$3,$K$2:$P$2,0))</f>
        <v>0.5</v>
      </c>
      <c r="AW2309" s="146" cm="1">
        <f t="array" ref="AW2309">INDEX($K:$P,ROW(),MATCH(AW$3,$K$2:$P$2,0))</f>
        <v>0.5</v>
      </c>
      <c r="AX2309" s="146" cm="1">
        <f t="array" ref="AX2309">INDEX($K:$P,ROW(),MATCH(AX$3,$K$2:$P$2,0))</f>
        <v>0.5</v>
      </c>
      <c r="AY2309" s="146" cm="1">
        <f t="array" ref="AY2309">INDEX($K:$P,ROW(),MATCH(AY$3,$K$2:$P$2,0))</f>
        <v>0.5</v>
      </c>
      <c r="AZ2309" s="146" cm="1">
        <f t="array" ref="AZ2309">INDEX($K:$P,ROW(),MATCH(AZ$3,$K$2:$P$2,0))</f>
        <v>0.5</v>
      </c>
      <c r="BA2309" s="146" cm="1">
        <f t="array" ref="BA2309">INDEX($K:$P,ROW(),MATCH(BA$3,$K$2:$P$2,0))</f>
        <v>0.5</v>
      </c>
      <c r="BB2309" s="146" cm="1">
        <f t="array" ref="BB2309">INDEX($K:$P,ROW(),MATCH(BB$3,$K$2:$P$2,0))</f>
        <v>0.5</v>
      </c>
      <c r="BC2309" s="146" cm="1">
        <f t="array" ref="BC2309">INDEX($K:$P,ROW(),MATCH(BC$3,$K$2:$P$2,0))</f>
        <v>0.5</v>
      </c>
      <c r="BD2309" s="146" cm="1">
        <f t="array" ref="BD2309">INDEX($K:$P,ROW(),MATCH(BD$3,$K$2:$P$2,0))</f>
        <v>0.5</v>
      </c>
      <c r="BE2309" s="146" cm="1">
        <f t="array" ref="BE2309">INDEX($K:$P,ROW(),MATCH(BE$3,$K$2:$P$2,0))</f>
        <v>0.5</v>
      </c>
      <c r="BF2309" s="146" cm="1">
        <f t="array" ref="BF2309">INDEX($K:$P,ROW(),MATCH(BF$3,$K$2:$P$2,0))</f>
        <v>0.5</v>
      </c>
      <c r="BG2309" s="146" cm="1">
        <f t="array" ref="BG2309">INDEX($K:$P,ROW(),MATCH(BG$3,$K$2:$P$2,0))</f>
        <v>0.5</v>
      </c>
      <c r="BH2309" s="146" cm="1">
        <f t="array" ref="BH2309">INDEX($K:$P,ROW(),MATCH(BH$3,$K$2:$P$2,0))</f>
        <v>0.5</v>
      </c>
      <c r="BI2309" s="146" cm="1">
        <f t="array" ref="BI2309">INDEX($K:$P,ROW(),MATCH(BI$3,$K$2:$P$2,0))</f>
        <v>0.5</v>
      </c>
      <c r="BJ2309" s="146" cm="1">
        <f t="array" ref="BJ2309">INDEX($K:$P,ROW(),MATCH(BJ$3,$K$2:$P$2,0))</f>
        <v>0.5</v>
      </c>
      <c r="BK2309" s="146" cm="1">
        <f t="array" ref="BK2309">INDEX($K:$P,ROW(),MATCH(BK$3,$K$2:$P$2,0))</f>
        <v>0.5</v>
      </c>
      <c r="BL2309" s="146" cm="1">
        <f t="array" ref="BL2309">INDEX($K:$P,ROW(),MATCH(BL$3,$K$2:$P$2,0))</f>
        <v>0.5</v>
      </c>
      <c r="BM2309" s="146" cm="1">
        <f t="array" ref="BM2309">INDEX($K:$P,ROW(),MATCH(BM$3,$K$2:$P$2,0))</f>
        <v>0.5</v>
      </c>
      <c r="BN2309" s="146" cm="1">
        <f t="array" ref="BN2309">INDEX($K:$P,ROW(),MATCH(BN$3,$K$2:$P$2,0))</f>
        <v>0.5</v>
      </c>
      <c r="BO2309" s="146" cm="1">
        <f t="array" ref="BO2309">INDEX($K:$P,ROW(),MATCH(BO$3,$K$2:$P$2,0))</f>
        <v>0.5</v>
      </c>
      <c r="BP2309" s="146" cm="1">
        <f t="array" ref="BP2309">INDEX($K:$P,ROW(),MATCH(BP$3,$K$2:$P$2,0))</f>
        <v>0.5</v>
      </c>
      <c r="BQ2309" s="146" cm="1">
        <f t="array" ref="BQ2309">INDEX($K:$P,ROW(),MATCH(BQ$3,$K$2:$P$2,0))</f>
        <v>0.5</v>
      </c>
      <c r="BR2309" s="146" cm="1">
        <f t="array" ref="BR2309">INDEX($K:$P,ROW(),MATCH(BR$3,$K$2:$P$2,0))</f>
        <v>0.5</v>
      </c>
      <c r="BS2309" s="146" cm="1">
        <f t="array" ref="BS2309">INDEX($K:$P,ROW(),MATCH(BS$3,$K$2:$P$2,0))</f>
        <v>0.5</v>
      </c>
      <c r="BT2309" s="146" cm="1">
        <f t="array" ref="BT2309">INDEX($K:$P,ROW(),MATCH(BT$3,$K$2:$P$2,0))</f>
        <v>0.5</v>
      </c>
      <c r="BU2309" s="146" cm="1">
        <f t="array" ref="BU2309">INDEX($K:$P,ROW(),MATCH(BU$3,$K$2:$P$2,0))</f>
        <v>0.5</v>
      </c>
      <c r="BV2309" s="146" cm="1">
        <f t="array" ref="BV2309">INDEX($K:$P,ROW(),MATCH(BV$3,$K$2:$P$2,0))</f>
        <v>0.5</v>
      </c>
      <c r="BW2309" s="146" cm="1">
        <f t="array" ref="BW2309">INDEX($K:$P,ROW(),MATCH(BW$3,$K$2:$P$2,0))</f>
        <v>0.5</v>
      </c>
      <c r="BX2309" s="146" cm="1">
        <f t="array" ref="BX2309">INDEX($K:$P,ROW(),MATCH(BX$3,$K$2:$P$2,0))</f>
        <v>0.5</v>
      </c>
      <c r="BY2309" s="146" cm="1">
        <f t="array" ref="BY2309">INDEX($K:$P,ROW(),MATCH(BY$3,$K$2:$P$2,0))</f>
        <v>0.5</v>
      </c>
      <c r="BZ2309" s="146" cm="1">
        <f t="array" ref="BZ2309">INDEX($K:$P,ROW(),MATCH(BZ$3,$K$2:$P$2,0))</f>
        <v>0.5</v>
      </c>
      <c r="CA2309" s="146" cm="1">
        <f t="array" ref="CA2309">INDEX($K:$P,ROW(),MATCH(CA$3,$K$2:$P$2,0))</f>
        <v>0.5</v>
      </c>
      <c r="CB2309" s="146" cm="1">
        <f t="array" ref="CB2309">INDEX($K:$P,ROW(),MATCH(CB$3,$K$2:$P$2,0))</f>
        <v>0.5</v>
      </c>
      <c r="CC2309" s="146" cm="1">
        <f t="array" ref="CC2309">INDEX($K:$P,ROW(),MATCH(CC$3,$K$2:$P$2,0))</f>
        <v>0.5</v>
      </c>
      <c r="CD2309" s="146" cm="1">
        <f t="array" ref="CD2309">INDEX($K:$P,ROW(),MATCH(CD$3,$K$2:$P$2,0))</f>
        <v>0.5</v>
      </c>
      <c r="CE2309" s="146" cm="1">
        <f t="array" ref="CE2309">INDEX($K:$P,ROW(),MATCH(CE$3,$K$2:$P$2,0))</f>
        <v>0.5</v>
      </c>
      <c r="CF2309" s="146" cm="1">
        <f t="array" ref="CF2309">INDEX($K:$P,ROW(),MATCH(CF$3,$K$2:$P$2,0))</f>
        <v>0.5</v>
      </c>
      <c r="CG2309" s="146" cm="1">
        <f t="array" ref="CG2309">INDEX($K:$P,ROW(),MATCH(CG$3,$K$2:$P$2,0))</f>
        <v>0.5</v>
      </c>
      <c r="CH2309" s="146" cm="1">
        <f t="array" ref="CH2309">INDEX($K:$P,ROW(),MATCH(CH$3,$K$2:$P$2,0))</f>
        <v>0.5</v>
      </c>
      <c r="CI2309" s="146" cm="1">
        <f t="array" ref="CI2309">INDEX($K:$P,ROW(),MATCH(CI$3,$K$2:$P$2,0))</f>
        <v>0.5</v>
      </c>
      <c r="CJ2309" s="146" cm="1">
        <f t="array" ref="CJ2309">INDEX($K:$P,ROW(),MATCH(CJ$3,$K$2:$P$2,0))</f>
        <v>0.5</v>
      </c>
      <c r="CK2309" s="146" cm="1">
        <f t="array" ref="CK2309">INDEX($K:$P,ROW(),MATCH(CK$3,$K$2:$P$2,0))</f>
        <v>0.5</v>
      </c>
      <c r="CL2309" s="146" cm="1">
        <f t="array" ref="CL2309">INDEX($K:$P,ROW(),MATCH(CL$3,$K$2:$P$2,0))</f>
        <v>0.5</v>
      </c>
    </row>
    <row r="2310" spans="2:90" x14ac:dyDescent="0.4">
      <c r="B2310" s="236" t="s">
        <v>520</v>
      </c>
      <c r="C2310" s="307"/>
      <c r="D2310" s="305" t="s">
        <v>518</v>
      </c>
      <c r="E2310" s="305" t="str">
        <f t="shared" si="2962"/>
        <v>2310 SPLIT-SV-VR</v>
      </c>
      <c r="G2310" s="307"/>
      <c r="H2310" s="12"/>
      <c r="I2310" s="60"/>
      <c r="J2310" s="60"/>
      <c r="K2310" s="21">
        <f>1-K2309</f>
        <v>0.5</v>
      </c>
      <c r="L2310" s="21">
        <f t="shared" ref="L2310:P2310" si="2963">1-L2309</f>
        <v>0.5</v>
      </c>
      <c r="M2310" s="21">
        <f t="shared" si="2963"/>
        <v>0.5</v>
      </c>
      <c r="N2310" s="21">
        <f t="shared" si="2963"/>
        <v>0.5</v>
      </c>
      <c r="O2310" s="21">
        <f t="shared" si="2963"/>
        <v>0.5</v>
      </c>
      <c r="P2310" s="21">
        <f t="shared" si="2963"/>
        <v>0.5</v>
      </c>
      <c r="R2310" s="67"/>
      <c r="S2310" s="146" cm="1">
        <f t="array" ref="S2310">INDEX($K:$P,ROW(),MATCH(S$3,$K$2:$P$2,0))</f>
        <v>0.5</v>
      </c>
      <c r="T2310" s="146" cm="1">
        <f t="array" ref="T2310">INDEX($K:$P,ROW(),MATCH(T$3,$K$2:$P$2,0))</f>
        <v>0.5</v>
      </c>
      <c r="U2310" s="146" cm="1">
        <f t="array" ref="U2310">INDEX($K:$P,ROW(),MATCH(U$3,$K$2:$P$2,0))</f>
        <v>0.5</v>
      </c>
      <c r="V2310" s="146" cm="1">
        <f t="array" ref="V2310">INDEX($K:$P,ROW(),MATCH(V$3,$K$2:$P$2,0))</f>
        <v>0.5</v>
      </c>
      <c r="W2310" s="146" cm="1">
        <f t="array" ref="W2310">INDEX($K:$P,ROW(),MATCH(W$3,$K$2:$P$2,0))</f>
        <v>0.5</v>
      </c>
      <c r="X2310" s="146" cm="1">
        <f t="array" ref="X2310">INDEX($K:$P,ROW(),MATCH(X$3,$K$2:$P$2,0))</f>
        <v>0.5</v>
      </c>
      <c r="Y2310" s="146" cm="1">
        <f t="array" ref="Y2310">INDEX($K:$P,ROW(),MATCH(Y$3,$K$2:$P$2,0))</f>
        <v>0.5</v>
      </c>
      <c r="Z2310" s="146" cm="1">
        <f t="array" ref="Z2310">INDEX($K:$P,ROW(),MATCH(Z$3,$K$2:$P$2,0))</f>
        <v>0.5</v>
      </c>
      <c r="AA2310" s="146" cm="1">
        <f t="array" ref="AA2310">INDEX($K:$P,ROW(),MATCH(AA$3,$K$2:$P$2,0))</f>
        <v>0.5</v>
      </c>
      <c r="AB2310" s="146" cm="1">
        <f t="array" ref="AB2310">INDEX($K:$P,ROW(),MATCH(AB$3,$K$2:$P$2,0))</f>
        <v>0.5</v>
      </c>
      <c r="AC2310" s="146" cm="1">
        <f t="array" ref="AC2310">INDEX($K:$P,ROW(),MATCH(AC$3,$K$2:$P$2,0))</f>
        <v>0.5</v>
      </c>
      <c r="AD2310" s="146" cm="1">
        <f t="array" ref="AD2310">INDEX($K:$P,ROW(),MATCH(AD$3,$K$2:$P$2,0))</f>
        <v>0.5</v>
      </c>
      <c r="AE2310" s="146" cm="1">
        <f t="array" ref="AE2310">INDEX($K:$P,ROW(),MATCH(AE$3,$K$2:$P$2,0))</f>
        <v>0.5</v>
      </c>
      <c r="AF2310" s="146" cm="1">
        <f t="array" ref="AF2310">INDEX($K:$P,ROW(),MATCH(AF$3,$K$2:$P$2,0))</f>
        <v>0.5</v>
      </c>
      <c r="AG2310" s="146" cm="1">
        <f t="array" ref="AG2310">INDEX($K:$P,ROW(),MATCH(AG$3,$K$2:$P$2,0))</f>
        <v>0.5</v>
      </c>
      <c r="AH2310" s="146" cm="1">
        <f t="array" ref="AH2310">INDEX($K:$P,ROW(),MATCH(AH$3,$K$2:$P$2,0))</f>
        <v>0.5</v>
      </c>
      <c r="AI2310" s="146" cm="1">
        <f t="array" ref="AI2310">INDEX($K:$P,ROW(),MATCH(AI$3,$K$2:$P$2,0))</f>
        <v>0.5</v>
      </c>
      <c r="AJ2310" s="146" cm="1">
        <f t="array" ref="AJ2310">INDEX($K:$P,ROW(),MATCH(AJ$3,$K$2:$P$2,0))</f>
        <v>0.5</v>
      </c>
      <c r="AK2310" s="146" cm="1">
        <f t="array" ref="AK2310">INDEX($K:$P,ROW(),MATCH(AK$3,$K$2:$P$2,0))</f>
        <v>0.5</v>
      </c>
      <c r="AL2310" s="146" cm="1">
        <f t="array" ref="AL2310">INDEX($K:$P,ROW(),MATCH(AL$3,$K$2:$P$2,0))</f>
        <v>0.5</v>
      </c>
      <c r="AM2310" s="146" cm="1">
        <f t="array" ref="AM2310">INDEX($K:$P,ROW(),MATCH(AM$3,$K$2:$P$2,0))</f>
        <v>0.5</v>
      </c>
      <c r="AN2310" s="146" cm="1">
        <f t="array" ref="AN2310">INDEX($K:$P,ROW(),MATCH(AN$3,$K$2:$P$2,0))</f>
        <v>0.5</v>
      </c>
      <c r="AO2310" s="146" cm="1">
        <f t="array" ref="AO2310">INDEX($K:$P,ROW(),MATCH(AO$3,$K$2:$P$2,0))</f>
        <v>0.5</v>
      </c>
      <c r="AP2310" s="146" cm="1">
        <f t="array" ref="AP2310">INDEX($K:$P,ROW(),MATCH(AP$3,$K$2:$P$2,0))</f>
        <v>0.5</v>
      </c>
      <c r="AQ2310" s="146" cm="1">
        <f t="array" ref="AQ2310">INDEX($K:$P,ROW(),MATCH(AQ$3,$K$2:$P$2,0))</f>
        <v>0.5</v>
      </c>
      <c r="AR2310" s="146" cm="1">
        <f t="array" ref="AR2310">INDEX($K:$P,ROW(),MATCH(AR$3,$K$2:$P$2,0))</f>
        <v>0.5</v>
      </c>
      <c r="AS2310" s="146" cm="1">
        <f t="array" ref="AS2310">INDEX($K:$P,ROW(),MATCH(AS$3,$K$2:$P$2,0))</f>
        <v>0.5</v>
      </c>
      <c r="AT2310" s="146" cm="1">
        <f t="array" ref="AT2310">INDEX($K:$P,ROW(),MATCH(AT$3,$K$2:$P$2,0))</f>
        <v>0.5</v>
      </c>
      <c r="AU2310" s="146" cm="1">
        <f t="array" ref="AU2310">INDEX($K:$P,ROW(),MATCH(AU$3,$K$2:$P$2,0))</f>
        <v>0.5</v>
      </c>
      <c r="AV2310" s="146" cm="1">
        <f t="array" ref="AV2310">INDEX($K:$P,ROW(),MATCH(AV$3,$K$2:$P$2,0))</f>
        <v>0.5</v>
      </c>
      <c r="AW2310" s="146" cm="1">
        <f t="array" ref="AW2310">INDEX($K:$P,ROW(),MATCH(AW$3,$K$2:$P$2,0))</f>
        <v>0.5</v>
      </c>
      <c r="AX2310" s="146" cm="1">
        <f t="array" ref="AX2310">INDEX($K:$P,ROW(),MATCH(AX$3,$K$2:$P$2,0))</f>
        <v>0.5</v>
      </c>
      <c r="AY2310" s="146" cm="1">
        <f t="array" ref="AY2310">INDEX($K:$P,ROW(),MATCH(AY$3,$K$2:$P$2,0))</f>
        <v>0.5</v>
      </c>
      <c r="AZ2310" s="146" cm="1">
        <f t="array" ref="AZ2310">INDEX($K:$P,ROW(),MATCH(AZ$3,$K$2:$P$2,0))</f>
        <v>0.5</v>
      </c>
      <c r="BA2310" s="146" cm="1">
        <f t="array" ref="BA2310">INDEX($K:$P,ROW(),MATCH(BA$3,$K$2:$P$2,0))</f>
        <v>0.5</v>
      </c>
      <c r="BB2310" s="146" cm="1">
        <f t="array" ref="BB2310">INDEX($K:$P,ROW(),MATCH(BB$3,$K$2:$P$2,0))</f>
        <v>0.5</v>
      </c>
      <c r="BC2310" s="146" cm="1">
        <f t="array" ref="BC2310">INDEX($K:$P,ROW(),MATCH(BC$3,$K$2:$P$2,0))</f>
        <v>0.5</v>
      </c>
      <c r="BD2310" s="146" cm="1">
        <f t="array" ref="BD2310">INDEX($K:$P,ROW(),MATCH(BD$3,$K$2:$P$2,0))</f>
        <v>0.5</v>
      </c>
      <c r="BE2310" s="146" cm="1">
        <f t="array" ref="BE2310">INDEX($K:$P,ROW(),MATCH(BE$3,$K$2:$P$2,0))</f>
        <v>0.5</v>
      </c>
      <c r="BF2310" s="146" cm="1">
        <f t="array" ref="BF2310">INDEX($K:$P,ROW(),MATCH(BF$3,$K$2:$P$2,0))</f>
        <v>0.5</v>
      </c>
      <c r="BG2310" s="146" cm="1">
        <f t="array" ref="BG2310">INDEX($K:$P,ROW(),MATCH(BG$3,$K$2:$P$2,0))</f>
        <v>0.5</v>
      </c>
      <c r="BH2310" s="146" cm="1">
        <f t="array" ref="BH2310">INDEX($K:$P,ROW(),MATCH(BH$3,$K$2:$P$2,0))</f>
        <v>0.5</v>
      </c>
      <c r="BI2310" s="146" cm="1">
        <f t="array" ref="BI2310">INDEX($K:$P,ROW(),MATCH(BI$3,$K$2:$P$2,0))</f>
        <v>0.5</v>
      </c>
      <c r="BJ2310" s="146" cm="1">
        <f t="array" ref="BJ2310">INDEX($K:$P,ROW(),MATCH(BJ$3,$K$2:$P$2,0))</f>
        <v>0.5</v>
      </c>
      <c r="BK2310" s="146" cm="1">
        <f t="array" ref="BK2310">INDEX($K:$P,ROW(),MATCH(BK$3,$K$2:$P$2,0))</f>
        <v>0.5</v>
      </c>
      <c r="BL2310" s="146" cm="1">
        <f t="array" ref="BL2310">INDEX($K:$P,ROW(),MATCH(BL$3,$K$2:$P$2,0))</f>
        <v>0.5</v>
      </c>
      <c r="BM2310" s="146" cm="1">
        <f t="array" ref="BM2310">INDEX($K:$P,ROW(),MATCH(BM$3,$K$2:$P$2,0))</f>
        <v>0.5</v>
      </c>
      <c r="BN2310" s="146" cm="1">
        <f t="array" ref="BN2310">INDEX($K:$P,ROW(),MATCH(BN$3,$K$2:$P$2,0))</f>
        <v>0.5</v>
      </c>
      <c r="BO2310" s="146" cm="1">
        <f t="array" ref="BO2310">INDEX($K:$P,ROW(),MATCH(BO$3,$K$2:$P$2,0))</f>
        <v>0.5</v>
      </c>
      <c r="BP2310" s="146" cm="1">
        <f t="array" ref="BP2310">INDEX($K:$P,ROW(),MATCH(BP$3,$K$2:$P$2,0))</f>
        <v>0.5</v>
      </c>
      <c r="BQ2310" s="146" cm="1">
        <f t="array" ref="BQ2310">INDEX($K:$P,ROW(),MATCH(BQ$3,$K$2:$P$2,0))</f>
        <v>0.5</v>
      </c>
      <c r="BR2310" s="146" cm="1">
        <f t="array" ref="BR2310">INDEX($K:$P,ROW(),MATCH(BR$3,$K$2:$P$2,0))</f>
        <v>0.5</v>
      </c>
      <c r="BS2310" s="146" cm="1">
        <f t="array" ref="BS2310">INDEX($K:$P,ROW(),MATCH(BS$3,$K$2:$P$2,0))</f>
        <v>0.5</v>
      </c>
      <c r="BT2310" s="146" cm="1">
        <f t="array" ref="BT2310">INDEX($K:$P,ROW(),MATCH(BT$3,$K$2:$P$2,0))</f>
        <v>0.5</v>
      </c>
      <c r="BU2310" s="146" cm="1">
        <f t="array" ref="BU2310">INDEX($K:$P,ROW(),MATCH(BU$3,$K$2:$P$2,0))</f>
        <v>0.5</v>
      </c>
      <c r="BV2310" s="146" cm="1">
        <f t="array" ref="BV2310">INDEX($K:$P,ROW(),MATCH(BV$3,$K$2:$P$2,0))</f>
        <v>0.5</v>
      </c>
      <c r="BW2310" s="146" cm="1">
        <f t="array" ref="BW2310">INDEX($K:$P,ROW(),MATCH(BW$3,$K$2:$P$2,0))</f>
        <v>0.5</v>
      </c>
      <c r="BX2310" s="146" cm="1">
        <f t="array" ref="BX2310">INDEX($K:$P,ROW(),MATCH(BX$3,$K$2:$P$2,0))</f>
        <v>0.5</v>
      </c>
      <c r="BY2310" s="146" cm="1">
        <f t="array" ref="BY2310">INDEX($K:$P,ROW(),MATCH(BY$3,$K$2:$P$2,0))</f>
        <v>0.5</v>
      </c>
      <c r="BZ2310" s="146" cm="1">
        <f t="array" ref="BZ2310">INDEX($K:$P,ROW(),MATCH(BZ$3,$K$2:$P$2,0))</f>
        <v>0.5</v>
      </c>
      <c r="CA2310" s="146" cm="1">
        <f t="array" ref="CA2310">INDEX($K:$P,ROW(),MATCH(CA$3,$K$2:$P$2,0))</f>
        <v>0.5</v>
      </c>
      <c r="CB2310" s="146" cm="1">
        <f t="array" ref="CB2310">INDEX($K:$P,ROW(),MATCH(CB$3,$K$2:$P$2,0))</f>
        <v>0.5</v>
      </c>
      <c r="CC2310" s="146" cm="1">
        <f t="array" ref="CC2310">INDEX($K:$P,ROW(),MATCH(CC$3,$K$2:$P$2,0))</f>
        <v>0.5</v>
      </c>
      <c r="CD2310" s="146" cm="1">
        <f t="array" ref="CD2310">INDEX($K:$P,ROW(),MATCH(CD$3,$K$2:$P$2,0))</f>
        <v>0.5</v>
      </c>
      <c r="CE2310" s="146" cm="1">
        <f t="array" ref="CE2310">INDEX($K:$P,ROW(),MATCH(CE$3,$K$2:$P$2,0))</f>
        <v>0.5</v>
      </c>
      <c r="CF2310" s="146" cm="1">
        <f t="array" ref="CF2310">INDEX($K:$P,ROW(),MATCH(CF$3,$K$2:$P$2,0))</f>
        <v>0.5</v>
      </c>
      <c r="CG2310" s="146" cm="1">
        <f t="array" ref="CG2310">INDEX($K:$P,ROW(),MATCH(CG$3,$K$2:$P$2,0))</f>
        <v>0.5</v>
      </c>
      <c r="CH2310" s="146" cm="1">
        <f t="array" ref="CH2310">INDEX($K:$P,ROW(),MATCH(CH$3,$K$2:$P$2,0))</f>
        <v>0.5</v>
      </c>
      <c r="CI2310" s="146" cm="1">
        <f t="array" ref="CI2310">INDEX($K:$P,ROW(),MATCH(CI$3,$K$2:$P$2,0))</f>
        <v>0.5</v>
      </c>
      <c r="CJ2310" s="146" cm="1">
        <f t="array" ref="CJ2310">INDEX($K:$P,ROW(),MATCH(CJ$3,$K$2:$P$2,0))</f>
        <v>0.5</v>
      </c>
      <c r="CK2310" s="146" cm="1">
        <f t="array" ref="CK2310">INDEX($K:$P,ROW(),MATCH(CK$3,$K$2:$P$2,0))</f>
        <v>0.5</v>
      </c>
      <c r="CL2310" s="146" cm="1">
        <f t="array" ref="CL2310">INDEX($K:$P,ROW(),MATCH(CL$3,$K$2:$P$2,0))</f>
        <v>0.5</v>
      </c>
    </row>
    <row r="2311" spans="2:90" x14ac:dyDescent="0.4">
      <c r="B2311" s="141" t="s">
        <v>62</v>
      </c>
      <c r="C2311" s="307"/>
      <c r="D2311" s="305" t="s">
        <v>518</v>
      </c>
      <c r="E2311" s="305" t="str">
        <f t="shared" si="2962"/>
        <v>2311 SPLIT-SV-VR</v>
      </c>
      <c r="G2311" s="307"/>
      <c r="H2311" s="12"/>
      <c r="I2311" s="60"/>
      <c r="J2311" s="60"/>
      <c r="K2311" s="34">
        <f>1-SUM(K2309:K2310)</f>
        <v>0</v>
      </c>
      <c r="L2311" s="34">
        <f t="shared" ref="L2311:P2311" si="2964">1-SUM(L2309:L2310)</f>
        <v>0</v>
      </c>
      <c r="M2311" s="34">
        <f t="shared" si="2964"/>
        <v>0</v>
      </c>
      <c r="N2311" s="34">
        <f t="shared" si="2964"/>
        <v>0</v>
      </c>
      <c r="O2311" s="34">
        <f t="shared" si="2964"/>
        <v>0</v>
      </c>
      <c r="P2311" s="34">
        <f t="shared" si="2964"/>
        <v>0</v>
      </c>
      <c r="R2311" s="13"/>
      <c r="S2311" s="76"/>
      <c r="T2311" s="76"/>
      <c r="U2311" s="76"/>
      <c r="V2311" s="76"/>
      <c r="W2311" s="76"/>
      <c r="X2311" s="76"/>
      <c r="Y2311" s="76"/>
      <c r="Z2311" s="76"/>
      <c r="AA2311" s="76"/>
      <c r="AB2311" s="76"/>
      <c r="AC2311" s="76"/>
      <c r="AD2311" s="76"/>
      <c r="AE2311" s="76"/>
      <c r="AF2311" s="76"/>
      <c r="AG2311" s="76"/>
      <c r="AH2311" s="76"/>
      <c r="AI2311" s="76"/>
      <c r="AJ2311" s="76"/>
      <c r="AK2311" s="76"/>
      <c r="AL2311" s="76"/>
      <c r="AM2311" s="76"/>
      <c r="AN2311" s="76"/>
      <c r="AO2311" s="76"/>
      <c r="AP2311" s="76"/>
      <c r="AQ2311" s="76"/>
      <c r="AR2311" s="76"/>
      <c r="AS2311" s="76"/>
      <c r="AT2311" s="76"/>
      <c r="AU2311" s="76"/>
      <c r="AV2311" s="76"/>
      <c r="AW2311" s="76"/>
      <c r="AX2311" s="76"/>
      <c r="AY2311" s="76"/>
      <c r="AZ2311" s="76"/>
      <c r="BA2311" s="76"/>
      <c r="BB2311" s="76"/>
      <c r="BC2311" s="76"/>
      <c r="BD2311" s="76"/>
      <c r="BE2311" s="76"/>
      <c r="BF2311" s="76"/>
      <c r="BG2311" s="76"/>
      <c r="BH2311" s="76"/>
      <c r="BI2311" s="76"/>
      <c r="BJ2311" s="76"/>
      <c r="BK2311" s="76"/>
      <c r="BL2311" s="76"/>
      <c r="BM2311" s="76"/>
      <c r="BN2311" s="76"/>
      <c r="BO2311" s="76"/>
      <c r="BP2311" s="76"/>
      <c r="BQ2311" s="76"/>
      <c r="BR2311" s="76"/>
      <c r="BS2311" s="76"/>
      <c r="BT2311" s="76"/>
      <c r="BU2311" s="76"/>
      <c r="BV2311" s="76"/>
      <c r="BW2311" s="76"/>
      <c r="BX2311" s="76"/>
      <c r="BY2311" s="76"/>
      <c r="BZ2311" s="76"/>
      <c r="CA2311" s="76"/>
      <c r="CB2311" s="76"/>
      <c r="CC2311" s="76"/>
      <c r="CD2311" s="76"/>
      <c r="CE2311" s="76"/>
      <c r="CF2311" s="76"/>
      <c r="CG2311" s="76"/>
      <c r="CH2311" s="76"/>
      <c r="CI2311" s="76"/>
      <c r="CJ2311" s="76"/>
      <c r="CK2311" s="76"/>
      <c r="CL2311" s="76"/>
    </row>
    <row r="2312" spans="2:90" x14ac:dyDescent="0.4">
      <c r="B2312" s="95"/>
      <c r="C2312" s="307"/>
      <c r="D2312" s="305" t="s">
        <v>518</v>
      </c>
      <c r="E2312" s="305" t="str">
        <f t="shared" si="2962"/>
        <v>2312 SPLIT-SV-VR</v>
      </c>
      <c r="G2312" s="307"/>
      <c r="H2312" s="12"/>
      <c r="I2312" s="60"/>
      <c r="J2312" s="60"/>
      <c r="K2312" s="12"/>
      <c r="L2312" s="12"/>
      <c r="M2312" s="12"/>
      <c r="N2312" s="12"/>
      <c r="O2312" s="12"/>
      <c r="P2312" s="12"/>
      <c r="R2312" s="13"/>
      <c r="S2312" s="76"/>
      <c r="T2312" s="76"/>
      <c r="U2312" s="76"/>
      <c r="V2312" s="76"/>
      <c r="W2312" s="76"/>
      <c r="X2312" s="76"/>
      <c r="Y2312" s="76"/>
      <c r="Z2312" s="76"/>
      <c r="AA2312" s="76"/>
      <c r="AB2312" s="76"/>
      <c r="AC2312" s="76"/>
      <c r="AD2312" s="76"/>
      <c r="AE2312" s="76"/>
      <c r="AF2312" s="76"/>
      <c r="AG2312" s="76"/>
      <c r="AH2312" s="76"/>
      <c r="AI2312" s="76"/>
      <c r="AJ2312" s="76"/>
      <c r="AK2312" s="76"/>
      <c r="AL2312" s="76"/>
      <c r="AM2312" s="76"/>
      <c r="AN2312" s="76"/>
      <c r="AO2312" s="76"/>
      <c r="AP2312" s="76"/>
      <c r="AQ2312" s="76"/>
      <c r="AR2312" s="76"/>
      <c r="AS2312" s="76"/>
      <c r="AT2312" s="76"/>
      <c r="AU2312" s="76"/>
      <c r="AV2312" s="76"/>
      <c r="AW2312" s="76"/>
      <c r="AX2312" s="76"/>
      <c r="AY2312" s="76"/>
      <c r="AZ2312" s="76"/>
      <c r="BA2312" s="76"/>
      <c r="BB2312" s="76"/>
      <c r="BC2312" s="76"/>
      <c r="BD2312" s="76"/>
      <c r="BE2312" s="76"/>
      <c r="BF2312" s="76"/>
      <c r="BG2312" s="76"/>
      <c r="BH2312" s="76"/>
      <c r="BI2312" s="76"/>
      <c r="BJ2312" s="76"/>
      <c r="BK2312" s="76"/>
      <c r="BL2312" s="76"/>
      <c r="BM2312" s="76"/>
      <c r="BN2312" s="76"/>
      <c r="BO2312" s="76"/>
      <c r="BP2312" s="76"/>
      <c r="BQ2312" s="76"/>
      <c r="BR2312" s="76"/>
      <c r="BS2312" s="76"/>
      <c r="BT2312" s="76"/>
      <c r="BU2312" s="76"/>
      <c r="BV2312" s="76"/>
      <c r="BW2312" s="76"/>
      <c r="BX2312" s="76"/>
      <c r="BY2312" s="76"/>
      <c r="BZ2312" s="76"/>
      <c r="CA2312" s="76"/>
      <c r="CB2312" s="76"/>
      <c r="CC2312" s="76"/>
      <c r="CD2312" s="76"/>
      <c r="CE2312" s="76"/>
      <c r="CF2312" s="76"/>
      <c r="CG2312" s="76"/>
      <c r="CH2312" s="76"/>
      <c r="CI2312" s="76"/>
      <c r="CJ2312" s="76"/>
      <c r="CK2312" s="76"/>
      <c r="CL2312" s="76"/>
    </row>
    <row r="2313" spans="2:90" x14ac:dyDescent="0.4">
      <c r="B2313" s="95" t="str">
        <f>"# of "&amp;B2338&amp;"s:"</f>
        <v># of procedures:</v>
      </c>
      <c r="C2313" s="307"/>
      <c r="D2313" s="305" t="s">
        <v>518</v>
      </c>
      <c r="E2313" s="305" t="str">
        <f t="shared" si="2962"/>
        <v>2313 SPLIT-SV-VR</v>
      </c>
      <c r="G2313" s="307"/>
      <c r="H2313" s="12"/>
      <c r="I2313" s="60"/>
      <c r="J2313" s="60"/>
      <c r="K2313" s="12"/>
      <c r="L2313" s="12"/>
      <c r="M2313" s="12"/>
      <c r="N2313" s="12"/>
      <c r="O2313" s="12"/>
      <c r="P2313" s="12"/>
      <c r="R2313" s="13"/>
      <c r="S2313" s="76"/>
      <c r="T2313" s="76"/>
      <c r="U2313" s="76"/>
      <c r="V2313" s="76"/>
      <c r="W2313" s="76"/>
      <c r="X2313" s="76"/>
      <c r="Y2313" s="76"/>
      <c r="Z2313" s="76"/>
      <c r="AA2313" s="76"/>
      <c r="AB2313" s="76"/>
      <c r="AC2313" s="76"/>
      <c r="AD2313" s="76"/>
      <c r="AE2313" s="76"/>
      <c r="AF2313" s="76"/>
      <c r="AG2313" s="76"/>
      <c r="AH2313" s="76"/>
      <c r="AI2313" s="76"/>
      <c r="AJ2313" s="76"/>
      <c r="AK2313" s="76"/>
      <c r="AL2313" s="76"/>
      <c r="AM2313" s="76"/>
      <c r="AN2313" s="76"/>
      <c r="AO2313" s="76"/>
      <c r="AP2313" s="76"/>
      <c r="AQ2313" s="76"/>
      <c r="AR2313" s="76"/>
      <c r="AS2313" s="76"/>
      <c r="AT2313" s="76"/>
      <c r="AU2313" s="76"/>
      <c r="AV2313" s="76"/>
      <c r="AW2313" s="76"/>
      <c r="AX2313" s="76"/>
      <c r="AY2313" s="76"/>
      <c r="AZ2313" s="76"/>
      <c r="BA2313" s="76"/>
      <c r="BB2313" s="76"/>
      <c r="BC2313" s="76"/>
      <c r="BD2313" s="76"/>
      <c r="BE2313" s="76"/>
      <c r="BF2313" s="76"/>
      <c r="BG2313" s="76"/>
      <c r="BH2313" s="76"/>
      <c r="BI2313" s="76"/>
      <c r="BJ2313" s="76"/>
      <c r="BK2313" s="76"/>
      <c r="BL2313" s="76"/>
      <c r="BM2313" s="76"/>
      <c r="BN2313" s="76"/>
      <c r="BO2313" s="76"/>
      <c r="BP2313" s="76"/>
      <c r="BQ2313" s="76"/>
      <c r="BR2313" s="76"/>
      <c r="BS2313" s="76"/>
      <c r="BT2313" s="76"/>
      <c r="BU2313" s="76"/>
      <c r="BV2313" s="76"/>
      <c r="BW2313" s="76"/>
      <c r="BX2313" s="76"/>
      <c r="BY2313" s="76"/>
      <c r="BZ2313" s="76"/>
      <c r="CA2313" s="76"/>
      <c r="CB2313" s="76"/>
      <c r="CC2313" s="76"/>
      <c r="CD2313" s="76"/>
      <c r="CE2313" s="76"/>
      <c r="CF2313" s="76"/>
      <c r="CG2313" s="76"/>
      <c r="CH2313" s="76"/>
      <c r="CI2313" s="76"/>
      <c r="CJ2313" s="76"/>
      <c r="CK2313" s="76"/>
      <c r="CL2313" s="76"/>
    </row>
    <row r="2314" spans="2:90" x14ac:dyDescent="0.4">
      <c r="B2314" s="141" t="str">
        <f>B2309</f>
        <v>Product A</v>
      </c>
      <c r="C2314" s="307"/>
      <c r="D2314" s="305" t="s">
        <v>518</v>
      </c>
      <c r="E2314" s="305" t="str">
        <f t="shared" si="2962"/>
        <v>2314 SPLIT-SV-VR</v>
      </c>
      <c r="G2314" s="307"/>
      <c r="H2314" s="12"/>
      <c r="I2314" s="60"/>
      <c r="J2314" s="60"/>
      <c r="K2314" s="34">
        <f t="shared" ref="K2314:P2315" ca="1" si="2965">SUMIF($3:$3,K$2,2314:2314)</f>
        <v>30000</v>
      </c>
      <c r="L2314" s="34">
        <f t="shared" ca="1" si="2965"/>
        <v>30000</v>
      </c>
      <c r="M2314" s="34">
        <f t="shared" ca="1" si="2965"/>
        <v>30000</v>
      </c>
      <c r="N2314" s="34">
        <f t="shared" ca="1" si="2965"/>
        <v>30000</v>
      </c>
      <c r="O2314" s="34">
        <f t="shared" ca="1" si="2965"/>
        <v>30000</v>
      </c>
      <c r="P2314" s="34">
        <f t="shared" ca="1" si="2965"/>
        <v>30000</v>
      </c>
      <c r="R2314" s="13"/>
      <c r="S2314" s="76" cm="1">
        <f t="array" aca="1" ref="S2314" ca="1">S2309*INDIRECT(S2300)</f>
        <v>2500</v>
      </c>
      <c r="T2314" s="76" cm="1">
        <f t="array" aca="1" ref="T2314" ca="1">T2309*INDIRECT(T2300)</f>
        <v>2500</v>
      </c>
      <c r="U2314" s="76" cm="1">
        <f t="array" aca="1" ref="U2314" ca="1">U2309*INDIRECT(U2300)</f>
        <v>2500</v>
      </c>
      <c r="V2314" s="76" cm="1">
        <f t="array" aca="1" ref="V2314" ca="1">V2309*INDIRECT(V2300)</f>
        <v>2500</v>
      </c>
      <c r="W2314" s="76" cm="1">
        <f t="array" aca="1" ref="W2314" ca="1">W2309*INDIRECT(W2300)</f>
        <v>2500</v>
      </c>
      <c r="X2314" s="76" cm="1">
        <f t="array" aca="1" ref="X2314" ca="1">X2309*INDIRECT(X2300)</f>
        <v>2500</v>
      </c>
      <c r="Y2314" s="76" cm="1">
        <f t="array" aca="1" ref="Y2314" ca="1">Y2309*INDIRECT(Y2300)</f>
        <v>2500</v>
      </c>
      <c r="Z2314" s="76" cm="1">
        <f t="array" aca="1" ref="Z2314" ca="1">Z2309*INDIRECT(Z2300)</f>
        <v>2500</v>
      </c>
      <c r="AA2314" s="76" cm="1">
        <f t="array" aca="1" ref="AA2314" ca="1">AA2309*INDIRECT(AA2300)</f>
        <v>2500</v>
      </c>
      <c r="AB2314" s="76" cm="1">
        <f t="array" aca="1" ref="AB2314" ca="1">AB2309*INDIRECT(AB2300)</f>
        <v>2500</v>
      </c>
      <c r="AC2314" s="76" cm="1">
        <f t="array" aca="1" ref="AC2314" ca="1">AC2309*INDIRECT(AC2300)</f>
        <v>2500</v>
      </c>
      <c r="AD2314" s="76" cm="1">
        <f t="array" aca="1" ref="AD2314" ca="1">AD2309*INDIRECT(AD2300)</f>
        <v>2500</v>
      </c>
      <c r="AE2314" s="76" cm="1">
        <f t="array" aca="1" ref="AE2314" ca="1">AE2309*INDIRECT(AE2300)</f>
        <v>2500</v>
      </c>
      <c r="AF2314" s="76" cm="1">
        <f t="array" aca="1" ref="AF2314" ca="1">AF2309*INDIRECT(AF2300)</f>
        <v>2500</v>
      </c>
      <c r="AG2314" s="76" cm="1">
        <f t="array" aca="1" ref="AG2314" ca="1">AG2309*INDIRECT(AG2300)</f>
        <v>2500</v>
      </c>
      <c r="AH2314" s="76" cm="1">
        <f t="array" aca="1" ref="AH2314" ca="1">AH2309*INDIRECT(AH2300)</f>
        <v>2500</v>
      </c>
      <c r="AI2314" s="76" cm="1">
        <f t="array" aca="1" ref="AI2314" ca="1">AI2309*INDIRECT(AI2300)</f>
        <v>2500</v>
      </c>
      <c r="AJ2314" s="76" cm="1">
        <f t="array" aca="1" ref="AJ2314" ca="1">AJ2309*INDIRECT(AJ2300)</f>
        <v>2500</v>
      </c>
      <c r="AK2314" s="76" cm="1">
        <f t="array" aca="1" ref="AK2314" ca="1">AK2309*INDIRECT(AK2300)</f>
        <v>2500</v>
      </c>
      <c r="AL2314" s="76" cm="1">
        <f t="array" aca="1" ref="AL2314" ca="1">AL2309*INDIRECT(AL2300)</f>
        <v>2500</v>
      </c>
      <c r="AM2314" s="76" cm="1">
        <f t="array" aca="1" ref="AM2314" ca="1">AM2309*INDIRECT(AM2300)</f>
        <v>2500</v>
      </c>
      <c r="AN2314" s="76" cm="1">
        <f t="array" aca="1" ref="AN2314" ca="1">AN2309*INDIRECT(AN2300)</f>
        <v>2500</v>
      </c>
      <c r="AO2314" s="76" cm="1">
        <f t="array" aca="1" ref="AO2314" ca="1">AO2309*INDIRECT(AO2300)</f>
        <v>2500</v>
      </c>
      <c r="AP2314" s="76" cm="1">
        <f t="array" aca="1" ref="AP2314" ca="1">AP2309*INDIRECT(AP2300)</f>
        <v>2500</v>
      </c>
      <c r="AQ2314" s="76" cm="1">
        <f t="array" aca="1" ref="AQ2314" ca="1">AQ2309*INDIRECT(AQ2300)</f>
        <v>2500</v>
      </c>
      <c r="AR2314" s="76" cm="1">
        <f t="array" aca="1" ref="AR2314" ca="1">AR2309*INDIRECT(AR2300)</f>
        <v>2500</v>
      </c>
      <c r="AS2314" s="76" cm="1">
        <f t="array" aca="1" ref="AS2314" ca="1">AS2309*INDIRECT(AS2300)</f>
        <v>2500</v>
      </c>
      <c r="AT2314" s="76" cm="1">
        <f t="array" aca="1" ref="AT2314" ca="1">AT2309*INDIRECT(AT2300)</f>
        <v>2500</v>
      </c>
      <c r="AU2314" s="76" cm="1">
        <f t="array" aca="1" ref="AU2314" ca="1">AU2309*INDIRECT(AU2300)</f>
        <v>2500</v>
      </c>
      <c r="AV2314" s="76" cm="1">
        <f t="array" aca="1" ref="AV2314" ca="1">AV2309*INDIRECT(AV2300)</f>
        <v>2500</v>
      </c>
      <c r="AW2314" s="76" cm="1">
        <f t="array" aca="1" ref="AW2314" ca="1">AW2309*INDIRECT(AW2300)</f>
        <v>2500</v>
      </c>
      <c r="AX2314" s="76" cm="1">
        <f t="array" aca="1" ref="AX2314" ca="1">AX2309*INDIRECT(AX2300)</f>
        <v>2500</v>
      </c>
      <c r="AY2314" s="76" cm="1">
        <f t="array" aca="1" ref="AY2314" ca="1">AY2309*INDIRECT(AY2300)</f>
        <v>2500</v>
      </c>
      <c r="AZ2314" s="76" cm="1">
        <f t="array" aca="1" ref="AZ2314" ca="1">AZ2309*INDIRECT(AZ2300)</f>
        <v>2500</v>
      </c>
      <c r="BA2314" s="76" cm="1">
        <f t="array" aca="1" ref="BA2314" ca="1">BA2309*INDIRECT(BA2300)</f>
        <v>2500</v>
      </c>
      <c r="BB2314" s="76" cm="1">
        <f t="array" aca="1" ref="BB2314" ca="1">BB2309*INDIRECT(BB2300)</f>
        <v>2500</v>
      </c>
      <c r="BC2314" s="76" cm="1">
        <f t="array" aca="1" ref="BC2314" ca="1">BC2309*INDIRECT(BC2300)</f>
        <v>2500</v>
      </c>
      <c r="BD2314" s="76" cm="1">
        <f t="array" aca="1" ref="BD2314" ca="1">BD2309*INDIRECT(BD2300)</f>
        <v>2500</v>
      </c>
      <c r="BE2314" s="76" cm="1">
        <f t="array" aca="1" ref="BE2314" ca="1">BE2309*INDIRECT(BE2300)</f>
        <v>2500</v>
      </c>
      <c r="BF2314" s="76" cm="1">
        <f t="array" aca="1" ref="BF2314" ca="1">BF2309*INDIRECT(BF2300)</f>
        <v>2500</v>
      </c>
      <c r="BG2314" s="76" cm="1">
        <f t="array" aca="1" ref="BG2314" ca="1">BG2309*INDIRECT(BG2300)</f>
        <v>2500</v>
      </c>
      <c r="BH2314" s="76" cm="1">
        <f t="array" aca="1" ref="BH2314" ca="1">BH2309*INDIRECT(BH2300)</f>
        <v>2500</v>
      </c>
      <c r="BI2314" s="76" cm="1">
        <f t="array" aca="1" ref="BI2314" ca="1">BI2309*INDIRECT(BI2300)</f>
        <v>2500</v>
      </c>
      <c r="BJ2314" s="76" cm="1">
        <f t="array" aca="1" ref="BJ2314" ca="1">BJ2309*INDIRECT(BJ2300)</f>
        <v>2500</v>
      </c>
      <c r="BK2314" s="76" cm="1">
        <f t="array" aca="1" ref="BK2314" ca="1">BK2309*INDIRECT(BK2300)</f>
        <v>2500</v>
      </c>
      <c r="BL2314" s="76" cm="1">
        <f t="array" aca="1" ref="BL2314" ca="1">BL2309*INDIRECT(BL2300)</f>
        <v>2500</v>
      </c>
      <c r="BM2314" s="76" cm="1">
        <f t="array" aca="1" ref="BM2314" ca="1">BM2309*INDIRECT(BM2300)</f>
        <v>2500</v>
      </c>
      <c r="BN2314" s="76" cm="1">
        <f t="array" aca="1" ref="BN2314" ca="1">BN2309*INDIRECT(BN2300)</f>
        <v>2500</v>
      </c>
      <c r="BO2314" s="76" cm="1">
        <f t="array" aca="1" ref="BO2314" ca="1">BO2309*INDIRECT(BO2300)</f>
        <v>2500</v>
      </c>
      <c r="BP2314" s="76" cm="1">
        <f t="array" aca="1" ref="BP2314" ca="1">BP2309*INDIRECT(BP2300)</f>
        <v>2500</v>
      </c>
      <c r="BQ2314" s="76" cm="1">
        <f t="array" aca="1" ref="BQ2314" ca="1">BQ2309*INDIRECT(BQ2300)</f>
        <v>2500</v>
      </c>
      <c r="BR2314" s="76" cm="1">
        <f t="array" aca="1" ref="BR2314" ca="1">BR2309*INDIRECT(BR2300)</f>
        <v>2500</v>
      </c>
      <c r="BS2314" s="76" cm="1">
        <f t="array" aca="1" ref="BS2314" ca="1">BS2309*INDIRECT(BS2300)</f>
        <v>2500</v>
      </c>
      <c r="BT2314" s="76" cm="1">
        <f t="array" aca="1" ref="BT2314" ca="1">BT2309*INDIRECT(BT2300)</f>
        <v>2500</v>
      </c>
      <c r="BU2314" s="76" cm="1">
        <f t="array" aca="1" ref="BU2314" ca="1">BU2309*INDIRECT(BU2300)</f>
        <v>2500</v>
      </c>
      <c r="BV2314" s="76" cm="1">
        <f t="array" aca="1" ref="BV2314" ca="1">BV2309*INDIRECT(BV2300)</f>
        <v>2500</v>
      </c>
      <c r="BW2314" s="76" cm="1">
        <f t="array" aca="1" ref="BW2314" ca="1">BW2309*INDIRECT(BW2300)</f>
        <v>2500</v>
      </c>
      <c r="BX2314" s="76" cm="1">
        <f t="array" aca="1" ref="BX2314" ca="1">BX2309*INDIRECT(BX2300)</f>
        <v>2500</v>
      </c>
      <c r="BY2314" s="76" cm="1">
        <f t="array" aca="1" ref="BY2314" ca="1">BY2309*INDIRECT(BY2300)</f>
        <v>2500</v>
      </c>
      <c r="BZ2314" s="76" cm="1">
        <f t="array" aca="1" ref="BZ2314" ca="1">BZ2309*INDIRECT(BZ2300)</f>
        <v>2500</v>
      </c>
      <c r="CA2314" s="76" cm="1">
        <f t="array" aca="1" ref="CA2314" ca="1">CA2309*INDIRECT(CA2300)</f>
        <v>2500</v>
      </c>
      <c r="CB2314" s="76" cm="1">
        <f t="array" aca="1" ref="CB2314" ca="1">CB2309*INDIRECT(CB2300)</f>
        <v>2500</v>
      </c>
      <c r="CC2314" s="76" cm="1">
        <f t="array" aca="1" ref="CC2314" ca="1">CC2309*INDIRECT(CC2300)</f>
        <v>2500</v>
      </c>
      <c r="CD2314" s="76" cm="1">
        <f t="array" aca="1" ref="CD2314" ca="1">CD2309*INDIRECT(CD2300)</f>
        <v>2500</v>
      </c>
      <c r="CE2314" s="76" cm="1">
        <f t="array" aca="1" ref="CE2314" ca="1">CE2309*INDIRECT(CE2300)</f>
        <v>2500</v>
      </c>
      <c r="CF2314" s="76" cm="1">
        <f t="array" aca="1" ref="CF2314" ca="1">CF2309*INDIRECT(CF2300)</f>
        <v>2500</v>
      </c>
      <c r="CG2314" s="76" cm="1">
        <f t="array" aca="1" ref="CG2314" ca="1">CG2309*INDIRECT(CG2300)</f>
        <v>2500</v>
      </c>
      <c r="CH2314" s="76" cm="1">
        <f t="array" aca="1" ref="CH2314" ca="1">CH2309*INDIRECT(CH2300)</f>
        <v>2500</v>
      </c>
      <c r="CI2314" s="76" cm="1">
        <f t="array" aca="1" ref="CI2314" ca="1">CI2309*INDIRECT(CI2300)</f>
        <v>2500</v>
      </c>
      <c r="CJ2314" s="76" cm="1">
        <f t="array" aca="1" ref="CJ2314" ca="1">CJ2309*INDIRECT(CJ2300)</f>
        <v>2500</v>
      </c>
      <c r="CK2314" s="76" cm="1">
        <f t="array" aca="1" ref="CK2314" ca="1">CK2309*INDIRECT(CK2300)</f>
        <v>2500</v>
      </c>
      <c r="CL2314" s="76" cm="1">
        <f t="array" aca="1" ref="CL2314" ca="1">CL2309*INDIRECT(CL2300)</f>
        <v>2500</v>
      </c>
    </row>
    <row r="2315" spans="2:90" x14ac:dyDescent="0.4">
      <c r="B2315" s="141" t="str">
        <f>B2310</f>
        <v>Product B</v>
      </c>
      <c r="C2315" s="307"/>
      <c r="D2315" s="305" t="s">
        <v>518</v>
      </c>
      <c r="E2315" s="305" t="str">
        <f t="shared" si="2962"/>
        <v>2315 SPLIT-SV-VR</v>
      </c>
      <c r="G2315" s="307"/>
      <c r="H2315" s="12"/>
      <c r="I2315" s="60"/>
      <c r="J2315" s="60"/>
      <c r="K2315" s="34">
        <f t="shared" ca="1" si="2965"/>
        <v>30000</v>
      </c>
      <c r="L2315" s="34">
        <f t="shared" ca="1" si="2965"/>
        <v>30000</v>
      </c>
      <c r="M2315" s="34">
        <f t="shared" ca="1" si="2965"/>
        <v>30000</v>
      </c>
      <c r="N2315" s="34">
        <f t="shared" ca="1" si="2965"/>
        <v>30000</v>
      </c>
      <c r="O2315" s="34">
        <f t="shared" ca="1" si="2965"/>
        <v>30000</v>
      </c>
      <c r="P2315" s="34">
        <f t="shared" ca="1" si="2965"/>
        <v>30000</v>
      </c>
      <c r="R2315" s="13"/>
      <c r="S2315" s="76" cm="1">
        <f t="array" aca="1" ref="S2315" ca="1">S2310*INDIRECT(S2300)</f>
        <v>2500</v>
      </c>
      <c r="T2315" s="76" cm="1">
        <f t="array" aca="1" ref="T2315" ca="1">T2310*INDIRECT(T2300)</f>
        <v>2500</v>
      </c>
      <c r="U2315" s="76" cm="1">
        <f t="array" aca="1" ref="U2315" ca="1">U2310*INDIRECT(U2300)</f>
        <v>2500</v>
      </c>
      <c r="V2315" s="76" cm="1">
        <f t="array" aca="1" ref="V2315" ca="1">V2310*INDIRECT(V2300)</f>
        <v>2500</v>
      </c>
      <c r="W2315" s="76" cm="1">
        <f t="array" aca="1" ref="W2315" ca="1">W2310*INDIRECT(W2300)</f>
        <v>2500</v>
      </c>
      <c r="X2315" s="76" cm="1">
        <f t="array" aca="1" ref="X2315" ca="1">X2310*INDIRECT(X2300)</f>
        <v>2500</v>
      </c>
      <c r="Y2315" s="76" cm="1">
        <f t="array" aca="1" ref="Y2315" ca="1">Y2310*INDIRECT(Y2300)</f>
        <v>2500</v>
      </c>
      <c r="Z2315" s="76" cm="1">
        <f t="array" aca="1" ref="Z2315" ca="1">Z2310*INDIRECT(Z2300)</f>
        <v>2500</v>
      </c>
      <c r="AA2315" s="76" cm="1">
        <f t="array" aca="1" ref="AA2315" ca="1">AA2310*INDIRECT(AA2300)</f>
        <v>2500</v>
      </c>
      <c r="AB2315" s="76" cm="1">
        <f t="array" aca="1" ref="AB2315" ca="1">AB2310*INDIRECT(AB2300)</f>
        <v>2500</v>
      </c>
      <c r="AC2315" s="76" cm="1">
        <f t="array" aca="1" ref="AC2315" ca="1">AC2310*INDIRECT(AC2300)</f>
        <v>2500</v>
      </c>
      <c r="AD2315" s="76" cm="1">
        <f t="array" aca="1" ref="AD2315" ca="1">AD2310*INDIRECT(AD2300)</f>
        <v>2500</v>
      </c>
      <c r="AE2315" s="76" cm="1">
        <f t="array" aca="1" ref="AE2315" ca="1">AE2310*INDIRECT(AE2300)</f>
        <v>2500</v>
      </c>
      <c r="AF2315" s="76" cm="1">
        <f t="array" aca="1" ref="AF2315" ca="1">AF2310*INDIRECT(AF2300)</f>
        <v>2500</v>
      </c>
      <c r="AG2315" s="76" cm="1">
        <f t="array" aca="1" ref="AG2315" ca="1">AG2310*INDIRECT(AG2300)</f>
        <v>2500</v>
      </c>
      <c r="AH2315" s="76" cm="1">
        <f t="array" aca="1" ref="AH2315" ca="1">AH2310*INDIRECT(AH2300)</f>
        <v>2500</v>
      </c>
      <c r="AI2315" s="76" cm="1">
        <f t="array" aca="1" ref="AI2315" ca="1">AI2310*INDIRECT(AI2300)</f>
        <v>2500</v>
      </c>
      <c r="AJ2315" s="76" cm="1">
        <f t="array" aca="1" ref="AJ2315" ca="1">AJ2310*INDIRECT(AJ2300)</f>
        <v>2500</v>
      </c>
      <c r="AK2315" s="76" cm="1">
        <f t="array" aca="1" ref="AK2315" ca="1">AK2310*INDIRECT(AK2300)</f>
        <v>2500</v>
      </c>
      <c r="AL2315" s="76" cm="1">
        <f t="array" aca="1" ref="AL2315" ca="1">AL2310*INDIRECT(AL2300)</f>
        <v>2500</v>
      </c>
      <c r="AM2315" s="76" cm="1">
        <f t="array" aca="1" ref="AM2315" ca="1">AM2310*INDIRECT(AM2300)</f>
        <v>2500</v>
      </c>
      <c r="AN2315" s="76" cm="1">
        <f t="array" aca="1" ref="AN2315" ca="1">AN2310*INDIRECT(AN2300)</f>
        <v>2500</v>
      </c>
      <c r="AO2315" s="76" cm="1">
        <f t="array" aca="1" ref="AO2315" ca="1">AO2310*INDIRECT(AO2300)</f>
        <v>2500</v>
      </c>
      <c r="AP2315" s="76" cm="1">
        <f t="array" aca="1" ref="AP2315" ca="1">AP2310*INDIRECT(AP2300)</f>
        <v>2500</v>
      </c>
      <c r="AQ2315" s="76" cm="1">
        <f t="array" aca="1" ref="AQ2315" ca="1">AQ2310*INDIRECT(AQ2300)</f>
        <v>2500</v>
      </c>
      <c r="AR2315" s="76" cm="1">
        <f t="array" aca="1" ref="AR2315" ca="1">AR2310*INDIRECT(AR2300)</f>
        <v>2500</v>
      </c>
      <c r="AS2315" s="76" cm="1">
        <f t="array" aca="1" ref="AS2315" ca="1">AS2310*INDIRECT(AS2300)</f>
        <v>2500</v>
      </c>
      <c r="AT2315" s="76" cm="1">
        <f t="array" aca="1" ref="AT2315" ca="1">AT2310*INDIRECT(AT2300)</f>
        <v>2500</v>
      </c>
      <c r="AU2315" s="76" cm="1">
        <f t="array" aca="1" ref="AU2315" ca="1">AU2310*INDIRECT(AU2300)</f>
        <v>2500</v>
      </c>
      <c r="AV2315" s="76" cm="1">
        <f t="array" aca="1" ref="AV2315" ca="1">AV2310*INDIRECT(AV2300)</f>
        <v>2500</v>
      </c>
      <c r="AW2315" s="76" cm="1">
        <f t="array" aca="1" ref="AW2315" ca="1">AW2310*INDIRECT(AW2300)</f>
        <v>2500</v>
      </c>
      <c r="AX2315" s="76" cm="1">
        <f t="array" aca="1" ref="AX2315" ca="1">AX2310*INDIRECT(AX2300)</f>
        <v>2500</v>
      </c>
      <c r="AY2315" s="76" cm="1">
        <f t="array" aca="1" ref="AY2315" ca="1">AY2310*INDIRECT(AY2300)</f>
        <v>2500</v>
      </c>
      <c r="AZ2315" s="76" cm="1">
        <f t="array" aca="1" ref="AZ2315" ca="1">AZ2310*INDIRECT(AZ2300)</f>
        <v>2500</v>
      </c>
      <c r="BA2315" s="76" cm="1">
        <f t="array" aca="1" ref="BA2315" ca="1">BA2310*INDIRECT(BA2300)</f>
        <v>2500</v>
      </c>
      <c r="BB2315" s="76" cm="1">
        <f t="array" aca="1" ref="BB2315" ca="1">BB2310*INDIRECT(BB2300)</f>
        <v>2500</v>
      </c>
      <c r="BC2315" s="76" cm="1">
        <f t="array" aca="1" ref="BC2315" ca="1">BC2310*INDIRECT(BC2300)</f>
        <v>2500</v>
      </c>
      <c r="BD2315" s="76" cm="1">
        <f t="array" aca="1" ref="BD2315" ca="1">BD2310*INDIRECT(BD2300)</f>
        <v>2500</v>
      </c>
      <c r="BE2315" s="76" cm="1">
        <f t="array" aca="1" ref="BE2315" ca="1">BE2310*INDIRECT(BE2300)</f>
        <v>2500</v>
      </c>
      <c r="BF2315" s="76" cm="1">
        <f t="array" aca="1" ref="BF2315" ca="1">BF2310*INDIRECT(BF2300)</f>
        <v>2500</v>
      </c>
      <c r="BG2315" s="76" cm="1">
        <f t="array" aca="1" ref="BG2315" ca="1">BG2310*INDIRECT(BG2300)</f>
        <v>2500</v>
      </c>
      <c r="BH2315" s="76" cm="1">
        <f t="array" aca="1" ref="BH2315" ca="1">BH2310*INDIRECT(BH2300)</f>
        <v>2500</v>
      </c>
      <c r="BI2315" s="76" cm="1">
        <f t="array" aca="1" ref="BI2315" ca="1">BI2310*INDIRECT(BI2300)</f>
        <v>2500</v>
      </c>
      <c r="BJ2315" s="76" cm="1">
        <f t="array" aca="1" ref="BJ2315" ca="1">BJ2310*INDIRECT(BJ2300)</f>
        <v>2500</v>
      </c>
      <c r="BK2315" s="76" cm="1">
        <f t="array" aca="1" ref="BK2315" ca="1">BK2310*INDIRECT(BK2300)</f>
        <v>2500</v>
      </c>
      <c r="BL2315" s="76" cm="1">
        <f t="array" aca="1" ref="BL2315" ca="1">BL2310*INDIRECT(BL2300)</f>
        <v>2500</v>
      </c>
      <c r="BM2315" s="76" cm="1">
        <f t="array" aca="1" ref="BM2315" ca="1">BM2310*INDIRECT(BM2300)</f>
        <v>2500</v>
      </c>
      <c r="BN2315" s="76" cm="1">
        <f t="array" aca="1" ref="BN2315" ca="1">BN2310*INDIRECT(BN2300)</f>
        <v>2500</v>
      </c>
      <c r="BO2315" s="76" cm="1">
        <f t="array" aca="1" ref="BO2315" ca="1">BO2310*INDIRECT(BO2300)</f>
        <v>2500</v>
      </c>
      <c r="BP2315" s="76" cm="1">
        <f t="array" aca="1" ref="BP2315" ca="1">BP2310*INDIRECT(BP2300)</f>
        <v>2500</v>
      </c>
      <c r="BQ2315" s="76" cm="1">
        <f t="array" aca="1" ref="BQ2315" ca="1">BQ2310*INDIRECT(BQ2300)</f>
        <v>2500</v>
      </c>
      <c r="BR2315" s="76" cm="1">
        <f t="array" aca="1" ref="BR2315" ca="1">BR2310*INDIRECT(BR2300)</f>
        <v>2500</v>
      </c>
      <c r="BS2315" s="76" cm="1">
        <f t="array" aca="1" ref="BS2315" ca="1">BS2310*INDIRECT(BS2300)</f>
        <v>2500</v>
      </c>
      <c r="BT2315" s="76" cm="1">
        <f t="array" aca="1" ref="BT2315" ca="1">BT2310*INDIRECT(BT2300)</f>
        <v>2500</v>
      </c>
      <c r="BU2315" s="76" cm="1">
        <f t="array" aca="1" ref="BU2315" ca="1">BU2310*INDIRECT(BU2300)</f>
        <v>2500</v>
      </c>
      <c r="BV2315" s="76" cm="1">
        <f t="array" aca="1" ref="BV2315" ca="1">BV2310*INDIRECT(BV2300)</f>
        <v>2500</v>
      </c>
      <c r="BW2315" s="76" cm="1">
        <f t="array" aca="1" ref="BW2315" ca="1">BW2310*INDIRECT(BW2300)</f>
        <v>2500</v>
      </c>
      <c r="BX2315" s="76" cm="1">
        <f t="array" aca="1" ref="BX2315" ca="1">BX2310*INDIRECT(BX2300)</f>
        <v>2500</v>
      </c>
      <c r="BY2315" s="76" cm="1">
        <f t="array" aca="1" ref="BY2315" ca="1">BY2310*INDIRECT(BY2300)</f>
        <v>2500</v>
      </c>
      <c r="BZ2315" s="76" cm="1">
        <f t="array" aca="1" ref="BZ2315" ca="1">BZ2310*INDIRECT(BZ2300)</f>
        <v>2500</v>
      </c>
      <c r="CA2315" s="76" cm="1">
        <f t="array" aca="1" ref="CA2315" ca="1">CA2310*INDIRECT(CA2300)</f>
        <v>2500</v>
      </c>
      <c r="CB2315" s="76" cm="1">
        <f t="array" aca="1" ref="CB2315" ca="1">CB2310*INDIRECT(CB2300)</f>
        <v>2500</v>
      </c>
      <c r="CC2315" s="76" cm="1">
        <f t="array" aca="1" ref="CC2315" ca="1">CC2310*INDIRECT(CC2300)</f>
        <v>2500</v>
      </c>
      <c r="CD2315" s="76" cm="1">
        <f t="array" aca="1" ref="CD2315" ca="1">CD2310*INDIRECT(CD2300)</f>
        <v>2500</v>
      </c>
      <c r="CE2315" s="76" cm="1">
        <f t="array" aca="1" ref="CE2315" ca="1">CE2310*INDIRECT(CE2300)</f>
        <v>2500</v>
      </c>
      <c r="CF2315" s="76" cm="1">
        <f t="array" aca="1" ref="CF2315" ca="1">CF2310*INDIRECT(CF2300)</f>
        <v>2500</v>
      </c>
      <c r="CG2315" s="76" cm="1">
        <f t="array" aca="1" ref="CG2315" ca="1">CG2310*INDIRECT(CG2300)</f>
        <v>2500</v>
      </c>
      <c r="CH2315" s="76" cm="1">
        <f t="array" aca="1" ref="CH2315" ca="1">CH2310*INDIRECT(CH2300)</f>
        <v>2500</v>
      </c>
      <c r="CI2315" s="76" cm="1">
        <f t="array" aca="1" ref="CI2315" ca="1">CI2310*INDIRECT(CI2300)</f>
        <v>2500</v>
      </c>
      <c r="CJ2315" s="76" cm="1">
        <f t="array" aca="1" ref="CJ2315" ca="1">CJ2310*INDIRECT(CJ2300)</f>
        <v>2500</v>
      </c>
      <c r="CK2315" s="76" cm="1">
        <f t="array" aca="1" ref="CK2315" ca="1">CK2310*INDIRECT(CK2300)</f>
        <v>2500</v>
      </c>
      <c r="CL2315" s="76" cm="1">
        <f t="array" aca="1" ref="CL2315" ca="1">CL2310*INDIRECT(CL2300)</f>
        <v>2500</v>
      </c>
    </row>
    <row r="2316" spans="2:90" x14ac:dyDescent="0.4">
      <c r="B2316" s="124"/>
      <c r="C2316" s="307"/>
      <c r="D2316" s="305" t="s">
        <v>518</v>
      </c>
      <c r="E2316" s="305" t="str">
        <f t="shared" si="2962"/>
        <v>2316 SPLIT-SV-VR</v>
      </c>
      <c r="G2316" s="307"/>
      <c r="H2316" s="12"/>
      <c r="I2316" s="60"/>
      <c r="J2316" s="60"/>
      <c r="K2316" s="12"/>
      <c r="L2316" s="12"/>
      <c r="M2316" s="12"/>
      <c r="N2316" s="12"/>
      <c r="O2316" s="12"/>
      <c r="P2316" s="12"/>
      <c r="R2316" s="13"/>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row>
    <row r="2317" spans="2:90" x14ac:dyDescent="0.4">
      <c r="B2317" s="95" t="str">
        <f>"Price/"&amp;B2338&amp;":"</f>
        <v>Price/procedure:</v>
      </c>
      <c r="C2317" s="307"/>
      <c r="D2317" s="305" t="s">
        <v>518</v>
      </c>
      <c r="E2317" s="305" t="str">
        <f t="shared" si="2962"/>
        <v>2317 SPLIT-SV-VR</v>
      </c>
      <c r="G2317" s="307"/>
      <c r="H2317" s="12"/>
      <c r="I2317" s="60"/>
      <c r="J2317" s="60"/>
      <c r="K2317" s="12"/>
      <c r="L2317" s="12"/>
      <c r="M2317" s="12"/>
      <c r="N2317" s="12"/>
      <c r="O2317" s="12"/>
      <c r="P2317" s="12"/>
      <c r="R2317" s="13"/>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41" t="str">
        <f>B2309</f>
        <v>Product A</v>
      </c>
      <c r="C2318" s="307"/>
      <c r="D2318" s="305" t="s">
        <v>518</v>
      </c>
      <c r="E2318" s="305" t="str">
        <f t="shared" si="2962"/>
        <v>2318 SPLIT-SV-VR</v>
      </c>
      <c r="G2318" s="307"/>
      <c r="H2318" s="12"/>
      <c r="I2318" s="60"/>
      <c r="J2318" s="60"/>
      <c r="K2318" s="61">
        <v>100</v>
      </c>
      <c r="L2318" s="61">
        <v>100</v>
      </c>
      <c r="M2318" s="61">
        <v>100</v>
      </c>
      <c r="N2318" s="61">
        <v>100</v>
      </c>
      <c r="O2318" s="61">
        <v>100</v>
      </c>
      <c r="P2318" s="61">
        <v>100</v>
      </c>
      <c r="R2318" s="67"/>
      <c r="S2318" s="143" cm="1">
        <f t="array" ref="S2318">INDEX($K:$P,ROW(),MATCH(S$3,$K$2:$P$2,0))</f>
        <v>100</v>
      </c>
      <c r="T2318" s="143" cm="1">
        <f t="array" ref="T2318">INDEX($K:$P,ROW(),MATCH(T$3,$K$2:$P$2,0))</f>
        <v>100</v>
      </c>
      <c r="U2318" s="143" cm="1">
        <f t="array" ref="U2318">INDEX($K:$P,ROW(),MATCH(U$3,$K$2:$P$2,0))</f>
        <v>100</v>
      </c>
      <c r="V2318" s="143" cm="1">
        <f t="array" ref="V2318">INDEX($K:$P,ROW(),MATCH(V$3,$K$2:$P$2,0))</f>
        <v>100</v>
      </c>
      <c r="W2318" s="143" cm="1">
        <f t="array" ref="W2318">INDEX($K:$P,ROW(),MATCH(W$3,$K$2:$P$2,0))</f>
        <v>100</v>
      </c>
      <c r="X2318" s="143" cm="1">
        <f t="array" ref="X2318">INDEX($K:$P,ROW(),MATCH(X$3,$K$2:$P$2,0))</f>
        <v>100</v>
      </c>
      <c r="Y2318" s="143" cm="1">
        <f t="array" ref="Y2318">INDEX($K:$P,ROW(),MATCH(Y$3,$K$2:$P$2,0))</f>
        <v>100</v>
      </c>
      <c r="Z2318" s="143" cm="1">
        <f t="array" ref="Z2318">INDEX($K:$P,ROW(),MATCH(Z$3,$K$2:$P$2,0))</f>
        <v>100</v>
      </c>
      <c r="AA2318" s="143" cm="1">
        <f t="array" ref="AA2318">INDEX($K:$P,ROW(),MATCH(AA$3,$K$2:$P$2,0))</f>
        <v>100</v>
      </c>
      <c r="AB2318" s="143" cm="1">
        <f t="array" ref="AB2318">INDEX($K:$P,ROW(),MATCH(AB$3,$K$2:$P$2,0))</f>
        <v>100</v>
      </c>
      <c r="AC2318" s="143" cm="1">
        <f t="array" ref="AC2318">INDEX($K:$P,ROW(),MATCH(AC$3,$K$2:$P$2,0))</f>
        <v>100</v>
      </c>
      <c r="AD2318" s="143" cm="1">
        <f t="array" ref="AD2318">INDEX($K:$P,ROW(),MATCH(AD$3,$K$2:$P$2,0))</f>
        <v>100</v>
      </c>
      <c r="AE2318" s="143" cm="1">
        <f t="array" ref="AE2318">INDEX($K:$P,ROW(),MATCH(AE$3,$K$2:$P$2,0))</f>
        <v>100</v>
      </c>
      <c r="AF2318" s="143" cm="1">
        <f t="array" ref="AF2318">INDEX($K:$P,ROW(),MATCH(AF$3,$K$2:$P$2,0))</f>
        <v>100</v>
      </c>
      <c r="AG2318" s="143" cm="1">
        <f t="array" ref="AG2318">INDEX($K:$P,ROW(),MATCH(AG$3,$K$2:$P$2,0))</f>
        <v>100</v>
      </c>
      <c r="AH2318" s="143" cm="1">
        <f t="array" ref="AH2318">INDEX($K:$P,ROW(),MATCH(AH$3,$K$2:$P$2,0))</f>
        <v>100</v>
      </c>
      <c r="AI2318" s="143" cm="1">
        <f t="array" ref="AI2318">INDEX($K:$P,ROW(),MATCH(AI$3,$K$2:$P$2,0))</f>
        <v>100</v>
      </c>
      <c r="AJ2318" s="143" cm="1">
        <f t="array" ref="AJ2318">INDEX($K:$P,ROW(),MATCH(AJ$3,$K$2:$P$2,0))</f>
        <v>100</v>
      </c>
      <c r="AK2318" s="143" cm="1">
        <f t="array" ref="AK2318">INDEX($K:$P,ROW(),MATCH(AK$3,$K$2:$P$2,0))</f>
        <v>100</v>
      </c>
      <c r="AL2318" s="143" cm="1">
        <f t="array" ref="AL2318">INDEX($K:$P,ROW(),MATCH(AL$3,$K$2:$P$2,0))</f>
        <v>100</v>
      </c>
      <c r="AM2318" s="143" cm="1">
        <f t="array" ref="AM2318">INDEX($K:$P,ROW(),MATCH(AM$3,$K$2:$P$2,0))</f>
        <v>100</v>
      </c>
      <c r="AN2318" s="143" cm="1">
        <f t="array" ref="AN2318">INDEX($K:$P,ROW(),MATCH(AN$3,$K$2:$P$2,0))</f>
        <v>100</v>
      </c>
      <c r="AO2318" s="143" cm="1">
        <f t="array" ref="AO2318">INDEX($K:$P,ROW(),MATCH(AO$3,$K$2:$P$2,0))</f>
        <v>100</v>
      </c>
      <c r="AP2318" s="143" cm="1">
        <f t="array" ref="AP2318">INDEX($K:$P,ROW(),MATCH(AP$3,$K$2:$P$2,0))</f>
        <v>100</v>
      </c>
      <c r="AQ2318" s="143" cm="1">
        <f t="array" ref="AQ2318">INDEX($K:$P,ROW(),MATCH(AQ$3,$K$2:$P$2,0))</f>
        <v>100</v>
      </c>
      <c r="AR2318" s="143" cm="1">
        <f t="array" ref="AR2318">INDEX($K:$P,ROW(),MATCH(AR$3,$K$2:$P$2,0))</f>
        <v>100</v>
      </c>
      <c r="AS2318" s="143" cm="1">
        <f t="array" ref="AS2318">INDEX($K:$P,ROW(),MATCH(AS$3,$K$2:$P$2,0))</f>
        <v>100</v>
      </c>
      <c r="AT2318" s="143" cm="1">
        <f t="array" ref="AT2318">INDEX($K:$P,ROW(),MATCH(AT$3,$K$2:$P$2,0))</f>
        <v>100</v>
      </c>
      <c r="AU2318" s="143" cm="1">
        <f t="array" ref="AU2318">INDEX($K:$P,ROW(),MATCH(AU$3,$K$2:$P$2,0))</f>
        <v>100</v>
      </c>
      <c r="AV2318" s="143" cm="1">
        <f t="array" ref="AV2318">INDEX($K:$P,ROW(),MATCH(AV$3,$K$2:$P$2,0))</f>
        <v>100</v>
      </c>
      <c r="AW2318" s="143" cm="1">
        <f t="array" ref="AW2318">INDEX($K:$P,ROW(),MATCH(AW$3,$K$2:$P$2,0))</f>
        <v>100</v>
      </c>
      <c r="AX2318" s="143" cm="1">
        <f t="array" ref="AX2318">INDEX($K:$P,ROW(),MATCH(AX$3,$K$2:$P$2,0))</f>
        <v>100</v>
      </c>
      <c r="AY2318" s="143" cm="1">
        <f t="array" ref="AY2318">INDEX($K:$P,ROW(),MATCH(AY$3,$K$2:$P$2,0))</f>
        <v>100</v>
      </c>
      <c r="AZ2318" s="143" cm="1">
        <f t="array" ref="AZ2318">INDEX($K:$P,ROW(),MATCH(AZ$3,$K$2:$P$2,0))</f>
        <v>100</v>
      </c>
      <c r="BA2318" s="143" cm="1">
        <f t="array" ref="BA2318">INDEX($K:$P,ROW(),MATCH(BA$3,$K$2:$P$2,0))</f>
        <v>100</v>
      </c>
      <c r="BB2318" s="143" cm="1">
        <f t="array" ref="BB2318">INDEX($K:$P,ROW(),MATCH(BB$3,$K$2:$P$2,0))</f>
        <v>100</v>
      </c>
      <c r="BC2318" s="143" cm="1">
        <f t="array" ref="BC2318">INDEX($K:$P,ROW(),MATCH(BC$3,$K$2:$P$2,0))</f>
        <v>100</v>
      </c>
      <c r="BD2318" s="143" cm="1">
        <f t="array" ref="BD2318">INDEX($K:$P,ROW(),MATCH(BD$3,$K$2:$P$2,0))</f>
        <v>100</v>
      </c>
      <c r="BE2318" s="143" cm="1">
        <f t="array" ref="BE2318">INDEX($K:$P,ROW(),MATCH(BE$3,$K$2:$P$2,0))</f>
        <v>100</v>
      </c>
      <c r="BF2318" s="143" cm="1">
        <f t="array" ref="BF2318">INDEX($K:$P,ROW(),MATCH(BF$3,$K$2:$P$2,0))</f>
        <v>100</v>
      </c>
      <c r="BG2318" s="143" cm="1">
        <f t="array" ref="BG2318">INDEX($K:$P,ROW(),MATCH(BG$3,$K$2:$P$2,0))</f>
        <v>100</v>
      </c>
      <c r="BH2318" s="143" cm="1">
        <f t="array" ref="BH2318">INDEX($K:$P,ROW(),MATCH(BH$3,$K$2:$P$2,0))</f>
        <v>100</v>
      </c>
      <c r="BI2318" s="143" cm="1">
        <f t="array" ref="BI2318">INDEX($K:$P,ROW(),MATCH(BI$3,$K$2:$P$2,0))</f>
        <v>100</v>
      </c>
      <c r="BJ2318" s="143" cm="1">
        <f t="array" ref="BJ2318">INDEX($K:$P,ROW(),MATCH(BJ$3,$K$2:$P$2,0))</f>
        <v>100</v>
      </c>
      <c r="BK2318" s="143" cm="1">
        <f t="array" ref="BK2318">INDEX($K:$P,ROW(),MATCH(BK$3,$K$2:$P$2,0))</f>
        <v>100</v>
      </c>
      <c r="BL2318" s="143" cm="1">
        <f t="array" ref="BL2318">INDEX($K:$P,ROW(),MATCH(BL$3,$K$2:$P$2,0))</f>
        <v>100</v>
      </c>
      <c r="BM2318" s="143" cm="1">
        <f t="array" ref="BM2318">INDEX($K:$P,ROW(),MATCH(BM$3,$K$2:$P$2,0))</f>
        <v>100</v>
      </c>
      <c r="BN2318" s="143" cm="1">
        <f t="array" ref="BN2318">INDEX($K:$P,ROW(),MATCH(BN$3,$K$2:$P$2,0))</f>
        <v>100</v>
      </c>
      <c r="BO2318" s="143" cm="1">
        <f t="array" ref="BO2318">INDEX($K:$P,ROW(),MATCH(BO$3,$K$2:$P$2,0))</f>
        <v>100</v>
      </c>
      <c r="BP2318" s="143" cm="1">
        <f t="array" ref="BP2318">INDEX($K:$P,ROW(),MATCH(BP$3,$K$2:$P$2,0))</f>
        <v>100</v>
      </c>
      <c r="BQ2318" s="143" cm="1">
        <f t="array" ref="BQ2318">INDEX($K:$P,ROW(),MATCH(BQ$3,$K$2:$P$2,0))</f>
        <v>100</v>
      </c>
      <c r="BR2318" s="143" cm="1">
        <f t="array" ref="BR2318">INDEX($K:$P,ROW(),MATCH(BR$3,$K$2:$P$2,0))</f>
        <v>100</v>
      </c>
      <c r="BS2318" s="143" cm="1">
        <f t="array" ref="BS2318">INDEX($K:$P,ROW(),MATCH(BS$3,$K$2:$P$2,0))</f>
        <v>100</v>
      </c>
      <c r="BT2318" s="143" cm="1">
        <f t="array" ref="BT2318">INDEX($K:$P,ROW(),MATCH(BT$3,$K$2:$P$2,0))</f>
        <v>100</v>
      </c>
      <c r="BU2318" s="143" cm="1">
        <f t="array" ref="BU2318">INDEX($K:$P,ROW(),MATCH(BU$3,$K$2:$P$2,0))</f>
        <v>100</v>
      </c>
      <c r="BV2318" s="143" cm="1">
        <f t="array" ref="BV2318">INDEX($K:$P,ROW(),MATCH(BV$3,$K$2:$P$2,0))</f>
        <v>100</v>
      </c>
      <c r="BW2318" s="143" cm="1">
        <f t="array" ref="BW2318">INDEX($K:$P,ROW(),MATCH(BW$3,$K$2:$P$2,0))</f>
        <v>100</v>
      </c>
      <c r="BX2318" s="143" cm="1">
        <f t="array" ref="BX2318">INDEX($K:$P,ROW(),MATCH(BX$3,$K$2:$P$2,0))</f>
        <v>100</v>
      </c>
      <c r="BY2318" s="143" cm="1">
        <f t="array" ref="BY2318">INDEX($K:$P,ROW(),MATCH(BY$3,$K$2:$P$2,0))</f>
        <v>100</v>
      </c>
      <c r="BZ2318" s="143" cm="1">
        <f t="array" ref="BZ2318">INDEX($K:$P,ROW(),MATCH(BZ$3,$K$2:$P$2,0))</f>
        <v>100</v>
      </c>
      <c r="CA2318" s="143" cm="1">
        <f t="array" ref="CA2318">INDEX($K:$P,ROW(),MATCH(CA$3,$K$2:$P$2,0))</f>
        <v>100</v>
      </c>
      <c r="CB2318" s="143" cm="1">
        <f t="array" ref="CB2318">INDEX($K:$P,ROW(),MATCH(CB$3,$K$2:$P$2,0))</f>
        <v>100</v>
      </c>
      <c r="CC2318" s="143" cm="1">
        <f t="array" ref="CC2318">INDEX($K:$P,ROW(),MATCH(CC$3,$K$2:$P$2,0))</f>
        <v>100</v>
      </c>
      <c r="CD2318" s="143" cm="1">
        <f t="array" ref="CD2318">INDEX($K:$P,ROW(),MATCH(CD$3,$K$2:$P$2,0))</f>
        <v>100</v>
      </c>
      <c r="CE2318" s="143" cm="1">
        <f t="array" ref="CE2318">INDEX($K:$P,ROW(),MATCH(CE$3,$K$2:$P$2,0))</f>
        <v>100</v>
      </c>
      <c r="CF2318" s="143" cm="1">
        <f t="array" ref="CF2318">INDEX($K:$P,ROW(),MATCH(CF$3,$K$2:$P$2,0))</f>
        <v>100</v>
      </c>
      <c r="CG2318" s="143" cm="1">
        <f t="array" ref="CG2318">INDEX($K:$P,ROW(),MATCH(CG$3,$K$2:$P$2,0))</f>
        <v>100</v>
      </c>
      <c r="CH2318" s="143" cm="1">
        <f t="array" ref="CH2318">INDEX($K:$P,ROW(),MATCH(CH$3,$K$2:$P$2,0))</f>
        <v>100</v>
      </c>
      <c r="CI2318" s="143" cm="1">
        <f t="array" ref="CI2318">INDEX($K:$P,ROW(),MATCH(CI$3,$K$2:$P$2,0))</f>
        <v>100</v>
      </c>
      <c r="CJ2318" s="143" cm="1">
        <f t="array" ref="CJ2318">INDEX($K:$P,ROW(),MATCH(CJ$3,$K$2:$P$2,0))</f>
        <v>100</v>
      </c>
      <c r="CK2318" s="143" cm="1">
        <f t="array" ref="CK2318">INDEX($K:$P,ROW(),MATCH(CK$3,$K$2:$P$2,0))</f>
        <v>100</v>
      </c>
      <c r="CL2318" s="143" cm="1">
        <f t="array" ref="CL2318">INDEX($K:$P,ROW(),MATCH(CL$3,$K$2:$P$2,0))</f>
        <v>100</v>
      </c>
    </row>
    <row r="2319" spans="2:90" x14ac:dyDescent="0.4">
      <c r="B2319" s="141" t="str">
        <f>B2310</f>
        <v>Product B</v>
      </c>
      <c r="C2319" s="307"/>
      <c r="D2319" s="305" t="s">
        <v>518</v>
      </c>
      <c r="E2319" s="305" t="str">
        <f t="shared" si="2962"/>
        <v>2319 SPLIT-SV-VR</v>
      </c>
      <c r="G2319" s="307"/>
      <c r="H2319" s="12"/>
      <c r="I2319" s="60"/>
      <c r="J2319" s="60"/>
      <c r="K2319" s="61">
        <v>200</v>
      </c>
      <c r="L2319" s="61">
        <v>200</v>
      </c>
      <c r="M2319" s="61">
        <v>200</v>
      </c>
      <c r="N2319" s="61">
        <v>200</v>
      </c>
      <c r="O2319" s="61">
        <v>200</v>
      </c>
      <c r="P2319" s="61">
        <v>200</v>
      </c>
      <c r="R2319" s="13"/>
      <c r="S2319" s="143" cm="1">
        <f t="array" ref="S2319">INDEX($K:$P,ROW(),MATCH(S$3,$K$2:$P$2,0))</f>
        <v>200</v>
      </c>
      <c r="T2319" s="143" cm="1">
        <f t="array" ref="T2319">INDEX($K:$P,ROW(),MATCH(T$3,$K$2:$P$2,0))</f>
        <v>200</v>
      </c>
      <c r="U2319" s="143" cm="1">
        <f t="array" ref="U2319">INDEX($K:$P,ROW(),MATCH(U$3,$K$2:$P$2,0))</f>
        <v>200</v>
      </c>
      <c r="V2319" s="143" cm="1">
        <f t="array" ref="V2319">INDEX($K:$P,ROW(),MATCH(V$3,$K$2:$P$2,0))</f>
        <v>200</v>
      </c>
      <c r="W2319" s="143" cm="1">
        <f t="array" ref="W2319">INDEX($K:$P,ROW(),MATCH(W$3,$K$2:$P$2,0))</f>
        <v>200</v>
      </c>
      <c r="X2319" s="143" cm="1">
        <f t="array" ref="X2319">INDEX($K:$P,ROW(),MATCH(X$3,$K$2:$P$2,0))</f>
        <v>200</v>
      </c>
      <c r="Y2319" s="143" cm="1">
        <f t="array" ref="Y2319">INDEX($K:$P,ROW(),MATCH(Y$3,$K$2:$P$2,0))</f>
        <v>200</v>
      </c>
      <c r="Z2319" s="143" cm="1">
        <f t="array" ref="Z2319">INDEX($K:$P,ROW(),MATCH(Z$3,$K$2:$P$2,0))</f>
        <v>200</v>
      </c>
      <c r="AA2319" s="143" cm="1">
        <f t="array" ref="AA2319">INDEX($K:$P,ROW(),MATCH(AA$3,$K$2:$P$2,0))</f>
        <v>200</v>
      </c>
      <c r="AB2319" s="143" cm="1">
        <f t="array" ref="AB2319">INDEX($K:$P,ROW(),MATCH(AB$3,$K$2:$P$2,0))</f>
        <v>200</v>
      </c>
      <c r="AC2319" s="143" cm="1">
        <f t="array" ref="AC2319">INDEX($K:$P,ROW(),MATCH(AC$3,$K$2:$P$2,0))</f>
        <v>200</v>
      </c>
      <c r="AD2319" s="143" cm="1">
        <f t="array" ref="AD2319">INDEX($K:$P,ROW(),MATCH(AD$3,$K$2:$P$2,0))</f>
        <v>200</v>
      </c>
      <c r="AE2319" s="143" cm="1">
        <f t="array" ref="AE2319">INDEX($K:$P,ROW(),MATCH(AE$3,$K$2:$P$2,0))</f>
        <v>200</v>
      </c>
      <c r="AF2319" s="143" cm="1">
        <f t="array" ref="AF2319">INDEX($K:$P,ROW(),MATCH(AF$3,$K$2:$P$2,0))</f>
        <v>200</v>
      </c>
      <c r="AG2319" s="143" cm="1">
        <f t="array" ref="AG2319">INDEX($K:$P,ROW(),MATCH(AG$3,$K$2:$P$2,0))</f>
        <v>200</v>
      </c>
      <c r="AH2319" s="143" cm="1">
        <f t="array" ref="AH2319">INDEX($K:$P,ROW(),MATCH(AH$3,$K$2:$P$2,0))</f>
        <v>200</v>
      </c>
      <c r="AI2319" s="143" cm="1">
        <f t="array" ref="AI2319">INDEX($K:$P,ROW(),MATCH(AI$3,$K$2:$P$2,0))</f>
        <v>200</v>
      </c>
      <c r="AJ2319" s="143" cm="1">
        <f t="array" ref="AJ2319">INDEX($K:$P,ROW(),MATCH(AJ$3,$K$2:$P$2,0))</f>
        <v>200</v>
      </c>
      <c r="AK2319" s="143" cm="1">
        <f t="array" ref="AK2319">INDEX($K:$P,ROW(),MATCH(AK$3,$K$2:$P$2,0))</f>
        <v>200</v>
      </c>
      <c r="AL2319" s="143" cm="1">
        <f t="array" ref="AL2319">INDEX($K:$P,ROW(),MATCH(AL$3,$K$2:$P$2,0))</f>
        <v>200</v>
      </c>
      <c r="AM2319" s="143" cm="1">
        <f t="array" ref="AM2319">INDEX($K:$P,ROW(),MATCH(AM$3,$K$2:$P$2,0))</f>
        <v>200</v>
      </c>
      <c r="AN2319" s="143" cm="1">
        <f t="array" ref="AN2319">INDEX($K:$P,ROW(),MATCH(AN$3,$K$2:$P$2,0))</f>
        <v>200</v>
      </c>
      <c r="AO2319" s="143" cm="1">
        <f t="array" ref="AO2319">INDEX($K:$P,ROW(),MATCH(AO$3,$K$2:$P$2,0))</f>
        <v>200</v>
      </c>
      <c r="AP2319" s="143" cm="1">
        <f t="array" ref="AP2319">INDEX($K:$P,ROW(),MATCH(AP$3,$K$2:$P$2,0))</f>
        <v>200</v>
      </c>
      <c r="AQ2319" s="143" cm="1">
        <f t="array" ref="AQ2319">INDEX($K:$P,ROW(),MATCH(AQ$3,$K$2:$P$2,0))</f>
        <v>200</v>
      </c>
      <c r="AR2319" s="143" cm="1">
        <f t="array" ref="AR2319">INDEX($K:$P,ROW(),MATCH(AR$3,$K$2:$P$2,0))</f>
        <v>200</v>
      </c>
      <c r="AS2319" s="143" cm="1">
        <f t="array" ref="AS2319">INDEX($K:$P,ROW(),MATCH(AS$3,$K$2:$P$2,0))</f>
        <v>200</v>
      </c>
      <c r="AT2319" s="143" cm="1">
        <f t="array" ref="AT2319">INDEX($K:$P,ROW(),MATCH(AT$3,$K$2:$P$2,0))</f>
        <v>200</v>
      </c>
      <c r="AU2319" s="143" cm="1">
        <f t="array" ref="AU2319">INDEX($K:$P,ROW(),MATCH(AU$3,$K$2:$P$2,0))</f>
        <v>200</v>
      </c>
      <c r="AV2319" s="143" cm="1">
        <f t="array" ref="AV2319">INDEX($K:$P,ROW(),MATCH(AV$3,$K$2:$P$2,0))</f>
        <v>200</v>
      </c>
      <c r="AW2319" s="143" cm="1">
        <f t="array" ref="AW2319">INDEX($K:$P,ROW(),MATCH(AW$3,$K$2:$P$2,0))</f>
        <v>200</v>
      </c>
      <c r="AX2319" s="143" cm="1">
        <f t="array" ref="AX2319">INDEX($K:$P,ROW(),MATCH(AX$3,$K$2:$P$2,0))</f>
        <v>200</v>
      </c>
      <c r="AY2319" s="143" cm="1">
        <f t="array" ref="AY2319">INDEX($K:$P,ROW(),MATCH(AY$3,$K$2:$P$2,0))</f>
        <v>200</v>
      </c>
      <c r="AZ2319" s="143" cm="1">
        <f t="array" ref="AZ2319">INDEX($K:$P,ROW(),MATCH(AZ$3,$K$2:$P$2,0))</f>
        <v>200</v>
      </c>
      <c r="BA2319" s="143" cm="1">
        <f t="array" ref="BA2319">INDEX($K:$P,ROW(),MATCH(BA$3,$K$2:$P$2,0))</f>
        <v>200</v>
      </c>
      <c r="BB2319" s="143" cm="1">
        <f t="array" ref="BB2319">INDEX($K:$P,ROW(),MATCH(BB$3,$K$2:$P$2,0))</f>
        <v>200</v>
      </c>
      <c r="BC2319" s="143" cm="1">
        <f t="array" ref="BC2319">INDEX($K:$P,ROW(),MATCH(BC$3,$K$2:$P$2,0))</f>
        <v>200</v>
      </c>
      <c r="BD2319" s="143" cm="1">
        <f t="array" ref="BD2319">INDEX($K:$P,ROW(),MATCH(BD$3,$K$2:$P$2,0))</f>
        <v>200</v>
      </c>
      <c r="BE2319" s="143" cm="1">
        <f t="array" ref="BE2319">INDEX($K:$P,ROW(),MATCH(BE$3,$K$2:$P$2,0))</f>
        <v>200</v>
      </c>
      <c r="BF2319" s="143" cm="1">
        <f t="array" ref="BF2319">INDEX($K:$P,ROW(),MATCH(BF$3,$K$2:$P$2,0))</f>
        <v>200</v>
      </c>
      <c r="BG2319" s="143" cm="1">
        <f t="array" ref="BG2319">INDEX($K:$P,ROW(),MATCH(BG$3,$K$2:$P$2,0))</f>
        <v>200</v>
      </c>
      <c r="BH2319" s="143" cm="1">
        <f t="array" ref="BH2319">INDEX($K:$P,ROW(),MATCH(BH$3,$K$2:$P$2,0))</f>
        <v>200</v>
      </c>
      <c r="BI2319" s="143" cm="1">
        <f t="array" ref="BI2319">INDEX($K:$P,ROW(),MATCH(BI$3,$K$2:$P$2,0))</f>
        <v>200</v>
      </c>
      <c r="BJ2319" s="143" cm="1">
        <f t="array" ref="BJ2319">INDEX($K:$P,ROW(),MATCH(BJ$3,$K$2:$P$2,0))</f>
        <v>200</v>
      </c>
      <c r="BK2319" s="143" cm="1">
        <f t="array" ref="BK2319">INDEX($K:$P,ROW(),MATCH(BK$3,$K$2:$P$2,0))</f>
        <v>200</v>
      </c>
      <c r="BL2319" s="143" cm="1">
        <f t="array" ref="BL2319">INDEX($K:$P,ROW(),MATCH(BL$3,$K$2:$P$2,0))</f>
        <v>200</v>
      </c>
      <c r="BM2319" s="143" cm="1">
        <f t="array" ref="BM2319">INDEX($K:$P,ROW(),MATCH(BM$3,$K$2:$P$2,0))</f>
        <v>200</v>
      </c>
      <c r="BN2319" s="143" cm="1">
        <f t="array" ref="BN2319">INDEX($K:$P,ROW(),MATCH(BN$3,$K$2:$P$2,0))</f>
        <v>200</v>
      </c>
      <c r="BO2319" s="143" cm="1">
        <f t="array" ref="BO2319">INDEX($K:$P,ROW(),MATCH(BO$3,$K$2:$P$2,0))</f>
        <v>200</v>
      </c>
      <c r="BP2319" s="143" cm="1">
        <f t="array" ref="BP2319">INDEX($K:$P,ROW(),MATCH(BP$3,$K$2:$P$2,0))</f>
        <v>200</v>
      </c>
      <c r="BQ2319" s="143" cm="1">
        <f t="array" ref="BQ2319">INDEX($K:$P,ROW(),MATCH(BQ$3,$K$2:$P$2,0))</f>
        <v>200</v>
      </c>
      <c r="BR2319" s="143" cm="1">
        <f t="array" ref="BR2319">INDEX($K:$P,ROW(),MATCH(BR$3,$K$2:$P$2,0))</f>
        <v>200</v>
      </c>
      <c r="BS2319" s="143" cm="1">
        <f t="array" ref="BS2319">INDEX($K:$P,ROW(),MATCH(BS$3,$K$2:$P$2,0))</f>
        <v>200</v>
      </c>
      <c r="BT2319" s="143" cm="1">
        <f t="array" ref="BT2319">INDEX($K:$P,ROW(),MATCH(BT$3,$K$2:$P$2,0))</f>
        <v>200</v>
      </c>
      <c r="BU2319" s="143" cm="1">
        <f t="array" ref="BU2319">INDEX($K:$P,ROW(),MATCH(BU$3,$K$2:$P$2,0))</f>
        <v>200</v>
      </c>
      <c r="BV2319" s="143" cm="1">
        <f t="array" ref="BV2319">INDEX($K:$P,ROW(),MATCH(BV$3,$K$2:$P$2,0))</f>
        <v>200</v>
      </c>
      <c r="BW2319" s="143" cm="1">
        <f t="array" ref="BW2319">INDEX($K:$P,ROW(),MATCH(BW$3,$K$2:$P$2,0))</f>
        <v>200</v>
      </c>
      <c r="BX2319" s="143" cm="1">
        <f t="array" ref="BX2319">INDEX($K:$P,ROW(),MATCH(BX$3,$K$2:$P$2,0))</f>
        <v>200</v>
      </c>
      <c r="BY2319" s="143" cm="1">
        <f t="array" ref="BY2319">INDEX($K:$P,ROW(),MATCH(BY$3,$K$2:$P$2,0))</f>
        <v>200</v>
      </c>
      <c r="BZ2319" s="143" cm="1">
        <f t="array" ref="BZ2319">INDEX($K:$P,ROW(),MATCH(BZ$3,$K$2:$P$2,0))</f>
        <v>200</v>
      </c>
      <c r="CA2319" s="143" cm="1">
        <f t="array" ref="CA2319">INDEX($K:$P,ROW(),MATCH(CA$3,$K$2:$P$2,0))</f>
        <v>200</v>
      </c>
      <c r="CB2319" s="143" cm="1">
        <f t="array" ref="CB2319">INDEX($K:$P,ROW(),MATCH(CB$3,$K$2:$P$2,0))</f>
        <v>200</v>
      </c>
      <c r="CC2319" s="143" cm="1">
        <f t="array" ref="CC2319">INDEX($K:$P,ROW(),MATCH(CC$3,$K$2:$P$2,0))</f>
        <v>200</v>
      </c>
      <c r="CD2319" s="143" cm="1">
        <f t="array" ref="CD2319">INDEX($K:$P,ROW(),MATCH(CD$3,$K$2:$P$2,0))</f>
        <v>200</v>
      </c>
      <c r="CE2319" s="143" cm="1">
        <f t="array" ref="CE2319">INDEX($K:$P,ROW(),MATCH(CE$3,$K$2:$P$2,0))</f>
        <v>200</v>
      </c>
      <c r="CF2319" s="143" cm="1">
        <f t="array" ref="CF2319">INDEX($K:$P,ROW(),MATCH(CF$3,$K$2:$P$2,0))</f>
        <v>200</v>
      </c>
      <c r="CG2319" s="143" cm="1">
        <f t="array" ref="CG2319">INDEX($K:$P,ROW(),MATCH(CG$3,$K$2:$P$2,0))</f>
        <v>200</v>
      </c>
      <c r="CH2319" s="143" cm="1">
        <f t="array" ref="CH2319">INDEX($K:$P,ROW(),MATCH(CH$3,$K$2:$P$2,0))</f>
        <v>200</v>
      </c>
      <c r="CI2319" s="143" cm="1">
        <f t="array" ref="CI2319">INDEX($K:$P,ROW(),MATCH(CI$3,$K$2:$P$2,0))</f>
        <v>200</v>
      </c>
      <c r="CJ2319" s="143" cm="1">
        <f t="array" ref="CJ2319">INDEX($K:$P,ROW(),MATCH(CJ$3,$K$2:$P$2,0))</f>
        <v>200</v>
      </c>
      <c r="CK2319" s="143" cm="1">
        <f t="array" ref="CK2319">INDEX($K:$P,ROW(),MATCH(CK$3,$K$2:$P$2,0))</f>
        <v>200</v>
      </c>
      <c r="CL2319" s="143" cm="1">
        <f t="array" ref="CL2319">INDEX($K:$P,ROW(),MATCH(CL$3,$K$2:$P$2,0))</f>
        <v>200</v>
      </c>
    </row>
    <row r="2320" spans="2:90" x14ac:dyDescent="0.4">
      <c r="B2320" s="95"/>
      <c r="C2320" s="307"/>
      <c r="D2320" s="305" t="s">
        <v>518</v>
      </c>
      <c r="E2320" s="305" t="str">
        <f t="shared" si="2962"/>
        <v>2320 SPLIT-SV-VR</v>
      </c>
      <c r="G2320" s="307"/>
      <c r="H2320" s="12"/>
      <c r="I2320" s="60"/>
      <c r="J2320" s="60"/>
      <c r="K2320" s="12"/>
      <c r="L2320" s="12"/>
      <c r="M2320" s="12"/>
      <c r="N2320" s="12"/>
      <c r="O2320" s="12"/>
      <c r="P2320" s="12"/>
      <c r="R2320" s="13"/>
      <c r="S2320" s="76"/>
      <c r="T2320" s="76"/>
      <c r="U2320" s="76"/>
      <c r="V2320" s="76"/>
      <c r="W2320" s="76"/>
      <c r="X2320" s="76"/>
      <c r="Y2320" s="76"/>
      <c r="Z2320" s="76"/>
      <c r="AA2320" s="76"/>
      <c r="AB2320" s="76"/>
      <c r="AC2320" s="76"/>
      <c r="AD2320" s="76"/>
      <c r="AE2320" s="76"/>
      <c r="AF2320" s="76"/>
      <c r="AG2320" s="76"/>
      <c r="AH2320" s="76"/>
      <c r="AI2320" s="76"/>
      <c r="AJ2320" s="76"/>
      <c r="AK2320" s="76"/>
      <c r="AL2320" s="76"/>
      <c r="AM2320" s="76"/>
      <c r="AN2320" s="76"/>
      <c r="AO2320" s="76"/>
      <c r="AP2320" s="76"/>
      <c r="AQ2320" s="76"/>
      <c r="AR2320" s="76"/>
      <c r="AS2320" s="76"/>
      <c r="AT2320" s="76"/>
      <c r="AU2320" s="76"/>
      <c r="AV2320" s="76"/>
      <c r="AW2320" s="76"/>
      <c r="AX2320" s="76"/>
      <c r="AY2320" s="76"/>
      <c r="AZ2320" s="76"/>
      <c r="BA2320" s="76"/>
      <c r="BB2320" s="76"/>
      <c r="BC2320" s="76"/>
      <c r="BD2320" s="76"/>
      <c r="BE2320" s="76"/>
      <c r="BF2320" s="76"/>
      <c r="BG2320" s="76"/>
      <c r="BH2320" s="76"/>
      <c r="BI2320" s="76"/>
      <c r="BJ2320" s="76"/>
      <c r="BK2320" s="76"/>
      <c r="BL2320" s="76"/>
      <c r="BM2320" s="76"/>
      <c r="BN2320" s="76"/>
      <c r="BO2320" s="76"/>
      <c r="BP2320" s="76"/>
      <c r="BQ2320" s="76"/>
      <c r="BR2320" s="76"/>
      <c r="BS2320" s="76"/>
      <c r="BT2320" s="76"/>
      <c r="BU2320" s="76"/>
      <c r="BV2320" s="76"/>
      <c r="BW2320" s="76"/>
      <c r="BX2320" s="76"/>
      <c r="BY2320" s="76"/>
      <c r="BZ2320" s="76"/>
      <c r="CA2320" s="76"/>
      <c r="CB2320" s="76"/>
      <c r="CC2320" s="76"/>
      <c r="CD2320" s="76"/>
      <c r="CE2320" s="76"/>
      <c r="CF2320" s="76"/>
      <c r="CG2320" s="76"/>
      <c r="CH2320" s="76"/>
      <c r="CI2320" s="76"/>
      <c r="CJ2320" s="76"/>
      <c r="CK2320" s="76"/>
      <c r="CL2320" s="76"/>
    </row>
    <row r="2321" spans="2:90" x14ac:dyDescent="0.4">
      <c r="B2321" s="95" t="s">
        <v>241</v>
      </c>
      <c r="C2321" s="307"/>
      <c r="D2321" s="305" t="s">
        <v>518</v>
      </c>
      <c r="E2321" s="305" t="str">
        <f t="shared" si="2962"/>
        <v>2321 SPLIT-SV-VR</v>
      </c>
      <c r="G2321" s="307"/>
      <c r="H2321" s="12"/>
      <c r="I2321" s="60"/>
      <c r="J2321" s="60"/>
      <c r="K2321" s="12"/>
      <c r="L2321" s="12"/>
      <c r="M2321" s="12"/>
      <c r="N2321" s="12"/>
      <c r="O2321" s="12"/>
      <c r="P2321" s="12"/>
      <c r="R2321" s="13"/>
      <c r="S2321" s="76"/>
      <c r="T2321" s="76"/>
      <c r="U2321" s="76"/>
      <c r="V2321" s="76"/>
      <c r="W2321" s="76"/>
      <c r="X2321" s="76"/>
      <c r="Y2321" s="76"/>
      <c r="Z2321" s="76"/>
      <c r="AA2321" s="76"/>
      <c r="AB2321" s="76"/>
      <c r="AC2321" s="76"/>
      <c r="AD2321" s="76"/>
      <c r="AE2321" s="76"/>
      <c r="AF2321" s="76"/>
      <c r="AG2321" s="76"/>
      <c r="AH2321" s="76"/>
      <c r="AI2321" s="76"/>
      <c r="AJ2321" s="76"/>
      <c r="AK2321" s="76"/>
      <c r="AL2321" s="76"/>
      <c r="AM2321" s="76"/>
      <c r="AN2321" s="76"/>
      <c r="AO2321" s="76"/>
      <c r="AP2321" s="76"/>
      <c r="AQ2321" s="76"/>
      <c r="AR2321" s="76"/>
      <c r="AS2321" s="76"/>
      <c r="AT2321" s="76"/>
      <c r="AU2321" s="76"/>
      <c r="AV2321" s="76"/>
      <c r="AW2321" s="76"/>
      <c r="AX2321" s="76"/>
      <c r="AY2321" s="76"/>
      <c r="AZ2321" s="76"/>
      <c r="BA2321" s="76"/>
      <c r="BB2321" s="76"/>
      <c r="BC2321" s="76"/>
      <c r="BD2321" s="76"/>
      <c r="BE2321" s="76"/>
      <c r="BF2321" s="76"/>
      <c r="BG2321" s="76"/>
      <c r="BH2321" s="76"/>
      <c r="BI2321" s="76"/>
      <c r="BJ2321" s="76"/>
      <c r="BK2321" s="76"/>
      <c r="BL2321" s="76"/>
      <c r="BM2321" s="76"/>
      <c r="BN2321" s="76"/>
      <c r="BO2321" s="76"/>
      <c r="BP2321" s="76"/>
      <c r="BQ2321" s="76"/>
      <c r="BR2321" s="76"/>
      <c r="BS2321" s="76"/>
      <c r="BT2321" s="76"/>
      <c r="BU2321" s="76"/>
      <c r="BV2321" s="76"/>
      <c r="BW2321" s="76"/>
      <c r="BX2321" s="76"/>
      <c r="BY2321" s="76"/>
      <c r="BZ2321" s="76"/>
      <c r="CA2321" s="76"/>
      <c r="CB2321" s="76"/>
      <c r="CC2321" s="76"/>
      <c r="CD2321" s="76"/>
      <c r="CE2321" s="76"/>
      <c r="CF2321" s="76"/>
      <c r="CG2321" s="76"/>
      <c r="CH2321" s="76"/>
      <c r="CI2321" s="76"/>
      <c r="CJ2321" s="76"/>
      <c r="CK2321" s="76"/>
      <c r="CL2321" s="76"/>
    </row>
    <row r="2322" spans="2:90" x14ac:dyDescent="0.4">
      <c r="B2322" s="154" t="str">
        <f>B2318</f>
        <v>Product A</v>
      </c>
      <c r="C2322" s="307"/>
      <c r="D2322" s="305" t="s">
        <v>518</v>
      </c>
      <c r="E2322" s="305" t="str">
        <f t="shared" si="2962"/>
        <v>2322 SPLIT-SV-VR</v>
      </c>
      <c r="G2322" s="307"/>
      <c r="H2322" s="12"/>
      <c r="I2322" s="60"/>
      <c r="J2322" s="60"/>
      <c r="K2322" s="53">
        <f t="shared" ref="K2322:P2324" ca="1" si="2966">SUMIF($3:$3,K$2,2322:2322)</f>
        <v>3000000</v>
      </c>
      <c r="L2322" s="53">
        <f t="shared" ca="1" si="2966"/>
        <v>3000000</v>
      </c>
      <c r="M2322" s="53">
        <f t="shared" ca="1" si="2966"/>
        <v>3000000</v>
      </c>
      <c r="N2322" s="53">
        <f t="shared" ca="1" si="2966"/>
        <v>3000000</v>
      </c>
      <c r="O2322" s="53">
        <f t="shared" ca="1" si="2966"/>
        <v>3000000</v>
      </c>
      <c r="P2322" s="53">
        <f t="shared" ca="1" si="2966"/>
        <v>3000000</v>
      </c>
      <c r="R2322" s="13"/>
      <c r="S2322" s="80">
        <f t="shared" ref="S2322" ca="1" si="2967">S2314*S2318</f>
        <v>250000</v>
      </c>
      <c r="T2322" s="80">
        <f t="shared" ref="T2322:AX2322" ca="1" si="2968">T2314*T2318</f>
        <v>250000</v>
      </c>
      <c r="U2322" s="80">
        <f t="shared" ca="1" si="2968"/>
        <v>250000</v>
      </c>
      <c r="V2322" s="80">
        <f t="shared" ca="1" si="2968"/>
        <v>250000</v>
      </c>
      <c r="W2322" s="80">
        <f t="shared" ca="1" si="2968"/>
        <v>250000</v>
      </c>
      <c r="X2322" s="80">
        <f t="shared" ca="1" si="2968"/>
        <v>250000</v>
      </c>
      <c r="Y2322" s="80">
        <f t="shared" ca="1" si="2968"/>
        <v>250000</v>
      </c>
      <c r="Z2322" s="80">
        <f t="shared" ca="1" si="2968"/>
        <v>250000</v>
      </c>
      <c r="AA2322" s="80">
        <f t="shared" ca="1" si="2968"/>
        <v>250000</v>
      </c>
      <c r="AB2322" s="80">
        <f t="shared" ca="1" si="2968"/>
        <v>250000</v>
      </c>
      <c r="AC2322" s="80">
        <f t="shared" ca="1" si="2968"/>
        <v>250000</v>
      </c>
      <c r="AD2322" s="80">
        <f t="shared" ca="1" si="2968"/>
        <v>250000</v>
      </c>
      <c r="AE2322" s="80">
        <f t="shared" ca="1" si="2968"/>
        <v>250000</v>
      </c>
      <c r="AF2322" s="80">
        <f t="shared" ca="1" si="2968"/>
        <v>250000</v>
      </c>
      <c r="AG2322" s="80">
        <f t="shared" ca="1" si="2968"/>
        <v>250000</v>
      </c>
      <c r="AH2322" s="80">
        <f t="shared" ca="1" si="2968"/>
        <v>250000</v>
      </c>
      <c r="AI2322" s="80">
        <f t="shared" ca="1" si="2968"/>
        <v>250000</v>
      </c>
      <c r="AJ2322" s="80">
        <f t="shared" ca="1" si="2968"/>
        <v>250000</v>
      </c>
      <c r="AK2322" s="80">
        <f t="shared" ca="1" si="2968"/>
        <v>250000</v>
      </c>
      <c r="AL2322" s="80">
        <f t="shared" ca="1" si="2968"/>
        <v>250000</v>
      </c>
      <c r="AM2322" s="80">
        <f t="shared" ca="1" si="2968"/>
        <v>250000</v>
      </c>
      <c r="AN2322" s="80">
        <f t="shared" ca="1" si="2968"/>
        <v>250000</v>
      </c>
      <c r="AO2322" s="80">
        <f t="shared" ca="1" si="2968"/>
        <v>250000</v>
      </c>
      <c r="AP2322" s="80">
        <f t="shared" ca="1" si="2968"/>
        <v>250000</v>
      </c>
      <c r="AQ2322" s="80">
        <f t="shared" ca="1" si="2968"/>
        <v>250000</v>
      </c>
      <c r="AR2322" s="80">
        <f t="shared" ca="1" si="2968"/>
        <v>250000</v>
      </c>
      <c r="AS2322" s="80">
        <f t="shared" ca="1" si="2968"/>
        <v>250000</v>
      </c>
      <c r="AT2322" s="80">
        <f t="shared" ca="1" si="2968"/>
        <v>250000</v>
      </c>
      <c r="AU2322" s="80">
        <f t="shared" ca="1" si="2968"/>
        <v>250000</v>
      </c>
      <c r="AV2322" s="80">
        <f t="shared" ca="1" si="2968"/>
        <v>250000</v>
      </c>
      <c r="AW2322" s="80">
        <f t="shared" ca="1" si="2968"/>
        <v>250000</v>
      </c>
      <c r="AX2322" s="80">
        <f t="shared" ca="1" si="2968"/>
        <v>250000</v>
      </c>
      <c r="AY2322" s="80">
        <f t="shared" ref="AY2322:CD2322" ca="1" si="2969">AY2314*AY2318</f>
        <v>250000</v>
      </c>
      <c r="AZ2322" s="80">
        <f t="shared" ca="1" si="2969"/>
        <v>250000</v>
      </c>
      <c r="BA2322" s="80">
        <f t="shared" ca="1" si="2969"/>
        <v>250000</v>
      </c>
      <c r="BB2322" s="80">
        <f t="shared" ca="1" si="2969"/>
        <v>250000</v>
      </c>
      <c r="BC2322" s="80">
        <f t="shared" ca="1" si="2969"/>
        <v>250000</v>
      </c>
      <c r="BD2322" s="80">
        <f t="shared" ca="1" si="2969"/>
        <v>250000</v>
      </c>
      <c r="BE2322" s="80">
        <f t="shared" ca="1" si="2969"/>
        <v>250000</v>
      </c>
      <c r="BF2322" s="80">
        <f t="shared" ca="1" si="2969"/>
        <v>250000</v>
      </c>
      <c r="BG2322" s="80">
        <f t="shared" ca="1" si="2969"/>
        <v>250000</v>
      </c>
      <c r="BH2322" s="80">
        <f t="shared" ca="1" si="2969"/>
        <v>250000</v>
      </c>
      <c r="BI2322" s="80">
        <f t="shared" ca="1" si="2969"/>
        <v>250000</v>
      </c>
      <c r="BJ2322" s="80">
        <f t="shared" ca="1" si="2969"/>
        <v>250000</v>
      </c>
      <c r="BK2322" s="80">
        <f t="shared" ca="1" si="2969"/>
        <v>250000</v>
      </c>
      <c r="BL2322" s="80">
        <f t="shared" ca="1" si="2969"/>
        <v>250000</v>
      </c>
      <c r="BM2322" s="80">
        <f t="shared" ca="1" si="2969"/>
        <v>250000</v>
      </c>
      <c r="BN2322" s="80">
        <f t="shared" ca="1" si="2969"/>
        <v>250000</v>
      </c>
      <c r="BO2322" s="80">
        <f t="shared" ca="1" si="2969"/>
        <v>250000</v>
      </c>
      <c r="BP2322" s="80">
        <f t="shared" ca="1" si="2969"/>
        <v>250000</v>
      </c>
      <c r="BQ2322" s="80">
        <f t="shared" ca="1" si="2969"/>
        <v>250000</v>
      </c>
      <c r="BR2322" s="80">
        <f t="shared" ca="1" si="2969"/>
        <v>250000</v>
      </c>
      <c r="BS2322" s="80">
        <f t="shared" ca="1" si="2969"/>
        <v>250000</v>
      </c>
      <c r="BT2322" s="80">
        <f t="shared" ca="1" si="2969"/>
        <v>250000</v>
      </c>
      <c r="BU2322" s="80">
        <f t="shared" ca="1" si="2969"/>
        <v>250000</v>
      </c>
      <c r="BV2322" s="80">
        <f t="shared" ca="1" si="2969"/>
        <v>250000</v>
      </c>
      <c r="BW2322" s="80">
        <f t="shared" ca="1" si="2969"/>
        <v>250000</v>
      </c>
      <c r="BX2322" s="80">
        <f t="shared" ca="1" si="2969"/>
        <v>250000</v>
      </c>
      <c r="BY2322" s="80">
        <f t="shared" ca="1" si="2969"/>
        <v>250000</v>
      </c>
      <c r="BZ2322" s="80">
        <f t="shared" ca="1" si="2969"/>
        <v>250000</v>
      </c>
      <c r="CA2322" s="80">
        <f t="shared" ca="1" si="2969"/>
        <v>250000</v>
      </c>
      <c r="CB2322" s="80">
        <f t="shared" ca="1" si="2969"/>
        <v>250000</v>
      </c>
      <c r="CC2322" s="80">
        <f t="shared" ca="1" si="2969"/>
        <v>250000</v>
      </c>
      <c r="CD2322" s="80">
        <f t="shared" ca="1" si="2969"/>
        <v>250000</v>
      </c>
      <c r="CE2322" s="80">
        <f t="shared" ref="CE2322:CK2322" ca="1" si="2970">CE2314*CE2318</f>
        <v>250000</v>
      </c>
      <c r="CF2322" s="80">
        <f t="shared" ca="1" si="2970"/>
        <v>250000</v>
      </c>
      <c r="CG2322" s="80">
        <f t="shared" ca="1" si="2970"/>
        <v>250000</v>
      </c>
      <c r="CH2322" s="80">
        <f t="shared" ca="1" si="2970"/>
        <v>250000</v>
      </c>
      <c r="CI2322" s="80">
        <f t="shared" ca="1" si="2970"/>
        <v>250000</v>
      </c>
      <c r="CJ2322" s="80">
        <f t="shared" ca="1" si="2970"/>
        <v>250000</v>
      </c>
      <c r="CK2322" s="80">
        <f t="shared" ca="1" si="2970"/>
        <v>250000</v>
      </c>
      <c r="CL2322" s="80">
        <f t="shared" ref="CL2322" ca="1" si="2971">CL2314*CL2318</f>
        <v>250000</v>
      </c>
    </row>
    <row r="2323" spans="2:90" x14ac:dyDescent="0.4">
      <c r="B2323" s="154" t="str">
        <f>B2319</f>
        <v>Product B</v>
      </c>
      <c r="C2323" s="307"/>
      <c r="D2323" s="305" t="s">
        <v>518</v>
      </c>
      <c r="E2323" s="305" t="str">
        <f t="shared" si="2962"/>
        <v>2323 SPLIT-SV-VR</v>
      </c>
      <c r="G2323" s="307"/>
      <c r="H2323" s="12"/>
      <c r="I2323" s="60"/>
      <c r="J2323" s="60"/>
      <c r="K2323" s="232">
        <f t="shared" ca="1" si="2966"/>
        <v>6000000</v>
      </c>
      <c r="L2323" s="232">
        <f t="shared" ca="1" si="2966"/>
        <v>6000000</v>
      </c>
      <c r="M2323" s="232">
        <f t="shared" ca="1" si="2966"/>
        <v>6000000</v>
      </c>
      <c r="N2323" s="232">
        <f t="shared" ca="1" si="2966"/>
        <v>6000000</v>
      </c>
      <c r="O2323" s="232">
        <f t="shared" ca="1" si="2966"/>
        <v>6000000</v>
      </c>
      <c r="P2323" s="232">
        <f t="shared" ca="1" si="2966"/>
        <v>6000000</v>
      </c>
      <c r="R2323" s="13"/>
      <c r="S2323" s="80">
        <f t="shared" ref="S2323" ca="1" si="2972">S2315*S2319</f>
        <v>500000</v>
      </c>
      <c r="T2323" s="80">
        <f t="shared" ref="T2323:AX2323" ca="1" si="2973">T2315*T2319</f>
        <v>500000</v>
      </c>
      <c r="U2323" s="80">
        <f t="shared" ca="1" si="2973"/>
        <v>500000</v>
      </c>
      <c r="V2323" s="80">
        <f t="shared" ca="1" si="2973"/>
        <v>500000</v>
      </c>
      <c r="W2323" s="80">
        <f t="shared" ca="1" si="2973"/>
        <v>500000</v>
      </c>
      <c r="X2323" s="80">
        <f t="shared" ca="1" si="2973"/>
        <v>500000</v>
      </c>
      <c r="Y2323" s="80">
        <f t="shared" ca="1" si="2973"/>
        <v>500000</v>
      </c>
      <c r="Z2323" s="80">
        <f t="shared" ca="1" si="2973"/>
        <v>500000</v>
      </c>
      <c r="AA2323" s="80">
        <f t="shared" ca="1" si="2973"/>
        <v>500000</v>
      </c>
      <c r="AB2323" s="80">
        <f t="shared" ca="1" si="2973"/>
        <v>500000</v>
      </c>
      <c r="AC2323" s="80">
        <f t="shared" ca="1" si="2973"/>
        <v>500000</v>
      </c>
      <c r="AD2323" s="80">
        <f t="shared" ca="1" si="2973"/>
        <v>500000</v>
      </c>
      <c r="AE2323" s="80">
        <f t="shared" ca="1" si="2973"/>
        <v>500000</v>
      </c>
      <c r="AF2323" s="80">
        <f t="shared" ca="1" si="2973"/>
        <v>500000</v>
      </c>
      <c r="AG2323" s="80">
        <f t="shared" ca="1" si="2973"/>
        <v>500000</v>
      </c>
      <c r="AH2323" s="80">
        <f t="shared" ca="1" si="2973"/>
        <v>500000</v>
      </c>
      <c r="AI2323" s="80">
        <f t="shared" ca="1" si="2973"/>
        <v>500000</v>
      </c>
      <c r="AJ2323" s="80">
        <f t="shared" ca="1" si="2973"/>
        <v>500000</v>
      </c>
      <c r="AK2323" s="80">
        <f t="shared" ca="1" si="2973"/>
        <v>500000</v>
      </c>
      <c r="AL2323" s="80">
        <f t="shared" ca="1" si="2973"/>
        <v>500000</v>
      </c>
      <c r="AM2323" s="80">
        <f t="shared" ca="1" si="2973"/>
        <v>500000</v>
      </c>
      <c r="AN2323" s="80">
        <f t="shared" ca="1" si="2973"/>
        <v>500000</v>
      </c>
      <c r="AO2323" s="80">
        <f t="shared" ca="1" si="2973"/>
        <v>500000</v>
      </c>
      <c r="AP2323" s="80">
        <f t="shared" ca="1" si="2973"/>
        <v>500000</v>
      </c>
      <c r="AQ2323" s="80">
        <f t="shared" ca="1" si="2973"/>
        <v>500000</v>
      </c>
      <c r="AR2323" s="80">
        <f t="shared" ca="1" si="2973"/>
        <v>500000</v>
      </c>
      <c r="AS2323" s="80">
        <f t="shared" ca="1" si="2973"/>
        <v>500000</v>
      </c>
      <c r="AT2323" s="80">
        <f t="shared" ca="1" si="2973"/>
        <v>500000</v>
      </c>
      <c r="AU2323" s="80">
        <f t="shared" ca="1" si="2973"/>
        <v>500000</v>
      </c>
      <c r="AV2323" s="80">
        <f t="shared" ca="1" si="2973"/>
        <v>500000</v>
      </c>
      <c r="AW2323" s="80">
        <f t="shared" ca="1" si="2973"/>
        <v>500000</v>
      </c>
      <c r="AX2323" s="80">
        <f t="shared" ca="1" si="2973"/>
        <v>500000</v>
      </c>
      <c r="AY2323" s="80">
        <f t="shared" ref="AY2323:CD2323" ca="1" si="2974">AY2315*AY2319</f>
        <v>500000</v>
      </c>
      <c r="AZ2323" s="80">
        <f t="shared" ca="1" si="2974"/>
        <v>500000</v>
      </c>
      <c r="BA2323" s="80">
        <f t="shared" ca="1" si="2974"/>
        <v>500000</v>
      </c>
      <c r="BB2323" s="80">
        <f t="shared" ca="1" si="2974"/>
        <v>500000</v>
      </c>
      <c r="BC2323" s="80">
        <f t="shared" ca="1" si="2974"/>
        <v>500000</v>
      </c>
      <c r="BD2323" s="80">
        <f t="shared" ca="1" si="2974"/>
        <v>500000</v>
      </c>
      <c r="BE2323" s="80">
        <f t="shared" ca="1" si="2974"/>
        <v>500000</v>
      </c>
      <c r="BF2323" s="80">
        <f t="shared" ca="1" si="2974"/>
        <v>500000</v>
      </c>
      <c r="BG2323" s="80">
        <f t="shared" ca="1" si="2974"/>
        <v>500000</v>
      </c>
      <c r="BH2323" s="80">
        <f t="shared" ca="1" si="2974"/>
        <v>500000</v>
      </c>
      <c r="BI2323" s="80">
        <f t="shared" ca="1" si="2974"/>
        <v>500000</v>
      </c>
      <c r="BJ2323" s="80">
        <f t="shared" ca="1" si="2974"/>
        <v>500000</v>
      </c>
      <c r="BK2323" s="80">
        <f t="shared" ca="1" si="2974"/>
        <v>500000</v>
      </c>
      <c r="BL2323" s="80">
        <f t="shared" ca="1" si="2974"/>
        <v>500000</v>
      </c>
      <c r="BM2323" s="80">
        <f t="shared" ca="1" si="2974"/>
        <v>500000</v>
      </c>
      <c r="BN2323" s="80">
        <f t="shared" ca="1" si="2974"/>
        <v>500000</v>
      </c>
      <c r="BO2323" s="80">
        <f t="shared" ca="1" si="2974"/>
        <v>500000</v>
      </c>
      <c r="BP2323" s="80">
        <f t="shared" ca="1" si="2974"/>
        <v>500000</v>
      </c>
      <c r="BQ2323" s="80">
        <f t="shared" ca="1" si="2974"/>
        <v>500000</v>
      </c>
      <c r="BR2323" s="80">
        <f t="shared" ca="1" si="2974"/>
        <v>500000</v>
      </c>
      <c r="BS2323" s="80">
        <f t="shared" ca="1" si="2974"/>
        <v>500000</v>
      </c>
      <c r="BT2323" s="80">
        <f t="shared" ca="1" si="2974"/>
        <v>500000</v>
      </c>
      <c r="BU2323" s="80">
        <f t="shared" ca="1" si="2974"/>
        <v>500000</v>
      </c>
      <c r="BV2323" s="80">
        <f t="shared" ca="1" si="2974"/>
        <v>500000</v>
      </c>
      <c r="BW2323" s="80">
        <f t="shared" ca="1" si="2974"/>
        <v>500000</v>
      </c>
      <c r="BX2323" s="80">
        <f t="shared" ca="1" si="2974"/>
        <v>500000</v>
      </c>
      <c r="BY2323" s="80">
        <f t="shared" ca="1" si="2974"/>
        <v>500000</v>
      </c>
      <c r="BZ2323" s="80">
        <f t="shared" ca="1" si="2974"/>
        <v>500000</v>
      </c>
      <c r="CA2323" s="80">
        <f t="shared" ca="1" si="2974"/>
        <v>500000</v>
      </c>
      <c r="CB2323" s="80">
        <f t="shared" ca="1" si="2974"/>
        <v>500000</v>
      </c>
      <c r="CC2323" s="80">
        <f t="shared" ca="1" si="2974"/>
        <v>500000</v>
      </c>
      <c r="CD2323" s="80">
        <f t="shared" ca="1" si="2974"/>
        <v>500000</v>
      </c>
      <c r="CE2323" s="80">
        <f t="shared" ref="CE2323:CK2323" ca="1" si="2975">CE2315*CE2319</f>
        <v>500000</v>
      </c>
      <c r="CF2323" s="80">
        <f t="shared" ca="1" si="2975"/>
        <v>500000</v>
      </c>
      <c r="CG2323" s="80">
        <f t="shared" ca="1" si="2975"/>
        <v>500000</v>
      </c>
      <c r="CH2323" s="80">
        <f t="shared" ca="1" si="2975"/>
        <v>500000</v>
      </c>
      <c r="CI2323" s="80">
        <f t="shared" ca="1" si="2975"/>
        <v>500000</v>
      </c>
      <c r="CJ2323" s="80">
        <f t="shared" ca="1" si="2975"/>
        <v>500000</v>
      </c>
      <c r="CK2323" s="80">
        <f t="shared" ca="1" si="2975"/>
        <v>500000</v>
      </c>
      <c r="CL2323" s="80">
        <f t="shared" ref="CL2323" ca="1" si="2976">CL2315*CL2319</f>
        <v>500000</v>
      </c>
    </row>
    <row r="2324" spans="2:90" x14ac:dyDescent="0.4">
      <c r="B2324" s="123" t="str">
        <f>"Total revenue - "&amp;B2297</f>
        <v>Total revenue - Surgical procedures</v>
      </c>
      <c r="C2324" s="305" t="s">
        <v>198</v>
      </c>
      <c r="D2324" s="305" t="s">
        <v>518</v>
      </c>
      <c r="E2324" s="305" t="str">
        <f t="shared" si="2961"/>
        <v>2324 SPLIT-SV-VR</v>
      </c>
      <c r="G2324" s="305"/>
      <c r="H2324" s="12"/>
      <c r="I2324" s="60"/>
      <c r="J2324" s="60"/>
      <c r="K2324" s="33">
        <f t="shared" ca="1" si="2966"/>
        <v>9000000</v>
      </c>
      <c r="L2324" s="33">
        <f t="shared" ca="1" si="2966"/>
        <v>9000000</v>
      </c>
      <c r="M2324" s="33">
        <f t="shared" ca="1" si="2966"/>
        <v>9000000</v>
      </c>
      <c r="N2324" s="33">
        <f t="shared" ca="1" si="2966"/>
        <v>9000000</v>
      </c>
      <c r="O2324" s="33">
        <f t="shared" ca="1" si="2966"/>
        <v>9000000</v>
      </c>
      <c r="P2324" s="33">
        <f t="shared" ca="1" si="2966"/>
        <v>9000000</v>
      </c>
      <c r="R2324" s="15"/>
      <c r="S2324" s="144">
        <f t="shared" ref="S2324" ca="1" si="2977">SUM(S2322:S2323)</f>
        <v>750000</v>
      </c>
      <c r="T2324" s="144">
        <f t="shared" ref="T2324:AX2324" ca="1" si="2978">SUM(T2322:T2323)</f>
        <v>750000</v>
      </c>
      <c r="U2324" s="144">
        <f t="shared" ca="1" si="2978"/>
        <v>750000</v>
      </c>
      <c r="V2324" s="144">
        <f t="shared" ca="1" si="2978"/>
        <v>750000</v>
      </c>
      <c r="W2324" s="144">
        <f t="shared" ca="1" si="2978"/>
        <v>750000</v>
      </c>
      <c r="X2324" s="144">
        <f t="shared" ca="1" si="2978"/>
        <v>750000</v>
      </c>
      <c r="Y2324" s="144">
        <f t="shared" ca="1" si="2978"/>
        <v>750000</v>
      </c>
      <c r="Z2324" s="144">
        <f t="shared" ca="1" si="2978"/>
        <v>750000</v>
      </c>
      <c r="AA2324" s="144">
        <f t="shared" ca="1" si="2978"/>
        <v>750000</v>
      </c>
      <c r="AB2324" s="144">
        <f t="shared" ca="1" si="2978"/>
        <v>750000</v>
      </c>
      <c r="AC2324" s="144">
        <f t="shared" ca="1" si="2978"/>
        <v>750000</v>
      </c>
      <c r="AD2324" s="144">
        <f t="shared" ca="1" si="2978"/>
        <v>750000</v>
      </c>
      <c r="AE2324" s="144">
        <f t="shared" ca="1" si="2978"/>
        <v>750000</v>
      </c>
      <c r="AF2324" s="144">
        <f t="shared" ca="1" si="2978"/>
        <v>750000</v>
      </c>
      <c r="AG2324" s="144">
        <f t="shared" ca="1" si="2978"/>
        <v>750000</v>
      </c>
      <c r="AH2324" s="144">
        <f t="shared" ca="1" si="2978"/>
        <v>750000</v>
      </c>
      <c r="AI2324" s="144">
        <f t="shared" ca="1" si="2978"/>
        <v>750000</v>
      </c>
      <c r="AJ2324" s="144">
        <f t="shared" ca="1" si="2978"/>
        <v>750000</v>
      </c>
      <c r="AK2324" s="144">
        <f t="shared" ca="1" si="2978"/>
        <v>750000</v>
      </c>
      <c r="AL2324" s="144">
        <f t="shared" ca="1" si="2978"/>
        <v>750000</v>
      </c>
      <c r="AM2324" s="144">
        <f t="shared" ca="1" si="2978"/>
        <v>750000</v>
      </c>
      <c r="AN2324" s="144">
        <f t="shared" ca="1" si="2978"/>
        <v>750000</v>
      </c>
      <c r="AO2324" s="144">
        <f t="shared" ca="1" si="2978"/>
        <v>750000</v>
      </c>
      <c r="AP2324" s="144">
        <f t="shared" ca="1" si="2978"/>
        <v>750000</v>
      </c>
      <c r="AQ2324" s="144">
        <f t="shared" ca="1" si="2978"/>
        <v>750000</v>
      </c>
      <c r="AR2324" s="144">
        <f t="shared" ca="1" si="2978"/>
        <v>750000</v>
      </c>
      <c r="AS2324" s="144">
        <f t="shared" ca="1" si="2978"/>
        <v>750000</v>
      </c>
      <c r="AT2324" s="144">
        <f t="shared" ca="1" si="2978"/>
        <v>750000</v>
      </c>
      <c r="AU2324" s="144">
        <f t="shared" ca="1" si="2978"/>
        <v>750000</v>
      </c>
      <c r="AV2324" s="144">
        <f t="shared" ca="1" si="2978"/>
        <v>750000</v>
      </c>
      <c r="AW2324" s="144">
        <f t="shared" ca="1" si="2978"/>
        <v>750000</v>
      </c>
      <c r="AX2324" s="144">
        <f t="shared" ca="1" si="2978"/>
        <v>750000</v>
      </c>
      <c r="AY2324" s="144">
        <f t="shared" ref="AY2324:CD2324" ca="1" si="2979">SUM(AY2322:AY2323)</f>
        <v>750000</v>
      </c>
      <c r="AZ2324" s="144">
        <f t="shared" ca="1" si="2979"/>
        <v>750000</v>
      </c>
      <c r="BA2324" s="144">
        <f t="shared" ca="1" si="2979"/>
        <v>750000</v>
      </c>
      <c r="BB2324" s="144">
        <f t="shared" ca="1" si="2979"/>
        <v>750000</v>
      </c>
      <c r="BC2324" s="144">
        <f t="shared" ca="1" si="2979"/>
        <v>750000</v>
      </c>
      <c r="BD2324" s="144">
        <f t="shared" ca="1" si="2979"/>
        <v>750000</v>
      </c>
      <c r="BE2324" s="144">
        <f t="shared" ca="1" si="2979"/>
        <v>750000</v>
      </c>
      <c r="BF2324" s="144">
        <f t="shared" ca="1" si="2979"/>
        <v>750000</v>
      </c>
      <c r="BG2324" s="144">
        <f t="shared" ca="1" si="2979"/>
        <v>750000</v>
      </c>
      <c r="BH2324" s="144">
        <f t="shared" ca="1" si="2979"/>
        <v>750000</v>
      </c>
      <c r="BI2324" s="144">
        <f t="shared" ca="1" si="2979"/>
        <v>750000</v>
      </c>
      <c r="BJ2324" s="144">
        <f t="shared" ca="1" si="2979"/>
        <v>750000</v>
      </c>
      <c r="BK2324" s="144">
        <f t="shared" ca="1" si="2979"/>
        <v>750000</v>
      </c>
      <c r="BL2324" s="144">
        <f t="shared" ca="1" si="2979"/>
        <v>750000</v>
      </c>
      <c r="BM2324" s="144">
        <f t="shared" ca="1" si="2979"/>
        <v>750000</v>
      </c>
      <c r="BN2324" s="144">
        <f t="shared" ca="1" si="2979"/>
        <v>750000</v>
      </c>
      <c r="BO2324" s="144">
        <f t="shared" ca="1" si="2979"/>
        <v>750000</v>
      </c>
      <c r="BP2324" s="144">
        <f t="shared" ca="1" si="2979"/>
        <v>750000</v>
      </c>
      <c r="BQ2324" s="144">
        <f t="shared" ca="1" si="2979"/>
        <v>750000</v>
      </c>
      <c r="BR2324" s="144">
        <f t="shared" ca="1" si="2979"/>
        <v>750000</v>
      </c>
      <c r="BS2324" s="144">
        <f t="shared" ca="1" si="2979"/>
        <v>750000</v>
      </c>
      <c r="BT2324" s="144">
        <f t="shared" ca="1" si="2979"/>
        <v>750000</v>
      </c>
      <c r="BU2324" s="144">
        <f t="shared" ca="1" si="2979"/>
        <v>750000</v>
      </c>
      <c r="BV2324" s="144">
        <f t="shared" ca="1" si="2979"/>
        <v>750000</v>
      </c>
      <c r="BW2324" s="144">
        <f t="shared" ca="1" si="2979"/>
        <v>750000</v>
      </c>
      <c r="BX2324" s="144">
        <f t="shared" ca="1" si="2979"/>
        <v>750000</v>
      </c>
      <c r="BY2324" s="144">
        <f t="shared" ca="1" si="2979"/>
        <v>750000</v>
      </c>
      <c r="BZ2324" s="144">
        <f t="shared" ca="1" si="2979"/>
        <v>750000</v>
      </c>
      <c r="CA2324" s="144">
        <f t="shared" ca="1" si="2979"/>
        <v>750000</v>
      </c>
      <c r="CB2324" s="144">
        <f t="shared" ca="1" si="2979"/>
        <v>750000</v>
      </c>
      <c r="CC2324" s="144">
        <f t="shared" ca="1" si="2979"/>
        <v>750000</v>
      </c>
      <c r="CD2324" s="144">
        <f t="shared" ca="1" si="2979"/>
        <v>750000</v>
      </c>
      <c r="CE2324" s="144">
        <f t="shared" ref="CE2324:CK2324" ca="1" si="2980">SUM(CE2322:CE2323)</f>
        <v>750000</v>
      </c>
      <c r="CF2324" s="144">
        <f t="shared" ca="1" si="2980"/>
        <v>750000</v>
      </c>
      <c r="CG2324" s="144">
        <f t="shared" ca="1" si="2980"/>
        <v>750000</v>
      </c>
      <c r="CH2324" s="144">
        <f t="shared" ca="1" si="2980"/>
        <v>750000</v>
      </c>
      <c r="CI2324" s="144">
        <f t="shared" ca="1" si="2980"/>
        <v>750000</v>
      </c>
      <c r="CJ2324" s="144">
        <f t="shared" ca="1" si="2980"/>
        <v>750000</v>
      </c>
      <c r="CK2324" s="144">
        <f t="shared" ca="1" si="2980"/>
        <v>750000</v>
      </c>
      <c r="CL2324" s="144">
        <f t="shared" ref="CL2324" ca="1" si="2981">SUM(CL2322:CL2323)</f>
        <v>750000</v>
      </c>
    </row>
    <row r="2325" spans="2:90" x14ac:dyDescent="0.4">
      <c r="B2325" s="123"/>
      <c r="C2325" s="305"/>
      <c r="D2325" s="305" t="s">
        <v>518</v>
      </c>
      <c r="E2325" s="305" t="str">
        <f t="shared" ref="E2325" si="2982">ROW()&amp;" "&amp;D2325</f>
        <v>2325 SPLIT-SV-VR</v>
      </c>
      <c r="G2325" s="305"/>
      <c r="H2325" s="12"/>
      <c r="I2325" s="60"/>
      <c r="J2325" s="60"/>
      <c r="K2325" s="33"/>
      <c r="L2325" s="33"/>
      <c r="M2325" s="33"/>
      <c r="N2325" s="33"/>
      <c r="O2325" s="33"/>
      <c r="P2325" s="33"/>
      <c r="R2325" s="15"/>
      <c r="S2325" s="77"/>
      <c r="T2325" s="77"/>
      <c r="U2325" s="77"/>
      <c r="V2325" s="77"/>
      <c r="W2325" s="77"/>
      <c r="X2325" s="77"/>
      <c r="Y2325" s="77"/>
      <c r="Z2325" s="77"/>
      <c r="AA2325" s="77"/>
      <c r="AB2325" s="77"/>
      <c r="AC2325" s="77"/>
      <c r="AD2325" s="77"/>
      <c r="AE2325" s="77"/>
      <c r="AF2325" s="77"/>
      <c r="AG2325" s="77"/>
      <c r="AH2325" s="77"/>
      <c r="AI2325" s="77"/>
      <c r="AJ2325" s="77"/>
      <c r="AK2325" s="77"/>
      <c r="AL2325" s="77"/>
      <c r="AM2325" s="77"/>
      <c r="AN2325" s="77"/>
      <c r="AO2325" s="77"/>
      <c r="AP2325" s="77"/>
      <c r="AQ2325" s="77"/>
      <c r="AR2325" s="77"/>
      <c r="AS2325" s="77"/>
      <c r="AT2325" s="77"/>
      <c r="AU2325" s="77"/>
      <c r="AV2325" s="77"/>
      <c r="AW2325" s="77"/>
      <c r="AX2325" s="77"/>
      <c r="AY2325" s="77"/>
      <c r="AZ2325" s="77"/>
      <c r="BA2325" s="77"/>
      <c r="BB2325" s="77"/>
      <c r="BC2325" s="77"/>
      <c r="BD2325" s="77"/>
      <c r="BE2325" s="77"/>
      <c r="BF2325" s="77"/>
      <c r="BG2325" s="77"/>
      <c r="BH2325" s="77"/>
      <c r="BI2325" s="77"/>
      <c r="BJ2325" s="77"/>
      <c r="BK2325" s="77"/>
      <c r="BL2325" s="77"/>
      <c r="BM2325" s="77"/>
      <c r="BN2325" s="77"/>
      <c r="BO2325" s="77"/>
      <c r="BP2325" s="77"/>
      <c r="BQ2325" s="77"/>
      <c r="BR2325" s="77"/>
      <c r="BS2325" s="77"/>
      <c r="BT2325" s="77"/>
      <c r="BU2325" s="77"/>
      <c r="BV2325" s="77"/>
      <c r="BW2325" s="77"/>
      <c r="BX2325" s="77"/>
      <c r="BY2325" s="77"/>
      <c r="BZ2325" s="77"/>
      <c r="CA2325" s="77"/>
      <c r="CB2325" s="77"/>
      <c r="CC2325" s="77"/>
      <c r="CD2325" s="77"/>
      <c r="CE2325" s="77"/>
      <c r="CF2325" s="77"/>
      <c r="CG2325" s="77"/>
      <c r="CH2325" s="77"/>
      <c r="CI2325" s="77"/>
      <c r="CJ2325" s="77"/>
      <c r="CK2325" s="77"/>
      <c r="CL2325" s="77"/>
    </row>
    <row r="2326" spans="2:90" x14ac:dyDescent="0.4">
      <c r="B2326" s="95" t="str">
        <f>"COGS/"&amp;B2338&amp;":"</f>
        <v>COGS/procedure:</v>
      </c>
      <c r="C2326" s="307"/>
      <c r="D2326" s="305" t="s">
        <v>518</v>
      </c>
      <c r="E2326" s="305" t="str">
        <f t="shared" ref="E2326:E2333" si="2983">ROW()&amp;" "&amp;D2326</f>
        <v>2326 SPLIT-SV-VR</v>
      </c>
      <c r="G2326" s="307"/>
      <c r="H2326" s="12"/>
      <c r="I2326" s="60"/>
      <c r="J2326" s="60"/>
      <c r="K2326" s="12"/>
      <c r="L2326" s="12"/>
      <c r="M2326" s="12"/>
      <c r="N2326" s="12"/>
      <c r="O2326" s="12"/>
      <c r="P2326" s="12"/>
      <c r="R2326" s="13"/>
      <c r="S2326" s="76"/>
      <c r="T2326" s="76"/>
      <c r="U2326" s="76"/>
      <c r="V2326" s="76"/>
      <c r="W2326" s="76"/>
      <c r="X2326" s="76"/>
      <c r="Y2326" s="76"/>
      <c r="Z2326" s="76"/>
      <c r="AA2326" s="76"/>
      <c r="AB2326" s="76"/>
      <c r="AC2326" s="76"/>
      <c r="AD2326" s="76"/>
      <c r="AE2326" s="76"/>
      <c r="AF2326" s="76"/>
      <c r="AG2326" s="76"/>
      <c r="AH2326" s="76"/>
      <c r="AI2326" s="76"/>
      <c r="AJ2326" s="76"/>
      <c r="AK2326" s="76"/>
      <c r="AL2326" s="76"/>
      <c r="AM2326" s="76"/>
      <c r="AN2326" s="76"/>
      <c r="AO2326" s="76"/>
      <c r="AP2326" s="76"/>
      <c r="AQ2326" s="76"/>
      <c r="AR2326" s="76"/>
      <c r="AS2326" s="76"/>
      <c r="AT2326" s="76"/>
      <c r="AU2326" s="76"/>
      <c r="AV2326" s="76"/>
      <c r="AW2326" s="76"/>
      <c r="AX2326" s="76"/>
      <c r="AY2326" s="76"/>
      <c r="AZ2326" s="76"/>
      <c r="BA2326" s="76"/>
      <c r="BB2326" s="76"/>
      <c r="BC2326" s="76"/>
      <c r="BD2326" s="76"/>
      <c r="BE2326" s="76"/>
      <c r="BF2326" s="76"/>
      <c r="BG2326" s="76"/>
      <c r="BH2326" s="76"/>
      <c r="BI2326" s="76"/>
      <c r="BJ2326" s="76"/>
      <c r="BK2326" s="76"/>
      <c r="BL2326" s="76"/>
      <c r="BM2326" s="76"/>
      <c r="BN2326" s="76"/>
      <c r="BO2326" s="76"/>
      <c r="BP2326" s="76"/>
      <c r="BQ2326" s="76"/>
      <c r="BR2326" s="76"/>
      <c r="BS2326" s="76"/>
      <c r="BT2326" s="76"/>
      <c r="BU2326" s="76"/>
      <c r="BV2326" s="76"/>
      <c r="BW2326" s="76"/>
      <c r="BX2326" s="76"/>
      <c r="BY2326" s="76"/>
      <c r="BZ2326" s="76"/>
      <c r="CA2326" s="76"/>
      <c r="CB2326" s="76"/>
      <c r="CC2326" s="76"/>
      <c r="CD2326" s="76"/>
      <c r="CE2326" s="76"/>
      <c r="CF2326" s="76"/>
      <c r="CG2326" s="76"/>
      <c r="CH2326" s="76"/>
      <c r="CI2326" s="76"/>
      <c r="CJ2326" s="76"/>
      <c r="CK2326" s="76"/>
      <c r="CL2326" s="76"/>
    </row>
    <row r="2327" spans="2:90" x14ac:dyDescent="0.4">
      <c r="B2327" s="141" t="str">
        <f>B2318</f>
        <v>Product A</v>
      </c>
      <c r="C2327" s="307"/>
      <c r="D2327" s="305" t="s">
        <v>518</v>
      </c>
      <c r="E2327" s="305" t="str">
        <f t="shared" si="2983"/>
        <v>2327 SPLIT-SV-VR</v>
      </c>
      <c r="G2327" s="307"/>
      <c r="H2327" s="12"/>
      <c r="I2327" s="60"/>
      <c r="J2327" s="60"/>
      <c r="K2327" s="61">
        <v>50</v>
      </c>
      <c r="L2327" s="61">
        <v>50</v>
      </c>
      <c r="M2327" s="61">
        <v>50</v>
      </c>
      <c r="N2327" s="61">
        <v>50</v>
      </c>
      <c r="O2327" s="61">
        <v>50</v>
      </c>
      <c r="P2327" s="61">
        <v>50</v>
      </c>
      <c r="R2327" s="67"/>
      <c r="S2327" s="143" cm="1">
        <f t="array" ref="S2327">INDEX($K:$P,ROW(),MATCH(S$3,$K$2:$P$2,0))</f>
        <v>50</v>
      </c>
      <c r="T2327" s="143" cm="1">
        <f t="array" ref="T2327">INDEX($K:$P,ROW(),MATCH(T$3,$K$2:$P$2,0))</f>
        <v>50</v>
      </c>
      <c r="U2327" s="143" cm="1">
        <f t="array" ref="U2327">INDEX($K:$P,ROW(),MATCH(U$3,$K$2:$P$2,0))</f>
        <v>50</v>
      </c>
      <c r="V2327" s="143" cm="1">
        <f t="array" ref="V2327">INDEX($K:$P,ROW(),MATCH(V$3,$K$2:$P$2,0))</f>
        <v>50</v>
      </c>
      <c r="W2327" s="143" cm="1">
        <f t="array" ref="W2327">INDEX($K:$P,ROW(),MATCH(W$3,$K$2:$P$2,0))</f>
        <v>50</v>
      </c>
      <c r="X2327" s="143" cm="1">
        <f t="array" ref="X2327">INDEX($K:$P,ROW(),MATCH(X$3,$K$2:$P$2,0))</f>
        <v>50</v>
      </c>
      <c r="Y2327" s="143" cm="1">
        <f t="array" ref="Y2327">INDEX($K:$P,ROW(),MATCH(Y$3,$K$2:$P$2,0))</f>
        <v>50</v>
      </c>
      <c r="Z2327" s="143" cm="1">
        <f t="array" ref="Z2327">INDEX($K:$P,ROW(),MATCH(Z$3,$K$2:$P$2,0))</f>
        <v>50</v>
      </c>
      <c r="AA2327" s="143" cm="1">
        <f t="array" ref="AA2327">INDEX($K:$P,ROW(),MATCH(AA$3,$K$2:$P$2,0))</f>
        <v>50</v>
      </c>
      <c r="AB2327" s="143" cm="1">
        <f t="array" ref="AB2327">INDEX($K:$P,ROW(),MATCH(AB$3,$K$2:$P$2,0))</f>
        <v>50</v>
      </c>
      <c r="AC2327" s="143" cm="1">
        <f t="array" ref="AC2327">INDEX($K:$P,ROW(),MATCH(AC$3,$K$2:$P$2,0))</f>
        <v>50</v>
      </c>
      <c r="AD2327" s="143" cm="1">
        <f t="array" ref="AD2327">INDEX($K:$P,ROW(),MATCH(AD$3,$K$2:$P$2,0))</f>
        <v>50</v>
      </c>
      <c r="AE2327" s="143" cm="1">
        <f t="array" ref="AE2327">INDEX($K:$P,ROW(),MATCH(AE$3,$K$2:$P$2,0))</f>
        <v>50</v>
      </c>
      <c r="AF2327" s="143" cm="1">
        <f t="array" ref="AF2327">INDEX($K:$P,ROW(),MATCH(AF$3,$K$2:$P$2,0))</f>
        <v>50</v>
      </c>
      <c r="AG2327" s="143" cm="1">
        <f t="array" ref="AG2327">INDEX($K:$P,ROW(),MATCH(AG$3,$K$2:$P$2,0))</f>
        <v>50</v>
      </c>
      <c r="AH2327" s="143" cm="1">
        <f t="array" ref="AH2327">INDEX($K:$P,ROW(),MATCH(AH$3,$K$2:$P$2,0))</f>
        <v>50</v>
      </c>
      <c r="AI2327" s="143" cm="1">
        <f t="array" ref="AI2327">INDEX($K:$P,ROW(),MATCH(AI$3,$K$2:$P$2,0))</f>
        <v>50</v>
      </c>
      <c r="AJ2327" s="143" cm="1">
        <f t="array" ref="AJ2327">INDEX($K:$P,ROW(),MATCH(AJ$3,$K$2:$P$2,0))</f>
        <v>50</v>
      </c>
      <c r="AK2327" s="143" cm="1">
        <f t="array" ref="AK2327">INDEX($K:$P,ROW(),MATCH(AK$3,$K$2:$P$2,0))</f>
        <v>50</v>
      </c>
      <c r="AL2327" s="143" cm="1">
        <f t="array" ref="AL2327">INDEX($K:$P,ROW(),MATCH(AL$3,$K$2:$P$2,0))</f>
        <v>50</v>
      </c>
      <c r="AM2327" s="143" cm="1">
        <f t="array" ref="AM2327">INDEX($K:$P,ROW(),MATCH(AM$3,$K$2:$P$2,0))</f>
        <v>50</v>
      </c>
      <c r="AN2327" s="143" cm="1">
        <f t="array" ref="AN2327">INDEX($K:$P,ROW(),MATCH(AN$3,$K$2:$P$2,0))</f>
        <v>50</v>
      </c>
      <c r="AO2327" s="143" cm="1">
        <f t="array" ref="AO2327">INDEX($K:$P,ROW(),MATCH(AO$3,$K$2:$P$2,0))</f>
        <v>50</v>
      </c>
      <c r="AP2327" s="143" cm="1">
        <f t="array" ref="AP2327">INDEX($K:$P,ROW(),MATCH(AP$3,$K$2:$P$2,0))</f>
        <v>50</v>
      </c>
      <c r="AQ2327" s="143" cm="1">
        <f t="array" ref="AQ2327">INDEX($K:$P,ROW(),MATCH(AQ$3,$K$2:$P$2,0))</f>
        <v>50</v>
      </c>
      <c r="AR2327" s="143" cm="1">
        <f t="array" ref="AR2327">INDEX($K:$P,ROW(),MATCH(AR$3,$K$2:$P$2,0))</f>
        <v>50</v>
      </c>
      <c r="AS2327" s="143" cm="1">
        <f t="array" ref="AS2327">INDEX($K:$P,ROW(),MATCH(AS$3,$K$2:$P$2,0))</f>
        <v>50</v>
      </c>
      <c r="AT2327" s="143" cm="1">
        <f t="array" ref="AT2327">INDEX($K:$P,ROW(),MATCH(AT$3,$K$2:$P$2,0))</f>
        <v>50</v>
      </c>
      <c r="AU2327" s="143" cm="1">
        <f t="array" ref="AU2327">INDEX($K:$P,ROW(),MATCH(AU$3,$K$2:$P$2,0))</f>
        <v>50</v>
      </c>
      <c r="AV2327" s="143" cm="1">
        <f t="array" ref="AV2327">INDEX($K:$P,ROW(),MATCH(AV$3,$K$2:$P$2,0))</f>
        <v>50</v>
      </c>
      <c r="AW2327" s="143" cm="1">
        <f t="array" ref="AW2327">INDEX($K:$P,ROW(),MATCH(AW$3,$K$2:$P$2,0))</f>
        <v>50</v>
      </c>
      <c r="AX2327" s="143" cm="1">
        <f t="array" ref="AX2327">INDEX($K:$P,ROW(),MATCH(AX$3,$K$2:$P$2,0))</f>
        <v>50</v>
      </c>
      <c r="AY2327" s="143" cm="1">
        <f t="array" ref="AY2327">INDEX($K:$P,ROW(),MATCH(AY$3,$K$2:$P$2,0))</f>
        <v>50</v>
      </c>
      <c r="AZ2327" s="143" cm="1">
        <f t="array" ref="AZ2327">INDEX($K:$P,ROW(),MATCH(AZ$3,$K$2:$P$2,0))</f>
        <v>50</v>
      </c>
      <c r="BA2327" s="143" cm="1">
        <f t="array" ref="BA2327">INDEX($K:$P,ROW(),MATCH(BA$3,$K$2:$P$2,0))</f>
        <v>50</v>
      </c>
      <c r="BB2327" s="143" cm="1">
        <f t="array" ref="BB2327">INDEX($K:$P,ROW(),MATCH(BB$3,$K$2:$P$2,0))</f>
        <v>50</v>
      </c>
      <c r="BC2327" s="143" cm="1">
        <f t="array" ref="BC2327">INDEX($K:$P,ROW(),MATCH(BC$3,$K$2:$P$2,0))</f>
        <v>50</v>
      </c>
      <c r="BD2327" s="143" cm="1">
        <f t="array" ref="BD2327">INDEX($K:$P,ROW(),MATCH(BD$3,$K$2:$P$2,0))</f>
        <v>50</v>
      </c>
      <c r="BE2327" s="143" cm="1">
        <f t="array" ref="BE2327">INDEX($K:$P,ROW(),MATCH(BE$3,$K$2:$P$2,0))</f>
        <v>50</v>
      </c>
      <c r="BF2327" s="143" cm="1">
        <f t="array" ref="BF2327">INDEX($K:$P,ROW(),MATCH(BF$3,$K$2:$P$2,0))</f>
        <v>50</v>
      </c>
      <c r="BG2327" s="143" cm="1">
        <f t="array" ref="BG2327">INDEX($K:$P,ROW(),MATCH(BG$3,$K$2:$P$2,0))</f>
        <v>50</v>
      </c>
      <c r="BH2327" s="143" cm="1">
        <f t="array" ref="BH2327">INDEX($K:$P,ROW(),MATCH(BH$3,$K$2:$P$2,0))</f>
        <v>50</v>
      </c>
      <c r="BI2327" s="143" cm="1">
        <f t="array" ref="BI2327">INDEX($K:$P,ROW(),MATCH(BI$3,$K$2:$P$2,0))</f>
        <v>50</v>
      </c>
      <c r="BJ2327" s="143" cm="1">
        <f t="array" ref="BJ2327">INDEX($K:$P,ROW(),MATCH(BJ$3,$K$2:$P$2,0))</f>
        <v>50</v>
      </c>
      <c r="BK2327" s="143" cm="1">
        <f t="array" ref="BK2327">INDEX($K:$P,ROW(),MATCH(BK$3,$K$2:$P$2,0))</f>
        <v>50</v>
      </c>
      <c r="BL2327" s="143" cm="1">
        <f t="array" ref="BL2327">INDEX($K:$P,ROW(),MATCH(BL$3,$K$2:$P$2,0))</f>
        <v>50</v>
      </c>
      <c r="BM2327" s="143" cm="1">
        <f t="array" ref="BM2327">INDEX($K:$P,ROW(),MATCH(BM$3,$K$2:$P$2,0))</f>
        <v>50</v>
      </c>
      <c r="BN2327" s="143" cm="1">
        <f t="array" ref="BN2327">INDEX($K:$P,ROW(),MATCH(BN$3,$K$2:$P$2,0))</f>
        <v>50</v>
      </c>
      <c r="BO2327" s="143" cm="1">
        <f t="array" ref="BO2327">INDEX($K:$P,ROW(),MATCH(BO$3,$K$2:$P$2,0))</f>
        <v>50</v>
      </c>
      <c r="BP2327" s="143" cm="1">
        <f t="array" ref="BP2327">INDEX($K:$P,ROW(),MATCH(BP$3,$K$2:$P$2,0))</f>
        <v>50</v>
      </c>
      <c r="BQ2327" s="143" cm="1">
        <f t="array" ref="BQ2327">INDEX($K:$P,ROW(),MATCH(BQ$3,$K$2:$P$2,0))</f>
        <v>50</v>
      </c>
      <c r="BR2327" s="143" cm="1">
        <f t="array" ref="BR2327">INDEX($K:$P,ROW(),MATCH(BR$3,$K$2:$P$2,0))</f>
        <v>50</v>
      </c>
      <c r="BS2327" s="143" cm="1">
        <f t="array" ref="BS2327">INDEX($K:$P,ROW(),MATCH(BS$3,$K$2:$P$2,0))</f>
        <v>50</v>
      </c>
      <c r="BT2327" s="143" cm="1">
        <f t="array" ref="BT2327">INDEX($K:$P,ROW(),MATCH(BT$3,$K$2:$P$2,0))</f>
        <v>50</v>
      </c>
      <c r="BU2327" s="143" cm="1">
        <f t="array" ref="BU2327">INDEX($K:$P,ROW(),MATCH(BU$3,$K$2:$P$2,0))</f>
        <v>50</v>
      </c>
      <c r="BV2327" s="143" cm="1">
        <f t="array" ref="BV2327">INDEX($K:$P,ROW(),MATCH(BV$3,$K$2:$P$2,0))</f>
        <v>50</v>
      </c>
      <c r="BW2327" s="143" cm="1">
        <f t="array" ref="BW2327">INDEX($K:$P,ROW(),MATCH(BW$3,$K$2:$P$2,0))</f>
        <v>50</v>
      </c>
      <c r="BX2327" s="143" cm="1">
        <f t="array" ref="BX2327">INDEX($K:$P,ROW(),MATCH(BX$3,$K$2:$P$2,0))</f>
        <v>50</v>
      </c>
      <c r="BY2327" s="143" cm="1">
        <f t="array" ref="BY2327">INDEX($K:$P,ROW(),MATCH(BY$3,$K$2:$P$2,0))</f>
        <v>50</v>
      </c>
      <c r="BZ2327" s="143" cm="1">
        <f t="array" ref="BZ2327">INDEX($K:$P,ROW(),MATCH(BZ$3,$K$2:$P$2,0))</f>
        <v>50</v>
      </c>
      <c r="CA2327" s="143" cm="1">
        <f t="array" ref="CA2327">INDEX($K:$P,ROW(),MATCH(CA$3,$K$2:$P$2,0))</f>
        <v>50</v>
      </c>
      <c r="CB2327" s="143" cm="1">
        <f t="array" ref="CB2327">INDEX($K:$P,ROW(),MATCH(CB$3,$K$2:$P$2,0))</f>
        <v>50</v>
      </c>
      <c r="CC2327" s="143" cm="1">
        <f t="array" ref="CC2327">INDEX($K:$P,ROW(),MATCH(CC$3,$K$2:$P$2,0))</f>
        <v>50</v>
      </c>
      <c r="CD2327" s="143" cm="1">
        <f t="array" ref="CD2327">INDEX($K:$P,ROW(),MATCH(CD$3,$K$2:$P$2,0))</f>
        <v>50</v>
      </c>
      <c r="CE2327" s="143" cm="1">
        <f t="array" ref="CE2327">INDEX($K:$P,ROW(),MATCH(CE$3,$K$2:$P$2,0))</f>
        <v>50</v>
      </c>
      <c r="CF2327" s="143" cm="1">
        <f t="array" ref="CF2327">INDEX($K:$P,ROW(),MATCH(CF$3,$K$2:$P$2,0))</f>
        <v>50</v>
      </c>
      <c r="CG2327" s="143" cm="1">
        <f t="array" ref="CG2327">INDEX($K:$P,ROW(),MATCH(CG$3,$K$2:$P$2,0))</f>
        <v>50</v>
      </c>
      <c r="CH2327" s="143" cm="1">
        <f t="array" ref="CH2327">INDEX($K:$P,ROW(),MATCH(CH$3,$K$2:$P$2,0))</f>
        <v>50</v>
      </c>
      <c r="CI2327" s="143" cm="1">
        <f t="array" ref="CI2327">INDEX($K:$P,ROW(),MATCH(CI$3,$K$2:$P$2,0))</f>
        <v>50</v>
      </c>
      <c r="CJ2327" s="143" cm="1">
        <f t="array" ref="CJ2327">INDEX($K:$P,ROW(),MATCH(CJ$3,$K$2:$P$2,0))</f>
        <v>50</v>
      </c>
      <c r="CK2327" s="143" cm="1">
        <f t="array" ref="CK2327">INDEX($K:$P,ROW(),MATCH(CK$3,$K$2:$P$2,0))</f>
        <v>50</v>
      </c>
      <c r="CL2327" s="143" cm="1">
        <f t="array" ref="CL2327">INDEX($K:$P,ROW(),MATCH(CL$3,$K$2:$P$2,0))</f>
        <v>50</v>
      </c>
    </row>
    <row r="2328" spans="2:90" x14ac:dyDescent="0.4">
      <c r="B2328" s="141" t="str">
        <f>B2319</f>
        <v>Product B</v>
      </c>
      <c r="C2328" s="307"/>
      <c r="D2328" s="305" t="s">
        <v>518</v>
      </c>
      <c r="E2328" s="305" t="str">
        <f t="shared" si="2983"/>
        <v>2328 SPLIT-SV-VR</v>
      </c>
      <c r="G2328" s="307"/>
      <c r="H2328" s="12"/>
      <c r="I2328" s="60"/>
      <c r="J2328" s="60"/>
      <c r="K2328" s="61">
        <v>100</v>
      </c>
      <c r="L2328" s="61">
        <v>100</v>
      </c>
      <c r="M2328" s="61">
        <v>100</v>
      </c>
      <c r="N2328" s="61">
        <v>100</v>
      </c>
      <c r="O2328" s="61">
        <v>100</v>
      </c>
      <c r="P2328" s="61">
        <v>100</v>
      </c>
      <c r="R2328" s="13"/>
      <c r="S2328" s="143" cm="1">
        <f t="array" ref="S2328">INDEX($K:$P,ROW(),MATCH(S$3,$K$2:$P$2,0))</f>
        <v>100</v>
      </c>
      <c r="T2328" s="143" cm="1">
        <f t="array" ref="T2328">INDEX($K:$P,ROW(),MATCH(T$3,$K$2:$P$2,0))</f>
        <v>100</v>
      </c>
      <c r="U2328" s="143" cm="1">
        <f t="array" ref="U2328">INDEX($K:$P,ROW(),MATCH(U$3,$K$2:$P$2,0))</f>
        <v>100</v>
      </c>
      <c r="V2328" s="143" cm="1">
        <f t="array" ref="V2328">INDEX($K:$P,ROW(),MATCH(V$3,$K$2:$P$2,0))</f>
        <v>100</v>
      </c>
      <c r="W2328" s="143" cm="1">
        <f t="array" ref="W2328">INDEX($K:$P,ROW(),MATCH(W$3,$K$2:$P$2,0))</f>
        <v>100</v>
      </c>
      <c r="X2328" s="143" cm="1">
        <f t="array" ref="X2328">INDEX($K:$P,ROW(),MATCH(X$3,$K$2:$P$2,0))</f>
        <v>100</v>
      </c>
      <c r="Y2328" s="143" cm="1">
        <f t="array" ref="Y2328">INDEX($K:$P,ROW(),MATCH(Y$3,$K$2:$P$2,0))</f>
        <v>100</v>
      </c>
      <c r="Z2328" s="143" cm="1">
        <f t="array" ref="Z2328">INDEX($K:$P,ROW(),MATCH(Z$3,$K$2:$P$2,0))</f>
        <v>100</v>
      </c>
      <c r="AA2328" s="143" cm="1">
        <f t="array" ref="AA2328">INDEX($K:$P,ROW(),MATCH(AA$3,$K$2:$P$2,0))</f>
        <v>100</v>
      </c>
      <c r="AB2328" s="143" cm="1">
        <f t="array" ref="AB2328">INDEX($K:$P,ROW(),MATCH(AB$3,$K$2:$P$2,0))</f>
        <v>100</v>
      </c>
      <c r="AC2328" s="143" cm="1">
        <f t="array" ref="AC2328">INDEX($K:$P,ROW(),MATCH(AC$3,$K$2:$P$2,0))</f>
        <v>100</v>
      </c>
      <c r="AD2328" s="143" cm="1">
        <f t="array" ref="AD2328">INDEX($K:$P,ROW(),MATCH(AD$3,$K$2:$P$2,0))</f>
        <v>100</v>
      </c>
      <c r="AE2328" s="143" cm="1">
        <f t="array" ref="AE2328">INDEX($K:$P,ROW(),MATCH(AE$3,$K$2:$P$2,0))</f>
        <v>100</v>
      </c>
      <c r="AF2328" s="143" cm="1">
        <f t="array" ref="AF2328">INDEX($K:$P,ROW(),MATCH(AF$3,$K$2:$P$2,0))</f>
        <v>100</v>
      </c>
      <c r="AG2328" s="143" cm="1">
        <f t="array" ref="AG2328">INDEX($K:$P,ROW(),MATCH(AG$3,$K$2:$P$2,0))</f>
        <v>100</v>
      </c>
      <c r="AH2328" s="143" cm="1">
        <f t="array" ref="AH2328">INDEX($K:$P,ROW(),MATCH(AH$3,$K$2:$P$2,0))</f>
        <v>100</v>
      </c>
      <c r="AI2328" s="143" cm="1">
        <f t="array" ref="AI2328">INDEX($K:$P,ROW(),MATCH(AI$3,$K$2:$P$2,0))</f>
        <v>100</v>
      </c>
      <c r="AJ2328" s="143" cm="1">
        <f t="array" ref="AJ2328">INDEX($K:$P,ROW(),MATCH(AJ$3,$K$2:$P$2,0))</f>
        <v>100</v>
      </c>
      <c r="AK2328" s="143" cm="1">
        <f t="array" ref="AK2328">INDEX($K:$P,ROW(),MATCH(AK$3,$K$2:$P$2,0))</f>
        <v>100</v>
      </c>
      <c r="AL2328" s="143" cm="1">
        <f t="array" ref="AL2328">INDEX($K:$P,ROW(),MATCH(AL$3,$K$2:$P$2,0))</f>
        <v>100</v>
      </c>
      <c r="AM2328" s="143" cm="1">
        <f t="array" ref="AM2328">INDEX($K:$P,ROW(),MATCH(AM$3,$K$2:$P$2,0))</f>
        <v>100</v>
      </c>
      <c r="AN2328" s="143" cm="1">
        <f t="array" ref="AN2328">INDEX($K:$P,ROW(),MATCH(AN$3,$K$2:$P$2,0))</f>
        <v>100</v>
      </c>
      <c r="AO2328" s="143" cm="1">
        <f t="array" ref="AO2328">INDEX($K:$P,ROW(),MATCH(AO$3,$K$2:$P$2,0))</f>
        <v>100</v>
      </c>
      <c r="AP2328" s="143" cm="1">
        <f t="array" ref="AP2328">INDEX($K:$P,ROW(),MATCH(AP$3,$K$2:$P$2,0))</f>
        <v>100</v>
      </c>
      <c r="AQ2328" s="143" cm="1">
        <f t="array" ref="AQ2328">INDEX($K:$P,ROW(),MATCH(AQ$3,$K$2:$P$2,0))</f>
        <v>100</v>
      </c>
      <c r="AR2328" s="143" cm="1">
        <f t="array" ref="AR2328">INDEX($K:$P,ROW(),MATCH(AR$3,$K$2:$P$2,0))</f>
        <v>100</v>
      </c>
      <c r="AS2328" s="143" cm="1">
        <f t="array" ref="AS2328">INDEX($K:$P,ROW(),MATCH(AS$3,$K$2:$P$2,0))</f>
        <v>100</v>
      </c>
      <c r="AT2328" s="143" cm="1">
        <f t="array" ref="AT2328">INDEX($K:$P,ROW(),MATCH(AT$3,$K$2:$P$2,0))</f>
        <v>100</v>
      </c>
      <c r="AU2328" s="143" cm="1">
        <f t="array" ref="AU2328">INDEX($K:$P,ROW(),MATCH(AU$3,$K$2:$P$2,0))</f>
        <v>100</v>
      </c>
      <c r="AV2328" s="143" cm="1">
        <f t="array" ref="AV2328">INDEX($K:$P,ROW(),MATCH(AV$3,$K$2:$P$2,0))</f>
        <v>100</v>
      </c>
      <c r="AW2328" s="143" cm="1">
        <f t="array" ref="AW2328">INDEX($K:$P,ROW(),MATCH(AW$3,$K$2:$P$2,0))</f>
        <v>100</v>
      </c>
      <c r="AX2328" s="143" cm="1">
        <f t="array" ref="AX2328">INDEX($K:$P,ROW(),MATCH(AX$3,$K$2:$P$2,0))</f>
        <v>100</v>
      </c>
      <c r="AY2328" s="143" cm="1">
        <f t="array" ref="AY2328">INDEX($K:$P,ROW(),MATCH(AY$3,$K$2:$P$2,0))</f>
        <v>100</v>
      </c>
      <c r="AZ2328" s="143" cm="1">
        <f t="array" ref="AZ2328">INDEX($K:$P,ROW(),MATCH(AZ$3,$K$2:$P$2,0))</f>
        <v>100</v>
      </c>
      <c r="BA2328" s="143" cm="1">
        <f t="array" ref="BA2328">INDEX($K:$P,ROW(),MATCH(BA$3,$K$2:$P$2,0))</f>
        <v>100</v>
      </c>
      <c r="BB2328" s="143" cm="1">
        <f t="array" ref="BB2328">INDEX($K:$P,ROW(),MATCH(BB$3,$K$2:$P$2,0))</f>
        <v>100</v>
      </c>
      <c r="BC2328" s="143" cm="1">
        <f t="array" ref="BC2328">INDEX($K:$P,ROW(),MATCH(BC$3,$K$2:$P$2,0))</f>
        <v>100</v>
      </c>
      <c r="BD2328" s="143" cm="1">
        <f t="array" ref="BD2328">INDEX($K:$P,ROW(),MATCH(BD$3,$K$2:$P$2,0))</f>
        <v>100</v>
      </c>
      <c r="BE2328" s="143" cm="1">
        <f t="array" ref="BE2328">INDEX($K:$P,ROW(),MATCH(BE$3,$K$2:$P$2,0))</f>
        <v>100</v>
      </c>
      <c r="BF2328" s="143" cm="1">
        <f t="array" ref="BF2328">INDEX($K:$P,ROW(),MATCH(BF$3,$K$2:$P$2,0))</f>
        <v>100</v>
      </c>
      <c r="BG2328" s="143" cm="1">
        <f t="array" ref="BG2328">INDEX($K:$P,ROW(),MATCH(BG$3,$K$2:$P$2,0))</f>
        <v>100</v>
      </c>
      <c r="BH2328" s="143" cm="1">
        <f t="array" ref="BH2328">INDEX($K:$P,ROW(),MATCH(BH$3,$K$2:$P$2,0))</f>
        <v>100</v>
      </c>
      <c r="BI2328" s="143" cm="1">
        <f t="array" ref="BI2328">INDEX($K:$P,ROW(),MATCH(BI$3,$K$2:$P$2,0))</f>
        <v>100</v>
      </c>
      <c r="BJ2328" s="143" cm="1">
        <f t="array" ref="BJ2328">INDEX($K:$P,ROW(),MATCH(BJ$3,$K$2:$P$2,0))</f>
        <v>100</v>
      </c>
      <c r="BK2328" s="143" cm="1">
        <f t="array" ref="BK2328">INDEX($K:$P,ROW(),MATCH(BK$3,$K$2:$P$2,0))</f>
        <v>100</v>
      </c>
      <c r="BL2328" s="143" cm="1">
        <f t="array" ref="BL2328">INDEX($K:$P,ROW(),MATCH(BL$3,$K$2:$P$2,0))</f>
        <v>100</v>
      </c>
      <c r="BM2328" s="143" cm="1">
        <f t="array" ref="BM2328">INDEX($K:$P,ROW(),MATCH(BM$3,$K$2:$P$2,0))</f>
        <v>100</v>
      </c>
      <c r="BN2328" s="143" cm="1">
        <f t="array" ref="BN2328">INDEX($K:$P,ROW(),MATCH(BN$3,$K$2:$P$2,0))</f>
        <v>100</v>
      </c>
      <c r="BO2328" s="143" cm="1">
        <f t="array" ref="BO2328">INDEX($K:$P,ROW(),MATCH(BO$3,$K$2:$P$2,0))</f>
        <v>100</v>
      </c>
      <c r="BP2328" s="143" cm="1">
        <f t="array" ref="BP2328">INDEX($K:$P,ROW(),MATCH(BP$3,$K$2:$P$2,0))</f>
        <v>100</v>
      </c>
      <c r="BQ2328" s="143" cm="1">
        <f t="array" ref="BQ2328">INDEX($K:$P,ROW(),MATCH(BQ$3,$K$2:$P$2,0))</f>
        <v>100</v>
      </c>
      <c r="BR2328" s="143" cm="1">
        <f t="array" ref="BR2328">INDEX($K:$P,ROW(),MATCH(BR$3,$K$2:$P$2,0))</f>
        <v>100</v>
      </c>
      <c r="BS2328" s="143" cm="1">
        <f t="array" ref="BS2328">INDEX($K:$P,ROW(),MATCH(BS$3,$K$2:$P$2,0))</f>
        <v>100</v>
      </c>
      <c r="BT2328" s="143" cm="1">
        <f t="array" ref="BT2328">INDEX($K:$P,ROW(),MATCH(BT$3,$K$2:$P$2,0))</f>
        <v>100</v>
      </c>
      <c r="BU2328" s="143" cm="1">
        <f t="array" ref="BU2328">INDEX($K:$P,ROW(),MATCH(BU$3,$K$2:$P$2,0))</f>
        <v>100</v>
      </c>
      <c r="BV2328" s="143" cm="1">
        <f t="array" ref="BV2328">INDEX($K:$P,ROW(),MATCH(BV$3,$K$2:$P$2,0))</f>
        <v>100</v>
      </c>
      <c r="BW2328" s="143" cm="1">
        <f t="array" ref="BW2328">INDEX($K:$P,ROW(),MATCH(BW$3,$K$2:$P$2,0))</f>
        <v>100</v>
      </c>
      <c r="BX2328" s="143" cm="1">
        <f t="array" ref="BX2328">INDEX($K:$P,ROW(),MATCH(BX$3,$K$2:$P$2,0))</f>
        <v>100</v>
      </c>
      <c r="BY2328" s="143" cm="1">
        <f t="array" ref="BY2328">INDEX($K:$P,ROW(),MATCH(BY$3,$K$2:$P$2,0))</f>
        <v>100</v>
      </c>
      <c r="BZ2328" s="143" cm="1">
        <f t="array" ref="BZ2328">INDEX($K:$P,ROW(),MATCH(BZ$3,$K$2:$P$2,0))</f>
        <v>100</v>
      </c>
      <c r="CA2328" s="143" cm="1">
        <f t="array" ref="CA2328">INDEX($K:$P,ROW(),MATCH(CA$3,$K$2:$P$2,0))</f>
        <v>100</v>
      </c>
      <c r="CB2328" s="143" cm="1">
        <f t="array" ref="CB2328">INDEX($K:$P,ROW(),MATCH(CB$3,$K$2:$P$2,0))</f>
        <v>100</v>
      </c>
      <c r="CC2328" s="143" cm="1">
        <f t="array" ref="CC2328">INDEX($K:$P,ROW(),MATCH(CC$3,$K$2:$P$2,0))</f>
        <v>100</v>
      </c>
      <c r="CD2328" s="143" cm="1">
        <f t="array" ref="CD2328">INDEX($K:$P,ROW(),MATCH(CD$3,$K$2:$P$2,0))</f>
        <v>100</v>
      </c>
      <c r="CE2328" s="143" cm="1">
        <f t="array" ref="CE2328">INDEX($K:$P,ROW(),MATCH(CE$3,$K$2:$P$2,0))</f>
        <v>100</v>
      </c>
      <c r="CF2328" s="143" cm="1">
        <f t="array" ref="CF2328">INDEX($K:$P,ROW(),MATCH(CF$3,$K$2:$P$2,0))</f>
        <v>100</v>
      </c>
      <c r="CG2328" s="143" cm="1">
        <f t="array" ref="CG2328">INDEX($K:$P,ROW(),MATCH(CG$3,$K$2:$P$2,0))</f>
        <v>100</v>
      </c>
      <c r="CH2328" s="143" cm="1">
        <f t="array" ref="CH2328">INDEX($K:$P,ROW(),MATCH(CH$3,$K$2:$P$2,0))</f>
        <v>100</v>
      </c>
      <c r="CI2328" s="143" cm="1">
        <f t="array" ref="CI2328">INDEX($K:$P,ROW(),MATCH(CI$3,$K$2:$P$2,0))</f>
        <v>100</v>
      </c>
      <c r="CJ2328" s="143" cm="1">
        <f t="array" ref="CJ2328">INDEX($K:$P,ROW(),MATCH(CJ$3,$K$2:$P$2,0))</f>
        <v>100</v>
      </c>
      <c r="CK2328" s="143" cm="1">
        <f t="array" ref="CK2328">INDEX($K:$P,ROW(),MATCH(CK$3,$K$2:$P$2,0))</f>
        <v>100</v>
      </c>
      <c r="CL2328" s="143" cm="1">
        <f t="array" ref="CL2328">INDEX($K:$P,ROW(),MATCH(CL$3,$K$2:$P$2,0))</f>
        <v>100</v>
      </c>
    </row>
    <row r="2329" spans="2:90" x14ac:dyDescent="0.4">
      <c r="B2329" s="95"/>
      <c r="C2329" s="307"/>
      <c r="D2329" s="305" t="s">
        <v>518</v>
      </c>
      <c r="E2329" s="305" t="str">
        <f t="shared" si="2983"/>
        <v>2329 SPLIT-SV-VR</v>
      </c>
      <c r="G2329" s="307"/>
      <c r="H2329" s="12"/>
      <c r="I2329" s="60"/>
      <c r="J2329" s="60"/>
      <c r="K2329" s="12"/>
      <c r="L2329" s="12"/>
      <c r="M2329" s="12"/>
      <c r="N2329" s="12"/>
      <c r="O2329" s="12"/>
      <c r="P2329" s="12"/>
      <c r="R2329" s="13"/>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row>
    <row r="2330" spans="2:90" x14ac:dyDescent="0.4">
      <c r="B2330" s="95" t="s">
        <v>522</v>
      </c>
      <c r="C2330" s="307"/>
      <c r="D2330" s="305" t="s">
        <v>518</v>
      </c>
      <c r="E2330" s="305" t="str">
        <f t="shared" si="2983"/>
        <v>2330 SPLIT-SV-VR</v>
      </c>
      <c r="G2330" s="307"/>
      <c r="H2330" s="12"/>
      <c r="I2330" s="60"/>
      <c r="J2330" s="60"/>
      <c r="K2330" s="12"/>
      <c r="L2330" s="12"/>
      <c r="M2330" s="12"/>
      <c r="N2330" s="12"/>
      <c r="O2330" s="12"/>
      <c r="P2330" s="12"/>
      <c r="R2330" s="13"/>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row>
    <row r="2331" spans="2:90" x14ac:dyDescent="0.4">
      <c r="B2331" s="154" t="str">
        <f>B2327</f>
        <v>Product A</v>
      </c>
      <c r="C2331" s="307"/>
      <c r="D2331" s="305" t="s">
        <v>518</v>
      </c>
      <c r="E2331" s="305" t="str">
        <f t="shared" si="2983"/>
        <v>2331 SPLIT-SV-VR</v>
      </c>
      <c r="G2331" s="307"/>
      <c r="H2331" s="12"/>
      <c r="I2331" s="60"/>
      <c r="J2331" s="60"/>
      <c r="K2331" s="53">
        <f t="shared" ref="K2331:P2333" ca="1" si="2984">SUMIF($3:$3,K$2,2331:2331)</f>
        <v>-1500000</v>
      </c>
      <c r="L2331" s="53">
        <f t="shared" ca="1" si="2984"/>
        <v>-1500000</v>
      </c>
      <c r="M2331" s="53">
        <f t="shared" ca="1" si="2984"/>
        <v>-1500000</v>
      </c>
      <c r="N2331" s="53">
        <f t="shared" ca="1" si="2984"/>
        <v>-1500000</v>
      </c>
      <c r="O2331" s="53">
        <f t="shared" ca="1" si="2984"/>
        <v>-1500000</v>
      </c>
      <c r="P2331" s="53">
        <f t="shared" ca="1" si="2984"/>
        <v>-1500000</v>
      </c>
      <c r="R2331" s="13"/>
      <c r="S2331" s="80">
        <f t="shared" ref="S2331" ca="1" si="2985">-S2314*S2327</f>
        <v>-125000</v>
      </c>
      <c r="T2331" s="80">
        <f t="shared" ref="T2331:AX2331" ca="1" si="2986">-T2314*T2327</f>
        <v>-125000</v>
      </c>
      <c r="U2331" s="80">
        <f t="shared" ca="1" si="2986"/>
        <v>-125000</v>
      </c>
      <c r="V2331" s="80">
        <f t="shared" ca="1" si="2986"/>
        <v>-125000</v>
      </c>
      <c r="W2331" s="80">
        <f t="shared" ca="1" si="2986"/>
        <v>-125000</v>
      </c>
      <c r="X2331" s="80">
        <f t="shared" ca="1" si="2986"/>
        <v>-125000</v>
      </c>
      <c r="Y2331" s="80">
        <f t="shared" ca="1" si="2986"/>
        <v>-125000</v>
      </c>
      <c r="Z2331" s="80">
        <f t="shared" ca="1" si="2986"/>
        <v>-125000</v>
      </c>
      <c r="AA2331" s="80">
        <f t="shared" ca="1" si="2986"/>
        <v>-125000</v>
      </c>
      <c r="AB2331" s="80">
        <f t="shared" ca="1" si="2986"/>
        <v>-125000</v>
      </c>
      <c r="AC2331" s="80">
        <f t="shared" ca="1" si="2986"/>
        <v>-125000</v>
      </c>
      <c r="AD2331" s="80">
        <f t="shared" ca="1" si="2986"/>
        <v>-125000</v>
      </c>
      <c r="AE2331" s="80">
        <f t="shared" ca="1" si="2986"/>
        <v>-125000</v>
      </c>
      <c r="AF2331" s="80">
        <f t="shared" ca="1" si="2986"/>
        <v>-125000</v>
      </c>
      <c r="AG2331" s="80">
        <f t="shared" ca="1" si="2986"/>
        <v>-125000</v>
      </c>
      <c r="AH2331" s="80">
        <f t="shared" ca="1" si="2986"/>
        <v>-125000</v>
      </c>
      <c r="AI2331" s="80">
        <f t="shared" ca="1" si="2986"/>
        <v>-125000</v>
      </c>
      <c r="AJ2331" s="80">
        <f t="shared" ca="1" si="2986"/>
        <v>-125000</v>
      </c>
      <c r="AK2331" s="80">
        <f t="shared" ca="1" si="2986"/>
        <v>-125000</v>
      </c>
      <c r="AL2331" s="80">
        <f t="shared" ca="1" si="2986"/>
        <v>-125000</v>
      </c>
      <c r="AM2331" s="80">
        <f t="shared" ca="1" si="2986"/>
        <v>-125000</v>
      </c>
      <c r="AN2331" s="80">
        <f t="shared" ca="1" si="2986"/>
        <v>-125000</v>
      </c>
      <c r="AO2331" s="80">
        <f t="shared" ca="1" si="2986"/>
        <v>-125000</v>
      </c>
      <c r="AP2331" s="80">
        <f t="shared" ca="1" si="2986"/>
        <v>-125000</v>
      </c>
      <c r="AQ2331" s="80">
        <f t="shared" ca="1" si="2986"/>
        <v>-125000</v>
      </c>
      <c r="AR2331" s="80">
        <f t="shared" ca="1" si="2986"/>
        <v>-125000</v>
      </c>
      <c r="AS2331" s="80">
        <f t="shared" ca="1" si="2986"/>
        <v>-125000</v>
      </c>
      <c r="AT2331" s="80">
        <f t="shared" ca="1" si="2986"/>
        <v>-125000</v>
      </c>
      <c r="AU2331" s="80">
        <f t="shared" ca="1" si="2986"/>
        <v>-125000</v>
      </c>
      <c r="AV2331" s="80">
        <f t="shared" ca="1" si="2986"/>
        <v>-125000</v>
      </c>
      <c r="AW2331" s="80">
        <f t="shared" ca="1" si="2986"/>
        <v>-125000</v>
      </c>
      <c r="AX2331" s="80">
        <f t="shared" ca="1" si="2986"/>
        <v>-125000</v>
      </c>
      <c r="AY2331" s="80">
        <f t="shared" ref="AY2331:CD2331" ca="1" si="2987">-AY2314*AY2327</f>
        <v>-125000</v>
      </c>
      <c r="AZ2331" s="80">
        <f t="shared" ca="1" si="2987"/>
        <v>-125000</v>
      </c>
      <c r="BA2331" s="80">
        <f t="shared" ca="1" si="2987"/>
        <v>-125000</v>
      </c>
      <c r="BB2331" s="80">
        <f t="shared" ca="1" si="2987"/>
        <v>-125000</v>
      </c>
      <c r="BC2331" s="80">
        <f t="shared" ca="1" si="2987"/>
        <v>-125000</v>
      </c>
      <c r="BD2331" s="80">
        <f t="shared" ca="1" si="2987"/>
        <v>-125000</v>
      </c>
      <c r="BE2331" s="80">
        <f t="shared" ca="1" si="2987"/>
        <v>-125000</v>
      </c>
      <c r="BF2331" s="80">
        <f t="shared" ca="1" si="2987"/>
        <v>-125000</v>
      </c>
      <c r="BG2331" s="80">
        <f t="shared" ca="1" si="2987"/>
        <v>-125000</v>
      </c>
      <c r="BH2331" s="80">
        <f t="shared" ca="1" si="2987"/>
        <v>-125000</v>
      </c>
      <c r="BI2331" s="80">
        <f t="shared" ca="1" si="2987"/>
        <v>-125000</v>
      </c>
      <c r="BJ2331" s="80">
        <f t="shared" ca="1" si="2987"/>
        <v>-125000</v>
      </c>
      <c r="BK2331" s="80">
        <f t="shared" ca="1" si="2987"/>
        <v>-125000</v>
      </c>
      <c r="BL2331" s="80">
        <f t="shared" ca="1" si="2987"/>
        <v>-125000</v>
      </c>
      <c r="BM2331" s="80">
        <f t="shared" ca="1" si="2987"/>
        <v>-125000</v>
      </c>
      <c r="BN2331" s="80">
        <f t="shared" ca="1" si="2987"/>
        <v>-125000</v>
      </c>
      <c r="BO2331" s="80">
        <f t="shared" ca="1" si="2987"/>
        <v>-125000</v>
      </c>
      <c r="BP2331" s="80">
        <f t="shared" ca="1" si="2987"/>
        <v>-125000</v>
      </c>
      <c r="BQ2331" s="80">
        <f t="shared" ca="1" si="2987"/>
        <v>-125000</v>
      </c>
      <c r="BR2331" s="80">
        <f t="shared" ca="1" si="2987"/>
        <v>-125000</v>
      </c>
      <c r="BS2331" s="80">
        <f t="shared" ca="1" si="2987"/>
        <v>-125000</v>
      </c>
      <c r="BT2331" s="80">
        <f t="shared" ca="1" si="2987"/>
        <v>-125000</v>
      </c>
      <c r="BU2331" s="80">
        <f t="shared" ca="1" si="2987"/>
        <v>-125000</v>
      </c>
      <c r="BV2331" s="80">
        <f t="shared" ca="1" si="2987"/>
        <v>-125000</v>
      </c>
      <c r="BW2331" s="80">
        <f t="shared" ca="1" si="2987"/>
        <v>-125000</v>
      </c>
      <c r="BX2331" s="80">
        <f t="shared" ca="1" si="2987"/>
        <v>-125000</v>
      </c>
      <c r="BY2331" s="80">
        <f t="shared" ca="1" si="2987"/>
        <v>-125000</v>
      </c>
      <c r="BZ2331" s="80">
        <f t="shared" ca="1" si="2987"/>
        <v>-125000</v>
      </c>
      <c r="CA2331" s="80">
        <f t="shared" ca="1" si="2987"/>
        <v>-125000</v>
      </c>
      <c r="CB2331" s="80">
        <f t="shared" ca="1" si="2987"/>
        <v>-125000</v>
      </c>
      <c r="CC2331" s="80">
        <f t="shared" ca="1" si="2987"/>
        <v>-125000</v>
      </c>
      <c r="CD2331" s="80">
        <f t="shared" ca="1" si="2987"/>
        <v>-125000</v>
      </c>
      <c r="CE2331" s="80">
        <f t="shared" ref="CE2331:CK2331" ca="1" si="2988">-CE2314*CE2327</f>
        <v>-125000</v>
      </c>
      <c r="CF2331" s="80">
        <f t="shared" ca="1" si="2988"/>
        <v>-125000</v>
      </c>
      <c r="CG2331" s="80">
        <f t="shared" ca="1" si="2988"/>
        <v>-125000</v>
      </c>
      <c r="CH2331" s="80">
        <f t="shared" ca="1" si="2988"/>
        <v>-125000</v>
      </c>
      <c r="CI2331" s="80">
        <f t="shared" ca="1" si="2988"/>
        <v>-125000</v>
      </c>
      <c r="CJ2331" s="80">
        <f t="shared" ca="1" si="2988"/>
        <v>-125000</v>
      </c>
      <c r="CK2331" s="80">
        <f t="shared" ca="1" si="2988"/>
        <v>-125000</v>
      </c>
      <c r="CL2331" s="80">
        <f t="shared" ref="CL2331" ca="1" si="2989">-CL2314*CL2327</f>
        <v>-125000</v>
      </c>
    </row>
    <row r="2332" spans="2:90" x14ac:dyDescent="0.4">
      <c r="B2332" s="154" t="str">
        <f>B2328</f>
        <v>Product B</v>
      </c>
      <c r="C2332" s="307"/>
      <c r="D2332" s="305" t="s">
        <v>518</v>
      </c>
      <c r="E2332" s="305" t="str">
        <f t="shared" si="2983"/>
        <v>2332 SPLIT-SV-VR</v>
      </c>
      <c r="G2332" s="307"/>
      <c r="H2332" s="12"/>
      <c r="I2332" s="60"/>
      <c r="J2332" s="60"/>
      <c r="K2332" s="232">
        <f t="shared" ca="1" si="2984"/>
        <v>-3000000</v>
      </c>
      <c r="L2332" s="232">
        <f t="shared" ca="1" si="2984"/>
        <v>-3000000</v>
      </c>
      <c r="M2332" s="232">
        <f t="shared" ca="1" si="2984"/>
        <v>-3000000</v>
      </c>
      <c r="N2332" s="232">
        <f t="shared" ca="1" si="2984"/>
        <v>-3000000</v>
      </c>
      <c r="O2332" s="232">
        <f t="shared" ca="1" si="2984"/>
        <v>-3000000</v>
      </c>
      <c r="P2332" s="232">
        <f t="shared" ca="1" si="2984"/>
        <v>-3000000</v>
      </c>
      <c r="R2332" s="13"/>
      <c r="S2332" s="237">
        <f t="shared" ref="S2332" ca="1" si="2990">-S2315*S2328</f>
        <v>-250000</v>
      </c>
      <c r="T2332" s="237">
        <f t="shared" ref="T2332:AX2332" ca="1" si="2991">-T2315*T2328</f>
        <v>-250000</v>
      </c>
      <c r="U2332" s="237">
        <f t="shared" ca="1" si="2991"/>
        <v>-250000</v>
      </c>
      <c r="V2332" s="237">
        <f t="shared" ca="1" si="2991"/>
        <v>-250000</v>
      </c>
      <c r="W2332" s="237">
        <f t="shared" ca="1" si="2991"/>
        <v>-250000</v>
      </c>
      <c r="X2332" s="237">
        <f t="shared" ca="1" si="2991"/>
        <v>-250000</v>
      </c>
      <c r="Y2332" s="237">
        <f t="shared" ca="1" si="2991"/>
        <v>-250000</v>
      </c>
      <c r="Z2332" s="237">
        <f t="shared" ca="1" si="2991"/>
        <v>-250000</v>
      </c>
      <c r="AA2332" s="237">
        <f t="shared" ca="1" si="2991"/>
        <v>-250000</v>
      </c>
      <c r="AB2332" s="237">
        <f t="shared" ca="1" si="2991"/>
        <v>-250000</v>
      </c>
      <c r="AC2332" s="237">
        <f t="shared" ca="1" si="2991"/>
        <v>-250000</v>
      </c>
      <c r="AD2332" s="237">
        <f t="shared" ca="1" si="2991"/>
        <v>-250000</v>
      </c>
      <c r="AE2332" s="237">
        <f t="shared" ca="1" si="2991"/>
        <v>-250000</v>
      </c>
      <c r="AF2332" s="237">
        <f t="shared" ca="1" si="2991"/>
        <v>-250000</v>
      </c>
      <c r="AG2332" s="237">
        <f t="shared" ca="1" si="2991"/>
        <v>-250000</v>
      </c>
      <c r="AH2332" s="237">
        <f t="shared" ca="1" si="2991"/>
        <v>-250000</v>
      </c>
      <c r="AI2332" s="237">
        <f t="shared" ca="1" si="2991"/>
        <v>-250000</v>
      </c>
      <c r="AJ2332" s="237">
        <f t="shared" ca="1" si="2991"/>
        <v>-250000</v>
      </c>
      <c r="AK2332" s="237">
        <f t="shared" ca="1" si="2991"/>
        <v>-250000</v>
      </c>
      <c r="AL2332" s="237">
        <f t="shared" ca="1" si="2991"/>
        <v>-250000</v>
      </c>
      <c r="AM2332" s="237">
        <f t="shared" ca="1" si="2991"/>
        <v>-250000</v>
      </c>
      <c r="AN2332" s="237">
        <f t="shared" ca="1" si="2991"/>
        <v>-250000</v>
      </c>
      <c r="AO2332" s="237">
        <f t="shared" ca="1" si="2991"/>
        <v>-250000</v>
      </c>
      <c r="AP2332" s="237">
        <f t="shared" ca="1" si="2991"/>
        <v>-250000</v>
      </c>
      <c r="AQ2332" s="237">
        <f t="shared" ca="1" si="2991"/>
        <v>-250000</v>
      </c>
      <c r="AR2332" s="237">
        <f t="shared" ca="1" si="2991"/>
        <v>-250000</v>
      </c>
      <c r="AS2332" s="237">
        <f t="shared" ca="1" si="2991"/>
        <v>-250000</v>
      </c>
      <c r="AT2332" s="237">
        <f t="shared" ca="1" si="2991"/>
        <v>-250000</v>
      </c>
      <c r="AU2332" s="237">
        <f t="shared" ca="1" si="2991"/>
        <v>-250000</v>
      </c>
      <c r="AV2332" s="237">
        <f t="shared" ca="1" si="2991"/>
        <v>-250000</v>
      </c>
      <c r="AW2332" s="237">
        <f t="shared" ca="1" si="2991"/>
        <v>-250000</v>
      </c>
      <c r="AX2332" s="237">
        <f t="shared" ca="1" si="2991"/>
        <v>-250000</v>
      </c>
      <c r="AY2332" s="237">
        <f t="shared" ref="AY2332:CD2332" ca="1" si="2992">-AY2315*AY2328</f>
        <v>-250000</v>
      </c>
      <c r="AZ2332" s="237">
        <f t="shared" ca="1" si="2992"/>
        <v>-250000</v>
      </c>
      <c r="BA2332" s="237">
        <f t="shared" ca="1" si="2992"/>
        <v>-250000</v>
      </c>
      <c r="BB2332" s="237">
        <f t="shared" ca="1" si="2992"/>
        <v>-250000</v>
      </c>
      <c r="BC2332" s="237">
        <f t="shared" ca="1" si="2992"/>
        <v>-250000</v>
      </c>
      <c r="BD2332" s="237">
        <f t="shared" ca="1" si="2992"/>
        <v>-250000</v>
      </c>
      <c r="BE2332" s="237">
        <f t="shared" ca="1" si="2992"/>
        <v>-250000</v>
      </c>
      <c r="BF2332" s="237">
        <f t="shared" ca="1" si="2992"/>
        <v>-250000</v>
      </c>
      <c r="BG2332" s="237">
        <f t="shared" ca="1" si="2992"/>
        <v>-250000</v>
      </c>
      <c r="BH2332" s="237">
        <f t="shared" ca="1" si="2992"/>
        <v>-250000</v>
      </c>
      <c r="BI2332" s="237">
        <f t="shared" ca="1" si="2992"/>
        <v>-250000</v>
      </c>
      <c r="BJ2332" s="237">
        <f t="shared" ca="1" si="2992"/>
        <v>-250000</v>
      </c>
      <c r="BK2332" s="237">
        <f t="shared" ca="1" si="2992"/>
        <v>-250000</v>
      </c>
      <c r="BL2332" s="237">
        <f t="shared" ca="1" si="2992"/>
        <v>-250000</v>
      </c>
      <c r="BM2332" s="237">
        <f t="shared" ca="1" si="2992"/>
        <v>-250000</v>
      </c>
      <c r="BN2332" s="237">
        <f t="shared" ca="1" si="2992"/>
        <v>-250000</v>
      </c>
      <c r="BO2332" s="237">
        <f t="shared" ca="1" si="2992"/>
        <v>-250000</v>
      </c>
      <c r="BP2332" s="237">
        <f t="shared" ca="1" si="2992"/>
        <v>-250000</v>
      </c>
      <c r="BQ2332" s="237">
        <f t="shared" ca="1" si="2992"/>
        <v>-250000</v>
      </c>
      <c r="BR2332" s="237">
        <f t="shared" ca="1" si="2992"/>
        <v>-250000</v>
      </c>
      <c r="BS2332" s="237">
        <f t="shared" ca="1" si="2992"/>
        <v>-250000</v>
      </c>
      <c r="BT2332" s="237">
        <f t="shared" ca="1" si="2992"/>
        <v>-250000</v>
      </c>
      <c r="BU2332" s="237">
        <f t="shared" ca="1" si="2992"/>
        <v>-250000</v>
      </c>
      <c r="BV2332" s="237">
        <f t="shared" ca="1" si="2992"/>
        <v>-250000</v>
      </c>
      <c r="BW2332" s="237">
        <f t="shared" ca="1" si="2992"/>
        <v>-250000</v>
      </c>
      <c r="BX2332" s="237">
        <f t="shared" ca="1" si="2992"/>
        <v>-250000</v>
      </c>
      <c r="BY2332" s="237">
        <f t="shared" ca="1" si="2992"/>
        <v>-250000</v>
      </c>
      <c r="BZ2332" s="237">
        <f t="shared" ca="1" si="2992"/>
        <v>-250000</v>
      </c>
      <c r="CA2332" s="237">
        <f t="shared" ca="1" si="2992"/>
        <v>-250000</v>
      </c>
      <c r="CB2332" s="237">
        <f t="shared" ca="1" si="2992"/>
        <v>-250000</v>
      </c>
      <c r="CC2332" s="237">
        <f t="shared" ca="1" si="2992"/>
        <v>-250000</v>
      </c>
      <c r="CD2332" s="237">
        <f t="shared" ca="1" si="2992"/>
        <v>-250000</v>
      </c>
      <c r="CE2332" s="237">
        <f t="shared" ref="CE2332:CK2332" ca="1" si="2993">-CE2315*CE2328</f>
        <v>-250000</v>
      </c>
      <c r="CF2332" s="237">
        <f t="shared" ca="1" si="2993"/>
        <v>-250000</v>
      </c>
      <c r="CG2332" s="237">
        <f t="shared" ca="1" si="2993"/>
        <v>-250000</v>
      </c>
      <c r="CH2332" s="237">
        <f t="shared" ca="1" si="2993"/>
        <v>-250000</v>
      </c>
      <c r="CI2332" s="237">
        <f t="shared" ca="1" si="2993"/>
        <v>-250000</v>
      </c>
      <c r="CJ2332" s="237">
        <f t="shared" ca="1" si="2993"/>
        <v>-250000</v>
      </c>
      <c r="CK2332" s="237">
        <f t="shared" ca="1" si="2993"/>
        <v>-250000</v>
      </c>
      <c r="CL2332" s="237">
        <f t="shared" ref="CL2332" ca="1" si="2994">-CL2315*CL2328</f>
        <v>-250000</v>
      </c>
    </row>
    <row r="2333" spans="2:90" x14ac:dyDescent="0.4">
      <c r="B2333" s="123" t="str">
        <f>"Total COGS - "&amp;B2297</f>
        <v>Total COGS - Surgical procedures</v>
      </c>
      <c r="C2333" s="305" t="s">
        <v>203</v>
      </c>
      <c r="D2333" s="305" t="s">
        <v>518</v>
      </c>
      <c r="E2333" s="305" t="str">
        <f t="shared" si="2983"/>
        <v>2333 SPLIT-SV-VR</v>
      </c>
      <c r="G2333" s="305"/>
      <c r="H2333" s="12"/>
      <c r="I2333" s="60"/>
      <c r="J2333" s="60"/>
      <c r="K2333" s="33">
        <f t="shared" ca="1" si="2984"/>
        <v>-4500000</v>
      </c>
      <c r="L2333" s="33">
        <f t="shared" ca="1" si="2984"/>
        <v>-4500000</v>
      </c>
      <c r="M2333" s="33">
        <f t="shared" ca="1" si="2984"/>
        <v>-4500000</v>
      </c>
      <c r="N2333" s="33">
        <f t="shared" ca="1" si="2984"/>
        <v>-4500000</v>
      </c>
      <c r="O2333" s="33">
        <f t="shared" ca="1" si="2984"/>
        <v>-4500000</v>
      </c>
      <c r="P2333" s="33">
        <f t="shared" ca="1" si="2984"/>
        <v>-4500000</v>
      </c>
      <c r="R2333" s="15"/>
      <c r="S2333" s="144">
        <f t="shared" ref="S2333" ca="1" si="2995">SUM(S2331:S2332)</f>
        <v>-375000</v>
      </c>
      <c r="T2333" s="144">
        <f t="shared" ref="T2333:AX2333" ca="1" si="2996">SUM(T2331:T2332)</f>
        <v>-375000</v>
      </c>
      <c r="U2333" s="144">
        <f t="shared" ca="1" si="2996"/>
        <v>-375000</v>
      </c>
      <c r="V2333" s="144">
        <f t="shared" ca="1" si="2996"/>
        <v>-375000</v>
      </c>
      <c r="W2333" s="144">
        <f t="shared" ca="1" si="2996"/>
        <v>-375000</v>
      </c>
      <c r="X2333" s="144">
        <f t="shared" ca="1" si="2996"/>
        <v>-375000</v>
      </c>
      <c r="Y2333" s="144">
        <f t="shared" ca="1" si="2996"/>
        <v>-375000</v>
      </c>
      <c r="Z2333" s="144">
        <f t="shared" ca="1" si="2996"/>
        <v>-375000</v>
      </c>
      <c r="AA2333" s="144">
        <f t="shared" ca="1" si="2996"/>
        <v>-375000</v>
      </c>
      <c r="AB2333" s="144">
        <f t="shared" ca="1" si="2996"/>
        <v>-375000</v>
      </c>
      <c r="AC2333" s="144">
        <f t="shared" ca="1" si="2996"/>
        <v>-375000</v>
      </c>
      <c r="AD2333" s="144">
        <f t="shared" ca="1" si="2996"/>
        <v>-375000</v>
      </c>
      <c r="AE2333" s="144">
        <f t="shared" ca="1" si="2996"/>
        <v>-375000</v>
      </c>
      <c r="AF2333" s="144">
        <f t="shared" ca="1" si="2996"/>
        <v>-375000</v>
      </c>
      <c r="AG2333" s="144">
        <f t="shared" ca="1" si="2996"/>
        <v>-375000</v>
      </c>
      <c r="AH2333" s="144">
        <f t="shared" ca="1" si="2996"/>
        <v>-375000</v>
      </c>
      <c r="AI2333" s="144">
        <f t="shared" ca="1" si="2996"/>
        <v>-375000</v>
      </c>
      <c r="AJ2333" s="144">
        <f t="shared" ca="1" si="2996"/>
        <v>-375000</v>
      </c>
      <c r="AK2333" s="144">
        <f t="shared" ca="1" si="2996"/>
        <v>-375000</v>
      </c>
      <c r="AL2333" s="144">
        <f t="shared" ca="1" si="2996"/>
        <v>-375000</v>
      </c>
      <c r="AM2333" s="144">
        <f t="shared" ca="1" si="2996"/>
        <v>-375000</v>
      </c>
      <c r="AN2333" s="144">
        <f t="shared" ca="1" si="2996"/>
        <v>-375000</v>
      </c>
      <c r="AO2333" s="144">
        <f t="shared" ca="1" si="2996"/>
        <v>-375000</v>
      </c>
      <c r="AP2333" s="144">
        <f t="shared" ca="1" si="2996"/>
        <v>-375000</v>
      </c>
      <c r="AQ2333" s="144">
        <f t="shared" ca="1" si="2996"/>
        <v>-375000</v>
      </c>
      <c r="AR2333" s="144">
        <f t="shared" ca="1" si="2996"/>
        <v>-375000</v>
      </c>
      <c r="AS2333" s="144">
        <f t="shared" ca="1" si="2996"/>
        <v>-375000</v>
      </c>
      <c r="AT2333" s="144">
        <f t="shared" ca="1" si="2996"/>
        <v>-375000</v>
      </c>
      <c r="AU2333" s="144">
        <f t="shared" ca="1" si="2996"/>
        <v>-375000</v>
      </c>
      <c r="AV2333" s="144">
        <f t="shared" ca="1" si="2996"/>
        <v>-375000</v>
      </c>
      <c r="AW2333" s="144">
        <f t="shared" ca="1" si="2996"/>
        <v>-375000</v>
      </c>
      <c r="AX2333" s="144">
        <f t="shared" ca="1" si="2996"/>
        <v>-375000</v>
      </c>
      <c r="AY2333" s="144">
        <f t="shared" ref="AY2333:CD2333" ca="1" si="2997">SUM(AY2331:AY2332)</f>
        <v>-375000</v>
      </c>
      <c r="AZ2333" s="144">
        <f t="shared" ca="1" si="2997"/>
        <v>-375000</v>
      </c>
      <c r="BA2333" s="144">
        <f t="shared" ca="1" si="2997"/>
        <v>-375000</v>
      </c>
      <c r="BB2333" s="144">
        <f t="shared" ca="1" si="2997"/>
        <v>-375000</v>
      </c>
      <c r="BC2333" s="144">
        <f t="shared" ca="1" si="2997"/>
        <v>-375000</v>
      </c>
      <c r="BD2333" s="144">
        <f t="shared" ca="1" si="2997"/>
        <v>-375000</v>
      </c>
      <c r="BE2333" s="144">
        <f t="shared" ca="1" si="2997"/>
        <v>-375000</v>
      </c>
      <c r="BF2333" s="144">
        <f t="shared" ca="1" si="2997"/>
        <v>-375000</v>
      </c>
      <c r="BG2333" s="144">
        <f t="shared" ca="1" si="2997"/>
        <v>-375000</v>
      </c>
      <c r="BH2333" s="144">
        <f t="shared" ca="1" si="2997"/>
        <v>-375000</v>
      </c>
      <c r="BI2333" s="144">
        <f t="shared" ca="1" si="2997"/>
        <v>-375000</v>
      </c>
      <c r="BJ2333" s="144">
        <f t="shared" ca="1" si="2997"/>
        <v>-375000</v>
      </c>
      <c r="BK2333" s="144">
        <f t="shared" ca="1" si="2997"/>
        <v>-375000</v>
      </c>
      <c r="BL2333" s="144">
        <f t="shared" ca="1" si="2997"/>
        <v>-375000</v>
      </c>
      <c r="BM2333" s="144">
        <f t="shared" ca="1" si="2997"/>
        <v>-375000</v>
      </c>
      <c r="BN2333" s="144">
        <f t="shared" ca="1" si="2997"/>
        <v>-375000</v>
      </c>
      <c r="BO2333" s="144">
        <f t="shared" ca="1" si="2997"/>
        <v>-375000</v>
      </c>
      <c r="BP2333" s="144">
        <f t="shared" ca="1" si="2997"/>
        <v>-375000</v>
      </c>
      <c r="BQ2333" s="144">
        <f t="shared" ca="1" si="2997"/>
        <v>-375000</v>
      </c>
      <c r="BR2333" s="144">
        <f t="shared" ca="1" si="2997"/>
        <v>-375000</v>
      </c>
      <c r="BS2333" s="144">
        <f t="shared" ca="1" si="2997"/>
        <v>-375000</v>
      </c>
      <c r="BT2333" s="144">
        <f t="shared" ca="1" si="2997"/>
        <v>-375000</v>
      </c>
      <c r="BU2333" s="144">
        <f t="shared" ca="1" si="2997"/>
        <v>-375000</v>
      </c>
      <c r="BV2333" s="144">
        <f t="shared" ca="1" si="2997"/>
        <v>-375000</v>
      </c>
      <c r="BW2333" s="144">
        <f t="shared" ca="1" si="2997"/>
        <v>-375000</v>
      </c>
      <c r="BX2333" s="144">
        <f t="shared" ca="1" si="2997"/>
        <v>-375000</v>
      </c>
      <c r="BY2333" s="144">
        <f t="shared" ca="1" si="2997"/>
        <v>-375000</v>
      </c>
      <c r="BZ2333" s="144">
        <f t="shared" ca="1" si="2997"/>
        <v>-375000</v>
      </c>
      <c r="CA2333" s="144">
        <f t="shared" ca="1" si="2997"/>
        <v>-375000</v>
      </c>
      <c r="CB2333" s="144">
        <f t="shared" ca="1" si="2997"/>
        <v>-375000</v>
      </c>
      <c r="CC2333" s="144">
        <f t="shared" ca="1" si="2997"/>
        <v>-375000</v>
      </c>
      <c r="CD2333" s="144">
        <f t="shared" ca="1" si="2997"/>
        <v>-375000</v>
      </c>
      <c r="CE2333" s="144">
        <f t="shared" ref="CE2333:CK2333" ca="1" si="2998">SUM(CE2331:CE2332)</f>
        <v>-375000</v>
      </c>
      <c r="CF2333" s="144">
        <f t="shared" ca="1" si="2998"/>
        <v>-375000</v>
      </c>
      <c r="CG2333" s="144">
        <f t="shared" ca="1" si="2998"/>
        <v>-375000</v>
      </c>
      <c r="CH2333" s="144">
        <f t="shared" ca="1" si="2998"/>
        <v>-375000</v>
      </c>
      <c r="CI2333" s="144">
        <f t="shared" ca="1" si="2998"/>
        <v>-375000</v>
      </c>
      <c r="CJ2333" s="144">
        <f t="shared" ca="1" si="2998"/>
        <v>-375000</v>
      </c>
      <c r="CK2333" s="144">
        <f t="shared" ca="1" si="2998"/>
        <v>-375000</v>
      </c>
      <c r="CL2333" s="144">
        <f t="shared" ref="CL2333" ca="1" si="2999">SUM(CL2331:CL2332)</f>
        <v>-375000</v>
      </c>
    </row>
    <row r="2334" spans="2:90" x14ac:dyDescent="0.4">
      <c r="B2334" s="123"/>
      <c r="C2334" s="305"/>
      <c r="D2334" s="305" t="s">
        <v>518</v>
      </c>
      <c r="E2334" s="305" t="str">
        <f t="shared" ref="E2334:E2336" si="3000">ROW()&amp;" "&amp;D2334</f>
        <v>2334 SPLIT-SV-VR</v>
      </c>
      <c r="G2334" s="305"/>
      <c r="H2334" s="12"/>
      <c r="I2334" s="60"/>
      <c r="J2334" s="60"/>
      <c r="K2334" s="33"/>
      <c r="L2334" s="33"/>
      <c r="M2334" s="33"/>
      <c r="N2334" s="33"/>
      <c r="O2334" s="33"/>
      <c r="P2334" s="33"/>
      <c r="R2334" s="15"/>
      <c r="S2334" s="77"/>
      <c r="T2334" s="77"/>
      <c r="U2334" s="77"/>
      <c r="V2334" s="77"/>
      <c r="W2334" s="77"/>
      <c r="X2334" s="77"/>
      <c r="Y2334" s="77"/>
      <c r="Z2334" s="77"/>
      <c r="AA2334" s="77"/>
      <c r="AB2334" s="77"/>
      <c r="AC2334" s="77"/>
      <c r="AD2334" s="77"/>
      <c r="AE2334" s="77"/>
      <c r="AF2334" s="77"/>
      <c r="AG2334" s="77"/>
      <c r="AH2334" s="77"/>
      <c r="AI2334" s="77"/>
      <c r="AJ2334" s="77"/>
      <c r="AK2334" s="77"/>
      <c r="AL2334" s="77"/>
      <c r="AM2334" s="77"/>
      <c r="AN2334" s="77"/>
      <c r="AO2334" s="77"/>
      <c r="AP2334" s="77"/>
      <c r="AQ2334" s="77"/>
      <c r="AR2334" s="77"/>
      <c r="AS2334" s="77"/>
      <c r="AT2334" s="77"/>
      <c r="AU2334" s="77"/>
      <c r="AV2334" s="77"/>
      <c r="AW2334" s="77"/>
      <c r="AX2334" s="77"/>
      <c r="AY2334" s="77"/>
      <c r="AZ2334" s="77"/>
      <c r="BA2334" s="77"/>
      <c r="BB2334" s="77"/>
      <c r="BC2334" s="77"/>
      <c r="BD2334" s="77"/>
      <c r="BE2334" s="77"/>
      <c r="BF2334" s="77"/>
      <c r="BG2334" s="77"/>
      <c r="BH2334" s="77"/>
      <c r="BI2334" s="77"/>
      <c r="BJ2334" s="77"/>
      <c r="BK2334" s="77"/>
      <c r="BL2334" s="77"/>
      <c r="BM2334" s="77"/>
      <c r="BN2334" s="77"/>
      <c r="BO2334" s="77"/>
      <c r="BP2334" s="77"/>
      <c r="BQ2334" s="77"/>
      <c r="BR2334" s="77"/>
      <c r="BS2334" s="77"/>
      <c r="BT2334" s="77"/>
      <c r="BU2334" s="77"/>
      <c r="BV2334" s="77"/>
      <c r="BW2334" s="77"/>
      <c r="BX2334" s="77"/>
      <c r="BY2334" s="77"/>
      <c r="BZ2334" s="77"/>
      <c r="CA2334" s="77"/>
      <c r="CB2334" s="77"/>
      <c r="CC2334" s="77"/>
      <c r="CD2334" s="77"/>
      <c r="CE2334" s="77"/>
      <c r="CF2334" s="77"/>
      <c r="CG2334" s="77"/>
      <c r="CH2334" s="77"/>
      <c r="CI2334" s="77"/>
      <c r="CJ2334" s="77"/>
      <c r="CK2334" s="77"/>
      <c r="CL2334" s="77"/>
    </row>
    <row r="2335" spans="2:90" x14ac:dyDescent="0.4">
      <c r="B2335" s="123" t="s">
        <v>68</v>
      </c>
      <c r="C2335" s="305"/>
      <c r="D2335" s="305" t="s">
        <v>518</v>
      </c>
      <c r="E2335" s="305" t="str">
        <f t="shared" si="3000"/>
        <v>2335 SPLIT-SV-VR</v>
      </c>
      <c r="G2335" s="305"/>
      <c r="H2335" s="12"/>
      <c r="I2335" s="60"/>
      <c r="J2335" s="60"/>
      <c r="K2335" s="33">
        <f t="shared" ref="K2335:P2335" ca="1" si="3001">SUMIF($3:$3,K$2,2335:2335)</f>
        <v>4500000</v>
      </c>
      <c r="L2335" s="33">
        <f t="shared" ca="1" si="3001"/>
        <v>4500000</v>
      </c>
      <c r="M2335" s="33">
        <f t="shared" ca="1" si="3001"/>
        <v>4500000</v>
      </c>
      <c r="N2335" s="33">
        <f t="shared" ca="1" si="3001"/>
        <v>4500000</v>
      </c>
      <c r="O2335" s="33">
        <f t="shared" ca="1" si="3001"/>
        <v>4500000</v>
      </c>
      <c r="P2335" s="33">
        <f t="shared" ca="1" si="3001"/>
        <v>4500000</v>
      </c>
      <c r="R2335" s="15"/>
      <c r="S2335" s="77">
        <f t="shared" ref="S2335" ca="1" si="3002">S2324+S2333</f>
        <v>375000</v>
      </c>
      <c r="T2335" s="77">
        <f t="shared" ref="T2335:AX2335" ca="1" si="3003">T2324+T2333</f>
        <v>375000</v>
      </c>
      <c r="U2335" s="77">
        <f t="shared" ca="1" si="3003"/>
        <v>375000</v>
      </c>
      <c r="V2335" s="77">
        <f t="shared" ca="1" si="3003"/>
        <v>375000</v>
      </c>
      <c r="W2335" s="77">
        <f t="shared" ca="1" si="3003"/>
        <v>375000</v>
      </c>
      <c r="X2335" s="77">
        <f t="shared" ca="1" si="3003"/>
        <v>375000</v>
      </c>
      <c r="Y2335" s="77">
        <f t="shared" ca="1" si="3003"/>
        <v>375000</v>
      </c>
      <c r="Z2335" s="77">
        <f t="shared" ca="1" si="3003"/>
        <v>375000</v>
      </c>
      <c r="AA2335" s="77">
        <f t="shared" ca="1" si="3003"/>
        <v>375000</v>
      </c>
      <c r="AB2335" s="77">
        <f t="shared" ca="1" si="3003"/>
        <v>375000</v>
      </c>
      <c r="AC2335" s="77">
        <f t="shared" ca="1" si="3003"/>
        <v>375000</v>
      </c>
      <c r="AD2335" s="77">
        <f t="shared" ca="1" si="3003"/>
        <v>375000</v>
      </c>
      <c r="AE2335" s="77">
        <f t="shared" ca="1" si="3003"/>
        <v>375000</v>
      </c>
      <c r="AF2335" s="77">
        <f t="shared" ca="1" si="3003"/>
        <v>375000</v>
      </c>
      <c r="AG2335" s="77">
        <f t="shared" ca="1" si="3003"/>
        <v>375000</v>
      </c>
      <c r="AH2335" s="77">
        <f t="shared" ca="1" si="3003"/>
        <v>375000</v>
      </c>
      <c r="AI2335" s="77">
        <f t="shared" ca="1" si="3003"/>
        <v>375000</v>
      </c>
      <c r="AJ2335" s="77">
        <f t="shared" ca="1" si="3003"/>
        <v>375000</v>
      </c>
      <c r="AK2335" s="77">
        <f t="shared" ca="1" si="3003"/>
        <v>375000</v>
      </c>
      <c r="AL2335" s="77">
        <f t="shared" ca="1" si="3003"/>
        <v>375000</v>
      </c>
      <c r="AM2335" s="77">
        <f t="shared" ca="1" si="3003"/>
        <v>375000</v>
      </c>
      <c r="AN2335" s="77">
        <f t="shared" ca="1" si="3003"/>
        <v>375000</v>
      </c>
      <c r="AO2335" s="77">
        <f t="shared" ca="1" si="3003"/>
        <v>375000</v>
      </c>
      <c r="AP2335" s="77">
        <f t="shared" ca="1" si="3003"/>
        <v>375000</v>
      </c>
      <c r="AQ2335" s="77">
        <f t="shared" ca="1" si="3003"/>
        <v>375000</v>
      </c>
      <c r="AR2335" s="77">
        <f t="shared" ca="1" si="3003"/>
        <v>375000</v>
      </c>
      <c r="AS2335" s="77">
        <f t="shared" ca="1" si="3003"/>
        <v>375000</v>
      </c>
      <c r="AT2335" s="77">
        <f t="shared" ca="1" si="3003"/>
        <v>375000</v>
      </c>
      <c r="AU2335" s="77">
        <f t="shared" ca="1" si="3003"/>
        <v>375000</v>
      </c>
      <c r="AV2335" s="77">
        <f t="shared" ca="1" si="3003"/>
        <v>375000</v>
      </c>
      <c r="AW2335" s="77">
        <f t="shared" ca="1" si="3003"/>
        <v>375000</v>
      </c>
      <c r="AX2335" s="77">
        <f t="shared" ca="1" si="3003"/>
        <v>375000</v>
      </c>
      <c r="AY2335" s="77">
        <f t="shared" ref="AY2335:CD2335" ca="1" si="3004">AY2324+AY2333</f>
        <v>375000</v>
      </c>
      <c r="AZ2335" s="77">
        <f t="shared" ca="1" si="3004"/>
        <v>375000</v>
      </c>
      <c r="BA2335" s="77">
        <f t="shared" ca="1" si="3004"/>
        <v>375000</v>
      </c>
      <c r="BB2335" s="77">
        <f t="shared" ca="1" si="3004"/>
        <v>375000</v>
      </c>
      <c r="BC2335" s="77">
        <f t="shared" ca="1" si="3004"/>
        <v>375000</v>
      </c>
      <c r="BD2335" s="77">
        <f t="shared" ca="1" si="3004"/>
        <v>375000</v>
      </c>
      <c r="BE2335" s="77">
        <f t="shared" ca="1" si="3004"/>
        <v>375000</v>
      </c>
      <c r="BF2335" s="77">
        <f t="shared" ca="1" si="3004"/>
        <v>375000</v>
      </c>
      <c r="BG2335" s="77">
        <f t="shared" ca="1" si="3004"/>
        <v>375000</v>
      </c>
      <c r="BH2335" s="77">
        <f t="shared" ca="1" si="3004"/>
        <v>375000</v>
      </c>
      <c r="BI2335" s="77">
        <f t="shared" ca="1" si="3004"/>
        <v>375000</v>
      </c>
      <c r="BJ2335" s="77">
        <f t="shared" ca="1" si="3004"/>
        <v>375000</v>
      </c>
      <c r="BK2335" s="77">
        <f t="shared" ca="1" si="3004"/>
        <v>375000</v>
      </c>
      <c r="BL2335" s="77">
        <f t="shared" ca="1" si="3004"/>
        <v>375000</v>
      </c>
      <c r="BM2335" s="77">
        <f t="shared" ca="1" si="3004"/>
        <v>375000</v>
      </c>
      <c r="BN2335" s="77">
        <f t="shared" ca="1" si="3004"/>
        <v>375000</v>
      </c>
      <c r="BO2335" s="77">
        <f t="shared" ca="1" si="3004"/>
        <v>375000</v>
      </c>
      <c r="BP2335" s="77">
        <f t="shared" ca="1" si="3004"/>
        <v>375000</v>
      </c>
      <c r="BQ2335" s="77">
        <f t="shared" ca="1" si="3004"/>
        <v>375000</v>
      </c>
      <c r="BR2335" s="77">
        <f t="shared" ca="1" si="3004"/>
        <v>375000</v>
      </c>
      <c r="BS2335" s="77">
        <f t="shared" ca="1" si="3004"/>
        <v>375000</v>
      </c>
      <c r="BT2335" s="77">
        <f t="shared" ca="1" si="3004"/>
        <v>375000</v>
      </c>
      <c r="BU2335" s="77">
        <f t="shared" ca="1" si="3004"/>
        <v>375000</v>
      </c>
      <c r="BV2335" s="77">
        <f t="shared" ca="1" si="3004"/>
        <v>375000</v>
      </c>
      <c r="BW2335" s="77">
        <f t="shared" ca="1" si="3004"/>
        <v>375000</v>
      </c>
      <c r="BX2335" s="77">
        <f t="shared" ca="1" si="3004"/>
        <v>375000</v>
      </c>
      <c r="BY2335" s="77">
        <f t="shared" ca="1" si="3004"/>
        <v>375000</v>
      </c>
      <c r="BZ2335" s="77">
        <f t="shared" ca="1" si="3004"/>
        <v>375000</v>
      </c>
      <c r="CA2335" s="77">
        <f t="shared" ca="1" si="3004"/>
        <v>375000</v>
      </c>
      <c r="CB2335" s="77">
        <f t="shared" ca="1" si="3004"/>
        <v>375000</v>
      </c>
      <c r="CC2335" s="77">
        <f t="shared" ca="1" si="3004"/>
        <v>375000</v>
      </c>
      <c r="CD2335" s="77">
        <f t="shared" ca="1" si="3004"/>
        <v>375000</v>
      </c>
      <c r="CE2335" s="77">
        <f t="shared" ref="CE2335:CK2335" ca="1" si="3005">CE2324+CE2333</f>
        <v>375000</v>
      </c>
      <c r="CF2335" s="77">
        <f t="shared" ca="1" si="3005"/>
        <v>375000</v>
      </c>
      <c r="CG2335" s="77">
        <f t="shared" ca="1" si="3005"/>
        <v>375000</v>
      </c>
      <c r="CH2335" s="77">
        <f t="shared" ca="1" si="3005"/>
        <v>375000</v>
      </c>
      <c r="CI2335" s="77">
        <f t="shared" ca="1" si="3005"/>
        <v>375000</v>
      </c>
      <c r="CJ2335" s="77">
        <f t="shared" ca="1" si="3005"/>
        <v>375000</v>
      </c>
      <c r="CK2335" s="77">
        <f t="shared" ca="1" si="3005"/>
        <v>375000</v>
      </c>
      <c r="CL2335" s="77">
        <f t="shared" ref="CL2335" ca="1" si="3006">CL2324+CL2333</f>
        <v>375000</v>
      </c>
    </row>
    <row r="2336" spans="2:90" x14ac:dyDescent="0.4">
      <c r="B2336" s="141" t="s">
        <v>225</v>
      </c>
      <c r="C2336" s="305"/>
      <c r="D2336" s="305" t="s">
        <v>518</v>
      </c>
      <c r="E2336" s="305" t="str">
        <f t="shared" si="3000"/>
        <v>2336 SPLIT-SV-VR</v>
      </c>
      <c r="G2336" s="305"/>
      <c r="H2336" s="12"/>
      <c r="I2336" s="60"/>
      <c r="J2336" s="60"/>
      <c r="K2336" s="20">
        <f t="shared" ref="K2336:P2336" ca="1" si="3007">K2335/K2324</f>
        <v>0.5</v>
      </c>
      <c r="L2336" s="20">
        <f t="shared" ca="1" si="3007"/>
        <v>0.5</v>
      </c>
      <c r="M2336" s="20">
        <f t="shared" ca="1" si="3007"/>
        <v>0.5</v>
      </c>
      <c r="N2336" s="20">
        <f t="shared" ca="1" si="3007"/>
        <v>0.5</v>
      </c>
      <c r="O2336" s="20">
        <f t="shared" ca="1" si="3007"/>
        <v>0.5</v>
      </c>
      <c r="P2336" s="20">
        <f t="shared" ca="1" si="3007"/>
        <v>0.5</v>
      </c>
      <c r="R2336" s="15"/>
      <c r="S2336" s="146">
        <f t="shared" ref="S2336" ca="1" si="3008">S2335/S2324</f>
        <v>0.5</v>
      </c>
      <c r="T2336" s="146">
        <f t="shared" ref="T2336:AX2336" ca="1" si="3009">T2335/T2324</f>
        <v>0.5</v>
      </c>
      <c r="U2336" s="146">
        <f t="shared" ca="1" si="3009"/>
        <v>0.5</v>
      </c>
      <c r="V2336" s="146">
        <f t="shared" ca="1" si="3009"/>
        <v>0.5</v>
      </c>
      <c r="W2336" s="146">
        <f t="shared" ca="1" si="3009"/>
        <v>0.5</v>
      </c>
      <c r="X2336" s="146">
        <f t="shared" ca="1" si="3009"/>
        <v>0.5</v>
      </c>
      <c r="Y2336" s="146">
        <f t="shared" ca="1" si="3009"/>
        <v>0.5</v>
      </c>
      <c r="Z2336" s="146">
        <f t="shared" ca="1" si="3009"/>
        <v>0.5</v>
      </c>
      <c r="AA2336" s="146">
        <f t="shared" ca="1" si="3009"/>
        <v>0.5</v>
      </c>
      <c r="AB2336" s="146">
        <f t="shared" ca="1" si="3009"/>
        <v>0.5</v>
      </c>
      <c r="AC2336" s="146">
        <f t="shared" ca="1" si="3009"/>
        <v>0.5</v>
      </c>
      <c r="AD2336" s="146">
        <f t="shared" ca="1" si="3009"/>
        <v>0.5</v>
      </c>
      <c r="AE2336" s="146">
        <f t="shared" ca="1" si="3009"/>
        <v>0.5</v>
      </c>
      <c r="AF2336" s="146">
        <f t="shared" ca="1" si="3009"/>
        <v>0.5</v>
      </c>
      <c r="AG2336" s="146">
        <f t="shared" ca="1" si="3009"/>
        <v>0.5</v>
      </c>
      <c r="AH2336" s="146">
        <f t="shared" ca="1" si="3009"/>
        <v>0.5</v>
      </c>
      <c r="AI2336" s="146">
        <f t="shared" ca="1" si="3009"/>
        <v>0.5</v>
      </c>
      <c r="AJ2336" s="146">
        <f t="shared" ca="1" si="3009"/>
        <v>0.5</v>
      </c>
      <c r="AK2336" s="146">
        <f t="shared" ca="1" si="3009"/>
        <v>0.5</v>
      </c>
      <c r="AL2336" s="146">
        <f t="shared" ca="1" si="3009"/>
        <v>0.5</v>
      </c>
      <c r="AM2336" s="146">
        <f t="shared" ca="1" si="3009"/>
        <v>0.5</v>
      </c>
      <c r="AN2336" s="146">
        <f t="shared" ca="1" si="3009"/>
        <v>0.5</v>
      </c>
      <c r="AO2336" s="146">
        <f t="shared" ca="1" si="3009"/>
        <v>0.5</v>
      </c>
      <c r="AP2336" s="146">
        <f t="shared" ca="1" si="3009"/>
        <v>0.5</v>
      </c>
      <c r="AQ2336" s="146">
        <f t="shared" ca="1" si="3009"/>
        <v>0.5</v>
      </c>
      <c r="AR2336" s="146">
        <f t="shared" ca="1" si="3009"/>
        <v>0.5</v>
      </c>
      <c r="AS2336" s="146">
        <f t="shared" ca="1" si="3009"/>
        <v>0.5</v>
      </c>
      <c r="AT2336" s="146">
        <f t="shared" ca="1" si="3009"/>
        <v>0.5</v>
      </c>
      <c r="AU2336" s="146">
        <f t="shared" ca="1" si="3009"/>
        <v>0.5</v>
      </c>
      <c r="AV2336" s="146">
        <f t="shared" ca="1" si="3009"/>
        <v>0.5</v>
      </c>
      <c r="AW2336" s="146">
        <f t="shared" ca="1" si="3009"/>
        <v>0.5</v>
      </c>
      <c r="AX2336" s="146">
        <f t="shared" ca="1" si="3009"/>
        <v>0.5</v>
      </c>
      <c r="AY2336" s="146">
        <f t="shared" ref="AY2336:CD2336" ca="1" si="3010">AY2335/AY2324</f>
        <v>0.5</v>
      </c>
      <c r="AZ2336" s="146">
        <f t="shared" ca="1" si="3010"/>
        <v>0.5</v>
      </c>
      <c r="BA2336" s="146">
        <f t="shared" ca="1" si="3010"/>
        <v>0.5</v>
      </c>
      <c r="BB2336" s="146">
        <f t="shared" ca="1" si="3010"/>
        <v>0.5</v>
      </c>
      <c r="BC2336" s="146">
        <f t="shared" ca="1" si="3010"/>
        <v>0.5</v>
      </c>
      <c r="BD2336" s="146">
        <f t="shared" ca="1" si="3010"/>
        <v>0.5</v>
      </c>
      <c r="BE2336" s="146">
        <f t="shared" ca="1" si="3010"/>
        <v>0.5</v>
      </c>
      <c r="BF2336" s="146">
        <f t="shared" ca="1" si="3010"/>
        <v>0.5</v>
      </c>
      <c r="BG2336" s="146">
        <f t="shared" ca="1" si="3010"/>
        <v>0.5</v>
      </c>
      <c r="BH2336" s="146">
        <f t="shared" ca="1" si="3010"/>
        <v>0.5</v>
      </c>
      <c r="BI2336" s="146">
        <f t="shared" ca="1" si="3010"/>
        <v>0.5</v>
      </c>
      <c r="BJ2336" s="146">
        <f t="shared" ca="1" si="3010"/>
        <v>0.5</v>
      </c>
      <c r="BK2336" s="146">
        <f t="shared" ca="1" si="3010"/>
        <v>0.5</v>
      </c>
      <c r="BL2336" s="146">
        <f t="shared" ca="1" si="3010"/>
        <v>0.5</v>
      </c>
      <c r="BM2336" s="146">
        <f t="shared" ca="1" si="3010"/>
        <v>0.5</v>
      </c>
      <c r="BN2336" s="146">
        <f t="shared" ca="1" si="3010"/>
        <v>0.5</v>
      </c>
      <c r="BO2336" s="146">
        <f t="shared" ca="1" si="3010"/>
        <v>0.5</v>
      </c>
      <c r="BP2336" s="146">
        <f t="shared" ca="1" si="3010"/>
        <v>0.5</v>
      </c>
      <c r="BQ2336" s="146">
        <f t="shared" ca="1" si="3010"/>
        <v>0.5</v>
      </c>
      <c r="BR2336" s="146">
        <f t="shared" ca="1" si="3010"/>
        <v>0.5</v>
      </c>
      <c r="BS2336" s="146">
        <f t="shared" ca="1" si="3010"/>
        <v>0.5</v>
      </c>
      <c r="BT2336" s="146">
        <f t="shared" ca="1" si="3010"/>
        <v>0.5</v>
      </c>
      <c r="BU2336" s="146">
        <f t="shared" ca="1" si="3010"/>
        <v>0.5</v>
      </c>
      <c r="BV2336" s="146">
        <f t="shared" ca="1" si="3010"/>
        <v>0.5</v>
      </c>
      <c r="BW2336" s="146">
        <f t="shared" ca="1" si="3010"/>
        <v>0.5</v>
      </c>
      <c r="BX2336" s="146">
        <f t="shared" ca="1" si="3010"/>
        <v>0.5</v>
      </c>
      <c r="BY2336" s="146">
        <f t="shared" ca="1" si="3010"/>
        <v>0.5</v>
      </c>
      <c r="BZ2336" s="146">
        <f t="shared" ca="1" si="3010"/>
        <v>0.5</v>
      </c>
      <c r="CA2336" s="146">
        <f t="shared" ca="1" si="3010"/>
        <v>0.5</v>
      </c>
      <c r="CB2336" s="146">
        <f t="shared" ca="1" si="3010"/>
        <v>0.5</v>
      </c>
      <c r="CC2336" s="146">
        <f t="shared" ca="1" si="3010"/>
        <v>0.5</v>
      </c>
      <c r="CD2336" s="146">
        <f t="shared" ca="1" si="3010"/>
        <v>0.5</v>
      </c>
      <c r="CE2336" s="146">
        <f t="shared" ref="CE2336:CK2336" ca="1" si="3011">CE2335/CE2324</f>
        <v>0.5</v>
      </c>
      <c r="CF2336" s="146">
        <f t="shared" ca="1" si="3011"/>
        <v>0.5</v>
      </c>
      <c r="CG2336" s="146">
        <f t="shared" ca="1" si="3011"/>
        <v>0.5</v>
      </c>
      <c r="CH2336" s="146">
        <f t="shared" ca="1" si="3011"/>
        <v>0.5</v>
      </c>
      <c r="CI2336" s="146">
        <f t="shared" ca="1" si="3011"/>
        <v>0.5</v>
      </c>
      <c r="CJ2336" s="146">
        <f t="shared" ca="1" si="3011"/>
        <v>0.5</v>
      </c>
      <c r="CK2336" s="146">
        <f t="shared" ca="1" si="3011"/>
        <v>0.5</v>
      </c>
      <c r="CL2336" s="146">
        <f t="shared" ref="CL2336" ca="1" si="3012">CL2335/CL2324</f>
        <v>0.5</v>
      </c>
    </row>
    <row r="2337" spans="2:90" x14ac:dyDescent="0.4">
      <c r="B2337" s="132" t="str">
        <f>B2297</f>
        <v>Surgical procedures</v>
      </c>
      <c r="C2337" s="305"/>
      <c r="D2337" s="305" t="s">
        <v>518</v>
      </c>
      <c r="E2337" s="305" t="str">
        <f t="shared" si="2961"/>
        <v>2337 SPLIT-SV-VR</v>
      </c>
      <c r="G2337" s="305" t="s">
        <v>332</v>
      </c>
      <c r="H2337" s="12"/>
      <c r="I2337" s="60"/>
      <c r="J2337" s="60"/>
      <c r="K2337" s="38"/>
      <c r="L2337" s="38"/>
      <c r="M2337" s="38"/>
      <c r="N2337" s="38"/>
      <c r="O2337" s="38"/>
      <c r="P2337" s="38"/>
      <c r="R2337" s="15"/>
      <c r="S2337" s="234"/>
      <c r="T2337" s="234"/>
      <c r="U2337" s="234"/>
      <c r="V2337" s="234"/>
      <c r="W2337" s="234"/>
      <c r="X2337" s="234"/>
      <c r="Y2337" s="234"/>
      <c r="Z2337" s="234"/>
      <c r="AA2337" s="234"/>
      <c r="AB2337" s="234"/>
      <c r="AC2337" s="234"/>
      <c r="AD2337" s="234"/>
      <c r="AE2337" s="234"/>
      <c r="AF2337" s="234"/>
      <c r="AG2337" s="234"/>
      <c r="AH2337" s="234"/>
      <c r="AI2337" s="234"/>
      <c r="AJ2337" s="234"/>
      <c r="AK2337" s="234"/>
      <c r="AL2337" s="234"/>
      <c r="AM2337" s="234"/>
      <c r="AN2337" s="234"/>
      <c r="AO2337" s="234"/>
      <c r="AP2337" s="234"/>
      <c r="AQ2337" s="234"/>
      <c r="AR2337" s="234"/>
      <c r="AS2337" s="234"/>
      <c r="AT2337" s="234"/>
      <c r="AU2337" s="234"/>
      <c r="AV2337" s="234"/>
      <c r="AW2337" s="234"/>
      <c r="AX2337" s="234"/>
      <c r="AY2337" s="234"/>
      <c r="AZ2337" s="234"/>
      <c r="BA2337" s="234"/>
      <c r="BB2337" s="234"/>
      <c r="BC2337" s="234"/>
      <c r="BD2337" s="234"/>
      <c r="BE2337" s="234"/>
      <c r="BF2337" s="234"/>
      <c r="BG2337" s="234"/>
      <c r="BH2337" s="234"/>
      <c r="BI2337" s="234"/>
      <c r="BJ2337" s="234"/>
      <c r="BK2337" s="234"/>
      <c r="BL2337" s="234"/>
      <c r="BM2337" s="234"/>
      <c r="BN2337" s="234"/>
      <c r="BO2337" s="234"/>
      <c r="BP2337" s="234"/>
      <c r="BQ2337" s="234"/>
      <c r="BR2337" s="234"/>
      <c r="BS2337" s="234"/>
      <c r="BT2337" s="234"/>
      <c r="BU2337" s="234"/>
      <c r="BV2337" s="234"/>
      <c r="BW2337" s="234"/>
      <c r="BX2337" s="234"/>
      <c r="BY2337" s="234"/>
      <c r="BZ2337" s="234"/>
      <c r="CA2337" s="234"/>
      <c r="CB2337" s="234"/>
      <c r="CC2337" s="234"/>
      <c r="CD2337" s="234"/>
      <c r="CE2337" s="234"/>
      <c r="CF2337" s="234"/>
      <c r="CG2337" s="234"/>
      <c r="CH2337" s="234"/>
      <c r="CI2337" s="234"/>
      <c r="CJ2337" s="234"/>
      <c r="CK2337" s="234"/>
      <c r="CL2337" s="234"/>
    </row>
    <row r="2338" spans="2:90" x14ac:dyDescent="0.4">
      <c r="B2338" s="181" t="str">
        <f>B2298</f>
        <v>procedure</v>
      </c>
      <c r="C2338" s="305"/>
      <c r="D2338" s="305" t="s">
        <v>518</v>
      </c>
      <c r="E2338" s="305" t="str">
        <f>ROW()&amp;" "&amp;D2338</f>
        <v>2338 SPLIT-SV-VR</v>
      </c>
      <c r="G2338" s="305" t="s">
        <v>332</v>
      </c>
      <c r="H2338" s="27"/>
      <c r="I2338" s="78"/>
      <c r="J2338" s="78"/>
      <c r="K2338" s="33"/>
      <c r="L2338" s="33"/>
      <c r="M2338" s="33"/>
      <c r="N2338" s="33"/>
      <c r="O2338" s="33"/>
      <c r="P2338" s="33"/>
      <c r="R2338" s="33"/>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row>
    <row r="2339" spans="2:90" x14ac:dyDescent="0.4">
      <c r="B2339" s="187" t="s">
        <v>461</v>
      </c>
      <c r="C2339" s="305"/>
      <c r="D2339" s="305" t="s">
        <v>518</v>
      </c>
      <c r="E2339" s="305" t="str">
        <f t="shared" ref="E2339:E2344" si="3013">ROW()&amp;" "&amp;D2339</f>
        <v>2339 SPLIT-SV-VR</v>
      </c>
      <c r="G2339" s="305" t="s">
        <v>332</v>
      </c>
      <c r="H2339" s="27"/>
      <c r="I2339" s="78"/>
      <c r="J2339" s="78"/>
      <c r="K2339" s="33"/>
      <c r="L2339" s="33"/>
      <c r="M2339" s="33"/>
      <c r="N2339" s="33"/>
      <c r="O2339" s="33"/>
      <c r="P2339" s="33"/>
      <c r="R2339" s="33"/>
      <c r="S2339" s="208" t="str">
        <f t="shared" ref="S2339" si="3014">ADDRESS(ROW(S2324),COLUMN(S2324),2)</f>
        <v>S$2324</v>
      </c>
      <c r="T2339" s="208" t="str">
        <f t="shared" ref="T2339:CE2339" si="3015">ADDRESS(ROW(T2324),COLUMN(T2324),2)</f>
        <v>T$2324</v>
      </c>
      <c r="U2339" s="208" t="str">
        <f t="shared" si="3015"/>
        <v>U$2324</v>
      </c>
      <c r="V2339" s="208" t="str">
        <f t="shared" si="3015"/>
        <v>V$2324</v>
      </c>
      <c r="W2339" s="208" t="str">
        <f t="shared" si="3015"/>
        <v>W$2324</v>
      </c>
      <c r="X2339" s="208" t="str">
        <f t="shared" si="3015"/>
        <v>X$2324</v>
      </c>
      <c r="Y2339" s="208" t="str">
        <f t="shared" si="3015"/>
        <v>Y$2324</v>
      </c>
      <c r="Z2339" s="208" t="str">
        <f t="shared" si="3015"/>
        <v>Z$2324</v>
      </c>
      <c r="AA2339" s="208" t="str">
        <f t="shared" si="3015"/>
        <v>AA$2324</v>
      </c>
      <c r="AB2339" s="208" t="str">
        <f t="shared" si="3015"/>
        <v>AB$2324</v>
      </c>
      <c r="AC2339" s="208" t="str">
        <f t="shared" si="3015"/>
        <v>AC$2324</v>
      </c>
      <c r="AD2339" s="208" t="str">
        <f t="shared" si="3015"/>
        <v>AD$2324</v>
      </c>
      <c r="AE2339" s="208" t="str">
        <f t="shared" si="3015"/>
        <v>AE$2324</v>
      </c>
      <c r="AF2339" s="208" t="str">
        <f t="shared" si="3015"/>
        <v>AF$2324</v>
      </c>
      <c r="AG2339" s="208" t="str">
        <f t="shared" si="3015"/>
        <v>AG$2324</v>
      </c>
      <c r="AH2339" s="208" t="str">
        <f t="shared" si="3015"/>
        <v>AH$2324</v>
      </c>
      <c r="AI2339" s="208" t="str">
        <f t="shared" si="3015"/>
        <v>AI$2324</v>
      </c>
      <c r="AJ2339" s="208" t="str">
        <f t="shared" si="3015"/>
        <v>AJ$2324</v>
      </c>
      <c r="AK2339" s="208" t="str">
        <f t="shared" si="3015"/>
        <v>AK$2324</v>
      </c>
      <c r="AL2339" s="208" t="str">
        <f t="shared" si="3015"/>
        <v>AL$2324</v>
      </c>
      <c r="AM2339" s="208" t="str">
        <f t="shared" si="3015"/>
        <v>AM$2324</v>
      </c>
      <c r="AN2339" s="208" t="str">
        <f t="shared" si="3015"/>
        <v>AN$2324</v>
      </c>
      <c r="AO2339" s="208" t="str">
        <f t="shared" si="3015"/>
        <v>AO$2324</v>
      </c>
      <c r="AP2339" s="208" t="str">
        <f t="shared" si="3015"/>
        <v>AP$2324</v>
      </c>
      <c r="AQ2339" s="208" t="str">
        <f t="shared" si="3015"/>
        <v>AQ$2324</v>
      </c>
      <c r="AR2339" s="208" t="str">
        <f t="shared" si="3015"/>
        <v>AR$2324</v>
      </c>
      <c r="AS2339" s="208" t="str">
        <f t="shared" si="3015"/>
        <v>AS$2324</v>
      </c>
      <c r="AT2339" s="208" t="str">
        <f t="shared" si="3015"/>
        <v>AT$2324</v>
      </c>
      <c r="AU2339" s="208" t="str">
        <f t="shared" si="3015"/>
        <v>AU$2324</v>
      </c>
      <c r="AV2339" s="208" t="str">
        <f t="shared" si="3015"/>
        <v>AV$2324</v>
      </c>
      <c r="AW2339" s="208" t="str">
        <f t="shared" si="3015"/>
        <v>AW$2324</v>
      </c>
      <c r="AX2339" s="208" t="str">
        <f t="shared" si="3015"/>
        <v>AX$2324</v>
      </c>
      <c r="AY2339" s="208" t="str">
        <f t="shared" si="3015"/>
        <v>AY$2324</v>
      </c>
      <c r="AZ2339" s="208" t="str">
        <f t="shared" si="3015"/>
        <v>AZ$2324</v>
      </c>
      <c r="BA2339" s="208" t="str">
        <f t="shared" si="3015"/>
        <v>BA$2324</v>
      </c>
      <c r="BB2339" s="208" t="str">
        <f t="shared" si="3015"/>
        <v>BB$2324</v>
      </c>
      <c r="BC2339" s="208" t="str">
        <f t="shared" si="3015"/>
        <v>BC$2324</v>
      </c>
      <c r="BD2339" s="208" t="str">
        <f t="shared" si="3015"/>
        <v>BD$2324</v>
      </c>
      <c r="BE2339" s="208" t="str">
        <f t="shared" si="3015"/>
        <v>BE$2324</v>
      </c>
      <c r="BF2339" s="208" t="str">
        <f t="shared" si="3015"/>
        <v>BF$2324</v>
      </c>
      <c r="BG2339" s="208" t="str">
        <f t="shared" si="3015"/>
        <v>BG$2324</v>
      </c>
      <c r="BH2339" s="208" t="str">
        <f t="shared" si="3015"/>
        <v>BH$2324</v>
      </c>
      <c r="BI2339" s="208" t="str">
        <f t="shared" si="3015"/>
        <v>BI$2324</v>
      </c>
      <c r="BJ2339" s="208" t="str">
        <f t="shared" si="3015"/>
        <v>BJ$2324</v>
      </c>
      <c r="BK2339" s="208" t="str">
        <f t="shared" si="3015"/>
        <v>BK$2324</v>
      </c>
      <c r="BL2339" s="208" t="str">
        <f t="shared" si="3015"/>
        <v>BL$2324</v>
      </c>
      <c r="BM2339" s="208" t="str">
        <f t="shared" si="3015"/>
        <v>BM$2324</v>
      </c>
      <c r="BN2339" s="208" t="str">
        <f t="shared" si="3015"/>
        <v>BN$2324</v>
      </c>
      <c r="BO2339" s="208" t="str">
        <f t="shared" si="3015"/>
        <v>BO$2324</v>
      </c>
      <c r="BP2339" s="208" t="str">
        <f t="shared" si="3015"/>
        <v>BP$2324</v>
      </c>
      <c r="BQ2339" s="208" t="str">
        <f t="shared" si="3015"/>
        <v>BQ$2324</v>
      </c>
      <c r="BR2339" s="208" t="str">
        <f t="shared" si="3015"/>
        <v>BR$2324</v>
      </c>
      <c r="BS2339" s="208" t="str">
        <f t="shared" si="3015"/>
        <v>BS$2324</v>
      </c>
      <c r="BT2339" s="208" t="str">
        <f t="shared" si="3015"/>
        <v>BT$2324</v>
      </c>
      <c r="BU2339" s="208" t="str">
        <f t="shared" si="3015"/>
        <v>BU$2324</v>
      </c>
      <c r="BV2339" s="208" t="str">
        <f t="shared" si="3015"/>
        <v>BV$2324</v>
      </c>
      <c r="BW2339" s="208" t="str">
        <f t="shared" si="3015"/>
        <v>BW$2324</v>
      </c>
      <c r="BX2339" s="208" t="str">
        <f t="shared" si="3015"/>
        <v>BX$2324</v>
      </c>
      <c r="BY2339" s="208" t="str">
        <f t="shared" si="3015"/>
        <v>BY$2324</v>
      </c>
      <c r="BZ2339" s="208" t="str">
        <f t="shared" si="3015"/>
        <v>BZ$2324</v>
      </c>
      <c r="CA2339" s="208" t="str">
        <f t="shared" si="3015"/>
        <v>CA$2324</v>
      </c>
      <c r="CB2339" s="208" t="str">
        <f t="shared" si="3015"/>
        <v>CB$2324</v>
      </c>
      <c r="CC2339" s="208" t="str">
        <f t="shared" si="3015"/>
        <v>CC$2324</v>
      </c>
      <c r="CD2339" s="208" t="str">
        <f t="shared" si="3015"/>
        <v>CD$2324</v>
      </c>
      <c r="CE2339" s="208" t="str">
        <f t="shared" si="3015"/>
        <v>CE$2324</v>
      </c>
      <c r="CF2339" s="208" t="str">
        <f t="shared" ref="CF2339:CK2339" si="3016">ADDRESS(ROW(CF2324),COLUMN(CF2324),2)</f>
        <v>CF$2324</v>
      </c>
      <c r="CG2339" s="208" t="str">
        <f t="shared" si="3016"/>
        <v>CG$2324</v>
      </c>
      <c r="CH2339" s="208" t="str">
        <f t="shared" si="3016"/>
        <v>CH$2324</v>
      </c>
      <c r="CI2339" s="208" t="str">
        <f t="shared" si="3016"/>
        <v>CI$2324</v>
      </c>
      <c r="CJ2339" s="208" t="str">
        <f t="shared" si="3016"/>
        <v>CJ$2324</v>
      </c>
      <c r="CK2339" s="208" t="str">
        <f t="shared" si="3016"/>
        <v>CK$2324</v>
      </c>
      <c r="CL2339" s="208" t="str">
        <f t="shared" ref="CL2339" si="3017">ADDRESS(ROW(CL2324),COLUMN(CL2324),2)</f>
        <v>CL$2324</v>
      </c>
    </row>
    <row r="2340" spans="2:90" x14ac:dyDescent="0.4">
      <c r="B2340" s="132" t="s">
        <v>462</v>
      </c>
      <c r="C2340" s="305"/>
      <c r="D2340" s="305" t="s">
        <v>518</v>
      </c>
      <c r="E2340" s="305" t="str">
        <f t="shared" si="3013"/>
        <v>2340 SPLIT-SV-VR</v>
      </c>
      <c r="G2340" s="305" t="s">
        <v>332</v>
      </c>
      <c r="K2340" s="53"/>
      <c r="L2340" s="53"/>
      <c r="M2340" s="53"/>
      <c r="N2340" s="53"/>
      <c r="O2340" s="53"/>
      <c r="P2340" s="53"/>
      <c r="R2340" s="24"/>
      <c r="S2340" s="175" t="str">
        <f t="shared" ref="S2340" si="3018">S2300</f>
        <v>S$13</v>
      </c>
      <c r="T2340" s="175" t="str">
        <f t="shared" ref="T2340:CE2340" si="3019">T2300</f>
        <v>T$13</v>
      </c>
      <c r="U2340" s="175" t="str">
        <f t="shared" si="3019"/>
        <v>U$13</v>
      </c>
      <c r="V2340" s="175" t="str">
        <f t="shared" si="3019"/>
        <v>V$13</v>
      </c>
      <c r="W2340" s="175" t="str">
        <f t="shared" si="3019"/>
        <v>W$13</v>
      </c>
      <c r="X2340" s="175" t="str">
        <f t="shared" si="3019"/>
        <v>X$13</v>
      </c>
      <c r="Y2340" s="175" t="str">
        <f t="shared" si="3019"/>
        <v>Y$13</v>
      </c>
      <c r="Z2340" s="175" t="str">
        <f t="shared" si="3019"/>
        <v>Z$13</v>
      </c>
      <c r="AA2340" s="175" t="str">
        <f t="shared" si="3019"/>
        <v>AA$13</v>
      </c>
      <c r="AB2340" s="175" t="str">
        <f t="shared" si="3019"/>
        <v>AB$13</v>
      </c>
      <c r="AC2340" s="175" t="str">
        <f t="shared" si="3019"/>
        <v>AC$13</v>
      </c>
      <c r="AD2340" s="175" t="str">
        <f t="shared" si="3019"/>
        <v>AD$13</v>
      </c>
      <c r="AE2340" s="175" t="str">
        <f t="shared" si="3019"/>
        <v>AE$13</v>
      </c>
      <c r="AF2340" s="175" t="str">
        <f t="shared" si="3019"/>
        <v>AF$13</v>
      </c>
      <c r="AG2340" s="175" t="str">
        <f t="shared" si="3019"/>
        <v>AG$13</v>
      </c>
      <c r="AH2340" s="175" t="str">
        <f t="shared" si="3019"/>
        <v>AH$13</v>
      </c>
      <c r="AI2340" s="175" t="str">
        <f t="shared" si="3019"/>
        <v>AI$13</v>
      </c>
      <c r="AJ2340" s="175" t="str">
        <f t="shared" si="3019"/>
        <v>AJ$13</v>
      </c>
      <c r="AK2340" s="175" t="str">
        <f t="shared" si="3019"/>
        <v>AK$13</v>
      </c>
      <c r="AL2340" s="175" t="str">
        <f t="shared" si="3019"/>
        <v>AL$13</v>
      </c>
      <c r="AM2340" s="175" t="str">
        <f t="shared" si="3019"/>
        <v>AM$13</v>
      </c>
      <c r="AN2340" s="175" t="str">
        <f t="shared" si="3019"/>
        <v>AN$13</v>
      </c>
      <c r="AO2340" s="175" t="str">
        <f t="shared" si="3019"/>
        <v>AO$13</v>
      </c>
      <c r="AP2340" s="175" t="str">
        <f t="shared" si="3019"/>
        <v>AP$13</v>
      </c>
      <c r="AQ2340" s="175" t="str">
        <f t="shared" si="3019"/>
        <v>AQ$13</v>
      </c>
      <c r="AR2340" s="175" t="str">
        <f t="shared" si="3019"/>
        <v>AR$13</v>
      </c>
      <c r="AS2340" s="175" t="str">
        <f t="shared" si="3019"/>
        <v>AS$13</v>
      </c>
      <c r="AT2340" s="175" t="str">
        <f t="shared" si="3019"/>
        <v>AT$13</v>
      </c>
      <c r="AU2340" s="175" t="str">
        <f t="shared" si="3019"/>
        <v>AU$13</v>
      </c>
      <c r="AV2340" s="175" t="str">
        <f t="shared" si="3019"/>
        <v>AV$13</v>
      </c>
      <c r="AW2340" s="175" t="str">
        <f t="shared" si="3019"/>
        <v>AW$13</v>
      </c>
      <c r="AX2340" s="175" t="str">
        <f t="shared" si="3019"/>
        <v>AX$13</v>
      </c>
      <c r="AY2340" s="175" t="str">
        <f t="shared" si="3019"/>
        <v>AY$13</v>
      </c>
      <c r="AZ2340" s="175" t="str">
        <f t="shared" si="3019"/>
        <v>AZ$13</v>
      </c>
      <c r="BA2340" s="175" t="str">
        <f t="shared" si="3019"/>
        <v>BA$13</v>
      </c>
      <c r="BB2340" s="175" t="str">
        <f t="shared" si="3019"/>
        <v>BB$13</v>
      </c>
      <c r="BC2340" s="175" t="str">
        <f t="shared" si="3019"/>
        <v>BC$13</v>
      </c>
      <c r="BD2340" s="175" t="str">
        <f t="shared" si="3019"/>
        <v>BD$13</v>
      </c>
      <c r="BE2340" s="175" t="str">
        <f t="shared" si="3019"/>
        <v>BE$13</v>
      </c>
      <c r="BF2340" s="175" t="str">
        <f t="shared" si="3019"/>
        <v>BF$13</v>
      </c>
      <c r="BG2340" s="175" t="str">
        <f t="shared" si="3019"/>
        <v>BG$13</v>
      </c>
      <c r="BH2340" s="175" t="str">
        <f t="shared" si="3019"/>
        <v>BH$13</v>
      </c>
      <c r="BI2340" s="175" t="str">
        <f t="shared" si="3019"/>
        <v>BI$13</v>
      </c>
      <c r="BJ2340" s="175" t="str">
        <f t="shared" si="3019"/>
        <v>BJ$13</v>
      </c>
      <c r="BK2340" s="175" t="str">
        <f t="shared" si="3019"/>
        <v>BK$13</v>
      </c>
      <c r="BL2340" s="175" t="str">
        <f t="shared" si="3019"/>
        <v>BL$13</v>
      </c>
      <c r="BM2340" s="175" t="str">
        <f t="shared" si="3019"/>
        <v>BM$13</v>
      </c>
      <c r="BN2340" s="175" t="str">
        <f t="shared" si="3019"/>
        <v>BN$13</v>
      </c>
      <c r="BO2340" s="175" t="str">
        <f t="shared" si="3019"/>
        <v>BO$13</v>
      </c>
      <c r="BP2340" s="175" t="str">
        <f t="shared" si="3019"/>
        <v>BP$13</v>
      </c>
      <c r="BQ2340" s="175" t="str">
        <f t="shared" si="3019"/>
        <v>BQ$13</v>
      </c>
      <c r="BR2340" s="175" t="str">
        <f t="shared" si="3019"/>
        <v>BR$13</v>
      </c>
      <c r="BS2340" s="175" t="str">
        <f t="shared" si="3019"/>
        <v>BS$13</v>
      </c>
      <c r="BT2340" s="175" t="str">
        <f t="shared" si="3019"/>
        <v>BT$13</v>
      </c>
      <c r="BU2340" s="175" t="str">
        <f t="shared" si="3019"/>
        <v>BU$13</v>
      </c>
      <c r="BV2340" s="175" t="str">
        <f t="shared" si="3019"/>
        <v>BV$13</v>
      </c>
      <c r="BW2340" s="175" t="str">
        <f t="shared" si="3019"/>
        <v>BW$13</v>
      </c>
      <c r="BX2340" s="175" t="str">
        <f t="shared" si="3019"/>
        <v>BX$13</v>
      </c>
      <c r="BY2340" s="175" t="str">
        <f t="shared" si="3019"/>
        <v>BY$13</v>
      </c>
      <c r="BZ2340" s="175" t="str">
        <f t="shared" si="3019"/>
        <v>BZ$13</v>
      </c>
      <c r="CA2340" s="175" t="str">
        <f t="shared" si="3019"/>
        <v>CA$13</v>
      </c>
      <c r="CB2340" s="175" t="str">
        <f t="shared" si="3019"/>
        <v>CB$13</v>
      </c>
      <c r="CC2340" s="175" t="str">
        <f t="shared" si="3019"/>
        <v>CC$13</v>
      </c>
      <c r="CD2340" s="175" t="str">
        <f t="shared" si="3019"/>
        <v>CD$13</v>
      </c>
      <c r="CE2340" s="175" t="str">
        <f t="shared" si="3019"/>
        <v>CE$13</v>
      </c>
      <c r="CF2340" s="175" t="str">
        <f t="shared" ref="CF2340:CK2340" si="3020">CF2300</f>
        <v>CF$13</v>
      </c>
      <c r="CG2340" s="175" t="str">
        <f t="shared" si="3020"/>
        <v>CG$13</v>
      </c>
      <c r="CH2340" s="175" t="str">
        <f t="shared" si="3020"/>
        <v>CH$13</v>
      </c>
      <c r="CI2340" s="175" t="str">
        <f t="shared" si="3020"/>
        <v>CI$13</v>
      </c>
      <c r="CJ2340" s="175" t="str">
        <f t="shared" si="3020"/>
        <v>CJ$13</v>
      </c>
      <c r="CK2340" s="175" t="str">
        <f t="shared" si="3020"/>
        <v>CK$13</v>
      </c>
      <c r="CL2340" s="175" t="str">
        <f t="shared" ref="CL2340" si="3021">CL2300</f>
        <v>CL$13</v>
      </c>
    </row>
    <row r="2341" spans="2:90" x14ac:dyDescent="0.4">
      <c r="B2341" s="187" t="str">
        <f>B2333</f>
        <v>Total COGS - Surgical procedures</v>
      </c>
      <c r="C2341" s="305"/>
      <c r="D2341" s="305" t="s">
        <v>518</v>
      </c>
      <c r="E2341" s="305" t="str">
        <f t="shared" si="3013"/>
        <v>2341 SPLIT-SV-VR</v>
      </c>
      <c r="G2341" s="305" t="s">
        <v>332</v>
      </c>
      <c r="H2341" s="12"/>
      <c r="I2341" s="60"/>
      <c r="J2341" s="60"/>
      <c r="K2341" s="15"/>
      <c r="L2341" s="15"/>
      <c r="M2341" s="15"/>
      <c r="N2341" s="15"/>
      <c r="O2341" s="15"/>
      <c r="P2341" s="15"/>
      <c r="R2341" s="15"/>
      <c r="S2341" s="80"/>
      <c r="T2341" s="80"/>
      <c r="U2341" s="80"/>
      <c r="V2341" s="80"/>
      <c r="W2341" s="80"/>
      <c r="X2341" s="80"/>
      <c r="Y2341" s="80"/>
      <c r="Z2341" s="80"/>
      <c r="AA2341" s="80"/>
      <c r="AB2341" s="80"/>
      <c r="AC2341" s="80"/>
      <c r="AD2341" s="80"/>
      <c r="AE2341" s="80"/>
      <c r="AF2341" s="80"/>
      <c r="AG2341" s="80"/>
      <c r="AH2341" s="80"/>
      <c r="AI2341" s="80"/>
      <c r="AJ2341" s="80"/>
      <c r="AK2341" s="80"/>
      <c r="AL2341" s="80"/>
      <c r="AM2341" s="80"/>
      <c r="AN2341" s="80"/>
      <c r="AO2341" s="80"/>
      <c r="AP2341" s="80"/>
      <c r="AQ2341" s="80"/>
      <c r="AR2341" s="80"/>
      <c r="AS2341" s="80"/>
      <c r="AT2341" s="80"/>
      <c r="AU2341" s="80"/>
      <c r="AV2341" s="80"/>
      <c r="AW2341" s="80"/>
      <c r="AX2341" s="80"/>
      <c r="AY2341" s="80"/>
      <c r="AZ2341" s="80"/>
      <c r="BA2341" s="80"/>
      <c r="BB2341" s="80"/>
      <c r="BC2341" s="80"/>
      <c r="BD2341" s="80"/>
      <c r="BE2341" s="80"/>
      <c r="BF2341" s="80"/>
      <c r="BG2341" s="80"/>
      <c r="BH2341" s="80"/>
      <c r="BI2341" s="80"/>
      <c r="BJ2341" s="80"/>
      <c r="BK2341" s="80"/>
      <c r="BL2341" s="80"/>
      <c r="BM2341" s="80"/>
      <c r="BN2341" s="80"/>
      <c r="BO2341" s="80"/>
      <c r="BP2341" s="80"/>
      <c r="BQ2341" s="80"/>
      <c r="BR2341" s="80"/>
      <c r="BS2341" s="80"/>
      <c r="BT2341" s="80"/>
      <c r="BU2341" s="80"/>
      <c r="BV2341" s="80"/>
      <c r="BW2341" s="80"/>
      <c r="BX2341" s="80"/>
      <c r="BY2341" s="80"/>
      <c r="BZ2341" s="80"/>
      <c r="CA2341" s="80"/>
      <c r="CB2341" s="80"/>
      <c r="CC2341" s="80"/>
      <c r="CD2341" s="80"/>
      <c r="CE2341" s="80"/>
      <c r="CF2341" s="80"/>
      <c r="CG2341" s="80"/>
      <c r="CH2341" s="80"/>
      <c r="CI2341" s="80"/>
      <c r="CJ2341" s="80"/>
      <c r="CK2341" s="80"/>
      <c r="CL2341" s="80"/>
    </row>
    <row r="2342" spans="2:90" x14ac:dyDescent="0.4">
      <c r="B2342" s="132" t="str">
        <f>B2302</f>
        <v xml:space="preserve">secondary unit </v>
      </c>
      <c r="C2342" s="305"/>
      <c r="D2342" s="305" t="s">
        <v>518</v>
      </c>
      <c r="E2342" s="305" t="str">
        <f t="shared" si="3013"/>
        <v>2342 SPLIT-SV-VR</v>
      </c>
      <c r="G2342" s="305" t="s">
        <v>332</v>
      </c>
      <c r="H2342" s="12"/>
      <c r="I2342" s="60"/>
      <c r="J2342" s="60"/>
      <c r="K2342" s="15"/>
      <c r="L2342" s="15"/>
      <c r="M2342" s="15"/>
      <c r="N2342" s="15"/>
      <c r="O2342" s="15"/>
      <c r="P2342" s="15"/>
      <c r="R2342" s="15"/>
      <c r="S2342" s="175"/>
      <c r="T2342" s="175"/>
      <c r="U2342" s="175"/>
      <c r="V2342" s="175"/>
      <c r="W2342" s="175"/>
      <c r="X2342" s="175"/>
      <c r="Y2342" s="175"/>
      <c r="Z2342" s="175"/>
      <c r="AA2342" s="175"/>
      <c r="AB2342" s="175"/>
      <c r="AC2342" s="175"/>
      <c r="AD2342" s="175"/>
      <c r="AE2342" s="175"/>
      <c r="AF2342" s="175"/>
      <c r="AG2342" s="175"/>
      <c r="AH2342" s="175"/>
      <c r="AI2342" s="175"/>
      <c r="AJ2342" s="175"/>
      <c r="AK2342" s="175"/>
      <c r="AL2342" s="175"/>
      <c r="AM2342" s="175"/>
      <c r="AN2342" s="175"/>
      <c r="AO2342" s="175"/>
      <c r="AP2342" s="175"/>
      <c r="AQ2342" s="175"/>
      <c r="AR2342" s="175"/>
      <c r="AS2342" s="175"/>
      <c r="AT2342" s="175"/>
      <c r="AU2342" s="175"/>
      <c r="AV2342" s="175"/>
      <c r="AW2342" s="175"/>
      <c r="AX2342" s="175"/>
      <c r="AY2342" s="175"/>
      <c r="AZ2342" s="175"/>
      <c r="BA2342" s="175"/>
      <c r="BB2342" s="175"/>
      <c r="BC2342" s="175"/>
      <c r="BD2342" s="175"/>
      <c r="BE2342" s="175"/>
      <c r="BF2342" s="175"/>
      <c r="BG2342" s="175"/>
      <c r="BH2342" s="175"/>
      <c r="BI2342" s="175"/>
      <c r="BJ2342" s="175"/>
      <c r="BK2342" s="175"/>
      <c r="BL2342" s="175"/>
      <c r="BM2342" s="175"/>
      <c r="BN2342" s="175"/>
      <c r="BO2342" s="175"/>
      <c r="BP2342" s="175"/>
      <c r="BQ2342" s="175"/>
      <c r="BR2342" s="175"/>
      <c r="BS2342" s="175"/>
      <c r="BT2342" s="175"/>
      <c r="BU2342" s="175"/>
      <c r="BV2342" s="175"/>
      <c r="BW2342" s="175"/>
      <c r="BX2342" s="175"/>
      <c r="BY2342" s="175"/>
      <c r="BZ2342" s="175"/>
      <c r="CA2342" s="175"/>
      <c r="CB2342" s="175"/>
      <c r="CC2342" s="175"/>
      <c r="CD2342" s="175"/>
      <c r="CE2342" s="175"/>
      <c r="CF2342" s="175"/>
      <c r="CG2342" s="175"/>
      <c r="CH2342" s="175"/>
      <c r="CI2342" s="175"/>
      <c r="CJ2342" s="175"/>
      <c r="CK2342" s="175"/>
      <c r="CL2342" s="175"/>
    </row>
    <row r="2343" spans="2:90" x14ac:dyDescent="0.4">
      <c r="B2343" s="132" t="str">
        <f>B2303</f>
        <v>Secondary revenue driver</v>
      </c>
      <c r="C2343" s="305"/>
      <c r="D2343" s="305" t="s">
        <v>518</v>
      </c>
      <c r="E2343" s="305" t="str">
        <f t="shared" si="3013"/>
        <v>2343 SPLIT-SV-VR</v>
      </c>
      <c r="G2343" s="305" t="s">
        <v>332</v>
      </c>
      <c r="H2343" s="12"/>
      <c r="I2343" s="60"/>
      <c r="J2343" s="60"/>
      <c r="K2343" s="15"/>
      <c r="L2343" s="15"/>
      <c r="M2343" s="15"/>
      <c r="N2343" s="15"/>
      <c r="O2343" s="15"/>
      <c r="P2343" s="15"/>
      <c r="R2343" s="15"/>
      <c r="S2343" s="208" t="str">
        <f t="shared" ref="S2343" si="3022">ADDRESS(ROW(S2333),COLUMN(S2333),2)</f>
        <v>S$2333</v>
      </c>
      <c r="T2343" s="208" t="str">
        <f t="shared" ref="T2343:CE2343" si="3023">ADDRESS(ROW(T2333),COLUMN(T2333),2)</f>
        <v>T$2333</v>
      </c>
      <c r="U2343" s="208" t="str">
        <f t="shared" si="3023"/>
        <v>U$2333</v>
      </c>
      <c r="V2343" s="208" t="str">
        <f t="shared" si="3023"/>
        <v>V$2333</v>
      </c>
      <c r="W2343" s="208" t="str">
        <f t="shared" si="3023"/>
        <v>W$2333</v>
      </c>
      <c r="X2343" s="208" t="str">
        <f t="shared" si="3023"/>
        <v>X$2333</v>
      </c>
      <c r="Y2343" s="208" t="str">
        <f t="shared" si="3023"/>
        <v>Y$2333</v>
      </c>
      <c r="Z2343" s="208" t="str">
        <f t="shared" si="3023"/>
        <v>Z$2333</v>
      </c>
      <c r="AA2343" s="208" t="str">
        <f t="shared" si="3023"/>
        <v>AA$2333</v>
      </c>
      <c r="AB2343" s="208" t="str">
        <f t="shared" si="3023"/>
        <v>AB$2333</v>
      </c>
      <c r="AC2343" s="208" t="str">
        <f t="shared" si="3023"/>
        <v>AC$2333</v>
      </c>
      <c r="AD2343" s="208" t="str">
        <f t="shared" si="3023"/>
        <v>AD$2333</v>
      </c>
      <c r="AE2343" s="208" t="str">
        <f t="shared" si="3023"/>
        <v>AE$2333</v>
      </c>
      <c r="AF2343" s="208" t="str">
        <f t="shared" si="3023"/>
        <v>AF$2333</v>
      </c>
      <c r="AG2343" s="208" t="str">
        <f t="shared" si="3023"/>
        <v>AG$2333</v>
      </c>
      <c r="AH2343" s="208" t="str">
        <f t="shared" si="3023"/>
        <v>AH$2333</v>
      </c>
      <c r="AI2343" s="208" t="str">
        <f t="shared" si="3023"/>
        <v>AI$2333</v>
      </c>
      <c r="AJ2343" s="208" t="str">
        <f t="shared" si="3023"/>
        <v>AJ$2333</v>
      </c>
      <c r="AK2343" s="208" t="str">
        <f t="shared" si="3023"/>
        <v>AK$2333</v>
      </c>
      <c r="AL2343" s="208" t="str">
        <f t="shared" si="3023"/>
        <v>AL$2333</v>
      </c>
      <c r="AM2343" s="208" t="str">
        <f t="shared" si="3023"/>
        <v>AM$2333</v>
      </c>
      <c r="AN2343" s="208" t="str">
        <f t="shared" si="3023"/>
        <v>AN$2333</v>
      </c>
      <c r="AO2343" s="208" t="str">
        <f t="shared" si="3023"/>
        <v>AO$2333</v>
      </c>
      <c r="AP2343" s="208" t="str">
        <f t="shared" si="3023"/>
        <v>AP$2333</v>
      </c>
      <c r="AQ2343" s="208" t="str">
        <f t="shared" si="3023"/>
        <v>AQ$2333</v>
      </c>
      <c r="AR2343" s="208" t="str">
        <f t="shared" si="3023"/>
        <v>AR$2333</v>
      </c>
      <c r="AS2343" s="208" t="str">
        <f t="shared" si="3023"/>
        <v>AS$2333</v>
      </c>
      <c r="AT2343" s="208" t="str">
        <f t="shared" si="3023"/>
        <v>AT$2333</v>
      </c>
      <c r="AU2343" s="208" t="str">
        <f t="shared" si="3023"/>
        <v>AU$2333</v>
      </c>
      <c r="AV2343" s="208" t="str">
        <f t="shared" si="3023"/>
        <v>AV$2333</v>
      </c>
      <c r="AW2343" s="208" t="str">
        <f t="shared" si="3023"/>
        <v>AW$2333</v>
      </c>
      <c r="AX2343" s="208" t="str">
        <f t="shared" si="3023"/>
        <v>AX$2333</v>
      </c>
      <c r="AY2343" s="208" t="str">
        <f t="shared" si="3023"/>
        <v>AY$2333</v>
      </c>
      <c r="AZ2343" s="208" t="str">
        <f t="shared" si="3023"/>
        <v>AZ$2333</v>
      </c>
      <c r="BA2343" s="208" t="str">
        <f t="shared" si="3023"/>
        <v>BA$2333</v>
      </c>
      <c r="BB2343" s="208" t="str">
        <f t="shared" si="3023"/>
        <v>BB$2333</v>
      </c>
      <c r="BC2343" s="208" t="str">
        <f t="shared" si="3023"/>
        <v>BC$2333</v>
      </c>
      <c r="BD2343" s="208" t="str">
        <f t="shared" si="3023"/>
        <v>BD$2333</v>
      </c>
      <c r="BE2343" s="208" t="str">
        <f t="shared" si="3023"/>
        <v>BE$2333</v>
      </c>
      <c r="BF2343" s="208" t="str">
        <f t="shared" si="3023"/>
        <v>BF$2333</v>
      </c>
      <c r="BG2343" s="208" t="str">
        <f t="shared" si="3023"/>
        <v>BG$2333</v>
      </c>
      <c r="BH2343" s="208" t="str">
        <f t="shared" si="3023"/>
        <v>BH$2333</v>
      </c>
      <c r="BI2343" s="208" t="str">
        <f t="shared" si="3023"/>
        <v>BI$2333</v>
      </c>
      <c r="BJ2343" s="208" t="str">
        <f t="shared" si="3023"/>
        <v>BJ$2333</v>
      </c>
      <c r="BK2343" s="208" t="str">
        <f t="shared" si="3023"/>
        <v>BK$2333</v>
      </c>
      <c r="BL2343" s="208" t="str">
        <f t="shared" si="3023"/>
        <v>BL$2333</v>
      </c>
      <c r="BM2343" s="208" t="str">
        <f t="shared" si="3023"/>
        <v>BM$2333</v>
      </c>
      <c r="BN2343" s="208" t="str">
        <f t="shared" si="3023"/>
        <v>BN$2333</v>
      </c>
      <c r="BO2343" s="208" t="str">
        <f t="shared" si="3023"/>
        <v>BO$2333</v>
      </c>
      <c r="BP2343" s="208" t="str">
        <f t="shared" si="3023"/>
        <v>BP$2333</v>
      </c>
      <c r="BQ2343" s="208" t="str">
        <f t="shared" si="3023"/>
        <v>BQ$2333</v>
      </c>
      <c r="BR2343" s="208" t="str">
        <f t="shared" si="3023"/>
        <v>BR$2333</v>
      </c>
      <c r="BS2343" s="208" t="str">
        <f t="shared" si="3023"/>
        <v>BS$2333</v>
      </c>
      <c r="BT2343" s="208" t="str">
        <f t="shared" si="3023"/>
        <v>BT$2333</v>
      </c>
      <c r="BU2343" s="208" t="str">
        <f t="shared" si="3023"/>
        <v>BU$2333</v>
      </c>
      <c r="BV2343" s="208" t="str">
        <f t="shared" si="3023"/>
        <v>BV$2333</v>
      </c>
      <c r="BW2343" s="208" t="str">
        <f t="shared" si="3023"/>
        <v>BW$2333</v>
      </c>
      <c r="BX2343" s="208" t="str">
        <f t="shared" si="3023"/>
        <v>BX$2333</v>
      </c>
      <c r="BY2343" s="208" t="str">
        <f t="shared" si="3023"/>
        <v>BY$2333</v>
      </c>
      <c r="BZ2343" s="208" t="str">
        <f t="shared" si="3023"/>
        <v>BZ$2333</v>
      </c>
      <c r="CA2343" s="208" t="str">
        <f t="shared" si="3023"/>
        <v>CA$2333</v>
      </c>
      <c r="CB2343" s="208" t="str">
        <f t="shared" si="3023"/>
        <v>CB$2333</v>
      </c>
      <c r="CC2343" s="208" t="str">
        <f t="shared" si="3023"/>
        <v>CC$2333</v>
      </c>
      <c r="CD2343" s="208" t="str">
        <f t="shared" si="3023"/>
        <v>CD$2333</v>
      </c>
      <c r="CE2343" s="208" t="str">
        <f t="shared" si="3023"/>
        <v>CE$2333</v>
      </c>
      <c r="CF2343" s="208" t="str">
        <f t="shared" ref="CF2343:CK2343" si="3024">ADDRESS(ROW(CF2333),COLUMN(CF2333),2)</f>
        <v>CF$2333</v>
      </c>
      <c r="CG2343" s="208" t="str">
        <f t="shared" si="3024"/>
        <v>CG$2333</v>
      </c>
      <c r="CH2343" s="208" t="str">
        <f t="shared" si="3024"/>
        <v>CH$2333</v>
      </c>
      <c r="CI2343" s="208" t="str">
        <f t="shared" si="3024"/>
        <v>CI$2333</v>
      </c>
      <c r="CJ2343" s="208" t="str">
        <f t="shared" si="3024"/>
        <v>CJ$2333</v>
      </c>
      <c r="CK2343" s="208" t="str">
        <f t="shared" si="3024"/>
        <v>CK$2333</v>
      </c>
      <c r="CL2343" s="208" t="str">
        <f t="shared" ref="CL2343" si="3025">ADDRESS(ROW(CL2333),COLUMN(CL2333),2)</f>
        <v>CL$2333</v>
      </c>
    </row>
    <row r="2344" spans="2:90" x14ac:dyDescent="0.4">
      <c r="B2344" s="132" t="str">
        <f>B2304</f>
        <v>Secondary volume driver</v>
      </c>
      <c r="C2344" s="305"/>
      <c r="D2344" s="305" t="s">
        <v>518</v>
      </c>
      <c r="E2344" s="305" t="str">
        <f t="shared" si="3013"/>
        <v>2344 SPLIT-SV-VR</v>
      </c>
      <c r="G2344" s="305" t="s">
        <v>332</v>
      </c>
      <c r="H2344" s="12"/>
      <c r="I2344" s="60"/>
      <c r="J2344" s="60"/>
      <c r="K2344" s="15"/>
      <c r="L2344" s="15"/>
      <c r="M2344" s="15"/>
      <c r="N2344" s="15"/>
      <c r="O2344" s="15"/>
      <c r="P2344" s="15"/>
      <c r="R2344" s="15"/>
      <c r="S2344" s="175"/>
      <c r="T2344" s="175"/>
      <c r="U2344" s="175"/>
      <c r="V2344" s="175"/>
      <c r="W2344" s="175"/>
      <c r="X2344" s="175"/>
      <c r="Y2344" s="175"/>
      <c r="Z2344" s="175"/>
      <c r="AA2344" s="175"/>
      <c r="AB2344" s="175"/>
      <c r="AC2344" s="175"/>
      <c r="AD2344" s="175"/>
      <c r="AE2344" s="175"/>
      <c r="AF2344" s="175"/>
      <c r="AG2344" s="175"/>
      <c r="AH2344" s="175"/>
      <c r="AI2344" s="175"/>
      <c r="AJ2344" s="175"/>
      <c r="AK2344" s="175"/>
      <c r="AL2344" s="175"/>
      <c r="AM2344" s="175"/>
      <c r="AN2344" s="175"/>
      <c r="AO2344" s="175"/>
      <c r="AP2344" s="175"/>
      <c r="AQ2344" s="175"/>
      <c r="AR2344" s="175"/>
      <c r="AS2344" s="175"/>
      <c r="AT2344" s="175"/>
      <c r="AU2344" s="175"/>
      <c r="AV2344" s="175"/>
      <c r="AW2344" s="175"/>
      <c r="AX2344" s="175"/>
      <c r="AY2344" s="175"/>
      <c r="AZ2344" s="175"/>
      <c r="BA2344" s="175"/>
      <c r="BB2344" s="175"/>
      <c r="BC2344" s="175"/>
      <c r="BD2344" s="175"/>
      <c r="BE2344" s="175"/>
      <c r="BF2344" s="175"/>
      <c r="BG2344" s="175"/>
      <c r="BH2344" s="175"/>
      <c r="BI2344" s="175"/>
      <c r="BJ2344" s="175"/>
      <c r="BK2344" s="175"/>
      <c r="BL2344" s="175"/>
      <c r="BM2344" s="175"/>
      <c r="BN2344" s="175"/>
      <c r="BO2344" s="175"/>
      <c r="BP2344" s="175"/>
      <c r="BQ2344" s="175"/>
      <c r="BR2344" s="175"/>
      <c r="BS2344" s="175"/>
      <c r="BT2344" s="175"/>
      <c r="BU2344" s="175"/>
      <c r="BV2344" s="175"/>
      <c r="BW2344" s="175"/>
      <c r="BX2344" s="175"/>
      <c r="BY2344" s="175"/>
      <c r="BZ2344" s="175"/>
      <c r="CA2344" s="175"/>
      <c r="CB2344" s="175"/>
      <c r="CC2344" s="175"/>
      <c r="CD2344" s="175"/>
      <c r="CE2344" s="175"/>
      <c r="CF2344" s="175"/>
      <c r="CG2344" s="175"/>
      <c r="CH2344" s="175"/>
      <c r="CI2344" s="175"/>
      <c r="CJ2344" s="175"/>
      <c r="CK2344" s="175"/>
      <c r="CL2344" s="175"/>
    </row>
    <row r="2345" spans="2:90" x14ac:dyDescent="0.4">
      <c r="B2345" s="171" t="s">
        <v>490</v>
      </c>
      <c r="E2345" s="8"/>
      <c r="H2345" s="170"/>
      <c r="I2345" s="172"/>
      <c r="J2345" s="172"/>
      <c r="K2345" s="193"/>
      <c r="L2345" s="193"/>
      <c r="M2345" s="193"/>
      <c r="N2345" s="193"/>
      <c r="O2345" s="193"/>
      <c r="P2345" s="193"/>
      <c r="R2345" s="194"/>
      <c r="S2345" s="170"/>
      <c r="T2345" s="170"/>
      <c r="U2345" s="170"/>
      <c r="V2345" s="170"/>
      <c r="W2345" s="170"/>
      <c r="X2345" s="170"/>
      <c r="Y2345" s="170"/>
      <c r="Z2345" s="170"/>
      <c r="AA2345" s="170"/>
      <c r="AB2345" s="170"/>
      <c r="AC2345" s="170"/>
      <c r="AD2345" s="170"/>
      <c r="AE2345" s="170"/>
      <c r="AF2345" s="170"/>
      <c r="AG2345" s="170"/>
      <c r="AH2345" s="170"/>
      <c r="AI2345" s="170"/>
      <c r="AJ2345" s="170"/>
      <c r="AK2345" s="170"/>
      <c r="AL2345" s="170"/>
      <c r="AM2345" s="170"/>
      <c r="AN2345" s="170"/>
      <c r="AO2345" s="170"/>
      <c r="AP2345" s="170"/>
      <c r="AQ2345" s="170"/>
      <c r="AR2345" s="170"/>
      <c r="AS2345" s="170"/>
      <c r="AT2345" s="170"/>
      <c r="AU2345" s="170"/>
      <c r="AV2345" s="170"/>
      <c r="AW2345" s="170"/>
      <c r="AX2345" s="170"/>
      <c r="AY2345" s="170"/>
      <c r="AZ2345" s="170"/>
      <c r="BA2345" s="170"/>
      <c r="BB2345" s="170"/>
      <c r="BC2345" s="170"/>
      <c r="BD2345" s="170"/>
      <c r="BE2345" s="170"/>
      <c r="BF2345" s="170"/>
      <c r="BG2345" s="170"/>
      <c r="BH2345" s="170"/>
      <c r="BI2345" s="170"/>
      <c r="BJ2345" s="170"/>
      <c r="BK2345" s="170"/>
      <c r="BL2345" s="170"/>
      <c r="BM2345" s="170"/>
      <c r="BN2345" s="170"/>
      <c r="BO2345" s="170"/>
      <c r="BP2345" s="170"/>
      <c r="BQ2345" s="170"/>
      <c r="BR2345" s="170"/>
      <c r="BS2345" s="170"/>
      <c r="BT2345" s="170"/>
      <c r="BU2345" s="170"/>
      <c r="BV2345" s="170"/>
      <c r="BW2345" s="170"/>
      <c r="BX2345" s="170"/>
      <c r="BY2345" s="170"/>
      <c r="BZ2345" s="170"/>
      <c r="CA2345" s="170"/>
      <c r="CB2345" s="170"/>
      <c r="CC2345" s="170"/>
      <c r="CD2345" s="170"/>
      <c r="CE2345" s="170"/>
      <c r="CF2345" s="170"/>
      <c r="CG2345" s="170"/>
      <c r="CH2345" s="170"/>
      <c r="CI2345" s="170"/>
      <c r="CJ2345" s="170"/>
      <c r="CK2345" s="170"/>
      <c r="CL2345" s="170"/>
    </row>
    <row r="2346" spans="2:90" x14ac:dyDescent="0.4">
      <c r="B2346" s="171" t="s">
        <v>492</v>
      </c>
      <c r="E2346" s="8"/>
      <c r="H2346" s="170"/>
      <c r="I2346" s="172"/>
      <c r="J2346" s="172"/>
      <c r="K2346" s="193"/>
      <c r="L2346" s="193"/>
      <c r="M2346" s="193"/>
      <c r="N2346" s="193"/>
      <c r="O2346" s="193"/>
      <c r="P2346" s="193"/>
      <c r="R2346" s="194"/>
      <c r="S2346" s="170"/>
      <c r="T2346" s="170"/>
      <c r="U2346" s="170"/>
      <c r="V2346" s="170"/>
      <c r="W2346" s="170"/>
      <c r="X2346" s="170"/>
      <c r="Y2346" s="170"/>
      <c r="Z2346" s="170"/>
      <c r="AA2346" s="170"/>
      <c r="AB2346" s="170"/>
      <c r="AC2346" s="170"/>
      <c r="AD2346" s="170"/>
      <c r="AE2346" s="170"/>
      <c r="AF2346" s="170"/>
      <c r="AG2346" s="170"/>
      <c r="AH2346" s="170"/>
      <c r="AI2346" s="170"/>
      <c r="AJ2346" s="170"/>
      <c r="AK2346" s="170"/>
      <c r="AL2346" s="170"/>
      <c r="AM2346" s="170"/>
      <c r="AN2346" s="170"/>
      <c r="AO2346" s="170"/>
      <c r="AP2346" s="170"/>
      <c r="AQ2346" s="170"/>
      <c r="AR2346" s="170"/>
      <c r="AS2346" s="170"/>
      <c r="AT2346" s="170"/>
      <c r="AU2346" s="170"/>
      <c r="AV2346" s="170"/>
      <c r="AW2346" s="170"/>
      <c r="AX2346" s="170"/>
      <c r="AY2346" s="170"/>
      <c r="AZ2346" s="170"/>
      <c r="BA2346" s="170"/>
      <c r="BB2346" s="170"/>
      <c r="BC2346" s="170"/>
      <c r="BD2346" s="170"/>
      <c r="BE2346" s="170"/>
      <c r="BF2346" s="170"/>
      <c r="BG2346" s="170"/>
      <c r="BH2346" s="170"/>
      <c r="BI2346" s="170"/>
      <c r="BJ2346" s="170"/>
      <c r="BK2346" s="170"/>
      <c r="BL2346" s="170"/>
      <c r="BM2346" s="170"/>
      <c r="BN2346" s="170"/>
      <c r="BO2346" s="170"/>
      <c r="BP2346" s="170"/>
      <c r="BQ2346" s="170"/>
      <c r="BR2346" s="170"/>
      <c r="BS2346" s="170"/>
      <c r="BT2346" s="170"/>
      <c r="BU2346" s="170"/>
      <c r="BV2346" s="170"/>
      <c r="BW2346" s="170"/>
      <c r="BX2346" s="170"/>
      <c r="BY2346" s="170"/>
      <c r="BZ2346" s="170"/>
      <c r="CA2346" s="170"/>
      <c r="CB2346" s="170"/>
      <c r="CC2346" s="170"/>
      <c r="CD2346" s="170"/>
      <c r="CE2346" s="170"/>
      <c r="CF2346" s="170"/>
      <c r="CG2346" s="170"/>
      <c r="CH2346" s="170"/>
      <c r="CI2346" s="170"/>
      <c r="CJ2346" s="170"/>
      <c r="CK2346" s="170"/>
      <c r="CL2346" s="170"/>
    </row>
    <row r="2347" spans="2:90" x14ac:dyDescent="0.4">
      <c r="B2347" s="171" t="s">
        <v>461</v>
      </c>
      <c r="E2347" s="8"/>
      <c r="H2347" s="170"/>
      <c r="I2347" s="172"/>
      <c r="J2347" s="172"/>
      <c r="K2347" s="193"/>
      <c r="L2347" s="193"/>
      <c r="M2347" s="193"/>
      <c r="N2347" s="193"/>
      <c r="O2347" s="193"/>
      <c r="P2347" s="193"/>
      <c r="R2347" s="194"/>
      <c r="S2347" s="195" t="str">
        <f t="shared" ref="S2347:AX2347" si="3026">S$16</f>
        <v>S$12</v>
      </c>
      <c r="T2347" s="195" t="str">
        <f t="shared" si="3026"/>
        <v>T$12</v>
      </c>
      <c r="U2347" s="195" t="str">
        <f t="shared" si="3026"/>
        <v>U$12</v>
      </c>
      <c r="V2347" s="195" t="str">
        <f t="shared" si="3026"/>
        <v>V$12</v>
      </c>
      <c r="W2347" s="195" t="str">
        <f t="shared" si="3026"/>
        <v>W$12</v>
      </c>
      <c r="X2347" s="195" t="str">
        <f t="shared" si="3026"/>
        <v>X$12</v>
      </c>
      <c r="Y2347" s="195" t="str">
        <f t="shared" si="3026"/>
        <v>Y$12</v>
      </c>
      <c r="Z2347" s="195" t="str">
        <f t="shared" si="3026"/>
        <v>Z$12</v>
      </c>
      <c r="AA2347" s="195" t="str">
        <f t="shared" si="3026"/>
        <v>AA$12</v>
      </c>
      <c r="AB2347" s="195" t="str">
        <f t="shared" si="3026"/>
        <v>AB$12</v>
      </c>
      <c r="AC2347" s="195" t="str">
        <f t="shared" si="3026"/>
        <v>AC$12</v>
      </c>
      <c r="AD2347" s="195" t="str">
        <f t="shared" si="3026"/>
        <v>AD$12</v>
      </c>
      <c r="AE2347" s="195" t="str">
        <f t="shared" si="3026"/>
        <v>AE$12</v>
      </c>
      <c r="AF2347" s="195" t="str">
        <f t="shared" si="3026"/>
        <v>AF$12</v>
      </c>
      <c r="AG2347" s="195" t="str">
        <f t="shared" si="3026"/>
        <v>AG$12</v>
      </c>
      <c r="AH2347" s="195" t="str">
        <f t="shared" si="3026"/>
        <v>AH$12</v>
      </c>
      <c r="AI2347" s="195" t="str">
        <f t="shared" si="3026"/>
        <v>AI$12</v>
      </c>
      <c r="AJ2347" s="195" t="str">
        <f t="shared" si="3026"/>
        <v>AJ$12</v>
      </c>
      <c r="AK2347" s="195" t="str">
        <f t="shared" si="3026"/>
        <v>AK$12</v>
      </c>
      <c r="AL2347" s="195" t="str">
        <f t="shared" si="3026"/>
        <v>AL$12</v>
      </c>
      <c r="AM2347" s="195" t="str">
        <f t="shared" si="3026"/>
        <v>AM$12</v>
      </c>
      <c r="AN2347" s="195" t="str">
        <f t="shared" si="3026"/>
        <v>AN$12</v>
      </c>
      <c r="AO2347" s="195" t="str">
        <f t="shared" si="3026"/>
        <v>AO$12</v>
      </c>
      <c r="AP2347" s="195" t="str">
        <f t="shared" si="3026"/>
        <v>AP$12</v>
      </c>
      <c r="AQ2347" s="195" t="str">
        <f t="shared" si="3026"/>
        <v>AQ$12</v>
      </c>
      <c r="AR2347" s="195" t="str">
        <f t="shared" si="3026"/>
        <v>AR$12</v>
      </c>
      <c r="AS2347" s="195" t="str">
        <f t="shared" si="3026"/>
        <v>AS$12</v>
      </c>
      <c r="AT2347" s="195" t="str">
        <f t="shared" si="3026"/>
        <v>AT$12</v>
      </c>
      <c r="AU2347" s="195" t="str">
        <f t="shared" si="3026"/>
        <v>AU$12</v>
      </c>
      <c r="AV2347" s="195" t="str">
        <f t="shared" si="3026"/>
        <v>AV$12</v>
      </c>
      <c r="AW2347" s="195" t="str">
        <f t="shared" si="3026"/>
        <v>AW$12</v>
      </c>
      <c r="AX2347" s="195" t="str">
        <f t="shared" si="3026"/>
        <v>AX$12</v>
      </c>
      <c r="AY2347" s="195" t="str">
        <f t="shared" ref="AY2347:CD2347" si="3027">AY$16</f>
        <v>AY$12</v>
      </c>
      <c r="AZ2347" s="195" t="str">
        <f t="shared" si="3027"/>
        <v>AZ$12</v>
      </c>
      <c r="BA2347" s="195" t="str">
        <f t="shared" si="3027"/>
        <v>BA$12</v>
      </c>
      <c r="BB2347" s="195" t="str">
        <f t="shared" si="3027"/>
        <v>BB$12</v>
      </c>
      <c r="BC2347" s="195" t="str">
        <f t="shared" si="3027"/>
        <v>BC$12</v>
      </c>
      <c r="BD2347" s="195" t="str">
        <f t="shared" si="3027"/>
        <v>BD$12</v>
      </c>
      <c r="BE2347" s="195" t="str">
        <f t="shared" si="3027"/>
        <v>BE$12</v>
      </c>
      <c r="BF2347" s="195" t="str">
        <f t="shared" si="3027"/>
        <v>BF$12</v>
      </c>
      <c r="BG2347" s="195" t="str">
        <f t="shared" si="3027"/>
        <v>BG$12</v>
      </c>
      <c r="BH2347" s="195" t="str">
        <f t="shared" si="3027"/>
        <v>BH$12</v>
      </c>
      <c r="BI2347" s="195" t="str">
        <f t="shared" si="3027"/>
        <v>BI$12</v>
      </c>
      <c r="BJ2347" s="195" t="str">
        <f t="shared" si="3027"/>
        <v>BJ$12</v>
      </c>
      <c r="BK2347" s="195" t="str">
        <f t="shared" si="3027"/>
        <v>BK$12</v>
      </c>
      <c r="BL2347" s="195" t="str">
        <f t="shared" si="3027"/>
        <v>BL$12</v>
      </c>
      <c r="BM2347" s="195" t="str">
        <f t="shared" si="3027"/>
        <v>BM$12</v>
      </c>
      <c r="BN2347" s="195" t="str">
        <f t="shared" si="3027"/>
        <v>BN$12</v>
      </c>
      <c r="BO2347" s="195" t="str">
        <f t="shared" si="3027"/>
        <v>BO$12</v>
      </c>
      <c r="BP2347" s="195" t="str">
        <f t="shared" si="3027"/>
        <v>BP$12</v>
      </c>
      <c r="BQ2347" s="195" t="str">
        <f t="shared" si="3027"/>
        <v>BQ$12</v>
      </c>
      <c r="BR2347" s="195" t="str">
        <f t="shared" si="3027"/>
        <v>BR$12</v>
      </c>
      <c r="BS2347" s="195" t="str">
        <f t="shared" si="3027"/>
        <v>BS$12</v>
      </c>
      <c r="BT2347" s="195" t="str">
        <f t="shared" si="3027"/>
        <v>BT$12</v>
      </c>
      <c r="BU2347" s="195" t="str">
        <f t="shared" si="3027"/>
        <v>BU$12</v>
      </c>
      <c r="BV2347" s="195" t="str">
        <f t="shared" si="3027"/>
        <v>BV$12</v>
      </c>
      <c r="BW2347" s="195" t="str">
        <f t="shared" si="3027"/>
        <v>BW$12</v>
      </c>
      <c r="BX2347" s="195" t="str">
        <f t="shared" si="3027"/>
        <v>BX$12</v>
      </c>
      <c r="BY2347" s="195" t="str">
        <f t="shared" si="3027"/>
        <v>BY$12</v>
      </c>
      <c r="BZ2347" s="195" t="str">
        <f t="shared" si="3027"/>
        <v>BZ$12</v>
      </c>
      <c r="CA2347" s="195" t="str">
        <f t="shared" si="3027"/>
        <v>CA$12</v>
      </c>
      <c r="CB2347" s="195" t="str">
        <f t="shared" si="3027"/>
        <v>CB$12</v>
      </c>
      <c r="CC2347" s="195" t="str">
        <f t="shared" si="3027"/>
        <v>CC$12</v>
      </c>
      <c r="CD2347" s="195" t="str">
        <f t="shared" si="3027"/>
        <v>CD$12</v>
      </c>
      <c r="CE2347" s="195" t="str">
        <f t="shared" ref="CE2347:CL2347" si="3028">CE$16</f>
        <v>CE$12</v>
      </c>
      <c r="CF2347" s="195" t="str">
        <f t="shared" si="3028"/>
        <v>CF$12</v>
      </c>
      <c r="CG2347" s="195" t="str">
        <f t="shared" si="3028"/>
        <v>CG$12</v>
      </c>
      <c r="CH2347" s="195" t="str">
        <f t="shared" si="3028"/>
        <v>CH$12</v>
      </c>
      <c r="CI2347" s="195" t="str">
        <f t="shared" si="3028"/>
        <v>CI$12</v>
      </c>
      <c r="CJ2347" s="195" t="str">
        <f t="shared" si="3028"/>
        <v>CJ$12</v>
      </c>
      <c r="CK2347" s="195" t="str">
        <f t="shared" si="3028"/>
        <v>CK$12</v>
      </c>
      <c r="CL2347" s="195" t="str">
        <f t="shared" si="3028"/>
        <v>CL$12</v>
      </c>
    </row>
    <row r="2348" spans="2:90" x14ac:dyDescent="0.4">
      <c r="B2348" s="171" t="s">
        <v>462</v>
      </c>
      <c r="E2348" s="8"/>
      <c r="H2348" s="196"/>
      <c r="I2348" s="197"/>
      <c r="J2348" s="197"/>
      <c r="K2348" s="198"/>
      <c r="L2348" s="198"/>
      <c r="M2348" s="198"/>
      <c r="N2348" s="198"/>
      <c r="O2348" s="198"/>
      <c r="P2348" s="198"/>
      <c r="R2348" s="198"/>
      <c r="S2348" s="195" t="str">
        <f t="shared" ref="S2348:AX2348" si="3029">S$17</f>
        <v>S$13</v>
      </c>
      <c r="T2348" s="195" t="str">
        <f t="shared" si="3029"/>
        <v>T$13</v>
      </c>
      <c r="U2348" s="195" t="str">
        <f t="shared" si="3029"/>
        <v>U$13</v>
      </c>
      <c r="V2348" s="195" t="str">
        <f t="shared" si="3029"/>
        <v>V$13</v>
      </c>
      <c r="W2348" s="195" t="str">
        <f t="shared" si="3029"/>
        <v>W$13</v>
      </c>
      <c r="X2348" s="195" t="str">
        <f t="shared" si="3029"/>
        <v>X$13</v>
      </c>
      <c r="Y2348" s="195" t="str">
        <f t="shared" si="3029"/>
        <v>Y$13</v>
      </c>
      <c r="Z2348" s="195" t="str">
        <f t="shared" si="3029"/>
        <v>Z$13</v>
      </c>
      <c r="AA2348" s="195" t="str">
        <f t="shared" si="3029"/>
        <v>AA$13</v>
      </c>
      <c r="AB2348" s="195" t="str">
        <f t="shared" si="3029"/>
        <v>AB$13</v>
      </c>
      <c r="AC2348" s="195" t="str">
        <f t="shared" si="3029"/>
        <v>AC$13</v>
      </c>
      <c r="AD2348" s="195" t="str">
        <f t="shared" si="3029"/>
        <v>AD$13</v>
      </c>
      <c r="AE2348" s="195" t="str">
        <f t="shared" si="3029"/>
        <v>AE$13</v>
      </c>
      <c r="AF2348" s="195" t="str">
        <f t="shared" si="3029"/>
        <v>AF$13</v>
      </c>
      <c r="AG2348" s="195" t="str">
        <f t="shared" si="3029"/>
        <v>AG$13</v>
      </c>
      <c r="AH2348" s="195" t="str">
        <f t="shared" si="3029"/>
        <v>AH$13</v>
      </c>
      <c r="AI2348" s="195" t="str">
        <f t="shared" si="3029"/>
        <v>AI$13</v>
      </c>
      <c r="AJ2348" s="195" t="str">
        <f t="shared" si="3029"/>
        <v>AJ$13</v>
      </c>
      <c r="AK2348" s="195" t="str">
        <f t="shared" si="3029"/>
        <v>AK$13</v>
      </c>
      <c r="AL2348" s="195" t="str">
        <f t="shared" si="3029"/>
        <v>AL$13</v>
      </c>
      <c r="AM2348" s="195" t="str">
        <f t="shared" si="3029"/>
        <v>AM$13</v>
      </c>
      <c r="AN2348" s="195" t="str">
        <f t="shared" si="3029"/>
        <v>AN$13</v>
      </c>
      <c r="AO2348" s="195" t="str">
        <f t="shared" si="3029"/>
        <v>AO$13</v>
      </c>
      <c r="AP2348" s="195" t="str">
        <f t="shared" si="3029"/>
        <v>AP$13</v>
      </c>
      <c r="AQ2348" s="195" t="str">
        <f t="shared" si="3029"/>
        <v>AQ$13</v>
      </c>
      <c r="AR2348" s="195" t="str">
        <f t="shared" si="3029"/>
        <v>AR$13</v>
      </c>
      <c r="AS2348" s="195" t="str">
        <f t="shared" si="3029"/>
        <v>AS$13</v>
      </c>
      <c r="AT2348" s="195" t="str">
        <f t="shared" si="3029"/>
        <v>AT$13</v>
      </c>
      <c r="AU2348" s="195" t="str">
        <f t="shared" si="3029"/>
        <v>AU$13</v>
      </c>
      <c r="AV2348" s="195" t="str">
        <f t="shared" si="3029"/>
        <v>AV$13</v>
      </c>
      <c r="AW2348" s="195" t="str">
        <f t="shared" si="3029"/>
        <v>AW$13</v>
      </c>
      <c r="AX2348" s="195" t="str">
        <f t="shared" si="3029"/>
        <v>AX$13</v>
      </c>
      <c r="AY2348" s="195" t="str">
        <f t="shared" ref="AY2348:CD2348" si="3030">AY$17</f>
        <v>AY$13</v>
      </c>
      <c r="AZ2348" s="195" t="str">
        <f t="shared" si="3030"/>
        <v>AZ$13</v>
      </c>
      <c r="BA2348" s="195" t="str">
        <f t="shared" si="3030"/>
        <v>BA$13</v>
      </c>
      <c r="BB2348" s="195" t="str">
        <f t="shared" si="3030"/>
        <v>BB$13</v>
      </c>
      <c r="BC2348" s="195" t="str">
        <f t="shared" si="3030"/>
        <v>BC$13</v>
      </c>
      <c r="BD2348" s="195" t="str">
        <f t="shared" si="3030"/>
        <v>BD$13</v>
      </c>
      <c r="BE2348" s="195" t="str">
        <f t="shared" si="3030"/>
        <v>BE$13</v>
      </c>
      <c r="BF2348" s="195" t="str">
        <f t="shared" si="3030"/>
        <v>BF$13</v>
      </c>
      <c r="BG2348" s="195" t="str">
        <f t="shared" si="3030"/>
        <v>BG$13</v>
      </c>
      <c r="BH2348" s="195" t="str">
        <f t="shared" si="3030"/>
        <v>BH$13</v>
      </c>
      <c r="BI2348" s="195" t="str">
        <f t="shared" si="3030"/>
        <v>BI$13</v>
      </c>
      <c r="BJ2348" s="195" t="str">
        <f t="shared" si="3030"/>
        <v>BJ$13</v>
      </c>
      <c r="BK2348" s="195" t="str">
        <f t="shared" si="3030"/>
        <v>BK$13</v>
      </c>
      <c r="BL2348" s="195" t="str">
        <f t="shared" si="3030"/>
        <v>BL$13</v>
      </c>
      <c r="BM2348" s="195" t="str">
        <f t="shared" si="3030"/>
        <v>BM$13</v>
      </c>
      <c r="BN2348" s="195" t="str">
        <f t="shared" si="3030"/>
        <v>BN$13</v>
      </c>
      <c r="BO2348" s="195" t="str">
        <f t="shared" si="3030"/>
        <v>BO$13</v>
      </c>
      <c r="BP2348" s="195" t="str">
        <f t="shared" si="3030"/>
        <v>BP$13</v>
      </c>
      <c r="BQ2348" s="195" t="str">
        <f t="shared" si="3030"/>
        <v>BQ$13</v>
      </c>
      <c r="BR2348" s="195" t="str">
        <f t="shared" si="3030"/>
        <v>BR$13</v>
      </c>
      <c r="BS2348" s="195" t="str">
        <f t="shared" si="3030"/>
        <v>BS$13</v>
      </c>
      <c r="BT2348" s="195" t="str">
        <f t="shared" si="3030"/>
        <v>BT$13</v>
      </c>
      <c r="BU2348" s="195" t="str">
        <f t="shared" si="3030"/>
        <v>BU$13</v>
      </c>
      <c r="BV2348" s="195" t="str">
        <f t="shared" si="3030"/>
        <v>BV$13</v>
      </c>
      <c r="BW2348" s="195" t="str">
        <f t="shared" si="3030"/>
        <v>BW$13</v>
      </c>
      <c r="BX2348" s="195" t="str">
        <f t="shared" si="3030"/>
        <v>BX$13</v>
      </c>
      <c r="BY2348" s="195" t="str">
        <f t="shared" si="3030"/>
        <v>BY$13</v>
      </c>
      <c r="BZ2348" s="195" t="str">
        <f t="shared" si="3030"/>
        <v>BZ$13</v>
      </c>
      <c r="CA2348" s="195" t="str">
        <f t="shared" si="3030"/>
        <v>CA$13</v>
      </c>
      <c r="CB2348" s="195" t="str">
        <f t="shared" si="3030"/>
        <v>CB$13</v>
      </c>
      <c r="CC2348" s="195" t="str">
        <f t="shared" si="3030"/>
        <v>CC$13</v>
      </c>
      <c r="CD2348" s="195" t="str">
        <f t="shared" si="3030"/>
        <v>CD$13</v>
      </c>
      <c r="CE2348" s="195" t="str">
        <f t="shared" ref="CE2348:CL2348" si="3031">CE$17</f>
        <v>CE$13</v>
      </c>
      <c r="CF2348" s="195" t="str">
        <f t="shared" si="3031"/>
        <v>CF$13</v>
      </c>
      <c r="CG2348" s="195" t="str">
        <f t="shared" si="3031"/>
        <v>CG$13</v>
      </c>
      <c r="CH2348" s="195" t="str">
        <f t="shared" si="3031"/>
        <v>CH$13</v>
      </c>
      <c r="CI2348" s="195" t="str">
        <f t="shared" si="3031"/>
        <v>CI$13</v>
      </c>
      <c r="CJ2348" s="195" t="str">
        <f t="shared" si="3031"/>
        <v>CJ$13</v>
      </c>
      <c r="CK2348" s="195" t="str">
        <f t="shared" si="3031"/>
        <v>CK$13</v>
      </c>
      <c r="CL2348" s="195" t="str">
        <f t="shared" si="3031"/>
        <v>CL$13</v>
      </c>
    </row>
    <row r="2349" spans="2:90" x14ac:dyDescent="0.4">
      <c r="B2349" s="171" t="s">
        <v>491</v>
      </c>
      <c r="E2349" s="8"/>
      <c r="H2349" s="196"/>
      <c r="I2349" s="197"/>
      <c r="J2349" s="197"/>
      <c r="K2349" s="198"/>
      <c r="L2349" s="198"/>
      <c r="M2349" s="198"/>
      <c r="N2349" s="198"/>
      <c r="O2349" s="198"/>
      <c r="P2349" s="198"/>
      <c r="R2349" s="198"/>
      <c r="S2349" s="186"/>
      <c r="T2349" s="186"/>
      <c r="U2349" s="186"/>
      <c r="V2349" s="186"/>
      <c r="W2349" s="186"/>
      <c r="X2349" s="186"/>
      <c r="Y2349" s="186"/>
      <c r="Z2349" s="186"/>
      <c r="AA2349" s="186"/>
      <c r="AB2349" s="186"/>
      <c r="AC2349" s="186"/>
      <c r="AD2349" s="186"/>
      <c r="AE2349" s="186"/>
      <c r="AF2349" s="186"/>
      <c r="AG2349" s="186"/>
      <c r="AH2349" s="186"/>
      <c r="AI2349" s="186"/>
      <c r="AJ2349" s="186"/>
      <c r="AK2349" s="186"/>
      <c r="AL2349" s="186"/>
      <c r="AM2349" s="186"/>
      <c r="AN2349" s="186"/>
      <c r="AO2349" s="186"/>
      <c r="AP2349" s="186"/>
      <c r="AQ2349" s="186"/>
      <c r="AR2349" s="186"/>
      <c r="AS2349" s="186"/>
      <c r="AT2349" s="186"/>
      <c r="AU2349" s="186"/>
      <c r="AV2349" s="186"/>
      <c r="AW2349" s="186"/>
      <c r="AX2349" s="186"/>
      <c r="AY2349" s="186"/>
      <c r="AZ2349" s="186"/>
      <c r="BA2349" s="186"/>
      <c r="BB2349" s="186"/>
      <c r="BC2349" s="186"/>
      <c r="BD2349" s="186"/>
      <c r="BE2349" s="186"/>
      <c r="BF2349" s="186"/>
      <c r="BG2349" s="186"/>
      <c r="BH2349" s="186"/>
      <c r="BI2349" s="186"/>
      <c r="BJ2349" s="186"/>
      <c r="BK2349" s="186"/>
      <c r="BL2349" s="186"/>
      <c r="BM2349" s="186"/>
      <c r="BN2349" s="186"/>
      <c r="BO2349" s="186"/>
      <c r="BP2349" s="186"/>
      <c r="BQ2349" s="186"/>
      <c r="BR2349" s="186"/>
      <c r="BS2349" s="186"/>
      <c r="BT2349" s="186"/>
      <c r="BU2349" s="186"/>
      <c r="BV2349" s="186"/>
      <c r="BW2349" s="186"/>
      <c r="BX2349" s="186"/>
      <c r="BY2349" s="186"/>
      <c r="BZ2349" s="186"/>
      <c r="CA2349" s="186"/>
      <c r="CB2349" s="186"/>
      <c r="CC2349" s="186"/>
      <c r="CD2349" s="186"/>
      <c r="CE2349" s="186"/>
      <c r="CF2349" s="186"/>
      <c r="CG2349" s="186"/>
      <c r="CH2349" s="186"/>
      <c r="CI2349" s="186"/>
      <c r="CJ2349" s="186"/>
      <c r="CK2349" s="186"/>
      <c r="CL2349" s="186"/>
    </row>
    <row r="2350" spans="2:90" x14ac:dyDescent="0.4">
      <c r="B2350" s="171" t="s">
        <v>505</v>
      </c>
      <c r="E2350" s="8"/>
      <c r="H2350" s="196"/>
      <c r="I2350" s="197"/>
      <c r="J2350" s="197"/>
      <c r="K2350" s="198"/>
      <c r="L2350" s="198"/>
      <c r="M2350" s="198"/>
      <c r="N2350" s="198"/>
      <c r="O2350" s="198"/>
      <c r="P2350" s="198"/>
      <c r="R2350" s="198"/>
      <c r="S2350" s="186"/>
      <c r="T2350" s="186"/>
      <c r="U2350" s="186"/>
      <c r="V2350" s="186"/>
      <c r="W2350" s="186"/>
      <c r="X2350" s="186"/>
      <c r="Y2350" s="186"/>
      <c r="Z2350" s="186"/>
      <c r="AA2350" s="186"/>
      <c r="AB2350" s="186"/>
      <c r="AC2350" s="186"/>
      <c r="AD2350" s="186"/>
      <c r="AE2350" s="186"/>
      <c r="AF2350" s="186"/>
      <c r="AG2350" s="186"/>
      <c r="AH2350" s="186"/>
      <c r="AI2350" s="186"/>
      <c r="AJ2350" s="186"/>
      <c r="AK2350" s="186"/>
      <c r="AL2350" s="186"/>
      <c r="AM2350" s="186"/>
      <c r="AN2350" s="186"/>
      <c r="AO2350" s="186"/>
      <c r="AP2350" s="186"/>
      <c r="AQ2350" s="186"/>
      <c r="AR2350" s="186"/>
      <c r="AS2350" s="186"/>
      <c r="AT2350" s="186"/>
      <c r="AU2350" s="186"/>
      <c r="AV2350" s="186"/>
      <c r="AW2350" s="186"/>
      <c r="AX2350" s="186"/>
      <c r="AY2350" s="186"/>
      <c r="AZ2350" s="186"/>
      <c r="BA2350" s="186"/>
      <c r="BB2350" s="186"/>
      <c r="BC2350" s="186"/>
      <c r="BD2350" s="186"/>
      <c r="BE2350" s="186"/>
      <c r="BF2350" s="186"/>
      <c r="BG2350" s="186"/>
      <c r="BH2350" s="186"/>
      <c r="BI2350" s="186"/>
      <c r="BJ2350" s="186"/>
      <c r="BK2350" s="186"/>
      <c r="BL2350" s="186"/>
      <c r="BM2350" s="186"/>
      <c r="BN2350" s="186"/>
      <c r="BO2350" s="186"/>
      <c r="BP2350" s="186"/>
      <c r="BQ2350" s="186"/>
      <c r="BR2350" s="186"/>
      <c r="BS2350" s="186"/>
      <c r="BT2350" s="186"/>
      <c r="BU2350" s="186"/>
      <c r="BV2350" s="186"/>
      <c r="BW2350" s="186"/>
      <c r="BX2350" s="186"/>
      <c r="BY2350" s="186"/>
      <c r="BZ2350" s="186"/>
      <c r="CA2350" s="186"/>
      <c r="CB2350" s="186"/>
      <c r="CC2350" s="186"/>
      <c r="CD2350" s="186"/>
      <c r="CE2350" s="186"/>
      <c r="CF2350" s="186"/>
      <c r="CG2350" s="186"/>
      <c r="CH2350" s="186"/>
      <c r="CI2350" s="186"/>
      <c r="CJ2350" s="186"/>
      <c r="CK2350" s="186"/>
      <c r="CL2350" s="186"/>
    </row>
    <row r="2351" spans="2:90" x14ac:dyDescent="0.4">
      <c r="B2351" s="171" t="s">
        <v>463</v>
      </c>
      <c r="E2351" s="8"/>
      <c r="H2351" s="196"/>
      <c r="I2351" s="197"/>
      <c r="J2351" s="197"/>
      <c r="K2351" s="198"/>
      <c r="L2351" s="198"/>
      <c r="M2351" s="198"/>
      <c r="N2351" s="198"/>
      <c r="O2351" s="198"/>
      <c r="P2351" s="198"/>
      <c r="R2351" s="198"/>
      <c r="S2351" s="186" t="str">
        <f t="shared" ref="S2351:AX2351" si="3032">S$18</f>
        <v>S$14</v>
      </c>
      <c r="T2351" s="186" t="str">
        <f t="shared" si="3032"/>
        <v>T$14</v>
      </c>
      <c r="U2351" s="186" t="str">
        <f t="shared" si="3032"/>
        <v>U$14</v>
      </c>
      <c r="V2351" s="186" t="str">
        <f t="shared" si="3032"/>
        <v>V$14</v>
      </c>
      <c r="W2351" s="186" t="str">
        <f t="shared" si="3032"/>
        <v>W$14</v>
      </c>
      <c r="X2351" s="186" t="str">
        <f t="shared" si="3032"/>
        <v>X$14</v>
      </c>
      <c r="Y2351" s="186" t="str">
        <f t="shared" si="3032"/>
        <v>Y$14</v>
      </c>
      <c r="Z2351" s="186" t="str">
        <f t="shared" si="3032"/>
        <v>Z$14</v>
      </c>
      <c r="AA2351" s="186" t="str">
        <f t="shared" si="3032"/>
        <v>AA$14</v>
      </c>
      <c r="AB2351" s="186" t="str">
        <f t="shared" si="3032"/>
        <v>AB$14</v>
      </c>
      <c r="AC2351" s="186" t="str">
        <f t="shared" si="3032"/>
        <v>AC$14</v>
      </c>
      <c r="AD2351" s="186" t="str">
        <f t="shared" si="3032"/>
        <v>AD$14</v>
      </c>
      <c r="AE2351" s="186" t="str">
        <f t="shared" si="3032"/>
        <v>AE$14</v>
      </c>
      <c r="AF2351" s="186" t="str">
        <f t="shared" si="3032"/>
        <v>AF$14</v>
      </c>
      <c r="AG2351" s="186" t="str">
        <f t="shared" si="3032"/>
        <v>AG$14</v>
      </c>
      <c r="AH2351" s="186" t="str">
        <f t="shared" si="3032"/>
        <v>AH$14</v>
      </c>
      <c r="AI2351" s="186" t="str">
        <f t="shared" si="3032"/>
        <v>AI$14</v>
      </c>
      <c r="AJ2351" s="186" t="str">
        <f t="shared" si="3032"/>
        <v>AJ$14</v>
      </c>
      <c r="AK2351" s="186" t="str">
        <f t="shared" si="3032"/>
        <v>AK$14</v>
      </c>
      <c r="AL2351" s="186" t="str">
        <f t="shared" si="3032"/>
        <v>AL$14</v>
      </c>
      <c r="AM2351" s="186" t="str">
        <f t="shared" si="3032"/>
        <v>AM$14</v>
      </c>
      <c r="AN2351" s="186" t="str">
        <f t="shared" si="3032"/>
        <v>AN$14</v>
      </c>
      <c r="AO2351" s="186" t="str">
        <f t="shared" si="3032"/>
        <v>AO$14</v>
      </c>
      <c r="AP2351" s="186" t="str">
        <f t="shared" si="3032"/>
        <v>AP$14</v>
      </c>
      <c r="AQ2351" s="186" t="str">
        <f t="shared" si="3032"/>
        <v>AQ$14</v>
      </c>
      <c r="AR2351" s="186" t="str">
        <f t="shared" si="3032"/>
        <v>AR$14</v>
      </c>
      <c r="AS2351" s="186" t="str">
        <f t="shared" si="3032"/>
        <v>AS$14</v>
      </c>
      <c r="AT2351" s="186" t="str">
        <f t="shared" si="3032"/>
        <v>AT$14</v>
      </c>
      <c r="AU2351" s="186" t="str">
        <f t="shared" si="3032"/>
        <v>AU$14</v>
      </c>
      <c r="AV2351" s="186" t="str">
        <f t="shared" si="3032"/>
        <v>AV$14</v>
      </c>
      <c r="AW2351" s="186" t="str">
        <f t="shared" si="3032"/>
        <v>AW$14</v>
      </c>
      <c r="AX2351" s="186" t="str">
        <f t="shared" si="3032"/>
        <v>AX$14</v>
      </c>
      <c r="AY2351" s="186" t="str">
        <f t="shared" ref="AY2351:CD2351" si="3033">AY$18</f>
        <v>AY$14</v>
      </c>
      <c r="AZ2351" s="186" t="str">
        <f t="shared" si="3033"/>
        <v>AZ$14</v>
      </c>
      <c r="BA2351" s="186" t="str">
        <f t="shared" si="3033"/>
        <v>BA$14</v>
      </c>
      <c r="BB2351" s="186" t="str">
        <f t="shared" si="3033"/>
        <v>BB$14</v>
      </c>
      <c r="BC2351" s="186" t="str">
        <f t="shared" si="3033"/>
        <v>BC$14</v>
      </c>
      <c r="BD2351" s="186" t="str">
        <f t="shared" si="3033"/>
        <v>BD$14</v>
      </c>
      <c r="BE2351" s="186" t="str">
        <f t="shared" si="3033"/>
        <v>BE$14</v>
      </c>
      <c r="BF2351" s="186" t="str">
        <f t="shared" si="3033"/>
        <v>BF$14</v>
      </c>
      <c r="BG2351" s="186" t="str">
        <f t="shared" si="3033"/>
        <v>BG$14</v>
      </c>
      <c r="BH2351" s="186" t="str">
        <f t="shared" si="3033"/>
        <v>BH$14</v>
      </c>
      <c r="BI2351" s="186" t="str">
        <f t="shared" si="3033"/>
        <v>BI$14</v>
      </c>
      <c r="BJ2351" s="186" t="str">
        <f t="shared" si="3033"/>
        <v>BJ$14</v>
      </c>
      <c r="BK2351" s="186" t="str">
        <f t="shared" si="3033"/>
        <v>BK$14</v>
      </c>
      <c r="BL2351" s="186" t="str">
        <f t="shared" si="3033"/>
        <v>BL$14</v>
      </c>
      <c r="BM2351" s="186" t="str">
        <f t="shared" si="3033"/>
        <v>BM$14</v>
      </c>
      <c r="BN2351" s="186" t="str">
        <f t="shared" si="3033"/>
        <v>BN$14</v>
      </c>
      <c r="BO2351" s="186" t="str">
        <f t="shared" si="3033"/>
        <v>BO$14</v>
      </c>
      <c r="BP2351" s="186" t="str">
        <f t="shared" si="3033"/>
        <v>BP$14</v>
      </c>
      <c r="BQ2351" s="186" t="str">
        <f t="shared" si="3033"/>
        <v>BQ$14</v>
      </c>
      <c r="BR2351" s="186" t="str">
        <f t="shared" si="3033"/>
        <v>BR$14</v>
      </c>
      <c r="BS2351" s="186" t="str">
        <f t="shared" si="3033"/>
        <v>BS$14</v>
      </c>
      <c r="BT2351" s="186" t="str">
        <f t="shared" si="3033"/>
        <v>BT$14</v>
      </c>
      <c r="BU2351" s="186" t="str">
        <f t="shared" si="3033"/>
        <v>BU$14</v>
      </c>
      <c r="BV2351" s="186" t="str">
        <f t="shared" si="3033"/>
        <v>BV$14</v>
      </c>
      <c r="BW2351" s="186" t="str">
        <f t="shared" si="3033"/>
        <v>BW$14</v>
      </c>
      <c r="BX2351" s="186" t="str">
        <f t="shared" si="3033"/>
        <v>BX$14</v>
      </c>
      <c r="BY2351" s="186" t="str">
        <f t="shared" si="3033"/>
        <v>BY$14</v>
      </c>
      <c r="BZ2351" s="186" t="str">
        <f t="shared" si="3033"/>
        <v>BZ$14</v>
      </c>
      <c r="CA2351" s="186" t="str">
        <f t="shared" si="3033"/>
        <v>CA$14</v>
      </c>
      <c r="CB2351" s="186" t="str">
        <f t="shared" si="3033"/>
        <v>CB$14</v>
      </c>
      <c r="CC2351" s="186" t="str">
        <f t="shared" si="3033"/>
        <v>CC$14</v>
      </c>
      <c r="CD2351" s="186" t="str">
        <f t="shared" si="3033"/>
        <v>CD$14</v>
      </c>
      <c r="CE2351" s="186" t="str">
        <f t="shared" ref="CE2351:CL2351" si="3034">CE$18</f>
        <v>CE$14</v>
      </c>
      <c r="CF2351" s="186" t="str">
        <f t="shared" si="3034"/>
        <v>CF$14</v>
      </c>
      <c r="CG2351" s="186" t="str">
        <f t="shared" si="3034"/>
        <v>CG$14</v>
      </c>
      <c r="CH2351" s="186" t="str">
        <f t="shared" si="3034"/>
        <v>CH$14</v>
      </c>
      <c r="CI2351" s="186" t="str">
        <f t="shared" si="3034"/>
        <v>CI$14</v>
      </c>
      <c r="CJ2351" s="186" t="str">
        <f t="shared" si="3034"/>
        <v>CJ$14</v>
      </c>
      <c r="CK2351" s="186" t="str">
        <f t="shared" si="3034"/>
        <v>CK$14</v>
      </c>
      <c r="CL2351" s="186" t="str">
        <f t="shared" si="3034"/>
        <v>CL$14</v>
      </c>
    </row>
    <row r="2352" spans="2:90" x14ac:dyDescent="0.4">
      <c r="B2352" s="171" t="s">
        <v>464</v>
      </c>
      <c r="E2352" s="8"/>
      <c r="H2352" s="196"/>
      <c r="I2352" s="197"/>
      <c r="J2352" s="197"/>
      <c r="K2352" s="198"/>
      <c r="L2352" s="198"/>
      <c r="M2352" s="198"/>
      <c r="N2352" s="198"/>
      <c r="O2352" s="198"/>
      <c r="P2352" s="198"/>
      <c r="R2352" s="198"/>
      <c r="S2352" s="186" t="str">
        <f t="shared" ref="S2352:AX2352" si="3035">S$19</f>
        <v>S$15</v>
      </c>
      <c r="T2352" s="186" t="str">
        <f t="shared" si="3035"/>
        <v>T$15</v>
      </c>
      <c r="U2352" s="186" t="str">
        <f t="shared" si="3035"/>
        <v>U$15</v>
      </c>
      <c r="V2352" s="186" t="str">
        <f t="shared" si="3035"/>
        <v>V$15</v>
      </c>
      <c r="W2352" s="186" t="str">
        <f t="shared" si="3035"/>
        <v>W$15</v>
      </c>
      <c r="X2352" s="186" t="str">
        <f t="shared" si="3035"/>
        <v>X$15</v>
      </c>
      <c r="Y2352" s="186" t="str">
        <f t="shared" si="3035"/>
        <v>Y$15</v>
      </c>
      <c r="Z2352" s="186" t="str">
        <f t="shared" si="3035"/>
        <v>Z$15</v>
      </c>
      <c r="AA2352" s="186" t="str">
        <f t="shared" si="3035"/>
        <v>AA$15</v>
      </c>
      <c r="AB2352" s="186" t="str">
        <f t="shared" si="3035"/>
        <v>AB$15</v>
      </c>
      <c r="AC2352" s="186" t="str">
        <f t="shared" si="3035"/>
        <v>AC$15</v>
      </c>
      <c r="AD2352" s="186" t="str">
        <f t="shared" si="3035"/>
        <v>AD$15</v>
      </c>
      <c r="AE2352" s="186" t="str">
        <f t="shared" si="3035"/>
        <v>AE$15</v>
      </c>
      <c r="AF2352" s="186" t="str">
        <f t="shared" si="3035"/>
        <v>AF$15</v>
      </c>
      <c r="AG2352" s="186" t="str">
        <f t="shared" si="3035"/>
        <v>AG$15</v>
      </c>
      <c r="AH2352" s="186" t="str">
        <f t="shared" si="3035"/>
        <v>AH$15</v>
      </c>
      <c r="AI2352" s="186" t="str">
        <f t="shared" si="3035"/>
        <v>AI$15</v>
      </c>
      <c r="AJ2352" s="186" t="str">
        <f t="shared" si="3035"/>
        <v>AJ$15</v>
      </c>
      <c r="AK2352" s="186" t="str">
        <f t="shared" si="3035"/>
        <v>AK$15</v>
      </c>
      <c r="AL2352" s="186" t="str">
        <f t="shared" si="3035"/>
        <v>AL$15</v>
      </c>
      <c r="AM2352" s="186" t="str">
        <f t="shared" si="3035"/>
        <v>AM$15</v>
      </c>
      <c r="AN2352" s="186" t="str">
        <f t="shared" si="3035"/>
        <v>AN$15</v>
      </c>
      <c r="AO2352" s="186" t="str">
        <f t="shared" si="3035"/>
        <v>AO$15</v>
      </c>
      <c r="AP2352" s="186" t="str">
        <f t="shared" si="3035"/>
        <v>AP$15</v>
      </c>
      <c r="AQ2352" s="186" t="str">
        <f t="shared" si="3035"/>
        <v>AQ$15</v>
      </c>
      <c r="AR2352" s="186" t="str">
        <f t="shared" si="3035"/>
        <v>AR$15</v>
      </c>
      <c r="AS2352" s="186" t="str">
        <f t="shared" si="3035"/>
        <v>AS$15</v>
      </c>
      <c r="AT2352" s="186" t="str">
        <f t="shared" si="3035"/>
        <v>AT$15</v>
      </c>
      <c r="AU2352" s="186" t="str">
        <f t="shared" si="3035"/>
        <v>AU$15</v>
      </c>
      <c r="AV2352" s="186" t="str">
        <f t="shared" si="3035"/>
        <v>AV$15</v>
      </c>
      <c r="AW2352" s="186" t="str">
        <f t="shared" si="3035"/>
        <v>AW$15</v>
      </c>
      <c r="AX2352" s="186" t="str">
        <f t="shared" si="3035"/>
        <v>AX$15</v>
      </c>
      <c r="AY2352" s="186" t="str">
        <f t="shared" ref="AY2352:CD2352" si="3036">AY$19</f>
        <v>AY$15</v>
      </c>
      <c r="AZ2352" s="186" t="str">
        <f t="shared" si="3036"/>
        <v>AZ$15</v>
      </c>
      <c r="BA2352" s="186" t="str">
        <f t="shared" si="3036"/>
        <v>BA$15</v>
      </c>
      <c r="BB2352" s="186" t="str">
        <f t="shared" si="3036"/>
        <v>BB$15</v>
      </c>
      <c r="BC2352" s="186" t="str">
        <f t="shared" si="3036"/>
        <v>BC$15</v>
      </c>
      <c r="BD2352" s="186" t="str">
        <f t="shared" si="3036"/>
        <v>BD$15</v>
      </c>
      <c r="BE2352" s="186" t="str">
        <f t="shared" si="3036"/>
        <v>BE$15</v>
      </c>
      <c r="BF2352" s="186" t="str">
        <f t="shared" si="3036"/>
        <v>BF$15</v>
      </c>
      <c r="BG2352" s="186" t="str">
        <f t="shared" si="3036"/>
        <v>BG$15</v>
      </c>
      <c r="BH2352" s="186" t="str">
        <f t="shared" si="3036"/>
        <v>BH$15</v>
      </c>
      <c r="BI2352" s="186" t="str">
        <f t="shared" si="3036"/>
        <v>BI$15</v>
      </c>
      <c r="BJ2352" s="186" t="str">
        <f t="shared" si="3036"/>
        <v>BJ$15</v>
      </c>
      <c r="BK2352" s="186" t="str">
        <f t="shared" si="3036"/>
        <v>BK$15</v>
      </c>
      <c r="BL2352" s="186" t="str">
        <f t="shared" si="3036"/>
        <v>BL$15</v>
      </c>
      <c r="BM2352" s="186" t="str">
        <f t="shared" si="3036"/>
        <v>BM$15</v>
      </c>
      <c r="BN2352" s="186" t="str">
        <f t="shared" si="3036"/>
        <v>BN$15</v>
      </c>
      <c r="BO2352" s="186" t="str">
        <f t="shared" si="3036"/>
        <v>BO$15</v>
      </c>
      <c r="BP2352" s="186" t="str">
        <f t="shared" si="3036"/>
        <v>BP$15</v>
      </c>
      <c r="BQ2352" s="186" t="str">
        <f t="shared" si="3036"/>
        <v>BQ$15</v>
      </c>
      <c r="BR2352" s="186" t="str">
        <f t="shared" si="3036"/>
        <v>BR$15</v>
      </c>
      <c r="BS2352" s="186" t="str">
        <f t="shared" si="3036"/>
        <v>BS$15</v>
      </c>
      <c r="BT2352" s="186" t="str">
        <f t="shared" si="3036"/>
        <v>BT$15</v>
      </c>
      <c r="BU2352" s="186" t="str">
        <f t="shared" si="3036"/>
        <v>BU$15</v>
      </c>
      <c r="BV2352" s="186" t="str">
        <f t="shared" si="3036"/>
        <v>BV$15</v>
      </c>
      <c r="BW2352" s="186" t="str">
        <f t="shared" si="3036"/>
        <v>BW$15</v>
      </c>
      <c r="BX2352" s="186" t="str">
        <f t="shared" si="3036"/>
        <v>BX$15</v>
      </c>
      <c r="BY2352" s="186" t="str">
        <f t="shared" si="3036"/>
        <v>BY$15</v>
      </c>
      <c r="BZ2352" s="186" t="str">
        <f t="shared" si="3036"/>
        <v>BZ$15</v>
      </c>
      <c r="CA2352" s="186" t="str">
        <f t="shared" si="3036"/>
        <v>CA$15</v>
      </c>
      <c r="CB2352" s="186" t="str">
        <f t="shared" si="3036"/>
        <v>CB$15</v>
      </c>
      <c r="CC2352" s="186" t="str">
        <f t="shared" si="3036"/>
        <v>CC$15</v>
      </c>
      <c r="CD2352" s="186" t="str">
        <f t="shared" si="3036"/>
        <v>CD$15</v>
      </c>
      <c r="CE2352" s="186" t="str">
        <f t="shared" ref="CE2352:CL2352" si="3037">CE$19</f>
        <v>CE$15</v>
      </c>
      <c r="CF2352" s="186" t="str">
        <f t="shared" si="3037"/>
        <v>CF$15</v>
      </c>
      <c r="CG2352" s="186" t="str">
        <f t="shared" si="3037"/>
        <v>CG$15</v>
      </c>
      <c r="CH2352" s="186" t="str">
        <f t="shared" si="3037"/>
        <v>CH$15</v>
      </c>
      <c r="CI2352" s="186" t="str">
        <f t="shared" si="3037"/>
        <v>CI$15</v>
      </c>
      <c r="CJ2352" s="186" t="str">
        <f t="shared" si="3037"/>
        <v>CJ$15</v>
      </c>
      <c r="CK2352" s="186" t="str">
        <f t="shared" si="3037"/>
        <v>CK$15</v>
      </c>
      <c r="CL2352" s="186" t="str">
        <f t="shared" si="3037"/>
        <v>CL$15</v>
      </c>
    </row>
    <row r="2353" spans="2:90" x14ac:dyDescent="0.4">
      <c r="B2353" s="70" t="s">
        <v>286</v>
      </c>
      <c r="C2353" s="31"/>
      <c r="D2353" t="s">
        <v>842</v>
      </c>
      <c r="E2353" s="8" t="str">
        <f t="shared" ref="E2353:E2380" si="3038">ROW()&amp;" "&amp;D2353</f>
        <v>2353 DAMORT-S</v>
      </c>
      <c r="F2353" t="s">
        <v>349</v>
      </c>
      <c r="G2353" s="31" t="s">
        <v>243</v>
      </c>
      <c r="H2353" s="48"/>
      <c r="I2353" s="285"/>
      <c r="J2353" s="285"/>
      <c r="K2353" s="48"/>
      <c r="L2353" s="48"/>
      <c r="M2353" s="48"/>
      <c r="N2353" s="48"/>
      <c r="O2353" s="48"/>
      <c r="P2353" s="48"/>
      <c r="R2353" s="70"/>
      <c r="S2353" s="286"/>
      <c r="T2353" s="286"/>
      <c r="U2353" s="286"/>
      <c r="V2353" s="286"/>
      <c r="W2353" s="286"/>
      <c r="X2353" s="286"/>
      <c r="Y2353" s="286"/>
      <c r="Z2353" s="286"/>
      <c r="AA2353" s="286"/>
      <c r="AB2353" s="286"/>
      <c r="AC2353" s="286"/>
      <c r="AD2353" s="286"/>
      <c r="AE2353" s="286"/>
      <c r="AF2353" s="286"/>
      <c r="AG2353" s="286"/>
      <c r="AH2353" s="286"/>
      <c r="AI2353" s="286"/>
      <c r="AJ2353" s="286"/>
      <c r="AK2353" s="286"/>
      <c r="AL2353" s="286"/>
      <c r="AM2353" s="286"/>
      <c r="AN2353" s="286"/>
      <c r="AO2353" s="286"/>
      <c r="AP2353" s="286"/>
      <c r="AQ2353" s="286"/>
      <c r="AR2353" s="286"/>
      <c r="AS2353" s="286"/>
      <c r="AT2353" s="286"/>
      <c r="AU2353" s="286"/>
      <c r="AV2353" s="286"/>
      <c r="AW2353" s="286"/>
      <c r="AX2353" s="286"/>
      <c r="AY2353" s="286"/>
      <c r="AZ2353" s="286"/>
      <c r="BA2353" s="286"/>
      <c r="BB2353" s="286"/>
      <c r="BC2353" s="286"/>
      <c r="BD2353" s="286"/>
      <c r="BE2353" s="286"/>
      <c r="BF2353" s="286"/>
      <c r="BG2353" s="286"/>
      <c r="BH2353" s="286"/>
      <c r="BI2353" s="286"/>
      <c r="BJ2353" s="286"/>
      <c r="BK2353" s="286"/>
      <c r="BL2353" s="286"/>
      <c r="BM2353" s="286"/>
      <c r="BN2353" s="286"/>
      <c r="BO2353" s="286"/>
      <c r="BP2353" s="286"/>
      <c r="BQ2353" s="286"/>
      <c r="BR2353" s="286"/>
      <c r="BS2353" s="286"/>
      <c r="BT2353" s="286"/>
      <c r="BU2353" s="286"/>
      <c r="BV2353" s="286"/>
      <c r="BW2353" s="286"/>
      <c r="BX2353" s="286"/>
      <c r="BY2353" s="286"/>
      <c r="BZ2353" s="286"/>
      <c r="CA2353" s="286"/>
      <c r="CB2353" s="286"/>
      <c r="CC2353" s="286"/>
      <c r="CD2353" s="286"/>
      <c r="CE2353" s="286"/>
      <c r="CF2353" s="286"/>
      <c r="CG2353" s="286"/>
      <c r="CH2353" s="286"/>
      <c r="CI2353" s="286"/>
      <c r="CJ2353" s="286"/>
      <c r="CK2353" s="286"/>
      <c r="CL2353" s="286"/>
    </row>
    <row r="2354" spans="2:90" x14ac:dyDescent="0.4">
      <c r="B2354" s="95" t="str">
        <f>"Assumptions - "&amp;B2353</f>
        <v>Assumptions - Simple amortizing debt:</v>
      </c>
      <c r="D2354" t="s">
        <v>842</v>
      </c>
      <c r="E2354" s="12" t="str">
        <f t="shared" si="3038"/>
        <v>2354 DAMORT-S</v>
      </c>
      <c r="G2354" t="str">
        <f>E2354</f>
        <v>2354 DAMORT-S</v>
      </c>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row>
    <row r="2355" spans="2:90" x14ac:dyDescent="0.4">
      <c r="B2355" s="155" t="s">
        <v>287</v>
      </c>
      <c r="D2355" t="s">
        <v>842</v>
      </c>
      <c r="E2355" s="12" t="str">
        <f t="shared" si="3038"/>
        <v>2355 DAMORT-S</v>
      </c>
      <c r="F2355" s="31"/>
      <c r="G2355" t="str">
        <f>E2355</f>
        <v>2355 DAMORT-S</v>
      </c>
      <c r="H2355" s="57">
        <v>36</v>
      </c>
      <c r="I2355" s="31"/>
      <c r="J2355" s="31"/>
      <c r="K2355" s="31"/>
      <c r="L2355" s="31"/>
      <c r="M2355" s="31"/>
      <c r="N2355" s="31"/>
      <c r="O2355" s="31"/>
      <c r="P2355" s="31"/>
      <c r="R2355" s="31"/>
      <c r="S2355" s="73"/>
      <c r="T2355" s="73"/>
      <c r="U2355" s="73"/>
      <c r="V2355" s="73"/>
      <c r="W2355" s="73"/>
      <c r="X2355" s="73"/>
      <c r="Y2355" s="73"/>
      <c r="Z2355" s="73"/>
      <c r="AA2355" s="73"/>
      <c r="AB2355" s="73"/>
      <c r="AC2355" s="73"/>
      <c r="AD2355" s="73"/>
      <c r="AE2355" s="73"/>
      <c r="AF2355" s="73"/>
      <c r="AG2355" s="73"/>
      <c r="AH2355" s="73"/>
      <c r="AI2355" s="73"/>
      <c r="AJ2355" s="73"/>
      <c r="AK2355" s="73"/>
      <c r="AL2355" s="73"/>
      <c r="AM2355" s="73"/>
      <c r="AN2355" s="73"/>
      <c r="AO2355" s="73"/>
      <c r="AP2355" s="73"/>
      <c r="AQ2355" s="73"/>
      <c r="AR2355" s="73"/>
      <c r="AS2355" s="73"/>
      <c r="AT2355" s="73"/>
      <c r="AU2355" s="73"/>
      <c r="AV2355" s="73"/>
      <c r="AW2355" s="73"/>
      <c r="AX2355" s="73"/>
      <c r="AY2355" s="73"/>
      <c r="AZ2355" s="73"/>
      <c r="BA2355" s="73"/>
      <c r="BB2355" s="73"/>
      <c r="BC2355" s="73"/>
      <c r="BD2355" s="73"/>
      <c r="BE2355" s="73"/>
      <c r="BF2355" s="73"/>
      <c r="BG2355" s="73"/>
      <c r="BH2355" s="73"/>
      <c r="BI2355" s="73"/>
      <c r="BJ2355" s="73"/>
      <c r="BK2355" s="73"/>
      <c r="BL2355" s="73"/>
      <c r="BM2355" s="73"/>
      <c r="BN2355" s="73"/>
      <c r="BO2355" s="73"/>
      <c r="BP2355" s="73"/>
      <c r="BQ2355" s="73"/>
      <c r="BR2355" s="73"/>
      <c r="BS2355" s="73"/>
      <c r="BT2355" s="73"/>
      <c r="BU2355" s="73"/>
      <c r="BV2355" s="73"/>
      <c r="BW2355" s="73"/>
      <c r="BX2355" s="73"/>
      <c r="BY2355" s="73"/>
      <c r="BZ2355" s="73"/>
      <c r="CA2355" s="73"/>
      <c r="CB2355" s="73"/>
      <c r="CC2355" s="73"/>
      <c r="CD2355" s="73"/>
      <c r="CE2355" s="73"/>
      <c r="CF2355" s="73"/>
      <c r="CG2355" s="73"/>
      <c r="CH2355" s="73"/>
      <c r="CI2355" s="73"/>
      <c r="CJ2355" s="73"/>
      <c r="CK2355" s="73"/>
      <c r="CL2355" s="73"/>
    </row>
    <row r="2356" spans="2:90" x14ac:dyDescent="0.4">
      <c r="B2356" s="155" t="s">
        <v>288</v>
      </c>
      <c r="D2356" t="s">
        <v>842</v>
      </c>
      <c r="E2356" s="12" t="str">
        <f t="shared" si="3038"/>
        <v>2356 DAMORT-S</v>
      </c>
      <c r="F2356" s="31"/>
      <c r="G2356" t="str">
        <f>E2356</f>
        <v>2356 DAMORT-S</v>
      </c>
      <c r="H2356" s="59">
        <v>0.1</v>
      </c>
      <c r="I2356" s="31"/>
      <c r="J2356" s="31"/>
      <c r="K2356" s="31"/>
      <c r="L2356" s="31"/>
      <c r="M2356" s="31"/>
      <c r="N2356" s="31"/>
      <c r="O2356" s="31"/>
      <c r="P2356" s="31"/>
      <c r="R2356" s="31"/>
      <c r="S2356" s="73"/>
      <c r="T2356" s="73"/>
      <c r="U2356" s="73"/>
      <c r="V2356" s="73"/>
      <c r="W2356" s="73"/>
      <c r="X2356" s="73"/>
      <c r="Y2356" s="73"/>
      <c r="Z2356" s="73"/>
      <c r="AA2356" s="73"/>
      <c r="AB2356" s="73"/>
      <c r="AC2356" s="73"/>
      <c r="AD2356" s="73"/>
      <c r="AE2356" s="73"/>
      <c r="AF2356" s="73"/>
      <c r="AG2356" s="73"/>
      <c r="AH2356" s="73"/>
      <c r="AI2356" s="73"/>
      <c r="AJ2356" s="73"/>
      <c r="AK2356" s="73"/>
      <c r="AL2356" s="73"/>
      <c r="AM2356" s="73"/>
      <c r="AN2356" s="73"/>
      <c r="AO2356" s="73"/>
      <c r="AP2356" s="73"/>
      <c r="AQ2356" s="73"/>
      <c r="AR2356" s="73"/>
      <c r="AS2356" s="73"/>
      <c r="AT2356" s="73"/>
      <c r="AU2356" s="73"/>
      <c r="AV2356" s="73"/>
      <c r="AW2356" s="73"/>
      <c r="AX2356" s="73"/>
      <c r="AY2356" s="73"/>
      <c r="AZ2356" s="73"/>
      <c r="BA2356" s="73"/>
      <c r="BB2356" s="73"/>
      <c r="BC2356" s="73"/>
      <c r="BD2356" s="73"/>
      <c r="BE2356" s="73"/>
      <c r="BF2356" s="73"/>
      <c r="BG2356" s="73"/>
      <c r="BH2356" s="73"/>
      <c r="BI2356" s="73"/>
      <c r="BJ2356" s="73"/>
      <c r="BK2356" s="73"/>
      <c r="BL2356" s="73"/>
      <c r="BM2356" s="73"/>
      <c r="BN2356" s="73"/>
      <c r="BO2356" s="73"/>
      <c r="BP2356" s="73"/>
      <c r="BQ2356" s="73"/>
      <c r="BR2356" s="73"/>
      <c r="BS2356" s="73"/>
      <c r="BT2356" s="73"/>
      <c r="BU2356" s="73"/>
      <c r="BV2356" s="73"/>
      <c r="BW2356" s="73"/>
      <c r="BX2356" s="73"/>
      <c r="BY2356" s="73"/>
      <c r="BZ2356" s="73"/>
      <c r="CA2356" s="73"/>
      <c r="CB2356" s="73"/>
      <c r="CC2356" s="73"/>
      <c r="CD2356" s="73"/>
      <c r="CE2356" s="73"/>
      <c r="CF2356" s="73"/>
      <c r="CG2356" s="73"/>
      <c r="CH2356" s="73"/>
      <c r="CI2356" s="73"/>
      <c r="CJ2356" s="73"/>
      <c r="CK2356" s="73"/>
      <c r="CL2356" s="73"/>
    </row>
    <row r="2357" spans="2:90" x14ac:dyDescent="0.4">
      <c r="B2357" s="156" t="s">
        <v>289</v>
      </c>
      <c r="D2357" t="s">
        <v>842</v>
      </c>
      <c r="E2357" s="12" t="str">
        <f t="shared" si="3038"/>
        <v>2357 DAMORT-S</v>
      </c>
      <c r="F2357" s="31"/>
      <c r="G2357" t="str">
        <f>E2357</f>
        <v>2357 DAMORT-S</v>
      </c>
      <c r="H2357" s="91">
        <v>1000</v>
      </c>
      <c r="I2357" s="31"/>
      <c r="J2357" s="31"/>
      <c r="K2357" s="31"/>
      <c r="L2357" s="31"/>
      <c r="M2357" s="31"/>
      <c r="N2357" s="31"/>
      <c r="O2357" s="31"/>
      <c r="P2357" s="31"/>
      <c r="R2357" s="31"/>
      <c r="S2357" s="73"/>
      <c r="T2357" s="73"/>
      <c r="U2357" s="73"/>
      <c r="V2357" s="73"/>
      <c r="W2357" s="73"/>
      <c r="X2357" s="73"/>
      <c r="Y2357" s="73"/>
      <c r="Z2357" s="73"/>
      <c r="AA2357" s="73"/>
      <c r="AB2357" s="73"/>
      <c r="AC2357" s="73"/>
      <c r="AD2357" s="73"/>
      <c r="AE2357" s="73"/>
      <c r="AF2357" s="73"/>
      <c r="AG2357" s="73"/>
      <c r="AH2357" s="73"/>
      <c r="AI2357" s="73"/>
      <c r="AJ2357" s="73"/>
      <c r="AK2357" s="73"/>
      <c r="AL2357" s="73"/>
      <c r="AM2357" s="73"/>
      <c r="AN2357" s="73"/>
      <c r="AO2357" s="73"/>
      <c r="AP2357" s="73"/>
      <c r="AQ2357" s="73"/>
      <c r="AR2357" s="73"/>
      <c r="AS2357" s="73"/>
      <c r="AT2357" s="73"/>
      <c r="AU2357" s="73"/>
      <c r="AV2357" s="73"/>
      <c r="AW2357" s="73"/>
      <c r="AX2357" s="73"/>
      <c r="AY2357" s="73"/>
      <c r="AZ2357" s="73"/>
      <c r="BA2357" s="73"/>
      <c r="BB2357" s="73"/>
      <c r="BC2357" s="73"/>
      <c r="BD2357" s="73"/>
      <c r="BE2357" s="73"/>
      <c r="BF2357" s="73"/>
      <c r="BG2357" s="73"/>
      <c r="BH2357" s="73"/>
      <c r="BI2357" s="73"/>
      <c r="BJ2357" s="73"/>
      <c r="BK2357" s="73"/>
      <c r="BL2357" s="73"/>
      <c r="BM2357" s="73"/>
      <c r="BN2357" s="73"/>
      <c r="BO2357" s="73"/>
      <c r="BP2357" s="73"/>
      <c r="BQ2357" s="73"/>
      <c r="BR2357" s="73"/>
      <c r="BS2357" s="73"/>
      <c r="BT2357" s="73"/>
      <c r="BU2357" s="73"/>
      <c r="BV2357" s="73"/>
      <c r="BW2357" s="73"/>
      <c r="BX2357" s="73"/>
      <c r="BY2357" s="73"/>
      <c r="BZ2357" s="73"/>
      <c r="CA2357" s="73"/>
      <c r="CB2357" s="73"/>
      <c r="CC2357" s="73"/>
      <c r="CD2357" s="73"/>
      <c r="CE2357" s="73"/>
      <c r="CF2357" s="73"/>
      <c r="CG2357" s="73"/>
      <c r="CH2357" s="73"/>
      <c r="CI2357" s="73"/>
      <c r="CJ2357" s="73"/>
      <c r="CK2357" s="73"/>
      <c r="CL2357" s="73"/>
    </row>
    <row r="2358" spans="2:90" x14ac:dyDescent="0.4">
      <c r="B2358" s="124"/>
      <c r="C2358" s="31"/>
      <c r="D2358" t="s">
        <v>842</v>
      </c>
      <c r="E2358" s="12" t="str">
        <f t="shared" si="3038"/>
        <v>2358 DAMORT-S</v>
      </c>
      <c r="F2358" s="31"/>
      <c r="G2358" s="31"/>
      <c r="H2358" s="31"/>
      <c r="I2358" s="31"/>
      <c r="J2358" s="31"/>
      <c r="K2358" s="31"/>
      <c r="L2358" s="31"/>
      <c r="M2358" s="31"/>
      <c r="N2358" s="31"/>
      <c r="O2358" s="31"/>
      <c r="P2358" s="31"/>
      <c r="R2358" s="31"/>
      <c r="S2358" s="73"/>
      <c r="T2358" s="73"/>
      <c r="U2358" s="73"/>
      <c r="V2358" s="73"/>
      <c r="W2358" s="73"/>
      <c r="X2358" s="73"/>
      <c r="Y2358" s="73"/>
      <c r="Z2358" s="73"/>
      <c r="AA2358" s="73"/>
      <c r="AB2358" s="73"/>
      <c r="AC2358" s="73"/>
      <c r="AD2358" s="73"/>
      <c r="AE2358" s="73"/>
      <c r="AF2358" s="73"/>
      <c r="AG2358" s="73"/>
      <c r="AH2358" s="73"/>
      <c r="AI2358" s="73"/>
      <c r="AJ2358" s="73"/>
      <c r="AK2358" s="73"/>
      <c r="AL2358" s="73"/>
      <c r="AM2358" s="73"/>
      <c r="AN2358" s="73"/>
      <c r="AO2358" s="73"/>
      <c r="AP2358" s="73"/>
      <c r="AQ2358" s="73"/>
      <c r="AR2358" s="73"/>
      <c r="AS2358" s="73"/>
      <c r="AT2358" s="73"/>
      <c r="AU2358" s="73"/>
      <c r="AV2358" s="73"/>
      <c r="AW2358" s="73"/>
      <c r="AX2358" s="73"/>
      <c r="AY2358" s="73"/>
      <c r="AZ2358" s="73"/>
      <c r="BA2358" s="73"/>
      <c r="BB2358" s="73"/>
      <c r="BC2358" s="73"/>
      <c r="BD2358" s="73"/>
      <c r="BE2358" s="73"/>
      <c r="BF2358" s="73"/>
      <c r="BG2358" s="73"/>
      <c r="BH2358" s="73"/>
      <c r="BI2358" s="73"/>
      <c r="BJ2358" s="73"/>
      <c r="BK2358" s="73"/>
      <c r="BL2358" s="73"/>
      <c r="BM2358" s="73"/>
      <c r="BN2358" s="73"/>
      <c r="BO2358" s="73"/>
      <c r="BP2358" s="73"/>
      <c r="BQ2358" s="73"/>
      <c r="BR2358" s="73"/>
      <c r="BS2358" s="73"/>
      <c r="BT2358" s="73"/>
      <c r="BU2358" s="73"/>
      <c r="BV2358" s="73"/>
      <c r="BW2358" s="73"/>
      <c r="BX2358" s="73"/>
      <c r="BY2358" s="73"/>
      <c r="BZ2358" s="73"/>
      <c r="CA2358" s="73"/>
      <c r="CB2358" s="73"/>
      <c r="CC2358" s="73"/>
      <c r="CD2358" s="73"/>
      <c r="CE2358" s="73"/>
      <c r="CF2358" s="73"/>
      <c r="CG2358" s="73"/>
      <c r="CH2358" s="73"/>
      <c r="CI2358" s="73"/>
      <c r="CJ2358" s="73"/>
      <c r="CK2358" s="73"/>
      <c r="CL2358" s="73"/>
    </row>
    <row r="2359" spans="2:90" x14ac:dyDescent="0.4">
      <c r="B2359" s="95" t="s">
        <v>290</v>
      </c>
      <c r="D2359" t="s">
        <v>842</v>
      </c>
      <c r="E2359" t="str">
        <f t="shared" si="3038"/>
        <v>2359 DAMORT-S</v>
      </c>
      <c r="F2359" s="280"/>
      <c r="R2359" s="92"/>
      <c r="S2359" s="150"/>
      <c r="T2359" s="150"/>
      <c r="U2359" s="150"/>
      <c r="V2359" s="150"/>
      <c r="W2359" s="150"/>
      <c r="X2359" s="150"/>
      <c r="Y2359" s="150"/>
      <c r="Z2359" s="150"/>
      <c r="AA2359" s="150"/>
      <c r="AB2359" s="150"/>
      <c r="AC2359" s="150"/>
      <c r="AD2359" s="150"/>
      <c r="AE2359" s="150"/>
      <c r="AF2359" s="150"/>
      <c r="AG2359" s="150"/>
      <c r="AH2359" s="150"/>
      <c r="AI2359" s="150"/>
      <c r="AJ2359" s="150"/>
      <c r="AK2359" s="150"/>
      <c r="AL2359" s="150"/>
      <c r="AM2359" s="150"/>
      <c r="AN2359" s="150"/>
      <c r="AO2359" s="150"/>
      <c r="AP2359" s="150"/>
      <c r="AQ2359" s="150"/>
      <c r="AR2359" s="150"/>
      <c r="AS2359" s="150"/>
      <c r="AT2359" s="150"/>
      <c r="AU2359" s="150"/>
      <c r="AV2359" s="150"/>
      <c r="AW2359" s="150"/>
      <c r="AX2359" s="150"/>
      <c r="AY2359" s="150"/>
      <c r="AZ2359" s="150"/>
      <c r="BA2359" s="150"/>
      <c r="BB2359" s="150"/>
      <c r="BC2359" s="150"/>
      <c r="BD2359" s="150"/>
      <c r="BE2359" s="150"/>
      <c r="BF2359" s="150"/>
      <c r="BG2359" s="150"/>
      <c r="BH2359" s="150"/>
      <c r="BI2359" s="150"/>
      <c r="BJ2359" s="150"/>
      <c r="BK2359" s="150"/>
      <c r="BL2359" s="150"/>
      <c r="BM2359" s="150"/>
      <c r="BN2359" s="150"/>
      <c r="BO2359" s="150"/>
      <c r="BP2359" s="150"/>
      <c r="BQ2359" s="150"/>
      <c r="BR2359" s="150"/>
      <c r="BS2359" s="150"/>
      <c r="BT2359" s="150"/>
      <c r="BU2359" s="150"/>
      <c r="BV2359" s="150"/>
      <c r="BW2359" s="150"/>
      <c r="BX2359" s="150"/>
      <c r="BY2359" s="150"/>
      <c r="BZ2359" s="150"/>
      <c r="CA2359" s="150"/>
      <c r="CB2359" s="150"/>
      <c r="CC2359" s="150"/>
      <c r="CD2359" s="150"/>
      <c r="CE2359" s="150"/>
      <c r="CF2359" s="150"/>
      <c r="CG2359" s="150"/>
      <c r="CH2359" s="150"/>
      <c r="CI2359" s="150"/>
      <c r="CJ2359" s="150"/>
      <c r="CK2359" s="150"/>
      <c r="CL2359" s="150"/>
    </row>
    <row r="2360" spans="2:90" x14ac:dyDescent="0.4">
      <c r="B2360" s="154" t="s">
        <v>289</v>
      </c>
      <c r="D2360" t="s">
        <v>842</v>
      </c>
      <c r="E2360" t="str">
        <f t="shared" si="3038"/>
        <v>2360 DAMORT-S</v>
      </c>
      <c r="F2360" s="280"/>
      <c r="K2360" s="24">
        <f>H2357</f>
        <v>1000</v>
      </c>
      <c r="L2360" s="24">
        <f>SUMIF($4:$4,L$2,2358:2358)</f>
        <v>0</v>
      </c>
      <c r="M2360" s="24">
        <f>SUMIF($4:$4,M$2,2358:2358)</f>
        <v>0</v>
      </c>
      <c r="N2360" s="24">
        <f>SUMIF($4:$4,N$2,2358:2358)</f>
        <v>0</v>
      </c>
      <c r="O2360" s="24">
        <f>SUMIF($4:$4,O$2,2358:2358)</f>
        <v>0</v>
      </c>
      <c r="P2360" s="24">
        <f>SUMIF($4:$4,P$2,2358:2358)</f>
        <v>0</v>
      </c>
      <c r="R2360"/>
      <c r="S2360" s="62">
        <f t="shared" ref="S2360:AY2360" ca="1" si="3039">R2365</f>
        <v>1000</v>
      </c>
      <c r="T2360" s="62">
        <f t="shared" ca="1" si="3039"/>
        <v>7840.8021896431374</v>
      </c>
      <c r="U2360" s="62">
        <f t="shared" ca="1" si="3039"/>
        <v>14512.740753843107</v>
      </c>
      <c r="V2360" s="62">
        <f t="shared" ca="1" si="3039"/>
        <v>21014.408495721211</v>
      </c>
      <c r="W2360" s="62">
        <f t="shared" ca="1" si="3039"/>
        <v>27334.625830296711</v>
      </c>
      <c r="X2360" s="62">
        <f t="shared" ca="1" si="3039"/>
        <v>33491.724665636808</v>
      </c>
      <c r="Y2360" s="62">
        <f t="shared" ca="1" si="3039"/>
        <v>39474.262347581214</v>
      </c>
      <c r="Z2360" s="62">
        <f t="shared" ca="1" si="3039"/>
        <v>45280.784199851623</v>
      </c>
      <c r="AA2360" s="62">
        <f t="shared" ca="1" si="3039"/>
        <v>50909.823423867427</v>
      </c>
      <c r="AB2360" s="62">
        <f t="shared" ca="1" si="3039"/>
        <v>56359.900997726501</v>
      </c>
      <c r="AC2360" s="62">
        <f t="shared" ca="1" si="3039"/>
        <v>61629.525574344203</v>
      </c>
      <c r="AD2360" s="62">
        <f t="shared" ca="1" si="3039"/>
        <v>66717.193378743526</v>
      </c>
      <c r="AE2360" s="62">
        <f t="shared" ca="1" si="3039"/>
        <v>71621.388104489306</v>
      </c>
      <c r="AF2360" s="62">
        <f t="shared" ca="1" si="3039"/>
        <v>76340.580809259438</v>
      </c>
      <c r="AG2360" s="62">
        <f t="shared" ca="1" si="3039"/>
        <v>80873.229809545795</v>
      </c>
      <c r="AH2360" s="62">
        <f t="shared" ca="1" si="3039"/>
        <v>85217.780574477685</v>
      </c>
      <c r="AI2360" s="62">
        <f t="shared" ca="1" si="3039"/>
        <v>89372.665618760468</v>
      </c>
      <c r="AJ2360" s="62">
        <f t="shared" ca="1" si="3039"/>
        <v>93336.304394722087</v>
      </c>
      <c r="AK2360" s="62">
        <f t="shared" ca="1" si="3039"/>
        <v>97107.103183459854</v>
      </c>
      <c r="AL2360" s="62">
        <f t="shared" ca="1" si="3039"/>
        <v>100683.45498508024</v>
      </c>
      <c r="AM2360" s="62">
        <f t="shared" ca="1" si="3039"/>
        <v>104063.73940802393</v>
      </c>
      <c r="AN2360" s="62">
        <f t="shared" ca="1" si="3039"/>
        <v>107246.32255746862</v>
      </c>
      <c r="AO2360" s="62">
        <f t="shared" ca="1" si="3039"/>
        <v>110229.55692280183</v>
      </c>
      <c r="AP2360" s="62">
        <f t="shared" ca="1" si="3039"/>
        <v>113011.78126415594</v>
      </c>
      <c r="AQ2360" s="62">
        <f t="shared" ca="1" si="3039"/>
        <v>115591.32049799782</v>
      </c>
      <c r="AR2360" s="62">
        <f t="shared" ca="1" si="3039"/>
        <v>117966.48558176485</v>
      </c>
      <c r="AS2360" s="62">
        <f t="shared" ca="1" si="3039"/>
        <v>120135.57339753975</v>
      </c>
      <c r="AT2360" s="62">
        <f t="shared" ca="1" si="3039"/>
        <v>122096.8666347559</v>
      </c>
      <c r="AU2360" s="62">
        <f t="shared" ca="1" si="3039"/>
        <v>123848.63367192533</v>
      </c>
      <c r="AV2360" s="62">
        <f t="shared" ca="1" si="3039"/>
        <v>125389.12845738097</v>
      </c>
      <c r="AW2360" s="62">
        <f t="shared" ca="1" si="3039"/>
        <v>126716.59038902522</v>
      </c>
      <c r="AX2360" s="62">
        <f t="shared" ca="1" si="3039"/>
        <v>127829.2441930763</v>
      </c>
      <c r="AY2360" s="62">
        <f t="shared" ca="1" si="3039"/>
        <v>128725.29980180429</v>
      </c>
      <c r="AZ2360" s="62">
        <f t="shared" ref="AZ2360:CE2360" ca="1" si="3040">AY2365</f>
        <v>129402.95223024815</v>
      </c>
      <c r="BA2360" s="62">
        <f t="shared" ca="1" si="3040"/>
        <v>129860.38145190549</v>
      </c>
      <c r="BB2360" s="62">
        <f t="shared" ca="1" si="3040"/>
        <v>130095.75227338645</v>
      </c>
      <c r="BC2360" s="62">
        <f t="shared" ca="1" si="3040"/>
        <v>130107.21420802291</v>
      </c>
      <c r="BD2360" s="62">
        <f t="shared" ca="1" si="3040"/>
        <v>130118.77165878135</v>
      </c>
      <c r="BE2360" s="62">
        <f t="shared" ca="1" si="3040"/>
        <v>130130.42542162941</v>
      </c>
      <c r="BF2360" s="62">
        <f t="shared" ca="1" si="3040"/>
        <v>130142.17629916787</v>
      </c>
      <c r="BG2360" s="62">
        <f t="shared" ca="1" si="3040"/>
        <v>130153.70242881388</v>
      </c>
      <c r="BH2360" s="62">
        <f t="shared" ca="1" si="3040"/>
        <v>130165.32460954029</v>
      </c>
      <c r="BI2360" s="62">
        <f t="shared" ca="1" si="3040"/>
        <v>130177.04364177275</v>
      </c>
      <c r="BJ2360" s="62">
        <f t="shared" ca="1" si="3040"/>
        <v>130188.86033260716</v>
      </c>
      <c r="BK2360" s="62">
        <f t="shared" ca="1" si="3040"/>
        <v>130200.77549586519</v>
      </c>
      <c r="BL2360" s="62">
        <f t="shared" ca="1" si="3040"/>
        <v>130212.78995215037</v>
      </c>
      <c r="BM2360" s="62">
        <f t="shared" ca="1" si="3040"/>
        <v>130224.90452890458</v>
      </c>
      <c r="BN2360" s="62">
        <f t="shared" ca="1" si="3040"/>
        <v>130237.12006046508</v>
      </c>
      <c r="BO2360" s="62">
        <f t="shared" ca="1" si="3040"/>
        <v>130249.43738812189</v>
      </c>
      <c r="BP2360" s="62">
        <f t="shared" ca="1" si="3040"/>
        <v>130261.85736017588</v>
      </c>
      <c r="BQ2360" s="62">
        <f t="shared" ca="1" si="3040"/>
        <v>130274.38083199695</v>
      </c>
      <c r="BR2360" s="62">
        <f t="shared" ca="1" si="3040"/>
        <v>130287.00866608323</v>
      </c>
      <c r="BS2360" s="62">
        <f t="shared" ca="1" si="3040"/>
        <v>130299.74173212019</v>
      </c>
      <c r="BT2360" s="62">
        <f t="shared" ca="1" si="3040"/>
        <v>130312.58090704081</v>
      </c>
      <c r="BU2360" s="62">
        <f t="shared" ca="1" si="3040"/>
        <v>130325.52707508576</v>
      </c>
      <c r="BV2360" s="62">
        <f t="shared" ca="1" si="3040"/>
        <v>130338.58112786443</v>
      </c>
      <c r="BW2360" s="62">
        <f t="shared" ca="1" si="3040"/>
        <v>130351.74396441625</v>
      </c>
      <c r="BX2360" s="62">
        <f t="shared" ca="1" si="3040"/>
        <v>130365.01649127269</v>
      </c>
      <c r="BY2360" s="62">
        <f t="shared" ca="1" si="3040"/>
        <v>130378.39962251959</v>
      </c>
      <c r="BZ2360" s="62">
        <f t="shared" ca="1" si="3040"/>
        <v>130391.89427986021</v>
      </c>
      <c r="CA2360" s="62">
        <f t="shared" ca="1" si="3040"/>
        <v>130405.50139267865</v>
      </c>
      <c r="CB2360" s="62">
        <f t="shared" ca="1" si="3040"/>
        <v>130419.22189810393</v>
      </c>
      <c r="CC2360" s="62">
        <f t="shared" ca="1" si="3040"/>
        <v>130433.05674107444</v>
      </c>
      <c r="CD2360" s="62">
        <f t="shared" ca="1" si="3040"/>
        <v>130447.006874403</v>
      </c>
      <c r="CE2360" s="62">
        <f t="shared" ca="1" si="3040"/>
        <v>130461.07325884263</v>
      </c>
      <c r="CF2360" s="62">
        <f t="shared" ref="CF2360:CL2360" ca="1" si="3041">CE2365</f>
        <v>130475.25686315261</v>
      </c>
      <c r="CG2360" s="62">
        <f t="shared" ca="1" si="3041"/>
        <v>130489.55866416518</v>
      </c>
      <c r="CH2360" s="62">
        <f t="shared" ca="1" si="3041"/>
        <v>130503.97964685284</v>
      </c>
      <c r="CI2360" s="62">
        <f t="shared" ca="1" si="3041"/>
        <v>130518.52080439622</v>
      </c>
      <c r="CJ2360" s="62">
        <f t="shared" ca="1" si="3041"/>
        <v>130533.18313825248</v>
      </c>
      <c r="CK2360" s="62">
        <f t="shared" ca="1" si="3041"/>
        <v>130547.9676582242</v>
      </c>
      <c r="CL2360" s="62">
        <f t="shared" ca="1" si="3041"/>
        <v>130562.87538252902</v>
      </c>
    </row>
    <row r="2361" spans="2:90" x14ac:dyDescent="0.4">
      <c r="B2361" s="154" t="str">
        <f>"New borrowing - "&amp;SUBSTITUTE(B2353,":","")</f>
        <v>New borrowing - Simple amortizing debt</v>
      </c>
      <c r="C2361" t="s">
        <v>236</v>
      </c>
      <c r="D2361" t="s">
        <v>842</v>
      </c>
      <c r="E2361" t="str">
        <f t="shared" si="3038"/>
        <v>2361 DAMORT-S</v>
      </c>
      <c r="G2361" t="str">
        <f>E2361</f>
        <v>2361 DAMORT-S</v>
      </c>
      <c r="K2361" s="24">
        <f t="shared" ref="K2361:P2361" ca="1" si="3042">SUMIF($3:$3,K$2,2361:2361)</f>
        <v>84000</v>
      </c>
      <c r="L2361" s="24">
        <f t="shared" ca="1" si="3042"/>
        <v>84000</v>
      </c>
      <c r="M2361" s="24">
        <f t="shared" ca="1" si="3042"/>
        <v>84000</v>
      </c>
      <c r="N2361" s="24">
        <f t="shared" ca="1" si="3042"/>
        <v>84000</v>
      </c>
      <c r="O2361" s="24">
        <f t="shared" ca="1" si="3042"/>
        <v>84000</v>
      </c>
      <c r="P2361" s="24">
        <f t="shared" ca="1" si="3042"/>
        <v>84000</v>
      </c>
      <c r="R2361"/>
      <c r="S2361" s="143" cm="1">
        <f t="array" aca="1" ref="S2361" ca="1">+S2362*INDIRECT(S2347)</f>
        <v>7000</v>
      </c>
      <c r="T2361" s="143" cm="1">
        <f t="array" aca="1" ref="T2361" ca="1">+T2362*INDIRECT(T2347)</f>
        <v>7000</v>
      </c>
      <c r="U2361" s="143" cm="1">
        <f t="array" aca="1" ref="U2361" ca="1">+U2362*INDIRECT(U2347)</f>
        <v>7000</v>
      </c>
      <c r="V2361" s="143" cm="1">
        <f t="array" aca="1" ref="V2361" ca="1">+V2362*INDIRECT(V2347)</f>
        <v>7000</v>
      </c>
      <c r="W2361" s="143" cm="1">
        <f t="array" aca="1" ref="W2361" ca="1">+W2362*INDIRECT(W2347)</f>
        <v>7000</v>
      </c>
      <c r="X2361" s="143" cm="1">
        <f t="array" aca="1" ref="X2361" ca="1">+X2362*INDIRECT(X2347)</f>
        <v>7000</v>
      </c>
      <c r="Y2361" s="143" cm="1">
        <f t="array" aca="1" ref="Y2361" ca="1">+Y2362*INDIRECT(Y2347)</f>
        <v>7000</v>
      </c>
      <c r="Z2361" s="143" cm="1">
        <f t="array" aca="1" ref="Z2361" ca="1">+Z2362*INDIRECT(Z2347)</f>
        <v>7000</v>
      </c>
      <c r="AA2361" s="143" cm="1">
        <f t="array" aca="1" ref="AA2361" ca="1">+AA2362*INDIRECT(AA2347)</f>
        <v>7000</v>
      </c>
      <c r="AB2361" s="143" cm="1">
        <f t="array" aca="1" ref="AB2361" ca="1">+AB2362*INDIRECT(AB2347)</f>
        <v>7000</v>
      </c>
      <c r="AC2361" s="143" cm="1">
        <f t="array" aca="1" ref="AC2361" ca="1">+AC2362*INDIRECT(AC2347)</f>
        <v>7000</v>
      </c>
      <c r="AD2361" s="143" cm="1">
        <f t="array" aca="1" ref="AD2361" ca="1">+AD2362*INDIRECT(AD2347)</f>
        <v>7000</v>
      </c>
      <c r="AE2361" s="143" cm="1">
        <f t="array" aca="1" ref="AE2361" ca="1">+AE2362*INDIRECT(AE2347)</f>
        <v>7000</v>
      </c>
      <c r="AF2361" s="143" cm="1">
        <f t="array" aca="1" ref="AF2361" ca="1">+AF2362*INDIRECT(AF2347)</f>
        <v>7000</v>
      </c>
      <c r="AG2361" s="143" cm="1">
        <f t="array" aca="1" ref="AG2361" ca="1">+AG2362*INDIRECT(AG2347)</f>
        <v>7000</v>
      </c>
      <c r="AH2361" s="143" cm="1">
        <f t="array" aca="1" ref="AH2361" ca="1">+AH2362*INDIRECT(AH2347)</f>
        <v>7000</v>
      </c>
      <c r="AI2361" s="143" cm="1">
        <f t="array" aca="1" ref="AI2361" ca="1">+AI2362*INDIRECT(AI2347)</f>
        <v>7000</v>
      </c>
      <c r="AJ2361" s="143" cm="1">
        <f t="array" aca="1" ref="AJ2361" ca="1">+AJ2362*INDIRECT(AJ2347)</f>
        <v>7000</v>
      </c>
      <c r="AK2361" s="143" cm="1">
        <f t="array" aca="1" ref="AK2361" ca="1">+AK2362*INDIRECT(AK2347)</f>
        <v>7000</v>
      </c>
      <c r="AL2361" s="143" cm="1">
        <f t="array" aca="1" ref="AL2361" ca="1">+AL2362*INDIRECT(AL2347)</f>
        <v>7000</v>
      </c>
      <c r="AM2361" s="143" cm="1">
        <f t="array" aca="1" ref="AM2361" ca="1">+AM2362*INDIRECT(AM2347)</f>
        <v>7000</v>
      </c>
      <c r="AN2361" s="143" cm="1">
        <f t="array" aca="1" ref="AN2361" ca="1">+AN2362*INDIRECT(AN2347)</f>
        <v>7000</v>
      </c>
      <c r="AO2361" s="143" cm="1">
        <f t="array" aca="1" ref="AO2361" ca="1">+AO2362*INDIRECT(AO2347)</f>
        <v>7000</v>
      </c>
      <c r="AP2361" s="143" cm="1">
        <f t="array" aca="1" ref="AP2361" ca="1">+AP2362*INDIRECT(AP2347)</f>
        <v>7000</v>
      </c>
      <c r="AQ2361" s="143" cm="1">
        <f t="array" aca="1" ref="AQ2361" ca="1">+AQ2362*INDIRECT(AQ2347)</f>
        <v>7000</v>
      </c>
      <c r="AR2361" s="143" cm="1">
        <f t="array" aca="1" ref="AR2361" ca="1">+AR2362*INDIRECT(AR2347)</f>
        <v>7000</v>
      </c>
      <c r="AS2361" s="143" cm="1">
        <f t="array" aca="1" ref="AS2361" ca="1">+AS2362*INDIRECT(AS2347)</f>
        <v>7000</v>
      </c>
      <c r="AT2361" s="143" cm="1">
        <f t="array" aca="1" ref="AT2361" ca="1">+AT2362*INDIRECT(AT2347)</f>
        <v>7000</v>
      </c>
      <c r="AU2361" s="143" cm="1">
        <f t="array" aca="1" ref="AU2361" ca="1">+AU2362*INDIRECT(AU2347)</f>
        <v>7000</v>
      </c>
      <c r="AV2361" s="143" cm="1">
        <f t="array" aca="1" ref="AV2361" ca="1">+AV2362*INDIRECT(AV2347)</f>
        <v>7000</v>
      </c>
      <c r="AW2361" s="143" cm="1">
        <f t="array" aca="1" ref="AW2361" ca="1">+AW2362*INDIRECT(AW2347)</f>
        <v>7000</v>
      </c>
      <c r="AX2361" s="143" cm="1">
        <f t="array" aca="1" ref="AX2361" ca="1">+AX2362*INDIRECT(AX2347)</f>
        <v>7000</v>
      </c>
      <c r="AY2361" s="143" cm="1">
        <f t="array" aca="1" ref="AY2361" ca="1">+AY2362*INDIRECT(AY2347)</f>
        <v>7000</v>
      </c>
      <c r="AZ2361" s="143" cm="1">
        <f t="array" aca="1" ref="AZ2361" ca="1">+AZ2362*INDIRECT(AZ2347)</f>
        <v>7000</v>
      </c>
      <c r="BA2361" s="143" cm="1">
        <f t="array" aca="1" ref="BA2361" ca="1">+BA2362*INDIRECT(BA2347)</f>
        <v>7000</v>
      </c>
      <c r="BB2361" s="143" cm="1">
        <f t="array" aca="1" ref="BB2361" ca="1">+BB2362*INDIRECT(BB2347)</f>
        <v>7000</v>
      </c>
      <c r="BC2361" s="143" cm="1">
        <f t="array" aca="1" ref="BC2361" ca="1">+BC2362*INDIRECT(BC2347)</f>
        <v>7000</v>
      </c>
      <c r="BD2361" s="143" cm="1">
        <f t="array" aca="1" ref="BD2361" ca="1">+BD2362*INDIRECT(BD2347)</f>
        <v>7000</v>
      </c>
      <c r="BE2361" s="143" cm="1">
        <f t="array" aca="1" ref="BE2361" ca="1">+BE2362*INDIRECT(BE2347)</f>
        <v>7000</v>
      </c>
      <c r="BF2361" s="143" cm="1">
        <f t="array" aca="1" ref="BF2361" ca="1">+BF2362*INDIRECT(BF2347)</f>
        <v>7000</v>
      </c>
      <c r="BG2361" s="143" cm="1">
        <f t="array" aca="1" ref="BG2361" ca="1">+BG2362*INDIRECT(BG2347)</f>
        <v>7000</v>
      </c>
      <c r="BH2361" s="143" cm="1">
        <f t="array" aca="1" ref="BH2361" ca="1">+BH2362*INDIRECT(BH2347)</f>
        <v>7000</v>
      </c>
      <c r="BI2361" s="143" cm="1">
        <f t="array" aca="1" ref="BI2361" ca="1">+BI2362*INDIRECT(BI2347)</f>
        <v>7000</v>
      </c>
      <c r="BJ2361" s="143" cm="1">
        <f t="array" aca="1" ref="BJ2361" ca="1">+BJ2362*INDIRECT(BJ2347)</f>
        <v>7000</v>
      </c>
      <c r="BK2361" s="143" cm="1">
        <f t="array" aca="1" ref="BK2361" ca="1">+BK2362*INDIRECT(BK2347)</f>
        <v>7000</v>
      </c>
      <c r="BL2361" s="143" cm="1">
        <f t="array" aca="1" ref="BL2361" ca="1">+BL2362*INDIRECT(BL2347)</f>
        <v>7000</v>
      </c>
      <c r="BM2361" s="143" cm="1">
        <f t="array" aca="1" ref="BM2361" ca="1">+BM2362*INDIRECT(BM2347)</f>
        <v>7000</v>
      </c>
      <c r="BN2361" s="143" cm="1">
        <f t="array" aca="1" ref="BN2361" ca="1">+BN2362*INDIRECT(BN2347)</f>
        <v>7000</v>
      </c>
      <c r="BO2361" s="143" cm="1">
        <f t="array" aca="1" ref="BO2361" ca="1">+BO2362*INDIRECT(BO2347)</f>
        <v>7000</v>
      </c>
      <c r="BP2361" s="143" cm="1">
        <f t="array" aca="1" ref="BP2361" ca="1">+BP2362*INDIRECT(BP2347)</f>
        <v>7000</v>
      </c>
      <c r="BQ2361" s="143" cm="1">
        <f t="array" aca="1" ref="BQ2361" ca="1">+BQ2362*INDIRECT(BQ2347)</f>
        <v>7000</v>
      </c>
      <c r="BR2361" s="143" cm="1">
        <f t="array" aca="1" ref="BR2361" ca="1">+BR2362*INDIRECT(BR2347)</f>
        <v>7000</v>
      </c>
      <c r="BS2361" s="143" cm="1">
        <f t="array" aca="1" ref="BS2361" ca="1">+BS2362*INDIRECT(BS2347)</f>
        <v>7000</v>
      </c>
      <c r="BT2361" s="143" cm="1">
        <f t="array" aca="1" ref="BT2361" ca="1">+BT2362*INDIRECT(BT2347)</f>
        <v>7000</v>
      </c>
      <c r="BU2361" s="143" cm="1">
        <f t="array" aca="1" ref="BU2361" ca="1">+BU2362*INDIRECT(BU2347)</f>
        <v>7000</v>
      </c>
      <c r="BV2361" s="143" cm="1">
        <f t="array" aca="1" ref="BV2361" ca="1">+BV2362*INDIRECT(BV2347)</f>
        <v>7000</v>
      </c>
      <c r="BW2361" s="143" cm="1">
        <f t="array" aca="1" ref="BW2361" ca="1">+BW2362*INDIRECT(BW2347)</f>
        <v>7000</v>
      </c>
      <c r="BX2361" s="143" cm="1">
        <f t="array" aca="1" ref="BX2361" ca="1">+BX2362*INDIRECT(BX2347)</f>
        <v>7000</v>
      </c>
      <c r="BY2361" s="143" cm="1">
        <f t="array" aca="1" ref="BY2361" ca="1">+BY2362*INDIRECT(BY2347)</f>
        <v>7000</v>
      </c>
      <c r="BZ2361" s="143" cm="1">
        <f t="array" aca="1" ref="BZ2361" ca="1">+BZ2362*INDIRECT(BZ2347)</f>
        <v>7000</v>
      </c>
      <c r="CA2361" s="143" cm="1">
        <f t="array" aca="1" ref="CA2361" ca="1">+CA2362*INDIRECT(CA2347)</f>
        <v>7000</v>
      </c>
      <c r="CB2361" s="143" cm="1">
        <f t="array" aca="1" ref="CB2361" ca="1">+CB2362*INDIRECT(CB2347)</f>
        <v>7000</v>
      </c>
      <c r="CC2361" s="143" cm="1">
        <f t="array" aca="1" ref="CC2361" ca="1">+CC2362*INDIRECT(CC2347)</f>
        <v>7000</v>
      </c>
      <c r="CD2361" s="143" cm="1">
        <f t="array" aca="1" ref="CD2361" ca="1">+CD2362*INDIRECT(CD2347)</f>
        <v>7000</v>
      </c>
      <c r="CE2361" s="143" cm="1">
        <f t="array" aca="1" ref="CE2361" ca="1">+CE2362*INDIRECT(CE2347)</f>
        <v>7000</v>
      </c>
      <c r="CF2361" s="143" cm="1">
        <f t="array" aca="1" ref="CF2361" ca="1">+CF2362*INDIRECT(CF2347)</f>
        <v>7000</v>
      </c>
      <c r="CG2361" s="143" cm="1">
        <f t="array" aca="1" ref="CG2361" ca="1">+CG2362*INDIRECT(CG2347)</f>
        <v>7000</v>
      </c>
      <c r="CH2361" s="143" cm="1">
        <f t="array" aca="1" ref="CH2361" ca="1">+CH2362*INDIRECT(CH2347)</f>
        <v>7000</v>
      </c>
      <c r="CI2361" s="143" cm="1">
        <f t="array" aca="1" ref="CI2361" ca="1">+CI2362*INDIRECT(CI2347)</f>
        <v>7000</v>
      </c>
      <c r="CJ2361" s="143" cm="1">
        <f t="array" aca="1" ref="CJ2361" ca="1">+CJ2362*INDIRECT(CJ2347)</f>
        <v>7000</v>
      </c>
      <c r="CK2361" s="143" cm="1">
        <f t="array" aca="1" ref="CK2361" ca="1">+CK2362*INDIRECT(CK2347)</f>
        <v>7000</v>
      </c>
      <c r="CL2361" s="143" cm="1">
        <f t="array" aca="1" ref="CL2361" ca="1">+CL2362*INDIRECT(CL2347)</f>
        <v>7000</v>
      </c>
    </row>
    <row r="2362" spans="2:90" x14ac:dyDescent="0.4">
      <c r="B2362" s="141" t="str">
        <f>"% of "&amp;B2345&amp;" - new borrowing"</f>
        <v>% of (Primary label) - new borrowing</v>
      </c>
      <c r="D2362" t="s">
        <v>842</v>
      </c>
      <c r="K2362" s="16">
        <v>0.7</v>
      </c>
      <c r="L2362" s="16">
        <v>0.7</v>
      </c>
      <c r="M2362" s="16">
        <v>0.7</v>
      </c>
      <c r="N2362" s="16">
        <v>0.7</v>
      </c>
      <c r="O2362" s="16">
        <v>0.7</v>
      </c>
      <c r="P2362" s="16">
        <v>0.7</v>
      </c>
      <c r="R2362"/>
      <c r="S2362" s="146" cm="1">
        <f t="array" ref="S2362">IFERROR(INDEX($K:$Q,ROW(),MATCH(S$3,$K$2:$Q$2,0)),0)</f>
        <v>0.7</v>
      </c>
      <c r="T2362" s="146" cm="1">
        <f t="array" ref="T2362">IFERROR(INDEX($K:$Q,ROW(),MATCH(T$3,$K$2:$Q$2,0)),0)</f>
        <v>0.7</v>
      </c>
      <c r="U2362" s="146" cm="1">
        <f t="array" ref="U2362">IFERROR(INDEX($K:$Q,ROW(),MATCH(U$3,$K$2:$Q$2,0)),0)</f>
        <v>0.7</v>
      </c>
      <c r="V2362" s="146" cm="1">
        <f t="array" ref="V2362">IFERROR(INDEX($K:$Q,ROW(),MATCH(V$3,$K$2:$Q$2,0)),0)</f>
        <v>0.7</v>
      </c>
      <c r="W2362" s="146" cm="1">
        <f t="array" ref="W2362">IFERROR(INDEX($K:$Q,ROW(),MATCH(W$3,$K$2:$Q$2,0)),0)</f>
        <v>0.7</v>
      </c>
      <c r="X2362" s="146" cm="1">
        <f t="array" ref="X2362">IFERROR(INDEX($K:$Q,ROW(),MATCH(X$3,$K$2:$Q$2,0)),0)</f>
        <v>0.7</v>
      </c>
      <c r="Y2362" s="146" cm="1">
        <f t="array" ref="Y2362">IFERROR(INDEX($K:$Q,ROW(),MATCH(Y$3,$K$2:$Q$2,0)),0)</f>
        <v>0.7</v>
      </c>
      <c r="Z2362" s="146" cm="1">
        <f t="array" ref="Z2362">IFERROR(INDEX($K:$Q,ROW(),MATCH(Z$3,$K$2:$Q$2,0)),0)</f>
        <v>0.7</v>
      </c>
      <c r="AA2362" s="146" cm="1">
        <f t="array" ref="AA2362">IFERROR(INDEX($K:$Q,ROW(),MATCH(AA$3,$K$2:$Q$2,0)),0)</f>
        <v>0.7</v>
      </c>
      <c r="AB2362" s="146" cm="1">
        <f t="array" ref="AB2362">IFERROR(INDEX($K:$Q,ROW(),MATCH(AB$3,$K$2:$Q$2,0)),0)</f>
        <v>0.7</v>
      </c>
      <c r="AC2362" s="146" cm="1">
        <f t="array" ref="AC2362">IFERROR(INDEX($K:$Q,ROW(),MATCH(AC$3,$K$2:$Q$2,0)),0)</f>
        <v>0.7</v>
      </c>
      <c r="AD2362" s="146" cm="1">
        <f t="array" ref="AD2362">IFERROR(INDEX($K:$Q,ROW(),MATCH(AD$3,$K$2:$Q$2,0)),0)</f>
        <v>0.7</v>
      </c>
      <c r="AE2362" s="146" cm="1">
        <f t="array" ref="AE2362">IFERROR(INDEX($K:$Q,ROW(),MATCH(AE$3,$K$2:$Q$2,0)),0)</f>
        <v>0.7</v>
      </c>
      <c r="AF2362" s="146" cm="1">
        <f t="array" ref="AF2362">IFERROR(INDEX($K:$Q,ROW(),MATCH(AF$3,$K$2:$Q$2,0)),0)</f>
        <v>0.7</v>
      </c>
      <c r="AG2362" s="146" cm="1">
        <f t="array" ref="AG2362">IFERROR(INDEX($K:$Q,ROW(),MATCH(AG$3,$K$2:$Q$2,0)),0)</f>
        <v>0.7</v>
      </c>
      <c r="AH2362" s="146" cm="1">
        <f t="array" ref="AH2362">IFERROR(INDEX($K:$Q,ROW(),MATCH(AH$3,$K$2:$Q$2,0)),0)</f>
        <v>0.7</v>
      </c>
      <c r="AI2362" s="146" cm="1">
        <f t="array" ref="AI2362">IFERROR(INDEX($K:$Q,ROW(),MATCH(AI$3,$K$2:$Q$2,0)),0)</f>
        <v>0.7</v>
      </c>
      <c r="AJ2362" s="146" cm="1">
        <f t="array" ref="AJ2362">IFERROR(INDEX($K:$Q,ROW(),MATCH(AJ$3,$K$2:$Q$2,0)),0)</f>
        <v>0.7</v>
      </c>
      <c r="AK2362" s="146" cm="1">
        <f t="array" ref="AK2362">IFERROR(INDEX($K:$Q,ROW(),MATCH(AK$3,$K$2:$Q$2,0)),0)</f>
        <v>0.7</v>
      </c>
      <c r="AL2362" s="146" cm="1">
        <f t="array" ref="AL2362">IFERROR(INDEX($K:$Q,ROW(),MATCH(AL$3,$K$2:$Q$2,0)),0)</f>
        <v>0.7</v>
      </c>
      <c r="AM2362" s="146" cm="1">
        <f t="array" ref="AM2362">IFERROR(INDEX($K:$Q,ROW(),MATCH(AM$3,$K$2:$Q$2,0)),0)</f>
        <v>0.7</v>
      </c>
      <c r="AN2362" s="146" cm="1">
        <f t="array" ref="AN2362">IFERROR(INDEX($K:$Q,ROW(),MATCH(AN$3,$K$2:$Q$2,0)),0)</f>
        <v>0.7</v>
      </c>
      <c r="AO2362" s="146" cm="1">
        <f t="array" ref="AO2362">IFERROR(INDEX($K:$Q,ROW(),MATCH(AO$3,$K$2:$Q$2,0)),0)</f>
        <v>0.7</v>
      </c>
      <c r="AP2362" s="146" cm="1">
        <f t="array" ref="AP2362">IFERROR(INDEX($K:$Q,ROW(),MATCH(AP$3,$K$2:$Q$2,0)),0)</f>
        <v>0.7</v>
      </c>
      <c r="AQ2362" s="146" cm="1">
        <f t="array" ref="AQ2362">IFERROR(INDEX($K:$Q,ROW(),MATCH(AQ$3,$K$2:$Q$2,0)),0)</f>
        <v>0.7</v>
      </c>
      <c r="AR2362" s="146" cm="1">
        <f t="array" ref="AR2362">IFERROR(INDEX($K:$Q,ROW(),MATCH(AR$3,$K$2:$Q$2,0)),0)</f>
        <v>0.7</v>
      </c>
      <c r="AS2362" s="146" cm="1">
        <f t="array" ref="AS2362">IFERROR(INDEX($K:$Q,ROW(),MATCH(AS$3,$K$2:$Q$2,0)),0)</f>
        <v>0.7</v>
      </c>
      <c r="AT2362" s="146" cm="1">
        <f t="array" ref="AT2362">IFERROR(INDEX($K:$Q,ROW(),MATCH(AT$3,$K$2:$Q$2,0)),0)</f>
        <v>0.7</v>
      </c>
      <c r="AU2362" s="146" cm="1">
        <f t="array" ref="AU2362">IFERROR(INDEX($K:$Q,ROW(),MATCH(AU$3,$K$2:$Q$2,0)),0)</f>
        <v>0.7</v>
      </c>
      <c r="AV2362" s="146" cm="1">
        <f t="array" ref="AV2362">IFERROR(INDEX($K:$Q,ROW(),MATCH(AV$3,$K$2:$Q$2,0)),0)</f>
        <v>0.7</v>
      </c>
      <c r="AW2362" s="146" cm="1">
        <f t="array" ref="AW2362">IFERROR(INDEX($K:$Q,ROW(),MATCH(AW$3,$K$2:$Q$2,0)),0)</f>
        <v>0.7</v>
      </c>
      <c r="AX2362" s="146" cm="1">
        <f t="array" ref="AX2362">IFERROR(INDEX($K:$Q,ROW(),MATCH(AX$3,$K$2:$Q$2,0)),0)</f>
        <v>0.7</v>
      </c>
      <c r="AY2362" s="146" cm="1">
        <f t="array" ref="AY2362">IFERROR(INDEX($K:$Q,ROW(),MATCH(AY$3,$K$2:$Q$2,0)),0)</f>
        <v>0.7</v>
      </c>
      <c r="AZ2362" s="146" cm="1">
        <f t="array" ref="AZ2362">IFERROR(INDEX($K:$Q,ROW(),MATCH(AZ$3,$K$2:$Q$2,0)),0)</f>
        <v>0.7</v>
      </c>
      <c r="BA2362" s="146" cm="1">
        <f t="array" ref="BA2362">IFERROR(INDEX($K:$Q,ROW(),MATCH(BA$3,$K$2:$Q$2,0)),0)</f>
        <v>0.7</v>
      </c>
      <c r="BB2362" s="146" cm="1">
        <f t="array" ref="BB2362">IFERROR(INDEX($K:$Q,ROW(),MATCH(BB$3,$K$2:$Q$2,0)),0)</f>
        <v>0.7</v>
      </c>
      <c r="BC2362" s="146" cm="1">
        <f t="array" ref="BC2362">IFERROR(INDEX($K:$Q,ROW(),MATCH(BC$3,$K$2:$Q$2,0)),0)</f>
        <v>0.7</v>
      </c>
      <c r="BD2362" s="146" cm="1">
        <f t="array" ref="BD2362">IFERROR(INDEX($K:$Q,ROW(),MATCH(BD$3,$K$2:$Q$2,0)),0)</f>
        <v>0.7</v>
      </c>
      <c r="BE2362" s="146" cm="1">
        <f t="array" ref="BE2362">IFERROR(INDEX($K:$Q,ROW(),MATCH(BE$3,$K$2:$Q$2,0)),0)</f>
        <v>0.7</v>
      </c>
      <c r="BF2362" s="146" cm="1">
        <f t="array" ref="BF2362">IFERROR(INDEX($K:$Q,ROW(),MATCH(BF$3,$K$2:$Q$2,0)),0)</f>
        <v>0.7</v>
      </c>
      <c r="BG2362" s="146" cm="1">
        <f t="array" ref="BG2362">IFERROR(INDEX($K:$Q,ROW(),MATCH(BG$3,$K$2:$Q$2,0)),0)</f>
        <v>0.7</v>
      </c>
      <c r="BH2362" s="146" cm="1">
        <f t="array" ref="BH2362">IFERROR(INDEX($K:$Q,ROW(),MATCH(BH$3,$K$2:$Q$2,0)),0)</f>
        <v>0.7</v>
      </c>
      <c r="BI2362" s="146" cm="1">
        <f t="array" ref="BI2362">IFERROR(INDEX($K:$Q,ROW(),MATCH(BI$3,$K$2:$Q$2,0)),0)</f>
        <v>0.7</v>
      </c>
      <c r="BJ2362" s="146" cm="1">
        <f t="array" ref="BJ2362">IFERROR(INDEX($K:$Q,ROW(),MATCH(BJ$3,$K$2:$Q$2,0)),0)</f>
        <v>0.7</v>
      </c>
      <c r="BK2362" s="146" cm="1">
        <f t="array" ref="BK2362">IFERROR(INDEX($K:$Q,ROW(),MATCH(BK$3,$K$2:$Q$2,0)),0)</f>
        <v>0.7</v>
      </c>
      <c r="BL2362" s="146" cm="1">
        <f t="array" ref="BL2362">IFERROR(INDEX($K:$Q,ROW(),MATCH(BL$3,$K$2:$Q$2,0)),0)</f>
        <v>0.7</v>
      </c>
      <c r="BM2362" s="146" cm="1">
        <f t="array" ref="BM2362">IFERROR(INDEX($K:$Q,ROW(),MATCH(BM$3,$K$2:$Q$2,0)),0)</f>
        <v>0.7</v>
      </c>
      <c r="BN2362" s="146" cm="1">
        <f t="array" ref="BN2362">IFERROR(INDEX($K:$Q,ROW(),MATCH(BN$3,$K$2:$Q$2,0)),0)</f>
        <v>0.7</v>
      </c>
      <c r="BO2362" s="146" cm="1">
        <f t="array" ref="BO2362">IFERROR(INDEX($K:$Q,ROW(),MATCH(BO$3,$K$2:$Q$2,0)),0)</f>
        <v>0.7</v>
      </c>
      <c r="BP2362" s="146" cm="1">
        <f t="array" ref="BP2362">IFERROR(INDEX($K:$Q,ROW(),MATCH(BP$3,$K$2:$Q$2,0)),0)</f>
        <v>0.7</v>
      </c>
      <c r="BQ2362" s="146" cm="1">
        <f t="array" ref="BQ2362">IFERROR(INDEX($K:$Q,ROW(),MATCH(BQ$3,$K$2:$Q$2,0)),0)</f>
        <v>0.7</v>
      </c>
      <c r="BR2362" s="146" cm="1">
        <f t="array" ref="BR2362">IFERROR(INDEX($K:$Q,ROW(),MATCH(BR$3,$K$2:$Q$2,0)),0)</f>
        <v>0.7</v>
      </c>
      <c r="BS2362" s="146" cm="1">
        <f t="array" ref="BS2362">IFERROR(INDEX($K:$Q,ROW(),MATCH(BS$3,$K$2:$Q$2,0)),0)</f>
        <v>0.7</v>
      </c>
      <c r="BT2362" s="146" cm="1">
        <f t="array" ref="BT2362">IFERROR(INDEX($K:$Q,ROW(),MATCH(BT$3,$K$2:$Q$2,0)),0)</f>
        <v>0.7</v>
      </c>
      <c r="BU2362" s="146" cm="1">
        <f t="array" ref="BU2362">IFERROR(INDEX($K:$Q,ROW(),MATCH(BU$3,$K$2:$Q$2,0)),0)</f>
        <v>0.7</v>
      </c>
      <c r="BV2362" s="146" cm="1">
        <f t="array" ref="BV2362">IFERROR(INDEX($K:$Q,ROW(),MATCH(BV$3,$K$2:$Q$2,0)),0)</f>
        <v>0.7</v>
      </c>
      <c r="BW2362" s="146" cm="1">
        <f t="array" ref="BW2362">IFERROR(INDEX($K:$Q,ROW(),MATCH(BW$3,$K$2:$Q$2,0)),0)</f>
        <v>0.7</v>
      </c>
      <c r="BX2362" s="146" cm="1">
        <f t="array" ref="BX2362">IFERROR(INDEX($K:$Q,ROW(),MATCH(BX$3,$K$2:$Q$2,0)),0)</f>
        <v>0.7</v>
      </c>
      <c r="BY2362" s="146" cm="1">
        <f t="array" ref="BY2362">IFERROR(INDEX($K:$Q,ROW(),MATCH(BY$3,$K$2:$Q$2,0)),0)</f>
        <v>0.7</v>
      </c>
      <c r="BZ2362" s="146" cm="1">
        <f t="array" ref="BZ2362">IFERROR(INDEX($K:$Q,ROW(),MATCH(BZ$3,$K$2:$Q$2,0)),0)</f>
        <v>0.7</v>
      </c>
      <c r="CA2362" s="146" cm="1">
        <f t="array" ref="CA2362">IFERROR(INDEX($K:$Q,ROW(),MATCH(CA$3,$K$2:$Q$2,0)),0)</f>
        <v>0.7</v>
      </c>
      <c r="CB2362" s="146" cm="1">
        <f t="array" ref="CB2362">IFERROR(INDEX($K:$Q,ROW(),MATCH(CB$3,$K$2:$Q$2,0)),0)</f>
        <v>0.7</v>
      </c>
      <c r="CC2362" s="146" cm="1">
        <f t="array" ref="CC2362">IFERROR(INDEX($K:$Q,ROW(),MATCH(CC$3,$K$2:$Q$2,0)),0)</f>
        <v>0.7</v>
      </c>
      <c r="CD2362" s="146" cm="1">
        <f t="array" ref="CD2362">IFERROR(INDEX($K:$Q,ROW(),MATCH(CD$3,$K$2:$Q$2,0)),0)</f>
        <v>0.7</v>
      </c>
      <c r="CE2362" s="146" cm="1">
        <f t="array" ref="CE2362">IFERROR(INDEX($K:$Q,ROW(),MATCH(CE$3,$K$2:$Q$2,0)),0)</f>
        <v>0.7</v>
      </c>
      <c r="CF2362" s="146" cm="1">
        <f t="array" ref="CF2362">IFERROR(INDEX($K:$Q,ROW(),MATCH(CF$3,$K$2:$Q$2,0)),0)</f>
        <v>0.7</v>
      </c>
      <c r="CG2362" s="146" cm="1">
        <f t="array" ref="CG2362">IFERROR(INDEX($K:$Q,ROW(),MATCH(CG$3,$K$2:$Q$2,0)),0)</f>
        <v>0.7</v>
      </c>
      <c r="CH2362" s="146" cm="1">
        <f t="array" ref="CH2362">IFERROR(INDEX($K:$Q,ROW(),MATCH(CH$3,$K$2:$Q$2,0)),0)</f>
        <v>0.7</v>
      </c>
      <c r="CI2362" s="146" cm="1">
        <f t="array" ref="CI2362">IFERROR(INDEX($K:$Q,ROW(),MATCH(CI$3,$K$2:$Q$2,0)),0)</f>
        <v>0.7</v>
      </c>
      <c r="CJ2362" s="146" cm="1">
        <f t="array" ref="CJ2362">IFERROR(INDEX($K:$Q,ROW(),MATCH(CJ$3,$K$2:$Q$2,0)),0)</f>
        <v>0.7</v>
      </c>
      <c r="CK2362" s="146" cm="1">
        <f t="array" ref="CK2362">IFERROR(INDEX($K:$Q,ROW(),MATCH(CK$3,$K$2:$Q$2,0)),0)</f>
        <v>0.7</v>
      </c>
      <c r="CL2362" s="146" cm="1">
        <f t="array" ref="CL2362">IFERROR(INDEX($K:$Q,ROW(),MATCH(CL$3,$K$2:$Q$2,0)),0)</f>
        <v>0.7</v>
      </c>
    </row>
    <row r="2363" spans="2:90" x14ac:dyDescent="0.4">
      <c r="B2363" s="154" t="str">
        <f>"Prepayment - "&amp;SUBSTITUTE(B2353,":","")</f>
        <v>Prepayment - Simple amortizing debt</v>
      </c>
      <c r="C2363" t="s">
        <v>236</v>
      </c>
      <c r="D2363" t="s">
        <v>842</v>
      </c>
      <c r="E2363" t="str">
        <f t="shared" si="3038"/>
        <v>2363 DAMORT-S</v>
      </c>
      <c r="G2363" t="str">
        <f>E2363</f>
        <v>2363 DAMORT-S</v>
      </c>
      <c r="K2363" s="24">
        <f t="shared" ref="K2363:P2364" si="3043">SUMIF($3:$3,K$2,2363:2363)</f>
        <v>-10</v>
      </c>
      <c r="L2363" s="24">
        <f t="shared" si="3043"/>
        <v>0</v>
      </c>
      <c r="M2363" s="24">
        <f t="shared" si="3043"/>
        <v>0</v>
      </c>
      <c r="N2363" s="24">
        <f t="shared" si="3043"/>
        <v>0</v>
      </c>
      <c r="O2363" s="24">
        <f t="shared" si="3043"/>
        <v>0</v>
      </c>
      <c r="P2363" s="24">
        <f t="shared" si="3043"/>
        <v>0</v>
      </c>
      <c r="R2363"/>
      <c r="S2363" s="129">
        <v>0</v>
      </c>
      <c r="T2363" s="129">
        <v>0</v>
      </c>
      <c r="U2363" s="129">
        <v>0</v>
      </c>
      <c r="V2363" s="74">
        <v>-10</v>
      </c>
      <c r="W2363" s="74">
        <v>0</v>
      </c>
      <c r="X2363" s="74">
        <v>0</v>
      </c>
      <c r="Y2363" s="74">
        <v>0</v>
      </c>
      <c r="Z2363" s="74">
        <v>0</v>
      </c>
      <c r="AA2363" s="74">
        <v>0</v>
      </c>
      <c r="AB2363" s="74">
        <v>0</v>
      </c>
      <c r="AC2363" s="74">
        <v>0</v>
      </c>
      <c r="AD2363" s="74">
        <v>0</v>
      </c>
      <c r="AE2363" s="74">
        <v>0</v>
      </c>
      <c r="AF2363" s="74">
        <v>0</v>
      </c>
      <c r="AG2363" s="74">
        <v>0</v>
      </c>
      <c r="AH2363" s="74">
        <v>0</v>
      </c>
      <c r="AI2363" s="74">
        <v>0</v>
      </c>
      <c r="AJ2363" s="74">
        <v>0</v>
      </c>
      <c r="AK2363" s="74">
        <v>0</v>
      </c>
      <c r="AL2363" s="74">
        <v>0</v>
      </c>
      <c r="AM2363" s="74">
        <v>0</v>
      </c>
      <c r="AN2363" s="74">
        <v>0</v>
      </c>
      <c r="AO2363" s="74">
        <v>0</v>
      </c>
      <c r="AP2363" s="74">
        <v>0</v>
      </c>
      <c r="AQ2363" s="74">
        <v>0</v>
      </c>
      <c r="AR2363" s="74">
        <v>0</v>
      </c>
      <c r="AS2363" s="74">
        <v>0</v>
      </c>
      <c r="AT2363" s="74">
        <v>0</v>
      </c>
      <c r="AU2363" s="74">
        <v>0</v>
      </c>
      <c r="AV2363" s="74">
        <v>0</v>
      </c>
      <c r="AW2363" s="74">
        <v>0</v>
      </c>
      <c r="AX2363" s="74">
        <v>0</v>
      </c>
      <c r="AY2363" s="74">
        <v>0</v>
      </c>
      <c r="AZ2363" s="74">
        <v>0</v>
      </c>
      <c r="BA2363" s="74">
        <v>0</v>
      </c>
      <c r="BB2363" s="74">
        <v>0</v>
      </c>
      <c r="BC2363" s="74">
        <v>0</v>
      </c>
      <c r="BD2363" s="74">
        <v>0</v>
      </c>
      <c r="BE2363" s="74">
        <v>0</v>
      </c>
      <c r="BF2363" s="74">
        <v>0</v>
      </c>
      <c r="BG2363" s="74">
        <v>0</v>
      </c>
      <c r="BH2363" s="74">
        <v>0</v>
      </c>
      <c r="BI2363" s="74">
        <v>0</v>
      </c>
      <c r="BJ2363" s="74">
        <v>0</v>
      </c>
      <c r="BK2363" s="74">
        <v>0</v>
      </c>
      <c r="BL2363" s="74">
        <v>0</v>
      </c>
      <c r="BM2363" s="74">
        <v>0</v>
      </c>
      <c r="BN2363" s="74">
        <v>0</v>
      </c>
      <c r="BO2363" s="74">
        <v>0</v>
      </c>
      <c r="BP2363" s="74">
        <v>0</v>
      </c>
      <c r="BQ2363" s="74">
        <v>0</v>
      </c>
      <c r="BR2363" s="74">
        <v>0</v>
      </c>
      <c r="BS2363" s="74">
        <v>0</v>
      </c>
      <c r="BT2363" s="74">
        <v>0</v>
      </c>
      <c r="BU2363" s="74">
        <v>0</v>
      </c>
      <c r="BV2363" s="74">
        <v>0</v>
      </c>
      <c r="BW2363" s="74">
        <v>0</v>
      </c>
      <c r="BX2363" s="74">
        <v>0</v>
      </c>
      <c r="BY2363" s="74">
        <v>0</v>
      </c>
      <c r="BZ2363" s="74">
        <v>0</v>
      </c>
      <c r="CA2363" s="74">
        <v>0</v>
      </c>
      <c r="CB2363" s="74">
        <v>0</v>
      </c>
      <c r="CC2363" s="74">
        <v>0</v>
      </c>
      <c r="CD2363" s="74">
        <v>0</v>
      </c>
      <c r="CE2363" s="74">
        <v>0</v>
      </c>
      <c r="CF2363" s="74">
        <v>0</v>
      </c>
      <c r="CG2363" s="74">
        <v>0</v>
      </c>
      <c r="CH2363" s="74">
        <v>0</v>
      </c>
      <c r="CI2363" s="74">
        <v>0</v>
      </c>
      <c r="CJ2363" s="74">
        <v>0</v>
      </c>
      <c r="CK2363" s="74">
        <v>0</v>
      </c>
      <c r="CL2363" s="74">
        <v>0</v>
      </c>
    </row>
    <row r="2364" spans="2:90" x14ac:dyDescent="0.4">
      <c r="B2364" s="154" t="str">
        <f>"Principal payments - "&amp;SUBSTITUTE(B2353,":","")</f>
        <v>Principal payments - Simple amortizing debt</v>
      </c>
      <c r="C2364" t="s">
        <v>236</v>
      </c>
      <c r="D2364" t="s">
        <v>842</v>
      </c>
      <c r="E2364" t="str">
        <f t="shared" si="3038"/>
        <v>2364 DAMORT-S</v>
      </c>
      <c r="K2364" s="134">
        <f t="shared" ca="1" si="3043"/>
        <v>-13368.61189551069</v>
      </c>
      <c r="L2364" s="134">
        <f t="shared" ca="1" si="3043"/>
        <v>-40030.067606491473</v>
      </c>
      <c r="M2364" s="134">
        <f t="shared" ca="1" si="3043"/>
        <v>-69484.106289974938</v>
      </c>
      <c r="N2364" s="134">
        <f t="shared" ca="1" si="3043"/>
        <v>-83857.776819901046</v>
      </c>
      <c r="O2364" s="134">
        <f t="shared" ca="1" si="3043"/>
        <v>-83843.935995443215</v>
      </c>
      <c r="P2364" s="134">
        <f t="shared" ca="1" si="3043"/>
        <v>-83827.594054808898</v>
      </c>
      <c r="R2364"/>
      <c r="S2364" s="62">
        <f t="shared" ref="S2364" ca="1" si="3044">S2371-S2367</f>
        <v>-159.19781035686242</v>
      </c>
      <c r="T2364" s="62">
        <f t="shared" ref="T2364:AX2364" ca="1" si="3045">T2371-T2367</f>
        <v>-328.06143580003197</v>
      </c>
      <c r="U2364" s="62">
        <f t="shared" ca="1" si="3045"/>
        <v>-498.3322581218946</v>
      </c>
      <c r="V2364" s="62">
        <f t="shared" ca="1" si="3045"/>
        <v>-669.78266542450115</v>
      </c>
      <c r="W2364" s="62">
        <f t="shared" ca="1" si="3045"/>
        <v>-842.90116465990104</v>
      </c>
      <c r="X2364" s="62">
        <f t="shared" ca="1" si="3045"/>
        <v>-1017.4623180555959</v>
      </c>
      <c r="Y2364" s="62">
        <f t="shared" ca="1" si="3045"/>
        <v>-1193.4781477295883</v>
      </c>
      <c r="Z2364" s="62">
        <f t="shared" ca="1" si="3045"/>
        <v>-1370.9607759841972</v>
      </c>
      <c r="AA2364" s="62">
        <f t="shared" ca="1" si="3045"/>
        <v>-1549.9224261409277</v>
      </c>
      <c r="AB2364" s="62">
        <f t="shared" ca="1" si="3045"/>
        <v>-1730.3754233822979</v>
      </c>
      <c r="AC2364" s="62">
        <f t="shared" ca="1" si="3045"/>
        <v>-1912.3321956006791</v>
      </c>
      <c r="AD2364" s="62">
        <f t="shared" ca="1" si="3045"/>
        <v>-2095.8052742542141</v>
      </c>
      <c r="AE2364" s="62">
        <f t="shared" ca="1" si="3045"/>
        <v>-2280.8072952298612</v>
      </c>
      <c r="AF2364" s="62">
        <f t="shared" ca="1" si="3045"/>
        <v>-2467.3509997136393</v>
      </c>
      <c r="AG2364" s="62">
        <f t="shared" ca="1" si="3045"/>
        <v>-2655.4492350681153</v>
      </c>
      <c r="AH2364" s="62">
        <f t="shared" ca="1" si="3045"/>
        <v>-2845.1149557172116</v>
      </c>
      <c r="AI2364" s="62">
        <f t="shared" ca="1" si="3045"/>
        <v>-3036.3612240383841</v>
      </c>
      <c r="AJ2364" s="62">
        <f t="shared" ca="1" si="3045"/>
        <v>-3229.2012112622328</v>
      </c>
      <c r="AK2364" s="62">
        <f t="shared" ca="1" si="3045"/>
        <v>-3423.6481983796139</v>
      </c>
      <c r="AL2364" s="62">
        <f t="shared" ca="1" si="3045"/>
        <v>-3619.7155770563063</v>
      </c>
      <c r="AM2364" s="62">
        <f t="shared" ca="1" si="3045"/>
        <v>-3817.4168505553048</v>
      </c>
      <c r="AN2364" s="62">
        <f t="shared" ca="1" si="3045"/>
        <v>-4016.7656346667945</v>
      </c>
      <c r="AO2364" s="62">
        <f t="shared" ca="1" si="3045"/>
        <v>-4217.77565864588</v>
      </c>
      <c r="AP2364" s="62">
        <f t="shared" ca="1" si="3045"/>
        <v>-4420.4607661581249</v>
      </c>
      <c r="AQ2364" s="62">
        <f t="shared" ca="1" si="3045"/>
        <v>-4624.8349162329714</v>
      </c>
      <c r="AR2364" s="62">
        <f t="shared" ca="1" si="3045"/>
        <v>-4830.9121842251088</v>
      </c>
      <c r="AS2364" s="62">
        <f t="shared" ca="1" si="3045"/>
        <v>-5038.7067627838469</v>
      </c>
      <c r="AT2364" s="62">
        <f t="shared" ca="1" si="3045"/>
        <v>-5248.2329628305743</v>
      </c>
      <c r="AU2364" s="62">
        <f t="shared" ca="1" si="3045"/>
        <v>-5459.5052145443578</v>
      </c>
      <c r="AV2364" s="62">
        <f t="shared" ca="1" si="3045"/>
        <v>-5672.5380683557569</v>
      </c>
      <c r="AW2364" s="62">
        <f t="shared" ca="1" si="3045"/>
        <v>-5887.3461959489168</v>
      </c>
      <c r="AX2364" s="62">
        <f t="shared" ca="1" si="3045"/>
        <v>-6103.9443912720199</v>
      </c>
      <c r="AY2364" s="62">
        <f t="shared" ref="AY2364:CD2364" ca="1" si="3046">AY2371-AY2367</f>
        <v>-6322.347571556149</v>
      </c>
      <c r="AZ2364" s="62">
        <f t="shared" ca="1" si="3046"/>
        <v>-6542.570778342646</v>
      </c>
      <c r="BA2364" s="62">
        <f t="shared" ca="1" si="3046"/>
        <v>-6764.6291785190306</v>
      </c>
      <c r="BB2364" s="62">
        <f t="shared" ca="1" si="3046"/>
        <v>-6988.5380653635511</v>
      </c>
      <c r="BC2364" s="62">
        <f t="shared" ca="1" si="3046"/>
        <v>-6988.4425492415812</v>
      </c>
      <c r="BD2364" s="62">
        <f t="shared" ca="1" si="3046"/>
        <v>-6988.3462371519272</v>
      </c>
      <c r="BE2364" s="62">
        <f t="shared" ca="1" si="3046"/>
        <v>-6988.2491224615269</v>
      </c>
      <c r="BF2364" s="62">
        <f t="shared" ca="1" si="3046"/>
        <v>-6988.4738703539788</v>
      </c>
      <c r="BG2364" s="62">
        <f t="shared" ca="1" si="3046"/>
        <v>-6988.3778192735954</v>
      </c>
      <c r="BH2364" s="62">
        <f t="shared" ca="1" si="3046"/>
        <v>-6988.2809677675414</v>
      </c>
      <c r="BI2364" s="62">
        <f t="shared" ca="1" si="3046"/>
        <v>-6988.1833091656044</v>
      </c>
      <c r="BJ2364" s="62">
        <f t="shared" ca="1" si="3046"/>
        <v>-6988.084836741984</v>
      </c>
      <c r="BK2364" s="62">
        <f t="shared" ca="1" si="3046"/>
        <v>-6987.9855437148344</v>
      </c>
      <c r="BL2364" s="62">
        <f t="shared" ca="1" si="3046"/>
        <v>-6987.8854232457907</v>
      </c>
      <c r="BM2364" s="62">
        <f t="shared" ca="1" si="3046"/>
        <v>-6987.7844684395059</v>
      </c>
      <c r="BN2364" s="62">
        <f t="shared" ca="1" si="3046"/>
        <v>-6987.6826723431686</v>
      </c>
      <c r="BO2364" s="62">
        <f t="shared" ca="1" si="3046"/>
        <v>-6987.5800279460282</v>
      </c>
      <c r="BP2364" s="62">
        <f t="shared" ca="1" si="3046"/>
        <v>-6987.4765281789123</v>
      </c>
      <c r="BQ2364" s="62">
        <f t="shared" ca="1" si="3046"/>
        <v>-6987.3721659137364</v>
      </c>
      <c r="BR2364" s="62">
        <f t="shared" ca="1" si="3046"/>
        <v>-6987.2669339630174</v>
      </c>
      <c r="BS2364" s="62">
        <f t="shared" ca="1" si="3046"/>
        <v>-6987.1608250793761</v>
      </c>
      <c r="BT2364" s="62">
        <f t="shared" ca="1" si="3046"/>
        <v>-6987.0538319550378</v>
      </c>
      <c r="BU2364" s="62">
        <f t="shared" ca="1" si="3046"/>
        <v>-6986.9459472213293</v>
      </c>
      <c r="BV2364" s="62">
        <f t="shared" ca="1" si="3046"/>
        <v>-6986.8371634481737</v>
      </c>
      <c r="BW2364" s="62">
        <f t="shared" ca="1" si="3046"/>
        <v>-6986.7274731435755</v>
      </c>
      <c r="BX2364" s="62">
        <f t="shared" ca="1" si="3046"/>
        <v>-6986.6168687531053</v>
      </c>
      <c r="BY2364" s="62">
        <f t="shared" ca="1" si="3046"/>
        <v>-6986.5053426593813</v>
      </c>
      <c r="BZ2364" s="62">
        <f t="shared" ca="1" si="3046"/>
        <v>-6986.3928871815424</v>
      </c>
      <c r="CA2364" s="62">
        <f t="shared" ca="1" si="3046"/>
        <v>-6986.2794945747219</v>
      </c>
      <c r="CB2364" s="62">
        <f t="shared" ca="1" si="3046"/>
        <v>-6986.1651570295116</v>
      </c>
      <c r="CC2364" s="62">
        <f t="shared" ca="1" si="3046"/>
        <v>-6986.0498666714238</v>
      </c>
      <c r="CD2364" s="62">
        <f t="shared" ca="1" si="3046"/>
        <v>-6985.9336155603523</v>
      </c>
      <c r="CE2364" s="62">
        <f t="shared" ref="CE2364:CK2364" ca="1" si="3047">CE2371-CE2367</f>
        <v>-6985.8163956900225</v>
      </c>
      <c r="CF2364" s="62">
        <f t="shared" ca="1" si="3047"/>
        <v>-6985.6981989874394</v>
      </c>
      <c r="CG2364" s="62">
        <f t="shared" ca="1" si="3047"/>
        <v>-6985.5790173123341</v>
      </c>
      <c r="CH2364" s="62">
        <f t="shared" ca="1" si="3047"/>
        <v>-6985.4588424566045</v>
      </c>
      <c r="CI2364" s="62">
        <f t="shared" ca="1" si="3047"/>
        <v>-6985.3376661437424</v>
      </c>
      <c r="CJ2364" s="62">
        <f t="shared" ca="1" si="3047"/>
        <v>-6985.2154800282733</v>
      </c>
      <c r="CK2364" s="62">
        <f t="shared" ca="1" si="3047"/>
        <v>-6985.0922756951759</v>
      </c>
      <c r="CL2364" s="62">
        <f t="shared" ref="CL2364" ca="1" si="3048">CL2371-CL2367</f>
        <v>-6984.9680446593029</v>
      </c>
    </row>
    <row r="2365" spans="2:90" x14ac:dyDescent="0.4">
      <c r="B2365" s="123" t="str">
        <f>"Debt - "&amp;SUBSTITUTE(B2353,":","")</f>
        <v>Debt - Simple amortizing debt</v>
      </c>
      <c r="C2365" t="s">
        <v>237</v>
      </c>
      <c r="D2365" t="s">
        <v>842</v>
      </c>
      <c r="E2365" t="str">
        <f t="shared" si="3038"/>
        <v>2365 DAMORT-S</v>
      </c>
      <c r="I2365" s="74"/>
      <c r="J2365" s="74"/>
      <c r="K2365" s="33">
        <f t="shared" ref="K2365:P2365" ca="1" si="3049">SUMIF($4:$4,K$2,2365:2365)</f>
        <v>71621.388104489306</v>
      </c>
      <c r="L2365" s="33">
        <f t="shared" ca="1" si="3049"/>
        <v>115591.32049799782</v>
      </c>
      <c r="M2365" s="33">
        <f t="shared" ca="1" si="3049"/>
        <v>130107.21420802291</v>
      </c>
      <c r="N2365" s="33">
        <f t="shared" ca="1" si="3049"/>
        <v>130249.43738812189</v>
      </c>
      <c r="O2365" s="33">
        <f t="shared" ca="1" si="3049"/>
        <v>130405.50139267865</v>
      </c>
      <c r="P2365" s="33">
        <f t="shared" ca="1" si="3049"/>
        <v>130577.90733786972</v>
      </c>
      <c r="R2365" s="53">
        <f ca="1">S2360</f>
        <v>1000</v>
      </c>
      <c r="S2365" s="93">
        <f t="shared" ref="S2365" ca="1" si="3050">+S2360+S2361+S2363+S2364</f>
        <v>7840.8021896431374</v>
      </c>
      <c r="T2365" s="93">
        <f t="shared" ref="T2365:AX2365" ca="1" si="3051">+T2360+T2361+T2363+T2364</f>
        <v>14512.740753843107</v>
      </c>
      <c r="U2365" s="93">
        <f t="shared" ca="1" si="3051"/>
        <v>21014.408495721211</v>
      </c>
      <c r="V2365" s="93">
        <f t="shared" ca="1" si="3051"/>
        <v>27334.625830296711</v>
      </c>
      <c r="W2365" s="93">
        <f t="shared" ca="1" si="3051"/>
        <v>33491.724665636808</v>
      </c>
      <c r="X2365" s="93">
        <f t="shared" ca="1" si="3051"/>
        <v>39474.262347581214</v>
      </c>
      <c r="Y2365" s="93">
        <f t="shared" ca="1" si="3051"/>
        <v>45280.784199851623</v>
      </c>
      <c r="Z2365" s="93">
        <f t="shared" ca="1" si="3051"/>
        <v>50909.823423867427</v>
      </c>
      <c r="AA2365" s="93">
        <f t="shared" ca="1" si="3051"/>
        <v>56359.900997726501</v>
      </c>
      <c r="AB2365" s="93">
        <f t="shared" ca="1" si="3051"/>
        <v>61629.525574344203</v>
      </c>
      <c r="AC2365" s="93">
        <f t="shared" ca="1" si="3051"/>
        <v>66717.193378743526</v>
      </c>
      <c r="AD2365" s="93">
        <f t="shared" ca="1" si="3051"/>
        <v>71621.388104489306</v>
      </c>
      <c r="AE2365" s="93">
        <f t="shared" ca="1" si="3051"/>
        <v>76340.580809259438</v>
      </c>
      <c r="AF2365" s="93">
        <f t="shared" ca="1" si="3051"/>
        <v>80873.229809545795</v>
      </c>
      <c r="AG2365" s="93">
        <f t="shared" ca="1" si="3051"/>
        <v>85217.780574477685</v>
      </c>
      <c r="AH2365" s="93">
        <f t="shared" ca="1" si="3051"/>
        <v>89372.665618760468</v>
      </c>
      <c r="AI2365" s="93">
        <f t="shared" ca="1" si="3051"/>
        <v>93336.304394722087</v>
      </c>
      <c r="AJ2365" s="93">
        <f t="shared" ca="1" si="3051"/>
        <v>97107.103183459854</v>
      </c>
      <c r="AK2365" s="93">
        <f t="shared" ca="1" si="3051"/>
        <v>100683.45498508024</v>
      </c>
      <c r="AL2365" s="93">
        <f t="shared" ca="1" si="3051"/>
        <v>104063.73940802393</v>
      </c>
      <c r="AM2365" s="93">
        <f t="shared" ca="1" si="3051"/>
        <v>107246.32255746862</v>
      </c>
      <c r="AN2365" s="93">
        <f t="shared" ca="1" si="3051"/>
        <v>110229.55692280183</v>
      </c>
      <c r="AO2365" s="93">
        <f t="shared" ca="1" si="3051"/>
        <v>113011.78126415594</v>
      </c>
      <c r="AP2365" s="93">
        <f t="shared" ca="1" si="3051"/>
        <v>115591.32049799782</v>
      </c>
      <c r="AQ2365" s="93">
        <f t="shared" ca="1" si="3051"/>
        <v>117966.48558176485</v>
      </c>
      <c r="AR2365" s="93">
        <f t="shared" ca="1" si="3051"/>
        <v>120135.57339753975</v>
      </c>
      <c r="AS2365" s="93">
        <f t="shared" ca="1" si="3051"/>
        <v>122096.8666347559</v>
      </c>
      <c r="AT2365" s="93">
        <f t="shared" ca="1" si="3051"/>
        <v>123848.63367192533</v>
      </c>
      <c r="AU2365" s="93">
        <f t="shared" ca="1" si="3051"/>
        <v>125389.12845738097</v>
      </c>
      <c r="AV2365" s="93">
        <f t="shared" ca="1" si="3051"/>
        <v>126716.59038902522</v>
      </c>
      <c r="AW2365" s="93">
        <f t="shared" ca="1" si="3051"/>
        <v>127829.2441930763</v>
      </c>
      <c r="AX2365" s="93">
        <f t="shared" ca="1" si="3051"/>
        <v>128725.29980180429</v>
      </c>
      <c r="AY2365" s="93">
        <f t="shared" ref="AY2365:CD2365" ca="1" si="3052">+AY2360+AY2361+AY2363+AY2364</f>
        <v>129402.95223024815</v>
      </c>
      <c r="AZ2365" s="93">
        <f t="shared" ca="1" si="3052"/>
        <v>129860.38145190549</v>
      </c>
      <c r="BA2365" s="93">
        <f t="shared" ca="1" si="3052"/>
        <v>130095.75227338645</v>
      </c>
      <c r="BB2365" s="93">
        <f t="shared" ca="1" si="3052"/>
        <v>130107.21420802291</v>
      </c>
      <c r="BC2365" s="93">
        <f t="shared" ca="1" si="3052"/>
        <v>130118.77165878135</v>
      </c>
      <c r="BD2365" s="93">
        <f t="shared" ca="1" si="3052"/>
        <v>130130.42542162941</v>
      </c>
      <c r="BE2365" s="93">
        <f t="shared" ca="1" si="3052"/>
        <v>130142.17629916787</v>
      </c>
      <c r="BF2365" s="93">
        <f t="shared" ca="1" si="3052"/>
        <v>130153.70242881388</v>
      </c>
      <c r="BG2365" s="93">
        <f t="shared" ca="1" si="3052"/>
        <v>130165.32460954029</v>
      </c>
      <c r="BH2365" s="93">
        <f t="shared" ca="1" si="3052"/>
        <v>130177.04364177275</v>
      </c>
      <c r="BI2365" s="93">
        <f t="shared" ca="1" si="3052"/>
        <v>130188.86033260716</v>
      </c>
      <c r="BJ2365" s="93">
        <f t="shared" ca="1" si="3052"/>
        <v>130200.77549586519</v>
      </c>
      <c r="BK2365" s="93">
        <f t="shared" ca="1" si="3052"/>
        <v>130212.78995215037</v>
      </c>
      <c r="BL2365" s="93">
        <f t="shared" ca="1" si="3052"/>
        <v>130224.90452890458</v>
      </c>
      <c r="BM2365" s="93">
        <f t="shared" ca="1" si="3052"/>
        <v>130237.12006046508</v>
      </c>
      <c r="BN2365" s="93">
        <f t="shared" ca="1" si="3052"/>
        <v>130249.43738812189</v>
      </c>
      <c r="BO2365" s="93">
        <f t="shared" ca="1" si="3052"/>
        <v>130261.85736017588</v>
      </c>
      <c r="BP2365" s="93">
        <f t="shared" ca="1" si="3052"/>
        <v>130274.38083199695</v>
      </c>
      <c r="BQ2365" s="93">
        <f t="shared" ca="1" si="3052"/>
        <v>130287.00866608323</v>
      </c>
      <c r="BR2365" s="93">
        <f t="shared" ca="1" si="3052"/>
        <v>130299.74173212019</v>
      </c>
      <c r="BS2365" s="93">
        <f t="shared" ca="1" si="3052"/>
        <v>130312.58090704081</v>
      </c>
      <c r="BT2365" s="93">
        <f t="shared" ca="1" si="3052"/>
        <v>130325.52707508576</v>
      </c>
      <c r="BU2365" s="93">
        <f t="shared" ca="1" si="3052"/>
        <v>130338.58112786443</v>
      </c>
      <c r="BV2365" s="93">
        <f t="shared" ca="1" si="3052"/>
        <v>130351.74396441625</v>
      </c>
      <c r="BW2365" s="93">
        <f t="shared" ca="1" si="3052"/>
        <v>130365.01649127269</v>
      </c>
      <c r="BX2365" s="93">
        <f t="shared" ca="1" si="3052"/>
        <v>130378.39962251959</v>
      </c>
      <c r="BY2365" s="93">
        <f t="shared" ca="1" si="3052"/>
        <v>130391.89427986021</v>
      </c>
      <c r="BZ2365" s="93">
        <f t="shared" ca="1" si="3052"/>
        <v>130405.50139267865</v>
      </c>
      <c r="CA2365" s="93">
        <f t="shared" ca="1" si="3052"/>
        <v>130419.22189810393</v>
      </c>
      <c r="CB2365" s="93">
        <f t="shared" ca="1" si="3052"/>
        <v>130433.05674107444</v>
      </c>
      <c r="CC2365" s="93">
        <f t="shared" ca="1" si="3052"/>
        <v>130447.006874403</v>
      </c>
      <c r="CD2365" s="93">
        <f t="shared" ca="1" si="3052"/>
        <v>130461.07325884263</v>
      </c>
      <c r="CE2365" s="93">
        <f t="shared" ref="CE2365:CK2365" ca="1" si="3053">+CE2360+CE2361+CE2363+CE2364</f>
        <v>130475.25686315261</v>
      </c>
      <c r="CF2365" s="93">
        <f t="shared" ca="1" si="3053"/>
        <v>130489.55866416518</v>
      </c>
      <c r="CG2365" s="93">
        <f t="shared" ca="1" si="3053"/>
        <v>130503.97964685284</v>
      </c>
      <c r="CH2365" s="93">
        <f t="shared" ca="1" si="3053"/>
        <v>130518.52080439622</v>
      </c>
      <c r="CI2365" s="93">
        <f t="shared" ca="1" si="3053"/>
        <v>130533.18313825248</v>
      </c>
      <c r="CJ2365" s="93">
        <f t="shared" ca="1" si="3053"/>
        <v>130547.9676582242</v>
      </c>
      <c r="CK2365" s="93">
        <f t="shared" ca="1" si="3053"/>
        <v>130562.87538252902</v>
      </c>
      <c r="CL2365" s="93">
        <f t="shared" ref="CL2365" ca="1" si="3054">+CL2360+CL2361+CL2363+CL2364</f>
        <v>130577.90733786972</v>
      </c>
    </row>
    <row r="2366" spans="2:90" x14ac:dyDescent="0.4">
      <c r="B2366" s="122"/>
      <c r="C2366" s="59"/>
      <c r="D2366" t="s">
        <v>842</v>
      </c>
      <c r="E2366" t="str">
        <f t="shared" si="3038"/>
        <v>2366 DAMORT-S</v>
      </c>
      <c r="G2366" s="59"/>
      <c r="R2366"/>
      <c r="S2366" s="62"/>
      <c r="T2366" s="62"/>
      <c r="U2366" s="62"/>
      <c r="V2366" s="62"/>
      <c r="W2366" s="62"/>
      <c r="X2366" s="62"/>
      <c r="Y2366" s="62"/>
      <c r="Z2366" s="62"/>
      <c r="AA2366" s="62"/>
      <c r="AB2366" s="62"/>
      <c r="AC2366" s="62"/>
      <c r="AD2366" s="62"/>
      <c r="AE2366" s="62"/>
      <c r="AF2366" s="62"/>
      <c r="AG2366" s="62"/>
      <c r="AH2366" s="62"/>
      <c r="AI2366" s="62"/>
      <c r="AJ2366" s="62"/>
      <c r="AK2366" s="62"/>
      <c r="AL2366" s="62"/>
      <c r="AM2366" s="62"/>
      <c r="AN2366" s="62"/>
      <c r="AO2366" s="62"/>
      <c r="AP2366" s="62"/>
      <c r="AQ2366" s="62"/>
      <c r="AR2366" s="62"/>
      <c r="AS2366" s="62"/>
      <c r="AT2366" s="62"/>
      <c r="AU2366" s="62"/>
      <c r="AV2366" s="62"/>
      <c r="AW2366" s="62"/>
      <c r="AX2366" s="62"/>
      <c r="AY2366" s="62"/>
      <c r="AZ2366" s="62"/>
      <c r="BA2366" s="62"/>
      <c r="BB2366" s="62"/>
      <c r="BC2366" s="62"/>
      <c r="BD2366" s="62"/>
      <c r="BE2366" s="62"/>
      <c r="BF2366" s="62"/>
      <c r="BG2366" s="62"/>
      <c r="BH2366" s="62"/>
      <c r="BI2366" s="62"/>
      <c r="BJ2366" s="62"/>
      <c r="BK2366" s="62"/>
      <c r="BL2366" s="62"/>
      <c r="BM2366" s="62"/>
      <c r="BN2366" s="62"/>
      <c r="BO2366" s="62"/>
      <c r="BP2366" s="62"/>
      <c r="BQ2366" s="62"/>
      <c r="BR2366" s="62"/>
      <c r="BS2366" s="62"/>
      <c r="BT2366" s="62"/>
      <c r="BU2366" s="62"/>
      <c r="BV2366" s="62"/>
      <c r="BW2366" s="62"/>
      <c r="BX2366" s="62"/>
      <c r="BY2366" s="62"/>
      <c r="BZ2366" s="62"/>
      <c r="CA2366" s="62"/>
      <c r="CB2366" s="62"/>
      <c r="CC2366" s="62"/>
      <c r="CD2366" s="62"/>
      <c r="CE2366" s="62"/>
      <c r="CF2366" s="62"/>
      <c r="CG2366" s="62"/>
      <c r="CH2366" s="62"/>
      <c r="CI2366" s="62"/>
      <c r="CJ2366" s="62"/>
      <c r="CK2366" s="62"/>
      <c r="CL2366" s="62"/>
    </row>
    <row r="2367" spans="2:90" x14ac:dyDescent="0.4">
      <c r="B2367" s="123" t="str">
        <f>"Interest expense - "&amp;SUBSTITUTE(B2353,":","")</f>
        <v>Interest expense - Simple amortizing debt</v>
      </c>
      <c r="C2367" t="s">
        <v>228</v>
      </c>
      <c r="D2367" t="s">
        <v>842</v>
      </c>
      <c r="E2367" t="str">
        <f t="shared" si="3038"/>
        <v>2367 DAMORT-S</v>
      </c>
      <c r="F2367" s="27"/>
      <c r="G2367" s="57"/>
      <c r="J2367" s="93">
        <f>SUMIF($5:$5,I$2,2365:2365)</f>
        <v>0</v>
      </c>
      <c r="K2367" s="28">
        <f t="shared" ref="K2367:P2367" ca="1" si="3055">SUMIF($3:$3,K$2,2367:2367)</f>
        <v>-4246.3682654771292</v>
      </c>
      <c r="L2367" s="28">
        <f t="shared" ca="1" si="3055"/>
        <v>-10109.26923026871</v>
      </c>
      <c r="M2367" s="28">
        <f t="shared" ca="1" si="3055"/>
        <v>-13180.555238173423</v>
      </c>
      <c r="N2367" s="28">
        <f t="shared" ca="1" si="3055"/>
        <v>-13717.229238647677</v>
      </c>
      <c r="O2367" s="28">
        <f t="shared" ca="1" si="3055"/>
        <v>-13732.038078721316</v>
      </c>
      <c r="P2367" s="28">
        <f t="shared" ca="1" si="3055"/>
        <v>-13748.380019355629</v>
      </c>
      <c r="R2367" s="27"/>
      <c r="S2367" s="93">
        <f t="shared" ref="S2367" ca="1" si="3056">-SUM(S2360:S2363)*$H2356/12</f>
        <v>-66.672499999999999</v>
      </c>
      <c r="T2367" s="93">
        <f t="shared" ref="T2367:AX2367" ca="1" si="3057">-SUM(T2360:T2363)*$H2356/12</f>
        <v>-123.67918491369284</v>
      </c>
      <c r="U2367" s="93">
        <f t="shared" ca="1" si="3057"/>
        <v>-179.27867294869259</v>
      </c>
      <c r="V2367" s="93">
        <f t="shared" ca="1" si="3057"/>
        <v>-233.37590413101012</v>
      </c>
      <c r="W2367" s="93">
        <f t="shared" ca="1" si="3057"/>
        <v>-286.12771525247257</v>
      </c>
      <c r="X2367" s="93">
        <f t="shared" ca="1" si="3057"/>
        <v>-337.43687221364007</v>
      </c>
      <c r="Y2367" s="93">
        <f t="shared" ca="1" si="3057"/>
        <v>-387.29135289651009</v>
      </c>
      <c r="Z2367" s="93">
        <f t="shared" ca="1" si="3057"/>
        <v>-435.67903499876348</v>
      </c>
      <c r="AA2367" s="93">
        <f t="shared" ca="1" si="3057"/>
        <v>-482.58769519889523</v>
      </c>
      <c r="AB2367" s="93">
        <f t="shared" ca="1" si="3057"/>
        <v>-528.00500831438751</v>
      </c>
      <c r="AC2367" s="93">
        <f t="shared" ca="1" si="3057"/>
        <v>-571.91854645286844</v>
      </c>
      <c r="AD2367" s="93">
        <f t="shared" ca="1" si="3057"/>
        <v>-614.31577815619607</v>
      </c>
      <c r="AE2367" s="93">
        <f t="shared" ca="1" si="3057"/>
        <v>-655.1840675374109</v>
      </c>
      <c r="AF2367" s="93">
        <f t="shared" ca="1" si="3057"/>
        <v>-694.51067341049531</v>
      </c>
      <c r="AG2367" s="93">
        <f t="shared" ca="1" si="3057"/>
        <v>-732.28274841288157</v>
      </c>
      <c r="AH2367" s="93">
        <f t="shared" ca="1" si="3057"/>
        <v>-768.48733812064745</v>
      </c>
      <c r="AI2367" s="93">
        <f t="shared" ca="1" si="3057"/>
        <v>-803.1113801563373</v>
      </c>
      <c r="AJ2367" s="93">
        <f t="shared" ca="1" si="3057"/>
        <v>-836.14170328935086</v>
      </c>
      <c r="AK2367" s="93">
        <f t="shared" ca="1" si="3057"/>
        <v>-867.56502652883216</v>
      </c>
      <c r="AL2367" s="93">
        <f t="shared" ca="1" si="3057"/>
        <v>-897.36795820900204</v>
      </c>
      <c r="AM2367" s="93">
        <f t="shared" ca="1" si="3057"/>
        <v>-925.5369950668661</v>
      </c>
      <c r="AN2367" s="93">
        <f t="shared" ca="1" si="3057"/>
        <v>-952.05852131223855</v>
      </c>
      <c r="AO2367" s="93">
        <f t="shared" ca="1" si="3057"/>
        <v>-976.91880769001534</v>
      </c>
      <c r="AP2367" s="93">
        <f t="shared" ca="1" si="3057"/>
        <v>-1000.1040105346328</v>
      </c>
      <c r="AQ2367" s="93">
        <f t="shared" ca="1" si="3057"/>
        <v>-1021.6001708166485</v>
      </c>
      <c r="AR2367" s="93">
        <f t="shared" ca="1" si="3057"/>
        <v>-1041.3932131813738</v>
      </c>
      <c r="AS2367" s="93">
        <f t="shared" ca="1" si="3057"/>
        <v>-1059.468944979498</v>
      </c>
      <c r="AT2367" s="93">
        <f t="shared" ca="1" si="3057"/>
        <v>-1075.8130552896325</v>
      </c>
      <c r="AU2367" s="93">
        <f t="shared" ca="1" si="3057"/>
        <v>-1090.4111139327113</v>
      </c>
      <c r="AV2367" s="93">
        <f t="shared" ca="1" si="3057"/>
        <v>-1103.248570478175</v>
      </c>
      <c r="AW2367" s="93">
        <f t="shared" ca="1" si="3057"/>
        <v>-1114.3107532418769</v>
      </c>
      <c r="AX2367" s="93">
        <f t="shared" ca="1" si="3057"/>
        <v>-1123.582868275636</v>
      </c>
      <c r="AY2367" s="93">
        <f t="shared" ref="AY2367:CD2367" ca="1" si="3058">-SUM(AY2360:AY2363)*$H2356/12</f>
        <v>-1131.0499983483694</v>
      </c>
      <c r="AZ2367" s="93">
        <f t="shared" ca="1" si="3058"/>
        <v>-1136.6971019187347</v>
      </c>
      <c r="BA2367" s="93">
        <f t="shared" ca="1" si="3058"/>
        <v>-1140.5090120992124</v>
      </c>
      <c r="BB2367" s="93">
        <f t="shared" ca="1" si="3058"/>
        <v>-1142.470435611554</v>
      </c>
      <c r="BC2367" s="93">
        <f t="shared" ca="1" si="3058"/>
        <v>-1142.5659517335246</v>
      </c>
      <c r="BD2367" s="93">
        <f t="shared" ca="1" si="3058"/>
        <v>-1142.6622638231779</v>
      </c>
      <c r="BE2367" s="93">
        <f t="shared" ca="1" si="3058"/>
        <v>-1142.7593785135784</v>
      </c>
      <c r="BF2367" s="93">
        <f t="shared" ca="1" si="3058"/>
        <v>-1142.8573024930656</v>
      </c>
      <c r="BG2367" s="93">
        <f t="shared" ca="1" si="3058"/>
        <v>-1142.9533535734492</v>
      </c>
      <c r="BH2367" s="93">
        <f t="shared" ca="1" si="3058"/>
        <v>-1143.0502050795026</v>
      </c>
      <c r="BI2367" s="93">
        <f t="shared" ca="1" si="3058"/>
        <v>-1143.1478636814397</v>
      </c>
      <c r="BJ2367" s="93">
        <f t="shared" ca="1" si="3058"/>
        <v>-1143.24633610506</v>
      </c>
      <c r="BK2367" s="93">
        <f t="shared" ca="1" si="3058"/>
        <v>-1143.3456291322102</v>
      </c>
      <c r="BL2367" s="93">
        <f t="shared" ca="1" si="3058"/>
        <v>-1143.4457496012533</v>
      </c>
      <c r="BM2367" s="93">
        <f t="shared" ca="1" si="3058"/>
        <v>-1143.5467044075383</v>
      </c>
      <c r="BN2367" s="93">
        <f t="shared" ca="1" si="3058"/>
        <v>-1143.6485005038758</v>
      </c>
      <c r="BO2367" s="93">
        <f t="shared" ca="1" si="3058"/>
        <v>-1143.751144901016</v>
      </c>
      <c r="BP2367" s="93">
        <f t="shared" ca="1" si="3058"/>
        <v>-1143.8546446681323</v>
      </c>
      <c r="BQ2367" s="93">
        <f t="shared" ca="1" si="3058"/>
        <v>-1143.9590069333083</v>
      </c>
      <c r="BR2367" s="93">
        <f t="shared" ca="1" si="3058"/>
        <v>-1144.064238884027</v>
      </c>
      <c r="BS2367" s="93">
        <f t="shared" ca="1" si="3058"/>
        <v>-1144.1703477676685</v>
      </c>
      <c r="BT2367" s="93">
        <f t="shared" ca="1" si="3058"/>
        <v>-1144.2773408920068</v>
      </c>
      <c r="BU2367" s="93">
        <f t="shared" ca="1" si="3058"/>
        <v>-1144.3852256257148</v>
      </c>
      <c r="BV2367" s="93">
        <f t="shared" ca="1" si="3058"/>
        <v>-1144.4940093988705</v>
      </c>
      <c r="BW2367" s="93">
        <f t="shared" ca="1" si="3058"/>
        <v>-1144.6036997034691</v>
      </c>
      <c r="BX2367" s="93">
        <f t="shared" ca="1" si="3058"/>
        <v>-1144.7143040939393</v>
      </c>
      <c r="BY2367" s="93">
        <f t="shared" ca="1" si="3058"/>
        <v>-1144.8258301876633</v>
      </c>
      <c r="BZ2367" s="93">
        <f t="shared" ca="1" si="3058"/>
        <v>-1144.9382856655018</v>
      </c>
      <c r="CA2367" s="93">
        <f t="shared" ca="1" si="3058"/>
        <v>-1145.0516782723223</v>
      </c>
      <c r="CB2367" s="93">
        <f t="shared" ca="1" si="3058"/>
        <v>-1145.166015817533</v>
      </c>
      <c r="CC2367" s="93">
        <f t="shared" ca="1" si="3058"/>
        <v>-1145.2813061756203</v>
      </c>
      <c r="CD2367" s="93">
        <f t="shared" ca="1" si="3058"/>
        <v>-1145.3975572866918</v>
      </c>
      <c r="CE2367" s="93">
        <f t="shared" ref="CE2367:CK2367" ca="1" si="3059">-SUM(CE2360:CE2363)*$H2356/12</f>
        <v>-1145.5147771570221</v>
      </c>
      <c r="CF2367" s="93">
        <f t="shared" ca="1" si="3059"/>
        <v>-1145.6329738596053</v>
      </c>
      <c r="CG2367" s="93">
        <f t="shared" ca="1" si="3059"/>
        <v>-1145.75215553471</v>
      </c>
      <c r="CH2367" s="93">
        <f t="shared" ca="1" si="3059"/>
        <v>-1145.8723303904403</v>
      </c>
      <c r="CI2367" s="93">
        <f t="shared" ca="1" si="3059"/>
        <v>-1145.993506703302</v>
      </c>
      <c r="CJ2367" s="93">
        <f t="shared" ca="1" si="3059"/>
        <v>-1146.1156928187709</v>
      </c>
      <c r="CK2367" s="93">
        <f t="shared" ca="1" si="3059"/>
        <v>-1146.2388971518685</v>
      </c>
      <c r="CL2367" s="93">
        <f t="shared" ref="CL2367" ca="1" si="3060">-SUM(CL2360:CL2363)*$H2356/12</f>
        <v>-1146.3631281877419</v>
      </c>
    </row>
    <row r="2368" spans="2:90" x14ac:dyDescent="0.4">
      <c r="B2368" s="122"/>
      <c r="C2368" s="57"/>
      <c r="D2368" t="s">
        <v>842</v>
      </c>
      <c r="E2368" t="str">
        <f t="shared" si="3038"/>
        <v>2368 DAMORT-S</v>
      </c>
      <c r="G2368" s="57" t="s">
        <v>244</v>
      </c>
      <c r="R2368"/>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c r="AX2368" s="1"/>
      <c r="AY2368" s="1"/>
      <c r="AZ2368" s="1"/>
      <c r="BA2368" s="1"/>
      <c r="BB2368" s="1"/>
      <c r="BC2368" s="1"/>
      <c r="BD2368" s="1"/>
      <c r="BE2368" s="1"/>
      <c r="BF2368" s="1"/>
      <c r="BG2368" s="1"/>
      <c r="BH2368" s="1"/>
      <c r="BI2368" s="1"/>
      <c r="BJ2368" s="1"/>
      <c r="BK2368" s="1"/>
      <c r="BL2368" s="1"/>
      <c r="BM2368" s="1"/>
      <c r="BN2368" s="1"/>
      <c r="BO2368" s="1"/>
      <c r="BP2368" s="1"/>
      <c r="BQ2368" s="1"/>
      <c r="BR2368" s="1"/>
      <c r="BS2368" s="1"/>
      <c r="BT2368" s="1"/>
      <c r="BU2368" s="1"/>
      <c r="BV2368" s="1"/>
      <c r="BW2368" s="1"/>
      <c r="BX2368" s="1"/>
      <c r="BY2368" s="1"/>
      <c r="BZ2368" s="1"/>
      <c r="CA2368" s="1"/>
      <c r="CB2368" s="1"/>
      <c r="CC2368" s="1"/>
      <c r="CD2368" s="1"/>
      <c r="CE2368" s="1"/>
      <c r="CF2368" s="1"/>
      <c r="CG2368" s="1"/>
      <c r="CH2368" s="1"/>
      <c r="CI2368" s="1"/>
      <c r="CJ2368" s="1"/>
      <c r="CK2368" s="1"/>
      <c r="CL2368" s="1"/>
    </row>
    <row r="2369" spans="2:90" x14ac:dyDescent="0.4">
      <c r="B2369" s="95" t="s">
        <v>291</v>
      </c>
      <c r="C2369" s="57"/>
      <c r="D2369" t="s">
        <v>842</v>
      </c>
      <c r="E2369" t="str">
        <f t="shared" si="3038"/>
        <v>2369 DAMORT-S</v>
      </c>
      <c r="G2369" s="57"/>
      <c r="R2369"/>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c r="AX2369" s="1"/>
      <c r="AY2369" s="1"/>
      <c r="AZ2369" s="1"/>
      <c r="BA2369" s="1"/>
      <c r="BB2369" s="1"/>
      <c r="BC2369" s="1"/>
      <c r="BD2369" s="1"/>
      <c r="BE2369" s="1"/>
      <c r="BF2369" s="1"/>
      <c r="BG2369" s="1"/>
      <c r="BH2369" s="1"/>
      <c r="BI2369" s="1"/>
      <c r="BJ2369" s="1"/>
      <c r="BK2369" s="1"/>
      <c r="BL2369" s="1"/>
      <c r="BM2369" s="1"/>
      <c r="BN2369" s="1"/>
      <c r="BO2369" s="1"/>
      <c r="BP2369" s="1"/>
      <c r="BQ2369" s="1"/>
      <c r="BR2369" s="1"/>
      <c r="BS2369" s="1"/>
      <c r="BT2369" s="1"/>
      <c r="BU2369" s="1"/>
      <c r="BV2369" s="1"/>
      <c r="BW2369" s="1"/>
      <c r="BX2369" s="1"/>
      <c r="BY2369" s="1"/>
      <c r="BZ2369" s="1"/>
      <c r="CA2369" s="1"/>
      <c r="CB2369" s="1"/>
      <c r="CC2369" s="1"/>
      <c r="CD2369" s="1"/>
      <c r="CE2369" s="1"/>
      <c r="CF2369" s="1"/>
      <c r="CG2369" s="1"/>
      <c r="CH2369" s="1"/>
      <c r="CI2369" s="1"/>
      <c r="CJ2369" s="1"/>
      <c r="CK2369" s="1"/>
      <c r="CL2369" s="1"/>
    </row>
    <row r="2370" spans="2:90" x14ac:dyDescent="0.4">
      <c r="B2370" s="154" t="s">
        <v>292</v>
      </c>
      <c r="C2370" s="57"/>
      <c r="D2370" t="s">
        <v>842</v>
      </c>
      <c r="E2370" t="str">
        <f t="shared" si="3038"/>
        <v>2370 DAMORT-S</v>
      </c>
      <c r="G2370" s="57"/>
      <c r="J2370" s="81">
        <f>SUMIF($5:$5,I$2,2368:2368)</f>
        <v>0</v>
      </c>
      <c r="K2370" s="37">
        <f t="shared" ref="K2370:P2370" ca="1" si="3061">SUMIF($3:$3,K$2,2370:2370)</f>
        <v>-2710.1210524104099</v>
      </c>
      <c r="L2370" s="37">
        <f t="shared" ca="1" si="3061"/>
        <v>-2710.4437242823483</v>
      </c>
      <c r="M2370" s="37">
        <f t="shared" ca="1" si="3061"/>
        <v>-2710.4437242823483</v>
      </c>
      <c r="N2370" s="37">
        <f t="shared" ca="1" si="3061"/>
        <v>-2710.4437242823483</v>
      </c>
      <c r="O2370" s="37">
        <f t="shared" ca="1" si="3061"/>
        <v>-2710.4437242823483</v>
      </c>
      <c r="P2370" s="37">
        <f t="shared" ca="1" si="3061"/>
        <v>-2710.4437242823483</v>
      </c>
      <c r="R2370" s="53"/>
      <c r="S2370" s="94">
        <f t="shared" ref="S2370" ca="1" si="3062">+PMT($H2356/12,$H2355,S2361+S2363,0)</f>
        <v>-225.8703103568624</v>
      </c>
      <c r="T2370" s="94">
        <f t="shared" ref="T2370:AY2370" ca="1" si="3063">+PMT($H2356/12,$H2355,T2361+T2363,0)</f>
        <v>-225.8703103568624</v>
      </c>
      <c r="U2370" s="94">
        <f t="shared" ca="1" si="3063"/>
        <v>-225.8703103568624</v>
      </c>
      <c r="V2370" s="94">
        <f t="shared" ca="1" si="3063"/>
        <v>-225.54763848492402</v>
      </c>
      <c r="W2370" s="94">
        <f t="shared" ca="1" si="3063"/>
        <v>-225.8703103568624</v>
      </c>
      <c r="X2370" s="94">
        <f t="shared" ca="1" si="3063"/>
        <v>-225.8703103568624</v>
      </c>
      <c r="Y2370" s="94">
        <f t="shared" ca="1" si="3063"/>
        <v>-225.8703103568624</v>
      </c>
      <c r="Z2370" s="94">
        <f t="shared" ca="1" si="3063"/>
        <v>-225.8703103568624</v>
      </c>
      <c r="AA2370" s="94">
        <f t="shared" ca="1" si="3063"/>
        <v>-225.8703103568624</v>
      </c>
      <c r="AB2370" s="94">
        <f t="shared" ca="1" si="3063"/>
        <v>-225.8703103568624</v>
      </c>
      <c r="AC2370" s="94">
        <f t="shared" ca="1" si="3063"/>
        <v>-225.8703103568624</v>
      </c>
      <c r="AD2370" s="94">
        <f t="shared" ca="1" si="3063"/>
        <v>-225.8703103568624</v>
      </c>
      <c r="AE2370" s="94">
        <f t="shared" ca="1" si="3063"/>
        <v>-225.8703103568624</v>
      </c>
      <c r="AF2370" s="94">
        <f t="shared" ca="1" si="3063"/>
        <v>-225.8703103568624</v>
      </c>
      <c r="AG2370" s="94">
        <f t="shared" ca="1" si="3063"/>
        <v>-225.8703103568624</v>
      </c>
      <c r="AH2370" s="94">
        <f t="shared" ca="1" si="3063"/>
        <v>-225.8703103568624</v>
      </c>
      <c r="AI2370" s="94">
        <f t="shared" ca="1" si="3063"/>
        <v>-225.8703103568624</v>
      </c>
      <c r="AJ2370" s="94">
        <f t="shared" ca="1" si="3063"/>
        <v>-225.8703103568624</v>
      </c>
      <c r="AK2370" s="94">
        <f t="shared" ca="1" si="3063"/>
        <v>-225.8703103568624</v>
      </c>
      <c r="AL2370" s="94">
        <f t="shared" ca="1" si="3063"/>
        <v>-225.8703103568624</v>
      </c>
      <c r="AM2370" s="94">
        <f t="shared" ca="1" si="3063"/>
        <v>-225.8703103568624</v>
      </c>
      <c r="AN2370" s="94">
        <f t="shared" ca="1" si="3063"/>
        <v>-225.8703103568624</v>
      </c>
      <c r="AO2370" s="94">
        <f t="shared" ca="1" si="3063"/>
        <v>-225.8703103568624</v>
      </c>
      <c r="AP2370" s="94">
        <f t="shared" ca="1" si="3063"/>
        <v>-225.8703103568624</v>
      </c>
      <c r="AQ2370" s="94">
        <f t="shared" ca="1" si="3063"/>
        <v>-225.8703103568624</v>
      </c>
      <c r="AR2370" s="94">
        <f t="shared" ca="1" si="3063"/>
        <v>-225.8703103568624</v>
      </c>
      <c r="AS2370" s="94">
        <f t="shared" ca="1" si="3063"/>
        <v>-225.8703103568624</v>
      </c>
      <c r="AT2370" s="94">
        <f t="shared" ca="1" si="3063"/>
        <v>-225.8703103568624</v>
      </c>
      <c r="AU2370" s="94">
        <f t="shared" ca="1" si="3063"/>
        <v>-225.8703103568624</v>
      </c>
      <c r="AV2370" s="94">
        <f t="shared" ca="1" si="3063"/>
        <v>-225.8703103568624</v>
      </c>
      <c r="AW2370" s="94">
        <f t="shared" ca="1" si="3063"/>
        <v>-225.8703103568624</v>
      </c>
      <c r="AX2370" s="94">
        <f t="shared" ca="1" si="3063"/>
        <v>-225.8703103568624</v>
      </c>
      <c r="AY2370" s="94">
        <f t="shared" ca="1" si="3063"/>
        <v>-225.8703103568624</v>
      </c>
      <c r="AZ2370" s="94">
        <f t="shared" ref="AZ2370:CE2370" ca="1" si="3064">+PMT($H2356/12,$H2355,AZ2361+AZ2363,0)</f>
        <v>-225.8703103568624</v>
      </c>
      <c r="BA2370" s="94">
        <f t="shared" ca="1" si="3064"/>
        <v>-225.8703103568624</v>
      </c>
      <c r="BB2370" s="94">
        <f t="shared" ca="1" si="3064"/>
        <v>-225.8703103568624</v>
      </c>
      <c r="BC2370" s="94">
        <f t="shared" ca="1" si="3064"/>
        <v>-225.8703103568624</v>
      </c>
      <c r="BD2370" s="94">
        <f t="shared" ca="1" si="3064"/>
        <v>-225.8703103568624</v>
      </c>
      <c r="BE2370" s="94">
        <f t="shared" ca="1" si="3064"/>
        <v>-225.8703103568624</v>
      </c>
      <c r="BF2370" s="94">
        <f t="shared" ca="1" si="3064"/>
        <v>-225.8703103568624</v>
      </c>
      <c r="BG2370" s="94">
        <f t="shared" ca="1" si="3064"/>
        <v>-225.8703103568624</v>
      </c>
      <c r="BH2370" s="94">
        <f t="shared" ca="1" si="3064"/>
        <v>-225.8703103568624</v>
      </c>
      <c r="BI2370" s="94">
        <f t="shared" ca="1" si="3064"/>
        <v>-225.8703103568624</v>
      </c>
      <c r="BJ2370" s="94">
        <f t="shared" ca="1" si="3064"/>
        <v>-225.8703103568624</v>
      </c>
      <c r="BK2370" s="94">
        <f t="shared" ca="1" si="3064"/>
        <v>-225.8703103568624</v>
      </c>
      <c r="BL2370" s="94">
        <f t="shared" ca="1" si="3064"/>
        <v>-225.8703103568624</v>
      </c>
      <c r="BM2370" s="94">
        <f t="shared" ca="1" si="3064"/>
        <v>-225.8703103568624</v>
      </c>
      <c r="BN2370" s="94">
        <f t="shared" ca="1" si="3064"/>
        <v>-225.8703103568624</v>
      </c>
      <c r="BO2370" s="94">
        <f t="shared" ca="1" si="3064"/>
        <v>-225.8703103568624</v>
      </c>
      <c r="BP2370" s="94">
        <f t="shared" ca="1" si="3064"/>
        <v>-225.8703103568624</v>
      </c>
      <c r="BQ2370" s="94">
        <f t="shared" ca="1" si="3064"/>
        <v>-225.8703103568624</v>
      </c>
      <c r="BR2370" s="94">
        <f t="shared" ca="1" si="3064"/>
        <v>-225.8703103568624</v>
      </c>
      <c r="BS2370" s="94">
        <f t="shared" ca="1" si="3064"/>
        <v>-225.8703103568624</v>
      </c>
      <c r="BT2370" s="94">
        <f t="shared" ca="1" si="3064"/>
        <v>-225.8703103568624</v>
      </c>
      <c r="BU2370" s="94">
        <f t="shared" ca="1" si="3064"/>
        <v>-225.8703103568624</v>
      </c>
      <c r="BV2370" s="94">
        <f t="shared" ca="1" si="3064"/>
        <v>-225.8703103568624</v>
      </c>
      <c r="BW2370" s="94">
        <f t="shared" ca="1" si="3064"/>
        <v>-225.8703103568624</v>
      </c>
      <c r="BX2370" s="94">
        <f t="shared" ca="1" si="3064"/>
        <v>-225.8703103568624</v>
      </c>
      <c r="BY2370" s="94">
        <f t="shared" ca="1" si="3064"/>
        <v>-225.8703103568624</v>
      </c>
      <c r="BZ2370" s="94">
        <f t="shared" ca="1" si="3064"/>
        <v>-225.8703103568624</v>
      </c>
      <c r="CA2370" s="94">
        <f t="shared" ca="1" si="3064"/>
        <v>-225.8703103568624</v>
      </c>
      <c r="CB2370" s="94">
        <f t="shared" ca="1" si="3064"/>
        <v>-225.8703103568624</v>
      </c>
      <c r="CC2370" s="94">
        <f t="shared" ca="1" si="3064"/>
        <v>-225.8703103568624</v>
      </c>
      <c r="CD2370" s="94">
        <f t="shared" ca="1" si="3064"/>
        <v>-225.8703103568624</v>
      </c>
      <c r="CE2370" s="94">
        <f t="shared" ca="1" si="3064"/>
        <v>-225.8703103568624</v>
      </c>
      <c r="CF2370" s="94">
        <f t="shared" ref="CF2370:CK2370" ca="1" si="3065">+PMT($H2356/12,$H2355,CF2361+CF2363,0)</f>
        <v>-225.8703103568624</v>
      </c>
      <c r="CG2370" s="94">
        <f t="shared" ca="1" si="3065"/>
        <v>-225.8703103568624</v>
      </c>
      <c r="CH2370" s="94">
        <f t="shared" ca="1" si="3065"/>
        <v>-225.8703103568624</v>
      </c>
      <c r="CI2370" s="94">
        <f t="shared" ca="1" si="3065"/>
        <v>-225.8703103568624</v>
      </c>
      <c r="CJ2370" s="94">
        <f t="shared" ca="1" si="3065"/>
        <v>-225.8703103568624</v>
      </c>
      <c r="CK2370" s="94">
        <f t="shared" ca="1" si="3065"/>
        <v>-225.8703103568624</v>
      </c>
      <c r="CL2370" s="94">
        <f t="shared" ref="CL2370" ca="1" si="3066">+PMT($H2356/12,$H2355,CL2361+CL2363,0)</f>
        <v>-225.8703103568624</v>
      </c>
    </row>
    <row r="2371" spans="2:90" x14ac:dyDescent="0.4">
      <c r="B2371" s="123" t="s">
        <v>293</v>
      </c>
      <c r="C2371" s="281"/>
      <c r="D2371" t="s">
        <v>842</v>
      </c>
      <c r="E2371" t="str">
        <f t="shared" si="3038"/>
        <v>2371 DAMORT-S</v>
      </c>
      <c r="F2371" s="27"/>
      <c r="G2371" s="281"/>
      <c r="H2371" s="27"/>
      <c r="J2371" s="77">
        <f>SUMIF($5:$5,I$2,2369:2369)</f>
        <v>0</v>
      </c>
      <c r="K2371" s="33">
        <f t="shared" ref="K2371:P2371" si="3067">SUMIF($4:$4,K$2,2369:2369)</f>
        <v>0</v>
      </c>
      <c r="L2371" s="33">
        <f t="shared" si="3067"/>
        <v>0</v>
      </c>
      <c r="M2371" s="33">
        <f t="shared" si="3067"/>
        <v>0</v>
      </c>
      <c r="N2371" s="33">
        <f t="shared" si="3067"/>
        <v>0</v>
      </c>
      <c r="O2371" s="33">
        <f t="shared" si="3067"/>
        <v>0</v>
      </c>
      <c r="P2371" s="33">
        <f t="shared" si="3067"/>
        <v>0</v>
      </c>
      <c r="R2371" s="28"/>
      <c r="S2371" s="93" cm="1">
        <f t="array" aca="1" ref="S2371" ca="1">SUM(INDEX(2368:2368,1,MAX(COLUMN($R:$R),COLUMN()-($H2355-1))):S2370)</f>
        <v>-225.8703103568624</v>
      </c>
      <c r="T2371" s="93" cm="1">
        <f t="array" aca="1" ref="T2371" ca="1">SUM(INDEX(2368:2368,1,MAX(COLUMN($R:$R),COLUMN()-($H2355-1))):T2370)</f>
        <v>-451.74062071372481</v>
      </c>
      <c r="U2371" s="93" cm="1">
        <f t="array" aca="1" ref="U2371" ca="1">SUM(INDEX(2368:2368,1,MAX(COLUMN($R:$R),COLUMN()-($H2355-1))):U2370)</f>
        <v>-677.61093107058718</v>
      </c>
      <c r="V2371" s="93" cm="1">
        <f t="array" aca="1" ref="V2371" ca="1">SUM(INDEX(2368:2368,1,MAX(COLUMN($R:$R),COLUMN()-($H2355-1))):V2370)</f>
        <v>-903.15856955551124</v>
      </c>
      <c r="W2371" s="93" cm="1">
        <f t="array" aca="1" ref="W2371" ca="1">SUM(INDEX(2368:2368,1,MAX(COLUMN($R:$R),COLUMN()-($H2355-1))):W2370)</f>
        <v>-1129.0288799123737</v>
      </c>
      <c r="X2371" s="93" cm="1">
        <f t="array" aca="1" ref="X2371" ca="1">SUM(INDEX(2368:2368,1,MAX(COLUMN($R:$R),COLUMN()-($H2355-1))):X2370)</f>
        <v>-1354.899190269236</v>
      </c>
      <c r="Y2371" s="93" cm="1">
        <f t="array" aca="1" ref="Y2371" ca="1">SUM(INDEX(2368:2368,1,MAX(COLUMN($R:$R),COLUMN()-($H2355-1))):Y2370)</f>
        <v>-1580.7695006260983</v>
      </c>
      <c r="Z2371" s="93" cm="1">
        <f t="array" aca="1" ref="Z2371" ca="1">SUM(INDEX(2368:2368,1,MAX(COLUMN($R:$R),COLUMN()-($H2355-1))):Z2370)</f>
        <v>-1806.6398109829606</v>
      </c>
      <c r="AA2371" s="93" cm="1">
        <f t="array" aca="1" ref="AA2371" ca="1">SUM(INDEX(2368:2368,1,MAX(COLUMN($R:$R),COLUMN()-($H2355-1))):AA2370)</f>
        <v>-2032.5101213398229</v>
      </c>
      <c r="AB2371" s="93" cm="1">
        <f t="array" aca="1" ref="AB2371" ca="1">SUM(INDEX(2368:2368,1,MAX(COLUMN($R:$R),COLUMN()-($H2355-1))):AB2370)</f>
        <v>-2258.3804316966853</v>
      </c>
      <c r="AC2371" s="93" cm="1">
        <f t="array" aca="1" ref="AC2371" ca="1">SUM(INDEX(2368:2368,1,MAX(COLUMN($R:$R),COLUMN()-($H2355-1))):AC2370)</f>
        <v>-2484.2507420535476</v>
      </c>
      <c r="AD2371" s="93" cm="1">
        <f t="array" aca="1" ref="AD2371" ca="1">SUM(INDEX(2368:2368,1,MAX(COLUMN($R:$R),COLUMN()-($H2355-1))):AD2370)</f>
        <v>-2710.1210524104099</v>
      </c>
      <c r="AE2371" s="93" cm="1">
        <f t="array" aca="1" ref="AE2371" ca="1">SUM(INDEX(2368:2368,1,MAX(COLUMN($R:$R),COLUMN()-($H2355-1))):AE2370)</f>
        <v>-2935.9913627672722</v>
      </c>
      <c r="AF2371" s="93" cm="1">
        <f t="array" aca="1" ref="AF2371" ca="1">SUM(INDEX(2368:2368,1,MAX(COLUMN($R:$R),COLUMN()-($H2355-1))):AF2370)</f>
        <v>-3161.8616731241345</v>
      </c>
      <c r="AG2371" s="93" cm="1">
        <f t="array" aca="1" ref="AG2371" ca="1">SUM(INDEX(2368:2368,1,MAX(COLUMN($R:$R),COLUMN()-($H2355-1))):AG2370)</f>
        <v>-3387.7319834809969</v>
      </c>
      <c r="AH2371" s="93" cm="1">
        <f t="array" aca="1" ref="AH2371" ca="1">SUM(INDEX(2368:2368,1,MAX(COLUMN($R:$R),COLUMN()-($H2355-1))):AH2370)</f>
        <v>-3613.6022938378592</v>
      </c>
      <c r="AI2371" s="93" cm="1">
        <f t="array" aca="1" ref="AI2371" ca="1">SUM(INDEX(2368:2368,1,MAX(COLUMN($R:$R),COLUMN()-($H2355-1))):AI2370)</f>
        <v>-3839.4726041947215</v>
      </c>
      <c r="AJ2371" s="93" cm="1">
        <f t="array" aca="1" ref="AJ2371" ca="1">SUM(INDEX(2368:2368,1,MAX(COLUMN($R:$R),COLUMN()-($H2355-1))):AJ2370)</f>
        <v>-4065.3429145515838</v>
      </c>
      <c r="AK2371" s="93" cm="1">
        <f t="array" aca="1" ref="AK2371" ca="1">SUM(INDEX(2368:2368,1,MAX(COLUMN($R:$R),COLUMN()-($H2355-1))):AK2370)</f>
        <v>-4291.2132249084461</v>
      </c>
      <c r="AL2371" s="93" cm="1">
        <f t="array" aca="1" ref="AL2371" ca="1">SUM(INDEX(2368:2368,1,MAX(COLUMN($R:$R),COLUMN()-($H2355-1))):AL2370)</f>
        <v>-4517.0835352653085</v>
      </c>
      <c r="AM2371" s="93" cm="1">
        <f t="array" aca="1" ref="AM2371" ca="1">SUM(INDEX(2368:2368,1,MAX(COLUMN($R:$R),COLUMN()-($H2355-1))):AM2370)</f>
        <v>-4742.9538456221708</v>
      </c>
      <c r="AN2371" s="93" cm="1">
        <f t="array" aca="1" ref="AN2371" ca="1">SUM(INDEX(2368:2368,1,MAX(COLUMN($R:$R),COLUMN()-($H2355-1))):AN2370)</f>
        <v>-4968.8241559790331</v>
      </c>
      <c r="AO2371" s="93" cm="1">
        <f t="array" aca="1" ref="AO2371" ca="1">SUM(INDEX(2368:2368,1,MAX(COLUMN($R:$R),COLUMN()-($H2355-1))):AO2370)</f>
        <v>-5194.6944663358954</v>
      </c>
      <c r="AP2371" s="93" cm="1">
        <f t="array" aca="1" ref="AP2371" ca="1">SUM(INDEX(2368:2368,1,MAX(COLUMN($R:$R),COLUMN()-($H2355-1))):AP2370)</f>
        <v>-5420.5647766927577</v>
      </c>
      <c r="AQ2371" s="93" cm="1">
        <f t="array" aca="1" ref="AQ2371" ca="1">SUM(INDEX(2368:2368,1,MAX(COLUMN($R:$R),COLUMN()-($H2355-1))):AQ2370)</f>
        <v>-5646.4350870496201</v>
      </c>
      <c r="AR2371" s="93" cm="1">
        <f t="array" aca="1" ref="AR2371" ca="1">SUM(INDEX(2368:2368,1,MAX(COLUMN($R:$R),COLUMN()-($H2355-1))):AR2370)</f>
        <v>-5872.3053974064824</v>
      </c>
      <c r="AS2371" s="93" cm="1">
        <f t="array" aca="1" ref="AS2371" ca="1">SUM(INDEX(2368:2368,1,MAX(COLUMN($R:$R),COLUMN()-($H2355-1))):AS2370)</f>
        <v>-6098.1757077633447</v>
      </c>
      <c r="AT2371" s="93" cm="1">
        <f t="array" aca="1" ref="AT2371" ca="1">SUM(INDEX(2368:2368,1,MAX(COLUMN($R:$R),COLUMN()-($H2355-1))):AT2370)</f>
        <v>-6324.046018120207</v>
      </c>
      <c r="AU2371" s="93" cm="1">
        <f t="array" aca="1" ref="AU2371" ca="1">SUM(INDEX(2368:2368,1,MAX(COLUMN($R:$R),COLUMN()-($H2355-1))):AU2370)</f>
        <v>-6549.9163284770693</v>
      </c>
      <c r="AV2371" s="93" cm="1">
        <f t="array" aca="1" ref="AV2371" ca="1">SUM(INDEX(2368:2368,1,MAX(COLUMN($R:$R),COLUMN()-($H2355-1))):AV2370)</f>
        <v>-6775.7866388339316</v>
      </c>
      <c r="AW2371" s="93" cm="1">
        <f t="array" aca="1" ref="AW2371" ca="1">SUM(INDEX(2368:2368,1,MAX(COLUMN($R:$R),COLUMN()-($H2355-1))):AW2370)</f>
        <v>-7001.656949190794</v>
      </c>
      <c r="AX2371" s="93" cm="1">
        <f t="array" aca="1" ref="AX2371" ca="1">SUM(INDEX(2368:2368,1,MAX(COLUMN($R:$R),COLUMN()-($H2355-1))):AX2370)</f>
        <v>-7227.5272595476563</v>
      </c>
      <c r="AY2371" s="93" cm="1">
        <f t="array" aca="1" ref="AY2371" ca="1">SUM(INDEX(2368:2368,1,MAX(COLUMN($R:$R),COLUMN()-($H2355-1))):AY2370)</f>
        <v>-7453.3975699045186</v>
      </c>
      <c r="AZ2371" s="93" cm="1">
        <f t="array" aca="1" ref="AZ2371" ca="1">SUM(INDEX(2368:2368,1,MAX(COLUMN($R:$R),COLUMN()-($H2355-1))):AZ2370)</f>
        <v>-7679.2678802613809</v>
      </c>
      <c r="BA2371" s="93" cm="1">
        <f t="array" aca="1" ref="BA2371" ca="1">SUM(INDEX(2368:2368,1,MAX(COLUMN($R:$R),COLUMN()-($H2355-1))):BA2370)</f>
        <v>-7905.1381906182432</v>
      </c>
      <c r="BB2371" s="93" cm="1">
        <f t="array" aca="1" ref="BB2371" ca="1">SUM(INDEX(2368:2368,1,MAX(COLUMN($R:$R),COLUMN()-($H2355-1))):BB2370)</f>
        <v>-8131.0085009751056</v>
      </c>
      <c r="BC2371" s="93" cm="1">
        <f t="array" aca="1" ref="BC2371" ca="1">SUM(INDEX(2368:2368,1,MAX(COLUMN($R:$R),COLUMN()-($H2355-1))):BC2370)</f>
        <v>-8131.0085009751056</v>
      </c>
      <c r="BD2371" s="93" cm="1">
        <f t="array" aca="1" ref="BD2371" ca="1">SUM(INDEX(2368:2368,1,MAX(COLUMN($R:$R),COLUMN()-($H2355-1))):BD2370)</f>
        <v>-8131.0085009751056</v>
      </c>
      <c r="BE2371" s="93" cm="1">
        <f t="array" aca="1" ref="BE2371" ca="1">SUM(INDEX(2368:2368,1,MAX(COLUMN($R:$R),COLUMN()-($H2355-1))):BE2370)</f>
        <v>-8131.0085009751056</v>
      </c>
      <c r="BF2371" s="93" cm="1">
        <f t="array" aca="1" ref="BF2371" ca="1">SUM(INDEX(2368:2368,1,MAX(COLUMN($R:$R),COLUMN()-($H2355-1))):BF2370)</f>
        <v>-8131.3311728470444</v>
      </c>
      <c r="BG2371" s="93" cm="1">
        <f t="array" aca="1" ref="BG2371" ca="1">SUM(INDEX(2368:2368,1,MAX(COLUMN($R:$R),COLUMN()-($H2355-1))):BG2370)</f>
        <v>-8131.3311728470444</v>
      </c>
      <c r="BH2371" s="93" cm="1">
        <f t="array" aca="1" ref="BH2371" ca="1">SUM(INDEX(2368:2368,1,MAX(COLUMN($R:$R),COLUMN()-($H2355-1))):BH2370)</f>
        <v>-8131.3311728470444</v>
      </c>
      <c r="BI2371" s="93" cm="1">
        <f t="array" aca="1" ref="BI2371" ca="1">SUM(INDEX(2368:2368,1,MAX(COLUMN($R:$R),COLUMN()-($H2355-1))):BI2370)</f>
        <v>-8131.3311728470444</v>
      </c>
      <c r="BJ2371" s="93" cm="1">
        <f t="array" aca="1" ref="BJ2371" ca="1">SUM(INDEX(2368:2368,1,MAX(COLUMN($R:$R),COLUMN()-($H2355-1))):BJ2370)</f>
        <v>-8131.3311728470444</v>
      </c>
      <c r="BK2371" s="93" cm="1">
        <f t="array" aca="1" ref="BK2371" ca="1">SUM(INDEX(2368:2368,1,MAX(COLUMN($R:$R),COLUMN()-($H2355-1))):BK2370)</f>
        <v>-8131.3311728470444</v>
      </c>
      <c r="BL2371" s="93" cm="1">
        <f t="array" aca="1" ref="BL2371" ca="1">SUM(INDEX(2368:2368,1,MAX(COLUMN($R:$R),COLUMN()-($H2355-1))):BL2370)</f>
        <v>-8131.3311728470444</v>
      </c>
      <c r="BM2371" s="93" cm="1">
        <f t="array" aca="1" ref="BM2371" ca="1">SUM(INDEX(2368:2368,1,MAX(COLUMN($R:$R),COLUMN()-($H2355-1))):BM2370)</f>
        <v>-8131.3311728470444</v>
      </c>
      <c r="BN2371" s="93" cm="1">
        <f t="array" aca="1" ref="BN2371" ca="1">SUM(INDEX(2368:2368,1,MAX(COLUMN($R:$R),COLUMN()-($H2355-1))):BN2370)</f>
        <v>-8131.3311728470444</v>
      </c>
      <c r="BO2371" s="93" cm="1">
        <f t="array" aca="1" ref="BO2371" ca="1">SUM(INDEX(2368:2368,1,MAX(COLUMN($R:$R),COLUMN()-($H2355-1))):BO2370)</f>
        <v>-8131.3311728470444</v>
      </c>
      <c r="BP2371" s="93" cm="1">
        <f t="array" aca="1" ref="BP2371" ca="1">SUM(INDEX(2368:2368,1,MAX(COLUMN($R:$R),COLUMN()-($H2355-1))):BP2370)</f>
        <v>-8131.3311728470444</v>
      </c>
      <c r="BQ2371" s="93" cm="1">
        <f t="array" aca="1" ref="BQ2371" ca="1">SUM(INDEX(2368:2368,1,MAX(COLUMN($R:$R),COLUMN()-($H2355-1))):BQ2370)</f>
        <v>-8131.3311728470444</v>
      </c>
      <c r="BR2371" s="93" cm="1">
        <f t="array" aca="1" ref="BR2371" ca="1">SUM(INDEX(2368:2368,1,MAX(COLUMN($R:$R),COLUMN()-($H2355-1))):BR2370)</f>
        <v>-8131.3311728470444</v>
      </c>
      <c r="BS2371" s="93" cm="1">
        <f t="array" aca="1" ref="BS2371" ca="1">SUM(INDEX(2368:2368,1,MAX(COLUMN($R:$R),COLUMN()-($H2355-1))):BS2370)</f>
        <v>-8131.3311728470444</v>
      </c>
      <c r="BT2371" s="93" cm="1">
        <f t="array" aca="1" ref="BT2371" ca="1">SUM(INDEX(2368:2368,1,MAX(COLUMN($R:$R),COLUMN()-($H2355-1))):BT2370)</f>
        <v>-8131.3311728470444</v>
      </c>
      <c r="BU2371" s="93" cm="1">
        <f t="array" aca="1" ref="BU2371" ca="1">SUM(INDEX(2368:2368,1,MAX(COLUMN($R:$R),COLUMN()-($H2355-1))):BU2370)</f>
        <v>-8131.3311728470444</v>
      </c>
      <c r="BV2371" s="93" cm="1">
        <f t="array" aca="1" ref="BV2371" ca="1">SUM(INDEX(2368:2368,1,MAX(COLUMN($R:$R),COLUMN()-($H2355-1))):BV2370)</f>
        <v>-8131.3311728470444</v>
      </c>
      <c r="BW2371" s="93" cm="1">
        <f t="array" aca="1" ref="BW2371" ca="1">SUM(INDEX(2368:2368,1,MAX(COLUMN($R:$R),COLUMN()-($H2355-1))):BW2370)</f>
        <v>-8131.3311728470444</v>
      </c>
      <c r="BX2371" s="93" cm="1">
        <f t="array" aca="1" ref="BX2371" ca="1">SUM(INDEX(2368:2368,1,MAX(COLUMN($R:$R),COLUMN()-($H2355-1))):BX2370)</f>
        <v>-8131.3311728470444</v>
      </c>
      <c r="BY2371" s="93" cm="1">
        <f t="array" aca="1" ref="BY2371" ca="1">SUM(INDEX(2368:2368,1,MAX(COLUMN($R:$R),COLUMN()-($H2355-1))):BY2370)</f>
        <v>-8131.3311728470444</v>
      </c>
      <c r="BZ2371" s="93" cm="1">
        <f t="array" aca="1" ref="BZ2371" ca="1">SUM(INDEX(2368:2368,1,MAX(COLUMN($R:$R),COLUMN()-($H2355-1))):BZ2370)</f>
        <v>-8131.3311728470444</v>
      </c>
      <c r="CA2371" s="93" cm="1">
        <f t="array" aca="1" ref="CA2371" ca="1">SUM(INDEX(2368:2368,1,MAX(COLUMN($R:$R),COLUMN()-($H2355-1))):CA2370)</f>
        <v>-8131.3311728470444</v>
      </c>
      <c r="CB2371" s="93" cm="1">
        <f t="array" aca="1" ref="CB2371" ca="1">SUM(INDEX(2368:2368,1,MAX(COLUMN($R:$R),COLUMN()-($H2355-1))):CB2370)</f>
        <v>-8131.3311728470444</v>
      </c>
      <c r="CC2371" s="93" cm="1">
        <f t="array" aca="1" ref="CC2371" ca="1">SUM(INDEX(2368:2368,1,MAX(COLUMN($R:$R),COLUMN()-($H2355-1))):CC2370)</f>
        <v>-8131.3311728470444</v>
      </c>
      <c r="CD2371" s="93" cm="1">
        <f t="array" aca="1" ref="CD2371" ca="1">SUM(INDEX(2368:2368,1,MAX(COLUMN($R:$R),COLUMN()-($H2355-1))):CD2370)</f>
        <v>-8131.3311728470444</v>
      </c>
      <c r="CE2371" s="93" cm="1">
        <f t="array" aca="1" ref="CE2371" ca="1">SUM(INDEX(2368:2368,1,MAX(COLUMN($R:$R),COLUMN()-($H2355-1))):CE2370)</f>
        <v>-8131.3311728470444</v>
      </c>
      <c r="CF2371" s="93" cm="1">
        <f t="array" aca="1" ref="CF2371" ca="1">SUM(INDEX(2368:2368,1,MAX(COLUMN($R:$R),COLUMN()-($H2355-1))):CF2370)</f>
        <v>-8131.3311728470444</v>
      </c>
      <c r="CG2371" s="93" cm="1">
        <f t="array" aca="1" ref="CG2371" ca="1">SUM(INDEX(2368:2368,1,MAX(COLUMN($R:$R),COLUMN()-($H2355-1))):CG2370)</f>
        <v>-8131.3311728470444</v>
      </c>
      <c r="CH2371" s="93" cm="1">
        <f t="array" aca="1" ref="CH2371" ca="1">SUM(INDEX(2368:2368,1,MAX(COLUMN($R:$R),COLUMN()-($H2355-1))):CH2370)</f>
        <v>-8131.3311728470444</v>
      </c>
      <c r="CI2371" s="93" cm="1">
        <f t="array" aca="1" ref="CI2371" ca="1">SUM(INDEX(2368:2368,1,MAX(COLUMN($R:$R),COLUMN()-($H2355-1))):CI2370)</f>
        <v>-8131.3311728470444</v>
      </c>
      <c r="CJ2371" s="93" cm="1">
        <f t="array" aca="1" ref="CJ2371" ca="1">SUM(INDEX(2368:2368,1,MAX(COLUMN($R:$R),COLUMN()-($H2355-1))):CJ2370)</f>
        <v>-8131.3311728470444</v>
      </c>
      <c r="CK2371" s="93" cm="1">
        <f t="array" aca="1" ref="CK2371" ca="1">SUM(INDEX(2368:2368,1,MAX(COLUMN($R:$R),COLUMN()-($H2355-1))):CK2370)</f>
        <v>-8131.3311728470444</v>
      </c>
      <c r="CL2371" s="93" cm="1">
        <f t="array" aca="1" ref="CL2371" ca="1">SUM(INDEX(2368:2368,1,MAX(COLUMN($R:$R),COLUMN()-($H2355-1))):CL2370)</f>
        <v>-8131.3311728470444</v>
      </c>
    </row>
    <row r="2372" spans="2:90" x14ac:dyDescent="0.4">
      <c r="B2372" s="123"/>
      <c r="C2372" s="281"/>
      <c r="D2372" t="s">
        <v>842</v>
      </c>
      <c r="E2372" t="str">
        <f t="shared" si="3038"/>
        <v>2372 DAMORT-S</v>
      </c>
      <c r="F2372" s="27"/>
      <c r="G2372" s="281"/>
      <c r="H2372" s="27"/>
      <c r="J2372" s="77"/>
      <c r="K2372" s="33"/>
      <c r="L2372" s="33"/>
      <c r="M2372" s="33"/>
      <c r="N2372" s="33"/>
      <c r="O2372" s="33"/>
      <c r="P2372" s="33"/>
      <c r="R2372" s="28"/>
      <c r="S2372" s="93"/>
      <c r="T2372" s="93"/>
      <c r="U2372" s="93"/>
      <c r="V2372" s="93"/>
      <c r="W2372" s="93"/>
      <c r="X2372" s="93"/>
      <c r="Y2372" s="93"/>
      <c r="Z2372" s="93"/>
      <c r="AA2372" s="93"/>
      <c r="AB2372" s="93"/>
      <c r="AC2372" s="93"/>
      <c r="AD2372" s="93"/>
      <c r="AE2372" s="93"/>
      <c r="AF2372" s="93"/>
      <c r="AG2372" s="93"/>
      <c r="AH2372" s="93"/>
      <c r="AI2372" s="93"/>
      <c r="AJ2372" s="93"/>
      <c r="AK2372" s="93"/>
      <c r="AL2372" s="93"/>
      <c r="AM2372" s="93"/>
      <c r="AN2372" s="93"/>
      <c r="AO2372" s="93"/>
      <c r="AP2372" s="93"/>
      <c r="AQ2372" s="93"/>
      <c r="AR2372" s="93"/>
      <c r="AS2372" s="93"/>
      <c r="AT2372" s="93"/>
      <c r="AU2372" s="93"/>
      <c r="AV2372" s="93"/>
      <c r="AW2372" s="93"/>
      <c r="AX2372" s="93"/>
      <c r="AY2372" s="93"/>
      <c r="AZ2372" s="93"/>
      <c r="BA2372" s="93"/>
      <c r="BB2372" s="93"/>
      <c r="BC2372" s="93"/>
      <c r="BD2372" s="93"/>
      <c r="BE2372" s="93"/>
      <c r="BF2372" s="93"/>
      <c r="BG2372" s="93"/>
      <c r="BH2372" s="93"/>
      <c r="BI2372" s="93"/>
      <c r="BJ2372" s="93"/>
      <c r="BK2372" s="93"/>
      <c r="BL2372" s="93"/>
      <c r="BM2372" s="93"/>
      <c r="BN2372" s="93"/>
      <c r="BO2372" s="93"/>
      <c r="BP2372" s="93"/>
      <c r="BQ2372" s="93"/>
      <c r="BR2372" s="93"/>
      <c r="BS2372" s="93"/>
      <c r="BT2372" s="93"/>
      <c r="BU2372" s="93"/>
      <c r="BV2372" s="93"/>
      <c r="BW2372" s="93"/>
      <c r="BX2372" s="93"/>
      <c r="BY2372" s="93"/>
      <c r="BZ2372" s="93"/>
      <c r="CA2372" s="93"/>
      <c r="CB2372" s="93"/>
      <c r="CC2372" s="93"/>
      <c r="CD2372" s="93"/>
      <c r="CE2372" s="93"/>
      <c r="CF2372" s="93"/>
      <c r="CG2372" s="93"/>
      <c r="CH2372" s="93"/>
      <c r="CI2372" s="93"/>
      <c r="CJ2372" s="93"/>
      <c r="CK2372" s="93"/>
      <c r="CL2372" s="93"/>
    </row>
    <row r="2373" spans="2:90" x14ac:dyDescent="0.4">
      <c r="B2373" s="132" t="str">
        <f>B2345</f>
        <v>(Primary label)</v>
      </c>
      <c r="D2373" t="s">
        <v>842</v>
      </c>
      <c r="E2373" s="8" t="str">
        <f t="shared" si="3038"/>
        <v>2373 DAMORT-S</v>
      </c>
      <c r="G2373" t="s">
        <v>332</v>
      </c>
      <c r="H2373" s="27"/>
      <c r="I2373" s="78"/>
      <c r="J2373" s="78"/>
      <c r="K2373" s="33"/>
      <c r="L2373" s="33"/>
      <c r="M2373" s="33"/>
      <c r="N2373" s="33"/>
      <c r="O2373" s="33"/>
      <c r="P2373" s="33"/>
      <c r="R2373" s="33"/>
      <c r="S2373" s="77"/>
      <c r="T2373" s="77"/>
      <c r="U2373" s="77"/>
      <c r="V2373" s="77"/>
      <c r="W2373" s="77"/>
      <c r="X2373" s="77"/>
      <c r="Y2373" s="77"/>
      <c r="Z2373" s="77"/>
      <c r="AA2373" s="77"/>
      <c r="AB2373" s="77"/>
      <c r="AC2373" s="77"/>
      <c r="AD2373" s="77"/>
      <c r="AE2373" s="77"/>
      <c r="AF2373" s="77"/>
      <c r="AG2373" s="77"/>
      <c r="AH2373" s="77"/>
      <c r="AI2373" s="77"/>
      <c r="AJ2373" s="77"/>
      <c r="AK2373" s="77"/>
      <c r="AL2373" s="77"/>
      <c r="AM2373" s="77"/>
      <c r="AN2373" s="77"/>
      <c r="AO2373" s="77"/>
      <c r="AP2373" s="77"/>
      <c r="AQ2373" s="77"/>
      <c r="AR2373" s="77"/>
      <c r="AS2373" s="77"/>
      <c r="AT2373" s="77"/>
      <c r="AU2373" s="77"/>
      <c r="AV2373" s="77"/>
      <c r="AW2373" s="77"/>
      <c r="AX2373" s="77"/>
      <c r="AY2373" s="77"/>
      <c r="AZ2373" s="77"/>
      <c r="BA2373" s="77"/>
      <c r="BB2373" s="77"/>
      <c r="BC2373" s="77"/>
      <c r="BD2373" s="77"/>
      <c r="BE2373" s="77"/>
      <c r="BF2373" s="77"/>
      <c r="BG2373" s="77"/>
      <c r="BH2373" s="77"/>
      <c r="BI2373" s="77"/>
      <c r="BJ2373" s="77"/>
      <c r="BK2373" s="77"/>
      <c r="BL2373" s="77"/>
      <c r="BM2373" s="77"/>
      <c r="BN2373" s="77"/>
      <c r="BO2373" s="77"/>
      <c r="BP2373" s="77"/>
      <c r="BQ2373" s="77"/>
      <c r="BR2373" s="77"/>
      <c r="BS2373" s="77"/>
      <c r="BT2373" s="77"/>
      <c r="BU2373" s="77"/>
      <c r="BV2373" s="77"/>
      <c r="BW2373" s="77"/>
      <c r="BX2373" s="77"/>
      <c r="BY2373" s="77"/>
      <c r="BZ2373" s="77"/>
      <c r="CA2373" s="77"/>
      <c r="CB2373" s="77"/>
      <c r="CC2373" s="77"/>
      <c r="CD2373" s="77"/>
      <c r="CE2373" s="77"/>
      <c r="CF2373" s="77"/>
      <c r="CG2373" s="77"/>
      <c r="CH2373" s="77"/>
      <c r="CI2373" s="77"/>
      <c r="CJ2373" s="77"/>
      <c r="CK2373" s="77"/>
      <c r="CL2373" s="77"/>
    </row>
    <row r="2374" spans="2:90" x14ac:dyDescent="0.4">
      <c r="B2374" s="132" t="str">
        <f>B2346</f>
        <v>primary unit</v>
      </c>
      <c r="D2374" t="s">
        <v>842</v>
      </c>
      <c r="E2374" s="8" t="str">
        <f t="shared" si="3038"/>
        <v>2374 DAMORT-S</v>
      </c>
      <c r="G2374" t="s">
        <v>332</v>
      </c>
      <c r="H2374" s="27"/>
      <c r="I2374" s="78"/>
      <c r="J2374" s="78"/>
      <c r="K2374" s="33"/>
      <c r="L2374" s="33"/>
      <c r="M2374" s="33"/>
      <c r="N2374" s="33"/>
      <c r="O2374" s="33"/>
      <c r="P2374" s="33"/>
      <c r="R2374" s="33"/>
      <c r="S2374" s="77"/>
      <c r="T2374" s="77"/>
      <c r="U2374" s="77"/>
      <c r="V2374" s="77"/>
      <c r="W2374" s="77"/>
      <c r="X2374" s="77"/>
      <c r="Y2374" s="77"/>
      <c r="Z2374" s="77"/>
      <c r="AA2374" s="77"/>
      <c r="AB2374" s="77"/>
      <c r="AC2374" s="77"/>
      <c r="AD2374" s="77"/>
      <c r="AE2374" s="77"/>
      <c r="AF2374" s="77"/>
      <c r="AG2374" s="77"/>
      <c r="AH2374" s="77"/>
      <c r="AI2374" s="77"/>
      <c r="AJ2374" s="77"/>
      <c r="AK2374" s="77"/>
      <c r="AL2374" s="77"/>
      <c r="AM2374" s="77"/>
      <c r="AN2374" s="77"/>
      <c r="AO2374" s="77"/>
      <c r="AP2374" s="77"/>
      <c r="AQ2374" s="77"/>
      <c r="AR2374" s="77"/>
      <c r="AS2374" s="77"/>
      <c r="AT2374" s="77"/>
      <c r="AU2374" s="77"/>
      <c r="AV2374" s="77"/>
      <c r="AW2374" s="77"/>
      <c r="AX2374" s="77"/>
      <c r="AY2374" s="77"/>
      <c r="AZ2374" s="77"/>
      <c r="BA2374" s="77"/>
      <c r="BB2374" s="77"/>
      <c r="BC2374" s="77"/>
      <c r="BD2374" s="77"/>
      <c r="BE2374" s="77"/>
      <c r="BF2374" s="77"/>
      <c r="BG2374" s="77"/>
      <c r="BH2374" s="77"/>
      <c r="BI2374" s="77"/>
      <c r="BJ2374" s="77"/>
      <c r="BK2374" s="77"/>
      <c r="BL2374" s="77"/>
      <c r="BM2374" s="77"/>
      <c r="BN2374" s="77"/>
      <c r="BO2374" s="77"/>
      <c r="BP2374" s="77"/>
      <c r="BQ2374" s="77"/>
      <c r="BR2374" s="77"/>
      <c r="BS2374" s="77"/>
      <c r="BT2374" s="77"/>
      <c r="BU2374" s="77"/>
      <c r="BV2374" s="77"/>
      <c r="BW2374" s="77"/>
      <c r="BX2374" s="77"/>
      <c r="BY2374" s="77"/>
      <c r="BZ2374" s="77"/>
      <c r="CA2374" s="77"/>
      <c r="CB2374" s="77"/>
      <c r="CC2374" s="77"/>
      <c r="CD2374" s="77"/>
      <c r="CE2374" s="77"/>
      <c r="CF2374" s="77"/>
      <c r="CG2374" s="77"/>
      <c r="CH2374" s="77"/>
      <c r="CI2374" s="77"/>
      <c r="CJ2374" s="77"/>
      <c r="CK2374" s="77"/>
      <c r="CL2374" s="77"/>
    </row>
    <row r="2375" spans="2:90" x14ac:dyDescent="0.4">
      <c r="B2375" s="132" t="str">
        <f>B2347</f>
        <v>Primary revenue driver</v>
      </c>
      <c r="D2375" t="s">
        <v>842</v>
      </c>
      <c r="E2375" s="8" t="str">
        <f t="shared" si="3038"/>
        <v>2375 DAMORT-S</v>
      </c>
      <c r="G2375" t="s">
        <v>332</v>
      </c>
      <c r="K2375" s="53"/>
      <c r="L2375" s="53"/>
      <c r="M2375" s="53"/>
      <c r="N2375" s="53"/>
      <c r="O2375" s="53"/>
      <c r="P2375" s="53"/>
      <c r="R2375" s="24"/>
      <c r="S2375" s="175" t="str">
        <f t="shared" ref="S2375" si="3068">S2347</f>
        <v>S$12</v>
      </c>
      <c r="T2375" s="175" t="str">
        <f t="shared" ref="T2375:AX2375" si="3069">T2347</f>
        <v>T$12</v>
      </c>
      <c r="U2375" s="175" t="str">
        <f t="shared" si="3069"/>
        <v>U$12</v>
      </c>
      <c r="V2375" s="175" t="str">
        <f t="shared" si="3069"/>
        <v>V$12</v>
      </c>
      <c r="W2375" s="175" t="str">
        <f t="shared" si="3069"/>
        <v>W$12</v>
      </c>
      <c r="X2375" s="175" t="str">
        <f t="shared" si="3069"/>
        <v>X$12</v>
      </c>
      <c r="Y2375" s="175" t="str">
        <f t="shared" si="3069"/>
        <v>Y$12</v>
      </c>
      <c r="Z2375" s="175" t="str">
        <f t="shared" si="3069"/>
        <v>Z$12</v>
      </c>
      <c r="AA2375" s="175" t="str">
        <f t="shared" si="3069"/>
        <v>AA$12</v>
      </c>
      <c r="AB2375" s="175" t="str">
        <f t="shared" si="3069"/>
        <v>AB$12</v>
      </c>
      <c r="AC2375" s="175" t="str">
        <f t="shared" si="3069"/>
        <v>AC$12</v>
      </c>
      <c r="AD2375" s="175" t="str">
        <f t="shared" si="3069"/>
        <v>AD$12</v>
      </c>
      <c r="AE2375" s="175" t="str">
        <f t="shared" si="3069"/>
        <v>AE$12</v>
      </c>
      <c r="AF2375" s="175" t="str">
        <f t="shared" si="3069"/>
        <v>AF$12</v>
      </c>
      <c r="AG2375" s="175" t="str">
        <f t="shared" si="3069"/>
        <v>AG$12</v>
      </c>
      <c r="AH2375" s="175" t="str">
        <f t="shared" si="3069"/>
        <v>AH$12</v>
      </c>
      <c r="AI2375" s="175" t="str">
        <f t="shared" si="3069"/>
        <v>AI$12</v>
      </c>
      <c r="AJ2375" s="175" t="str">
        <f t="shared" si="3069"/>
        <v>AJ$12</v>
      </c>
      <c r="AK2375" s="175" t="str">
        <f t="shared" si="3069"/>
        <v>AK$12</v>
      </c>
      <c r="AL2375" s="175" t="str">
        <f t="shared" si="3069"/>
        <v>AL$12</v>
      </c>
      <c r="AM2375" s="175" t="str">
        <f t="shared" si="3069"/>
        <v>AM$12</v>
      </c>
      <c r="AN2375" s="175" t="str">
        <f t="shared" si="3069"/>
        <v>AN$12</v>
      </c>
      <c r="AO2375" s="175" t="str">
        <f t="shared" si="3069"/>
        <v>AO$12</v>
      </c>
      <c r="AP2375" s="175" t="str">
        <f t="shared" si="3069"/>
        <v>AP$12</v>
      </c>
      <c r="AQ2375" s="175" t="str">
        <f t="shared" si="3069"/>
        <v>AQ$12</v>
      </c>
      <c r="AR2375" s="175" t="str">
        <f t="shared" si="3069"/>
        <v>AR$12</v>
      </c>
      <c r="AS2375" s="175" t="str">
        <f t="shared" si="3069"/>
        <v>AS$12</v>
      </c>
      <c r="AT2375" s="175" t="str">
        <f t="shared" si="3069"/>
        <v>AT$12</v>
      </c>
      <c r="AU2375" s="175" t="str">
        <f t="shared" si="3069"/>
        <v>AU$12</v>
      </c>
      <c r="AV2375" s="175" t="str">
        <f t="shared" si="3069"/>
        <v>AV$12</v>
      </c>
      <c r="AW2375" s="175" t="str">
        <f t="shared" si="3069"/>
        <v>AW$12</v>
      </c>
      <c r="AX2375" s="175" t="str">
        <f t="shared" si="3069"/>
        <v>AX$12</v>
      </c>
      <c r="AY2375" s="175" t="str">
        <f t="shared" ref="AY2375:CD2375" si="3070">AY2347</f>
        <v>AY$12</v>
      </c>
      <c r="AZ2375" s="175" t="str">
        <f t="shared" si="3070"/>
        <v>AZ$12</v>
      </c>
      <c r="BA2375" s="175" t="str">
        <f t="shared" si="3070"/>
        <v>BA$12</v>
      </c>
      <c r="BB2375" s="175" t="str">
        <f t="shared" si="3070"/>
        <v>BB$12</v>
      </c>
      <c r="BC2375" s="175" t="str">
        <f t="shared" si="3070"/>
        <v>BC$12</v>
      </c>
      <c r="BD2375" s="175" t="str">
        <f t="shared" si="3070"/>
        <v>BD$12</v>
      </c>
      <c r="BE2375" s="175" t="str">
        <f t="shared" si="3070"/>
        <v>BE$12</v>
      </c>
      <c r="BF2375" s="175" t="str">
        <f t="shared" si="3070"/>
        <v>BF$12</v>
      </c>
      <c r="BG2375" s="175" t="str">
        <f t="shared" si="3070"/>
        <v>BG$12</v>
      </c>
      <c r="BH2375" s="175" t="str">
        <f t="shared" si="3070"/>
        <v>BH$12</v>
      </c>
      <c r="BI2375" s="175" t="str">
        <f t="shared" si="3070"/>
        <v>BI$12</v>
      </c>
      <c r="BJ2375" s="175" t="str">
        <f t="shared" si="3070"/>
        <v>BJ$12</v>
      </c>
      <c r="BK2375" s="175" t="str">
        <f t="shared" si="3070"/>
        <v>BK$12</v>
      </c>
      <c r="BL2375" s="175" t="str">
        <f t="shared" si="3070"/>
        <v>BL$12</v>
      </c>
      <c r="BM2375" s="175" t="str">
        <f t="shared" si="3070"/>
        <v>BM$12</v>
      </c>
      <c r="BN2375" s="175" t="str">
        <f t="shared" si="3070"/>
        <v>BN$12</v>
      </c>
      <c r="BO2375" s="175" t="str">
        <f t="shared" si="3070"/>
        <v>BO$12</v>
      </c>
      <c r="BP2375" s="175" t="str">
        <f t="shared" si="3070"/>
        <v>BP$12</v>
      </c>
      <c r="BQ2375" s="175" t="str">
        <f t="shared" si="3070"/>
        <v>BQ$12</v>
      </c>
      <c r="BR2375" s="175" t="str">
        <f t="shared" si="3070"/>
        <v>BR$12</v>
      </c>
      <c r="BS2375" s="175" t="str">
        <f t="shared" si="3070"/>
        <v>BS$12</v>
      </c>
      <c r="BT2375" s="175" t="str">
        <f t="shared" si="3070"/>
        <v>BT$12</v>
      </c>
      <c r="BU2375" s="175" t="str">
        <f t="shared" si="3070"/>
        <v>BU$12</v>
      </c>
      <c r="BV2375" s="175" t="str">
        <f t="shared" si="3070"/>
        <v>BV$12</v>
      </c>
      <c r="BW2375" s="175" t="str">
        <f t="shared" si="3070"/>
        <v>BW$12</v>
      </c>
      <c r="BX2375" s="175" t="str">
        <f t="shared" si="3070"/>
        <v>BX$12</v>
      </c>
      <c r="BY2375" s="175" t="str">
        <f t="shared" si="3070"/>
        <v>BY$12</v>
      </c>
      <c r="BZ2375" s="175" t="str">
        <f t="shared" si="3070"/>
        <v>BZ$12</v>
      </c>
      <c r="CA2375" s="175" t="str">
        <f t="shared" si="3070"/>
        <v>CA$12</v>
      </c>
      <c r="CB2375" s="175" t="str">
        <f t="shared" si="3070"/>
        <v>CB$12</v>
      </c>
      <c r="CC2375" s="175" t="str">
        <f t="shared" si="3070"/>
        <v>CC$12</v>
      </c>
      <c r="CD2375" s="175" t="str">
        <f t="shared" si="3070"/>
        <v>CD$12</v>
      </c>
      <c r="CE2375" s="175" t="str">
        <f t="shared" ref="CE2375:CK2375" si="3071">CE2347</f>
        <v>CE$12</v>
      </c>
      <c r="CF2375" s="175" t="str">
        <f t="shared" si="3071"/>
        <v>CF$12</v>
      </c>
      <c r="CG2375" s="175" t="str">
        <f t="shared" si="3071"/>
        <v>CG$12</v>
      </c>
      <c r="CH2375" s="175" t="str">
        <f t="shared" si="3071"/>
        <v>CH$12</v>
      </c>
      <c r="CI2375" s="175" t="str">
        <f t="shared" si="3071"/>
        <v>CI$12</v>
      </c>
      <c r="CJ2375" s="175" t="str">
        <f t="shared" si="3071"/>
        <v>CJ$12</v>
      </c>
      <c r="CK2375" s="175" t="str">
        <f t="shared" si="3071"/>
        <v>CK$12</v>
      </c>
      <c r="CL2375" s="175" t="str">
        <f t="shared" ref="CL2375" si="3072">CL2347</f>
        <v>CL$12</v>
      </c>
    </row>
    <row r="2376" spans="2:90" x14ac:dyDescent="0.4">
      <c r="B2376" s="132" t="str">
        <f>B2348</f>
        <v>Primary volume driver</v>
      </c>
      <c r="D2376" t="s">
        <v>842</v>
      </c>
      <c r="E2376" s="8" t="str">
        <f t="shared" si="3038"/>
        <v>2376 DAMORT-S</v>
      </c>
      <c r="G2376" t="s">
        <v>332</v>
      </c>
      <c r="H2376" s="12"/>
      <c r="I2376" s="60"/>
      <c r="J2376" s="60"/>
      <c r="K2376" s="15"/>
      <c r="L2376" s="15"/>
      <c r="M2376" s="15"/>
      <c r="N2376" s="15"/>
      <c r="O2376" s="15"/>
      <c r="P2376" s="15"/>
      <c r="R2376" s="15"/>
      <c r="S2376" s="175" t="str">
        <f t="shared" ref="S2376" si="3073">S2348</f>
        <v>S$13</v>
      </c>
      <c r="T2376" s="175" t="str">
        <f t="shared" ref="T2376:AX2376" si="3074">T2348</f>
        <v>T$13</v>
      </c>
      <c r="U2376" s="175" t="str">
        <f t="shared" si="3074"/>
        <v>U$13</v>
      </c>
      <c r="V2376" s="175" t="str">
        <f t="shared" si="3074"/>
        <v>V$13</v>
      </c>
      <c r="W2376" s="175" t="str">
        <f t="shared" si="3074"/>
        <v>W$13</v>
      </c>
      <c r="X2376" s="175" t="str">
        <f t="shared" si="3074"/>
        <v>X$13</v>
      </c>
      <c r="Y2376" s="175" t="str">
        <f t="shared" si="3074"/>
        <v>Y$13</v>
      </c>
      <c r="Z2376" s="175" t="str">
        <f t="shared" si="3074"/>
        <v>Z$13</v>
      </c>
      <c r="AA2376" s="175" t="str">
        <f t="shared" si="3074"/>
        <v>AA$13</v>
      </c>
      <c r="AB2376" s="175" t="str">
        <f t="shared" si="3074"/>
        <v>AB$13</v>
      </c>
      <c r="AC2376" s="175" t="str">
        <f t="shared" si="3074"/>
        <v>AC$13</v>
      </c>
      <c r="AD2376" s="175" t="str">
        <f t="shared" si="3074"/>
        <v>AD$13</v>
      </c>
      <c r="AE2376" s="175" t="str">
        <f t="shared" si="3074"/>
        <v>AE$13</v>
      </c>
      <c r="AF2376" s="175" t="str">
        <f t="shared" si="3074"/>
        <v>AF$13</v>
      </c>
      <c r="AG2376" s="175" t="str">
        <f t="shared" si="3074"/>
        <v>AG$13</v>
      </c>
      <c r="AH2376" s="175" t="str">
        <f t="shared" si="3074"/>
        <v>AH$13</v>
      </c>
      <c r="AI2376" s="175" t="str">
        <f t="shared" si="3074"/>
        <v>AI$13</v>
      </c>
      <c r="AJ2376" s="175" t="str">
        <f t="shared" si="3074"/>
        <v>AJ$13</v>
      </c>
      <c r="AK2376" s="175" t="str">
        <f t="shared" si="3074"/>
        <v>AK$13</v>
      </c>
      <c r="AL2376" s="175" t="str">
        <f t="shared" si="3074"/>
        <v>AL$13</v>
      </c>
      <c r="AM2376" s="175" t="str">
        <f t="shared" si="3074"/>
        <v>AM$13</v>
      </c>
      <c r="AN2376" s="175" t="str">
        <f t="shared" si="3074"/>
        <v>AN$13</v>
      </c>
      <c r="AO2376" s="175" t="str">
        <f t="shared" si="3074"/>
        <v>AO$13</v>
      </c>
      <c r="AP2376" s="175" t="str">
        <f t="shared" si="3074"/>
        <v>AP$13</v>
      </c>
      <c r="AQ2376" s="175" t="str">
        <f t="shared" si="3074"/>
        <v>AQ$13</v>
      </c>
      <c r="AR2376" s="175" t="str">
        <f t="shared" si="3074"/>
        <v>AR$13</v>
      </c>
      <c r="AS2376" s="175" t="str">
        <f t="shared" si="3074"/>
        <v>AS$13</v>
      </c>
      <c r="AT2376" s="175" t="str">
        <f t="shared" si="3074"/>
        <v>AT$13</v>
      </c>
      <c r="AU2376" s="175" t="str">
        <f t="shared" si="3074"/>
        <v>AU$13</v>
      </c>
      <c r="AV2376" s="175" t="str">
        <f t="shared" si="3074"/>
        <v>AV$13</v>
      </c>
      <c r="AW2376" s="175" t="str">
        <f t="shared" si="3074"/>
        <v>AW$13</v>
      </c>
      <c r="AX2376" s="175" t="str">
        <f t="shared" si="3074"/>
        <v>AX$13</v>
      </c>
      <c r="AY2376" s="175" t="str">
        <f t="shared" ref="AY2376:CD2376" si="3075">AY2348</f>
        <v>AY$13</v>
      </c>
      <c r="AZ2376" s="175" t="str">
        <f t="shared" si="3075"/>
        <v>AZ$13</v>
      </c>
      <c r="BA2376" s="175" t="str">
        <f t="shared" si="3075"/>
        <v>BA$13</v>
      </c>
      <c r="BB2376" s="175" t="str">
        <f t="shared" si="3075"/>
        <v>BB$13</v>
      </c>
      <c r="BC2376" s="175" t="str">
        <f t="shared" si="3075"/>
        <v>BC$13</v>
      </c>
      <c r="BD2376" s="175" t="str">
        <f t="shared" si="3075"/>
        <v>BD$13</v>
      </c>
      <c r="BE2376" s="175" t="str">
        <f t="shared" si="3075"/>
        <v>BE$13</v>
      </c>
      <c r="BF2376" s="175" t="str">
        <f t="shared" si="3075"/>
        <v>BF$13</v>
      </c>
      <c r="BG2376" s="175" t="str">
        <f t="shared" si="3075"/>
        <v>BG$13</v>
      </c>
      <c r="BH2376" s="175" t="str">
        <f t="shared" si="3075"/>
        <v>BH$13</v>
      </c>
      <c r="BI2376" s="175" t="str">
        <f t="shared" si="3075"/>
        <v>BI$13</v>
      </c>
      <c r="BJ2376" s="175" t="str">
        <f t="shared" si="3075"/>
        <v>BJ$13</v>
      </c>
      <c r="BK2376" s="175" t="str">
        <f t="shared" si="3075"/>
        <v>BK$13</v>
      </c>
      <c r="BL2376" s="175" t="str">
        <f t="shared" si="3075"/>
        <v>BL$13</v>
      </c>
      <c r="BM2376" s="175" t="str">
        <f t="shared" si="3075"/>
        <v>BM$13</v>
      </c>
      <c r="BN2376" s="175" t="str">
        <f t="shared" si="3075"/>
        <v>BN$13</v>
      </c>
      <c r="BO2376" s="175" t="str">
        <f t="shared" si="3075"/>
        <v>BO$13</v>
      </c>
      <c r="BP2376" s="175" t="str">
        <f t="shared" si="3075"/>
        <v>BP$13</v>
      </c>
      <c r="BQ2376" s="175" t="str">
        <f t="shared" si="3075"/>
        <v>BQ$13</v>
      </c>
      <c r="BR2376" s="175" t="str">
        <f t="shared" si="3075"/>
        <v>BR$13</v>
      </c>
      <c r="BS2376" s="175" t="str">
        <f t="shared" si="3075"/>
        <v>BS$13</v>
      </c>
      <c r="BT2376" s="175" t="str">
        <f t="shared" si="3075"/>
        <v>BT$13</v>
      </c>
      <c r="BU2376" s="175" t="str">
        <f t="shared" si="3075"/>
        <v>BU$13</v>
      </c>
      <c r="BV2376" s="175" t="str">
        <f t="shared" si="3075"/>
        <v>BV$13</v>
      </c>
      <c r="BW2376" s="175" t="str">
        <f t="shared" si="3075"/>
        <v>BW$13</v>
      </c>
      <c r="BX2376" s="175" t="str">
        <f t="shared" si="3075"/>
        <v>BX$13</v>
      </c>
      <c r="BY2376" s="175" t="str">
        <f t="shared" si="3075"/>
        <v>BY$13</v>
      </c>
      <c r="BZ2376" s="175" t="str">
        <f t="shared" si="3075"/>
        <v>BZ$13</v>
      </c>
      <c r="CA2376" s="175" t="str">
        <f t="shared" si="3075"/>
        <v>CA$13</v>
      </c>
      <c r="CB2376" s="175" t="str">
        <f t="shared" si="3075"/>
        <v>CB$13</v>
      </c>
      <c r="CC2376" s="175" t="str">
        <f t="shared" si="3075"/>
        <v>CC$13</v>
      </c>
      <c r="CD2376" s="175" t="str">
        <f t="shared" si="3075"/>
        <v>CD$13</v>
      </c>
      <c r="CE2376" s="175" t="str">
        <f t="shared" ref="CE2376:CK2376" si="3076">CE2348</f>
        <v>CE$13</v>
      </c>
      <c r="CF2376" s="175" t="str">
        <f t="shared" si="3076"/>
        <v>CF$13</v>
      </c>
      <c r="CG2376" s="175" t="str">
        <f t="shared" si="3076"/>
        <v>CG$13</v>
      </c>
      <c r="CH2376" s="175" t="str">
        <f t="shared" si="3076"/>
        <v>CH$13</v>
      </c>
      <c r="CI2376" s="175" t="str">
        <f t="shared" si="3076"/>
        <v>CI$13</v>
      </c>
      <c r="CJ2376" s="175" t="str">
        <f t="shared" si="3076"/>
        <v>CJ$13</v>
      </c>
      <c r="CK2376" s="175" t="str">
        <f t="shared" si="3076"/>
        <v>CK$13</v>
      </c>
      <c r="CL2376" s="175" t="str">
        <f t="shared" ref="CL2376" si="3077">CL2348</f>
        <v>CL$13</v>
      </c>
    </row>
    <row r="2377" spans="2:90" x14ac:dyDescent="0.4">
      <c r="B2377" s="187" t="str">
        <f>B2353</f>
        <v>Simple amortizing debt:</v>
      </c>
      <c r="D2377" t="s">
        <v>842</v>
      </c>
      <c r="E2377" s="8" t="str">
        <f t="shared" si="3038"/>
        <v>2377 DAMORT-S</v>
      </c>
      <c r="G2377" t="s">
        <v>332</v>
      </c>
      <c r="H2377" s="12"/>
      <c r="I2377" s="60"/>
      <c r="J2377" s="60"/>
      <c r="K2377" s="15"/>
      <c r="L2377" s="15"/>
      <c r="M2377" s="15"/>
      <c r="N2377" s="15"/>
      <c r="O2377" s="15"/>
      <c r="P2377" s="15"/>
      <c r="R2377" s="15"/>
      <c r="S2377" s="175">
        <f t="shared" ref="S2377" si="3078">S2349</f>
        <v>0</v>
      </c>
      <c r="T2377" s="175">
        <f t="shared" ref="T2377:AX2377" si="3079">T2349</f>
        <v>0</v>
      </c>
      <c r="U2377" s="175">
        <f t="shared" si="3079"/>
        <v>0</v>
      </c>
      <c r="V2377" s="175">
        <f t="shared" si="3079"/>
        <v>0</v>
      </c>
      <c r="W2377" s="175">
        <f t="shared" si="3079"/>
        <v>0</v>
      </c>
      <c r="X2377" s="175">
        <f t="shared" si="3079"/>
        <v>0</v>
      </c>
      <c r="Y2377" s="175">
        <f t="shared" si="3079"/>
        <v>0</v>
      </c>
      <c r="Z2377" s="175">
        <f t="shared" si="3079"/>
        <v>0</v>
      </c>
      <c r="AA2377" s="175">
        <f t="shared" si="3079"/>
        <v>0</v>
      </c>
      <c r="AB2377" s="175">
        <f t="shared" si="3079"/>
        <v>0</v>
      </c>
      <c r="AC2377" s="175">
        <f t="shared" si="3079"/>
        <v>0</v>
      </c>
      <c r="AD2377" s="175">
        <f t="shared" si="3079"/>
        <v>0</v>
      </c>
      <c r="AE2377" s="175">
        <f t="shared" si="3079"/>
        <v>0</v>
      </c>
      <c r="AF2377" s="175">
        <f t="shared" si="3079"/>
        <v>0</v>
      </c>
      <c r="AG2377" s="175">
        <f t="shared" si="3079"/>
        <v>0</v>
      </c>
      <c r="AH2377" s="175">
        <f t="shared" si="3079"/>
        <v>0</v>
      </c>
      <c r="AI2377" s="175">
        <f t="shared" si="3079"/>
        <v>0</v>
      </c>
      <c r="AJ2377" s="175">
        <f t="shared" si="3079"/>
        <v>0</v>
      </c>
      <c r="AK2377" s="175">
        <f t="shared" si="3079"/>
        <v>0</v>
      </c>
      <c r="AL2377" s="175">
        <f t="shared" si="3079"/>
        <v>0</v>
      </c>
      <c r="AM2377" s="175">
        <f t="shared" si="3079"/>
        <v>0</v>
      </c>
      <c r="AN2377" s="175">
        <f t="shared" si="3079"/>
        <v>0</v>
      </c>
      <c r="AO2377" s="175">
        <f t="shared" si="3079"/>
        <v>0</v>
      </c>
      <c r="AP2377" s="175">
        <f t="shared" si="3079"/>
        <v>0</v>
      </c>
      <c r="AQ2377" s="175">
        <f t="shared" si="3079"/>
        <v>0</v>
      </c>
      <c r="AR2377" s="175">
        <f t="shared" si="3079"/>
        <v>0</v>
      </c>
      <c r="AS2377" s="175">
        <f t="shared" si="3079"/>
        <v>0</v>
      </c>
      <c r="AT2377" s="175">
        <f t="shared" si="3079"/>
        <v>0</v>
      </c>
      <c r="AU2377" s="175">
        <f t="shared" si="3079"/>
        <v>0</v>
      </c>
      <c r="AV2377" s="175">
        <f t="shared" si="3079"/>
        <v>0</v>
      </c>
      <c r="AW2377" s="175">
        <f t="shared" si="3079"/>
        <v>0</v>
      </c>
      <c r="AX2377" s="175">
        <f t="shared" si="3079"/>
        <v>0</v>
      </c>
      <c r="AY2377" s="175">
        <f t="shared" ref="AY2377:CD2377" si="3080">AY2349</f>
        <v>0</v>
      </c>
      <c r="AZ2377" s="175">
        <f t="shared" si="3080"/>
        <v>0</v>
      </c>
      <c r="BA2377" s="175">
        <f t="shared" si="3080"/>
        <v>0</v>
      </c>
      <c r="BB2377" s="175">
        <f t="shared" si="3080"/>
        <v>0</v>
      </c>
      <c r="BC2377" s="175">
        <f t="shared" si="3080"/>
        <v>0</v>
      </c>
      <c r="BD2377" s="175">
        <f t="shared" si="3080"/>
        <v>0</v>
      </c>
      <c r="BE2377" s="175">
        <f t="shared" si="3080"/>
        <v>0</v>
      </c>
      <c r="BF2377" s="175">
        <f t="shared" si="3080"/>
        <v>0</v>
      </c>
      <c r="BG2377" s="175">
        <f t="shared" si="3080"/>
        <v>0</v>
      </c>
      <c r="BH2377" s="175">
        <f t="shared" si="3080"/>
        <v>0</v>
      </c>
      <c r="BI2377" s="175">
        <f t="shared" si="3080"/>
        <v>0</v>
      </c>
      <c r="BJ2377" s="175">
        <f t="shared" si="3080"/>
        <v>0</v>
      </c>
      <c r="BK2377" s="175">
        <f t="shared" si="3080"/>
        <v>0</v>
      </c>
      <c r="BL2377" s="175">
        <f t="shared" si="3080"/>
        <v>0</v>
      </c>
      <c r="BM2377" s="175">
        <f t="shared" si="3080"/>
        <v>0</v>
      </c>
      <c r="BN2377" s="175">
        <f t="shared" si="3080"/>
        <v>0</v>
      </c>
      <c r="BO2377" s="175">
        <f t="shared" si="3080"/>
        <v>0</v>
      </c>
      <c r="BP2377" s="175">
        <f t="shared" si="3080"/>
        <v>0</v>
      </c>
      <c r="BQ2377" s="175">
        <f t="shared" si="3080"/>
        <v>0</v>
      </c>
      <c r="BR2377" s="175">
        <f t="shared" si="3080"/>
        <v>0</v>
      </c>
      <c r="BS2377" s="175">
        <f t="shared" si="3080"/>
        <v>0</v>
      </c>
      <c r="BT2377" s="175">
        <f t="shared" si="3080"/>
        <v>0</v>
      </c>
      <c r="BU2377" s="175">
        <f t="shared" si="3080"/>
        <v>0</v>
      </c>
      <c r="BV2377" s="175">
        <f t="shared" si="3080"/>
        <v>0</v>
      </c>
      <c r="BW2377" s="175">
        <f t="shared" si="3080"/>
        <v>0</v>
      </c>
      <c r="BX2377" s="175">
        <f t="shared" si="3080"/>
        <v>0</v>
      </c>
      <c r="BY2377" s="175">
        <f t="shared" si="3080"/>
        <v>0</v>
      </c>
      <c r="BZ2377" s="175">
        <f t="shared" si="3080"/>
        <v>0</v>
      </c>
      <c r="CA2377" s="175">
        <f t="shared" si="3080"/>
        <v>0</v>
      </c>
      <c r="CB2377" s="175">
        <f t="shared" si="3080"/>
        <v>0</v>
      </c>
      <c r="CC2377" s="175">
        <f t="shared" si="3080"/>
        <v>0</v>
      </c>
      <c r="CD2377" s="175">
        <f t="shared" si="3080"/>
        <v>0</v>
      </c>
      <c r="CE2377" s="175">
        <f t="shared" ref="CE2377:CK2377" si="3081">CE2349</f>
        <v>0</v>
      </c>
      <c r="CF2377" s="175">
        <f t="shared" si="3081"/>
        <v>0</v>
      </c>
      <c r="CG2377" s="175">
        <f t="shared" si="3081"/>
        <v>0</v>
      </c>
      <c r="CH2377" s="175">
        <f t="shared" si="3081"/>
        <v>0</v>
      </c>
      <c r="CI2377" s="175">
        <f t="shared" si="3081"/>
        <v>0</v>
      </c>
      <c r="CJ2377" s="175">
        <f t="shared" si="3081"/>
        <v>0</v>
      </c>
      <c r="CK2377" s="175">
        <f t="shared" si="3081"/>
        <v>0</v>
      </c>
      <c r="CL2377" s="175">
        <f t="shared" ref="CL2377" si="3082">CL2349</f>
        <v>0</v>
      </c>
    </row>
    <row r="2378" spans="2:90" x14ac:dyDescent="0.4">
      <c r="B2378" s="235" t="str">
        <f>IFERROR(SUBSTITUTE(TRIM(MID(B2353,SEARCH("-",B2353)+1,LEN(B2353))),":",""),"no unit")</f>
        <v>no unit</v>
      </c>
      <c r="D2378" t="s">
        <v>842</v>
      </c>
      <c r="E2378" s="8" t="str">
        <f t="shared" si="3038"/>
        <v>2378 DAMORT-S</v>
      </c>
      <c r="G2378" t="s">
        <v>332</v>
      </c>
      <c r="H2378" s="12"/>
      <c r="I2378" s="60"/>
      <c r="J2378" s="60"/>
      <c r="K2378" s="15"/>
      <c r="L2378" s="15"/>
      <c r="M2378" s="15"/>
      <c r="N2378" s="15"/>
      <c r="O2378" s="15"/>
      <c r="P2378" s="15"/>
      <c r="R2378" s="15"/>
      <c r="S2378" s="175"/>
      <c r="T2378" s="175"/>
      <c r="U2378" s="175"/>
      <c r="V2378" s="175"/>
      <c r="W2378" s="175"/>
      <c r="X2378" s="175"/>
      <c r="Y2378" s="175"/>
      <c r="Z2378" s="175"/>
      <c r="AA2378" s="175"/>
      <c r="AB2378" s="175"/>
      <c r="AC2378" s="175"/>
      <c r="AD2378" s="175"/>
      <c r="AE2378" s="175"/>
      <c r="AF2378" s="175"/>
      <c r="AG2378" s="175"/>
      <c r="AH2378" s="175"/>
      <c r="AI2378" s="175"/>
      <c r="AJ2378" s="175"/>
      <c r="AK2378" s="175"/>
      <c r="AL2378" s="175"/>
      <c r="AM2378" s="175"/>
      <c r="AN2378" s="175"/>
      <c r="AO2378" s="175"/>
      <c r="AP2378" s="175"/>
      <c r="AQ2378" s="175"/>
      <c r="AR2378" s="175"/>
      <c r="AS2378" s="175"/>
      <c r="AT2378" s="175"/>
      <c r="AU2378" s="175"/>
      <c r="AV2378" s="175"/>
      <c r="AW2378" s="175"/>
      <c r="AX2378" s="175"/>
      <c r="AY2378" s="175"/>
      <c r="AZ2378" s="175"/>
      <c r="BA2378" s="175"/>
      <c r="BB2378" s="175"/>
      <c r="BC2378" s="175"/>
      <c r="BD2378" s="175"/>
      <c r="BE2378" s="175"/>
      <c r="BF2378" s="175"/>
      <c r="BG2378" s="175"/>
      <c r="BH2378" s="175"/>
      <c r="BI2378" s="175"/>
      <c r="BJ2378" s="175"/>
      <c r="BK2378" s="175"/>
      <c r="BL2378" s="175"/>
      <c r="BM2378" s="175"/>
      <c r="BN2378" s="175"/>
      <c r="BO2378" s="175"/>
      <c r="BP2378" s="175"/>
      <c r="BQ2378" s="175"/>
      <c r="BR2378" s="175"/>
      <c r="BS2378" s="175"/>
      <c r="BT2378" s="175"/>
      <c r="BU2378" s="175"/>
      <c r="BV2378" s="175"/>
      <c r="BW2378" s="175"/>
      <c r="BX2378" s="175"/>
      <c r="BY2378" s="175"/>
      <c r="BZ2378" s="175"/>
      <c r="CA2378" s="175"/>
      <c r="CB2378" s="175"/>
      <c r="CC2378" s="175"/>
      <c r="CD2378" s="175"/>
      <c r="CE2378" s="175"/>
      <c r="CF2378" s="175"/>
      <c r="CG2378" s="175"/>
      <c r="CH2378" s="175"/>
      <c r="CI2378" s="175"/>
      <c r="CJ2378" s="175"/>
      <c r="CK2378" s="175"/>
      <c r="CL2378" s="175"/>
    </row>
    <row r="2379" spans="2:90" x14ac:dyDescent="0.4">
      <c r="B2379" s="187" t="str">
        <f>B2351</f>
        <v>Secondary revenue driver</v>
      </c>
      <c r="D2379" t="s">
        <v>842</v>
      </c>
      <c r="E2379" s="8" t="str">
        <f t="shared" si="3038"/>
        <v>2379 DAMORT-S</v>
      </c>
      <c r="G2379" t="s">
        <v>332</v>
      </c>
      <c r="H2379" s="90"/>
      <c r="I2379" s="209"/>
      <c r="J2379" s="209"/>
      <c r="K2379" s="210"/>
      <c r="L2379" s="210"/>
      <c r="M2379" s="210"/>
      <c r="N2379" s="210"/>
      <c r="O2379" s="210"/>
      <c r="P2379" s="210"/>
      <c r="R2379" s="210"/>
      <c r="S2379" s="4" t="str">
        <f t="shared" ref="S2379" si="3083">ADDRESS(ROW(S2365),COLUMN(S2365),2)</f>
        <v>S$2365</v>
      </c>
      <c r="T2379" s="4" t="str">
        <f t="shared" ref="T2379:CD2379" si="3084">ADDRESS(ROW(T2365),COLUMN(T2365),2)</f>
        <v>T$2365</v>
      </c>
      <c r="U2379" s="4" t="str">
        <f t="shared" si="3084"/>
        <v>U$2365</v>
      </c>
      <c r="V2379" s="4" t="str">
        <f t="shared" si="3084"/>
        <v>V$2365</v>
      </c>
      <c r="W2379" s="4" t="str">
        <f t="shared" si="3084"/>
        <v>W$2365</v>
      </c>
      <c r="X2379" s="4" t="str">
        <f t="shared" si="3084"/>
        <v>X$2365</v>
      </c>
      <c r="Y2379" s="4" t="str">
        <f t="shared" si="3084"/>
        <v>Y$2365</v>
      </c>
      <c r="Z2379" s="4" t="str">
        <f t="shared" si="3084"/>
        <v>Z$2365</v>
      </c>
      <c r="AA2379" s="4" t="str">
        <f t="shared" si="3084"/>
        <v>AA$2365</v>
      </c>
      <c r="AB2379" s="4" t="str">
        <f t="shared" si="3084"/>
        <v>AB$2365</v>
      </c>
      <c r="AC2379" s="4" t="str">
        <f t="shared" si="3084"/>
        <v>AC$2365</v>
      </c>
      <c r="AD2379" s="4" t="str">
        <f t="shared" si="3084"/>
        <v>AD$2365</v>
      </c>
      <c r="AE2379" s="4" t="str">
        <f t="shared" si="3084"/>
        <v>AE$2365</v>
      </c>
      <c r="AF2379" s="4" t="str">
        <f t="shared" si="3084"/>
        <v>AF$2365</v>
      </c>
      <c r="AG2379" s="4" t="str">
        <f t="shared" si="3084"/>
        <v>AG$2365</v>
      </c>
      <c r="AH2379" s="4" t="str">
        <f t="shared" si="3084"/>
        <v>AH$2365</v>
      </c>
      <c r="AI2379" s="4" t="str">
        <f t="shared" si="3084"/>
        <v>AI$2365</v>
      </c>
      <c r="AJ2379" s="4" t="str">
        <f t="shared" si="3084"/>
        <v>AJ$2365</v>
      </c>
      <c r="AK2379" s="4" t="str">
        <f t="shared" si="3084"/>
        <v>AK$2365</v>
      </c>
      <c r="AL2379" s="4" t="str">
        <f t="shared" si="3084"/>
        <v>AL$2365</v>
      </c>
      <c r="AM2379" s="4" t="str">
        <f t="shared" si="3084"/>
        <v>AM$2365</v>
      </c>
      <c r="AN2379" s="4" t="str">
        <f t="shared" si="3084"/>
        <v>AN$2365</v>
      </c>
      <c r="AO2379" s="4" t="str">
        <f t="shared" si="3084"/>
        <v>AO$2365</v>
      </c>
      <c r="AP2379" s="4" t="str">
        <f t="shared" si="3084"/>
        <v>AP$2365</v>
      </c>
      <c r="AQ2379" s="4" t="str">
        <f t="shared" si="3084"/>
        <v>AQ$2365</v>
      </c>
      <c r="AR2379" s="4" t="str">
        <f t="shared" si="3084"/>
        <v>AR$2365</v>
      </c>
      <c r="AS2379" s="4" t="str">
        <f t="shared" si="3084"/>
        <v>AS$2365</v>
      </c>
      <c r="AT2379" s="4" t="str">
        <f t="shared" si="3084"/>
        <v>AT$2365</v>
      </c>
      <c r="AU2379" s="4" t="str">
        <f t="shared" si="3084"/>
        <v>AU$2365</v>
      </c>
      <c r="AV2379" s="4" t="str">
        <f t="shared" si="3084"/>
        <v>AV$2365</v>
      </c>
      <c r="AW2379" s="4" t="str">
        <f t="shared" si="3084"/>
        <v>AW$2365</v>
      </c>
      <c r="AX2379" s="4" t="str">
        <f t="shared" si="3084"/>
        <v>AX$2365</v>
      </c>
      <c r="AY2379" s="4" t="str">
        <f t="shared" si="3084"/>
        <v>AY$2365</v>
      </c>
      <c r="AZ2379" s="4" t="str">
        <f t="shared" si="3084"/>
        <v>AZ$2365</v>
      </c>
      <c r="BA2379" s="4" t="str">
        <f t="shared" si="3084"/>
        <v>BA$2365</v>
      </c>
      <c r="BB2379" s="4" t="str">
        <f t="shared" si="3084"/>
        <v>BB$2365</v>
      </c>
      <c r="BC2379" s="4" t="str">
        <f t="shared" si="3084"/>
        <v>BC$2365</v>
      </c>
      <c r="BD2379" s="4" t="str">
        <f t="shared" si="3084"/>
        <v>BD$2365</v>
      </c>
      <c r="BE2379" s="4" t="str">
        <f t="shared" si="3084"/>
        <v>BE$2365</v>
      </c>
      <c r="BF2379" s="4" t="str">
        <f t="shared" si="3084"/>
        <v>BF$2365</v>
      </c>
      <c r="BG2379" s="4" t="str">
        <f t="shared" si="3084"/>
        <v>BG$2365</v>
      </c>
      <c r="BH2379" s="4" t="str">
        <f t="shared" si="3084"/>
        <v>BH$2365</v>
      </c>
      <c r="BI2379" s="4" t="str">
        <f t="shared" si="3084"/>
        <v>BI$2365</v>
      </c>
      <c r="BJ2379" s="4" t="str">
        <f t="shared" si="3084"/>
        <v>BJ$2365</v>
      </c>
      <c r="BK2379" s="4" t="str">
        <f t="shared" si="3084"/>
        <v>BK$2365</v>
      </c>
      <c r="BL2379" s="4" t="str">
        <f t="shared" si="3084"/>
        <v>BL$2365</v>
      </c>
      <c r="BM2379" s="4" t="str">
        <f t="shared" si="3084"/>
        <v>BM$2365</v>
      </c>
      <c r="BN2379" s="4" t="str">
        <f t="shared" si="3084"/>
        <v>BN$2365</v>
      </c>
      <c r="BO2379" s="4" t="str">
        <f t="shared" si="3084"/>
        <v>BO$2365</v>
      </c>
      <c r="BP2379" s="4" t="str">
        <f t="shared" si="3084"/>
        <v>BP$2365</v>
      </c>
      <c r="BQ2379" s="4" t="str">
        <f t="shared" si="3084"/>
        <v>BQ$2365</v>
      </c>
      <c r="BR2379" s="4" t="str">
        <f t="shared" si="3084"/>
        <v>BR$2365</v>
      </c>
      <c r="BS2379" s="4" t="str">
        <f t="shared" si="3084"/>
        <v>BS$2365</v>
      </c>
      <c r="BT2379" s="4" t="str">
        <f t="shared" si="3084"/>
        <v>BT$2365</v>
      </c>
      <c r="BU2379" s="4" t="str">
        <f t="shared" si="3084"/>
        <v>BU$2365</v>
      </c>
      <c r="BV2379" s="4" t="str">
        <f t="shared" si="3084"/>
        <v>BV$2365</v>
      </c>
      <c r="BW2379" s="4" t="str">
        <f t="shared" si="3084"/>
        <v>BW$2365</v>
      </c>
      <c r="BX2379" s="4" t="str">
        <f t="shared" si="3084"/>
        <v>BX$2365</v>
      </c>
      <c r="BY2379" s="4" t="str">
        <f t="shared" si="3084"/>
        <v>BY$2365</v>
      </c>
      <c r="BZ2379" s="4" t="str">
        <f t="shared" si="3084"/>
        <v>BZ$2365</v>
      </c>
      <c r="CA2379" s="4" t="str">
        <f t="shared" si="3084"/>
        <v>CA$2365</v>
      </c>
      <c r="CB2379" s="4" t="str">
        <f t="shared" si="3084"/>
        <v>CB$2365</v>
      </c>
      <c r="CC2379" s="4" t="str">
        <f t="shared" si="3084"/>
        <v>CC$2365</v>
      </c>
      <c r="CD2379" s="4" t="str">
        <f t="shared" si="3084"/>
        <v>CD$2365</v>
      </c>
      <c r="CE2379" s="4" t="str">
        <f t="shared" ref="CE2379:CK2379" si="3085">ADDRESS(ROW(CE2365),COLUMN(CE2365),2)</f>
        <v>CE$2365</v>
      </c>
      <c r="CF2379" s="4" t="str">
        <f t="shared" si="3085"/>
        <v>CF$2365</v>
      </c>
      <c r="CG2379" s="4" t="str">
        <f t="shared" si="3085"/>
        <v>CG$2365</v>
      </c>
      <c r="CH2379" s="4" t="str">
        <f t="shared" si="3085"/>
        <v>CH$2365</v>
      </c>
      <c r="CI2379" s="4" t="str">
        <f t="shared" si="3085"/>
        <v>CI$2365</v>
      </c>
      <c r="CJ2379" s="4" t="str">
        <f t="shared" si="3085"/>
        <v>CJ$2365</v>
      </c>
      <c r="CK2379" s="4" t="str">
        <f t="shared" si="3085"/>
        <v>CK$2365</v>
      </c>
      <c r="CL2379" s="4" t="str">
        <f t="shared" ref="CL2379" si="3086">ADDRESS(ROW(CL2365),COLUMN(CL2365),2)</f>
        <v>CL$2365</v>
      </c>
    </row>
    <row r="2380" spans="2:90" x14ac:dyDescent="0.4">
      <c r="B2380" s="132" t="str">
        <f>B2352</f>
        <v>Secondary volume driver</v>
      </c>
      <c r="D2380" t="s">
        <v>842</v>
      </c>
      <c r="E2380" s="8" t="str">
        <f t="shared" si="3038"/>
        <v>2380 DAMORT-S</v>
      </c>
      <c r="G2380" t="s">
        <v>332</v>
      </c>
      <c r="H2380" s="12"/>
      <c r="I2380" s="60"/>
      <c r="J2380" s="60"/>
      <c r="K2380" s="15"/>
      <c r="L2380" s="15"/>
      <c r="M2380" s="15"/>
      <c r="N2380" s="15"/>
      <c r="O2380" s="15"/>
      <c r="P2380" s="15"/>
      <c r="R2380" s="15"/>
      <c r="S2380" s="175" t="str">
        <f t="shared" ref="S2380" si="3087">S2352</f>
        <v>S$15</v>
      </c>
      <c r="T2380" s="175" t="str">
        <f t="shared" ref="T2380:AX2380" si="3088">T2352</f>
        <v>T$15</v>
      </c>
      <c r="U2380" s="175" t="str">
        <f t="shared" si="3088"/>
        <v>U$15</v>
      </c>
      <c r="V2380" s="175" t="str">
        <f t="shared" si="3088"/>
        <v>V$15</v>
      </c>
      <c r="W2380" s="175" t="str">
        <f t="shared" si="3088"/>
        <v>W$15</v>
      </c>
      <c r="X2380" s="175" t="str">
        <f t="shared" si="3088"/>
        <v>X$15</v>
      </c>
      <c r="Y2380" s="175" t="str">
        <f t="shared" si="3088"/>
        <v>Y$15</v>
      </c>
      <c r="Z2380" s="175" t="str">
        <f t="shared" si="3088"/>
        <v>Z$15</v>
      </c>
      <c r="AA2380" s="175" t="str">
        <f t="shared" si="3088"/>
        <v>AA$15</v>
      </c>
      <c r="AB2380" s="175" t="str">
        <f t="shared" si="3088"/>
        <v>AB$15</v>
      </c>
      <c r="AC2380" s="175" t="str">
        <f t="shared" si="3088"/>
        <v>AC$15</v>
      </c>
      <c r="AD2380" s="175" t="str">
        <f t="shared" si="3088"/>
        <v>AD$15</v>
      </c>
      <c r="AE2380" s="175" t="str">
        <f t="shared" si="3088"/>
        <v>AE$15</v>
      </c>
      <c r="AF2380" s="175" t="str">
        <f t="shared" si="3088"/>
        <v>AF$15</v>
      </c>
      <c r="AG2380" s="175" t="str">
        <f t="shared" si="3088"/>
        <v>AG$15</v>
      </c>
      <c r="AH2380" s="175" t="str">
        <f t="shared" si="3088"/>
        <v>AH$15</v>
      </c>
      <c r="AI2380" s="175" t="str">
        <f t="shared" si="3088"/>
        <v>AI$15</v>
      </c>
      <c r="AJ2380" s="175" t="str">
        <f t="shared" si="3088"/>
        <v>AJ$15</v>
      </c>
      <c r="AK2380" s="175" t="str">
        <f t="shared" si="3088"/>
        <v>AK$15</v>
      </c>
      <c r="AL2380" s="175" t="str">
        <f t="shared" si="3088"/>
        <v>AL$15</v>
      </c>
      <c r="AM2380" s="175" t="str">
        <f t="shared" si="3088"/>
        <v>AM$15</v>
      </c>
      <c r="AN2380" s="175" t="str">
        <f t="shared" si="3088"/>
        <v>AN$15</v>
      </c>
      <c r="AO2380" s="175" t="str">
        <f t="shared" si="3088"/>
        <v>AO$15</v>
      </c>
      <c r="AP2380" s="175" t="str">
        <f t="shared" si="3088"/>
        <v>AP$15</v>
      </c>
      <c r="AQ2380" s="175" t="str">
        <f t="shared" si="3088"/>
        <v>AQ$15</v>
      </c>
      <c r="AR2380" s="175" t="str">
        <f t="shared" si="3088"/>
        <v>AR$15</v>
      </c>
      <c r="AS2380" s="175" t="str">
        <f t="shared" si="3088"/>
        <v>AS$15</v>
      </c>
      <c r="AT2380" s="175" t="str">
        <f t="shared" si="3088"/>
        <v>AT$15</v>
      </c>
      <c r="AU2380" s="175" t="str">
        <f t="shared" si="3088"/>
        <v>AU$15</v>
      </c>
      <c r="AV2380" s="175" t="str">
        <f t="shared" si="3088"/>
        <v>AV$15</v>
      </c>
      <c r="AW2380" s="175" t="str">
        <f t="shared" si="3088"/>
        <v>AW$15</v>
      </c>
      <c r="AX2380" s="175" t="str">
        <f t="shared" si="3088"/>
        <v>AX$15</v>
      </c>
      <c r="AY2380" s="175" t="str">
        <f t="shared" ref="AY2380:CD2380" si="3089">AY2352</f>
        <v>AY$15</v>
      </c>
      <c r="AZ2380" s="175" t="str">
        <f t="shared" si="3089"/>
        <v>AZ$15</v>
      </c>
      <c r="BA2380" s="175" t="str">
        <f t="shared" si="3089"/>
        <v>BA$15</v>
      </c>
      <c r="BB2380" s="175" t="str">
        <f t="shared" si="3089"/>
        <v>BB$15</v>
      </c>
      <c r="BC2380" s="175" t="str">
        <f t="shared" si="3089"/>
        <v>BC$15</v>
      </c>
      <c r="BD2380" s="175" t="str">
        <f t="shared" si="3089"/>
        <v>BD$15</v>
      </c>
      <c r="BE2380" s="175" t="str">
        <f t="shared" si="3089"/>
        <v>BE$15</v>
      </c>
      <c r="BF2380" s="175" t="str">
        <f t="shared" si="3089"/>
        <v>BF$15</v>
      </c>
      <c r="BG2380" s="175" t="str">
        <f t="shared" si="3089"/>
        <v>BG$15</v>
      </c>
      <c r="BH2380" s="175" t="str">
        <f t="shared" si="3089"/>
        <v>BH$15</v>
      </c>
      <c r="BI2380" s="175" t="str">
        <f t="shared" si="3089"/>
        <v>BI$15</v>
      </c>
      <c r="BJ2380" s="175" t="str">
        <f t="shared" si="3089"/>
        <v>BJ$15</v>
      </c>
      <c r="BK2380" s="175" t="str">
        <f t="shared" si="3089"/>
        <v>BK$15</v>
      </c>
      <c r="BL2380" s="175" t="str">
        <f t="shared" si="3089"/>
        <v>BL$15</v>
      </c>
      <c r="BM2380" s="175" t="str">
        <f t="shared" si="3089"/>
        <v>BM$15</v>
      </c>
      <c r="BN2380" s="175" t="str">
        <f t="shared" si="3089"/>
        <v>BN$15</v>
      </c>
      <c r="BO2380" s="175" t="str">
        <f t="shared" si="3089"/>
        <v>BO$15</v>
      </c>
      <c r="BP2380" s="175" t="str">
        <f t="shared" si="3089"/>
        <v>BP$15</v>
      </c>
      <c r="BQ2380" s="175" t="str">
        <f t="shared" si="3089"/>
        <v>BQ$15</v>
      </c>
      <c r="BR2380" s="175" t="str">
        <f t="shared" si="3089"/>
        <v>BR$15</v>
      </c>
      <c r="BS2380" s="175" t="str">
        <f t="shared" si="3089"/>
        <v>BS$15</v>
      </c>
      <c r="BT2380" s="175" t="str">
        <f t="shared" si="3089"/>
        <v>BT$15</v>
      </c>
      <c r="BU2380" s="175" t="str">
        <f t="shared" si="3089"/>
        <v>BU$15</v>
      </c>
      <c r="BV2380" s="175" t="str">
        <f t="shared" si="3089"/>
        <v>BV$15</v>
      </c>
      <c r="BW2380" s="175" t="str">
        <f t="shared" si="3089"/>
        <v>BW$15</v>
      </c>
      <c r="BX2380" s="175" t="str">
        <f t="shared" si="3089"/>
        <v>BX$15</v>
      </c>
      <c r="BY2380" s="175" t="str">
        <f t="shared" si="3089"/>
        <v>BY$15</v>
      </c>
      <c r="BZ2380" s="175" t="str">
        <f t="shared" si="3089"/>
        <v>BZ$15</v>
      </c>
      <c r="CA2380" s="175" t="str">
        <f t="shared" si="3089"/>
        <v>CA$15</v>
      </c>
      <c r="CB2380" s="175" t="str">
        <f t="shared" si="3089"/>
        <v>CB$15</v>
      </c>
      <c r="CC2380" s="175" t="str">
        <f t="shared" si="3089"/>
        <v>CC$15</v>
      </c>
      <c r="CD2380" s="175" t="str">
        <f t="shared" si="3089"/>
        <v>CD$15</v>
      </c>
      <c r="CE2380" s="175" t="str">
        <f t="shared" ref="CE2380:CK2380" si="3090">CE2352</f>
        <v>CE$15</v>
      </c>
      <c r="CF2380" s="175" t="str">
        <f t="shared" si="3090"/>
        <v>CF$15</v>
      </c>
      <c r="CG2380" s="175" t="str">
        <f t="shared" si="3090"/>
        <v>CG$15</v>
      </c>
      <c r="CH2380" s="175" t="str">
        <f t="shared" si="3090"/>
        <v>CH$15</v>
      </c>
      <c r="CI2380" s="175" t="str">
        <f t="shared" si="3090"/>
        <v>CI$15</v>
      </c>
      <c r="CJ2380" s="175" t="str">
        <f t="shared" si="3090"/>
        <v>CJ$15</v>
      </c>
      <c r="CK2380" s="175" t="str">
        <f t="shared" si="3090"/>
        <v>CK$15</v>
      </c>
      <c r="CL2380" s="175" t="str">
        <f t="shared" ref="CL2380" si="3091">CL2352</f>
        <v>CL$15</v>
      </c>
    </row>
    <row r="2382" spans="2:90" s="160" customFormat="1" x14ac:dyDescent="0.4">
      <c r="B2382" s="202" t="s">
        <v>537</v>
      </c>
      <c r="C2382" s="27" t="s">
        <v>537</v>
      </c>
      <c r="D2382" s="27" t="s">
        <v>537</v>
      </c>
      <c r="E2382" s="27" t="s">
        <v>537</v>
      </c>
      <c r="F2382" s="27" t="s">
        <v>537</v>
      </c>
      <c r="G2382" s="27" t="s">
        <v>537</v>
      </c>
      <c r="H2382" s="202" t="s">
        <v>537</v>
      </c>
      <c r="I2382" s="202" t="s">
        <v>537</v>
      </c>
      <c r="J2382" s="202"/>
      <c r="K2382" s="202" t="s">
        <v>537</v>
      </c>
      <c r="L2382" s="202" t="s">
        <v>537</v>
      </c>
      <c r="M2382" s="202" t="s">
        <v>537</v>
      </c>
      <c r="N2382" s="202" t="s">
        <v>537</v>
      </c>
      <c r="O2382" s="202" t="s">
        <v>537</v>
      </c>
      <c r="P2382" s="202" t="s">
        <v>537</v>
      </c>
      <c r="Q2382"/>
      <c r="R2382" s="200"/>
      <c r="S2382" s="200"/>
      <c r="T2382" s="200"/>
      <c r="U2382" s="200"/>
      <c r="V2382" s="200"/>
      <c r="W2382" s="200"/>
      <c r="X2382" s="200"/>
      <c r="Y2382" s="200"/>
      <c r="Z2382" s="200"/>
      <c r="AA2382" s="200"/>
      <c r="AB2382" s="200"/>
      <c r="AC2382" s="200"/>
      <c r="AD2382" s="200"/>
      <c r="AE2382" s="200"/>
      <c r="AF2382" s="200"/>
      <c r="AG2382" s="200"/>
      <c r="AH2382" s="200"/>
      <c r="AI2382" s="200"/>
      <c r="AJ2382" s="200"/>
      <c r="AK2382" s="200"/>
      <c r="AL2382" s="200"/>
      <c r="AM2382" s="200"/>
      <c r="AN2382" s="200"/>
      <c r="AO2382" s="200"/>
      <c r="AP2382" s="200"/>
      <c r="AQ2382" s="200"/>
      <c r="AR2382" s="200"/>
      <c r="AS2382" s="200"/>
      <c r="AT2382" s="200"/>
      <c r="AU2382" s="200"/>
      <c r="AV2382" s="200"/>
      <c r="AW2382" s="200"/>
      <c r="AX2382" s="200"/>
      <c r="AY2382" s="200"/>
      <c r="AZ2382" s="200"/>
      <c r="BA2382" s="200"/>
      <c r="BB2382" s="200"/>
      <c r="BC2382" s="200"/>
      <c r="BD2382" s="200"/>
      <c r="BE2382" s="200"/>
      <c r="BF2382" s="200"/>
      <c r="BG2382" s="200"/>
      <c r="BH2382" s="200"/>
      <c r="BI2382" s="200"/>
      <c r="BJ2382" s="200"/>
      <c r="BK2382" s="200"/>
      <c r="BL2382" s="200"/>
      <c r="BM2382" s="200"/>
      <c r="BN2382" s="200"/>
      <c r="BO2382" s="200"/>
      <c r="BP2382" s="200"/>
      <c r="BQ2382" s="200"/>
      <c r="BR2382" s="200"/>
      <c r="BS2382" s="200"/>
      <c r="BT2382" s="200"/>
      <c r="BU2382" s="200"/>
      <c r="BV2382" s="200"/>
      <c r="BW2382" s="200"/>
      <c r="BX2382" s="200"/>
      <c r="BY2382" s="200"/>
      <c r="BZ2382" s="200"/>
      <c r="CA2382" s="200"/>
      <c r="CB2382" s="200"/>
      <c r="CC2382" s="200"/>
      <c r="CD2382" s="200"/>
      <c r="CE2382" s="200"/>
      <c r="CF2382" s="200"/>
      <c r="CG2382" s="200"/>
      <c r="CH2382" s="200"/>
      <c r="CI2382" s="200"/>
      <c r="CJ2382" s="200"/>
      <c r="CK2382" s="200"/>
      <c r="CL2382" s="200"/>
    </row>
    <row r="2383" spans="2:90" x14ac:dyDescent="0.4">
      <c r="B2383" s="171" t="s">
        <v>490</v>
      </c>
      <c r="E2383" s="8"/>
      <c r="H2383" s="170"/>
      <c r="I2383" s="172"/>
      <c r="J2383" s="172"/>
      <c r="K2383" s="193"/>
      <c r="L2383" s="193"/>
      <c r="M2383" s="193"/>
      <c r="N2383" s="193"/>
      <c r="O2383" s="193"/>
      <c r="P2383" s="193"/>
      <c r="R2383" s="194"/>
      <c r="S2383" s="170"/>
      <c r="T2383" s="170"/>
      <c r="U2383" s="170"/>
      <c r="V2383" s="170"/>
      <c r="W2383" s="170"/>
      <c r="X2383" s="170"/>
      <c r="Y2383" s="170"/>
      <c r="Z2383" s="170"/>
      <c r="AA2383" s="170"/>
      <c r="AB2383" s="170"/>
      <c r="AC2383" s="170"/>
      <c r="AD2383" s="170"/>
      <c r="AE2383" s="170"/>
      <c r="AF2383" s="170"/>
      <c r="AG2383" s="170"/>
      <c r="AH2383" s="170"/>
      <c r="AI2383" s="170"/>
      <c r="AJ2383" s="170"/>
      <c r="AK2383" s="170"/>
      <c r="AL2383" s="170"/>
      <c r="AM2383" s="170"/>
      <c r="AN2383" s="170"/>
      <c r="AO2383" s="170"/>
      <c r="AP2383" s="170"/>
      <c r="AQ2383" s="170"/>
      <c r="AR2383" s="170"/>
      <c r="AS2383" s="170"/>
      <c r="AT2383" s="170"/>
      <c r="AU2383" s="170"/>
      <c r="AV2383" s="170"/>
      <c r="AW2383" s="170"/>
      <c r="AX2383" s="170"/>
      <c r="AY2383" s="170"/>
      <c r="AZ2383" s="170"/>
      <c r="BA2383" s="170"/>
      <c r="BB2383" s="170"/>
      <c r="BC2383" s="170"/>
      <c r="BD2383" s="170"/>
      <c r="BE2383" s="170"/>
      <c r="BF2383" s="170"/>
      <c r="BG2383" s="170"/>
      <c r="BH2383" s="170"/>
      <c r="BI2383" s="170"/>
      <c r="BJ2383" s="170"/>
      <c r="BK2383" s="170"/>
      <c r="BL2383" s="170"/>
      <c r="BM2383" s="170"/>
      <c r="BN2383" s="170"/>
      <c r="BO2383" s="170"/>
      <c r="BP2383" s="170"/>
      <c r="BQ2383" s="170"/>
      <c r="BR2383" s="170"/>
      <c r="BS2383" s="170"/>
      <c r="BT2383" s="170"/>
      <c r="BU2383" s="170"/>
      <c r="BV2383" s="170"/>
      <c r="BW2383" s="170"/>
      <c r="BX2383" s="170"/>
      <c r="BY2383" s="170"/>
      <c r="BZ2383" s="170"/>
      <c r="CA2383" s="170"/>
      <c r="CB2383" s="170"/>
      <c r="CC2383" s="170"/>
      <c r="CD2383" s="170"/>
      <c r="CE2383" s="170"/>
      <c r="CF2383" s="170"/>
      <c r="CG2383" s="170"/>
      <c r="CH2383" s="170"/>
      <c r="CI2383" s="170"/>
      <c r="CJ2383" s="170"/>
      <c r="CK2383" s="170"/>
      <c r="CL2383" s="170"/>
    </row>
    <row r="2384" spans="2:90" x14ac:dyDescent="0.4">
      <c r="B2384" s="171" t="s">
        <v>492</v>
      </c>
      <c r="E2384" s="8"/>
      <c r="H2384" s="170"/>
      <c r="I2384" s="172"/>
      <c r="J2384" s="172"/>
      <c r="K2384" s="193"/>
      <c r="L2384" s="193"/>
      <c r="M2384" s="193"/>
      <c r="N2384" s="193"/>
      <c r="O2384" s="193"/>
      <c r="P2384" s="193"/>
      <c r="R2384" s="194"/>
      <c r="S2384" s="170"/>
      <c r="T2384" s="170"/>
      <c r="U2384" s="170"/>
      <c r="V2384" s="170"/>
      <c r="W2384" s="170"/>
      <c r="X2384" s="170"/>
      <c r="Y2384" s="170"/>
      <c r="Z2384" s="170"/>
      <c r="AA2384" s="170"/>
      <c r="AB2384" s="170"/>
      <c r="AC2384" s="170"/>
      <c r="AD2384" s="170"/>
      <c r="AE2384" s="170"/>
      <c r="AF2384" s="170"/>
      <c r="AG2384" s="170"/>
      <c r="AH2384" s="170"/>
      <c r="AI2384" s="170"/>
      <c r="AJ2384" s="170"/>
      <c r="AK2384" s="170"/>
      <c r="AL2384" s="170"/>
      <c r="AM2384" s="170"/>
      <c r="AN2384" s="170"/>
      <c r="AO2384" s="170"/>
      <c r="AP2384" s="170"/>
      <c r="AQ2384" s="170"/>
      <c r="AR2384" s="170"/>
      <c r="AS2384" s="170"/>
      <c r="AT2384" s="170"/>
      <c r="AU2384" s="170"/>
      <c r="AV2384" s="170"/>
      <c r="AW2384" s="170"/>
      <c r="AX2384" s="170"/>
      <c r="AY2384" s="170"/>
      <c r="AZ2384" s="170"/>
      <c r="BA2384" s="170"/>
      <c r="BB2384" s="170"/>
      <c r="BC2384" s="170"/>
      <c r="BD2384" s="170"/>
      <c r="BE2384" s="170"/>
      <c r="BF2384" s="170"/>
      <c r="BG2384" s="170"/>
      <c r="BH2384" s="170"/>
      <c r="BI2384" s="170"/>
      <c r="BJ2384" s="170"/>
      <c r="BK2384" s="170"/>
      <c r="BL2384" s="170"/>
      <c r="BM2384" s="170"/>
      <c r="BN2384" s="170"/>
      <c r="BO2384" s="170"/>
      <c r="BP2384" s="170"/>
      <c r="BQ2384" s="170"/>
      <c r="BR2384" s="170"/>
      <c r="BS2384" s="170"/>
      <c r="BT2384" s="170"/>
      <c r="BU2384" s="170"/>
      <c r="BV2384" s="170"/>
      <c r="BW2384" s="170"/>
      <c r="BX2384" s="170"/>
      <c r="BY2384" s="170"/>
      <c r="BZ2384" s="170"/>
      <c r="CA2384" s="170"/>
      <c r="CB2384" s="170"/>
      <c r="CC2384" s="170"/>
      <c r="CD2384" s="170"/>
      <c r="CE2384" s="170"/>
      <c r="CF2384" s="170"/>
      <c r="CG2384" s="170"/>
      <c r="CH2384" s="170"/>
      <c r="CI2384" s="170"/>
      <c r="CJ2384" s="170"/>
      <c r="CK2384" s="170"/>
      <c r="CL2384" s="170"/>
    </row>
    <row r="2385" spans="2:90" x14ac:dyDescent="0.4">
      <c r="B2385" s="171" t="s">
        <v>461</v>
      </c>
      <c r="E2385" s="8"/>
      <c r="H2385" s="170"/>
      <c r="I2385" s="172"/>
      <c r="J2385" s="172"/>
      <c r="K2385" s="193"/>
      <c r="L2385" s="193"/>
      <c r="M2385" s="193"/>
      <c r="N2385" s="193"/>
      <c r="O2385" s="193"/>
      <c r="P2385" s="193"/>
      <c r="R2385" s="194"/>
      <c r="S2385" s="195" t="str">
        <f t="shared" ref="S2385:AX2385" si="3092">S$16</f>
        <v>S$12</v>
      </c>
      <c r="T2385" s="195" t="str">
        <f t="shared" si="3092"/>
        <v>T$12</v>
      </c>
      <c r="U2385" s="195" t="str">
        <f t="shared" si="3092"/>
        <v>U$12</v>
      </c>
      <c r="V2385" s="195" t="str">
        <f t="shared" si="3092"/>
        <v>V$12</v>
      </c>
      <c r="W2385" s="195" t="str">
        <f t="shared" si="3092"/>
        <v>W$12</v>
      </c>
      <c r="X2385" s="195" t="str">
        <f t="shared" si="3092"/>
        <v>X$12</v>
      </c>
      <c r="Y2385" s="195" t="str">
        <f t="shared" si="3092"/>
        <v>Y$12</v>
      </c>
      <c r="Z2385" s="195" t="str">
        <f t="shared" si="3092"/>
        <v>Z$12</v>
      </c>
      <c r="AA2385" s="195" t="str">
        <f t="shared" si="3092"/>
        <v>AA$12</v>
      </c>
      <c r="AB2385" s="195" t="str">
        <f t="shared" si="3092"/>
        <v>AB$12</v>
      </c>
      <c r="AC2385" s="195" t="str">
        <f t="shared" si="3092"/>
        <v>AC$12</v>
      </c>
      <c r="AD2385" s="195" t="str">
        <f t="shared" si="3092"/>
        <v>AD$12</v>
      </c>
      <c r="AE2385" s="195" t="str">
        <f t="shared" si="3092"/>
        <v>AE$12</v>
      </c>
      <c r="AF2385" s="195" t="str">
        <f t="shared" si="3092"/>
        <v>AF$12</v>
      </c>
      <c r="AG2385" s="195" t="str">
        <f t="shared" si="3092"/>
        <v>AG$12</v>
      </c>
      <c r="AH2385" s="195" t="str">
        <f t="shared" si="3092"/>
        <v>AH$12</v>
      </c>
      <c r="AI2385" s="195" t="str">
        <f t="shared" si="3092"/>
        <v>AI$12</v>
      </c>
      <c r="AJ2385" s="195" t="str">
        <f t="shared" si="3092"/>
        <v>AJ$12</v>
      </c>
      <c r="AK2385" s="195" t="str">
        <f t="shared" si="3092"/>
        <v>AK$12</v>
      </c>
      <c r="AL2385" s="195" t="str">
        <f t="shared" si="3092"/>
        <v>AL$12</v>
      </c>
      <c r="AM2385" s="195" t="str">
        <f t="shared" si="3092"/>
        <v>AM$12</v>
      </c>
      <c r="AN2385" s="195" t="str">
        <f t="shared" si="3092"/>
        <v>AN$12</v>
      </c>
      <c r="AO2385" s="195" t="str">
        <f t="shared" si="3092"/>
        <v>AO$12</v>
      </c>
      <c r="AP2385" s="195" t="str">
        <f t="shared" si="3092"/>
        <v>AP$12</v>
      </c>
      <c r="AQ2385" s="195" t="str">
        <f t="shared" si="3092"/>
        <v>AQ$12</v>
      </c>
      <c r="AR2385" s="195" t="str">
        <f t="shared" si="3092"/>
        <v>AR$12</v>
      </c>
      <c r="AS2385" s="195" t="str">
        <f t="shared" si="3092"/>
        <v>AS$12</v>
      </c>
      <c r="AT2385" s="195" t="str">
        <f t="shared" si="3092"/>
        <v>AT$12</v>
      </c>
      <c r="AU2385" s="195" t="str">
        <f t="shared" si="3092"/>
        <v>AU$12</v>
      </c>
      <c r="AV2385" s="195" t="str">
        <f t="shared" si="3092"/>
        <v>AV$12</v>
      </c>
      <c r="AW2385" s="195" t="str">
        <f t="shared" si="3092"/>
        <v>AW$12</v>
      </c>
      <c r="AX2385" s="195" t="str">
        <f t="shared" si="3092"/>
        <v>AX$12</v>
      </c>
      <c r="AY2385" s="195" t="str">
        <f t="shared" ref="AY2385:CD2385" si="3093">AY$16</f>
        <v>AY$12</v>
      </c>
      <c r="AZ2385" s="195" t="str">
        <f t="shared" si="3093"/>
        <v>AZ$12</v>
      </c>
      <c r="BA2385" s="195" t="str">
        <f t="shared" si="3093"/>
        <v>BA$12</v>
      </c>
      <c r="BB2385" s="195" t="str">
        <f t="shared" si="3093"/>
        <v>BB$12</v>
      </c>
      <c r="BC2385" s="195" t="str">
        <f t="shared" si="3093"/>
        <v>BC$12</v>
      </c>
      <c r="BD2385" s="195" t="str">
        <f t="shared" si="3093"/>
        <v>BD$12</v>
      </c>
      <c r="BE2385" s="195" t="str">
        <f t="shared" si="3093"/>
        <v>BE$12</v>
      </c>
      <c r="BF2385" s="195" t="str">
        <f t="shared" si="3093"/>
        <v>BF$12</v>
      </c>
      <c r="BG2385" s="195" t="str">
        <f t="shared" si="3093"/>
        <v>BG$12</v>
      </c>
      <c r="BH2385" s="195" t="str">
        <f t="shared" si="3093"/>
        <v>BH$12</v>
      </c>
      <c r="BI2385" s="195" t="str">
        <f t="shared" si="3093"/>
        <v>BI$12</v>
      </c>
      <c r="BJ2385" s="195" t="str">
        <f t="shared" si="3093"/>
        <v>BJ$12</v>
      </c>
      <c r="BK2385" s="195" t="str">
        <f t="shared" si="3093"/>
        <v>BK$12</v>
      </c>
      <c r="BL2385" s="195" t="str">
        <f t="shared" si="3093"/>
        <v>BL$12</v>
      </c>
      <c r="BM2385" s="195" t="str">
        <f t="shared" si="3093"/>
        <v>BM$12</v>
      </c>
      <c r="BN2385" s="195" t="str">
        <f t="shared" si="3093"/>
        <v>BN$12</v>
      </c>
      <c r="BO2385" s="195" t="str">
        <f t="shared" si="3093"/>
        <v>BO$12</v>
      </c>
      <c r="BP2385" s="195" t="str">
        <f t="shared" si="3093"/>
        <v>BP$12</v>
      </c>
      <c r="BQ2385" s="195" t="str">
        <f t="shared" si="3093"/>
        <v>BQ$12</v>
      </c>
      <c r="BR2385" s="195" t="str">
        <f t="shared" si="3093"/>
        <v>BR$12</v>
      </c>
      <c r="BS2385" s="195" t="str">
        <f t="shared" si="3093"/>
        <v>BS$12</v>
      </c>
      <c r="BT2385" s="195" t="str">
        <f t="shared" si="3093"/>
        <v>BT$12</v>
      </c>
      <c r="BU2385" s="195" t="str">
        <f t="shared" si="3093"/>
        <v>BU$12</v>
      </c>
      <c r="BV2385" s="195" t="str">
        <f t="shared" si="3093"/>
        <v>BV$12</v>
      </c>
      <c r="BW2385" s="195" t="str">
        <f t="shared" si="3093"/>
        <v>BW$12</v>
      </c>
      <c r="BX2385" s="195" t="str">
        <f t="shared" si="3093"/>
        <v>BX$12</v>
      </c>
      <c r="BY2385" s="195" t="str">
        <f t="shared" si="3093"/>
        <v>BY$12</v>
      </c>
      <c r="BZ2385" s="195" t="str">
        <f t="shared" si="3093"/>
        <v>BZ$12</v>
      </c>
      <c r="CA2385" s="195" t="str">
        <f t="shared" si="3093"/>
        <v>CA$12</v>
      </c>
      <c r="CB2385" s="195" t="str">
        <f t="shared" si="3093"/>
        <v>CB$12</v>
      </c>
      <c r="CC2385" s="195" t="str">
        <f t="shared" si="3093"/>
        <v>CC$12</v>
      </c>
      <c r="CD2385" s="195" t="str">
        <f t="shared" si="3093"/>
        <v>CD$12</v>
      </c>
      <c r="CE2385" s="195" t="str">
        <f t="shared" ref="CE2385:CL2385" si="3094">CE$16</f>
        <v>CE$12</v>
      </c>
      <c r="CF2385" s="195" t="str">
        <f t="shared" si="3094"/>
        <v>CF$12</v>
      </c>
      <c r="CG2385" s="195" t="str">
        <f t="shared" si="3094"/>
        <v>CG$12</v>
      </c>
      <c r="CH2385" s="195" t="str">
        <f t="shared" si="3094"/>
        <v>CH$12</v>
      </c>
      <c r="CI2385" s="195" t="str">
        <f t="shared" si="3094"/>
        <v>CI$12</v>
      </c>
      <c r="CJ2385" s="195" t="str">
        <f t="shared" si="3094"/>
        <v>CJ$12</v>
      </c>
      <c r="CK2385" s="195" t="str">
        <f t="shared" si="3094"/>
        <v>CK$12</v>
      </c>
      <c r="CL2385" s="195" t="str">
        <f t="shared" si="3094"/>
        <v>CL$12</v>
      </c>
    </row>
    <row r="2386" spans="2:90" x14ac:dyDescent="0.4">
      <c r="B2386" s="171" t="s">
        <v>462</v>
      </c>
      <c r="E2386" s="8"/>
      <c r="H2386" s="196"/>
      <c r="I2386" s="197"/>
      <c r="J2386" s="197"/>
      <c r="K2386" s="198"/>
      <c r="L2386" s="198"/>
      <c r="M2386" s="198"/>
      <c r="N2386" s="198"/>
      <c r="O2386" s="198"/>
      <c r="P2386" s="198"/>
      <c r="R2386" s="198"/>
      <c r="S2386" s="195" t="str">
        <f t="shared" ref="S2386:AX2386" si="3095">S$17</f>
        <v>S$13</v>
      </c>
      <c r="T2386" s="195" t="str">
        <f t="shared" si="3095"/>
        <v>T$13</v>
      </c>
      <c r="U2386" s="195" t="str">
        <f t="shared" si="3095"/>
        <v>U$13</v>
      </c>
      <c r="V2386" s="195" t="str">
        <f t="shared" si="3095"/>
        <v>V$13</v>
      </c>
      <c r="W2386" s="195" t="str">
        <f t="shared" si="3095"/>
        <v>W$13</v>
      </c>
      <c r="X2386" s="195" t="str">
        <f t="shared" si="3095"/>
        <v>X$13</v>
      </c>
      <c r="Y2386" s="195" t="str">
        <f t="shared" si="3095"/>
        <v>Y$13</v>
      </c>
      <c r="Z2386" s="195" t="str">
        <f t="shared" si="3095"/>
        <v>Z$13</v>
      </c>
      <c r="AA2386" s="195" t="str">
        <f t="shared" si="3095"/>
        <v>AA$13</v>
      </c>
      <c r="AB2386" s="195" t="str">
        <f t="shared" si="3095"/>
        <v>AB$13</v>
      </c>
      <c r="AC2386" s="195" t="str">
        <f t="shared" si="3095"/>
        <v>AC$13</v>
      </c>
      <c r="AD2386" s="195" t="str">
        <f t="shared" si="3095"/>
        <v>AD$13</v>
      </c>
      <c r="AE2386" s="195" t="str">
        <f t="shared" si="3095"/>
        <v>AE$13</v>
      </c>
      <c r="AF2386" s="195" t="str">
        <f t="shared" si="3095"/>
        <v>AF$13</v>
      </c>
      <c r="AG2386" s="195" t="str">
        <f t="shared" si="3095"/>
        <v>AG$13</v>
      </c>
      <c r="AH2386" s="195" t="str">
        <f t="shared" si="3095"/>
        <v>AH$13</v>
      </c>
      <c r="AI2386" s="195" t="str">
        <f t="shared" si="3095"/>
        <v>AI$13</v>
      </c>
      <c r="AJ2386" s="195" t="str">
        <f t="shared" si="3095"/>
        <v>AJ$13</v>
      </c>
      <c r="AK2386" s="195" t="str">
        <f t="shared" si="3095"/>
        <v>AK$13</v>
      </c>
      <c r="AL2386" s="195" t="str">
        <f t="shared" si="3095"/>
        <v>AL$13</v>
      </c>
      <c r="AM2386" s="195" t="str">
        <f t="shared" si="3095"/>
        <v>AM$13</v>
      </c>
      <c r="AN2386" s="195" t="str">
        <f t="shared" si="3095"/>
        <v>AN$13</v>
      </c>
      <c r="AO2386" s="195" t="str">
        <f t="shared" si="3095"/>
        <v>AO$13</v>
      </c>
      <c r="AP2386" s="195" t="str">
        <f t="shared" si="3095"/>
        <v>AP$13</v>
      </c>
      <c r="AQ2386" s="195" t="str">
        <f t="shared" si="3095"/>
        <v>AQ$13</v>
      </c>
      <c r="AR2386" s="195" t="str">
        <f t="shared" si="3095"/>
        <v>AR$13</v>
      </c>
      <c r="AS2386" s="195" t="str">
        <f t="shared" si="3095"/>
        <v>AS$13</v>
      </c>
      <c r="AT2386" s="195" t="str">
        <f t="shared" si="3095"/>
        <v>AT$13</v>
      </c>
      <c r="AU2386" s="195" t="str">
        <f t="shared" si="3095"/>
        <v>AU$13</v>
      </c>
      <c r="AV2386" s="195" t="str">
        <f t="shared" si="3095"/>
        <v>AV$13</v>
      </c>
      <c r="AW2386" s="195" t="str">
        <f t="shared" si="3095"/>
        <v>AW$13</v>
      </c>
      <c r="AX2386" s="195" t="str">
        <f t="shared" si="3095"/>
        <v>AX$13</v>
      </c>
      <c r="AY2386" s="195" t="str">
        <f t="shared" ref="AY2386:CD2386" si="3096">AY$17</f>
        <v>AY$13</v>
      </c>
      <c r="AZ2386" s="195" t="str">
        <f t="shared" si="3096"/>
        <v>AZ$13</v>
      </c>
      <c r="BA2386" s="195" t="str">
        <f t="shared" si="3096"/>
        <v>BA$13</v>
      </c>
      <c r="BB2386" s="195" t="str">
        <f t="shared" si="3096"/>
        <v>BB$13</v>
      </c>
      <c r="BC2386" s="195" t="str">
        <f t="shared" si="3096"/>
        <v>BC$13</v>
      </c>
      <c r="BD2386" s="195" t="str">
        <f t="shared" si="3096"/>
        <v>BD$13</v>
      </c>
      <c r="BE2386" s="195" t="str">
        <f t="shared" si="3096"/>
        <v>BE$13</v>
      </c>
      <c r="BF2386" s="195" t="str">
        <f t="shared" si="3096"/>
        <v>BF$13</v>
      </c>
      <c r="BG2386" s="195" t="str">
        <f t="shared" si="3096"/>
        <v>BG$13</v>
      </c>
      <c r="BH2386" s="195" t="str">
        <f t="shared" si="3096"/>
        <v>BH$13</v>
      </c>
      <c r="BI2386" s="195" t="str">
        <f t="shared" si="3096"/>
        <v>BI$13</v>
      </c>
      <c r="BJ2386" s="195" t="str">
        <f t="shared" si="3096"/>
        <v>BJ$13</v>
      </c>
      <c r="BK2386" s="195" t="str">
        <f t="shared" si="3096"/>
        <v>BK$13</v>
      </c>
      <c r="BL2386" s="195" t="str">
        <f t="shared" si="3096"/>
        <v>BL$13</v>
      </c>
      <c r="BM2386" s="195" t="str">
        <f t="shared" si="3096"/>
        <v>BM$13</v>
      </c>
      <c r="BN2386" s="195" t="str">
        <f t="shared" si="3096"/>
        <v>BN$13</v>
      </c>
      <c r="BO2386" s="195" t="str">
        <f t="shared" si="3096"/>
        <v>BO$13</v>
      </c>
      <c r="BP2386" s="195" t="str">
        <f t="shared" si="3096"/>
        <v>BP$13</v>
      </c>
      <c r="BQ2386" s="195" t="str">
        <f t="shared" si="3096"/>
        <v>BQ$13</v>
      </c>
      <c r="BR2386" s="195" t="str">
        <f t="shared" si="3096"/>
        <v>BR$13</v>
      </c>
      <c r="BS2386" s="195" t="str">
        <f t="shared" si="3096"/>
        <v>BS$13</v>
      </c>
      <c r="BT2386" s="195" t="str">
        <f t="shared" si="3096"/>
        <v>BT$13</v>
      </c>
      <c r="BU2386" s="195" t="str">
        <f t="shared" si="3096"/>
        <v>BU$13</v>
      </c>
      <c r="BV2386" s="195" t="str">
        <f t="shared" si="3096"/>
        <v>BV$13</v>
      </c>
      <c r="BW2386" s="195" t="str">
        <f t="shared" si="3096"/>
        <v>BW$13</v>
      </c>
      <c r="BX2386" s="195" t="str">
        <f t="shared" si="3096"/>
        <v>BX$13</v>
      </c>
      <c r="BY2386" s="195" t="str">
        <f t="shared" si="3096"/>
        <v>BY$13</v>
      </c>
      <c r="BZ2386" s="195" t="str">
        <f t="shared" si="3096"/>
        <v>BZ$13</v>
      </c>
      <c r="CA2386" s="195" t="str">
        <f t="shared" si="3096"/>
        <v>CA$13</v>
      </c>
      <c r="CB2386" s="195" t="str">
        <f t="shared" si="3096"/>
        <v>CB$13</v>
      </c>
      <c r="CC2386" s="195" t="str">
        <f t="shared" si="3096"/>
        <v>CC$13</v>
      </c>
      <c r="CD2386" s="195" t="str">
        <f t="shared" si="3096"/>
        <v>CD$13</v>
      </c>
      <c r="CE2386" s="195" t="str">
        <f t="shared" ref="CE2386:CL2386" si="3097">CE$17</f>
        <v>CE$13</v>
      </c>
      <c r="CF2386" s="195" t="str">
        <f t="shared" si="3097"/>
        <v>CF$13</v>
      </c>
      <c r="CG2386" s="195" t="str">
        <f t="shared" si="3097"/>
        <v>CG$13</v>
      </c>
      <c r="CH2386" s="195" t="str">
        <f t="shared" si="3097"/>
        <v>CH$13</v>
      </c>
      <c r="CI2386" s="195" t="str">
        <f t="shared" si="3097"/>
        <v>CI$13</v>
      </c>
      <c r="CJ2386" s="195" t="str">
        <f t="shared" si="3097"/>
        <v>CJ$13</v>
      </c>
      <c r="CK2386" s="195" t="str">
        <f t="shared" si="3097"/>
        <v>CK$13</v>
      </c>
      <c r="CL2386" s="195" t="str">
        <f t="shared" si="3097"/>
        <v>CL$13</v>
      </c>
    </row>
    <row r="2387" spans="2:90" x14ac:dyDescent="0.4">
      <c r="B2387" s="171" t="s">
        <v>491</v>
      </c>
      <c r="E2387" s="8"/>
      <c r="H2387" s="196"/>
      <c r="I2387" s="197"/>
      <c r="J2387" s="197"/>
      <c r="K2387" s="198"/>
      <c r="L2387" s="198"/>
      <c r="M2387" s="198"/>
      <c r="N2387" s="198"/>
      <c r="O2387" s="198"/>
      <c r="P2387" s="198"/>
      <c r="R2387" s="198"/>
      <c r="S2387" s="186"/>
      <c r="T2387" s="186"/>
      <c r="U2387" s="186"/>
      <c r="V2387" s="186"/>
      <c r="W2387" s="186"/>
      <c r="X2387" s="186"/>
      <c r="Y2387" s="186"/>
      <c r="Z2387" s="186"/>
      <c r="AA2387" s="186"/>
      <c r="AB2387" s="186"/>
      <c r="AC2387" s="186"/>
      <c r="AD2387" s="186"/>
      <c r="AE2387" s="186"/>
      <c r="AF2387" s="186"/>
      <c r="AG2387" s="186"/>
      <c r="AH2387" s="186"/>
      <c r="AI2387" s="186"/>
      <c r="AJ2387" s="186"/>
      <c r="AK2387" s="186"/>
      <c r="AL2387" s="186"/>
      <c r="AM2387" s="186"/>
      <c r="AN2387" s="186"/>
      <c r="AO2387" s="186"/>
      <c r="AP2387" s="186"/>
      <c r="AQ2387" s="186"/>
      <c r="AR2387" s="186"/>
      <c r="AS2387" s="186"/>
      <c r="AT2387" s="186"/>
      <c r="AU2387" s="186"/>
      <c r="AV2387" s="186"/>
      <c r="AW2387" s="186"/>
      <c r="AX2387" s="186"/>
      <c r="AY2387" s="186"/>
      <c r="AZ2387" s="186"/>
      <c r="BA2387" s="186"/>
      <c r="BB2387" s="186"/>
      <c r="BC2387" s="186"/>
      <c r="BD2387" s="186"/>
      <c r="BE2387" s="186"/>
      <c r="BF2387" s="186"/>
      <c r="BG2387" s="186"/>
      <c r="BH2387" s="186"/>
      <c r="BI2387" s="186"/>
      <c r="BJ2387" s="186"/>
      <c r="BK2387" s="186"/>
      <c r="BL2387" s="186"/>
      <c r="BM2387" s="186"/>
      <c r="BN2387" s="186"/>
      <c r="BO2387" s="186"/>
      <c r="BP2387" s="186"/>
      <c r="BQ2387" s="186"/>
      <c r="BR2387" s="186"/>
      <c r="BS2387" s="186"/>
      <c r="BT2387" s="186"/>
      <c r="BU2387" s="186"/>
      <c r="BV2387" s="186"/>
      <c r="BW2387" s="186"/>
      <c r="BX2387" s="186"/>
      <c r="BY2387" s="186"/>
      <c r="BZ2387" s="186"/>
      <c r="CA2387" s="186"/>
      <c r="CB2387" s="186"/>
      <c r="CC2387" s="186"/>
      <c r="CD2387" s="186"/>
      <c r="CE2387" s="186"/>
      <c r="CF2387" s="186"/>
      <c r="CG2387" s="186"/>
      <c r="CH2387" s="186"/>
      <c r="CI2387" s="186"/>
      <c r="CJ2387" s="186"/>
      <c r="CK2387" s="186"/>
      <c r="CL2387" s="186"/>
    </row>
    <row r="2388" spans="2:90" x14ac:dyDescent="0.4">
      <c r="B2388" s="171" t="s">
        <v>505</v>
      </c>
      <c r="E2388" s="8"/>
      <c r="H2388" s="196"/>
      <c r="I2388" s="197"/>
      <c r="J2388" s="197"/>
      <c r="K2388" s="198"/>
      <c r="L2388" s="198"/>
      <c r="M2388" s="198"/>
      <c r="N2388" s="198"/>
      <c r="O2388" s="198"/>
      <c r="P2388" s="198"/>
      <c r="R2388" s="198"/>
      <c r="S2388" s="186"/>
      <c r="T2388" s="186"/>
      <c r="U2388" s="186"/>
      <c r="V2388" s="186"/>
      <c r="W2388" s="186"/>
      <c r="X2388" s="186"/>
      <c r="Y2388" s="186"/>
      <c r="Z2388" s="186"/>
      <c r="AA2388" s="186"/>
      <c r="AB2388" s="186"/>
      <c r="AC2388" s="186"/>
      <c r="AD2388" s="186"/>
      <c r="AE2388" s="186"/>
      <c r="AF2388" s="186"/>
      <c r="AG2388" s="186"/>
      <c r="AH2388" s="186"/>
      <c r="AI2388" s="186"/>
      <c r="AJ2388" s="186"/>
      <c r="AK2388" s="186"/>
      <c r="AL2388" s="186"/>
      <c r="AM2388" s="186"/>
      <c r="AN2388" s="186"/>
      <c r="AO2388" s="186"/>
      <c r="AP2388" s="186"/>
      <c r="AQ2388" s="186"/>
      <c r="AR2388" s="186"/>
      <c r="AS2388" s="186"/>
      <c r="AT2388" s="186"/>
      <c r="AU2388" s="186"/>
      <c r="AV2388" s="186"/>
      <c r="AW2388" s="186"/>
      <c r="AX2388" s="186"/>
      <c r="AY2388" s="186"/>
      <c r="AZ2388" s="186"/>
      <c r="BA2388" s="186"/>
      <c r="BB2388" s="186"/>
      <c r="BC2388" s="186"/>
      <c r="BD2388" s="186"/>
      <c r="BE2388" s="186"/>
      <c r="BF2388" s="186"/>
      <c r="BG2388" s="186"/>
      <c r="BH2388" s="186"/>
      <c r="BI2388" s="186"/>
      <c r="BJ2388" s="186"/>
      <c r="BK2388" s="186"/>
      <c r="BL2388" s="186"/>
      <c r="BM2388" s="186"/>
      <c r="BN2388" s="186"/>
      <c r="BO2388" s="186"/>
      <c r="BP2388" s="186"/>
      <c r="BQ2388" s="186"/>
      <c r="BR2388" s="186"/>
      <c r="BS2388" s="186"/>
      <c r="BT2388" s="186"/>
      <c r="BU2388" s="186"/>
      <c r="BV2388" s="186"/>
      <c r="BW2388" s="186"/>
      <c r="BX2388" s="186"/>
      <c r="BY2388" s="186"/>
      <c r="BZ2388" s="186"/>
      <c r="CA2388" s="186"/>
      <c r="CB2388" s="186"/>
      <c r="CC2388" s="186"/>
      <c r="CD2388" s="186"/>
      <c r="CE2388" s="186"/>
      <c r="CF2388" s="186"/>
      <c r="CG2388" s="186"/>
      <c r="CH2388" s="186"/>
      <c r="CI2388" s="186"/>
      <c r="CJ2388" s="186"/>
      <c r="CK2388" s="186"/>
      <c r="CL2388" s="186"/>
    </row>
    <row r="2389" spans="2:90" x14ac:dyDescent="0.4">
      <c r="B2389" s="171" t="s">
        <v>463</v>
      </c>
      <c r="E2389" s="8"/>
      <c r="H2389" s="196"/>
      <c r="I2389" s="197"/>
      <c r="J2389" s="197"/>
      <c r="K2389" s="198"/>
      <c r="L2389" s="198"/>
      <c r="M2389" s="198"/>
      <c r="N2389" s="198"/>
      <c r="O2389" s="198"/>
      <c r="P2389" s="198"/>
      <c r="R2389" s="198"/>
      <c r="S2389" s="186" t="str">
        <f t="shared" ref="S2389:AX2389" si="3098">S$18</f>
        <v>S$14</v>
      </c>
      <c r="T2389" s="186" t="str">
        <f t="shared" si="3098"/>
        <v>T$14</v>
      </c>
      <c r="U2389" s="186" t="str">
        <f t="shared" si="3098"/>
        <v>U$14</v>
      </c>
      <c r="V2389" s="186" t="str">
        <f t="shared" si="3098"/>
        <v>V$14</v>
      </c>
      <c r="W2389" s="186" t="str">
        <f t="shared" si="3098"/>
        <v>W$14</v>
      </c>
      <c r="X2389" s="186" t="str">
        <f t="shared" si="3098"/>
        <v>X$14</v>
      </c>
      <c r="Y2389" s="186" t="str">
        <f t="shared" si="3098"/>
        <v>Y$14</v>
      </c>
      <c r="Z2389" s="186" t="str">
        <f t="shared" si="3098"/>
        <v>Z$14</v>
      </c>
      <c r="AA2389" s="186" t="str">
        <f t="shared" si="3098"/>
        <v>AA$14</v>
      </c>
      <c r="AB2389" s="186" t="str">
        <f t="shared" si="3098"/>
        <v>AB$14</v>
      </c>
      <c r="AC2389" s="186" t="str">
        <f t="shared" si="3098"/>
        <v>AC$14</v>
      </c>
      <c r="AD2389" s="186" t="str">
        <f t="shared" si="3098"/>
        <v>AD$14</v>
      </c>
      <c r="AE2389" s="186" t="str">
        <f t="shared" si="3098"/>
        <v>AE$14</v>
      </c>
      <c r="AF2389" s="186" t="str">
        <f t="shared" si="3098"/>
        <v>AF$14</v>
      </c>
      <c r="AG2389" s="186" t="str">
        <f t="shared" si="3098"/>
        <v>AG$14</v>
      </c>
      <c r="AH2389" s="186" t="str">
        <f t="shared" si="3098"/>
        <v>AH$14</v>
      </c>
      <c r="AI2389" s="186" t="str">
        <f t="shared" si="3098"/>
        <v>AI$14</v>
      </c>
      <c r="AJ2389" s="186" t="str">
        <f t="shared" si="3098"/>
        <v>AJ$14</v>
      </c>
      <c r="AK2389" s="186" t="str">
        <f t="shared" si="3098"/>
        <v>AK$14</v>
      </c>
      <c r="AL2389" s="186" t="str">
        <f t="shared" si="3098"/>
        <v>AL$14</v>
      </c>
      <c r="AM2389" s="186" t="str">
        <f t="shared" si="3098"/>
        <v>AM$14</v>
      </c>
      <c r="AN2389" s="186" t="str">
        <f t="shared" si="3098"/>
        <v>AN$14</v>
      </c>
      <c r="AO2389" s="186" t="str">
        <f t="shared" si="3098"/>
        <v>AO$14</v>
      </c>
      <c r="AP2389" s="186" t="str">
        <f t="shared" si="3098"/>
        <v>AP$14</v>
      </c>
      <c r="AQ2389" s="186" t="str">
        <f t="shared" si="3098"/>
        <v>AQ$14</v>
      </c>
      <c r="AR2389" s="186" t="str">
        <f t="shared" si="3098"/>
        <v>AR$14</v>
      </c>
      <c r="AS2389" s="186" t="str">
        <f t="shared" si="3098"/>
        <v>AS$14</v>
      </c>
      <c r="AT2389" s="186" t="str">
        <f t="shared" si="3098"/>
        <v>AT$14</v>
      </c>
      <c r="AU2389" s="186" t="str">
        <f t="shared" si="3098"/>
        <v>AU$14</v>
      </c>
      <c r="AV2389" s="186" t="str">
        <f t="shared" si="3098"/>
        <v>AV$14</v>
      </c>
      <c r="AW2389" s="186" t="str">
        <f t="shared" si="3098"/>
        <v>AW$14</v>
      </c>
      <c r="AX2389" s="186" t="str">
        <f t="shared" si="3098"/>
        <v>AX$14</v>
      </c>
      <c r="AY2389" s="186" t="str">
        <f t="shared" ref="AY2389:CD2389" si="3099">AY$18</f>
        <v>AY$14</v>
      </c>
      <c r="AZ2389" s="186" t="str">
        <f t="shared" si="3099"/>
        <v>AZ$14</v>
      </c>
      <c r="BA2389" s="186" t="str">
        <f t="shared" si="3099"/>
        <v>BA$14</v>
      </c>
      <c r="BB2389" s="186" t="str">
        <f t="shared" si="3099"/>
        <v>BB$14</v>
      </c>
      <c r="BC2389" s="186" t="str">
        <f t="shared" si="3099"/>
        <v>BC$14</v>
      </c>
      <c r="BD2389" s="186" t="str">
        <f t="shared" si="3099"/>
        <v>BD$14</v>
      </c>
      <c r="BE2389" s="186" t="str">
        <f t="shared" si="3099"/>
        <v>BE$14</v>
      </c>
      <c r="BF2389" s="186" t="str">
        <f t="shared" si="3099"/>
        <v>BF$14</v>
      </c>
      <c r="BG2389" s="186" t="str">
        <f t="shared" si="3099"/>
        <v>BG$14</v>
      </c>
      <c r="BH2389" s="186" t="str">
        <f t="shared" si="3099"/>
        <v>BH$14</v>
      </c>
      <c r="BI2389" s="186" t="str">
        <f t="shared" si="3099"/>
        <v>BI$14</v>
      </c>
      <c r="BJ2389" s="186" t="str">
        <f t="shared" si="3099"/>
        <v>BJ$14</v>
      </c>
      <c r="BK2389" s="186" t="str">
        <f t="shared" si="3099"/>
        <v>BK$14</v>
      </c>
      <c r="BL2389" s="186" t="str">
        <f t="shared" si="3099"/>
        <v>BL$14</v>
      </c>
      <c r="BM2389" s="186" t="str">
        <f t="shared" si="3099"/>
        <v>BM$14</v>
      </c>
      <c r="BN2389" s="186" t="str">
        <f t="shared" si="3099"/>
        <v>BN$14</v>
      </c>
      <c r="BO2389" s="186" t="str">
        <f t="shared" si="3099"/>
        <v>BO$14</v>
      </c>
      <c r="BP2389" s="186" t="str">
        <f t="shared" si="3099"/>
        <v>BP$14</v>
      </c>
      <c r="BQ2389" s="186" t="str">
        <f t="shared" si="3099"/>
        <v>BQ$14</v>
      </c>
      <c r="BR2389" s="186" t="str">
        <f t="shared" si="3099"/>
        <v>BR$14</v>
      </c>
      <c r="BS2389" s="186" t="str">
        <f t="shared" si="3099"/>
        <v>BS$14</v>
      </c>
      <c r="BT2389" s="186" t="str">
        <f t="shared" si="3099"/>
        <v>BT$14</v>
      </c>
      <c r="BU2389" s="186" t="str">
        <f t="shared" si="3099"/>
        <v>BU$14</v>
      </c>
      <c r="BV2389" s="186" t="str">
        <f t="shared" si="3099"/>
        <v>BV$14</v>
      </c>
      <c r="BW2389" s="186" t="str">
        <f t="shared" si="3099"/>
        <v>BW$14</v>
      </c>
      <c r="BX2389" s="186" t="str">
        <f t="shared" si="3099"/>
        <v>BX$14</v>
      </c>
      <c r="BY2389" s="186" t="str">
        <f t="shared" si="3099"/>
        <v>BY$14</v>
      </c>
      <c r="BZ2389" s="186" t="str">
        <f t="shared" si="3099"/>
        <v>BZ$14</v>
      </c>
      <c r="CA2389" s="186" t="str">
        <f t="shared" si="3099"/>
        <v>CA$14</v>
      </c>
      <c r="CB2389" s="186" t="str">
        <f t="shared" si="3099"/>
        <v>CB$14</v>
      </c>
      <c r="CC2389" s="186" t="str">
        <f t="shared" si="3099"/>
        <v>CC$14</v>
      </c>
      <c r="CD2389" s="186" t="str">
        <f t="shared" si="3099"/>
        <v>CD$14</v>
      </c>
      <c r="CE2389" s="186" t="str">
        <f t="shared" ref="CE2389:CL2389" si="3100">CE$18</f>
        <v>CE$14</v>
      </c>
      <c r="CF2389" s="186" t="str">
        <f t="shared" si="3100"/>
        <v>CF$14</v>
      </c>
      <c r="CG2389" s="186" t="str">
        <f t="shared" si="3100"/>
        <v>CG$14</v>
      </c>
      <c r="CH2389" s="186" t="str">
        <f t="shared" si="3100"/>
        <v>CH$14</v>
      </c>
      <c r="CI2389" s="186" t="str">
        <f t="shared" si="3100"/>
        <v>CI$14</v>
      </c>
      <c r="CJ2389" s="186" t="str">
        <f t="shared" si="3100"/>
        <v>CJ$14</v>
      </c>
      <c r="CK2389" s="186" t="str">
        <f t="shared" si="3100"/>
        <v>CK$14</v>
      </c>
      <c r="CL2389" s="186" t="str">
        <f t="shared" si="3100"/>
        <v>CL$14</v>
      </c>
    </row>
    <row r="2390" spans="2:90" x14ac:dyDescent="0.4">
      <c r="B2390" s="171" t="s">
        <v>464</v>
      </c>
      <c r="E2390" s="8"/>
      <c r="H2390" s="196"/>
      <c r="I2390" s="197"/>
      <c r="J2390" s="197"/>
      <c r="K2390" s="198"/>
      <c r="L2390" s="198"/>
      <c r="M2390" s="198"/>
      <c r="N2390" s="198"/>
      <c r="O2390" s="198"/>
      <c r="P2390" s="198"/>
      <c r="R2390" s="198"/>
      <c r="S2390" s="186" t="str">
        <f t="shared" ref="S2390:AX2390" si="3101">S$19</f>
        <v>S$15</v>
      </c>
      <c r="T2390" s="186" t="str">
        <f t="shared" si="3101"/>
        <v>T$15</v>
      </c>
      <c r="U2390" s="186" t="str">
        <f t="shared" si="3101"/>
        <v>U$15</v>
      </c>
      <c r="V2390" s="186" t="str">
        <f t="shared" si="3101"/>
        <v>V$15</v>
      </c>
      <c r="W2390" s="186" t="str">
        <f t="shared" si="3101"/>
        <v>W$15</v>
      </c>
      <c r="X2390" s="186" t="str">
        <f t="shared" si="3101"/>
        <v>X$15</v>
      </c>
      <c r="Y2390" s="186" t="str">
        <f t="shared" si="3101"/>
        <v>Y$15</v>
      </c>
      <c r="Z2390" s="186" t="str">
        <f t="shared" si="3101"/>
        <v>Z$15</v>
      </c>
      <c r="AA2390" s="186" t="str">
        <f t="shared" si="3101"/>
        <v>AA$15</v>
      </c>
      <c r="AB2390" s="186" t="str">
        <f t="shared" si="3101"/>
        <v>AB$15</v>
      </c>
      <c r="AC2390" s="186" t="str">
        <f t="shared" si="3101"/>
        <v>AC$15</v>
      </c>
      <c r="AD2390" s="186" t="str">
        <f t="shared" si="3101"/>
        <v>AD$15</v>
      </c>
      <c r="AE2390" s="186" t="str">
        <f t="shared" si="3101"/>
        <v>AE$15</v>
      </c>
      <c r="AF2390" s="186" t="str">
        <f t="shared" si="3101"/>
        <v>AF$15</v>
      </c>
      <c r="AG2390" s="186" t="str">
        <f t="shared" si="3101"/>
        <v>AG$15</v>
      </c>
      <c r="AH2390" s="186" t="str">
        <f t="shared" si="3101"/>
        <v>AH$15</v>
      </c>
      <c r="AI2390" s="186" t="str">
        <f t="shared" si="3101"/>
        <v>AI$15</v>
      </c>
      <c r="AJ2390" s="186" t="str">
        <f t="shared" si="3101"/>
        <v>AJ$15</v>
      </c>
      <c r="AK2390" s="186" t="str">
        <f t="shared" si="3101"/>
        <v>AK$15</v>
      </c>
      <c r="AL2390" s="186" t="str">
        <f t="shared" si="3101"/>
        <v>AL$15</v>
      </c>
      <c r="AM2390" s="186" t="str">
        <f t="shared" si="3101"/>
        <v>AM$15</v>
      </c>
      <c r="AN2390" s="186" t="str">
        <f t="shared" si="3101"/>
        <v>AN$15</v>
      </c>
      <c r="AO2390" s="186" t="str">
        <f t="shared" si="3101"/>
        <v>AO$15</v>
      </c>
      <c r="AP2390" s="186" t="str">
        <f t="shared" si="3101"/>
        <v>AP$15</v>
      </c>
      <c r="AQ2390" s="186" t="str">
        <f t="shared" si="3101"/>
        <v>AQ$15</v>
      </c>
      <c r="AR2390" s="186" t="str">
        <f t="shared" si="3101"/>
        <v>AR$15</v>
      </c>
      <c r="AS2390" s="186" t="str">
        <f t="shared" si="3101"/>
        <v>AS$15</v>
      </c>
      <c r="AT2390" s="186" t="str">
        <f t="shared" si="3101"/>
        <v>AT$15</v>
      </c>
      <c r="AU2390" s="186" t="str">
        <f t="shared" si="3101"/>
        <v>AU$15</v>
      </c>
      <c r="AV2390" s="186" t="str">
        <f t="shared" si="3101"/>
        <v>AV$15</v>
      </c>
      <c r="AW2390" s="186" t="str">
        <f t="shared" si="3101"/>
        <v>AW$15</v>
      </c>
      <c r="AX2390" s="186" t="str">
        <f t="shared" si="3101"/>
        <v>AX$15</v>
      </c>
      <c r="AY2390" s="186" t="str">
        <f t="shared" ref="AY2390:CD2390" si="3102">AY$19</f>
        <v>AY$15</v>
      </c>
      <c r="AZ2390" s="186" t="str">
        <f t="shared" si="3102"/>
        <v>AZ$15</v>
      </c>
      <c r="BA2390" s="186" t="str">
        <f t="shared" si="3102"/>
        <v>BA$15</v>
      </c>
      <c r="BB2390" s="186" t="str">
        <f t="shared" si="3102"/>
        <v>BB$15</v>
      </c>
      <c r="BC2390" s="186" t="str">
        <f t="shared" si="3102"/>
        <v>BC$15</v>
      </c>
      <c r="BD2390" s="186" t="str">
        <f t="shared" si="3102"/>
        <v>BD$15</v>
      </c>
      <c r="BE2390" s="186" t="str">
        <f t="shared" si="3102"/>
        <v>BE$15</v>
      </c>
      <c r="BF2390" s="186" t="str">
        <f t="shared" si="3102"/>
        <v>BF$15</v>
      </c>
      <c r="BG2390" s="186" t="str">
        <f t="shared" si="3102"/>
        <v>BG$15</v>
      </c>
      <c r="BH2390" s="186" t="str">
        <f t="shared" si="3102"/>
        <v>BH$15</v>
      </c>
      <c r="BI2390" s="186" t="str">
        <f t="shared" si="3102"/>
        <v>BI$15</v>
      </c>
      <c r="BJ2390" s="186" t="str">
        <f t="shared" si="3102"/>
        <v>BJ$15</v>
      </c>
      <c r="BK2390" s="186" t="str">
        <f t="shared" si="3102"/>
        <v>BK$15</v>
      </c>
      <c r="BL2390" s="186" t="str">
        <f t="shared" si="3102"/>
        <v>BL$15</v>
      </c>
      <c r="BM2390" s="186" t="str">
        <f t="shared" si="3102"/>
        <v>BM$15</v>
      </c>
      <c r="BN2390" s="186" t="str">
        <f t="shared" si="3102"/>
        <v>BN$15</v>
      </c>
      <c r="BO2390" s="186" t="str">
        <f t="shared" si="3102"/>
        <v>BO$15</v>
      </c>
      <c r="BP2390" s="186" t="str">
        <f t="shared" si="3102"/>
        <v>BP$15</v>
      </c>
      <c r="BQ2390" s="186" t="str">
        <f t="shared" si="3102"/>
        <v>BQ$15</v>
      </c>
      <c r="BR2390" s="186" t="str">
        <f t="shared" si="3102"/>
        <v>BR$15</v>
      </c>
      <c r="BS2390" s="186" t="str">
        <f t="shared" si="3102"/>
        <v>BS$15</v>
      </c>
      <c r="BT2390" s="186" t="str">
        <f t="shared" si="3102"/>
        <v>BT$15</v>
      </c>
      <c r="BU2390" s="186" t="str">
        <f t="shared" si="3102"/>
        <v>BU$15</v>
      </c>
      <c r="BV2390" s="186" t="str">
        <f t="shared" si="3102"/>
        <v>BV$15</v>
      </c>
      <c r="BW2390" s="186" t="str">
        <f t="shared" si="3102"/>
        <v>BW$15</v>
      </c>
      <c r="BX2390" s="186" t="str">
        <f t="shared" si="3102"/>
        <v>BX$15</v>
      </c>
      <c r="BY2390" s="186" t="str">
        <f t="shared" si="3102"/>
        <v>BY$15</v>
      </c>
      <c r="BZ2390" s="186" t="str">
        <f t="shared" si="3102"/>
        <v>BZ$15</v>
      </c>
      <c r="CA2390" s="186" t="str">
        <f t="shared" si="3102"/>
        <v>CA$15</v>
      </c>
      <c r="CB2390" s="186" t="str">
        <f t="shared" si="3102"/>
        <v>CB$15</v>
      </c>
      <c r="CC2390" s="186" t="str">
        <f t="shared" si="3102"/>
        <v>CC$15</v>
      </c>
      <c r="CD2390" s="186" t="str">
        <f t="shared" si="3102"/>
        <v>CD$15</v>
      </c>
      <c r="CE2390" s="186" t="str">
        <f t="shared" ref="CE2390:CL2390" si="3103">CE$19</f>
        <v>CE$15</v>
      </c>
      <c r="CF2390" s="186" t="str">
        <f t="shared" si="3103"/>
        <v>CF$15</v>
      </c>
      <c r="CG2390" s="186" t="str">
        <f t="shared" si="3103"/>
        <v>CG$15</v>
      </c>
      <c r="CH2390" s="186" t="str">
        <f t="shared" si="3103"/>
        <v>CH$15</v>
      </c>
      <c r="CI2390" s="186" t="str">
        <f t="shared" si="3103"/>
        <v>CI$15</v>
      </c>
      <c r="CJ2390" s="186" t="str">
        <f t="shared" si="3103"/>
        <v>CJ$15</v>
      </c>
      <c r="CK2390" s="186" t="str">
        <f t="shared" si="3103"/>
        <v>CK$15</v>
      </c>
      <c r="CL2390" s="186" t="str">
        <f t="shared" si="3103"/>
        <v>CL$15</v>
      </c>
    </row>
    <row r="2391" spans="2:90" x14ac:dyDescent="0.4">
      <c r="B2391" s="70" t="s">
        <v>531</v>
      </c>
      <c r="C2391" s="31"/>
      <c r="D2391" t="s">
        <v>529</v>
      </c>
      <c r="E2391" s="8" t="str">
        <f t="shared" ref="E2391:E2400" si="3104">ROW()&amp;" "&amp;D2391</f>
        <v>2391 FCCA-F</v>
      </c>
      <c r="F2391" t="s">
        <v>530</v>
      </c>
      <c r="G2391" s="31" t="s">
        <v>243</v>
      </c>
      <c r="H2391" s="48"/>
      <c r="I2391" s="285"/>
      <c r="J2391" s="285"/>
      <c r="K2391" s="48"/>
      <c r="L2391" s="48"/>
      <c r="M2391" s="48"/>
      <c r="N2391" s="48"/>
      <c r="O2391" s="48"/>
      <c r="P2391" s="48"/>
      <c r="R2391" s="70"/>
      <c r="S2391" s="286"/>
      <c r="T2391" s="286"/>
      <c r="U2391" s="286"/>
      <c r="V2391" s="286"/>
      <c r="W2391" s="286"/>
      <c r="X2391" s="286"/>
      <c r="Y2391" s="286"/>
      <c r="Z2391" s="286"/>
      <c r="AA2391" s="286"/>
      <c r="AB2391" s="286"/>
      <c r="AC2391" s="286"/>
      <c r="AD2391" s="286"/>
      <c r="AE2391" s="286"/>
      <c r="AF2391" s="286"/>
      <c r="AG2391" s="286"/>
      <c r="AH2391" s="286"/>
      <c r="AI2391" s="286"/>
      <c r="AJ2391" s="286"/>
      <c r="AK2391" s="286"/>
      <c r="AL2391" s="286"/>
      <c r="AM2391" s="286"/>
      <c r="AN2391" s="286"/>
      <c r="AO2391" s="286"/>
      <c r="AP2391" s="286"/>
      <c r="AQ2391" s="286"/>
      <c r="AR2391" s="286"/>
      <c r="AS2391" s="286"/>
      <c r="AT2391" s="286"/>
      <c r="AU2391" s="286"/>
      <c r="AV2391" s="286"/>
      <c r="AW2391" s="286"/>
      <c r="AX2391" s="286"/>
      <c r="AY2391" s="286"/>
      <c r="AZ2391" s="286"/>
      <c r="BA2391" s="286"/>
      <c r="BB2391" s="286"/>
      <c r="BC2391" s="286"/>
      <c r="BD2391" s="286"/>
      <c r="BE2391" s="286"/>
      <c r="BF2391" s="286"/>
      <c r="BG2391" s="286"/>
      <c r="BH2391" s="286"/>
      <c r="BI2391" s="286"/>
      <c r="BJ2391" s="286"/>
      <c r="BK2391" s="286"/>
      <c r="BL2391" s="286"/>
      <c r="BM2391" s="286"/>
      <c r="BN2391" s="286"/>
      <c r="BO2391" s="286"/>
      <c r="BP2391" s="286"/>
      <c r="BQ2391" s="286"/>
      <c r="BR2391" s="286"/>
      <c r="BS2391" s="286"/>
      <c r="BT2391" s="286"/>
      <c r="BU2391" s="286"/>
      <c r="BV2391" s="286"/>
      <c r="BW2391" s="286"/>
      <c r="BX2391" s="286"/>
      <c r="BY2391" s="286"/>
      <c r="BZ2391" s="286"/>
      <c r="CA2391" s="286"/>
      <c r="CB2391" s="286"/>
      <c r="CC2391" s="286"/>
      <c r="CD2391" s="286"/>
      <c r="CE2391" s="286"/>
      <c r="CF2391" s="286"/>
      <c r="CG2391" s="286"/>
      <c r="CH2391" s="286"/>
      <c r="CI2391" s="286"/>
      <c r="CJ2391" s="286"/>
      <c r="CK2391" s="286"/>
      <c r="CL2391" s="286"/>
    </row>
    <row r="2392" spans="2:90" x14ac:dyDescent="0.4">
      <c r="B2392" s="122" t="str">
        <f>"Current asset - "&amp;(SUBSTITUTE(B2391,":",""))</f>
        <v>Current asset - Fixed constant current asset</v>
      </c>
      <c r="C2392" t="s">
        <v>224</v>
      </c>
      <c r="D2392" t="s">
        <v>529</v>
      </c>
      <c r="E2392" s="8" t="str">
        <f t="shared" si="3104"/>
        <v>2392 FCCA-F</v>
      </c>
      <c r="G2392" t="str">
        <f>E2392</f>
        <v>2392 FCCA-F</v>
      </c>
      <c r="J2392" s="74">
        <v>1000</v>
      </c>
      <c r="K2392" s="53">
        <f t="shared" ref="K2392:P2392" si="3105">SUMIF($4:$4,K$2,2392:2392)</f>
        <v>1000</v>
      </c>
      <c r="L2392" s="53">
        <f t="shared" si="3105"/>
        <v>1000</v>
      </c>
      <c r="M2392" s="53">
        <f t="shared" si="3105"/>
        <v>1000</v>
      </c>
      <c r="N2392" s="53">
        <f t="shared" si="3105"/>
        <v>1000</v>
      </c>
      <c r="O2392" s="53">
        <f t="shared" si="3105"/>
        <v>1000</v>
      </c>
      <c r="P2392" s="53">
        <f t="shared" si="3105"/>
        <v>1000</v>
      </c>
      <c r="R2392" s="24">
        <f>$J2392</f>
        <v>1000</v>
      </c>
      <c r="S2392" s="80">
        <f t="shared" ref="S2392:CE2392" si="3106">R2392</f>
        <v>1000</v>
      </c>
      <c r="T2392" s="80">
        <f t="shared" si="3106"/>
        <v>1000</v>
      </c>
      <c r="U2392" s="80">
        <f t="shared" si="3106"/>
        <v>1000</v>
      </c>
      <c r="V2392" s="80">
        <f t="shared" si="3106"/>
        <v>1000</v>
      </c>
      <c r="W2392" s="80">
        <f t="shared" si="3106"/>
        <v>1000</v>
      </c>
      <c r="X2392" s="80">
        <f t="shared" si="3106"/>
        <v>1000</v>
      </c>
      <c r="Y2392" s="80">
        <f t="shared" si="3106"/>
        <v>1000</v>
      </c>
      <c r="Z2392" s="80">
        <f t="shared" si="3106"/>
        <v>1000</v>
      </c>
      <c r="AA2392" s="80">
        <f t="shared" si="3106"/>
        <v>1000</v>
      </c>
      <c r="AB2392" s="80">
        <f t="shared" si="3106"/>
        <v>1000</v>
      </c>
      <c r="AC2392" s="80">
        <f t="shared" si="3106"/>
        <v>1000</v>
      </c>
      <c r="AD2392" s="80">
        <f t="shared" si="3106"/>
        <v>1000</v>
      </c>
      <c r="AE2392" s="80">
        <f t="shared" si="3106"/>
        <v>1000</v>
      </c>
      <c r="AF2392" s="80">
        <f t="shared" si="3106"/>
        <v>1000</v>
      </c>
      <c r="AG2392" s="80">
        <f t="shared" si="3106"/>
        <v>1000</v>
      </c>
      <c r="AH2392" s="80">
        <f t="shared" si="3106"/>
        <v>1000</v>
      </c>
      <c r="AI2392" s="80">
        <f t="shared" si="3106"/>
        <v>1000</v>
      </c>
      <c r="AJ2392" s="80">
        <f t="shared" si="3106"/>
        <v>1000</v>
      </c>
      <c r="AK2392" s="80">
        <f t="shared" si="3106"/>
        <v>1000</v>
      </c>
      <c r="AL2392" s="80">
        <f t="shared" si="3106"/>
        <v>1000</v>
      </c>
      <c r="AM2392" s="80">
        <f t="shared" si="3106"/>
        <v>1000</v>
      </c>
      <c r="AN2392" s="80">
        <f t="shared" si="3106"/>
        <v>1000</v>
      </c>
      <c r="AO2392" s="80">
        <f t="shared" si="3106"/>
        <v>1000</v>
      </c>
      <c r="AP2392" s="80">
        <f t="shared" si="3106"/>
        <v>1000</v>
      </c>
      <c r="AQ2392" s="80">
        <f t="shared" si="3106"/>
        <v>1000</v>
      </c>
      <c r="AR2392" s="80">
        <f t="shared" si="3106"/>
        <v>1000</v>
      </c>
      <c r="AS2392" s="80">
        <f t="shared" si="3106"/>
        <v>1000</v>
      </c>
      <c r="AT2392" s="80">
        <f t="shared" si="3106"/>
        <v>1000</v>
      </c>
      <c r="AU2392" s="80">
        <f t="shared" si="3106"/>
        <v>1000</v>
      </c>
      <c r="AV2392" s="80">
        <f t="shared" si="3106"/>
        <v>1000</v>
      </c>
      <c r="AW2392" s="80">
        <f t="shared" si="3106"/>
        <v>1000</v>
      </c>
      <c r="AX2392" s="80">
        <f t="shared" si="3106"/>
        <v>1000</v>
      </c>
      <c r="AY2392" s="80">
        <f t="shared" si="3106"/>
        <v>1000</v>
      </c>
      <c r="AZ2392" s="80">
        <f t="shared" si="3106"/>
        <v>1000</v>
      </c>
      <c r="BA2392" s="80">
        <f t="shared" si="3106"/>
        <v>1000</v>
      </c>
      <c r="BB2392" s="80">
        <f t="shared" si="3106"/>
        <v>1000</v>
      </c>
      <c r="BC2392" s="80">
        <f t="shared" si="3106"/>
        <v>1000</v>
      </c>
      <c r="BD2392" s="80">
        <f t="shared" si="3106"/>
        <v>1000</v>
      </c>
      <c r="BE2392" s="80">
        <f t="shared" si="3106"/>
        <v>1000</v>
      </c>
      <c r="BF2392" s="80">
        <f t="shared" si="3106"/>
        <v>1000</v>
      </c>
      <c r="BG2392" s="80">
        <f t="shared" si="3106"/>
        <v>1000</v>
      </c>
      <c r="BH2392" s="80">
        <f t="shared" si="3106"/>
        <v>1000</v>
      </c>
      <c r="BI2392" s="80">
        <f t="shared" si="3106"/>
        <v>1000</v>
      </c>
      <c r="BJ2392" s="80">
        <f t="shared" si="3106"/>
        <v>1000</v>
      </c>
      <c r="BK2392" s="80">
        <f t="shared" si="3106"/>
        <v>1000</v>
      </c>
      <c r="BL2392" s="80">
        <f t="shared" si="3106"/>
        <v>1000</v>
      </c>
      <c r="BM2392" s="80">
        <f t="shared" si="3106"/>
        <v>1000</v>
      </c>
      <c r="BN2392" s="80">
        <f t="shared" si="3106"/>
        <v>1000</v>
      </c>
      <c r="BO2392" s="80">
        <f t="shared" si="3106"/>
        <v>1000</v>
      </c>
      <c r="BP2392" s="80">
        <f t="shared" si="3106"/>
        <v>1000</v>
      </c>
      <c r="BQ2392" s="80">
        <f t="shared" si="3106"/>
        <v>1000</v>
      </c>
      <c r="BR2392" s="80">
        <f t="shared" si="3106"/>
        <v>1000</v>
      </c>
      <c r="BS2392" s="80">
        <f t="shared" si="3106"/>
        <v>1000</v>
      </c>
      <c r="BT2392" s="80">
        <f t="shared" si="3106"/>
        <v>1000</v>
      </c>
      <c r="BU2392" s="80">
        <f t="shared" si="3106"/>
        <v>1000</v>
      </c>
      <c r="BV2392" s="80">
        <f t="shared" si="3106"/>
        <v>1000</v>
      </c>
      <c r="BW2392" s="80">
        <f t="shared" si="3106"/>
        <v>1000</v>
      </c>
      <c r="BX2392" s="80">
        <f t="shared" si="3106"/>
        <v>1000</v>
      </c>
      <c r="BY2392" s="80">
        <f t="shared" si="3106"/>
        <v>1000</v>
      </c>
      <c r="BZ2392" s="80">
        <f t="shared" si="3106"/>
        <v>1000</v>
      </c>
      <c r="CA2392" s="80">
        <f t="shared" si="3106"/>
        <v>1000</v>
      </c>
      <c r="CB2392" s="80">
        <f t="shared" si="3106"/>
        <v>1000</v>
      </c>
      <c r="CC2392" s="80">
        <f t="shared" si="3106"/>
        <v>1000</v>
      </c>
      <c r="CD2392" s="80">
        <f t="shared" si="3106"/>
        <v>1000</v>
      </c>
      <c r="CE2392" s="80">
        <f t="shared" si="3106"/>
        <v>1000</v>
      </c>
      <c r="CF2392" s="80">
        <f t="shared" ref="CF2392:CL2392" si="3107">CE2392</f>
        <v>1000</v>
      </c>
      <c r="CG2392" s="80">
        <f t="shared" si="3107"/>
        <v>1000</v>
      </c>
      <c r="CH2392" s="80">
        <f t="shared" si="3107"/>
        <v>1000</v>
      </c>
      <c r="CI2392" s="80">
        <f t="shared" si="3107"/>
        <v>1000</v>
      </c>
      <c r="CJ2392" s="80">
        <f t="shared" si="3107"/>
        <v>1000</v>
      </c>
      <c r="CK2392" s="80">
        <f t="shared" si="3107"/>
        <v>1000</v>
      </c>
      <c r="CL2392" s="80">
        <f t="shared" si="3107"/>
        <v>1000</v>
      </c>
    </row>
    <row r="2393" spans="2:90" x14ac:dyDescent="0.4">
      <c r="B2393" s="123"/>
      <c r="D2393" t="s">
        <v>529</v>
      </c>
      <c r="E2393" s="8" t="str">
        <f t="shared" si="3104"/>
        <v>2393 FCCA-F</v>
      </c>
      <c r="H2393" s="27"/>
      <c r="I2393" s="77"/>
      <c r="J2393" s="77"/>
      <c r="K2393" s="28"/>
      <c r="L2393" s="28"/>
      <c r="M2393" s="28"/>
      <c r="N2393" s="28"/>
      <c r="O2393" s="28"/>
      <c r="P2393" s="28"/>
      <c r="R2393" s="33"/>
      <c r="S2393" s="77"/>
      <c r="T2393" s="77"/>
      <c r="U2393" s="77"/>
      <c r="V2393" s="77"/>
      <c r="W2393" s="77"/>
      <c r="X2393" s="77"/>
      <c r="Y2393" s="77"/>
      <c r="Z2393" s="77"/>
      <c r="AA2393" s="77"/>
      <c r="AB2393" s="77"/>
      <c r="AC2393" s="77"/>
      <c r="AD2393" s="77"/>
      <c r="AE2393" s="77"/>
      <c r="AF2393" s="77"/>
      <c r="AG2393" s="77"/>
      <c r="AH2393" s="77"/>
      <c r="AI2393" s="77"/>
      <c r="AJ2393" s="77"/>
      <c r="AK2393" s="77"/>
      <c r="AL2393" s="77"/>
      <c r="AM2393" s="77"/>
      <c r="AN2393" s="77"/>
      <c r="AO2393" s="77"/>
      <c r="AP2393" s="77"/>
      <c r="AQ2393" s="77"/>
      <c r="AR2393" s="77"/>
      <c r="AS2393" s="77"/>
      <c r="AT2393" s="77"/>
      <c r="AU2393" s="77"/>
      <c r="AV2393" s="77"/>
      <c r="AW2393" s="77"/>
      <c r="AX2393" s="77"/>
      <c r="AY2393" s="77"/>
      <c r="AZ2393" s="77"/>
      <c r="BA2393" s="77"/>
      <c r="BB2393" s="77"/>
      <c r="BC2393" s="77"/>
      <c r="BD2393" s="77"/>
      <c r="BE2393" s="77"/>
      <c r="BF2393" s="77"/>
      <c r="BG2393" s="77"/>
      <c r="BH2393" s="77"/>
      <c r="BI2393" s="77"/>
      <c r="BJ2393" s="77"/>
      <c r="BK2393" s="77"/>
      <c r="BL2393" s="77"/>
      <c r="BM2393" s="77"/>
      <c r="BN2393" s="77"/>
      <c r="BO2393" s="77"/>
      <c r="BP2393" s="77"/>
      <c r="BQ2393" s="77"/>
      <c r="BR2393" s="77"/>
      <c r="BS2393" s="77"/>
      <c r="BT2393" s="77"/>
      <c r="BU2393" s="77"/>
      <c r="BV2393" s="77"/>
      <c r="BW2393" s="77"/>
      <c r="BX2393" s="77"/>
      <c r="BY2393" s="77"/>
      <c r="BZ2393" s="77"/>
      <c r="CA2393" s="77"/>
      <c r="CB2393" s="77"/>
      <c r="CC2393" s="77"/>
      <c r="CD2393" s="77"/>
      <c r="CE2393" s="77"/>
      <c r="CF2393" s="77"/>
      <c r="CG2393" s="77"/>
      <c r="CH2393" s="77"/>
      <c r="CI2393" s="77"/>
      <c r="CJ2393" s="77"/>
      <c r="CK2393" s="77"/>
      <c r="CL2393" s="77"/>
    </row>
    <row r="2394" spans="2:90" x14ac:dyDescent="0.4">
      <c r="B2394" s="122" t="str">
        <f>"Change in "&amp;B2392</f>
        <v>Change in Current asset - Fixed constant current asset</v>
      </c>
      <c r="C2394" t="s">
        <v>234</v>
      </c>
      <c r="D2394" t="s">
        <v>529</v>
      </c>
      <c r="E2394" s="8" t="str">
        <f t="shared" si="3104"/>
        <v>2394 FCCA-F</v>
      </c>
      <c r="I2394" s="74"/>
      <c r="J2394" s="74"/>
      <c r="K2394" s="53">
        <f t="shared" ref="K2394:P2394" si="3108">SUMIF($3:$3,K$2,2394:2394)</f>
        <v>0</v>
      </c>
      <c r="L2394" s="53">
        <f t="shared" si="3108"/>
        <v>0</v>
      </c>
      <c r="M2394" s="53">
        <f t="shared" si="3108"/>
        <v>0</v>
      </c>
      <c r="N2394" s="53">
        <f t="shared" si="3108"/>
        <v>0</v>
      </c>
      <c r="O2394" s="53">
        <f t="shared" si="3108"/>
        <v>0</v>
      </c>
      <c r="P2394" s="53">
        <f t="shared" si="3108"/>
        <v>0</v>
      </c>
      <c r="R2394" s="24"/>
      <c r="S2394" s="80">
        <f t="shared" ref="S2394:CE2394" si="3109">R2392-S2392</f>
        <v>0</v>
      </c>
      <c r="T2394" s="80">
        <f t="shared" si="3109"/>
        <v>0</v>
      </c>
      <c r="U2394" s="80">
        <f t="shared" si="3109"/>
        <v>0</v>
      </c>
      <c r="V2394" s="80">
        <f t="shared" si="3109"/>
        <v>0</v>
      </c>
      <c r="W2394" s="80">
        <f t="shared" si="3109"/>
        <v>0</v>
      </c>
      <c r="X2394" s="80">
        <f t="shared" si="3109"/>
        <v>0</v>
      </c>
      <c r="Y2394" s="80">
        <f t="shared" si="3109"/>
        <v>0</v>
      </c>
      <c r="Z2394" s="80">
        <f t="shared" si="3109"/>
        <v>0</v>
      </c>
      <c r="AA2394" s="80">
        <f t="shared" si="3109"/>
        <v>0</v>
      </c>
      <c r="AB2394" s="80">
        <f t="shared" si="3109"/>
        <v>0</v>
      </c>
      <c r="AC2394" s="80">
        <f t="shared" si="3109"/>
        <v>0</v>
      </c>
      <c r="AD2394" s="80">
        <f t="shared" si="3109"/>
        <v>0</v>
      </c>
      <c r="AE2394" s="80">
        <f t="shared" si="3109"/>
        <v>0</v>
      </c>
      <c r="AF2394" s="80">
        <f t="shared" si="3109"/>
        <v>0</v>
      </c>
      <c r="AG2394" s="80">
        <f t="shared" si="3109"/>
        <v>0</v>
      </c>
      <c r="AH2394" s="80">
        <f t="shared" si="3109"/>
        <v>0</v>
      </c>
      <c r="AI2394" s="80">
        <f t="shared" si="3109"/>
        <v>0</v>
      </c>
      <c r="AJ2394" s="80">
        <f t="shared" si="3109"/>
        <v>0</v>
      </c>
      <c r="AK2394" s="80">
        <f t="shared" si="3109"/>
        <v>0</v>
      </c>
      <c r="AL2394" s="80">
        <f t="shared" si="3109"/>
        <v>0</v>
      </c>
      <c r="AM2394" s="80">
        <f t="shared" si="3109"/>
        <v>0</v>
      </c>
      <c r="AN2394" s="80">
        <f t="shared" si="3109"/>
        <v>0</v>
      </c>
      <c r="AO2394" s="80">
        <f t="shared" si="3109"/>
        <v>0</v>
      </c>
      <c r="AP2394" s="80">
        <f t="shared" si="3109"/>
        <v>0</v>
      </c>
      <c r="AQ2394" s="80">
        <f t="shared" si="3109"/>
        <v>0</v>
      </c>
      <c r="AR2394" s="80">
        <f t="shared" si="3109"/>
        <v>0</v>
      </c>
      <c r="AS2394" s="80">
        <f t="shared" si="3109"/>
        <v>0</v>
      </c>
      <c r="AT2394" s="80">
        <f t="shared" si="3109"/>
        <v>0</v>
      </c>
      <c r="AU2394" s="80">
        <f t="shared" si="3109"/>
        <v>0</v>
      </c>
      <c r="AV2394" s="80">
        <f t="shared" si="3109"/>
        <v>0</v>
      </c>
      <c r="AW2394" s="80">
        <f t="shared" si="3109"/>
        <v>0</v>
      </c>
      <c r="AX2394" s="80">
        <f t="shared" si="3109"/>
        <v>0</v>
      </c>
      <c r="AY2394" s="80">
        <f t="shared" si="3109"/>
        <v>0</v>
      </c>
      <c r="AZ2394" s="80">
        <f t="shared" si="3109"/>
        <v>0</v>
      </c>
      <c r="BA2394" s="80">
        <f t="shared" si="3109"/>
        <v>0</v>
      </c>
      <c r="BB2394" s="80">
        <f t="shared" si="3109"/>
        <v>0</v>
      </c>
      <c r="BC2394" s="80">
        <f t="shared" si="3109"/>
        <v>0</v>
      </c>
      <c r="BD2394" s="80">
        <f t="shared" si="3109"/>
        <v>0</v>
      </c>
      <c r="BE2394" s="80">
        <f t="shared" si="3109"/>
        <v>0</v>
      </c>
      <c r="BF2394" s="80">
        <f t="shared" si="3109"/>
        <v>0</v>
      </c>
      <c r="BG2394" s="80">
        <f t="shared" si="3109"/>
        <v>0</v>
      </c>
      <c r="BH2394" s="80">
        <f t="shared" si="3109"/>
        <v>0</v>
      </c>
      <c r="BI2394" s="80">
        <f t="shared" si="3109"/>
        <v>0</v>
      </c>
      <c r="BJ2394" s="80">
        <f t="shared" si="3109"/>
        <v>0</v>
      </c>
      <c r="BK2394" s="80">
        <f t="shared" si="3109"/>
        <v>0</v>
      </c>
      <c r="BL2394" s="80">
        <f t="shared" si="3109"/>
        <v>0</v>
      </c>
      <c r="BM2394" s="80">
        <f t="shared" si="3109"/>
        <v>0</v>
      </c>
      <c r="BN2394" s="80">
        <f t="shared" si="3109"/>
        <v>0</v>
      </c>
      <c r="BO2394" s="80">
        <f t="shared" si="3109"/>
        <v>0</v>
      </c>
      <c r="BP2394" s="80">
        <f t="shared" si="3109"/>
        <v>0</v>
      </c>
      <c r="BQ2394" s="80">
        <f t="shared" si="3109"/>
        <v>0</v>
      </c>
      <c r="BR2394" s="80">
        <f t="shared" si="3109"/>
        <v>0</v>
      </c>
      <c r="BS2394" s="80">
        <f t="shared" si="3109"/>
        <v>0</v>
      </c>
      <c r="BT2394" s="80">
        <f t="shared" si="3109"/>
        <v>0</v>
      </c>
      <c r="BU2394" s="80">
        <f t="shared" si="3109"/>
        <v>0</v>
      </c>
      <c r="BV2394" s="80">
        <f t="shared" si="3109"/>
        <v>0</v>
      </c>
      <c r="BW2394" s="80">
        <f t="shared" si="3109"/>
        <v>0</v>
      </c>
      <c r="BX2394" s="80">
        <f t="shared" si="3109"/>
        <v>0</v>
      </c>
      <c r="BY2394" s="80">
        <f t="shared" si="3109"/>
        <v>0</v>
      </c>
      <c r="BZ2394" s="80">
        <f t="shared" si="3109"/>
        <v>0</v>
      </c>
      <c r="CA2394" s="80">
        <f t="shared" si="3109"/>
        <v>0</v>
      </c>
      <c r="CB2394" s="80">
        <f t="shared" si="3109"/>
        <v>0</v>
      </c>
      <c r="CC2394" s="80">
        <f t="shared" si="3109"/>
        <v>0</v>
      </c>
      <c r="CD2394" s="80">
        <f t="shared" si="3109"/>
        <v>0</v>
      </c>
      <c r="CE2394" s="80">
        <f t="shared" si="3109"/>
        <v>0</v>
      </c>
      <c r="CF2394" s="80">
        <f t="shared" ref="CF2394:CL2394" si="3110">CE2392-CF2392</f>
        <v>0</v>
      </c>
      <c r="CG2394" s="80">
        <f t="shared" si="3110"/>
        <v>0</v>
      </c>
      <c r="CH2394" s="80">
        <f t="shared" si="3110"/>
        <v>0</v>
      </c>
      <c r="CI2394" s="80">
        <f t="shared" si="3110"/>
        <v>0</v>
      </c>
      <c r="CJ2394" s="80">
        <f t="shared" si="3110"/>
        <v>0</v>
      </c>
      <c r="CK2394" s="80">
        <f t="shared" si="3110"/>
        <v>0</v>
      </c>
      <c r="CL2394" s="80">
        <f t="shared" si="3110"/>
        <v>0</v>
      </c>
    </row>
    <row r="2395" spans="2:90" x14ac:dyDescent="0.4">
      <c r="B2395" s="122"/>
      <c r="D2395" t="s">
        <v>529</v>
      </c>
      <c r="E2395" s="8" t="str">
        <f t="shared" ref="E2395" si="3111">ROW()&amp;" "&amp;D2395</f>
        <v>2395 FCCA-F</v>
      </c>
      <c r="I2395" s="74"/>
      <c r="J2395" s="74"/>
      <c r="K2395" s="53"/>
      <c r="L2395" s="53"/>
      <c r="M2395" s="53"/>
      <c r="N2395" s="53"/>
      <c r="O2395" s="53"/>
      <c r="P2395" s="53"/>
      <c r="R2395" s="24"/>
      <c r="S2395" s="80"/>
      <c r="T2395" s="80"/>
      <c r="U2395" s="80"/>
      <c r="V2395" s="80"/>
      <c r="W2395" s="80"/>
      <c r="X2395" s="80"/>
      <c r="Y2395" s="80"/>
      <c r="Z2395" s="80"/>
      <c r="AA2395" s="80"/>
      <c r="AB2395" s="80"/>
      <c r="AC2395" s="80"/>
      <c r="AD2395" s="80"/>
      <c r="AE2395" s="80"/>
      <c r="AF2395" s="80"/>
      <c r="AG2395" s="80"/>
      <c r="AH2395" s="80"/>
      <c r="AI2395" s="80"/>
      <c r="AJ2395" s="80"/>
      <c r="AK2395" s="80"/>
      <c r="AL2395" s="80"/>
      <c r="AM2395" s="80"/>
      <c r="AN2395" s="80"/>
      <c r="AO2395" s="80"/>
      <c r="AP2395" s="80"/>
      <c r="AQ2395" s="80"/>
      <c r="AR2395" s="80"/>
      <c r="AS2395" s="80"/>
      <c r="AT2395" s="80"/>
      <c r="AU2395" s="80"/>
      <c r="AV2395" s="80"/>
      <c r="AW2395" s="80"/>
      <c r="AX2395" s="80"/>
      <c r="AY2395" s="80"/>
      <c r="AZ2395" s="80"/>
      <c r="BA2395" s="80"/>
      <c r="BB2395" s="80"/>
      <c r="BC2395" s="80"/>
      <c r="BD2395" s="80"/>
      <c r="BE2395" s="80"/>
      <c r="BF2395" s="80"/>
      <c r="BG2395" s="80"/>
      <c r="BH2395" s="80"/>
      <c r="BI2395" s="80"/>
      <c r="BJ2395" s="80"/>
      <c r="BK2395" s="80"/>
      <c r="BL2395" s="80"/>
      <c r="BM2395" s="80"/>
      <c r="BN2395" s="80"/>
      <c r="BO2395" s="80"/>
      <c r="BP2395" s="80"/>
      <c r="BQ2395" s="80"/>
      <c r="BR2395" s="80"/>
      <c r="BS2395" s="80"/>
      <c r="BT2395" s="80"/>
      <c r="BU2395" s="80"/>
      <c r="BV2395" s="80"/>
      <c r="BW2395" s="80"/>
      <c r="BX2395" s="80"/>
      <c r="BY2395" s="80"/>
      <c r="BZ2395" s="80"/>
      <c r="CA2395" s="80"/>
      <c r="CB2395" s="80"/>
      <c r="CC2395" s="80"/>
      <c r="CD2395" s="80"/>
      <c r="CE2395" s="80"/>
      <c r="CF2395" s="80"/>
      <c r="CG2395" s="80"/>
      <c r="CH2395" s="80"/>
      <c r="CI2395" s="80"/>
      <c r="CJ2395" s="80"/>
      <c r="CK2395" s="80"/>
      <c r="CL2395" s="80"/>
    </row>
    <row r="2396" spans="2:90" x14ac:dyDescent="0.4">
      <c r="B2396" s="132" t="str">
        <f>B2383</f>
        <v>(Primary label)</v>
      </c>
      <c r="D2396" t="s">
        <v>529</v>
      </c>
      <c r="E2396" s="8" t="str">
        <f t="shared" si="3104"/>
        <v>2396 FCCA-F</v>
      </c>
      <c r="G2396" t="s">
        <v>332</v>
      </c>
      <c r="H2396" s="27"/>
      <c r="I2396" s="78"/>
      <c r="J2396" s="78"/>
      <c r="K2396" s="33"/>
      <c r="L2396" s="33"/>
      <c r="M2396" s="33"/>
      <c r="N2396" s="33"/>
      <c r="O2396" s="33"/>
      <c r="P2396" s="33"/>
      <c r="R2396" s="33"/>
      <c r="S2396" s="77"/>
      <c r="T2396" s="77"/>
      <c r="U2396" s="77"/>
      <c r="V2396" s="77"/>
      <c r="W2396" s="77"/>
      <c r="X2396" s="77"/>
      <c r="Y2396" s="77"/>
      <c r="Z2396" s="77"/>
      <c r="AA2396" s="77"/>
      <c r="AB2396" s="77"/>
      <c r="AC2396" s="77"/>
      <c r="AD2396" s="77"/>
      <c r="AE2396" s="77"/>
      <c r="AF2396" s="77"/>
      <c r="AG2396" s="77"/>
      <c r="AH2396" s="77"/>
      <c r="AI2396" s="77"/>
      <c r="AJ2396" s="77"/>
      <c r="AK2396" s="77"/>
      <c r="AL2396" s="77"/>
      <c r="AM2396" s="77"/>
      <c r="AN2396" s="77"/>
      <c r="AO2396" s="77"/>
      <c r="AP2396" s="77"/>
      <c r="AQ2396" s="77"/>
      <c r="AR2396" s="77"/>
      <c r="AS2396" s="77"/>
      <c r="AT2396" s="77"/>
      <c r="AU2396" s="77"/>
      <c r="AV2396" s="77"/>
      <c r="AW2396" s="77"/>
      <c r="AX2396" s="77"/>
      <c r="AY2396" s="77"/>
      <c r="AZ2396" s="77"/>
      <c r="BA2396" s="77"/>
      <c r="BB2396" s="77"/>
      <c r="BC2396" s="77"/>
      <c r="BD2396" s="77"/>
      <c r="BE2396" s="77"/>
      <c r="BF2396" s="77"/>
      <c r="BG2396" s="77"/>
      <c r="BH2396" s="77"/>
      <c r="BI2396" s="77"/>
      <c r="BJ2396" s="77"/>
      <c r="BK2396" s="77"/>
      <c r="BL2396" s="77"/>
      <c r="BM2396" s="77"/>
      <c r="BN2396" s="77"/>
      <c r="BO2396" s="77"/>
      <c r="BP2396" s="77"/>
      <c r="BQ2396" s="77"/>
      <c r="BR2396" s="77"/>
      <c r="BS2396" s="77"/>
      <c r="BT2396" s="77"/>
      <c r="BU2396" s="77"/>
      <c r="BV2396" s="77"/>
      <c r="BW2396" s="77"/>
      <c r="BX2396" s="77"/>
      <c r="BY2396" s="77"/>
      <c r="BZ2396" s="77"/>
      <c r="CA2396" s="77"/>
      <c r="CB2396" s="77"/>
      <c r="CC2396" s="77"/>
      <c r="CD2396" s="77"/>
      <c r="CE2396" s="77"/>
      <c r="CF2396" s="77"/>
      <c r="CG2396" s="77"/>
      <c r="CH2396" s="77"/>
      <c r="CI2396" s="77"/>
      <c r="CJ2396" s="77"/>
      <c r="CK2396" s="77"/>
      <c r="CL2396" s="77"/>
    </row>
    <row r="2397" spans="2:90" x14ac:dyDescent="0.4">
      <c r="B2397" s="132" t="str">
        <f>B2384</f>
        <v>primary unit</v>
      </c>
      <c r="D2397" t="s">
        <v>529</v>
      </c>
      <c r="E2397" s="8" t="str">
        <f t="shared" si="3104"/>
        <v>2397 FCCA-F</v>
      </c>
      <c r="G2397" t="s">
        <v>332</v>
      </c>
      <c r="H2397" s="27"/>
      <c r="I2397" s="78"/>
      <c r="J2397" s="78"/>
      <c r="K2397" s="33"/>
      <c r="L2397" s="33"/>
      <c r="M2397" s="33"/>
      <c r="N2397" s="33"/>
      <c r="O2397" s="33"/>
      <c r="P2397" s="33"/>
      <c r="R2397" s="33"/>
      <c r="S2397" s="77"/>
      <c r="T2397" s="77"/>
      <c r="U2397" s="77"/>
      <c r="V2397" s="77"/>
      <c r="W2397" s="77"/>
      <c r="X2397" s="77"/>
      <c r="Y2397" s="77"/>
      <c r="Z2397" s="77"/>
      <c r="AA2397" s="77"/>
      <c r="AB2397" s="77"/>
      <c r="AC2397" s="77"/>
      <c r="AD2397" s="77"/>
      <c r="AE2397" s="77"/>
      <c r="AF2397" s="77"/>
      <c r="AG2397" s="77"/>
      <c r="AH2397" s="77"/>
      <c r="AI2397" s="77"/>
      <c r="AJ2397" s="77"/>
      <c r="AK2397" s="77"/>
      <c r="AL2397" s="77"/>
      <c r="AM2397" s="77"/>
      <c r="AN2397" s="77"/>
      <c r="AO2397" s="77"/>
      <c r="AP2397" s="77"/>
      <c r="AQ2397" s="77"/>
      <c r="AR2397" s="77"/>
      <c r="AS2397" s="77"/>
      <c r="AT2397" s="77"/>
      <c r="AU2397" s="77"/>
      <c r="AV2397" s="77"/>
      <c r="AW2397" s="77"/>
      <c r="AX2397" s="77"/>
      <c r="AY2397" s="77"/>
      <c r="AZ2397" s="77"/>
      <c r="BA2397" s="77"/>
      <c r="BB2397" s="77"/>
      <c r="BC2397" s="77"/>
      <c r="BD2397" s="77"/>
      <c r="BE2397" s="77"/>
      <c r="BF2397" s="77"/>
      <c r="BG2397" s="77"/>
      <c r="BH2397" s="77"/>
      <c r="BI2397" s="77"/>
      <c r="BJ2397" s="77"/>
      <c r="BK2397" s="77"/>
      <c r="BL2397" s="77"/>
      <c r="BM2397" s="77"/>
      <c r="BN2397" s="77"/>
      <c r="BO2397" s="77"/>
      <c r="BP2397" s="77"/>
      <c r="BQ2397" s="77"/>
      <c r="BR2397" s="77"/>
      <c r="BS2397" s="77"/>
      <c r="BT2397" s="77"/>
      <c r="BU2397" s="77"/>
      <c r="BV2397" s="77"/>
      <c r="BW2397" s="77"/>
      <c r="BX2397" s="77"/>
      <c r="BY2397" s="77"/>
      <c r="BZ2397" s="77"/>
      <c r="CA2397" s="77"/>
      <c r="CB2397" s="77"/>
      <c r="CC2397" s="77"/>
      <c r="CD2397" s="77"/>
      <c r="CE2397" s="77"/>
      <c r="CF2397" s="77"/>
      <c r="CG2397" s="77"/>
      <c r="CH2397" s="77"/>
      <c r="CI2397" s="77"/>
      <c r="CJ2397" s="77"/>
      <c r="CK2397" s="77"/>
      <c r="CL2397" s="77"/>
    </row>
    <row r="2398" spans="2:90" x14ac:dyDescent="0.4">
      <c r="B2398" s="132" t="str">
        <f>B2385</f>
        <v>Primary revenue driver</v>
      </c>
      <c r="D2398" t="s">
        <v>529</v>
      </c>
      <c r="E2398" s="8" t="str">
        <f t="shared" si="3104"/>
        <v>2398 FCCA-F</v>
      </c>
      <c r="G2398" t="s">
        <v>332</v>
      </c>
      <c r="K2398" s="53"/>
      <c r="L2398" s="53"/>
      <c r="M2398" s="53"/>
      <c r="N2398" s="53"/>
      <c r="O2398" s="53"/>
      <c r="P2398" s="53"/>
      <c r="R2398" s="24"/>
      <c r="S2398" s="175" t="str">
        <f t="shared" ref="S2398" si="3112">S2385</f>
        <v>S$12</v>
      </c>
      <c r="T2398" s="175" t="str">
        <f t="shared" ref="T2398:AX2398" si="3113">T2385</f>
        <v>T$12</v>
      </c>
      <c r="U2398" s="175" t="str">
        <f t="shared" si="3113"/>
        <v>U$12</v>
      </c>
      <c r="V2398" s="175" t="str">
        <f t="shared" si="3113"/>
        <v>V$12</v>
      </c>
      <c r="W2398" s="175" t="str">
        <f t="shared" si="3113"/>
        <v>W$12</v>
      </c>
      <c r="X2398" s="175" t="str">
        <f t="shared" si="3113"/>
        <v>X$12</v>
      </c>
      <c r="Y2398" s="175" t="str">
        <f t="shared" si="3113"/>
        <v>Y$12</v>
      </c>
      <c r="Z2398" s="175" t="str">
        <f t="shared" si="3113"/>
        <v>Z$12</v>
      </c>
      <c r="AA2398" s="175" t="str">
        <f t="shared" si="3113"/>
        <v>AA$12</v>
      </c>
      <c r="AB2398" s="175" t="str">
        <f t="shared" si="3113"/>
        <v>AB$12</v>
      </c>
      <c r="AC2398" s="175" t="str">
        <f t="shared" si="3113"/>
        <v>AC$12</v>
      </c>
      <c r="AD2398" s="175" t="str">
        <f t="shared" si="3113"/>
        <v>AD$12</v>
      </c>
      <c r="AE2398" s="175" t="str">
        <f t="shared" si="3113"/>
        <v>AE$12</v>
      </c>
      <c r="AF2398" s="175" t="str">
        <f t="shared" si="3113"/>
        <v>AF$12</v>
      </c>
      <c r="AG2398" s="175" t="str">
        <f t="shared" si="3113"/>
        <v>AG$12</v>
      </c>
      <c r="AH2398" s="175" t="str">
        <f t="shared" si="3113"/>
        <v>AH$12</v>
      </c>
      <c r="AI2398" s="175" t="str">
        <f t="shared" si="3113"/>
        <v>AI$12</v>
      </c>
      <c r="AJ2398" s="175" t="str">
        <f t="shared" si="3113"/>
        <v>AJ$12</v>
      </c>
      <c r="AK2398" s="175" t="str">
        <f t="shared" si="3113"/>
        <v>AK$12</v>
      </c>
      <c r="AL2398" s="175" t="str">
        <f t="shared" si="3113"/>
        <v>AL$12</v>
      </c>
      <c r="AM2398" s="175" t="str">
        <f t="shared" si="3113"/>
        <v>AM$12</v>
      </c>
      <c r="AN2398" s="175" t="str">
        <f t="shared" si="3113"/>
        <v>AN$12</v>
      </c>
      <c r="AO2398" s="175" t="str">
        <f t="shared" si="3113"/>
        <v>AO$12</v>
      </c>
      <c r="AP2398" s="175" t="str">
        <f t="shared" si="3113"/>
        <v>AP$12</v>
      </c>
      <c r="AQ2398" s="175" t="str">
        <f t="shared" si="3113"/>
        <v>AQ$12</v>
      </c>
      <c r="AR2398" s="175" t="str">
        <f t="shared" si="3113"/>
        <v>AR$12</v>
      </c>
      <c r="AS2398" s="175" t="str">
        <f t="shared" si="3113"/>
        <v>AS$12</v>
      </c>
      <c r="AT2398" s="175" t="str">
        <f t="shared" si="3113"/>
        <v>AT$12</v>
      </c>
      <c r="AU2398" s="175" t="str">
        <f t="shared" si="3113"/>
        <v>AU$12</v>
      </c>
      <c r="AV2398" s="175" t="str">
        <f t="shared" si="3113"/>
        <v>AV$12</v>
      </c>
      <c r="AW2398" s="175" t="str">
        <f t="shared" si="3113"/>
        <v>AW$12</v>
      </c>
      <c r="AX2398" s="175" t="str">
        <f t="shared" si="3113"/>
        <v>AX$12</v>
      </c>
      <c r="AY2398" s="175" t="str">
        <f t="shared" ref="AY2398:CD2398" si="3114">AY2385</f>
        <v>AY$12</v>
      </c>
      <c r="AZ2398" s="175" t="str">
        <f t="shared" si="3114"/>
        <v>AZ$12</v>
      </c>
      <c r="BA2398" s="175" t="str">
        <f t="shared" si="3114"/>
        <v>BA$12</v>
      </c>
      <c r="BB2398" s="175" t="str">
        <f t="shared" si="3114"/>
        <v>BB$12</v>
      </c>
      <c r="BC2398" s="175" t="str">
        <f t="shared" si="3114"/>
        <v>BC$12</v>
      </c>
      <c r="BD2398" s="175" t="str">
        <f t="shared" si="3114"/>
        <v>BD$12</v>
      </c>
      <c r="BE2398" s="175" t="str">
        <f t="shared" si="3114"/>
        <v>BE$12</v>
      </c>
      <c r="BF2398" s="175" t="str">
        <f t="shared" si="3114"/>
        <v>BF$12</v>
      </c>
      <c r="BG2398" s="175" t="str">
        <f t="shared" si="3114"/>
        <v>BG$12</v>
      </c>
      <c r="BH2398" s="175" t="str">
        <f t="shared" si="3114"/>
        <v>BH$12</v>
      </c>
      <c r="BI2398" s="175" t="str">
        <f t="shared" si="3114"/>
        <v>BI$12</v>
      </c>
      <c r="BJ2398" s="175" t="str">
        <f t="shared" si="3114"/>
        <v>BJ$12</v>
      </c>
      <c r="BK2398" s="175" t="str">
        <f t="shared" si="3114"/>
        <v>BK$12</v>
      </c>
      <c r="BL2398" s="175" t="str">
        <f t="shared" si="3114"/>
        <v>BL$12</v>
      </c>
      <c r="BM2398" s="175" t="str">
        <f t="shared" si="3114"/>
        <v>BM$12</v>
      </c>
      <c r="BN2398" s="175" t="str">
        <f t="shared" si="3114"/>
        <v>BN$12</v>
      </c>
      <c r="BO2398" s="175" t="str">
        <f t="shared" si="3114"/>
        <v>BO$12</v>
      </c>
      <c r="BP2398" s="175" t="str">
        <f t="shared" si="3114"/>
        <v>BP$12</v>
      </c>
      <c r="BQ2398" s="175" t="str">
        <f t="shared" si="3114"/>
        <v>BQ$12</v>
      </c>
      <c r="BR2398" s="175" t="str">
        <f t="shared" si="3114"/>
        <v>BR$12</v>
      </c>
      <c r="BS2398" s="175" t="str">
        <f t="shared" si="3114"/>
        <v>BS$12</v>
      </c>
      <c r="BT2398" s="175" t="str">
        <f t="shared" si="3114"/>
        <v>BT$12</v>
      </c>
      <c r="BU2398" s="175" t="str">
        <f t="shared" si="3114"/>
        <v>BU$12</v>
      </c>
      <c r="BV2398" s="175" t="str">
        <f t="shared" si="3114"/>
        <v>BV$12</v>
      </c>
      <c r="BW2398" s="175" t="str">
        <f t="shared" si="3114"/>
        <v>BW$12</v>
      </c>
      <c r="BX2398" s="175" t="str">
        <f t="shared" si="3114"/>
        <v>BX$12</v>
      </c>
      <c r="BY2398" s="175" t="str">
        <f t="shared" si="3114"/>
        <v>BY$12</v>
      </c>
      <c r="BZ2398" s="175" t="str">
        <f t="shared" si="3114"/>
        <v>BZ$12</v>
      </c>
      <c r="CA2398" s="175" t="str">
        <f t="shared" si="3114"/>
        <v>CA$12</v>
      </c>
      <c r="CB2398" s="175" t="str">
        <f t="shared" si="3114"/>
        <v>CB$12</v>
      </c>
      <c r="CC2398" s="175" t="str">
        <f t="shared" si="3114"/>
        <v>CC$12</v>
      </c>
      <c r="CD2398" s="175" t="str">
        <f t="shared" si="3114"/>
        <v>CD$12</v>
      </c>
      <c r="CE2398" s="175" t="str">
        <f t="shared" ref="CE2398:CK2398" si="3115">CE2385</f>
        <v>CE$12</v>
      </c>
      <c r="CF2398" s="175" t="str">
        <f t="shared" si="3115"/>
        <v>CF$12</v>
      </c>
      <c r="CG2398" s="175" t="str">
        <f t="shared" si="3115"/>
        <v>CG$12</v>
      </c>
      <c r="CH2398" s="175" t="str">
        <f t="shared" si="3115"/>
        <v>CH$12</v>
      </c>
      <c r="CI2398" s="175" t="str">
        <f t="shared" si="3115"/>
        <v>CI$12</v>
      </c>
      <c r="CJ2398" s="175" t="str">
        <f t="shared" si="3115"/>
        <v>CJ$12</v>
      </c>
      <c r="CK2398" s="175" t="str">
        <f t="shared" si="3115"/>
        <v>CK$12</v>
      </c>
      <c r="CL2398" s="175" t="str">
        <f t="shared" ref="CL2398" si="3116">CL2385</f>
        <v>CL$12</v>
      </c>
    </row>
    <row r="2399" spans="2:90" x14ac:dyDescent="0.4">
      <c r="B2399" s="132" t="str">
        <f>B2386</f>
        <v>Primary volume driver</v>
      </c>
      <c r="D2399" t="s">
        <v>529</v>
      </c>
      <c r="E2399" s="8" t="str">
        <f t="shared" si="3104"/>
        <v>2399 FCCA-F</v>
      </c>
      <c r="G2399" t="s">
        <v>332</v>
      </c>
      <c r="H2399" s="12"/>
      <c r="I2399" s="60"/>
      <c r="J2399" s="60"/>
      <c r="K2399" s="15"/>
      <c r="L2399" s="15"/>
      <c r="M2399" s="15"/>
      <c r="N2399" s="15"/>
      <c r="O2399" s="15"/>
      <c r="P2399" s="15"/>
      <c r="R2399" s="15"/>
      <c r="S2399" s="175" t="str">
        <f t="shared" ref="S2399" si="3117">S2386</f>
        <v>S$13</v>
      </c>
      <c r="T2399" s="175" t="str">
        <f t="shared" ref="T2399:AX2399" si="3118">T2386</f>
        <v>T$13</v>
      </c>
      <c r="U2399" s="175" t="str">
        <f t="shared" si="3118"/>
        <v>U$13</v>
      </c>
      <c r="V2399" s="175" t="str">
        <f t="shared" si="3118"/>
        <v>V$13</v>
      </c>
      <c r="W2399" s="175" t="str">
        <f t="shared" si="3118"/>
        <v>W$13</v>
      </c>
      <c r="X2399" s="175" t="str">
        <f t="shared" si="3118"/>
        <v>X$13</v>
      </c>
      <c r="Y2399" s="175" t="str">
        <f t="shared" si="3118"/>
        <v>Y$13</v>
      </c>
      <c r="Z2399" s="175" t="str">
        <f t="shared" si="3118"/>
        <v>Z$13</v>
      </c>
      <c r="AA2399" s="175" t="str">
        <f t="shared" si="3118"/>
        <v>AA$13</v>
      </c>
      <c r="AB2399" s="175" t="str">
        <f t="shared" si="3118"/>
        <v>AB$13</v>
      </c>
      <c r="AC2399" s="175" t="str">
        <f t="shared" si="3118"/>
        <v>AC$13</v>
      </c>
      <c r="AD2399" s="175" t="str">
        <f t="shared" si="3118"/>
        <v>AD$13</v>
      </c>
      <c r="AE2399" s="175" t="str">
        <f t="shared" si="3118"/>
        <v>AE$13</v>
      </c>
      <c r="AF2399" s="175" t="str">
        <f t="shared" si="3118"/>
        <v>AF$13</v>
      </c>
      <c r="AG2399" s="175" t="str">
        <f t="shared" si="3118"/>
        <v>AG$13</v>
      </c>
      <c r="AH2399" s="175" t="str">
        <f t="shared" si="3118"/>
        <v>AH$13</v>
      </c>
      <c r="AI2399" s="175" t="str">
        <f t="shared" si="3118"/>
        <v>AI$13</v>
      </c>
      <c r="AJ2399" s="175" t="str">
        <f t="shared" si="3118"/>
        <v>AJ$13</v>
      </c>
      <c r="AK2399" s="175" t="str">
        <f t="shared" si="3118"/>
        <v>AK$13</v>
      </c>
      <c r="AL2399" s="175" t="str">
        <f t="shared" si="3118"/>
        <v>AL$13</v>
      </c>
      <c r="AM2399" s="175" t="str">
        <f t="shared" si="3118"/>
        <v>AM$13</v>
      </c>
      <c r="AN2399" s="175" t="str">
        <f t="shared" si="3118"/>
        <v>AN$13</v>
      </c>
      <c r="AO2399" s="175" t="str">
        <f t="shared" si="3118"/>
        <v>AO$13</v>
      </c>
      <c r="AP2399" s="175" t="str">
        <f t="shared" si="3118"/>
        <v>AP$13</v>
      </c>
      <c r="AQ2399" s="175" t="str">
        <f t="shared" si="3118"/>
        <v>AQ$13</v>
      </c>
      <c r="AR2399" s="175" t="str">
        <f t="shared" si="3118"/>
        <v>AR$13</v>
      </c>
      <c r="AS2399" s="175" t="str">
        <f t="shared" si="3118"/>
        <v>AS$13</v>
      </c>
      <c r="AT2399" s="175" t="str">
        <f t="shared" si="3118"/>
        <v>AT$13</v>
      </c>
      <c r="AU2399" s="175" t="str">
        <f t="shared" si="3118"/>
        <v>AU$13</v>
      </c>
      <c r="AV2399" s="175" t="str">
        <f t="shared" si="3118"/>
        <v>AV$13</v>
      </c>
      <c r="AW2399" s="175" t="str">
        <f t="shared" si="3118"/>
        <v>AW$13</v>
      </c>
      <c r="AX2399" s="175" t="str">
        <f t="shared" si="3118"/>
        <v>AX$13</v>
      </c>
      <c r="AY2399" s="175" t="str">
        <f t="shared" ref="AY2399:CD2399" si="3119">AY2386</f>
        <v>AY$13</v>
      </c>
      <c r="AZ2399" s="175" t="str">
        <f t="shared" si="3119"/>
        <v>AZ$13</v>
      </c>
      <c r="BA2399" s="175" t="str">
        <f t="shared" si="3119"/>
        <v>BA$13</v>
      </c>
      <c r="BB2399" s="175" t="str">
        <f t="shared" si="3119"/>
        <v>BB$13</v>
      </c>
      <c r="BC2399" s="175" t="str">
        <f t="shared" si="3119"/>
        <v>BC$13</v>
      </c>
      <c r="BD2399" s="175" t="str">
        <f t="shared" si="3119"/>
        <v>BD$13</v>
      </c>
      <c r="BE2399" s="175" t="str">
        <f t="shared" si="3119"/>
        <v>BE$13</v>
      </c>
      <c r="BF2399" s="175" t="str">
        <f t="shared" si="3119"/>
        <v>BF$13</v>
      </c>
      <c r="BG2399" s="175" t="str">
        <f t="shared" si="3119"/>
        <v>BG$13</v>
      </c>
      <c r="BH2399" s="175" t="str">
        <f t="shared" si="3119"/>
        <v>BH$13</v>
      </c>
      <c r="BI2399" s="175" t="str">
        <f t="shared" si="3119"/>
        <v>BI$13</v>
      </c>
      <c r="BJ2399" s="175" t="str">
        <f t="shared" si="3119"/>
        <v>BJ$13</v>
      </c>
      <c r="BK2399" s="175" t="str">
        <f t="shared" si="3119"/>
        <v>BK$13</v>
      </c>
      <c r="BL2399" s="175" t="str">
        <f t="shared" si="3119"/>
        <v>BL$13</v>
      </c>
      <c r="BM2399" s="175" t="str">
        <f t="shared" si="3119"/>
        <v>BM$13</v>
      </c>
      <c r="BN2399" s="175" t="str">
        <f t="shared" si="3119"/>
        <v>BN$13</v>
      </c>
      <c r="BO2399" s="175" t="str">
        <f t="shared" si="3119"/>
        <v>BO$13</v>
      </c>
      <c r="BP2399" s="175" t="str">
        <f t="shared" si="3119"/>
        <v>BP$13</v>
      </c>
      <c r="BQ2399" s="175" t="str">
        <f t="shared" si="3119"/>
        <v>BQ$13</v>
      </c>
      <c r="BR2399" s="175" t="str">
        <f t="shared" si="3119"/>
        <v>BR$13</v>
      </c>
      <c r="BS2399" s="175" t="str">
        <f t="shared" si="3119"/>
        <v>BS$13</v>
      </c>
      <c r="BT2399" s="175" t="str">
        <f t="shared" si="3119"/>
        <v>BT$13</v>
      </c>
      <c r="BU2399" s="175" t="str">
        <f t="shared" si="3119"/>
        <v>BU$13</v>
      </c>
      <c r="BV2399" s="175" t="str">
        <f t="shared" si="3119"/>
        <v>BV$13</v>
      </c>
      <c r="BW2399" s="175" t="str">
        <f t="shared" si="3119"/>
        <v>BW$13</v>
      </c>
      <c r="BX2399" s="175" t="str">
        <f t="shared" si="3119"/>
        <v>BX$13</v>
      </c>
      <c r="BY2399" s="175" t="str">
        <f t="shared" si="3119"/>
        <v>BY$13</v>
      </c>
      <c r="BZ2399" s="175" t="str">
        <f t="shared" si="3119"/>
        <v>BZ$13</v>
      </c>
      <c r="CA2399" s="175" t="str">
        <f t="shared" si="3119"/>
        <v>CA$13</v>
      </c>
      <c r="CB2399" s="175" t="str">
        <f t="shared" si="3119"/>
        <v>CB$13</v>
      </c>
      <c r="CC2399" s="175" t="str">
        <f t="shared" si="3119"/>
        <v>CC$13</v>
      </c>
      <c r="CD2399" s="175" t="str">
        <f t="shared" si="3119"/>
        <v>CD$13</v>
      </c>
      <c r="CE2399" s="175" t="str">
        <f t="shared" ref="CE2399:CK2399" si="3120">CE2386</f>
        <v>CE$13</v>
      </c>
      <c r="CF2399" s="175" t="str">
        <f t="shared" si="3120"/>
        <v>CF$13</v>
      </c>
      <c r="CG2399" s="175" t="str">
        <f t="shared" si="3120"/>
        <v>CG$13</v>
      </c>
      <c r="CH2399" s="175" t="str">
        <f t="shared" si="3120"/>
        <v>CH$13</v>
      </c>
      <c r="CI2399" s="175" t="str">
        <f t="shared" si="3120"/>
        <v>CI$13</v>
      </c>
      <c r="CJ2399" s="175" t="str">
        <f t="shared" si="3120"/>
        <v>CJ$13</v>
      </c>
      <c r="CK2399" s="175" t="str">
        <f t="shared" si="3120"/>
        <v>CK$13</v>
      </c>
      <c r="CL2399" s="175" t="str">
        <f t="shared" ref="CL2399" si="3121">CL2386</f>
        <v>CL$13</v>
      </c>
    </row>
    <row r="2400" spans="2:90" x14ac:dyDescent="0.4">
      <c r="B2400" s="187" t="str">
        <f>B2391</f>
        <v>Fixed constant current asset:</v>
      </c>
      <c r="D2400" t="s">
        <v>529</v>
      </c>
      <c r="E2400" s="8" t="str">
        <f t="shared" si="3104"/>
        <v>2400 FCCA-F</v>
      </c>
      <c r="G2400" t="s">
        <v>332</v>
      </c>
      <c r="H2400" s="12"/>
      <c r="I2400" s="60"/>
      <c r="J2400" s="60"/>
      <c r="K2400" s="15"/>
      <c r="L2400" s="15"/>
      <c r="M2400" s="15"/>
      <c r="N2400" s="15"/>
      <c r="O2400" s="15"/>
      <c r="P2400" s="15"/>
      <c r="R2400" s="15"/>
      <c r="S2400" s="175">
        <f t="shared" ref="S2400" si="3122">S2387</f>
        <v>0</v>
      </c>
      <c r="T2400" s="175">
        <f t="shared" ref="T2400:AX2400" si="3123">T2387</f>
        <v>0</v>
      </c>
      <c r="U2400" s="175">
        <f t="shared" si="3123"/>
        <v>0</v>
      </c>
      <c r="V2400" s="175">
        <f t="shared" si="3123"/>
        <v>0</v>
      </c>
      <c r="W2400" s="175">
        <f t="shared" si="3123"/>
        <v>0</v>
      </c>
      <c r="X2400" s="175">
        <f t="shared" si="3123"/>
        <v>0</v>
      </c>
      <c r="Y2400" s="175">
        <f t="shared" si="3123"/>
        <v>0</v>
      </c>
      <c r="Z2400" s="175">
        <f t="shared" si="3123"/>
        <v>0</v>
      </c>
      <c r="AA2400" s="175">
        <f t="shared" si="3123"/>
        <v>0</v>
      </c>
      <c r="AB2400" s="175">
        <f t="shared" si="3123"/>
        <v>0</v>
      </c>
      <c r="AC2400" s="175">
        <f t="shared" si="3123"/>
        <v>0</v>
      </c>
      <c r="AD2400" s="175">
        <f t="shared" si="3123"/>
        <v>0</v>
      </c>
      <c r="AE2400" s="175">
        <f t="shared" si="3123"/>
        <v>0</v>
      </c>
      <c r="AF2400" s="175">
        <f t="shared" si="3123"/>
        <v>0</v>
      </c>
      <c r="AG2400" s="175">
        <f t="shared" si="3123"/>
        <v>0</v>
      </c>
      <c r="AH2400" s="175">
        <f t="shared" si="3123"/>
        <v>0</v>
      </c>
      <c r="AI2400" s="175">
        <f t="shared" si="3123"/>
        <v>0</v>
      </c>
      <c r="AJ2400" s="175">
        <f t="shared" si="3123"/>
        <v>0</v>
      </c>
      <c r="AK2400" s="175">
        <f t="shared" si="3123"/>
        <v>0</v>
      </c>
      <c r="AL2400" s="175">
        <f t="shared" si="3123"/>
        <v>0</v>
      </c>
      <c r="AM2400" s="175">
        <f t="shared" si="3123"/>
        <v>0</v>
      </c>
      <c r="AN2400" s="175">
        <f t="shared" si="3123"/>
        <v>0</v>
      </c>
      <c r="AO2400" s="175">
        <f t="shared" si="3123"/>
        <v>0</v>
      </c>
      <c r="AP2400" s="175">
        <f t="shared" si="3123"/>
        <v>0</v>
      </c>
      <c r="AQ2400" s="175">
        <f t="shared" si="3123"/>
        <v>0</v>
      </c>
      <c r="AR2400" s="175">
        <f t="shared" si="3123"/>
        <v>0</v>
      </c>
      <c r="AS2400" s="175">
        <f t="shared" si="3123"/>
        <v>0</v>
      </c>
      <c r="AT2400" s="175">
        <f t="shared" si="3123"/>
        <v>0</v>
      </c>
      <c r="AU2400" s="175">
        <f t="shared" si="3123"/>
        <v>0</v>
      </c>
      <c r="AV2400" s="175">
        <f t="shared" si="3123"/>
        <v>0</v>
      </c>
      <c r="AW2400" s="175">
        <f t="shared" si="3123"/>
        <v>0</v>
      </c>
      <c r="AX2400" s="175">
        <f t="shared" si="3123"/>
        <v>0</v>
      </c>
      <c r="AY2400" s="175">
        <f t="shared" ref="AY2400:CD2400" si="3124">AY2387</f>
        <v>0</v>
      </c>
      <c r="AZ2400" s="175">
        <f t="shared" si="3124"/>
        <v>0</v>
      </c>
      <c r="BA2400" s="175">
        <f t="shared" si="3124"/>
        <v>0</v>
      </c>
      <c r="BB2400" s="175">
        <f t="shared" si="3124"/>
        <v>0</v>
      </c>
      <c r="BC2400" s="175">
        <f t="shared" si="3124"/>
        <v>0</v>
      </c>
      <c r="BD2400" s="175">
        <f t="shared" si="3124"/>
        <v>0</v>
      </c>
      <c r="BE2400" s="175">
        <f t="shared" si="3124"/>
        <v>0</v>
      </c>
      <c r="BF2400" s="175">
        <f t="shared" si="3124"/>
        <v>0</v>
      </c>
      <c r="BG2400" s="175">
        <f t="shared" si="3124"/>
        <v>0</v>
      </c>
      <c r="BH2400" s="175">
        <f t="shared" si="3124"/>
        <v>0</v>
      </c>
      <c r="BI2400" s="175">
        <f t="shared" si="3124"/>
        <v>0</v>
      </c>
      <c r="BJ2400" s="175">
        <f t="shared" si="3124"/>
        <v>0</v>
      </c>
      <c r="BK2400" s="175">
        <f t="shared" si="3124"/>
        <v>0</v>
      </c>
      <c r="BL2400" s="175">
        <f t="shared" si="3124"/>
        <v>0</v>
      </c>
      <c r="BM2400" s="175">
        <f t="shared" si="3124"/>
        <v>0</v>
      </c>
      <c r="BN2400" s="175">
        <f t="shared" si="3124"/>
        <v>0</v>
      </c>
      <c r="BO2400" s="175">
        <f t="shared" si="3124"/>
        <v>0</v>
      </c>
      <c r="BP2400" s="175">
        <f t="shared" si="3124"/>
        <v>0</v>
      </c>
      <c r="BQ2400" s="175">
        <f t="shared" si="3124"/>
        <v>0</v>
      </c>
      <c r="BR2400" s="175">
        <f t="shared" si="3124"/>
        <v>0</v>
      </c>
      <c r="BS2400" s="175">
        <f t="shared" si="3124"/>
        <v>0</v>
      </c>
      <c r="BT2400" s="175">
        <f t="shared" si="3124"/>
        <v>0</v>
      </c>
      <c r="BU2400" s="175">
        <f t="shared" si="3124"/>
        <v>0</v>
      </c>
      <c r="BV2400" s="175">
        <f t="shared" si="3124"/>
        <v>0</v>
      </c>
      <c r="BW2400" s="175">
        <f t="shared" si="3124"/>
        <v>0</v>
      </c>
      <c r="BX2400" s="175">
        <f t="shared" si="3124"/>
        <v>0</v>
      </c>
      <c r="BY2400" s="175">
        <f t="shared" si="3124"/>
        <v>0</v>
      </c>
      <c r="BZ2400" s="175">
        <f t="shared" si="3124"/>
        <v>0</v>
      </c>
      <c r="CA2400" s="175">
        <f t="shared" si="3124"/>
        <v>0</v>
      </c>
      <c r="CB2400" s="175">
        <f t="shared" si="3124"/>
        <v>0</v>
      </c>
      <c r="CC2400" s="175">
        <f t="shared" si="3124"/>
        <v>0</v>
      </c>
      <c r="CD2400" s="175">
        <f t="shared" si="3124"/>
        <v>0</v>
      </c>
      <c r="CE2400" s="175">
        <f t="shared" ref="CE2400:CK2400" si="3125">CE2387</f>
        <v>0</v>
      </c>
      <c r="CF2400" s="175">
        <f t="shared" si="3125"/>
        <v>0</v>
      </c>
      <c r="CG2400" s="175">
        <f t="shared" si="3125"/>
        <v>0</v>
      </c>
      <c r="CH2400" s="175">
        <f t="shared" si="3125"/>
        <v>0</v>
      </c>
      <c r="CI2400" s="175">
        <f t="shared" si="3125"/>
        <v>0</v>
      </c>
      <c r="CJ2400" s="175">
        <f t="shared" si="3125"/>
        <v>0</v>
      </c>
      <c r="CK2400" s="175">
        <f t="shared" si="3125"/>
        <v>0</v>
      </c>
      <c r="CL2400" s="175">
        <f t="shared" ref="CL2400" si="3126">CL2387</f>
        <v>0</v>
      </c>
    </row>
    <row r="2401" spans="2:90" x14ac:dyDescent="0.4">
      <c r="B2401" s="235" t="str">
        <f>IFERROR(SUBSTITUTE(TRIM(MID(B2391, SEARCH("-", B2391) + 1, LEN(B2391))),":",""),"no unit")</f>
        <v>no unit</v>
      </c>
      <c r="D2401" t="s">
        <v>529</v>
      </c>
      <c r="E2401" s="8" t="str">
        <f t="shared" ref="E2401" si="3127">ROW()&amp;" "&amp;D2401</f>
        <v>2401 FCCA-F</v>
      </c>
      <c r="G2401" t="s">
        <v>332</v>
      </c>
      <c r="H2401" s="12"/>
      <c r="I2401" s="60"/>
      <c r="J2401" s="60"/>
      <c r="K2401" s="15"/>
      <c r="L2401" s="15"/>
      <c r="M2401" s="15"/>
      <c r="N2401" s="15"/>
      <c r="O2401" s="15"/>
      <c r="P2401" s="15"/>
      <c r="R2401" s="15"/>
      <c r="S2401" s="175"/>
      <c r="T2401" s="175"/>
      <c r="U2401" s="175"/>
      <c r="V2401" s="175"/>
      <c r="W2401" s="175"/>
      <c r="X2401" s="175"/>
      <c r="Y2401" s="175"/>
      <c r="Z2401" s="175"/>
      <c r="AA2401" s="175"/>
      <c r="AB2401" s="175"/>
      <c r="AC2401" s="175"/>
      <c r="AD2401" s="175"/>
      <c r="AE2401" s="175"/>
      <c r="AF2401" s="175"/>
      <c r="AG2401" s="175"/>
      <c r="AH2401" s="175"/>
      <c r="AI2401" s="175"/>
      <c r="AJ2401" s="175"/>
      <c r="AK2401" s="175"/>
      <c r="AL2401" s="175"/>
      <c r="AM2401" s="175"/>
      <c r="AN2401" s="175"/>
      <c r="AO2401" s="175"/>
      <c r="AP2401" s="175"/>
      <c r="AQ2401" s="175"/>
      <c r="AR2401" s="175"/>
      <c r="AS2401" s="175"/>
      <c r="AT2401" s="175"/>
      <c r="AU2401" s="175"/>
      <c r="AV2401" s="175"/>
      <c r="AW2401" s="175"/>
      <c r="AX2401" s="175"/>
      <c r="AY2401" s="175"/>
      <c r="AZ2401" s="175"/>
      <c r="BA2401" s="175"/>
      <c r="BB2401" s="175"/>
      <c r="BC2401" s="175"/>
      <c r="BD2401" s="175"/>
      <c r="BE2401" s="175"/>
      <c r="BF2401" s="175"/>
      <c r="BG2401" s="175"/>
      <c r="BH2401" s="175"/>
      <c r="BI2401" s="175"/>
      <c r="BJ2401" s="175"/>
      <c r="BK2401" s="175"/>
      <c r="BL2401" s="175"/>
      <c r="BM2401" s="175"/>
      <c r="BN2401" s="175"/>
      <c r="BO2401" s="175"/>
      <c r="BP2401" s="175"/>
      <c r="BQ2401" s="175"/>
      <c r="BR2401" s="175"/>
      <c r="BS2401" s="175"/>
      <c r="BT2401" s="175"/>
      <c r="BU2401" s="175"/>
      <c r="BV2401" s="175"/>
      <c r="BW2401" s="175"/>
      <c r="BX2401" s="175"/>
      <c r="BY2401" s="175"/>
      <c r="BZ2401" s="175"/>
      <c r="CA2401" s="175"/>
      <c r="CB2401" s="175"/>
      <c r="CC2401" s="175"/>
      <c r="CD2401" s="175"/>
      <c r="CE2401" s="175"/>
      <c r="CF2401" s="175"/>
      <c r="CG2401" s="175"/>
      <c r="CH2401" s="175"/>
      <c r="CI2401" s="175"/>
      <c r="CJ2401" s="175"/>
      <c r="CK2401" s="175"/>
      <c r="CL2401" s="175"/>
    </row>
    <row r="2402" spans="2:90" x14ac:dyDescent="0.4">
      <c r="B2402" s="132" t="str">
        <f>B2389</f>
        <v>Secondary revenue driver</v>
      </c>
      <c r="D2402" t="s">
        <v>529</v>
      </c>
      <c r="E2402" s="8" t="str">
        <f>ROW()&amp;" "&amp;D2402</f>
        <v>2402 FCCA-F</v>
      </c>
      <c r="G2402" t="s">
        <v>332</v>
      </c>
      <c r="H2402" s="12"/>
      <c r="I2402" s="60"/>
      <c r="J2402" s="60"/>
      <c r="K2402" s="15"/>
      <c r="L2402" s="15"/>
      <c r="M2402" s="15"/>
      <c r="N2402" s="15"/>
      <c r="O2402" s="15"/>
      <c r="P2402" s="15"/>
      <c r="R2402" s="15"/>
      <c r="S2402" s="4" t="str">
        <f t="shared" ref="S2402" si="3128">ADDRESS(ROW(S2392),COLUMN(S2392),2)</f>
        <v>S$2392</v>
      </c>
      <c r="T2402" s="4" t="str">
        <f t="shared" ref="T2402:AX2402" si="3129">ADDRESS(ROW(T2392),COLUMN(T2392),2)</f>
        <v>T$2392</v>
      </c>
      <c r="U2402" s="4" t="str">
        <f t="shared" si="3129"/>
        <v>U$2392</v>
      </c>
      <c r="V2402" s="4" t="str">
        <f t="shared" si="3129"/>
        <v>V$2392</v>
      </c>
      <c r="W2402" s="4" t="str">
        <f t="shared" si="3129"/>
        <v>W$2392</v>
      </c>
      <c r="X2402" s="4" t="str">
        <f t="shared" si="3129"/>
        <v>X$2392</v>
      </c>
      <c r="Y2402" s="4" t="str">
        <f t="shared" si="3129"/>
        <v>Y$2392</v>
      </c>
      <c r="Z2402" s="4" t="str">
        <f t="shared" si="3129"/>
        <v>Z$2392</v>
      </c>
      <c r="AA2402" s="4" t="str">
        <f t="shared" si="3129"/>
        <v>AA$2392</v>
      </c>
      <c r="AB2402" s="4" t="str">
        <f t="shared" si="3129"/>
        <v>AB$2392</v>
      </c>
      <c r="AC2402" s="4" t="str">
        <f t="shared" si="3129"/>
        <v>AC$2392</v>
      </c>
      <c r="AD2402" s="4" t="str">
        <f t="shared" si="3129"/>
        <v>AD$2392</v>
      </c>
      <c r="AE2402" s="4" t="str">
        <f t="shared" si="3129"/>
        <v>AE$2392</v>
      </c>
      <c r="AF2402" s="4" t="str">
        <f t="shared" si="3129"/>
        <v>AF$2392</v>
      </c>
      <c r="AG2402" s="4" t="str">
        <f t="shared" si="3129"/>
        <v>AG$2392</v>
      </c>
      <c r="AH2402" s="4" t="str">
        <f t="shared" si="3129"/>
        <v>AH$2392</v>
      </c>
      <c r="AI2402" s="4" t="str">
        <f t="shared" si="3129"/>
        <v>AI$2392</v>
      </c>
      <c r="AJ2402" s="4" t="str">
        <f t="shared" si="3129"/>
        <v>AJ$2392</v>
      </c>
      <c r="AK2402" s="4" t="str">
        <f t="shared" si="3129"/>
        <v>AK$2392</v>
      </c>
      <c r="AL2402" s="4" t="str">
        <f t="shared" si="3129"/>
        <v>AL$2392</v>
      </c>
      <c r="AM2402" s="4" t="str">
        <f t="shared" si="3129"/>
        <v>AM$2392</v>
      </c>
      <c r="AN2402" s="4" t="str">
        <f t="shared" si="3129"/>
        <v>AN$2392</v>
      </c>
      <c r="AO2402" s="4" t="str">
        <f t="shared" si="3129"/>
        <v>AO$2392</v>
      </c>
      <c r="AP2402" s="4" t="str">
        <f t="shared" si="3129"/>
        <v>AP$2392</v>
      </c>
      <c r="AQ2402" s="4" t="str">
        <f t="shared" si="3129"/>
        <v>AQ$2392</v>
      </c>
      <c r="AR2402" s="4" t="str">
        <f t="shared" si="3129"/>
        <v>AR$2392</v>
      </c>
      <c r="AS2402" s="4" t="str">
        <f t="shared" si="3129"/>
        <v>AS$2392</v>
      </c>
      <c r="AT2402" s="4" t="str">
        <f t="shared" si="3129"/>
        <v>AT$2392</v>
      </c>
      <c r="AU2402" s="4" t="str">
        <f t="shared" si="3129"/>
        <v>AU$2392</v>
      </c>
      <c r="AV2402" s="4" t="str">
        <f t="shared" si="3129"/>
        <v>AV$2392</v>
      </c>
      <c r="AW2402" s="4" t="str">
        <f t="shared" si="3129"/>
        <v>AW$2392</v>
      </c>
      <c r="AX2402" s="4" t="str">
        <f t="shared" si="3129"/>
        <v>AX$2392</v>
      </c>
      <c r="AY2402" s="4" t="str">
        <f t="shared" ref="AY2402:CD2402" si="3130">ADDRESS(ROW(AY2392),COLUMN(AY2392),2)</f>
        <v>AY$2392</v>
      </c>
      <c r="AZ2402" s="4" t="str">
        <f t="shared" si="3130"/>
        <v>AZ$2392</v>
      </c>
      <c r="BA2402" s="4" t="str">
        <f t="shared" si="3130"/>
        <v>BA$2392</v>
      </c>
      <c r="BB2402" s="4" t="str">
        <f t="shared" si="3130"/>
        <v>BB$2392</v>
      </c>
      <c r="BC2402" s="4" t="str">
        <f t="shared" si="3130"/>
        <v>BC$2392</v>
      </c>
      <c r="BD2402" s="4" t="str">
        <f t="shared" si="3130"/>
        <v>BD$2392</v>
      </c>
      <c r="BE2402" s="4" t="str">
        <f t="shared" si="3130"/>
        <v>BE$2392</v>
      </c>
      <c r="BF2402" s="4" t="str">
        <f t="shared" si="3130"/>
        <v>BF$2392</v>
      </c>
      <c r="BG2402" s="4" t="str">
        <f t="shared" si="3130"/>
        <v>BG$2392</v>
      </c>
      <c r="BH2402" s="4" t="str">
        <f t="shared" si="3130"/>
        <v>BH$2392</v>
      </c>
      <c r="BI2402" s="4" t="str">
        <f t="shared" si="3130"/>
        <v>BI$2392</v>
      </c>
      <c r="BJ2402" s="4" t="str">
        <f t="shared" si="3130"/>
        <v>BJ$2392</v>
      </c>
      <c r="BK2402" s="4" t="str">
        <f t="shared" si="3130"/>
        <v>BK$2392</v>
      </c>
      <c r="BL2402" s="4" t="str">
        <f t="shared" si="3130"/>
        <v>BL$2392</v>
      </c>
      <c r="BM2402" s="4" t="str">
        <f t="shared" si="3130"/>
        <v>BM$2392</v>
      </c>
      <c r="BN2402" s="4" t="str">
        <f t="shared" si="3130"/>
        <v>BN$2392</v>
      </c>
      <c r="BO2402" s="4" t="str">
        <f t="shared" si="3130"/>
        <v>BO$2392</v>
      </c>
      <c r="BP2402" s="4" t="str">
        <f t="shared" si="3130"/>
        <v>BP$2392</v>
      </c>
      <c r="BQ2402" s="4" t="str">
        <f t="shared" si="3130"/>
        <v>BQ$2392</v>
      </c>
      <c r="BR2402" s="4" t="str">
        <f t="shared" si="3130"/>
        <v>BR$2392</v>
      </c>
      <c r="BS2402" s="4" t="str">
        <f t="shared" si="3130"/>
        <v>BS$2392</v>
      </c>
      <c r="BT2402" s="4" t="str">
        <f t="shared" si="3130"/>
        <v>BT$2392</v>
      </c>
      <c r="BU2402" s="4" t="str">
        <f t="shared" si="3130"/>
        <v>BU$2392</v>
      </c>
      <c r="BV2402" s="4" t="str">
        <f t="shared" si="3130"/>
        <v>BV$2392</v>
      </c>
      <c r="BW2402" s="4" t="str">
        <f t="shared" si="3130"/>
        <v>BW$2392</v>
      </c>
      <c r="BX2402" s="4" t="str">
        <f t="shared" si="3130"/>
        <v>BX$2392</v>
      </c>
      <c r="BY2402" s="4" t="str">
        <f t="shared" si="3130"/>
        <v>BY$2392</v>
      </c>
      <c r="BZ2402" s="4" t="str">
        <f t="shared" si="3130"/>
        <v>BZ$2392</v>
      </c>
      <c r="CA2402" s="4" t="str">
        <f t="shared" si="3130"/>
        <v>CA$2392</v>
      </c>
      <c r="CB2402" s="4" t="str">
        <f t="shared" si="3130"/>
        <v>CB$2392</v>
      </c>
      <c r="CC2402" s="4" t="str">
        <f t="shared" si="3130"/>
        <v>CC$2392</v>
      </c>
      <c r="CD2402" s="4" t="str">
        <f t="shared" si="3130"/>
        <v>CD$2392</v>
      </c>
      <c r="CE2402" s="4" t="str">
        <f t="shared" ref="CE2402:CK2402" si="3131">ADDRESS(ROW(CE2392),COLUMN(CE2392),2)</f>
        <v>CE$2392</v>
      </c>
      <c r="CF2402" s="4" t="str">
        <f t="shared" si="3131"/>
        <v>CF$2392</v>
      </c>
      <c r="CG2402" s="4" t="str">
        <f t="shared" si="3131"/>
        <v>CG$2392</v>
      </c>
      <c r="CH2402" s="4" t="str">
        <f t="shared" si="3131"/>
        <v>CH$2392</v>
      </c>
      <c r="CI2402" s="4" t="str">
        <f t="shared" si="3131"/>
        <v>CI$2392</v>
      </c>
      <c r="CJ2402" s="4" t="str">
        <f t="shared" si="3131"/>
        <v>CJ$2392</v>
      </c>
      <c r="CK2402" s="4" t="str">
        <f t="shared" si="3131"/>
        <v>CK$2392</v>
      </c>
      <c r="CL2402" s="4" t="str">
        <f t="shared" ref="CL2402" si="3132">ADDRESS(ROW(CL2392),COLUMN(CL2392),2)</f>
        <v>CL$2392</v>
      </c>
    </row>
    <row r="2403" spans="2:90" x14ac:dyDescent="0.4">
      <c r="B2403" s="132" t="str">
        <f>B2390</f>
        <v>Secondary volume driver</v>
      </c>
      <c r="D2403" t="s">
        <v>529</v>
      </c>
      <c r="E2403" s="8" t="str">
        <f>ROW()&amp;" "&amp;D2403</f>
        <v>2403 FCCA-F</v>
      </c>
      <c r="G2403" t="s">
        <v>332</v>
      </c>
      <c r="H2403" s="12"/>
      <c r="I2403" s="60"/>
      <c r="J2403" s="60"/>
      <c r="K2403" s="15"/>
      <c r="L2403" s="15"/>
      <c r="M2403" s="15"/>
      <c r="N2403" s="15"/>
      <c r="O2403" s="15"/>
      <c r="P2403" s="15"/>
      <c r="R2403" s="15"/>
      <c r="S2403" s="175" t="str">
        <f t="shared" ref="S2403" si="3133">S2390</f>
        <v>S$15</v>
      </c>
      <c r="T2403" s="175" t="str">
        <f t="shared" ref="T2403:AX2403" si="3134">T2390</f>
        <v>T$15</v>
      </c>
      <c r="U2403" s="175" t="str">
        <f t="shared" si="3134"/>
        <v>U$15</v>
      </c>
      <c r="V2403" s="175" t="str">
        <f t="shared" si="3134"/>
        <v>V$15</v>
      </c>
      <c r="W2403" s="175" t="str">
        <f t="shared" si="3134"/>
        <v>W$15</v>
      </c>
      <c r="X2403" s="175" t="str">
        <f t="shared" si="3134"/>
        <v>X$15</v>
      </c>
      <c r="Y2403" s="175" t="str">
        <f t="shared" si="3134"/>
        <v>Y$15</v>
      </c>
      <c r="Z2403" s="175" t="str">
        <f t="shared" si="3134"/>
        <v>Z$15</v>
      </c>
      <c r="AA2403" s="175" t="str">
        <f t="shared" si="3134"/>
        <v>AA$15</v>
      </c>
      <c r="AB2403" s="175" t="str">
        <f t="shared" si="3134"/>
        <v>AB$15</v>
      </c>
      <c r="AC2403" s="175" t="str">
        <f t="shared" si="3134"/>
        <v>AC$15</v>
      </c>
      <c r="AD2403" s="175" t="str">
        <f t="shared" si="3134"/>
        <v>AD$15</v>
      </c>
      <c r="AE2403" s="175" t="str">
        <f t="shared" si="3134"/>
        <v>AE$15</v>
      </c>
      <c r="AF2403" s="175" t="str">
        <f t="shared" si="3134"/>
        <v>AF$15</v>
      </c>
      <c r="AG2403" s="175" t="str">
        <f t="shared" si="3134"/>
        <v>AG$15</v>
      </c>
      <c r="AH2403" s="175" t="str">
        <f t="shared" si="3134"/>
        <v>AH$15</v>
      </c>
      <c r="AI2403" s="175" t="str">
        <f t="shared" si="3134"/>
        <v>AI$15</v>
      </c>
      <c r="AJ2403" s="175" t="str">
        <f t="shared" si="3134"/>
        <v>AJ$15</v>
      </c>
      <c r="AK2403" s="175" t="str">
        <f t="shared" si="3134"/>
        <v>AK$15</v>
      </c>
      <c r="AL2403" s="175" t="str">
        <f t="shared" si="3134"/>
        <v>AL$15</v>
      </c>
      <c r="AM2403" s="175" t="str">
        <f t="shared" si="3134"/>
        <v>AM$15</v>
      </c>
      <c r="AN2403" s="175" t="str">
        <f t="shared" si="3134"/>
        <v>AN$15</v>
      </c>
      <c r="AO2403" s="175" t="str">
        <f t="shared" si="3134"/>
        <v>AO$15</v>
      </c>
      <c r="AP2403" s="175" t="str">
        <f t="shared" si="3134"/>
        <v>AP$15</v>
      </c>
      <c r="AQ2403" s="175" t="str">
        <f t="shared" si="3134"/>
        <v>AQ$15</v>
      </c>
      <c r="AR2403" s="175" t="str">
        <f t="shared" si="3134"/>
        <v>AR$15</v>
      </c>
      <c r="AS2403" s="175" t="str">
        <f t="shared" si="3134"/>
        <v>AS$15</v>
      </c>
      <c r="AT2403" s="175" t="str">
        <f t="shared" si="3134"/>
        <v>AT$15</v>
      </c>
      <c r="AU2403" s="175" t="str">
        <f t="shared" si="3134"/>
        <v>AU$15</v>
      </c>
      <c r="AV2403" s="175" t="str">
        <f t="shared" si="3134"/>
        <v>AV$15</v>
      </c>
      <c r="AW2403" s="175" t="str">
        <f t="shared" si="3134"/>
        <v>AW$15</v>
      </c>
      <c r="AX2403" s="175" t="str">
        <f t="shared" si="3134"/>
        <v>AX$15</v>
      </c>
      <c r="AY2403" s="175" t="str">
        <f t="shared" ref="AY2403:CD2403" si="3135">AY2390</f>
        <v>AY$15</v>
      </c>
      <c r="AZ2403" s="175" t="str">
        <f t="shared" si="3135"/>
        <v>AZ$15</v>
      </c>
      <c r="BA2403" s="175" t="str">
        <f t="shared" si="3135"/>
        <v>BA$15</v>
      </c>
      <c r="BB2403" s="175" t="str">
        <f t="shared" si="3135"/>
        <v>BB$15</v>
      </c>
      <c r="BC2403" s="175" t="str">
        <f t="shared" si="3135"/>
        <v>BC$15</v>
      </c>
      <c r="BD2403" s="175" t="str">
        <f t="shared" si="3135"/>
        <v>BD$15</v>
      </c>
      <c r="BE2403" s="175" t="str">
        <f t="shared" si="3135"/>
        <v>BE$15</v>
      </c>
      <c r="BF2403" s="175" t="str">
        <f t="shared" si="3135"/>
        <v>BF$15</v>
      </c>
      <c r="BG2403" s="175" t="str">
        <f t="shared" si="3135"/>
        <v>BG$15</v>
      </c>
      <c r="BH2403" s="175" t="str">
        <f t="shared" si="3135"/>
        <v>BH$15</v>
      </c>
      <c r="BI2403" s="175" t="str">
        <f t="shared" si="3135"/>
        <v>BI$15</v>
      </c>
      <c r="BJ2403" s="175" t="str">
        <f t="shared" si="3135"/>
        <v>BJ$15</v>
      </c>
      <c r="BK2403" s="175" t="str">
        <f t="shared" si="3135"/>
        <v>BK$15</v>
      </c>
      <c r="BL2403" s="175" t="str">
        <f t="shared" si="3135"/>
        <v>BL$15</v>
      </c>
      <c r="BM2403" s="175" t="str">
        <f t="shared" si="3135"/>
        <v>BM$15</v>
      </c>
      <c r="BN2403" s="175" t="str">
        <f t="shared" si="3135"/>
        <v>BN$15</v>
      </c>
      <c r="BO2403" s="175" t="str">
        <f t="shared" si="3135"/>
        <v>BO$15</v>
      </c>
      <c r="BP2403" s="175" t="str">
        <f t="shared" si="3135"/>
        <v>BP$15</v>
      </c>
      <c r="BQ2403" s="175" t="str">
        <f t="shared" si="3135"/>
        <v>BQ$15</v>
      </c>
      <c r="BR2403" s="175" t="str">
        <f t="shared" si="3135"/>
        <v>BR$15</v>
      </c>
      <c r="BS2403" s="175" t="str">
        <f t="shared" si="3135"/>
        <v>BS$15</v>
      </c>
      <c r="BT2403" s="175" t="str">
        <f t="shared" si="3135"/>
        <v>BT$15</v>
      </c>
      <c r="BU2403" s="175" t="str">
        <f t="shared" si="3135"/>
        <v>BU$15</v>
      </c>
      <c r="BV2403" s="175" t="str">
        <f t="shared" si="3135"/>
        <v>BV$15</v>
      </c>
      <c r="BW2403" s="175" t="str">
        <f t="shared" si="3135"/>
        <v>BW$15</v>
      </c>
      <c r="BX2403" s="175" t="str">
        <f t="shared" si="3135"/>
        <v>BX$15</v>
      </c>
      <c r="BY2403" s="175" t="str">
        <f t="shared" si="3135"/>
        <v>BY$15</v>
      </c>
      <c r="BZ2403" s="175" t="str">
        <f t="shared" si="3135"/>
        <v>BZ$15</v>
      </c>
      <c r="CA2403" s="175" t="str">
        <f t="shared" si="3135"/>
        <v>CA$15</v>
      </c>
      <c r="CB2403" s="175" t="str">
        <f t="shared" si="3135"/>
        <v>CB$15</v>
      </c>
      <c r="CC2403" s="175" t="str">
        <f t="shared" si="3135"/>
        <v>CC$15</v>
      </c>
      <c r="CD2403" s="175" t="str">
        <f t="shared" si="3135"/>
        <v>CD$15</v>
      </c>
      <c r="CE2403" s="175" t="str">
        <f t="shared" ref="CE2403:CK2403" si="3136">CE2390</f>
        <v>CE$15</v>
      </c>
      <c r="CF2403" s="175" t="str">
        <f t="shared" si="3136"/>
        <v>CF$15</v>
      </c>
      <c r="CG2403" s="175" t="str">
        <f t="shared" si="3136"/>
        <v>CG$15</v>
      </c>
      <c r="CH2403" s="175" t="str">
        <f t="shared" si="3136"/>
        <v>CH$15</v>
      </c>
      <c r="CI2403" s="175" t="str">
        <f t="shared" si="3136"/>
        <v>CI$15</v>
      </c>
      <c r="CJ2403" s="175" t="str">
        <f t="shared" si="3136"/>
        <v>CJ$15</v>
      </c>
      <c r="CK2403" s="175" t="str">
        <f t="shared" si="3136"/>
        <v>CK$15</v>
      </c>
      <c r="CL2403" s="175" t="str">
        <f t="shared" ref="CL2403" si="3137">CL2390</f>
        <v>CL$15</v>
      </c>
    </row>
    <row r="2404" spans="2:90" x14ac:dyDescent="0.4">
      <c r="B2404" s="132"/>
      <c r="E2404" s="8"/>
      <c r="H2404" s="12"/>
      <c r="I2404" s="60"/>
      <c r="J2404" s="60"/>
      <c r="K2404" s="15"/>
      <c r="L2404" s="15"/>
      <c r="M2404" s="15"/>
      <c r="N2404" s="15"/>
      <c r="O2404" s="15"/>
      <c r="P2404" s="15"/>
      <c r="R2404" s="15"/>
      <c r="S2404" s="175"/>
      <c r="T2404" s="175"/>
      <c r="U2404" s="175"/>
      <c r="V2404" s="175"/>
      <c r="W2404" s="175"/>
      <c r="X2404" s="175"/>
      <c r="Y2404" s="175"/>
      <c r="Z2404" s="175"/>
      <c r="AA2404" s="175"/>
      <c r="AB2404" s="175"/>
      <c r="AC2404" s="175"/>
      <c r="AD2404" s="175"/>
      <c r="AE2404" s="175"/>
      <c r="AF2404" s="175"/>
      <c r="AG2404" s="175"/>
      <c r="AH2404" s="175"/>
      <c r="AI2404" s="175"/>
      <c r="AJ2404" s="175"/>
      <c r="AK2404" s="175"/>
      <c r="AL2404" s="175"/>
      <c r="AM2404" s="175"/>
      <c r="AN2404" s="175"/>
      <c r="AO2404" s="175"/>
      <c r="AP2404" s="175"/>
      <c r="AQ2404" s="175"/>
      <c r="AR2404" s="175"/>
      <c r="AS2404" s="175"/>
      <c r="AT2404" s="175"/>
      <c r="AU2404" s="175"/>
      <c r="AV2404" s="175"/>
      <c r="AW2404" s="175"/>
      <c r="AX2404" s="175"/>
      <c r="AY2404" s="175"/>
      <c r="AZ2404" s="175"/>
      <c r="BA2404" s="175"/>
      <c r="BB2404" s="175"/>
      <c r="BC2404" s="175"/>
      <c r="BD2404" s="175"/>
      <c r="BE2404" s="175"/>
      <c r="BF2404" s="175"/>
      <c r="BG2404" s="175"/>
      <c r="BH2404" s="175"/>
      <c r="BI2404" s="175"/>
      <c r="BJ2404" s="175"/>
      <c r="BK2404" s="175"/>
      <c r="BL2404" s="175"/>
      <c r="BM2404" s="175"/>
      <c r="BN2404" s="175"/>
      <c r="BO2404" s="175"/>
      <c r="BP2404" s="175"/>
      <c r="BQ2404" s="175"/>
      <c r="BR2404" s="175"/>
      <c r="BS2404" s="175"/>
      <c r="BT2404" s="175"/>
      <c r="BU2404" s="175"/>
      <c r="BV2404" s="175"/>
      <c r="BW2404" s="175"/>
      <c r="BX2404" s="175"/>
      <c r="BY2404" s="175"/>
      <c r="BZ2404" s="175"/>
      <c r="CA2404" s="175"/>
      <c r="CB2404" s="175"/>
      <c r="CC2404" s="175"/>
      <c r="CD2404" s="175"/>
      <c r="CE2404" s="175"/>
      <c r="CF2404" s="175"/>
      <c r="CG2404" s="175"/>
      <c r="CH2404" s="175"/>
      <c r="CI2404" s="175"/>
      <c r="CJ2404" s="175"/>
      <c r="CK2404" s="175"/>
      <c r="CL2404" s="175"/>
    </row>
    <row r="2405" spans="2:90" x14ac:dyDescent="0.4">
      <c r="B2405" s="171" t="s">
        <v>490</v>
      </c>
      <c r="E2405" s="8"/>
      <c r="H2405" s="170"/>
      <c r="I2405" s="172"/>
      <c r="J2405" s="172"/>
      <c r="K2405" s="193"/>
      <c r="L2405" s="193"/>
      <c r="M2405" s="193"/>
      <c r="N2405" s="193"/>
      <c r="O2405" s="193"/>
      <c r="P2405" s="193"/>
      <c r="R2405" s="194"/>
      <c r="S2405" s="170"/>
      <c r="T2405" s="170"/>
      <c r="U2405" s="170"/>
      <c r="V2405" s="170"/>
      <c r="W2405" s="170"/>
      <c r="X2405" s="170"/>
      <c r="Y2405" s="170"/>
      <c r="Z2405" s="170"/>
      <c r="AA2405" s="170"/>
      <c r="AB2405" s="170"/>
      <c r="AC2405" s="170"/>
      <c r="AD2405" s="170"/>
      <c r="AE2405" s="170"/>
      <c r="AF2405" s="170"/>
      <c r="AG2405" s="170"/>
      <c r="AH2405" s="170"/>
      <c r="AI2405" s="170"/>
      <c r="AJ2405" s="170"/>
      <c r="AK2405" s="170"/>
      <c r="AL2405" s="170"/>
      <c r="AM2405" s="170"/>
      <c r="AN2405" s="170"/>
      <c r="AO2405" s="170"/>
      <c r="AP2405" s="170"/>
      <c r="AQ2405" s="170"/>
      <c r="AR2405" s="170"/>
      <c r="AS2405" s="170"/>
      <c r="AT2405" s="170"/>
      <c r="AU2405" s="170"/>
      <c r="AV2405" s="170"/>
      <c r="AW2405" s="170"/>
      <c r="AX2405" s="170"/>
      <c r="AY2405" s="170"/>
      <c r="AZ2405" s="170"/>
      <c r="BA2405" s="170"/>
      <c r="BB2405" s="170"/>
      <c r="BC2405" s="170"/>
      <c r="BD2405" s="170"/>
      <c r="BE2405" s="170"/>
      <c r="BF2405" s="170"/>
      <c r="BG2405" s="170"/>
      <c r="BH2405" s="170"/>
      <c r="BI2405" s="170"/>
      <c r="BJ2405" s="170"/>
      <c r="BK2405" s="170"/>
      <c r="BL2405" s="170"/>
      <c r="BM2405" s="170"/>
      <c r="BN2405" s="170"/>
      <c r="BO2405" s="170"/>
      <c r="BP2405" s="170"/>
      <c r="BQ2405" s="170"/>
      <c r="BR2405" s="170"/>
      <c r="BS2405" s="170"/>
      <c r="BT2405" s="170"/>
      <c r="BU2405" s="170"/>
      <c r="BV2405" s="170"/>
      <c r="BW2405" s="170"/>
      <c r="BX2405" s="170"/>
      <c r="BY2405" s="170"/>
      <c r="BZ2405" s="170"/>
      <c r="CA2405" s="170"/>
      <c r="CB2405" s="170"/>
      <c r="CC2405" s="170"/>
      <c r="CD2405" s="170"/>
      <c r="CE2405" s="170"/>
      <c r="CF2405" s="170"/>
      <c r="CG2405" s="170"/>
      <c r="CH2405" s="170"/>
      <c r="CI2405" s="170"/>
      <c r="CJ2405" s="170"/>
      <c r="CK2405" s="170"/>
      <c r="CL2405" s="170"/>
    </row>
    <row r="2406" spans="2:90" x14ac:dyDescent="0.4">
      <c r="B2406" s="171" t="s">
        <v>492</v>
      </c>
      <c r="E2406" s="8"/>
      <c r="H2406" s="170"/>
      <c r="I2406" s="172"/>
      <c r="J2406" s="172"/>
      <c r="K2406" s="193"/>
      <c r="L2406" s="193"/>
      <c r="M2406" s="193"/>
      <c r="N2406" s="193"/>
      <c r="O2406" s="193"/>
      <c r="P2406" s="193"/>
      <c r="R2406" s="194"/>
      <c r="S2406" s="170"/>
      <c r="T2406" s="170"/>
      <c r="U2406" s="170"/>
      <c r="V2406" s="170"/>
      <c r="W2406" s="170"/>
      <c r="X2406" s="170"/>
      <c r="Y2406" s="170"/>
      <c r="Z2406" s="170"/>
      <c r="AA2406" s="170"/>
      <c r="AB2406" s="170"/>
      <c r="AC2406" s="170"/>
      <c r="AD2406" s="170"/>
      <c r="AE2406" s="170"/>
      <c r="AF2406" s="170"/>
      <c r="AG2406" s="170"/>
      <c r="AH2406" s="170"/>
      <c r="AI2406" s="170"/>
      <c r="AJ2406" s="170"/>
      <c r="AK2406" s="170"/>
      <c r="AL2406" s="170"/>
      <c r="AM2406" s="170"/>
      <c r="AN2406" s="170"/>
      <c r="AO2406" s="170"/>
      <c r="AP2406" s="170"/>
      <c r="AQ2406" s="170"/>
      <c r="AR2406" s="170"/>
      <c r="AS2406" s="170"/>
      <c r="AT2406" s="170"/>
      <c r="AU2406" s="170"/>
      <c r="AV2406" s="170"/>
      <c r="AW2406" s="170"/>
      <c r="AX2406" s="170"/>
      <c r="AY2406" s="170"/>
      <c r="AZ2406" s="170"/>
      <c r="BA2406" s="170"/>
      <c r="BB2406" s="170"/>
      <c r="BC2406" s="170"/>
      <c r="BD2406" s="170"/>
      <c r="BE2406" s="170"/>
      <c r="BF2406" s="170"/>
      <c r="BG2406" s="170"/>
      <c r="BH2406" s="170"/>
      <c r="BI2406" s="170"/>
      <c r="BJ2406" s="170"/>
      <c r="BK2406" s="170"/>
      <c r="BL2406" s="170"/>
      <c r="BM2406" s="170"/>
      <c r="BN2406" s="170"/>
      <c r="BO2406" s="170"/>
      <c r="BP2406" s="170"/>
      <c r="BQ2406" s="170"/>
      <c r="BR2406" s="170"/>
      <c r="BS2406" s="170"/>
      <c r="BT2406" s="170"/>
      <c r="BU2406" s="170"/>
      <c r="BV2406" s="170"/>
      <c r="BW2406" s="170"/>
      <c r="BX2406" s="170"/>
      <c r="BY2406" s="170"/>
      <c r="BZ2406" s="170"/>
      <c r="CA2406" s="170"/>
      <c r="CB2406" s="170"/>
      <c r="CC2406" s="170"/>
      <c r="CD2406" s="170"/>
      <c r="CE2406" s="170"/>
      <c r="CF2406" s="170"/>
      <c r="CG2406" s="170"/>
      <c r="CH2406" s="170"/>
      <c r="CI2406" s="170"/>
      <c r="CJ2406" s="170"/>
      <c r="CK2406" s="170"/>
      <c r="CL2406" s="170"/>
    </row>
    <row r="2407" spans="2:90" x14ac:dyDescent="0.4">
      <c r="B2407" s="171" t="s">
        <v>461</v>
      </c>
      <c r="E2407" s="8"/>
      <c r="H2407" s="170"/>
      <c r="I2407" s="172"/>
      <c r="J2407" s="172"/>
      <c r="K2407" s="193"/>
      <c r="L2407" s="193"/>
      <c r="M2407" s="193"/>
      <c r="N2407" s="193"/>
      <c r="O2407" s="193"/>
      <c r="P2407" s="193"/>
      <c r="R2407" s="194"/>
      <c r="S2407" s="195" t="str">
        <f t="shared" ref="S2407:AX2407" si="3138">S$16</f>
        <v>S$12</v>
      </c>
      <c r="T2407" s="195" t="str">
        <f t="shared" si="3138"/>
        <v>T$12</v>
      </c>
      <c r="U2407" s="195" t="str">
        <f t="shared" si="3138"/>
        <v>U$12</v>
      </c>
      <c r="V2407" s="195" t="str">
        <f t="shared" si="3138"/>
        <v>V$12</v>
      </c>
      <c r="W2407" s="195" t="str">
        <f t="shared" si="3138"/>
        <v>W$12</v>
      </c>
      <c r="X2407" s="195" t="str">
        <f t="shared" si="3138"/>
        <v>X$12</v>
      </c>
      <c r="Y2407" s="195" t="str">
        <f t="shared" si="3138"/>
        <v>Y$12</v>
      </c>
      <c r="Z2407" s="195" t="str">
        <f t="shared" si="3138"/>
        <v>Z$12</v>
      </c>
      <c r="AA2407" s="195" t="str">
        <f t="shared" si="3138"/>
        <v>AA$12</v>
      </c>
      <c r="AB2407" s="195" t="str">
        <f t="shared" si="3138"/>
        <v>AB$12</v>
      </c>
      <c r="AC2407" s="195" t="str">
        <f t="shared" si="3138"/>
        <v>AC$12</v>
      </c>
      <c r="AD2407" s="195" t="str">
        <f t="shared" si="3138"/>
        <v>AD$12</v>
      </c>
      <c r="AE2407" s="195" t="str">
        <f t="shared" si="3138"/>
        <v>AE$12</v>
      </c>
      <c r="AF2407" s="195" t="str">
        <f t="shared" si="3138"/>
        <v>AF$12</v>
      </c>
      <c r="AG2407" s="195" t="str">
        <f t="shared" si="3138"/>
        <v>AG$12</v>
      </c>
      <c r="AH2407" s="195" t="str">
        <f t="shared" si="3138"/>
        <v>AH$12</v>
      </c>
      <c r="AI2407" s="195" t="str">
        <f t="shared" si="3138"/>
        <v>AI$12</v>
      </c>
      <c r="AJ2407" s="195" t="str">
        <f t="shared" si="3138"/>
        <v>AJ$12</v>
      </c>
      <c r="AK2407" s="195" t="str">
        <f t="shared" si="3138"/>
        <v>AK$12</v>
      </c>
      <c r="AL2407" s="195" t="str">
        <f t="shared" si="3138"/>
        <v>AL$12</v>
      </c>
      <c r="AM2407" s="195" t="str">
        <f t="shared" si="3138"/>
        <v>AM$12</v>
      </c>
      <c r="AN2407" s="195" t="str">
        <f t="shared" si="3138"/>
        <v>AN$12</v>
      </c>
      <c r="AO2407" s="195" t="str">
        <f t="shared" si="3138"/>
        <v>AO$12</v>
      </c>
      <c r="AP2407" s="195" t="str">
        <f t="shared" si="3138"/>
        <v>AP$12</v>
      </c>
      <c r="AQ2407" s="195" t="str">
        <f t="shared" si="3138"/>
        <v>AQ$12</v>
      </c>
      <c r="AR2407" s="195" t="str">
        <f t="shared" si="3138"/>
        <v>AR$12</v>
      </c>
      <c r="AS2407" s="195" t="str">
        <f t="shared" si="3138"/>
        <v>AS$12</v>
      </c>
      <c r="AT2407" s="195" t="str">
        <f t="shared" si="3138"/>
        <v>AT$12</v>
      </c>
      <c r="AU2407" s="195" t="str">
        <f t="shared" si="3138"/>
        <v>AU$12</v>
      </c>
      <c r="AV2407" s="195" t="str">
        <f t="shared" si="3138"/>
        <v>AV$12</v>
      </c>
      <c r="AW2407" s="195" t="str">
        <f t="shared" si="3138"/>
        <v>AW$12</v>
      </c>
      <c r="AX2407" s="195" t="str">
        <f t="shared" si="3138"/>
        <v>AX$12</v>
      </c>
      <c r="AY2407" s="195" t="str">
        <f t="shared" ref="AY2407:CD2407" si="3139">AY$16</f>
        <v>AY$12</v>
      </c>
      <c r="AZ2407" s="195" t="str">
        <f t="shared" si="3139"/>
        <v>AZ$12</v>
      </c>
      <c r="BA2407" s="195" t="str">
        <f t="shared" si="3139"/>
        <v>BA$12</v>
      </c>
      <c r="BB2407" s="195" t="str">
        <f t="shared" si="3139"/>
        <v>BB$12</v>
      </c>
      <c r="BC2407" s="195" t="str">
        <f t="shared" si="3139"/>
        <v>BC$12</v>
      </c>
      <c r="BD2407" s="195" t="str">
        <f t="shared" si="3139"/>
        <v>BD$12</v>
      </c>
      <c r="BE2407" s="195" t="str">
        <f t="shared" si="3139"/>
        <v>BE$12</v>
      </c>
      <c r="BF2407" s="195" t="str">
        <f t="shared" si="3139"/>
        <v>BF$12</v>
      </c>
      <c r="BG2407" s="195" t="str">
        <f t="shared" si="3139"/>
        <v>BG$12</v>
      </c>
      <c r="BH2407" s="195" t="str">
        <f t="shared" si="3139"/>
        <v>BH$12</v>
      </c>
      <c r="BI2407" s="195" t="str">
        <f t="shared" si="3139"/>
        <v>BI$12</v>
      </c>
      <c r="BJ2407" s="195" t="str">
        <f t="shared" si="3139"/>
        <v>BJ$12</v>
      </c>
      <c r="BK2407" s="195" t="str">
        <f t="shared" si="3139"/>
        <v>BK$12</v>
      </c>
      <c r="BL2407" s="195" t="str">
        <f t="shared" si="3139"/>
        <v>BL$12</v>
      </c>
      <c r="BM2407" s="195" t="str">
        <f t="shared" si="3139"/>
        <v>BM$12</v>
      </c>
      <c r="BN2407" s="195" t="str">
        <f t="shared" si="3139"/>
        <v>BN$12</v>
      </c>
      <c r="BO2407" s="195" t="str">
        <f t="shared" si="3139"/>
        <v>BO$12</v>
      </c>
      <c r="BP2407" s="195" t="str">
        <f t="shared" si="3139"/>
        <v>BP$12</v>
      </c>
      <c r="BQ2407" s="195" t="str">
        <f t="shared" si="3139"/>
        <v>BQ$12</v>
      </c>
      <c r="BR2407" s="195" t="str">
        <f t="shared" si="3139"/>
        <v>BR$12</v>
      </c>
      <c r="BS2407" s="195" t="str">
        <f t="shared" si="3139"/>
        <v>BS$12</v>
      </c>
      <c r="BT2407" s="195" t="str">
        <f t="shared" si="3139"/>
        <v>BT$12</v>
      </c>
      <c r="BU2407" s="195" t="str">
        <f t="shared" si="3139"/>
        <v>BU$12</v>
      </c>
      <c r="BV2407" s="195" t="str">
        <f t="shared" si="3139"/>
        <v>BV$12</v>
      </c>
      <c r="BW2407" s="195" t="str">
        <f t="shared" si="3139"/>
        <v>BW$12</v>
      </c>
      <c r="BX2407" s="195" t="str">
        <f t="shared" si="3139"/>
        <v>BX$12</v>
      </c>
      <c r="BY2407" s="195" t="str">
        <f t="shared" si="3139"/>
        <v>BY$12</v>
      </c>
      <c r="BZ2407" s="195" t="str">
        <f t="shared" si="3139"/>
        <v>BZ$12</v>
      </c>
      <c r="CA2407" s="195" t="str">
        <f t="shared" si="3139"/>
        <v>CA$12</v>
      </c>
      <c r="CB2407" s="195" t="str">
        <f t="shared" si="3139"/>
        <v>CB$12</v>
      </c>
      <c r="CC2407" s="195" t="str">
        <f t="shared" si="3139"/>
        <v>CC$12</v>
      </c>
      <c r="CD2407" s="195" t="str">
        <f t="shared" si="3139"/>
        <v>CD$12</v>
      </c>
      <c r="CE2407" s="195" t="str">
        <f t="shared" ref="CE2407:CL2407" si="3140">CE$16</f>
        <v>CE$12</v>
      </c>
      <c r="CF2407" s="195" t="str">
        <f t="shared" si="3140"/>
        <v>CF$12</v>
      </c>
      <c r="CG2407" s="195" t="str">
        <f t="shared" si="3140"/>
        <v>CG$12</v>
      </c>
      <c r="CH2407" s="195" t="str">
        <f t="shared" si="3140"/>
        <v>CH$12</v>
      </c>
      <c r="CI2407" s="195" t="str">
        <f t="shared" si="3140"/>
        <v>CI$12</v>
      </c>
      <c r="CJ2407" s="195" t="str">
        <f t="shared" si="3140"/>
        <v>CJ$12</v>
      </c>
      <c r="CK2407" s="195" t="str">
        <f t="shared" si="3140"/>
        <v>CK$12</v>
      </c>
      <c r="CL2407" s="195" t="str">
        <f t="shared" si="3140"/>
        <v>CL$12</v>
      </c>
    </row>
    <row r="2408" spans="2:90" x14ac:dyDescent="0.4">
      <c r="B2408" s="171" t="s">
        <v>462</v>
      </c>
      <c r="E2408" s="8"/>
      <c r="H2408" s="196"/>
      <c r="I2408" s="197"/>
      <c r="J2408" s="197"/>
      <c r="K2408" s="198"/>
      <c r="L2408" s="198"/>
      <c r="M2408" s="198"/>
      <c r="N2408" s="198"/>
      <c r="O2408" s="198"/>
      <c r="P2408" s="198"/>
      <c r="R2408" s="198"/>
      <c r="S2408" s="195" t="str">
        <f t="shared" ref="S2408:AX2408" si="3141">S$17</f>
        <v>S$13</v>
      </c>
      <c r="T2408" s="195" t="str">
        <f t="shared" si="3141"/>
        <v>T$13</v>
      </c>
      <c r="U2408" s="195" t="str">
        <f t="shared" si="3141"/>
        <v>U$13</v>
      </c>
      <c r="V2408" s="195" t="str">
        <f t="shared" si="3141"/>
        <v>V$13</v>
      </c>
      <c r="W2408" s="195" t="str">
        <f t="shared" si="3141"/>
        <v>W$13</v>
      </c>
      <c r="X2408" s="195" t="str">
        <f t="shared" si="3141"/>
        <v>X$13</v>
      </c>
      <c r="Y2408" s="195" t="str">
        <f t="shared" si="3141"/>
        <v>Y$13</v>
      </c>
      <c r="Z2408" s="195" t="str">
        <f t="shared" si="3141"/>
        <v>Z$13</v>
      </c>
      <c r="AA2408" s="195" t="str">
        <f t="shared" si="3141"/>
        <v>AA$13</v>
      </c>
      <c r="AB2408" s="195" t="str">
        <f t="shared" si="3141"/>
        <v>AB$13</v>
      </c>
      <c r="AC2408" s="195" t="str">
        <f t="shared" si="3141"/>
        <v>AC$13</v>
      </c>
      <c r="AD2408" s="195" t="str">
        <f t="shared" si="3141"/>
        <v>AD$13</v>
      </c>
      <c r="AE2408" s="195" t="str">
        <f t="shared" si="3141"/>
        <v>AE$13</v>
      </c>
      <c r="AF2408" s="195" t="str">
        <f t="shared" si="3141"/>
        <v>AF$13</v>
      </c>
      <c r="AG2408" s="195" t="str">
        <f t="shared" si="3141"/>
        <v>AG$13</v>
      </c>
      <c r="AH2408" s="195" t="str">
        <f t="shared" si="3141"/>
        <v>AH$13</v>
      </c>
      <c r="AI2408" s="195" t="str">
        <f t="shared" si="3141"/>
        <v>AI$13</v>
      </c>
      <c r="AJ2408" s="195" t="str">
        <f t="shared" si="3141"/>
        <v>AJ$13</v>
      </c>
      <c r="AK2408" s="195" t="str">
        <f t="shared" si="3141"/>
        <v>AK$13</v>
      </c>
      <c r="AL2408" s="195" t="str">
        <f t="shared" si="3141"/>
        <v>AL$13</v>
      </c>
      <c r="AM2408" s="195" t="str">
        <f t="shared" si="3141"/>
        <v>AM$13</v>
      </c>
      <c r="AN2408" s="195" t="str">
        <f t="shared" si="3141"/>
        <v>AN$13</v>
      </c>
      <c r="AO2408" s="195" t="str">
        <f t="shared" si="3141"/>
        <v>AO$13</v>
      </c>
      <c r="AP2408" s="195" t="str">
        <f t="shared" si="3141"/>
        <v>AP$13</v>
      </c>
      <c r="AQ2408" s="195" t="str">
        <f t="shared" si="3141"/>
        <v>AQ$13</v>
      </c>
      <c r="AR2408" s="195" t="str">
        <f t="shared" si="3141"/>
        <v>AR$13</v>
      </c>
      <c r="AS2408" s="195" t="str">
        <f t="shared" si="3141"/>
        <v>AS$13</v>
      </c>
      <c r="AT2408" s="195" t="str">
        <f t="shared" si="3141"/>
        <v>AT$13</v>
      </c>
      <c r="AU2408" s="195" t="str">
        <f t="shared" si="3141"/>
        <v>AU$13</v>
      </c>
      <c r="AV2408" s="195" t="str">
        <f t="shared" si="3141"/>
        <v>AV$13</v>
      </c>
      <c r="AW2408" s="195" t="str">
        <f t="shared" si="3141"/>
        <v>AW$13</v>
      </c>
      <c r="AX2408" s="195" t="str">
        <f t="shared" si="3141"/>
        <v>AX$13</v>
      </c>
      <c r="AY2408" s="195" t="str">
        <f t="shared" ref="AY2408:CD2408" si="3142">AY$17</f>
        <v>AY$13</v>
      </c>
      <c r="AZ2408" s="195" t="str">
        <f t="shared" si="3142"/>
        <v>AZ$13</v>
      </c>
      <c r="BA2408" s="195" t="str">
        <f t="shared" si="3142"/>
        <v>BA$13</v>
      </c>
      <c r="BB2408" s="195" t="str">
        <f t="shared" si="3142"/>
        <v>BB$13</v>
      </c>
      <c r="BC2408" s="195" t="str">
        <f t="shared" si="3142"/>
        <v>BC$13</v>
      </c>
      <c r="BD2408" s="195" t="str">
        <f t="shared" si="3142"/>
        <v>BD$13</v>
      </c>
      <c r="BE2408" s="195" t="str">
        <f t="shared" si="3142"/>
        <v>BE$13</v>
      </c>
      <c r="BF2408" s="195" t="str">
        <f t="shared" si="3142"/>
        <v>BF$13</v>
      </c>
      <c r="BG2408" s="195" t="str">
        <f t="shared" si="3142"/>
        <v>BG$13</v>
      </c>
      <c r="BH2408" s="195" t="str">
        <f t="shared" si="3142"/>
        <v>BH$13</v>
      </c>
      <c r="BI2408" s="195" t="str">
        <f t="shared" si="3142"/>
        <v>BI$13</v>
      </c>
      <c r="BJ2408" s="195" t="str">
        <f t="shared" si="3142"/>
        <v>BJ$13</v>
      </c>
      <c r="BK2408" s="195" t="str">
        <f t="shared" si="3142"/>
        <v>BK$13</v>
      </c>
      <c r="BL2408" s="195" t="str">
        <f t="shared" si="3142"/>
        <v>BL$13</v>
      </c>
      <c r="BM2408" s="195" t="str">
        <f t="shared" si="3142"/>
        <v>BM$13</v>
      </c>
      <c r="BN2408" s="195" t="str">
        <f t="shared" si="3142"/>
        <v>BN$13</v>
      </c>
      <c r="BO2408" s="195" t="str">
        <f t="shared" si="3142"/>
        <v>BO$13</v>
      </c>
      <c r="BP2408" s="195" t="str">
        <f t="shared" si="3142"/>
        <v>BP$13</v>
      </c>
      <c r="BQ2408" s="195" t="str">
        <f t="shared" si="3142"/>
        <v>BQ$13</v>
      </c>
      <c r="BR2408" s="195" t="str">
        <f t="shared" si="3142"/>
        <v>BR$13</v>
      </c>
      <c r="BS2408" s="195" t="str">
        <f t="shared" si="3142"/>
        <v>BS$13</v>
      </c>
      <c r="BT2408" s="195" t="str">
        <f t="shared" si="3142"/>
        <v>BT$13</v>
      </c>
      <c r="BU2408" s="195" t="str">
        <f t="shared" si="3142"/>
        <v>BU$13</v>
      </c>
      <c r="BV2408" s="195" t="str">
        <f t="shared" si="3142"/>
        <v>BV$13</v>
      </c>
      <c r="BW2408" s="195" t="str">
        <f t="shared" si="3142"/>
        <v>BW$13</v>
      </c>
      <c r="BX2408" s="195" t="str">
        <f t="shared" si="3142"/>
        <v>BX$13</v>
      </c>
      <c r="BY2408" s="195" t="str">
        <f t="shared" si="3142"/>
        <v>BY$13</v>
      </c>
      <c r="BZ2408" s="195" t="str">
        <f t="shared" si="3142"/>
        <v>BZ$13</v>
      </c>
      <c r="CA2408" s="195" t="str">
        <f t="shared" si="3142"/>
        <v>CA$13</v>
      </c>
      <c r="CB2408" s="195" t="str">
        <f t="shared" si="3142"/>
        <v>CB$13</v>
      </c>
      <c r="CC2408" s="195" t="str">
        <f t="shared" si="3142"/>
        <v>CC$13</v>
      </c>
      <c r="CD2408" s="195" t="str">
        <f t="shared" si="3142"/>
        <v>CD$13</v>
      </c>
      <c r="CE2408" s="195" t="str">
        <f t="shared" ref="CE2408:CL2408" si="3143">CE$17</f>
        <v>CE$13</v>
      </c>
      <c r="CF2408" s="195" t="str">
        <f t="shared" si="3143"/>
        <v>CF$13</v>
      </c>
      <c r="CG2408" s="195" t="str">
        <f t="shared" si="3143"/>
        <v>CG$13</v>
      </c>
      <c r="CH2408" s="195" t="str">
        <f t="shared" si="3143"/>
        <v>CH$13</v>
      </c>
      <c r="CI2408" s="195" t="str">
        <f t="shared" si="3143"/>
        <v>CI$13</v>
      </c>
      <c r="CJ2408" s="195" t="str">
        <f t="shared" si="3143"/>
        <v>CJ$13</v>
      </c>
      <c r="CK2408" s="195" t="str">
        <f t="shared" si="3143"/>
        <v>CK$13</v>
      </c>
      <c r="CL2408" s="195" t="str">
        <f t="shared" si="3143"/>
        <v>CL$13</v>
      </c>
    </row>
    <row r="2409" spans="2:90" x14ac:dyDescent="0.4">
      <c r="B2409" s="171" t="s">
        <v>491</v>
      </c>
      <c r="E2409" s="8"/>
      <c r="H2409" s="196"/>
      <c r="I2409" s="197"/>
      <c r="J2409" s="197"/>
      <c r="K2409" s="198"/>
      <c r="L2409" s="198"/>
      <c r="M2409" s="198"/>
      <c r="N2409" s="198"/>
      <c r="O2409" s="198"/>
      <c r="P2409" s="198"/>
      <c r="R2409" s="198"/>
      <c r="S2409" s="186"/>
      <c r="T2409" s="186"/>
      <c r="U2409" s="186"/>
      <c r="V2409" s="186"/>
      <c r="W2409" s="186"/>
      <c r="X2409" s="186"/>
      <c r="Y2409" s="186"/>
      <c r="Z2409" s="186"/>
      <c r="AA2409" s="186"/>
      <c r="AB2409" s="186"/>
      <c r="AC2409" s="186"/>
      <c r="AD2409" s="186"/>
      <c r="AE2409" s="186"/>
      <c r="AF2409" s="186"/>
      <c r="AG2409" s="186"/>
      <c r="AH2409" s="186"/>
      <c r="AI2409" s="186"/>
      <c r="AJ2409" s="186"/>
      <c r="AK2409" s="186"/>
      <c r="AL2409" s="186"/>
      <c r="AM2409" s="186"/>
      <c r="AN2409" s="186"/>
      <c r="AO2409" s="186"/>
      <c r="AP2409" s="186"/>
      <c r="AQ2409" s="186"/>
      <c r="AR2409" s="186"/>
      <c r="AS2409" s="186"/>
      <c r="AT2409" s="186"/>
      <c r="AU2409" s="186"/>
      <c r="AV2409" s="186"/>
      <c r="AW2409" s="186"/>
      <c r="AX2409" s="186"/>
      <c r="AY2409" s="186"/>
      <c r="AZ2409" s="186"/>
      <c r="BA2409" s="186"/>
      <c r="BB2409" s="186"/>
      <c r="BC2409" s="186"/>
      <c r="BD2409" s="186"/>
      <c r="BE2409" s="186"/>
      <c r="BF2409" s="186"/>
      <c r="BG2409" s="186"/>
      <c r="BH2409" s="186"/>
      <c r="BI2409" s="186"/>
      <c r="BJ2409" s="186"/>
      <c r="BK2409" s="186"/>
      <c r="BL2409" s="186"/>
      <c r="BM2409" s="186"/>
      <c r="BN2409" s="186"/>
      <c r="BO2409" s="186"/>
      <c r="BP2409" s="186"/>
      <c r="BQ2409" s="186"/>
      <c r="BR2409" s="186"/>
      <c r="BS2409" s="186"/>
      <c r="BT2409" s="186"/>
      <c r="BU2409" s="186"/>
      <c r="BV2409" s="186"/>
      <c r="BW2409" s="186"/>
      <c r="BX2409" s="186"/>
      <c r="BY2409" s="186"/>
      <c r="BZ2409" s="186"/>
      <c r="CA2409" s="186"/>
      <c r="CB2409" s="186"/>
      <c r="CC2409" s="186"/>
      <c r="CD2409" s="186"/>
      <c r="CE2409" s="186"/>
      <c r="CF2409" s="186"/>
      <c r="CG2409" s="186"/>
      <c r="CH2409" s="186"/>
      <c r="CI2409" s="186"/>
      <c r="CJ2409" s="186"/>
      <c r="CK2409" s="186"/>
      <c r="CL2409" s="186"/>
    </row>
    <row r="2410" spans="2:90" x14ac:dyDescent="0.4">
      <c r="B2410" s="171" t="s">
        <v>505</v>
      </c>
      <c r="E2410" s="8"/>
      <c r="H2410" s="196"/>
      <c r="I2410" s="197"/>
      <c r="J2410" s="197"/>
      <c r="K2410" s="198"/>
      <c r="L2410" s="198"/>
      <c r="M2410" s="198"/>
      <c r="N2410" s="198"/>
      <c r="O2410" s="198"/>
      <c r="P2410" s="198"/>
      <c r="R2410" s="198"/>
      <c r="S2410" s="186"/>
      <c r="T2410" s="186"/>
      <c r="U2410" s="186"/>
      <c r="V2410" s="186"/>
      <c r="W2410" s="186"/>
      <c r="X2410" s="186"/>
      <c r="Y2410" s="186"/>
      <c r="Z2410" s="186"/>
      <c r="AA2410" s="186"/>
      <c r="AB2410" s="186"/>
      <c r="AC2410" s="186"/>
      <c r="AD2410" s="186"/>
      <c r="AE2410" s="186"/>
      <c r="AF2410" s="186"/>
      <c r="AG2410" s="186"/>
      <c r="AH2410" s="186"/>
      <c r="AI2410" s="186"/>
      <c r="AJ2410" s="186"/>
      <c r="AK2410" s="186"/>
      <c r="AL2410" s="186"/>
      <c r="AM2410" s="186"/>
      <c r="AN2410" s="186"/>
      <c r="AO2410" s="186"/>
      <c r="AP2410" s="186"/>
      <c r="AQ2410" s="186"/>
      <c r="AR2410" s="186"/>
      <c r="AS2410" s="186"/>
      <c r="AT2410" s="186"/>
      <c r="AU2410" s="186"/>
      <c r="AV2410" s="186"/>
      <c r="AW2410" s="186"/>
      <c r="AX2410" s="186"/>
      <c r="AY2410" s="186"/>
      <c r="AZ2410" s="186"/>
      <c r="BA2410" s="186"/>
      <c r="BB2410" s="186"/>
      <c r="BC2410" s="186"/>
      <c r="BD2410" s="186"/>
      <c r="BE2410" s="186"/>
      <c r="BF2410" s="186"/>
      <c r="BG2410" s="186"/>
      <c r="BH2410" s="186"/>
      <c r="BI2410" s="186"/>
      <c r="BJ2410" s="186"/>
      <c r="BK2410" s="186"/>
      <c r="BL2410" s="186"/>
      <c r="BM2410" s="186"/>
      <c r="BN2410" s="186"/>
      <c r="BO2410" s="186"/>
      <c r="BP2410" s="186"/>
      <c r="BQ2410" s="186"/>
      <c r="BR2410" s="186"/>
      <c r="BS2410" s="186"/>
      <c r="BT2410" s="186"/>
      <c r="BU2410" s="186"/>
      <c r="BV2410" s="186"/>
      <c r="BW2410" s="186"/>
      <c r="BX2410" s="186"/>
      <c r="BY2410" s="186"/>
      <c r="BZ2410" s="186"/>
      <c r="CA2410" s="186"/>
      <c r="CB2410" s="186"/>
      <c r="CC2410" s="186"/>
      <c r="CD2410" s="186"/>
      <c r="CE2410" s="186"/>
      <c r="CF2410" s="186"/>
      <c r="CG2410" s="186"/>
      <c r="CH2410" s="186"/>
      <c r="CI2410" s="186"/>
      <c r="CJ2410" s="186"/>
      <c r="CK2410" s="186"/>
      <c r="CL2410" s="186"/>
    </row>
    <row r="2411" spans="2:90" x14ac:dyDescent="0.4">
      <c r="B2411" s="171" t="s">
        <v>463</v>
      </c>
      <c r="E2411" s="8"/>
      <c r="H2411" s="196"/>
      <c r="I2411" s="197"/>
      <c r="J2411" s="197"/>
      <c r="K2411" s="198"/>
      <c r="L2411" s="198"/>
      <c r="M2411" s="198"/>
      <c r="N2411" s="198"/>
      <c r="O2411" s="198"/>
      <c r="P2411" s="198"/>
      <c r="R2411" s="198"/>
      <c r="S2411" s="186" t="str">
        <f t="shared" ref="S2411:AX2411" si="3144">S$18</f>
        <v>S$14</v>
      </c>
      <c r="T2411" s="186" t="str">
        <f t="shared" si="3144"/>
        <v>T$14</v>
      </c>
      <c r="U2411" s="186" t="str">
        <f t="shared" si="3144"/>
        <v>U$14</v>
      </c>
      <c r="V2411" s="186" t="str">
        <f t="shared" si="3144"/>
        <v>V$14</v>
      </c>
      <c r="W2411" s="186" t="str">
        <f t="shared" si="3144"/>
        <v>W$14</v>
      </c>
      <c r="X2411" s="186" t="str">
        <f t="shared" si="3144"/>
        <v>X$14</v>
      </c>
      <c r="Y2411" s="186" t="str">
        <f t="shared" si="3144"/>
        <v>Y$14</v>
      </c>
      <c r="Z2411" s="186" t="str">
        <f t="shared" si="3144"/>
        <v>Z$14</v>
      </c>
      <c r="AA2411" s="186" t="str">
        <f t="shared" si="3144"/>
        <v>AA$14</v>
      </c>
      <c r="AB2411" s="186" t="str">
        <f t="shared" si="3144"/>
        <v>AB$14</v>
      </c>
      <c r="AC2411" s="186" t="str">
        <f t="shared" si="3144"/>
        <v>AC$14</v>
      </c>
      <c r="AD2411" s="186" t="str">
        <f t="shared" si="3144"/>
        <v>AD$14</v>
      </c>
      <c r="AE2411" s="186" t="str">
        <f t="shared" si="3144"/>
        <v>AE$14</v>
      </c>
      <c r="AF2411" s="186" t="str">
        <f t="shared" si="3144"/>
        <v>AF$14</v>
      </c>
      <c r="AG2411" s="186" t="str">
        <f t="shared" si="3144"/>
        <v>AG$14</v>
      </c>
      <c r="AH2411" s="186" t="str">
        <f t="shared" si="3144"/>
        <v>AH$14</v>
      </c>
      <c r="AI2411" s="186" t="str">
        <f t="shared" si="3144"/>
        <v>AI$14</v>
      </c>
      <c r="AJ2411" s="186" t="str">
        <f t="shared" si="3144"/>
        <v>AJ$14</v>
      </c>
      <c r="AK2411" s="186" t="str">
        <f t="shared" si="3144"/>
        <v>AK$14</v>
      </c>
      <c r="AL2411" s="186" t="str">
        <f t="shared" si="3144"/>
        <v>AL$14</v>
      </c>
      <c r="AM2411" s="186" t="str">
        <f t="shared" si="3144"/>
        <v>AM$14</v>
      </c>
      <c r="AN2411" s="186" t="str">
        <f t="shared" si="3144"/>
        <v>AN$14</v>
      </c>
      <c r="AO2411" s="186" t="str">
        <f t="shared" si="3144"/>
        <v>AO$14</v>
      </c>
      <c r="AP2411" s="186" t="str">
        <f t="shared" si="3144"/>
        <v>AP$14</v>
      </c>
      <c r="AQ2411" s="186" t="str">
        <f t="shared" si="3144"/>
        <v>AQ$14</v>
      </c>
      <c r="AR2411" s="186" t="str">
        <f t="shared" si="3144"/>
        <v>AR$14</v>
      </c>
      <c r="AS2411" s="186" t="str">
        <f t="shared" si="3144"/>
        <v>AS$14</v>
      </c>
      <c r="AT2411" s="186" t="str">
        <f t="shared" si="3144"/>
        <v>AT$14</v>
      </c>
      <c r="AU2411" s="186" t="str">
        <f t="shared" si="3144"/>
        <v>AU$14</v>
      </c>
      <c r="AV2411" s="186" t="str">
        <f t="shared" si="3144"/>
        <v>AV$14</v>
      </c>
      <c r="AW2411" s="186" t="str">
        <f t="shared" si="3144"/>
        <v>AW$14</v>
      </c>
      <c r="AX2411" s="186" t="str">
        <f t="shared" si="3144"/>
        <v>AX$14</v>
      </c>
      <c r="AY2411" s="186" t="str">
        <f t="shared" ref="AY2411:CD2411" si="3145">AY$18</f>
        <v>AY$14</v>
      </c>
      <c r="AZ2411" s="186" t="str">
        <f t="shared" si="3145"/>
        <v>AZ$14</v>
      </c>
      <c r="BA2411" s="186" t="str">
        <f t="shared" si="3145"/>
        <v>BA$14</v>
      </c>
      <c r="BB2411" s="186" t="str">
        <f t="shared" si="3145"/>
        <v>BB$14</v>
      </c>
      <c r="BC2411" s="186" t="str">
        <f t="shared" si="3145"/>
        <v>BC$14</v>
      </c>
      <c r="BD2411" s="186" t="str">
        <f t="shared" si="3145"/>
        <v>BD$14</v>
      </c>
      <c r="BE2411" s="186" t="str">
        <f t="shared" si="3145"/>
        <v>BE$14</v>
      </c>
      <c r="BF2411" s="186" t="str">
        <f t="shared" si="3145"/>
        <v>BF$14</v>
      </c>
      <c r="BG2411" s="186" t="str">
        <f t="shared" si="3145"/>
        <v>BG$14</v>
      </c>
      <c r="BH2411" s="186" t="str">
        <f t="shared" si="3145"/>
        <v>BH$14</v>
      </c>
      <c r="BI2411" s="186" t="str">
        <f t="shared" si="3145"/>
        <v>BI$14</v>
      </c>
      <c r="BJ2411" s="186" t="str">
        <f t="shared" si="3145"/>
        <v>BJ$14</v>
      </c>
      <c r="BK2411" s="186" t="str">
        <f t="shared" si="3145"/>
        <v>BK$14</v>
      </c>
      <c r="BL2411" s="186" t="str">
        <f t="shared" si="3145"/>
        <v>BL$14</v>
      </c>
      <c r="BM2411" s="186" t="str">
        <f t="shared" si="3145"/>
        <v>BM$14</v>
      </c>
      <c r="BN2411" s="186" t="str">
        <f t="shared" si="3145"/>
        <v>BN$14</v>
      </c>
      <c r="BO2411" s="186" t="str">
        <f t="shared" si="3145"/>
        <v>BO$14</v>
      </c>
      <c r="BP2411" s="186" t="str">
        <f t="shared" si="3145"/>
        <v>BP$14</v>
      </c>
      <c r="BQ2411" s="186" t="str">
        <f t="shared" si="3145"/>
        <v>BQ$14</v>
      </c>
      <c r="BR2411" s="186" t="str">
        <f t="shared" si="3145"/>
        <v>BR$14</v>
      </c>
      <c r="BS2411" s="186" t="str">
        <f t="shared" si="3145"/>
        <v>BS$14</v>
      </c>
      <c r="BT2411" s="186" t="str">
        <f t="shared" si="3145"/>
        <v>BT$14</v>
      </c>
      <c r="BU2411" s="186" t="str">
        <f t="shared" si="3145"/>
        <v>BU$14</v>
      </c>
      <c r="BV2411" s="186" t="str">
        <f t="shared" si="3145"/>
        <v>BV$14</v>
      </c>
      <c r="BW2411" s="186" t="str">
        <f t="shared" si="3145"/>
        <v>BW$14</v>
      </c>
      <c r="BX2411" s="186" t="str">
        <f t="shared" si="3145"/>
        <v>BX$14</v>
      </c>
      <c r="BY2411" s="186" t="str">
        <f t="shared" si="3145"/>
        <v>BY$14</v>
      </c>
      <c r="BZ2411" s="186" t="str">
        <f t="shared" si="3145"/>
        <v>BZ$14</v>
      </c>
      <c r="CA2411" s="186" t="str">
        <f t="shared" si="3145"/>
        <v>CA$14</v>
      </c>
      <c r="CB2411" s="186" t="str">
        <f t="shared" si="3145"/>
        <v>CB$14</v>
      </c>
      <c r="CC2411" s="186" t="str">
        <f t="shared" si="3145"/>
        <v>CC$14</v>
      </c>
      <c r="CD2411" s="186" t="str">
        <f t="shared" si="3145"/>
        <v>CD$14</v>
      </c>
      <c r="CE2411" s="186" t="str">
        <f t="shared" ref="CE2411:CL2411" si="3146">CE$18</f>
        <v>CE$14</v>
      </c>
      <c r="CF2411" s="186" t="str">
        <f t="shared" si="3146"/>
        <v>CF$14</v>
      </c>
      <c r="CG2411" s="186" t="str">
        <f t="shared" si="3146"/>
        <v>CG$14</v>
      </c>
      <c r="CH2411" s="186" t="str">
        <f t="shared" si="3146"/>
        <v>CH$14</v>
      </c>
      <c r="CI2411" s="186" t="str">
        <f t="shared" si="3146"/>
        <v>CI$14</v>
      </c>
      <c r="CJ2411" s="186" t="str">
        <f t="shared" si="3146"/>
        <v>CJ$14</v>
      </c>
      <c r="CK2411" s="186" t="str">
        <f t="shared" si="3146"/>
        <v>CK$14</v>
      </c>
      <c r="CL2411" s="186" t="str">
        <f t="shared" si="3146"/>
        <v>CL$14</v>
      </c>
    </row>
    <row r="2412" spans="2:90" x14ac:dyDescent="0.4">
      <c r="B2412" s="171" t="s">
        <v>464</v>
      </c>
      <c r="E2412" s="8"/>
      <c r="H2412" s="196"/>
      <c r="I2412" s="197"/>
      <c r="J2412" s="197"/>
      <c r="K2412" s="198"/>
      <c r="L2412" s="198"/>
      <c r="M2412" s="198"/>
      <c r="N2412" s="198"/>
      <c r="O2412" s="198"/>
      <c r="P2412" s="198"/>
      <c r="R2412" s="198"/>
      <c r="S2412" s="186" t="str">
        <f t="shared" ref="S2412:AX2412" si="3147">S$19</f>
        <v>S$15</v>
      </c>
      <c r="T2412" s="186" t="str">
        <f t="shared" si="3147"/>
        <v>T$15</v>
      </c>
      <c r="U2412" s="186" t="str">
        <f t="shared" si="3147"/>
        <v>U$15</v>
      </c>
      <c r="V2412" s="186" t="str">
        <f t="shared" si="3147"/>
        <v>V$15</v>
      </c>
      <c r="W2412" s="186" t="str">
        <f t="shared" si="3147"/>
        <v>W$15</v>
      </c>
      <c r="X2412" s="186" t="str">
        <f t="shared" si="3147"/>
        <v>X$15</v>
      </c>
      <c r="Y2412" s="186" t="str">
        <f t="shared" si="3147"/>
        <v>Y$15</v>
      </c>
      <c r="Z2412" s="186" t="str">
        <f t="shared" si="3147"/>
        <v>Z$15</v>
      </c>
      <c r="AA2412" s="186" t="str">
        <f t="shared" si="3147"/>
        <v>AA$15</v>
      </c>
      <c r="AB2412" s="186" t="str">
        <f t="shared" si="3147"/>
        <v>AB$15</v>
      </c>
      <c r="AC2412" s="186" t="str">
        <f t="shared" si="3147"/>
        <v>AC$15</v>
      </c>
      <c r="AD2412" s="186" t="str">
        <f t="shared" si="3147"/>
        <v>AD$15</v>
      </c>
      <c r="AE2412" s="186" t="str">
        <f t="shared" si="3147"/>
        <v>AE$15</v>
      </c>
      <c r="AF2412" s="186" t="str">
        <f t="shared" si="3147"/>
        <v>AF$15</v>
      </c>
      <c r="AG2412" s="186" t="str">
        <f t="shared" si="3147"/>
        <v>AG$15</v>
      </c>
      <c r="AH2412" s="186" t="str">
        <f t="shared" si="3147"/>
        <v>AH$15</v>
      </c>
      <c r="AI2412" s="186" t="str">
        <f t="shared" si="3147"/>
        <v>AI$15</v>
      </c>
      <c r="AJ2412" s="186" t="str">
        <f t="shared" si="3147"/>
        <v>AJ$15</v>
      </c>
      <c r="AK2412" s="186" t="str">
        <f t="shared" si="3147"/>
        <v>AK$15</v>
      </c>
      <c r="AL2412" s="186" t="str">
        <f t="shared" si="3147"/>
        <v>AL$15</v>
      </c>
      <c r="AM2412" s="186" t="str">
        <f t="shared" si="3147"/>
        <v>AM$15</v>
      </c>
      <c r="AN2412" s="186" t="str">
        <f t="shared" si="3147"/>
        <v>AN$15</v>
      </c>
      <c r="AO2412" s="186" t="str">
        <f t="shared" si="3147"/>
        <v>AO$15</v>
      </c>
      <c r="AP2412" s="186" t="str">
        <f t="shared" si="3147"/>
        <v>AP$15</v>
      </c>
      <c r="AQ2412" s="186" t="str">
        <f t="shared" si="3147"/>
        <v>AQ$15</v>
      </c>
      <c r="AR2412" s="186" t="str">
        <f t="shared" si="3147"/>
        <v>AR$15</v>
      </c>
      <c r="AS2412" s="186" t="str">
        <f t="shared" si="3147"/>
        <v>AS$15</v>
      </c>
      <c r="AT2412" s="186" t="str">
        <f t="shared" si="3147"/>
        <v>AT$15</v>
      </c>
      <c r="AU2412" s="186" t="str">
        <f t="shared" si="3147"/>
        <v>AU$15</v>
      </c>
      <c r="AV2412" s="186" t="str">
        <f t="shared" si="3147"/>
        <v>AV$15</v>
      </c>
      <c r="AW2412" s="186" t="str">
        <f t="shared" si="3147"/>
        <v>AW$15</v>
      </c>
      <c r="AX2412" s="186" t="str">
        <f t="shared" si="3147"/>
        <v>AX$15</v>
      </c>
      <c r="AY2412" s="186" t="str">
        <f t="shared" ref="AY2412:CD2412" si="3148">AY$19</f>
        <v>AY$15</v>
      </c>
      <c r="AZ2412" s="186" t="str">
        <f t="shared" si="3148"/>
        <v>AZ$15</v>
      </c>
      <c r="BA2412" s="186" t="str">
        <f t="shared" si="3148"/>
        <v>BA$15</v>
      </c>
      <c r="BB2412" s="186" t="str">
        <f t="shared" si="3148"/>
        <v>BB$15</v>
      </c>
      <c r="BC2412" s="186" t="str">
        <f t="shared" si="3148"/>
        <v>BC$15</v>
      </c>
      <c r="BD2412" s="186" t="str">
        <f t="shared" si="3148"/>
        <v>BD$15</v>
      </c>
      <c r="BE2412" s="186" t="str">
        <f t="shared" si="3148"/>
        <v>BE$15</v>
      </c>
      <c r="BF2412" s="186" t="str">
        <f t="shared" si="3148"/>
        <v>BF$15</v>
      </c>
      <c r="BG2412" s="186" t="str">
        <f t="shared" si="3148"/>
        <v>BG$15</v>
      </c>
      <c r="BH2412" s="186" t="str">
        <f t="shared" si="3148"/>
        <v>BH$15</v>
      </c>
      <c r="BI2412" s="186" t="str">
        <f t="shared" si="3148"/>
        <v>BI$15</v>
      </c>
      <c r="BJ2412" s="186" t="str">
        <f t="shared" si="3148"/>
        <v>BJ$15</v>
      </c>
      <c r="BK2412" s="186" t="str">
        <f t="shared" si="3148"/>
        <v>BK$15</v>
      </c>
      <c r="BL2412" s="186" t="str">
        <f t="shared" si="3148"/>
        <v>BL$15</v>
      </c>
      <c r="BM2412" s="186" t="str">
        <f t="shared" si="3148"/>
        <v>BM$15</v>
      </c>
      <c r="BN2412" s="186" t="str">
        <f t="shared" si="3148"/>
        <v>BN$15</v>
      </c>
      <c r="BO2412" s="186" t="str">
        <f t="shared" si="3148"/>
        <v>BO$15</v>
      </c>
      <c r="BP2412" s="186" t="str">
        <f t="shared" si="3148"/>
        <v>BP$15</v>
      </c>
      <c r="BQ2412" s="186" t="str">
        <f t="shared" si="3148"/>
        <v>BQ$15</v>
      </c>
      <c r="BR2412" s="186" t="str">
        <f t="shared" si="3148"/>
        <v>BR$15</v>
      </c>
      <c r="BS2412" s="186" t="str">
        <f t="shared" si="3148"/>
        <v>BS$15</v>
      </c>
      <c r="BT2412" s="186" t="str">
        <f t="shared" si="3148"/>
        <v>BT$15</v>
      </c>
      <c r="BU2412" s="186" t="str">
        <f t="shared" si="3148"/>
        <v>BU$15</v>
      </c>
      <c r="BV2412" s="186" t="str">
        <f t="shared" si="3148"/>
        <v>BV$15</v>
      </c>
      <c r="BW2412" s="186" t="str">
        <f t="shared" si="3148"/>
        <v>BW$15</v>
      </c>
      <c r="BX2412" s="186" t="str">
        <f t="shared" si="3148"/>
        <v>BX$15</v>
      </c>
      <c r="BY2412" s="186" t="str">
        <f t="shared" si="3148"/>
        <v>BY$15</v>
      </c>
      <c r="BZ2412" s="186" t="str">
        <f t="shared" si="3148"/>
        <v>BZ$15</v>
      </c>
      <c r="CA2412" s="186" t="str">
        <f t="shared" si="3148"/>
        <v>CA$15</v>
      </c>
      <c r="CB2412" s="186" t="str">
        <f t="shared" si="3148"/>
        <v>CB$15</v>
      </c>
      <c r="CC2412" s="186" t="str">
        <f t="shared" si="3148"/>
        <v>CC$15</v>
      </c>
      <c r="CD2412" s="186" t="str">
        <f t="shared" si="3148"/>
        <v>CD$15</v>
      </c>
      <c r="CE2412" s="186" t="str">
        <f t="shared" ref="CE2412:CL2412" si="3149">CE$19</f>
        <v>CE$15</v>
      </c>
      <c r="CF2412" s="186" t="str">
        <f t="shared" si="3149"/>
        <v>CF$15</v>
      </c>
      <c r="CG2412" s="186" t="str">
        <f t="shared" si="3149"/>
        <v>CG$15</v>
      </c>
      <c r="CH2412" s="186" t="str">
        <f t="shared" si="3149"/>
        <v>CH$15</v>
      </c>
      <c r="CI2412" s="186" t="str">
        <f t="shared" si="3149"/>
        <v>CI$15</v>
      </c>
      <c r="CJ2412" s="186" t="str">
        <f t="shared" si="3149"/>
        <v>CJ$15</v>
      </c>
      <c r="CK2412" s="186" t="str">
        <f t="shared" si="3149"/>
        <v>CK$15</v>
      </c>
      <c r="CL2412" s="186" t="str">
        <f t="shared" si="3149"/>
        <v>CL$15</v>
      </c>
    </row>
    <row r="2413" spans="2:90" x14ac:dyDescent="0.4">
      <c r="B2413" s="70" t="s">
        <v>527</v>
      </c>
      <c r="C2413" s="31"/>
      <c r="D2413" t="s">
        <v>528</v>
      </c>
      <c r="E2413" s="8" t="str">
        <f t="shared" ref="E2413:E2414" si="3150">ROW()&amp;" "&amp;D2413</f>
        <v>2413 FCCL-F</v>
      </c>
      <c r="F2413" t="s">
        <v>526</v>
      </c>
      <c r="G2413" s="31" t="s">
        <v>243</v>
      </c>
      <c r="H2413" s="48"/>
      <c r="I2413" s="285"/>
      <c r="J2413" s="285"/>
      <c r="K2413" s="48"/>
      <c r="L2413" s="48"/>
      <c r="M2413" s="48"/>
      <c r="N2413" s="48"/>
      <c r="O2413" s="48"/>
      <c r="P2413" s="48"/>
      <c r="R2413" s="70"/>
      <c r="S2413" s="286"/>
      <c r="T2413" s="286"/>
      <c r="U2413" s="286"/>
      <c r="V2413" s="286"/>
      <c r="W2413" s="286"/>
      <c r="X2413" s="286"/>
      <c r="Y2413" s="286"/>
      <c r="Z2413" s="286"/>
      <c r="AA2413" s="286"/>
      <c r="AB2413" s="286"/>
      <c r="AC2413" s="286"/>
      <c r="AD2413" s="286"/>
      <c r="AE2413" s="286"/>
      <c r="AF2413" s="286"/>
      <c r="AG2413" s="286"/>
      <c r="AH2413" s="286"/>
      <c r="AI2413" s="286"/>
      <c r="AJ2413" s="286"/>
      <c r="AK2413" s="286"/>
      <c r="AL2413" s="286"/>
      <c r="AM2413" s="286"/>
      <c r="AN2413" s="286"/>
      <c r="AO2413" s="286"/>
      <c r="AP2413" s="286"/>
      <c r="AQ2413" s="286"/>
      <c r="AR2413" s="286"/>
      <c r="AS2413" s="286"/>
      <c r="AT2413" s="286"/>
      <c r="AU2413" s="286"/>
      <c r="AV2413" s="286"/>
      <c r="AW2413" s="286"/>
      <c r="AX2413" s="286"/>
      <c r="AY2413" s="286"/>
      <c r="AZ2413" s="286"/>
      <c r="BA2413" s="286"/>
      <c r="BB2413" s="286"/>
      <c r="BC2413" s="286"/>
      <c r="BD2413" s="286"/>
      <c r="BE2413" s="286"/>
      <c r="BF2413" s="286"/>
      <c r="BG2413" s="286"/>
      <c r="BH2413" s="286"/>
      <c r="BI2413" s="286"/>
      <c r="BJ2413" s="286"/>
      <c r="BK2413" s="286"/>
      <c r="BL2413" s="286"/>
      <c r="BM2413" s="286"/>
      <c r="BN2413" s="286"/>
      <c r="BO2413" s="286"/>
      <c r="BP2413" s="286"/>
      <c r="BQ2413" s="286"/>
      <c r="BR2413" s="286"/>
      <c r="BS2413" s="286"/>
      <c r="BT2413" s="286"/>
      <c r="BU2413" s="286"/>
      <c r="BV2413" s="286"/>
      <c r="BW2413" s="286"/>
      <c r="BX2413" s="286"/>
      <c r="BY2413" s="286"/>
      <c r="BZ2413" s="286"/>
      <c r="CA2413" s="286"/>
      <c r="CB2413" s="286"/>
      <c r="CC2413" s="286"/>
      <c r="CD2413" s="286"/>
      <c r="CE2413" s="286"/>
      <c r="CF2413" s="286"/>
      <c r="CG2413" s="286"/>
      <c r="CH2413" s="286"/>
      <c r="CI2413" s="286"/>
      <c r="CJ2413" s="286"/>
      <c r="CK2413" s="286"/>
      <c r="CL2413" s="286"/>
    </row>
    <row r="2414" spans="2:90" x14ac:dyDescent="0.4">
      <c r="B2414" s="122" t="str">
        <f>"Current liability - "&amp;(SUBSTITUTE(B2413,":",""))</f>
        <v>Current liability - Fixed constant current liability</v>
      </c>
      <c r="C2414" t="s">
        <v>232</v>
      </c>
      <c r="D2414" t="s">
        <v>528</v>
      </c>
      <c r="E2414" s="8" t="str">
        <f t="shared" si="3150"/>
        <v>2414 FCCL-F</v>
      </c>
      <c r="G2414" t="str">
        <f>E2414</f>
        <v>2414 FCCL-F</v>
      </c>
      <c r="J2414" s="74">
        <v>1000</v>
      </c>
      <c r="K2414" s="53">
        <f t="shared" ref="K2414:P2414" si="3151">SUMIF($4:$4,K$2,2414:2414)</f>
        <v>1000</v>
      </c>
      <c r="L2414" s="53">
        <f t="shared" si="3151"/>
        <v>1000</v>
      </c>
      <c r="M2414" s="53">
        <f t="shared" si="3151"/>
        <v>1000</v>
      </c>
      <c r="N2414" s="53">
        <f t="shared" si="3151"/>
        <v>1000</v>
      </c>
      <c r="O2414" s="53">
        <f t="shared" si="3151"/>
        <v>1000</v>
      </c>
      <c r="P2414" s="53">
        <f t="shared" si="3151"/>
        <v>1000</v>
      </c>
      <c r="R2414" s="24">
        <f>$J2414</f>
        <v>1000</v>
      </c>
      <c r="S2414" s="80">
        <f t="shared" ref="S2414:T2414" si="3152">R2414</f>
        <v>1000</v>
      </c>
      <c r="T2414" s="80">
        <f t="shared" si="3152"/>
        <v>1000</v>
      </c>
      <c r="U2414" s="80">
        <f t="shared" ref="U2414" si="3153">T2414</f>
        <v>1000</v>
      </c>
      <c r="V2414" s="80">
        <f t="shared" ref="V2414" si="3154">U2414</f>
        <v>1000</v>
      </c>
      <c r="W2414" s="80">
        <f t="shared" ref="W2414" si="3155">V2414</f>
        <v>1000</v>
      </c>
      <c r="X2414" s="80">
        <f t="shared" ref="X2414" si="3156">W2414</f>
        <v>1000</v>
      </c>
      <c r="Y2414" s="80">
        <f t="shared" ref="Y2414" si="3157">X2414</f>
        <v>1000</v>
      </c>
      <c r="Z2414" s="80">
        <f t="shared" ref="Z2414" si="3158">Y2414</f>
        <v>1000</v>
      </c>
      <c r="AA2414" s="80">
        <f t="shared" ref="AA2414" si="3159">Z2414</f>
        <v>1000</v>
      </c>
      <c r="AB2414" s="80">
        <f t="shared" ref="AB2414" si="3160">AA2414</f>
        <v>1000</v>
      </c>
      <c r="AC2414" s="80">
        <f t="shared" ref="AC2414" si="3161">AB2414</f>
        <v>1000</v>
      </c>
      <c r="AD2414" s="80">
        <f t="shared" ref="AD2414" si="3162">AC2414</f>
        <v>1000</v>
      </c>
      <c r="AE2414" s="80">
        <f t="shared" ref="AE2414" si="3163">AD2414</f>
        <v>1000</v>
      </c>
      <c r="AF2414" s="80">
        <f t="shared" ref="AF2414" si="3164">AE2414</f>
        <v>1000</v>
      </c>
      <c r="AG2414" s="80">
        <f t="shared" ref="AG2414" si="3165">AF2414</f>
        <v>1000</v>
      </c>
      <c r="AH2414" s="80">
        <f t="shared" ref="AH2414" si="3166">AG2414</f>
        <v>1000</v>
      </c>
      <c r="AI2414" s="80">
        <f t="shared" ref="AI2414" si="3167">AH2414</f>
        <v>1000</v>
      </c>
      <c r="AJ2414" s="80">
        <f t="shared" ref="AJ2414" si="3168">AI2414</f>
        <v>1000</v>
      </c>
      <c r="AK2414" s="80">
        <f t="shared" ref="AK2414" si="3169">AJ2414</f>
        <v>1000</v>
      </c>
      <c r="AL2414" s="80">
        <f t="shared" ref="AL2414" si="3170">AK2414</f>
        <v>1000</v>
      </c>
      <c r="AM2414" s="80">
        <f t="shared" ref="AM2414" si="3171">AL2414</f>
        <v>1000</v>
      </c>
      <c r="AN2414" s="80">
        <f t="shared" ref="AN2414" si="3172">AM2414</f>
        <v>1000</v>
      </c>
      <c r="AO2414" s="80">
        <f t="shared" ref="AO2414" si="3173">AN2414</f>
        <v>1000</v>
      </c>
      <c r="AP2414" s="80">
        <f t="shared" ref="AP2414" si="3174">AO2414</f>
        <v>1000</v>
      </c>
      <c r="AQ2414" s="80">
        <f t="shared" ref="AQ2414" si="3175">AP2414</f>
        <v>1000</v>
      </c>
      <c r="AR2414" s="80">
        <f t="shared" ref="AR2414" si="3176">AQ2414</f>
        <v>1000</v>
      </c>
      <c r="AS2414" s="80">
        <f t="shared" ref="AS2414" si="3177">AR2414</f>
        <v>1000</v>
      </c>
      <c r="AT2414" s="80">
        <f t="shared" ref="AT2414" si="3178">AS2414</f>
        <v>1000</v>
      </c>
      <c r="AU2414" s="80">
        <f t="shared" ref="AU2414" si="3179">AT2414</f>
        <v>1000</v>
      </c>
      <c r="AV2414" s="80">
        <f t="shared" ref="AV2414" si="3180">AU2414</f>
        <v>1000</v>
      </c>
      <c r="AW2414" s="80">
        <f t="shared" ref="AW2414" si="3181">AV2414</f>
        <v>1000</v>
      </c>
      <c r="AX2414" s="80">
        <f t="shared" ref="AX2414" si="3182">AW2414</f>
        <v>1000</v>
      </c>
      <c r="AY2414" s="80">
        <f t="shared" ref="AY2414" si="3183">AX2414</f>
        <v>1000</v>
      </c>
      <c r="AZ2414" s="80">
        <f t="shared" ref="AZ2414" si="3184">AY2414</f>
        <v>1000</v>
      </c>
      <c r="BA2414" s="80">
        <f t="shared" ref="BA2414" si="3185">AZ2414</f>
        <v>1000</v>
      </c>
      <c r="BB2414" s="80">
        <f t="shared" ref="BB2414" si="3186">BA2414</f>
        <v>1000</v>
      </c>
      <c r="BC2414" s="80">
        <f t="shared" ref="BC2414" si="3187">BB2414</f>
        <v>1000</v>
      </c>
      <c r="BD2414" s="80">
        <f t="shared" ref="BD2414" si="3188">BC2414</f>
        <v>1000</v>
      </c>
      <c r="BE2414" s="80">
        <f t="shared" ref="BE2414" si="3189">BD2414</f>
        <v>1000</v>
      </c>
      <c r="BF2414" s="80">
        <f t="shared" ref="BF2414" si="3190">BE2414</f>
        <v>1000</v>
      </c>
      <c r="BG2414" s="80">
        <f t="shared" ref="BG2414" si="3191">BF2414</f>
        <v>1000</v>
      </c>
      <c r="BH2414" s="80">
        <f t="shared" ref="BH2414" si="3192">BG2414</f>
        <v>1000</v>
      </c>
      <c r="BI2414" s="80">
        <f t="shared" ref="BI2414" si="3193">BH2414</f>
        <v>1000</v>
      </c>
      <c r="BJ2414" s="80">
        <f t="shared" ref="BJ2414" si="3194">BI2414</f>
        <v>1000</v>
      </c>
      <c r="BK2414" s="80">
        <f t="shared" ref="BK2414" si="3195">BJ2414</f>
        <v>1000</v>
      </c>
      <c r="BL2414" s="80">
        <f t="shared" ref="BL2414" si="3196">BK2414</f>
        <v>1000</v>
      </c>
      <c r="BM2414" s="80">
        <f t="shared" ref="BM2414" si="3197">BL2414</f>
        <v>1000</v>
      </c>
      <c r="BN2414" s="80">
        <f t="shared" ref="BN2414" si="3198">BM2414</f>
        <v>1000</v>
      </c>
      <c r="BO2414" s="80">
        <f t="shared" ref="BO2414" si="3199">BN2414</f>
        <v>1000</v>
      </c>
      <c r="BP2414" s="80">
        <f t="shared" ref="BP2414" si="3200">BO2414</f>
        <v>1000</v>
      </c>
      <c r="BQ2414" s="80">
        <f t="shared" ref="BQ2414" si="3201">BP2414</f>
        <v>1000</v>
      </c>
      <c r="BR2414" s="80">
        <f t="shared" ref="BR2414" si="3202">BQ2414</f>
        <v>1000</v>
      </c>
      <c r="BS2414" s="80">
        <f t="shared" ref="BS2414" si="3203">BR2414</f>
        <v>1000</v>
      </c>
      <c r="BT2414" s="80">
        <f t="shared" ref="BT2414" si="3204">BS2414</f>
        <v>1000</v>
      </c>
      <c r="BU2414" s="80">
        <f t="shared" ref="BU2414" si="3205">BT2414</f>
        <v>1000</v>
      </c>
      <c r="BV2414" s="80">
        <f t="shared" ref="BV2414" si="3206">BU2414</f>
        <v>1000</v>
      </c>
      <c r="BW2414" s="80">
        <f t="shared" ref="BW2414" si="3207">BV2414</f>
        <v>1000</v>
      </c>
      <c r="BX2414" s="80">
        <f t="shared" ref="BX2414" si="3208">BW2414</f>
        <v>1000</v>
      </c>
      <c r="BY2414" s="80">
        <f t="shared" ref="BY2414" si="3209">BX2414</f>
        <v>1000</v>
      </c>
      <c r="BZ2414" s="80">
        <f t="shared" ref="BZ2414" si="3210">BY2414</f>
        <v>1000</v>
      </c>
      <c r="CA2414" s="80">
        <f t="shared" ref="CA2414" si="3211">BZ2414</f>
        <v>1000</v>
      </c>
      <c r="CB2414" s="80">
        <f t="shared" ref="CB2414" si="3212">CA2414</f>
        <v>1000</v>
      </c>
      <c r="CC2414" s="80">
        <f t="shared" ref="CC2414" si="3213">CB2414</f>
        <v>1000</v>
      </c>
      <c r="CD2414" s="80">
        <f t="shared" ref="CD2414" si="3214">CC2414</f>
        <v>1000</v>
      </c>
      <c r="CE2414" s="80">
        <f t="shared" ref="CE2414" si="3215">CD2414</f>
        <v>1000</v>
      </c>
      <c r="CF2414" s="80">
        <f t="shared" ref="CF2414" si="3216">CE2414</f>
        <v>1000</v>
      </c>
      <c r="CG2414" s="80">
        <f t="shared" ref="CG2414" si="3217">CF2414</f>
        <v>1000</v>
      </c>
      <c r="CH2414" s="80">
        <f t="shared" ref="CH2414" si="3218">CG2414</f>
        <v>1000</v>
      </c>
      <c r="CI2414" s="80">
        <f t="shared" ref="CI2414" si="3219">CH2414</f>
        <v>1000</v>
      </c>
      <c r="CJ2414" s="80">
        <f t="shared" ref="CJ2414" si="3220">CI2414</f>
        <v>1000</v>
      </c>
      <c r="CK2414" s="80">
        <f t="shared" ref="CK2414:CL2414" si="3221">CJ2414</f>
        <v>1000</v>
      </c>
      <c r="CL2414" s="80">
        <f t="shared" si="3221"/>
        <v>1000</v>
      </c>
    </row>
    <row r="2415" spans="2:90" x14ac:dyDescent="0.4">
      <c r="B2415" s="123"/>
      <c r="D2415" t="s">
        <v>528</v>
      </c>
      <c r="E2415" s="8" t="str">
        <f>ROW()&amp;" "&amp;D2415</f>
        <v>2415 FCCL-F</v>
      </c>
      <c r="H2415" s="27"/>
      <c r="I2415" s="77"/>
      <c r="J2415" s="77"/>
      <c r="K2415" s="28"/>
      <c r="L2415" s="28"/>
      <c r="M2415" s="28"/>
      <c r="N2415" s="28"/>
      <c r="O2415" s="28"/>
      <c r="P2415" s="28"/>
      <c r="R2415" s="33"/>
      <c r="S2415" s="77"/>
      <c r="T2415" s="77"/>
      <c r="U2415" s="77"/>
      <c r="V2415" s="77"/>
      <c r="W2415" s="77"/>
      <c r="X2415" s="77"/>
      <c r="Y2415" s="77"/>
      <c r="Z2415" s="77"/>
      <c r="AA2415" s="77"/>
      <c r="AB2415" s="77"/>
      <c r="AC2415" s="77"/>
      <c r="AD2415" s="77"/>
      <c r="AE2415" s="77"/>
      <c r="AF2415" s="77"/>
      <c r="AG2415" s="77"/>
      <c r="AH2415" s="77"/>
      <c r="AI2415" s="77"/>
      <c r="AJ2415" s="77"/>
      <c r="AK2415" s="77"/>
      <c r="AL2415" s="77"/>
      <c r="AM2415" s="77"/>
      <c r="AN2415" s="77"/>
      <c r="AO2415" s="77"/>
      <c r="AP2415" s="77"/>
      <c r="AQ2415" s="77"/>
      <c r="AR2415" s="77"/>
      <c r="AS2415" s="77"/>
      <c r="AT2415" s="77"/>
      <c r="AU2415" s="77"/>
      <c r="AV2415" s="77"/>
      <c r="AW2415" s="77"/>
      <c r="AX2415" s="77"/>
      <c r="AY2415" s="77"/>
      <c r="AZ2415" s="77"/>
      <c r="BA2415" s="77"/>
      <c r="BB2415" s="77"/>
      <c r="BC2415" s="77"/>
      <c r="BD2415" s="77"/>
      <c r="BE2415" s="77"/>
      <c r="BF2415" s="77"/>
      <c r="BG2415" s="77"/>
      <c r="BH2415" s="77"/>
      <c r="BI2415" s="77"/>
      <c r="BJ2415" s="77"/>
      <c r="BK2415" s="77"/>
      <c r="BL2415" s="77"/>
      <c r="BM2415" s="77"/>
      <c r="BN2415" s="77"/>
      <c r="BO2415" s="77"/>
      <c r="BP2415" s="77"/>
      <c r="BQ2415" s="77"/>
      <c r="BR2415" s="77"/>
      <c r="BS2415" s="77"/>
      <c r="BT2415" s="77"/>
      <c r="BU2415" s="77"/>
      <c r="BV2415" s="77"/>
      <c r="BW2415" s="77"/>
      <c r="BX2415" s="77"/>
      <c r="BY2415" s="77"/>
      <c r="BZ2415" s="77"/>
      <c r="CA2415" s="77"/>
      <c r="CB2415" s="77"/>
      <c r="CC2415" s="77"/>
      <c r="CD2415" s="77"/>
      <c r="CE2415" s="77"/>
      <c r="CF2415" s="77"/>
      <c r="CG2415" s="77"/>
      <c r="CH2415" s="77"/>
      <c r="CI2415" s="77"/>
      <c r="CJ2415" s="77"/>
      <c r="CK2415" s="77"/>
      <c r="CL2415" s="77"/>
    </row>
    <row r="2416" spans="2:90" x14ac:dyDescent="0.4">
      <c r="B2416" s="122" t="str">
        <f>"Change in "&amp;B2414</f>
        <v>Change in Current liability - Fixed constant current liability</v>
      </c>
      <c r="C2416" t="s">
        <v>234</v>
      </c>
      <c r="D2416" t="s">
        <v>528</v>
      </c>
      <c r="E2416" s="8" t="str">
        <f>ROW()&amp;" "&amp;D2416</f>
        <v>2416 FCCL-F</v>
      </c>
      <c r="I2416" s="74"/>
      <c r="J2416" s="74"/>
      <c r="K2416" s="53">
        <f t="shared" ref="K2416:P2416" si="3222">SUMIF($3:$3,K$2,2416:2416)</f>
        <v>0</v>
      </c>
      <c r="L2416" s="53">
        <f t="shared" si="3222"/>
        <v>0</v>
      </c>
      <c r="M2416" s="53">
        <f t="shared" si="3222"/>
        <v>0</v>
      </c>
      <c r="N2416" s="53">
        <f t="shared" si="3222"/>
        <v>0</v>
      </c>
      <c r="O2416" s="53">
        <f t="shared" si="3222"/>
        <v>0</v>
      </c>
      <c r="P2416" s="53">
        <f t="shared" si="3222"/>
        <v>0</v>
      </c>
      <c r="R2416" s="24"/>
      <c r="S2416" s="80">
        <f t="shared" ref="S2416:CE2416" si="3223">S2414-R2414</f>
        <v>0</v>
      </c>
      <c r="T2416" s="80">
        <f t="shared" si="3223"/>
        <v>0</v>
      </c>
      <c r="U2416" s="80">
        <f t="shared" si="3223"/>
        <v>0</v>
      </c>
      <c r="V2416" s="80">
        <f t="shared" si="3223"/>
        <v>0</v>
      </c>
      <c r="W2416" s="80">
        <f t="shared" si="3223"/>
        <v>0</v>
      </c>
      <c r="X2416" s="80">
        <f t="shared" si="3223"/>
        <v>0</v>
      </c>
      <c r="Y2416" s="80">
        <f t="shared" si="3223"/>
        <v>0</v>
      </c>
      <c r="Z2416" s="80">
        <f t="shared" si="3223"/>
        <v>0</v>
      </c>
      <c r="AA2416" s="80">
        <f t="shared" si="3223"/>
        <v>0</v>
      </c>
      <c r="AB2416" s="80">
        <f t="shared" si="3223"/>
        <v>0</v>
      </c>
      <c r="AC2416" s="80">
        <f t="shared" si="3223"/>
        <v>0</v>
      </c>
      <c r="AD2416" s="80">
        <f t="shared" si="3223"/>
        <v>0</v>
      </c>
      <c r="AE2416" s="80">
        <f t="shared" si="3223"/>
        <v>0</v>
      </c>
      <c r="AF2416" s="80">
        <f t="shared" si="3223"/>
        <v>0</v>
      </c>
      <c r="AG2416" s="80">
        <f t="shared" si="3223"/>
        <v>0</v>
      </c>
      <c r="AH2416" s="80">
        <f t="shared" si="3223"/>
        <v>0</v>
      </c>
      <c r="AI2416" s="80">
        <f t="shared" si="3223"/>
        <v>0</v>
      </c>
      <c r="AJ2416" s="80">
        <f t="shared" si="3223"/>
        <v>0</v>
      </c>
      <c r="AK2416" s="80">
        <f t="shared" si="3223"/>
        <v>0</v>
      </c>
      <c r="AL2416" s="80">
        <f t="shared" si="3223"/>
        <v>0</v>
      </c>
      <c r="AM2416" s="80">
        <f t="shared" si="3223"/>
        <v>0</v>
      </c>
      <c r="AN2416" s="80">
        <f t="shared" si="3223"/>
        <v>0</v>
      </c>
      <c r="AO2416" s="80">
        <f t="shared" si="3223"/>
        <v>0</v>
      </c>
      <c r="AP2416" s="80">
        <f t="shared" si="3223"/>
        <v>0</v>
      </c>
      <c r="AQ2416" s="80">
        <f t="shared" si="3223"/>
        <v>0</v>
      </c>
      <c r="AR2416" s="80">
        <f t="shared" si="3223"/>
        <v>0</v>
      </c>
      <c r="AS2416" s="80">
        <f t="shared" si="3223"/>
        <v>0</v>
      </c>
      <c r="AT2416" s="80">
        <f t="shared" si="3223"/>
        <v>0</v>
      </c>
      <c r="AU2416" s="80">
        <f t="shared" si="3223"/>
        <v>0</v>
      </c>
      <c r="AV2416" s="80">
        <f t="shared" si="3223"/>
        <v>0</v>
      </c>
      <c r="AW2416" s="80">
        <f t="shared" si="3223"/>
        <v>0</v>
      </c>
      <c r="AX2416" s="80">
        <f t="shared" si="3223"/>
        <v>0</v>
      </c>
      <c r="AY2416" s="80">
        <f t="shared" si="3223"/>
        <v>0</v>
      </c>
      <c r="AZ2416" s="80">
        <f t="shared" si="3223"/>
        <v>0</v>
      </c>
      <c r="BA2416" s="80">
        <f t="shared" si="3223"/>
        <v>0</v>
      </c>
      <c r="BB2416" s="80">
        <f t="shared" si="3223"/>
        <v>0</v>
      </c>
      <c r="BC2416" s="80">
        <f t="shared" si="3223"/>
        <v>0</v>
      </c>
      <c r="BD2416" s="80">
        <f t="shared" si="3223"/>
        <v>0</v>
      </c>
      <c r="BE2416" s="80">
        <f t="shared" si="3223"/>
        <v>0</v>
      </c>
      <c r="BF2416" s="80">
        <f t="shared" si="3223"/>
        <v>0</v>
      </c>
      <c r="BG2416" s="80">
        <f t="shared" si="3223"/>
        <v>0</v>
      </c>
      <c r="BH2416" s="80">
        <f t="shared" si="3223"/>
        <v>0</v>
      </c>
      <c r="BI2416" s="80">
        <f t="shared" si="3223"/>
        <v>0</v>
      </c>
      <c r="BJ2416" s="80">
        <f t="shared" si="3223"/>
        <v>0</v>
      </c>
      <c r="BK2416" s="80">
        <f t="shared" si="3223"/>
        <v>0</v>
      </c>
      <c r="BL2416" s="80">
        <f t="shared" si="3223"/>
        <v>0</v>
      </c>
      <c r="BM2416" s="80">
        <f t="shared" si="3223"/>
        <v>0</v>
      </c>
      <c r="BN2416" s="80">
        <f t="shared" si="3223"/>
        <v>0</v>
      </c>
      <c r="BO2416" s="80">
        <f t="shared" si="3223"/>
        <v>0</v>
      </c>
      <c r="BP2416" s="80">
        <f t="shared" si="3223"/>
        <v>0</v>
      </c>
      <c r="BQ2416" s="80">
        <f t="shared" si="3223"/>
        <v>0</v>
      </c>
      <c r="BR2416" s="80">
        <f t="shared" si="3223"/>
        <v>0</v>
      </c>
      <c r="BS2416" s="80">
        <f t="shared" si="3223"/>
        <v>0</v>
      </c>
      <c r="BT2416" s="80">
        <f t="shared" si="3223"/>
        <v>0</v>
      </c>
      <c r="BU2416" s="80">
        <f t="shared" si="3223"/>
        <v>0</v>
      </c>
      <c r="BV2416" s="80">
        <f t="shared" si="3223"/>
        <v>0</v>
      </c>
      <c r="BW2416" s="80">
        <f t="shared" si="3223"/>
        <v>0</v>
      </c>
      <c r="BX2416" s="80">
        <f t="shared" si="3223"/>
        <v>0</v>
      </c>
      <c r="BY2416" s="80">
        <f t="shared" si="3223"/>
        <v>0</v>
      </c>
      <c r="BZ2416" s="80">
        <f t="shared" si="3223"/>
        <v>0</v>
      </c>
      <c r="CA2416" s="80">
        <f t="shared" si="3223"/>
        <v>0</v>
      </c>
      <c r="CB2416" s="80">
        <f t="shared" si="3223"/>
        <v>0</v>
      </c>
      <c r="CC2416" s="80">
        <f t="shared" si="3223"/>
        <v>0</v>
      </c>
      <c r="CD2416" s="80">
        <f t="shared" si="3223"/>
        <v>0</v>
      </c>
      <c r="CE2416" s="80">
        <f t="shared" si="3223"/>
        <v>0</v>
      </c>
      <c r="CF2416" s="80">
        <f t="shared" ref="CF2416:CL2416" si="3224">CF2414-CE2414</f>
        <v>0</v>
      </c>
      <c r="CG2416" s="80">
        <f t="shared" si="3224"/>
        <v>0</v>
      </c>
      <c r="CH2416" s="80">
        <f t="shared" si="3224"/>
        <v>0</v>
      </c>
      <c r="CI2416" s="80">
        <f t="shared" si="3224"/>
        <v>0</v>
      </c>
      <c r="CJ2416" s="80">
        <f t="shared" si="3224"/>
        <v>0</v>
      </c>
      <c r="CK2416" s="80">
        <f t="shared" si="3224"/>
        <v>0</v>
      </c>
      <c r="CL2416" s="80">
        <f t="shared" si="3224"/>
        <v>0</v>
      </c>
    </row>
    <row r="2417" spans="2:90" x14ac:dyDescent="0.4">
      <c r="B2417" s="122"/>
      <c r="D2417" t="s">
        <v>528</v>
      </c>
      <c r="E2417" s="8" t="str">
        <f>ROW()&amp;" "&amp;D2417</f>
        <v>2417 FCCL-F</v>
      </c>
      <c r="I2417" s="74"/>
      <c r="J2417" s="74"/>
      <c r="K2417" s="53"/>
      <c r="L2417" s="53"/>
      <c r="M2417" s="53"/>
      <c r="N2417" s="53"/>
      <c r="O2417" s="53"/>
      <c r="P2417" s="53"/>
      <c r="R2417" s="24"/>
      <c r="S2417" s="80"/>
      <c r="T2417" s="80"/>
      <c r="U2417" s="80"/>
      <c r="V2417" s="80"/>
      <c r="W2417" s="80"/>
      <c r="X2417" s="80"/>
      <c r="Y2417" s="80"/>
      <c r="Z2417" s="80"/>
      <c r="AA2417" s="80"/>
      <c r="AB2417" s="80"/>
      <c r="AC2417" s="80"/>
      <c r="AD2417" s="80"/>
      <c r="AE2417" s="80"/>
      <c r="AF2417" s="80"/>
      <c r="AG2417" s="80"/>
      <c r="AH2417" s="80"/>
      <c r="AI2417" s="80"/>
      <c r="AJ2417" s="80"/>
      <c r="AK2417" s="80"/>
      <c r="AL2417" s="80"/>
      <c r="AM2417" s="80"/>
      <c r="AN2417" s="80"/>
      <c r="AO2417" s="80"/>
      <c r="AP2417" s="80"/>
      <c r="AQ2417" s="80"/>
      <c r="AR2417" s="80"/>
      <c r="AS2417" s="80"/>
      <c r="AT2417" s="80"/>
      <c r="AU2417" s="80"/>
      <c r="AV2417" s="80"/>
      <c r="AW2417" s="80"/>
      <c r="AX2417" s="80"/>
      <c r="AY2417" s="80"/>
      <c r="AZ2417" s="80"/>
      <c r="BA2417" s="80"/>
      <c r="BB2417" s="80"/>
      <c r="BC2417" s="80"/>
      <c r="BD2417" s="80"/>
      <c r="BE2417" s="80"/>
      <c r="BF2417" s="80"/>
      <c r="BG2417" s="80"/>
      <c r="BH2417" s="80"/>
      <c r="BI2417" s="80"/>
      <c r="BJ2417" s="80"/>
      <c r="BK2417" s="80"/>
      <c r="BL2417" s="80"/>
      <c r="BM2417" s="80"/>
      <c r="BN2417" s="80"/>
      <c r="BO2417" s="80"/>
      <c r="BP2417" s="80"/>
      <c r="BQ2417" s="80"/>
      <c r="BR2417" s="80"/>
      <c r="BS2417" s="80"/>
      <c r="BT2417" s="80"/>
      <c r="BU2417" s="80"/>
      <c r="BV2417" s="80"/>
      <c r="BW2417" s="80"/>
      <c r="BX2417" s="80"/>
      <c r="BY2417" s="80"/>
      <c r="BZ2417" s="80"/>
      <c r="CA2417" s="80"/>
      <c r="CB2417" s="80"/>
      <c r="CC2417" s="80"/>
      <c r="CD2417" s="80"/>
      <c r="CE2417" s="80"/>
      <c r="CF2417" s="80"/>
      <c r="CG2417" s="80"/>
      <c r="CH2417" s="80"/>
      <c r="CI2417" s="80"/>
      <c r="CJ2417" s="80"/>
      <c r="CK2417" s="80"/>
      <c r="CL2417" s="80"/>
    </row>
    <row r="2418" spans="2:90" x14ac:dyDescent="0.4">
      <c r="B2418" s="132" t="str">
        <f>B2405</f>
        <v>(Primary label)</v>
      </c>
      <c r="D2418" t="s">
        <v>528</v>
      </c>
      <c r="E2418" s="8" t="str">
        <f t="shared" ref="E2418" si="3225">ROW()&amp;" "&amp;D2418</f>
        <v>2418 FCCL-F</v>
      </c>
      <c r="G2418" t="s">
        <v>332</v>
      </c>
      <c r="H2418" s="27"/>
      <c r="I2418" s="78"/>
      <c r="J2418" s="78"/>
      <c r="K2418" s="33"/>
      <c r="L2418" s="33"/>
      <c r="M2418" s="33"/>
      <c r="N2418" s="33"/>
      <c r="O2418" s="33"/>
      <c r="P2418" s="33"/>
      <c r="R2418" s="33"/>
      <c r="S2418" s="77"/>
      <c r="T2418" s="77"/>
      <c r="U2418" s="77"/>
      <c r="V2418" s="77"/>
      <c r="W2418" s="77"/>
      <c r="X2418" s="77"/>
      <c r="Y2418" s="77"/>
      <c r="Z2418" s="77"/>
      <c r="AA2418" s="77"/>
      <c r="AB2418" s="77"/>
      <c r="AC2418" s="77"/>
      <c r="AD2418" s="77"/>
      <c r="AE2418" s="77"/>
      <c r="AF2418" s="77"/>
      <c r="AG2418" s="77"/>
      <c r="AH2418" s="77"/>
      <c r="AI2418" s="77"/>
      <c r="AJ2418" s="77"/>
      <c r="AK2418" s="77"/>
      <c r="AL2418" s="77"/>
      <c r="AM2418" s="77"/>
      <c r="AN2418" s="77"/>
      <c r="AO2418" s="77"/>
      <c r="AP2418" s="77"/>
      <c r="AQ2418" s="77"/>
      <c r="AR2418" s="77"/>
      <c r="AS2418" s="77"/>
      <c r="AT2418" s="77"/>
      <c r="AU2418" s="77"/>
      <c r="AV2418" s="77"/>
      <c r="AW2418" s="77"/>
      <c r="AX2418" s="77"/>
      <c r="AY2418" s="77"/>
      <c r="AZ2418" s="77"/>
      <c r="BA2418" s="77"/>
      <c r="BB2418" s="77"/>
      <c r="BC2418" s="77"/>
      <c r="BD2418" s="77"/>
      <c r="BE2418" s="77"/>
      <c r="BF2418" s="77"/>
      <c r="BG2418" s="77"/>
      <c r="BH2418" s="77"/>
      <c r="BI2418" s="77"/>
      <c r="BJ2418" s="77"/>
      <c r="BK2418" s="77"/>
      <c r="BL2418" s="77"/>
      <c r="BM2418" s="77"/>
      <c r="BN2418" s="77"/>
      <c r="BO2418" s="77"/>
      <c r="BP2418" s="77"/>
      <c r="BQ2418" s="77"/>
      <c r="BR2418" s="77"/>
      <c r="BS2418" s="77"/>
      <c r="BT2418" s="77"/>
      <c r="BU2418" s="77"/>
      <c r="BV2418" s="77"/>
      <c r="BW2418" s="77"/>
      <c r="BX2418" s="77"/>
      <c r="BY2418" s="77"/>
      <c r="BZ2418" s="77"/>
      <c r="CA2418" s="77"/>
      <c r="CB2418" s="77"/>
      <c r="CC2418" s="77"/>
      <c r="CD2418" s="77"/>
      <c r="CE2418" s="77"/>
      <c r="CF2418" s="77"/>
      <c r="CG2418" s="77"/>
      <c r="CH2418" s="77"/>
      <c r="CI2418" s="77"/>
      <c r="CJ2418" s="77"/>
      <c r="CK2418" s="77"/>
      <c r="CL2418" s="77"/>
    </row>
    <row r="2419" spans="2:90" x14ac:dyDescent="0.4">
      <c r="B2419" s="132" t="str">
        <f>B2406</f>
        <v>primary unit</v>
      </c>
      <c r="D2419" t="s">
        <v>528</v>
      </c>
      <c r="E2419" s="8" t="str">
        <f>ROW()&amp;" "&amp;D2419</f>
        <v>2419 FCCL-F</v>
      </c>
      <c r="G2419" t="s">
        <v>332</v>
      </c>
      <c r="H2419" s="27"/>
      <c r="I2419" s="78"/>
      <c r="J2419" s="78"/>
      <c r="K2419" s="33"/>
      <c r="L2419" s="33"/>
      <c r="M2419" s="33"/>
      <c r="N2419" s="33"/>
      <c r="O2419" s="33"/>
      <c r="P2419" s="33"/>
      <c r="R2419" s="33"/>
      <c r="S2419" s="77"/>
      <c r="T2419" s="77"/>
      <c r="U2419" s="77"/>
      <c r="V2419" s="77"/>
      <c r="W2419" s="77"/>
      <c r="X2419" s="77"/>
      <c r="Y2419" s="77"/>
      <c r="Z2419" s="77"/>
      <c r="AA2419" s="77"/>
      <c r="AB2419" s="77"/>
      <c r="AC2419" s="77"/>
      <c r="AD2419" s="77"/>
      <c r="AE2419" s="77"/>
      <c r="AF2419" s="77"/>
      <c r="AG2419" s="77"/>
      <c r="AH2419" s="77"/>
      <c r="AI2419" s="77"/>
      <c r="AJ2419" s="77"/>
      <c r="AK2419" s="77"/>
      <c r="AL2419" s="77"/>
      <c r="AM2419" s="77"/>
      <c r="AN2419" s="77"/>
      <c r="AO2419" s="77"/>
      <c r="AP2419" s="77"/>
      <c r="AQ2419" s="77"/>
      <c r="AR2419" s="77"/>
      <c r="AS2419" s="77"/>
      <c r="AT2419" s="77"/>
      <c r="AU2419" s="77"/>
      <c r="AV2419" s="77"/>
      <c r="AW2419" s="77"/>
      <c r="AX2419" s="77"/>
      <c r="AY2419" s="77"/>
      <c r="AZ2419" s="77"/>
      <c r="BA2419" s="77"/>
      <c r="BB2419" s="77"/>
      <c r="BC2419" s="77"/>
      <c r="BD2419" s="77"/>
      <c r="BE2419" s="77"/>
      <c r="BF2419" s="77"/>
      <c r="BG2419" s="77"/>
      <c r="BH2419" s="77"/>
      <c r="BI2419" s="77"/>
      <c r="BJ2419" s="77"/>
      <c r="BK2419" s="77"/>
      <c r="BL2419" s="77"/>
      <c r="BM2419" s="77"/>
      <c r="BN2419" s="77"/>
      <c r="BO2419" s="77"/>
      <c r="BP2419" s="77"/>
      <c r="BQ2419" s="77"/>
      <c r="BR2419" s="77"/>
      <c r="BS2419" s="77"/>
      <c r="BT2419" s="77"/>
      <c r="BU2419" s="77"/>
      <c r="BV2419" s="77"/>
      <c r="BW2419" s="77"/>
      <c r="BX2419" s="77"/>
      <c r="BY2419" s="77"/>
      <c r="BZ2419" s="77"/>
      <c r="CA2419" s="77"/>
      <c r="CB2419" s="77"/>
      <c r="CC2419" s="77"/>
      <c r="CD2419" s="77"/>
      <c r="CE2419" s="77"/>
      <c r="CF2419" s="77"/>
      <c r="CG2419" s="77"/>
      <c r="CH2419" s="77"/>
      <c r="CI2419" s="77"/>
      <c r="CJ2419" s="77"/>
      <c r="CK2419" s="77"/>
      <c r="CL2419" s="77"/>
    </row>
    <row r="2420" spans="2:90" x14ac:dyDescent="0.4">
      <c r="B2420" s="132" t="str">
        <f>B2407</f>
        <v>Primary revenue driver</v>
      </c>
      <c r="D2420" t="s">
        <v>528</v>
      </c>
      <c r="E2420" s="8" t="str">
        <f t="shared" ref="E2420:E2425" si="3226">ROW()&amp;" "&amp;D2420</f>
        <v>2420 FCCL-F</v>
      </c>
      <c r="G2420" t="s">
        <v>332</v>
      </c>
      <c r="K2420" s="53"/>
      <c r="L2420" s="53"/>
      <c r="M2420" s="53"/>
      <c r="N2420" s="53"/>
      <c r="O2420" s="53"/>
      <c r="P2420" s="53"/>
      <c r="R2420" s="24"/>
      <c r="S2420" s="175" t="str">
        <f t="shared" ref="S2420" si="3227">S2407</f>
        <v>S$12</v>
      </c>
      <c r="T2420" s="175" t="str">
        <f t="shared" ref="T2420:AX2420" si="3228">T2407</f>
        <v>T$12</v>
      </c>
      <c r="U2420" s="175" t="str">
        <f t="shared" si="3228"/>
        <v>U$12</v>
      </c>
      <c r="V2420" s="175" t="str">
        <f t="shared" si="3228"/>
        <v>V$12</v>
      </c>
      <c r="W2420" s="175" t="str">
        <f t="shared" si="3228"/>
        <v>W$12</v>
      </c>
      <c r="X2420" s="175" t="str">
        <f t="shared" si="3228"/>
        <v>X$12</v>
      </c>
      <c r="Y2420" s="175" t="str">
        <f t="shared" si="3228"/>
        <v>Y$12</v>
      </c>
      <c r="Z2420" s="175" t="str">
        <f t="shared" si="3228"/>
        <v>Z$12</v>
      </c>
      <c r="AA2420" s="175" t="str">
        <f t="shared" si="3228"/>
        <v>AA$12</v>
      </c>
      <c r="AB2420" s="175" t="str">
        <f t="shared" si="3228"/>
        <v>AB$12</v>
      </c>
      <c r="AC2420" s="175" t="str">
        <f t="shared" si="3228"/>
        <v>AC$12</v>
      </c>
      <c r="AD2420" s="175" t="str">
        <f t="shared" si="3228"/>
        <v>AD$12</v>
      </c>
      <c r="AE2420" s="175" t="str">
        <f t="shared" si="3228"/>
        <v>AE$12</v>
      </c>
      <c r="AF2420" s="175" t="str">
        <f t="shared" si="3228"/>
        <v>AF$12</v>
      </c>
      <c r="AG2420" s="175" t="str">
        <f t="shared" si="3228"/>
        <v>AG$12</v>
      </c>
      <c r="AH2420" s="175" t="str">
        <f t="shared" si="3228"/>
        <v>AH$12</v>
      </c>
      <c r="AI2420" s="175" t="str">
        <f t="shared" si="3228"/>
        <v>AI$12</v>
      </c>
      <c r="AJ2420" s="175" t="str">
        <f t="shared" si="3228"/>
        <v>AJ$12</v>
      </c>
      <c r="AK2420" s="175" t="str">
        <f t="shared" si="3228"/>
        <v>AK$12</v>
      </c>
      <c r="AL2420" s="175" t="str">
        <f t="shared" si="3228"/>
        <v>AL$12</v>
      </c>
      <c r="AM2420" s="175" t="str">
        <f t="shared" si="3228"/>
        <v>AM$12</v>
      </c>
      <c r="AN2420" s="175" t="str">
        <f t="shared" si="3228"/>
        <v>AN$12</v>
      </c>
      <c r="AO2420" s="175" t="str">
        <f t="shared" si="3228"/>
        <v>AO$12</v>
      </c>
      <c r="AP2420" s="175" t="str">
        <f t="shared" si="3228"/>
        <v>AP$12</v>
      </c>
      <c r="AQ2420" s="175" t="str">
        <f t="shared" si="3228"/>
        <v>AQ$12</v>
      </c>
      <c r="AR2420" s="175" t="str">
        <f t="shared" si="3228"/>
        <v>AR$12</v>
      </c>
      <c r="AS2420" s="175" t="str">
        <f t="shared" si="3228"/>
        <v>AS$12</v>
      </c>
      <c r="AT2420" s="175" t="str">
        <f t="shared" si="3228"/>
        <v>AT$12</v>
      </c>
      <c r="AU2420" s="175" t="str">
        <f t="shared" si="3228"/>
        <v>AU$12</v>
      </c>
      <c r="AV2420" s="175" t="str">
        <f t="shared" si="3228"/>
        <v>AV$12</v>
      </c>
      <c r="AW2420" s="175" t="str">
        <f t="shared" si="3228"/>
        <v>AW$12</v>
      </c>
      <c r="AX2420" s="175" t="str">
        <f t="shared" si="3228"/>
        <v>AX$12</v>
      </c>
      <c r="AY2420" s="175" t="str">
        <f t="shared" ref="AY2420:CD2420" si="3229">AY2407</f>
        <v>AY$12</v>
      </c>
      <c r="AZ2420" s="175" t="str">
        <f t="shared" si="3229"/>
        <v>AZ$12</v>
      </c>
      <c r="BA2420" s="175" t="str">
        <f t="shared" si="3229"/>
        <v>BA$12</v>
      </c>
      <c r="BB2420" s="175" t="str">
        <f t="shared" si="3229"/>
        <v>BB$12</v>
      </c>
      <c r="BC2420" s="175" t="str">
        <f t="shared" si="3229"/>
        <v>BC$12</v>
      </c>
      <c r="BD2420" s="175" t="str">
        <f t="shared" si="3229"/>
        <v>BD$12</v>
      </c>
      <c r="BE2420" s="175" t="str">
        <f t="shared" si="3229"/>
        <v>BE$12</v>
      </c>
      <c r="BF2420" s="175" t="str">
        <f t="shared" si="3229"/>
        <v>BF$12</v>
      </c>
      <c r="BG2420" s="175" t="str">
        <f t="shared" si="3229"/>
        <v>BG$12</v>
      </c>
      <c r="BH2420" s="175" t="str">
        <f t="shared" si="3229"/>
        <v>BH$12</v>
      </c>
      <c r="BI2420" s="175" t="str">
        <f t="shared" si="3229"/>
        <v>BI$12</v>
      </c>
      <c r="BJ2420" s="175" t="str">
        <f t="shared" si="3229"/>
        <v>BJ$12</v>
      </c>
      <c r="BK2420" s="175" t="str">
        <f t="shared" si="3229"/>
        <v>BK$12</v>
      </c>
      <c r="BL2420" s="175" t="str">
        <f t="shared" si="3229"/>
        <v>BL$12</v>
      </c>
      <c r="BM2420" s="175" t="str">
        <f t="shared" si="3229"/>
        <v>BM$12</v>
      </c>
      <c r="BN2420" s="175" t="str">
        <f t="shared" si="3229"/>
        <v>BN$12</v>
      </c>
      <c r="BO2420" s="175" t="str">
        <f t="shared" si="3229"/>
        <v>BO$12</v>
      </c>
      <c r="BP2420" s="175" t="str">
        <f t="shared" si="3229"/>
        <v>BP$12</v>
      </c>
      <c r="BQ2420" s="175" t="str">
        <f t="shared" si="3229"/>
        <v>BQ$12</v>
      </c>
      <c r="BR2420" s="175" t="str">
        <f t="shared" si="3229"/>
        <v>BR$12</v>
      </c>
      <c r="BS2420" s="175" t="str">
        <f t="shared" si="3229"/>
        <v>BS$12</v>
      </c>
      <c r="BT2420" s="175" t="str">
        <f t="shared" si="3229"/>
        <v>BT$12</v>
      </c>
      <c r="BU2420" s="175" t="str">
        <f t="shared" si="3229"/>
        <v>BU$12</v>
      </c>
      <c r="BV2420" s="175" t="str">
        <f t="shared" si="3229"/>
        <v>BV$12</v>
      </c>
      <c r="BW2420" s="175" t="str">
        <f t="shared" si="3229"/>
        <v>BW$12</v>
      </c>
      <c r="BX2420" s="175" t="str">
        <f t="shared" si="3229"/>
        <v>BX$12</v>
      </c>
      <c r="BY2420" s="175" t="str">
        <f t="shared" si="3229"/>
        <v>BY$12</v>
      </c>
      <c r="BZ2420" s="175" t="str">
        <f t="shared" si="3229"/>
        <v>BZ$12</v>
      </c>
      <c r="CA2420" s="175" t="str">
        <f t="shared" si="3229"/>
        <v>CA$12</v>
      </c>
      <c r="CB2420" s="175" t="str">
        <f t="shared" si="3229"/>
        <v>CB$12</v>
      </c>
      <c r="CC2420" s="175" t="str">
        <f t="shared" si="3229"/>
        <v>CC$12</v>
      </c>
      <c r="CD2420" s="175" t="str">
        <f t="shared" si="3229"/>
        <v>CD$12</v>
      </c>
      <c r="CE2420" s="175" t="str">
        <f t="shared" ref="CE2420:CK2420" si="3230">CE2407</f>
        <v>CE$12</v>
      </c>
      <c r="CF2420" s="175" t="str">
        <f t="shared" si="3230"/>
        <v>CF$12</v>
      </c>
      <c r="CG2420" s="175" t="str">
        <f t="shared" si="3230"/>
        <v>CG$12</v>
      </c>
      <c r="CH2420" s="175" t="str">
        <f t="shared" si="3230"/>
        <v>CH$12</v>
      </c>
      <c r="CI2420" s="175" t="str">
        <f t="shared" si="3230"/>
        <v>CI$12</v>
      </c>
      <c r="CJ2420" s="175" t="str">
        <f t="shared" si="3230"/>
        <v>CJ$12</v>
      </c>
      <c r="CK2420" s="175" t="str">
        <f t="shared" si="3230"/>
        <v>CK$12</v>
      </c>
      <c r="CL2420" s="175" t="str">
        <f t="shared" ref="CL2420" si="3231">CL2407</f>
        <v>CL$12</v>
      </c>
    </row>
    <row r="2421" spans="2:90" x14ac:dyDescent="0.4">
      <c r="B2421" s="132" t="str">
        <f>B2408</f>
        <v>Primary volume driver</v>
      </c>
      <c r="D2421" t="s">
        <v>528</v>
      </c>
      <c r="E2421" s="8" t="str">
        <f t="shared" si="3226"/>
        <v>2421 FCCL-F</v>
      </c>
      <c r="G2421" t="s">
        <v>332</v>
      </c>
      <c r="H2421" s="12"/>
      <c r="I2421" s="60"/>
      <c r="J2421" s="60"/>
      <c r="K2421" s="15"/>
      <c r="L2421" s="15"/>
      <c r="M2421" s="15"/>
      <c r="N2421" s="15"/>
      <c r="O2421" s="15"/>
      <c r="P2421" s="15"/>
      <c r="R2421" s="15"/>
      <c r="S2421" s="175" t="str">
        <f t="shared" ref="S2421" si="3232">S2408</f>
        <v>S$13</v>
      </c>
      <c r="T2421" s="175" t="str">
        <f t="shared" ref="T2421:AX2421" si="3233">T2408</f>
        <v>T$13</v>
      </c>
      <c r="U2421" s="175" t="str">
        <f t="shared" si="3233"/>
        <v>U$13</v>
      </c>
      <c r="V2421" s="175" t="str">
        <f t="shared" si="3233"/>
        <v>V$13</v>
      </c>
      <c r="W2421" s="175" t="str">
        <f t="shared" si="3233"/>
        <v>W$13</v>
      </c>
      <c r="X2421" s="175" t="str">
        <f t="shared" si="3233"/>
        <v>X$13</v>
      </c>
      <c r="Y2421" s="175" t="str">
        <f t="shared" si="3233"/>
        <v>Y$13</v>
      </c>
      <c r="Z2421" s="175" t="str">
        <f t="shared" si="3233"/>
        <v>Z$13</v>
      </c>
      <c r="AA2421" s="175" t="str">
        <f t="shared" si="3233"/>
        <v>AA$13</v>
      </c>
      <c r="AB2421" s="175" t="str">
        <f t="shared" si="3233"/>
        <v>AB$13</v>
      </c>
      <c r="AC2421" s="175" t="str">
        <f t="shared" si="3233"/>
        <v>AC$13</v>
      </c>
      <c r="AD2421" s="175" t="str">
        <f t="shared" si="3233"/>
        <v>AD$13</v>
      </c>
      <c r="AE2421" s="175" t="str">
        <f t="shared" si="3233"/>
        <v>AE$13</v>
      </c>
      <c r="AF2421" s="175" t="str">
        <f t="shared" si="3233"/>
        <v>AF$13</v>
      </c>
      <c r="AG2421" s="175" t="str">
        <f t="shared" si="3233"/>
        <v>AG$13</v>
      </c>
      <c r="AH2421" s="175" t="str">
        <f t="shared" si="3233"/>
        <v>AH$13</v>
      </c>
      <c r="AI2421" s="175" t="str">
        <f t="shared" si="3233"/>
        <v>AI$13</v>
      </c>
      <c r="AJ2421" s="175" t="str">
        <f t="shared" si="3233"/>
        <v>AJ$13</v>
      </c>
      <c r="AK2421" s="175" t="str">
        <f t="shared" si="3233"/>
        <v>AK$13</v>
      </c>
      <c r="AL2421" s="175" t="str">
        <f t="shared" si="3233"/>
        <v>AL$13</v>
      </c>
      <c r="AM2421" s="175" t="str">
        <f t="shared" si="3233"/>
        <v>AM$13</v>
      </c>
      <c r="AN2421" s="175" t="str">
        <f t="shared" si="3233"/>
        <v>AN$13</v>
      </c>
      <c r="AO2421" s="175" t="str">
        <f t="shared" si="3233"/>
        <v>AO$13</v>
      </c>
      <c r="AP2421" s="175" t="str">
        <f t="shared" si="3233"/>
        <v>AP$13</v>
      </c>
      <c r="AQ2421" s="175" t="str">
        <f t="shared" si="3233"/>
        <v>AQ$13</v>
      </c>
      <c r="AR2421" s="175" t="str">
        <f t="shared" si="3233"/>
        <v>AR$13</v>
      </c>
      <c r="AS2421" s="175" t="str">
        <f t="shared" si="3233"/>
        <v>AS$13</v>
      </c>
      <c r="AT2421" s="175" t="str">
        <f t="shared" si="3233"/>
        <v>AT$13</v>
      </c>
      <c r="AU2421" s="175" t="str">
        <f t="shared" si="3233"/>
        <v>AU$13</v>
      </c>
      <c r="AV2421" s="175" t="str">
        <f t="shared" si="3233"/>
        <v>AV$13</v>
      </c>
      <c r="AW2421" s="175" t="str">
        <f t="shared" si="3233"/>
        <v>AW$13</v>
      </c>
      <c r="AX2421" s="175" t="str">
        <f t="shared" si="3233"/>
        <v>AX$13</v>
      </c>
      <c r="AY2421" s="175" t="str">
        <f t="shared" ref="AY2421:CD2421" si="3234">AY2408</f>
        <v>AY$13</v>
      </c>
      <c r="AZ2421" s="175" t="str">
        <f t="shared" si="3234"/>
        <v>AZ$13</v>
      </c>
      <c r="BA2421" s="175" t="str">
        <f t="shared" si="3234"/>
        <v>BA$13</v>
      </c>
      <c r="BB2421" s="175" t="str">
        <f t="shared" si="3234"/>
        <v>BB$13</v>
      </c>
      <c r="BC2421" s="175" t="str">
        <f t="shared" si="3234"/>
        <v>BC$13</v>
      </c>
      <c r="BD2421" s="175" t="str">
        <f t="shared" si="3234"/>
        <v>BD$13</v>
      </c>
      <c r="BE2421" s="175" t="str">
        <f t="shared" si="3234"/>
        <v>BE$13</v>
      </c>
      <c r="BF2421" s="175" t="str">
        <f t="shared" si="3234"/>
        <v>BF$13</v>
      </c>
      <c r="BG2421" s="175" t="str">
        <f t="shared" si="3234"/>
        <v>BG$13</v>
      </c>
      <c r="BH2421" s="175" t="str">
        <f t="shared" si="3234"/>
        <v>BH$13</v>
      </c>
      <c r="BI2421" s="175" t="str">
        <f t="shared" si="3234"/>
        <v>BI$13</v>
      </c>
      <c r="BJ2421" s="175" t="str">
        <f t="shared" si="3234"/>
        <v>BJ$13</v>
      </c>
      <c r="BK2421" s="175" t="str">
        <f t="shared" si="3234"/>
        <v>BK$13</v>
      </c>
      <c r="BL2421" s="175" t="str">
        <f t="shared" si="3234"/>
        <v>BL$13</v>
      </c>
      <c r="BM2421" s="175" t="str">
        <f t="shared" si="3234"/>
        <v>BM$13</v>
      </c>
      <c r="BN2421" s="175" t="str">
        <f t="shared" si="3234"/>
        <v>BN$13</v>
      </c>
      <c r="BO2421" s="175" t="str">
        <f t="shared" si="3234"/>
        <v>BO$13</v>
      </c>
      <c r="BP2421" s="175" t="str">
        <f t="shared" si="3234"/>
        <v>BP$13</v>
      </c>
      <c r="BQ2421" s="175" t="str">
        <f t="shared" si="3234"/>
        <v>BQ$13</v>
      </c>
      <c r="BR2421" s="175" t="str">
        <f t="shared" si="3234"/>
        <v>BR$13</v>
      </c>
      <c r="BS2421" s="175" t="str">
        <f t="shared" si="3234"/>
        <v>BS$13</v>
      </c>
      <c r="BT2421" s="175" t="str">
        <f t="shared" si="3234"/>
        <v>BT$13</v>
      </c>
      <c r="BU2421" s="175" t="str">
        <f t="shared" si="3234"/>
        <v>BU$13</v>
      </c>
      <c r="BV2421" s="175" t="str">
        <f t="shared" si="3234"/>
        <v>BV$13</v>
      </c>
      <c r="BW2421" s="175" t="str">
        <f t="shared" si="3234"/>
        <v>BW$13</v>
      </c>
      <c r="BX2421" s="175" t="str">
        <f t="shared" si="3234"/>
        <v>BX$13</v>
      </c>
      <c r="BY2421" s="175" t="str">
        <f t="shared" si="3234"/>
        <v>BY$13</v>
      </c>
      <c r="BZ2421" s="175" t="str">
        <f t="shared" si="3234"/>
        <v>BZ$13</v>
      </c>
      <c r="CA2421" s="175" t="str">
        <f t="shared" si="3234"/>
        <v>CA$13</v>
      </c>
      <c r="CB2421" s="175" t="str">
        <f t="shared" si="3234"/>
        <v>CB$13</v>
      </c>
      <c r="CC2421" s="175" t="str">
        <f t="shared" si="3234"/>
        <v>CC$13</v>
      </c>
      <c r="CD2421" s="175" t="str">
        <f t="shared" si="3234"/>
        <v>CD$13</v>
      </c>
      <c r="CE2421" s="175" t="str">
        <f t="shared" ref="CE2421:CK2421" si="3235">CE2408</f>
        <v>CE$13</v>
      </c>
      <c r="CF2421" s="175" t="str">
        <f t="shared" si="3235"/>
        <v>CF$13</v>
      </c>
      <c r="CG2421" s="175" t="str">
        <f t="shared" si="3235"/>
        <v>CG$13</v>
      </c>
      <c r="CH2421" s="175" t="str">
        <f t="shared" si="3235"/>
        <v>CH$13</v>
      </c>
      <c r="CI2421" s="175" t="str">
        <f t="shared" si="3235"/>
        <v>CI$13</v>
      </c>
      <c r="CJ2421" s="175" t="str">
        <f t="shared" si="3235"/>
        <v>CJ$13</v>
      </c>
      <c r="CK2421" s="175" t="str">
        <f t="shared" si="3235"/>
        <v>CK$13</v>
      </c>
      <c r="CL2421" s="175" t="str">
        <f t="shared" ref="CL2421" si="3236">CL2408</f>
        <v>CL$13</v>
      </c>
    </row>
    <row r="2422" spans="2:90" x14ac:dyDescent="0.4">
      <c r="B2422" s="187" t="str">
        <f>B2413</f>
        <v>Fixed constant current liability:</v>
      </c>
      <c r="D2422" t="s">
        <v>528</v>
      </c>
      <c r="E2422" s="8" t="str">
        <f t="shared" si="3226"/>
        <v>2422 FCCL-F</v>
      </c>
      <c r="G2422" t="s">
        <v>332</v>
      </c>
      <c r="H2422" s="12"/>
      <c r="I2422" s="60"/>
      <c r="J2422" s="60"/>
      <c r="K2422" s="15"/>
      <c r="L2422" s="15"/>
      <c r="M2422" s="15"/>
      <c r="N2422" s="15"/>
      <c r="O2422" s="15"/>
      <c r="P2422" s="15"/>
      <c r="R2422" s="15"/>
      <c r="S2422" s="175">
        <f t="shared" ref="S2422" si="3237">S2409</f>
        <v>0</v>
      </c>
      <c r="T2422" s="175">
        <f t="shared" ref="T2422:AX2422" si="3238">T2409</f>
        <v>0</v>
      </c>
      <c r="U2422" s="175">
        <f t="shared" si="3238"/>
        <v>0</v>
      </c>
      <c r="V2422" s="175">
        <f t="shared" si="3238"/>
        <v>0</v>
      </c>
      <c r="W2422" s="175">
        <f t="shared" si="3238"/>
        <v>0</v>
      </c>
      <c r="X2422" s="175">
        <f t="shared" si="3238"/>
        <v>0</v>
      </c>
      <c r="Y2422" s="175">
        <f t="shared" si="3238"/>
        <v>0</v>
      </c>
      <c r="Z2422" s="175">
        <f t="shared" si="3238"/>
        <v>0</v>
      </c>
      <c r="AA2422" s="175">
        <f t="shared" si="3238"/>
        <v>0</v>
      </c>
      <c r="AB2422" s="175">
        <f t="shared" si="3238"/>
        <v>0</v>
      </c>
      <c r="AC2422" s="175">
        <f t="shared" si="3238"/>
        <v>0</v>
      </c>
      <c r="AD2422" s="175">
        <f t="shared" si="3238"/>
        <v>0</v>
      </c>
      <c r="AE2422" s="175">
        <f t="shared" si="3238"/>
        <v>0</v>
      </c>
      <c r="AF2422" s="175">
        <f t="shared" si="3238"/>
        <v>0</v>
      </c>
      <c r="AG2422" s="175">
        <f t="shared" si="3238"/>
        <v>0</v>
      </c>
      <c r="AH2422" s="175">
        <f t="shared" si="3238"/>
        <v>0</v>
      </c>
      <c r="AI2422" s="175">
        <f t="shared" si="3238"/>
        <v>0</v>
      </c>
      <c r="AJ2422" s="175">
        <f t="shared" si="3238"/>
        <v>0</v>
      </c>
      <c r="AK2422" s="175">
        <f t="shared" si="3238"/>
        <v>0</v>
      </c>
      <c r="AL2422" s="175">
        <f t="shared" si="3238"/>
        <v>0</v>
      </c>
      <c r="AM2422" s="175">
        <f t="shared" si="3238"/>
        <v>0</v>
      </c>
      <c r="AN2422" s="175">
        <f t="shared" si="3238"/>
        <v>0</v>
      </c>
      <c r="AO2422" s="175">
        <f t="shared" si="3238"/>
        <v>0</v>
      </c>
      <c r="AP2422" s="175">
        <f t="shared" si="3238"/>
        <v>0</v>
      </c>
      <c r="AQ2422" s="175">
        <f t="shared" si="3238"/>
        <v>0</v>
      </c>
      <c r="AR2422" s="175">
        <f t="shared" si="3238"/>
        <v>0</v>
      </c>
      <c r="AS2422" s="175">
        <f t="shared" si="3238"/>
        <v>0</v>
      </c>
      <c r="AT2422" s="175">
        <f t="shared" si="3238"/>
        <v>0</v>
      </c>
      <c r="AU2422" s="175">
        <f t="shared" si="3238"/>
        <v>0</v>
      </c>
      <c r="AV2422" s="175">
        <f t="shared" si="3238"/>
        <v>0</v>
      </c>
      <c r="AW2422" s="175">
        <f t="shared" si="3238"/>
        <v>0</v>
      </c>
      <c r="AX2422" s="175">
        <f t="shared" si="3238"/>
        <v>0</v>
      </c>
      <c r="AY2422" s="175">
        <f t="shared" ref="AY2422:CD2422" si="3239">AY2409</f>
        <v>0</v>
      </c>
      <c r="AZ2422" s="175">
        <f t="shared" si="3239"/>
        <v>0</v>
      </c>
      <c r="BA2422" s="175">
        <f t="shared" si="3239"/>
        <v>0</v>
      </c>
      <c r="BB2422" s="175">
        <f t="shared" si="3239"/>
        <v>0</v>
      </c>
      <c r="BC2422" s="175">
        <f t="shared" si="3239"/>
        <v>0</v>
      </c>
      <c r="BD2422" s="175">
        <f t="shared" si="3239"/>
        <v>0</v>
      </c>
      <c r="BE2422" s="175">
        <f t="shared" si="3239"/>
        <v>0</v>
      </c>
      <c r="BF2422" s="175">
        <f t="shared" si="3239"/>
        <v>0</v>
      </c>
      <c r="BG2422" s="175">
        <f t="shared" si="3239"/>
        <v>0</v>
      </c>
      <c r="BH2422" s="175">
        <f t="shared" si="3239"/>
        <v>0</v>
      </c>
      <c r="BI2422" s="175">
        <f t="shared" si="3239"/>
        <v>0</v>
      </c>
      <c r="BJ2422" s="175">
        <f t="shared" si="3239"/>
        <v>0</v>
      </c>
      <c r="BK2422" s="175">
        <f t="shared" si="3239"/>
        <v>0</v>
      </c>
      <c r="BL2422" s="175">
        <f t="shared" si="3239"/>
        <v>0</v>
      </c>
      <c r="BM2422" s="175">
        <f t="shared" si="3239"/>
        <v>0</v>
      </c>
      <c r="BN2422" s="175">
        <f t="shared" si="3239"/>
        <v>0</v>
      </c>
      <c r="BO2422" s="175">
        <f t="shared" si="3239"/>
        <v>0</v>
      </c>
      <c r="BP2422" s="175">
        <f t="shared" si="3239"/>
        <v>0</v>
      </c>
      <c r="BQ2422" s="175">
        <f t="shared" si="3239"/>
        <v>0</v>
      </c>
      <c r="BR2422" s="175">
        <f t="shared" si="3239"/>
        <v>0</v>
      </c>
      <c r="BS2422" s="175">
        <f t="shared" si="3239"/>
        <v>0</v>
      </c>
      <c r="BT2422" s="175">
        <f t="shared" si="3239"/>
        <v>0</v>
      </c>
      <c r="BU2422" s="175">
        <f t="shared" si="3239"/>
        <v>0</v>
      </c>
      <c r="BV2422" s="175">
        <f t="shared" si="3239"/>
        <v>0</v>
      </c>
      <c r="BW2422" s="175">
        <f t="shared" si="3239"/>
        <v>0</v>
      </c>
      <c r="BX2422" s="175">
        <f t="shared" si="3239"/>
        <v>0</v>
      </c>
      <c r="BY2422" s="175">
        <f t="shared" si="3239"/>
        <v>0</v>
      </c>
      <c r="BZ2422" s="175">
        <f t="shared" si="3239"/>
        <v>0</v>
      </c>
      <c r="CA2422" s="175">
        <f t="shared" si="3239"/>
        <v>0</v>
      </c>
      <c r="CB2422" s="175">
        <f t="shared" si="3239"/>
        <v>0</v>
      </c>
      <c r="CC2422" s="175">
        <f t="shared" si="3239"/>
        <v>0</v>
      </c>
      <c r="CD2422" s="175">
        <f t="shared" si="3239"/>
        <v>0</v>
      </c>
      <c r="CE2422" s="175">
        <f t="shared" ref="CE2422:CK2422" si="3240">CE2409</f>
        <v>0</v>
      </c>
      <c r="CF2422" s="175">
        <f t="shared" si="3240"/>
        <v>0</v>
      </c>
      <c r="CG2422" s="175">
        <f t="shared" si="3240"/>
        <v>0</v>
      </c>
      <c r="CH2422" s="175">
        <f t="shared" si="3240"/>
        <v>0</v>
      </c>
      <c r="CI2422" s="175">
        <f t="shared" si="3240"/>
        <v>0</v>
      </c>
      <c r="CJ2422" s="175">
        <f t="shared" si="3240"/>
        <v>0</v>
      </c>
      <c r="CK2422" s="175">
        <f t="shared" si="3240"/>
        <v>0</v>
      </c>
      <c r="CL2422" s="175">
        <f t="shared" ref="CL2422" si="3241">CL2409</f>
        <v>0</v>
      </c>
    </row>
    <row r="2423" spans="2:90" x14ac:dyDescent="0.4">
      <c r="B2423" s="235" t="str">
        <f>IFERROR(SUBSTITUTE(TRIM(MID(B2413, SEARCH("-", B2413) + 1, LEN(B2413))),":",""),"no unit")</f>
        <v>no unit</v>
      </c>
      <c r="D2423" t="s">
        <v>528</v>
      </c>
      <c r="E2423" s="8" t="str">
        <f t="shared" si="3226"/>
        <v>2423 FCCL-F</v>
      </c>
      <c r="G2423" t="s">
        <v>332</v>
      </c>
      <c r="H2423" s="12"/>
      <c r="I2423" s="60"/>
      <c r="J2423" s="60"/>
      <c r="K2423" s="15"/>
      <c r="L2423" s="15"/>
      <c r="M2423" s="15"/>
      <c r="N2423" s="15"/>
      <c r="O2423" s="15"/>
      <c r="P2423" s="15"/>
      <c r="R2423" s="15"/>
      <c r="S2423" s="175"/>
      <c r="T2423" s="175"/>
      <c r="U2423" s="175"/>
      <c r="V2423" s="175"/>
      <c r="W2423" s="175"/>
      <c r="X2423" s="175"/>
      <c r="Y2423" s="175"/>
      <c r="Z2423" s="175"/>
      <c r="AA2423" s="175"/>
      <c r="AB2423" s="175"/>
      <c r="AC2423" s="175"/>
      <c r="AD2423" s="175"/>
      <c r="AE2423" s="175"/>
      <c r="AF2423" s="175"/>
      <c r="AG2423" s="175"/>
      <c r="AH2423" s="175"/>
      <c r="AI2423" s="175"/>
      <c r="AJ2423" s="175"/>
      <c r="AK2423" s="175"/>
      <c r="AL2423" s="175"/>
      <c r="AM2423" s="175"/>
      <c r="AN2423" s="175"/>
      <c r="AO2423" s="175"/>
      <c r="AP2423" s="175"/>
      <c r="AQ2423" s="175"/>
      <c r="AR2423" s="175"/>
      <c r="AS2423" s="175"/>
      <c r="AT2423" s="175"/>
      <c r="AU2423" s="175"/>
      <c r="AV2423" s="175"/>
      <c r="AW2423" s="175"/>
      <c r="AX2423" s="175"/>
      <c r="AY2423" s="175"/>
      <c r="AZ2423" s="175"/>
      <c r="BA2423" s="175"/>
      <c r="BB2423" s="175"/>
      <c r="BC2423" s="175"/>
      <c r="BD2423" s="175"/>
      <c r="BE2423" s="175"/>
      <c r="BF2423" s="175"/>
      <c r="BG2423" s="175"/>
      <c r="BH2423" s="175"/>
      <c r="BI2423" s="175"/>
      <c r="BJ2423" s="175"/>
      <c r="BK2423" s="175"/>
      <c r="BL2423" s="175"/>
      <c r="BM2423" s="175"/>
      <c r="BN2423" s="175"/>
      <c r="BO2423" s="175"/>
      <c r="BP2423" s="175"/>
      <c r="BQ2423" s="175"/>
      <c r="BR2423" s="175"/>
      <c r="BS2423" s="175"/>
      <c r="BT2423" s="175"/>
      <c r="BU2423" s="175"/>
      <c r="BV2423" s="175"/>
      <c r="BW2423" s="175"/>
      <c r="BX2423" s="175"/>
      <c r="BY2423" s="175"/>
      <c r="BZ2423" s="175"/>
      <c r="CA2423" s="175"/>
      <c r="CB2423" s="175"/>
      <c r="CC2423" s="175"/>
      <c r="CD2423" s="175"/>
      <c r="CE2423" s="175"/>
      <c r="CF2423" s="175"/>
      <c r="CG2423" s="175"/>
      <c r="CH2423" s="175"/>
      <c r="CI2423" s="175"/>
      <c r="CJ2423" s="175"/>
      <c r="CK2423" s="175"/>
      <c r="CL2423" s="175"/>
    </row>
    <row r="2424" spans="2:90" x14ac:dyDescent="0.4">
      <c r="B2424" s="132" t="str">
        <f>B2411</f>
        <v>Secondary revenue driver</v>
      </c>
      <c r="D2424" t="s">
        <v>528</v>
      </c>
      <c r="E2424" s="8" t="str">
        <f t="shared" si="3226"/>
        <v>2424 FCCL-F</v>
      </c>
      <c r="G2424" t="s">
        <v>332</v>
      </c>
      <c r="H2424" s="12"/>
      <c r="I2424" s="60"/>
      <c r="J2424" s="60"/>
      <c r="K2424" s="15"/>
      <c r="L2424" s="15"/>
      <c r="M2424" s="15"/>
      <c r="N2424" s="15"/>
      <c r="O2424" s="15"/>
      <c r="P2424" s="15"/>
      <c r="R2424" s="15"/>
      <c r="S2424" s="4" t="str">
        <f t="shared" ref="S2424" si="3242">ADDRESS(ROW(S2414),COLUMN(S2414),2)</f>
        <v>S$2414</v>
      </c>
      <c r="T2424" s="4" t="str">
        <f t="shared" ref="T2424:AX2424" si="3243">ADDRESS(ROW(T2414),COLUMN(T2414),2)</f>
        <v>T$2414</v>
      </c>
      <c r="U2424" s="4" t="str">
        <f t="shared" si="3243"/>
        <v>U$2414</v>
      </c>
      <c r="V2424" s="4" t="str">
        <f t="shared" si="3243"/>
        <v>V$2414</v>
      </c>
      <c r="W2424" s="4" t="str">
        <f t="shared" si="3243"/>
        <v>W$2414</v>
      </c>
      <c r="X2424" s="4" t="str">
        <f t="shared" si="3243"/>
        <v>X$2414</v>
      </c>
      <c r="Y2424" s="4" t="str">
        <f t="shared" si="3243"/>
        <v>Y$2414</v>
      </c>
      <c r="Z2424" s="4" t="str">
        <f t="shared" si="3243"/>
        <v>Z$2414</v>
      </c>
      <c r="AA2424" s="4" t="str">
        <f t="shared" si="3243"/>
        <v>AA$2414</v>
      </c>
      <c r="AB2424" s="4" t="str">
        <f t="shared" si="3243"/>
        <v>AB$2414</v>
      </c>
      <c r="AC2424" s="4" t="str">
        <f t="shared" si="3243"/>
        <v>AC$2414</v>
      </c>
      <c r="AD2424" s="4" t="str">
        <f t="shared" si="3243"/>
        <v>AD$2414</v>
      </c>
      <c r="AE2424" s="4" t="str">
        <f t="shared" si="3243"/>
        <v>AE$2414</v>
      </c>
      <c r="AF2424" s="4" t="str">
        <f t="shared" si="3243"/>
        <v>AF$2414</v>
      </c>
      <c r="AG2424" s="4" t="str">
        <f t="shared" si="3243"/>
        <v>AG$2414</v>
      </c>
      <c r="AH2424" s="4" t="str">
        <f t="shared" si="3243"/>
        <v>AH$2414</v>
      </c>
      <c r="AI2424" s="4" t="str">
        <f t="shared" si="3243"/>
        <v>AI$2414</v>
      </c>
      <c r="AJ2424" s="4" t="str">
        <f t="shared" si="3243"/>
        <v>AJ$2414</v>
      </c>
      <c r="AK2424" s="4" t="str">
        <f t="shared" si="3243"/>
        <v>AK$2414</v>
      </c>
      <c r="AL2424" s="4" t="str">
        <f t="shared" si="3243"/>
        <v>AL$2414</v>
      </c>
      <c r="AM2424" s="4" t="str">
        <f t="shared" si="3243"/>
        <v>AM$2414</v>
      </c>
      <c r="AN2424" s="4" t="str">
        <f t="shared" si="3243"/>
        <v>AN$2414</v>
      </c>
      <c r="AO2424" s="4" t="str">
        <f t="shared" si="3243"/>
        <v>AO$2414</v>
      </c>
      <c r="AP2424" s="4" t="str">
        <f t="shared" si="3243"/>
        <v>AP$2414</v>
      </c>
      <c r="AQ2424" s="4" t="str">
        <f t="shared" si="3243"/>
        <v>AQ$2414</v>
      </c>
      <c r="AR2424" s="4" t="str">
        <f t="shared" si="3243"/>
        <v>AR$2414</v>
      </c>
      <c r="AS2424" s="4" t="str">
        <f t="shared" si="3243"/>
        <v>AS$2414</v>
      </c>
      <c r="AT2424" s="4" t="str">
        <f t="shared" si="3243"/>
        <v>AT$2414</v>
      </c>
      <c r="AU2424" s="4" t="str">
        <f t="shared" si="3243"/>
        <v>AU$2414</v>
      </c>
      <c r="AV2424" s="4" t="str">
        <f t="shared" si="3243"/>
        <v>AV$2414</v>
      </c>
      <c r="AW2424" s="4" t="str">
        <f t="shared" si="3243"/>
        <v>AW$2414</v>
      </c>
      <c r="AX2424" s="4" t="str">
        <f t="shared" si="3243"/>
        <v>AX$2414</v>
      </c>
      <c r="AY2424" s="4" t="str">
        <f t="shared" ref="AY2424:CD2424" si="3244">ADDRESS(ROW(AY2414),COLUMN(AY2414),2)</f>
        <v>AY$2414</v>
      </c>
      <c r="AZ2424" s="4" t="str">
        <f t="shared" si="3244"/>
        <v>AZ$2414</v>
      </c>
      <c r="BA2424" s="4" t="str">
        <f t="shared" si="3244"/>
        <v>BA$2414</v>
      </c>
      <c r="BB2424" s="4" t="str">
        <f t="shared" si="3244"/>
        <v>BB$2414</v>
      </c>
      <c r="BC2424" s="4" t="str">
        <f t="shared" si="3244"/>
        <v>BC$2414</v>
      </c>
      <c r="BD2424" s="4" t="str">
        <f t="shared" si="3244"/>
        <v>BD$2414</v>
      </c>
      <c r="BE2424" s="4" t="str">
        <f t="shared" si="3244"/>
        <v>BE$2414</v>
      </c>
      <c r="BF2424" s="4" t="str">
        <f t="shared" si="3244"/>
        <v>BF$2414</v>
      </c>
      <c r="BG2424" s="4" t="str">
        <f t="shared" si="3244"/>
        <v>BG$2414</v>
      </c>
      <c r="BH2424" s="4" t="str">
        <f t="shared" si="3244"/>
        <v>BH$2414</v>
      </c>
      <c r="BI2424" s="4" t="str">
        <f t="shared" si="3244"/>
        <v>BI$2414</v>
      </c>
      <c r="BJ2424" s="4" t="str">
        <f t="shared" si="3244"/>
        <v>BJ$2414</v>
      </c>
      <c r="BK2424" s="4" t="str">
        <f t="shared" si="3244"/>
        <v>BK$2414</v>
      </c>
      <c r="BL2424" s="4" t="str">
        <f t="shared" si="3244"/>
        <v>BL$2414</v>
      </c>
      <c r="BM2424" s="4" t="str">
        <f t="shared" si="3244"/>
        <v>BM$2414</v>
      </c>
      <c r="BN2424" s="4" t="str">
        <f t="shared" si="3244"/>
        <v>BN$2414</v>
      </c>
      <c r="BO2424" s="4" t="str">
        <f t="shared" si="3244"/>
        <v>BO$2414</v>
      </c>
      <c r="BP2424" s="4" t="str">
        <f t="shared" si="3244"/>
        <v>BP$2414</v>
      </c>
      <c r="BQ2424" s="4" t="str">
        <f t="shared" si="3244"/>
        <v>BQ$2414</v>
      </c>
      <c r="BR2424" s="4" t="str">
        <f t="shared" si="3244"/>
        <v>BR$2414</v>
      </c>
      <c r="BS2424" s="4" t="str">
        <f t="shared" si="3244"/>
        <v>BS$2414</v>
      </c>
      <c r="BT2424" s="4" t="str">
        <f t="shared" si="3244"/>
        <v>BT$2414</v>
      </c>
      <c r="BU2424" s="4" t="str">
        <f t="shared" si="3244"/>
        <v>BU$2414</v>
      </c>
      <c r="BV2424" s="4" t="str">
        <f t="shared" si="3244"/>
        <v>BV$2414</v>
      </c>
      <c r="BW2424" s="4" t="str">
        <f t="shared" si="3244"/>
        <v>BW$2414</v>
      </c>
      <c r="BX2424" s="4" t="str">
        <f t="shared" si="3244"/>
        <v>BX$2414</v>
      </c>
      <c r="BY2424" s="4" t="str">
        <f t="shared" si="3244"/>
        <v>BY$2414</v>
      </c>
      <c r="BZ2424" s="4" t="str">
        <f t="shared" si="3244"/>
        <v>BZ$2414</v>
      </c>
      <c r="CA2424" s="4" t="str">
        <f t="shared" si="3244"/>
        <v>CA$2414</v>
      </c>
      <c r="CB2424" s="4" t="str">
        <f t="shared" si="3244"/>
        <v>CB$2414</v>
      </c>
      <c r="CC2424" s="4" t="str">
        <f t="shared" si="3244"/>
        <v>CC$2414</v>
      </c>
      <c r="CD2424" s="4" t="str">
        <f t="shared" si="3244"/>
        <v>CD$2414</v>
      </c>
      <c r="CE2424" s="4" t="str">
        <f t="shared" ref="CE2424:CK2424" si="3245">ADDRESS(ROW(CE2414),COLUMN(CE2414),2)</f>
        <v>CE$2414</v>
      </c>
      <c r="CF2424" s="4" t="str">
        <f t="shared" si="3245"/>
        <v>CF$2414</v>
      </c>
      <c r="CG2424" s="4" t="str">
        <f t="shared" si="3245"/>
        <v>CG$2414</v>
      </c>
      <c r="CH2424" s="4" t="str">
        <f t="shared" si="3245"/>
        <v>CH$2414</v>
      </c>
      <c r="CI2424" s="4" t="str">
        <f t="shared" si="3245"/>
        <v>CI$2414</v>
      </c>
      <c r="CJ2424" s="4" t="str">
        <f t="shared" si="3245"/>
        <v>CJ$2414</v>
      </c>
      <c r="CK2424" s="4" t="str">
        <f t="shared" si="3245"/>
        <v>CK$2414</v>
      </c>
      <c r="CL2424" s="4" t="str">
        <f t="shared" ref="CL2424" si="3246">ADDRESS(ROW(CL2414),COLUMN(CL2414),2)</f>
        <v>CL$2414</v>
      </c>
    </row>
    <row r="2425" spans="2:90" x14ac:dyDescent="0.4">
      <c r="B2425" s="132" t="str">
        <f>B2412</f>
        <v>Secondary volume driver</v>
      </c>
      <c r="D2425" t="s">
        <v>528</v>
      </c>
      <c r="E2425" s="8" t="str">
        <f t="shared" si="3226"/>
        <v>2425 FCCL-F</v>
      </c>
      <c r="G2425" t="s">
        <v>332</v>
      </c>
      <c r="H2425" s="12"/>
      <c r="I2425" s="60"/>
      <c r="J2425" s="60"/>
      <c r="K2425" s="15"/>
      <c r="L2425" s="15"/>
      <c r="M2425" s="15"/>
      <c r="N2425" s="15"/>
      <c r="O2425" s="15"/>
      <c r="P2425" s="15"/>
      <c r="R2425" s="15"/>
      <c r="S2425" s="175" t="str">
        <f t="shared" ref="S2425" si="3247">S2412</f>
        <v>S$15</v>
      </c>
      <c r="T2425" s="175" t="str">
        <f t="shared" ref="T2425:AX2425" si="3248">T2412</f>
        <v>T$15</v>
      </c>
      <c r="U2425" s="175" t="str">
        <f t="shared" si="3248"/>
        <v>U$15</v>
      </c>
      <c r="V2425" s="175" t="str">
        <f t="shared" si="3248"/>
        <v>V$15</v>
      </c>
      <c r="W2425" s="175" t="str">
        <f t="shared" si="3248"/>
        <v>W$15</v>
      </c>
      <c r="X2425" s="175" t="str">
        <f t="shared" si="3248"/>
        <v>X$15</v>
      </c>
      <c r="Y2425" s="175" t="str">
        <f t="shared" si="3248"/>
        <v>Y$15</v>
      </c>
      <c r="Z2425" s="175" t="str">
        <f t="shared" si="3248"/>
        <v>Z$15</v>
      </c>
      <c r="AA2425" s="175" t="str">
        <f t="shared" si="3248"/>
        <v>AA$15</v>
      </c>
      <c r="AB2425" s="175" t="str">
        <f t="shared" si="3248"/>
        <v>AB$15</v>
      </c>
      <c r="AC2425" s="175" t="str">
        <f t="shared" si="3248"/>
        <v>AC$15</v>
      </c>
      <c r="AD2425" s="175" t="str">
        <f t="shared" si="3248"/>
        <v>AD$15</v>
      </c>
      <c r="AE2425" s="175" t="str">
        <f t="shared" si="3248"/>
        <v>AE$15</v>
      </c>
      <c r="AF2425" s="175" t="str">
        <f t="shared" si="3248"/>
        <v>AF$15</v>
      </c>
      <c r="AG2425" s="175" t="str">
        <f t="shared" si="3248"/>
        <v>AG$15</v>
      </c>
      <c r="AH2425" s="175" t="str">
        <f t="shared" si="3248"/>
        <v>AH$15</v>
      </c>
      <c r="AI2425" s="175" t="str">
        <f t="shared" si="3248"/>
        <v>AI$15</v>
      </c>
      <c r="AJ2425" s="175" t="str">
        <f t="shared" si="3248"/>
        <v>AJ$15</v>
      </c>
      <c r="AK2425" s="175" t="str">
        <f t="shared" si="3248"/>
        <v>AK$15</v>
      </c>
      <c r="AL2425" s="175" t="str">
        <f t="shared" si="3248"/>
        <v>AL$15</v>
      </c>
      <c r="AM2425" s="175" t="str">
        <f t="shared" si="3248"/>
        <v>AM$15</v>
      </c>
      <c r="AN2425" s="175" t="str">
        <f t="shared" si="3248"/>
        <v>AN$15</v>
      </c>
      <c r="AO2425" s="175" t="str">
        <f t="shared" si="3248"/>
        <v>AO$15</v>
      </c>
      <c r="AP2425" s="175" t="str">
        <f t="shared" si="3248"/>
        <v>AP$15</v>
      </c>
      <c r="AQ2425" s="175" t="str">
        <f t="shared" si="3248"/>
        <v>AQ$15</v>
      </c>
      <c r="AR2425" s="175" t="str">
        <f t="shared" si="3248"/>
        <v>AR$15</v>
      </c>
      <c r="AS2425" s="175" t="str">
        <f t="shared" si="3248"/>
        <v>AS$15</v>
      </c>
      <c r="AT2425" s="175" t="str">
        <f t="shared" si="3248"/>
        <v>AT$15</v>
      </c>
      <c r="AU2425" s="175" t="str">
        <f t="shared" si="3248"/>
        <v>AU$15</v>
      </c>
      <c r="AV2425" s="175" t="str">
        <f t="shared" si="3248"/>
        <v>AV$15</v>
      </c>
      <c r="AW2425" s="175" t="str">
        <f t="shared" si="3248"/>
        <v>AW$15</v>
      </c>
      <c r="AX2425" s="175" t="str">
        <f t="shared" si="3248"/>
        <v>AX$15</v>
      </c>
      <c r="AY2425" s="175" t="str">
        <f t="shared" ref="AY2425:CD2425" si="3249">AY2412</f>
        <v>AY$15</v>
      </c>
      <c r="AZ2425" s="175" t="str">
        <f t="shared" si="3249"/>
        <v>AZ$15</v>
      </c>
      <c r="BA2425" s="175" t="str">
        <f t="shared" si="3249"/>
        <v>BA$15</v>
      </c>
      <c r="BB2425" s="175" t="str">
        <f t="shared" si="3249"/>
        <v>BB$15</v>
      </c>
      <c r="BC2425" s="175" t="str">
        <f t="shared" si="3249"/>
        <v>BC$15</v>
      </c>
      <c r="BD2425" s="175" t="str">
        <f t="shared" si="3249"/>
        <v>BD$15</v>
      </c>
      <c r="BE2425" s="175" t="str">
        <f t="shared" si="3249"/>
        <v>BE$15</v>
      </c>
      <c r="BF2425" s="175" t="str">
        <f t="shared" si="3249"/>
        <v>BF$15</v>
      </c>
      <c r="BG2425" s="175" t="str">
        <f t="shared" si="3249"/>
        <v>BG$15</v>
      </c>
      <c r="BH2425" s="175" t="str">
        <f t="shared" si="3249"/>
        <v>BH$15</v>
      </c>
      <c r="BI2425" s="175" t="str">
        <f t="shared" si="3249"/>
        <v>BI$15</v>
      </c>
      <c r="BJ2425" s="175" t="str">
        <f t="shared" si="3249"/>
        <v>BJ$15</v>
      </c>
      <c r="BK2425" s="175" t="str">
        <f t="shared" si="3249"/>
        <v>BK$15</v>
      </c>
      <c r="BL2425" s="175" t="str">
        <f t="shared" si="3249"/>
        <v>BL$15</v>
      </c>
      <c r="BM2425" s="175" t="str">
        <f t="shared" si="3249"/>
        <v>BM$15</v>
      </c>
      <c r="BN2425" s="175" t="str">
        <f t="shared" si="3249"/>
        <v>BN$15</v>
      </c>
      <c r="BO2425" s="175" t="str">
        <f t="shared" si="3249"/>
        <v>BO$15</v>
      </c>
      <c r="BP2425" s="175" t="str">
        <f t="shared" si="3249"/>
        <v>BP$15</v>
      </c>
      <c r="BQ2425" s="175" t="str">
        <f t="shared" si="3249"/>
        <v>BQ$15</v>
      </c>
      <c r="BR2425" s="175" t="str">
        <f t="shared" si="3249"/>
        <v>BR$15</v>
      </c>
      <c r="BS2425" s="175" t="str">
        <f t="shared" si="3249"/>
        <v>BS$15</v>
      </c>
      <c r="BT2425" s="175" t="str">
        <f t="shared" si="3249"/>
        <v>BT$15</v>
      </c>
      <c r="BU2425" s="175" t="str">
        <f t="shared" si="3249"/>
        <v>BU$15</v>
      </c>
      <c r="BV2425" s="175" t="str">
        <f t="shared" si="3249"/>
        <v>BV$15</v>
      </c>
      <c r="BW2425" s="175" t="str">
        <f t="shared" si="3249"/>
        <v>BW$15</v>
      </c>
      <c r="BX2425" s="175" t="str">
        <f t="shared" si="3249"/>
        <v>BX$15</v>
      </c>
      <c r="BY2425" s="175" t="str">
        <f t="shared" si="3249"/>
        <v>BY$15</v>
      </c>
      <c r="BZ2425" s="175" t="str">
        <f t="shared" si="3249"/>
        <v>BZ$15</v>
      </c>
      <c r="CA2425" s="175" t="str">
        <f t="shared" si="3249"/>
        <v>CA$15</v>
      </c>
      <c r="CB2425" s="175" t="str">
        <f t="shared" si="3249"/>
        <v>CB$15</v>
      </c>
      <c r="CC2425" s="175" t="str">
        <f t="shared" si="3249"/>
        <v>CC$15</v>
      </c>
      <c r="CD2425" s="175" t="str">
        <f t="shared" si="3249"/>
        <v>CD$15</v>
      </c>
      <c r="CE2425" s="175" t="str">
        <f t="shared" ref="CE2425:CK2425" si="3250">CE2412</f>
        <v>CE$15</v>
      </c>
      <c r="CF2425" s="175" t="str">
        <f t="shared" si="3250"/>
        <v>CF$15</v>
      </c>
      <c r="CG2425" s="175" t="str">
        <f t="shared" si="3250"/>
        <v>CG$15</v>
      </c>
      <c r="CH2425" s="175" t="str">
        <f t="shared" si="3250"/>
        <v>CH$15</v>
      </c>
      <c r="CI2425" s="175" t="str">
        <f t="shared" si="3250"/>
        <v>CI$15</v>
      </c>
      <c r="CJ2425" s="175" t="str">
        <f t="shared" si="3250"/>
        <v>CJ$15</v>
      </c>
      <c r="CK2425" s="175" t="str">
        <f t="shared" si="3250"/>
        <v>CK$15</v>
      </c>
      <c r="CL2425" s="175" t="str">
        <f t="shared" ref="CL2425" si="3251">CL2412</f>
        <v>CL$15</v>
      </c>
    </row>
    <row r="2426" spans="2:90" x14ac:dyDescent="0.4">
      <c r="B2426" s="132"/>
      <c r="E2426" s="8"/>
      <c r="H2426" s="12"/>
      <c r="I2426" s="60"/>
      <c r="J2426" s="60"/>
      <c r="K2426" s="15"/>
      <c r="L2426" s="15"/>
      <c r="M2426" s="15"/>
      <c r="N2426" s="15"/>
      <c r="O2426" s="15"/>
      <c r="P2426" s="15"/>
      <c r="R2426" s="15"/>
      <c r="S2426" s="175"/>
      <c r="T2426" s="175"/>
      <c r="U2426" s="175"/>
      <c r="V2426" s="175"/>
      <c r="W2426" s="175"/>
      <c r="X2426" s="175"/>
      <c r="Y2426" s="175"/>
      <c r="Z2426" s="175"/>
      <c r="AA2426" s="175"/>
      <c r="AB2426" s="175"/>
      <c r="AC2426" s="175"/>
      <c r="AD2426" s="175"/>
      <c r="AE2426" s="175"/>
      <c r="AF2426" s="175"/>
      <c r="AG2426" s="175"/>
      <c r="AH2426" s="175"/>
      <c r="AI2426" s="175"/>
      <c r="AJ2426" s="175"/>
      <c r="AK2426" s="175"/>
      <c r="AL2426" s="175"/>
      <c r="AM2426" s="175"/>
      <c r="AN2426" s="175"/>
      <c r="AO2426" s="175"/>
      <c r="AP2426" s="175"/>
      <c r="AQ2426" s="175"/>
      <c r="AR2426" s="175"/>
      <c r="AS2426" s="175"/>
      <c r="AT2426" s="175"/>
      <c r="AU2426" s="175"/>
      <c r="AV2426" s="175"/>
      <c r="AW2426" s="175"/>
      <c r="AX2426" s="175"/>
      <c r="AY2426" s="175"/>
      <c r="AZ2426" s="175"/>
      <c r="BA2426" s="175"/>
      <c r="BB2426" s="175"/>
      <c r="BC2426" s="175"/>
      <c r="BD2426" s="175"/>
      <c r="BE2426" s="175"/>
      <c r="BF2426" s="175"/>
      <c r="BG2426" s="175"/>
      <c r="BH2426" s="175"/>
      <c r="BI2426" s="175"/>
      <c r="BJ2426" s="175"/>
      <c r="BK2426" s="175"/>
      <c r="BL2426" s="175"/>
      <c r="BM2426" s="175"/>
      <c r="BN2426" s="175"/>
      <c r="BO2426" s="175"/>
      <c r="BP2426" s="175"/>
      <c r="BQ2426" s="175"/>
      <c r="BR2426" s="175"/>
      <c r="BS2426" s="175"/>
      <c r="BT2426" s="175"/>
      <c r="BU2426" s="175"/>
      <c r="BV2426" s="175"/>
      <c r="BW2426" s="175"/>
      <c r="BX2426" s="175"/>
      <c r="BY2426" s="175"/>
      <c r="BZ2426" s="175"/>
      <c r="CA2426" s="175"/>
      <c r="CB2426" s="175"/>
      <c r="CC2426" s="175"/>
      <c r="CD2426" s="175"/>
      <c r="CE2426" s="175"/>
      <c r="CF2426" s="175"/>
      <c r="CG2426" s="175"/>
      <c r="CH2426" s="175"/>
      <c r="CI2426" s="175"/>
      <c r="CJ2426" s="175"/>
      <c r="CK2426" s="175"/>
      <c r="CL2426" s="175"/>
    </row>
    <row r="2427" spans="2:90" x14ac:dyDescent="0.4">
      <c r="B2427" s="171" t="s">
        <v>490</v>
      </c>
      <c r="E2427" s="8"/>
      <c r="H2427" s="170"/>
      <c r="I2427" s="172"/>
      <c r="J2427" s="172"/>
      <c r="K2427" s="193"/>
      <c r="L2427" s="193"/>
      <c r="M2427" s="193"/>
      <c r="N2427" s="193"/>
      <c r="O2427" s="193"/>
      <c r="P2427" s="193"/>
      <c r="R2427" s="194"/>
      <c r="S2427" s="170"/>
      <c r="T2427" s="170"/>
      <c r="U2427" s="170"/>
      <c r="V2427" s="170"/>
      <c r="W2427" s="170"/>
      <c r="X2427" s="170"/>
      <c r="Y2427" s="170"/>
      <c r="Z2427" s="170"/>
      <c r="AA2427" s="170"/>
      <c r="AB2427" s="170"/>
      <c r="AC2427" s="170"/>
      <c r="AD2427" s="170"/>
      <c r="AE2427" s="170"/>
      <c r="AF2427" s="170"/>
      <c r="AG2427" s="170"/>
      <c r="AH2427" s="170"/>
      <c r="AI2427" s="170"/>
      <c r="AJ2427" s="170"/>
      <c r="AK2427" s="170"/>
      <c r="AL2427" s="170"/>
      <c r="AM2427" s="170"/>
      <c r="AN2427" s="170"/>
      <c r="AO2427" s="170"/>
      <c r="AP2427" s="170"/>
      <c r="AQ2427" s="170"/>
      <c r="AR2427" s="170"/>
      <c r="AS2427" s="170"/>
      <c r="AT2427" s="170"/>
      <c r="AU2427" s="170"/>
      <c r="AV2427" s="170"/>
      <c r="AW2427" s="170"/>
      <c r="AX2427" s="170"/>
      <c r="AY2427" s="170"/>
      <c r="AZ2427" s="170"/>
      <c r="BA2427" s="170"/>
      <c r="BB2427" s="170"/>
      <c r="BC2427" s="170"/>
      <c r="BD2427" s="170"/>
      <c r="BE2427" s="170"/>
      <c r="BF2427" s="170"/>
      <c r="BG2427" s="170"/>
      <c r="BH2427" s="170"/>
      <c r="BI2427" s="170"/>
      <c r="BJ2427" s="170"/>
      <c r="BK2427" s="170"/>
      <c r="BL2427" s="170"/>
      <c r="BM2427" s="170"/>
      <c r="BN2427" s="170"/>
      <c r="BO2427" s="170"/>
      <c r="BP2427" s="170"/>
      <c r="BQ2427" s="170"/>
      <c r="BR2427" s="170"/>
      <c r="BS2427" s="170"/>
      <c r="BT2427" s="170"/>
      <c r="BU2427" s="170"/>
      <c r="BV2427" s="170"/>
      <c r="BW2427" s="170"/>
      <c r="BX2427" s="170"/>
      <c r="BY2427" s="170"/>
      <c r="BZ2427" s="170"/>
      <c r="CA2427" s="170"/>
      <c r="CB2427" s="170"/>
      <c r="CC2427" s="170"/>
      <c r="CD2427" s="170"/>
      <c r="CE2427" s="170"/>
      <c r="CF2427" s="170"/>
      <c r="CG2427" s="170"/>
      <c r="CH2427" s="170"/>
      <c r="CI2427" s="170"/>
      <c r="CJ2427" s="170"/>
      <c r="CK2427" s="170"/>
      <c r="CL2427" s="170"/>
    </row>
    <row r="2428" spans="2:90" x14ac:dyDescent="0.4">
      <c r="B2428" s="171" t="s">
        <v>492</v>
      </c>
      <c r="E2428" s="8"/>
      <c r="H2428" s="170"/>
      <c r="I2428" s="172"/>
      <c r="J2428" s="172"/>
      <c r="K2428" s="193"/>
      <c r="L2428" s="193"/>
      <c r="M2428" s="193"/>
      <c r="N2428" s="193"/>
      <c r="O2428" s="193"/>
      <c r="P2428" s="193"/>
      <c r="R2428" s="194"/>
      <c r="S2428" s="170"/>
      <c r="T2428" s="170"/>
      <c r="U2428" s="170"/>
      <c r="V2428" s="170"/>
      <c r="W2428" s="170"/>
      <c r="X2428" s="170"/>
      <c r="Y2428" s="170"/>
      <c r="Z2428" s="170"/>
      <c r="AA2428" s="170"/>
      <c r="AB2428" s="170"/>
      <c r="AC2428" s="170"/>
      <c r="AD2428" s="170"/>
      <c r="AE2428" s="170"/>
      <c r="AF2428" s="170"/>
      <c r="AG2428" s="170"/>
      <c r="AH2428" s="170"/>
      <c r="AI2428" s="170"/>
      <c r="AJ2428" s="170"/>
      <c r="AK2428" s="170"/>
      <c r="AL2428" s="170"/>
      <c r="AM2428" s="170"/>
      <c r="AN2428" s="170"/>
      <c r="AO2428" s="170"/>
      <c r="AP2428" s="170"/>
      <c r="AQ2428" s="170"/>
      <c r="AR2428" s="170"/>
      <c r="AS2428" s="170"/>
      <c r="AT2428" s="170"/>
      <c r="AU2428" s="170"/>
      <c r="AV2428" s="170"/>
      <c r="AW2428" s="170"/>
      <c r="AX2428" s="170"/>
      <c r="AY2428" s="170"/>
      <c r="AZ2428" s="170"/>
      <c r="BA2428" s="170"/>
      <c r="BB2428" s="170"/>
      <c r="BC2428" s="170"/>
      <c r="BD2428" s="170"/>
      <c r="BE2428" s="170"/>
      <c r="BF2428" s="170"/>
      <c r="BG2428" s="170"/>
      <c r="BH2428" s="170"/>
      <c r="BI2428" s="170"/>
      <c r="BJ2428" s="170"/>
      <c r="BK2428" s="170"/>
      <c r="BL2428" s="170"/>
      <c r="BM2428" s="170"/>
      <c r="BN2428" s="170"/>
      <c r="BO2428" s="170"/>
      <c r="BP2428" s="170"/>
      <c r="BQ2428" s="170"/>
      <c r="BR2428" s="170"/>
      <c r="BS2428" s="170"/>
      <c r="BT2428" s="170"/>
      <c r="BU2428" s="170"/>
      <c r="BV2428" s="170"/>
      <c r="BW2428" s="170"/>
      <c r="BX2428" s="170"/>
      <c r="BY2428" s="170"/>
      <c r="BZ2428" s="170"/>
      <c r="CA2428" s="170"/>
      <c r="CB2428" s="170"/>
      <c r="CC2428" s="170"/>
      <c r="CD2428" s="170"/>
      <c r="CE2428" s="170"/>
      <c r="CF2428" s="170"/>
      <c r="CG2428" s="170"/>
      <c r="CH2428" s="170"/>
      <c r="CI2428" s="170"/>
      <c r="CJ2428" s="170"/>
      <c r="CK2428" s="170"/>
      <c r="CL2428" s="170"/>
    </row>
    <row r="2429" spans="2:90" x14ac:dyDescent="0.4">
      <c r="B2429" s="171" t="s">
        <v>461</v>
      </c>
      <c r="E2429" s="8"/>
      <c r="H2429" s="170"/>
      <c r="I2429" s="172"/>
      <c r="J2429" s="172"/>
      <c r="K2429" s="193"/>
      <c r="L2429" s="193"/>
      <c r="M2429" s="193"/>
      <c r="N2429" s="193"/>
      <c r="O2429" s="193"/>
      <c r="P2429" s="193"/>
      <c r="R2429" s="194"/>
      <c r="S2429" s="195" t="str">
        <f t="shared" ref="S2429:AX2429" si="3252">S$16</f>
        <v>S$12</v>
      </c>
      <c r="T2429" s="195" t="str">
        <f t="shared" si="3252"/>
        <v>T$12</v>
      </c>
      <c r="U2429" s="195" t="str">
        <f t="shared" si="3252"/>
        <v>U$12</v>
      </c>
      <c r="V2429" s="195" t="str">
        <f t="shared" si="3252"/>
        <v>V$12</v>
      </c>
      <c r="W2429" s="195" t="str">
        <f t="shared" si="3252"/>
        <v>W$12</v>
      </c>
      <c r="X2429" s="195" t="str">
        <f t="shared" si="3252"/>
        <v>X$12</v>
      </c>
      <c r="Y2429" s="195" t="str">
        <f t="shared" si="3252"/>
        <v>Y$12</v>
      </c>
      <c r="Z2429" s="195" t="str">
        <f t="shared" si="3252"/>
        <v>Z$12</v>
      </c>
      <c r="AA2429" s="195" t="str">
        <f t="shared" si="3252"/>
        <v>AA$12</v>
      </c>
      <c r="AB2429" s="195" t="str">
        <f t="shared" si="3252"/>
        <v>AB$12</v>
      </c>
      <c r="AC2429" s="195" t="str">
        <f t="shared" si="3252"/>
        <v>AC$12</v>
      </c>
      <c r="AD2429" s="195" t="str">
        <f t="shared" si="3252"/>
        <v>AD$12</v>
      </c>
      <c r="AE2429" s="195" t="str">
        <f t="shared" si="3252"/>
        <v>AE$12</v>
      </c>
      <c r="AF2429" s="195" t="str">
        <f t="shared" si="3252"/>
        <v>AF$12</v>
      </c>
      <c r="AG2429" s="195" t="str">
        <f t="shared" si="3252"/>
        <v>AG$12</v>
      </c>
      <c r="AH2429" s="195" t="str">
        <f t="shared" si="3252"/>
        <v>AH$12</v>
      </c>
      <c r="AI2429" s="195" t="str">
        <f t="shared" si="3252"/>
        <v>AI$12</v>
      </c>
      <c r="AJ2429" s="195" t="str">
        <f t="shared" si="3252"/>
        <v>AJ$12</v>
      </c>
      <c r="AK2429" s="195" t="str">
        <f t="shared" si="3252"/>
        <v>AK$12</v>
      </c>
      <c r="AL2429" s="195" t="str">
        <f t="shared" si="3252"/>
        <v>AL$12</v>
      </c>
      <c r="AM2429" s="195" t="str">
        <f t="shared" si="3252"/>
        <v>AM$12</v>
      </c>
      <c r="AN2429" s="195" t="str">
        <f t="shared" si="3252"/>
        <v>AN$12</v>
      </c>
      <c r="AO2429" s="195" t="str">
        <f t="shared" si="3252"/>
        <v>AO$12</v>
      </c>
      <c r="AP2429" s="195" t="str">
        <f t="shared" si="3252"/>
        <v>AP$12</v>
      </c>
      <c r="AQ2429" s="195" t="str">
        <f t="shared" si="3252"/>
        <v>AQ$12</v>
      </c>
      <c r="AR2429" s="195" t="str">
        <f t="shared" si="3252"/>
        <v>AR$12</v>
      </c>
      <c r="AS2429" s="195" t="str">
        <f t="shared" si="3252"/>
        <v>AS$12</v>
      </c>
      <c r="AT2429" s="195" t="str">
        <f t="shared" si="3252"/>
        <v>AT$12</v>
      </c>
      <c r="AU2429" s="195" t="str">
        <f t="shared" si="3252"/>
        <v>AU$12</v>
      </c>
      <c r="AV2429" s="195" t="str">
        <f t="shared" si="3252"/>
        <v>AV$12</v>
      </c>
      <c r="AW2429" s="195" t="str">
        <f t="shared" si="3252"/>
        <v>AW$12</v>
      </c>
      <c r="AX2429" s="195" t="str">
        <f t="shared" si="3252"/>
        <v>AX$12</v>
      </c>
      <c r="AY2429" s="195" t="str">
        <f t="shared" ref="AY2429:CD2429" si="3253">AY$16</f>
        <v>AY$12</v>
      </c>
      <c r="AZ2429" s="195" t="str">
        <f t="shared" si="3253"/>
        <v>AZ$12</v>
      </c>
      <c r="BA2429" s="195" t="str">
        <f t="shared" si="3253"/>
        <v>BA$12</v>
      </c>
      <c r="BB2429" s="195" t="str">
        <f t="shared" si="3253"/>
        <v>BB$12</v>
      </c>
      <c r="BC2429" s="195" t="str">
        <f t="shared" si="3253"/>
        <v>BC$12</v>
      </c>
      <c r="BD2429" s="195" t="str">
        <f t="shared" si="3253"/>
        <v>BD$12</v>
      </c>
      <c r="BE2429" s="195" t="str">
        <f t="shared" si="3253"/>
        <v>BE$12</v>
      </c>
      <c r="BF2429" s="195" t="str">
        <f t="shared" si="3253"/>
        <v>BF$12</v>
      </c>
      <c r="BG2429" s="195" t="str">
        <f t="shared" si="3253"/>
        <v>BG$12</v>
      </c>
      <c r="BH2429" s="195" t="str">
        <f t="shared" si="3253"/>
        <v>BH$12</v>
      </c>
      <c r="BI2429" s="195" t="str">
        <f t="shared" si="3253"/>
        <v>BI$12</v>
      </c>
      <c r="BJ2429" s="195" t="str">
        <f t="shared" si="3253"/>
        <v>BJ$12</v>
      </c>
      <c r="BK2429" s="195" t="str">
        <f t="shared" si="3253"/>
        <v>BK$12</v>
      </c>
      <c r="BL2429" s="195" t="str">
        <f t="shared" si="3253"/>
        <v>BL$12</v>
      </c>
      <c r="BM2429" s="195" t="str">
        <f t="shared" si="3253"/>
        <v>BM$12</v>
      </c>
      <c r="BN2429" s="195" t="str">
        <f t="shared" si="3253"/>
        <v>BN$12</v>
      </c>
      <c r="BO2429" s="195" t="str">
        <f t="shared" si="3253"/>
        <v>BO$12</v>
      </c>
      <c r="BP2429" s="195" t="str">
        <f t="shared" si="3253"/>
        <v>BP$12</v>
      </c>
      <c r="BQ2429" s="195" t="str">
        <f t="shared" si="3253"/>
        <v>BQ$12</v>
      </c>
      <c r="BR2429" s="195" t="str">
        <f t="shared" si="3253"/>
        <v>BR$12</v>
      </c>
      <c r="BS2429" s="195" t="str">
        <f t="shared" si="3253"/>
        <v>BS$12</v>
      </c>
      <c r="BT2429" s="195" t="str">
        <f t="shared" si="3253"/>
        <v>BT$12</v>
      </c>
      <c r="BU2429" s="195" t="str">
        <f t="shared" si="3253"/>
        <v>BU$12</v>
      </c>
      <c r="BV2429" s="195" t="str">
        <f t="shared" si="3253"/>
        <v>BV$12</v>
      </c>
      <c r="BW2429" s="195" t="str">
        <f t="shared" si="3253"/>
        <v>BW$12</v>
      </c>
      <c r="BX2429" s="195" t="str">
        <f t="shared" si="3253"/>
        <v>BX$12</v>
      </c>
      <c r="BY2429" s="195" t="str">
        <f t="shared" si="3253"/>
        <v>BY$12</v>
      </c>
      <c r="BZ2429" s="195" t="str">
        <f t="shared" si="3253"/>
        <v>BZ$12</v>
      </c>
      <c r="CA2429" s="195" t="str">
        <f t="shared" si="3253"/>
        <v>CA$12</v>
      </c>
      <c r="CB2429" s="195" t="str">
        <f t="shared" si="3253"/>
        <v>CB$12</v>
      </c>
      <c r="CC2429" s="195" t="str">
        <f t="shared" si="3253"/>
        <v>CC$12</v>
      </c>
      <c r="CD2429" s="195" t="str">
        <f t="shared" si="3253"/>
        <v>CD$12</v>
      </c>
      <c r="CE2429" s="195" t="str">
        <f t="shared" ref="CE2429:CL2429" si="3254">CE$16</f>
        <v>CE$12</v>
      </c>
      <c r="CF2429" s="195" t="str">
        <f t="shared" si="3254"/>
        <v>CF$12</v>
      </c>
      <c r="CG2429" s="195" t="str">
        <f t="shared" si="3254"/>
        <v>CG$12</v>
      </c>
      <c r="CH2429" s="195" t="str">
        <f t="shared" si="3254"/>
        <v>CH$12</v>
      </c>
      <c r="CI2429" s="195" t="str">
        <f t="shared" si="3254"/>
        <v>CI$12</v>
      </c>
      <c r="CJ2429" s="195" t="str">
        <f t="shared" si="3254"/>
        <v>CJ$12</v>
      </c>
      <c r="CK2429" s="195" t="str">
        <f t="shared" si="3254"/>
        <v>CK$12</v>
      </c>
      <c r="CL2429" s="195" t="str">
        <f t="shared" si="3254"/>
        <v>CL$12</v>
      </c>
    </row>
    <row r="2430" spans="2:90" x14ac:dyDescent="0.4">
      <c r="B2430" s="171" t="s">
        <v>462</v>
      </c>
      <c r="E2430" s="8"/>
      <c r="H2430" s="196"/>
      <c r="I2430" s="197"/>
      <c r="J2430" s="197"/>
      <c r="K2430" s="198"/>
      <c r="L2430" s="198"/>
      <c r="M2430" s="198"/>
      <c r="N2430" s="198"/>
      <c r="O2430" s="198"/>
      <c r="P2430" s="198"/>
      <c r="R2430" s="198"/>
      <c r="S2430" s="195" t="str">
        <f t="shared" ref="S2430:AX2430" si="3255">S$17</f>
        <v>S$13</v>
      </c>
      <c r="T2430" s="195" t="str">
        <f t="shared" si="3255"/>
        <v>T$13</v>
      </c>
      <c r="U2430" s="195" t="str">
        <f t="shared" si="3255"/>
        <v>U$13</v>
      </c>
      <c r="V2430" s="195" t="str">
        <f t="shared" si="3255"/>
        <v>V$13</v>
      </c>
      <c r="W2430" s="195" t="str">
        <f t="shared" si="3255"/>
        <v>W$13</v>
      </c>
      <c r="X2430" s="195" t="str">
        <f t="shared" si="3255"/>
        <v>X$13</v>
      </c>
      <c r="Y2430" s="195" t="str">
        <f t="shared" si="3255"/>
        <v>Y$13</v>
      </c>
      <c r="Z2430" s="195" t="str">
        <f t="shared" si="3255"/>
        <v>Z$13</v>
      </c>
      <c r="AA2430" s="195" t="str">
        <f t="shared" si="3255"/>
        <v>AA$13</v>
      </c>
      <c r="AB2430" s="195" t="str">
        <f t="shared" si="3255"/>
        <v>AB$13</v>
      </c>
      <c r="AC2430" s="195" t="str">
        <f t="shared" si="3255"/>
        <v>AC$13</v>
      </c>
      <c r="AD2430" s="195" t="str">
        <f t="shared" si="3255"/>
        <v>AD$13</v>
      </c>
      <c r="AE2430" s="195" t="str">
        <f t="shared" si="3255"/>
        <v>AE$13</v>
      </c>
      <c r="AF2430" s="195" t="str">
        <f t="shared" si="3255"/>
        <v>AF$13</v>
      </c>
      <c r="AG2430" s="195" t="str">
        <f t="shared" si="3255"/>
        <v>AG$13</v>
      </c>
      <c r="AH2430" s="195" t="str">
        <f t="shared" si="3255"/>
        <v>AH$13</v>
      </c>
      <c r="AI2430" s="195" t="str">
        <f t="shared" si="3255"/>
        <v>AI$13</v>
      </c>
      <c r="AJ2430" s="195" t="str">
        <f t="shared" si="3255"/>
        <v>AJ$13</v>
      </c>
      <c r="AK2430" s="195" t="str">
        <f t="shared" si="3255"/>
        <v>AK$13</v>
      </c>
      <c r="AL2430" s="195" t="str">
        <f t="shared" si="3255"/>
        <v>AL$13</v>
      </c>
      <c r="AM2430" s="195" t="str">
        <f t="shared" si="3255"/>
        <v>AM$13</v>
      </c>
      <c r="AN2430" s="195" t="str">
        <f t="shared" si="3255"/>
        <v>AN$13</v>
      </c>
      <c r="AO2430" s="195" t="str">
        <f t="shared" si="3255"/>
        <v>AO$13</v>
      </c>
      <c r="AP2430" s="195" t="str">
        <f t="shared" si="3255"/>
        <v>AP$13</v>
      </c>
      <c r="AQ2430" s="195" t="str">
        <f t="shared" si="3255"/>
        <v>AQ$13</v>
      </c>
      <c r="AR2430" s="195" t="str">
        <f t="shared" si="3255"/>
        <v>AR$13</v>
      </c>
      <c r="AS2430" s="195" t="str">
        <f t="shared" si="3255"/>
        <v>AS$13</v>
      </c>
      <c r="AT2430" s="195" t="str">
        <f t="shared" si="3255"/>
        <v>AT$13</v>
      </c>
      <c r="AU2430" s="195" t="str">
        <f t="shared" si="3255"/>
        <v>AU$13</v>
      </c>
      <c r="AV2430" s="195" t="str">
        <f t="shared" si="3255"/>
        <v>AV$13</v>
      </c>
      <c r="AW2430" s="195" t="str">
        <f t="shared" si="3255"/>
        <v>AW$13</v>
      </c>
      <c r="AX2430" s="195" t="str">
        <f t="shared" si="3255"/>
        <v>AX$13</v>
      </c>
      <c r="AY2430" s="195" t="str">
        <f t="shared" ref="AY2430:CD2430" si="3256">AY$17</f>
        <v>AY$13</v>
      </c>
      <c r="AZ2430" s="195" t="str">
        <f t="shared" si="3256"/>
        <v>AZ$13</v>
      </c>
      <c r="BA2430" s="195" t="str">
        <f t="shared" si="3256"/>
        <v>BA$13</v>
      </c>
      <c r="BB2430" s="195" t="str">
        <f t="shared" si="3256"/>
        <v>BB$13</v>
      </c>
      <c r="BC2430" s="195" t="str">
        <f t="shared" si="3256"/>
        <v>BC$13</v>
      </c>
      <c r="BD2430" s="195" t="str">
        <f t="shared" si="3256"/>
        <v>BD$13</v>
      </c>
      <c r="BE2430" s="195" t="str">
        <f t="shared" si="3256"/>
        <v>BE$13</v>
      </c>
      <c r="BF2430" s="195" t="str">
        <f t="shared" si="3256"/>
        <v>BF$13</v>
      </c>
      <c r="BG2430" s="195" t="str">
        <f t="shared" si="3256"/>
        <v>BG$13</v>
      </c>
      <c r="BH2430" s="195" t="str">
        <f t="shared" si="3256"/>
        <v>BH$13</v>
      </c>
      <c r="BI2430" s="195" t="str">
        <f t="shared" si="3256"/>
        <v>BI$13</v>
      </c>
      <c r="BJ2430" s="195" t="str">
        <f t="shared" si="3256"/>
        <v>BJ$13</v>
      </c>
      <c r="BK2430" s="195" t="str">
        <f t="shared" si="3256"/>
        <v>BK$13</v>
      </c>
      <c r="BL2430" s="195" t="str">
        <f t="shared" si="3256"/>
        <v>BL$13</v>
      </c>
      <c r="BM2430" s="195" t="str">
        <f t="shared" si="3256"/>
        <v>BM$13</v>
      </c>
      <c r="BN2430" s="195" t="str">
        <f t="shared" si="3256"/>
        <v>BN$13</v>
      </c>
      <c r="BO2430" s="195" t="str">
        <f t="shared" si="3256"/>
        <v>BO$13</v>
      </c>
      <c r="BP2430" s="195" t="str">
        <f t="shared" si="3256"/>
        <v>BP$13</v>
      </c>
      <c r="BQ2430" s="195" t="str">
        <f t="shared" si="3256"/>
        <v>BQ$13</v>
      </c>
      <c r="BR2430" s="195" t="str">
        <f t="shared" si="3256"/>
        <v>BR$13</v>
      </c>
      <c r="BS2430" s="195" t="str">
        <f t="shared" si="3256"/>
        <v>BS$13</v>
      </c>
      <c r="BT2430" s="195" t="str">
        <f t="shared" si="3256"/>
        <v>BT$13</v>
      </c>
      <c r="BU2430" s="195" t="str">
        <f t="shared" si="3256"/>
        <v>BU$13</v>
      </c>
      <c r="BV2430" s="195" t="str">
        <f t="shared" si="3256"/>
        <v>BV$13</v>
      </c>
      <c r="BW2430" s="195" t="str">
        <f t="shared" si="3256"/>
        <v>BW$13</v>
      </c>
      <c r="BX2430" s="195" t="str">
        <f t="shared" si="3256"/>
        <v>BX$13</v>
      </c>
      <c r="BY2430" s="195" t="str">
        <f t="shared" si="3256"/>
        <v>BY$13</v>
      </c>
      <c r="BZ2430" s="195" t="str">
        <f t="shared" si="3256"/>
        <v>BZ$13</v>
      </c>
      <c r="CA2430" s="195" t="str">
        <f t="shared" si="3256"/>
        <v>CA$13</v>
      </c>
      <c r="CB2430" s="195" t="str">
        <f t="shared" si="3256"/>
        <v>CB$13</v>
      </c>
      <c r="CC2430" s="195" t="str">
        <f t="shared" si="3256"/>
        <v>CC$13</v>
      </c>
      <c r="CD2430" s="195" t="str">
        <f t="shared" si="3256"/>
        <v>CD$13</v>
      </c>
      <c r="CE2430" s="195" t="str">
        <f t="shared" ref="CE2430:CL2430" si="3257">CE$17</f>
        <v>CE$13</v>
      </c>
      <c r="CF2430" s="195" t="str">
        <f t="shared" si="3257"/>
        <v>CF$13</v>
      </c>
      <c r="CG2430" s="195" t="str">
        <f t="shared" si="3257"/>
        <v>CG$13</v>
      </c>
      <c r="CH2430" s="195" t="str">
        <f t="shared" si="3257"/>
        <v>CH$13</v>
      </c>
      <c r="CI2430" s="195" t="str">
        <f t="shared" si="3257"/>
        <v>CI$13</v>
      </c>
      <c r="CJ2430" s="195" t="str">
        <f t="shared" si="3257"/>
        <v>CJ$13</v>
      </c>
      <c r="CK2430" s="195" t="str">
        <f t="shared" si="3257"/>
        <v>CK$13</v>
      </c>
      <c r="CL2430" s="195" t="str">
        <f t="shared" si="3257"/>
        <v>CL$13</v>
      </c>
    </row>
    <row r="2431" spans="2:90" x14ac:dyDescent="0.4">
      <c r="B2431" s="171" t="s">
        <v>491</v>
      </c>
      <c r="E2431" s="8"/>
      <c r="H2431" s="196"/>
      <c r="I2431" s="197"/>
      <c r="J2431" s="197"/>
      <c r="K2431" s="198"/>
      <c r="L2431" s="198"/>
      <c r="M2431" s="198"/>
      <c r="N2431" s="198"/>
      <c r="O2431" s="198"/>
      <c r="P2431" s="198"/>
      <c r="R2431" s="198"/>
      <c r="S2431" s="186"/>
      <c r="T2431" s="186"/>
      <c r="U2431" s="186"/>
      <c r="V2431" s="186"/>
      <c r="W2431" s="186"/>
      <c r="X2431" s="186"/>
      <c r="Y2431" s="186"/>
      <c r="Z2431" s="186"/>
      <c r="AA2431" s="186"/>
      <c r="AB2431" s="186"/>
      <c r="AC2431" s="186"/>
      <c r="AD2431" s="186"/>
      <c r="AE2431" s="186"/>
      <c r="AF2431" s="186"/>
      <c r="AG2431" s="186"/>
      <c r="AH2431" s="186"/>
      <c r="AI2431" s="186"/>
      <c r="AJ2431" s="186"/>
      <c r="AK2431" s="186"/>
      <c r="AL2431" s="186"/>
      <c r="AM2431" s="186"/>
      <c r="AN2431" s="186"/>
      <c r="AO2431" s="186"/>
      <c r="AP2431" s="186"/>
      <c r="AQ2431" s="186"/>
      <c r="AR2431" s="186"/>
      <c r="AS2431" s="186"/>
      <c r="AT2431" s="186"/>
      <c r="AU2431" s="186"/>
      <c r="AV2431" s="186"/>
      <c r="AW2431" s="186"/>
      <c r="AX2431" s="186"/>
      <c r="AY2431" s="186"/>
      <c r="AZ2431" s="186"/>
      <c r="BA2431" s="186"/>
      <c r="BB2431" s="186"/>
      <c r="BC2431" s="186"/>
      <c r="BD2431" s="186"/>
      <c r="BE2431" s="186"/>
      <c r="BF2431" s="186"/>
      <c r="BG2431" s="186"/>
      <c r="BH2431" s="186"/>
      <c r="BI2431" s="186"/>
      <c r="BJ2431" s="186"/>
      <c r="BK2431" s="186"/>
      <c r="BL2431" s="186"/>
      <c r="BM2431" s="186"/>
      <c r="BN2431" s="186"/>
      <c r="BO2431" s="186"/>
      <c r="BP2431" s="186"/>
      <c r="BQ2431" s="186"/>
      <c r="BR2431" s="186"/>
      <c r="BS2431" s="186"/>
      <c r="BT2431" s="186"/>
      <c r="BU2431" s="186"/>
      <c r="BV2431" s="186"/>
      <c r="BW2431" s="186"/>
      <c r="BX2431" s="186"/>
      <c r="BY2431" s="186"/>
      <c r="BZ2431" s="186"/>
      <c r="CA2431" s="186"/>
      <c r="CB2431" s="186"/>
      <c r="CC2431" s="186"/>
      <c r="CD2431" s="186"/>
      <c r="CE2431" s="186"/>
      <c r="CF2431" s="186"/>
      <c r="CG2431" s="186"/>
      <c r="CH2431" s="186"/>
      <c r="CI2431" s="186"/>
      <c r="CJ2431" s="186"/>
      <c r="CK2431" s="186"/>
      <c r="CL2431" s="186"/>
    </row>
    <row r="2432" spans="2:90" x14ac:dyDescent="0.4">
      <c r="B2432" s="171" t="s">
        <v>505</v>
      </c>
      <c r="E2432" s="8"/>
      <c r="H2432" s="196"/>
      <c r="I2432" s="197"/>
      <c r="J2432" s="197"/>
      <c r="K2432" s="198"/>
      <c r="L2432" s="198"/>
      <c r="M2432" s="198"/>
      <c r="N2432" s="198"/>
      <c r="O2432" s="198"/>
      <c r="P2432" s="198"/>
      <c r="R2432" s="198"/>
      <c r="S2432" s="186"/>
      <c r="T2432" s="186"/>
      <c r="U2432" s="186"/>
      <c r="V2432" s="186"/>
      <c r="W2432" s="186"/>
      <c r="X2432" s="186"/>
      <c r="Y2432" s="186"/>
      <c r="Z2432" s="186"/>
      <c r="AA2432" s="186"/>
      <c r="AB2432" s="186"/>
      <c r="AC2432" s="186"/>
      <c r="AD2432" s="186"/>
      <c r="AE2432" s="186"/>
      <c r="AF2432" s="186"/>
      <c r="AG2432" s="186"/>
      <c r="AH2432" s="186"/>
      <c r="AI2432" s="186"/>
      <c r="AJ2432" s="186"/>
      <c r="AK2432" s="186"/>
      <c r="AL2432" s="186"/>
      <c r="AM2432" s="186"/>
      <c r="AN2432" s="186"/>
      <c r="AO2432" s="186"/>
      <c r="AP2432" s="186"/>
      <c r="AQ2432" s="186"/>
      <c r="AR2432" s="186"/>
      <c r="AS2432" s="186"/>
      <c r="AT2432" s="186"/>
      <c r="AU2432" s="186"/>
      <c r="AV2432" s="186"/>
      <c r="AW2432" s="186"/>
      <c r="AX2432" s="186"/>
      <c r="AY2432" s="186"/>
      <c r="AZ2432" s="186"/>
      <c r="BA2432" s="186"/>
      <c r="BB2432" s="186"/>
      <c r="BC2432" s="186"/>
      <c r="BD2432" s="186"/>
      <c r="BE2432" s="186"/>
      <c r="BF2432" s="186"/>
      <c r="BG2432" s="186"/>
      <c r="BH2432" s="186"/>
      <c r="BI2432" s="186"/>
      <c r="BJ2432" s="186"/>
      <c r="BK2432" s="186"/>
      <c r="BL2432" s="186"/>
      <c r="BM2432" s="186"/>
      <c r="BN2432" s="186"/>
      <c r="BO2432" s="186"/>
      <c r="BP2432" s="186"/>
      <c r="BQ2432" s="186"/>
      <c r="BR2432" s="186"/>
      <c r="BS2432" s="186"/>
      <c r="BT2432" s="186"/>
      <c r="BU2432" s="186"/>
      <c r="BV2432" s="186"/>
      <c r="BW2432" s="186"/>
      <c r="BX2432" s="186"/>
      <c r="BY2432" s="186"/>
      <c r="BZ2432" s="186"/>
      <c r="CA2432" s="186"/>
      <c r="CB2432" s="186"/>
      <c r="CC2432" s="186"/>
      <c r="CD2432" s="186"/>
      <c r="CE2432" s="186"/>
      <c r="CF2432" s="186"/>
      <c r="CG2432" s="186"/>
      <c r="CH2432" s="186"/>
      <c r="CI2432" s="186"/>
      <c r="CJ2432" s="186"/>
      <c r="CK2432" s="186"/>
      <c r="CL2432" s="186"/>
    </row>
    <row r="2433" spans="2:90" x14ac:dyDescent="0.4">
      <c r="B2433" s="171" t="s">
        <v>463</v>
      </c>
      <c r="E2433" s="8"/>
      <c r="H2433" s="196"/>
      <c r="I2433" s="197"/>
      <c r="J2433" s="197"/>
      <c r="K2433" s="198"/>
      <c r="L2433" s="198"/>
      <c r="M2433" s="198"/>
      <c r="N2433" s="198"/>
      <c r="O2433" s="198"/>
      <c r="P2433" s="198"/>
      <c r="R2433" s="198"/>
      <c r="S2433" s="186" t="str">
        <f t="shared" ref="S2433:AX2433" si="3258">S$18</f>
        <v>S$14</v>
      </c>
      <c r="T2433" s="186" t="str">
        <f t="shared" si="3258"/>
        <v>T$14</v>
      </c>
      <c r="U2433" s="186" t="str">
        <f t="shared" si="3258"/>
        <v>U$14</v>
      </c>
      <c r="V2433" s="186" t="str">
        <f t="shared" si="3258"/>
        <v>V$14</v>
      </c>
      <c r="W2433" s="186" t="str">
        <f t="shared" si="3258"/>
        <v>W$14</v>
      </c>
      <c r="X2433" s="186" t="str">
        <f t="shared" si="3258"/>
        <v>X$14</v>
      </c>
      <c r="Y2433" s="186" t="str">
        <f t="shared" si="3258"/>
        <v>Y$14</v>
      </c>
      <c r="Z2433" s="186" t="str">
        <f t="shared" si="3258"/>
        <v>Z$14</v>
      </c>
      <c r="AA2433" s="186" t="str">
        <f t="shared" si="3258"/>
        <v>AA$14</v>
      </c>
      <c r="AB2433" s="186" t="str">
        <f t="shared" si="3258"/>
        <v>AB$14</v>
      </c>
      <c r="AC2433" s="186" t="str">
        <f t="shared" si="3258"/>
        <v>AC$14</v>
      </c>
      <c r="AD2433" s="186" t="str">
        <f t="shared" si="3258"/>
        <v>AD$14</v>
      </c>
      <c r="AE2433" s="186" t="str">
        <f t="shared" si="3258"/>
        <v>AE$14</v>
      </c>
      <c r="AF2433" s="186" t="str">
        <f t="shared" si="3258"/>
        <v>AF$14</v>
      </c>
      <c r="AG2433" s="186" t="str">
        <f t="shared" si="3258"/>
        <v>AG$14</v>
      </c>
      <c r="AH2433" s="186" t="str">
        <f t="shared" si="3258"/>
        <v>AH$14</v>
      </c>
      <c r="AI2433" s="186" t="str">
        <f t="shared" si="3258"/>
        <v>AI$14</v>
      </c>
      <c r="AJ2433" s="186" t="str">
        <f t="shared" si="3258"/>
        <v>AJ$14</v>
      </c>
      <c r="AK2433" s="186" t="str">
        <f t="shared" si="3258"/>
        <v>AK$14</v>
      </c>
      <c r="AL2433" s="186" t="str">
        <f t="shared" si="3258"/>
        <v>AL$14</v>
      </c>
      <c r="AM2433" s="186" t="str">
        <f t="shared" si="3258"/>
        <v>AM$14</v>
      </c>
      <c r="AN2433" s="186" t="str">
        <f t="shared" si="3258"/>
        <v>AN$14</v>
      </c>
      <c r="AO2433" s="186" t="str">
        <f t="shared" si="3258"/>
        <v>AO$14</v>
      </c>
      <c r="AP2433" s="186" t="str">
        <f t="shared" si="3258"/>
        <v>AP$14</v>
      </c>
      <c r="AQ2433" s="186" t="str">
        <f t="shared" si="3258"/>
        <v>AQ$14</v>
      </c>
      <c r="AR2433" s="186" t="str">
        <f t="shared" si="3258"/>
        <v>AR$14</v>
      </c>
      <c r="AS2433" s="186" t="str">
        <f t="shared" si="3258"/>
        <v>AS$14</v>
      </c>
      <c r="AT2433" s="186" t="str">
        <f t="shared" si="3258"/>
        <v>AT$14</v>
      </c>
      <c r="AU2433" s="186" t="str">
        <f t="shared" si="3258"/>
        <v>AU$14</v>
      </c>
      <c r="AV2433" s="186" t="str">
        <f t="shared" si="3258"/>
        <v>AV$14</v>
      </c>
      <c r="AW2433" s="186" t="str">
        <f t="shared" si="3258"/>
        <v>AW$14</v>
      </c>
      <c r="AX2433" s="186" t="str">
        <f t="shared" si="3258"/>
        <v>AX$14</v>
      </c>
      <c r="AY2433" s="186" t="str">
        <f t="shared" ref="AY2433:CD2433" si="3259">AY$18</f>
        <v>AY$14</v>
      </c>
      <c r="AZ2433" s="186" t="str">
        <f t="shared" si="3259"/>
        <v>AZ$14</v>
      </c>
      <c r="BA2433" s="186" t="str">
        <f t="shared" si="3259"/>
        <v>BA$14</v>
      </c>
      <c r="BB2433" s="186" t="str">
        <f t="shared" si="3259"/>
        <v>BB$14</v>
      </c>
      <c r="BC2433" s="186" t="str">
        <f t="shared" si="3259"/>
        <v>BC$14</v>
      </c>
      <c r="BD2433" s="186" t="str">
        <f t="shared" si="3259"/>
        <v>BD$14</v>
      </c>
      <c r="BE2433" s="186" t="str">
        <f t="shared" si="3259"/>
        <v>BE$14</v>
      </c>
      <c r="BF2433" s="186" t="str">
        <f t="shared" si="3259"/>
        <v>BF$14</v>
      </c>
      <c r="BG2433" s="186" t="str">
        <f t="shared" si="3259"/>
        <v>BG$14</v>
      </c>
      <c r="BH2433" s="186" t="str">
        <f t="shared" si="3259"/>
        <v>BH$14</v>
      </c>
      <c r="BI2433" s="186" t="str">
        <f t="shared" si="3259"/>
        <v>BI$14</v>
      </c>
      <c r="BJ2433" s="186" t="str">
        <f t="shared" si="3259"/>
        <v>BJ$14</v>
      </c>
      <c r="BK2433" s="186" t="str">
        <f t="shared" si="3259"/>
        <v>BK$14</v>
      </c>
      <c r="BL2433" s="186" t="str">
        <f t="shared" si="3259"/>
        <v>BL$14</v>
      </c>
      <c r="BM2433" s="186" t="str">
        <f t="shared" si="3259"/>
        <v>BM$14</v>
      </c>
      <c r="BN2433" s="186" t="str">
        <f t="shared" si="3259"/>
        <v>BN$14</v>
      </c>
      <c r="BO2433" s="186" t="str">
        <f t="shared" si="3259"/>
        <v>BO$14</v>
      </c>
      <c r="BP2433" s="186" t="str">
        <f t="shared" si="3259"/>
        <v>BP$14</v>
      </c>
      <c r="BQ2433" s="186" t="str">
        <f t="shared" si="3259"/>
        <v>BQ$14</v>
      </c>
      <c r="BR2433" s="186" t="str">
        <f t="shared" si="3259"/>
        <v>BR$14</v>
      </c>
      <c r="BS2433" s="186" t="str">
        <f t="shared" si="3259"/>
        <v>BS$14</v>
      </c>
      <c r="BT2433" s="186" t="str">
        <f t="shared" si="3259"/>
        <v>BT$14</v>
      </c>
      <c r="BU2433" s="186" t="str">
        <f t="shared" si="3259"/>
        <v>BU$14</v>
      </c>
      <c r="BV2433" s="186" t="str">
        <f t="shared" si="3259"/>
        <v>BV$14</v>
      </c>
      <c r="BW2433" s="186" t="str">
        <f t="shared" si="3259"/>
        <v>BW$14</v>
      </c>
      <c r="BX2433" s="186" t="str">
        <f t="shared" si="3259"/>
        <v>BX$14</v>
      </c>
      <c r="BY2433" s="186" t="str">
        <f t="shared" si="3259"/>
        <v>BY$14</v>
      </c>
      <c r="BZ2433" s="186" t="str">
        <f t="shared" si="3259"/>
        <v>BZ$14</v>
      </c>
      <c r="CA2433" s="186" t="str">
        <f t="shared" si="3259"/>
        <v>CA$14</v>
      </c>
      <c r="CB2433" s="186" t="str">
        <f t="shared" si="3259"/>
        <v>CB$14</v>
      </c>
      <c r="CC2433" s="186" t="str">
        <f t="shared" si="3259"/>
        <v>CC$14</v>
      </c>
      <c r="CD2433" s="186" t="str">
        <f t="shared" si="3259"/>
        <v>CD$14</v>
      </c>
      <c r="CE2433" s="186" t="str">
        <f t="shared" ref="CE2433:CL2433" si="3260">CE$18</f>
        <v>CE$14</v>
      </c>
      <c r="CF2433" s="186" t="str">
        <f t="shared" si="3260"/>
        <v>CF$14</v>
      </c>
      <c r="CG2433" s="186" t="str">
        <f t="shared" si="3260"/>
        <v>CG$14</v>
      </c>
      <c r="CH2433" s="186" t="str">
        <f t="shared" si="3260"/>
        <v>CH$14</v>
      </c>
      <c r="CI2433" s="186" t="str">
        <f t="shared" si="3260"/>
        <v>CI$14</v>
      </c>
      <c r="CJ2433" s="186" t="str">
        <f t="shared" si="3260"/>
        <v>CJ$14</v>
      </c>
      <c r="CK2433" s="186" t="str">
        <f t="shared" si="3260"/>
        <v>CK$14</v>
      </c>
      <c r="CL2433" s="186" t="str">
        <f t="shared" si="3260"/>
        <v>CL$14</v>
      </c>
    </row>
    <row r="2434" spans="2:90" x14ac:dyDescent="0.4">
      <c r="B2434" s="171" t="s">
        <v>464</v>
      </c>
      <c r="E2434" s="8"/>
      <c r="H2434" s="196"/>
      <c r="I2434" s="197"/>
      <c r="J2434" s="197"/>
      <c r="K2434" s="198"/>
      <c r="L2434" s="198"/>
      <c r="M2434" s="198"/>
      <c r="N2434" s="198"/>
      <c r="O2434" s="198"/>
      <c r="P2434" s="198"/>
      <c r="R2434" s="198"/>
      <c r="S2434" s="186" t="str">
        <f t="shared" ref="S2434:AX2434" si="3261">S$19</f>
        <v>S$15</v>
      </c>
      <c r="T2434" s="186" t="str">
        <f t="shared" si="3261"/>
        <v>T$15</v>
      </c>
      <c r="U2434" s="186" t="str">
        <f t="shared" si="3261"/>
        <v>U$15</v>
      </c>
      <c r="V2434" s="186" t="str">
        <f t="shared" si="3261"/>
        <v>V$15</v>
      </c>
      <c r="W2434" s="186" t="str">
        <f t="shared" si="3261"/>
        <v>W$15</v>
      </c>
      <c r="X2434" s="186" t="str">
        <f t="shared" si="3261"/>
        <v>X$15</v>
      </c>
      <c r="Y2434" s="186" t="str">
        <f t="shared" si="3261"/>
        <v>Y$15</v>
      </c>
      <c r="Z2434" s="186" t="str">
        <f t="shared" si="3261"/>
        <v>Z$15</v>
      </c>
      <c r="AA2434" s="186" t="str">
        <f t="shared" si="3261"/>
        <v>AA$15</v>
      </c>
      <c r="AB2434" s="186" t="str">
        <f t="shared" si="3261"/>
        <v>AB$15</v>
      </c>
      <c r="AC2434" s="186" t="str">
        <f t="shared" si="3261"/>
        <v>AC$15</v>
      </c>
      <c r="AD2434" s="186" t="str">
        <f t="shared" si="3261"/>
        <v>AD$15</v>
      </c>
      <c r="AE2434" s="186" t="str">
        <f t="shared" si="3261"/>
        <v>AE$15</v>
      </c>
      <c r="AF2434" s="186" t="str">
        <f t="shared" si="3261"/>
        <v>AF$15</v>
      </c>
      <c r="AG2434" s="186" t="str">
        <f t="shared" si="3261"/>
        <v>AG$15</v>
      </c>
      <c r="AH2434" s="186" t="str">
        <f t="shared" si="3261"/>
        <v>AH$15</v>
      </c>
      <c r="AI2434" s="186" t="str">
        <f t="shared" si="3261"/>
        <v>AI$15</v>
      </c>
      <c r="AJ2434" s="186" t="str">
        <f t="shared" si="3261"/>
        <v>AJ$15</v>
      </c>
      <c r="AK2434" s="186" t="str">
        <f t="shared" si="3261"/>
        <v>AK$15</v>
      </c>
      <c r="AL2434" s="186" t="str">
        <f t="shared" si="3261"/>
        <v>AL$15</v>
      </c>
      <c r="AM2434" s="186" t="str">
        <f t="shared" si="3261"/>
        <v>AM$15</v>
      </c>
      <c r="AN2434" s="186" t="str">
        <f t="shared" si="3261"/>
        <v>AN$15</v>
      </c>
      <c r="AO2434" s="186" t="str">
        <f t="shared" si="3261"/>
        <v>AO$15</v>
      </c>
      <c r="AP2434" s="186" t="str">
        <f t="shared" si="3261"/>
        <v>AP$15</v>
      </c>
      <c r="AQ2434" s="186" t="str">
        <f t="shared" si="3261"/>
        <v>AQ$15</v>
      </c>
      <c r="AR2434" s="186" t="str">
        <f t="shared" si="3261"/>
        <v>AR$15</v>
      </c>
      <c r="AS2434" s="186" t="str">
        <f t="shared" si="3261"/>
        <v>AS$15</v>
      </c>
      <c r="AT2434" s="186" t="str">
        <f t="shared" si="3261"/>
        <v>AT$15</v>
      </c>
      <c r="AU2434" s="186" t="str">
        <f t="shared" si="3261"/>
        <v>AU$15</v>
      </c>
      <c r="AV2434" s="186" t="str">
        <f t="shared" si="3261"/>
        <v>AV$15</v>
      </c>
      <c r="AW2434" s="186" t="str">
        <f t="shared" si="3261"/>
        <v>AW$15</v>
      </c>
      <c r="AX2434" s="186" t="str">
        <f t="shared" si="3261"/>
        <v>AX$15</v>
      </c>
      <c r="AY2434" s="186" t="str">
        <f t="shared" ref="AY2434:CD2434" si="3262">AY$19</f>
        <v>AY$15</v>
      </c>
      <c r="AZ2434" s="186" t="str">
        <f t="shared" si="3262"/>
        <v>AZ$15</v>
      </c>
      <c r="BA2434" s="186" t="str">
        <f t="shared" si="3262"/>
        <v>BA$15</v>
      </c>
      <c r="BB2434" s="186" t="str">
        <f t="shared" si="3262"/>
        <v>BB$15</v>
      </c>
      <c r="BC2434" s="186" t="str">
        <f t="shared" si="3262"/>
        <v>BC$15</v>
      </c>
      <c r="BD2434" s="186" t="str">
        <f t="shared" si="3262"/>
        <v>BD$15</v>
      </c>
      <c r="BE2434" s="186" t="str">
        <f t="shared" si="3262"/>
        <v>BE$15</v>
      </c>
      <c r="BF2434" s="186" t="str">
        <f t="shared" si="3262"/>
        <v>BF$15</v>
      </c>
      <c r="BG2434" s="186" t="str">
        <f t="shared" si="3262"/>
        <v>BG$15</v>
      </c>
      <c r="BH2434" s="186" t="str">
        <f t="shared" si="3262"/>
        <v>BH$15</v>
      </c>
      <c r="BI2434" s="186" t="str">
        <f t="shared" si="3262"/>
        <v>BI$15</v>
      </c>
      <c r="BJ2434" s="186" t="str">
        <f t="shared" si="3262"/>
        <v>BJ$15</v>
      </c>
      <c r="BK2434" s="186" t="str">
        <f t="shared" si="3262"/>
        <v>BK$15</v>
      </c>
      <c r="BL2434" s="186" t="str">
        <f t="shared" si="3262"/>
        <v>BL$15</v>
      </c>
      <c r="BM2434" s="186" t="str">
        <f t="shared" si="3262"/>
        <v>BM$15</v>
      </c>
      <c r="BN2434" s="186" t="str">
        <f t="shared" si="3262"/>
        <v>BN$15</v>
      </c>
      <c r="BO2434" s="186" t="str">
        <f t="shared" si="3262"/>
        <v>BO$15</v>
      </c>
      <c r="BP2434" s="186" t="str">
        <f t="shared" si="3262"/>
        <v>BP$15</v>
      </c>
      <c r="BQ2434" s="186" t="str">
        <f t="shared" si="3262"/>
        <v>BQ$15</v>
      </c>
      <c r="BR2434" s="186" t="str">
        <f t="shared" si="3262"/>
        <v>BR$15</v>
      </c>
      <c r="BS2434" s="186" t="str">
        <f t="shared" si="3262"/>
        <v>BS$15</v>
      </c>
      <c r="BT2434" s="186" t="str">
        <f t="shared" si="3262"/>
        <v>BT$15</v>
      </c>
      <c r="BU2434" s="186" t="str">
        <f t="shared" si="3262"/>
        <v>BU$15</v>
      </c>
      <c r="BV2434" s="186" t="str">
        <f t="shared" si="3262"/>
        <v>BV$15</v>
      </c>
      <c r="BW2434" s="186" t="str">
        <f t="shared" si="3262"/>
        <v>BW$15</v>
      </c>
      <c r="BX2434" s="186" t="str">
        <f t="shared" si="3262"/>
        <v>BX$15</v>
      </c>
      <c r="BY2434" s="186" t="str">
        <f t="shared" si="3262"/>
        <v>BY$15</v>
      </c>
      <c r="BZ2434" s="186" t="str">
        <f t="shared" si="3262"/>
        <v>BZ$15</v>
      </c>
      <c r="CA2434" s="186" t="str">
        <f t="shared" si="3262"/>
        <v>CA$15</v>
      </c>
      <c r="CB2434" s="186" t="str">
        <f t="shared" si="3262"/>
        <v>CB$15</v>
      </c>
      <c r="CC2434" s="186" t="str">
        <f t="shared" si="3262"/>
        <v>CC$15</v>
      </c>
      <c r="CD2434" s="186" t="str">
        <f t="shared" si="3262"/>
        <v>CD$15</v>
      </c>
      <c r="CE2434" s="186" t="str">
        <f t="shared" ref="CE2434:CL2434" si="3263">CE$19</f>
        <v>CE$15</v>
      </c>
      <c r="CF2434" s="186" t="str">
        <f t="shared" si="3263"/>
        <v>CF$15</v>
      </c>
      <c r="CG2434" s="186" t="str">
        <f t="shared" si="3263"/>
        <v>CG$15</v>
      </c>
      <c r="CH2434" s="186" t="str">
        <f t="shared" si="3263"/>
        <v>CH$15</v>
      </c>
      <c r="CI2434" s="186" t="str">
        <f t="shared" si="3263"/>
        <v>CI$15</v>
      </c>
      <c r="CJ2434" s="186" t="str">
        <f t="shared" si="3263"/>
        <v>CJ$15</v>
      </c>
      <c r="CK2434" s="186" t="str">
        <f t="shared" si="3263"/>
        <v>CK$15</v>
      </c>
      <c r="CL2434" s="186" t="str">
        <f t="shared" si="3263"/>
        <v>CL$15</v>
      </c>
    </row>
    <row r="2435" spans="2:90" x14ac:dyDescent="0.4">
      <c r="B2435" s="70" t="s">
        <v>531</v>
      </c>
      <c r="C2435" s="31"/>
      <c r="D2435" t="s">
        <v>532</v>
      </c>
      <c r="E2435" s="8" t="str">
        <f t="shared" ref="E2435:E2436" si="3264">ROW()&amp;" "&amp;D2435</f>
        <v>2435 FCLTA-F</v>
      </c>
      <c r="F2435" t="s">
        <v>536</v>
      </c>
      <c r="G2435" s="31" t="s">
        <v>243</v>
      </c>
      <c r="H2435" s="48"/>
      <c r="I2435" s="285"/>
      <c r="J2435" s="285"/>
      <c r="K2435" s="48"/>
      <c r="L2435" s="48"/>
      <c r="M2435" s="48"/>
      <c r="N2435" s="48"/>
      <c r="O2435" s="48"/>
      <c r="P2435" s="48"/>
      <c r="R2435" s="70"/>
      <c r="S2435" s="286"/>
      <c r="T2435" s="286"/>
      <c r="U2435" s="286"/>
      <c r="V2435" s="286"/>
      <c r="W2435" s="286"/>
      <c r="X2435" s="286"/>
      <c r="Y2435" s="286"/>
      <c r="Z2435" s="286"/>
      <c r="AA2435" s="286"/>
      <c r="AB2435" s="286"/>
      <c r="AC2435" s="286"/>
      <c r="AD2435" s="286"/>
      <c r="AE2435" s="286"/>
      <c r="AF2435" s="286"/>
      <c r="AG2435" s="286"/>
      <c r="AH2435" s="286"/>
      <c r="AI2435" s="286"/>
      <c r="AJ2435" s="286"/>
      <c r="AK2435" s="286"/>
      <c r="AL2435" s="286"/>
      <c r="AM2435" s="286"/>
      <c r="AN2435" s="286"/>
      <c r="AO2435" s="286"/>
      <c r="AP2435" s="286"/>
      <c r="AQ2435" s="286"/>
      <c r="AR2435" s="286"/>
      <c r="AS2435" s="286"/>
      <c r="AT2435" s="286"/>
      <c r="AU2435" s="286"/>
      <c r="AV2435" s="286"/>
      <c r="AW2435" s="286"/>
      <c r="AX2435" s="286"/>
      <c r="AY2435" s="286"/>
      <c r="AZ2435" s="286"/>
      <c r="BA2435" s="286"/>
      <c r="BB2435" s="286"/>
      <c r="BC2435" s="286"/>
      <c r="BD2435" s="286"/>
      <c r="BE2435" s="286"/>
      <c r="BF2435" s="286"/>
      <c r="BG2435" s="286"/>
      <c r="BH2435" s="286"/>
      <c r="BI2435" s="286"/>
      <c r="BJ2435" s="286"/>
      <c r="BK2435" s="286"/>
      <c r="BL2435" s="286"/>
      <c r="BM2435" s="286"/>
      <c r="BN2435" s="286"/>
      <c r="BO2435" s="286"/>
      <c r="BP2435" s="286"/>
      <c r="BQ2435" s="286"/>
      <c r="BR2435" s="286"/>
      <c r="BS2435" s="286"/>
      <c r="BT2435" s="286"/>
      <c r="BU2435" s="286"/>
      <c r="BV2435" s="286"/>
      <c r="BW2435" s="286"/>
      <c r="BX2435" s="286"/>
      <c r="BY2435" s="286"/>
      <c r="BZ2435" s="286"/>
      <c r="CA2435" s="286"/>
      <c r="CB2435" s="286"/>
      <c r="CC2435" s="286"/>
      <c r="CD2435" s="286"/>
      <c r="CE2435" s="286"/>
      <c r="CF2435" s="286"/>
      <c r="CG2435" s="286"/>
      <c r="CH2435" s="286"/>
      <c r="CI2435" s="286"/>
      <c r="CJ2435" s="286"/>
      <c r="CK2435" s="286"/>
      <c r="CL2435" s="286"/>
    </row>
    <row r="2436" spans="2:90" x14ac:dyDescent="0.4">
      <c r="B2436" s="122" t="str">
        <f>"Net fixed asset - "&amp;(SUBSTITUTE(B2435,":",""))</f>
        <v>Net fixed asset - Fixed constant current asset</v>
      </c>
      <c r="C2436" t="s">
        <v>240</v>
      </c>
      <c r="D2436" t="s">
        <v>532</v>
      </c>
      <c r="E2436" s="8" t="str">
        <f t="shared" si="3264"/>
        <v>2436 FCLTA-F</v>
      </c>
      <c r="G2436" t="str">
        <f>E2436</f>
        <v>2436 FCLTA-F</v>
      </c>
      <c r="J2436" s="74">
        <v>1000</v>
      </c>
      <c r="K2436" s="53">
        <f t="shared" ref="K2436:P2436" si="3265">SUMIF($4:$4,K$2,2436:2436)</f>
        <v>1000</v>
      </c>
      <c r="L2436" s="53">
        <f t="shared" si="3265"/>
        <v>1000</v>
      </c>
      <c r="M2436" s="53">
        <f t="shared" si="3265"/>
        <v>1000</v>
      </c>
      <c r="N2436" s="53">
        <f t="shared" si="3265"/>
        <v>1000</v>
      </c>
      <c r="O2436" s="53">
        <f t="shared" si="3265"/>
        <v>1000</v>
      </c>
      <c r="P2436" s="53">
        <f t="shared" si="3265"/>
        <v>1000</v>
      </c>
      <c r="R2436" s="24">
        <f>$J2436</f>
        <v>1000</v>
      </c>
      <c r="S2436" s="80">
        <f t="shared" ref="S2436:T2436" si="3266">R2436</f>
        <v>1000</v>
      </c>
      <c r="T2436" s="80">
        <f t="shared" si="3266"/>
        <v>1000</v>
      </c>
      <c r="U2436" s="80">
        <f t="shared" ref="U2436" si="3267">T2436</f>
        <v>1000</v>
      </c>
      <c r="V2436" s="80">
        <f t="shared" ref="V2436" si="3268">U2436</f>
        <v>1000</v>
      </c>
      <c r="W2436" s="80">
        <f t="shared" ref="W2436" si="3269">V2436</f>
        <v>1000</v>
      </c>
      <c r="X2436" s="80">
        <f t="shared" ref="X2436" si="3270">W2436</f>
        <v>1000</v>
      </c>
      <c r="Y2436" s="80">
        <f t="shared" ref="Y2436" si="3271">X2436</f>
        <v>1000</v>
      </c>
      <c r="Z2436" s="80">
        <f t="shared" ref="Z2436" si="3272">Y2436</f>
        <v>1000</v>
      </c>
      <c r="AA2436" s="80">
        <f t="shared" ref="AA2436" si="3273">Z2436</f>
        <v>1000</v>
      </c>
      <c r="AB2436" s="80">
        <f t="shared" ref="AB2436" si="3274">AA2436</f>
        <v>1000</v>
      </c>
      <c r="AC2436" s="80">
        <f t="shared" ref="AC2436" si="3275">AB2436</f>
        <v>1000</v>
      </c>
      <c r="AD2436" s="80">
        <f t="shared" ref="AD2436" si="3276">AC2436</f>
        <v>1000</v>
      </c>
      <c r="AE2436" s="80">
        <f t="shared" ref="AE2436" si="3277">AD2436</f>
        <v>1000</v>
      </c>
      <c r="AF2436" s="80">
        <f t="shared" ref="AF2436" si="3278">AE2436</f>
        <v>1000</v>
      </c>
      <c r="AG2436" s="80">
        <f t="shared" ref="AG2436" si="3279">AF2436</f>
        <v>1000</v>
      </c>
      <c r="AH2436" s="80">
        <f t="shared" ref="AH2436" si="3280">AG2436</f>
        <v>1000</v>
      </c>
      <c r="AI2436" s="80">
        <f t="shared" ref="AI2436" si="3281">AH2436</f>
        <v>1000</v>
      </c>
      <c r="AJ2436" s="80">
        <f t="shared" ref="AJ2436" si="3282">AI2436</f>
        <v>1000</v>
      </c>
      <c r="AK2436" s="80">
        <f t="shared" ref="AK2436" si="3283">AJ2436</f>
        <v>1000</v>
      </c>
      <c r="AL2436" s="80">
        <f t="shared" ref="AL2436" si="3284">AK2436</f>
        <v>1000</v>
      </c>
      <c r="AM2436" s="80">
        <f t="shared" ref="AM2436" si="3285">AL2436</f>
        <v>1000</v>
      </c>
      <c r="AN2436" s="80">
        <f t="shared" ref="AN2436" si="3286">AM2436</f>
        <v>1000</v>
      </c>
      <c r="AO2436" s="80">
        <f t="shared" ref="AO2436" si="3287">AN2436</f>
        <v>1000</v>
      </c>
      <c r="AP2436" s="80">
        <f t="shared" ref="AP2436" si="3288">AO2436</f>
        <v>1000</v>
      </c>
      <c r="AQ2436" s="80">
        <f t="shared" ref="AQ2436" si="3289">AP2436</f>
        <v>1000</v>
      </c>
      <c r="AR2436" s="80">
        <f t="shared" ref="AR2436" si="3290">AQ2436</f>
        <v>1000</v>
      </c>
      <c r="AS2436" s="80">
        <f t="shared" ref="AS2436" si="3291">AR2436</f>
        <v>1000</v>
      </c>
      <c r="AT2436" s="80">
        <f t="shared" ref="AT2436" si="3292">AS2436</f>
        <v>1000</v>
      </c>
      <c r="AU2436" s="80">
        <f t="shared" ref="AU2436" si="3293">AT2436</f>
        <v>1000</v>
      </c>
      <c r="AV2436" s="80">
        <f t="shared" ref="AV2436" si="3294">AU2436</f>
        <v>1000</v>
      </c>
      <c r="AW2436" s="80">
        <f t="shared" ref="AW2436" si="3295">AV2436</f>
        <v>1000</v>
      </c>
      <c r="AX2436" s="80">
        <f t="shared" ref="AX2436" si="3296">AW2436</f>
        <v>1000</v>
      </c>
      <c r="AY2436" s="80">
        <f t="shared" ref="AY2436" si="3297">AX2436</f>
        <v>1000</v>
      </c>
      <c r="AZ2436" s="80">
        <f t="shared" ref="AZ2436" si="3298">AY2436</f>
        <v>1000</v>
      </c>
      <c r="BA2436" s="80">
        <f t="shared" ref="BA2436" si="3299">AZ2436</f>
        <v>1000</v>
      </c>
      <c r="BB2436" s="80">
        <f t="shared" ref="BB2436" si="3300">BA2436</f>
        <v>1000</v>
      </c>
      <c r="BC2436" s="80">
        <f t="shared" ref="BC2436" si="3301">BB2436</f>
        <v>1000</v>
      </c>
      <c r="BD2436" s="80">
        <f t="shared" ref="BD2436" si="3302">BC2436</f>
        <v>1000</v>
      </c>
      <c r="BE2436" s="80">
        <f t="shared" ref="BE2436" si="3303">BD2436</f>
        <v>1000</v>
      </c>
      <c r="BF2436" s="80">
        <f t="shared" ref="BF2436" si="3304">BE2436</f>
        <v>1000</v>
      </c>
      <c r="BG2436" s="80">
        <f t="shared" ref="BG2436" si="3305">BF2436</f>
        <v>1000</v>
      </c>
      <c r="BH2436" s="80">
        <f t="shared" ref="BH2436" si="3306">BG2436</f>
        <v>1000</v>
      </c>
      <c r="BI2436" s="80">
        <f t="shared" ref="BI2436" si="3307">BH2436</f>
        <v>1000</v>
      </c>
      <c r="BJ2436" s="80">
        <f t="shared" ref="BJ2436" si="3308">BI2436</f>
        <v>1000</v>
      </c>
      <c r="BK2436" s="80">
        <f t="shared" ref="BK2436" si="3309">BJ2436</f>
        <v>1000</v>
      </c>
      <c r="BL2436" s="80">
        <f t="shared" ref="BL2436" si="3310">BK2436</f>
        <v>1000</v>
      </c>
      <c r="BM2436" s="80">
        <f t="shared" ref="BM2436" si="3311">BL2436</f>
        <v>1000</v>
      </c>
      <c r="BN2436" s="80">
        <f t="shared" ref="BN2436" si="3312">BM2436</f>
        <v>1000</v>
      </c>
      <c r="BO2436" s="80">
        <f t="shared" ref="BO2436" si="3313">BN2436</f>
        <v>1000</v>
      </c>
      <c r="BP2436" s="80">
        <f t="shared" ref="BP2436" si="3314">BO2436</f>
        <v>1000</v>
      </c>
      <c r="BQ2436" s="80">
        <f t="shared" ref="BQ2436" si="3315">BP2436</f>
        <v>1000</v>
      </c>
      <c r="BR2436" s="80">
        <f t="shared" ref="BR2436" si="3316">BQ2436</f>
        <v>1000</v>
      </c>
      <c r="BS2436" s="80">
        <f t="shared" ref="BS2436" si="3317">BR2436</f>
        <v>1000</v>
      </c>
      <c r="BT2436" s="80">
        <f t="shared" ref="BT2436" si="3318">BS2436</f>
        <v>1000</v>
      </c>
      <c r="BU2436" s="80">
        <f t="shared" ref="BU2436" si="3319">BT2436</f>
        <v>1000</v>
      </c>
      <c r="BV2436" s="80">
        <f t="shared" ref="BV2436" si="3320">BU2436</f>
        <v>1000</v>
      </c>
      <c r="BW2436" s="80">
        <f t="shared" ref="BW2436" si="3321">BV2436</f>
        <v>1000</v>
      </c>
      <c r="BX2436" s="80">
        <f t="shared" ref="BX2436" si="3322">BW2436</f>
        <v>1000</v>
      </c>
      <c r="BY2436" s="80">
        <f t="shared" ref="BY2436" si="3323">BX2436</f>
        <v>1000</v>
      </c>
      <c r="BZ2436" s="80">
        <f t="shared" ref="BZ2436" si="3324">BY2436</f>
        <v>1000</v>
      </c>
      <c r="CA2436" s="80">
        <f t="shared" ref="CA2436" si="3325">BZ2436</f>
        <v>1000</v>
      </c>
      <c r="CB2436" s="80">
        <f t="shared" ref="CB2436" si="3326">CA2436</f>
        <v>1000</v>
      </c>
      <c r="CC2436" s="80">
        <f t="shared" ref="CC2436" si="3327">CB2436</f>
        <v>1000</v>
      </c>
      <c r="CD2436" s="80">
        <f t="shared" ref="CD2436" si="3328">CC2436</f>
        <v>1000</v>
      </c>
      <c r="CE2436" s="80">
        <f t="shared" ref="CE2436" si="3329">CD2436</f>
        <v>1000</v>
      </c>
      <c r="CF2436" s="80">
        <f t="shared" ref="CF2436" si="3330">CE2436</f>
        <v>1000</v>
      </c>
      <c r="CG2436" s="80">
        <f t="shared" ref="CG2436" si="3331">CF2436</f>
        <v>1000</v>
      </c>
      <c r="CH2436" s="80">
        <f t="shared" ref="CH2436" si="3332">CG2436</f>
        <v>1000</v>
      </c>
      <c r="CI2436" s="80">
        <f t="shared" ref="CI2436" si="3333">CH2436</f>
        <v>1000</v>
      </c>
      <c r="CJ2436" s="80">
        <f t="shared" ref="CJ2436" si="3334">CI2436</f>
        <v>1000</v>
      </c>
      <c r="CK2436" s="80">
        <f t="shared" ref="CK2436:CL2436" si="3335">CJ2436</f>
        <v>1000</v>
      </c>
      <c r="CL2436" s="80">
        <f t="shared" si="3335"/>
        <v>1000</v>
      </c>
    </row>
    <row r="2437" spans="2:90" x14ac:dyDescent="0.4">
      <c r="B2437" s="123"/>
      <c r="D2437" t="s">
        <v>532</v>
      </c>
      <c r="E2437" s="8" t="str">
        <f>ROW()&amp;" "&amp;D2437</f>
        <v>2437 FCLTA-F</v>
      </c>
      <c r="H2437" s="27"/>
      <c r="I2437" s="77"/>
      <c r="J2437" s="77"/>
      <c r="K2437" s="28"/>
      <c r="L2437" s="28"/>
      <c r="M2437" s="28"/>
      <c r="N2437" s="28"/>
      <c r="O2437" s="28"/>
      <c r="P2437" s="28"/>
      <c r="R2437" s="33"/>
      <c r="S2437" s="77"/>
      <c r="T2437" s="77"/>
      <c r="U2437" s="77"/>
      <c r="V2437" s="77"/>
      <c r="W2437" s="77"/>
      <c r="X2437" s="77"/>
      <c r="Y2437" s="77"/>
      <c r="Z2437" s="77"/>
      <c r="AA2437" s="77"/>
      <c r="AB2437" s="77"/>
      <c r="AC2437" s="77"/>
      <c r="AD2437" s="77"/>
      <c r="AE2437" s="77"/>
      <c r="AF2437" s="77"/>
      <c r="AG2437" s="77"/>
      <c r="AH2437" s="77"/>
      <c r="AI2437" s="77"/>
      <c r="AJ2437" s="77"/>
      <c r="AK2437" s="77"/>
      <c r="AL2437" s="77"/>
      <c r="AM2437" s="77"/>
      <c r="AN2437" s="77"/>
      <c r="AO2437" s="77"/>
      <c r="AP2437" s="77"/>
      <c r="AQ2437" s="77"/>
      <c r="AR2437" s="77"/>
      <c r="AS2437" s="77"/>
      <c r="AT2437" s="77"/>
      <c r="AU2437" s="77"/>
      <c r="AV2437" s="77"/>
      <c r="AW2437" s="77"/>
      <c r="AX2437" s="77"/>
      <c r="AY2437" s="77"/>
      <c r="AZ2437" s="77"/>
      <c r="BA2437" s="77"/>
      <c r="BB2437" s="77"/>
      <c r="BC2437" s="77"/>
      <c r="BD2437" s="77"/>
      <c r="BE2437" s="77"/>
      <c r="BF2437" s="77"/>
      <c r="BG2437" s="77"/>
      <c r="BH2437" s="77"/>
      <c r="BI2437" s="77"/>
      <c r="BJ2437" s="77"/>
      <c r="BK2437" s="77"/>
      <c r="BL2437" s="77"/>
      <c r="BM2437" s="77"/>
      <c r="BN2437" s="77"/>
      <c r="BO2437" s="77"/>
      <c r="BP2437" s="77"/>
      <c r="BQ2437" s="77"/>
      <c r="BR2437" s="77"/>
      <c r="BS2437" s="77"/>
      <c r="BT2437" s="77"/>
      <c r="BU2437" s="77"/>
      <c r="BV2437" s="77"/>
      <c r="BW2437" s="77"/>
      <c r="BX2437" s="77"/>
      <c r="BY2437" s="77"/>
      <c r="BZ2437" s="77"/>
      <c r="CA2437" s="77"/>
      <c r="CB2437" s="77"/>
      <c r="CC2437" s="77"/>
      <c r="CD2437" s="77"/>
      <c r="CE2437" s="77"/>
      <c r="CF2437" s="77"/>
      <c r="CG2437" s="77"/>
      <c r="CH2437" s="77"/>
      <c r="CI2437" s="77"/>
      <c r="CJ2437" s="77"/>
      <c r="CK2437" s="77"/>
      <c r="CL2437" s="77"/>
    </row>
    <row r="2438" spans="2:90" x14ac:dyDescent="0.4">
      <c r="B2438" s="122" t="str">
        <f>"Sale/(purchase) of "&amp;B2436</f>
        <v>Sale/(purchase) of Net fixed asset - Fixed constant current asset</v>
      </c>
      <c r="C2438" t="s">
        <v>235</v>
      </c>
      <c r="D2438" t="s">
        <v>532</v>
      </c>
      <c r="E2438" s="8" t="str">
        <f>ROW()&amp;" "&amp;D2438</f>
        <v>2438 FCLTA-F</v>
      </c>
      <c r="I2438" s="74"/>
      <c r="J2438" s="74"/>
      <c r="K2438" s="53">
        <f t="shared" ref="K2438:P2438" si="3336">SUMIF($3:$3,K$2,2438:2438)</f>
        <v>0</v>
      </c>
      <c r="L2438" s="53">
        <f t="shared" si="3336"/>
        <v>0</v>
      </c>
      <c r="M2438" s="53">
        <f t="shared" si="3336"/>
        <v>0</v>
      </c>
      <c r="N2438" s="53">
        <f t="shared" si="3336"/>
        <v>0</v>
      </c>
      <c r="O2438" s="53">
        <f t="shared" si="3336"/>
        <v>0</v>
      </c>
      <c r="P2438" s="53">
        <f t="shared" si="3336"/>
        <v>0</v>
      </c>
      <c r="R2438" s="24"/>
      <c r="S2438" s="80">
        <f t="shared" ref="S2438:T2438" si="3337">R2436-S2436</f>
        <v>0</v>
      </c>
      <c r="T2438" s="80">
        <f t="shared" si="3337"/>
        <v>0</v>
      </c>
      <c r="U2438" s="80">
        <f t="shared" ref="U2438" si="3338">T2436-U2436</f>
        <v>0</v>
      </c>
      <c r="V2438" s="80">
        <f t="shared" ref="V2438" si="3339">U2436-V2436</f>
        <v>0</v>
      </c>
      <c r="W2438" s="80">
        <f t="shared" ref="W2438" si="3340">V2436-W2436</f>
        <v>0</v>
      </c>
      <c r="X2438" s="80">
        <f t="shared" ref="X2438" si="3341">W2436-X2436</f>
        <v>0</v>
      </c>
      <c r="Y2438" s="80">
        <f t="shared" ref="Y2438" si="3342">X2436-Y2436</f>
        <v>0</v>
      </c>
      <c r="Z2438" s="80">
        <f t="shared" ref="Z2438" si="3343">Y2436-Z2436</f>
        <v>0</v>
      </c>
      <c r="AA2438" s="80">
        <f t="shared" ref="AA2438" si="3344">Z2436-AA2436</f>
        <v>0</v>
      </c>
      <c r="AB2438" s="80">
        <f t="shared" ref="AB2438" si="3345">AA2436-AB2436</f>
        <v>0</v>
      </c>
      <c r="AC2438" s="80">
        <f t="shared" ref="AC2438" si="3346">AB2436-AC2436</f>
        <v>0</v>
      </c>
      <c r="AD2438" s="80">
        <f t="shared" ref="AD2438" si="3347">AC2436-AD2436</f>
        <v>0</v>
      </c>
      <c r="AE2438" s="80">
        <f t="shared" ref="AE2438" si="3348">AD2436-AE2436</f>
        <v>0</v>
      </c>
      <c r="AF2438" s="80">
        <f t="shared" ref="AF2438" si="3349">AE2436-AF2436</f>
        <v>0</v>
      </c>
      <c r="AG2438" s="80">
        <f t="shared" ref="AG2438" si="3350">AF2436-AG2436</f>
        <v>0</v>
      </c>
      <c r="AH2438" s="80">
        <f t="shared" ref="AH2438" si="3351">AG2436-AH2436</f>
        <v>0</v>
      </c>
      <c r="AI2438" s="80">
        <f t="shared" ref="AI2438" si="3352">AH2436-AI2436</f>
        <v>0</v>
      </c>
      <c r="AJ2438" s="80">
        <f t="shared" ref="AJ2438" si="3353">AI2436-AJ2436</f>
        <v>0</v>
      </c>
      <c r="AK2438" s="80">
        <f t="shared" ref="AK2438" si="3354">AJ2436-AK2436</f>
        <v>0</v>
      </c>
      <c r="AL2438" s="80">
        <f t="shared" ref="AL2438" si="3355">AK2436-AL2436</f>
        <v>0</v>
      </c>
      <c r="AM2438" s="80">
        <f t="shared" ref="AM2438" si="3356">AL2436-AM2436</f>
        <v>0</v>
      </c>
      <c r="AN2438" s="80">
        <f t="shared" ref="AN2438" si="3357">AM2436-AN2436</f>
        <v>0</v>
      </c>
      <c r="AO2438" s="80">
        <f t="shared" ref="AO2438" si="3358">AN2436-AO2436</f>
        <v>0</v>
      </c>
      <c r="AP2438" s="80">
        <f t="shared" ref="AP2438" si="3359">AO2436-AP2436</f>
        <v>0</v>
      </c>
      <c r="AQ2438" s="80">
        <f t="shared" ref="AQ2438" si="3360">AP2436-AQ2436</f>
        <v>0</v>
      </c>
      <c r="AR2438" s="80">
        <f t="shared" ref="AR2438" si="3361">AQ2436-AR2436</f>
        <v>0</v>
      </c>
      <c r="AS2438" s="80">
        <f t="shared" ref="AS2438" si="3362">AR2436-AS2436</f>
        <v>0</v>
      </c>
      <c r="AT2438" s="80">
        <f t="shared" ref="AT2438" si="3363">AS2436-AT2436</f>
        <v>0</v>
      </c>
      <c r="AU2438" s="80">
        <f t="shared" ref="AU2438" si="3364">AT2436-AU2436</f>
        <v>0</v>
      </c>
      <c r="AV2438" s="80">
        <f t="shared" ref="AV2438" si="3365">AU2436-AV2436</f>
        <v>0</v>
      </c>
      <c r="AW2438" s="80">
        <f t="shared" ref="AW2438" si="3366">AV2436-AW2436</f>
        <v>0</v>
      </c>
      <c r="AX2438" s="80">
        <f t="shared" ref="AX2438" si="3367">AW2436-AX2436</f>
        <v>0</v>
      </c>
      <c r="AY2438" s="80">
        <f t="shared" ref="AY2438" si="3368">AX2436-AY2436</f>
        <v>0</v>
      </c>
      <c r="AZ2438" s="80">
        <f t="shared" ref="AZ2438" si="3369">AY2436-AZ2436</f>
        <v>0</v>
      </c>
      <c r="BA2438" s="80">
        <f t="shared" ref="BA2438" si="3370">AZ2436-BA2436</f>
        <v>0</v>
      </c>
      <c r="BB2438" s="80">
        <f t="shared" ref="BB2438" si="3371">BA2436-BB2436</f>
        <v>0</v>
      </c>
      <c r="BC2438" s="80">
        <f t="shared" ref="BC2438" si="3372">BB2436-BC2436</f>
        <v>0</v>
      </c>
      <c r="BD2438" s="80">
        <f t="shared" ref="BD2438" si="3373">BC2436-BD2436</f>
        <v>0</v>
      </c>
      <c r="BE2438" s="80">
        <f t="shared" ref="BE2438" si="3374">BD2436-BE2436</f>
        <v>0</v>
      </c>
      <c r="BF2438" s="80">
        <f t="shared" ref="BF2438" si="3375">BE2436-BF2436</f>
        <v>0</v>
      </c>
      <c r="BG2438" s="80">
        <f t="shared" ref="BG2438" si="3376">BF2436-BG2436</f>
        <v>0</v>
      </c>
      <c r="BH2438" s="80">
        <f t="shared" ref="BH2438" si="3377">BG2436-BH2436</f>
        <v>0</v>
      </c>
      <c r="BI2438" s="80">
        <f t="shared" ref="BI2438" si="3378">BH2436-BI2436</f>
        <v>0</v>
      </c>
      <c r="BJ2438" s="80">
        <f t="shared" ref="BJ2438" si="3379">BI2436-BJ2436</f>
        <v>0</v>
      </c>
      <c r="BK2438" s="80">
        <f t="shared" ref="BK2438" si="3380">BJ2436-BK2436</f>
        <v>0</v>
      </c>
      <c r="BL2438" s="80">
        <f t="shared" ref="BL2438" si="3381">BK2436-BL2436</f>
        <v>0</v>
      </c>
      <c r="BM2438" s="80">
        <f t="shared" ref="BM2438" si="3382">BL2436-BM2436</f>
        <v>0</v>
      </c>
      <c r="BN2438" s="80">
        <f t="shared" ref="BN2438" si="3383">BM2436-BN2436</f>
        <v>0</v>
      </c>
      <c r="BO2438" s="80">
        <f t="shared" ref="BO2438" si="3384">BN2436-BO2436</f>
        <v>0</v>
      </c>
      <c r="BP2438" s="80">
        <f t="shared" ref="BP2438" si="3385">BO2436-BP2436</f>
        <v>0</v>
      </c>
      <c r="BQ2438" s="80">
        <f t="shared" ref="BQ2438" si="3386">BP2436-BQ2436</f>
        <v>0</v>
      </c>
      <c r="BR2438" s="80">
        <f t="shared" ref="BR2438" si="3387">BQ2436-BR2436</f>
        <v>0</v>
      </c>
      <c r="BS2438" s="80">
        <f t="shared" ref="BS2438" si="3388">BR2436-BS2436</f>
        <v>0</v>
      </c>
      <c r="BT2438" s="80">
        <f t="shared" ref="BT2438" si="3389">BS2436-BT2436</f>
        <v>0</v>
      </c>
      <c r="BU2438" s="80">
        <f t="shared" ref="BU2438" si="3390">BT2436-BU2436</f>
        <v>0</v>
      </c>
      <c r="BV2438" s="80">
        <f t="shared" ref="BV2438" si="3391">BU2436-BV2436</f>
        <v>0</v>
      </c>
      <c r="BW2438" s="80">
        <f t="shared" ref="BW2438" si="3392">BV2436-BW2436</f>
        <v>0</v>
      </c>
      <c r="BX2438" s="80">
        <f t="shared" ref="BX2438" si="3393">BW2436-BX2436</f>
        <v>0</v>
      </c>
      <c r="BY2438" s="80">
        <f t="shared" ref="BY2438" si="3394">BX2436-BY2436</f>
        <v>0</v>
      </c>
      <c r="BZ2438" s="80">
        <f t="shared" ref="BZ2438" si="3395">BY2436-BZ2436</f>
        <v>0</v>
      </c>
      <c r="CA2438" s="80">
        <f t="shared" ref="CA2438" si="3396">BZ2436-CA2436</f>
        <v>0</v>
      </c>
      <c r="CB2438" s="80">
        <f t="shared" ref="CB2438" si="3397">CA2436-CB2436</f>
        <v>0</v>
      </c>
      <c r="CC2438" s="80">
        <f t="shared" ref="CC2438" si="3398">CB2436-CC2436</f>
        <v>0</v>
      </c>
      <c r="CD2438" s="80">
        <f t="shared" ref="CD2438" si="3399">CC2436-CD2436</f>
        <v>0</v>
      </c>
      <c r="CE2438" s="80">
        <f t="shared" ref="CE2438" si="3400">CD2436-CE2436</f>
        <v>0</v>
      </c>
      <c r="CF2438" s="80">
        <f t="shared" ref="CF2438" si="3401">CE2436-CF2436</f>
        <v>0</v>
      </c>
      <c r="CG2438" s="80">
        <f t="shared" ref="CG2438" si="3402">CF2436-CG2436</f>
        <v>0</v>
      </c>
      <c r="CH2438" s="80">
        <f t="shared" ref="CH2438" si="3403">CG2436-CH2436</f>
        <v>0</v>
      </c>
      <c r="CI2438" s="80">
        <f t="shared" ref="CI2438" si="3404">CH2436-CI2436</f>
        <v>0</v>
      </c>
      <c r="CJ2438" s="80">
        <f t="shared" ref="CJ2438" si="3405">CI2436-CJ2436</f>
        <v>0</v>
      </c>
      <c r="CK2438" s="80">
        <f t="shared" ref="CK2438:CL2438" si="3406">CJ2436-CK2436</f>
        <v>0</v>
      </c>
      <c r="CL2438" s="80">
        <f t="shared" si="3406"/>
        <v>0</v>
      </c>
    </row>
    <row r="2439" spans="2:90" x14ac:dyDescent="0.4">
      <c r="B2439" s="132" t="str">
        <f>B2427</f>
        <v>(Primary label)</v>
      </c>
      <c r="D2439" t="s">
        <v>532</v>
      </c>
      <c r="E2439" s="8" t="str">
        <f t="shared" ref="E2439" si="3407">ROW()&amp;" "&amp;D2439</f>
        <v>2439 FCLTA-F</v>
      </c>
      <c r="G2439" t="s">
        <v>332</v>
      </c>
      <c r="H2439" s="27"/>
      <c r="I2439" s="78"/>
      <c r="J2439" s="78"/>
      <c r="K2439" s="33"/>
      <c r="L2439" s="33"/>
      <c r="M2439" s="33"/>
      <c r="N2439" s="33"/>
      <c r="O2439" s="33"/>
      <c r="P2439" s="33"/>
      <c r="R2439" s="33"/>
      <c r="S2439" s="77"/>
      <c r="T2439" s="77"/>
      <c r="U2439" s="77"/>
      <c r="V2439" s="77"/>
      <c r="W2439" s="77"/>
      <c r="X2439" s="77"/>
      <c r="Y2439" s="77"/>
      <c r="Z2439" s="77"/>
      <c r="AA2439" s="77"/>
      <c r="AB2439" s="77"/>
      <c r="AC2439" s="77"/>
      <c r="AD2439" s="77"/>
      <c r="AE2439" s="77"/>
      <c r="AF2439" s="77"/>
      <c r="AG2439" s="77"/>
      <c r="AH2439" s="77"/>
      <c r="AI2439" s="77"/>
      <c r="AJ2439" s="77"/>
      <c r="AK2439" s="77"/>
      <c r="AL2439" s="77"/>
      <c r="AM2439" s="77"/>
      <c r="AN2439" s="77"/>
      <c r="AO2439" s="77"/>
      <c r="AP2439" s="77"/>
      <c r="AQ2439" s="77"/>
      <c r="AR2439" s="77"/>
      <c r="AS2439" s="77"/>
      <c r="AT2439" s="77"/>
      <c r="AU2439" s="77"/>
      <c r="AV2439" s="77"/>
      <c r="AW2439" s="77"/>
      <c r="AX2439" s="77"/>
      <c r="AY2439" s="77"/>
      <c r="AZ2439" s="77"/>
      <c r="BA2439" s="77"/>
      <c r="BB2439" s="77"/>
      <c r="BC2439" s="77"/>
      <c r="BD2439" s="77"/>
      <c r="BE2439" s="77"/>
      <c r="BF2439" s="77"/>
      <c r="BG2439" s="77"/>
      <c r="BH2439" s="77"/>
      <c r="BI2439" s="77"/>
      <c r="BJ2439" s="77"/>
      <c r="BK2439" s="77"/>
      <c r="BL2439" s="77"/>
      <c r="BM2439" s="77"/>
      <c r="BN2439" s="77"/>
      <c r="BO2439" s="77"/>
      <c r="BP2439" s="77"/>
      <c r="BQ2439" s="77"/>
      <c r="BR2439" s="77"/>
      <c r="BS2439" s="77"/>
      <c r="BT2439" s="77"/>
      <c r="BU2439" s="77"/>
      <c r="BV2439" s="77"/>
      <c r="BW2439" s="77"/>
      <c r="BX2439" s="77"/>
      <c r="BY2439" s="77"/>
      <c r="BZ2439" s="77"/>
      <c r="CA2439" s="77"/>
      <c r="CB2439" s="77"/>
      <c r="CC2439" s="77"/>
      <c r="CD2439" s="77"/>
      <c r="CE2439" s="77"/>
      <c r="CF2439" s="77"/>
      <c r="CG2439" s="77"/>
      <c r="CH2439" s="77"/>
      <c r="CI2439" s="77"/>
      <c r="CJ2439" s="77"/>
      <c r="CK2439" s="77"/>
      <c r="CL2439" s="77"/>
    </row>
    <row r="2440" spans="2:90" x14ac:dyDescent="0.4">
      <c r="B2440" s="132" t="str">
        <f>B2428</f>
        <v>primary unit</v>
      </c>
      <c r="D2440" t="s">
        <v>532</v>
      </c>
      <c r="E2440" s="8" t="str">
        <f>ROW()&amp;" "&amp;D2440</f>
        <v>2440 FCLTA-F</v>
      </c>
      <c r="G2440" t="s">
        <v>332</v>
      </c>
      <c r="H2440" s="27"/>
      <c r="I2440" s="78"/>
      <c r="J2440" s="78"/>
      <c r="K2440" s="33"/>
      <c r="L2440" s="33"/>
      <c r="M2440" s="33"/>
      <c r="N2440" s="33"/>
      <c r="O2440" s="33"/>
      <c r="P2440" s="33"/>
      <c r="R2440" s="33"/>
      <c r="S2440" s="77"/>
      <c r="T2440" s="77"/>
      <c r="U2440" s="77"/>
      <c r="V2440" s="77"/>
      <c r="W2440" s="77"/>
      <c r="X2440" s="77"/>
      <c r="Y2440" s="77"/>
      <c r="Z2440" s="77"/>
      <c r="AA2440" s="77"/>
      <c r="AB2440" s="77"/>
      <c r="AC2440" s="77"/>
      <c r="AD2440" s="77"/>
      <c r="AE2440" s="77"/>
      <c r="AF2440" s="77"/>
      <c r="AG2440" s="77"/>
      <c r="AH2440" s="77"/>
      <c r="AI2440" s="77"/>
      <c r="AJ2440" s="77"/>
      <c r="AK2440" s="77"/>
      <c r="AL2440" s="77"/>
      <c r="AM2440" s="77"/>
      <c r="AN2440" s="77"/>
      <c r="AO2440" s="77"/>
      <c r="AP2440" s="77"/>
      <c r="AQ2440" s="77"/>
      <c r="AR2440" s="77"/>
      <c r="AS2440" s="77"/>
      <c r="AT2440" s="77"/>
      <c r="AU2440" s="77"/>
      <c r="AV2440" s="77"/>
      <c r="AW2440" s="77"/>
      <c r="AX2440" s="77"/>
      <c r="AY2440" s="77"/>
      <c r="AZ2440" s="77"/>
      <c r="BA2440" s="77"/>
      <c r="BB2440" s="77"/>
      <c r="BC2440" s="77"/>
      <c r="BD2440" s="77"/>
      <c r="BE2440" s="77"/>
      <c r="BF2440" s="77"/>
      <c r="BG2440" s="77"/>
      <c r="BH2440" s="77"/>
      <c r="BI2440" s="77"/>
      <c r="BJ2440" s="77"/>
      <c r="BK2440" s="77"/>
      <c r="BL2440" s="77"/>
      <c r="BM2440" s="77"/>
      <c r="BN2440" s="77"/>
      <c r="BO2440" s="77"/>
      <c r="BP2440" s="77"/>
      <c r="BQ2440" s="77"/>
      <c r="BR2440" s="77"/>
      <c r="BS2440" s="77"/>
      <c r="BT2440" s="77"/>
      <c r="BU2440" s="77"/>
      <c r="BV2440" s="77"/>
      <c r="BW2440" s="77"/>
      <c r="BX2440" s="77"/>
      <c r="BY2440" s="77"/>
      <c r="BZ2440" s="77"/>
      <c r="CA2440" s="77"/>
      <c r="CB2440" s="77"/>
      <c r="CC2440" s="77"/>
      <c r="CD2440" s="77"/>
      <c r="CE2440" s="77"/>
      <c r="CF2440" s="77"/>
      <c r="CG2440" s="77"/>
      <c r="CH2440" s="77"/>
      <c r="CI2440" s="77"/>
      <c r="CJ2440" s="77"/>
      <c r="CK2440" s="77"/>
      <c r="CL2440" s="77"/>
    </row>
    <row r="2441" spans="2:90" x14ac:dyDescent="0.4">
      <c r="B2441" s="132" t="str">
        <f>B2429</f>
        <v>Primary revenue driver</v>
      </c>
      <c r="D2441" t="s">
        <v>532</v>
      </c>
      <c r="E2441" s="8" t="str">
        <f t="shared" ref="E2441:E2446" si="3408">ROW()&amp;" "&amp;D2441</f>
        <v>2441 FCLTA-F</v>
      </c>
      <c r="G2441" t="s">
        <v>332</v>
      </c>
      <c r="K2441" s="53"/>
      <c r="L2441" s="53"/>
      <c r="M2441" s="53"/>
      <c r="N2441" s="53"/>
      <c r="O2441" s="53"/>
      <c r="P2441" s="53"/>
      <c r="R2441" s="24"/>
      <c r="S2441" s="175" t="str">
        <f t="shared" ref="S2441" si="3409">S2429</f>
        <v>S$12</v>
      </c>
      <c r="T2441" s="175" t="str">
        <f t="shared" ref="T2441:AX2441" si="3410">T2429</f>
        <v>T$12</v>
      </c>
      <c r="U2441" s="175" t="str">
        <f t="shared" si="3410"/>
        <v>U$12</v>
      </c>
      <c r="V2441" s="175" t="str">
        <f t="shared" si="3410"/>
        <v>V$12</v>
      </c>
      <c r="W2441" s="175" t="str">
        <f t="shared" si="3410"/>
        <v>W$12</v>
      </c>
      <c r="X2441" s="175" t="str">
        <f t="shared" si="3410"/>
        <v>X$12</v>
      </c>
      <c r="Y2441" s="175" t="str">
        <f t="shared" si="3410"/>
        <v>Y$12</v>
      </c>
      <c r="Z2441" s="175" t="str">
        <f t="shared" si="3410"/>
        <v>Z$12</v>
      </c>
      <c r="AA2441" s="175" t="str">
        <f t="shared" si="3410"/>
        <v>AA$12</v>
      </c>
      <c r="AB2441" s="175" t="str">
        <f t="shared" si="3410"/>
        <v>AB$12</v>
      </c>
      <c r="AC2441" s="175" t="str">
        <f t="shared" si="3410"/>
        <v>AC$12</v>
      </c>
      <c r="AD2441" s="175" t="str">
        <f t="shared" si="3410"/>
        <v>AD$12</v>
      </c>
      <c r="AE2441" s="175" t="str">
        <f t="shared" si="3410"/>
        <v>AE$12</v>
      </c>
      <c r="AF2441" s="175" t="str">
        <f t="shared" si="3410"/>
        <v>AF$12</v>
      </c>
      <c r="AG2441" s="175" t="str">
        <f t="shared" si="3410"/>
        <v>AG$12</v>
      </c>
      <c r="AH2441" s="175" t="str">
        <f t="shared" si="3410"/>
        <v>AH$12</v>
      </c>
      <c r="AI2441" s="175" t="str">
        <f t="shared" si="3410"/>
        <v>AI$12</v>
      </c>
      <c r="AJ2441" s="175" t="str">
        <f t="shared" si="3410"/>
        <v>AJ$12</v>
      </c>
      <c r="AK2441" s="175" t="str">
        <f t="shared" si="3410"/>
        <v>AK$12</v>
      </c>
      <c r="AL2441" s="175" t="str">
        <f t="shared" si="3410"/>
        <v>AL$12</v>
      </c>
      <c r="AM2441" s="175" t="str">
        <f t="shared" si="3410"/>
        <v>AM$12</v>
      </c>
      <c r="AN2441" s="175" t="str">
        <f t="shared" si="3410"/>
        <v>AN$12</v>
      </c>
      <c r="AO2441" s="175" t="str">
        <f t="shared" si="3410"/>
        <v>AO$12</v>
      </c>
      <c r="AP2441" s="175" t="str">
        <f t="shared" si="3410"/>
        <v>AP$12</v>
      </c>
      <c r="AQ2441" s="175" t="str">
        <f t="shared" si="3410"/>
        <v>AQ$12</v>
      </c>
      <c r="AR2441" s="175" t="str">
        <f t="shared" si="3410"/>
        <v>AR$12</v>
      </c>
      <c r="AS2441" s="175" t="str">
        <f t="shared" si="3410"/>
        <v>AS$12</v>
      </c>
      <c r="AT2441" s="175" t="str">
        <f t="shared" si="3410"/>
        <v>AT$12</v>
      </c>
      <c r="AU2441" s="175" t="str">
        <f t="shared" si="3410"/>
        <v>AU$12</v>
      </c>
      <c r="AV2441" s="175" t="str">
        <f t="shared" si="3410"/>
        <v>AV$12</v>
      </c>
      <c r="AW2441" s="175" t="str">
        <f t="shared" si="3410"/>
        <v>AW$12</v>
      </c>
      <c r="AX2441" s="175" t="str">
        <f t="shared" si="3410"/>
        <v>AX$12</v>
      </c>
      <c r="AY2441" s="175" t="str">
        <f t="shared" ref="AY2441:CD2441" si="3411">AY2429</f>
        <v>AY$12</v>
      </c>
      <c r="AZ2441" s="175" t="str">
        <f t="shared" si="3411"/>
        <v>AZ$12</v>
      </c>
      <c r="BA2441" s="175" t="str">
        <f t="shared" si="3411"/>
        <v>BA$12</v>
      </c>
      <c r="BB2441" s="175" t="str">
        <f t="shared" si="3411"/>
        <v>BB$12</v>
      </c>
      <c r="BC2441" s="175" t="str">
        <f t="shared" si="3411"/>
        <v>BC$12</v>
      </c>
      <c r="BD2441" s="175" t="str">
        <f t="shared" si="3411"/>
        <v>BD$12</v>
      </c>
      <c r="BE2441" s="175" t="str">
        <f t="shared" si="3411"/>
        <v>BE$12</v>
      </c>
      <c r="BF2441" s="175" t="str">
        <f t="shared" si="3411"/>
        <v>BF$12</v>
      </c>
      <c r="BG2441" s="175" t="str">
        <f t="shared" si="3411"/>
        <v>BG$12</v>
      </c>
      <c r="BH2441" s="175" t="str">
        <f t="shared" si="3411"/>
        <v>BH$12</v>
      </c>
      <c r="BI2441" s="175" t="str">
        <f t="shared" si="3411"/>
        <v>BI$12</v>
      </c>
      <c r="BJ2441" s="175" t="str">
        <f t="shared" si="3411"/>
        <v>BJ$12</v>
      </c>
      <c r="BK2441" s="175" t="str">
        <f t="shared" si="3411"/>
        <v>BK$12</v>
      </c>
      <c r="BL2441" s="175" t="str">
        <f t="shared" si="3411"/>
        <v>BL$12</v>
      </c>
      <c r="BM2441" s="175" t="str">
        <f t="shared" si="3411"/>
        <v>BM$12</v>
      </c>
      <c r="BN2441" s="175" t="str">
        <f t="shared" si="3411"/>
        <v>BN$12</v>
      </c>
      <c r="BO2441" s="175" t="str">
        <f t="shared" si="3411"/>
        <v>BO$12</v>
      </c>
      <c r="BP2441" s="175" t="str">
        <f t="shared" si="3411"/>
        <v>BP$12</v>
      </c>
      <c r="BQ2441" s="175" t="str">
        <f t="shared" si="3411"/>
        <v>BQ$12</v>
      </c>
      <c r="BR2441" s="175" t="str">
        <f t="shared" si="3411"/>
        <v>BR$12</v>
      </c>
      <c r="BS2441" s="175" t="str">
        <f t="shared" si="3411"/>
        <v>BS$12</v>
      </c>
      <c r="BT2441" s="175" t="str">
        <f t="shared" si="3411"/>
        <v>BT$12</v>
      </c>
      <c r="BU2441" s="175" t="str">
        <f t="shared" si="3411"/>
        <v>BU$12</v>
      </c>
      <c r="BV2441" s="175" t="str">
        <f t="shared" si="3411"/>
        <v>BV$12</v>
      </c>
      <c r="BW2441" s="175" t="str">
        <f t="shared" si="3411"/>
        <v>BW$12</v>
      </c>
      <c r="BX2441" s="175" t="str">
        <f t="shared" si="3411"/>
        <v>BX$12</v>
      </c>
      <c r="BY2441" s="175" t="str">
        <f t="shared" si="3411"/>
        <v>BY$12</v>
      </c>
      <c r="BZ2441" s="175" t="str">
        <f t="shared" si="3411"/>
        <v>BZ$12</v>
      </c>
      <c r="CA2441" s="175" t="str">
        <f t="shared" si="3411"/>
        <v>CA$12</v>
      </c>
      <c r="CB2441" s="175" t="str">
        <f t="shared" si="3411"/>
        <v>CB$12</v>
      </c>
      <c r="CC2441" s="175" t="str">
        <f t="shared" si="3411"/>
        <v>CC$12</v>
      </c>
      <c r="CD2441" s="175" t="str">
        <f t="shared" si="3411"/>
        <v>CD$12</v>
      </c>
      <c r="CE2441" s="175" t="str">
        <f t="shared" ref="CE2441:CK2441" si="3412">CE2429</f>
        <v>CE$12</v>
      </c>
      <c r="CF2441" s="175" t="str">
        <f t="shared" si="3412"/>
        <v>CF$12</v>
      </c>
      <c r="CG2441" s="175" t="str">
        <f t="shared" si="3412"/>
        <v>CG$12</v>
      </c>
      <c r="CH2441" s="175" t="str">
        <f t="shared" si="3412"/>
        <v>CH$12</v>
      </c>
      <c r="CI2441" s="175" t="str">
        <f t="shared" si="3412"/>
        <v>CI$12</v>
      </c>
      <c r="CJ2441" s="175" t="str">
        <f t="shared" si="3412"/>
        <v>CJ$12</v>
      </c>
      <c r="CK2441" s="175" t="str">
        <f t="shared" si="3412"/>
        <v>CK$12</v>
      </c>
      <c r="CL2441" s="175" t="str">
        <f t="shared" ref="CL2441" si="3413">CL2429</f>
        <v>CL$12</v>
      </c>
    </row>
    <row r="2442" spans="2:90" x14ac:dyDescent="0.4">
      <c r="B2442" s="132" t="str">
        <f>B2430</f>
        <v>Primary volume driver</v>
      </c>
      <c r="D2442" t="s">
        <v>532</v>
      </c>
      <c r="E2442" s="8" t="str">
        <f t="shared" si="3408"/>
        <v>2442 FCLTA-F</v>
      </c>
      <c r="G2442" t="s">
        <v>332</v>
      </c>
      <c r="H2442" s="12"/>
      <c r="I2442" s="60"/>
      <c r="J2442" s="60"/>
      <c r="K2442" s="15"/>
      <c r="L2442" s="15"/>
      <c r="M2442" s="15"/>
      <c r="N2442" s="15"/>
      <c r="O2442" s="15"/>
      <c r="P2442" s="15"/>
      <c r="R2442" s="15"/>
      <c r="S2442" s="175" t="str">
        <f t="shared" ref="S2442" si="3414">S2430</f>
        <v>S$13</v>
      </c>
      <c r="T2442" s="175" t="str">
        <f t="shared" ref="T2442:AX2442" si="3415">T2430</f>
        <v>T$13</v>
      </c>
      <c r="U2442" s="175" t="str">
        <f t="shared" si="3415"/>
        <v>U$13</v>
      </c>
      <c r="V2442" s="175" t="str">
        <f t="shared" si="3415"/>
        <v>V$13</v>
      </c>
      <c r="W2442" s="175" t="str">
        <f t="shared" si="3415"/>
        <v>W$13</v>
      </c>
      <c r="X2442" s="175" t="str">
        <f t="shared" si="3415"/>
        <v>X$13</v>
      </c>
      <c r="Y2442" s="175" t="str">
        <f t="shared" si="3415"/>
        <v>Y$13</v>
      </c>
      <c r="Z2442" s="175" t="str">
        <f t="shared" si="3415"/>
        <v>Z$13</v>
      </c>
      <c r="AA2442" s="175" t="str">
        <f t="shared" si="3415"/>
        <v>AA$13</v>
      </c>
      <c r="AB2442" s="175" t="str">
        <f t="shared" si="3415"/>
        <v>AB$13</v>
      </c>
      <c r="AC2442" s="175" t="str">
        <f t="shared" si="3415"/>
        <v>AC$13</v>
      </c>
      <c r="AD2442" s="175" t="str">
        <f t="shared" si="3415"/>
        <v>AD$13</v>
      </c>
      <c r="AE2442" s="175" t="str">
        <f t="shared" si="3415"/>
        <v>AE$13</v>
      </c>
      <c r="AF2442" s="175" t="str">
        <f t="shared" si="3415"/>
        <v>AF$13</v>
      </c>
      <c r="AG2442" s="175" t="str">
        <f t="shared" si="3415"/>
        <v>AG$13</v>
      </c>
      <c r="AH2442" s="175" t="str">
        <f t="shared" si="3415"/>
        <v>AH$13</v>
      </c>
      <c r="AI2442" s="175" t="str">
        <f t="shared" si="3415"/>
        <v>AI$13</v>
      </c>
      <c r="AJ2442" s="175" t="str">
        <f t="shared" si="3415"/>
        <v>AJ$13</v>
      </c>
      <c r="AK2442" s="175" t="str">
        <f t="shared" si="3415"/>
        <v>AK$13</v>
      </c>
      <c r="AL2442" s="175" t="str">
        <f t="shared" si="3415"/>
        <v>AL$13</v>
      </c>
      <c r="AM2442" s="175" t="str">
        <f t="shared" si="3415"/>
        <v>AM$13</v>
      </c>
      <c r="AN2442" s="175" t="str">
        <f t="shared" si="3415"/>
        <v>AN$13</v>
      </c>
      <c r="AO2442" s="175" t="str">
        <f t="shared" si="3415"/>
        <v>AO$13</v>
      </c>
      <c r="AP2442" s="175" t="str">
        <f t="shared" si="3415"/>
        <v>AP$13</v>
      </c>
      <c r="AQ2442" s="175" t="str">
        <f t="shared" si="3415"/>
        <v>AQ$13</v>
      </c>
      <c r="AR2442" s="175" t="str">
        <f t="shared" si="3415"/>
        <v>AR$13</v>
      </c>
      <c r="AS2442" s="175" t="str">
        <f t="shared" si="3415"/>
        <v>AS$13</v>
      </c>
      <c r="AT2442" s="175" t="str">
        <f t="shared" si="3415"/>
        <v>AT$13</v>
      </c>
      <c r="AU2442" s="175" t="str">
        <f t="shared" si="3415"/>
        <v>AU$13</v>
      </c>
      <c r="AV2442" s="175" t="str">
        <f t="shared" si="3415"/>
        <v>AV$13</v>
      </c>
      <c r="AW2442" s="175" t="str">
        <f t="shared" si="3415"/>
        <v>AW$13</v>
      </c>
      <c r="AX2442" s="175" t="str">
        <f t="shared" si="3415"/>
        <v>AX$13</v>
      </c>
      <c r="AY2442" s="175" t="str">
        <f t="shared" ref="AY2442:CD2442" si="3416">AY2430</f>
        <v>AY$13</v>
      </c>
      <c r="AZ2442" s="175" t="str">
        <f t="shared" si="3416"/>
        <v>AZ$13</v>
      </c>
      <c r="BA2442" s="175" t="str">
        <f t="shared" si="3416"/>
        <v>BA$13</v>
      </c>
      <c r="BB2442" s="175" t="str">
        <f t="shared" si="3416"/>
        <v>BB$13</v>
      </c>
      <c r="BC2442" s="175" t="str">
        <f t="shared" si="3416"/>
        <v>BC$13</v>
      </c>
      <c r="BD2442" s="175" t="str">
        <f t="shared" si="3416"/>
        <v>BD$13</v>
      </c>
      <c r="BE2442" s="175" t="str">
        <f t="shared" si="3416"/>
        <v>BE$13</v>
      </c>
      <c r="BF2442" s="175" t="str">
        <f t="shared" si="3416"/>
        <v>BF$13</v>
      </c>
      <c r="BG2442" s="175" t="str">
        <f t="shared" si="3416"/>
        <v>BG$13</v>
      </c>
      <c r="BH2442" s="175" t="str">
        <f t="shared" si="3416"/>
        <v>BH$13</v>
      </c>
      <c r="BI2442" s="175" t="str">
        <f t="shared" si="3416"/>
        <v>BI$13</v>
      </c>
      <c r="BJ2442" s="175" t="str">
        <f t="shared" si="3416"/>
        <v>BJ$13</v>
      </c>
      <c r="BK2442" s="175" t="str">
        <f t="shared" si="3416"/>
        <v>BK$13</v>
      </c>
      <c r="BL2442" s="175" t="str">
        <f t="shared" si="3416"/>
        <v>BL$13</v>
      </c>
      <c r="BM2442" s="175" t="str">
        <f t="shared" si="3416"/>
        <v>BM$13</v>
      </c>
      <c r="BN2442" s="175" t="str">
        <f t="shared" si="3416"/>
        <v>BN$13</v>
      </c>
      <c r="BO2442" s="175" t="str">
        <f t="shared" si="3416"/>
        <v>BO$13</v>
      </c>
      <c r="BP2442" s="175" t="str">
        <f t="shared" si="3416"/>
        <v>BP$13</v>
      </c>
      <c r="BQ2442" s="175" t="str">
        <f t="shared" si="3416"/>
        <v>BQ$13</v>
      </c>
      <c r="BR2442" s="175" t="str">
        <f t="shared" si="3416"/>
        <v>BR$13</v>
      </c>
      <c r="BS2442" s="175" t="str">
        <f t="shared" si="3416"/>
        <v>BS$13</v>
      </c>
      <c r="BT2442" s="175" t="str">
        <f t="shared" si="3416"/>
        <v>BT$13</v>
      </c>
      <c r="BU2442" s="175" t="str">
        <f t="shared" si="3416"/>
        <v>BU$13</v>
      </c>
      <c r="BV2442" s="175" t="str">
        <f t="shared" si="3416"/>
        <v>BV$13</v>
      </c>
      <c r="BW2442" s="175" t="str">
        <f t="shared" si="3416"/>
        <v>BW$13</v>
      </c>
      <c r="BX2442" s="175" t="str">
        <f t="shared" si="3416"/>
        <v>BX$13</v>
      </c>
      <c r="BY2442" s="175" t="str">
        <f t="shared" si="3416"/>
        <v>BY$13</v>
      </c>
      <c r="BZ2442" s="175" t="str">
        <f t="shared" si="3416"/>
        <v>BZ$13</v>
      </c>
      <c r="CA2442" s="175" t="str">
        <f t="shared" si="3416"/>
        <v>CA$13</v>
      </c>
      <c r="CB2442" s="175" t="str">
        <f t="shared" si="3416"/>
        <v>CB$13</v>
      </c>
      <c r="CC2442" s="175" t="str">
        <f t="shared" si="3416"/>
        <v>CC$13</v>
      </c>
      <c r="CD2442" s="175" t="str">
        <f t="shared" si="3416"/>
        <v>CD$13</v>
      </c>
      <c r="CE2442" s="175" t="str">
        <f t="shared" ref="CE2442:CK2442" si="3417">CE2430</f>
        <v>CE$13</v>
      </c>
      <c r="CF2442" s="175" t="str">
        <f t="shared" si="3417"/>
        <v>CF$13</v>
      </c>
      <c r="CG2442" s="175" t="str">
        <f t="shared" si="3417"/>
        <v>CG$13</v>
      </c>
      <c r="CH2442" s="175" t="str">
        <f t="shared" si="3417"/>
        <v>CH$13</v>
      </c>
      <c r="CI2442" s="175" t="str">
        <f t="shared" si="3417"/>
        <v>CI$13</v>
      </c>
      <c r="CJ2442" s="175" t="str">
        <f t="shared" si="3417"/>
        <v>CJ$13</v>
      </c>
      <c r="CK2442" s="175" t="str">
        <f t="shared" si="3417"/>
        <v>CK$13</v>
      </c>
      <c r="CL2442" s="175" t="str">
        <f t="shared" ref="CL2442" si="3418">CL2430</f>
        <v>CL$13</v>
      </c>
    </row>
    <row r="2443" spans="2:90" x14ac:dyDescent="0.4">
      <c r="B2443" s="187" t="str">
        <f>B2435</f>
        <v>Fixed constant current asset:</v>
      </c>
      <c r="D2443" t="s">
        <v>532</v>
      </c>
      <c r="E2443" s="8" t="str">
        <f t="shared" si="3408"/>
        <v>2443 FCLTA-F</v>
      </c>
      <c r="G2443" t="s">
        <v>332</v>
      </c>
      <c r="H2443" s="12"/>
      <c r="I2443" s="60"/>
      <c r="J2443" s="60"/>
      <c r="K2443" s="15"/>
      <c r="L2443" s="15"/>
      <c r="M2443" s="15"/>
      <c r="N2443" s="15"/>
      <c r="O2443" s="15"/>
      <c r="P2443" s="15"/>
      <c r="R2443" s="15"/>
      <c r="S2443" s="175">
        <f t="shared" ref="S2443" si="3419">S2431</f>
        <v>0</v>
      </c>
      <c r="T2443" s="175">
        <f t="shared" ref="T2443:AX2443" si="3420">T2431</f>
        <v>0</v>
      </c>
      <c r="U2443" s="175">
        <f t="shared" si="3420"/>
        <v>0</v>
      </c>
      <c r="V2443" s="175">
        <f t="shared" si="3420"/>
        <v>0</v>
      </c>
      <c r="W2443" s="175">
        <f t="shared" si="3420"/>
        <v>0</v>
      </c>
      <c r="X2443" s="175">
        <f t="shared" si="3420"/>
        <v>0</v>
      </c>
      <c r="Y2443" s="175">
        <f t="shared" si="3420"/>
        <v>0</v>
      </c>
      <c r="Z2443" s="175">
        <f t="shared" si="3420"/>
        <v>0</v>
      </c>
      <c r="AA2443" s="175">
        <f t="shared" si="3420"/>
        <v>0</v>
      </c>
      <c r="AB2443" s="175">
        <f t="shared" si="3420"/>
        <v>0</v>
      </c>
      <c r="AC2443" s="175">
        <f t="shared" si="3420"/>
        <v>0</v>
      </c>
      <c r="AD2443" s="175">
        <f t="shared" si="3420"/>
        <v>0</v>
      </c>
      <c r="AE2443" s="175">
        <f t="shared" si="3420"/>
        <v>0</v>
      </c>
      <c r="AF2443" s="175">
        <f t="shared" si="3420"/>
        <v>0</v>
      </c>
      <c r="AG2443" s="175">
        <f t="shared" si="3420"/>
        <v>0</v>
      </c>
      <c r="AH2443" s="175">
        <f t="shared" si="3420"/>
        <v>0</v>
      </c>
      <c r="AI2443" s="175">
        <f t="shared" si="3420"/>
        <v>0</v>
      </c>
      <c r="AJ2443" s="175">
        <f t="shared" si="3420"/>
        <v>0</v>
      </c>
      <c r="AK2443" s="175">
        <f t="shared" si="3420"/>
        <v>0</v>
      </c>
      <c r="AL2443" s="175">
        <f t="shared" si="3420"/>
        <v>0</v>
      </c>
      <c r="AM2443" s="175">
        <f t="shared" si="3420"/>
        <v>0</v>
      </c>
      <c r="AN2443" s="175">
        <f t="shared" si="3420"/>
        <v>0</v>
      </c>
      <c r="AO2443" s="175">
        <f t="shared" si="3420"/>
        <v>0</v>
      </c>
      <c r="AP2443" s="175">
        <f t="shared" si="3420"/>
        <v>0</v>
      </c>
      <c r="AQ2443" s="175">
        <f t="shared" si="3420"/>
        <v>0</v>
      </c>
      <c r="AR2443" s="175">
        <f t="shared" si="3420"/>
        <v>0</v>
      </c>
      <c r="AS2443" s="175">
        <f t="shared" si="3420"/>
        <v>0</v>
      </c>
      <c r="AT2443" s="175">
        <f t="shared" si="3420"/>
        <v>0</v>
      </c>
      <c r="AU2443" s="175">
        <f t="shared" si="3420"/>
        <v>0</v>
      </c>
      <c r="AV2443" s="175">
        <f t="shared" si="3420"/>
        <v>0</v>
      </c>
      <c r="AW2443" s="175">
        <f t="shared" si="3420"/>
        <v>0</v>
      </c>
      <c r="AX2443" s="175">
        <f t="shared" si="3420"/>
        <v>0</v>
      </c>
      <c r="AY2443" s="175">
        <f t="shared" ref="AY2443:CD2443" si="3421">AY2431</f>
        <v>0</v>
      </c>
      <c r="AZ2443" s="175">
        <f t="shared" si="3421"/>
        <v>0</v>
      </c>
      <c r="BA2443" s="175">
        <f t="shared" si="3421"/>
        <v>0</v>
      </c>
      <c r="BB2443" s="175">
        <f t="shared" si="3421"/>
        <v>0</v>
      </c>
      <c r="BC2443" s="175">
        <f t="shared" si="3421"/>
        <v>0</v>
      </c>
      <c r="BD2443" s="175">
        <f t="shared" si="3421"/>
        <v>0</v>
      </c>
      <c r="BE2443" s="175">
        <f t="shared" si="3421"/>
        <v>0</v>
      </c>
      <c r="BF2443" s="175">
        <f t="shared" si="3421"/>
        <v>0</v>
      </c>
      <c r="BG2443" s="175">
        <f t="shared" si="3421"/>
        <v>0</v>
      </c>
      <c r="BH2443" s="175">
        <f t="shared" si="3421"/>
        <v>0</v>
      </c>
      <c r="BI2443" s="175">
        <f t="shared" si="3421"/>
        <v>0</v>
      </c>
      <c r="BJ2443" s="175">
        <f t="shared" si="3421"/>
        <v>0</v>
      </c>
      <c r="BK2443" s="175">
        <f t="shared" si="3421"/>
        <v>0</v>
      </c>
      <c r="BL2443" s="175">
        <f t="shared" si="3421"/>
        <v>0</v>
      </c>
      <c r="BM2443" s="175">
        <f t="shared" si="3421"/>
        <v>0</v>
      </c>
      <c r="BN2443" s="175">
        <f t="shared" si="3421"/>
        <v>0</v>
      </c>
      <c r="BO2443" s="175">
        <f t="shared" si="3421"/>
        <v>0</v>
      </c>
      <c r="BP2443" s="175">
        <f t="shared" si="3421"/>
        <v>0</v>
      </c>
      <c r="BQ2443" s="175">
        <f t="shared" si="3421"/>
        <v>0</v>
      </c>
      <c r="BR2443" s="175">
        <f t="shared" si="3421"/>
        <v>0</v>
      </c>
      <c r="BS2443" s="175">
        <f t="shared" si="3421"/>
        <v>0</v>
      </c>
      <c r="BT2443" s="175">
        <f t="shared" si="3421"/>
        <v>0</v>
      </c>
      <c r="BU2443" s="175">
        <f t="shared" si="3421"/>
        <v>0</v>
      </c>
      <c r="BV2443" s="175">
        <f t="shared" si="3421"/>
        <v>0</v>
      </c>
      <c r="BW2443" s="175">
        <f t="shared" si="3421"/>
        <v>0</v>
      </c>
      <c r="BX2443" s="175">
        <f t="shared" si="3421"/>
        <v>0</v>
      </c>
      <c r="BY2443" s="175">
        <f t="shared" si="3421"/>
        <v>0</v>
      </c>
      <c r="BZ2443" s="175">
        <f t="shared" si="3421"/>
        <v>0</v>
      </c>
      <c r="CA2443" s="175">
        <f t="shared" si="3421"/>
        <v>0</v>
      </c>
      <c r="CB2443" s="175">
        <f t="shared" si="3421"/>
        <v>0</v>
      </c>
      <c r="CC2443" s="175">
        <f t="shared" si="3421"/>
        <v>0</v>
      </c>
      <c r="CD2443" s="175">
        <f t="shared" si="3421"/>
        <v>0</v>
      </c>
      <c r="CE2443" s="175">
        <f t="shared" ref="CE2443:CK2443" si="3422">CE2431</f>
        <v>0</v>
      </c>
      <c r="CF2443" s="175">
        <f t="shared" si="3422"/>
        <v>0</v>
      </c>
      <c r="CG2443" s="175">
        <f t="shared" si="3422"/>
        <v>0</v>
      </c>
      <c r="CH2443" s="175">
        <f t="shared" si="3422"/>
        <v>0</v>
      </c>
      <c r="CI2443" s="175">
        <f t="shared" si="3422"/>
        <v>0</v>
      </c>
      <c r="CJ2443" s="175">
        <f t="shared" si="3422"/>
        <v>0</v>
      </c>
      <c r="CK2443" s="175">
        <f t="shared" si="3422"/>
        <v>0</v>
      </c>
      <c r="CL2443" s="175">
        <f t="shared" ref="CL2443" si="3423">CL2431</f>
        <v>0</v>
      </c>
    </row>
    <row r="2444" spans="2:90" x14ac:dyDescent="0.4">
      <c r="B2444" s="235" t="str">
        <f>IFERROR(SUBSTITUTE(TRIM(MID(B2435, SEARCH("-", B2435) + 1, LEN(B2435))),":",""),"no unit")</f>
        <v>no unit</v>
      </c>
      <c r="D2444" t="s">
        <v>532</v>
      </c>
      <c r="E2444" s="8" t="str">
        <f t="shared" si="3408"/>
        <v>2444 FCLTA-F</v>
      </c>
      <c r="G2444" t="s">
        <v>332</v>
      </c>
      <c r="H2444" s="12"/>
      <c r="I2444" s="60"/>
      <c r="J2444" s="60"/>
      <c r="K2444" s="15"/>
      <c r="L2444" s="15"/>
      <c r="M2444" s="15"/>
      <c r="N2444" s="15"/>
      <c r="O2444" s="15"/>
      <c r="P2444" s="15"/>
      <c r="R2444" s="15"/>
      <c r="S2444" s="175"/>
      <c r="T2444" s="175"/>
      <c r="U2444" s="175"/>
      <c r="V2444" s="175"/>
      <c r="W2444" s="175"/>
      <c r="X2444" s="175"/>
      <c r="Y2444" s="175"/>
      <c r="Z2444" s="175"/>
      <c r="AA2444" s="175"/>
      <c r="AB2444" s="175"/>
      <c r="AC2444" s="175"/>
      <c r="AD2444" s="175"/>
      <c r="AE2444" s="175"/>
      <c r="AF2444" s="175"/>
      <c r="AG2444" s="175"/>
      <c r="AH2444" s="175"/>
      <c r="AI2444" s="175"/>
      <c r="AJ2444" s="175"/>
      <c r="AK2444" s="175"/>
      <c r="AL2444" s="175"/>
      <c r="AM2444" s="175"/>
      <c r="AN2444" s="175"/>
      <c r="AO2444" s="175"/>
      <c r="AP2444" s="175"/>
      <c r="AQ2444" s="175"/>
      <c r="AR2444" s="175"/>
      <c r="AS2444" s="175"/>
      <c r="AT2444" s="175"/>
      <c r="AU2444" s="175"/>
      <c r="AV2444" s="175"/>
      <c r="AW2444" s="175"/>
      <c r="AX2444" s="175"/>
      <c r="AY2444" s="175"/>
      <c r="AZ2444" s="175"/>
      <c r="BA2444" s="175"/>
      <c r="BB2444" s="175"/>
      <c r="BC2444" s="175"/>
      <c r="BD2444" s="175"/>
      <c r="BE2444" s="175"/>
      <c r="BF2444" s="175"/>
      <c r="BG2444" s="175"/>
      <c r="BH2444" s="175"/>
      <c r="BI2444" s="175"/>
      <c r="BJ2444" s="175"/>
      <c r="BK2444" s="175"/>
      <c r="BL2444" s="175"/>
      <c r="BM2444" s="175"/>
      <c r="BN2444" s="175"/>
      <c r="BO2444" s="175"/>
      <c r="BP2444" s="175"/>
      <c r="BQ2444" s="175"/>
      <c r="BR2444" s="175"/>
      <c r="BS2444" s="175"/>
      <c r="BT2444" s="175"/>
      <c r="BU2444" s="175"/>
      <c r="BV2444" s="175"/>
      <c r="BW2444" s="175"/>
      <c r="BX2444" s="175"/>
      <c r="BY2444" s="175"/>
      <c r="BZ2444" s="175"/>
      <c r="CA2444" s="175"/>
      <c r="CB2444" s="175"/>
      <c r="CC2444" s="175"/>
      <c r="CD2444" s="175"/>
      <c r="CE2444" s="175"/>
      <c r="CF2444" s="175"/>
      <c r="CG2444" s="175"/>
      <c r="CH2444" s="175"/>
      <c r="CI2444" s="175"/>
      <c r="CJ2444" s="175"/>
      <c r="CK2444" s="175"/>
      <c r="CL2444" s="175"/>
    </row>
    <row r="2445" spans="2:90" x14ac:dyDescent="0.4">
      <c r="B2445" s="132" t="str">
        <f>B2433</f>
        <v>Secondary revenue driver</v>
      </c>
      <c r="D2445" t="s">
        <v>532</v>
      </c>
      <c r="E2445" s="8" t="str">
        <f t="shared" si="3408"/>
        <v>2445 FCLTA-F</v>
      </c>
      <c r="G2445" t="s">
        <v>332</v>
      </c>
      <c r="H2445" s="12"/>
      <c r="I2445" s="60"/>
      <c r="J2445" s="60"/>
      <c r="K2445" s="15"/>
      <c r="L2445" s="15"/>
      <c r="M2445" s="15"/>
      <c r="N2445" s="15"/>
      <c r="O2445" s="15"/>
      <c r="P2445" s="15"/>
      <c r="R2445" s="15"/>
      <c r="S2445" s="4" t="str">
        <f t="shared" ref="S2445" si="3424">ADDRESS(ROW(S2436),COLUMN(S2436),2)</f>
        <v>S$2436</v>
      </c>
      <c r="T2445" s="4" t="str">
        <f t="shared" ref="T2445:AX2445" si="3425">ADDRESS(ROW(T2436),COLUMN(T2436),2)</f>
        <v>T$2436</v>
      </c>
      <c r="U2445" s="4" t="str">
        <f t="shared" si="3425"/>
        <v>U$2436</v>
      </c>
      <c r="V2445" s="4" t="str">
        <f t="shared" si="3425"/>
        <v>V$2436</v>
      </c>
      <c r="W2445" s="4" t="str">
        <f t="shared" si="3425"/>
        <v>W$2436</v>
      </c>
      <c r="X2445" s="4" t="str">
        <f t="shared" si="3425"/>
        <v>X$2436</v>
      </c>
      <c r="Y2445" s="4" t="str">
        <f t="shared" si="3425"/>
        <v>Y$2436</v>
      </c>
      <c r="Z2445" s="4" t="str">
        <f t="shared" si="3425"/>
        <v>Z$2436</v>
      </c>
      <c r="AA2445" s="4" t="str">
        <f t="shared" si="3425"/>
        <v>AA$2436</v>
      </c>
      <c r="AB2445" s="4" t="str">
        <f t="shared" si="3425"/>
        <v>AB$2436</v>
      </c>
      <c r="AC2445" s="4" t="str">
        <f t="shared" si="3425"/>
        <v>AC$2436</v>
      </c>
      <c r="AD2445" s="4" t="str">
        <f t="shared" si="3425"/>
        <v>AD$2436</v>
      </c>
      <c r="AE2445" s="4" t="str">
        <f t="shared" si="3425"/>
        <v>AE$2436</v>
      </c>
      <c r="AF2445" s="4" t="str">
        <f t="shared" si="3425"/>
        <v>AF$2436</v>
      </c>
      <c r="AG2445" s="4" t="str">
        <f t="shared" si="3425"/>
        <v>AG$2436</v>
      </c>
      <c r="AH2445" s="4" t="str">
        <f t="shared" si="3425"/>
        <v>AH$2436</v>
      </c>
      <c r="AI2445" s="4" t="str">
        <f t="shared" si="3425"/>
        <v>AI$2436</v>
      </c>
      <c r="AJ2445" s="4" t="str">
        <f t="shared" si="3425"/>
        <v>AJ$2436</v>
      </c>
      <c r="AK2445" s="4" t="str">
        <f t="shared" si="3425"/>
        <v>AK$2436</v>
      </c>
      <c r="AL2445" s="4" t="str">
        <f t="shared" si="3425"/>
        <v>AL$2436</v>
      </c>
      <c r="AM2445" s="4" t="str">
        <f t="shared" si="3425"/>
        <v>AM$2436</v>
      </c>
      <c r="AN2445" s="4" t="str">
        <f t="shared" si="3425"/>
        <v>AN$2436</v>
      </c>
      <c r="AO2445" s="4" t="str">
        <f t="shared" si="3425"/>
        <v>AO$2436</v>
      </c>
      <c r="AP2445" s="4" t="str">
        <f t="shared" si="3425"/>
        <v>AP$2436</v>
      </c>
      <c r="AQ2445" s="4" t="str">
        <f t="shared" si="3425"/>
        <v>AQ$2436</v>
      </c>
      <c r="AR2445" s="4" t="str">
        <f t="shared" si="3425"/>
        <v>AR$2436</v>
      </c>
      <c r="AS2445" s="4" t="str">
        <f t="shared" si="3425"/>
        <v>AS$2436</v>
      </c>
      <c r="AT2445" s="4" t="str">
        <f t="shared" si="3425"/>
        <v>AT$2436</v>
      </c>
      <c r="AU2445" s="4" t="str">
        <f t="shared" si="3425"/>
        <v>AU$2436</v>
      </c>
      <c r="AV2445" s="4" t="str">
        <f t="shared" si="3425"/>
        <v>AV$2436</v>
      </c>
      <c r="AW2445" s="4" t="str">
        <f t="shared" si="3425"/>
        <v>AW$2436</v>
      </c>
      <c r="AX2445" s="4" t="str">
        <f t="shared" si="3425"/>
        <v>AX$2436</v>
      </c>
      <c r="AY2445" s="4" t="str">
        <f t="shared" ref="AY2445:CD2445" si="3426">ADDRESS(ROW(AY2436),COLUMN(AY2436),2)</f>
        <v>AY$2436</v>
      </c>
      <c r="AZ2445" s="4" t="str">
        <f t="shared" si="3426"/>
        <v>AZ$2436</v>
      </c>
      <c r="BA2445" s="4" t="str">
        <f t="shared" si="3426"/>
        <v>BA$2436</v>
      </c>
      <c r="BB2445" s="4" t="str">
        <f t="shared" si="3426"/>
        <v>BB$2436</v>
      </c>
      <c r="BC2445" s="4" t="str">
        <f t="shared" si="3426"/>
        <v>BC$2436</v>
      </c>
      <c r="BD2445" s="4" t="str">
        <f t="shared" si="3426"/>
        <v>BD$2436</v>
      </c>
      <c r="BE2445" s="4" t="str">
        <f t="shared" si="3426"/>
        <v>BE$2436</v>
      </c>
      <c r="BF2445" s="4" t="str">
        <f t="shared" si="3426"/>
        <v>BF$2436</v>
      </c>
      <c r="BG2445" s="4" t="str">
        <f t="shared" si="3426"/>
        <v>BG$2436</v>
      </c>
      <c r="BH2445" s="4" t="str">
        <f t="shared" si="3426"/>
        <v>BH$2436</v>
      </c>
      <c r="BI2445" s="4" t="str">
        <f t="shared" si="3426"/>
        <v>BI$2436</v>
      </c>
      <c r="BJ2445" s="4" t="str">
        <f t="shared" si="3426"/>
        <v>BJ$2436</v>
      </c>
      <c r="BK2445" s="4" t="str">
        <f t="shared" si="3426"/>
        <v>BK$2436</v>
      </c>
      <c r="BL2445" s="4" t="str">
        <f t="shared" si="3426"/>
        <v>BL$2436</v>
      </c>
      <c r="BM2445" s="4" t="str">
        <f t="shared" si="3426"/>
        <v>BM$2436</v>
      </c>
      <c r="BN2445" s="4" t="str">
        <f t="shared" si="3426"/>
        <v>BN$2436</v>
      </c>
      <c r="BO2445" s="4" t="str">
        <f t="shared" si="3426"/>
        <v>BO$2436</v>
      </c>
      <c r="BP2445" s="4" t="str">
        <f t="shared" si="3426"/>
        <v>BP$2436</v>
      </c>
      <c r="BQ2445" s="4" t="str">
        <f t="shared" si="3426"/>
        <v>BQ$2436</v>
      </c>
      <c r="BR2445" s="4" t="str">
        <f t="shared" si="3426"/>
        <v>BR$2436</v>
      </c>
      <c r="BS2445" s="4" t="str">
        <f t="shared" si="3426"/>
        <v>BS$2436</v>
      </c>
      <c r="BT2445" s="4" t="str">
        <f t="shared" si="3426"/>
        <v>BT$2436</v>
      </c>
      <c r="BU2445" s="4" t="str">
        <f t="shared" si="3426"/>
        <v>BU$2436</v>
      </c>
      <c r="BV2445" s="4" t="str">
        <f t="shared" si="3426"/>
        <v>BV$2436</v>
      </c>
      <c r="BW2445" s="4" t="str">
        <f t="shared" si="3426"/>
        <v>BW$2436</v>
      </c>
      <c r="BX2445" s="4" t="str">
        <f t="shared" si="3426"/>
        <v>BX$2436</v>
      </c>
      <c r="BY2445" s="4" t="str">
        <f t="shared" si="3426"/>
        <v>BY$2436</v>
      </c>
      <c r="BZ2445" s="4" t="str">
        <f t="shared" si="3426"/>
        <v>BZ$2436</v>
      </c>
      <c r="CA2445" s="4" t="str">
        <f t="shared" si="3426"/>
        <v>CA$2436</v>
      </c>
      <c r="CB2445" s="4" t="str">
        <f t="shared" si="3426"/>
        <v>CB$2436</v>
      </c>
      <c r="CC2445" s="4" t="str">
        <f t="shared" si="3426"/>
        <v>CC$2436</v>
      </c>
      <c r="CD2445" s="4" t="str">
        <f t="shared" si="3426"/>
        <v>CD$2436</v>
      </c>
      <c r="CE2445" s="4" t="str">
        <f t="shared" ref="CE2445:CK2445" si="3427">ADDRESS(ROW(CE2436),COLUMN(CE2436),2)</f>
        <v>CE$2436</v>
      </c>
      <c r="CF2445" s="4" t="str">
        <f t="shared" si="3427"/>
        <v>CF$2436</v>
      </c>
      <c r="CG2445" s="4" t="str">
        <f t="shared" si="3427"/>
        <v>CG$2436</v>
      </c>
      <c r="CH2445" s="4" t="str">
        <f t="shared" si="3427"/>
        <v>CH$2436</v>
      </c>
      <c r="CI2445" s="4" t="str">
        <f t="shared" si="3427"/>
        <v>CI$2436</v>
      </c>
      <c r="CJ2445" s="4" t="str">
        <f t="shared" si="3427"/>
        <v>CJ$2436</v>
      </c>
      <c r="CK2445" s="4" t="str">
        <f t="shared" si="3427"/>
        <v>CK$2436</v>
      </c>
      <c r="CL2445" s="4" t="str">
        <f t="shared" ref="CL2445" si="3428">ADDRESS(ROW(CL2436),COLUMN(CL2436),2)</f>
        <v>CL$2436</v>
      </c>
    </row>
    <row r="2446" spans="2:90" x14ac:dyDescent="0.4">
      <c r="B2446" s="132" t="str">
        <f>B2434</f>
        <v>Secondary volume driver</v>
      </c>
      <c r="D2446" t="s">
        <v>532</v>
      </c>
      <c r="E2446" s="8" t="str">
        <f t="shared" si="3408"/>
        <v>2446 FCLTA-F</v>
      </c>
      <c r="G2446" t="s">
        <v>332</v>
      </c>
      <c r="H2446" s="12"/>
      <c r="I2446" s="60"/>
      <c r="J2446" s="60"/>
      <c r="K2446" s="15"/>
      <c r="L2446" s="15"/>
      <c r="M2446" s="15"/>
      <c r="N2446" s="15"/>
      <c r="O2446" s="15"/>
      <c r="P2446" s="15"/>
      <c r="R2446" s="15"/>
      <c r="S2446" s="175" t="str">
        <f t="shared" ref="S2446" si="3429">S2434</f>
        <v>S$15</v>
      </c>
      <c r="T2446" s="175" t="str">
        <f t="shared" ref="T2446:AX2446" si="3430">T2434</f>
        <v>T$15</v>
      </c>
      <c r="U2446" s="175" t="str">
        <f t="shared" si="3430"/>
        <v>U$15</v>
      </c>
      <c r="V2446" s="175" t="str">
        <f t="shared" si="3430"/>
        <v>V$15</v>
      </c>
      <c r="W2446" s="175" t="str">
        <f t="shared" si="3430"/>
        <v>W$15</v>
      </c>
      <c r="X2446" s="175" t="str">
        <f t="shared" si="3430"/>
        <v>X$15</v>
      </c>
      <c r="Y2446" s="175" t="str">
        <f t="shared" si="3430"/>
        <v>Y$15</v>
      </c>
      <c r="Z2446" s="175" t="str">
        <f t="shared" si="3430"/>
        <v>Z$15</v>
      </c>
      <c r="AA2446" s="175" t="str">
        <f t="shared" si="3430"/>
        <v>AA$15</v>
      </c>
      <c r="AB2446" s="175" t="str">
        <f t="shared" si="3430"/>
        <v>AB$15</v>
      </c>
      <c r="AC2446" s="175" t="str">
        <f t="shared" si="3430"/>
        <v>AC$15</v>
      </c>
      <c r="AD2446" s="175" t="str">
        <f t="shared" si="3430"/>
        <v>AD$15</v>
      </c>
      <c r="AE2446" s="175" t="str">
        <f t="shared" si="3430"/>
        <v>AE$15</v>
      </c>
      <c r="AF2446" s="175" t="str">
        <f t="shared" si="3430"/>
        <v>AF$15</v>
      </c>
      <c r="AG2446" s="175" t="str">
        <f t="shared" si="3430"/>
        <v>AG$15</v>
      </c>
      <c r="AH2446" s="175" t="str">
        <f t="shared" si="3430"/>
        <v>AH$15</v>
      </c>
      <c r="AI2446" s="175" t="str">
        <f t="shared" si="3430"/>
        <v>AI$15</v>
      </c>
      <c r="AJ2446" s="175" t="str">
        <f t="shared" si="3430"/>
        <v>AJ$15</v>
      </c>
      <c r="AK2446" s="175" t="str">
        <f t="shared" si="3430"/>
        <v>AK$15</v>
      </c>
      <c r="AL2446" s="175" t="str">
        <f t="shared" si="3430"/>
        <v>AL$15</v>
      </c>
      <c r="AM2446" s="175" t="str">
        <f t="shared" si="3430"/>
        <v>AM$15</v>
      </c>
      <c r="AN2446" s="175" t="str">
        <f t="shared" si="3430"/>
        <v>AN$15</v>
      </c>
      <c r="AO2446" s="175" t="str">
        <f t="shared" si="3430"/>
        <v>AO$15</v>
      </c>
      <c r="AP2446" s="175" t="str">
        <f t="shared" si="3430"/>
        <v>AP$15</v>
      </c>
      <c r="AQ2446" s="175" t="str">
        <f t="shared" si="3430"/>
        <v>AQ$15</v>
      </c>
      <c r="AR2446" s="175" t="str">
        <f t="shared" si="3430"/>
        <v>AR$15</v>
      </c>
      <c r="AS2446" s="175" t="str">
        <f t="shared" si="3430"/>
        <v>AS$15</v>
      </c>
      <c r="AT2446" s="175" t="str">
        <f t="shared" si="3430"/>
        <v>AT$15</v>
      </c>
      <c r="AU2446" s="175" t="str">
        <f t="shared" si="3430"/>
        <v>AU$15</v>
      </c>
      <c r="AV2446" s="175" t="str">
        <f t="shared" si="3430"/>
        <v>AV$15</v>
      </c>
      <c r="AW2446" s="175" t="str">
        <f t="shared" si="3430"/>
        <v>AW$15</v>
      </c>
      <c r="AX2446" s="175" t="str">
        <f t="shared" si="3430"/>
        <v>AX$15</v>
      </c>
      <c r="AY2446" s="175" t="str">
        <f t="shared" ref="AY2446:CD2446" si="3431">AY2434</f>
        <v>AY$15</v>
      </c>
      <c r="AZ2446" s="175" t="str">
        <f t="shared" si="3431"/>
        <v>AZ$15</v>
      </c>
      <c r="BA2446" s="175" t="str">
        <f t="shared" si="3431"/>
        <v>BA$15</v>
      </c>
      <c r="BB2446" s="175" t="str">
        <f t="shared" si="3431"/>
        <v>BB$15</v>
      </c>
      <c r="BC2446" s="175" t="str">
        <f t="shared" si="3431"/>
        <v>BC$15</v>
      </c>
      <c r="BD2446" s="175" t="str">
        <f t="shared" si="3431"/>
        <v>BD$15</v>
      </c>
      <c r="BE2446" s="175" t="str">
        <f t="shared" si="3431"/>
        <v>BE$15</v>
      </c>
      <c r="BF2446" s="175" t="str">
        <f t="shared" si="3431"/>
        <v>BF$15</v>
      </c>
      <c r="BG2446" s="175" t="str">
        <f t="shared" si="3431"/>
        <v>BG$15</v>
      </c>
      <c r="BH2446" s="175" t="str">
        <f t="shared" si="3431"/>
        <v>BH$15</v>
      </c>
      <c r="BI2446" s="175" t="str">
        <f t="shared" si="3431"/>
        <v>BI$15</v>
      </c>
      <c r="BJ2446" s="175" t="str">
        <f t="shared" si="3431"/>
        <v>BJ$15</v>
      </c>
      <c r="BK2446" s="175" t="str">
        <f t="shared" si="3431"/>
        <v>BK$15</v>
      </c>
      <c r="BL2446" s="175" t="str">
        <f t="shared" si="3431"/>
        <v>BL$15</v>
      </c>
      <c r="BM2446" s="175" t="str">
        <f t="shared" si="3431"/>
        <v>BM$15</v>
      </c>
      <c r="BN2446" s="175" t="str">
        <f t="shared" si="3431"/>
        <v>BN$15</v>
      </c>
      <c r="BO2446" s="175" t="str">
        <f t="shared" si="3431"/>
        <v>BO$15</v>
      </c>
      <c r="BP2446" s="175" t="str">
        <f t="shared" si="3431"/>
        <v>BP$15</v>
      </c>
      <c r="BQ2446" s="175" t="str">
        <f t="shared" si="3431"/>
        <v>BQ$15</v>
      </c>
      <c r="BR2446" s="175" t="str">
        <f t="shared" si="3431"/>
        <v>BR$15</v>
      </c>
      <c r="BS2446" s="175" t="str">
        <f t="shared" si="3431"/>
        <v>BS$15</v>
      </c>
      <c r="BT2446" s="175" t="str">
        <f t="shared" si="3431"/>
        <v>BT$15</v>
      </c>
      <c r="BU2446" s="175" t="str">
        <f t="shared" si="3431"/>
        <v>BU$15</v>
      </c>
      <c r="BV2446" s="175" t="str">
        <f t="shared" si="3431"/>
        <v>BV$15</v>
      </c>
      <c r="BW2446" s="175" t="str">
        <f t="shared" si="3431"/>
        <v>BW$15</v>
      </c>
      <c r="BX2446" s="175" t="str">
        <f t="shared" si="3431"/>
        <v>BX$15</v>
      </c>
      <c r="BY2446" s="175" t="str">
        <f t="shared" si="3431"/>
        <v>BY$15</v>
      </c>
      <c r="BZ2446" s="175" t="str">
        <f t="shared" si="3431"/>
        <v>BZ$15</v>
      </c>
      <c r="CA2446" s="175" t="str">
        <f t="shared" si="3431"/>
        <v>CA$15</v>
      </c>
      <c r="CB2446" s="175" t="str">
        <f t="shared" si="3431"/>
        <v>CB$15</v>
      </c>
      <c r="CC2446" s="175" t="str">
        <f t="shared" si="3431"/>
        <v>CC$15</v>
      </c>
      <c r="CD2446" s="175" t="str">
        <f t="shared" si="3431"/>
        <v>CD$15</v>
      </c>
      <c r="CE2446" s="175" t="str">
        <f t="shared" ref="CE2446:CK2446" si="3432">CE2434</f>
        <v>CE$15</v>
      </c>
      <c r="CF2446" s="175" t="str">
        <f t="shared" si="3432"/>
        <v>CF$15</v>
      </c>
      <c r="CG2446" s="175" t="str">
        <f t="shared" si="3432"/>
        <v>CG$15</v>
      </c>
      <c r="CH2446" s="175" t="str">
        <f t="shared" si="3432"/>
        <v>CH$15</v>
      </c>
      <c r="CI2446" s="175" t="str">
        <f t="shared" si="3432"/>
        <v>CI$15</v>
      </c>
      <c r="CJ2446" s="175" t="str">
        <f t="shared" si="3432"/>
        <v>CJ$15</v>
      </c>
      <c r="CK2446" s="175" t="str">
        <f t="shared" si="3432"/>
        <v>CK$15</v>
      </c>
      <c r="CL2446" s="175" t="str">
        <f t="shared" ref="CL2446" si="3433">CL2434</f>
        <v>CL$15</v>
      </c>
    </row>
    <row r="2447" spans="2:90" x14ac:dyDescent="0.4">
      <c r="B2447" s="132"/>
      <c r="E2447" s="8"/>
      <c r="H2447" s="12"/>
      <c r="I2447" s="60"/>
      <c r="J2447" s="60"/>
      <c r="K2447" s="15"/>
      <c r="L2447" s="15"/>
      <c r="M2447" s="15"/>
      <c r="N2447" s="15"/>
      <c r="O2447" s="15"/>
      <c r="P2447" s="15"/>
      <c r="R2447" s="15"/>
      <c r="S2447" s="175"/>
      <c r="T2447" s="175"/>
      <c r="U2447" s="175"/>
      <c r="V2447" s="175"/>
      <c r="W2447" s="175"/>
      <c r="X2447" s="175"/>
      <c r="Y2447" s="175"/>
      <c r="Z2447" s="175"/>
      <c r="AA2447" s="175"/>
      <c r="AB2447" s="175"/>
      <c r="AC2447" s="175"/>
      <c r="AD2447" s="175"/>
      <c r="AE2447" s="175"/>
      <c r="AF2447" s="175"/>
      <c r="AG2447" s="175"/>
      <c r="AH2447" s="175"/>
      <c r="AI2447" s="175"/>
      <c r="AJ2447" s="175"/>
      <c r="AK2447" s="175"/>
      <c r="AL2447" s="175"/>
      <c r="AM2447" s="175"/>
      <c r="AN2447" s="175"/>
      <c r="AO2447" s="175"/>
      <c r="AP2447" s="175"/>
      <c r="AQ2447" s="175"/>
      <c r="AR2447" s="175"/>
      <c r="AS2447" s="175"/>
      <c r="AT2447" s="175"/>
      <c r="AU2447" s="175"/>
      <c r="AV2447" s="175"/>
      <c r="AW2447" s="175"/>
      <c r="AX2447" s="175"/>
      <c r="AY2447" s="175"/>
      <c r="AZ2447" s="175"/>
      <c r="BA2447" s="175"/>
      <c r="BB2447" s="175"/>
      <c r="BC2447" s="175"/>
      <c r="BD2447" s="175"/>
      <c r="BE2447" s="175"/>
      <c r="BF2447" s="175"/>
      <c r="BG2447" s="175"/>
      <c r="BH2447" s="175"/>
      <c r="BI2447" s="175"/>
      <c r="BJ2447" s="175"/>
      <c r="BK2447" s="175"/>
      <c r="BL2447" s="175"/>
      <c r="BM2447" s="175"/>
      <c r="BN2447" s="175"/>
      <c r="BO2447" s="175"/>
      <c r="BP2447" s="175"/>
      <c r="BQ2447" s="175"/>
      <c r="BR2447" s="175"/>
      <c r="BS2447" s="175"/>
      <c r="BT2447" s="175"/>
      <c r="BU2447" s="175"/>
      <c r="BV2447" s="175"/>
      <c r="BW2447" s="175"/>
      <c r="BX2447" s="175"/>
      <c r="BY2447" s="175"/>
      <c r="BZ2447" s="175"/>
      <c r="CA2447" s="175"/>
      <c r="CB2447" s="175"/>
      <c r="CC2447" s="175"/>
      <c r="CD2447" s="175"/>
      <c r="CE2447" s="175"/>
      <c r="CF2447" s="175"/>
      <c r="CG2447" s="175"/>
      <c r="CH2447" s="175"/>
      <c r="CI2447" s="175"/>
      <c r="CJ2447" s="175"/>
      <c r="CK2447" s="175"/>
      <c r="CL2447" s="175"/>
    </row>
    <row r="2448" spans="2:90" x14ac:dyDescent="0.4">
      <c r="B2448" s="171" t="s">
        <v>490</v>
      </c>
      <c r="E2448" s="8"/>
      <c r="H2448" s="170"/>
      <c r="I2448" s="172"/>
      <c r="J2448" s="172"/>
      <c r="K2448" s="193"/>
      <c r="L2448" s="193"/>
      <c r="M2448" s="193"/>
      <c r="N2448" s="193"/>
      <c r="O2448" s="193"/>
      <c r="P2448" s="193"/>
      <c r="R2448" s="194"/>
      <c r="S2448" s="170"/>
      <c r="T2448" s="170"/>
      <c r="U2448" s="170"/>
      <c r="V2448" s="170"/>
      <c r="W2448" s="170"/>
      <c r="X2448" s="170"/>
      <c r="Y2448" s="170"/>
      <c r="Z2448" s="170"/>
      <c r="AA2448" s="170"/>
      <c r="AB2448" s="170"/>
      <c r="AC2448" s="170"/>
      <c r="AD2448" s="170"/>
      <c r="AE2448" s="170"/>
      <c r="AF2448" s="170"/>
      <c r="AG2448" s="170"/>
      <c r="AH2448" s="170"/>
      <c r="AI2448" s="170"/>
      <c r="AJ2448" s="170"/>
      <c r="AK2448" s="170"/>
      <c r="AL2448" s="170"/>
      <c r="AM2448" s="170"/>
      <c r="AN2448" s="170"/>
      <c r="AO2448" s="170"/>
      <c r="AP2448" s="170"/>
      <c r="AQ2448" s="170"/>
      <c r="AR2448" s="170"/>
      <c r="AS2448" s="170"/>
      <c r="AT2448" s="170"/>
      <c r="AU2448" s="170"/>
      <c r="AV2448" s="170"/>
      <c r="AW2448" s="170"/>
      <c r="AX2448" s="170"/>
      <c r="AY2448" s="170"/>
      <c r="AZ2448" s="170"/>
      <c r="BA2448" s="170"/>
      <c r="BB2448" s="170"/>
      <c r="BC2448" s="170"/>
      <c r="BD2448" s="170"/>
      <c r="BE2448" s="170"/>
      <c r="BF2448" s="170"/>
      <c r="BG2448" s="170"/>
      <c r="BH2448" s="170"/>
      <c r="BI2448" s="170"/>
      <c r="BJ2448" s="170"/>
      <c r="BK2448" s="170"/>
      <c r="BL2448" s="170"/>
      <c r="BM2448" s="170"/>
      <c r="BN2448" s="170"/>
      <c r="BO2448" s="170"/>
      <c r="BP2448" s="170"/>
      <c r="BQ2448" s="170"/>
      <c r="BR2448" s="170"/>
      <c r="BS2448" s="170"/>
      <c r="BT2448" s="170"/>
      <c r="BU2448" s="170"/>
      <c r="BV2448" s="170"/>
      <c r="BW2448" s="170"/>
      <c r="BX2448" s="170"/>
      <c r="BY2448" s="170"/>
      <c r="BZ2448" s="170"/>
      <c r="CA2448" s="170"/>
      <c r="CB2448" s="170"/>
      <c r="CC2448" s="170"/>
      <c r="CD2448" s="170"/>
      <c r="CE2448" s="170"/>
      <c r="CF2448" s="170"/>
      <c r="CG2448" s="170"/>
      <c r="CH2448" s="170"/>
      <c r="CI2448" s="170"/>
      <c r="CJ2448" s="170"/>
      <c r="CK2448" s="170"/>
      <c r="CL2448" s="170"/>
    </row>
    <row r="2449" spans="2:90" x14ac:dyDescent="0.4">
      <c r="B2449" s="171" t="s">
        <v>492</v>
      </c>
      <c r="E2449" s="8"/>
      <c r="H2449" s="170"/>
      <c r="I2449" s="172"/>
      <c r="J2449" s="172"/>
      <c r="K2449" s="193"/>
      <c r="L2449" s="193"/>
      <c r="M2449" s="193"/>
      <c r="N2449" s="193"/>
      <c r="O2449" s="193"/>
      <c r="P2449" s="193"/>
      <c r="R2449" s="194"/>
      <c r="S2449" s="170"/>
      <c r="T2449" s="170"/>
      <c r="U2449" s="170"/>
      <c r="V2449" s="170"/>
      <c r="W2449" s="170"/>
      <c r="X2449" s="170"/>
      <c r="Y2449" s="170"/>
      <c r="Z2449" s="170"/>
      <c r="AA2449" s="170"/>
      <c r="AB2449" s="170"/>
      <c r="AC2449" s="170"/>
      <c r="AD2449" s="170"/>
      <c r="AE2449" s="170"/>
      <c r="AF2449" s="170"/>
      <c r="AG2449" s="170"/>
      <c r="AH2449" s="170"/>
      <c r="AI2449" s="170"/>
      <c r="AJ2449" s="170"/>
      <c r="AK2449" s="170"/>
      <c r="AL2449" s="170"/>
      <c r="AM2449" s="170"/>
      <c r="AN2449" s="170"/>
      <c r="AO2449" s="170"/>
      <c r="AP2449" s="170"/>
      <c r="AQ2449" s="170"/>
      <c r="AR2449" s="170"/>
      <c r="AS2449" s="170"/>
      <c r="AT2449" s="170"/>
      <c r="AU2449" s="170"/>
      <c r="AV2449" s="170"/>
      <c r="AW2449" s="170"/>
      <c r="AX2449" s="170"/>
      <c r="AY2449" s="170"/>
      <c r="AZ2449" s="170"/>
      <c r="BA2449" s="170"/>
      <c r="BB2449" s="170"/>
      <c r="BC2449" s="170"/>
      <c r="BD2449" s="170"/>
      <c r="BE2449" s="170"/>
      <c r="BF2449" s="170"/>
      <c r="BG2449" s="170"/>
      <c r="BH2449" s="170"/>
      <c r="BI2449" s="170"/>
      <c r="BJ2449" s="170"/>
      <c r="BK2449" s="170"/>
      <c r="BL2449" s="170"/>
      <c r="BM2449" s="170"/>
      <c r="BN2449" s="170"/>
      <c r="BO2449" s="170"/>
      <c r="BP2449" s="170"/>
      <c r="BQ2449" s="170"/>
      <c r="BR2449" s="170"/>
      <c r="BS2449" s="170"/>
      <c r="BT2449" s="170"/>
      <c r="BU2449" s="170"/>
      <c r="BV2449" s="170"/>
      <c r="BW2449" s="170"/>
      <c r="BX2449" s="170"/>
      <c r="BY2449" s="170"/>
      <c r="BZ2449" s="170"/>
      <c r="CA2449" s="170"/>
      <c r="CB2449" s="170"/>
      <c r="CC2449" s="170"/>
      <c r="CD2449" s="170"/>
      <c r="CE2449" s="170"/>
      <c r="CF2449" s="170"/>
      <c r="CG2449" s="170"/>
      <c r="CH2449" s="170"/>
      <c r="CI2449" s="170"/>
      <c r="CJ2449" s="170"/>
      <c r="CK2449" s="170"/>
      <c r="CL2449" s="170"/>
    </row>
    <row r="2450" spans="2:90" x14ac:dyDescent="0.4">
      <c r="B2450" s="171" t="s">
        <v>461</v>
      </c>
      <c r="E2450" s="8"/>
      <c r="H2450" s="170"/>
      <c r="I2450" s="172"/>
      <c r="J2450" s="172"/>
      <c r="K2450" s="193"/>
      <c r="L2450" s="193"/>
      <c r="M2450" s="193"/>
      <c r="N2450" s="193"/>
      <c r="O2450" s="193"/>
      <c r="P2450" s="193"/>
      <c r="R2450" s="194"/>
      <c r="S2450" s="195" t="str">
        <f t="shared" ref="S2450:AX2450" si="3434">S$16</f>
        <v>S$12</v>
      </c>
      <c r="T2450" s="195" t="str">
        <f t="shared" si="3434"/>
        <v>T$12</v>
      </c>
      <c r="U2450" s="195" t="str">
        <f t="shared" si="3434"/>
        <v>U$12</v>
      </c>
      <c r="V2450" s="195" t="str">
        <f t="shared" si="3434"/>
        <v>V$12</v>
      </c>
      <c r="W2450" s="195" t="str">
        <f t="shared" si="3434"/>
        <v>W$12</v>
      </c>
      <c r="X2450" s="195" t="str">
        <f t="shared" si="3434"/>
        <v>X$12</v>
      </c>
      <c r="Y2450" s="195" t="str">
        <f t="shared" si="3434"/>
        <v>Y$12</v>
      </c>
      <c r="Z2450" s="195" t="str">
        <f t="shared" si="3434"/>
        <v>Z$12</v>
      </c>
      <c r="AA2450" s="195" t="str">
        <f t="shared" si="3434"/>
        <v>AA$12</v>
      </c>
      <c r="AB2450" s="195" t="str">
        <f t="shared" si="3434"/>
        <v>AB$12</v>
      </c>
      <c r="AC2450" s="195" t="str">
        <f t="shared" si="3434"/>
        <v>AC$12</v>
      </c>
      <c r="AD2450" s="195" t="str">
        <f t="shared" si="3434"/>
        <v>AD$12</v>
      </c>
      <c r="AE2450" s="195" t="str">
        <f t="shared" si="3434"/>
        <v>AE$12</v>
      </c>
      <c r="AF2450" s="195" t="str">
        <f t="shared" si="3434"/>
        <v>AF$12</v>
      </c>
      <c r="AG2450" s="195" t="str">
        <f t="shared" si="3434"/>
        <v>AG$12</v>
      </c>
      <c r="AH2450" s="195" t="str">
        <f t="shared" si="3434"/>
        <v>AH$12</v>
      </c>
      <c r="AI2450" s="195" t="str">
        <f t="shared" si="3434"/>
        <v>AI$12</v>
      </c>
      <c r="AJ2450" s="195" t="str">
        <f t="shared" si="3434"/>
        <v>AJ$12</v>
      </c>
      <c r="AK2450" s="195" t="str">
        <f t="shared" si="3434"/>
        <v>AK$12</v>
      </c>
      <c r="AL2450" s="195" t="str">
        <f t="shared" si="3434"/>
        <v>AL$12</v>
      </c>
      <c r="AM2450" s="195" t="str">
        <f t="shared" si="3434"/>
        <v>AM$12</v>
      </c>
      <c r="AN2450" s="195" t="str">
        <f t="shared" si="3434"/>
        <v>AN$12</v>
      </c>
      <c r="AO2450" s="195" t="str">
        <f t="shared" si="3434"/>
        <v>AO$12</v>
      </c>
      <c r="AP2450" s="195" t="str">
        <f t="shared" si="3434"/>
        <v>AP$12</v>
      </c>
      <c r="AQ2450" s="195" t="str">
        <f t="shared" si="3434"/>
        <v>AQ$12</v>
      </c>
      <c r="AR2450" s="195" t="str">
        <f t="shared" si="3434"/>
        <v>AR$12</v>
      </c>
      <c r="AS2450" s="195" t="str">
        <f t="shared" si="3434"/>
        <v>AS$12</v>
      </c>
      <c r="AT2450" s="195" t="str">
        <f t="shared" si="3434"/>
        <v>AT$12</v>
      </c>
      <c r="AU2450" s="195" t="str">
        <f t="shared" si="3434"/>
        <v>AU$12</v>
      </c>
      <c r="AV2450" s="195" t="str">
        <f t="shared" si="3434"/>
        <v>AV$12</v>
      </c>
      <c r="AW2450" s="195" t="str">
        <f t="shared" si="3434"/>
        <v>AW$12</v>
      </c>
      <c r="AX2450" s="195" t="str">
        <f t="shared" si="3434"/>
        <v>AX$12</v>
      </c>
      <c r="AY2450" s="195" t="str">
        <f t="shared" ref="AY2450:CD2450" si="3435">AY$16</f>
        <v>AY$12</v>
      </c>
      <c r="AZ2450" s="195" t="str">
        <f t="shared" si="3435"/>
        <v>AZ$12</v>
      </c>
      <c r="BA2450" s="195" t="str">
        <f t="shared" si="3435"/>
        <v>BA$12</v>
      </c>
      <c r="BB2450" s="195" t="str">
        <f t="shared" si="3435"/>
        <v>BB$12</v>
      </c>
      <c r="BC2450" s="195" t="str">
        <f t="shared" si="3435"/>
        <v>BC$12</v>
      </c>
      <c r="BD2450" s="195" t="str">
        <f t="shared" si="3435"/>
        <v>BD$12</v>
      </c>
      <c r="BE2450" s="195" t="str">
        <f t="shared" si="3435"/>
        <v>BE$12</v>
      </c>
      <c r="BF2450" s="195" t="str">
        <f t="shared" si="3435"/>
        <v>BF$12</v>
      </c>
      <c r="BG2450" s="195" t="str">
        <f t="shared" si="3435"/>
        <v>BG$12</v>
      </c>
      <c r="BH2450" s="195" t="str">
        <f t="shared" si="3435"/>
        <v>BH$12</v>
      </c>
      <c r="BI2450" s="195" t="str">
        <f t="shared" si="3435"/>
        <v>BI$12</v>
      </c>
      <c r="BJ2450" s="195" t="str">
        <f t="shared" si="3435"/>
        <v>BJ$12</v>
      </c>
      <c r="BK2450" s="195" t="str">
        <f t="shared" si="3435"/>
        <v>BK$12</v>
      </c>
      <c r="BL2450" s="195" t="str">
        <f t="shared" si="3435"/>
        <v>BL$12</v>
      </c>
      <c r="BM2450" s="195" t="str">
        <f t="shared" si="3435"/>
        <v>BM$12</v>
      </c>
      <c r="BN2450" s="195" t="str">
        <f t="shared" si="3435"/>
        <v>BN$12</v>
      </c>
      <c r="BO2450" s="195" t="str">
        <f t="shared" si="3435"/>
        <v>BO$12</v>
      </c>
      <c r="BP2450" s="195" t="str">
        <f t="shared" si="3435"/>
        <v>BP$12</v>
      </c>
      <c r="BQ2450" s="195" t="str">
        <f t="shared" si="3435"/>
        <v>BQ$12</v>
      </c>
      <c r="BR2450" s="195" t="str">
        <f t="shared" si="3435"/>
        <v>BR$12</v>
      </c>
      <c r="BS2450" s="195" t="str">
        <f t="shared" si="3435"/>
        <v>BS$12</v>
      </c>
      <c r="BT2450" s="195" t="str">
        <f t="shared" si="3435"/>
        <v>BT$12</v>
      </c>
      <c r="BU2450" s="195" t="str">
        <f t="shared" si="3435"/>
        <v>BU$12</v>
      </c>
      <c r="BV2450" s="195" t="str">
        <f t="shared" si="3435"/>
        <v>BV$12</v>
      </c>
      <c r="BW2450" s="195" t="str">
        <f t="shared" si="3435"/>
        <v>BW$12</v>
      </c>
      <c r="BX2450" s="195" t="str">
        <f t="shared" si="3435"/>
        <v>BX$12</v>
      </c>
      <c r="BY2450" s="195" t="str">
        <f t="shared" si="3435"/>
        <v>BY$12</v>
      </c>
      <c r="BZ2450" s="195" t="str">
        <f t="shared" si="3435"/>
        <v>BZ$12</v>
      </c>
      <c r="CA2450" s="195" t="str">
        <f t="shared" si="3435"/>
        <v>CA$12</v>
      </c>
      <c r="CB2450" s="195" t="str">
        <f t="shared" si="3435"/>
        <v>CB$12</v>
      </c>
      <c r="CC2450" s="195" t="str">
        <f t="shared" si="3435"/>
        <v>CC$12</v>
      </c>
      <c r="CD2450" s="195" t="str">
        <f t="shared" si="3435"/>
        <v>CD$12</v>
      </c>
      <c r="CE2450" s="195" t="str">
        <f t="shared" ref="CE2450:CL2450" si="3436">CE$16</f>
        <v>CE$12</v>
      </c>
      <c r="CF2450" s="195" t="str">
        <f t="shared" si="3436"/>
        <v>CF$12</v>
      </c>
      <c r="CG2450" s="195" t="str">
        <f t="shared" si="3436"/>
        <v>CG$12</v>
      </c>
      <c r="CH2450" s="195" t="str">
        <f t="shared" si="3436"/>
        <v>CH$12</v>
      </c>
      <c r="CI2450" s="195" t="str">
        <f t="shared" si="3436"/>
        <v>CI$12</v>
      </c>
      <c r="CJ2450" s="195" t="str">
        <f t="shared" si="3436"/>
        <v>CJ$12</v>
      </c>
      <c r="CK2450" s="195" t="str">
        <f t="shared" si="3436"/>
        <v>CK$12</v>
      </c>
      <c r="CL2450" s="195" t="str">
        <f t="shared" si="3436"/>
        <v>CL$12</v>
      </c>
    </row>
    <row r="2451" spans="2:90" x14ac:dyDescent="0.4">
      <c r="B2451" s="171" t="s">
        <v>462</v>
      </c>
      <c r="E2451" s="8"/>
      <c r="H2451" s="196"/>
      <c r="I2451" s="197"/>
      <c r="J2451" s="197"/>
      <c r="K2451" s="198"/>
      <c r="L2451" s="198"/>
      <c r="M2451" s="198"/>
      <c r="N2451" s="198"/>
      <c r="O2451" s="198"/>
      <c r="P2451" s="198"/>
      <c r="R2451" s="198"/>
      <c r="S2451" s="195" t="str">
        <f t="shared" ref="S2451:AX2451" si="3437">S$17</f>
        <v>S$13</v>
      </c>
      <c r="T2451" s="195" t="str">
        <f t="shared" si="3437"/>
        <v>T$13</v>
      </c>
      <c r="U2451" s="195" t="str">
        <f t="shared" si="3437"/>
        <v>U$13</v>
      </c>
      <c r="V2451" s="195" t="str">
        <f t="shared" si="3437"/>
        <v>V$13</v>
      </c>
      <c r="W2451" s="195" t="str">
        <f t="shared" si="3437"/>
        <v>W$13</v>
      </c>
      <c r="X2451" s="195" t="str">
        <f t="shared" si="3437"/>
        <v>X$13</v>
      </c>
      <c r="Y2451" s="195" t="str">
        <f t="shared" si="3437"/>
        <v>Y$13</v>
      </c>
      <c r="Z2451" s="195" t="str">
        <f t="shared" si="3437"/>
        <v>Z$13</v>
      </c>
      <c r="AA2451" s="195" t="str">
        <f t="shared" si="3437"/>
        <v>AA$13</v>
      </c>
      <c r="AB2451" s="195" t="str">
        <f t="shared" si="3437"/>
        <v>AB$13</v>
      </c>
      <c r="AC2451" s="195" t="str">
        <f t="shared" si="3437"/>
        <v>AC$13</v>
      </c>
      <c r="AD2451" s="195" t="str">
        <f t="shared" si="3437"/>
        <v>AD$13</v>
      </c>
      <c r="AE2451" s="195" t="str">
        <f t="shared" si="3437"/>
        <v>AE$13</v>
      </c>
      <c r="AF2451" s="195" t="str">
        <f t="shared" si="3437"/>
        <v>AF$13</v>
      </c>
      <c r="AG2451" s="195" t="str">
        <f t="shared" si="3437"/>
        <v>AG$13</v>
      </c>
      <c r="AH2451" s="195" t="str">
        <f t="shared" si="3437"/>
        <v>AH$13</v>
      </c>
      <c r="AI2451" s="195" t="str">
        <f t="shared" si="3437"/>
        <v>AI$13</v>
      </c>
      <c r="AJ2451" s="195" t="str">
        <f t="shared" si="3437"/>
        <v>AJ$13</v>
      </c>
      <c r="AK2451" s="195" t="str">
        <f t="shared" si="3437"/>
        <v>AK$13</v>
      </c>
      <c r="AL2451" s="195" t="str">
        <f t="shared" si="3437"/>
        <v>AL$13</v>
      </c>
      <c r="AM2451" s="195" t="str">
        <f t="shared" si="3437"/>
        <v>AM$13</v>
      </c>
      <c r="AN2451" s="195" t="str">
        <f t="shared" si="3437"/>
        <v>AN$13</v>
      </c>
      <c r="AO2451" s="195" t="str">
        <f t="shared" si="3437"/>
        <v>AO$13</v>
      </c>
      <c r="AP2451" s="195" t="str">
        <f t="shared" si="3437"/>
        <v>AP$13</v>
      </c>
      <c r="AQ2451" s="195" t="str">
        <f t="shared" si="3437"/>
        <v>AQ$13</v>
      </c>
      <c r="AR2451" s="195" t="str">
        <f t="shared" si="3437"/>
        <v>AR$13</v>
      </c>
      <c r="AS2451" s="195" t="str">
        <f t="shared" si="3437"/>
        <v>AS$13</v>
      </c>
      <c r="AT2451" s="195" t="str">
        <f t="shared" si="3437"/>
        <v>AT$13</v>
      </c>
      <c r="AU2451" s="195" t="str">
        <f t="shared" si="3437"/>
        <v>AU$13</v>
      </c>
      <c r="AV2451" s="195" t="str">
        <f t="shared" si="3437"/>
        <v>AV$13</v>
      </c>
      <c r="AW2451" s="195" t="str">
        <f t="shared" si="3437"/>
        <v>AW$13</v>
      </c>
      <c r="AX2451" s="195" t="str">
        <f t="shared" si="3437"/>
        <v>AX$13</v>
      </c>
      <c r="AY2451" s="195" t="str">
        <f t="shared" ref="AY2451:CD2451" si="3438">AY$17</f>
        <v>AY$13</v>
      </c>
      <c r="AZ2451" s="195" t="str">
        <f t="shared" si="3438"/>
        <v>AZ$13</v>
      </c>
      <c r="BA2451" s="195" t="str">
        <f t="shared" si="3438"/>
        <v>BA$13</v>
      </c>
      <c r="BB2451" s="195" t="str">
        <f t="shared" si="3438"/>
        <v>BB$13</v>
      </c>
      <c r="BC2451" s="195" t="str">
        <f t="shared" si="3438"/>
        <v>BC$13</v>
      </c>
      <c r="BD2451" s="195" t="str">
        <f t="shared" si="3438"/>
        <v>BD$13</v>
      </c>
      <c r="BE2451" s="195" t="str">
        <f t="shared" si="3438"/>
        <v>BE$13</v>
      </c>
      <c r="BF2451" s="195" t="str">
        <f t="shared" si="3438"/>
        <v>BF$13</v>
      </c>
      <c r="BG2451" s="195" t="str">
        <f t="shared" si="3438"/>
        <v>BG$13</v>
      </c>
      <c r="BH2451" s="195" t="str">
        <f t="shared" si="3438"/>
        <v>BH$13</v>
      </c>
      <c r="BI2451" s="195" t="str">
        <f t="shared" si="3438"/>
        <v>BI$13</v>
      </c>
      <c r="BJ2451" s="195" t="str">
        <f t="shared" si="3438"/>
        <v>BJ$13</v>
      </c>
      <c r="BK2451" s="195" t="str">
        <f t="shared" si="3438"/>
        <v>BK$13</v>
      </c>
      <c r="BL2451" s="195" t="str">
        <f t="shared" si="3438"/>
        <v>BL$13</v>
      </c>
      <c r="BM2451" s="195" t="str">
        <f t="shared" si="3438"/>
        <v>BM$13</v>
      </c>
      <c r="BN2451" s="195" t="str">
        <f t="shared" si="3438"/>
        <v>BN$13</v>
      </c>
      <c r="BO2451" s="195" t="str">
        <f t="shared" si="3438"/>
        <v>BO$13</v>
      </c>
      <c r="BP2451" s="195" t="str">
        <f t="shared" si="3438"/>
        <v>BP$13</v>
      </c>
      <c r="BQ2451" s="195" t="str">
        <f t="shared" si="3438"/>
        <v>BQ$13</v>
      </c>
      <c r="BR2451" s="195" t="str">
        <f t="shared" si="3438"/>
        <v>BR$13</v>
      </c>
      <c r="BS2451" s="195" t="str">
        <f t="shared" si="3438"/>
        <v>BS$13</v>
      </c>
      <c r="BT2451" s="195" t="str">
        <f t="shared" si="3438"/>
        <v>BT$13</v>
      </c>
      <c r="BU2451" s="195" t="str">
        <f t="shared" si="3438"/>
        <v>BU$13</v>
      </c>
      <c r="BV2451" s="195" t="str">
        <f t="shared" si="3438"/>
        <v>BV$13</v>
      </c>
      <c r="BW2451" s="195" t="str">
        <f t="shared" si="3438"/>
        <v>BW$13</v>
      </c>
      <c r="BX2451" s="195" t="str">
        <f t="shared" si="3438"/>
        <v>BX$13</v>
      </c>
      <c r="BY2451" s="195" t="str">
        <f t="shared" si="3438"/>
        <v>BY$13</v>
      </c>
      <c r="BZ2451" s="195" t="str">
        <f t="shared" si="3438"/>
        <v>BZ$13</v>
      </c>
      <c r="CA2451" s="195" t="str">
        <f t="shared" si="3438"/>
        <v>CA$13</v>
      </c>
      <c r="CB2451" s="195" t="str">
        <f t="shared" si="3438"/>
        <v>CB$13</v>
      </c>
      <c r="CC2451" s="195" t="str">
        <f t="shared" si="3438"/>
        <v>CC$13</v>
      </c>
      <c r="CD2451" s="195" t="str">
        <f t="shared" si="3438"/>
        <v>CD$13</v>
      </c>
      <c r="CE2451" s="195" t="str">
        <f t="shared" ref="CE2451:CL2451" si="3439">CE$17</f>
        <v>CE$13</v>
      </c>
      <c r="CF2451" s="195" t="str">
        <f t="shared" si="3439"/>
        <v>CF$13</v>
      </c>
      <c r="CG2451" s="195" t="str">
        <f t="shared" si="3439"/>
        <v>CG$13</v>
      </c>
      <c r="CH2451" s="195" t="str">
        <f t="shared" si="3439"/>
        <v>CH$13</v>
      </c>
      <c r="CI2451" s="195" t="str">
        <f t="shared" si="3439"/>
        <v>CI$13</v>
      </c>
      <c r="CJ2451" s="195" t="str">
        <f t="shared" si="3439"/>
        <v>CJ$13</v>
      </c>
      <c r="CK2451" s="195" t="str">
        <f t="shared" si="3439"/>
        <v>CK$13</v>
      </c>
      <c r="CL2451" s="195" t="str">
        <f t="shared" si="3439"/>
        <v>CL$13</v>
      </c>
    </row>
    <row r="2452" spans="2:90" x14ac:dyDescent="0.4">
      <c r="B2452" s="171" t="s">
        <v>491</v>
      </c>
      <c r="E2452" s="8"/>
      <c r="H2452" s="196"/>
      <c r="I2452" s="197"/>
      <c r="J2452" s="197"/>
      <c r="K2452" s="198"/>
      <c r="L2452" s="198"/>
      <c r="M2452" s="198"/>
      <c r="N2452" s="198"/>
      <c r="O2452" s="198"/>
      <c r="P2452" s="198"/>
      <c r="R2452" s="198"/>
      <c r="S2452" s="186"/>
      <c r="T2452" s="186"/>
      <c r="U2452" s="186"/>
      <c r="V2452" s="186"/>
      <c r="W2452" s="186"/>
      <c r="X2452" s="186"/>
      <c r="Y2452" s="186"/>
      <c r="Z2452" s="186"/>
      <c r="AA2452" s="186"/>
      <c r="AB2452" s="186"/>
      <c r="AC2452" s="186"/>
      <c r="AD2452" s="186"/>
      <c r="AE2452" s="186"/>
      <c r="AF2452" s="186"/>
      <c r="AG2452" s="186"/>
      <c r="AH2452" s="186"/>
      <c r="AI2452" s="186"/>
      <c r="AJ2452" s="186"/>
      <c r="AK2452" s="186"/>
      <c r="AL2452" s="186"/>
      <c r="AM2452" s="186"/>
      <c r="AN2452" s="186"/>
      <c r="AO2452" s="186"/>
      <c r="AP2452" s="186"/>
      <c r="AQ2452" s="186"/>
      <c r="AR2452" s="186"/>
      <c r="AS2452" s="186"/>
      <c r="AT2452" s="186"/>
      <c r="AU2452" s="186"/>
      <c r="AV2452" s="186"/>
      <c r="AW2452" s="186"/>
      <c r="AX2452" s="186"/>
      <c r="AY2452" s="186"/>
      <c r="AZ2452" s="186"/>
      <c r="BA2452" s="186"/>
      <c r="BB2452" s="186"/>
      <c r="BC2452" s="186"/>
      <c r="BD2452" s="186"/>
      <c r="BE2452" s="186"/>
      <c r="BF2452" s="186"/>
      <c r="BG2452" s="186"/>
      <c r="BH2452" s="186"/>
      <c r="BI2452" s="186"/>
      <c r="BJ2452" s="186"/>
      <c r="BK2452" s="186"/>
      <c r="BL2452" s="186"/>
      <c r="BM2452" s="186"/>
      <c r="BN2452" s="186"/>
      <c r="BO2452" s="186"/>
      <c r="BP2452" s="186"/>
      <c r="BQ2452" s="186"/>
      <c r="BR2452" s="186"/>
      <c r="BS2452" s="186"/>
      <c r="BT2452" s="186"/>
      <c r="BU2452" s="186"/>
      <c r="BV2452" s="186"/>
      <c r="BW2452" s="186"/>
      <c r="BX2452" s="186"/>
      <c r="BY2452" s="186"/>
      <c r="BZ2452" s="186"/>
      <c r="CA2452" s="186"/>
      <c r="CB2452" s="186"/>
      <c r="CC2452" s="186"/>
      <c r="CD2452" s="186"/>
      <c r="CE2452" s="186"/>
      <c r="CF2452" s="186"/>
      <c r="CG2452" s="186"/>
      <c r="CH2452" s="186"/>
      <c r="CI2452" s="186"/>
      <c r="CJ2452" s="186"/>
      <c r="CK2452" s="186"/>
      <c r="CL2452" s="186"/>
    </row>
    <row r="2453" spans="2:90" x14ac:dyDescent="0.4">
      <c r="B2453" s="171" t="s">
        <v>505</v>
      </c>
      <c r="E2453" s="8"/>
      <c r="H2453" s="196"/>
      <c r="I2453" s="197"/>
      <c r="J2453" s="197"/>
      <c r="K2453" s="198"/>
      <c r="L2453" s="198"/>
      <c r="M2453" s="198"/>
      <c r="N2453" s="198"/>
      <c r="O2453" s="198"/>
      <c r="P2453" s="198"/>
      <c r="R2453" s="198"/>
      <c r="S2453" s="186"/>
      <c r="T2453" s="186"/>
      <c r="U2453" s="186"/>
      <c r="V2453" s="186"/>
      <c r="W2453" s="186"/>
      <c r="X2453" s="186"/>
      <c r="Y2453" s="186"/>
      <c r="Z2453" s="186"/>
      <c r="AA2453" s="186"/>
      <c r="AB2453" s="186"/>
      <c r="AC2453" s="186"/>
      <c r="AD2453" s="186"/>
      <c r="AE2453" s="186"/>
      <c r="AF2453" s="186"/>
      <c r="AG2453" s="186"/>
      <c r="AH2453" s="186"/>
      <c r="AI2453" s="186"/>
      <c r="AJ2453" s="186"/>
      <c r="AK2453" s="186"/>
      <c r="AL2453" s="186"/>
      <c r="AM2453" s="186"/>
      <c r="AN2453" s="186"/>
      <c r="AO2453" s="186"/>
      <c r="AP2453" s="186"/>
      <c r="AQ2453" s="186"/>
      <c r="AR2453" s="186"/>
      <c r="AS2453" s="186"/>
      <c r="AT2453" s="186"/>
      <c r="AU2453" s="186"/>
      <c r="AV2453" s="186"/>
      <c r="AW2453" s="186"/>
      <c r="AX2453" s="186"/>
      <c r="AY2453" s="186"/>
      <c r="AZ2453" s="186"/>
      <c r="BA2453" s="186"/>
      <c r="BB2453" s="186"/>
      <c r="BC2453" s="186"/>
      <c r="BD2453" s="186"/>
      <c r="BE2453" s="186"/>
      <c r="BF2453" s="186"/>
      <c r="BG2453" s="186"/>
      <c r="BH2453" s="186"/>
      <c r="BI2453" s="186"/>
      <c r="BJ2453" s="186"/>
      <c r="BK2453" s="186"/>
      <c r="BL2453" s="186"/>
      <c r="BM2453" s="186"/>
      <c r="BN2453" s="186"/>
      <c r="BO2453" s="186"/>
      <c r="BP2453" s="186"/>
      <c r="BQ2453" s="186"/>
      <c r="BR2453" s="186"/>
      <c r="BS2453" s="186"/>
      <c r="BT2453" s="186"/>
      <c r="BU2453" s="186"/>
      <c r="BV2453" s="186"/>
      <c r="BW2453" s="186"/>
      <c r="BX2453" s="186"/>
      <c r="BY2453" s="186"/>
      <c r="BZ2453" s="186"/>
      <c r="CA2453" s="186"/>
      <c r="CB2453" s="186"/>
      <c r="CC2453" s="186"/>
      <c r="CD2453" s="186"/>
      <c r="CE2453" s="186"/>
      <c r="CF2453" s="186"/>
      <c r="CG2453" s="186"/>
      <c r="CH2453" s="186"/>
      <c r="CI2453" s="186"/>
      <c r="CJ2453" s="186"/>
      <c r="CK2453" s="186"/>
      <c r="CL2453" s="186"/>
    </row>
    <row r="2454" spans="2:90" x14ac:dyDescent="0.4">
      <c r="B2454" s="171" t="s">
        <v>463</v>
      </c>
      <c r="E2454" s="8"/>
      <c r="H2454" s="196"/>
      <c r="I2454" s="197"/>
      <c r="J2454" s="197"/>
      <c r="K2454" s="198"/>
      <c r="L2454" s="198"/>
      <c r="M2454" s="198"/>
      <c r="N2454" s="198"/>
      <c r="O2454" s="198"/>
      <c r="P2454" s="198"/>
      <c r="R2454" s="198"/>
      <c r="S2454" s="186" t="str">
        <f t="shared" ref="S2454:AX2454" si="3440">S$18</f>
        <v>S$14</v>
      </c>
      <c r="T2454" s="186" t="str">
        <f t="shared" si="3440"/>
        <v>T$14</v>
      </c>
      <c r="U2454" s="186" t="str">
        <f t="shared" si="3440"/>
        <v>U$14</v>
      </c>
      <c r="V2454" s="186" t="str">
        <f t="shared" si="3440"/>
        <v>V$14</v>
      </c>
      <c r="W2454" s="186" t="str">
        <f t="shared" si="3440"/>
        <v>W$14</v>
      </c>
      <c r="X2454" s="186" t="str">
        <f t="shared" si="3440"/>
        <v>X$14</v>
      </c>
      <c r="Y2454" s="186" t="str">
        <f t="shared" si="3440"/>
        <v>Y$14</v>
      </c>
      <c r="Z2454" s="186" t="str">
        <f t="shared" si="3440"/>
        <v>Z$14</v>
      </c>
      <c r="AA2454" s="186" t="str">
        <f t="shared" si="3440"/>
        <v>AA$14</v>
      </c>
      <c r="AB2454" s="186" t="str">
        <f t="shared" si="3440"/>
        <v>AB$14</v>
      </c>
      <c r="AC2454" s="186" t="str">
        <f t="shared" si="3440"/>
        <v>AC$14</v>
      </c>
      <c r="AD2454" s="186" t="str">
        <f t="shared" si="3440"/>
        <v>AD$14</v>
      </c>
      <c r="AE2454" s="186" t="str">
        <f t="shared" si="3440"/>
        <v>AE$14</v>
      </c>
      <c r="AF2454" s="186" t="str">
        <f t="shared" si="3440"/>
        <v>AF$14</v>
      </c>
      <c r="AG2454" s="186" t="str">
        <f t="shared" si="3440"/>
        <v>AG$14</v>
      </c>
      <c r="AH2454" s="186" t="str">
        <f t="shared" si="3440"/>
        <v>AH$14</v>
      </c>
      <c r="AI2454" s="186" t="str">
        <f t="shared" si="3440"/>
        <v>AI$14</v>
      </c>
      <c r="AJ2454" s="186" t="str">
        <f t="shared" si="3440"/>
        <v>AJ$14</v>
      </c>
      <c r="AK2454" s="186" t="str">
        <f t="shared" si="3440"/>
        <v>AK$14</v>
      </c>
      <c r="AL2454" s="186" t="str">
        <f t="shared" si="3440"/>
        <v>AL$14</v>
      </c>
      <c r="AM2454" s="186" t="str">
        <f t="shared" si="3440"/>
        <v>AM$14</v>
      </c>
      <c r="AN2454" s="186" t="str">
        <f t="shared" si="3440"/>
        <v>AN$14</v>
      </c>
      <c r="AO2454" s="186" t="str">
        <f t="shared" si="3440"/>
        <v>AO$14</v>
      </c>
      <c r="AP2454" s="186" t="str">
        <f t="shared" si="3440"/>
        <v>AP$14</v>
      </c>
      <c r="AQ2454" s="186" t="str">
        <f t="shared" si="3440"/>
        <v>AQ$14</v>
      </c>
      <c r="AR2454" s="186" t="str">
        <f t="shared" si="3440"/>
        <v>AR$14</v>
      </c>
      <c r="AS2454" s="186" t="str">
        <f t="shared" si="3440"/>
        <v>AS$14</v>
      </c>
      <c r="AT2454" s="186" t="str">
        <f t="shared" si="3440"/>
        <v>AT$14</v>
      </c>
      <c r="AU2454" s="186" t="str">
        <f t="shared" si="3440"/>
        <v>AU$14</v>
      </c>
      <c r="AV2454" s="186" t="str">
        <f t="shared" si="3440"/>
        <v>AV$14</v>
      </c>
      <c r="AW2454" s="186" t="str">
        <f t="shared" si="3440"/>
        <v>AW$14</v>
      </c>
      <c r="AX2454" s="186" t="str">
        <f t="shared" si="3440"/>
        <v>AX$14</v>
      </c>
      <c r="AY2454" s="186" t="str">
        <f t="shared" ref="AY2454:CD2454" si="3441">AY$18</f>
        <v>AY$14</v>
      </c>
      <c r="AZ2454" s="186" t="str">
        <f t="shared" si="3441"/>
        <v>AZ$14</v>
      </c>
      <c r="BA2454" s="186" t="str">
        <f t="shared" si="3441"/>
        <v>BA$14</v>
      </c>
      <c r="BB2454" s="186" t="str">
        <f t="shared" si="3441"/>
        <v>BB$14</v>
      </c>
      <c r="BC2454" s="186" t="str">
        <f t="shared" si="3441"/>
        <v>BC$14</v>
      </c>
      <c r="BD2454" s="186" t="str">
        <f t="shared" si="3441"/>
        <v>BD$14</v>
      </c>
      <c r="BE2454" s="186" t="str">
        <f t="shared" si="3441"/>
        <v>BE$14</v>
      </c>
      <c r="BF2454" s="186" t="str">
        <f t="shared" si="3441"/>
        <v>BF$14</v>
      </c>
      <c r="BG2454" s="186" t="str">
        <f t="shared" si="3441"/>
        <v>BG$14</v>
      </c>
      <c r="BH2454" s="186" t="str">
        <f t="shared" si="3441"/>
        <v>BH$14</v>
      </c>
      <c r="BI2454" s="186" t="str">
        <f t="shared" si="3441"/>
        <v>BI$14</v>
      </c>
      <c r="BJ2454" s="186" t="str">
        <f t="shared" si="3441"/>
        <v>BJ$14</v>
      </c>
      <c r="BK2454" s="186" t="str">
        <f t="shared" si="3441"/>
        <v>BK$14</v>
      </c>
      <c r="BL2454" s="186" t="str">
        <f t="shared" si="3441"/>
        <v>BL$14</v>
      </c>
      <c r="BM2454" s="186" t="str">
        <f t="shared" si="3441"/>
        <v>BM$14</v>
      </c>
      <c r="BN2454" s="186" t="str">
        <f t="shared" si="3441"/>
        <v>BN$14</v>
      </c>
      <c r="BO2454" s="186" t="str">
        <f t="shared" si="3441"/>
        <v>BO$14</v>
      </c>
      <c r="BP2454" s="186" t="str">
        <f t="shared" si="3441"/>
        <v>BP$14</v>
      </c>
      <c r="BQ2454" s="186" t="str">
        <f t="shared" si="3441"/>
        <v>BQ$14</v>
      </c>
      <c r="BR2454" s="186" t="str">
        <f t="shared" si="3441"/>
        <v>BR$14</v>
      </c>
      <c r="BS2454" s="186" t="str">
        <f t="shared" si="3441"/>
        <v>BS$14</v>
      </c>
      <c r="BT2454" s="186" t="str">
        <f t="shared" si="3441"/>
        <v>BT$14</v>
      </c>
      <c r="BU2454" s="186" t="str">
        <f t="shared" si="3441"/>
        <v>BU$14</v>
      </c>
      <c r="BV2454" s="186" t="str">
        <f t="shared" si="3441"/>
        <v>BV$14</v>
      </c>
      <c r="BW2454" s="186" t="str">
        <f t="shared" si="3441"/>
        <v>BW$14</v>
      </c>
      <c r="BX2454" s="186" t="str">
        <f t="shared" si="3441"/>
        <v>BX$14</v>
      </c>
      <c r="BY2454" s="186" t="str">
        <f t="shared" si="3441"/>
        <v>BY$14</v>
      </c>
      <c r="BZ2454" s="186" t="str">
        <f t="shared" si="3441"/>
        <v>BZ$14</v>
      </c>
      <c r="CA2454" s="186" t="str">
        <f t="shared" si="3441"/>
        <v>CA$14</v>
      </c>
      <c r="CB2454" s="186" t="str">
        <f t="shared" si="3441"/>
        <v>CB$14</v>
      </c>
      <c r="CC2454" s="186" t="str">
        <f t="shared" si="3441"/>
        <v>CC$14</v>
      </c>
      <c r="CD2454" s="186" t="str">
        <f t="shared" si="3441"/>
        <v>CD$14</v>
      </c>
      <c r="CE2454" s="186" t="str">
        <f t="shared" ref="CE2454:CL2454" si="3442">CE$18</f>
        <v>CE$14</v>
      </c>
      <c r="CF2454" s="186" t="str">
        <f t="shared" si="3442"/>
        <v>CF$14</v>
      </c>
      <c r="CG2454" s="186" t="str">
        <f t="shared" si="3442"/>
        <v>CG$14</v>
      </c>
      <c r="CH2454" s="186" t="str">
        <f t="shared" si="3442"/>
        <v>CH$14</v>
      </c>
      <c r="CI2454" s="186" t="str">
        <f t="shared" si="3442"/>
        <v>CI$14</v>
      </c>
      <c r="CJ2454" s="186" t="str">
        <f t="shared" si="3442"/>
        <v>CJ$14</v>
      </c>
      <c r="CK2454" s="186" t="str">
        <f t="shared" si="3442"/>
        <v>CK$14</v>
      </c>
      <c r="CL2454" s="186" t="str">
        <f t="shared" si="3442"/>
        <v>CL$14</v>
      </c>
    </row>
    <row r="2455" spans="2:90" x14ac:dyDescent="0.4">
      <c r="B2455" s="171" t="s">
        <v>464</v>
      </c>
      <c r="E2455" s="8"/>
      <c r="H2455" s="196"/>
      <c r="I2455" s="197"/>
      <c r="J2455" s="197"/>
      <c r="K2455" s="198"/>
      <c r="L2455" s="198"/>
      <c r="M2455" s="198"/>
      <c r="N2455" s="198"/>
      <c r="O2455" s="198"/>
      <c r="P2455" s="198"/>
      <c r="R2455" s="198"/>
      <c r="S2455" s="186" t="str">
        <f t="shared" ref="S2455:AX2455" si="3443">S$19</f>
        <v>S$15</v>
      </c>
      <c r="T2455" s="186" t="str">
        <f t="shared" si="3443"/>
        <v>T$15</v>
      </c>
      <c r="U2455" s="186" t="str">
        <f t="shared" si="3443"/>
        <v>U$15</v>
      </c>
      <c r="V2455" s="186" t="str">
        <f t="shared" si="3443"/>
        <v>V$15</v>
      </c>
      <c r="W2455" s="186" t="str">
        <f t="shared" si="3443"/>
        <v>W$15</v>
      </c>
      <c r="X2455" s="186" t="str">
        <f t="shared" si="3443"/>
        <v>X$15</v>
      </c>
      <c r="Y2455" s="186" t="str">
        <f t="shared" si="3443"/>
        <v>Y$15</v>
      </c>
      <c r="Z2455" s="186" t="str">
        <f t="shared" si="3443"/>
        <v>Z$15</v>
      </c>
      <c r="AA2455" s="186" t="str">
        <f t="shared" si="3443"/>
        <v>AA$15</v>
      </c>
      <c r="AB2455" s="186" t="str">
        <f t="shared" si="3443"/>
        <v>AB$15</v>
      </c>
      <c r="AC2455" s="186" t="str">
        <f t="shared" si="3443"/>
        <v>AC$15</v>
      </c>
      <c r="AD2455" s="186" t="str">
        <f t="shared" si="3443"/>
        <v>AD$15</v>
      </c>
      <c r="AE2455" s="186" t="str">
        <f t="shared" si="3443"/>
        <v>AE$15</v>
      </c>
      <c r="AF2455" s="186" t="str">
        <f t="shared" si="3443"/>
        <v>AF$15</v>
      </c>
      <c r="AG2455" s="186" t="str">
        <f t="shared" si="3443"/>
        <v>AG$15</v>
      </c>
      <c r="AH2455" s="186" t="str">
        <f t="shared" si="3443"/>
        <v>AH$15</v>
      </c>
      <c r="AI2455" s="186" t="str">
        <f t="shared" si="3443"/>
        <v>AI$15</v>
      </c>
      <c r="AJ2455" s="186" t="str">
        <f t="shared" si="3443"/>
        <v>AJ$15</v>
      </c>
      <c r="AK2455" s="186" t="str">
        <f t="shared" si="3443"/>
        <v>AK$15</v>
      </c>
      <c r="AL2455" s="186" t="str">
        <f t="shared" si="3443"/>
        <v>AL$15</v>
      </c>
      <c r="AM2455" s="186" t="str">
        <f t="shared" si="3443"/>
        <v>AM$15</v>
      </c>
      <c r="AN2455" s="186" t="str">
        <f t="shared" si="3443"/>
        <v>AN$15</v>
      </c>
      <c r="AO2455" s="186" t="str">
        <f t="shared" si="3443"/>
        <v>AO$15</v>
      </c>
      <c r="AP2455" s="186" t="str">
        <f t="shared" si="3443"/>
        <v>AP$15</v>
      </c>
      <c r="AQ2455" s="186" t="str">
        <f t="shared" si="3443"/>
        <v>AQ$15</v>
      </c>
      <c r="AR2455" s="186" t="str">
        <f t="shared" si="3443"/>
        <v>AR$15</v>
      </c>
      <c r="AS2455" s="186" t="str">
        <f t="shared" si="3443"/>
        <v>AS$15</v>
      </c>
      <c r="AT2455" s="186" t="str">
        <f t="shared" si="3443"/>
        <v>AT$15</v>
      </c>
      <c r="AU2455" s="186" t="str">
        <f t="shared" si="3443"/>
        <v>AU$15</v>
      </c>
      <c r="AV2455" s="186" t="str">
        <f t="shared" si="3443"/>
        <v>AV$15</v>
      </c>
      <c r="AW2455" s="186" t="str">
        <f t="shared" si="3443"/>
        <v>AW$15</v>
      </c>
      <c r="AX2455" s="186" t="str">
        <f t="shared" si="3443"/>
        <v>AX$15</v>
      </c>
      <c r="AY2455" s="186" t="str">
        <f t="shared" ref="AY2455:CD2455" si="3444">AY$19</f>
        <v>AY$15</v>
      </c>
      <c r="AZ2455" s="186" t="str">
        <f t="shared" si="3444"/>
        <v>AZ$15</v>
      </c>
      <c r="BA2455" s="186" t="str">
        <f t="shared" si="3444"/>
        <v>BA$15</v>
      </c>
      <c r="BB2455" s="186" t="str">
        <f t="shared" si="3444"/>
        <v>BB$15</v>
      </c>
      <c r="BC2455" s="186" t="str">
        <f t="shared" si="3444"/>
        <v>BC$15</v>
      </c>
      <c r="BD2455" s="186" t="str">
        <f t="shared" si="3444"/>
        <v>BD$15</v>
      </c>
      <c r="BE2455" s="186" t="str">
        <f t="shared" si="3444"/>
        <v>BE$15</v>
      </c>
      <c r="BF2455" s="186" t="str">
        <f t="shared" si="3444"/>
        <v>BF$15</v>
      </c>
      <c r="BG2455" s="186" t="str">
        <f t="shared" si="3444"/>
        <v>BG$15</v>
      </c>
      <c r="BH2455" s="186" t="str">
        <f t="shared" si="3444"/>
        <v>BH$15</v>
      </c>
      <c r="BI2455" s="186" t="str">
        <f t="shared" si="3444"/>
        <v>BI$15</v>
      </c>
      <c r="BJ2455" s="186" t="str">
        <f t="shared" si="3444"/>
        <v>BJ$15</v>
      </c>
      <c r="BK2455" s="186" t="str">
        <f t="shared" si="3444"/>
        <v>BK$15</v>
      </c>
      <c r="BL2455" s="186" t="str">
        <f t="shared" si="3444"/>
        <v>BL$15</v>
      </c>
      <c r="BM2455" s="186" t="str">
        <f t="shared" si="3444"/>
        <v>BM$15</v>
      </c>
      <c r="BN2455" s="186" t="str">
        <f t="shared" si="3444"/>
        <v>BN$15</v>
      </c>
      <c r="BO2455" s="186" t="str">
        <f t="shared" si="3444"/>
        <v>BO$15</v>
      </c>
      <c r="BP2455" s="186" t="str">
        <f t="shared" si="3444"/>
        <v>BP$15</v>
      </c>
      <c r="BQ2455" s="186" t="str">
        <f t="shared" si="3444"/>
        <v>BQ$15</v>
      </c>
      <c r="BR2455" s="186" t="str">
        <f t="shared" si="3444"/>
        <v>BR$15</v>
      </c>
      <c r="BS2455" s="186" t="str">
        <f t="shared" si="3444"/>
        <v>BS$15</v>
      </c>
      <c r="BT2455" s="186" t="str">
        <f t="shared" si="3444"/>
        <v>BT$15</v>
      </c>
      <c r="BU2455" s="186" t="str">
        <f t="shared" si="3444"/>
        <v>BU$15</v>
      </c>
      <c r="BV2455" s="186" t="str">
        <f t="shared" si="3444"/>
        <v>BV$15</v>
      </c>
      <c r="BW2455" s="186" t="str">
        <f t="shared" si="3444"/>
        <v>BW$15</v>
      </c>
      <c r="BX2455" s="186" t="str">
        <f t="shared" si="3444"/>
        <v>BX$15</v>
      </c>
      <c r="BY2455" s="186" t="str">
        <f t="shared" si="3444"/>
        <v>BY$15</v>
      </c>
      <c r="BZ2455" s="186" t="str">
        <f t="shared" si="3444"/>
        <v>BZ$15</v>
      </c>
      <c r="CA2455" s="186" t="str">
        <f t="shared" si="3444"/>
        <v>CA$15</v>
      </c>
      <c r="CB2455" s="186" t="str">
        <f t="shared" si="3444"/>
        <v>CB$15</v>
      </c>
      <c r="CC2455" s="186" t="str">
        <f t="shared" si="3444"/>
        <v>CC$15</v>
      </c>
      <c r="CD2455" s="186" t="str">
        <f t="shared" si="3444"/>
        <v>CD$15</v>
      </c>
      <c r="CE2455" s="186" t="str">
        <f t="shared" ref="CE2455:CL2455" si="3445">CE$19</f>
        <v>CE$15</v>
      </c>
      <c r="CF2455" s="186" t="str">
        <f t="shared" si="3445"/>
        <v>CF$15</v>
      </c>
      <c r="CG2455" s="186" t="str">
        <f t="shared" si="3445"/>
        <v>CG$15</v>
      </c>
      <c r="CH2455" s="186" t="str">
        <f t="shared" si="3445"/>
        <v>CH$15</v>
      </c>
      <c r="CI2455" s="186" t="str">
        <f t="shared" si="3445"/>
        <v>CI$15</v>
      </c>
      <c r="CJ2455" s="186" t="str">
        <f t="shared" si="3445"/>
        <v>CJ$15</v>
      </c>
      <c r="CK2455" s="186" t="str">
        <f t="shared" si="3445"/>
        <v>CK$15</v>
      </c>
      <c r="CL2455" s="186" t="str">
        <f t="shared" si="3445"/>
        <v>CL$15</v>
      </c>
    </row>
    <row r="2456" spans="2:90" x14ac:dyDescent="0.4">
      <c r="B2456" s="70" t="s">
        <v>534</v>
      </c>
      <c r="C2456" s="31"/>
      <c r="D2456" t="s">
        <v>533</v>
      </c>
      <c r="E2456" s="8" t="str">
        <f t="shared" ref="E2456:E2457" si="3446">ROW()&amp;" "&amp;D2456</f>
        <v>2456 FCLTL-F</v>
      </c>
      <c r="F2456" t="s">
        <v>535</v>
      </c>
      <c r="G2456" s="31" t="s">
        <v>243</v>
      </c>
      <c r="H2456" s="48"/>
      <c r="I2456" s="285"/>
      <c r="J2456" s="285"/>
      <c r="K2456" s="48"/>
      <c r="L2456" s="48"/>
      <c r="M2456" s="48"/>
      <c r="N2456" s="48"/>
      <c r="O2456" s="48"/>
      <c r="P2456" s="48"/>
      <c r="R2456" s="70"/>
      <c r="S2456" s="286"/>
      <c r="T2456" s="286"/>
      <c r="U2456" s="286"/>
      <c r="V2456" s="286"/>
      <c r="W2456" s="286"/>
      <c r="X2456" s="286"/>
      <c r="Y2456" s="286"/>
      <c r="Z2456" s="286"/>
      <c r="AA2456" s="286"/>
      <c r="AB2456" s="286"/>
      <c r="AC2456" s="286"/>
      <c r="AD2456" s="286"/>
      <c r="AE2456" s="286"/>
      <c r="AF2456" s="286"/>
      <c r="AG2456" s="286"/>
      <c r="AH2456" s="286"/>
      <c r="AI2456" s="286"/>
      <c r="AJ2456" s="286"/>
      <c r="AK2456" s="286"/>
      <c r="AL2456" s="286"/>
      <c r="AM2456" s="286"/>
      <c r="AN2456" s="286"/>
      <c r="AO2456" s="286"/>
      <c r="AP2456" s="286"/>
      <c r="AQ2456" s="286"/>
      <c r="AR2456" s="286"/>
      <c r="AS2456" s="286"/>
      <c r="AT2456" s="286"/>
      <c r="AU2456" s="286"/>
      <c r="AV2456" s="286"/>
      <c r="AW2456" s="286"/>
      <c r="AX2456" s="286"/>
      <c r="AY2456" s="286"/>
      <c r="AZ2456" s="286"/>
      <c r="BA2456" s="286"/>
      <c r="BB2456" s="286"/>
      <c r="BC2456" s="286"/>
      <c r="BD2456" s="286"/>
      <c r="BE2456" s="286"/>
      <c r="BF2456" s="286"/>
      <c r="BG2456" s="286"/>
      <c r="BH2456" s="286"/>
      <c r="BI2456" s="286"/>
      <c r="BJ2456" s="286"/>
      <c r="BK2456" s="286"/>
      <c r="BL2456" s="286"/>
      <c r="BM2456" s="286"/>
      <c r="BN2456" s="286"/>
      <c r="BO2456" s="286"/>
      <c r="BP2456" s="286"/>
      <c r="BQ2456" s="286"/>
      <c r="BR2456" s="286"/>
      <c r="BS2456" s="286"/>
      <c r="BT2456" s="286"/>
      <c r="BU2456" s="286"/>
      <c r="BV2456" s="286"/>
      <c r="BW2456" s="286"/>
      <c r="BX2456" s="286"/>
      <c r="BY2456" s="286"/>
      <c r="BZ2456" s="286"/>
      <c r="CA2456" s="286"/>
      <c r="CB2456" s="286"/>
      <c r="CC2456" s="286"/>
      <c r="CD2456" s="286"/>
      <c r="CE2456" s="286"/>
      <c r="CF2456" s="286"/>
      <c r="CG2456" s="286"/>
      <c r="CH2456" s="286"/>
      <c r="CI2456" s="286"/>
      <c r="CJ2456" s="286"/>
      <c r="CK2456" s="286"/>
      <c r="CL2456" s="286"/>
    </row>
    <row r="2457" spans="2:90" x14ac:dyDescent="0.4">
      <c r="B2457" s="122" t="str">
        <f>"Long-term libaility - "&amp;(SUBSTITUTE(B2456,":",""))</f>
        <v>Long-term libaility - Fixed constant long-term liability</v>
      </c>
      <c r="C2457" t="s">
        <v>237</v>
      </c>
      <c r="D2457" t="s">
        <v>533</v>
      </c>
      <c r="E2457" s="8" t="str">
        <f t="shared" si="3446"/>
        <v>2457 FCLTL-F</v>
      </c>
      <c r="G2457" t="str">
        <f>E2457</f>
        <v>2457 FCLTL-F</v>
      </c>
      <c r="J2457" s="74">
        <v>1000</v>
      </c>
      <c r="K2457" s="53">
        <f t="shared" ref="K2457:P2457" si="3447">SUMIF($4:$4,K$2,2457:2457)</f>
        <v>1000</v>
      </c>
      <c r="L2457" s="53">
        <f t="shared" si="3447"/>
        <v>1000</v>
      </c>
      <c r="M2457" s="53">
        <f t="shared" si="3447"/>
        <v>1000</v>
      </c>
      <c r="N2457" s="53">
        <f t="shared" si="3447"/>
        <v>1000</v>
      </c>
      <c r="O2457" s="53">
        <f t="shared" si="3447"/>
        <v>1000</v>
      </c>
      <c r="P2457" s="53">
        <f t="shared" si="3447"/>
        <v>1000</v>
      </c>
      <c r="R2457" s="24">
        <f>$J2457</f>
        <v>1000</v>
      </c>
      <c r="S2457" s="80">
        <f t="shared" ref="S2457:T2457" si="3448">R2457</f>
        <v>1000</v>
      </c>
      <c r="T2457" s="80">
        <f t="shared" si="3448"/>
        <v>1000</v>
      </c>
      <c r="U2457" s="80">
        <f t="shared" ref="U2457" si="3449">T2457</f>
        <v>1000</v>
      </c>
      <c r="V2457" s="80">
        <f t="shared" ref="V2457" si="3450">U2457</f>
        <v>1000</v>
      </c>
      <c r="W2457" s="80">
        <f t="shared" ref="W2457" si="3451">V2457</f>
        <v>1000</v>
      </c>
      <c r="X2457" s="80">
        <f t="shared" ref="X2457" si="3452">W2457</f>
        <v>1000</v>
      </c>
      <c r="Y2457" s="80">
        <f t="shared" ref="Y2457" si="3453">X2457</f>
        <v>1000</v>
      </c>
      <c r="Z2457" s="80">
        <f t="shared" ref="Z2457" si="3454">Y2457</f>
        <v>1000</v>
      </c>
      <c r="AA2457" s="80">
        <f t="shared" ref="AA2457" si="3455">Z2457</f>
        <v>1000</v>
      </c>
      <c r="AB2457" s="80">
        <f t="shared" ref="AB2457" si="3456">AA2457</f>
        <v>1000</v>
      </c>
      <c r="AC2457" s="80">
        <f t="shared" ref="AC2457" si="3457">AB2457</f>
        <v>1000</v>
      </c>
      <c r="AD2457" s="80">
        <f t="shared" ref="AD2457" si="3458">AC2457</f>
        <v>1000</v>
      </c>
      <c r="AE2457" s="80">
        <f t="shared" ref="AE2457" si="3459">AD2457</f>
        <v>1000</v>
      </c>
      <c r="AF2457" s="80">
        <f t="shared" ref="AF2457" si="3460">AE2457</f>
        <v>1000</v>
      </c>
      <c r="AG2457" s="80">
        <f t="shared" ref="AG2457" si="3461">AF2457</f>
        <v>1000</v>
      </c>
      <c r="AH2457" s="80">
        <f t="shared" ref="AH2457" si="3462">AG2457</f>
        <v>1000</v>
      </c>
      <c r="AI2457" s="80">
        <f t="shared" ref="AI2457" si="3463">AH2457</f>
        <v>1000</v>
      </c>
      <c r="AJ2457" s="80">
        <f t="shared" ref="AJ2457" si="3464">AI2457</f>
        <v>1000</v>
      </c>
      <c r="AK2457" s="80">
        <f t="shared" ref="AK2457" si="3465">AJ2457</f>
        <v>1000</v>
      </c>
      <c r="AL2457" s="80">
        <f t="shared" ref="AL2457" si="3466">AK2457</f>
        <v>1000</v>
      </c>
      <c r="AM2457" s="80">
        <f t="shared" ref="AM2457" si="3467">AL2457</f>
        <v>1000</v>
      </c>
      <c r="AN2457" s="80">
        <f t="shared" ref="AN2457" si="3468">AM2457</f>
        <v>1000</v>
      </c>
      <c r="AO2457" s="80">
        <f t="shared" ref="AO2457" si="3469">AN2457</f>
        <v>1000</v>
      </c>
      <c r="AP2457" s="80">
        <f t="shared" ref="AP2457" si="3470">AO2457</f>
        <v>1000</v>
      </c>
      <c r="AQ2457" s="80">
        <f t="shared" ref="AQ2457" si="3471">AP2457</f>
        <v>1000</v>
      </c>
      <c r="AR2457" s="80">
        <f t="shared" ref="AR2457" si="3472">AQ2457</f>
        <v>1000</v>
      </c>
      <c r="AS2457" s="80">
        <f t="shared" ref="AS2457" si="3473">AR2457</f>
        <v>1000</v>
      </c>
      <c r="AT2457" s="80">
        <f t="shared" ref="AT2457" si="3474">AS2457</f>
        <v>1000</v>
      </c>
      <c r="AU2457" s="80">
        <f t="shared" ref="AU2457" si="3475">AT2457</f>
        <v>1000</v>
      </c>
      <c r="AV2457" s="80">
        <f t="shared" ref="AV2457" si="3476">AU2457</f>
        <v>1000</v>
      </c>
      <c r="AW2457" s="80">
        <f t="shared" ref="AW2457" si="3477">AV2457</f>
        <v>1000</v>
      </c>
      <c r="AX2457" s="80">
        <f t="shared" ref="AX2457" si="3478">AW2457</f>
        <v>1000</v>
      </c>
      <c r="AY2457" s="80">
        <f t="shared" ref="AY2457" si="3479">AX2457</f>
        <v>1000</v>
      </c>
      <c r="AZ2457" s="80">
        <f t="shared" ref="AZ2457" si="3480">AY2457</f>
        <v>1000</v>
      </c>
      <c r="BA2457" s="80">
        <f t="shared" ref="BA2457" si="3481">AZ2457</f>
        <v>1000</v>
      </c>
      <c r="BB2457" s="80">
        <f t="shared" ref="BB2457" si="3482">BA2457</f>
        <v>1000</v>
      </c>
      <c r="BC2457" s="80">
        <f t="shared" ref="BC2457" si="3483">BB2457</f>
        <v>1000</v>
      </c>
      <c r="BD2457" s="80">
        <f t="shared" ref="BD2457" si="3484">BC2457</f>
        <v>1000</v>
      </c>
      <c r="BE2457" s="80">
        <f t="shared" ref="BE2457" si="3485">BD2457</f>
        <v>1000</v>
      </c>
      <c r="BF2457" s="80">
        <f t="shared" ref="BF2457" si="3486">BE2457</f>
        <v>1000</v>
      </c>
      <c r="BG2457" s="80">
        <f t="shared" ref="BG2457" si="3487">BF2457</f>
        <v>1000</v>
      </c>
      <c r="BH2457" s="80">
        <f t="shared" ref="BH2457" si="3488">BG2457</f>
        <v>1000</v>
      </c>
      <c r="BI2457" s="80">
        <f t="shared" ref="BI2457" si="3489">BH2457</f>
        <v>1000</v>
      </c>
      <c r="BJ2457" s="80">
        <f t="shared" ref="BJ2457" si="3490">BI2457</f>
        <v>1000</v>
      </c>
      <c r="BK2457" s="80">
        <f t="shared" ref="BK2457" si="3491">BJ2457</f>
        <v>1000</v>
      </c>
      <c r="BL2457" s="80">
        <f t="shared" ref="BL2457" si="3492">BK2457</f>
        <v>1000</v>
      </c>
      <c r="BM2457" s="80">
        <f t="shared" ref="BM2457" si="3493">BL2457</f>
        <v>1000</v>
      </c>
      <c r="BN2457" s="80">
        <f t="shared" ref="BN2457" si="3494">BM2457</f>
        <v>1000</v>
      </c>
      <c r="BO2457" s="80">
        <f t="shared" ref="BO2457" si="3495">BN2457</f>
        <v>1000</v>
      </c>
      <c r="BP2457" s="80">
        <f t="shared" ref="BP2457" si="3496">BO2457</f>
        <v>1000</v>
      </c>
      <c r="BQ2457" s="80">
        <f t="shared" ref="BQ2457" si="3497">BP2457</f>
        <v>1000</v>
      </c>
      <c r="BR2457" s="80">
        <f t="shared" ref="BR2457" si="3498">BQ2457</f>
        <v>1000</v>
      </c>
      <c r="BS2457" s="80">
        <f t="shared" ref="BS2457" si="3499">BR2457</f>
        <v>1000</v>
      </c>
      <c r="BT2457" s="80">
        <f t="shared" ref="BT2457" si="3500">BS2457</f>
        <v>1000</v>
      </c>
      <c r="BU2457" s="80">
        <f t="shared" ref="BU2457" si="3501">BT2457</f>
        <v>1000</v>
      </c>
      <c r="BV2457" s="80">
        <f t="shared" ref="BV2457" si="3502">BU2457</f>
        <v>1000</v>
      </c>
      <c r="BW2457" s="80">
        <f t="shared" ref="BW2457" si="3503">BV2457</f>
        <v>1000</v>
      </c>
      <c r="BX2457" s="80">
        <f t="shared" ref="BX2457" si="3504">BW2457</f>
        <v>1000</v>
      </c>
      <c r="BY2457" s="80">
        <f t="shared" ref="BY2457" si="3505">BX2457</f>
        <v>1000</v>
      </c>
      <c r="BZ2457" s="80">
        <f t="shared" ref="BZ2457" si="3506">BY2457</f>
        <v>1000</v>
      </c>
      <c r="CA2457" s="80">
        <f t="shared" ref="CA2457" si="3507">BZ2457</f>
        <v>1000</v>
      </c>
      <c r="CB2457" s="80">
        <f t="shared" ref="CB2457" si="3508">CA2457</f>
        <v>1000</v>
      </c>
      <c r="CC2457" s="80">
        <f t="shared" ref="CC2457" si="3509">CB2457</f>
        <v>1000</v>
      </c>
      <c r="CD2457" s="80">
        <f t="shared" ref="CD2457" si="3510">CC2457</f>
        <v>1000</v>
      </c>
      <c r="CE2457" s="80">
        <f t="shared" ref="CE2457" si="3511">CD2457</f>
        <v>1000</v>
      </c>
      <c r="CF2457" s="80">
        <f t="shared" ref="CF2457" si="3512">CE2457</f>
        <v>1000</v>
      </c>
      <c r="CG2457" s="80">
        <f t="shared" ref="CG2457" si="3513">CF2457</f>
        <v>1000</v>
      </c>
      <c r="CH2457" s="80">
        <f t="shared" ref="CH2457" si="3514">CG2457</f>
        <v>1000</v>
      </c>
      <c r="CI2457" s="80">
        <f t="shared" ref="CI2457" si="3515">CH2457</f>
        <v>1000</v>
      </c>
      <c r="CJ2457" s="80">
        <f t="shared" ref="CJ2457" si="3516">CI2457</f>
        <v>1000</v>
      </c>
      <c r="CK2457" s="80">
        <f t="shared" ref="CK2457:CL2457" si="3517">CJ2457</f>
        <v>1000</v>
      </c>
      <c r="CL2457" s="80">
        <f t="shared" si="3517"/>
        <v>1000</v>
      </c>
    </row>
    <row r="2458" spans="2:90" x14ac:dyDescent="0.4">
      <c r="B2458" s="123"/>
      <c r="D2458" t="s">
        <v>533</v>
      </c>
      <c r="E2458" s="8" t="str">
        <f>ROW()&amp;" "&amp;D2458</f>
        <v>2458 FCLTL-F</v>
      </c>
      <c r="H2458" s="27"/>
      <c r="I2458" s="77"/>
      <c r="J2458" s="77"/>
      <c r="K2458" s="28"/>
      <c r="L2458" s="28"/>
      <c r="M2458" s="28"/>
      <c r="N2458" s="28"/>
      <c r="O2458" s="28"/>
      <c r="P2458" s="28"/>
      <c r="R2458" s="33"/>
      <c r="S2458" s="77"/>
      <c r="T2458" s="77"/>
      <c r="U2458" s="77"/>
      <c r="V2458" s="77"/>
      <c r="W2458" s="77"/>
      <c r="X2458" s="77"/>
      <c r="Y2458" s="77"/>
      <c r="Z2458" s="77"/>
      <c r="AA2458" s="77"/>
      <c r="AB2458" s="77"/>
      <c r="AC2458" s="77"/>
      <c r="AD2458" s="77"/>
      <c r="AE2458" s="77"/>
      <c r="AF2458" s="77"/>
      <c r="AG2458" s="77"/>
      <c r="AH2458" s="77"/>
      <c r="AI2458" s="77"/>
      <c r="AJ2458" s="77"/>
      <c r="AK2458" s="77"/>
      <c r="AL2458" s="77"/>
      <c r="AM2458" s="77"/>
      <c r="AN2458" s="77"/>
      <c r="AO2458" s="77"/>
      <c r="AP2458" s="77"/>
      <c r="AQ2458" s="77"/>
      <c r="AR2458" s="77"/>
      <c r="AS2458" s="77"/>
      <c r="AT2458" s="77"/>
      <c r="AU2458" s="77"/>
      <c r="AV2458" s="77"/>
      <c r="AW2458" s="77"/>
      <c r="AX2458" s="77"/>
      <c r="AY2458" s="77"/>
      <c r="AZ2458" s="77"/>
      <c r="BA2458" s="77"/>
      <c r="BB2458" s="77"/>
      <c r="BC2458" s="77"/>
      <c r="BD2458" s="77"/>
      <c r="BE2458" s="77"/>
      <c r="BF2458" s="77"/>
      <c r="BG2458" s="77"/>
      <c r="BH2458" s="77"/>
      <c r="BI2458" s="77"/>
      <c r="BJ2458" s="77"/>
      <c r="BK2458" s="77"/>
      <c r="BL2458" s="77"/>
      <c r="BM2458" s="77"/>
      <c r="BN2458" s="77"/>
      <c r="BO2458" s="77"/>
      <c r="BP2458" s="77"/>
      <c r="BQ2458" s="77"/>
      <c r="BR2458" s="77"/>
      <c r="BS2458" s="77"/>
      <c r="BT2458" s="77"/>
      <c r="BU2458" s="77"/>
      <c r="BV2458" s="77"/>
      <c r="BW2458" s="77"/>
      <c r="BX2458" s="77"/>
      <c r="BY2458" s="77"/>
      <c r="BZ2458" s="77"/>
      <c r="CA2458" s="77"/>
      <c r="CB2458" s="77"/>
      <c r="CC2458" s="77"/>
      <c r="CD2458" s="77"/>
      <c r="CE2458" s="77"/>
      <c r="CF2458" s="77"/>
      <c r="CG2458" s="77"/>
      <c r="CH2458" s="77"/>
      <c r="CI2458" s="77"/>
      <c r="CJ2458" s="77"/>
      <c r="CK2458" s="77"/>
      <c r="CL2458" s="77"/>
    </row>
    <row r="2459" spans="2:90" x14ac:dyDescent="0.4">
      <c r="B2459" s="122" t="str">
        <f>"Net proceeds/(repayment) of "&amp;SUBSTITUTE(B2457,":","")</f>
        <v>Net proceeds/(repayment) of Long-term libaility - Fixed constant long-term liability</v>
      </c>
      <c r="C2459" t="s">
        <v>236</v>
      </c>
      <c r="D2459" t="s">
        <v>533</v>
      </c>
      <c r="E2459" s="8" t="str">
        <f>ROW()&amp;" "&amp;D2459</f>
        <v>2459 FCLTL-F</v>
      </c>
      <c r="I2459" s="74"/>
      <c r="J2459" s="74"/>
      <c r="K2459" s="53">
        <f t="shared" ref="K2459:P2459" si="3518">SUMIF($3:$3,K$2,2459:2459)</f>
        <v>0</v>
      </c>
      <c r="L2459" s="53">
        <f t="shared" si="3518"/>
        <v>0</v>
      </c>
      <c r="M2459" s="53">
        <f t="shared" si="3518"/>
        <v>0</v>
      </c>
      <c r="N2459" s="53">
        <f t="shared" si="3518"/>
        <v>0</v>
      </c>
      <c r="O2459" s="53">
        <f t="shared" si="3518"/>
        <v>0</v>
      </c>
      <c r="P2459" s="53">
        <f t="shared" si="3518"/>
        <v>0</v>
      </c>
      <c r="R2459" s="24"/>
      <c r="S2459" s="80">
        <f t="shared" ref="S2459:CE2459" si="3519">S2457-R2457</f>
        <v>0</v>
      </c>
      <c r="T2459" s="80">
        <f t="shared" si="3519"/>
        <v>0</v>
      </c>
      <c r="U2459" s="80">
        <f t="shared" si="3519"/>
        <v>0</v>
      </c>
      <c r="V2459" s="80">
        <f t="shared" si="3519"/>
        <v>0</v>
      </c>
      <c r="W2459" s="80">
        <f t="shared" si="3519"/>
        <v>0</v>
      </c>
      <c r="X2459" s="80">
        <f t="shared" si="3519"/>
        <v>0</v>
      </c>
      <c r="Y2459" s="80">
        <f t="shared" si="3519"/>
        <v>0</v>
      </c>
      <c r="Z2459" s="80">
        <f t="shared" si="3519"/>
        <v>0</v>
      </c>
      <c r="AA2459" s="80">
        <f t="shared" si="3519"/>
        <v>0</v>
      </c>
      <c r="AB2459" s="80">
        <f t="shared" si="3519"/>
        <v>0</v>
      </c>
      <c r="AC2459" s="80">
        <f t="shared" si="3519"/>
        <v>0</v>
      </c>
      <c r="AD2459" s="80">
        <f t="shared" si="3519"/>
        <v>0</v>
      </c>
      <c r="AE2459" s="80">
        <f t="shared" si="3519"/>
        <v>0</v>
      </c>
      <c r="AF2459" s="80">
        <f t="shared" si="3519"/>
        <v>0</v>
      </c>
      <c r="AG2459" s="80">
        <f t="shared" si="3519"/>
        <v>0</v>
      </c>
      <c r="AH2459" s="80">
        <f t="shared" si="3519"/>
        <v>0</v>
      </c>
      <c r="AI2459" s="80">
        <f t="shared" si="3519"/>
        <v>0</v>
      </c>
      <c r="AJ2459" s="80">
        <f t="shared" si="3519"/>
        <v>0</v>
      </c>
      <c r="AK2459" s="80">
        <f t="shared" si="3519"/>
        <v>0</v>
      </c>
      <c r="AL2459" s="80">
        <f t="shared" si="3519"/>
        <v>0</v>
      </c>
      <c r="AM2459" s="80">
        <f t="shared" si="3519"/>
        <v>0</v>
      </c>
      <c r="AN2459" s="80">
        <f t="shared" si="3519"/>
        <v>0</v>
      </c>
      <c r="AO2459" s="80">
        <f t="shared" si="3519"/>
        <v>0</v>
      </c>
      <c r="AP2459" s="80">
        <f t="shared" si="3519"/>
        <v>0</v>
      </c>
      <c r="AQ2459" s="80">
        <f t="shared" si="3519"/>
        <v>0</v>
      </c>
      <c r="AR2459" s="80">
        <f t="shared" si="3519"/>
        <v>0</v>
      </c>
      <c r="AS2459" s="80">
        <f t="shared" si="3519"/>
        <v>0</v>
      </c>
      <c r="AT2459" s="80">
        <f t="shared" si="3519"/>
        <v>0</v>
      </c>
      <c r="AU2459" s="80">
        <f t="shared" si="3519"/>
        <v>0</v>
      </c>
      <c r="AV2459" s="80">
        <f t="shared" si="3519"/>
        <v>0</v>
      </c>
      <c r="AW2459" s="80">
        <f t="shared" si="3519"/>
        <v>0</v>
      </c>
      <c r="AX2459" s="80">
        <f t="shared" si="3519"/>
        <v>0</v>
      </c>
      <c r="AY2459" s="80">
        <f t="shared" si="3519"/>
        <v>0</v>
      </c>
      <c r="AZ2459" s="80">
        <f t="shared" si="3519"/>
        <v>0</v>
      </c>
      <c r="BA2459" s="80">
        <f t="shared" si="3519"/>
        <v>0</v>
      </c>
      <c r="BB2459" s="80">
        <f t="shared" si="3519"/>
        <v>0</v>
      </c>
      <c r="BC2459" s="80">
        <f t="shared" si="3519"/>
        <v>0</v>
      </c>
      <c r="BD2459" s="80">
        <f t="shared" si="3519"/>
        <v>0</v>
      </c>
      <c r="BE2459" s="80">
        <f t="shared" si="3519"/>
        <v>0</v>
      </c>
      <c r="BF2459" s="80">
        <f t="shared" si="3519"/>
        <v>0</v>
      </c>
      <c r="BG2459" s="80">
        <f t="shared" si="3519"/>
        <v>0</v>
      </c>
      <c r="BH2459" s="80">
        <f t="shared" si="3519"/>
        <v>0</v>
      </c>
      <c r="BI2459" s="80">
        <f t="shared" si="3519"/>
        <v>0</v>
      </c>
      <c r="BJ2459" s="80">
        <f t="shared" si="3519"/>
        <v>0</v>
      </c>
      <c r="BK2459" s="80">
        <f t="shared" si="3519"/>
        <v>0</v>
      </c>
      <c r="BL2459" s="80">
        <f t="shared" si="3519"/>
        <v>0</v>
      </c>
      <c r="BM2459" s="80">
        <f t="shared" si="3519"/>
        <v>0</v>
      </c>
      <c r="BN2459" s="80">
        <f t="shared" si="3519"/>
        <v>0</v>
      </c>
      <c r="BO2459" s="80">
        <f t="shared" si="3519"/>
        <v>0</v>
      </c>
      <c r="BP2459" s="80">
        <f t="shared" si="3519"/>
        <v>0</v>
      </c>
      <c r="BQ2459" s="80">
        <f t="shared" si="3519"/>
        <v>0</v>
      </c>
      <c r="BR2459" s="80">
        <f t="shared" si="3519"/>
        <v>0</v>
      </c>
      <c r="BS2459" s="80">
        <f t="shared" si="3519"/>
        <v>0</v>
      </c>
      <c r="BT2459" s="80">
        <f t="shared" si="3519"/>
        <v>0</v>
      </c>
      <c r="BU2459" s="80">
        <f t="shared" si="3519"/>
        <v>0</v>
      </c>
      <c r="BV2459" s="80">
        <f t="shared" si="3519"/>
        <v>0</v>
      </c>
      <c r="BW2459" s="80">
        <f t="shared" si="3519"/>
        <v>0</v>
      </c>
      <c r="BX2459" s="80">
        <f t="shared" si="3519"/>
        <v>0</v>
      </c>
      <c r="BY2459" s="80">
        <f t="shared" si="3519"/>
        <v>0</v>
      </c>
      <c r="BZ2459" s="80">
        <f t="shared" si="3519"/>
        <v>0</v>
      </c>
      <c r="CA2459" s="80">
        <f t="shared" si="3519"/>
        <v>0</v>
      </c>
      <c r="CB2459" s="80">
        <f t="shared" si="3519"/>
        <v>0</v>
      </c>
      <c r="CC2459" s="80">
        <f t="shared" si="3519"/>
        <v>0</v>
      </c>
      <c r="CD2459" s="80">
        <f t="shared" si="3519"/>
        <v>0</v>
      </c>
      <c r="CE2459" s="80">
        <f t="shared" si="3519"/>
        <v>0</v>
      </c>
      <c r="CF2459" s="80">
        <f t="shared" ref="CF2459:CL2459" si="3520">CF2457-CE2457</f>
        <v>0</v>
      </c>
      <c r="CG2459" s="80">
        <f t="shared" si="3520"/>
        <v>0</v>
      </c>
      <c r="CH2459" s="80">
        <f t="shared" si="3520"/>
        <v>0</v>
      </c>
      <c r="CI2459" s="80">
        <f t="shared" si="3520"/>
        <v>0</v>
      </c>
      <c r="CJ2459" s="80">
        <f t="shared" si="3520"/>
        <v>0</v>
      </c>
      <c r="CK2459" s="80">
        <f t="shared" si="3520"/>
        <v>0</v>
      </c>
      <c r="CL2459" s="80">
        <f t="shared" si="3520"/>
        <v>0</v>
      </c>
    </row>
    <row r="2460" spans="2:90" x14ac:dyDescent="0.4">
      <c r="B2460" s="122"/>
      <c r="D2460" t="s">
        <v>533</v>
      </c>
      <c r="E2460" s="8" t="str">
        <f>ROW()&amp;" "&amp;D2460</f>
        <v>2460 FCLTL-F</v>
      </c>
      <c r="I2460" s="74"/>
      <c r="J2460" s="74"/>
      <c r="K2460" s="53"/>
      <c r="L2460" s="53"/>
      <c r="M2460" s="53"/>
      <c r="N2460" s="53"/>
      <c r="O2460" s="53"/>
      <c r="P2460" s="53"/>
      <c r="R2460" s="24"/>
      <c r="S2460" s="80"/>
      <c r="T2460" s="80"/>
      <c r="U2460" s="80"/>
      <c r="V2460" s="80"/>
      <c r="W2460" s="80"/>
      <c r="X2460" s="80"/>
      <c r="Y2460" s="80"/>
      <c r="Z2460" s="80"/>
      <c r="AA2460" s="80"/>
      <c r="AB2460" s="80"/>
      <c r="AC2460" s="80"/>
      <c r="AD2460" s="80"/>
      <c r="AE2460" s="80"/>
      <c r="AF2460" s="80"/>
      <c r="AG2460" s="80"/>
      <c r="AH2460" s="80"/>
      <c r="AI2460" s="80"/>
      <c r="AJ2460" s="80"/>
      <c r="AK2460" s="80"/>
      <c r="AL2460" s="80"/>
      <c r="AM2460" s="80"/>
      <c r="AN2460" s="80"/>
      <c r="AO2460" s="80"/>
      <c r="AP2460" s="80"/>
      <c r="AQ2460" s="80"/>
      <c r="AR2460" s="80"/>
      <c r="AS2460" s="80"/>
      <c r="AT2460" s="80"/>
      <c r="AU2460" s="80"/>
      <c r="AV2460" s="80"/>
      <c r="AW2460" s="80"/>
      <c r="AX2460" s="80"/>
      <c r="AY2460" s="80"/>
      <c r="AZ2460" s="80"/>
      <c r="BA2460" s="80"/>
      <c r="BB2460" s="80"/>
      <c r="BC2460" s="80"/>
      <c r="BD2460" s="80"/>
      <c r="BE2460" s="80"/>
      <c r="BF2460" s="80"/>
      <c r="BG2460" s="80"/>
      <c r="BH2460" s="80"/>
      <c r="BI2460" s="80"/>
      <c r="BJ2460" s="80"/>
      <c r="BK2460" s="80"/>
      <c r="BL2460" s="80"/>
      <c r="BM2460" s="80"/>
      <c r="BN2460" s="80"/>
      <c r="BO2460" s="80"/>
      <c r="BP2460" s="80"/>
      <c r="BQ2460" s="80"/>
      <c r="BR2460" s="80"/>
      <c r="BS2460" s="80"/>
      <c r="BT2460" s="80"/>
      <c r="BU2460" s="80"/>
      <c r="BV2460" s="80"/>
      <c r="BW2460" s="80"/>
      <c r="BX2460" s="80"/>
      <c r="BY2460" s="80"/>
      <c r="BZ2460" s="80"/>
      <c r="CA2460" s="80"/>
      <c r="CB2460" s="80"/>
      <c r="CC2460" s="80"/>
      <c r="CD2460" s="80"/>
      <c r="CE2460" s="80"/>
      <c r="CF2460" s="80"/>
      <c r="CG2460" s="80"/>
      <c r="CH2460" s="80"/>
      <c r="CI2460" s="80"/>
      <c r="CJ2460" s="80"/>
      <c r="CK2460" s="80"/>
      <c r="CL2460" s="80"/>
    </row>
    <row r="2461" spans="2:90" x14ac:dyDescent="0.4">
      <c r="B2461" s="132" t="str">
        <f>B2448</f>
        <v>(Primary label)</v>
      </c>
      <c r="D2461" t="s">
        <v>533</v>
      </c>
      <c r="E2461" s="8" t="str">
        <f t="shared" ref="E2461" si="3521">ROW()&amp;" "&amp;D2461</f>
        <v>2461 FCLTL-F</v>
      </c>
      <c r="G2461" t="s">
        <v>332</v>
      </c>
      <c r="H2461" s="27"/>
      <c r="I2461" s="78"/>
      <c r="J2461" s="78"/>
      <c r="K2461" s="33"/>
      <c r="L2461" s="33"/>
      <c r="M2461" s="33"/>
      <c r="N2461" s="33"/>
      <c r="O2461" s="33"/>
      <c r="P2461" s="33"/>
      <c r="R2461" s="33"/>
      <c r="S2461" s="77"/>
      <c r="T2461" s="77"/>
      <c r="U2461" s="77"/>
      <c r="V2461" s="77"/>
      <c r="W2461" s="77"/>
      <c r="X2461" s="77"/>
      <c r="Y2461" s="77"/>
      <c r="Z2461" s="77"/>
      <c r="AA2461" s="77"/>
      <c r="AB2461" s="77"/>
      <c r="AC2461" s="77"/>
      <c r="AD2461" s="77"/>
      <c r="AE2461" s="77"/>
      <c r="AF2461" s="77"/>
      <c r="AG2461" s="77"/>
      <c r="AH2461" s="77"/>
      <c r="AI2461" s="77"/>
      <c r="AJ2461" s="77"/>
      <c r="AK2461" s="77"/>
      <c r="AL2461" s="77"/>
      <c r="AM2461" s="77"/>
      <c r="AN2461" s="77"/>
      <c r="AO2461" s="77"/>
      <c r="AP2461" s="77"/>
      <c r="AQ2461" s="77"/>
      <c r="AR2461" s="77"/>
      <c r="AS2461" s="77"/>
      <c r="AT2461" s="77"/>
      <c r="AU2461" s="77"/>
      <c r="AV2461" s="77"/>
      <c r="AW2461" s="77"/>
      <c r="AX2461" s="77"/>
      <c r="AY2461" s="77"/>
      <c r="AZ2461" s="77"/>
      <c r="BA2461" s="77"/>
      <c r="BB2461" s="77"/>
      <c r="BC2461" s="77"/>
      <c r="BD2461" s="77"/>
      <c r="BE2461" s="77"/>
      <c r="BF2461" s="77"/>
      <c r="BG2461" s="77"/>
      <c r="BH2461" s="77"/>
      <c r="BI2461" s="77"/>
      <c r="BJ2461" s="77"/>
      <c r="BK2461" s="77"/>
      <c r="BL2461" s="77"/>
      <c r="BM2461" s="77"/>
      <c r="BN2461" s="77"/>
      <c r="BO2461" s="77"/>
      <c r="BP2461" s="77"/>
      <c r="BQ2461" s="77"/>
      <c r="BR2461" s="77"/>
      <c r="BS2461" s="77"/>
      <c r="BT2461" s="77"/>
      <c r="BU2461" s="77"/>
      <c r="BV2461" s="77"/>
      <c r="BW2461" s="77"/>
      <c r="BX2461" s="77"/>
      <c r="BY2461" s="77"/>
      <c r="BZ2461" s="77"/>
      <c r="CA2461" s="77"/>
      <c r="CB2461" s="77"/>
      <c r="CC2461" s="77"/>
      <c r="CD2461" s="77"/>
      <c r="CE2461" s="77"/>
      <c r="CF2461" s="77"/>
      <c r="CG2461" s="77"/>
      <c r="CH2461" s="77"/>
      <c r="CI2461" s="77"/>
      <c r="CJ2461" s="77"/>
      <c r="CK2461" s="77"/>
      <c r="CL2461" s="77"/>
    </row>
    <row r="2462" spans="2:90" x14ac:dyDescent="0.4">
      <c r="B2462" s="132" t="str">
        <f>B2449</f>
        <v>primary unit</v>
      </c>
      <c r="D2462" t="s">
        <v>533</v>
      </c>
      <c r="E2462" s="8" t="str">
        <f>ROW()&amp;" "&amp;D2462</f>
        <v>2462 FCLTL-F</v>
      </c>
      <c r="G2462" t="s">
        <v>332</v>
      </c>
      <c r="H2462" s="27"/>
      <c r="I2462" s="78"/>
      <c r="J2462" s="78"/>
      <c r="K2462" s="33"/>
      <c r="L2462" s="33"/>
      <c r="M2462" s="33"/>
      <c r="N2462" s="33"/>
      <c r="O2462" s="33"/>
      <c r="P2462" s="33"/>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32" t="str">
        <f>B2450</f>
        <v>Primary revenue driver</v>
      </c>
      <c r="D2463" t="s">
        <v>533</v>
      </c>
      <c r="E2463" s="8" t="str">
        <f t="shared" ref="E2463:E2468" si="3522">ROW()&amp;" "&amp;D2463</f>
        <v>2463 FCLTL-F</v>
      </c>
      <c r="G2463" t="s">
        <v>332</v>
      </c>
      <c r="K2463" s="53"/>
      <c r="L2463" s="53"/>
      <c r="M2463" s="53"/>
      <c r="N2463" s="53"/>
      <c r="O2463" s="53"/>
      <c r="P2463" s="53"/>
      <c r="R2463" s="24"/>
      <c r="S2463" s="175" t="str">
        <f t="shared" ref="S2463" si="3523">S2450</f>
        <v>S$12</v>
      </c>
      <c r="T2463" s="175" t="str">
        <f t="shared" ref="T2463:AX2463" si="3524">T2450</f>
        <v>T$12</v>
      </c>
      <c r="U2463" s="175" t="str">
        <f t="shared" si="3524"/>
        <v>U$12</v>
      </c>
      <c r="V2463" s="175" t="str">
        <f t="shared" si="3524"/>
        <v>V$12</v>
      </c>
      <c r="W2463" s="175" t="str">
        <f t="shared" si="3524"/>
        <v>W$12</v>
      </c>
      <c r="X2463" s="175" t="str">
        <f t="shared" si="3524"/>
        <v>X$12</v>
      </c>
      <c r="Y2463" s="175" t="str">
        <f t="shared" si="3524"/>
        <v>Y$12</v>
      </c>
      <c r="Z2463" s="175" t="str">
        <f t="shared" si="3524"/>
        <v>Z$12</v>
      </c>
      <c r="AA2463" s="175" t="str">
        <f t="shared" si="3524"/>
        <v>AA$12</v>
      </c>
      <c r="AB2463" s="175" t="str">
        <f t="shared" si="3524"/>
        <v>AB$12</v>
      </c>
      <c r="AC2463" s="175" t="str">
        <f t="shared" si="3524"/>
        <v>AC$12</v>
      </c>
      <c r="AD2463" s="175" t="str">
        <f t="shared" si="3524"/>
        <v>AD$12</v>
      </c>
      <c r="AE2463" s="175" t="str">
        <f t="shared" si="3524"/>
        <v>AE$12</v>
      </c>
      <c r="AF2463" s="175" t="str">
        <f t="shared" si="3524"/>
        <v>AF$12</v>
      </c>
      <c r="AG2463" s="175" t="str">
        <f t="shared" si="3524"/>
        <v>AG$12</v>
      </c>
      <c r="AH2463" s="175" t="str">
        <f t="shared" si="3524"/>
        <v>AH$12</v>
      </c>
      <c r="AI2463" s="175" t="str">
        <f t="shared" si="3524"/>
        <v>AI$12</v>
      </c>
      <c r="AJ2463" s="175" t="str">
        <f t="shared" si="3524"/>
        <v>AJ$12</v>
      </c>
      <c r="AK2463" s="175" t="str">
        <f t="shared" si="3524"/>
        <v>AK$12</v>
      </c>
      <c r="AL2463" s="175" t="str">
        <f t="shared" si="3524"/>
        <v>AL$12</v>
      </c>
      <c r="AM2463" s="175" t="str">
        <f t="shared" si="3524"/>
        <v>AM$12</v>
      </c>
      <c r="AN2463" s="175" t="str">
        <f t="shared" si="3524"/>
        <v>AN$12</v>
      </c>
      <c r="AO2463" s="175" t="str">
        <f t="shared" si="3524"/>
        <v>AO$12</v>
      </c>
      <c r="AP2463" s="175" t="str">
        <f t="shared" si="3524"/>
        <v>AP$12</v>
      </c>
      <c r="AQ2463" s="175" t="str">
        <f t="shared" si="3524"/>
        <v>AQ$12</v>
      </c>
      <c r="AR2463" s="175" t="str">
        <f t="shared" si="3524"/>
        <v>AR$12</v>
      </c>
      <c r="AS2463" s="175" t="str">
        <f t="shared" si="3524"/>
        <v>AS$12</v>
      </c>
      <c r="AT2463" s="175" t="str">
        <f t="shared" si="3524"/>
        <v>AT$12</v>
      </c>
      <c r="AU2463" s="175" t="str">
        <f t="shared" si="3524"/>
        <v>AU$12</v>
      </c>
      <c r="AV2463" s="175" t="str">
        <f t="shared" si="3524"/>
        <v>AV$12</v>
      </c>
      <c r="AW2463" s="175" t="str">
        <f t="shared" si="3524"/>
        <v>AW$12</v>
      </c>
      <c r="AX2463" s="175" t="str">
        <f t="shared" si="3524"/>
        <v>AX$12</v>
      </c>
      <c r="AY2463" s="175" t="str">
        <f t="shared" ref="AY2463:CD2463" si="3525">AY2450</f>
        <v>AY$12</v>
      </c>
      <c r="AZ2463" s="175" t="str">
        <f t="shared" si="3525"/>
        <v>AZ$12</v>
      </c>
      <c r="BA2463" s="175" t="str">
        <f t="shared" si="3525"/>
        <v>BA$12</v>
      </c>
      <c r="BB2463" s="175" t="str">
        <f t="shared" si="3525"/>
        <v>BB$12</v>
      </c>
      <c r="BC2463" s="175" t="str">
        <f t="shared" si="3525"/>
        <v>BC$12</v>
      </c>
      <c r="BD2463" s="175" t="str">
        <f t="shared" si="3525"/>
        <v>BD$12</v>
      </c>
      <c r="BE2463" s="175" t="str">
        <f t="shared" si="3525"/>
        <v>BE$12</v>
      </c>
      <c r="BF2463" s="175" t="str">
        <f t="shared" si="3525"/>
        <v>BF$12</v>
      </c>
      <c r="BG2463" s="175" t="str">
        <f t="shared" si="3525"/>
        <v>BG$12</v>
      </c>
      <c r="BH2463" s="175" t="str">
        <f t="shared" si="3525"/>
        <v>BH$12</v>
      </c>
      <c r="BI2463" s="175" t="str">
        <f t="shared" si="3525"/>
        <v>BI$12</v>
      </c>
      <c r="BJ2463" s="175" t="str">
        <f t="shared" si="3525"/>
        <v>BJ$12</v>
      </c>
      <c r="BK2463" s="175" t="str">
        <f t="shared" si="3525"/>
        <v>BK$12</v>
      </c>
      <c r="BL2463" s="175" t="str">
        <f t="shared" si="3525"/>
        <v>BL$12</v>
      </c>
      <c r="BM2463" s="175" t="str">
        <f t="shared" si="3525"/>
        <v>BM$12</v>
      </c>
      <c r="BN2463" s="175" t="str">
        <f t="shared" si="3525"/>
        <v>BN$12</v>
      </c>
      <c r="BO2463" s="175" t="str">
        <f t="shared" si="3525"/>
        <v>BO$12</v>
      </c>
      <c r="BP2463" s="175" t="str">
        <f t="shared" si="3525"/>
        <v>BP$12</v>
      </c>
      <c r="BQ2463" s="175" t="str">
        <f t="shared" si="3525"/>
        <v>BQ$12</v>
      </c>
      <c r="BR2463" s="175" t="str">
        <f t="shared" si="3525"/>
        <v>BR$12</v>
      </c>
      <c r="BS2463" s="175" t="str">
        <f t="shared" si="3525"/>
        <v>BS$12</v>
      </c>
      <c r="BT2463" s="175" t="str">
        <f t="shared" si="3525"/>
        <v>BT$12</v>
      </c>
      <c r="BU2463" s="175" t="str">
        <f t="shared" si="3525"/>
        <v>BU$12</v>
      </c>
      <c r="BV2463" s="175" t="str">
        <f t="shared" si="3525"/>
        <v>BV$12</v>
      </c>
      <c r="BW2463" s="175" t="str">
        <f t="shared" si="3525"/>
        <v>BW$12</v>
      </c>
      <c r="BX2463" s="175" t="str">
        <f t="shared" si="3525"/>
        <v>BX$12</v>
      </c>
      <c r="BY2463" s="175" t="str">
        <f t="shared" si="3525"/>
        <v>BY$12</v>
      </c>
      <c r="BZ2463" s="175" t="str">
        <f t="shared" si="3525"/>
        <v>BZ$12</v>
      </c>
      <c r="CA2463" s="175" t="str">
        <f t="shared" si="3525"/>
        <v>CA$12</v>
      </c>
      <c r="CB2463" s="175" t="str">
        <f t="shared" si="3525"/>
        <v>CB$12</v>
      </c>
      <c r="CC2463" s="175" t="str">
        <f t="shared" si="3525"/>
        <v>CC$12</v>
      </c>
      <c r="CD2463" s="175" t="str">
        <f t="shared" si="3525"/>
        <v>CD$12</v>
      </c>
      <c r="CE2463" s="175" t="str">
        <f t="shared" ref="CE2463:CK2463" si="3526">CE2450</f>
        <v>CE$12</v>
      </c>
      <c r="CF2463" s="175" t="str">
        <f t="shared" si="3526"/>
        <v>CF$12</v>
      </c>
      <c r="CG2463" s="175" t="str">
        <f t="shared" si="3526"/>
        <v>CG$12</v>
      </c>
      <c r="CH2463" s="175" t="str">
        <f t="shared" si="3526"/>
        <v>CH$12</v>
      </c>
      <c r="CI2463" s="175" t="str">
        <f t="shared" si="3526"/>
        <v>CI$12</v>
      </c>
      <c r="CJ2463" s="175" t="str">
        <f t="shared" si="3526"/>
        <v>CJ$12</v>
      </c>
      <c r="CK2463" s="175" t="str">
        <f t="shared" si="3526"/>
        <v>CK$12</v>
      </c>
      <c r="CL2463" s="175" t="str">
        <f t="shared" ref="CL2463" si="3527">CL2450</f>
        <v>CL$12</v>
      </c>
    </row>
    <row r="2464" spans="2:90" x14ac:dyDescent="0.4">
      <c r="B2464" s="132" t="str">
        <f>B2451</f>
        <v>Primary volume driver</v>
      </c>
      <c r="D2464" t="s">
        <v>533</v>
      </c>
      <c r="E2464" s="8" t="str">
        <f t="shared" si="3522"/>
        <v>2464 FCLTL-F</v>
      </c>
      <c r="G2464" t="s">
        <v>332</v>
      </c>
      <c r="H2464" s="12"/>
      <c r="I2464" s="60"/>
      <c r="J2464" s="60"/>
      <c r="K2464" s="15"/>
      <c r="L2464" s="15"/>
      <c r="M2464" s="15"/>
      <c r="N2464" s="15"/>
      <c r="O2464" s="15"/>
      <c r="P2464" s="15"/>
      <c r="R2464" s="15"/>
      <c r="S2464" s="175" t="str">
        <f t="shared" ref="S2464" si="3528">S2451</f>
        <v>S$13</v>
      </c>
      <c r="T2464" s="175" t="str">
        <f t="shared" ref="T2464:AX2464" si="3529">T2451</f>
        <v>T$13</v>
      </c>
      <c r="U2464" s="175" t="str">
        <f t="shared" si="3529"/>
        <v>U$13</v>
      </c>
      <c r="V2464" s="175" t="str">
        <f t="shared" si="3529"/>
        <v>V$13</v>
      </c>
      <c r="W2464" s="175" t="str">
        <f t="shared" si="3529"/>
        <v>W$13</v>
      </c>
      <c r="X2464" s="175" t="str">
        <f t="shared" si="3529"/>
        <v>X$13</v>
      </c>
      <c r="Y2464" s="175" t="str">
        <f t="shared" si="3529"/>
        <v>Y$13</v>
      </c>
      <c r="Z2464" s="175" t="str">
        <f t="shared" si="3529"/>
        <v>Z$13</v>
      </c>
      <c r="AA2464" s="175" t="str">
        <f t="shared" si="3529"/>
        <v>AA$13</v>
      </c>
      <c r="AB2464" s="175" t="str">
        <f t="shared" si="3529"/>
        <v>AB$13</v>
      </c>
      <c r="AC2464" s="175" t="str">
        <f t="shared" si="3529"/>
        <v>AC$13</v>
      </c>
      <c r="AD2464" s="175" t="str">
        <f t="shared" si="3529"/>
        <v>AD$13</v>
      </c>
      <c r="AE2464" s="175" t="str">
        <f t="shared" si="3529"/>
        <v>AE$13</v>
      </c>
      <c r="AF2464" s="175" t="str">
        <f t="shared" si="3529"/>
        <v>AF$13</v>
      </c>
      <c r="AG2464" s="175" t="str">
        <f t="shared" si="3529"/>
        <v>AG$13</v>
      </c>
      <c r="AH2464" s="175" t="str">
        <f t="shared" si="3529"/>
        <v>AH$13</v>
      </c>
      <c r="AI2464" s="175" t="str">
        <f t="shared" si="3529"/>
        <v>AI$13</v>
      </c>
      <c r="AJ2464" s="175" t="str">
        <f t="shared" si="3529"/>
        <v>AJ$13</v>
      </c>
      <c r="AK2464" s="175" t="str">
        <f t="shared" si="3529"/>
        <v>AK$13</v>
      </c>
      <c r="AL2464" s="175" t="str">
        <f t="shared" si="3529"/>
        <v>AL$13</v>
      </c>
      <c r="AM2464" s="175" t="str">
        <f t="shared" si="3529"/>
        <v>AM$13</v>
      </c>
      <c r="AN2464" s="175" t="str">
        <f t="shared" si="3529"/>
        <v>AN$13</v>
      </c>
      <c r="AO2464" s="175" t="str">
        <f t="shared" si="3529"/>
        <v>AO$13</v>
      </c>
      <c r="AP2464" s="175" t="str">
        <f t="shared" si="3529"/>
        <v>AP$13</v>
      </c>
      <c r="AQ2464" s="175" t="str">
        <f t="shared" si="3529"/>
        <v>AQ$13</v>
      </c>
      <c r="AR2464" s="175" t="str">
        <f t="shared" si="3529"/>
        <v>AR$13</v>
      </c>
      <c r="AS2464" s="175" t="str">
        <f t="shared" si="3529"/>
        <v>AS$13</v>
      </c>
      <c r="AT2464" s="175" t="str">
        <f t="shared" si="3529"/>
        <v>AT$13</v>
      </c>
      <c r="AU2464" s="175" t="str">
        <f t="shared" si="3529"/>
        <v>AU$13</v>
      </c>
      <c r="AV2464" s="175" t="str">
        <f t="shared" si="3529"/>
        <v>AV$13</v>
      </c>
      <c r="AW2464" s="175" t="str">
        <f t="shared" si="3529"/>
        <v>AW$13</v>
      </c>
      <c r="AX2464" s="175" t="str">
        <f t="shared" si="3529"/>
        <v>AX$13</v>
      </c>
      <c r="AY2464" s="175" t="str">
        <f t="shared" ref="AY2464:CD2464" si="3530">AY2451</f>
        <v>AY$13</v>
      </c>
      <c r="AZ2464" s="175" t="str">
        <f t="shared" si="3530"/>
        <v>AZ$13</v>
      </c>
      <c r="BA2464" s="175" t="str">
        <f t="shared" si="3530"/>
        <v>BA$13</v>
      </c>
      <c r="BB2464" s="175" t="str">
        <f t="shared" si="3530"/>
        <v>BB$13</v>
      </c>
      <c r="BC2464" s="175" t="str">
        <f t="shared" si="3530"/>
        <v>BC$13</v>
      </c>
      <c r="BD2464" s="175" t="str">
        <f t="shared" si="3530"/>
        <v>BD$13</v>
      </c>
      <c r="BE2464" s="175" t="str">
        <f t="shared" si="3530"/>
        <v>BE$13</v>
      </c>
      <c r="BF2464" s="175" t="str">
        <f t="shared" si="3530"/>
        <v>BF$13</v>
      </c>
      <c r="BG2464" s="175" t="str">
        <f t="shared" si="3530"/>
        <v>BG$13</v>
      </c>
      <c r="BH2464" s="175" t="str">
        <f t="shared" si="3530"/>
        <v>BH$13</v>
      </c>
      <c r="BI2464" s="175" t="str">
        <f t="shared" si="3530"/>
        <v>BI$13</v>
      </c>
      <c r="BJ2464" s="175" t="str">
        <f t="shared" si="3530"/>
        <v>BJ$13</v>
      </c>
      <c r="BK2464" s="175" t="str">
        <f t="shared" si="3530"/>
        <v>BK$13</v>
      </c>
      <c r="BL2464" s="175" t="str">
        <f t="shared" si="3530"/>
        <v>BL$13</v>
      </c>
      <c r="BM2464" s="175" t="str">
        <f t="shared" si="3530"/>
        <v>BM$13</v>
      </c>
      <c r="BN2464" s="175" t="str">
        <f t="shared" si="3530"/>
        <v>BN$13</v>
      </c>
      <c r="BO2464" s="175" t="str">
        <f t="shared" si="3530"/>
        <v>BO$13</v>
      </c>
      <c r="BP2464" s="175" t="str">
        <f t="shared" si="3530"/>
        <v>BP$13</v>
      </c>
      <c r="BQ2464" s="175" t="str">
        <f t="shared" si="3530"/>
        <v>BQ$13</v>
      </c>
      <c r="BR2464" s="175" t="str">
        <f t="shared" si="3530"/>
        <v>BR$13</v>
      </c>
      <c r="BS2464" s="175" t="str">
        <f t="shared" si="3530"/>
        <v>BS$13</v>
      </c>
      <c r="BT2464" s="175" t="str">
        <f t="shared" si="3530"/>
        <v>BT$13</v>
      </c>
      <c r="BU2464" s="175" t="str">
        <f t="shared" si="3530"/>
        <v>BU$13</v>
      </c>
      <c r="BV2464" s="175" t="str">
        <f t="shared" si="3530"/>
        <v>BV$13</v>
      </c>
      <c r="BW2464" s="175" t="str">
        <f t="shared" si="3530"/>
        <v>BW$13</v>
      </c>
      <c r="BX2464" s="175" t="str">
        <f t="shared" si="3530"/>
        <v>BX$13</v>
      </c>
      <c r="BY2464" s="175" t="str">
        <f t="shared" si="3530"/>
        <v>BY$13</v>
      </c>
      <c r="BZ2464" s="175" t="str">
        <f t="shared" si="3530"/>
        <v>BZ$13</v>
      </c>
      <c r="CA2464" s="175" t="str">
        <f t="shared" si="3530"/>
        <v>CA$13</v>
      </c>
      <c r="CB2464" s="175" t="str">
        <f t="shared" si="3530"/>
        <v>CB$13</v>
      </c>
      <c r="CC2464" s="175" t="str">
        <f t="shared" si="3530"/>
        <v>CC$13</v>
      </c>
      <c r="CD2464" s="175" t="str">
        <f t="shared" si="3530"/>
        <v>CD$13</v>
      </c>
      <c r="CE2464" s="175" t="str">
        <f t="shared" ref="CE2464:CK2464" si="3531">CE2451</f>
        <v>CE$13</v>
      </c>
      <c r="CF2464" s="175" t="str">
        <f t="shared" si="3531"/>
        <v>CF$13</v>
      </c>
      <c r="CG2464" s="175" t="str">
        <f t="shared" si="3531"/>
        <v>CG$13</v>
      </c>
      <c r="CH2464" s="175" t="str">
        <f t="shared" si="3531"/>
        <v>CH$13</v>
      </c>
      <c r="CI2464" s="175" t="str">
        <f t="shared" si="3531"/>
        <v>CI$13</v>
      </c>
      <c r="CJ2464" s="175" t="str">
        <f t="shared" si="3531"/>
        <v>CJ$13</v>
      </c>
      <c r="CK2464" s="175" t="str">
        <f t="shared" si="3531"/>
        <v>CK$13</v>
      </c>
      <c r="CL2464" s="175" t="str">
        <f t="shared" ref="CL2464" si="3532">CL2451</f>
        <v>CL$13</v>
      </c>
    </row>
    <row r="2465" spans="2:90" x14ac:dyDescent="0.4">
      <c r="B2465" s="187" t="str">
        <f>B2456</f>
        <v>Fixed constant long-term liability:</v>
      </c>
      <c r="D2465" t="s">
        <v>533</v>
      </c>
      <c r="E2465" s="8" t="str">
        <f t="shared" si="3522"/>
        <v>2465 FCLTL-F</v>
      </c>
      <c r="G2465" t="s">
        <v>332</v>
      </c>
      <c r="H2465" s="12"/>
      <c r="I2465" s="60"/>
      <c r="J2465" s="60"/>
      <c r="K2465" s="15"/>
      <c r="L2465" s="15"/>
      <c r="M2465" s="15"/>
      <c r="N2465" s="15"/>
      <c r="O2465" s="15"/>
      <c r="P2465" s="15"/>
      <c r="R2465" s="15"/>
      <c r="S2465" s="175">
        <f t="shared" ref="S2465" si="3533">S2452</f>
        <v>0</v>
      </c>
      <c r="T2465" s="175">
        <f t="shared" ref="T2465:AX2465" si="3534">T2452</f>
        <v>0</v>
      </c>
      <c r="U2465" s="175">
        <f t="shared" si="3534"/>
        <v>0</v>
      </c>
      <c r="V2465" s="175">
        <f t="shared" si="3534"/>
        <v>0</v>
      </c>
      <c r="W2465" s="175">
        <f t="shared" si="3534"/>
        <v>0</v>
      </c>
      <c r="X2465" s="175">
        <f t="shared" si="3534"/>
        <v>0</v>
      </c>
      <c r="Y2465" s="175">
        <f t="shared" si="3534"/>
        <v>0</v>
      </c>
      <c r="Z2465" s="175">
        <f t="shared" si="3534"/>
        <v>0</v>
      </c>
      <c r="AA2465" s="175">
        <f t="shared" si="3534"/>
        <v>0</v>
      </c>
      <c r="AB2465" s="175">
        <f t="shared" si="3534"/>
        <v>0</v>
      </c>
      <c r="AC2465" s="175">
        <f t="shared" si="3534"/>
        <v>0</v>
      </c>
      <c r="AD2465" s="175">
        <f t="shared" si="3534"/>
        <v>0</v>
      </c>
      <c r="AE2465" s="175">
        <f t="shared" si="3534"/>
        <v>0</v>
      </c>
      <c r="AF2465" s="175">
        <f t="shared" si="3534"/>
        <v>0</v>
      </c>
      <c r="AG2465" s="175">
        <f t="shared" si="3534"/>
        <v>0</v>
      </c>
      <c r="AH2465" s="175">
        <f t="shared" si="3534"/>
        <v>0</v>
      </c>
      <c r="AI2465" s="175">
        <f t="shared" si="3534"/>
        <v>0</v>
      </c>
      <c r="AJ2465" s="175">
        <f t="shared" si="3534"/>
        <v>0</v>
      </c>
      <c r="AK2465" s="175">
        <f t="shared" si="3534"/>
        <v>0</v>
      </c>
      <c r="AL2465" s="175">
        <f t="shared" si="3534"/>
        <v>0</v>
      </c>
      <c r="AM2465" s="175">
        <f t="shared" si="3534"/>
        <v>0</v>
      </c>
      <c r="AN2465" s="175">
        <f t="shared" si="3534"/>
        <v>0</v>
      </c>
      <c r="AO2465" s="175">
        <f t="shared" si="3534"/>
        <v>0</v>
      </c>
      <c r="AP2465" s="175">
        <f t="shared" si="3534"/>
        <v>0</v>
      </c>
      <c r="AQ2465" s="175">
        <f t="shared" si="3534"/>
        <v>0</v>
      </c>
      <c r="AR2465" s="175">
        <f t="shared" si="3534"/>
        <v>0</v>
      </c>
      <c r="AS2465" s="175">
        <f t="shared" si="3534"/>
        <v>0</v>
      </c>
      <c r="AT2465" s="175">
        <f t="shared" si="3534"/>
        <v>0</v>
      </c>
      <c r="AU2465" s="175">
        <f t="shared" si="3534"/>
        <v>0</v>
      </c>
      <c r="AV2465" s="175">
        <f t="shared" si="3534"/>
        <v>0</v>
      </c>
      <c r="AW2465" s="175">
        <f t="shared" si="3534"/>
        <v>0</v>
      </c>
      <c r="AX2465" s="175">
        <f t="shared" si="3534"/>
        <v>0</v>
      </c>
      <c r="AY2465" s="175">
        <f t="shared" ref="AY2465:CD2465" si="3535">AY2452</f>
        <v>0</v>
      </c>
      <c r="AZ2465" s="175">
        <f t="shared" si="3535"/>
        <v>0</v>
      </c>
      <c r="BA2465" s="175">
        <f t="shared" si="3535"/>
        <v>0</v>
      </c>
      <c r="BB2465" s="175">
        <f t="shared" si="3535"/>
        <v>0</v>
      </c>
      <c r="BC2465" s="175">
        <f t="shared" si="3535"/>
        <v>0</v>
      </c>
      <c r="BD2465" s="175">
        <f t="shared" si="3535"/>
        <v>0</v>
      </c>
      <c r="BE2465" s="175">
        <f t="shared" si="3535"/>
        <v>0</v>
      </c>
      <c r="BF2465" s="175">
        <f t="shared" si="3535"/>
        <v>0</v>
      </c>
      <c r="BG2465" s="175">
        <f t="shared" si="3535"/>
        <v>0</v>
      </c>
      <c r="BH2465" s="175">
        <f t="shared" si="3535"/>
        <v>0</v>
      </c>
      <c r="BI2465" s="175">
        <f t="shared" si="3535"/>
        <v>0</v>
      </c>
      <c r="BJ2465" s="175">
        <f t="shared" si="3535"/>
        <v>0</v>
      </c>
      <c r="BK2465" s="175">
        <f t="shared" si="3535"/>
        <v>0</v>
      </c>
      <c r="BL2465" s="175">
        <f t="shared" si="3535"/>
        <v>0</v>
      </c>
      <c r="BM2465" s="175">
        <f t="shared" si="3535"/>
        <v>0</v>
      </c>
      <c r="BN2465" s="175">
        <f t="shared" si="3535"/>
        <v>0</v>
      </c>
      <c r="BO2465" s="175">
        <f t="shared" si="3535"/>
        <v>0</v>
      </c>
      <c r="BP2465" s="175">
        <f t="shared" si="3535"/>
        <v>0</v>
      </c>
      <c r="BQ2465" s="175">
        <f t="shared" si="3535"/>
        <v>0</v>
      </c>
      <c r="BR2465" s="175">
        <f t="shared" si="3535"/>
        <v>0</v>
      </c>
      <c r="BS2465" s="175">
        <f t="shared" si="3535"/>
        <v>0</v>
      </c>
      <c r="BT2465" s="175">
        <f t="shared" si="3535"/>
        <v>0</v>
      </c>
      <c r="BU2465" s="175">
        <f t="shared" si="3535"/>
        <v>0</v>
      </c>
      <c r="BV2465" s="175">
        <f t="shared" si="3535"/>
        <v>0</v>
      </c>
      <c r="BW2465" s="175">
        <f t="shared" si="3535"/>
        <v>0</v>
      </c>
      <c r="BX2465" s="175">
        <f t="shared" si="3535"/>
        <v>0</v>
      </c>
      <c r="BY2465" s="175">
        <f t="shared" si="3535"/>
        <v>0</v>
      </c>
      <c r="BZ2465" s="175">
        <f t="shared" si="3535"/>
        <v>0</v>
      </c>
      <c r="CA2465" s="175">
        <f t="shared" si="3535"/>
        <v>0</v>
      </c>
      <c r="CB2465" s="175">
        <f t="shared" si="3535"/>
        <v>0</v>
      </c>
      <c r="CC2465" s="175">
        <f t="shared" si="3535"/>
        <v>0</v>
      </c>
      <c r="CD2465" s="175">
        <f t="shared" si="3535"/>
        <v>0</v>
      </c>
      <c r="CE2465" s="175">
        <f t="shared" ref="CE2465:CK2465" si="3536">CE2452</f>
        <v>0</v>
      </c>
      <c r="CF2465" s="175">
        <f t="shared" si="3536"/>
        <v>0</v>
      </c>
      <c r="CG2465" s="175">
        <f t="shared" si="3536"/>
        <v>0</v>
      </c>
      <c r="CH2465" s="175">
        <f t="shared" si="3536"/>
        <v>0</v>
      </c>
      <c r="CI2465" s="175">
        <f t="shared" si="3536"/>
        <v>0</v>
      </c>
      <c r="CJ2465" s="175">
        <f t="shared" si="3536"/>
        <v>0</v>
      </c>
      <c r="CK2465" s="175">
        <f t="shared" si="3536"/>
        <v>0</v>
      </c>
      <c r="CL2465" s="175">
        <f t="shared" ref="CL2465" si="3537">CL2452</f>
        <v>0</v>
      </c>
    </row>
    <row r="2466" spans="2:90" x14ac:dyDescent="0.4">
      <c r="B2466" s="235" t="str">
        <f>IFERROR(SUBSTITUTE(TRIM(MID(B2456, SEARCH("-", B2456) + 1, LEN(B2456))),":",""),"no unit")</f>
        <v>term liability</v>
      </c>
      <c r="D2466" t="s">
        <v>533</v>
      </c>
      <c r="E2466" s="8" t="str">
        <f t="shared" si="3522"/>
        <v>2466 FCLTL-F</v>
      </c>
      <c r="G2466" t="s">
        <v>332</v>
      </c>
      <c r="H2466" s="12"/>
      <c r="I2466" s="60"/>
      <c r="J2466" s="60"/>
      <c r="K2466" s="15"/>
      <c r="L2466" s="15"/>
      <c r="M2466" s="15"/>
      <c r="N2466" s="15"/>
      <c r="O2466" s="15"/>
      <c r="P2466" s="15"/>
      <c r="R2466" s="15"/>
      <c r="S2466" s="175"/>
      <c r="T2466" s="175"/>
      <c r="U2466" s="175"/>
      <c r="V2466" s="175"/>
      <c r="W2466" s="175"/>
      <c r="X2466" s="175"/>
      <c r="Y2466" s="175"/>
      <c r="Z2466" s="175"/>
      <c r="AA2466" s="175"/>
      <c r="AB2466" s="175"/>
      <c r="AC2466" s="175"/>
      <c r="AD2466" s="175"/>
      <c r="AE2466" s="175"/>
      <c r="AF2466" s="175"/>
      <c r="AG2466" s="175"/>
      <c r="AH2466" s="175"/>
      <c r="AI2466" s="175"/>
      <c r="AJ2466" s="175"/>
      <c r="AK2466" s="175"/>
      <c r="AL2466" s="175"/>
      <c r="AM2466" s="175"/>
      <c r="AN2466" s="175"/>
      <c r="AO2466" s="175"/>
      <c r="AP2466" s="175"/>
      <c r="AQ2466" s="175"/>
      <c r="AR2466" s="175"/>
      <c r="AS2466" s="175"/>
      <c r="AT2466" s="175"/>
      <c r="AU2466" s="175"/>
      <c r="AV2466" s="175"/>
      <c r="AW2466" s="175"/>
      <c r="AX2466" s="175"/>
      <c r="AY2466" s="175"/>
      <c r="AZ2466" s="175"/>
      <c r="BA2466" s="175"/>
      <c r="BB2466" s="175"/>
      <c r="BC2466" s="175"/>
      <c r="BD2466" s="175"/>
      <c r="BE2466" s="175"/>
      <c r="BF2466" s="175"/>
      <c r="BG2466" s="175"/>
      <c r="BH2466" s="175"/>
      <c r="BI2466" s="175"/>
      <c r="BJ2466" s="175"/>
      <c r="BK2466" s="175"/>
      <c r="BL2466" s="175"/>
      <c r="BM2466" s="175"/>
      <c r="BN2466" s="175"/>
      <c r="BO2466" s="175"/>
      <c r="BP2466" s="175"/>
      <c r="BQ2466" s="175"/>
      <c r="BR2466" s="175"/>
      <c r="BS2466" s="175"/>
      <c r="BT2466" s="175"/>
      <c r="BU2466" s="175"/>
      <c r="BV2466" s="175"/>
      <c r="BW2466" s="175"/>
      <c r="BX2466" s="175"/>
      <c r="BY2466" s="175"/>
      <c r="BZ2466" s="175"/>
      <c r="CA2466" s="175"/>
      <c r="CB2466" s="175"/>
      <c r="CC2466" s="175"/>
      <c r="CD2466" s="175"/>
      <c r="CE2466" s="175"/>
      <c r="CF2466" s="175"/>
      <c r="CG2466" s="175"/>
      <c r="CH2466" s="175"/>
      <c r="CI2466" s="175"/>
      <c r="CJ2466" s="175"/>
      <c r="CK2466" s="175"/>
      <c r="CL2466" s="175"/>
    </row>
    <row r="2467" spans="2:90" x14ac:dyDescent="0.4">
      <c r="B2467" s="132" t="str">
        <f>B2454</f>
        <v>Secondary revenue driver</v>
      </c>
      <c r="D2467" t="s">
        <v>533</v>
      </c>
      <c r="E2467" s="8" t="str">
        <f t="shared" si="3522"/>
        <v>2467 FCLTL-F</v>
      </c>
      <c r="G2467" t="s">
        <v>332</v>
      </c>
      <c r="H2467" s="12"/>
      <c r="I2467" s="60"/>
      <c r="J2467" s="60"/>
      <c r="K2467" s="15"/>
      <c r="L2467" s="15"/>
      <c r="M2467" s="15"/>
      <c r="N2467" s="15"/>
      <c r="O2467" s="15"/>
      <c r="P2467" s="15"/>
      <c r="R2467" s="15"/>
      <c r="S2467" s="4" t="str">
        <f t="shared" ref="S2467" si="3538">ADDRESS(ROW(S2457),COLUMN(S2457),2)</f>
        <v>S$2457</v>
      </c>
      <c r="T2467" s="4" t="str">
        <f t="shared" ref="T2467:AX2467" si="3539">ADDRESS(ROW(T2457),COLUMN(T2457),2)</f>
        <v>T$2457</v>
      </c>
      <c r="U2467" s="4" t="str">
        <f t="shared" si="3539"/>
        <v>U$2457</v>
      </c>
      <c r="V2467" s="4" t="str">
        <f t="shared" si="3539"/>
        <v>V$2457</v>
      </c>
      <c r="W2467" s="4" t="str">
        <f t="shared" si="3539"/>
        <v>W$2457</v>
      </c>
      <c r="X2467" s="4" t="str">
        <f t="shared" si="3539"/>
        <v>X$2457</v>
      </c>
      <c r="Y2467" s="4" t="str">
        <f t="shared" si="3539"/>
        <v>Y$2457</v>
      </c>
      <c r="Z2467" s="4" t="str">
        <f t="shared" si="3539"/>
        <v>Z$2457</v>
      </c>
      <c r="AA2467" s="4" t="str">
        <f t="shared" si="3539"/>
        <v>AA$2457</v>
      </c>
      <c r="AB2467" s="4" t="str">
        <f t="shared" si="3539"/>
        <v>AB$2457</v>
      </c>
      <c r="AC2467" s="4" t="str">
        <f t="shared" si="3539"/>
        <v>AC$2457</v>
      </c>
      <c r="AD2467" s="4" t="str">
        <f t="shared" si="3539"/>
        <v>AD$2457</v>
      </c>
      <c r="AE2467" s="4" t="str">
        <f t="shared" si="3539"/>
        <v>AE$2457</v>
      </c>
      <c r="AF2467" s="4" t="str">
        <f t="shared" si="3539"/>
        <v>AF$2457</v>
      </c>
      <c r="AG2467" s="4" t="str">
        <f t="shared" si="3539"/>
        <v>AG$2457</v>
      </c>
      <c r="AH2467" s="4" t="str">
        <f t="shared" si="3539"/>
        <v>AH$2457</v>
      </c>
      <c r="AI2467" s="4" t="str">
        <f t="shared" si="3539"/>
        <v>AI$2457</v>
      </c>
      <c r="AJ2467" s="4" t="str">
        <f t="shared" si="3539"/>
        <v>AJ$2457</v>
      </c>
      <c r="AK2467" s="4" t="str">
        <f t="shared" si="3539"/>
        <v>AK$2457</v>
      </c>
      <c r="AL2467" s="4" t="str">
        <f t="shared" si="3539"/>
        <v>AL$2457</v>
      </c>
      <c r="AM2467" s="4" t="str">
        <f t="shared" si="3539"/>
        <v>AM$2457</v>
      </c>
      <c r="AN2467" s="4" t="str">
        <f t="shared" si="3539"/>
        <v>AN$2457</v>
      </c>
      <c r="AO2467" s="4" t="str">
        <f t="shared" si="3539"/>
        <v>AO$2457</v>
      </c>
      <c r="AP2467" s="4" t="str">
        <f t="shared" si="3539"/>
        <v>AP$2457</v>
      </c>
      <c r="AQ2467" s="4" t="str">
        <f t="shared" si="3539"/>
        <v>AQ$2457</v>
      </c>
      <c r="AR2467" s="4" t="str">
        <f t="shared" si="3539"/>
        <v>AR$2457</v>
      </c>
      <c r="AS2467" s="4" t="str">
        <f t="shared" si="3539"/>
        <v>AS$2457</v>
      </c>
      <c r="AT2467" s="4" t="str">
        <f t="shared" si="3539"/>
        <v>AT$2457</v>
      </c>
      <c r="AU2467" s="4" t="str">
        <f t="shared" si="3539"/>
        <v>AU$2457</v>
      </c>
      <c r="AV2467" s="4" t="str">
        <f t="shared" si="3539"/>
        <v>AV$2457</v>
      </c>
      <c r="AW2467" s="4" t="str">
        <f t="shared" si="3539"/>
        <v>AW$2457</v>
      </c>
      <c r="AX2467" s="4" t="str">
        <f t="shared" si="3539"/>
        <v>AX$2457</v>
      </c>
      <c r="AY2467" s="4" t="str">
        <f t="shared" ref="AY2467:CD2467" si="3540">ADDRESS(ROW(AY2457),COLUMN(AY2457),2)</f>
        <v>AY$2457</v>
      </c>
      <c r="AZ2467" s="4" t="str">
        <f t="shared" si="3540"/>
        <v>AZ$2457</v>
      </c>
      <c r="BA2467" s="4" t="str">
        <f t="shared" si="3540"/>
        <v>BA$2457</v>
      </c>
      <c r="BB2467" s="4" t="str">
        <f t="shared" si="3540"/>
        <v>BB$2457</v>
      </c>
      <c r="BC2467" s="4" t="str">
        <f t="shared" si="3540"/>
        <v>BC$2457</v>
      </c>
      <c r="BD2467" s="4" t="str">
        <f t="shared" si="3540"/>
        <v>BD$2457</v>
      </c>
      <c r="BE2467" s="4" t="str">
        <f t="shared" si="3540"/>
        <v>BE$2457</v>
      </c>
      <c r="BF2467" s="4" t="str">
        <f t="shared" si="3540"/>
        <v>BF$2457</v>
      </c>
      <c r="BG2467" s="4" t="str">
        <f t="shared" si="3540"/>
        <v>BG$2457</v>
      </c>
      <c r="BH2467" s="4" t="str">
        <f t="shared" si="3540"/>
        <v>BH$2457</v>
      </c>
      <c r="BI2467" s="4" t="str">
        <f t="shared" si="3540"/>
        <v>BI$2457</v>
      </c>
      <c r="BJ2467" s="4" t="str">
        <f t="shared" si="3540"/>
        <v>BJ$2457</v>
      </c>
      <c r="BK2467" s="4" t="str">
        <f t="shared" si="3540"/>
        <v>BK$2457</v>
      </c>
      <c r="BL2467" s="4" t="str">
        <f t="shared" si="3540"/>
        <v>BL$2457</v>
      </c>
      <c r="BM2467" s="4" t="str">
        <f t="shared" si="3540"/>
        <v>BM$2457</v>
      </c>
      <c r="BN2467" s="4" t="str">
        <f t="shared" si="3540"/>
        <v>BN$2457</v>
      </c>
      <c r="BO2467" s="4" t="str">
        <f t="shared" si="3540"/>
        <v>BO$2457</v>
      </c>
      <c r="BP2467" s="4" t="str">
        <f t="shared" si="3540"/>
        <v>BP$2457</v>
      </c>
      <c r="BQ2467" s="4" t="str">
        <f t="shared" si="3540"/>
        <v>BQ$2457</v>
      </c>
      <c r="BR2467" s="4" t="str">
        <f t="shared" si="3540"/>
        <v>BR$2457</v>
      </c>
      <c r="BS2467" s="4" t="str">
        <f t="shared" si="3540"/>
        <v>BS$2457</v>
      </c>
      <c r="BT2467" s="4" t="str">
        <f t="shared" si="3540"/>
        <v>BT$2457</v>
      </c>
      <c r="BU2467" s="4" t="str">
        <f t="shared" si="3540"/>
        <v>BU$2457</v>
      </c>
      <c r="BV2467" s="4" t="str">
        <f t="shared" si="3540"/>
        <v>BV$2457</v>
      </c>
      <c r="BW2467" s="4" t="str">
        <f t="shared" si="3540"/>
        <v>BW$2457</v>
      </c>
      <c r="BX2467" s="4" t="str">
        <f t="shared" si="3540"/>
        <v>BX$2457</v>
      </c>
      <c r="BY2467" s="4" t="str">
        <f t="shared" si="3540"/>
        <v>BY$2457</v>
      </c>
      <c r="BZ2467" s="4" t="str">
        <f t="shared" si="3540"/>
        <v>BZ$2457</v>
      </c>
      <c r="CA2467" s="4" t="str">
        <f t="shared" si="3540"/>
        <v>CA$2457</v>
      </c>
      <c r="CB2467" s="4" t="str">
        <f t="shared" si="3540"/>
        <v>CB$2457</v>
      </c>
      <c r="CC2467" s="4" t="str">
        <f t="shared" si="3540"/>
        <v>CC$2457</v>
      </c>
      <c r="CD2467" s="4" t="str">
        <f t="shared" si="3540"/>
        <v>CD$2457</v>
      </c>
      <c r="CE2467" s="4" t="str">
        <f t="shared" ref="CE2467:CK2467" si="3541">ADDRESS(ROW(CE2457),COLUMN(CE2457),2)</f>
        <v>CE$2457</v>
      </c>
      <c r="CF2467" s="4" t="str">
        <f t="shared" si="3541"/>
        <v>CF$2457</v>
      </c>
      <c r="CG2467" s="4" t="str">
        <f t="shared" si="3541"/>
        <v>CG$2457</v>
      </c>
      <c r="CH2467" s="4" t="str">
        <f t="shared" si="3541"/>
        <v>CH$2457</v>
      </c>
      <c r="CI2467" s="4" t="str">
        <f t="shared" si="3541"/>
        <v>CI$2457</v>
      </c>
      <c r="CJ2467" s="4" t="str">
        <f t="shared" si="3541"/>
        <v>CJ$2457</v>
      </c>
      <c r="CK2467" s="4" t="str">
        <f t="shared" si="3541"/>
        <v>CK$2457</v>
      </c>
      <c r="CL2467" s="4" t="str">
        <f t="shared" ref="CL2467" si="3542">ADDRESS(ROW(CL2457),COLUMN(CL2457),2)</f>
        <v>CL$2457</v>
      </c>
    </row>
    <row r="2468" spans="2:90" x14ac:dyDescent="0.4">
      <c r="B2468" s="132" t="str">
        <f>B2455</f>
        <v>Secondary volume driver</v>
      </c>
      <c r="D2468" t="s">
        <v>533</v>
      </c>
      <c r="E2468" s="8" t="str">
        <f t="shared" si="3522"/>
        <v>2468 FCLTL-F</v>
      </c>
      <c r="G2468" t="s">
        <v>332</v>
      </c>
      <c r="H2468" s="12"/>
      <c r="I2468" s="60"/>
      <c r="J2468" s="60"/>
      <c r="K2468" s="15"/>
      <c r="L2468" s="15"/>
      <c r="M2468" s="15"/>
      <c r="N2468" s="15"/>
      <c r="O2468" s="15"/>
      <c r="P2468" s="15"/>
      <c r="R2468" s="15"/>
      <c r="S2468" s="175" t="str">
        <f t="shared" ref="S2468" si="3543">S2455</f>
        <v>S$15</v>
      </c>
      <c r="T2468" s="175" t="str">
        <f t="shared" ref="T2468:AX2468" si="3544">T2455</f>
        <v>T$15</v>
      </c>
      <c r="U2468" s="175" t="str">
        <f t="shared" si="3544"/>
        <v>U$15</v>
      </c>
      <c r="V2468" s="175" t="str">
        <f t="shared" si="3544"/>
        <v>V$15</v>
      </c>
      <c r="W2468" s="175" t="str">
        <f t="shared" si="3544"/>
        <v>W$15</v>
      </c>
      <c r="X2468" s="175" t="str">
        <f t="shared" si="3544"/>
        <v>X$15</v>
      </c>
      <c r="Y2468" s="175" t="str">
        <f t="shared" si="3544"/>
        <v>Y$15</v>
      </c>
      <c r="Z2468" s="175" t="str">
        <f t="shared" si="3544"/>
        <v>Z$15</v>
      </c>
      <c r="AA2468" s="175" t="str">
        <f t="shared" si="3544"/>
        <v>AA$15</v>
      </c>
      <c r="AB2468" s="175" t="str">
        <f t="shared" si="3544"/>
        <v>AB$15</v>
      </c>
      <c r="AC2468" s="175" t="str">
        <f t="shared" si="3544"/>
        <v>AC$15</v>
      </c>
      <c r="AD2468" s="175" t="str">
        <f t="shared" si="3544"/>
        <v>AD$15</v>
      </c>
      <c r="AE2468" s="175" t="str">
        <f t="shared" si="3544"/>
        <v>AE$15</v>
      </c>
      <c r="AF2468" s="175" t="str">
        <f t="shared" si="3544"/>
        <v>AF$15</v>
      </c>
      <c r="AG2468" s="175" t="str">
        <f t="shared" si="3544"/>
        <v>AG$15</v>
      </c>
      <c r="AH2468" s="175" t="str">
        <f t="shared" si="3544"/>
        <v>AH$15</v>
      </c>
      <c r="AI2468" s="175" t="str">
        <f t="shared" si="3544"/>
        <v>AI$15</v>
      </c>
      <c r="AJ2468" s="175" t="str">
        <f t="shared" si="3544"/>
        <v>AJ$15</v>
      </c>
      <c r="AK2468" s="175" t="str">
        <f t="shared" si="3544"/>
        <v>AK$15</v>
      </c>
      <c r="AL2468" s="175" t="str">
        <f t="shared" si="3544"/>
        <v>AL$15</v>
      </c>
      <c r="AM2468" s="175" t="str">
        <f t="shared" si="3544"/>
        <v>AM$15</v>
      </c>
      <c r="AN2468" s="175" t="str">
        <f t="shared" si="3544"/>
        <v>AN$15</v>
      </c>
      <c r="AO2468" s="175" t="str">
        <f t="shared" si="3544"/>
        <v>AO$15</v>
      </c>
      <c r="AP2468" s="175" t="str">
        <f t="shared" si="3544"/>
        <v>AP$15</v>
      </c>
      <c r="AQ2468" s="175" t="str">
        <f t="shared" si="3544"/>
        <v>AQ$15</v>
      </c>
      <c r="AR2468" s="175" t="str">
        <f t="shared" si="3544"/>
        <v>AR$15</v>
      </c>
      <c r="AS2468" s="175" t="str">
        <f t="shared" si="3544"/>
        <v>AS$15</v>
      </c>
      <c r="AT2468" s="175" t="str">
        <f t="shared" si="3544"/>
        <v>AT$15</v>
      </c>
      <c r="AU2468" s="175" t="str">
        <f t="shared" si="3544"/>
        <v>AU$15</v>
      </c>
      <c r="AV2468" s="175" t="str">
        <f t="shared" si="3544"/>
        <v>AV$15</v>
      </c>
      <c r="AW2468" s="175" t="str">
        <f t="shared" si="3544"/>
        <v>AW$15</v>
      </c>
      <c r="AX2468" s="175" t="str">
        <f t="shared" si="3544"/>
        <v>AX$15</v>
      </c>
      <c r="AY2468" s="175" t="str">
        <f t="shared" ref="AY2468:CD2468" si="3545">AY2455</f>
        <v>AY$15</v>
      </c>
      <c r="AZ2468" s="175" t="str">
        <f t="shared" si="3545"/>
        <v>AZ$15</v>
      </c>
      <c r="BA2468" s="175" t="str">
        <f t="shared" si="3545"/>
        <v>BA$15</v>
      </c>
      <c r="BB2468" s="175" t="str">
        <f t="shared" si="3545"/>
        <v>BB$15</v>
      </c>
      <c r="BC2468" s="175" t="str">
        <f t="shared" si="3545"/>
        <v>BC$15</v>
      </c>
      <c r="BD2468" s="175" t="str">
        <f t="shared" si="3545"/>
        <v>BD$15</v>
      </c>
      <c r="BE2468" s="175" t="str">
        <f t="shared" si="3545"/>
        <v>BE$15</v>
      </c>
      <c r="BF2468" s="175" t="str">
        <f t="shared" si="3545"/>
        <v>BF$15</v>
      </c>
      <c r="BG2468" s="175" t="str">
        <f t="shared" si="3545"/>
        <v>BG$15</v>
      </c>
      <c r="BH2468" s="175" t="str">
        <f t="shared" si="3545"/>
        <v>BH$15</v>
      </c>
      <c r="BI2468" s="175" t="str">
        <f t="shared" si="3545"/>
        <v>BI$15</v>
      </c>
      <c r="BJ2468" s="175" t="str">
        <f t="shared" si="3545"/>
        <v>BJ$15</v>
      </c>
      <c r="BK2468" s="175" t="str">
        <f t="shared" si="3545"/>
        <v>BK$15</v>
      </c>
      <c r="BL2468" s="175" t="str">
        <f t="shared" si="3545"/>
        <v>BL$15</v>
      </c>
      <c r="BM2468" s="175" t="str">
        <f t="shared" si="3545"/>
        <v>BM$15</v>
      </c>
      <c r="BN2468" s="175" t="str">
        <f t="shared" si="3545"/>
        <v>BN$15</v>
      </c>
      <c r="BO2468" s="175" t="str">
        <f t="shared" si="3545"/>
        <v>BO$15</v>
      </c>
      <c r="BP2468" s="175" t="str">
        <f t="shared" si="3545"/>
        <v>BP$15</v>
      </c>
      <c r="BQ2468" s="175" t="str">
        <f t="shared" si="3545"/>
        <v>BQ$15</v>
      </c>
      <c r="BR2468" s="175" t="str">
        <f t="shared" si="3545"/>
        <v>BR$15</v>
      </c>
      <c r="BS2468" s="175" t="str">
        <f t="shared" si="3545"/>
        <v>BS$15</v>
      </c>
      <c r="BT2468" s="175" t="str">
        <f t="shared" si="3545"/>
        <v>BT$15</v>
      </c>
      <c r="BU2468" s="175" t="str">
        <f t="shared" si="3545"/>
        <v>BU$15</v>
      </c>
      <c r="BV2468" s="175" t="str">
        <f t="shared" si="3545"/>
        <v>BV$15</v>
      </c>
      <c r="BW2468" s="175" t="str">
        <f t="shared" si="3545"/>
        <v>BW$15</v>
      </c>
      <c r="BX2468" s="175" t="str">
        <f t="shared" si="3545"/>
        <v>BX$15</v>
      </c>
      <c r="BY2468" s="175" t="str">
        <f t="shared" si="3545"/>
        <v>BY$15</v>
      </c>
      <c r="BZ2468" s="175" t="str">
        <f t="shared" si="3545"/>
        <v>BZ$15</v>
      </c>
      <c r="CA2468" s="175" t="str">
        <f t="shared" si="3545"/>
        <v>CA$15</v>
      </c>
      <c r="CB2468" s="175" t="str">
        <f t="shared" si="3545"/>
        <v>CB$15</v>
      </c>
      <c r="CC2468" s="175" t="str">
        <f t="shared" si="3545"/>
        <v>CC$15</v>
      </c>
      <c r="CD2468" s="175" t="str">
        <f t="shared" si="3545"/>
        <v>CD$15</v>
      </c>
      <c r="CE2468" s="175" t="str">
        <f t="shared" ref="CE2468:CK2468" si="3546">CE2455</f>
        <v>CE$15</v>
      </c>
      <c r="CF2468" s="175" t="str">
        <f t="shared" si="3546"/>
        <v>CF$15</v>
      </c>
      <c r="CG2468" s="175" t="str">
        <f t="shared" si="3546"/>
        <v>CG$15</v>
      </c>
      <c r="CH2468" s="175" t="str">
        <f t="shared" si="3546"/>
        <v>CH$15</v>
      </c>
      <c r="CI2468" s="175" t="str">
        <f t="shared" si="3546"/>
        <v>CI$15</v>
      </c>
      <c r="CJ2468" s="175" t="str">
        <f t="shared" si="3546"/>
        <v>CJ$15</v>
      </c>
      <c r="CK2468" s="175" t="str">
        <f t="shared" si="3546"/>
        <v>CK$15</v>
      </c>
      <c r="CL2468" s="175" t="str">
        <f t="shared" ref="CL2468" si="3547">CL2455</f>
        <v>CL$15</v>
      </c>
    </row>
    <row r="2469" spans="2:90" x14ac:dyDescent="0.4">
      <c r="B2469" s="27"/>
      <c r="C2469" s="27"/>
      <c r="D2469" s="27"/>
      <c r="E2469" s="27"/>
      <c r="F2469" s="27"/>
      <c r="G2469" s="27"/>
      <c r="H2469" s="27"/>
      <c r="I2469" s="27"/>
      <c r="J2469" s="27"/>
      <c r="K2469" s="27"/>
      <c r="L2469" s="27"/>
      <c r="M2469" s="27"/>
      <c r="N2469" s="27"/>
      <c r="O2469" s="27"/>
      <c r="P2469" s="27"/>
    </row>
    <row r="2470" spans="2:90" x14ac:dyDescent="0.4">
      <c r="B2470" s="171" t="s">
        <v>490</v>
      </c>
      <c r="E2470" s="8"/>
      <c r="H2470" s="170"/>
      <c r="I2470" s="172"/>
      <c r="J2470" s="172"/>
      <c r="K2470" s="193"/>
      <c r="L2470" s="193"/>
      <c r="M2470" s="193"/>
      <c r="N2470" s="193"/>
      <c r="O2470" s="193"/>
      <c r="P2470" s="193"/>
      <c r="R2470" s="194"/>
      <c r="S2470" s="170"/>
      <c r="T2470" s="170"/>
      <c r="U2470" s="170"/>
      <c r="V2470" s="170"/>
      <c r="W2470" s="170"/>
      <c r="X2470" s="170"/>
      <c r="Y2470" s="170"/>
      <c r="Z2470" s="170"/>
      <c r="AA2470" s="170"/>
      <c r="AB2470" s="170"/>
      <c r="AC2470" s="170"/>
      <c r="AD2470" s="170"/>
      <c r="AE2470" s="170"/>
      <c r="AF2470" s="170"/>
      <c r="AG2470" s="170"/>
      <c r="AH2470" s="170"/>
      <c r="AI2470" s="170"/>
      <c r="AJ2470" s="170"/>
      <c r="AK2470" s="170"/>
      <c r="AL2470" s="170"/>
      <c r="AM2470" s="170"/>
      <c r="AN2470" s="170"/>
      <c r="AO2470" s="170"/>
      <c r="AP2470" s="170"/>
      <c r="AQ2470" s="170"/>
      <c r="AR2470" s="170"/>
      <c r="AS2470" s="170"/>
      <c r="AT2470" s="170"/>
      <c r="AU2470" s="170"/>
      <c r="AV2470" s="170"/>
      <c r="AW2470" s="170"/>
      <c r="AX2470" s="170"/>
      <c r="AY2470" s="170"/>
      <c r="AZ2470" s="170"/>
      <c r="BA2470" s="170"/>
      <c r="BB2470" s="170"/>
      <c r="BC2470" s="170"/>
      <c r="BD2470" s="170"/>
      <c r="BE2470" s="170"/>
      <c r="BF2470" s="170"/>
      <c r="BG2470" s="170"/>
      <c r="BH2470" s="170"/>
      <c r="BI2470" s="170"/>
      <c r="BJ2470" s="170"/>
      <c r="BK2470" s="170"/>
      <c r="BL2470" s="170"/>
      <c r="BM2470" s="170"/>
      <c r="BN2470" s="170"/>
      <c r="BO2470" s="170"/>
      <c r="BP2470" s="170"/>
      <c r="BQ2470" s="170"/>
      <c r="BR2470" s="170"/>
      <c r="BS2470" s="170"/>
      <c r="BT2470" s="170"/>
      <c r="BU2470" s="170"/>
      <c r="BV2470" s="170"/>
      <c r="BW2470" s="170"/>
      <c r="BX2470" s="170"/>
      <c r="BY2470" s="170"/>
      <c r="BZ2470" s="170"/>
      <c r="CA2470" s="170"/>
      <c r="CB2470" s="170"/>
      <c r="CC2470" s="170"/>
      <c r="CD2470" s="170"/>
      <c r="CE2470" s="170"/>
      <c r="CF2470" s="170"/>
      <c r="CG2470" s="170"/>
      <c r="CH2470" s="170"/>
      <c r="CI2470" s="170"/>
      <c r="CJ2470" s="170"/>
      <c r="CK2470" s="170"/>
      <c r="CL2470" s="170"/>
    </row>
    <row r="2471" spans="2:90" x14ac:dyDescent="0.4">
      <c r="B2471" s="171" t="s">
        <v>492</v>
      </c>
      <c r="E2471" s="8"/>
      <c r="H2471" s="170"/>
      <c r="I2471" s="172"/>
      <c r="J2471" s="172"/>
      <c r="K2471" s="193"/>
      <c r="L2471" s="193"/>
      <c r="M2471" s="193"/>
      <c r="N2471" s="193"/>
      <c r="O2471" s="193"/>
      <c r="P2471" s="193"/>
      <c r="R2471" s="194"/>
      <c r="S2471" s="170"/>
      <c r="T2471" s="170"/>
      <c r="U2471" s="170"/>
      <c r="V2471" s="170"/>
      <c r="W2471" s="170"/>
      <c r="X2471" s="170"/>
      <c r="Y2471" s="170"/>
      <c r="Z2471" s="170"/>
      <c r="AA2471" s="170"/>
      <c r="AB2471" s="170"/>
      <c r="AC2471" s="170"/>
      <c r="AD2471" s="170"/>
      <c r="AE2471" s="170"/>
      <c r="AF2471" s="170"/>
      <c r="AG2471" s="170"/>
      <c r="AH2471" s="170"/>
      <c r="AI2471" s="170"/>
      <c r="AJ2471" s="170"/>
      <c r="AK2471" s="170"/>
      <c r="AL2471" s="170"/>
      <c r="AM2471" s="170"/>
      <c r="AN2471" s="170"/>
      <c r="AO2471" s="170"/>
      <c r="AP2471" s="170"/>
      <c r="AQ2471" s="170"/>
      <c r="AR2471" s="170"/>
      <c r="AS2471" s="170"/>
      <c r="AT2471" s="170"/>
      <c r="AU2471" s="170"/>
      <c r="AV2471" s="170"/>
      <c r="AW2471" s="170"/>
      <c r="AX2471" s="170"/>
      <c r="AY2471" s="170"/>
      <c r="AZ2471" s="170"/>
      <c r="BA2471" s="170"/>
      <c r="BB2471" s="170"/>
      <c r="BC2471" s="170"/>
      <c r="BD2471" s="170"/>
      <c r="BE2471" s="170"/>
      <c r="BF2471" s="170"/>
      <c r="BG2471" s="170"/>
      <c r="BH2471" s="170"/>
      <c r="BI2471" s="170"/>
      <c r="BJ2471" s="170"/>
      <c r="BK2471" s="170"/>
      <c r="BL2471" s="170"/>
      <c r="BM2471" s="170"/>
      <c r="BN2471" s="170"/>
      <c r="BO2471" s="170"/>
      <c r="BP2471" s="170"/>
      <c r="BQ2471" s="170"/>
      <c r="BR2471" s="170"/>
      <c r="BS2471" s="170"/>
      <c r="BT2471" s="170"/>
      <c r="BU2471" s="170"/>
      <c r="BV2471" s="170"/>
      <c r="BW2471" s="170"/>
      <c r="BX2471" s="170"/>
      <c r="BY2471" s="170"/>
      <c r="BZ2471" s="170"/>
      <c r="CA2471" s="170"/>
      <c r="CB2471" s="170"/>
      <c r="CC2471" s="170"/>
      <c r="CD2471" s="170"/>
      <c r="CE2471" s="170"/>
      <c r="CF2471" s="170"/>
      <c r="CG2471" s="170"/>
      <c r="CH2471" s="170"/>
      <c r="CI2471" s="170"/>
      <c r="CJ2471" s="170"/>
      <c r="CK2471" s="170"/>
      <c r="CL2471" s="170"/>
    </row>
    <row r="2472" spans="2:90" x14ac:dyDescent="0.4">
      <c r="B2472" s="171" t="s">
        <v>461</v>
      </c>
      <c r="E2472" s="8"/>
      <c r="H2472" s="170"/>
      <c r="I2472" s="172"/>
      <c r="J2472" s="172"/>
      <c r="K2472" s="193"/>
      <c r="L2472" s="193"/>
      <c r="M2472" s="193"/>
      <c r="N2472" s="193"/>
      <c r="O2472" s="193"/>
      <c r="P2472" s="193"/>
      <c r="R2472" s="194"/>
      <c r="S2472" s="195" t="str">
        <f t="shared" ref="S2472:AX2472" si="3548">S$16</f>
        <v>S$12</v>
      </c>
      <c r="T2472" s="195" t="str">
        <f t="shared" si="3548"/>
        <v>T$12</v>
      </c>
      <c r="U2472" s="195" t="str">
        <f t="shared" si="3548"/>
        <v>U$12</v>
      </c>
      <c r="V2472" s="195" t="str">
        <f t="shared" si="3548"/>
        <v>V$12</v>
      </c>
      <c r="W2472" s="195" t="str">
        <f t="shared" si="3548"/>
        <v>W$12</v>
      </c>
      <c r="X2472" s="195" t="str">
        <f t="shared" si="3548"/>
        <v>X$12</v>
      </c>
      <c r="Y2472" s="195" t="str">
        <f t="shared" si="3548"/>
        <v>Y$12</v>
      </c>
      <c r="Z2472" s="195" t="str">
        <f t="shared" si="3548"/>
        <v>Z$12</v>
      </c>
      <c r="AA2472" s="195" t="str">
        <f t="shared" si="3548"/>
        <v>AA$12</v>
      </c>
      <c r="AB2472" s="195" t="str">
        <f t="shared" si="3548"/>
        <v>AB$12</v>
      </c>
      <c r="AC2472" s="195" t="str">
        <f t="shared" si="3548"/>
        <v>AC$12</v>
      </c>
      <c r="AD2472" s="195" t="str">
        <f t="shared" si="3548"/>
        <v>AD$12</v>
      </c>
      <c r="AE2472" s="195" t="str">
        <f t="shared" si="3548"/>
        <v>AE$12</v>
      </c>
      <c r="AF2472" s="195" t="str">
        <f t="shared" si="3548"/>
        <v>AF$12</v>
      </c>
      <c r="AG2472" s="195" t="str">
        <f t="shared" si="3548"/>
        <v>AG$12</v>
      </c>
      <c r="AH2472" s="195" t="str">
        <f t="shared" si="3548"/>
        <v>AH$12</v>
      </c>
      <c r="AI2472" s="195" t="str">
        <f t="shared" si="3548"/>
        <v>AI$12</v>
      </c>
      <c r="AJ2472" s="195" t="str">
        <f t="shared" si="3548"/>
        <v>AJ$12</v>
      </c>
      <c r="AK2472" s="195" t="str">
        <f t="shared" si="3548"/>
        <v>AK$12</v>
      </c>
      <c r="AL2472" s="195" t="str">
        <f t="shared" si="3548"/>
        <v>AL$12</v>
      </c>
      <c r="AM2472" s="195" t="str">
        <f t="shared" si="3548"/>
        <v>AM$12</v>
      </c>
      <c r="AN2472" s="195" t="str">
        <f t="shared" si="3548"/>
        <v>AN$12</v>
      </c>
      <c r="AO2472" s="195" t="str">
        <f t="shared" si="3548"/>
        <v>AO$12</v>
      </c>
      <c r="AP2472" s="195" t="str">
        <f t="shared" si="3548"/>
        <v>AP$12</v>
      </c>
      <c r="AQ2472" s="195" t="str">
        <f t="shared" si="3548"/>
        <v>AQ$12</v>
      </c>
      <c r="AR2472" s="195" t="str">
        <f t="shared" si="3548"/>
        <v>AR$12</v>
      </c>
      <c r="AS2472" s="195" t="str">
        <f t="shared" si="3548"/>
        <v>AS$12</v>
      </c>
      <c r="AT2472" s="195" t="str">
        <f t="shared" si="3548"/>
        <v>AT$12</v>
      </c>
      <c r="AU2472" s="195" t="str">
        <f t="shared" si="3548"/>
        <v>AU$12</v>
      </c>
      <c r="AV2472" s="195" t="str">
        <f t="shared" si="3548"/>
        <v>AV$12</v>
      </c>
      <c r="AW2472" s="195" t="str">
        <f t="shared" si="3548"/>
        <v>AW$12</v>
      </c>
      <c r="AX2472" s="195" t="str">
        <f t="shared" si="3548"/>
        <v>AX$12</v>
      </c>
      <c r="AY2472" s="195" t="str">
        <f t="shared" ref="AY2472:CD2472" si="3549">AY$16</f>
        <v>AY$12</v>
      </c>
      <c r="AZ2472" s="195" t="str">
        <f t="shared" si="3549"/>
        <v>AZ$12</v>
      </c>
      <c r="BA2472" s="195" t="str">
        <f t="shared" si="3549"/>
        <v>BA$12</v>
      </c>
      <c r="BB2472" s="195" t="str">
        <f t="shared" si="3549"/>
        <v>BB$12</v>
      </c>
      <c r="BC2472" s="195" t="str">
        <f t="shared" si="3549"/>
        <v>BC$12</v>
      </c>
      <c r="BD2472" s="195" t="str">
        <f t="shared" si="3549"/>
        <v>BD$12</v>
      </c>
      <c r="BE2472" s="195" t="str">
        <f t="shared" si="3549"/>
        <v>BE$12</v>
      </c>
      <c r="BF2472" s="195" t="str">
        <f t="shared" si="3549"/>
        <v>BF$12</v>
      </c>
      <c r="BG2472" s="195" t="str">
        <f t="shared" si="3549"/>
        <v>BG$12</v>
      </c>
      <c r="BH2472" s="195" t="str">
        <f t="shared" si="3549"/>
        <v>BH$12</v>
      </c>
      <c r="BI2472" s="195" t="str">
        <f t="shared" si="3549"/>
        <v>BI$12</v>
      </c>
      <c r="BJ2472" s="195" t="str">
        <f t="shared" si="3549"/>
        <v>BJ$12</v>
      </c>
      <c r="BK2472" s="195" t="str">
        <f t="shared" si="3549"/>
        <v>BK$12</v>
      </c>
      <c r="BL2472" s="195" t="str">
        <f t="shared" si="3549"/>
        <v>BL$12</v>
      </c>
      <c r="BM2472" s="195" t="str">
        <f t="shared" si="3549"/>
        <v>BM$12</v>
      </c>
      <c r="BN2472" s="195" t="str">
        <f t="shared" si="3549"/>
        <v>BN$12</v>
      </c>
      <c r="BO2472" s="195" t="str">
        <f t="shared" si="3549"/>
        <v>BO$12</v>
      </c>
      <c r="BP2472" s="195" t="str">
        <f t="shared" si="3549"/>
        <v>BP$12</v>
      </c>
      <c r="BQ2472" s="195" t="str">
        <f t="shared" si="3549"/>
        <v>BQ$12</v>
      </c>
      <c r="BR2472" s="195" t="str">
        <f t="shared" si="3549"/>
        <v>BR$12</v>
      </c>
      <c r="BS2472" s="195" t="str">
        <f t="shared" si="3549"/>
        <v>BS$12</v>
      </c>
      <c r="BT2472" s="195" t="str">
        <f t="shared" si="3549"/>
        <v>BT$12</v>
      </c>
      <c r="BU2472" s="195" t="str">
        <f t="shared" si="3549"/>
        <v>BU$12</v>
      </c>
      <c r="BV2472" s="195" t="str">
        <f t="shared" si="3549"/>
        <v>BV$12</v>
      </c>
      <c r="BW2472" s="195" t="str">
        <f t="shared" si="3549"/>
        <v>BW$12</v>
      </c>
      <c r="BX2472" s="195" t="str">
        <f t="shared" si="3549"/>
        <v>BX$12</v>
      </c>
      <c r="BY2472" s="195" t="str">
        <f t="shared" si="3549"/>
        <v>BY$12</v>
      </c>
      <c r="BZ2472" s="195" t="str">
        <f t="shared" si="3549"/>
        <v>BZ$12</v>
      </c>
      <c r="CA2472" s="195" t="str">
        <f t="shared" si="3549"/>
        <v>CA$12</v>
      </c>
      <c r="CB2472" s="195" t="str">
        <f t="shared" si="3549"/>
        <v>CB$12</v>
      </c>
      <c r="CC2472" s="195" t="str">
        <f t="shared" si="3549"/>
        <v>CC$12</v>
      </c>
      <c r="CD2472" s="195" t="str">
        <f t="shared" si="3549"/>
        <v>CD$12</v>
      </c>
      <c r="CE2472" s="195" t="str">
        <f t="shared" ref="CE2472:CL2472" si="3550">CE$16</f>
        <v>CE$12</v>
      </c>
      <c r="CF2472" s="195" t="str">
        <f t="shared" si="3550"/>
        <v>CF$12</v>
      </c>
      <c r="CG2472" s="195" t="str">
        <f t="shared" si="3550"/>
        <v>CG$12</v>
      </c>
      <c r="CH2472" s="195" t="str">
        <f t="shared" si="3550"/>
        <v>CH$12</v>
      </c>
      <c r="CI2472" s="195" t="str">
        <f t="shared" si="3550"/>
        <v>CI$12</v>
      </c>
      <c r="CJ2472" s="195" t="str">
        <f t="shared" si="3550"/>
        <v>CJ$12</v>
      </c>
      <c r="CK2472" s="195" t="str">
        <f t="shared" si="3550"/>
        <v>CK$12</v>
      </c>
      <c r="CL2472" s="195" t="str">
        <f t="shared" si="3550"/>
        <v>CL$12</v>
      </c>
    </row>
    <row r="2473" spans="2:90" x14ac:dyDescent="0.4">
      <c r="B2473" s="171" t="s">
        <v>462</v>
      </c>
      <c r="E2473" s="8"/>
      <c r="H2473" s="196"/>
      <c r="I2473" s="197"/>
      <c r="J2473" s="197"/>
      <c r="K2473" s="198"/>
      <c r="L2473" s="198"/>
      <c r="M2473" s="198"/>
      <c r="N2473" s="198"/>
      <c r="O2473" s="198"/>
      <c r="P2473" s="198"/>
      <c r="R2473" s="198"/>
      <c r="S2473" s="195" t="str">
        <f t="shared" ref="S2473:AX2473" si="3551">S$17</f>
        <v>S$13</v>
      </c>
      <c r="T2473" s="195" t="str">
        <f t="shared" si="3551"/>
        <v>T$13</v>
      </c>
      <c r="U2473" s="195" t="str">
        <f t="shared" si="3551"/>
        <v>U$13</v>
      </c>
      <c r="V2473" s="195" t="str">
        <f t="shared" si="3551"/>
        <v>V$13</v>
      </c>
      <c r="W2473" s="195" t="str">
        <f t="shared" si="3551"/>
        <v>W$13</v>
      </c>
      <c r="X2473" s="195" t="str">
        <f t="shared" si="3551"/>
        <v>X$13</v>
      </c>
      <c r="Y2473" s="195" t="str">
        <f t="shared" si="3551"/>
        <v>Y$13</v>
      </c>
      <c r="Z2473" s="195" t="str">
        <f t="shared" si="3551"/>
        <v>Z$13</v>
      </c>
      <c r="AA2473" s="195" t="str">
        <f t="shared" si="3551"/>
        <v>AA$13</v>
      </c>
      <c r="AB2473" s="195" t="str">
        <f t="shared" si="3551"/>
        <v>AB$13</v>
      </c>
      <c r="AC2473" s="195" t="str">
        <f t="shared" si="3551"/>
        <v>AC$13</v>
      </c>
      <c r="AD2473" s="195" t="str">
        <f t="shared" si="3551"/>
        <v>AD$13</v>
      </c>
      <c r="AE2473" s="195" t="str">
        <f t="shared" si="3551"/>
        <v>AE$13</v>
      </c>
      <c r="AF2473" s="195" t="str">
        <f t="shared" si="3551"/>
        <v>AF$13</v>
      </c>
      <c r="AG2473" s="195" t="str">
        <f t="shared" si="3551"/>
        <v>AG$13</v>
      </c>
      <c r="AH2473" s="195" t="str">
        <f t="shared" si="3551"/>
        <v>AH$13</v>
      </c>
      <c r="AI2473" s="195" t="str">
        <f t="shared" si="3551"/>
        <v>AI$13</v>
      </c>
      <c r="AJ2473" s="195" t="str">
        <f t="shared" si="3551"/>
        <v>AJ$13</v>
      </c>
      <c r="AK2473" s="195" t="str">
        <f t="shared" si="3551"/>
        <v>AK$13</v>
      </c>
      <c r="AL2473" s="195" t="str">
        <f t="shared" si="3551"/>
        <v>AL$13</v>
      </c>
      <c r="AM2473" s="195" t="str">
        <f t="shared" si="3551"/>
        <v>AM$13</v>
      </c>
      <c r="AN2473" s="195" t="str">
        <f t="shared" si="3551"/>
        <v>AN$13</v>
      </c>
      <c r="AO2473" s="195" t="str">
        <f t="shared" si="3551"/>
        <v>AO$13</v>
      </c>
      <c r="AP2473" s="195" t="str">
        <f t="shared" si="3551"/>
        <v>AP$13</v>
      </c>
      <c r="AQ2473" s="195" t="str">
        <f t="shared" si="3551"/>
        <v>AQ$13</v>
      </c>
      <c r="AR2473" s="195" t="str">
        <f t="shared" si="3551"/>
        <v>AR$13</v>
      </c>
      <c r="AS2473" s="195" t="str">
        <f t="shared" si="3551"/>
        <v>AS$13</v>
      </c>
      <c r="AT2473" s="195" t="str">
        <f t="shared" si="3551"/>
        <v>AT$13</v>
      </c>
      <c r="AU2473" s="195" t="str">
        <f t="shared" si="3551"/>
        <v>AU$13</v>
      </c>
      <c r="AV2473" s="195" t="str">
        <f t="shared" si="3551"/>
        <v>AV$13</v>
      </c>
      <c r="AW2473" s="195" t="str">
        <f t="shared" si="3551"/>
        <v>AW$13</v>
      </c>
      <c r="AX2473" s="195" t="str">
        <f t="shared" si="3551"/>
        <v>AX$13</v>
      </c>
      <c r="AY2473" s="195" t="str">
        <f t="shared" ref="AY2473:CD2473" si="3552">AY$17</f>
        <v>AY$13</v>
      </c>
      <c r="AZ2473" s="195" t="str">
        <f t="shared" si="3552"/>
        <v>AZ$13</v>
      </c>
      <c r="BA2473" s="195" t="str">
        <f t="shared" si="3552"/>
        <v>BA$13</v>
      </c>
      <c r="BB2473" s="195" t="str">
        <f t="shared" si="3552"/>
        <v>BB$13</v>
      </c>
      <c r="BC2473" s="195" t="str">
        <f t="shared" si="3552"/>
        <v>BC$13</v>
      </c>
      <c r="BD2473" s="195" t="str">
        <f t="shared" si="3552"/>
        <v>BD$13</v>
      </c>
      <c r="BE2473" s="195" t="str">
        <f t="shared" si="3552"/>
        <v>BE$13</v>
      </c>
      <c r="BF2473" s="195" t="str">
        <f t="shared" si="3552"/>
        <v>BF$13</v>
      </c>
      <c r="BG2473" s="195" t="str">
        <f t="shared" si="3552"/>
        <v>BG$13</v>
      </c>
      <c r="BH2473" s="195" t="str">
        <f t="shared" si="3552"/>
        <v>BH$13</v>
      </c>
      <c r="BI2473" s="195" t="str">
        <f t="shared" si="3552"/>
        <v>BI$13</v>
      </c>
      <c r="BJ2473" s="195" t="str">
        <f t="shared" si="3552"/>
        <v>BJ$13</v>
      </c>
      <c r="BK2473" s="195" t="str">
        <f t="shared" si="3552"/>
        <v>BK$13</v>
      </c>
      <c r="BL2473" s="195" t="str">
        <f t="shared" si="3552"/>
        <v>BL$13</v>
      </c>
      <c r="BM2473" s="195" t="str">
        <f t="shared" si="3552"/>
        <v>BM$13</v>
      </c>
      <c r="BN2473" s="195" t="str">
        <f t="shared" si="3552"/>
        <v>BN$13</v>
      </c>
      <c r="BO2473" s="195" t="str">
        <f t="shared" si="3552"/>
        <v>BO$13</v>
      </c>
      <c r="BP2473" s="195" t="str">
        <f t="shared" si="3552"/>
        <v>BP$13</v>
      </c>
      <c r="BQ2473" s="195" t="str">
        <f t="shared" si="3552"/>
        <v>BQ$13</v>
      </c>
      <c r="BR2473" s="195" t="str">
        <f t="shared" si="3552"/>
        <v>BR$13</v>
      </c>
      <c r="BS2473" s="195" t="str">
        <f t="shared" si="3552"/>
        <v>BS$13</v>
      </c>
      <c r="BT2473" s="195" t="str">
        <f t="shared" si="3552"/>
        <v>BT$13</v>
      </c>
      <c r="BU2473" s="195" t="str">
        <f t="shared" si="3552"/>
        <v>BU$13</v>
      </c>
      <c r="BV2473" s="195" t="str">
        <f t="shared" si="3552"/>
        <v>BV$13</v>
      </c>
      <c r="BW2473" s="195" t="str">
        <f t="shared" si="3552"/>
        <v>BW$13</v>
      </c>
      <c r="BX2473" s="195" t="str">
        <f t="shared" si="3552"/>
        <v>BX$13</v>
      </c>
      <c r="BY2473" s="195" t="str">
        <f t="shared" si="3552"/>
        <v>BY$13</v>
      </c>
      <c r="BZ2473" s="195" t="str">
        <f t="shared" si="3552"/>
        <v>BZ$13</v>
      </c>
      <c r="CA2473" s="195" t="str">
        <f t="shared" si="3552"/>
        <v>CA$13</v>
      </c>
      <c r="CB2473" s="195" t="str">
        <f t="shared" si="3552"/>
        <v>CB$13</v>
      </c>
      <c r="CC2473" s="195" t="str">
        <f t="shared" si="3552"/>
        <v>CC$13</v>
      </c>
      <c r="CD2473" s="195" t="str">
        <f t="shared" si="3552"/>
        <v>CD$13</v>
      </c>
      <c r="CE2473" s="195" t="str">
        <f t="shared" ref="CE2473:CL2473" si="3553">CE$17</f>
        <v>CE$13</v>
      </c>
      <c r="CF2473" s="195" t="str">
        <f t="shared" si="3553"/>
        <v>CF$13</v>
      </c>
      <c r="CG2473" s="195" t="str">
        <f t="shared" si="3553"/>
        <v>CG$13</v>
      </c>
      <c r="CH2473" s="195" t="str">
        <f t="shared" si="3553"/>
        <v>CH$13</v>
      </c>
      <c r="CI2473" s="195" t="str">
        <f t="shared" si="3553"/>
        <v>CI$13</v>
      </c>
      <c r="CJ2473" s="195" t="str">
        <f t="shared" si="3553"/>
        <v>CJ$13</v>
      </c>
      <c r="CK2473" s="195" t="str">
        <f t="shared" si="3553"/>
        <v>CK$13</v>
      </c>
      <c r="CL2473" s="195" t="str">
        <f t="shared" si="3553"/>
        <v>CL$13</v>
      </c>
    </row>
    <row r="2474" spans="2:90" x14ac:dyDescent="0.4">
      <c r="B2474" s="171" t="s">
        <v>491</v>
      </c>
      <c r="E2474" s="8"/>
      <c r="H2474" s="196"/>
      <c r="I2474" s="197"/>
      <c r="J2474" s="197"/>
      <c r="K2474" s="198"/>
      <c r="L2474" s="198"/>
      <c r="M2474" s="198"/>
      <c r="N2474" s="198"/>
      <c r="O2474" s="198"/>
      <c r="P2474" s="198"/>
      <c r="R2474" s="198"/>
      <c r="S2474" s="186"/>
      <c r="T2474" s="186"/>
      <c r="U2474" s="186"/>
      <c r="V2474" s="186"/>
      <c r="W2474" s="186"/>
      <c r="X2474" s="186"/>
      <c r="Y2474" s="186"/>
      <c r="Z2474" s="186"/>
      <c r="AA2474" s="186"/>
      <c r="AB2474" s="186"/>
      <c r="AC2474" s="186"/>
      <c r="AD2474" s="186"/>
      <c r="AE2474" s="186"/>
      <c r="AF2474" s="186"/>
      <c r="AG2474" s="186"/>
      <c r="AH2474" s="186"/>
      <c r="AI2474" s="186"/>
      <c r="AJ2474" s="186"/>
      <c r="AK2474" s="186"/>
      <c r="AL2474" s="186"/>
      <c r="AM2474" s="186"/>
      <c r="AN2474" s="186"/>
      <c r="AO2474" s="186"/>
      <c r="AP2474" s="186"/>
      <c r="AQ2474" s="186"/>
      <c r="AR2474" s="186"/>
      <c r="AS2474" s="186"/>
      <c r="AT2474" s="186"/>
      <c r="AU2474" s="186"/>
      <c r="AV2474" s="186"/>
      <c r="AW2474" s="186"/>
      <c r="AX2474" s="186"/>
      <c r="AY2474" s="186"/>
      <c r="AZ2474" s="186"/>
      <c r="BA2474" s="186"/>
      <c r="BB2474" s="186"/>
      <c r="BC2474" s="186"/>
      <c r="BD2474" s="186"/>
      <c r="BE2474" s="186"/>
      <c r="BF2474" s="186"/>
      <c r="BG2474" s="186"/>
      <c r="BH2474" s="186"/>
      <c r="BI2474" s="186"/>
      <c r="BJ2474" s="186"/>
      <c r="BK2474" s="186"/>
      <c r="BL2474" s="186"/>
      <c r="BM2474" s="186"/>
      <c r="BN2474" s="186"/>
      <c r="BO2474" s="186"/>
      <c r="BP2474" s="186"/>
      <c r="BQ2474" s="186"/>
      <c r="BR2474" s="186"/>
      <c r="BS2474" s="186"/>
      <c r="BT2474" s="186"/>
      <c r="BU2474" s="186"/>
      <c r="BV2474" s="186"/>
      <c r="BW2474" s="186"/>
      <c r="BX2474" s="186"/>
      <c r="BY2474" s="186"/>
      <c r="BZ2474" s="186"/>
      <c r="CA2474" s="186"/>
      <c r="CB2474" s="186"/>
      <c r="CC2474" s="186"/>
      <c r="CD2474" s="186"/>
      <c r="CE2474" s="186"/>
      <c r="CF2474" s="186"/>
      <c r="CG2474" s="186"/>
      <c r="CH2474" s="186"/>
      <c r="CI2474" s="186"/>
      <c r="CJ2474" s="186"/>
      <c r="CK2474" s="186"/>
      <c r="CL2474" s="186"/>
    </row>
    <row r="2475" spans="2:90" x14ac:dyDescent="0.4">
      <c r="B2475" s="171" t="s">
        <v>505</v>
      </c>
      <c r="E2475" s="8"/>
      <c r="H2475" s="196"/>
      <c r="I2475" s="197"/>
      <c r="J2475" s="197"/>
      <c r="K2475" s="198"/>
      <c r="L2475" s="198"/>
      <c r="M2475" s="198"/>
      <c r="N2475" s="198"/>
      <c r="O2475" s="198"/>
      <c r="P2475" s="198"/>
      <c r="R2475" s="198"/>
      <c r="S2475" s="186"/>
      <c r="T2475" s="186"/>
      <c r="U2475" s="186"/>
      <c r="V2475" s="186"/>
      <c r="W2475" s="186"/>
      <c r="X2475" s="186"/>
      <c r="Y2475" s="186"/>
      <c r="Z2475" s="186"/>
      <c r="AA2475" s="186"/>
      <c r="AB2475" s="186"/>
      <c r="AC2475" s="186"/>
      <c r="AD2475" s="186"/>
      <c r="AE2475" s="186"/>
      <c r="AF2475" s="186"/>
      <c r="AG2475" s="186"/>
      <c r="AH2475" s="186"/>
      <c r="AI2475" s="186"/>
      <c r="AJ2475" s="186"/>
      <c r="AK2475" s="186"/>
      <c r="AL2475" s="186"/>
      <c r="AM2475" s="186"/>
      <c r="AN2475" s="186"/>
      <c r="AO2475" s="186"/>
      <c r="AP2475" s="186"/>
      <c r="AQ2475" s="186"/>
      <c r="AR2475" s="186"/>
      <c r="AS2475" s="186"/>
      <c r="AT2475" s="186"/>
      <c r="AU2475" s="186"/>
      <c r="AV2475" s="186"/>
      <c r="AW2475" s="186"/>
      <c r="AX2475" s="186"/>
      <c r="AY2475" s="186"/>
      <c r="AZ2475" s="186"/>
      <c r="BA2475" s="186"/>
      <c r="BB2475" s="186"/>
      <c r="BC2475" s="186"/>
      <c r="BD2475" s="186"/>
      <c r="BE2475" s="186"/>
      <c r="BF2475" s="186"/>
      <c r="BG2475" s="186"/>
      <c r="BH2475" s="186"/>
      <c r="BI2475" s="186"/>
      <c r="BJ2475" s="186"/>
      <c r="BK2475" s="186"/>
      <c r="BL2475" s="186"/>
      <c r="BM2475" s="186"/>
      <c r="BN2475" s="186"/>
      <c r="BO2475" s="186"/>
      <c r="BP2475" s="186"/>
      <c r="BQ2475" s="186"/>
      <c r="BR2475" s="186"/>
      <c r="BS2475" s="186"/>
      <c r="BT2475" s="186"/>
      <c r="BU2475" s="186"/>
      <c r="BV2475" s="186"/>
      <c r="BW2475" s="186"/>
      <c r="BX2475" s="186"/>
      <c r="BY2475" s="186"/>
      <c r="BZ2475" s="186"/>
      <c r="CA2475" s="186"/>
      <c r="CB2475" s="186"/>
      <c r="CC2475" s="186"/>
      <c r="CD2475" s="186"/>
      <c r="CE2475" s="186"/>
      <c r="CF2475" s="186"/>
      <c r="CG2475" s="186"/>
      <c r="CH2475" s="186"/>
      <c r="CI2475" s="186"/>
      <c r="CJ2475" s="186"/>
      <c r="CK2475" s="186"/>
      <c r="CL2475" s="186"/>
    </row>
    <row r="2476" spans="2:90" x14ac:dyDescent="0.4">
      <c r="B2476" s="171" t="s">
        <v>463</v>
      </c>
      <c r="E2476" s="8"/>
      <c r="H2476" s="196"/>
      <c r="I2476" s="197"/>
      <c r="J2476" s="197"/>
      <c r="K2476" s="198"/>
      <c r="L2476" s="198"/>
      <c r="M2476" s="198"/>
      <c r="N2476" s="198"/>
      <c r="O2476" s="198"/>
      <c r="P2476" s="198"/>
      <c r="R2476" s="198"/>
      <c r="S2476" s="186" t="str">
        <f t="shared" ref="S2476:AX2476" si="3554">S$18</f>
        <v>S$14</v>
      </c>
      <c r="T2476" s="186" t="str">
        <f t="shared" si="3554"/>
        <v>T$14</v>
      </c>
      <c r="U2476" s="186" t="str">
        <f t="shared" si="3554"/>
        <v>U$14</v>
      </c>
      <c r="V2476" s="186" t="str">
        <f t="shared" si="3554"/>
        <v>V$14</v>
      </c>
      <c r="W2476" s="186" t="str">
        <f t="shared" si="3554"/>
        <v>W$14</v>
      </c>
      <c r="X2476" s="186" t="str">
        <f t="shared" si="3554"/>
        <v>X$14</v>
      </c>
      <c r="Y2476" s="186" t="str">
        <f t="shared" si="3554"/>
        <v>Y$14</v>
      </c>
      <c r="Z2476" s="186" t="str">
        <f t="shared" si="3554"/>
        <v>Z$14</v>
      </c>
      <c r="AA2476" s="186" t="str">
        <f t="shared" si="3554"/>
        <v>AA$14</v>
      </c>
      <c r="AB2476" s="186" t="str">
        <f t="shared" si="3554"/>
        <v>AB$14</v>
      </c>
      <c r="AC2476" s="186" t="str">
        <f t="shared" si="3554"/>
        <v>AC$14</v>
      </c>
      <c r="AD2476" s="186" t="str">
        <f t="shared" si="3554"/>
        <v>AD$14</v>
      </c>
      <c r="AE2476" s="186" t="str">
        <f t="shared" si="3554"/>
        <v>AE$14</v>
      </c>
      <c r="AF2476" s="186" t="str">
        <f t="shared" si="3554"/>
        <v>AF$14</v>
      </c>
      <c r="AG2476" s="186" t="str">
        <f t="shared" si="3554"/>
        <v>AG$14</v>
      </c>
      <c r="AH2476" s="186" t="str">
        <f t="shared" si="3554"/>
        <v>AH$14</v>
      </c>
      <c r="AI2476" s="186" t="str">
        <f t="shared" si="3554"/>
        <v>AI$14</v>
      </c>
      <c r="AJ2476" s="186" t="str">
        <f t="shared" si="3554"/>
        <v>AJ$14</v>
      </c>
      <c r="AK2476" s="186" t="str">
        <f t="shared" si="3554"/>
        <v>AK$14</v>
      </c>
      <c r="AL2476" s="186" t="str">
        <f t="shared" si="3554"/>
        <v>AL$14</v>
      </c>
      <c r="AM2476" s="186" t="str">
        <f t="shared" si="3554"/>
        <v>AM$14</v>
      </c>
      <c r="AN2476" s="186" t="str">
        <f t="shared" si="3554"/>
        <v>AN$14</v>
      </c>
      <c r="AO2476" s="186" t="str">
        <f t="shared" si="3554"/>
        <v>AO$14</v>
      </c>
      <c r="AP2476" s="186" t="str">
        <f t="shared" si="3554"/>
        <v>AP$14</v>
      </c>
      <c r="AQ2476" s="186" t="str">
        <f t="shared" si="3554"/>
        <v>AQ$14</v>
      </c>
      <c r="AR2476" s="186" t="str">
        <f t="shared" si="3554"/>
        <v>AR$14</v>
      </c>
      <c r="AS2476" s="186" t="str">
        <f t="shared" si="3554"/>
        <v>AS$14</v>
      </c>
      <c r="AT2476" s="186" t="str">
        <f t="shared" si="3554"/>
        <v>AT$14</v>
      </c>
      <c r="AU2476" s="186" t="str">
        <f t="shared" si="3554"/>
        <v>AU$14</v>
      </c>
      <c r="AV2476" s="186" t="str">
        <f t="shared" si="3554"/>
        <v>AV$14</v>
      </c>
      <c r="AW2476" s="186" t="str">
        <f t="shared" si="3554"/>
        <v>AW$14</v>
      </c>
      <c r="AX2476" s="186" t="str">
        <f t="shared" si="3554"/>
        <v>AX$14</v>
      </c>
      <c r="AY2476" s="186" t="str">
        <f t="shared" ref="AY2476:CD2476" si="3555">AY$18</f>
        <v>AY$14</v>
      </c>
      <c r="AZ2476" s="186" t="str">
        <f t="shared" si="3555"/>
        <v>AZ$14</v>
      </c>
      <c r="BA2476" s="186" t="str">
        <f t="shared" si="3555"/>
        <v>BA$14</v>
      </c>
      <c r="BB2476" s="186" t="str">
        <f t="shared" si="3555"/>
        <v>BB$14</v>
      </c>
      <c r="BC2476" s="186" t="str">
        <f t="shared" si="3555"/>
        <v>BC$14</v>
      </c>
      <c r="BD2476" s="186" t="str">
        <f t="shared" si="3555"/>
        <v>BD$14</v>
      </c>
      <c r="BE2476" s="186" t="str">
        <f t="shared" si="3555"/>
        <v>BE$14</v>
      </c>
      <c r="BF2476" s="186" t="str">
        <f t="shared" si="3555"/>
        <v>BF$14</v>
      </c>
      <c r="BG2476" s="186" t="str">
        <f t="shared" si="3555"/>
        <v>BG$14</v>
      </c>
      <c r="BH2476" s="186" t="str">
        <f t="shared" si="3555"/>
        <v>BH$14</v>
      </c>
      <c r="BI2476" s="186" t="str">
        <f t="shared" si="3555"/>
        <v>BI$14</v>
      </c>
      <c r="BJ2476" s="186" t="str">
        <f t="shared" si="3555"/>
        <v>BJ$14</v>
      </c>
      <c r="BK2476" s="186" t="str">
        <f t="shared" si="3555"/>
        <v>BK$14</v>
      </c>
      <c r="BL2476" s="186" t="str">
        <f t="shared" si="3555"/>
        <v>BL$14</v>
      </c>
      <c r="BM2476" s="186" t="str">
        <f t="shared" si="3555"/>
        <v>BM$14</v>
      </c>
      <c r="BN2476" s="186" t="str">
        <f t="shared" si="3555"/>
        <v>BN$14</v>
      </c>
      <c r="BO2476" s="186" t="str">
        <f t="shared" si="3555"/>
        <v>BO$14</v>
      </c>
      <c r="BP2476" s="186" t="str">
        <f t="shared" si="3555"/>
        <v>BP$14</v>
      </c>
      <c r="BQ2476" s="186" t="str">
        <f t="shared" si="3555"/>
        <v>BQ$14</v>
      </c>
      <c r="BR2476" s="186" t="str">
        <f t="shared" si="3555"/>
        <v>BR$14</v>
      </c>
      <c r="BS2476" s="186" t="str">
        <f t="shared" si="3555"/>
        <v>BS$14</v>
      </c>
      <c r="BT2476" s="186" t="str">
        <f t="shared" si="3555"/>
        <v>BT$14</v>
      </c>
      <c r="BU2476" s="186" t="str">
        <f t="shared" si="3555"/>
        <v>BU$14</v>
      </c>
      <c r="BV2476" s="186" t="str">
        <f t="shared" si="3555"/>
        <v>BV$14</v>
      </c>
      <c r="BW2476" s="186" t="str">
        <f t="shared" si="3555"/>
        <v>BW$14</v>
      </c>
      <c r="BX2476" s="186" t="str">
        <f t="shared" si="3555"/>
        <v>BX$14</v>
      </c>
      <c r="BY2476" s="186" t="str">
        <f t="shared" si="3555"/>
        <v>BY$14</v>
      </c>
      <c r="BZ2476" s="186" t="str">
        <f t="shared" si="3555"/>
        <v>BZ$14</v>
      </c>
      <c r="CA2476" s="186" t="str">
        <f t="shared" si="3555"/>
        <v>CA$14</v>
      </c>
      <c r="CB2476" s="186" t="str">
        <f t="shared" si="3555"/>
        <v>CB$14</v>
      </c>
      <c r="CC2476" s="186" t="str">
        <f t="shared" si="3555"/>
        <v>CC$14</v>
      </c>
      <c r="CD2476" s="186" t="str">
        <f t="shared" si="3555"/>
        <v>CD$14</v>
      </c>
      <c r="CE2476" s="186" t="str">
        <f t="shared" ref="CE2476:CL2476" si="3556">CE$18</f>
        <v>CE$14</v>
      </c>
      <c r="CF2476" s="186" t="str">
        <f t="shared" si="3556"/>
        <v>CF$14</v>
      </c>
      <c r="CG2476" s="186" t="str">
        <f t="shared" si="3556"/>
        <v>CG$14</v>
      </c>
      <c r="CH2476" s="186" t="str">
        <f t="shared" si="3556"/>
        <v>CH$14</v>
      </c>
      <c r="CI2476" s="186" t="str">
        <f t="shared" si="3556"/>
        <v>CI$14</v>
      </c>
      <c r="CJ2476" s="186" t="str">
        <f t="shared" si="3556"/>
        <v>CJ$14</v>
      </c>
      <c r="CK2476" s="186" t="str">
        <f t="shared" si="3556"/>
        <v>CK$14</v>
      </c>
      <c r="CL2476" s="186" t="str">
        <f t="shared" si="3556"/>
        <v>CL$14</v>
      </c>
    </row>
    <row r="2477" spans="2:90" x14ac:dyDescent="0.4">
      <c r="B2477" s="171" t="s">
        <v>464</v>
      </c>
      <c r="E2477" s="8"/>
      <c r="H2477" s="196"/>
      <c r="I2477" s="197"/>
      <c r="J2477" s="197"/>
      <c r="K2477" s="198"/>
      <c r="L2477" s="198"/>
      <c r="M2477" s="198"/>
      <c r="N2477" s="198"/>
      <c r="O2477" s="198"/>
      <c r="P2477" s="198"/>
      <c r="R2477" s="198"/>
      <c r="S2477" s="186" t="str">
        <f t="shared" ref="S2477:AX2477" si="3557">S$19</f>
        <v>S$15</v>
      </c>
      <c r="T2477" s="186" t="str">
        <f t="shared" si="3557"/>
        <v>T$15</v>
      </c>
      <c r="U2477" s="186" t="str">
        <f t="shared" si="3557"/>
        <v>U$15</v>
      </c>
      <c r="V2477" s="186" t="str">
        <f t="shared" si="3557"/>
        <v>V$15</v>
      </c>
      <c r="W2477" s="186" t="str">
        <f t="shared" si="3557"/>
        <v>W$15</v>
      </c>
      <c r="X2477" s="186" t="str">
        <f t="shared" si="3557"/>
        <v>X$15</v>
      </c>
      <c r="Y2477" s="186" t="str">
        <f t="shared" si="3557"/>
        <v>Y$15</v>
      </c>
      <c r="Z2477" s="186" t="str">
        <f t="shared" si="3557"/>
        <v>Z$15</v>
      </c>
      <c r="AA2477" s="186" t="str">
        <f t="shared" si="3557"/>
        <v>AA$15</v>
      </c>
      <c r="AB2477" s="186" t="str">
        <f t="shared" si="3557"/>
        <v>AB$15</v>
      </c>
      <c r="AC2477" s="186" t="str">
        <f t="shared" si="3557"/>
        <v>AC$15</v>
      </c>
      <c r="AD2477" s="186" t="str">
        <f t="shared" si="3557"/>
        <v>AD$15</v>
      </c>
      <c r="AE2477" s="186" t="str">
        <f t="shared" si="3557"/>
        <v>AE$15</v>
      </c>
      <c r="AF2477" s="186" t="str">
        <f t="shared" si="3557"/>
        <v>AF$15</v>
      </c>
      <c r="AG2477" s="186" t="str">
        <f t="shared" si="3557"/>
        <v>AG$15</v>
      </c>
      <c r="AH2477" s="186" t="str">
        <f t="shared" si="3557"/>
        <v>AH$15</v>
      </c>
      <c r="AI2477" s="186" t="str">
        <f t="shared" si="3557"/>
        <v>AI$15</v>
      </c>
      <c r="AJ2477" s="186" t="str">
        <f t="shared" si="3557"/>
        <v>AJ$15</v>
      </c>
      <c r="AK2477" s="186" t="str">
        <f t="shared" si="3557"/>
        <v>AK$15</v>
      </c>
      <c r="AL2477" s="186" t="str">
        <f t="shared" si="3557"/>
        <v>AL$15</v>
      </c>
      <c r="AM2477" s="186" t="str">
        <f t="shared" si="3557"/>
        <v>AM$15</v>
      </c>
      <c r="AN2477" s="186" t="str">
        <f t="shared" si="3557"/>
        <v>AN$15</v>
      </c>
      <c r="AO2477" s="186" t="str">
        <f t="shared" si="3557"/>
        <v>AO$15</v>
      </c>
      <c r="AP2477" s="186" t="str">
        <f t="shared" si="3557"/>
        <v>AP$15</v>
      </c>
      <c r="AQ2477" s="186" t="str">
        <f t="shared" si="3557"/>
        <v>AQ$15</v>
      </c>
      <c r="AR2477" s="186" t="str">
        <f t="shared" si="3557"/>
        <v>AR$15</v>
      </c>
      <c r="AS2477" s="186" t="str">
        <f t="shared" si="3557"/>
        <v>AS$15</v>
      </c>
      <c r="AT2477" s="186" t="str">
        <f t="shared" si="3557"/>
        <v>AT$15</v>
      </c>
      <c r="AU2477" s="186" t="str">
        <f t="shared" si="3557"/>
        <v>AU$15</v>
      </c>
      <c r="AV2477" s="186" t="str">
        <f t="shared" si="3557"/>
        <v>AV$15</v>
      </c>
      <c r="AW2477" s="186" t="str">
        <f t="shared" si="3557"/>
        <v>AW$15</v>
      </c>
      <c r="AX2477" s="186" t="str">
        <f t="shared" si="3557"/>
        <v>AX$15</v>
      </c>
      <c r="AY2477" s="186" t="str">
        <f t="shared" ref="AY2477:CD2477" si="3558">AY$19</f>
        <v>AY$15</v>
      </c>
      <c r="AZ2477" s="186" t="str">
        <f t="shared" si="3558"/>
        <v>AZ$15</v>
      </c>
      <c r="BA2477" s="186" t="str">
        <f t="shared" si="3558"/>
        <v>BA$15</v>
      </c>
      <c r="BB2477" s="186" t="str">
        <f t="shared" si="3558"/>
        <v>BB$15</v>
      </c>
      <c r="BC2477" s="186" t="str">
        <f t="shared" si="3558"/>
        <v>BC$15</v>
      </c>
      <c r="BD2477" s="186" t="str">
        <f t="shared" si="3558"/>
        <v>BD$15</v>
      </c>
      <c r="BE2477" s="186" t="str">
        <f t="shared" si="3558"/>
        <v>BE$15</v>
      </c>
      <c r="BF2477" s="186" t="str">
        <f t="shared" si="3558"/>
        <v>BF$15</v>
      </c>
      <c r="BG2477" s="186" t="str">
        <f t="shared" si="3558"/>
        <v>BG$15</v>
      </c>
      <c r="BH2477" s="186" t="str">
        <f t="shared" si="3558"/>
        <v>BH$15</v>
      </c>
      <c r="BI2477" s="186" t="str">
        <f t="shared" si="3558"/>
        <v>BI$15</v>
      </c>
      <c r="BJ2477" s="186" t="str">
        <f t="shared" si="3558"/>
        <v>BJ$15</v>
      </c>
      <c r="BK2477" s="186" t="str">
        <f t="shared" si="3558"/>
        <v>BK$15</v>
      </c>
      <c r="BL2477" s="186" t="str">
        <f t="shared" si="3558"/>
        <v>BL$15</v>
      </c>
      <c r="BM2477" s="186" t="str">
        <f t="shared" si="3558"/>
        <v>BM$15</v>
      </c>
      <c r="BN2477" s="186" t="str">
        <f t="shared" si="3558"/>
        <v>BN$15</v>
      </c>
      <c r="BO2477" s="186" t="str">
        <f t="shared" si="3558"/>
        <v>BO$15</v>
      </c>
      <c r="BP2477" s="186" t="str">
        <f t="shared" si="3558"/>
        <v>BP$15</v>
      </c>
      <c r="BQ2477" s="186" t="str">
        <f t="shared" si="3558"/>
        <v>BQ$15</v>
      </c>
      <c r="BR2477" s="186" t="str">
        <f t="shared" si="3558"/>
        <v>BR$15</v>
      </c>
      <c r="BS2477" s="186" t="str">
        <f t="shared" si="3558"/>
        <v>BS$15</v>
      </c>
      <c r="BT2477" s="186" t="str">
        <f t="shared" si="3558"/>
        <v>BT$15</v>
      </c>
      <c r="BU2477" s="186" t="str">
        <f t="shared" si="3558"/>
        <v>BU$15</v>
      </c>
      <c r="BV2477" s="186" t="str">
        <f t="shared" si="3558"/>
        <v>BV$15</v>
      </c>
      <c r="BW2477" s="186" t="str">
        <f t="shared" si="3558"/>
        <v>BW$15</v>
      </c>
      <c r="BX2477" s="186" t="str">
        <f t="shared" si="3558"/>
        <v>BX$15</v>
      </c>
      <c r="BY2477" s="186" t="str">
        <f t="shared" si="3558"/>
        <v>BY$15</v>
      </c>
      <c r="BZ2477" s="186" t="str">
        <f t="shared" si="3558"/>
        <v>BZ$15</v>
      </c>
      <c r="CA2477" s="186" t="str">
        <f t="shared" si="3558"/>
        <v>CA$15</v>
      </c>
      <c r="CB2477" s="186" t="str">
        <f t="shared" si="3558"/>
        <v>CB$15</v>
      </c>
      <c r="CC2477" s="186" t="str">
        <f t="shared" si="3558"/>
        <v>CC$15</v>
      </c>
      <c r="CD2477" s="186" t="str">
        <f t="shared" si="3558"/>
        <v>CD$15</v>
      </c>
      <c r="CE2477" s="186" t="str">
        <f t="shared" ref="CE2477:CL2477" si="3559">CE$19</f>
        <v>CE$15</v>
      </c>
      <c r="CF2477" s="186" t="str">
        <f t="shared" si="3559"/>
        <v>CF$15</v>
      </c>
      <c r="CG2477" s="186" t="str">
        <f t="shared" si="3559"/>
        <v>CG$15</v>
      </c>
      <c r="CH2477" s="186" t="str">
        <f t="shared" si="3559"/>
        <v>CH$15</v>
      </c>
      <c r="CI2477" s="186" t="str">
        <f t="shared" si="3559"/>
        <v>CI$15</v>
      </c>
      <c r="CJ2477" s="186" t="str">
        <f t="shared" si="3559"/>
        <v>CJ$15</v>
      </c>
      <c r="CK2477" s="186" t="str">
        <f t="shared" si="3559"/>
        <v>CK$15</v>
      </c>
      <c r="CL2477" s="186" t="str">
        <f t="shared" si="3559"/>
        <v>CL$15</v>
      </c>
    </row>
    <row r="2478" spans="2:90" x14ac:dyDescent="0.4">
      <c r="B2478" s="70" t="s">
        <v>286</v>
      </c>
      <c r="C2478" s="31"/>
      <c r="D2478" t="s">
        <v>426</v>
      </c>
      <c r="E2478" s="8" t="str">
        <f t="shared" ref="E2478:E2504" si="3560">ROW()&amp;" "&amp;D2478</f>
        <v>2478 DAMORT-F</v>
      </c>
      <c r="F2478" t="s">
        <v>349</v>
      </c>
      <c r="G2478" s="31" t="s">
        <v>243</v>
      </c>
      <c r="H2478" s="48"/>
      <c r="I2478" s="285"/>
      <c r="J2478" s="285"/>
      <c r="K2478" s="48"/>
      <c r="L2478" s="48"/>
      <c r="M2478" s="48"/>
      <c r="N2478" s="48"/>
      <c r="O2478" s="48"/>
      <c r="P2478" s="48"/>
      <c r="R2478" s="70"/>
      <c r="S2478" s="286"/>
      <c r="T2478" s="286"/>
      <c r="U2478" s="286"/>
      <c r="V2478" s="286"/>
      <c r="W2478" s="286"/>
      <c r="X2478" s="286"/>
      <c r="Y2478" s="286"/>
      <c r="Z2478" s="286"/>
      <c r="AA2478" s="286"/>
      <c r="AB2478" s="286"/>
      <c r="AC2478" s="286"/>
      <c r="AD2478" s="286"/>
      <c r="AE2478" s="286"/>
      <c r="AF2478" s="286"/>
      <c r="AG2478" s="286"/>
      <c r="AH2478" s="286"/>
      <c r="AI2478" s="286"/>
      <c r="AJ2478" s="286"/>
      <c r="AK2478" s="286"/>
      <c r="AL2478" s="286"/>
      <c r="AM2478" s="286"/>
      <c r="AN2478" s="286"/>
      <c r="AO2478" s="286"/>
      <c r="AP2478" s="286"/>
      <c r="AQ2478" s="286"/>
      <c r="AR2478" s="286"/>
      <c r="AS2478" s="286"/>
      <c r="AT2478" s="286"/>
      <c r="AU2478" s="286"/>
      <c r="AV2478" s="286"/>
      <c r="AW2478" s="286"/>
      <c r="AX2478" s="286"/>
      <c r="AY2478" s="286"/>
      <c r="AZ2478" s="286"/>
      <c r="BA2478" s="286"/>
      <c r="BB2478" s="286"/>
      <c r="BC2478" s="286"/>
      <c r="BD2478" s="286"/>
      <c r="BE2478" s="286"/>
      <c r="BF2478" s="286"/>
      <c r="BG2478" s="286"/>
      <c r="BH2478" s="286"/>
      <c r="BI2478" s="286"/>
      <c r="BJ2478" s="286"/>
      <c r="BK2478" s="286"/>
      <c r="BL2478" s="286"/>
      <c r="BM2478" s="286"/>
      <c r="BN2478" s="286"/>
      <c r="BO2478" s="286"/>
      <c r="BP2478" s="286"/>
      <c r="BQ2478" s="286"/>
      <c r="BR2478" s="286"/>
      <c r="BS2478" s="286"/>
      <c r="BT2478" s="286"/>
      <c r="BU2478" s="286"/>
      <c r="BV2478" s="286"/>
      <c r="BW2478" s="286"/>
      <c r="BX2478" s="286"/>
      <c r="BY2478" s="286"/>
      <c r="BZ2478" s="286"/>
      <c r="CA2478" s="286"/>
      <c r="CB2478" s="286"/>
      <c r="CC2478" s="286"/>
      <c r="CD2478" s="286"/>
      <c r="CE2478" s="286"/>
      <c r="CF2478" s="286"/>
      <c r="CG2478" s="286"/>
      <c r="CH2478" s="286"/>
      <c r="CI2478" s="286"/>
      <c r="CJ2478" s="286"/>
      <c r="CK2478" s="286"/>
      <c r="CL2478" s="286"/>
    </row>
    <row r="2479" spans="2:90" x14ac:dyDescent="0.4">
      <c r="B2479" s="95" t="str">
        <f>"Assumptions - "&amp;B2478</f>
        <v>Assumptions - Simple amortizing debt:</v>
      </c>
      <c r="D2479" t="s">
        <v>426</v>
      </c>
      <c r="E2479" s="12" t="str">
        <f t="shared" ref="E2479" si="3561">ROW()&amp;" "&amp;D2479</f>
        <v>2479 DAMORT-F</v>
      </c>
      <c r="G2479" t="str">
        <f>E2479</f>
        <v>2479 DAMORT-F</v>
      </c>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row>
    <row r="2480" spans="2:90" x14ac:dyDescent="0.4">
      <c r="B2480" s="155" t="s">
        <v>287</v>
      </c>
      <c r="D2480" t="s">
        <v>426</v>
      </c>
      <c r="E2480" s="12" t="str">
        <f t="shared" si="3560"/>
        <v>2480 DAMORT-F</v>
      </c>
      <c r="F2480" s="31"/>
      <c r="G2480" t="str">
        <f>E2480</f>
        <v>2480 DAMORT-F</v>
      </c>
      <c r="H2480" s="57">
        <v>36</v>
      </c>
      <c r="I2480" s="31"/>
      <c r="J2480" s="31"/>
      <c r="K2480" s="31"/>
      <c r="L2480" s="31"/>
      <c r="M2480" s="31"/>
      <c r="N2480" s="31"/>
      <c r="O2480" s="31"/>
      <c r="P2480" s="31"/>
      <c r="R2480" s="31"/>
      <c r="S2480" s="73"/>
      <c r="T2480" s="73"/>
      <c r="U2480" s="73"/>
      <c r="V2480" s="73"/>
      <c r="W2480" s="73"/>
      <c r="X2480" s="73"/>
      <c r="Y2480" s="73"/>
      <c r="Z2480" s="73"/>
      <c r="AA2480" s="73"/>
      <c r="AB2480" s="73"/>
      <c r="AC2480" s="73"/>
      <c r="AD2480" s="73"/>
      <c r="AE2480" s="73"/>
      <c r="AF2480" s="73"/>
      <c r="AG2480" s="73"/>
      <c r="AH2480" s="73"/>
      <c r="AI2480" s="73"/>
      <c r="AJ2480" s="73"/>
      <c r="AK2480" s="73"/>
      <c r="AL2480" s="73"/>
      <c r="AM2480" s="73"/>
      <c r="AN2480" s="73"/>
      <c r="AO2480" s="73"/>
      <c r="AP2480" s="73"/>
      <c r="AQ2480" s="73"/>
      <c r="AR2480" s="73"/>
      <c r="AS2480" s="73"/>
      <c r="AT2480" s="73"/>
      <c r="AU2480" s="73"/>
      <c r="AV2480" s="73"/>
      <c r="AW2480" s="73"/>
      <c r="AX2480" s="73"/>
      <c r="AY2480" s="73"/>
      <c r="AZ2480" s="73"/>
      <c r="BA2480" s="73"/>
      <c r="BB2480" s="73"/>
      <c r="BC2480" s="73"/>
      <c r="BD2480" s="73"/>
      <c r="BE2480" s="73"/>
      <c r="BF2480" s="73"/>
      <c r="BG2480" s="73"/>
      <c r="BH2480" s="73"/>
      <c r="BI2480" s="73"/>
      <c r="BJ2480" s="73"/>
      <c r="BK2480" s="73"/>
      <c r="BL2480" s="73"/>
      <c r="BM2480" s="73"/>
      <c r="BN2480" s="73"/>
      <c r="BO2480" s="73"/>
      <c r="BP2480" s="73"/>
      <c r="BQ2480" s="73"/>
      <c r="BR2480" s="73"/>
      <c r="BS2480" s="73"/>
      <c r="BT2480" s="73"/>
      <c r="BU2480" s="73"/>
      <c r="BV2480" s="73"/>
      <c r="BW2480" s="73"/>
      <c r="BX2480" s="73"/>
      <c r="BY2480" s="73"/>
      <c r="BZ2480" s="73"/>
      <c r="CA2480" s="73"/>
      <c r="CB2480" s="73"/>
      <c r="CC2480" s="73"/>
      <c r="CD2480" s="73"/>
      <c r="CE2480" s="73"/>
      <c r="CF2480" s="73"/>
      <c r="CG2480" s="73"/>
      <c r="CH2480" s="73"/>
      <c r="CI2480" s="73"/>
      <c r="CJ2480" s="73"/>
      <c r="CK2480" s="73"/>
      <c r="CL2480" s="73"/>
    </row>
    <row r="2481" spans="2:90" x14ac:dyDescent="0.4">
      <c r="B2481" s="155" t="s">
        <v>288</v>
      </c>
      <c r="D2481" t="s">
        <v>426</v>
      </c>
      <c r="E2481" s="12" t="str">
        <f t="shared" si="3560"/>
        <v>2481 DAMORT-F</v>
      </c>
      <c r="F2481" s="31"/>
      <c r="G2481" t="str">
        <f>E2481</f>
        <v>2481 DAMORT-F</v>
      </c>
      <c r="H2481" s="59">
        <v>0.1</v>
      </c>
      <c r="I2481" s="31"/>
      <c r="J2481" s="31"/>
      <c r="K2481" s="31"/>
      <c r="L2481" s="31"/>
      <c r="M2481" s="31"/>
      <c r="N2481" s="31"/>
      <c r="O2481" s="31"/>
      <c r="P2481" s="31"/>
      <c r="R2481" s="31"/>
      <c r="S2481" s="73"/>
      <c r="T2481" s="73"/>
      <c r="U2481" s="73"/>
      <c r="V2481" s="73"/>
      <c r="W2481" s="73"/>
      <c r="X2481" s="73"/>
      <c r="Y2481" s="73"/>
      <c r="Z2481" s="73"/>
      <c r="AA2481" s="73"/>
      <c r="AB2481" s="73"/>
      <c r="AC2481" s="73"/>
      <c r="AD2481" s="73"/>
      <c r="AE2481" s="73"/>
      <c r="AF2481" s="73"/>
      <c r="AG2481" s="73"/>
      <c r="AH2481" s="73"/>
      <c r="AI2481" s="73"/>
      <c r="AJ2481" s="73"/>
      <c r="AK2481" s="73"/>
      <c r="AL2481" s="73"/>
      <c r="AM2481" s="73"/>
      <c r="AN2481" s="73"/>
      <c r="AO2481" s="73"/>
      <c r="AP2481" s="73"/>
      <c r="AQ2481" s="73"/>
      <c r="AR2481" s="73"/>
      <c r="AS2481" s="73"/>
      <c r="AT2481" s="73"/>
      <c r="AU2481" s="73"/>
      <c r="AV2481" s="73"/>
      <c r="AW2481" s="73"/>
      <c r="AX2481" s="73"/>
      <c r="AY2481" s="73"/>
      <c r="AZ2481" s="73"/>
      <c r="BA2481" s="73"/>
      <c r="BB2481" s="73"/>
      <c r="BC2481" s="73"/>
      <c r="BD2481" s="73"/>
      <c r="BE2481" s="73"/>
      <c r="BF2481" s="73"/>
      <c r="BG2481" s="73"/>
      <c r="BH2481" s="73"/>
      <c r="BI2481" s="73"/>
      <c r="BJ2481" s="73"/>
      <c r="BK2481" s="73"/>
      <c r="BL2481" s="73"/>
      <c r="BM2481" s="73"/>
      <c r="BN2481" s="73"/>
      <c r="BO2481" s="73"/>
      <c r="BP2481" s="73"/>
      <c r="BQ2481" s="73"/>
      <c r="BR2481" s="73"/>
      <c r="BS2481" s="73"/>
      <c r="BT2481" s="73"/>
      <c r="BU2481" s="73"/>
      <c r="BV2481" s="73"/>
      <c r="BW2481" s="73"/>
      <c r="BX2481" s="73"/>
      <c r="BY2481" s="73"/>
      <c r="BZ2481" s="73"/>
      <c r="CA2481" s="73"/>
      <c r="CB2481" s="73"/>
      <c r="CC2481" s="73"/>
      <c r="CD2481" s="73"/>
      <c r="CE2481" s="73"/>
      <c r="CF2481" s="73"/>
      <c r="CG2481" s="73"/>
      <c r="CH2481" s="73"/>
      <c r="CI2481" s="73"/>
      <c r="CJ2481" s="73"/>
      <c r="CK2481" s="73"/>
      <c r="CL2481" s="73"/>
    </row>
    <row r="2482" spans="2:90" x14ac:dyDescent="0.4">
      <c r="B2482" s="156" t="s">
        <v>289</v>
      </c>
      <c r="D2482" t="s">
        <v>426</v>
      </c>
      <c r="E2482" s="12" t="str">
        <f t="shared" si="3560"/>
        <v>2482 DAMORT-F</v>
      </c>
      <c r="F2482" s="31"/>
      <c r="G2482" t="str">
        <f>E2482</f>
        <v>2482 DAMORT-F</v>
      </c>
      <c r="H2482" s="91">
        <v>1000</v>
      </c>
      <c r="I2482" s="31"/>
      <c r="J2482" s="31"/>
      <c r="K2482" s="31"/>
      <c r="L2482" s="31"/>
      <c r="M2482" s="31"/>
      <c r="N2482" s="31"/>
      <c r="O2482" s="31"/>
      <c r="P2482" s="31"/>
      <c r="R2482" s="31"/>
      <c r="S2482" s="73"/>
      <c r="T2482" s="73"/>
      <c r="U2482" s="73"/>
      <c r="V2482" s="73"/>
      <c r="W2482" s="73"/>
      <c r="X2482" s="73"/>
      <c r="Y2482" s="73"/>
      <c r="Z2482" s="73"/>
      <c r="AA2482" s="73"/>
      <c r="AB2482" s="73"/>
      <c r="AC2482" s="73"/>
      <c r="AD2482" s="73"/>
      <c r="AE2482" s="73"/>
      <c r="AF2482" s="73"/>
      <c r="AG2482" s="73"/>
      <c r="AH2482" s="73"/>
      <c r="AI2482" s="73"/>
      <c r="AJ2482" s="73"/>
      <c r="AK2482" s="73"/>
      <c r="AL2482" s="73"/>
      <c r="AM2482" s="73"/>
      <c r="AN2482" s="73"/>
      <c r="AO2482" s="73"/>
      <c r="AP2482" s="73"/>
      <c r="AQ2482" s="73"/>
      <c r="AR2482" s="73"/>
      <c r="AS2482" s="73"/>
      <c r="AT2482" s="73"/>
      <c r="AU2482" s="73"/>
      <c r="AV2482" s="73"/>
      <c r="AW2482" s="73"/>
      <c r="AX2482" s="73"/>
      <c r="AY2482" s="73"/>
      <c r="AZ2482" s="73"/>
      <c r="BA2482" s="73"/>
      <c r="BB2482" s="73"/>
      <c r="BC2482" s="73"/>
      <c r="BD2482" s="73"/>
      <c r="BE2482" s="73"/>
      <c r="BF2482" s="73"/>
      <c r="BG2482" s="73"/>
      <c r="BH2482" s="73"/>
      <c r="BI2482" s="73"/>
      <c r="BJ2482" s="73"/>
      <c r="BK2482" s="73"/>
      <c r="BL2482" s="73"/>
      <c r="BM2482" s="73"/>
      <c r="BN2482" s="73"/>
      <c r="BO2482" s="73"/>
      <c r="BP2482" s="73"/>
      <c r="BQ2482" s="73"/>
      <c r="BR2482" s="73"/>
      <c r="BS2482" s="73"/>
      <c r="BT2482" s="73"/>
      <c r="BU2482" s="73"/>
      <c r="BV2482" s="73"/>
      <c r="BW2482" s="73"/>
      <c r="BX2482" s="73"/>
      <c r="BY2482" s="73"/>
      <c r="BZ2482" s="73"/>
      <c r="CA2482" s="73"/>
      <c r="CB2482" s="73"/>
      <c r="CC2482" s="73"/>
      <c r="CD2482" s="73"/>
      <c r="CE2482" s="73"/>
      <c r="CF2482" s="73"/>
      <c r="CG2482" s="73"/>
      <c r="CH2482" s="73"/>
      <c r="CI2482" s="73"/>
      <c r="CJ2482" s="73"/>
      <c r="CK2482" s="73"/>
      <c r="CL2482" s="73"/>
    </row>
    <row r="2483" spans="2:90" x14ac:dyDescent="0.4">
      <c r="B2483" s="124"/>
      <c r="C2483" s="31"/>
      <c r="D2483" t="s">
        <v>426</v>
      </c>
      <c r="E2483" s="12" t="str">
        <f t="shared" si="3560"/>
        <v>2483 DAMORT-F</v>
      </c>
      <c r="F2483" s="31"/>
      <c r="G2483" s="31"/>
      <c r="H2483" s="31"/>
      <c r="I2483" s="31"/>
      <c r="J2483" s="31"/>
      <c r="K2483" s="31"/>
      <c r="L2483" s="31"/>
      <c r="M2483" s="31"/>
      <c r="N2483" s="31"/>
      <c r="O2483" s="31"/>
      <c r="P2483" s="31"/>
      <c r="R2483" s="31"/>
      <c r="S2483" s="73"/>
      <c r="T2483" s="73"/>
      <c r="U2483" s="73"/>
      <c r="V2483" s="73"/>
      <c r="W2483" s="73"/>
      <c r="X2483" s="73"/>
      <c r="Y2483" s="73"/>
      <c r="Z2483" s="73"/>
      <c r="AA2483" s="73"/>
      <c r="AB2483" s="73"/>
      <c r="AC2483" s="73"/>
      <c r="AD2483" s="73"/>
      <c r="AE2483" s="73"/>
      <c r="AF2483" s="73"/>
      <c r="AG2483" s="73"/>
      <c r="AH2483" s="73"/>
      <c r="AI2483" s="73"/>
      <c r="AJ2483" s="73"/>
      <c r="AK2483" s="73"/>
      <c r="AL2483" s="73"/>
      <c r="AM2483" s="73"/>
      <c r="AN2483" s="73"/>
      <c r="AO2483" s="73"/>
      <c r="AP2483" s="73"/>
      <c r="AQ2483" s="73"/>
      <c r="AR2483" s="73"/>
      <c r="AS2483" s="73"/>
      <c r="AT2483" s="73"/>
      <c r="AU2483" s="73"/>
      <c r="AV2483" s="73"/>
      <c r="AW2483" s="73"/>
      <c r="AX2483" s="73"/>
      <c r="AY2483" s="73"/>
      <c r="AZ2483" s="73"/>
      <c r="BA2483" s="73"/>
      <c r="BB2483" s="73"/>
      <c r="BC2483" s="73"/>
      <c r="BD2483" s="73"/>
      <c r="BE2483" s="73"/>
      <c r="BF2483" s="73"/>
      <c r="BG2483" s="73"/>
      <c r="BH2483" s="73"/>
      <c r="BI2483" s="73"/>
      <c r="BJ2483" s="73"/>
      <c r="BK2483" s="73"/>
      <c r="BL2483" s="73"/>
      <c r="BM2483" s="73"/>
      <c r="BN2483" s="73"/>
      <c r="BO2483" s="73"/>
      <c r="BP2483" s="73"/>
      <c r="BQ2483" s="73"/>
      <c r="BR2483" s="73"/>
      <c r="BS2483" s="73"/>
      <c r="BT2483" s="73"/>
      <c r="BU2483" s="73"/>
      <c r="BV2483" s="73"/>
      <c r="BW2483" s="73"/>
      <c r="BX2483" s="73"/>
      <c r="BY2483" s="73"/>
      <c r="BZ2483" s="73"/>
      <c r="CA2483" s="73"/>
      <c r="CB2483" s="73"/>
      <c r="CC2483" s="73"/>
      <c r="CD2483" s="73"/>
      <c r="CE2483" s="73"/>
      <c r="CF2483" s="73"/>
      <c r="CG2483" s="73"/>
      <c r="CH2483" s="73"/>
      <c r="CI2483" s="73"/>
      <c r="CJ2483" s="73"/>
      <c r="CK2483" s="73"/>
      <c r="CL2483" s="73"/>
    </row>
    <row r="2484" spans="2:90" x14ac:dyDescent="0.4">
      <c r="B2484" s="95" t="s">
        <v>290</v>
      </c>
      <c r="D2484" t="s">
        <v>426</v>
      </c>
      <c r="E2484" t="str">
        <f t="shared" si="3560"/>
        <v>2484 DAMORT-F</v>
      </c>
      <c r="F2484" s="280"/>
      <c r="R2484" s="92"/>
      <c r="S2484" s="150"/>
      <c r="T2484" s="150"/>
      <c r="U2484" s="150"/>
      <c r="V2484" s="150"/>
      <c r="W2484" s="150"/>
      <c r="X2484" s="150"/>
      <c r="Y2484" s="150"/>
      <c r="Z2484" s="150"/>
      <c r="AA2484" s="150"/>
      <c r="AB2484" s="150"/>
      <c r="AC2484" s="150"/>
      <c r="AD2484" s="150"/>
      <c r="AE2484" s="150"/>
      <c r="AF2484" s="150"/>
      <c r="AG2484" s="150"/>
      <c r="AH2484" s="150"/>
      <c r="AI2484" s="150"/>
      <c r="AJ2484" s="150"/>
      <c r="AK2484" s="150"/>
      <c r="AL2484" s="150"/>
      <c r="AM2484" s="150"/>
      <c r="AN2484" s="150"/>
      <c r="AO2484" s="150"/>
      <c r="AP2484" s="150"/>
      <c r="AQ2484" s="150"/>
      <c r="AR2484" s="150"/>
      <c r="AS2484" s="150"/>
      <c r="AT2484" s="150"/>
      <c r="AU2484" s="150"/>
      <c r="AV2484" s="150"/>
      <c r="AW2484" s="150"/>
      <c r="AX2484" s="150"/>
      <c r="AY2484" s="150"/>
      <c r="AZ2484" s="150"/>
      <c r="BA2484" s="150"/>
      <c r="BB2484" s="150"/>
      <c r="BC2484" s="150"/>
      <c r="BD2484" s="150"/>
      <c r="BE2484" s="150"/>
      <c r="BF2484" s="150"/>
      <c r="BG2484" s="150"/>
      <c r="BH2484" s="150"/>
      <c r="BI2484" s="150"/>
      <c r="BJ2484" s="150"/>
      <c r="BK2484" s="150"/>
      <c r="BL2484" s="150"/>
      <c r="BM2484" s="150"/>
      <c r="BN2484" s="150"/>
      <c r="BO2484" s="150"/>
      <c r="BP2484" s="150"/>
      <c r="BQ2484" s="150"/>
      <c r="BR2484" s="150"/>
      <c r="BS2484" s="150"/>
      <c r="BT2484" s="150"/>
      <c r="BU2484" s="150"/>
      <c r="BV2484" s="150"/>
      <c r="BW2484" s="150"/>
      <c r="BX2484" s="150"/>
      <c r="BY2484" s="150"/>
      <c r="BZ2484" s="150"/>
      <c r="CA2484" s="150"/>
      <c r="CB2484" s="150"/>
      <c r="CC2484" s="150"/>
      <c r="CD2484" s="150"/>
      <c r="CE2484" s="150"/>
      <c r="CF2484" s="150"/>
      <c r="CG2484" s="150"/>
      <c r="CH2484" s="150"/>
      <c r="CI2484" s="150"/>
      <c r="CJ2484" s="150"/>
      <c r="CK2484" s="150"/>
      <c r="CL2484" s="150"/>
    </row>
    <row r="2485" spans="2:90" x14ac:dyDescent="0.4">
      <c r="B2485" s="154" t="s">
        <v>289</v>
      </c>
      <c r="D2485" t="s">
        <v>426</v>
      </c>
      <c r="E2485" t="str">
        <f t="shared" si="3560"/>
        <v>2485 DAMORT-F</v>
      </c>
      <c r="F2485" s="280"/>
      <c r="K2485" s="24">
        <f>H2482</f>
        <v>1000</v>
      </c>
      <c r="L2485" s="24">
        <f>SUMIF($4:$4,L$2,2483:2483)</f>
        <v>0</v>
      </c>
      <c r="M2485" s="24">
        <f>SUMIF($4:$4,M$2,2483:2483)</f>
        <v>0</v>
      </c>
      <c r="N2485" s="24">
        <f>SUMIF($4:$4,N$2,2483:2483)</f>
        <v>0</v>
      </c>
      <c r="O2485" s="24">
        <f>SUMIF($4:$4,O$2,2483:2483)</f>
        <v>0</v>
      </c>
      <c r="P2485" s="24">
        <f>SUMIF($4:$4,P$2,2483:2483)</f>
        <v>0</v>
      </c>
      <c r="R2485"/>
      <c r="S2485" s="62">
        <f t="shared" ref="S2485:AY2485" ca="1" si="3562">R2489</f>
        <v>1000</v>
      </c>
      <c r="T2485" s="62">
        <f t="shared" ca="1" si="3562"/>
        <v>1821.7217884495801</v>
      </c>
      <c r="U2485" s="62">
        <f t="shared" ca="1" si="3562"/>
        <v>2623.4019358080418</v>
      </c>
      <c r="V2485" s="62">
        <f t="shared" ca="1" si="3562"/>
        <v>3404.8734283996264</v>
      </c>
      <c r="W2485" s="62">
        <f t="shared" ca="1" si="3562"/>
        <v>4156.2071993065474</v>
      </c>
      <c r="X2485" s="62">
        <f t="shared" ca="1" si="3562"/>
        <v>4896.9960956428285</v>
      </c>
      <c r="Y2485" s="62">
        <f t="shared" ca="1" si="3562"/>
        <v>5617.0689101203807</v>
      </c>
      <c r="Z2485" s="62">
        <f t="shared" ca="1" si="3562"/>
        <v>6316.2530087237146</v>
      </c>
      <c r="AA2485" s="62">
        <f t="shared" ca="1" si="3562"/>
        <v>6994.3743188205444</v>
      </c>
      <c r="AB2485" s="62">
        <f t="shared" ca="1" si="3562"/>
        <v>7651.2573171733166</v>
      </c>
      <c r="AC2485" s="62">
        <f t="shared" ca="1" si="3562"/>
        <v>8286.7250178508311</v>
      </c>
      <c r="AD2485" s="62">
        <f t="shared" ca="1" si="3562"/>
        <v>8900.5989600391276</v>
      </c>
      <c r="AE2485" s="62">
        <f t="shared" ca="1" si="3562"/>
        <v>9492.6991957507962</v>
      </c>
      <c r="AF2485" s="62">
        <f t="shared" ca="1" si="3562"/>
        <v>9249.4558223156164</v>
      </c>
      <c r="AG2485" s="62">
        <f t="shared" ca="1" si="3562"/>
        <v>9004.1854207684773</v>
      </c>
      <c r="AH2485" s="62">
        <f t="shared" ca="1" si="3562"/>
        <v>8756.8710992084452</v>
      </c>
      <c r="AI2485" s="62">
        <f t="shared" ca="1" si="3562"/>
        <v>8507.4958249687461</v>
      </c>
      <c r="AJ2485" s="62">
        <f t="shared" ca="1" si="3562"/>
        <v>8256.042423443716</v>
      </c>
      <c r="AK2485" s="62">
        <f t="shared" ca="1" si="3562"/>
        <v>8002.4935769059766</v>
      </c>
      <c r="AL2485" s="62">
        <f t="shared" ca="1" si="3562"/>
        <v>7746.8318233137561</v>
      </c>
      <c r="AM2485" s="62">
        <f t="shared" ca="1" si="3562"/>
        <v>7489.0395551082675</v>
      </c>
      <c r="AN2485" s="62">
        <f t="shared" ca="1" si="3562"/>
        <v>7229.0990180010667</v>
      </c>
      <c r="AO2485" s="62">
        <f t="shared" ca="1" si="3562"/>
        <v>6966.9923097513056</v>
      </c>
      <c r="AP2485" s="62">
        <f t="shared" ca="1" si="3562"/>
        <v>6702.7013789327966</v>
      </c>
      <c r="AQ2485" s="62">
        <f t="shared" ca="1" si="3562"/>
        <v>6436.2080236908005</v>
      </c>
      <c r="AR2485" s="62">
        <f t="shared" ca="1" si="3562"/>
        <v>6167.4938904884539</v>
      </c>
      <c r="AS2485" s="62">
        <f t="shared" ca="1" si="3562"/>
        <v>5896.5404728427548</v>
      </c>
      <c r="AT2485" s="62">
        <f t="shared" ca="1" si="3562"/>
        <v>5623.3291100500082</v>
      </c>
      <c r="AU2485" s="62">
        <f t="shared" ca="1" si="3562"/>
        <v>5347.8409859006551</v>
      </c>
      <c r="AV2485" s="62">
        <f t="shared" ca="1" si="3562"/>
        <v>5070.0571273833903</v>
      </c>
      <c r="AW2485" s="62">
        <f t="shared" ca="1" si="3562"/>
        <v>4789.9584033784822</v>
      </c>
      <c r="AX2485" s="62">
        <f t="shared" ca="1" si="3562"/>
        <v>4507.5255233401995</v>
      </c>
      <c r="AY2485" s="62">
        <f t="shared" ca="1" si="3562"/>
        <v>4222.7390359682649</v>
      </c>
      <c r="AZ2485" s="62">
        <f t="shared" ref="AZ2485:CE2485" ca="1" si="3563">AY2489</f>
        <v>3935.5793278682304</v>
      </c>
      <c r="BA2485" s="62">
        <f t="shared" ca="1" si="3563"/>
        <v>3646.0266222006958</v>
      </c>
      <c r="BB2485" s="62">
        <f t="shared" ca="1" si="3563"/>
        <v>3354.060977319265</v>
      </c>
      <c r="BC2485" s="62">
        <f t="shared" ca="1" si="3563"/>
        <v>3059.6622853971558</v>
      </c>
      <c r="BD2485" s="62">
        <f t="shared" ca="1" si="3563"/>
        <v>2789.6995937038932</v>
      </c>
      <c r="BE2485" s="62">
        <f t="shared" ca="1" si="3563"/>
        <v>2544.3765355747182</v>
      </c>
      <c r="BF2485" s="62">
        <f t="shared" ca="1" si="3563"/>
        <v>2323.8984412893315</v>
      </c>
      <c r="BG2485" s="62">
        <f t="shared" ca="1" si="3563"/>
        <v>2128.1496803411592</v>
      </c>
      <c r="BH2485" s="62">
        <f t="shared" ca="1" si="3563"/>
        <v>1957.6590023799502</v>
      </c>
      <c r="BI2485" s="62">
        <f t="shared" ca="1" si="3563"/>
        <v>1812.6368914305956</v>
      </c>
      <c r="BJ2485" s="62">
        <f t="shared" ca="1" si="3563"/>
        <v>1693.2955855515277</v>
      </c>
      <c r="BK2485" s="62">
        <f t="shared" ca="1" si="3563"/>
        <v>1599.8490914516653</v>
      </c>
      <c r="BL2485" s="62">
        <f t="shared" ca="1" si="3563"/>
        <v>1532.5131992291688</v>
      </c>
      <c r="BM2485" s="62">
        <f t="shared" ca="1" si="3563"/>
        <v>1491.5054972330161</v>
      </c>
      <c r="BN2485" s="62">
        <f t="shared" ca="1" si="3563"/>
        <v>1477.0453870484266</v>
      </c>
      <c r="BO2485" s="62">
        <f t="shared" ca="1" si="3563"/>
        <v>1489.3540986071635</v>
      </c>
      <c r="BP2485" s="62">
        <f t="shared" ca="1" si="3563"/>
        <v>1501.7653827622232</v>
      </c>
      <c r="BQ2485" s="62">
        <f t="shared" ca="1" si="3563"/>
        <v>1514.2800942852418</v>
      </c>
      <c r="BR2485" s="62">
        <f t="shared" ca="1" si="3563"/>
        <v>1526.8990950709522</v>
      </c>
      <c r="BS2485" s="62">
        <f t="shared" ca="1" si="3563"/>
        <v>1539.6232541965435</v>
      </c>
      <c r="BT2485" s="62">
        <f t="shared" ca="1" si="3563"/>
        <v>1552.4534479815147</v>
      </c>
      <c r="BU2485" s="62">
        <f t="shared" ca="1" si="3563"/>
        <v>1565.3905600480273</v>
      </c>
      <c r="BV2485" s="62">
        <f t="shared" ca="1" si="3563"/>
        <v>1578.4354813817608</v>
      </c>
      <c r="BW2485" s="62">
        <f t="shared" ca="1" si="3563"/>
        <v>1591.5891103932754</v>
      </c>
      <c r="BX2485" s="62">
        <f t="shared" ca="1" si="3563"/>
        <v>1604.8523529798861</v>
      </c>
      <c r="BY2485" s="62">
        <f t="shared" ca="1" si="3563"/>
        <v>1618.2261225880518</v>
      </c>
      <c r="BZ2485" s="62">
        <f t="shared" ca="1" si="3563"/>
        <v>1631.7113402762855</v>
      </c>
      <c r="CA2485" s="62">
        <f t="shared" ca="1" si="3563"/>
        <v>1645.3089347785879</v>
      </c>
      <c r="CB2485" s="62">
        <f t="shared" ca="1" si="3563"/>
        <v>1659.0198425684093</v>
      </c>
      <c r="CC2485" s="62">
        <f t="shared" ca="1" si="3563"/>
        <v>1672.8450079231461</v>
      </c>
      <c r="CD2485" s="62">
        <f t="shared" ca="1" si="3563"/>
        <v>1686.7853829891724</v>
      </c>
      <c r="CE2485" s="62">
        <f t="shared" ca="1" si="3563"/>
        <v>1700.8419278474155</v>
      </c>
      <c r="CF2485" s="62">
        <f t="shared" ref="CF2485:CL2485" ca="1" si="3564">CE2489</f>
        <v>1715.0156105794772</v>
      </c>
      <c r="CG2485" s="62">
        <f t="shared" ca="1" si="3564"/>
        <v>1729.3074073343062</v>
      </c>
      <c r="CH2485" s="62">
        <f t="shared" ca="1" si="3564"/>
        <v>1743.7183023954253</v>
      </c>
      <c r="CI2485" s="62">
        <f t="shared" ca="1" si="3564"/>
        <v>1758.2492882487206</v>
      </c>
      <c r="CJ2485" s="62">
        <f t="shared" ca="1" si="3564"/>
        <v>1772.9013656507932</v>
      </c>
      <c r="CK2485" s="62">
        <f t="shared" ca="1" si="3564"/>
        <v>1787.6755436978831</v>
      </c>
      <c r="CL2485" s="62">
        <f t="shared" ca="1" si="3564"/>
        <v>1802.5728398953654</v>
      </c>
    </row>
    <row r="2486" spans="2:90" x14ac:dyDescent="0.4">
      <c r="B2486" s="154" t="str">
        <f>"New borrowing - "&amp;SUBSTITUTE(B2478,":","")</f>
        <v>New borrowing - Simple amortizing debt</v>
      </c>
      <c r="C2486" t="s">
        <v>236</v>
      </c>
      <c r="D2486" t="s">
        <v>426</v>
      </c>
      <c r="E2486" t="str">
        <f t="shared" si="3560"/>
        <v>2486 DAMORT-F</v>
      </c>
      <c r="G2486" t="str">
        <f>E2486</f>
        <v>2486 DAMORT-F</v>
      </c>
      <c r="K2486" s="23">
        <v>10000</v>
      </c>
      <c r="L2486" s="23">
        <v>0</v>
      </c>
      <c r="M2486" s="23">
        <v>0</v>
      </c>
      <c r="N2486" s="23">
        <v>0</v>
      </c>
      <c r="O2486" s="23">
        <v>0</v>
      </c>
      <c r="P2486" s="23">
        <v>0</v>
      </c>
      <c r="R2486"/>
      <c r="S2486" s="143" cm="1">
        <f t="array" ref="S2486">IFERROR(INDEX($K:$Q,ROW(),MATCH(S$3,$K$2:$Q$2,0))/12,0)</f>
        <v>833.33333333333337</v>
      </c>
      <c r="T2486" s="143" cm="1">
        <f t="array" ref="T2486">IFERROR(INDEX($K:$Q,ROW(),MATCH(T$3,$K$2:$Q$2,0))/12,0)</f>
        <v>833.33333333333337</v>
      </c>
      <c r="U2486" s="143" cm="1">
        <f t="array" ref="U2486">IFERROR(INDEX($K:$Q,ROW(),MATCH(U$3,$K$2:$Q$2,0))/12,0)</f>
        <v>833.33333333333337</v>
      </c>
      <c r="V2486" s="143" cm="1">
        <f t="array" ref="V2486">IFERROR(INDEX($K:$Q,ROW(),MATCH(V$3,$K$2:$Q$2,0))/12,0)</f>
        <v>833.33333333333337</v>
      </c>
      <c r="W2486" s="143" cm="1">
        <f t="array" ref="W2486">IFERROR(INDEX($K:$Q,ROW(),MATCH(W$3,$K$2:$Q$2,0))/12,0)</f>
        <v>833.33333333333337</v>
      </c>
      <c r="X2486" s="143" cm="1">
        <f t="array" ref="X2486">IFERROR(INDEX($K:$Q,ROW(),MATCH(X$3,$K$2:$Q$2,0))/12,0)</f>
        <v>833.33333333333337</v>
      </c>
      <c r="Y2486" s="143" cm="1">
        <f t="array" ref="Y2486">IFERROR(INDEX($K:$Q,ROW(),MATCH(Y$3,$K$2:$Q$2,0))/12,0)</f>
        <v>833.33333333333337</v>
      </c>
      <c r="Z2486" s="143" cm="1">
        <f t="array" ref="Z2486">IFERROR(INDEX($K:$Q,ROW(),MATCH(Z$3,$K$2:$Q$2,0))/12,0)</f>
        <v>833.33333333333337</v>
      </c>
      <c r="AA2486" s="143" cm="1">
        <f t="array" ref="AA2486">IFERROR(INDEX($K:$Q,ROW(),MATCH(AA$3,$K$2:$Q$2,0))/12,0)</f>
        <v>833.33333333333337</v>
      </c>
      <c r="AB2486" s="143" cm="1">
        <f t="array" ref="AB2486">IFERROR(INDEX($K:$Q,ROW(),MATCH(AB$3,$K$2:$Q$2,0))/12,0)</f>
        <v>833.33333333333337</v>
      </c>
      <c r="AC2486" s="143" cm="1">
        <f t="array" ref="AC2486">IFERROR(INDEX($K:$Q,ROW(),MATCH(AC$3,$K$2:$Q$2,0))/12,0)</f>
        <v>833.33333333333337</v>
      </c>
      <c r="AD2486" s="143" cm="1">
        <f t="array" ref="AD2486">IFERROR(INDEX($K:$Q,ROW(),MATCH(AD$3,$K$2:$Q$2,0))/12,0)</f>
        <v>833.33333333333337</v>
      </c>
      <c r="AE2486" s="143" cm="1">
        <f t="array" ref="AE2486">IFERROR(INDEX($K:$Q,ROW(),MATCH(AE$3,$K$2:$Q$2,0))/12,0)</f>
        <v>0</v>
      </c>
      <c r="AF2486" s="143" cm="1">
        <f t="array" ref="AF2486">IFERROR(INDEX($K:$Q,ROW(),MATCH(AF$3,$K$2:$Q$2,0))/12,0)</f>
        <v>0</v>
      </c>
      <c r="AG2486" s="143" cm="1">
        <f t="array" ref="AG2486">IFERROR(INDEX($K:$Q,ROW(),MATCH(AG$3,$K$2:$Q$2,0))/12,0)</f>
        <v>0</v>
      </c>
      <c r="AH2486" s="143" cm="1">
        <f t="array" ref="AH2486">IFERROR(INDEX($K:$Q,ROW(),MATCH(AH$3,$K$2:$Q$2,0))/12,0)</f>
        <v>0</v>
      </c>
      <c r="AI2486" s="143" cm="1">
        <f t="array" ref="AI2486">IFERROR(INDEX($K:$Q,ROW(),MATCH(AI$3,$K$2:$Q$2,0))/12,0)</f>
        <v>0</v>
      </c>
      <c r="AJ2486" s="143" cm="1">
        <f t="array" ref="AJ2486">IFERROR(INDEX($K:$Q,ROW(),MATCH(AJ$3,$K$2:$Q$2,0))/12,0)</f>
        <v>0</v>
      </c>
      <c r="AK2486" s="143" cm="1">
        <f t="array" ref="AK2486">IFERROR(INDEX($K:$Q,ROW(),MATCH(AK$3,$K$2:$Q$2,0))/12,0)</f>
        <v>0</v>
      </c>
      <c r="AL2486" s="143" cm="1">
        <f t="array" ref="AL2486">IFERROR(INDEX($K:$Q,ROW(),MATCH(AL$3,$K$2:$Q$2,0))/12,0)</f>
        <v>0</v>
      </c>
      <c r="AM2486" s="143" cm="1">
        <f t="array" ref="AM2486">IFERROR(INDEX($K:$Q,ROW(),MATCH(AM$3,$K$2:$Q$2,0))/12,0)</f>
        <v>0</v>
      </c>
      <c r="AN2486" s="143" cm="1">
        <f t="array" ref="AN2486">IFERROR(INDEX($K:$Q,ROW(),MATCH(AN$3,$K$2:$Q$2,0))/12,0)</f>
        <v>0</v>
      </c>
      <c r="AO2486" s="143" cm="1">
        <f t="array" ref="AO2486">IFERROR(INDEX($K:$Q,ROW(),MATCH(AO$3,$K$2:$Q$2,0))/12,0)</f>
        <v>0</v>
      </c>
      <c r="AP2486" s="143" cm="1">
        <f t="array" ref="AP2486">IFERROR(INDEX($K:$Q,ROW(),MATCH(AP$3,$K$2:$Q$2,0))/12,0)</f>
        <v>0</v>
      </c>
      <c r="AQ2486" s="143" cm="1">
        <f t="array" ref="AQ2486">IFERROR(INDEX($K:$Q,ROW(),MATCH(AQ$3,$K$2:$Q$2,0))/12,0)</f>
        <v>0</v>
      </c>
      <c r="AR2486" s="143" cm="1">
        <f t="array" ref="AR2486">IFERROR(INDEX($K:$Q,ROW(),MATCH(AR$3,$K$2:$Q$2,0))/12,0)</f>
        <v>0</v>
      </c>
      <c r="AS2486" s="143" cm="1">
        <f t="array" ref="AS2486">IFERROR(INDEX($K:$Q,ROW(),MATCH(AS$3,$K$2:$Q$2,0))/12,0)</f>
        <v>0</v>
      </c>
      <c r="AT2486" s="143" cm="1">
        <f t="array" ref="AT2486">IFERROR(INDEX($K:$Q,ROW(),MATCH(AT$3,$K$2:$Q$2,0))/12,0)</f>
        <v>0</v>
      </c>
      <c r="AU2486" s="143" cm="1">
        <f t="array" ref="AU2486">IFERROR(INDEX($K:$Q,ROW(),MATCH(AU$3,$K$2:$Q$2,0))/12,0)</f>
        <v>0</v>
      </c>
      <c r="AV2486" s="143" cm="1">
        <f t="array" ref="AV2486">IFERROR(INDEX($K:$Q,ROW(),MATCH(AV$3,$K$2:$Q$2,0))/12,0)</f>
        <v>0</v>
      </c>
      <c r="AW2486" s="143" cm="1">
        <f t="array" ref="AW2486">IFERROR(INDEX($K:$Q,ROW(),MATCH(AW$3,$K$2:$Q$2,0))/12,0)</f>
        <v>0</v>
      </c>
      <c r="AX2486" s="143" cm="1">
        <f t="array" ref="AX2486">IFERROR(INDEX($K:$Q,ROW(),MATCH(AX$3,$K$2:$Q$2,0))/12,0)</f>
        <v>0</v>
      </c>
      <c r="AY2486" s="143" cm="1">
        <f t="array" ref="AY2486">IFERROR(INDEX($K:$Q,ROW(),MATCH(AY$3,$K$2:$Q$2,0))/12,0)</f>
        <v>0</v>
      </c>
      <c r="AZ2486" s="143" cm="1">
        <f t="array" ref="AZ2486">IFERROR(INDEX($K:$Q,ROW(),MATCH(AZ$3,$K$2:$Q$2,0))/12,0)</f>
        <v>0</v>
      </c>
      <c r="BA2486" s="143" cm="1">
        <f t="array" ref="BA2486">IFERROR(INDEX($K:$Q,ROW(),MATCH(BA$3,$K$2:$Q$2,0))/12,0)</f>
        <v>0</v>
      </c>
      <c r="BB2486" s="143" cm="1">
        <f t="array" ref="BB2486">IFERROR(INDEX($K:$Q,ROW(),MATCH(BB$3,$K$2:$Q$2,0))/12,0)</f>
        <v>0</v>
      </c>
      <c r="BC2486" s="143" cm="1">
        <f t="array" ref="BC2486">IFERROR(INDEX($K:$Q,ROW(),MATCH(BC$3,$K$2:$Q$2,0))/12,0)</f>
        <v>0</v>
      </c>
      <c r="BD2486" s="143" cm="1">
        <f t="array" ref="BD2486">IFERROR(INDEX($K:$Q,ROW(),MATCH(BD$3,$K$2:$Q$2,0))/12,0)</f>
        <v>0</v>
      </c>
      <c r="BE2486" s="143" cm="1">
        <f t="array" ref="BE2486">IFERROR(INDEX($K:$Q,ROW(),MATCH(BE$3,$K$2:$Q$2,0))/12,0)</f>
        <v>0</v>
      </c>
      <c r="BF2486" s="143" cm="1">
        <f t="array" ref="BF2486">IFERROR(INDEX($K:$Q,ROW(),MATCH(BF$3,$K$2:$Q$2,0))/12,0)</f>
        <v>0</v>
      </c>
      <c r="BG2486" s="143" cm="1">
        <f t="array" ref="BG2486">IFERROR(INDEX($K:$Q,ROW(),MATCH(BG$3,$K$2:$Q$2,0))/12,0)</f>
        <v>0</v>
      </c>
      <c r="BH2486" s="143" cm="1">
        <f t="array" ref="BH2486">IFERROR(INDEX($K:$Q,ROW(),MATCH(BH$3,$K$2:$Q$2,0))/12,0)</f>
        <v>0</v>
      </c>
      <c r="BI2486" s="143" cm="1">
        <f t="array" ref="BI2486">IFERROR(INDEX($K:$Q,ROW(),MATCH(BI$3,$K$2:$Q$2,0))/12,0)</f>
        <v>0</v>
      </c>
      <c r="BJ2486" s="143" cm="1">
        <f t="array" ref="BJ2486">IFERROR(INDEX($K:$Q,ROW(),MATCH(BJ$3,$K$2:$Q$2,0))/12,0)</f>
        <v>0</v>
      </c>
      <c r="BK2486" s="143" cm="1">
        <f t="array" ref="BK2486">IFERROR(INDEX($K:$Q,ROW(),MATCH(BK$3,$K$2:$Q$2,0))/12,0)</f>
        <v>0</v>
      </c>
      <c r="BL2486" s="143" cm="1">
        <f t="array" ref="BL2486">IFERROR(INDEX($K:$Q,ROW(),MATCH(BL$3,$K$2:$Q$2,0))/12,0)</f>
        <v>0</v>
      </c>
      <c r="BM2486" s="143" cm="1">
        <f t="array" ref="BM2486">IFERROR(INDEX($K:$Q,ROW(),MATCH(BM$3,$K$2:$Q$2,0))/12,0)</f>
        <v>0</v>
      </c>
      <c r="BN2486" s="143" cm="1">
        <f t="array" ref="BN2486">IFERROR(INDEX($K:$Q,ROW(),MATCH(BN$3,$K$2:$Q$2,0))/12,0)</f>
        <v>0</v>
      </c>
      <c r="BO2486" s="143" cm="1">
        <f t="array" ref="BO2486">IFERROR(INDEX($K:$Q,ROW(),MATCH(BO$3,$K$2:$Q$2,0))/12,0)</f>
        <v>0</v>
      </c>
      <c r="BP2486" s="143" cm="1">
        <f t="array" ref="BP2486">IFERROR(INDEX($K:$Q,ROW(),MATCH(BP$3,$K$2:$Q$2,0))/12,0)</f>
        <v>0</v>
      </c>
      <c r="BQ2486" s="143" cm="1">
        <f t="array" ref="BQ2486">IFERROR(INDEX($K:$Q,ROW(),MATCH(BQ$3,$K$2:$Q$2,0))/12,0)</f>
        <v>0</v>
      </c>
      <c r="BR2486" s="143" cm="1">
        <f t="array" ref="BR2486">IFERROR(INDEX($K:$Q,ROW(),MATCH(BR$3,$K$2:$Q$2,0))/12,0)</f>
        <v>0</v>
      </c>
      <c r="BS2486" s="143" cm="1">
        <f t="array" ref="BS2486">IFERROR(INDEX($K:$Q,ROW(),MATCH(BS$3,$K$2:$Q$2,0))/12,0)</f>
        <v>0</v>
      </c>
      <c r="BT2486" s="143" cm="1">
        <f t="array" ref="BT2486">IFERROR(INDEX($K:$Q,ROW(),MATCH(BT$3,$K$2:$Q$2,0))/12,0)</f>
        <v>0</v>
      </c>
      <c r="BU2486" s="143" cm="1">
        <f t="array" ref="BU2486">IFERROR(INDEX($K:$Q,ROW(),MATCH(BU$3,$K$2:$Q$2,0))/12,0)</f>
        <v>0</v>
      </c>
      <c r="BV2486" s="143" cm="1">
        <f t="array" ref="BV2486">IFERROR(INDEX($K:$Q,ROW(),MATCH(BV$3,$K$2:$Q$2,0))/12,0)</f>
        <v>0</v>
      </c>
      <c r="BW2486" s="143" cm="1">
        <f t="array" ref="BW2486">IFERROR(INDEX($K:$Q,ROW(),MATCH(BW$3,$K$2:$Q$2,0))/12,0)</f>
        <v>0</v>
      </c>
      <c r="BX2486" s="143" cm="1">
        <f t="array" ref="BX2486">IFERROR(INDEX($K:$Q,ROW(),MATCH(BX$3,$K$2:$Q$2,0))/12,0)</f>
        <v>0</v>
      </c>
      <c r="BY2486" s="143" cm="1">
        <f t="array" ref="BY2486">IFERROR(INDEX($K:$Q,ROW(),MATCH(BY$3,$K$2:$Q$2,0))/12,0)</f>
        <v>0</v>
      </c>
      <c r="BZ2486" s="143" cm="1">
        <f t="array" ref="BZ2486">IFERROR(INDEX($K:$Q,ROW(),MATCH(BZ$3,$K$2:$Q$2,0))/12,0)</f>
        <v>0</v>
      </c>
      <c r="CA2486" s="143" cm="1">
        <f t="array" ref="CA2486">IFERROR(INDEX($K:$Q,ROW(),MATCH(CA$3,$K$2:$Q$2,0))/12,0)</f>
        <v>0</v>
      </c>
      <c r="CB2486" s="143" cm="1">
        <f t="array" ref="CB2486">IFERROR(INDEX($K:$Q,ROW(),MATCH(CB$3,$K$2:$Q$2,0))/12,0)</f>
        <v>0</v>
      </c>
      <c r="CC2486" s="143" cm="1">
        <f t="array" ref="CC2486">IFERROR(INDEX($K:$Q,ROW(),MATCH(CC$3,$K$2:$Q$2,0))/12,0)</f>
        <v>0</v>
      </c>
      <c r="CD2486" s="143" cm="1">
        <f t="array" ref="CD2486">IFERROR(INDEX($K:$Q,ROW(),MATCH(CD$3,$K$2:$Q$2,0))/12,0)</f>
        <v>0</v>
      </c>
      <c r="CE2486" s="143" cm="1">
        <f t="array" ref="CE2486">IFERROR(INDEX($K:$Q,ROW(),MATCH(CE$3,$K$2:$Q$2,0))/12,0)</f>
        <v>0</v>
      </c>
      <c r="CF2486" s="143" cm="1">
        <f t="array" ref="CF2486">IFERROR(INDEX($K:$Q,ROW(),MATCH(CF$3,$K$2:$Q$2,0))/12,0)</f>
        <v>0</v>
      </c>
      <c r="CG2486" s="143" cm="1">
        <f t="array" ref="CG2486">IFERROR(INDEX($K:$Q,ROW(),MATCH(CG$3,$K$2:$Q$2,0))/12,0)</f>
        <v>0</v>
      </c>
      <c r="CH2486" s="143" cm="1">
        <f t="array" ref="CH2486">IFERROR(INDEX($K:$Q,ROW(),MATCH(CH$3,$K$2:$Q$2,0))/12,0)</f>
        <v>0</v>
      </c>
      <c r="CI2486" s="143" cm="1">
        <f t="array" ref="CI2486">IFERROR(INDEX($K:$Q,ROW(),MATCH(CI$3,$K$2:$Q$2,0))/12,0)</f>
        <v>0</v>
      </c>
      <c r="CJ2486" s="143" cm="1">
        <f t="array" ref="CJ2486">IFERROR(INDEX($K:$Q,ROW(),MATCH(CJ$3,$K$2:$Q$2,0))/12,0)</f>
        <v>0</v>
      </c>
      <c r="CK2486" s="143" cm="1">
        <f t="array" ref="CK2486">IFERROR(INDEX($K:$Q,ROW(),MATCH(CK$3,$K$2:$Q$2,0))/12,0)</f>
        <v>0</v>
      </c>
      <c r="CL2486" s="143" cm="1">
        <f t="array" ref="CL2486">IFERROR(INDEX($K:$Q,ROW(),MATCH(CL$3,$K$2:$Q$2,0))/12,0)</f>
        <v>0</v>
      </c>
    </row>
    <row r="2487" spans="2:90" x14ac:dyDescent="0.4">
      <c r="B2487" s="154" t="str">
        <f>"Prepayment - "&amp;SUBSTITUTE(B2478,":","")</f>
        <v>Prepayment - Simple amortizing debt</v>
      </c>
      <c r="C2487" t="s">
        <v>236</v>
      </c>
      <c r="D2487" t="s">
        <v>426</v>
      </c>
      <c r="E2487" t="str">
        <f t="shared" si="3560"/>
        <v>2487 DAMORT-F</v>
      </c>
      <c r="G2487" t="str">
        <f>E2487</f>
        <v>2487 DAMORT-F</v>
      </c>
      <c r="K2487" s="24">
        <f t="shared" ref="K2487:P2488" si="3565">SUMIF($3:$3,K$2,2487:2487)</f>
        <v>-10</v>
      </c>
      <c r="L2487" s="24">
        <f t="shared" si="3565"/>
        <v>0</v>
      </c>
      <c r="M2487" s="24">
        <f t="shared" si="3565"/>
        <v>0</v>
      </c>
      <c r="N2487" s="24">
        <f t="shared" si="3565"/>
        <v>0</v>
      </c>
      <c r="O2487" s="24">
        <f t="shared" si="3565"/>
        <v>0</v>
      </c>
      <c r="P2487" s="24">
        <f t="shared" si="3565"/>
        <v>0</v>
      </c>
      <c r="R2487"/>
      <c r="S2487" s="129">
        <v>0</v>
      </c>
      <c r="T2487" s="129">
        <v>0</v>
      </c>
      <c r="U2487" s="129">
        <v>0</v>
      </c>
      <c r="V2487" s="74">
        <v>-10</v>
      </c>
      <c r="W2487" s="74">
        <v>0</v>
      </c>
      <c r="X2487" s="74">
        <v>0</v>
      </c>
      <c r="Y2487" s="74">
        <v>0</v>
      </c>
      <c r="Z2487" s="74">
        <v>0</v>
      </c>
      <c r="AA2487" s="74">
        <v>0</v>
      </c>
      <c r="AB2487" s="74">
        <v>0</v>
      </c>
      <c r="AC2487" s="74">
        <v>0</v>
      </c>
      <c r="AD2487" s="74">
        <v>0</v>
      </c>
      <c r="AE2487" s="74">
        <v>0</v>
      </c>
      <c r="AF2487" s="74">
        <v>0</v>
      </c>
      <c r="AG2487" s="74">
        <v>0</v>
      </c>
      <c r="AH2487" s="74">
        <v>0</v>
      </c>
      <c r="AI2487" s="74">
        <v>0</v>
      </c>
      <c r="AJ2487" s="74">
        <v>0</v>
      </c>
      <c r="AK2487" s="74">
        <v>0</v>
      </c>
      <c r="AL2487" s="74">
        <v>0</v>
      </c>
      <c r="AM2487" s="74">
        <v>0</v>
      </c>
      <c r="AN2487" s="74">
        <v>0</v>
      </c>
      <c r="AO2487" s="74">
        <v>0</v>
      </c>
      <c r="AP2487" s="74">
        <v>0</v>
      </c>
      <c r="AQ2487" s="74">
        <v>0</v>
      </c>
      <c r="AR2487" s="74">
        <v>0</v>
      </c>
      <c r="AS2487" s="74">
        <v>0</v>
      </c>
      <c r="AT2487" s="74">
        <v>0</v>
      </c>
      <c r="AU2487" s="74">
        <v>0</v>
      </c>
      <c r="AV2487" s="74">
        <v>0</v>
      </c>
      <c r="AW2487" s="74">
        <v>0</v>
      </c>
      <c r="AX2487" s="74">
        <v>0</v>
      </c>
      <c r="AY2487" s="74">
        <v>0</v>
      </c>
      <c r="AZ2487" s="74">
        <v>0</v>
      </c>
      <c r="BA2487" s="74">
        <v>0</v>
      </c>
      <c r="BB2487" s="74">
        <v>0</v>
      </c>
      <c r="BC2487" s="74">
        <v>0</v>
      </c>
      <c r="BD2487" s="74">
        <v>0</v>
      </c>
      <c r="BE2487" s="74">
        <v>0</v>
      </c>
      <c r="BF2487" s="74">
        <v>0</v>
      </c>
      <c r="BG2487" s="74">
        <v>0</v>
      </c>
      <c r="BH2487" s="74">
        <v>0</v>
      </c>
      <c r="BI2487" s="74">
        <v>0</v>
      </c>
      <c r="BJ2487" s="74">
        <v>0</v>
      </c>
      <c r="BK2487" s="74">
        <v>0</v>
      </c>
      <c r="BL2487" s="74">
        <v>0</v>
      </c>
      <c r="BM2487" s="74">
        <v>0</v>
      </c>
      <c r="BN2487" s="74">
        <v>0</v>
      </c>
      <c r="BO2487" s="74">
        <v>0</v>
      </c>
      <c r="BP2487" s="74">
        <v>0</v>
      </c>
      <c r="BQ2487" s="74">
        <v>0</v>
      </c>
      <c r="BR2487" s="74">
        <v>0</v>
      </c>
      <c r="BS2487" s="74">
        <v>0</v>
      </c>
      <c r="BT2487" s="74">
        <v>0</v>
      </c>
      <c r="BU2487" s="74">
        <v>0</v>
      </c>
      <c r="BV2487" s="74">
        <v>0</v>
      </c>
      <c r="BW2487" s="74">
        <v>0</v>
      </c>
      <c r="BX2487" s="74">
        <v>0</v>
      </c>
      <c r="BY2487" s="74">
        <v>0</v>
      </c>
      <c r="BZ2487" s="74">
        <v>0</v>
      </c>
      <c r="CA2487" s="74">
        <v>0</v>
      </c>
      <c r="CB2487" s="74">
        <v>0</v>
      </c>
      <c r="CC2487" s="74">
        <v>0</v>
      </c>
      <c r="CD2487" s="74">
        <v>0</v>
      </c>
      <c r="CE2487" s="74">
        <v>0</v>
      </c>
      <c r="CF2487" s="74">
        <v>0</v>
      </c>
      <c r="CG2487" s="74">
        <v>0</v>
      </c>
      <c r="CH2487" s="74">
        <v>0</v>
      </c>
      <c r="CI2487" s="74">
        <v>0</v>
      </c>
      <c r="CJ2487" s="74">
        <v>0</v>
      </c>
      <c r="CK2487" s="74">
        <v>0</v>
      </c>
      <c r="CL2487" s="74">
        <v>0</v>
      </c>
    </row>
    <row r="2488" spans="2:90" x14ac:dyDescent="0.4">
      <c r="B2488" s="154" t="str">
        <f>"Principal payments - "&amp;SUBSTITUTE(B2478,":","")</f>
        <v>Principal payments - Simple amortizing debt</v>
      </c>
      <c r="C2488" t="s">
        <v>236</v>
      </c>
      <c r="D2488" t="s">
        <v>426</v>
      </c>
      <c r="E2488" t="str">
        <f t="shared" si="3560"/>
        <v>2488 DAMORT-F</v>
      </c>
      <c r="K2488" s="134">
        <f t="shared" ca="1" si="3565"/>
        <v>-1497.3008042492038</v>
      </c>
      <c r="L2488" s="134">
        <f t="shared" ca="1" si="3565"/>
        <v>-3056.4911720599976</v>
      </c>
      <c r="M2488" s="134">
        <f t="shared" ca="1" si="3565"/>
        <v>-3376.5457382936456</v>
      </c>
      <c r="N2488" s="134">
        <f t="shared" ca="1" si="3565"/>
        <v>-1570.3081867899921</v>
      </c>
      <c r="O2488" s="134">
        <f t="shared" ca="1" si="3565"/>
        <v>155.9548361714244</v>
      </c>
      <c r="P2488" s="134">
        <f t="shared" ca="1" si="3565"/>
        <v>172.28534544923917</v>
      </c>
      <c r="R2488"/>
      <c r="S2488" s="62">
        <f t="shared" ref="S2488" ca="1" si="3566">S2495-S2491</f>
        <v>-11.611544883753458</v>
      </c>
      <c r="T2488" s="62">
        <f t="shared" ref="T2488:AX2488" ca="1" si="3567">T2495-T2491</f>
        <v>-31.653185974871533</v>
      </c>
      <c r="U2488" s="62">
        <f t="shared" ca="1" si="3567"/>
        <v>-51.861840741748921</v>
      </c>
      <c r="V2488" s="62">
        <f t="shared" ca="1" si="3567"/>
        <v>-71.999562426411899</v>
      </c>
      <c r="W2488" s="62">
        <f t="shared" ca="1" si="3567"/>
        <v>-92.544436997052145</v>
      </c>
      <c r="X2488" s="62">
        <f t="shared" ca="1" si="3567"/>
        <v>-113.26051885578107</v>
      </c>
      <c r="Y2488" s="62">
        <f t="shared" ca="1" si="3567"/>
        <v>-134.14923472999939</v>
      </c>
      <c r="Z2488" s="62">
        <f t="shared" ca="1" si="3567"/>
        <v>-155.21202323650286</v>
      </c>
      <c r="AA2488" s="62">
        <f t="shared" ca="1" si="3567"/>
        <v>-176.45033498056051</v>
      </c>
      <c r="AB2488" s="62">
        <f t="shared" ca="1" si="3567"/>
        <v>-197.86563265581867</v>
      </c>
      <c r="AC2488" s="62">
        <f t="shared" ca="1" si="3567"/>
        <v>-219.45939114503727</v>
      </c>
      <c r="AD2488" s="62">
        <f t="shared" ca="1" si="3567"/>
        <v>-241.23309762166608</v>
      </c>
      <c r="AE2488" s="62">
        <f t="shared" ca="1" si="3567"/>
        <v>-243.24337343517993</v>
      </c>
      <c r="AF2488" s="62">
        <f t="shared" ca="1" si="3567"/>
        <v>-245.27040154713978</v>
      </c>
      <c r="AG2488" s="62">
        <f t="shared" ca="1" si="3567"/>
        <v>-247.31432156003262</v>
      </c>
      <c r="AH2488" s="62">
        <f t="shared" ca="1" si="3567"/>
        <v>-249.37527423969954</v>
      </c>
      <c r="AI2488" s="62">
        <f t="shared" ca="1" si="3567"/>
        <v>-251.45340152503036</v>
      </c>
      <c r="AJ2488" s="62">
        <f t="shared" ca="1" si="3567"/>
        <v>-253.54884653773894</v>
      </c>
      <c r="AK2488" s="62">
        <f t="shared" ca="1" si="3567"/>
        <v>-255.66175359222012</v>
      </c>
      <c r="AL2488" s="62">
        <f t="shared" ca="1" si="3567"/>
        <v>-257.79226820548865</v>
      </c>
      <c r="AM2488" s="62">
        <f t="shared" ca="1" si="3567"/>
        <v>-259.94053710720101</v>
      </c>
      <c r="AN2488" s="62">
        <f t="shared" ca="1" si="3567"/>
        <v>-262.10670824976103</v>
      </c>
      <c r="AO2488" s="62">
        <f t="shared" ca="1" si="3567"/>
        <v>-264.29093081850903</v>
      </c>
      <c r="AP2488" s="62">
        <f t="shared" ca="1" si="3567"/>
        <v>-266.4933552419966</v>
      </c>
      <c r="AQ2488" s="62">
        <f t="shared" ca="1" si="3567"/>
        <v>-268.7141332023466</v>
      </c>
      <c r="AR2488" s="62">
        <f t="shared" ca="1" si="3567"/>
        <v>-270.95341764569946</v>
      </c>
      <c r="AS2488" s="62">
        <f t="shared" ca="1" si="3567"/>
        <v>-273.21136279274697</v>
      </c>
      <c r="AT2488" s="62">
        <f t="shared" ca="1" si="3567"/>
        <v>-275.48812414935321</v>
      </c>
      <c r="AU2488" s="62">
        <f t="shared" ca="1" si="3567"/>
        <v>-277.78385851726443</v>
      </c>
      <c r="AV2488" s="62">
        <f t="shared" ca="1" si="3567"/>
        <v>-280.09872400490832</v>
      </c>
      <c r="AW2488" s="62">
        <f t="shared" ca="1" si="3567"/>
        <v>-282.43288003828258</v>
      </c>
      <c r="AX2488" s="62">
        <f t="shared" ca="1" si="3567"/>
        <v>-284.78648737193492</v>
      </c>
      <c r="AY2488" s="62">
        <f t="shared" ref="AY2488:CD2488" ca="1" si="3568">AY2495-AY2491</f>
        <v>-287.15970810003438</v>
      </c>
      <c r="AZ2488" s="62">
        <f t="shared" ca="1" si="3568"/>
        <v>-289.55270566753467</v>
      </c>
      <c r="BA2488" s="62">
        <f t="shared" ca="1" si="3568"/>
        <v>-291.96564488143082</v>
      </c>
      <c r="BB2488" s="62">
        <f t="shared" ca="1" si="3568"/>
        <v>-294.39869192210938</v>
      </c>
      <c r="BC2488" s="62">
        <f t="shared" ca="1" si="3568"/>
        <v>-269.9626916932624</v>
      </c>
      <c r="BD2488" s="62">
        <f t="shared" ca="1" si="3568"/>
        <v>-245.32305812917497</v>
      </c>
      <c r="BE2488" s="62">
        <f t="shared" ca="1" si="3568"/>
        <v>-220.47809428538685</v>
      </c>
      <c r="BF2488" s="62">
        <f t="shared" ca="1" si="3568"/>
        <v>-195.74876094817219</v>
      </c>
      <c r="BG2488" s="62">
        <f t="shared" ca="1" si="3568"/>
        <v>-170.49067796120906</v>
      </c>
      <c r="BH2488" s="62">
        <f t="shared" ca="1" si="3568"/>
        <v>-145.02211094935456</v>
      </c>
      <c r="BI2488" s="62">
        <f t="shared" ca="1" si="3568"/>
        <v>-119.3413058790679</v>
      </c>
      <c r="BJ2488" s="62">
        <f t="shared" ca="1" si="3568"/>
        <v>-93.446494099862221</v>
      </c>
      <c r="BK2488" s="62">
        <f t="shared" ca="1" si="3568"/>
        <v>-67.335892222496511</v>
      </c>
      <c r="BL2488" s="62">
        <f t="shared" ca="1" si="3568"/>
        <v>-41.00770199615274</v>
      </c>
      <c r="BM2488" s="62">
        <f t="shared" ca="1" si="3568"/>
        <v>-14.460110184589437</v>
      </c>
      <c r="BN2488" s="62">
        <f t="shared" ca="1" si="3568"/>
        <v>12.308711558736888</v>
      </c>
      <c r="BO2488" s="62">
        <f t="shared" ca="1" si="3568"/>
        <v>12.411284155059697</v>
      </c>
      <c r="BP2488" s="62">
        <f t="shared" ca="1" si="3568"/>
        <v>12.514711523018526</v>
      </c>
      <c r="BQ2488" s="62">
        <f t="shared" ca="1" si="3568"/>
        <v>12.619000785710348</v>
      </c>
      <c r="BR2488" s="62">
        <f t="shared" ca="1" si="3568"/>
        <v>12.724159125591269</v>
      </c>
      <c r="BS2488" s="62">
        <f t="shared" ca="1" si="3568"/>
        <v>12.830193784971195</v>
      </c>
      <c r="BT2488" s="62">
        <f t="shared" ca="1" si="3568"/>
        <v>12.937112066512624</v>
      </c>
      <c r="BU2488" s="62">
        <f t="shared" ca="1" si="3568"/>
        <v>13.044921333733562</v>
      </c>
      <c r="BV2488" s="62">
        <f t="shared" ca="1" si="3568"/>
        <v>13.153629011514674</v>
      </c>
      <c r="BW2488" s="62">
        <f t="shared" ca="1" si="3568"/>
        <v>13.26324258661063</v>
      </c>
      <c r="BX2488" s="62">
        <f t="shared" ca="1" si="3568"/>
        <v>13.373769608165718</v>
      </c>
      <c r="BY2488" s="62">
        <f t="shared" ca="1" si="3568"/>
        <v>13.485217688233766</v>
      </c>
      <c r="BZ2488" s="62">
        <f t="shared" ca="1" si="3568"/>
        <v>13.59759450230238</v>
      </c>
      <c r="CA2488" s="62">
        <f t="shared" ca="1" si="3568"/>
        <v>13.710907789821567</v>
      </c>
      <c r="CB2488" s="62">
        <f t="shared" ca="1" si="3568"/>
        <v>13.825165354736745</v>
      </c>
      <c r="CC2488" s="62">
        <f t="shared" ca="1" si="3568"/>
        <v>13.940375066026219</v>
      </c>
      <c r="CD2488" s="62">
        <f t="shared" ca="1" si="3568"/>
        <v>14.056544858243106</v>
      </c>
      <c r="CE2488" s="62">
        <f t="shared" ref="CE2488:CK2488" ca="1" si="3569">CE2495-CE2491</f>
        <v>14.173682732061797</v>
      </c>
      <c r="CF2488" s="62">
        <f t="shared" ca="1" si="3569"/>
        <v>14.291796754828978</v>
      </c>
      <c r="CG2488" s="62">
        <f t="shared" ca="1" si="3569"/>
        <v>14.41089506111922</v>
      </c>
      <c r="CH2488" s="62">
        <f t="shared" ca="1" si="3569"/>
        <v>14.530985853295212</v>
      </c>
      <c r="CI2488" s="62">
        <f t="shared" ca="1" si="3569"/>
        <v>14.652077402072672</v>
      </c>
      <c r="CJ2488" s="62">
        <f t="shared" ca="1" si="3569"/>
        <v>14.774178047089945</v>
      </c>
      <c r="CK2488" s="62">
        <f t="shared" ca="1" si="3569"/>
        <v>14.89729619748236</v>
      </c>
      <c r="CL2488" s="62">
        <f t="shared" ref="CL2488" ca="1" si="3570">CL2495-CL2491</f>
        <v>15.021440332461379</v>
      </c>
    </row>
    <row r="2489" spans="2:90" x14ac:dyDescent="0.4">
      <c r="B2489" s="123" t="str">
        <f>"Debt - "&amp;SUBSTITUTE(B2478,":","")</f>
        <v>Debt - Simple amortizing debt</v>
      </c>
      <c r="C2489" t="s">
        <v>237</v>
      </c>
      <c r="D2489" t="s">
        <v>426</v>
      </c>
      <c r="E2489" t="str">
        <f t="shared" si="3560"/>
        <v>2489 DAMORT-F</v>
      </c>
      <c r="I2489" s="74"/>
      <c r="J2489" s="74"/>
      <c r="K2489" s="33">
        <f t="shared" ref="K2489:P2489" ca="1" si="3571">SUMIF($4:$4,K$2,2489:2489)</f>
        <v>9492.6991957507962</v>
      </c>
      <c r="L2489" s="33">
        <f t="shared" ca="1" si="3571"/>
        <v>6436.2080236908005</v>
      </c>
      <c r="M2489" s="33">
        <f t="shared" ca="1" si="3571"/>
        <v>3059.6622853971558</v>
      </c>
      <c r="N2489" s="33">
        <f t="shared" ca="1" si="3571"/>
        <v>1489.3540986071635</v>
      </c>
      <c r="O2489" s="33">
        <f t="shared" ca="1" si="3571"/>
        <v>1645.3089347785879</v>
      </c>
      <c r="P2489" s="33">
        <f t="shared" ca="1" si="3571"/>
        <v>1817.5942802278269</v>
      </c>
      <c r="R2489" s="53">
        <f ca="1">S2485</f>
        <v>1000</v>
      </c>
      <c r="S2489" s="93">
        <f t="shared" ref="S2489" ca="1" si="3572">SUM(S2485:S2488)</f>
        <v>1821.7217884495801</v>
      </c>
      <c r="T2489" s="93">
        <f t="shared" ref="T2489:AX2489" ca="1" si="3573">SUM(T2485:T2488)</f>
        <v>2623.4019358080418</v>
      </c>
      <c r="U2489" s="93">
        <f t="shared" ca="1" si="3573"/>
        <v>3404.8734283996264</v>
      </c>
      <c r="V2489" s="93">
        <f t="shared" ca="1" si="3573"/>
        <v>4156.2071993065474</v>
      </c>
      <c r="W2489" s="93">
        <f t="shared" ca="1" si="3573"/>
        <v>4896.9960956428285</v>
      </c>
      <c r="X2489" s="93">
        <f t="shared" ca="1" si="3573"/>
        <v>5617.0689101203807</v>
      </c>
      <c r="Y2489" s="93">
        <f t="shared" ca="1" si="3573"/>
        <v>6316.2530087237146</v>
      </c>
      <c r="Z2489" s="93">
        <f t="shared" ca="1" si="3573"/>
        <v>6994.3743188205444</v>
      </c>
      <c r="AA2489" s="93">
        <f t="shared" ca="1" si="3573"/>
        <v>7651.2573171733166</v>
      </c>
      <c r="AB2489" s="93">
        <f t="shared" ca="1" si="3573"/>
        <v>8286.7250178508311</v>
      </c>
      <c r="AC2489" s="93">
        <f t="shared" ca="1" si="3573"/>
        <v>8900.5989600391276</v>
      </c>
      <c r="AD2489" s="93">
        <f t="shared" ca="1" si="3573"/>
        <v>9492.6991957507962</v>
      </c>
      <c r="AE2489" s="93">
        <f t="shared" ca="1" si="3573"/>
        <v>9249.4558223156164</v>
      </c>
      <c r="AF2489" s="93">
        <f t="shared" ca="1" si="3573"/>
        <v>9004.1854207684773</v>
      </c>
      <c r="AG2489" s="93">
        <f t="shared" ca="1" si="3573"/>
        <v>8756.8710992084452</v>
      </c>
      <c r="AH2489" s="93">
        <f t="shared" ca="1" si="3573"/>
        <v>8507.4958249687461</v>
      </c>
      <c r="AI2489" s="93">
        <f t="shared" ca="1" si="3573"/>
        <v>8256.042423443716</v>
      </c>
      <c r="AJ2489" s="93">
        <f t="shared" ca="1" si="3573"/>
        <v>8002.4935769059766</v>
      </c>
      <c r="AK2489" s="93">
        <f t="shared" ca="1" si="3573"/>
        <v>7746.8318233137561</v>
      </c>
      <c r="AL2489" s="93">
        <f t="shared" ca="1" si="3573"/>
        <v>7489.0395551082675</v>
      </c>
      <c r="AM2489" s="93">
        <f t="shared" ca="1" si="3573"/>
        <v>7229.0990180010667</v>
      </c>
      <c r="AN2489" s="93">
        <f t="shared" ca="1" si="3573"/>
        <v>6966.9923097513056</v>
      </c>
      <c r="AO2489" s="93">
        <f t="shared" ca="1" si="3573"/>
        <v>6702.7013789327966</v>
      </c>
      <c r="AP2489" s="93">
        <f t="shared" ca="1" si="3573"/>
        <v>6436.2080236908005</v>
      </c>
      <c r="AQ2489" s="93">
        <f t="shared" ca="1" si="3573"/>
        <v>6167.4938904884539</v>
      </c>
      <c r="AR2489" s="93">
        <f t="shared" ca="1" si="3573"/>
        <v>5896.5404728427548</v>
      </c>
      <c r="AS2489" s="93">
        <f t="shared" ca="1" si="3573"/>
        <v>5623.3291100500082</v>
      </c>
      <c r="AT2489" s="93">
        <f t="shared" ca="1" si="3573"/>
        <v>5347.8409859006551</v>
      </c>
      <c r="AU2489" s="93">
        <f t="shared" ca="1" si="3573"/>
        <v>5070.0571273833903</v>
      </c>
      <c r="AV2489" s="93">
        <f t="shared" ca="1" si="3573"/>
        <v>4789.9584033784822</v>
      </c>
      <c r="AW2489" s="93">
        <f t="shared" ca="1" si="3573"/>
        <v>4507.5255233401995</v>
      </c>
      <c r="AX2489" s="93">
        <f t="shared" ca="1" si="3573"/>
        <v>4222.7390359682649</v>
      </c>
      <c r="AY2489" s="93">
        <f t="shared" ref="AY2489:CD2489" ca="1" si="3574">SUM(AY2485:AY2488)</f>
        <v>3935.5793278682304</v>
      </c>
      <c r="AZ2489" s="93">
        <f t="shared" ca="1" si="3574"/>
        <v>3646.0266222006958</v>
      </c>
      <c r="BA2489" s="93">
        <f t="shared" ca="1" si="3574"/>
        <v>3354.060977319265</v>
      </c>
      <c r="BB2489" s="93">
        <f t="shared" ca="1" si="3574"/>
        <v>3059.6622853971558</v>
      </c>
      <c r="BC2489" s="93">
        <f t="shared" ca="1" si="3574"/>
        <v>2789.6995937038932</v>
      </c>
      <c r="BD2489" s="93">
        <f t="shared" ca="1" si="3574"/>
        <v>2544.3765355747182</v>
      </c>
      <c r="BE2489" s="93">
        <f t="shared" ca="1" si="3574"/>
        <v>2323.8984412893315</v>
      </c>
      <c r="BF2489" s="93">
        <f t="shared" ca="1" si="3574"/>
        <v>2128.1496803411592</v>
      </c>
      <c r="BG2489" s="93">
        <f t="shared" ca="1" si="3574"/>
        <v>1957.6590023799502</v>
      </c>
      <c r="BH2489" s="93">
        <f t="shared" ca="1" si="3574"/>
        <v>1812.6368914305956</v>
      </c>
      <c r="BI2489" s="93">
        <f t="shared" ca="1" si="3574"/>
        <v>1693.2955855515277</v>
      </c>
      <c r="BJ2489" s="93">
        <f t="shared" ca="1" si="3574"/>
        <v>1599.8490914516653</v>
      </c>
      <c r="BK2489" s="93">
        <f t="shared" ca="1" si="3574"/>
        <v>1532.5131992291688</v>
      </c>
      <c r="BL2489" s="93">
        <f t="shared" ca="1" si="3574"/>
        <v>1491.5054972330161</v>
      </c>
      <c r="BM2489" s="93">
        <f t="shared" ca="1" si="3574"/>
        <v>1477.0453870484266</v>
      </c>
      <c r="BN2489" s="93">
        <f t="shared" ca="1" si="3574"/>
        <v>1489.3540986071635</v>
      </c>
      <c r="BO2489" s="93">
        <f t="shared" ca="1" si="3574"/>
        <v>1501.7653827622232</v>
      </c>
      <c r="BP2489" s="93">
        <f t="shared" ca="1" si="3574"/>
        <v>1514.2800942852418</v>
      </c>
      <c r="BQ2489" s="93">
        <f t="shared" ca="1" si="3574"/>
        <v>1526.8990950709522</v>
      </c>
      <c r="BR2489" s="93">
        <f t="shared" ca="1" si="3574"/>
        <v>1539.6232541965435</v>
      </c>
      <c r="BS2489" s="93">
        <f t="shared" ca="1" si="3574"/>
        <v>1552.4534479815147</v>
      </c>
      <c r="BT2489" s="93">
        <f t="shared" ca="1" si="3574"/>
        <v>1565.3905600480273</v>
      </c>
      <c r="BU2489" s="93">
        <f t="shared" ca="1" si="3574"/>
        <v>1578.4354813817608</v>
      </c>
      <c r="BV2489" s="93">
        <f t="shared" ca="1" si="3574"/>
        <v>1591.5891103932754</v>
      </c>
      <c r="BW2489" s="93">
        <f t="shared" ca="1" si="3574"/>
        <v>1604.8523529798861</v>
      </c>
      <c r="BX2489" s="93">
        <f t="shared" ca="1" si="3574"/>
        <v>1618.2261225880518</v>
      </c>
      <c r="BY2489" s="93">
        <f t="shared" ca="1" si="3574"/>
        <v>1631.7113402762855</v>
      </c>
      <c r="BZ2489" s="93">
        <f t="shared" ca="1" si="3574"/>
        <v>1645.3089347785879</v>
      </c>
      <c r="CA2489" s="93">
        <f t="shared" ca="1" si="3574"/>
        <v>1659.0198425684093</v>
      </c>
      <c r="CB2489" s="93">
        <f t="shared" ca="1" si="3574"/>
        <v>1672.8450079231461</v>
      </c>
      <c r="CC2489" s="93">
        <f t="shared" ca="1" si="3574"/>
        <v>1686.7853829891724</v>
      </c>
      <c r="CD2489" s="93">
        <f t="shared" ca="1" si="3574"/>
        <v>1700.8419278474155</v>
      </c>
      <c r="CE2489" s="93">
        <f t="shared" ref="CE2489:CK2489" ca="1" si="3575">SUM(CE2485:CE2488)</f>
        <v>1715.0156105794772</v>
      </c>
      <c r="CF2489" s="93">
        <f t="shared" ca="1" si="3575"/>
        <v>1729.3074073343062</v>
      </c>
      <c r="CG2489" s="93">
        <f t="shared" ca="1" si="3575"/>
        <v>1743.7183023954253</v>
      </c>
      <c r="CH2489" s="93">
        <f t="shared" ca="1" si="3575"/>
        <v>1758.2492882487206</v>
      </c>
      <c r="CI2489" s="93">
        <f t="shared" ca="1" si="3575"/>
        <v>1772.9013656507932</v>
      </c>
      <c r="CJ2489" s="93">
        <f t="shared" ca="1" si="3575"/>
        <v>1787.6755436978831</v>
      </c>
      <c r="CK2489" s="93">
        <f t="shared" ca="1" si="3575"/>
        <v>1802.5728398953654</v>
      </c>
      <c r="CL2489" s="93">
        <f t="shared" ref="CL2489" ca="1" si="3576">SUM(CL2485:CL2488)</f>
        <v>1817.5942802278269</v>
      </c>
    </row>
    <row r="2490" spans="2:90" x14ac:dyDescent="0.4">
      <c r="B2490" s="122"/>
      <c r="C2490" s="59"/>
      <c r="D2490" t="s">
        <v>426</v>
      </c>
      <c r="E2490" t="str">
        <f t="shared" si="3560"/>
        <v>2490 DAMORT-F</v>
      </c>
      <c r="G2490" s="59"/>
      <c r="R2490"/>
      <c r="S2490" s="62"/>
      <c r="T2490" s="62"/>
      <c r="U2490" s="62"/>
      <c r="V2490" s="62"/>
      <c r="W2490" s="62"/>
      <c r="X2490" s="62"/>
      <c r="Y2490" s="62"/>
      <c r="Z2490" s="62"/>
      <c r="AA2490" s="62"/>
      <c r="AB2490" s="62"/>
      <c r="AC2490" s="62"/>
      <c r="AD2490" s="62"/>
      <c r="AE2490" s="62"/>
      <c r="AF2490" s="62"/>
      <c r="AG2490" s="62"/>
      <c r="AH2490" s="62"/>
      <c r="AI2490" s="62"/>
      <c r="AJ2490" s="62"/>
      <c r="AK2490" s="62"/>
      <c r="AL2490" s="62"/>
      <c r="AM2490" s="62"/>
      <c r="AN2490" s="62"/>
      <c r="AO2490" s="62"/>
      <c r="AP2490" s="62"/>
      <c r="AQ2490" s="62"/>
      <c r="AR2490" s="62"/>
      <c r="AS2490" s="62"/>
      <c r="AT2490" s="62"/>
      <c r="AU2490" s="62"/>
      <c r="AV2490" s="62"/>
      <c r="AW2490" s="62"/>
      <c r="AX2490" s="62"/>
      <c r="AY2490" s="62"/>
      <c r="AZ2490" s="62"/>
      <c r="BA2490" s="62"/>
      <c r="BB2490" s="62"/>
      <c r="BC2490" s="62"/>
      <c r="BD2490" s="62"/>
      <c r="BE2490" s="62"/>
      <c r="BF2490" s="62"/>
      <c r="BG2490" s="62"/>
      <c r="BH2490" s="62"/>
      <c r="BI2490" s="62"/>
      <c r="BJ2490" s="62"/>
      <c r="BK2490" s="62"/>
      <c r="BL2490" s="62"/>
      <c r="BM2490" s="62"/>
      <c r="BN2490" s="62"/>
      <c r="BO2490" s="62"/>
      <c r="BP2490" s="62"/>
      <c r="BQ2490" s="62"/>
      <c r="BR2490" s="62"/>
      <c r="BS2490" s="62"/>
      <c r="BT2490" s="62"/>
      <c r="BU2490" s="62"/>
      <c r="BV2490" s="62"/>
      <c r="BW2490" s="62"/>
      <c r="BX2490" s="62"/>
      <c r="BY2490" s="62"/>
      <c r="BZ2490" s="62"/>
      <c r="CA2490" s="62"/>
      <c r="CB2490" s="62"/>
      <c r="CC2490" s="62"/>
      <c r="CD2490" s="62"/>
      <c r="CE2490" s="62"/>
      <c r="CF2490" s="62"/>
      <c r="CG2490" s="62"/>
      <c r="CH2490" s="62"/>
      <c r="CI2490" s="62"/>
      <c r="CJ2490" s="62"/>
      <c r="CK2490" s="62"/>
      <c r="CL2490" s="62"/>
    </row>
    <row r="2491" spans="2:90" x14ac:dyDescent="0.4">
      <c r="B2491" s="123" t="str">
        <f>"Interest expense - "&amp;SUBSTITUTE(B2478,":","")</f>
        <v>Interest expense - Simple amortizing debt</v>
      </c>
      <c r="C2491" t="s">
        <v>228</v>
      </c>
      <c r="D2491" t="s">
        <v>426</v>
      </c>
      <c r="E2491" t="str">
        <f t="shared" si="3560"/>
        <v>2491 DAMORT-F</v>
      </c>
      <c r="F2491" s="27"/>
      <c r="G2491" s="57"/>
      <c r="J2491" s="93">
        <f>SUMIF($5:$5,I$2,2489:2489)</f>
        <v>0</v>
      </c>
      <c r="K2491" s="28">
        <f t="shared" ref="K2491:P2491" ca="1" si="3577">SUMIF($3:$3,K$2,2491:2491)</f>
        <v>-597.1623165027878</v>
      </c>
      <c r="L2491" s="28">
        <f t="shared" ca="1" si="3577"/>
        <v>-811.69922873724147</v>
      </c>
      <c r="M2491" s="28">
        <f t="shared" ca="1" si="3577"/>
        <v>-491.64466250359339</v>
      </c>
      <c r="N2491" s="28">
        <f t="shared" ca="1" si="3577"/>
        <v>-203.41909325525506</v>
      </c>
      <c r="O2491" s="28">
        <f t="shared" ca="1" si="3577"/>
        <v>-155.9548361714244</v>
      </c>
      <c r="P2491" s="28">
        <f t="shared" ca="1" si="3577"/>
        <v>-172.28534544923917</v>
      </c>
      <c r="R2491" s="27"/>
      <c r="S2491" s="93">
        <f t="shared" ref="S2491" ca="1" si="3578">-SUM(S2485:S2487)*$H2481/12</f>
        <v>-15.27777777777778</v>
      </c>
      <c r="T2491" s="93">
        <f t="shared" ref="T2491:AX2491" ca="1" si="3579">-SUM(T2485:T2487)*$H2481/12</f>
        <v>-22.125459348190944</v>
      </c>
      <c r="U2491" s="93">
        <f t="shared" ca="1" si="3579"/>
        <v>-28.806127242844795</v>
      </c>
      <c r="V2491" s="93">
        <f t="shared" ca="1" si="3579"/>
        <v>-35.235056347774666</v>
      </c>
      <c r="W2491" s="93">
        <f t="shared" ca="1" si="3579"/>
        <v>-41.579504438665673</v>
      </c>
      <c r="X2491" s="93">
        <f t="shared" ca="1" si="3579"/>
        <v>-47.752745241468013</v>
      </c>
      <c r="Y2491" s="93">
        <f t="shared" ca="1" si="3579"/>
        <v>-53.753352028780945</v>
      </c>
      <c r="Z2491" s="93">
        <f t="shared" ca="1" si="3579"/>
        <v>-59.579886183808732</v>
      </c>
      <c r="AA2491" s="93">
        <f t="shared" ca="1" si="3579"/>
        <v>-65.230897101282309</v>
      </c>
      <c r="AB2491" s="93">
        <f t="shared" ca="1" si="3579"/>
        <v>-70.704922087555431</v>
      </c>
      <c r="AC2491" s="93">
        <f t="shared" ca="1" si="3579"/>
        <v>-76.000486259868055</v>
      </c>
      <c r="AD2491" s="93">
        <f t="shared" ca="1" si="3579"/>
        <v>-81.116102444770519</v>
      </c>
      <c r="AE2491" s="93">
        <f t="shared" ca="1" si="3579"/>
        <v>-79.105826631256647</v>
      </c>
      <c r="AF2491" s="93">
        <f t="shared" ca="1" si="3579"/>
        <v>-77.078798519296811</v>
      </c>
      <c r="AG2491" s="93">
        <f t="shared" ca="1" si="3579"/>
        <v>-75.034878506403984</v>
      </c>
      <c r="AH2491" s="93">
        <f t="shared" ca="1" si="3579"/>
        <v>-72.973925826737045</v>
      </c>
      <c r="AI2491" s="93">
        <f t="shared" ca="1" si="3579"/>
        <v>-70.895798541406222</v>
      </c>
      <c r="AJ2491" s="93">
        <f t="shared" ca="1" si="3579"/>
        <v>-68.800353528697642</v>
      </c>
      <c r="AK2491" s="93">
        <f t="shared" ca="1" si="3579"/>
        <v>-66.687446474216472</v>
      </c>
      <c r="AL2491" s="93">
        <f t="shared" ca="1" si="3579"/>
        <v>-64.556931860947969</v>
      </c>
      <c r="AM2491" s="93">
        <f t="shared" ca="1" si="3579"/>
        <v>-62.408662959235564</v>
      </c>
      <c r="AN2491" s="93">
        <f t="shared" ca="1" si="3579"/>
        <v>-60.24249181667556</v>
      </c>
      <c r="AO2491" s="93">
        <f t="shared" ca="1" si="3579"/>
        <v>-58.058269247927548</v>
      </c>
      <c r="AP2491" s="93">
        <f t="shared" ca="1" si="3579"/>
        <v>-55.855844824439977</v>
      </c>
      <c r="AQ2491" s="93">
        <f t="shared" ca="1" si="3579"/>
        <v>-53.635066864090014</v>
      </c>
      <c r="AR2491" s="93">
        <f t="shared" ca="1" si="3579"/>
        <v>-51.395782420737113</v>
      </c>
      <c r="AS2491" s="93">
        <f t="shared" ca="1" si="3579"/>
        <v>-49.137837273689627</v>
      </c>
      <c r="AT2491" s="93">
        <f t="shared" ca="1" si="3579"/>
        <v>-46.861075917083404</v>
      </c>
      <c r="AU2491" s="93">
        <f t="shared" ca="1" si="3579"/>
        <v>-44.565341549172132</v>
      </c>
      <c r="AV2491" s="93">
        <f t="shared" ca="1" si="3579"/>
        <v>-42.250476061528254</v>
      </c>
      <c r="AW2491" s="93">
        <f t="shared" ca="1" si="3579"/>
        <v>-39.916320028154018</v>
      </c>
      <c r="AX2491" s="93">
        <f t="shared" ca="1" si="3579"/>
        <v>-37.562712694501663</v>
      </c>
      <c r="AY2491" s="93">
        <f t="shared" ref="AY2491:CD2491" ca="1" si="3580">-SUM(AY2485:AY2487)*$H2481/12</f>
        <v>-35.189491966402208</v>
      </c>
      <c r="AZ2491" s="93">
        <f t="shared" ca="1" si="3580"/>
        <v>-32.79649439890192</v>
      </c>
      <c r="BA2491" s="93">
        <f t="shared" ca="1" si="3580"/>
        <v>-30.3835551850058</v>
      </c>
      <c r="BB2491" s="93">
        <f t="shared" ca="1" si="3580"/>
        <v>-27.950508144327213</v>
      </c>
      <c r="BC2491" s="93">
        <f t="shared" ca="1" si="3580"/>
        <v>-25.497185711642967</v>
      </c>
      <c r="BD2491" s="93">
        <f t="shared" ca="1" si="3580"/>
        <v>-23.247496614199111</v>
      </c>
      <c r="BE2491" s="93">
        <f t="shared" ca="1" si="3580"/>
        <v>-21.203137796455987</v>
      </c>
      <c r="BF2491" s="93">
        <f t="shared" ca="1" si="3580"/>
        <v>-19.365820344077765</v>
      </c>
      <c r="BG2491" s="93">
        <f t="shared" ca="1" si="3580"/>
        <v>-17.734580669509661</v>
      </c>
      <c r="BH2491" s="93">
        <f t="shared" ca="1" si="3580"/>
        <v>-16.313825019832919</v>
      </c>
      <c r="BI2491" s="93">
        <f t="shared" ca="1" si="3580"/>
        <v>-15.105307428588297</v>
      </c>
      <c r="BJ2491" s="93">
        <f t="shared" ca="1" si="3580"/>
        <v>-14.110796546262732</v>
      </c>
      <c r="BK2491" s="93">
        <f t="shared" ca="1" si="3580"/>
        <v>-13.332075762097212</v>
      </c>
      <c r="BL2491" s="93">
        <f t="shared" ca="1" si="3580"/>
        <v>-12.770943326909739</v>
      </c>
      <c r="BM2491" s="93">
        <f t="shared" ca="1" si="3580"/>
        <v>-12.429212476941801</v>
      </c>
      <c r="BN2491" s="93">
        <f t="shared" ca="1" si="3580"/>
        <v>-12.308711558736888</v>
      </c>
      <c r="BO2491" s="93">
        <f t="shared" ca="1" si="3580"/>
        <v>-12.411284155059697</v>
      </c>
      <c r="BP2491" s="93">
        <f t="shared" ca="1" si="3580"/>
        <v>-12.514711523018526</v>
      </c>
      <c r="BQ2491" s="93">
        <f t="shared" ca="1" si="3580"/>
        <v>-12.619000785710348</v>
      </c>
      <c r="BR2491" s="93">
        <f t="shared" ca="1" si="3580"/>
        <v>-12.724159125591269</v>
      </c>
      <c r="BS2491" s="93">
        <f t="shared" ca="1" si="3580"/>
        <v>-12.830193784971195</v>
      </c>
      <c r="BT2491" s="93">
        <f t="shared" ca="1" si="3580"/>
        <v>-12.937112066512624</v>
      </c>
      <c r="BU2491" s="93">
        <f t="shared" ca="1" si="3580"/>
        <v>-13.044921333733562</v>
      </c>
      <c r="BV2491" s="93">
        <f t="shared" ca="1" si="3580"/>
        <v>-13.153629011514674</v>
      </c>
      <c r="BW2491" s="93">
        <f t="shared" ca="1" si="3580"/>
        <v>-13.26324258661063</v>
      </c>
      <c r="BX2491" s="93">
        <f t="shared" ca="1" si="3580"/>
        <v>-13.373769608165718</v>
      </c>
      <c r="BY2491" s="93">
        <f t="shared" ca="1" si="3580"/>
        <v>-13.485217688233766</v>
      </c>
      <c r="BZ2491" s="93">
        <f t="shared" ca="1" si="3580"/>
        <v>-13.59759450230238</v>
      </c>
      <c r="CA2491" s="93">
        <f t="shared" ca="1" si="3580"/>
        <v>-13.710907789821567</v>
      </c>
      <c r="CB2491" s="93">
        <f t="shared" ca="1" si="3580"/>
        <v>-13.825165354736745</v>
      </c>
      <c r="CC2491" s="93">
        <f t="shared" ca="1" si="3580"/>
        <v>-13.940375066026219</v>
      </c>
      <c r="CD2491" s="93">
        <f t="shared" ca="1" si="3580"/>
        <v>-14.056544858243106</v>
      </c>
      <c r="CE2491" s="93">
        <f t="shared" ref="CE2491:CK2491" ca="1" si="3581">-SUM(CE2485:CE2487)*$H2481/12</f>
        <v>-14.173682732061797</v>
      </c>
      <c r="CF2491" s="93">
        <f t="shared" ca="1" si="3581"/>
        <v>-14.291796754828978</v>
      </c>
      <c r="CG2491" s="93">
        <f t="shared" ca="1" si="3581"/>
        <v>-14.41089506111922</v>
      </c>
      <c r="CH2491" s="93">
        <f t="shared" ca="1" si="3581"/>
        <v>-14.530985853295212</v>
      </c>
      <c r="CI2491" s="93">
        <f t="shared" ca="1" si="3581"/>
        <v>-14.652077402072672</v>
      </c>
      <c r="CJ2491" s="93">
        <f t="shared" ca="1" si="3581"/>
        <v>-14.774178047089945</v>
      </c>
      <c r="CK2491" s="93">
        <f t="shared" ca="1" si="3581"/>
        <v>-14.89729619748236</v>
      </c>
      <c r="CL2491" s="93">
        <f t="shared" ref="CL2491" ca="1" si="3582">-SUM(CL2485:CL2487)*$H2481/12</f>
        <v>-15.021440332461379</v>
      </c>
    </row>
    <row r="2492" spans="2:90" x14ac:dyDescent="0.4">
      <c r="B2492" s="122"/>
      <c r="C2492" s="57"/>
      <c r="D2492" t="s">
        <v>426</v>
      </c>
      <c r="E2492" t="str">
        <f t="shared" si="3560"/>
        <v>2492 DAMORT-F</v>
      </c>
      <c r="G2492" s="57" t="s">
        <v>244</v>
      </c>
      <c r="R2492"/>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c r="AX2492" s="1"/>
      <c r="AY2492" s="1"/>
      <c r="AZ2492" s="1"/>
      <c r="BA2492" s="1"/>
      <c r="BB2492" s="1"/>
      <c r="BC2492" s="1"/>
      <c r="BD2492" s="1"/>
      <c r="BE2492" s="1"/>
      <c r="BF2492" s="1"/>
      <c r="BG2492" s="1"/>
      <c r="BH2492" s="1"/>
      <c r="BI2492" s="1"/>
      <c r="BJ2492" s="1"/>
      <c r="BK2492" s="1"/>
      <c r="BL2492" s="1"/>
      <c r="BM2492" s="1"/>
      <c r="BN2492" s="1"/>
      <c r="BO2492" s="1"/>
      <c r="BP2492" s="1"/>
      <c r="BQ2492" s="1"/>
      <c r="BR2492" s="1"/>
      <c r="BS2492" s="1"/>
      <c r="BT2492" s="1"/>
      <c r="BU2492" s="1"/>
      <c r="BV2492" s="1"/>
      <c r="BW2492" s="1"/>
      <c r="BX2492" s="1"/>
      <c r="BY2492" s="1"/>
      <c r="BZ2492" s="1"/>
      <c r="CA2492" s="1"/>
      <c r="CB2492" s="1"/>
      <c r="CC2492" s="1"/>
      <c r="CD2492" s="1"/>
      <c r="CE2492" s="1"/>
      <c r="CF2492" s="1"/>
      <c r="CG2492" s="1"/>
      <c r="CH2492" s="1"/>
      <c r="CI2492" s="1"/>
      <c r="CJ2492" s="1"/>
      <c r="CK2492" s="1"/>
      <c r="CL2492" s="1"/>
    </row>
    <row r="2493" spans="2:90" x14ac:dyDescent="0.4">
      <c r="B2493" s="95" t="s">
        <v>291</v>
      </c>
      <c r="C2493" s="57"/>
      <c r="D2493" t="s">
        <v>426</v>
      </c>
      <c r="E2493" t="str">
        <f t="shared" si="3560"/>
        <v>2493 DAMORT-F</v>
      </c>
      <c r="G2493" s="57"/>
      <c r="R2493"/>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c r="AX2493" s="1"/>
      <c r="AY2493" s="1"/>
      <c r="AZ2493" s="1"/>
      <c r="BA2493" s="1"/>
      <c r="BB2493" s="1"/>
      <c r="BC2493" s="1"/>
      <c r="BD2493" s="1"/>
      <c r="BE2493" s="1"/>
      <c r="BF2493" s="1"/>
      <c r="BG2493" s="1"/>
      <c r="BH2493" s="1"/>
      <c r="BI2493" s="1"/>
      <c r="BJ2493" s="1"/>
      <c r="BK2493" s="1"/>
      <c r="BL2493" s="1"/>
      <c r="BM2493" s="1"/>
      <c r="BN2493" s="1"/>
      <c r="BO2493" s="1"/>
      <c r="BP2493" s="1"/>
      <c r="BQ2493" s="1"/>
      <c r="BR2493" s="1"/>
      <c r="BS2493" s="1"/>
      <c r="BT2493" s="1"/>
      <c r="BU2493" s="1"/>
      <c r="BV2493" s="1"/>
      <c r="BW2493" s="1"/>
      <c r="BX2493" s="1"/>
      <c r="BY2493" s="1"/>
      <c r="BZ2493" s="1"/>
      <c r="CA2493" s="1"/>
      <c r="CB2493" s="1"/>
      <c r="CC2493" s="1"/>
      <c r="CD2493" s="1"/>
      <c r="CE2493" s="1"/>
      <c r="CF2493" s="1"/>
      <c r="CG2493" s="1"/>
      <c r="CH2493" s="1"/>
      <c r="CI2493" s="1"/>
      <c r="CJ2493" s="1"/>
      <c r="CK2493" s="1"/>
      <c r="CL2493" s="1"/>
    </row>
    <row r="2494" spans="2:90" x14ac:dyDescent="0.4">
      <c r="B2494" s="154" t="s">
        <v>292</v>
      </c>
      <c r="C2494" s="57"/>
      <c r="D2494" t="s">
        <v>426</v>
      </c>
      <c r="E2494" t="str">
        <f t="shared" si="3560"/>
        <v>2494 DAMORT-F</v>
      </c>
      <c r="G2494" s="57"/>
      <c r="J2494" s="81">
        <f>SUMIF($5:$5,I$2,2492:2492)</f>
        <v>0</v>
      </c>
      <c r="K2494" s="37">
        <f t="shared" ref="K2494:P2494" si="3583">SUMIF($3:$3,K$2,2494:2494)</f>
        <v>-322.34920006643659</v>
      </c>
      <c r="L2494" s="37">
        <f t="shared" si="3583"/>
        <v>0</v>
      </c>
      <c r="M2494" s="37">
        <f t="shared" si="3583"/>
        <v>0</v>
      </c>
      <c r="N2494" s="37">
        <f t="shared" si="3583"/>
        <v>0</v>
      </c>
      <c r="O2494" s="37">
        <f t="shared" si="3583"/>
        <v>0</v>
      </c>
      <c r="P2494" s="37">
        <f t="shared" si="3583"/>
        <v>0</v>
      </c>
      <c r="R2494" s="53"/>
      <c r="S2494" s="94">
        <f t="shared" ref="S2494" si="3584">+PMT($H2481/12,$H2480,S2486+S2487,0)</f>
        <v>-26.889322661531239</v>
      </c>
      <c r="T2494" s="94">
        <f t="shared" ref="T2494:AY2494" si="3585">+PMT($H2481/12,$H2480,T2486+T2487,0)</f>
        <v>-26.889322661531239</v>
      </c>
      <c r="U2494" s="94">
        <f t="shared" si="3585"/>
        <v>-26.889322661531239</v>
      </c>
      <c r="V2494" s="94">
        <f t="shared" si="3585"/>
        <v>-26.566650789592863</v>
      </c>
      <c r="W2494" s="94">
        <f t="shared" si="3585"/>
        <v>-26.889322661531239</v>
      </c>
      <c r="X2494" s="94">
        <f t="shared" si="3585"/>
        <v>-26.889322661531239</v>
      </c>
      <c r="Y2494" s="94">
        <f t="shared" si="3585"/>
        <v>-26.889322661531239</v>
      </c>
      <c r="Z2494" s="94">
        <f t="shared" si="3585"/>
        <v>-26.889322661531239</v>
      </c>
      <c r="AA2494" s="94">
        <f t="shared" si="3585"/>
        <v>-26.889322661531239</v>
      </c>
      <c r="AB2494" s="94">
        <f t="shared" si="3585"/>
        <v>-26.889322661531239</v>
      </c>
      <c r="AC2494" s="94">
        <f t="shared" si="3585"/>
        <v>-26.889322661531239</v>
      </c>
      <c r="AD2494" s="94">
        <f t="shared" si="3585"/>
        <v>-26.889322661531239</v>
      </c>
      <c r="AE2494" s="94">
        <f t="shared" si="3585"/>
        <v>0</v>
      </c>
      <c r="AF2494" s="94">
        <f t="shared" si="3585"/>
        <v>0</v>
      </c>
      <c r="AG2494" s="94">
        <f t="shared" si="3585"/>
        <v>0</v>
      </c>
      <c r="AH2494" s="94">
        <f t="shared" si="3585"/>
        <v>0</v>
      </c>
      <c r="AI2494" s="94">
        <f t="shared" si="3585"/>
        <v>0</v>
      </c>
      <c r="AJ2494" s="94">
        <f t="shared" si="3585"/>
        <v>0</v>
      </c>
      <c r="AK2494" s="94">
        <f t="shared" si="3585"/>
        <v>0</v>
      </c>
      <c r="AL2494" s="94">
        <f t="shared" si="3585"/>
        <v>0</v>
      </c>
      <c r="AM2494" s="94">
        <f t="shared" si="3585"/>
        <v>0</v>
      </c>
      <c r="AN2494" s="94">
        <f t="shared" si="3585"/>
        <v>0</v>
      </c>
      <c r="AO2494" s="94">
        <f t="shared" si="3585"/>
        <v>0</v>
      </c>
      <c r="AP2494" s="94">
        <f t="shared" si="3585"/>
        <v>0</v>
      </c>
      <c r="AQ2494" s="94">
        <f t="shared" si="3585"/>
        <v>0</v>
      </c>
      <c r="AR2494" s="94">
        <f t="shared" si="3585"/>
        <v>0</v>
      </c>
      <c r="AS2494" s="94">
        <f t="shared" si="3585"/>
        <v>0</v>
      </c>
      <c r="AT2494" s="94">
        <f t="shared" si="3585"/>
        <v>0</v>
      </c>
      <c r="AU2494" s="94">
        <f t="shared" si="3585"/>
        <v>0</v>
      </c>
      <c r="AV2494" s="94">
        <f t="shared" si="3585"/>
        <v>0</v>
      </c>
      <c r="AW2494" s="94">
        <f t="shared" si="3585"/>
        <v>0</v>
      </c>
      <c r="AX2494" s="94">
        <f t="shared" si="3585"/>
        <v>0</v>
      </c>
      <c r="AY2494" s="94">
        <f t="shared" si="3585"/>
        <v>0</v>
      </c>
      <c r="AZ2494" s="94">
        <f t="shared" ref="AZ2494:CE2494" si="3586">+PMT($H2481/12,$H2480,AZ2486+AZ2487,0)</f>
        <v>0</v>
      </c>
      <c r="BA2494" s="94">
        <f t="shared" si="3586"/>
        <v>0</v>
      </c>
      <c r="BB2494" s="94">
        <f t="shared" si="3586"/>
        <v>0</v>
      </c>
      <c r="BC2494" s="94">
        <f t="shared" si="3586"/>
        <v>0</v>
      </c>
      <c r="BD2494" s="94">
        <f t="shared" si="3586"/>
        <v>0</v>
      </c>
      <c r="BE2494" s="94">
        <f t="shared" si="3586"/>
        <v>0</v>
      </c>
      <c r="BF2494" s="94">
        <f t="shared" si="3586"/>
        <v>0</v>
      </c>
      <c r="BG2494" s="94">
        <f t="shared" si="3586"/>
        <v>0</v>
      </c>
      <c r="BH2494" s="94">
        <f t="shared" si="3586"/>
        <v>0</v>
      </c>
      <c r="BI2494" s="94">
        <f t="shared" si="3586"/>
        <v>0</v>
      </c>
      <c r="BJ2494" s="94">
        <f t="shared" si="3586"/>
        <v>0</v>
      </c>
      <c r="BK2494" s="94">
        <f t="shared" si="3586"/>
        <v>0</v>
      </c>
      <c r="BL2494" s="94">
        <f t="shared" si="3586"/>
        <v>0</v>
      </c>
      <c r="BM2494" s="94">
        <f t="shared" si="3586"/>
        <v>0</v>
      </c>
      <c r="BN2494" s="94">
        <f t="shared" si="3586"/>
        <v>0</v>
      </c>
      <c r="BO2494" s="94">
        <f t="shared" si="3586"/>
        <v>0</v>
      </c>
      <c r="BP2494" s="94">
        <f t="shared" si="3586"/>
        <v>0</v>
      </c>
      <c r="BQ2494" s="94">
        <f t="shared" si="3586"/>
        <v>0</v>
      </c>
      <c r="BR2494" s="94">
        <f t="shared" si="3586"/>
        <v>0</v>
      </c>
      <c r="BS2494" s="94">
        <f t="shared" si="3586"/>
        <v>0</v>
      </c>
      <c r="BT2494" s="94">
        <f t="shared" si="3586"/>
        <v>0</v>
      </c>
      <c r="BU2494" s="94">
        <f t="shared" si="3586"/>
        <v>0</v>
      </c>
      <c r="BV2494" s="94">
        <f t="shared" si="3586"/>
        <v>0</v>
      </c>
      <c r="BW2494" s="94">
        <f t="shared" si="3586"/>
        <v>0</v>
      </c>
      <c r="BX2494" s="94">
        <f t="shared" si="3586"/>
        <v>0</v>
      </c>
      <c r="BY2494" s="94">
        <f t="shared" si="3586"/>
        <v>0</v>
      </c>
      <c r="BZ2494" s="94">
        <f t="shared" si="3586"/>
        <v>0</v>
      </c>
      <c r="CA2494" s="94">
        <f t="shared" si="3586"/>
        <v>0</v>
      </c>
      <c r="CB2494" s="94">
        <f t="shared" si="3586"/>
        <v>0</v>
      </c>
      <c r="CC2494" s="94">
        <f t="shared" si="3586"/>
        <v>0</v>
      </c>
      <c r="CD2494" s="94">
        <f t="shared" si="3586"/>
        <v>0</v>
      </c>
      <c r="CE2494" s="94">
        <f t="shared" si="3586"/>
        <v>0</v>
      </c>
      <c r="CF2494" s="94">
        <f t="shared" ref="CF2494:CK2494" si="3587">+PMT($H2481/12,$H2480,CF2486+CF2487,0)</f>
        <v>0</v>
      </c>
      <c r="CG2494" s="94">
        <f t="shared" si="3587"/>
        <v>0</v>
      </c>
      <c r="CH2494" s="94">
        <f t="shared" si="3587"/>
        <v>0</v>
      </c>
      <c r="CI2494" s="94">
        <f t="shared" si="3587"/>
        <v>0</v>
      </c>
      <c r="CJ2494" s="94">
        <f t="shared" si="3587"/>
        <v>0</v>
      </c>
      <c r="CK2494" s="94">
        <f t="shared" si="3587"/>
        <v>0</v>
      </c>
      <c r="CL2494" s="94">
        <f t="shared" ref="CL2494" si="3588">+PMT($H2481/12,$H2480,CL2486+CL2487,0)</f>
        <v>0</v>
      </c>
    </row>
    <row r="2495" spans="2:90" x14ac:dyDescent="0.4">
      <c r="B2495" s="123" t="s">
        <v>293</v>
      </c>
      <c r="C2495" s="281"/>
      <c r="D2495" t="s">
        <v>426</v>
      </c>
      <c r="E2495" t="str">
        <f t="shared" si="3560"/>
        <v>2495 DAMORT-F</v>
      </c>
      <c r="F2495" s="27"/>
      <c r="G2495" s="281"/>
      <c r="H2495" s="27"/>
      <c r="J2495" s="77">
        <f>SUMIF($5:$5,I$2,2493:2493)</f>
        <v>0</v>
      </c>
      <c r="K2495" s="33">
        <f t="shared" ref="K2495:P2495" si="3589">SUMIF($4:$4,K$2,2493:2493)</f>
        <v>0</v>
      </c>
      <c r="L2495" s="33">
        <f t="shared" si="3589"/>
        <v>0</v>
      </c>
      <c r="M2495" s="33">
        <f t="shared" si="3589"/>
        <v>0</v>
      </c>
      <c r="N2495" s="33">
        <f t="shared" si="3589"/>
        <v>0</v>
      </c>
      <c r="O2495" s="33">
        <f t="shared" si="3589"/>
        <v>0</v>
      </c>
      <c r="P2495" s="33">
        <f t="shared" si="3589"/>
        <v>0</v>
      </c>
      <c r="R2495" s="28"/>
      <c r="S2495" s="93" cm="1">
        <f t="array" ref="S2495">SUM(INDEX(2492:2492,1,MAX(COLUMN($R:$R),COLUMN()-($H2480-1))):S2494)</f>
        <v>-26.889322661531239</v>
      </c>
      <c r="T2495" s="93" cm="1">
        <f t="array" ref="T2495">SUM(INDEX(2492:2492,1,MAX(COLUMN($R:$R),COLUMN()-($H2480-1))):T2494)</f>
        <v>-53.778645323062477</v>
      </c>
      <c r="U2495" s="93" cm="1">
        <f t="array" ref="U2495">SUM(INDEX(2492:2492,1,MAX(COLUMN($R:$R),COLUMN()-($H2480-1))):U2494)</f>
        <v>-80.667967984593716</v>
      </c>
      <c r="V2495" s="93" cm="1">
        <f t="array" ref="V2495">SUM(INDEX(2492:2492,1,MAX(COLUMN($R:$R),COLUMN()-($H2480-1))):V2494)</f>
        <v>-107.23461877418657</v>
      </c>
      <c r="W2495" s="93" cm="1">
        <f t="array" ref="W2495">SUM(INDEX(2492:2492,1,MAX(COLUMN($R:$R),COLUMN()-($H2480-1))):W2494)</f>
        <v>-134.12394143571782</v>
      </c>
      <c r="X2495" s="93" cm="1">
        <f t="array" ref="X2495">SUM(INDEX(2492:2492,1,MAX(COLUMN($R:$R),COLUMN()-($H2480-1))):X2494)</f>
        <v>-161.01326409724908</v>
      </c>
      <c r="Y2495" s="93" cm="1">
        <f t="array" ref="Y2495">SUM(INDEX(2492:2492,1,MAX(COLUMN($R:$R),COLUMN()-($H2480-1))):Y2494)</f>
        <v>-187.90258675878033</v>
      </c>
      <c r="Z2495" s="93" cm="1">
        <f t="array" ref="Z2495">SUM(INDEX(2492:2492,1,MAX(COLUMN($R:$R),COLUMN()-($H2480-1))):Z2494)</f>
        <v>-214.79190942031158</v>
      </c>
      <c r="AA2495" s="93" cm="1">
        <f t="array" ref="AA2495">SUM(INDEX(2492:2492,1,MAX(COLUMN($R:$R),COLUMN()-($H2480-1))):AA2494)</f>
        <v>-241.68123208184284</v>
      </c>
      <c r="AB2495" s="93" cm="1">
        <f t="array" ref="AB2495">SUM(INDEX(2492:2492,1,MAX(COLUMN($R:$R),COLUMN()-($H2480-1))):AB2494)</f>
        <v>-268.57055474337409</v>
      </c>
      <c r="AC2495" s="93" cm="1">
        <f t="array" ref="AC2495">SUM(INDEX(2492:2492,1,MAX(COLUMN($R:$R),COLUMN()-($H2480-1))):AC2494)</f>
        <v>-295.45987740490534</v>
      </c>
      <c r="AD2495" s="93" cm="1">
        <f t="array" ref="AD2495">SUM(INDEX(2492:2492,1,MAX(COLUMN($R:$R),COLUMN()-($H2480-1))):AD2494)</f>
        <v>-322.34920006643659</v>
      </c>
      <c r="AE2495" s="93" cm="1">
        <f t="array" ref="AE2495">SUM(INDEX(2492:2492,1,MAX(COLUMN($R:$R),COLUMN()-($H2480-1))):AE2494)</f>
        <v>-322.34920006643659</v>
      </c>
      <c r="AF2495" s="93" cm="1">
        <f t="array" ref="AF2495">SUM(INDEX(2492:2492,1,MAX(COLUMN($R:$R),COLUMN()-($H2480-1))):AF2494)</f>
        <v>-322.34920006643659</v>
      </c>
      <c r="AG2495" s="93" cm="1">
        <f t="array" ref="AG2495">SUM(INDEX(2492:2492,1,MAX(COLUMN($R:$R),COLUMN()-($H2480-1))):AG2494)</f>
        <v>-322.34920006643659</v>
      </c>
      <c r="AH2495" s="93" cm="1">
        <f t="array" ref="AH2495">SUM(INDEX(2492:2492,1,MAX(COLUMN($R:$R),COLUMN()-($H2480-1))):AH2494)</f>
        <v>-322.34920006643659</v>
      </c>
      <c r="AI2495" s="93" cm="1">
        <f t="array" ref="AI2495">SUM(INDEX(2492:2492,1,MAX(COLUMN($R:$R),COLUMN()-($H2480-1))):AI2494)</f>
        <v>-322.34920006643659</v>
      </c>
      <c r="AJ2495" s="93" cm="1">
        <f t="array" ref="AJ2495">SUM(INDEX(2492:2492,1,MAX(COLUMN($R:$R),COLUMN()-($H2480-1))):AJ2494)</f>
        <v>-322.34920006643659</v>
      </c>
      <c r="AK2495" s="93" cm="1">
        <f t="array" ref="AK2495">SUM(INDEX(2492:2492,1,MAX(COLUMN($R:$R),COLUMN()-($H2480-1))):AK2494)</f>
        <v>-322.34920006643659</v>
      </c>
      <c r="AL2495" s="93" cm="1">
        <f t="array" ref="AL2495">SUM(INDEX(2492:2492,1,MAX(COLUMN($R:$R),COLUMN()-($H2480-1))):AL2494)</f>
        <v>-322.34920006643659</v>
      </c>
      <c r="AM2495" s="93" cm="1">
        <f t="array" ref="AM2495">SUM(INDEX(2492:2492,1,MAX(COLUMN($R:$R),COLUMN()-($H2480-1))):AM2494)</f>
        <v>-322.34920006643659</v>
      </c>
      <c r="AN2495" s="93" cm="1">
        <f t="array" ref="AN2495">SUM(INDEX(2492:2492,1,MAX(COLUMN($R:$R),COLUMN()-($H2480-1))):AN2494)</f>
        <v>-322.34920006643659</v>
      </c>
      <c r="AO2495" s="93" cm="1">
        <f t="array" ref="AO2495">SUM(INDEX(2492:2492,1,MAX(COLUMN($R:$R),COLUMN()-($H2480-1))):AO2494)</f>
        <v>-322.34920006643659</v>
      </c>
      <c r="AP2495" s="93" cm="1">
        <f t="array" ref="AP2495">SUM(INDEX(2492:2492,1,MAX(COLUMN($R:$R),COLUMN()-($H2480-1))):AP2494)</f>
        <v>-322.34920006643659</v>
      </c>
      <c r="AQ2495" s="93" cm="1">
        <f t="array" ref="AQ2495">SUM(INDEX(2492:2492,1,MAX(COLUMN($R:$R),COLUMN()-($H2480-1))):AQ2494)</f>
        <v>-322.34920006643659</v>
      </c>
      <c r="AR2495" s="93" cm="1">
        <f t="array" ref="AR2495">SUM(INDEX(2492:2492,1,MAX(COLUMN($R:$R),COLUMN()-($H2480-1))):AR2494)</f>
        <v>-322.34920006643659</v>
      </c>
      <c r="AS2495" s="93" cm="1">
        <f t="array" ref="AS2495">SUM(INDEX(2492:2492,1,MAX(COLUMN($R:$R),COLUMN()-($H2480-1))):AS2494)</f>
        <v>-322.34920006643659</v>
      </c>
      <c r="AT2495" s="93" cm="1">
        <f t="array" ref="AT2495">SUM(INDEX(2492:2492,1,MAX(COLUMN($R:$R),COLUMN()-($H2480-1))):AT2494)</f>
        <v>-322.34920006643659</v>
      </c>
      <c r="AU2495" s="93" cm="1">
        <f t="array" ref="AU2495">SUM(INDEX(2492:2492,1,MAX(COLUMN($R:$R),COLUMN()-($H2480-1))):AU2494)</f>
        <v>-322.34920006643659</v>
      </c>
      <c r="AV2495" s="93" cm="1">
        <f t="array" ref="AV2495">SUM(INDEX(2492:2492,1,MAX(COLUMN($R:$R),COLUMN()-($H2480-1))):AV2494)</f>
        <v>-322.34920006643659</v>
      </c>
      <c r="AW2495" s="93" cm="1">
        <f t="array" ref="AW2495">SUM(INDEX(2492:2492,1,MAX(COLUMN($R:$R),COLUMN()-($H2480-1))):AW2494)</f>
        <v>-322.34920006643659</v>
      </c>
      <c r="AX2495" s="93" cm="1">
        <f t="array" ref="AX2495">SUM(INDEX(2492:2492,1,MAX(COLUMN($R:$R),COLUMN()-($H2480-1))):AX2494)</f>
        <v>-322.34920006643659</v>
      </c>
      <c r="AY2495" s="93" cm="1">
        <f t="array" ref="AY2495">SUM(INDEX(2492:2492,1,MAX(COLUMN($R:$R),COLUMN()-($H2480-1))):AY2494)</f>
        <v>-322.34920006643659</v>
      </c>
      <c r="AZ2495" s="93" cm="1">
        <f t="array" ref="AZ2495">SUM(INDEX(2492:2492,1,MAX(COLUMN($R:$R),COLUMN()-($H2480-1))):AZ2494)</f>
        <v>-322.34920006643659</v>
      </c>
      <c r="BA2495" s="93" cm="1">
        <f t="array" ref="BA2495">SUM(INDEX(2492:2492,1,MAX(COLUMN($R:$R),COLUMN()-($H2480-1))):BA2494)</f>
        <v>-322.34920006643659</v>
      </c>
      <c r="BB2495" s="93" cm="1">
        <f t="array" ref="BB2495">SUM(INDEX(2492:2492,1,MAX(COLUMN($R:$R),COLUMN()-($H2480-1))):BB2494)</f>
        <v>-322.34920006643659</v>
      </c>
      <c r="BC2495" s="93" cm="1">
        <f t="array" ref="BC2495">SUM(INDEX(2492:2492,1,MAX(COLUMN($R:$R),COLUMN()-($H2480-1))):BC2494)</f>
        <v>-295.45987740490534</v>
      </c>
      <c r="BD2495" s="93" cm="1">
        <f t="array" ref="BD2495">SUM(INDEX(2492:2492,1,MAX(COLUMN($R:$R),COLUMN()-($H2480-1))):BD2494)</f>
        <v>-268.57055474337409</v>
      </c>
      <c r="BE2495" s="93" cm="1">
        <f t="array" ref="BE2495">SUM(INDEX(2492:2492,1,MAX(COLUMN($R:$R),COLUMN()-($H2480-1))):BE2494)</f>
        <v>-241.68123208184284</v>
      </c>
      <c r="BF2495" s="93" cm="1">
        <f t="array" ref="BF2495">SUM(INDEX(2492:2492,1,MAX(COLUMN($R:$R),COLUMN()-($H2480-1))):BF2494)</f>
        <v>-215.11458129224997</v>
      </c>
      <c r="BG2495" s="93" cm="1">
        <f t="array" ref="BG2495">SUM(INDEX(2492:2492,1,MAX(COLUMN($R:$R),COLUMN()-($H2480-1))):BG2494)</f>
        <v>-188.22525863071871</v>
      </c>
      <c r="BH2495" s="93" cm="1">
        <f t="array" ref="BH2495">SUM(INDEX(2492:2492,1,MAX(COLUMN($R:$R),COLUMN()-($H2480-1))):BH2494)</f>
        <v>-161.33593596918746</v>
      </c>
      <c r="BI2495" s="93" cm="1">
        <f t="array" ref="BI2495">SUM(INDEX(2492:2492,1,MAX(COLUMN($R:$R),COLUMN()-($H2480-1))):BI2494)</f>
        <v>-134.44661330765621</v>
      </c>
      <c r="BJ2495" s="93" cm="1">
        <f t="array" ref="BJ2495">SUM(INDEX(2492:2492,1,MAX(COLUMN($R:$R),COLUMN()-($H2480-1))):BJ2494)</f>
        <v>-107.55729064612495</v>
      </c>
      <c r="BK2495" s="93" cm="1">
        <f t="array" ref="BK2495">SUM(INDEX(2492:2492,1,MAX(COLUMN($R:$R),COLUMN()-($H2480-1))):BK2494)</f>
        <v>-80.667967984593716</v>
      </c>
      <c r="BL2495" s="93" cm="1">
        <f t="array" ref="BL2495">SUM(INDEX(2492:2492,1,MAX(COLUMN($R:$R),COLUMN()-($H2480-1))):BL2494)</f>
        <v>-53.778645323062477</v>
      </c>
      <c r="BM2495" s="93" cm="1">
        <f t="array" ref="BM2495">SUM(INDEX(2492:2492,1,MAX(COLUMN($R:$R),COLUMN()-($H2480-1))):BM2494)</f>
        <v>-26.889322661531239</v>
      </c>
      <c r="BN2495" s="93" cm="1">
        <f t="array" ref="BN2495">SUM(INDEX(2492:2492,1,MAX(COLUMN($R:$R),COLUMN()-($H2480-1))):BN2494)</f>
        <v>0</v>
      </c>
      <c r="BO2495" s="93" cm="1">
        <f t="array" ref="BO2495">SUM(INDEX(2492:2492,1,MAX(COLUMN($R:$R),COLUMN()-($H2480-1))):BO2494)</f>
        <v>0</v>
      </c>
      <c r="BP2495" s="93" cm="1">
        <f t="array" ref="BP2495">SUM(INDEX(2492:2492,1,MAX(COLUMN($R:$R),COLUMN()-($H2480-1))):BP2494)</f>
        <v>0</v>
      </c>
      <c r="BQ2495" s="93" cm="1">
        <f t="array" ref="BQ2495">SUM(INDEX(2492:2492,1,MAX(COLUMN($R:$R),COLUMN()-($H2480-1))):BQ2494)</f>
        <v>0</v>
      </c>
      <c r="BR2495" s="93" cm="1">
        <f t="array" ref="BR2495">SUM(INDEX(2492:2492,1,MAX(COLUMN($R:$R),COLUMN()-($H2480-1))):BR2494)</f>
        <v>0</v>
      </c>
      <c r="BS2495" s="93" cm="1">
        <f t="array" ref="BS2495">SUM(INDEX(2492:2492,1,MAX(COLUMN($R:$R),COLUMN()-($H2480-1))):BS2494)</f>
        <v>0</v>
      </c>
      <c r="BT2495" s="93" cm="1">
        <f t="array" ref="BT2495">SUM(INDEX(2492:2492,1,MAX(COLUMN($R:$R),COLUMN()-($H2480-1))):BT2494)</f>
        <v>0</v>
      </c>
      <c r="BU2495" s="93" cm="1">
        <f t="array" ref="BU2495">SUM(INDEX(2492:2492,1,MAX(COLUMN($R:$R),COLUMN()-($H2480-1))):BU2494)</f>
        <v>0</v>
      </c>
      <c r="BV2495" s="93" cm="1">
        <f t="array" ref="BV2495">SUM(INDEX(2492:2492,1,MAX(COLUMN($R:$R),COLUMN()-($H2480-1))):BV2494)</f>
        <v>0</v>
      </c>
      <c r="BW2495" s="93" cm="1">
        <f t="array" ref="BW2495">SUM(INDEX(2492:2492,1,MAX(COLUMN($R:$R),COLUMN()-($H2480-1))):BW2494)</f>
        <v>0</v>
      </c>
      <c r="BX2495" s="93" cm="1">
        <f t="array" ref="BX2495">SUM(INDEX(2492:2492,1,MAX(COLUMN($R:$R),COLUMN()-($H2480-1))):BX2494)</f>
        <v>0</v>
      </c>
      <c r="BY2495" s="93" cm="1">
        <f t="array" ref="BY2495">SUM(INDEX(2492:2492,1,MAX(COLUMN($R:$R),COLUMN()-($H2480-1))):BY2494)</f>
        <v>0</v>
      </c>
      <c r="BZ2495" s="93" cm="1">
        <f t="array" ref="BZ2495">SUM(INDEX(2492:2492,1,MAX(COLUMN($R:$R),COLUMN()-($H2480-1))):BZ2494)</f>
        <v>0</v>
      </c>
      <c r="CA2495" s="93" cm="1">
        <f t="array" ref="CA2495">SUM(INDEX(2492:2492,1,MAX(COLUMN($R:$R),COLUMN()-($H2480-1))):CA2494)</f>
        <v>0</v>
      </c>
      <c r="CB2495" s="93" cm="1">
        <f t="array" ref="CB2495">SUM(INDEX(2492:2492,1,MAX(COLUMN($R:$R),COLUMN()-($H2480-1))):CB2494)</f>
        <v>0</v>
      </c>
      <c r="CC2495" s="93" cm="1">
        <f t="array" ref="CC2495">SUM(INDEX(2492:2492,1,MAX(COLUMN($R:$R),COLUMN()-($H2480-1))):CC2494)</f>
        <v>0</v>
      </c>
      <c r="CD2495" s="93" cm="1">
        <f t="array" ref="CD2495">SUM(INDEX(2492:2492,1,MAX(COLUMN($R:$R),COLUMN()-($H2480-1))):CD2494)</f>
        <v>0</v>
      </c>
      <c r="CE2495" s="93" cm="1">
        <f t="array" ref="CE2495">SUM(INDEX(2492:2492,1,MAX(COLUMN($R:$R),COLUMN()-($H2480-1))):CE2494)</f>
        <v>0</v>
      </c>
      <c r="CF2495" s="93" cm="1">
        <f t="array" ref="CF2495">SUM(INDEX(2492:2492,1,MAX(COLUMN($R:$R),COLUMN()-($H2480-1))):CF2494)</f>
        <v>0</v>
      </c>
      <c r="CG2495" s="93" cm="1">
        <f t="array" ref="CG2495">SUM(INDEX(2492:2492,1,MAX(COLUMN($R:$R),COLUMN()-($H2480-1))):CG2494)</f>
        <v>0</v>
      </c>
      <c r="CH2495" s="93" cm="1">
        <f t="array" ref="CH2495">SUM(INDEX(2492:2492,1,MAX(COLUMN($R:$R),COLUMN()-($H2480-1))):CH2494)</f>
        <v>0</v>
      </c>
      <c r="CI2495" s="93" cm="1">
        <f t="array" ref="CI2495">SUM(INDEX(2492:2492,1,MAX(COLUMN($R:$R),COLUMN()-($H2480-1))):CI2494)</f>
        <v>0</v>
      </c>
      <c r="CJ2495" s="93" cm="1">
        <f t="array" ref="CJ2495">SUM(INDEX(2492:2492,1,MAX(COLUMN($R:$R),COLUMN()-($H2480-1))):CJ2494)</f>
        <v>0</v>
      </c>
      <c r="CK2495" s="93" cm="1">
        <f t="array" ref="CK2495">SUM(INDEX(2492:2492,1,MAX(COLUMN($R:$R),COLUMN()-($H2480-1))):CK2494)</f>
        <v>0</v>
      </c>
      <c r="CL2495" s="93" cm="1">
        <f t="array" ref="CL2495">SUM(INDEX(2492:2492,1,MAX(COLUMN($R:$R),COLUMN()-($H2480-1))):CL2494)</f>
        <v>0</v>
      </c>
    </row>
    <row r="2496" spans="2:90" x14ac:dyDescent="0.4">
      <c r="B2496" s="123"/>
      <c r="C2496" s="281"/>
      <c r="D2496" t="s">
        <v>426</v>
      </c>
      <c r="E2496" t="str">
        <f t="shared" ref="E2496" si="3590">ROW()&amp;" "&amp;D2496</f>
        <v>2496 DAMORT-F</v>
      </c>
      <c r="F2496" s="27"/>
      <c r="G2496" s="281"/>
      <c r="H2496" s="27"/>
      <c r="J2496" s="77"/>
      <c r="K2496" s="33"/>
      <c r="L2496" s="33"/>
      <c r="M2496" s="33"/>
      <c r="N2496" s="33"/>
      <c r="O2496" s="33"/>
      <c r="P2496" s="33"/>
      <c r="R2496" s="28"/>
      <c r="S2496" s="93"/>
      <c r="T2496" s="93"/>
      <c r="U2496" s="93"/>
      <c r="V2496" s="93"/>
      <c r="W2496" s="93"/>
      <c r="X2496" s="93"/>
      <c r="Y2496" s="93"/>
      <c r="Z2496" s="93"/>
      <c r="AA2496" s="93"/>
      <c r="AB2496" s="93"/>
      <c r="AC2496" s="93"/>
      <c r="AD2496" s="93"/>
      <c r="AE2496" s="93"/>
      <c r="AF2496" s="93"/>
      <c r="AG2496" s="93"/>
      <c r="AH2496" s="93"/>
      <c r="AI2496" s="93"/>
      <c r="AJ2496" s="93"/>
      <c r="AK2496" s="93"/>
      <c r="AL2496" s="93"/>
      <c r="AM2496" s="93"/>
      <c r="AN2496" s="93"/>
      <c r="AO2496" s="93"/>
      <c r="AP2496" s="93"/>
      <c r="AQ2496" s="93"/>
      <c r="AR2496" s="93"/>
      <c r="AS2496" s="93"/>
      <c r="AT2496" s="93"/>
      <c r="AU2496" s="93"/>
      <c r="AV2496" s="93"/>
      <c r="AW2496" s="93"/>
      <c r="AX2496" s="93"/>
      <c r="AY2496" s="93"/>
      <c r="AZ2496" s="93"/>
      <c r="BA2496" s="93"/>
      <c r="BB2496" s="93"/>
      <c r="BC2496" s="93"/>
      <c r="BD2496" s="93"/>
      <c r="BE2496" s="93"/>
      <c r="BF2496" s="93"/>
      <c r="BG2496" s="93"/>
      <c r="BH2496" s="93"/>
      <c r="BI2496" s="93"/>
      <c r="BJ2496" s="93"/>
      <c r="BK2496" s="93"/>
      <c r="BL2496" s="93"/>
      <c r="BM2496" s="93"/>
      <c r="BN2496" s="93"/>
      <c r="BO2496" s="93"/>
      <c r="BP2496" s="93"/>
      <c r="BQ2496" s="93"/>
      <c r="BR2496" s="93"/>
      <c r="BS2496" s="93"/>
      <c r="BT2496" s="93"/>
      <c r="BU2496" s="93"/>
      <c r="BV2496" s="93"/>
      <c r="BW2496" s="93"/>
      <c r="BX2496" s="93"/>
      <c r="BY2496" s="93"/>
      <c r="BZ2496" s="93"/>
      <c r="CA2496" s="93"/>
      <c r="CB2496" s="93"/>
      <c r="CC2496" s="93"/>
      <c r="CD2496" s="93"/>
      <c r="CE2496" s="93"/>
      <c r="CF2496" s="93"/>
      <c r="CG2496" s="93"/>
      <c r="CH2496" s="93"/>
      <c r="CI2496" s="93"/>
      <c r="CJ2496" s="93"/>
      <c r="CK2496" s="93"/>
      <c r="CL2496" s="93"/>
    </row>
    <row r="2497" spans="2:90" x14ac:dyDescent="0.4">
      <c r="B2497" s="132" t="str">
        <f>B2470</f>
        <v>(Primary label)</v>
      </c>
      <c r="D2497" t="s">
        <v>426</v>
      </c>
      <c r="E2497" s="8" t="str">
        <f t="shared" si="3560"/>
        <v>2497 DAMORT-F</v>
      </c>
      <c r="G2497" t="s">
        <v>332</v>
      </c>
      <c r="H2497" s="27"/>
      <c r="I2497" s="78"/>
      <c r="J2497" s="78"/>
      <c r="K2497" s="33"/>
      <c r="L2497" s="33"/>
      <c r="M2497" s="33"/>
      <c r="N2497" s="33"/>
      <c r="O2497" s="33"/>
      <c r="P2497" s="33"/>
      <c r="R2497" s="33"/>
      <c r="S2497" s="77"/>
      <c r="T2497" s="77"/>
      <c r="U2497" s="77"/>
      <c r="V2497" s="77"/>
      <c r="W2497" s="77"/>
      <c r="X2497" s="77"/>
      <c r="Y2497" s="77"/>
      <c r="Z2497" s="77"/>
      <c r="AA2497" s="77"/>
      <c r="AB2497" s="77"/>
      <c r="AC2497" s="77"/>
      <c r="AD2497" s="77"/>
      <c r="AE2497" s="77"/>
      <c r="AF2497" s="77"/>
      <c r="AG2497" s="77"/>
      <c r="AH2497" s="77"/>
      <c r="AI2497" s="77"/>
      <c r="AJ2497" s="77"/>
      <c r="AK2497" s="77"/>
      <c r="AL2497" s="77"/>
      <c r="AM2497" s="77"/>
      <c r="AN2497" s="77"/>
      <c r="AO2497" s="77"/>
      <c r="AP2497" s="77"/>
      <c r="AQ2497" s="77"/>
      <c r="AR2497" s="77"/>
      <c r="AS2497" s="77"/>
      <c r="AT2497" s="77"/>
      <c r="AU2497" s="77"/>
      <c r="AV2497" s="77"/>
      <c r="AW2497" s="77"/>
      <c r="AX2497" s="77"/>
      <c r="AY2497" s="77"/>
      <c r="AZ2497" s="77"/>
      <c r="BA2497" s="77"/>
      <c r="BB2497" s="77"/>
      <c r="BC2497" s="77"/>
      <c r="BD2497" s="77"/>
      <c r="BE2497" s="77"/>
      <c r="BF2497" s="77"/>
      <c r="BG2497" s="77"/>
      <c r="BH2497" s="77"/>
      <c r="BI2497" s="77"/>
      <c r="BJ2497" s="77"/>
      <c r="BK2497" s="77"/>
      <c r="BL2497" s="77"/>
      <c r="BM2497" s="77"/>
      <c r="BN2497" s="77"/>
      <c r="BO2497" s="77"/>
      <c r="BP2497" s="77"/>
      <c r="BQ2497" s="77"/>
      <c r="BR2497" s="77"/>
      <c r="BS2497" s="77"/>
      <c r="BT2497" s="77"/>
      <c r="BU2497" s="77"/>
      <c r="BV2497" s="77"/>
      <c r="BW2497" s="77"/>
      <c r="BX2497" s="77"/>
      <c r="BY2497" s="77"/>
      <c r="BZ2497" s="77"/>
      <c r="CA2497" s="77"/>
      <c r="CB2497" s="77"/>
      <c r="CC2497" s="77"/>
      <c r="CD2497" s="77"/>
      <c r="CE2497" s="77"/>
      <c r="CF2497" s="77"/>
      <c r="CG2497" s="77"/>
      <c r="CH2497" s="77"/>
      <c r="CI2497" s="77"/>
      <c r="CJ2497" s="77"/>
      <c r="CK2497" s="77"/>
      <c r="CL2497" s="77"/>
    </row>
    <row r="2498" spans="2:90" x14ac:dyDescent="0.4">
      <c r="B2498" s="132" t="str">
        <f>B2471</f>
        <v>primary unit</v>
      </c>
      <c r="D2498" t="s">
        <v>426</v>
      </c>
      <c r="E2498" s="8" t="str">
        <f t="shared" si="3560"/>
        <v>2498 DAMORT-F</v>
      </c>
      <c r="G2498" t="s">
        <v>332</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row>
    <row r="2499" spans="2:90" x14ac:dyDescent="0.4">
      <c r="B2499" s="132" t="str">
        <f>B2472</f>
        <v>Primary revenue driver</v>
      </c>
      <c r="D2499" t="s">
        <v>426</v>
      </c>
      <c r="E2499" s="8" t="str">
        <f t="shared" si="3560"/>
        <v>2499 DAMORT-F</v>
      </c>
      <c r="G2499" t="s">
        <v>332</v>
      </c>
      <c r="K2499" s="53"/>
      <c r="L2499" s="53"/>
      <c r="M2499" s="53"/>
      <c r="N2499" s="53"/>
      <c r="O2499" s="53"/>
      <c r="P2499" s="53"/>
      <c r="R2499" s="24"/>
      <c r="S2499" s="175" t="str">
        <f t="shared" ref="S2499" si="3591">S2472</f>
        <v>S$12</v>
      </c>
      <c r="T2499" s="175" t="str">
        <f t="shared" ref="T2499:AX2499" si="3592">T2472</f>
        <v>T$12</v>
      </c>
      <c r="U2499" s="175" t="str">
        <f t="shared" si="3592"/>
        <v>U$12</v>
      </c>
      <c r="V2499" s="175" t="str">
        <f t="shared" si="3592"/>
        <v>V$12</v>
      </c>
      <c r="W2499" s="175" t="str">
        <f t="shared" si="3592"/>
        <v>W$12</v>
      </c>
      <c r="X2499" s="175" t="str">
        <f t="shared" si="3592"/>
        <v>X$12</v>
      </c>
      <c r="Y2499" s="175" t="str">
        <f t="shared" si="3592"/>
        <v>Y$12</v>
      </c>
      <c r="Z2499" s="175" t="str">
        <f t="shared" si="3592"/>
        <v>Z$12</v>
      </c>
      <c r="AA2499" s="175" t="str">
        <f t="shared" si="3592"/>
        <v>AA$12</v>
      </c>
      <c r="AB2499" s="175" t="str">
        <f t="shared" si="3592"/>
        <v>AB$12</v>
      </c>
      <c r="AC2499" s="175" t="str">
        <f t="shared" si="3592"/>
        <v>AC$12</v>
      </c>
      <c r="AD2499" s="175" t="str">
        <f t="shared" si="3592"/>
        <v>AD$12</v>
      </c>
      <c r="AE2499" s="175" t="str">
        <f t="shared" si="3592"/>
        <v>AE$12</v>
      </c>
      <c r="AF2499" s="175" t="str">
        <f t="shared" si="3592"/>
        <v>AF$12</v>
      </c>
      <c r="AG2499" s="175" t="str">
        <f t="shared" si="3592"/>
        <v>AG$12</v>
      </c>
      <c r="AH2499" s="175" t="str">
        <f t="shared" si="3592"/>
        <v>AH$12</v>
      </c>
      <c r="AI2499" s="175" t="str">
        <f t="shared" si="3592"/>
        <v>AI$12</v>
      </c>
      <c r="AJ2499" s="175" t="str">
        <f t="shared" si="3592"/>
        <v>AJ$12</v>
      </c>
      <c r="AK2499" s="175" t="str">
        <f t="shared" si="3592"/>
        <v>AK$12</v>
      </c>
      <c r="AL2499" s="175" t="str">
        <f t="shared" si="3592"/>
        <v>AL$12</v>
      </c>
      <c r="AM2499" s="175" t="str">
        <f t="shared" si="3592"/>
        <v>AM$12</v>
      </c>
      <c r="AN2499" s="175" t="str">
        <f t="shared" si="3592"/>
        <v>AN$12</v>
      </c>
      <c r="AO2499" s="175" t="str">
        <f t="shared" si="3592"/>
        <v>AO$12</v>
      </c>
      <c r="AP2499" s="175" t="str">
        <f t="shared" si="3592"/>
        <v>AP$12</v>
      </c>
      <c r="AQ2499" s="175" t="str">
        <f t="shared" si="3592"/>
        <v>AQ$12</v>
      </c>
      <c r="AR2499" s="175" t="str">
        <f t="shared" si="3592"/>
        <v>AR$12</v>
      </c>
      <c r="AS2499" s="175" t="str">
        <f t="shared" si="3592"/>
        <v>AS$12</v>
      </c>
      <c r="AT2499" s="175" t="str">
        <f t="shared" si="3592"/>
        <v>AT$12</v>
      </c>
      <c r="AU2499" s="175" t="str">
        <f t="shared" si="3592"/>
        <v>AU$12</v>
      </c>
      <c r="AV2499" s="175" t="str">
        <f t="shared" si="3592"/>
        <v>AV$12</v>
      </c>
      <c r="AW2499" s="175" t="str">
        <f t="shared" si="3592"/>
        <v>AW$12</v>
      </c>
      <c r="AX2499" s="175" t="str">
        <f t="shared" si="3592"/>
        <v>AX$12</v>
      </c>
      <c r="AY2499" s="175" t="str">
        <f t="shared" ref="AY2499:CD2499" si="3593">AY2472</f>
        <v>AY$12</v>
      </c>
      <c r="AZ2499" s="175" t="str">
        <f t="shared" si="3593"/>
        <v>AZ$12</v>
      </c>
      <c r="BA2499" s="175" t="str">
        <f t="shared" si="3593"/>
        <v>BA$12</v>
      </c>
      <c r="BB2499" s="175" t="str">
        <f t="shared" si="3593"/>
        <v>BB$12</v>
      </c>
      <c r="BC2499" s="175" t="str">
        <f t="shared" si="3593"/>
        <v>BC$12</v>
      </c>
      <c r="BD2499" s="175" t="str">
        <f t="shared" si="3593"/>
        <v>BD$12</v>
      </c>
      <c r="BE2499" s="175" t="str">
        <f t="shared" si="3593"/>
        <v>BE$12</v>
      </c>
      <c r="BF2499" s="175" t="str">
        <f t="shared" si="3593"/>
        <v>BF$12</v>
      </c>
      <c r="BG2499" s="175" t="str">
        <f t="shared" si="3593"/>
        <v>BG$12</v>
      </c>
      <c r="BH2499" s="175" t="str">
        <f t="shared" si="3593"/>
        <v>BH$12</v>
      </c>
      <c r="BI2499" s="175" t="str">
        <f t="shared" si="3593"/>
        <v>BI$12</v>
      </c>
      <c r="BJ2499" s="175" t="str">
        <f t="shared" si="3593"/>
        <v>BJ$12</v>
      </c>
      <c r="BK2499" s="175" t="str">
        <f t="shared" si="3593"/>
        <v>BK$12</v>
      </c>
      <c r="BL2499" s="175" t="str">
        <f t="shared" si="3593"/>
        <v>BL$12</v>
      </c>
      <c r="BM2499" s="175" t="str">
        <f t="shared" si="3593"/>
        <v>BM$12</v>
      </c>
      <c r="BN2499" s="175" t="str">
        <f t="shared" si="3593"/>
        <v>BN$12</v>
      </c>
      <c r="BO2499" s="175" t="str">
        <f t="shared" si="3593"/>
        <v>BO$12</v>
      </c>
      <c r="BP2499" s="175" t="str">
        <f t="shared" si="3593"/>
        <v>BP$12</v>
      </c>
      <c r="BQ2499" s="175" t="str">
        <f t="shared" si="3593"/>
        <v>BQ$12</v>
      </c>
      <c r="BR2499" s="175" t="str">
        <f t="shared" si="3593"/>
        <v>BR$12</v>
      </c>
      <c r="BS2499" s="175" t="str">
        <f t="shared" si="3593"/>
        <v>BS$12</v>
      </c>
      <c r="BT2499" s="175" t="str">
        <f t="shared" si="3593"/>
        <v>BT$12</v>
      </c>
      <c r="BU2499" s="175" t="str">
        <f t="shared" si="3593"/>
        <v>BU$12</v>
      </c>
      <c r="BV2499" s="175" t="str">
        <f t="shared" si="3593"/>
        <v>BV$12</v>
      </c>
      <c r="BW2499" s="175" t="str">
        <f t="shared" si="3593"/>
        <v>BW$12</v>
      </c>
      <c r="BX2499" s="175" t="str">
        <f t="shared" si="3593"/>
        <v>BX$12</v>
      </c>
      <c r="BY2499" s="175" t="str">
        <f t="shared" si="3593"/>
        <v>BY$12</v>
      </c>
      <c r="BZ2499" s="175" t="str">
        <f t="shared" si="3593"/>
        <v>BZ$12</v>
      </c>
      <c r="CA2499" s="175" t="str">
        <f t="shared" si="3593"/>
        <v>CA$12</v>
      </c>
      <c r="CB2499" s="175" t="str">
        <f t="shared" si="3593"/>
        <v>CB$12</v>
      </c>
      <c r="CC2499" s="175" t="str">
        <f t="shared" si="3593"/>
        <v>CC$12</v>
      </c>
      <c r="CD2499" s="175" t="str">
        <f t="shared" si="3593"/>
        <v>CD$12</v>
      </c>
      <c r="CE2499" s="175" t="str">
        <f t="shared" ref="CE2499:CK2499" si="3594">CE2472</f>
        <v>CE$12</v>
      </c>
      <c r="CF2499" s="175" t="str">
        <f t="shared" si="3594"/>
        <v>CF$12</v>
      </c>
      <c r="CG2499" s="175" t="str">
        <f t="shared" si="3594"/>
        <v>CG$12</v>
      </c>
      <c r="CH2499" s="175" t="str">
        <f t="shared" si="3594"/>
        <v>CH$12</v>
      </c>
      <c r="CI2499" s="175" t="str">
        <f t="shared" si="3594"/>
        <v>CI$12</v>
      </c>
      <c r="CJ2499" s="175" t="str">
        <f t="shared" si="3594"/>
        <v>CJ$12</v>
      </c>
      <c r="CK2499" s="175" t="str">
        <f t="shared" si="3594"/>
        <v>CK$12</v>
      </c>
      <c r="CL2499" s="175" t="str">
        <f t="shared" ref="CL2499" si="3595">CL2472</f>
        <v>CL$12</v>
      </c>
    </row>
    <row r="2500" spans="2:90" x14ac:dyDescent="0.4">
      <c r="B2500" s="132" t="str">
        <f>B2473</f>
        <v>Primary volume driver</v>
      </c>
      <c r="D2500" t="s">
        <v>426</v>
      </c>
      <c r="E2500" s="8" t="str">
        <f t="shared" si="3560"/>
        <v>2500 DAMORT-F</v>
      </c>
      <c r="G2500" t="s">
        <v>332</v>
      </c>
      <c r="H2500" s="12"/>
      <c r="I2500" s="60"/>
      <c r="J2500" s="60"/>
      <c r="K2500" s="15"/>
      <c r="L2500" s="15"/>
      <c r="M2500" s="15"/>
      <c r="N2500" s="15"/>
      <c r="O2500" s="15"/>
      <c r="P2500" s="15"/>
      <c r="R2500" s="15"/>
      <c r="S2500" s="175" t="str">
        <f t="shared" ref="S2500" si="3596">S2473</f>
        <v>S$13</v>
      </c>
      <c r="T2500" s="175" t="str">
        <f t="shared" ref="T2500:AX2500" si="3597">T2473</f>
        <v>T$13</v>
      </c>
      <c r="U2500" s="175" t="str">
        <f t="shared" si="3597"/>
        <v>U$13</v>
      </c>
      <c r="V2500" s="175" t="str">
        <f t="shared" si="3597"/>
        <v>V$13</v>
      </c>
      <c r="W2500" s="175" t="str">
        <f t="shared" si="3597"/>
        <v>W$13</v>
      </c>
      <c r="X2500" s="175" t="str">
        <f t="shared" si="3597"/>
        <v>X$13</v>
      </c>
      <c r="Y2500" s="175" t="str">
        <f t="shared" si="3597"/>
        <v>Y$13</v>
      </c>
      <c r="Z2500" s="175" t="str">
        <f t="shared" si="3597"/>
        <v>Z$13</v>
      </c>
      <c r="AA2500" s="175" t="str">
        <f t="shared" si="3597"/>
        <v>AA$13</v>
      </c>
      <c r="AB2500" s="175" t="str">
        <f t="shared" si="3597"/>
        <v>AB$13</v>
      </c>
      <c r="AC2500" s="175" t="str">
        <f t="shared" si="3597"/>
        <v>AC$13</v>
      </c>
      <c r="AD2500" s="175" t="str">
        <f t="shared" si="3597"/>
        <v>AD$13</v>
      </c>
      <c r="AE2500" s="175" t="str">
        <f t="shared" si="3597"/>
        <v>AE$13</v>
      </c>
      <c r="AF2500" s="175" t="str">
        <f t="shared" si="3597"/>
        <v>AF$13</v>
      </c>
      <c r="AG2500" s="175" t="str">
        <f t="shared" si="3597"/>
        <v>AG$13</v>
      </c>
      <c r="AH2500" s="175" t="str">
        <f t="shared" si="3597"/>
        <v>AH$13</v>
      </c>
      <c r="AI2500" s="175" t="str">
        <f t="shared" si="3597"/>
        <v>AI$13</v>
      </c>
      <c r="AJ2500" s="175" t="str">
        <f t="shared" si="3597"/>
        <v>AJ$13</v>
      </c>
      <c r="AK2500" s="175" t="str">
        <f t="shared" si="3597"/>
        <v>AK$13</v>
      </c>
      <c r="AL2500" s="175" t="str">
        <f t="shared" si="3597"/>
        <v>AL$13</v>
      </c>
      <c r="AM2500" s="175" t="str">
        <f t="shared" si="3597"/>
        <v>AM$13</v>
      </c>
      <c r="AN2500" s="175" t="str">
        <f t="shared" si="3597"/>
        <v>AN$13</v>
      </c>
      <c r="AO2500" s="175" t="str">
        <f t="shared" si="3597"/>
        <v>AO$13</v>
      </c>
      <c r="AP2500" s="175" t="str">
        <f t="shared" si="3597"/>
        <v>AP$13</v>
      </c>
      <c r="AQ2500" s="175" t="str">
        <f t="shared" si="3597"/>
        <v>AQ$13</v>
      </c>
      <c r="AR2500" s="175" t="str">
        <f t="shared" si="3597"/>
        <v>AR$13</v>
      </c>
      <c r="AS2500" s="175" t="str">
        <f t="shared" si="3597"/>
        <v>AS$13</v>
      </c>
      <c r="AT2500" s="175" t="str">
        <f t="shared" si="3597"/>
        <v>AT$13</v>
      </c>
      <c r="AU2500" s="175" t="str">
        <f t="shared" si="3597"/>
        <v>AU$13</v>
      </c>
      <c r="AV2500" s="175" t="str">
        <f t="shared" si="3597"/>
        <v>AV$13</v>
      </c>
      <c r="AW2500" s="175" t="str">
        <f t="shared" si="3597"/>
        <v>AW$13</v>
      </c>
      <c r="AX2500" s="175" t="str">
        <f t="shared" si="3597"/>
        <v>AX$13</v>
      </c>
      <c r="AY2500" s="175" t="str">
        <f t="shared" ref="AY2500:CD2500" si="3598">AY2473</f>
        <v>AY$13</v>
      </c>
      <c r="AZ2500" s="175" t="str">
        <f t="shared" si="3598"/>
        <v>AZ$13</v>
      </c>
      <c r="BA2500" s="175" t="str">
        <f t="shared" si="3598"/>
        <v>BA$13</v>
      </c>
      <c r="BB2500" s="175" t="str">
        <f t="shared" si="3598"/>
        <v>BB$13</v>
      </c>
      <c r="BC2500" s="175" t="str">
        <f t="shared" si="3598"/>
        <v>BC$13</v>
      </c>
      <c r="BD2500" s="175" t="str">
        <f t="shared" si="3598"/>
        <v>BD$13</v>
      </c>
      <c r="BE2500" s="175" t="str">
        <f t="shared" si="3598"/>
        <v>BE$13</v>
      </c>
      <c r="BF2500" s="175" t="str">
        <f t="shared" si="3598"/>
        <v>BF$13</v>
      </c>
      <c r="BG2500" s="175" t="str">
        <f t="shared" si="3598"/>
        <v>BG$13</v>
      </c>
      <c r="BH2500" s="175" t="str">
        <f t="shared" si="3598"/>
        <v>BH$13</v>
      </c>
      <c r="BI2500" s="175" t="str">
        <f t="shared" si="3598"/>
        <v>BI$13</v>
      </c>
      <c r="BJ2500" s="175" t="str">
        <f t="shared" si="3598"/>
        <v>BJ$13</v>
      </c>
      <c r="BK2500" s="175" t="str">
        <f t="shared" si="3598"/>
        <v>BK$13</v>
      </c>
      <c r="BL2500" s="175" t="str">
        <f t="shared" si="3598"/>
        <v>BL$13</v>
      </c>
      <c r="BM2500" s="175" t="str">
        <f t="shared" si="3598"/>
        <v>BM$13</v>
      </c>
      <c r="BN2500" s="175" t="str">
        <f t="shared" si="3598"/>
        <v>BN$13</v>
      </c>
      <c r="BO2500" s="175" t="str">
        <f t="shared" si="3598"/>
        <v>BO$13</v>
      </c>
      <c r="BP2500" s="175" t="str">
        <f t="shared" si="3598"/>
        <v>BP$13</v>
      </c>
      <c r="BQ2500" s="175" t="str">
        <f t="shared" si="3598"/>
        <v>BQ$13</v>
      </c>
      <c r="BR2500" s="175" t="str">
        <f t="shared" si="3598"/>
        <v>BR$13</v>
      </c>
      <c r="BS2500" s="175" t="str">
        <f t="shared" si="3598"/>
        <v>BS$13</v>
      </c>
      <c r="BT2500" s="175" t="str">
        <f t="shared" si="3598"/>
        <v>BT$13</v>
      </c>
      <c r="BU2500" s="175" t="str">
        <f t="shared" si="3598"/>
        <v>BU$13</v>
      </c>
      <c r="BV2500" s="175" t="str">
        <f t="shared" si="3598"/>
        <v>BV$13</v>
      </c>
      <c r="BW2500" s="175" t="str">
        <f t="shared" si="3598"/>
        <v>BW$13</v>
      </c>
      <c r="BX2500" s="175" t="str">
        <f t="shared" si="3598"/>
        <v>BX$13</v>
      </c>
      <c r="BY2500" s="175" t="str">
        <f t="shared" si="3598"/>
        <v>BY$13</v>
      </c>
      <c r="BZ2500" s="175" t="str">
        <f t="shared" si="3598"/>
        <v>BZ$13</v>
      </c>
      <c r="CA2500" s="175" t="str">
        <f t="shared" si="3598"/>
        <v>CA$13</v>
      </c>
      <c r="CB2500" s="175" t="str">
        <f t="shared" si="3598"/>
        <v>CB$13</v>
      </c>
      <c r="CC2500" s="175" t="str">
        <f t="shared" si="3598"/>
        <v>CC$13</v>
      </c>
      <c r="CD2500" s="175" t="str">
        <f t="shared" si="3598"/>
        <v>CD$13</v>
      </c>
      <c r="CE2500" s="175" t="str">
        <f t="shared" ref="CE2500:CK2500" si="3599">CE2473</f>
        <v>CE$13</v>
      </c>
      <c r="CF2500" s="175" t="str">
        <f t="shared" si="3599"/>
        <v>CF$13</v>
      </c>
      <c r="CG2500" s="175" t="str">
        <f t="shared" si="3599"/>
        <v>CG$13</v>
      </c>
      <c r="CH2500" s="175" t="str">
        <f t="shared" si="3599"/>
        <v>CH$13</v>
      </c>
      <c r="CI2500" s="175" t="str">
        <f t="shared" si="3599"/>
        <v>CI$13</v>
      </c>
      <c r="CJ2500" s="175" t="str">
        <f t="shared" si="3599"/>
        <v>CJ$13</v>
      </c>
      <c r="CK2500" s="175" t="str">
        <f t="shared" si="3599"/>
        <v>CK$13</v>
      </c>
      <c r="CL2500" s="175" t="str">
        <f t="shared" ref="CL2500" si="3600">CL2473</f>
        <v>CL$13</v>
      </c>
    </row>
    <row r="2501" spans="2:90" x14ac:dyDescent="0.4">
      <c r="B2501" s="187" t="str">
        <f>B2478</f>
        <v>Simple amortizing debt:</v>
      </c>
      <c r="D2501" t="s">
        <v>426</v>
      </c>
      <c r="E2501" s="8" t="str">
        <f t="shared" si="3560"/>
        <v>2501 DAMORT-F</v>
      </c>
      <c r="G2501" t="s">
        <v>332</v>
      </c>
      <c r="H2501" s="12"/>
      <c r="I2501" s="60"/>
      <c r="J2501" s="60"/>
      <c r="K2501" s="15"/>
      <c r="L2501" s="15"/>
      <c r="M2501" s="15"/>
      <c r="N2501" s="15"/>
      <c r="O2501" s="15"/>
      <c r="P2501" s="15"/>
      <c r="R2501" s="15"/>
      <c r="S2501" s="175">
        <f t="shared" ref="S2501" si="3601">S2474</f>
        <v>0</v>
      </c>
      <c r="T2501" s="175">
        <f t="shared" ref="T2501:AX2501" si="3602">T2474</f>
        <v>0</v>
      </c>
      <c r="U2501" s="175">
        <f t="shared" si="3602"/>
        <v>0</v>
      </c>
      <c r="V2501" s="175">
        <f t="shared" si="3602"/>
        <v>0</v>
      </c>
      <c r="W2501" s="175">
        <f t="shared" si="3602"/>
        <v>0</v>
      </c>
      <c r="X2501" s="175">
        <f t="shared" si="3602"/>
        <v>0</v>
      </c>
      <c r="Y2501" s="175">
        <f t="shared" si="3602"/>
        <v>0</v>
      </c>
      <c r="Z2501" s="175">
        <f t="shared" si="3602"/>
        <v>0</v>
      </c>
      <c r="AA2501" s="175">
        <f t="shared" si="3602"/>
        <v>0</v>
      </c>
      <c r="AB2501" s="175">
        <f t="shared" si="3602"/>
        <v>0</v>
      </c>
      <c r="AC2501" s="175">
        <f t="shared" si="3602"/>
        <v>0</v>
      </c>
      <c r="AD2501" s="175">
        <f t="shared" si="3602"/>
        <v>0</v>
      </c>
      <c r="AE2501" s="175">
        <f t="shared" si="3602"/>
        <v>0</v>
      </c>
      <c r="AF2501" s="175">
        <f t="shared" si="3602"/>
        <v>0</v>
      </c>
      <c r="AG2501" s="175">
        <f t="shared" si="3602"/>
        <v>0</v>
      </c>
      <c r="AH2501" s="175">
        <f t="shared" si="3602"/>
        <v>0</v>
      </c>
      <c r="AI2501" s="175">
        <f t="shared" si="3602"/>
        <v>0</v>
      </c>
      <c r="AJ2501" s="175">
        <f t="shared" si="3602"/>
        <v>0</v>
      </c>
      <c r="AK2501" s="175">
        <f t="shared" si="3602"/>
        <v>0</v>
      </c>
      <c r="AL2501" s="175">
        <f t="shared" si="3602"/>
        <v>0</v>
      </c>
      <c r="AM2501" s="175">
        <f t="shared" si="3602"/>
        <v>0</v>
      </c>
      <c r="AN2501" s="175">
        <f t="shared" si="3602"/>
        <v>0</v>
      </c>
      <c r="AO2501" s="175">
        <f t="shared" si="3602"/>
        <v>0</v>
      </c>
      <c r="AP2501" s="175">
        <f t="shared" si="3602"/>
        <v>0</v>
      </c>
      <c r="AQ2501" s="175">
        <f t="shared" si="3602"/>
        <v>0</v>
      </c>
      <c r="AR2501" s="175">
        <f t="shared" si="3602"/>
        <v>0</v>
      </c>
      <c r="AS2501" s="175">
        <f t="shared" si="3602"/>
        <v>0</v>
      </c>
      <c r="AT2501" s="175">
        <f t="shared" si="3602"/>
        <v>0</v>
      </c>
      <c r="AU2501" s="175">
        <f t="shared" si="3602"/>
        <v>0</v>
      </c>
      <c r="AV2501" s="175">
        <f t="shared" si="3602"/>
        <v>0</v>
      </c>
      <c r="AW2501" s="175">
        <f t="shared" si="3602"/>
        <v>0</v>
      </c>
      <c r="AX2501" s="175">
        <f t="shared" si="3602"/>
        <v>0</v>
      </c>
      <c r="AY2501" s="175">
        <f t="shared" ref="AY2501:CD2501" si="3603">AY2474</f>
        <v>0</v>
      </c>
      <c r="AZ2501" s="175">
        <f t="shared" si="3603"/>
        <v>0</v>
      </c>
      <c r="BA2501" s="175">
        <f t="shared" si="3603"/>
        <v>0</v>
      </c>
      <c r="BB2501" s="175">
        <f t="shared" si="3603"/>
        <v>0</v>
      </c>
      <c r="BC2501" s="175">
        <f t="shared" si="3603"/>
        <v>0</v>
      </c>
      <c r="BD2501" s="175">
        <f t="shared" si="3603"/>
        <v>0</v>
      </c>
      <c r="BE2501" s="175">
        <f t="shared" si="3603"/>
        <v>0</v>
      </c>
      <c r="BF2501" s="175">
        <f t="shared" si="3603"/>
        <v>0</v>
      </c>
      <c r="BG2501" s="175">
        <f t="shared" si="3603"/>
        <v>0</v>
      </c>
      <c r="BH2501" s="175">
        <f t="shared" si="3603"/>
        <v>0</v>
      </c>
      <c r="BI2501" s="175">
        <f t="shared" si="3603"/>
        <v>0</v>
      </c>
      <c r="BJ2501" s="175">
        <f t="shared" si="3603"/>
        <v>0</v>
      </c>
      <c r="BK2501" s="175">
        <f t="shared" si="3603"/>
        <v>0</v>
      </c>
      <c r="BL2501" s="175">
        <f t="shared" si="3603"/>
        <v>0</v>
      </c>
      <c r="BM2501" s="175">
        <f t="shared" si="3603"/>
        <v>0</v>
      </c>
      <c r="BN2501" s="175">
        <f t="shared" si="3603"/>
        <v>0</v>
      </c>
      <c r="BO2501" s="175">
        <f t="shared" si="3603"/>
        <v>0</v>
      </c>
      <c r="BP2501" s="175">
        <f t="shared" si="3603"/>
        <v>0</v>
      </c>
      <c r="BQ2501" s="175">
        <f t="shared" si="3603"/>
        <v>0</v>
      </c>
      <c r="BR2501" s="175">
        <f t="shared" si="3603"/>
        <v>0</v>
      </c>
      <c r="BS2501" s="175">
        <f t="shared" si="3603"/>
        <v>0</v>
      </c>
      <c r="BT2501" s="175">
        <f t="shared" si="3603"/>
        <v>0</v>
      </c>
      <c r="BU2501" s="175">
        <f t="shared" si="3603"/>
        <v>0</v>
      </c>
      <c r="BV2501" s="175">
        <f t="shared" si="3603"/>
        <v>0</v>
      </c>
      <c r="BW2501" s="175">
        <f t="shared" si="3603"/>
        <v>0</v>
      </c>
      <c r="BX2501" s="175">
        <f t="shared" si="3603"/>
        <v>0</v>
      </c>
      <c r="BY2501" s="175">
        <f t="shared" si="3603"/>
        <v>0</v>
      </c>
      <c r="BZ2501" s="175">
        <f t="shared" si="3603"/>
        <v>0</v>
      </c>
      <c r="CA2501" s="175">
        <f t="shared" si="3603"/>
        <v>0</v>
      </c>
      <c r="CB2501" s="175">
        <f t="shared" si="3603"/>
        <v>0</v>
      </c>
      <c r="CC2501" s="175">
        <f t="shared" si="3603"/>
        <v>0</v>
      </c>
      <c r="CD2501" s="175">
        <f t="shared" si="3603"/>
        <v>0</v>
      </c>
      <c r="CE2501" s="175">
        <f t="shared" ref="CE2501:CK2501" si="3604">CE2474</f>
        <v>0</v>
      </c>
      <c r="CF2501" s="175">
        <f t="shared" si="3604"/>
        <v>0</v>
      </c>
      <c r="CG2501" s="175">
        <f t="shared" si="3604"/>
        <v>0</v>
      </c>
      <c r="CH2501" s="175">
        <f t="shared" si="3604"/>
        <v>0</v>
      </c>
      <c r="CI2501" s="175">
        <f t="shared" si="3604"/>
        <v>0</v>
      </c>
      <c r="CJ2501" s="175">
        <f t="shared" si="3604"/>
        <v>0</v>
      </c>
      <c r="CK2501" s="175">
        <f t="shared" si="3604"/>
        <v>0</v>
      </c>
      <c r="CL2501" s="175">
        <f t="shared" ref="CL2501" si="3605">CL2474</f>
        <v>0</v>
      </c>
    </row>
    <row r="2502" spans="2:90" x14ac:dyDescent="0.4">
      <c r="B2502" s="235" t="str">
        <f>IFERROR(SUBSTITUTE(TRIM(MID(B2478,SEARCH("-",B2478)+1,LEN(B2478))),":",""),"no unit")</f>
        <v>no unit</v>
      </c>
      <c r="D2502" t="s">
        <v>426</v>
      </c>
      <c r="E2502" s="8" t="str">
        <f t="shared" si="3560"/>
        <v>2502 DAMORT-F</v>
      </c>
      <c r="G2502" t="s">
        <v>332</v>
      </c>
      <c r="H2502" s="12"/>
      <c r="I2502" s="60"/>
      <c r="J2502" s="60"/>
      <c r="K2502" s="15"/>
      <c r="L2502" s="15"/>
      <c r="M2502" s="15"/>
      <c r="N2502" s="15"/>
      <c r="O2502" s="15"/>
      <c r="P2502" s="15"/>
      <c r="R2502" s="15"/>
      <c r="S2502" s="175"/>
      <c r="T2502" s="175"/>
      <c r="U2502" s="175"/>
      <c r="V2502" s="175"/>
      <c r="W2502" s="175"/>
      <c r="X2502" s="175"/>
      <c r="Y2502" s="175"/>
      <c r="Z2502" s="175"/>
      <c r="AA2502" s="175"/>
      <c r="AB2502" s="175"/>
      <c r="AC2502" s="175"/>
      <c r="AD2502" s="175"/>
      <c r="AE2502" s="175"/>
      <c r="AF2502" s="175"/>
      <c r="AG2502" s="175"/>
      <c r="AH2502" s="175"/>
      <c r="AI2502" s="175"/>
      <c r="AJ2502" s="175"/>
      <c r="AK2502" s="175"/>
      <c r="AL2502" s="175"/>
      <c r="AM2502" s="175"/>
      <c r="AN2502" s="175"/>
      <c r="AO2502" s="175"/>
      <c r="AP2502" s="175"/>
      <c r="AQ2502" s="175"/>
      <c r="AR2502" s="175"/>
      <c r="AS2502" s="175"/>
      <c r="AT2502" s="175"/>
      <c r="AU2502" s="175"/>
      <c r="AV2502" s="175"/>
      <c r="AW2502" s="175"/>
      <c r="AX2502" s="175"/>
      <c r="AY2502" s="175"/>
      <c r="AZ2502" s="175"/>
      <c r="BA2502" s="175"/>
      <c r="BB2502" s="175"/>
      <c r="BC2502" s="175"/>
      <c r="BD2502" s="175"/>
      <c r="BE2502" s="175"/>
      <c r="BF2502" s="175"/>
      <c r="BG2502" s="175"/>
      <c r="BH2502" s="175"/>
      <c r="BI2502" s="175"/>
      <c r="BJ2502" s="175"/>
      <c r="BK2502" s="175"/>
      <c r="BL2502" s="175"/>
      <c r="BM2502" s="175"/>
      <c r="BN2502" s="175"/>
      <c r="BO2502" s="175"/>
      <c r="BP2502" s="175"/>
      <c r="BQ2502" s="175"/>
      <c r="BR2502" s="175"/>
      <c r="BS2502" s="175"/>
      <c r="BT2502" s="175"/>
      <c r="BU2502" s="175"/>
      <c r="BV2502" s="175"/>
      <c r="BW2502" s="175"/>
      <c r="BX2502" s="175"/>
      <c r="BY2502" s="175"/>
      <c r="BZ2502" s="175"/>
      <c r="CA2502" s="175"/>
      <c r="CB2502" s="175"/>
      <c r="CC2502" s="175"/>
      <c r="CD2502" s="175"/>
      <c r="CE2502" s="175"/>
      <c r="CF2502" s="175"/>
      <c r="CG2502" s="175"/>
      <c r="CH2502" s="175"/>
      <c r="CI2502" s="175"/>
      <c r="CJ2502" s="175"/>
      <c r="CK2502" s="175"/>
      <c r="CL2502" s="175"/>
    </row>
    <row r="2503" spans="2:90" x14ac:dyDescent="0.4">
      <c r="B2503" s="187" t="str">
        <f>B2476</f>
        <v>Secondary revenue driver</v>
      </c>
      <c r="D2503" t="s">
        <v>426</v>
      </c>
      <c r="E2503" s="8" t="str">
        <f t="shared" si="3560"/>
        <v>2503 DAMORT-F</v>
      </c>
      <c r="G2503" t="s">
        <v>332</v>
      </c>
      <c r="H2503" s="90"/>
      <c r="I2503" s="209"/>
      <c r="J2503" s="209"/>
      <c r="K2503" s="210"/>
      <c r="L2503" s="210"/>
      <c r="M2503" s="210"/>
      <c r="N2503" s="210"/>
      <c r="O2503" s="210"/>
      <c r="P2503" s="210"/>
      <c r="R2503" s="210"/>
      <c r="S2503" s="4" t="str">
        <f t="shared" ref="S2503" si="3606">ADDRESS(ROW(S2489),COLUMN(S2489),2)</f>
        <v>S$2489</v>
      </c>
      <c r="T2503" s="4" t="str">
        <f t="shared" ref="T2503:AX2503" si="3607">ADDRESS(ROW(T2489),COLUMN(T2489),2)</f>
        <v>T$2489</v>
      </c>
      <c r="U2503" s="4" t="str">
        <f t="shared" si="3607"/>
        <v>U$2489</v>
      </c>
      <c r="V2503" s="4" t="str">
        <f t="shared" si="3607"/>
        <v>V$2489</v>
      </c>
      <c r="W2503" s="4" t="str">
        <f t="shared" si="3607"/>
        <v>W$2489</v>
      </c>
      <c r="X2503" s="4" t="str">
        <f t="shared" si="3607"/>
        <v>X$2489</v>
      </c>
      <c r="Y2503" s="4" t="str">
        <f t="shared" si="3607"/>
        <v>Y$2489</v>
      </c>
      <c r="Z2503" s="4" t="str">
        <f t="shared" si="3607"/>
        <v>Z$2489</v>
      </c>
      <c r="AA2503" s="4" t="str">
        <f t="shared" si="3607"/>
        <v>AA$2489</v>
      </c>
      <c r="AB2503" s="4" t="str">
        <f t="shared" si="3607"/>
        <v>AB$2489</v>
      </c>
      <c r="AC2503" s="4" t="str">
        <f t="shared" si="3607"/>
        <v>AC$2489</v>
      </c>
      <c r="AD2503" s="4" t="str">
        <f t="shared" si="3607"/>
        <v>AD$2489</v>
      </c>
      <c r="AE2503" s="4" t="str">
        <f t="shared" si="3607"/>
        <v>AE$2489</v>
      </c>
      <c r="AF2503" s="4" t="str">
        <f t="shared" si="3607"/>
        <v>AF$2489</v>
      </c>
      <c r="AG2503" s="4" t="str">
        <f t="shared" si="3607"/>
        <v>AG$2489</v>
      </c>
      <c r="AH2503" s="4" t="str">
        <f t="shared" si="3607"/>
        <v>AH$2489</v>
      </c>
      <c r="AI2503" s="4" t="str">
        <f t="shared" si="3607"/>
        <v>AI$2489</v>
      </c>
      <c r="AJ2503" s="4" t="str">
        <f t="shared" si="3607"/>
        <v>AJ$2489</v>
      </c>
      <c r="AK2503" s="4" t="str">
        <f t="shared" si="3607"/>
        <v>AK$2489</v>
      </c>
      <c r="AL2503" s="4" t="str">
        <f t="shared" si="3607"/>
        <v>AL$2489</v>
      </c>
      <c r="AM2503" s="4" t="str">
        <f t="shared" si="3607"/>
        <v>AM$2489</v>
      </c>
      <c r="AN2503" s="4" t="str">
        <f t="shared" si="3607"/>
        <v>AN$2489</v>
      </c>
      <c r="AO2503" s="4" t="str">
        <f t="shared" si="3607"/>
        <v>AO$2489</v>
      </c>
      <c r="AP2503" s="4" t="str">
        <f t="shared" si="3607"/>
        <v>AP$2489</v>
      </c>
      <c r="AQ2503" s="4" t="str">
        <f t="shared" si="3607"/>
        <v>AQ$2489</v>
      </c>
      <c r="AR2503" s="4" t="str">
        <f t="shared" si="3607"/>
        <v>AR$2489</v>
      </c>
      <c r="AS2503" s="4" t="str">
        <f t="shared" si="3607"/>
        <v>AS$2489</v>
      </c>
      <c r="AT2503" s="4" t="str">
        <f t="shared" si="3607"/>
        <v>AT$2489</v>
      </c>
      <c r="AU2503" s="4" t="str">
        <f t="shared" si="3607"/>
        <v>AU$2489</v>
      </c>
      <c r="AV2503" s="4" t="str">
        <f t="shared" si="3607"/>
        <v>AV$2489</v>
      </c>
      <c r="AW2503" s="4" t="str">
        <f t="shared" si="3607"/>
        <v>AW$2489</v>
      </c>
      <c r="AX2503" s="4" t="str">
        <f t="shared" si="3607"/>
        <v>AX$2489</v>
      </c>
      <c r="AY2503" s="4" t="str">
        <f t="shared" ref="AY2503:CD2503" si="3608">ADDRESS(ROW(AY2489),COLUMN(AY2489),2)</f>
        <v>AY$2489</v>
      </c>
      <c r="AZ2503" s="4" t="str">
        <f t="shared" si="3608"/>
        <v>AZ$2489</v>
      </c>
      <c r="BA2503" s="4" t="str">
        <f t="shared" si="3608"/>
        <v>BA$2489</v>
      </c>
      <c r="BB2503" s="4" t="str">
        <f t="shared" si="3608"/>
        <v>BB$2489</v>
      </c>
      <c r="BC2503" s="4" t="str">
        <f t="shared" si="3608"/>
        <v>BC$2489</v>
      </c>
      <c r="BD2503" s="4" t="str">
        <f t="shared" si="3608"/>
        <v>BD$2489</v>
      </c>
      <c r="BE2503" s="4" t="str">
        <f t="shared" si="3608"/>
        <v>BE$2489</v>
      </c>
      <c r="BF2503" s="4" t="str">
        <f t="shared" si="3608"/>
        <v>BF$2489</v>
      </c>
      <c r="BG2503" s="4" t="str">
        <f t="shared" si="3608"/>
        <v>BG$2489</v>
      </c>
      <c r="BH2503" s="4" t="str">
        <f t="shared" si="3608"/>
        <v>BH$2489</v>
      </c>
      <c r="BI2503" s="4" t="str">
        <f t="shared" si="3608"/>
        <v>BI$2489</v>
      </c>
      <c r="BJ2503" s="4" t="str">
        <f t="shared" si="3608"/>
        <v>BJ$2489</v>
      </c>
      <c r="BK2503" s="4" t="str">
        <f t="shared" si="3608"/>
        <v>BK$2489</v>
      </c>
      <c r="BL2503" s="4" t="str">
        <f t="shared" si="3608"/>
        <v>BL$2489</v>
      </c>
      <c r="BM2503" s="4" t="str">
        <f t="shared" si="3608"/>
        <v>BM$2489</v>
      </c>
      <c r="BN2503" s="4" t="str">
        <f t="shared" si="3608"/>
        <v>BN$2489</v>
      </c>
      <c r="BO2503" s="4" t="str">
        <f t="shared" si="3608"/>
        <v>BO$2489</v>
      </c>
      <c r="BP2503" s="4" t="str">
        <f t="shared" si="3608"/>
        <v>BP$2489</v>
      </c>
      <c r="BQ2503" s="4" t="str">
        <f t="shared" si="3608"/>
        <v>BQ$2489</v>
      </c>
      <c r="BR2503" s="4" t="str">
        <f t="shared" si="3608"/>
        <v>BR$2489</v>
      </c>
      <c r="BS2503" s="4" t="str">
        <f t="shared" si="3608"/>
        <v>BS$2489</v>
      </c>
      <c r="BT2503" s="4" t="str">
        <f t="shared" si="3608"/>
        <v>BT$2489</v>
      </c>
      <c r="BU2503" s="4" t="str">
        <f t="shared" si="3608"/>
        <v>BU$2489</v>
      </c>
      <c r="BV2503" s="4" t="str">
        <f t="shared" si="3608"/>
        <v>BV$2489</v>
      </c>
      <c r="BW2503" s="4" t="str">
        <f t="shared" si="3608"/>
        <v>BW$2489</v>
      </c>
      <c r="BX2503" s="4" t="str">
        <f t="shared" si="3608"/>
        <v>BX$2489</v>
      </c>
      <c r="BY2503" s="4" t="str">
        <f t="shared" si="3608"/>
        <v>BY$2489</v>
      </c>
      <c r="BZ2503" s="4" t="str">
        <f t="shared" si="3608"/>
        <v>BZ$2489</v>
      </c>
      <c r="CA2503" s="4" t="str">
        <f t="shared" si="3608"/>
        <v>CA$2489</v>
      </c>
      <c r="CB2503" s="4" t="str">
        <f t="shared" si="3608"/>
        <v>CB$2489</v>
      </c>
      <c r="CC2503" s="4" t="str">
        <f t="shared" si="3608"/>
        <v>CC$2489</v>
      </c>
      <c r="CD2503" s="4" t="str">
        <f t="shared" si="3608"/>
        <v>CD$2489</v>
      </c>
      <c r="CE2503" s="4" t="str">
        <f t="shared" ref="CE2503:CK2503" si="3609">ADDRESS(ROW(CE2489),COLUMN(CE2489),2)</f>
        <v>CE$2489</v>
      </c>
      <c r="CF2503" s="4" t="str">
        <f t="shared" si="3609"/>
        <v>CF$2489</v>
      </c>
      <c r="CG2503" s="4" t="str">
        <f t="shared" si="3609"/>
        <v>CG$2489</v>
      </c>
      <c r="CH2503" s="4" t="str">
        <f t="shared" si="3609"/>
        <v>CH$2489</v>
      </c>
      <c r="CI2503" s="4" t="str">
        <f t="shared" si="3609"/>
        <v>CI$2489</v>
      </c>
      <c r="CJ2503" s="4" t="str">
        <f t="shared" si="3609"/>
        <v>CJ$2489</v>
      </c>
      <c r="CK2503" s="4" t="str">
        <f t="shared" si="3609"/>
        <v>CK$2489</v>
      </c>
      <c r="CL2503" s="4" t="str">
        <f t="shared" ref="CL2503" si="3610">ADDRESS(ROW(CL2489),COLUMN(CL2489),2)</f>
        <v>CL$2489</v>
      </c>
    </row>
    <row r="2504" spans="2:90" x14ac:dyDescent="0.4">
      <c r="B2504" s="132" t="str">
        <f>B2477</f>
        <v>Secondary volume driver</v>
      </c>
      <c r="D2504" t="s">
        <v>426</v>
      </c>
      <c r="E2504" s="8" t="str">
        <f t="shared" si="3560"/>
        <v>2504 DAMORT-F</v>
      </c>
      <c r="G2504" t="s">
        <v>332</v>
      </c>
      <c r="H2504" s="12"/>
      <c r="I2504" s="60"/>
      <c r="J2504" s="60"/>
      <c r="K2504" s="15"/>
      <c r="L2504" s="15"/>
      <c r="M2504" s="15"/>
      <c r="N2504" s="15"/>
      <c r="O2504" s="15"/>
      <c r="P2504" s="15"/>
      <c r="R2504" s="15"/>
      <c r="S2504" s="175" t="str">
        <f t="shared" ref="S2504" si="3611">S2477</f>
        <v>S$15</v>
      </c>
      <c r="T2504" s="175" t="str">
        <f t="shared" ref="T2504:AX2504" si="3612">T2477</f>
        <v>T$15</v>
      </c>
      <c r="U2504" s="175" t="str">
        <f t="shared" si="3612"/>
        <v>U$15</v>
      </c>
      <c r="V2504" s="175" t="str">
        <f t="shared" si="3612"/>
        <v>V$15</v>
      </c>
      <c r="W2504" s="175" t="str">
        <f t="shared" si="3612"/>
        <v>W$15</v>
      </c>
      <c r="X2504" s="175" t="str">
        <f t="shared" si="3612"/>
        <v>X$15</v>
      </c>
      <c r="Y2504" s="175" t="str">
        <f t="shared" si="3612"/>
        <v>Y$15</v>
      </c>
      <c r="Z2504" s="175" t="str">
        <f t="shared" si="3612"/>
        <v>Z$15</v>
      </c>
      <c r="AA2504" s="175" t="str">
        <f t="shared" si="3612"/>
        <v>AA$15</v>
      </c>
      <c r="AB2504" s="175" t="str">
        <f t="shared" si="3612"/>
        <v>AB$15</v>
      </c>
      <c r="AC2504" s="175" t="str">
        <f t="shared" si="3612"/>
        <v>AC$15</v>
      </c>
      <c r="AD2504" s="175" t="str">
        <f t="shared" si="3612"/>
        <v>AD$15</v>
      </c>
      <c r="AE2504" s="175" t="str">
        <f t="shared" si="3612"/>
        <v>AE$15</v>
      </c>
      <c r="AF2504" s="175" t="str">
        <f t="shared" si="3612"/>
        <v>AF$15</v>
      </c>
      <c r="AG2504" s="175" t="str">
        <f t="shared" si="3612"/>
        <v>AG$15</v>
      </c>
      <c r="AH2504" s="175" t="str">
        <f t="shared" si="3612"/>
        <v>AH$15</v>
      </c>
      <c r="AI2504" s="175" t="str">
        <f t="shared" si="3612"/>
        <v>AI$15</v>
      </c>
      <c r="AJ2504" s="175" t="str">
        <f t="shared" si="3612"/>
        <v>AJ$15</v>
      </c>
      <c r="AK2504" s="175" t="str">
        <f t="shared" si="3612"/>
        <v>AK$15</v>
      </c>
      <c r="AL2504" s="175" t="str">
        <f t="shared" si="3612"/>
        <v>AL$15</v>
      </c>
      <c r="AM2504" s="175" t="str">
        <f t="shared" si="3612"/>
        <v>AM$15</v>
      </c>
      <c r="AN2504" s="175" t="str">
        <f t="shared" si="3612"/>
        <v>AN$15</v>
      </c>
      <c r="AO2504" s="175" t="str">
        <f t="shared" si="3612"/>
        <v>AO$15</v>
      </c>
      <c r="AP2504" s="175" t="str">
        <f t="shared" si="3612"/>
        <v>AP$15</v>
      </c>
      <c r="AQ2504" s="175" t="str">
        <f t="shared" si="3612"/>
        <v>AQ$15</v>
      </c>
      <c r="AR2504" s="175" t="str">
        <f t="shared" si="3612"/>
        <v>AR$15</v>
      </c>
      <c r="AS2504" s="175" t="str">
        <f t="shared" si="3612"/>
        <v>AS$15</v>
      </c>
      <c r="AT2504" s="175" t="str">
        <f t="shared" si="3612"/>
        <v>AT$15</v>
      </c>
      <c r="AU2504" s="175" t="str">
        <f t="shared" si="3612"/>
        <v>AU$15</v>
      </c>
      <c r="AV2504" s="175" t="str">
        <f t="shared" si="3612"/>
        <v>AV$15</v>
      </c>
      <c r="AW2504" s="175" t="str">
        <f t="shared" si="3612"/>
        <v>AW$15</v>
      </c>
      <c r="AX2504" s="175" t="str">
        <f t="shared" si="3612"/>
        <v>AX$15</v>
      </c>
      <c r="AY2504" s="175" t="str">
        <f t="shared" ref="AY2504:CD2504" si="3613">AY2477</f>
        <v>AY$15</v>
      </c>
      <c r="AZ2504" s="175" t="str">
        <f t="shared" si="3613"/>
        <v>AZ$15</v>
      </c>
      <c r="BA2504" s="175" t="str">
        <f t="shared" si="3613"/>
        <v>BA$15</v>
      </c>
      <c r="BB2504" s="175" t="str">
        <f t="shared" si="3613"/>
        <v>BB$15</v>
      </c>
      <c r="BC2504" s="175" t="str">
        <f t="shared" si="3613"/>
        <v>BC$15</v>
      </c>
      <c r="BD2504" s="175" t="str">
        <f t="shared" si="3613"/>
        <v>BD$15</v>
      </c>
      <c r="BE2504" s="175" t="str">
        <f t="shared" si="3613"/>
        <v>BE$15</v>
      </c>
      <c r="BF2504" s="175" t="str">
        <f t="shared" si="3613"/>
        <v>BF$15</v>
      </c>
      <c r="BG2504" s="175" t="str">
        <f t="shared" si="3613"/>
        <v>BG$15</v>
      </c>
      <c r="BH2504" s="175" t="str">
        <f t="shared" si="3613"/>
        <v>BH$15</v>
      </c>
      <c r="BI2504" s="175" t="str">
        <f t="shared" si="3613"/>
        <v>BI$15</v>
      </c>
      <c r="BJ2504" s="175" t="str">
        <f t="shared" si="3613"/>
        <v>BJ$15</v>
      </c>
      <c r="BK2504" s="175" t="str">
        <f t="shared" si="3613"/>
        <v>BK$15</v>
      </c>
      <c r="BL2504" s="175" t="str">
        <f t="shared" si="3613"/>
        <v>BL$15</v>
      </c>
      <c r="BM2504" s="175" t="str">
        <f t="shared" si="3613"/>
        <v>BM$15</v>
      </c>
      <c r="BN2504" s="175" t="str">
        <f t="shared" si="3613"/>
        <v>BN$15</v>
      </c>
      <c r="BO2504" s="175" t="str">
        <f t="shared" si="3613"/>
        <v>BO$15</v>
      </c>
      <c r="BP2504" s="175" t="str">
        <f t="shared" si="3613"/>
        <v>BP$15</v>
      </c>
      <c r="BQ2504" s="175" t="str">
        <f t="shared" si="3613"/>
        <v>BQ$15</v>
      </c>
      <c r="BR2504" s="175" t="str">
        <f t="shared" si="3613"/>
        <v>BR$15</v>
      </c>
      <c r="BS2504" s="175" t="str">
        <f t="shared" si="3613"/>
        <v>BS$15</v>
      </c>
      <c r="BT2504" s="175" t="str">
        <f t="shared" si="3613"/>
        <v>BT$15</v>
      </c>
      <c r="BU2504" s="175" t="str">
        <f t="shared" si="3613"/>
        <v>BU$15</v>
      </c>
      <c r="BV2504" s="175" t="str">
        <f t="shared" si="3613"/>
        <v>BV$15</v>
      </c>
      <c r="BW2504" s="175" t="str">
        <f t="shared" si="3613"/>
        <v>BW$15</v>
      </c>
      <c r="BX2504" s="175" t="str">
        <f t="shared" si="3613"/>
        <v>BX$15</v>
      </c>
      <c r="BY2504" s="175" t="str">
        <f t="shared" si="3613"/>
        <v>BY$15</v>
      </c>
      <c r="BZ2504" s="175" t="str">
        <f t="shared" si="3613"/>
        <v>BZ$15</v>
      </c>
      <c r="CA2504" s="175" t="str">
        <f t="shared" si="3613"/>
        <v>CA$15</v>
      </c>
      <c r="CB2504" s="175" t="str">
        <f t="shared" si="3613"/>
        <v>CB$15</v>
      </c>
      <c r="CC2504" s="175" t="str">
        <f t="shared" si="3613"/>
        <v>CC$15</v>
      </c>
      <c r="CD2504" s="175" t="str">
        <f t="shared" si="3613"/>
        <v>CD$15</v>
      </c>
      <c r="CE2504" s="175" t="str">
        <f t="shared" ref="CE2504:CK2504" si="3614">CE2477</f>
        <v>CE$15</v>
      </c>
      <c r="CF2504" s="175" t="str">
        <f t="shared" si="3614"/>
        <v>CF$15</v>
      </c>
      <c r="CG2504" s="175" t="str">
        <f t="shared" si="3614"/>
        <v>CG$15</v>
      </c>
      <c r="CH2504" s="175" t="str">
        <f t="shared" si="3614"/>
        <v>CH$15</v>
      </c>
      <c r="CI2504" s="175" t="str">
        <f t="shared" si="3614"/>
        <v>CI$15</v>
      </c>
      <c r="CJ2504" s="175" t="str">
        <f t="shared" si="3614"/>
        <v>CJ$15</v>
      </c>
      <c r="CK2504" s="175" t="str">
        <f t="shared" si="3614"/>
        <v>CK$15</v>
      </c>
      <c r="CL2504" s="175" t="str">
        <f t="shared" ref="CL2504" si="3615">CL2477</f>
        <v>CL$15</v>
      </c>
    </row>
    <row r="2505" spans="2:90" x14ac:dyDescent="0.4">
      <c r="E2505" s="8"/>
      <c r="H2505" s="12"/>
      <c r="I2505" s="60"/>
      <c r="J2505" s="60"/>
      <c r="K2505" s="15"/>
      <c r="L2505" s="15"/>
      <c r="M2505" s="15"/>
      <c r="N2505" s="15"/>
      <c r="O2505" s="15"/>
      <c r="P2505" s="15"/>
      <c r="R2505" s="15"/>
      <c r="S2505" s="76"/>
      <c r="T2505" s="76"/>
      <c r="U2505" s="76"/>
      <c r="V2505" s="76"/>
      <c r="W2505" s="76"/>
      <c r="X2505" s="76"/>
      <c r="Y2505" s="76"/>
      <c r="Z2505" s="76"/>
      <c r="AA2505" s="76"/>
      <c r="AB2505" s="76"/>
      <c r="AC2505" s="76"/>
      <c r="AD2505" s="76"/>
      <c r="AE2505" s="76"/>
      <c r="AF2505" s="76"/>
      <c r="AG2505" s="76"/>
      <c r="AH2505" s="76"/>
      <c r="AI2505" s="76"/>
      <c r="AJ2505" s="76"/>
      <c r="AK2505" s="76"/>
      <c r="AL2505" s="76"/>
      <c r="AM2505" s="76"/>
      <c r="AN2505" s="76"/>
      <c r="AO2505" s="76"/>
      <c r="AP2505" s="76"/>
      <c r="AQ2505" s="76"/>
      <c r="AR2505" s="76"/>
      <c r="AS2505" s="76"/>
      <c r="AT2505" s="76"/>
      <c r="AU2505" s="76"/>
      <c r="AV2505" s="76"/>
      <c r="AW2505" s="76"/>
      <c r="AX2505" s="76"/>
      <c r="AY2505" s="76"/>
      <c r="AZ2505" s="76"/>
      <c r="BA2505" s="76"/>
      <c r="BB2505" s="76"/>
      <c r="BC2505" s="76"/>
      <c r="BD2505" s="76"/>
      <c r="BE2505" s="76"/>
      <c r="BF2505" s="76"/>
      <c r="BG2505" s="76"/>
      <c r="BH2505" s="76"/>
      <c r="BI2505" s="76"/>
      <c r="BJ2505" s="76"/>
      <c r="BK2505" s="76"/>
      <c r="BL2505" s="76"/>
      <c r="BM2505" s="76"/>
      <c r="BN2505" s="76"/>
      <c r="BO2505" s="76"/>
      <c r="BP2505" s="76"/>
      <c r="BQ2505" s="76"/>
      <c r="BR2505" s="76"/>
      <c r="BS2505" s="76"/>
      <c r="BT2505" s="76"/>
      <c r="BU2505" s="76"/>
      <c r="BV2505" s="76"/>
      <c r="BW2505" s="76"/>
      <c r="BX2505" s="76"/>
      <c r="BY2505" s="76"/>
      <c r="BZ2505" s="76"/>
      <c r="CA2505" s="76"/>
      <c r="CB2505" s="76"/>
      <c r="CC2505" s="76"/>
      <c r="CD2505" s="76"/>
      <c r="CE2505" s="76"/>
      <c r="CF2505" s="76"/>
      <c r="CG2505" s="76"/>
      <c r="CH2505" s="76"/>
      <c r="CI2505" s="76"/>
      <c r="CJ2505" s="76"/>
      <c r="CK2505" s="76"/>
      <c r="CL2505" s="76"/>
    </row>
    <row r="2506" spans="2:90" x14ac:dyDescent="0.4">
      <c r="B2506" s="171" t="s">
        <v>490</v>
      </c>
      <c r="E2506" s="8"/>
      <c r="H2506" s="170"/>
      <c r="I2506" s="172"/>
      <c r="J2506" s="172"/>
      <c r="K2506" s="193"/>
      <c r="L2506" s="193"/>
      <c r="M2506" s="193"/>
      <c r="N2506" s="193"/>
      <c r="O2506" s="193"/>
      <c r="P2506" s="193"/>
      <c r="R2506" s="194"/>
      <c r="S2506" s="170"/>
      <c r="T2506" s="170"/>
      <c r="U2506" s="170"/>
      <c r="V2506" s="170"/>
      <c r="W2506" s="170"/>
      <c r="X2506" s="170"/>
      <c r="Y2506" s="170"/>
      <c r="Z2506" s="170"/>
      <c r="AA2506" s="170"/>
      <c r="AB2506" s="170"/>
      <c r="AC2506" s="170"/>
      <c r="AD2506" s="170"/>
      <c r="AE2506" s="170"/>
      <c r="AF2506" s="170"/>
      <c r="AG2506" s="170"/>
      <c r="AH2506" s="170"/>
      <c r="AI2506" s="170"/>
      <c r="AJ2506" s="170"/>
      <c r="AK2506" s="170"/>
      <c r="AL2506" s="170"/>
      <c r="AM2506" s="170"/>
      <c r="AN2506" s="170"/>
      <c r="AO2506" s="170"/>
      <c r="AP2506" s="170"/>
      <c r="AQ2506" s="170"/>
      <c r="AR2506" s="170"/>
      <c r="AS2506" s="170"/>
      <c r="AT2506" s="170"/>
      <c r="AU2506" s="170"/>
      <c r="AV2506" s="170"/>
      <c r="AW2506" s="170"/>
      <c r="AX2506" s="170"/>
      <c r="AY2506" s="170"/>
      <c r="AZ2506" s="170"/>
      <c r="BA2506" s="170"/>
      <c r="BB2506" s="170"/>
      <c r="BC2506" s="170"/>
      <c r="BD2506" s="170"/>
      <c r="BE2506" s="170"/>
      <c r="BF2506" s="170"/>
      <c r="BG2506" s="170"/>
      <c r="BH2506" s="170"/>
      <c r="BI2506" s="170"/>
      <c r="BJ2506" s="170"/>
      <c r="BK2506" s="170"/>
      <c r="BL2506" s="170"/>
      <c r="BM2506" s="170"/>
      <c r="BN2506" s="170"/>
      <c r="BO2506" s="170"/>
      <c r="BP2506" s="170"/>
      <c r="BQ2506" s="170"/>
      <c r="BR2506" s="170"/>
      <c r="BS2506" s="170"/>
      <c r="BT2506" s="170"/>
      <c r="BU2506" s="170"/>
      <c r="BV2506" s="170"/>
      <c r="BW2506" s="170"/>
      <c r="BX2506" s="170"/>
      <c r="BY2506" s="170"/>
      <c r="BZ2506" s="170"/>
      <c r="CA2506" s="170"/>
      <c r="CB2506" s="170"/>
      <c r="CC2506" s="170"/>
      <c r="CD2506" s="170"/>
      <c r="CE2506" s="170"/>
      <c r="CF2506" s="170"/>
      <c r="CG2506" s="170"/>
      <c r="CH2506" s="170"/>
      <c r="CI2506" s="170"/>
      <c r="CJ2506" s="170"/>
      <c r="CK2506" s="170"/>
      <c r="CL2506" s="170"/>
    </row>
    <row r="2507" spans="2:90" x14ac:dyDescent="0.4">
      <c r="B2507" s="171" t="s">
        <v>492</v>
      </c>
      <c r="E2507" s="8"/>
      <c r="H2507" s="170"/>
      <c r="I2507" s="172"/>
      <c r="J2507" s="172"/>
      <c r="K2507" s="193"/>
      <c r="L2507" s="193"/>
      <c r="M2507" s="193"/>
      <c r="N2507" s="193"/>
      <c r="O2507" s="193"/>
      <c r="P2507" s="193"/>
      <c r="R2507" s="194"/>
      <c r="S2507" s="170"/>
      <c r="T2507" s="170"/>
      <c r="U2507" s="170"/>
      <c r="V2507" s="170"/>
      <c r="W2507" s="170"/>
      <c r="X2507" s="170"/>
      <c r="Y2507" s="170"/>
      <c r="Z2507" s="170"/>
      <c r="AA2507" s="170"/>
      <c r="AB2507" s="170"/>
      <c r="AC2507" s="170"/>
      <c r="AD2507" s="170"/>
      <c r="AE2507" s="170"/>
      <c r="AF2507" s="170"/>
      <c r="AG2507" s="170"/>
      <c r="AH2507" s="170"/>
      <c r="AI2507" s="170"/>
      <c r="AJ2507" s="170"/>
      <c r="AK2507" s="170"/>
      <c r="AL2507" s="170"/>
      <c r="AM2507" s="170"/>
      <c r="AN2507" s="170"/>
      <c r="AO2507" s="170"/>
      <c r="AP2507" s="170"/>
      <c r="AQ2507" s="170"/>
      <c r="AR2507" s="170"/>
      <c r="AS2507" s="170"/>
      <c r="AT2507" s="170"/>
      <c r="AU2507" s="170"/>
      <c r="AV2507" s="170"/>
      <c r="AW2507" s="170"/>
      <c r="AX2507" s="170"/>
      <c r="AY2507" s="170"/>
      <c r="AZ2507" s="170"/>
      <c r="BA2507" s="170"/>
      <c r="BB2507" s="170"/>
      <c r="BC2507" s="170"/>
      <c r="BD2507" s="170"/>
      <c r="BE2507" s="170"/>
      <c r="BF2507" s="170"/>
      <c r="BG2507" s="170"/>
      <c r="BH2507" s="170"/>
      <c r="BI2507" s="170"/>
      <c r="BJ2507" s="170"/>
      <c r="BK2507" s="170"/>
      <c r="BL2507" s="170"/>
      <c r="BM2507" s="170"/>
      <c r="BN2507" s="170"/>
      <c r="BO2507" s="170"/>
      <c r="BP2507" s="170"/>
      <c r="BQ2507" s="170"/>
      <c r="BR2507" s="170"/>
      <c r="BS2507" s="170"/>
      <c r="BT2507" s="170"/>
      <c r="BU2507" s="170"/>
      <c r="BV2507" s="170"/>
      <c r="BW2507" s="170"/>
      <c r="BX2507" s="170"/>
      <c r="BY2507" s="170"/>
      <c r="BZ2507" s="170"/>
      <c r="CA2507" s="170"/>
      <c r="CB2507" s="170"/>
      <c r="CC2507" s="170"/>
      <c r="CD2507" s="170"/>
      <c r="CE2507" s="170"/>
      <c r="CF2507" s="170"/>
      <c r="CG2507" s="170"/>
      <c r="CH2507" s="170"/>
      <c r="CI2507" s="170"/>
      <c r="CJ2507" s="170"/>
      <c r="CK2507" s="170"/>
      <c r="CL2507" s="170"/>
    </row>
    <row r="2508" spans="2:90" x14ac:dyDescent="0.4">
      <c r="B2508" s="171" t="s">
        <v>461</v>
      </c>
      <c r="E2508" s="8"/>
      <c r="H2508" s="170"/>
      <c r="I2508" s="172"/>
      <c r="J2508" s="172"/>
      <c r="K2508" s="193"/>
      <c r="L2508" s="193"/>
      <c r="M2508" s="193"/>
      <c r="N2508" s="193"/>
      <c r="O2508" s="193"/>
      <c r="P2508" s="193"/>
      <c r="R2508" s="194"/>
      <c r="S2508" s="195" t="str">
        <f t="shared" ref="S2508:AX2508" si="3616">S$16</f>
        <v>S$12</v>
      </c>
      <c r="T2508" s="195" t="str">
        <f t="shared" si="3616"/>
        <v>T$12</v>
      </c>
      <c r="U2508" s="195" t="str">
        <f t="shared" si="3616"/>
        <v>U$12</v>
      </c>
      <c r="V2508" s="195" t="str">
        <f t="shared" si="3616"/>
        <v>V$12</v>
      </c>
      <c r="W2508" s="195" t="str">
        <f t="shared" si="3616"/>
        <v>W$12</v>
      </c>
      <c r="X2508" s="195" t="str">
        <f t="shared" si="3616"/>
        <v>X$12</v>
      </c>
      <c r="Y2508" s="195" t="str">
        <f t="shared" si="3616"/>
        <v>Y$12</v>
      </c>
      <c r="Z2508" s="195" t="str">
        <f t="shared" si="3616"/>
        <v>Z$12</v>
      </c>
      <c r="AA2508" s="195" t="str">
        <f t="shared" si="3616"/>
        <v>AA$12</v>
      </c>
      <c r="AB2508" s="195" t="str">
        <f t="shared" si="3616"/>
        <v>AB$12</v>
      </c>
      <c r="AC2508" s="195" t="str">
        <f t="shared" si="3616"/>
        <v>AC$12</v>
      </c>
      <c r="AD2508" s="195" t="str">
        <f t="shared" si="3616"/>
        <v>AD$12</v>
      </c>
      <c r="AE2508" s="195" t="str">
        <f t="shared" si="3616"/>
        <v>AE$12</v>
      </c>
      <c r="AF2508" s="195" t="str">
        <f t="shared" si="3616"/>
        <v>AF$12</v>
      </c>
      <c r="AG2508" s="195" t="str">
        <f t="shared" si="3616"/>
        <v>AG$12</v>
      </c>
      <c r="AH2508" s="195" t="str">
        <f t="shared" si="3616"/>
        <v>AH$12</v>
      </c>
      <c r="AI2508" s="195" t="str">
        <f t="shared" si="3616"/>
        <v>AI$12</v>
      </c>
      <c r="AJ2508" s="195" t="str">
        <f t="shared" si="3616"/>
        <v>AJ$12</v>
      </c>
      <c r="AK2508" s="195" t="str">
        <f t="shared" si="3616"/>
        <v>AK$12</v>
      </c>
      <c r="AL2508" s="195" t="str">
        <f t="shared" si="3616"/>
        <v>AL$12</v>
      </c>
      <c r="AM2508" s="195" t="str">
        <f t="shared" si="3616"/>
        <v>AM$12</v>
      </c>
      <c r="AN2508" s="195" t="str">
        <f t="shared" si="3616"/>
        <v>AN$12</v>
      </c>
      <c r="AO2508" s="195" t="str">
        <f t="shared" si="3616"/>
        <v>AO$12</v>
      </c>
      <c r="AP2508" s="195" t="str">
        <f t="shared" si="3616"/>
        <v>AP$12</v>
      </c>
      <c r="AQ2508" s="195" t="str">
        <f t="shared" si="3616"/>
        <v>AQ$12</v>
      </c>
      <c r="AR2508" s="195" t="str">
        <f t="shared" si="3616"/>
        <v>AR$12</v>
      </c>
      <c r="AS2508" s="195" t="str">
        <f t="shared" si="3616"/>
        <v>AS$12</v>
      </c>
      <c r="AT2508" s="195" t="str">
        <f t="shared" si="3616"/>
        <v>AT$12</v>
      </c>
      <c r="AU2508" s="195" t="str">
        <f t="shared" si="3616"/>
        <v>AU$12</v>
      </c>
      <c r="AV2508" s="195" t="str">
        <f t="shared" si="3616"/>
        <v>AV$12</v>
      </c>
      <c r="AW2508" s="195" t="str">
        <f t="shared" si="3616"/>
        <v>AW$12</v>
      </c>
      <c r="AX2508" s="195" t="str">
        <f t="shared" si="3616"/>
        <v>AX$12</v>
      </c>
      <c r="AY2508" s="195" t="str">
        <f t="shared" ref="AY2508:CD2508" si="3617">AY$16</f>
        <v>AY$12</v>
      </c>
      <c r="AZ2508" s="195" t="str">
        <f t="shared" si="3617"/>
        <v>AZ$12</v>
      </c>
      <c r="BA2508" s="195" t="str">
        <f t="shared" si="3617"/>
        <v>BA$12</v>
      </c>
      <c r="BB2508" s="195" t="str">
        <f t="shared" si="3617"/>
        <v>BB$12</v>
      </c>
      <c r="BC2508" s="195" t="str">
        <f t="shared" si="3617"/>
        <v>BC$12</v>
      </c>
      <c r="BD2508" s="195" t="str">
        <f t="shared" si="3617"/>
        <v>BD$12</v>
      </c>
      <c r="BE2508" s="195" t="str">
        <f t="shared" si="3617"/>
        <v>BE$12</v>
      </c>
      <c r="BF2508" s="195" t="str">
        <f t="shared" si="3617"/>
        <v>BF$12</v>
      </c>
      <c r="BG2508" s="195" t="str">
        <f t="shared" si="3617"/>
        <v>BG$12</v>
      </c>
      <c r="BH2508" s="195" t="str">
        <f t="shared" si="3617"/>
        <v>BH$12</v>
      </c>
      <c r="BI2508" s="195" t="str">
        <f t="shared" si="3617"/>
        <v>BI$12</v>
      </c>
      <c r="BJ2508" s="195" t="str">
        <f t="shared" si="3617"/>
        <v>BJ$12</v>
      </c>
      <c r="BK2508" s="195" t="str">
        <f t="shared" si="3617"/>
        <v>BK$12</v>
      </c>
      <c r="BL2508" s="195" t="str">
        <f t="shared" si="3617"/>
        <v>BL$12</v>
      </c>
      <c r="BM2508" s="195" t="str">
        <f t="shared" si="3617"/>
        <v>BM$12</v>
      </c>
      <c r="BN2508" s="195" t="str">
        <f t="shared" si="3617"/>
        <v>BN$12</v>
      </c>
      <c r="BO2508" s="195" t="str">
        <f t="shared" si="3617"/>
        <v>BO$12</v>
      </c>
      <c r="BP2508" s="195" t="str">
        <f t="shared" si="3617"/>
        <v>BP$12</v>
      </c>
      <c r="BQ2508" s="195" t="str">
        <f t="shared" si="3617"/>
        <v>BQ$12</v>
      </c>
      <c r="BR2508" s="195" t="str">
        <f t="shared" si="3617"/>
        <v>BR$12</v>
      </c>
      <c r="BS2508" s="195" t="str">
        <f t="shared" si="3617"/>
        <v>BS$12</v>
      </c>
      <c r="BT2508" s="195" t="str">
        <f t="shared" si="3617"/>
        <v>BT$12</v>
      </c>
      <c r="BU2508" s="195" t="str">
        <f t="shared" si="3617"/>
        <v>BU$12</v>
      </c>
      <c r="BV2508" s="195" t="str">
        <f t="shared" si="3617"/>
        <v>BV$12</v>
      </c>
      <c r="BW2508" s="195" t="str">
        <f t="shared" si="3617"/>
        <v>BW$12</v>
      </c>
      <c r="BX2508" s="195" t="str">
        <f t="shared" si="3617"/>
        <v>BX$12</v>
      </c>
      <c r="BY2508" s="195" t="str">
        <f t="shared" si="3617"/>
        <v>BY$12</v>
      </c>
      <c r="BZ2508" s="195" t="str">
        <f t="shared" si="3617"/>
        <v>BZ$12</v>
      </c>
      <c r="CA2508" s="195" t="str">
        <f t="shared" si="3617"/>
        <v>CA$12</v>
      </c>
      <c r="CB2508" s="195" t="str">
        <f t="shared" si="3617"/>
        <v>CB$12</v>
      </c>
      <c r="CC2508" s="195" t="str">
        <f t="shared" si="3617"/>
        <v>CC$12</v>
      </c>
      <c r="CD2508" s="195" t="str">
        <f t="shared" si="3617"/>
        <v>CD$12</v>
      </c>
      <c r="CE2508" s="195" t="str">
        <f t="shared" ref="CE2508:CL2508" si="3618">CE$16</f>
        <v>CE$12</v>
      </c>
      <c r="CF2508" s="195" t="str">
        <f t="shared" si="3618"/>
        <v>CF$12</v>
      </c>
      <c r="CG2508" s="195" t="str">
        <f t="shared" si="3618"/>
        <v>CG$12</v>
      </c>
      <c r="CH2508" s="195" t="str">
        <f t="shared" si="3618"/>
        <v>CH$12</v>
      </c>
      <c r="CI2508" s="195" t="str">
        <f t="shared" si="3618"/>
        <v>CI$12</v>
      </c>
      <c r="CJ2508" s="195" t="str">
        <f t="shared" si="3618"/>
        <v>CJ$12</v>
      </c>
      <c r="CK2508" s="195" t="str">
        <f t="shared" si="3618"/>
        <v>CK$12</v>
      </c>
      <c r="CL2508" s="195" t="str">
        <f t="shared" si="3618"/>
        <v>CL$12</v>
      </c>
    </row>
    <row r="2509" spans="2:90" x14ac:dyDescent="0.4">
      <c r="B2509" s="171" t="s">
        <v>462</v>
      </c>
      <c r="E2509" s="8"/>
      <c r="H2509" s="196"/>
      <c r="I2509" s="197"/>
      <c r="J2509" s="197"/>
      <c r="K2509" s="198"/>
      <c r="L2509" s="198"/>
      <c r="M2509" s="198"/>
      <c r="N2509" s="198"/>
      <c r="O2509" s="198"/>
      <c r="P2509" s="198"/>
      <c r="R2509" s="198"/>
      <c r="S2509" s="195" t="str">
        <f t="shared" ref="S2509:AX2509" si="3619">S$17</f>
        <v>S$13</v>
      </c>
      <c r="T2509" s="195" t="str">
        <f t="shared" si="3619"/>
        <v>T$13</v>
      </c>
      <c r="U2509" s="195" t="str">
        <f t="shared" si="3619"/>
        <v>U$13</v>
      </c>
      <c r="V2509" s="195" t="str">
        <f t="shared" si="3619"/>
        <v>V$13</v>
      </c>
      <c r="W2509" s="195" t="str">
        <f t="shared" si="3619"/>
        <v>W$13</v>
      </c>
      <c r="X2509" s="195" t="str">
        <f t="shared" si="3619"/>
        <v>X$13</v>
      </c>
      <c r="Y2509" s="195" t="str">
        <f t="shared" si="3619"/>
        <v>Y$13</v>
      </c>
      <c r="Z2509" s="195" t="str">
        <f t="shared" si="3619"/>
        <v>Z$13</v>
      </c>
      <c r="AA2509" s="195" t="str">
        <f t="shared" si="3619"/>
        <v>AA$13</v>
      </c>
      <c r="AB2509" s="195" t="str">
        <f t="shared" si="3619"/>
        <v>AB$13</v>
      </c>
      <c r="AC2509" s="195" t="str">
        <f t="shared" si="3619"/>
        <v>AC$13</v>
      </c>
      <c r="AD2509" s="195" t="str">
        <f t="shared" si="3619"/>
        <v>AD$13</v>
      </c>
      <c r="AE2509" s="195" t="str">
        <f t="shared" si="3619"/>
        <v>AE$13</v>
      </c>
      <c r="AF2509" s="195" t="str">
        <f t="shared" si="3619"/>
        <v>AF$13</v>
      </c>
      <c r="AG2509" s="195" t="str">
        <f t="shared" si="3619"/>
        <v>AG$13</v>
      </c>
      <c r="AH2509" s="195" t="str">
        <f t="shared" si="3619"/>
        <v>AH$13</v>
      </c>
      <c r="AI2509" s="195" t="str">
        <f t="shared" si="3619"/>
        <v>AI$13</v>
      </c>
      <c r="AJ2509" s="195" t="str">
        <f t="shared" si="3619"/>
        <v>AJ$13</v>
      </c>
      <c r="AK2509" s="195" t="str">
        <f t="shared" si="3619"/>
        <v>AK$13</v>
      </c>
      <c r="AL2509" s="195" t="str">
        <f t="shared" si="3619"/>
        <v>AL$13</v>
      </c>
      <c r="AM2509" s="195" t="str">
        <f t="shared" si="3619"/>
        <v>AM$13</v>
      </c>
      <c r="AN2509" s="195" t="str">
        <f t="shared" si="3619"/>
        <v>AN$13</v>
      </c>
      <c r="AO2509" s="195" t="str">
        <f t="shared" si="3619"/>
        <v>AO$13</v>
      </c>
      <c r="AP2509" s="195" t="str">
        <f t="shared" si="3619"/>
        <v>AP$13</v>
      </c>
      <c r="AQ2509" s="195" t="str">
        <f t="shared" si="3619"/>
        <v>AQ$13</v>
      </c>
      <c r="AR2509" s="195" t="str">
        <f t="shared" si="3619"/>
        <v>AR$13</v>
      </c>
      <c r="AS2509" s="195" t="str">
        <f t="shared" si="3619"/>
        <v>AS$13</v>
      </c>
      <c r="AT2509" s="195" t="str">
        <f t="shared" si="3619"/>
        <v>AT$13</v>
      </c>
      <c r="AU2509" s="195" t="str">
        <f t="shared" si="3619"/>
        <v>AU$13</v>
      </c>
      <c r="AV2509" s="195" t="str">
        <f t="shared" si="3619"/>
        <v>AV$13</v>
      </c>
      <c r="AW2509" s="195" t="str">
        <f t="shared" si="3619"/>
        <v>AW$13</v>
      </c>
      <c r="AX2509" s="195" t="str">
        <f t="shared" si="3619"/>
        <v>AX$13</v>
      </c>
      <c r="AY2509" s="195" t="str">
        <f t="shared" ref="AY2509:CD2509" si="3620">AY$17</f>
        <v>AY$13</v>
      </c>
      <c r="AZ2509" s="195" t="str">
        <f t="shared" si="3620"/>
        <v>AZ$13</v>
      </c>
      <c r="BA2509" s="195" t="str">
        <f t="shared" si="3620"/>
        <v>BA$13</v>
      </c>
      <c r="BB2509" s="195" t="str">
        <f t="shared" si="3620"/>
        <v>BB$13</v>
      </c>
      <c r="BC2509" s="195" t="str">
        <f t="shared" si="3620"/>
        <v>BC$13</v>
      </c>
      <c r="BD2509" s="195" t="str">
        <f t="shared" si="3620"/>
        <v>BD$13</v>
      </c>
      <c r="BE2509" s="195" t="str">
        <f t="shared" si="3620"/>
        <v>BE$13</v>
      </c>
      <c r="BF2509" s="195" t="str">
        <f t="shared" si="3620"/>
        <v>BF$13</v>
      </c>
      <c r="BG2509" s="195" t="str">
        <f t="shared" si="3620"/>
        <v>BG$13</v>
      </c>
      <c r="BH2509" s="195" t="str">
        <f t="shared" si="3620"/>
        <v>BH$13</v>
      </c>
      <c r="BI2509" s="195" t="str">
        <f t="shared" si="3620"/>
        <v>BI$13</v>
      </c>
      <c r="BJ2509" s="195" t="str">
        <f t="shared" si="3620"/>
        <v>BJ$13</v>
      </c>
      <c r="BK2509" s="195" t="str">
        <f t="shared" si="3620"/>
        <v>BK$13</v>
      </c>
      <c r="BL2509" s="195" t="str">
        <f t="shared" si="3620"/>
        <v>BL$13</v>
      </c>
      <c r="BM2509" s="195" t="str">
        <f t="shared" si="3620"/>
        <v>BM$13</v>
      </c>
      <c r="BN2509" s="195" t="str">
        <f t="shared" si="3620"/>
        <v>BN$13</v>
      </c>
      <c r="BO2509" s="195" t="str">
        <f t="shared" si="3620"/>
        <v>BO$13</v>
      </c>
      <c r="BP2509" s="195" t="str">
        <f t="shared" si="3620"/>
        <v>BP$13</v>
      </c>
      <c r="BQ2509" s="195" t="str">
        <f t="shared" si="3620"/>
        <v>BQ$13</v>
      </c>
      <c r="BR2509" s="195" t="str">
        <f t="shared" si="3620"/>
        <v>BR$13</v>
      </c>
      <c r="BS2509" s="195" t="str">
        <f t="shared" si="3620"/>
        <v>BS$13</v>
      </c>
      <c r="BT2509" s="195" t="str">
        <f t="shared" si="3620"/>
        <v>BT$13</v>
      </c>
      <c r="BU2509" s="195" t="str">
        <f t="shared" si="3620"/>
        <v>BU$13</v>
      </c>
      <c r="BV2509" s="195" t="str">
        <f t="shared" si="3620"/>
        <v>BV$13</v>
      </c>
      <c r="BW2509" s="195" t="str">
        <f t="shared" si="3620"/>
        <v>BW$13</v>
      </c>
      <c r="BX2509" s="195" t="str">
        <f t="shared" si="3620"/>
        <v>BX$13</v>
      </c>
      <c r="BY2509" s="195" t="str">
        <f t="shared" si="3620"/>
        <v>BY$13</v>
      </c>
      <c r="BZ2509" s="195" t="str">
        <f t="shared" si="3620"/>
        <v>BZ$13</v>
      </c>
      <c r="CA2509" s="195" t="str">
        <f t="shared" si="3620"/>
        <v>CA$13</v>
      </c>
      <c r="CB2509" s="195" t="str">
        <f t="shared" si="3620"/>
        <v>CB$13</v>
      </c>
      <c r="CC2509" s="195" t="str">
        <f t="shared" si="3620"/>
        <v>CC$13</v>
      </c>
      <c r="CD2509" s="195" t="str">
        <f t="shared" si="3620"/>
        <v>CD$13</v>
      </c>
      <c r="CE2509" s="195" t="str">
        <f t="shared" ref="CE2509:CL2509" si="3621">CE$17</f>
        <v>CE$13</v>
      </c>
      <c r="CF2509" s="195" t="str">
        <f t="shared" si="3621"/>
        <v>CF$13</v>
      </c>
      <c r="CG2509" s="195" t="str">
        <f t="shared" si="3621"/>
        <v>CG$13</v>
      </c>
      <c r="CH2509" s="195" t="str">
        <f t="shared" si="3621"/>
        <v>CH$13</v>
      </c>
      <c r="CI2509" s="195" t="str">
        <f t="shared" si="3621"/>
        <v>CI$13</v>
      </c>
      <c r="CJ2509" s="195" t="str">
        <f t="shared" si="3621"/>
        <v>CJ$13</v>
      </c>
      <c r="CK2509" s="195" t="str">
        <f t="shared" si="3621"/>
        <v>CK$13</v>
      </c>
      <c r="CL2509" s="195" t="str">
        <f t="shared" si="3621"/>
        <v>CL$13</v>
      </c>
    </row>
    <row r="2510" spans="2:90" x14ac:dyDescent="0.4">
      <c r="B2510" s="171" t="s">
        <v>491</v>
      </c>
      <c r="E2510" s="8"/>
      <c r="H2510" s="196"/>
      <c r="I2510" s="197"/>
      <c r="J2510" s="197"/>
      <c r="K2510" s="198"/>
      <c r="L2510" s="198"/>
      <c r="M2510" s="198"/>
      <c r="N2510" s="198"/>
      <c r="O2510" s="198"/>
      <c r="P2510" s="198"/>
      <c r="R2510" s="198"/>
      <c r="S2510" s="186"/>
      <c r="T2510" s="186"/>
      <c r="U2510" s="186"/>
      <c r="V2510" s="186"/>
      <c r="W2510" s="186"/>
      <c r="X2510" s="186"/>
      <c r="Y2510" s="186"/>
      <c r="Z2510" s="186"/>
      <c r="AA2510" s="186"/>
      <c r="AB2510" s="186"/>
      <c r="AC2510" s="186"/>
      <c r="AD2510" s="186"/>
      <c r="AE2510" s="186"/>
      <c r="AF2510" s="186"/>
      <c r="AG2510" s="186"/>
      <c r="AH2510" s="186"/>
      <c r="AI2510" s="186"/>
      <c r="AJ2510" s="186"/>
      <c r="AK2510" s="186"/>
      <c r="AL2510" s="186"/>
      <c r="AM2510" s="186"/>
      <c r="AN2510" s="186"/>
      <c r="AO2510" s="186"/>
      <c r="AP2510" s="186"/>
      <c r="AQ2510" s="186"/>
      <c r="AR2510" s="186"/>
      <c r="AS2510" s="186"/>
      <c r="AT2510" s="186"/>
      <c r="AU2510" s="186"/>
      <c r="AV2510" s="186"/>
      <c r="AW2510" s="186"/>
      <c r="AX2510" s="186"/>
      <c r="AY2510" s="186"/>
      <c r="AZ2510" s="186"/>
      <c r="BA2510" s="186"/>
      <c r="BB2510" s="186"/>
      <c r="BC2510" s="186"/>
      <c r="BD2510" s="186"/>
      <c r="BE2510" s="186"/>
      <c r="BF2510" s="186"/>
      <c r="BG2510" s="186"/>
      <c r="BH2510" s="186"/>
      <c r="BI2510" s="186"/>
      <c r="BJ2510" s="186"/>
      <c r="BK2510" s="186"/>
      <c r="BL2510" s="186"/>
      <c r="BM2510" s="186"/>
      <c r="BN2510" s="186"/>
      <c r="BO2510" s="186"/>
      <c r="BP2510" s="186"/>
      <c r="BQ2510" s="186"/>
      <c r="BR2510" s="186"/>
      <c r="BS2510" s="186"/>
      <c r="BT2510" s="186"/>
      <c r="BU2510" s="186"/>
      <c r="BV2510" s="186"/>
      <c r="BW2510" s="186"/>
      <c r="BX2510" s="186"/>
      <c r="BY2510" s="186"/>
      <c r="BZ2510" s="186"/>
      <c r="CA2510" s="186"/>
      <c r="CB2510" s="186"/>
      <c r="CC2510" s="186"/>
      <c r="CD2510" s="186"/>
      <c r="CE2510" s="186"/>
      <c r="CF2510" s="186"/>
      <c r="CG2510" s="186"/>
      <c r="CH2510" s="186"/>
      <c r="CI2510" s="186"/>
      <c r="CJ2510" s="186"/>
      <c r="CK2510" s="186"/>
      <c r="CL2510" s="186"/>
    </row>
    <row r="2511" spans="2:90" x14ac:dyDescent="0.4">
      <c r="B2511" s="171" t="s">
        <v>505</v>
      </c>
      <c r="E2511" s="8"/>
      <c r="H2511" s="196"/>
      <c r="I2511" s="197"/>
      <c r="J2511" s="197"/>
      <c r="K2511" s="198"/>
      <c r="L2511" s="198"/>
      <c r="M2511" s="198"/>
      <c r="N2511" s="198"/>
      <c r="O2511" s="198"/>
      <c r="P2511" s="198"/>
      <c r="R2511" s="198"/>
      <c r="S2511" s="186"/>
      <c r="T2511" s="186"/>
      <c r="U2511" s="186"/>
      <c r="V2511" s="186"/>
      <c r="W2511" s="186"/>
      <c r="X2511" s="186"/>
      <c r="Y2511" s="186"/>
      <c r="Z2511" s="186"/>
      <c r="AA2511" s="186"/>
      <c r="AB2511" s="186"/>
      <c r="AC2511" s="186"/>
      <c r="AD2511" s="186"/>
      <c r="AE2511" s="186"/>
      <c r="AF2511" s="186"/>
      <c r="AG2511" s="186"/>
      <c r="AH2511" s="186"/>
      <c r="AI2511" s="186"/>
      <c r="AJ2511" s="186"/>
      <c r="AK2511" s="186"/>
      <c r="AL2511" s="186"/>
      <c r="AM2511" s="186"/>
      <c r="AN2511" s="186"/>
      <c r="AO2511" s="186"/>
      <c r="AP2511" s="186"/>
      <c r="AQ2511" s="186"/>
      <c r="AR2511" s="186"/>
      <c r="AS2511" s="186"/>
      <c r="AT2511" s="186"/>
      <c r="AU2511" s="186"/>
      <c r="AV2511" s="186"/>
      <c r="AW2511" s="186"/>
      <c r="AX2511" s="186"/>
      <c r="AY2511" s="186"/>
      <c r="AZ2511" s="186"/>
      <c r="BA2511" s="186"/>
      <c r="BB2511" s="186"/>
      <c r="BC2511" s="186"/>
      <c r="BD2511" s="186"/>
      <c r="BE2511" s="186"/>
      <c r="BF2511" s="186"/>
      <c r="BG2511" s="186"/>
      <c r="BH2511" s="186"/>
      <c r="BI2511" s="186"/>
      <c r="BJ2511" s="186"/>
      <c r="BK2511" s="186"/>
      <c r="BL2511" s="186"/>
      <c r="BM2511" s="186"/>
      <c r="BN2511" s="186"/>
      <c r="BO2511" s="186"/>
      <c r="BP2511" s="186"/>
      <c r="BQ2511" s="186"/>
      <c r="BR2511" s="186"/>
      <c r="BS2511" s="186"/>
      <c r="BT2511" s="186"/>
      <c r="BU2511" s="186"/>
      <c r="BV2511" s="186"/>
      <c r="BW2511" s="186"/>
      <c r="BX2511" s="186"/>
      <c r="BY2511" s="186"/>
      <c r="BZ2511" s="186"/>
      <c r="CA2511" s="186"/>
      <c r="CB2511" s="186"/>
      <c r="CC2511" s="186"/>
      <c r="CD2511" s="186"/>
      <c r="CE2511" s="186"/>
      <c r="CF2511" s="186"/>
      <c r="CG2511" s="186"/>
      <c r="CH2511" s="186"/>
      <c r="CI2511" s="186"/>
      <c r="CJ2511" s="186"/>
      <c r="CK2511" s="186"/>
      <c r="CL2511" s="186"/>
    </row>
    <row r="2512" spans="2:90" x14ac:dyDescent="0.4">
      <c r="B2512" s="171" t="s">
        <v>463</v>
      </c>
      <c r="E2512" s="8"/>
      <c r="H2512" s="196"/>
      <c r="I2512" s="197"/>
      <c r="J2512" s="197"/>
      <c r="K2512" s="198"/>
      <c r="L2512" s="198"/>
      <c r="M2512" s="198"/>
      <c r="N2512" s="198"/>
      <c r="O2512" s="198"/>
      <c r="P2512" s="198"/>
      <c r="R2512" s="198"/>
      <c r="S2512" s="186" t="str">
        <f t="shared" ref="S2512:AX2512" si="3622">S$18</f>
        <v>S$14</v>
      </c>
      <c r="T2512" s="186" t="str">
        <f t="shared" si="3622"/>
        <v>T$14</v>
      </c>
      <c r="U2512" s="186" t="str">
        <f t="shared" si="3622"/>
        <v>U$14</v>
      </c>
      <c r="V2512" s="186" t="str">
        <f t="shared" si="3622"/>
        <v>V$14</v>
      </c>
      <c r="W2512" s="186" t="str">
        <f t="shared" si="3622"/>
        <v>W$14</v>
      </c>
      <c r="X2512" s="186" t="str">
        <f t="shared" si="3622"/>
        <v>X$14</v>
      </c>
      <c r="Y2512" s="186" t="str">
        <f t="shared" si="3622"/>
        <v>Y$14</v>
      </c>
      <c r="Z2512" s="186" t="str">
        <f t="shared" si="3622"/>
        <v>Z$14</v>
      </c>
      <c r="AA2512" s="186" t="str">
        <f t="shared" si="3622"/>
        <v>AA$14</v>
      </c>
      <c r="AB2512" s="186" t="str">
        <f t="shared" si="3622"/>
        <v>AB$14</v>
      </c>
      <c r="AC2512" s="186" t="str">
        <f t="shared" si="3622"/>
        <v>AC$14</v>
      </c>
      <c r="AD2512" s="186" t="str">
        <f t="shared" si="3622"/>
        <v>AD$14</v>
      </c>
      <c r="AE2512" s="186" t="str">
        <f t="shared" si="3622"/>
        <v>AE$14</v>
      </c>
      <c r="AF2512" s="186" t="str">
        <f t="shared" si="3622"/>
        <v>AF$14</v>
      </c>
      <c r="AG2512" s="186" t="str">
        <f t="shared" si="3622"/>
        <v>AG$14</v>
      </c>
      <c r="AH2512" s="186" t="str">
        <f t="shared" si="3622"/>
        <v>AH$14</v>
      </c>
      <c r="AI2512" s="186" t="str">
        <f t="shared" si="3622"/>
        <v>AI$14</v>
      </c>
      <c r="AJ2512" s="186" t="str">
        <f t="shared" si="3622"/>
        <v>AJ$14</v>
      </c>
      <c r="AK2512" s="186" t="str">
        <f t="shared" si="3622"/>
        <v>AK$14</v>
      </c>
      <c r="AL2512" s="186" t="str">
        <f t="shared" si="3622"/>
        <v>AL$14</v>
      </c>
      <c r="AM2512" s="186" t="str">
        <f t="shared" si="3622"/>
        <v>AM$14</v>
      </c>
      <c r="AN2512" s="186" t="str">
        <f t="shared" si="3622"/>
        <v>AN$14</v>
      </c>
      <c r="AO2512" s="186" t="str">
        <f t="shared" si="3622"/>
        <v>AO$14</v>
      </c>
      <c r="AP2512" s="186" t="str">
        <f t="shared" si="3622"/>
        <v>AP$14</v>
      </c>
      <c r="AQ2512" s="186" t="str">
        <f t="shared" si="3622"/>
        <v>AQ$14</v>
      </c>
      <c r="AR2512" s="186" t="str">
        <f t="shared" si="3622"/>
        <v>AR$14</v>
      </c>
      <c r="AS2512" s="186" t="str">
        <f t="shared" si="3622"/>
        <v>AS$14</v>
      </c>
      <c r="AT2512" s="186" t="str">
        <f t="shared" si="3622"/>
        <v>AT$14</v>
      </c>
      <c r="AU2512" s="186" t="str">
        <f t="shared" si="3622"/>
        <v>AU$14</v>
      </c>
      <c r="AV2512" s="186" t="str">
        <f t="shared" si="3622"/>
        <v>AV$14</v>
      </c>
      <c r="AW2512" s="186" t="str">
        <f t="shared" si="3622"/>
        <v>AW$14</v>
      </c>
      <c r="AX2512" s="186" t="str">
        <f t="shared" si="3622"/>
        <v>AX$14</v>
      </c>
      <c r="AY2512" s="186" t="str">
        <f t="shared" ref="AY2512:CD2512" si="3623">AY$18</f>
        <v>AY$14</v>
      </c>
      <c r="AZ2512" s="186" t="str">
        <f t="shared" si="3623"/>
        <v>AZ$14</v>
      </c>
      <c r="BA2512" s="186" t="str">
        <f t="shared" si="3623"/>
        <v>BA$14</v>
      </c>
      <c r="BB2512" s="186" t="str">
        <f t="shared" si="3623"/>
        <v>BB$14</v>
      </c>
      <c r="BC2512" s="186" t="str">
        <f t="shared" si="3623"/>
        <v>BC$14</v>
      </c>
      <c r="BD2512" s="186" t="str">
        <f t="shared" si="3623"/>
        <v>BD$14</v>
      </c>
      <c r="BE2512" s="186" t="str">
        <f t="shared" si="3623"/>
        <v>BE$14</v>
      </c>
      <c r="BF2512" s="186" t="str">
        <f t="shared" si="3623"/>
        <v>BF$14</v>
      </c>
      <c r="BG2512" s="186" t="str">
        <f t="shared" si="3623"/>
        <v>BG$14</v>
      </c>
      <c r="BH2512" s="186" t="str">
        <f t="shared" si="3623"/>
        <v>BH$14</v>
      </c>
      <c r="BI2512" s="186" t="str">
        <f t="shared" si="3623"/>
        <v>BI$14</v>
      </c>
      <c r="BJ2512" s="186" t="str">
        <f t="shared" si="3623"/>
        <v>BJ$14</v>
      </c>
      <c r="BK2512" s="186" t="str">
        <f t="shared" si="3623"/>
        <v>BK$14</v>
      </c>
      <c r="BL2512" s="186" t="str">
        <f t="shared" si="3623"/>
        <v>BL$14</v>
      </c>
      <c r="BM2512" s="186" t="str">
        <f t="shared" si="3623"/>
        <v>BM$14</v>
      </c>
      <c r="BN2512" s="186" t="str">
        <f t="shared" si="3623"/>
        <v>BN$14</v>
      </c>
      <c r="BO2512" s="186" t="str">
        <f t="shared" si="3623"/>
        <v>BO$14</v>
      </c>
      <c r="BP2512" s="186" t="str">
        <f t="shared" si="3623"/>
        <v>BP$14</v>
      </c>
      <c r="BQ2512" s="186" t="str">
        <f t="shared" si="3623"/>
        <v>BQ$14</v>
      </c>
      <c r="BR2512" s="186" t="str">
        <f t="shared" si="3623"/>
        <v>BR$14</v>
      </c>
      <c r="BS2512" s="186" t="str">
        <f t="shared" si="3623"/>
        <v>BS$14</v>
      </c>
      <c r="BT2512" s="186" t="str">
        <f t="shared" si="3623"/>
        <v>BT$14</v>
      </c>
      <c r="BU2512" s="186" t="str">
        <f t="shared" si="3623"/>
        <v>BU$14</v>
      </c>
      <c r="BV2512" s="186" t="str">
        <f t="shared" si="3623"/>
        <v>BV$14</v>
      </c>
      <c r="BW2512" s="186" t="str">
        <f t="shared" si="3623"/>
        <v>BW$14</v>
      </c>
      <c r="BX2512" s="186" t="str">
        <f t="shared" si="3623"/>
        <v>BX$14</v>
      </c>
      <c r="BY2512" s="186" t="str">
        <f t="shared" si="3623"/>
        <v>BY$14</v>
      </c>
      <c r="BZ2512" s="186" t="str">
        <f t="shared" si="3623"/>
        <v>BZ$14</v>
      </c>
      <c r="CA2512" s="186" t="str">
        <f t="shared" si="3623"/>
        <v>CA$14</v>
      </c>
      <c r="CB2512" s="186" t="str">
        <f t="shared" si="3623"/>
        <v>CB$14</v>
      </c>
      <c r="CC2512" s="186" t="str">
        <f t="shared" si="3623"/>
        <v>CC$14</v>
      </c>
      <c r="CD2512" s="186" t="str">
        <f t="shared" si="3623"/>
        <v>CD$14</v>
      </c>
      <c r="CE2512" s="186" t="str">
        <f t="shared" ref="CE2512:CL2512" si="3624">CE$18</f>
        <v>CE$14</v>
      </c>
      <c r="CF2512" s="186" t="str">
        <f t="shared" si="3624"/>
        <v>CF$14</v>
      </c>
      <c r="CG2512" s="186" t="str">
        <f t="shared" si="3624"/>
        <v>CG$14</v>
      </c>
      <c r="CH2512" s="186" t="str">
        <f t="shared" si="3624"/>
        <v>CH$14</v>
      </c>
      <c r="CI2512" s="186" t="str">
        <f t="shared" si="3624"/>
        <v>CI$14</v>
      </c>
      <c r="CJ2512" s="186" t="str">
        <f t="shared" si="3624"/>
        <v>CJ$14</v>
      </c>
      <c r="CK2512" s="186" t="str">
        <f t="shared" si="3624"/>
        <v>CK$14</v>
      </c>
      <c r="CL2512" s="186" t="str">
        <f t="shared" si="3624"/>
        <v>CL$14</v>
      </c>
    </row>
    <row r="2513" spans="2:90" x14ac:dyDescent="0.4">
      <c r="B2513" s="171" t="s">
        <v>464</v>
      </c>
      <c r="E2513" s="8"/>
      <c r="H2513" s="196"/>
      <c r="I2513" s="197"/>
      <c r="J2513" s="197"/>
      <c r="K2513" s="198"/>
      <c r="L2513" s="198"/>
      <c r="M2513" s="198"/>
      <c r="N2513" s="198"/>
      <c r="O2513" s="198"/>
      <c r="P2513" s="198"/>
      <c r="R2513" s="198"/>
      <c r="S2513" s="186" t="str">
        <f t="shared" ref="S2513:AX2513" si="3625">S$19</f>
        <v>S$15</v>
      </c>
      <c r="T2513" s="186" t="str">
        <f t="shared" si="3625"/>
        <v>T$15</v>
      </c>
      <c r="U2513" s="186" t="str">
        <f t="shared" si="3625"/>
        <v>U$15</v>
      </c>
      <c r="V2513" s="186" t="str">
        <f t="shared" si="3625"/>
        <v>V$15</v>
      </c>
      <c r="W2513" s="186" t="str">
        <f t="shared" si="3625"/>
        <v>W$15</v>
      </c>
      <c r="X2513" s="186" t="str">
        <f t="shared" si="3625"/>
        <v>X$15</v>
      </c>
      <c r="Y2513" s="186" t="str">
        <f t="shared" si="3625"/>
        <v>Y$15</v>
      </c>
      <c r="Z2513" s="186" t="str">
        <f t="shared" si="3625"/>
        <v>Z$15</v>
      </c>
      <c r="AA2513" s="186" t="str">
        <f t="shared" si="3625"/>
        <v>AA$15</v>
      </c>
      <c r="AB2513" s="186" t="str">
        <f t="shared" si="3625"/>
        <v>AB$15</v>
      </c>
      <c r="AC2513" s="186" t="str">
        <f t="shared" si="3625"/>
        <v>AC$15</v>
      </c>
      <c r="AD2513" s="186" t="str">
        <f t="shared" si="3625"/>
        <v>AD$15</v>
      </c>
      <c r="AE2513" s="186" t="str">
        <f t="shared" si="3625"/>
        <v>AE$15</v>
      </c>
      <c r="AF2513" s="186" t="str">
        <f t="shared" si="3625"/>
        <v>AF$15</v>
      </c>
      <c r="AG2513" s="186" t="str">
        <f t="shared" si="3625"/>
        <v>AG$15</v>
      </c>
      <c r="AH2513" s="186" t="str">
        <f t="shared" si="3625"/>
        <v>AH$15</v>
      </c>
      <c r="AI2513" s="186" t="str">
        <f t="shared" si="3625"/>
        <v>AI$15</v>
      </c>
      <c r="AJ2513" s="186" t="str">
        <f t="shared" si="3625"/>
        <v>AJ$15</v>
      </c>
      <c r="AK2513" s="186" t="str">
        <f t="shared" si="3625"/>
        <v>AK$15</v>
      </c>
      <c r="AL2513" s="186" t="str">
        <f t="shared" si="3625"/>
        <v>AL$15</v>
      </c>
      <c r="AM2513" s="186" t="str">
        <f t="shared" si="3625"/>
        <v>AM$15</v>
      </c>
      <c r="AN2513" s="186" t="str">
        <f t="shared" si="3625"/>
        <v>AN$15</v>
      </c>
      <c r="AO2513" s="186" t="str">
        <f t="shared" si="3625"/>
        <v>AO$15</v>
      </c>
      <c r="AP2513" s="186" t="str">
        <f t="shared" si="3625"/>
        <v>AP$15</v>
      </c>
      <c r="AQ2513" s="186" t="str">
        <f t="shared" si="3625"/>
        <v>AQ$15</v>
      </c>
      <c r="AR2513" s="186" t="str">
        <f t="shared" si="3625"/>
        <v>AR$15</v>
      </c>
      <c r="AS2513" s="186" t="str">
        <f t="shared" si="3625"/>
        <v>AS$15</v>
      </c>
      <c r="AT2513" s="186" t="str">
        <f t="shared" si="3625"/>
        <v>AT$15</v>
      </c>
      <c r="AU2513" s="186" t="str">
        <f t="shared" si="3625"/>
        <v>AU$15</v>
      </c>
      <c r="AV2513" s="186" t="str">
        <f t="shared" si="3625"/>
        <v>AV$15</v>
      </c>
      <c r="AW2513" s="186" t="str">
        <f t="shared" si="3625"/>
        <v>AW$15</v>
      </c>
      <c r="AX2513" s="186" t="str">
        <f t="shared" si="3625"/>
        <v>AX$15</v>
      </c>
      <c r="AY2513" s="186" t="str">
        <f t="shared" ref="AY2513:CD2513" si="3626">AY$19</f>
        <v>AY$15</v>
      </c>
      <c r="AZ2513" s="186" t="str">
        <f t="shared" si="3626"/>
        <v>AZ$15</v>
      </c>
      <c r="BA2513" s="186" t="str">
        <f t="shared" si="3626"/>
        <v>BA$15</v>
      </c>
      <c r="BB2513" s="186" t="str">
        <f t="shared" si="3626"/>
        <v>BB$15</v>
      </c>
      <c r="BC2513" s="186" t="str">
        <f t="shared" si="3626"/>
        <v>BC$15</v>
      </c>
      <c r="BD2513" s="186" t="str">
        <f t="shared" si="3626"/>
        <v>BD$15</v>
      </c>
      <c r="BE2513" s="186" t="str">
        <f t="shared" si="3626"/>
        <v>BE$15</v>
      </c>
      <c r="BF2513" s="186" t="str">
        <f t="shared" si="3626"/>
        <v>BF$15</v>
      </c>
      <c r="BG2513" s="186" t="str">
        <f t="shared" si="3626"/>
        <v>BG$15</v>
      </c>
      <c r="BH2513" s="186" t="str">
        <f t="shared" si="3626"/>
        <v>BH$15</v>
      </c>
      <c r="BI2513" s="186" t="str">
        <f t="shared" si="3626"/>
        <v>BI$15</v>
      </c>
      <c r="BJ2513" s="186" t="str">
        <f t="shared" si="3626"/>
        <v>BJ$15</v>
      </c>
      <c r="BK2513" s="186" t="str">
        <f t="shared" si="3626"/>
        <v>BK$15</v>
      </c>
      <c r="BL2513" s="186" t="str">
        <f t="shared" si="3626"/>
        <v>BL$15</v>
      </c>
      <c r="BM2513" s="186" t="str">
        <f t="shared" si="3626"/>
        <v>BM$15</v>
      </c>
      <c r="BN2513" s="186" t="str">
        <f t="shared" si="3626"/>
        <v>BN$15</v>
      </c>
      <c r="BO2513" s="186" t="str">
        <f t="shared" si="3626"/>
        <v>BO$15</v>
      </c>
      <c r="BP2513" s="186" t="str">
        <f t="shared" si="3626"/>
        <v>BP$15</v>
      </c>
      <c r="BQ2513" s="186" t="str">
        <f t="shared" si="3626"/>
        <v>BQ$15</v>
      </c>
      <c r="BR2513" s="186" t="str">
        <f t="shared" si="3626"/>
        <v>BR$15</v>
      </c>
      <c r="BS2513" s="186" t="str">
        <f t="shared" si="3626"/>
        <v>BS$15</v>
      </c>
      <c r="BT2513" s="186" t="str">
        <f t="shared" si="3626"/>
        <v>BT$15</v>
      </c>
      <c r="BU2513" s="186" t="str">
        <f t="shared" si="3626"/>
        <v>BU$15</v>
      </c>
      <c r="BV2513" s="186" t="str">
        <f t="shared" si="3626"/>
        <v>BV$15</v>
      </c>
      <c r="BW2513" s="186" t="str">
        <f t="shared" si="3626"/>
        <v>BW$15</v>
      </c>
      <c r="BX2513" s="186" t="str">
        <f t="shared" si="3626"/>
        <v>BX$15</v>
      </c>
      <c r="BY2513" s="186" t="str">
        <f t="shared" si="3626"/>
        <v>BY$15</v>
      </c>
      <c r="BZ2513" s="186" t="str">
        <f t="shared" si="3626"/>
        <v>BZ$15</v>
      </c>
      <c r="CA2513" s="186" t="str">
        <f t="shared" si="3626"/>
        <v>CA$15</v>
      </c>
      <c r="CB2513" s="186" t="str">
        <f t="shared" si="3626"/>
        <v>CB$15</v>
      </c>
      <c r="CC2513" s="186" t="str">
        <f t="shared" si="3626"/>
        <v>CC$15</v>
      </c>
      <c r="CD2513" s="186" t="str">
        <f t="shared" si="3626"/>
        <v>CD$15</v>
      </c>
      <c r="CE2513" s="186" t="str">
        <f t="shared" ref="CE2513:CL2513" si="3627">CE$19</f>
        <v>CE$15</v>
      </c>
      <c r="CF2513" s="186" t="str">
        <f t="shared" si="3627"/>
        <v>CF$15</v>
      </c>
      <c r="CG2513" s="186" t="str">
        <f t="shared" si="3627"/>
        <v>CG$15</v>
      </c>
      <c r="CH2513" s="186" t="str">
        <f t="shared" si="3627"/>
        <v>CH$15</v>
      </c>
      <c r="CI2513" s="186" t="str">
        <f t="shared" si="3627"/>
        <v>CI$15</v>
      </c>
      <c r="CJ2513" s="186" t="str">
        <f t="shared" si="3627"/>
        <v>CJ$15</v>
      </c>
      <c r="CK2513" s="186" t="str">
        <f t="shared" si="3627"/>
        <v>CK$15</v>
      </c>
      <c r="CL2513" s="186" t="str">
        <f t="shared" si="3627"/>
        <v>CL$15</v>
      </c>
    </row>
    <row r="2514" spans="2:90" x14ac:dyDescent="0.4">
      <c r="B2514" s="70" t="s">
        <v>297</v>
      </c>
      <c r="C2514" s="31"/>
      <c r="D2514" t="s">
        <v>427</v>
      </c>
      <c r="E2514" s="8" t="str">
        <f t="shared" ref="E2514:E2536" si="3628">ROW()&amp;" "&amp;D2514</f>
        <v>2514 DTERMY-F</v>
      </c>
      <c r="F2514" t="s">
        <v>350</v>
      </c>
      <c r="G2514" s="31" t="s">
        <v>243</v>
      </c>
      <c r="H2514" s="48"/>
      <c r="I2514" s="285"/>
      <c r="J2514" s="285"/>
      <c r="K2514" s="48"/>
      <c r="L2514" s="48"/>
      <c r="M2514" s="48"/>
      <c r="N2514" s="48"/>
      <c r="O2514" s="48"/>
      <c r="P2514" s="48"/>
      <c r="R2514" s="70"/>
      <c r="S2514" s="286"/>
      <c r="T2514" s="286"/>
      <c r="U2514" s="286"/>
      <c r="V2514" s="286"/>
      <c r="W2514" s="286"/>
      <c r="X2514" s="286"/>
      <c r="Y2514" s="286"/>
      <c r="Z2514" s="286"/>
      <c r="AA2514" s="286"/>
      <c r="AB2514" s="286"/>
      <c r="AC2514" s="286"/>
      <c r="AD2514" s="286"/>
      <c r="AE2514" s="286"/>
      <c r="AF2514" s="286"/>
      <c r="AG2514" s="286"/>
      <c r="AH2514" s="286"/>
      <c r="AI2514" s="286"/>
      <c r="AJ2514" s="286"/>
      <c r="AK2514" s="286"/>
      <c r="AL2514" s="286"/>
      <c r="AM2514" s="286"/>
      <c r="AN2514" s="286"/>
      <c r="AO2514" s="286"/>
      <c r="AP2514" s="286"/>
      <c r="AQ2514" s="286"/>
      <c r="AR2514" s="286"/>
      <c r="AS2514" s="286"/>
      <c r="AT2514" s="286"/>
      <c r="AU2514" s="286"/>
      <c r="AV2514" s="286"/>
      <c r="AW2514" s="286"/>
      <c r="AX2514" s="286"/>
      <c r="AY2514" s="286"/>
      <c r="AZ2514" s="286"/>
      <c r="BA2514" s="286"/>
      <c r="BB2514" s="286"/>
      <c r="BC2514" s="286"/>
      <c r="BD2514" s="286"/>
      <c r="BE2514" s="286"/>
      <c r="BF2514" s="286"/>
      <c r="BG2514" s="286"/>
      <c r="BH2514" s="286"/>
      <c r="BI2514" s="286"/>
      <c r="BJ2514" s="286"/>
      <c r="BK2514" s="286"/>
      <c r="BL2514" s="286"/>
      <c r="BM2514" s="286"/>
      <c r="BN2514" s="286"/>
      <c r="BO2514" s="286"/>
      <c r="BP2514" s="286"/>
      <c r="BQ2514" s="286"/>
      <c r="BR2514" s="286"/>
      <c r="BS2514" s="286"/>
      <c r="BT2514" s="286"/>
      <c r="BU2514" s="286"/>
      <c r="BV2514" s="286"/>
      <c r="BW2514" s="286"/>
      <c r="BX2514" s="286"/>
      <c r="BY2514" s="286"/>
      <c r="BZ2514" s="286"/>
      <c r="CA2514" s="286"/>
      <c r="CB2514" s="286"/>
      <c r="CC2514" s="286"/>
      <c r="CD2514" s="286"/>
      <c r="CE2514" s="286"/>
      <c r="CF2514" s="286"/>
      <c r="CG2514" s="286"/>
      <c r="CH2514" s="286"/>
      <c r="CI2514" s="286"/>
      <c r="CJ2514" s="286"/>
      <c r="CK2514" s="286"/>
      <c r="CL2514" s="286"/>
    </row>
    <row r="2515" spans="2:90" x14ac:dyDescent="0.4">
      <c r="B2515" s="95" t="str">
        <f>"Assumptions - "&amp;B2514</f>
        <v>Assumptions - Rolling fixed term debt - multiple borrowings w/ annual control:</v>
      </c>
      <c r="D2515" t="s">
        <v>427</v>
      </c>
      <c r="E2515" t="str">
        <f t="shared" ref="E2515" si="3629">ROW()&amp;" "&amp;D2515</f>
        <v>2515 DTERMY-F</v>
      </c>
      <c r="G2515" t="str">
        <f>E2515</f>
        <v>2515 DTERMY-F</v>
      </c>
      <c r="I2515"/>
      <c r="J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row>
    <row r="2516" spans="2:90" x14ac:dyDescent="0.4">
      <c r="B2516" s="155" t="s">
        <v>287</v>
      </c>
      <c r="D2516" t="s">
        <v>427</v>
      </c>
      <c r="E2516" t="str">
        <f t="shared" si="3628"/>
        <v>2516 DTERMY-F</v>
      </c>
      <c r="F2516" s="31"/>
      <c r="G2516" t="str">
        <f>E2516</f>
        <v>2516 DTERMY-F</v>
      </c>
      <c r="H2516" s="57">
        <v>4</v>
      </c>
      <c r="I2516" s="31"/>
      <c r="J2516" s="31"/>
      <c r="K2516" s="31"/>
      <c r="L2516" s="31"/>
      <c r="M2516" s="31"/>
      <c r="N2516" s="31"/>
      <c r="O2516" s="31"/>
      <c r="P2516" s="31"/>
      <c r="R2516" s="31"/>
      <c r="S2516" s="73"/>
      <c r="T2516" s="73"/>
      <c r="U2516" s="73"/>
      <c r="V2516" s="73"/>
      <c r="W2516" s="73"/>
      <c r="X2516" s="73"/>
      <c r="Y2516" s="73"/>
      <c r="Z2516" s="73"/>
      <c r="AA2516" s="73"/>
      <c r="AB2516" s="73"/>
      <c r="AC2516" s="73"/>
      <c r="AD2516" s="73"/>
      <c r="AE2516" s="73"/>
      <c r="AF2516" s="73"/>
      <c r="AG2516" s="73"/>
      <c r="AH2516" s="73"/>
      <c r="AI2516" s="73"/>
      <c r="AJ2516" s="73"/>
      <c r="AK2516" s="73"/>
      <c r="AL2516" s="73"/>
      <c r="AM2516" s="73"/>
      <c r="AN2516" s="73"/>
      <c r="AO2516" s="73"/>
      <c r="AP2516" s="73"/>
      <c r="AQ2516" s="73"/>
      <c r="AR2516" s="73"/>
      <c r="AS2516" s="73"/>
      <c r="AT2516" s="73"/>
      <c r="AU2516" s="73"/>
      <c r="AV2516" s="73"/>
      <c r="AW2516" s="73"/>
      <c r="AX2516" s="73"/>
      <c r="AY2516" s="73"/>
      <c r="AZ2516" s="73"/>
      <c r="BA2516" s="73"/>
      <c r="BB2516" s="73"/>
      <c r="BC2516" s="73"/>
      <c r="BD2516" s="73"/>
      <c r="BE2516" s="73"/>
      <c r="BF2516" s="73"/>
      <c r="BG2516" s="73"/>
      <c r="BH2516" s="73"/>
      <c r="BI2516" s="73"/>
      <c r="BJ2516" s="73"/>
      <c r="BK2516" s="73"/>
      <c r="BL2516" s="73"/>
      <c r="BM2516" s="73"/>
      <c r="BN2516" s="73"/>
      <c r="BO2516" s="73"/>
      <c r="BP2516" s="73"/>
      <c r="BQ2516" s="73"/>
      <c r="BR2516" s="73"/>
      <c r="BS2516" s="73"/>
      <c r="BT2516" s="73"/>
      <c r="BU2516" s="73"/>
      <c r="BV2516" s="73"/>
      <c r="BW2516" s="73"/>
      <c r="BX2516" s="73"/>
      <c r="BY2516" s="73"/>
      <c r="BZ2516" s="73"/>
      <c r="CA2516" s="73"/>
      <c r="CB2516" s="73"/>
      <c r="CC2516" s="73"/>
      <c r="CD2516" s="73"/>
      <c r="CE2516" s="73"/>
      <c r="CF2516" s="73"/>
      <c r="CG2516" s="73"/>
      <c r="CH2516" s="73"/>
      <c r="CI2516" s="73"/>
      <c r="CJ2516" s="73"/>
      <c r="CK2516" s="73"/>
      <c r="CL2516" s="73"/>
    </row>
    <row r="2517" spans="2:90" x14ac:dyDescent="0.4">
      <c r="B2517" s="155" t="s">
        <v>294</v>
      </c>
      <c r="D2517" t="s">
        <v>427</v>
      </c>
      <c r="E2517" t="str">
        <f t="shared" si="3628"/>
        <v>2517 DTERMY-F</v>
      </c>
      <c r="F2517" s="31"/>
      <c r="G2517" t="str">
        <f>E2517</f>
        <v>2517 DTERMY-F</v>
      </c>
      <c r="H2517" s="57">
        <v>3</v>
      </c>
      <c r="I2517" s="31"/>
      <c r="J2517" s="31"/>
      <c r="K2517" s="31"/>
      <c r="L2517" s="31"/>
      <c r="M2517" s="31"/>
      <c r="N2517" s="31"/>
      <c r="O2517" s="31"/>
      <c r="P2517" s="31"/>
      <c r="R2517" s="31"/>
      <c r="S2517" s="73"/>
      <c r="T2517" s="73"/>
      <c r="U2517" s="73"/>
      <c r="V2517" s="73"/>
      <c r="W2517" s="73"/>
      <c r="X2517" s="73"/>
      <c r="Y2517" s="73"/>
      <c r="Z2517" s="73"/>
      <c r="AA2517" s="73"/>
      <c r="AB2517" s="73"/>
      <c r="AC2517" s="73"/>
      <c r="AD2517" s="73"/>
      <c r="AE2517" s="73"/>
      <c r="AF2517" s="73"/>
      <c r="AG2517" s="73"/>
      <c r="AH2517" s="73"/>
      <c r="AI2517" s="73"/>
      <c r="AJ2517" s="73"/>
      <c r="AK2517" s="73"/>
      <c r="AL2517" s="73"/>
      <c r="AM2517" s="73"/>
      <c r="AN2517" s="73"/>
      <c r="AO2517" s="73"/>
      <c r="AP2517" s="73"/>
      <c r="AQ2517" s="73"/>
      <c r="AR2517" s="73"/>
      <c r="AS2517" s="73"/>
      <c r="AT2517" s="73"/>
      <c r="AU2517" s="73"/>
      <c r="AV2517" s="73"/>
      <c r="AW2517" s="73"/>
      <c r="AX2517" s="73"/>
      <c r="AY2517" s="73"/>
      <c r="AZ2517" s="73"/>
      <c r="BA2517" s="73"/>
      <c r="BB2517" s="73"/>
      <c r="BC2517" s="73"/>
      <c r="BD2517" s="73"/>
      <c r="BE2517" s="73"/>
      <c r="BF2517" s="73"/>
      <c r="BG2517" s="73"/>
      <c r="BH2517" s="73"/>
      <c r="BI2517" s="73"/>
      <c r="BJ2517" s="73"/>
      <c r="BK2517" s="73"/>
      <c r="BL2517" s="73"/>
      <c r="BM2517" s="73"/>
      <c r="BN2517" s="73"/>
      <c r="BO2517" s="73"/>
      <c r="BP2517" s="73"/>
      <c r="BQ2517" s="73"/>
      <c r="BR2517" s="73"/>
      <c r="BS2517" s="73"/>
      <c r="BT2517" s="73"/>
      <c r="BU2517" s="73"/>
      <c r="BV2517" s="73"/>
      <c r="BW2517" s="73"/>
      <c r="BX2517" s="73"/>
      <c r="BY2517" s="73"/>
      <c r="BZ2517" s="73"/>
      <c r="CA2517" s="73"/>
      <c r="CB2517" s="73"/>
      <c r="CC2517" s="73"/>
      <c r="CD2517" s="73"/>
      <c r="CE2517" s="73"/>
      <c r="CF2517" s="73"/>
      <c r="CG2517" s="73"/>
      <c r="CH2517" s="73"/>
      <c r="CI2517" s="73"/>
      <c r="CJ2517" s="73"/>
      <c r="CK2517" s="73"/>
      <c r="CL2517" s="73"/>
    </row>
    <row r="2518" spans="2:90" x14ac:dyDescent="0.4">
      <c r="B2518" s="155" t="s">
        <v>288</v>
      </c>
      <c r="D2518" t="s">
        <v>427</v>
      </c>
      <c r="E2518" t="str">
        <f t="shared" si="3628"/>
        <v>2518 DTERMY-F</v>
      </c>
      <c r="F2518" s="31"/>
      <c r="G2518" t="str">
        <f>E2518</f>
        <v>2518 DTERMY-F</v>
      </c>
      <c r="H2518" s="59">
        <v>0.1</v>
      </c>
      <c r="I2518" s="31"/>
      <c r="J2518" s="31"/>
      <c r="K2518" s="31"/>
      <c r="L2518" s="31"/>
      <c r="M2518" s="31"/>
      <c r="N2518" s="31"/>
      <c r="O2518" s="31"/>
      <c r="P2518" s="31"/>
      <c r="R2518" s="31"/>
      <c r="S2518" s="73"/>
      <c r="T2518" s="73"/>
      <c r="U2518" s="73"/>
      <c r="V2518" s="73"/>
      <c r="W2518" s="73"/>
      <c r="X2518" s="73"/>
      <c r="Y2518" s="73"/>
      <c r="Z2518" s="73"/>
      <c r="AA2518" s="73"/>
      <c r="AB2518" s="73"/>
      <c r="AC2518" s="73"/>
      <c r="AD2518" s="73"/>
      <c r="AE2518" s="73"/>
      <c r="AF2518" s="73"/>
      <c r="AG2518" s="73"/>
      <c r="AH2518" s="73"/>
      <c r="AI2518" s="73"/>
      <c r="AJ2518" s="73"/>
      <c r="AK2518" s="73"/>
      <c r="AL2518" s="73"/>
      <c r="AM2518" s="73"/>
      <c r="AN2518" s="73"/>
      <c r="AO2518" s="73"/>
      <c r="AP2518" s="73"/>
      <c r="AQ2518" s="73"/>
      <c r="AR2518" s="73"/>
      <c r="AS2518" s="73"/>
      <c r="AT2518" s="73"/>
      <c r="AU2518" s="73"/>
      <c r="AV2518" s="73"/>
      <c r="AW2518" s="73"/>
      <c r="AX2518" s="73"/>
      <c r="AY2518" s="73"/>
      <c r="AZ2518" s="73"/>
      <c r="BA2518" s="73"/>
      <c r="BB2518" s="73"/>
      <c r="BC2518" s="73"/>
      <c r="BD2518" s="73"/>
      <c r="BE2518" s="73"/>
      <c r="BF2518" s="73"/>
      <c r="BG2518" s="73"/>
      <c r="BH2518" s="73"/>
      <c r="BI2518" s="73"/>
      <c r="BJ2518" s="73"/>
      <c r="BK2518" s="73"/>
      <c r="BL2518" s="73"/>
      <c r="BM2518" s="73"/>
      <c r="BN2518" s="73"/>
      <c r="BO2518" s="73"/>
      <c r="BP2518" s="73"/>
      <c r="BQ2518" s="73"/>
      <c r="BR2518" s="73"/>
      <c r="BS2518" s="73"/>
      <c r="BT2518" s="73"/>
      <c r="BU2518" s="73"/>
      <c r="BV2518" s="73"/>
      <c r="BW2518" s="73"/>
      <c r="BX2518" s="73"/>
      <c r="BY2518" s="73"/>
      <c r="BZ2518" s="73"/>
      <c r="CA2518" s="73"/>
      <c r="CB2518" s="73"/>
      <c r="CC2518" s="73"/>
      <c r="CD2518" s="73"/>
      <c r="CE2518" s="73"/>
      <c r="CF2518" s="73"/>
      <c r="CG2518" s="73"/>
      <c r="CH2518" s="73"/>
      <c r="CI2518" s="73"/>
      <c r="CJ2518" s="73"/>
      <c r="CK2518" s="73"/>
      <c r="CL2518" s="73"/>
    </row>
    <row r="2519" spans="2:90" x14ac:dyDescent="0.4">
      <c r="B2519" s="154" t="s">
        <v>295</v>
      </c>
      <c r="D2519" t="s">
        <v>427</v>
      </c>
      <c r="E2519" t="str">
        <f t="shared" si="3628"/>
        <v>2519 DTERMY-F</v>
      </c>
      <c r="F2519" s="31"/>
      <c r="G2519" t="str">
        <f>E2519</f>
        <v>2519 DTERMY-F</v>
      </c>
      <c r="H2519" s="23">
        <v>1000</v>
      </c>
      <c r="I2519" s="31"/>
      <c r="J2519" s="31"/>
      <c r="K2519" s="31"/>
      <c r="L2519" s="31"/>
      <c r="M2519" s="31"/>
      <c r="N2519" s="31"/>
      <c r="O2519" s="31"/>
      <c r="P2519" s="31"/>
      <c r="R2519" s="31"/>
      <c r="S2519" s="73"/>
      <c r="T2519" s="73"/>
      <c r="U2519" s="73"/>
      <c r="V2519" s="73"/>
      <c r="W2519" s="73"/>
      <c r="X2519" s="73"/>
      <c r="Y2519" s="73"/>
      <c r="Z2519" s="73"/>
      <c r="AA2519" s="73"/>
      <c r="AB2519" s="73"/>
      <c r="AC2519" s="73"/>
      <c r="AD2519" s="73"/>
      <c r="AE2519" s="73"/>
      <c r="AF2519" s="73"/>
      <c r="AG2519" s="73"/>
      <c r="AH2519" s="73"/>
      <c r="AI2519" s="73"/>
      <c r="AJ2519" s="73"/>
      <c r="AK2519" s="73"/>
      <c r="AL2519" s="73"/>
      <c r="AM2519" s="73"/>
      <c r="AN2519" s="73"/>
      <c r="AO2519" s="73"/>
      <c r="AP2519" s="73"/>
      <c r="AQ2519" s="73"/>
      <c r="AR2519" s="73"/>
      <c r="AS2519" s="73"/>
      <c r="AT2519" s="73"/>
      <c r="AU2519" s="73"/>
      <c r="AV2519" s="73"/>
      <c r="AW2519" s="73"/>
      <c r="AX2519" s="73"/>
      <c r="AY2519" s="73"/>
      <c r="AZ2519" s="73"/>
      <c r="BA2519" s="73"/>
      <c r="BB2519" s="73"/>
      <c r="BC2519" s="73"/>
      <c r="BD2519" s="73"/>
      <c r="BE2519" s="73"/>
      <c r="BF2519" s="73"/>
      <c r="BG2519" s="73"/>
      <c r="BH2519" s="73"/>
      <c r="BI2519" s="73"/>
      <c r="BJ2519" s="73"/>
      <c r="BK2519" s="73"/>
      <c r="BL2519" s="73"/>
      <c r="BM2519" s="73"/>
      <c r="BN2519" s="73"/>
      <c r="BO2519" s="73"/>
      <c r="BP2519" s="73"/>
      <c r="BQ2519" s="73"/>
      <c r="BR2519" s="73"/>
      <c r="BS2519" s="73"/>
      <c r="BT2519" s="73"/>
      <c r="BU2519" s="73"/>
      <c r="BV2519" s="73"/>
      <c r="BW2519" s="73"/>
      <c r="BX2519" s="73"/>
      <c r="BY2519" s="73"/>
      <c r="BZ2519" s="73"/>
      <c r="CA2519" s="73"/>
      <c r="CB2519" s="73"/>
      <c r="CC2519" s="73"/>
      <c r="CD2519" s="73"/>
      <c r="CE2519" s="73"/>
      <c r="CF2519" s="73"/>
      <c r="CG2519" s="73"/>
      <c r="CH2519" s="73"/>
      <c r="CI2519" s="73"/>
      <c r="CJ2519" s="73"/>
      <c r="CK2519" s="73"/>
      <c r="CL2519" s="73"/>
    </row>
    <row r="2520" spans="2:90" x14ac:dyDescent="0.4">
      <c r="B2520" s="124"/>
      <c r="C2520" s="31"/>
      <c r="D2520" t="s">
        <v>427</v>
      </c>
      <c r="E2520" t="str">
        <f t="shared" si="3628"/>
        <v>2520 DTERMY-F</v>
      </c>
      <c r="F2520" s="31"/>
      <c r="G2520" s="31"/>
      <c r="H2520" s="31"/>
      <c r="I2520" s="31"/>
      <c r="J2520" s="31"/>
      <c r="K2520" s="31"/>
      <c r="L2520" s="31"/>
      <c r="M2520" s="31"/>
      <c r="N2520" s="31"/>
      <c r="O2520" s="31"/>
      <c r="P2520" s="31"/>
      <c r="R2520" s="31"/>
      <c r="S2520" s="73"/>
      <c r="T2520" s="73"/>
      <c r="U2520" s="73"/>
      <c r="V2520" s="73"/>
      <c r="W2520" s="73"/>
      <c r="X2520" s="73"/>
      <c r="Y2520" s="73"/>
      <c r="Z2520" s="73"/>
      <c r="AA2520" s="73"/>
      <c r="AB2520" s="73"/>
      <c r="AC2520" s="73"/>
      <c r="AD2520" s="73"/>
      <c r="AE2520" s="73"/>
      <c r="AF2520" s="73"/>
      <c r="AG2520" s="73"/>
      <c r="AH2520" s="73"/>
      <c r="AI2520" s="73"/>
      <c r="AJ2520" s="73"/>
      <c r="AK2520" s="73"/>
      <c r="AL2520" s="73"/>
      <c r="AM2520" s="73"/>
      <c r="AN2520" s="73"/>
      <c r="AO2520" s="73"/>
      <c r="AP2520" s="73"/>
      <c r="AQ2520" s="73"/>
      <c r="AR2520" s="73"/>
      <c r="AS2520" s="73"/>
      <c r="AT2520" s="73"/>
      <c r="AU2520" s="73"/>
      <c r="AV2520" s="73"/>
      <c r="AW2520" s="73"/>
      <c r="AX2520" s="73"/>
      <c r="AY2520" s="73"/>
      <c r="AZ2520" s="73"/>
      <c r="BA2520" s="73"/>
      <c r="BB2520" s="73"/>
      <c r="BC2520" s="73"/>
      <c r="BD2520" s="73"/>
      <c r="BE2520" s="73"/>
      <c r="BF2520" s="73"/>
      <c r="BG2520" s="73"/>
      <c r="BH2520" s="73"/>
      <c r="BI2520" s="73"/>
      <c r="BJ2520" s="73"/>
      <c r="BK2520" s="73"/>
      <c r="BL2520" s="73"/>
      <c r="BM2520" s="73"/>
      <c r="BN2520" s="73"/>
      <c r="BO2520" s="73"/>
      <c r="BP2520" s="73"/>
      <c r="BQ2520" s="73"/>
      <c r="BR2520" s="73"/>
      <c r="BS2520" s="73"/>
      <c r="BT2520" s="73"/>
      <c r="BU2520" s="73"/>
      <c r="BV2520" s="73"/>
      <c r="BW2520" s="73"/>
      <c r="BX2520" s="73"/>
      <c r="BY2520" s="73"/>
      <c r="BZ2520" s="73"/>
      <c r="CA2520" s="73"/>
      <c r="CB2520" s="73"/>
      <c r="CC2520" s="73"/>
      <c r="CD2520" s="73"/>
      <c r="CE2520" s="73"/>
      <c r="CF2520" s="73"/>
      <c r="CG2520" s="73"/>
      <c r="CH2520" s="73"/>
      <c r="CI2520" s="73"/>
      <c r="CJ2520" s="73"/>
      <c r="CK2520" s="73"/>
      <c r="CL2520" s="73"/>
    </row>
    <row r="2521" spans="2:90" x14ac:dyDescent="0.4">
      <c r="B2521" s="95" t="s">
        <v>290</v>
      </c>
      <c r="D2521" t="s">
        <v>427</v>
      </c>
      <c r="E2521" t="str">
        <f t="shared" si="3628"/>
        <v>2521 DTERMY-F</v>
      </c>
      <c r="F2521" s="280"/>
      <c r="R2521" s="92"/>
      <c r="S2521" s="150"/>
      <c r="T2521" s="150"/>
      <c r="U2521" s="150"/>
      <c r="V2521" s="150"/>
      <c r="W2521" s="150"/>
      <c r="X2521" s="150"/>
      <c r="Y2521" s="150"/>
      <c r="Z2521" s="150"/>
      <c r="AA2521" s="150"/>
      <c r="AB2521" s="150"/>
      <c r="AC2521" s="150"/>
      <c r="AD2521" s="150"/>
      <c r="AE2521" s="150"/>
      <c r="AF2521" s="150"/>
      <c r="AG2521" s="150"/>
      <c r="AH2521" s="150"/>
      <c r="AI2521" s="150"/>
      <c r="AJ2521" s="150"/>
      <c r="AK2521" s="150"/>
      <c r="AL2521" s="150"/>
      <c r="AM2521" s="150"/>
      <c r="AN2521" s="150"/>
      <c r="AO2521" s="150"/>
      <c r="AP2521" s="150"/>
      <c r="AQ2521" s="150"/>
      <c r="AR2521" s="150"/>
      <c r="AS2521" s="150"/>
      <c r="AT2521" s="150"/>
      <c r="AU2521" s="150"/>
      <c r="AV2521" s="150"/>
      <c r="AW2521" s="150"/>
      <c r="AX2521" s="150"/>
      <c r="AY2521" s="150"/>
      <c r="AZ2521" s="150"/>
      <c r="BA2521" s="150"/>
      <c r="BB2521" s="150"/>
      <c r="BC2521" s="150"/>
      <c r="BD2521" s="150"/>
      <c r="BE2521" s="150"/>
      <c r="BF2521" s="150"/>
      <c r="BG2521" s="150"/>
      <c r="BH2521" s="150"/>
      <c r="BI2521" s="150"/>
      <c r="BJ2521" s="150"/>
      <c r="BK2521" s="150"/>
      <c r="BL2521" s="150"/>
      <c r="BM2521" s="150"/>
      <c r="BN2521" s="150"/>
      <c r="BO2521" s="150"/>
      <c r="BP2521" s="150"/>
      <c r="BQ2521" s="150"/>
      <c r="BR2521" s="150"/>
      <c r="BS2521" s="150"/>
      <c r="BT2521" s="150"/>
      <c r="BU2521" s="150"/>
      <c r="BV2521" s="150"/>
      <c r="BW2521" s="150"/>
      <c r="BX2521" s="150"/>
      <c r="BY2521" s="150"/>
      <c r="BZ2521" s="150"/>
      <c r="CA2521" s="150"/>
      <c r="CB2521" s="150"/>
      <c r="CC2521" s="150"/>
      <c r="CD2521" s="150"/>
      <c r="CE2521" s="150"/>
      <c r="CF2521" s="150"/>
      <c r="CG2521" s="150"/>
      <c r="CH2521" s="150"/>
      <c r="CI2521" s="150"/>
      <c r="CJ2521" s="150"/>
      <c r="CK2521" s="150"/>
      <c r="CL2521" s="150"/>
    </row>
    <row r="2522" spans="2:90" x14ac:dyDescent="0.4">
      <c r="B2522" s="154" t="s">
        <v>289</v>
      </c>
      <c r="D2522" t="s">
        <v>427</v>
      </c>
      <c r="E2522" t="str">
        <f t="shared" si="3628"/>
        <v>2522 DTERMY-F</v>
      </c>
      <c r="F2522" s="280"/>
      <c r="K2522" s="24">
        <f>H2519</f>
        <v>1000</v>
      </c>
      <c r="L2522" s="24">
        <f ca="1">K2525</f>
        <v>2500.0000000000005</v>
      </c>
      <c r="M2522" s="24">
        <f ca="1">L2525</f>
        <v>0</v>
      </c>
      <c r="N2522" s="24">
        <f ca="1">M2525</f>
        <v>0</v>
      </c>
      <c r="O2522" s="24">
        <f ca="1">N2525</f>
        <v>0</v>
      </c>
      <c r="P2522" s="24">
        <f ca="1">O2525</f>
        <v>0</v>
      </c>
      <c r="R2522"/>
      <c r="S2522" s="62">
        <f t="shared" ref="S2522:AY2522" ca="1" si="3630">R2525</f>
        <v>1000</v>
      </c>
      <c r="T2522" s="62">
        <f t="shared" ca="1" si="3630"/>
        <v>1833.3333333333335</v>
      </c>
      <c r="U2522" s="62">
        <f t="shared" ca="1" si="3630"/>
        <v>2666.666666666667</v>
      </c>
      <c r="V2522" s="62">
        <f t="shared" ca="1" si="3630"/>
        <v>2500.0000000000005</v>
      </c>
      <c r="W2522" s="62">
        <f t="shared" ca="1" si="3630"/>
        <v>2500.0000000000005</v>
      </c>
      <c r="X2522" s="62">
        <f t="shared" ca="1" si="3630"/>
        <v>2500.0000000000005</v>
      </c>
      <c r="Y2522" s="62">
        <f t="shared" ca="1" si="3630"/>
        <v>2500.0000000000005</v>
      </c>
      <c r="Z2522" s="62">
        <f t="shared" ca="1" si="3630"/>
        <v>2500.0000000000005</v>
      </c>
      <c r="AA2522" s="62">
        <f t="shared" ca="1" si="3630"/>
        <v>2500.0000000000005</v>
      </c>
      <c r="AB2522" s="62">
        <f t="shared" ca="1" si="3630"/>
        <v>2500.0000000000005</v>
      </c>
      <c r="AC2522" s="62">
        <f t="shared" ca="1" si="3630"/>
        <v>2500.0000000000005</v>
      </c>
      <c r="AD2522" s="62">
        <f t="shared" ca="1" si="3630"/>
        <v>2500.0000000000005</v>
      </c>
      <c r="AE2522" s="62">
        <f t="shared" ca="1" si="3630"/>
        <v>2500.0000000000005</v>
      </c>
      <c r="AF2522" s="62">
        <f t="shared" ca="1" si="3630"/>
        <v>1666.666666666667</v>
      </c>
      <c r="AG2522" s="62">
        <f t="shared" ca="1" si="3630"/>
        <v>833.3333333333336</v>
      </c>
      <c r="AH2522" s="62">
        <f t="shared" ca="1" si="3630"/>
        <v>0</v>
      </c>
      <c r="AI2522" s="62">
        <f t="shared" ca="1" si="3630"/>
        <v>0</v>
      </c>
      <c r="AJ2522" s="62">
        <f t="shared" ca="1" si="3630"/>
        <v>0</v>
      </c>
      <c r="AK2522" s="62">
        <f t="shared" ca="1" si="3630"/>
        <v>0</v>
      </c>
      <c r="AL2522" s="62">
        <f t="shared" ca="1" si="3630"/>
        <v>0</v>
      </c>
      <c r="AM2522" s="62">
        <f t="shared" ca="1" si="3630"/>
        <v>0</v>
      </c>
      <c r="AN2522" s="62">
        <f t="shared" ca="1" si="3630"/>
        <v>0</v>
      </c>
      <c r="AO2522" s="62">
        <f t="shared" ca="1" si="3630"/>
        <v>0</v>
      </c>
      <c r="AP2522" s="62">
        <f t="shared" ca="1" si="3630"/>
        <v>0</v>
      </c>
      <c r="AQ2522" s="62">
        <f t="shared" ca="1" si="3630"/>
        <v>0</v>
      </c>
      <c r="AR2522" s="62">
        <f t="shared" ca="1" si="3630"/>
        <v>0</v>
      </c>
      <c r="AS2522" s="62">
        <f t="shared" ca="1" si="3630"/>
        <v>0</v>
      </c>
      <c r="AT2522" s="62">
        <f t="shared" ca="1" si="3630"/>
        <v>0</v>
      </c>
      <c r="AU2522" s="62">
        <f t="shared" ca="1" si="3630"/>
        <v>0</v>
      </c>
      <c r="AV2522" s="62">
        <f t="shared" ca="1" si="3630"/>
        <v>0</v>
      </c>
      <c r="AW2522" s="62">
        <f t="shared" ca="1" si="3630"/>
        <v>0</v>
      </c>
      <c r="AX2522" s="62">
        <f t="shared" ca="1" si="3630"/>
        <v>0</v>
      </c>
      <c r="AY2522" s="62">
        <f t="shared" ca="1" si="3630"/>
        <v>0</v>
      </c>
      <c r="AZ2522" s="62">
        <f t="shared" ref="AZ2522:CE2522" ca="1" si="3631">AY2525</f>
        <v>0</v>
      </c>
      <c r="BA2522" s="62">
        <f t="shared" ca="1" si="3631"/>
        <v>0</v>
      </c>
      <c r="BB2522" s="62">
        <f t="shared" ca="1" si="3631"/>
        <v>0</v>
      </c>
      <c r="BC2522" s="62">
        <f t="shared" ca="1" si="3631"/>
        <v>0</v>
      </c>
      <c r="BD2522" s="62">
        <f t="shared" ca="1" si="3631"/>
        <v>0</v>
      </c>
      <c r="BE2522" s="62">
        <f t="shared" ca="1" si="3631"/>
        <v>0</v>
      </c>
      <c r="BF2522" s="62">
        <f t="shared" ca="1" si="3631"/>
        <v>0</v>
      </c>
      <c r="BG2522" s="62">
        <f t="shared" ca="1" si="3631"/>
        <v>0</v>
      </c>
      <c r="BH2522" s="62">
        <f t="shared" ca="1" si="3631"/>
        <v>0</v>
      </c>
      <c r="BI2522" s="62">
        <f t="shared" ca="1" si="3631"/>
        <v>0</v>
      </c>
      <c r="BJ2522" s="62">
        <f t="shared" ca="1" si="3631"/>
        <v>0</v>
      </c>
      <c r="BK2522" s="62">
        <f t="shared" ca="1" si="3631"/>
        <v>0</v>
      </c>
      <c r="BL2522" s="62">
        <f t="shared" ca="1" si="3631"/>
        <v>0</v>
      </c>
      <c r="BM2522" s="62">
        <f t="shared" ca="1" si="3631"/>
        <v>0</v>
      </c>
      <c r="BN2522" s="62">
        <f t="shared" ca="1" si="3631"/>
        <v>0</v>
      </c>
      <c r="BO2522" s="62">
        <f t="shared" ca="1" si="3631"/>
        <v>0</v>
      </c>
      <c r="BP2522" s="62">
        <f t="shared" ca="1" si="3631"/>
        <v>0</v>
      </c>
      <c r="BQ2522" s="62">
        <f t="shared" ca="1" si="3631"/>
        <v>0</v>
      </c>
      <c r="BR2522" s="62">
        <f t="shared" ca="1" si="3631"/>
        <v>0</v>
      </c>
      <c r="BS2522" s="62">
        <f t="shared" ca="1" si="3631"/>
        <v>0</v>
      </c>
      <c r="BT2522" s="62">
        <f t="shared" ca="1" si="3631"/>
        <v>0</v>
      </c>
      <c r="BU2522" s="62">
        <f t="shared" ca="1" si="3631"/>
        <v>0</v>
      </c>
      <c r="BV2522" s="62">
        <f t="shared" ca="1" si="3631"/>
        <v>0</v>
      </c>
      <c r="BW2522" s="62">
        <f t="shared" ca="1" si="3631"/>
        <v>0</v>
      </c>
      <c r="BX2522" s="62">
        <f t="shared" ca="1" si="3631"/>
        <v>0</v>
      </c>
      <c r="BY2522" s="62">
        <f t="shared" ca="1" si="3631"/>
        <v>0</v>
      </c>
      <c r="BZ2522" s="62">
        <f t="shared" ca="1" si="3631"/>
        <v>0</v>
      </c>
      <c r="CA2522" s="62">
        <f t="shared" ca="1" si="3631"/>
        <v>0</v>
      </c>
      <c r="CB2522" s="62">
        <f t="shared" ca="1" si="3631"/>
        <v>0</v>
      </c>
      <c r="CC2522" s="62">
        <f t="shared" ca="1" si="3631"/>
        <v>0</v>
      </c>
      <c r="CD2522" s="62">
        <f t="shared" ca="1" si="3631"/>
        <v>0</v>
      </c>
      <c r="CE2522" s="62">
        <f t="shared" ca="1" si="3631"/>
        <v>0</v>
      </c>
      <c r="CF2522" s="62">
        <f t="shared" ref="CF2522:CL2522" ca="1" si="3632">CE2525</f>
        <v>0</v>
      </c>
      <c r="CG2522" s="62">
        <f t="shared" ca="1" si="3632"/>
        <v>0</v>
      </c>
      <c r="CH2522" s="62">
        <f t="shared" ca="1" si="3632"/>
        <v>0</v>
      </c>
      <c r="CI2522" s="62">
        <f t="shared" ca="1" si="3632"/>
        <v>0</v>
      </c>
      <c r="CJ2522" s="62">
        <f t="shared" ca="1" si="3632"/>
        <v>0</v>
      </c>
      <c r="CK2522" s="62">
        <f t="shared" ca="1" si="3632"/>
        <v>0</v>
      </c>
      <c r="CL2522" s="62">
        <f t="shared" ca="1" si="3632"/>
        <v>0</v>
      </c>
    </row>
    <row r="2523" spans="2:90" x14ac:dyDescent="0.4">
      <c r="B2523" s="154" t="str">
        <f>"New borrowing - "&amp;SUBSTITUTE(B2514,":","")</f>
        <v>New borrowing - Rolling fixed term debt - multiple borrowings w/ annual control</v>
      </c>
      <c r="C2523" t="s">
        <v>236</v>
      </c>
      <c r="D2523" t="s">
        <v>427</v>
      </c>
      <c r="E2523" t="str">
        <f t="shared" si="3628"/>
        <v>2523 DTERMY-F</v>
      </c>
      <c r="G2523" t="str">
        <f>E2523</f>
        <v>2523 DTERMY-F</v>
      </c>
      <c r="K2523" s="23">
        <v>10000</v>
      </c>
      <c r="L2523" s="23">
        <f>SUMIF($4:$4,L$2,2521:2521)</f>
        <v>0</v>
      </c>
      <c r="M2523" s="23">
        <f>SUMIF($4:$4,M$2,2521:2521)</f>
        <v>0</v>
      </c>
      <c r="N2523" s="23">
        <f>SUMIF($4:$4,N$2,2521:2521)</f>
        <v>0</v>
      </c>
      <c r="O2523" s="23">
        <f>SUMIF($4:$4,O$2,2521:2521)</f>
        <v>0</v>
      </c>
      <c r="P2523" s="23">
        <f>SUMIF($4:$4,P$2,2521:2521)</f>
        <v>0</v>
      </c>
      <c r="R2523" s="53">
        <f>H2519</f>
        <v>1000</v>
      </c>
      <c r="S2523" s="80" cm="1">
        <f t="array" ref="S2523">IFERROR(INDEX($K:$Q,ROW(),MATCH(S$3,$K$2:$Q$2,0))/12,0)</f>
        <v>833.33333333333337</v>
      </c>
      <c r="T2523" s="80" cm="1">
        <f t="array" ref="T2523">IFERROR(INDEX($K:$Q,ROW(),MATCH(T$3,$K$2:$Q$2,0))/12,0)</f>
        <v>833.33333333333337</v>
      </c>
      <c r="U2523" s="80" cm="1">
        <f t="array" ref="U2523">IFERROR(INDEX($K:$Q,ROW(),MATCH(U$3,$K$2:$Q$2,0))/12,0)</f>
        <v>833.33333333333337</v>
      </c>
      <c r="V2523" s="80" cm="1">
        <f t="array" ref="V2523">IFERROR(INDEX($K:$Q,ROW(),MATCH(V$3,$K$2:$Q$2,0))/12,0)</f>
        <v>833.33333333333337</v>
      </c>
      <c r="W2523" s="80" cm="1">
        <f t="array" ref="W2523">IFERROR(INDEX($K:$Q,ROW(),MATCH(W$3,$K$2:$Q$2,0))/12,0)</f>
        <v>833.33333333333337</v>
      </c>
      <c r="X2523" s="80" cm="1">
        <f t="array" ref="X2523">IFERROR(INDEX($K:$Q,ROW(),MATCH(X$3,$K$2:$Q$2,0))/12,0)</f>
        <v>833.33333333333337</v>
      </c>
      <c r="Y2523" s="80" cm="1">
        <f t="array" ref="Y2523">IFERROR(INDEX($K:$Q,ROW(),MATCH(Y$3,$K$2:$Q$2,0))/12,0)</f>
        <v>833.33333333333337</v>
      </c>
      <c r="Z2523" s="80" cm="1">
        <f t="array" ref="Z2523">IFERROR(INDEX($K:$Q,ROW(),MATCH(Z$3,$K$2:$Q$2,0))/12,0)</f>
        <v>833.33333333333337</v>
      </c>
      <c r="AA2523" s="80" cm="1">
        <f t="array" ref="AA2523">IFERROR(INDEX($K:$Q,ROW(),MATCH(AA$3,$K$2:$Q$2,0))/12,0)</f>
        <v>833.33333333333337</v>
      </c>
      <c r="AB2523" s="80" cm="1">
        <f t="array" ref="AB2523">IFERROR(INDEX($K:$Q,ROW(),MATCH(AB$3,$K$2:$Q$2,0))/12,0)</f>
        <v>833.33333333333337</v>
      </c>
      <c r="AC2523" s="80" cm="1">
        <f t="array" ref="AC2523">IFERROR(INDEX($K:$Q,ROW(),MATCH(AC$3,$K$2:$Q$2,0))/12,0)</f>
        <v>833.33333333333337</v>
      </c>
      <c r="AD2523" s="80" cm="1">
        <f t="array" ref="AD2523">IFERROR(INDEX($K:$Q,ROW(),MATCH(AD$3,$K$2:$Q$2,0))/12,0)</f>
        <v>833.33333333333337</v>
      </c>
      <c r="AE2523" s="80" cm="1">
        <f t="array" ref="AE2523">IFERROR(INDEX($K:$Q,ROW(),MATCH(AE$3,$K$2:$Q$2,0))/12,0)</f>
        <v>0</v>
      </c>
      <c r="AF2523" s="80" cm="1">
        <f t="array" ref="AF2523">IFERROR(INDEX($K:$Q,ROW(),MATCH(AF$3,$K$2:$Q$2,0))/12,0)</f>
        <v>0</v>
      </c>
      <c r="AG2523" s="80" cm="1">
        <f t="array" ref="AG2523">IFERROR(INDEX($K:$Q,ROW(),MATCH(AG$3,$K$2:$Q$2,0))/12,0)</f>
        <v>0</v>
      </c>
      <c r="AH2523" s="80" cm="1">
        <f t="array" ref="AH2523">IFERROR(INDEX($K:$Q,ROW(),MATCH(AH$3,$K$2:$Q$2,0))/12,0)</f>
        <v>0</v>
      </c>
      <c r="AI2523" s="80" cm="1">
        <f t="array" ref="AI2523">IFERROR(INDEX($K:$Q,ROW(),MATCH(AI$3,$K$2:$Q$2,0))/12,0)</f>
        <v>0</v>
      </c>
      <c r="AJ2523" s="80" cm="1">
        <f t="array" ref="AJ2523">IFERROR(INDEX($K:$Q,ROW(),MATCH(AJ$3,$K$2:$Q$2,0))/12,0)</f>
        <v>0</v>
      </c>
      <c r="AK2523" s="80" cm="1">
        <f t="array" ref="AK2523">IFERROR(INDEX($K:$Q,ROW(),MATCH(AK$3,$K$2:$Q$2,0))/12,0)</f>
        <v>0</v>
      </c>
      <c r="AL2523" s="80" cm="1">
        <f t="array" ref="AL2523">IFERROR(INDEX($K:$Q,ROW(),MATCH(AL$3,$K$2:$Q$2,0))/12,0)</f>
        <v>0</v>
      </c>
      <c r="AM2523" s="80" cm="1">
        <f t="array" ref="AM2523">IFERROR(INDEX($K:$Q,ROW(),MATCH(AM$3,$K$2:$Q$2,0))/12,0)</f>
        <v>0</v>
      </c>
      <c r="AN2523" s="80" cm="1">
        <f t="array" ref="AN2523">IFERROR(INDEX($K:$Q,ROW(),MATCH(AN$3,$K$2:$Q$2,0))/12,0)</f>
        <v>0</v>
      </c>
      <c r="AO2523" s="80" cm="1">
        <f t="array" ref="AO2523">IFERROR(INDEX($K:$Q,ROW(),MATCH(AO$3,$K$2:$Q$2,0))/12,0)</f>
        <v>0</v>
      </c>
      <c r="AP2523" s="80" cm="1">
        <f t="array" ref="AP2523">IFERROR(INDEX($K:$Q,ROW(),MATCH(AP$3,$K$2:$Q$2,0))/12,0)</f>
        <v>0</v>
      </c>
      <c r="AQ2523" s="80" cm="1">
        <f t="array" ref="AQ2523">IFERROR(INDEX($K:$Q,ROW(),MATCH(AQ$3,$K$2:$Q$2,0))/12,0)</f>
        <v>0</v>
      </c>
      <c r="AR2523" s="80" cm="1">
        <f t="array" ref="AR2523">IFERROR(INDEX($K:$Q,ROW(),MATCH(AR$3,$K$2:$Q$2,0))/12,0)</f>
        <v>0</v>
      </c>
      <c r="AS2523" s="80" cm="1">
        <f t="array" ref="AS2523">IFERROR(INDEX($K:$Q,ROW(),MATCH(AS$3,$K$2:$Q$2,0))/12,0)</f>
        <v>0</v>
      </c>
      <c r="AT2523" s="80" cm="1">
        <f t="array" ref="AT2523">IFERROR(INDEX($K:$Q,ROW(),MATCH(AT$3,$K$2:$Q$2,0))/12,0)</f>
        <v>0</v>
      </c>
      <c r="AU2523" s="80" cm="1">
        <f t="array" ref="AU2523">IFERROR(INDEX($K:$Q,ROW(),MATCH(AU$3,$K$2:$Q$2,0))/12,0)</f>
        <v>0</v>
      </c>
      <c r="AV2523" s="80" cm="1">
        <f t="array" ref="AV2523">IFERROR(INDEX($K:$Q,ROW(),MATCH(AV$3,$K$2:$Q$2,0))/12,0)</f>
        <v>0</v>
      </c>
      <c r="AW2523" s="80" cm="1">
        <f t="array" ref="AW2523">IFERROR(INDEX($K:$Q,ROW(),MATCH(AW$3,$K$2:$Q$2,0))/12,0)</f>
        <v>0</v>
      </c>
      <c r="AX2523" s="80" cm="1">
        <f t="array" ref="AX2523">IFERROR(INDEX($K:$Q,ROW(),MATCH(AX$3,$K$2:$Q$2,0))/12,0)</f>
        <v>0</v>
      </c>
      <c r="AY2523" s="80" cm="1">
        <f t="array" ref="AY2523">IFERROR(INDEX($K:$Q,ROW(),MATCH(AY$3,$K$2:$Q$2,0))/12,0)</f>
        <v>0</v>
      </c>
      <c r="AZ2523" s="80" cm="1">
        <f t="array" ref="AZ2523">IFERROR(INDEX($K:$Q,ROW(),MATCH(AZ$3,$K$2:$Q$2,0))/12,0)</f>
        <v>0</v>
      </c>
      <c r="BA2523" s="80" cm="1">
        <f t="array" ref="BA2523">IFERROR(INDEX($K:$Q,ROW(),MATCH(BA$3,$K$2:$Q$2,0))/12,0)</f>
        <v>0</v>
      </c>
      <c r="BB2523" s="80" cm="1">
        <f t="array" ref="BB2523">IFERROR(INDEX($K:$Q,ROW(),MATCH(BB$3,$K$2:$Q$2,0))/12,0)</f>
        <v>0</v>
      </c>
      <c r="BC2523" s="80" cm="1">
        <f t="array" ref="BC2523">IFERROR(INDEX($K:$Q,ROW(),MATCH(BC$3,$K$2:$Q$2,0))/12,0)</f>
        <v>0</v>
      </c>
      <c r="BD2523" s="80" cm="1">
        <f t="array" ref="BD2523">IFERROR(INDEX($K:$Q,ROW(),MATCH(BD$3,$K$2:$Q$2,0))/12,0)</f>
        <v>0</v>
      </c>
      <c r="BE2523" s="80" cm="1">
        <f t="array" ref="BE2523">IFERROR(INDEX($K:$Q,ROW(),MATCH(BE$3,$K$2:$Q$2,0))/12,0)</f>
        <v>0</v>
      </c>
      <c r="BF2523" s="80" cm="1">
        <f t="array" ref="BF2523">IFERROR(INDEX($K:$Q,ROW(),MATCH(BF$3,$K$2:$Q$2,0))/12,0)</f>
        <v>0</v>
      </c>
      <c r="BG2523" s="80" cm="1">
        <f t="array" ref="BG2523">IFERROR(INDEX($K:$Q,ROW(),MATCH(BG$3,$K$2:$Q$2,0))/12,0)</f>
        <v>0</v>
      </c>
      <c r="BH2523" s="80" cm="1">
        <f t="array" ref="BH2523">IFERROR(INDEX($K:$Q,ROW(),MATCH(BH$3,$K$2:$Q$2,0))/12,0)</f>
        <v>0</v>
      </c>
      <c r="BI2523" s="80" cm="1">
        <f t="array" ref="BI2523">IFERROR(INDEX($K:$Q,ROW(),MATCH(BI$3,$K$2:$Q$2,0))/12,0)</f>
        <v>0</v>
      </c>
      <c r="BJ2523" s="80" cm="1">
        <f t="array" ref="BJ2523">IFERROR(INDEX($K:$Q,ROW(),MATCH(BJ$3,$K$2:$Q$2,0))/12,0)</f>
        <v>0</v>
      </c>
      <c r="BK2523" s="80" cm="1">
        <f t="array" ref="BK2523">IFERROR(INDEX($K:$Q,ROW(),MATCH(BK$3,$K$2:$Q$2,0))/12,0)</f>
        <v>0</v>
      </c>
      <c r="BL2523" s="80" cm="1">
        <f t="array" ref="BL2523">IFERROR(INDEX($K:$Q,ROW(),MATCH(BL$3,$K$2:$Q$2,0))/12,0)</f>
        <v>0</v>
      </c>
      <c r="BM2523" s="80" cm="1">
        <f t="array" ref="BM2523">IFERROR(INDEX($K:$Q,ROW(),MATCH(BM$3,$K$2:$Q$2,0))/12,0)</f>
        <v>0</v>
      </c>
      <c r="BN2523" s="80" cm="1">
        <f t="array" ref="BN2523">IFERROR(INDEX($K:$Q,ROW(),MATCH(BN$3,$K$2:$Q$2,0))/12,0)</f>
        <v>0</v>
      </c>
      <c r="BO2523" s="80" cm="1">
        <f t="array" ref="BO2523">IFERROR(INDEX($K:$Q,ROW(),MATCH(BO$3,$K$2:$Q$2,0))/12,0)</f>
        <v>0</v>
      </c>
      <c r="BP2523" s="80" cm="1">
        <f t="array" ref="BP2523">IFERROR(INDEX($K:$Q,ROW(),MATCH(BP$3,$K$2:$Q$2,0))/12,0)</f>
        <v>0</v>
      </c>
      <c r="BQ2523" s="80" cm="1">
        <f t="array" ref="BQ2523">IFERROR(INDEX($K:$Q,ROW(),MATCH(BQ$3,$K$2:$Q$2,0))/12,0)</f>
        <v>0</v>
      </c>
      <c r="BR2523" s="80" cm="1">
        <f t="array" ref="BR2523">IFERROR(INDEX($K:$Q,ROW(),MATCH(BR$3,$K$2:$Q$2,0))/12,0)</f>
        <v>0</v>
      </c>
      <c r="BS2523" s="80" cm="1">
        <f t="array" ref="BS2523">IFERROR(INDEX($K:$Q,ROW(),MATCH(BS$3,$K$2:$Q$2,0))/12,0)</f>
        <v>0</v>
      </c>
      <c r="BT2523" s="80" cm="1">
        <f t="array" ref="BT2523">IFERROR(INDEX($K:$Q,ROW(),MATCH(BT$3,$K$2:$Q$2,0))/12,0)</f>
        <v>0</v>
      </c>
      <c r="BU2523" s="80" cm="1">
        <f t="array" ref="BU2523">IFERROR(INDEX($K:$Q,ROW(),MATCH(BU$3,$K$2:$Q$2,0))/12,0)</f>
        <v>0</v>
      </c>
      <c r="BV2523" s="80" cm="1">
        <f t="array" ref="BV2523">IFERROR(INDEX($K:$Q,ROW(),MATCH(BV$3,$K$2:$Q$2,0))/12,0)</f>
        <v>0</v>
      </c>
      <c r="BW2523" s="80" cm="1">
        <f t="array" ref="BW2523">IFERROR(INDEX($K:$Q,ROW(),MATCH(BW$3,$K$2:$Q$2,0))/12,0)</f>
        <v>0</v>
      </c>
      <c r="BX2523" s="80" cm="1">
        <f t="array" ref="BX2523">IFERROR(INDEX($K:$Q,ROW(),MATCH(BX$3,$K$2:$Q$2,0))/12,0)</f>
        <v>0</v>
      </c>
      <c r="BY2523" s="80" cm="1">
        <f t="array" ref="BY2523">IFERROR(INDEX($K:$Q,ROW(),MATCH(BY$3,$K$2:$Q$2,0))/12,0)</f>
        <v>0</v>
      </c>
      <c r="BZ2523" s="80" cm="1">
        <f t="array" ref="BZ2523">IFERROR(INDEX($K:$Q,ROW(),MATCH(BZ$3,$K$2:$Q$2,0))/12,0)</f>
        <v>0</v>
      </c>
      <c r="CA2523" s="80" cm="1">
        <f t="array" ref="CA2523">IFERROR(INDEX($K:$Q,ROW(),MATCH(CA$3,$K$2:$Q$2,0))/12,0)</f>
        <v>0</v>
      </c>
      <c r="CB2523" s="80" cm="1">
        <f t="array" ref="CB2523">IFERROR(INDEX($K:$Q,ROW(),MATCH(CB$3,$K$2:$Q$2,0))/12,0)</f>
        <v>0</v>
      </c>
      <c r="CC2523" s="80" cm="1">
        <f t="array" ref="CC2523">IFERROR(INDEX($K:$Q,ROW(),MATCH(CC$3,$K$2:$Q$2,0))/12,0)</f>
        <v>0</v>
      </c>
      <c r="CD2523" s="80" cm="1">
        <f t="array" ref="CD2523">IFERROR(INDEX($K:$Q,ROW(),MATCH(CD$3,$K$2:$Q$2,0))/12,0)</f>
        <v>0</v>
      </c>
      <c r="CE2523" s="80" cm="1">
        <f t="array" ref="CE2523">IFERROR(INDEX($K:$Q,ROW(),MATCH(CE$3,$K$2:$Q$2,0))/12,0)</f>
        <v>0</v>
      </c>
      <c r="CF2523" s="80" cm="1">
        <f t="array" ref="CF2523">IFERROR(INDEX($K:$Q,ROW(),MATCH(CF$3,$K$2:$Q$2,0))/12,0)</f>
        <v>0</v>
      </c>
      <c r="CG2523" s="80" cm="1">
        <f t="array" ref="CG2523">IFERROR(INDEX($K:$Q,ROW(),MATCH(CG$3,$K$2:$Q$2,0))/12,0)</f>
        <v>0</v>
      </c>
      <c r="CH2523" s="80" cm="1">
        <f t="array" ref="CH2523">IFERROR(INDEX($K:$Q,ROW(),MATCH(CH$3,$K$2:$Q$2,0))/12,0)</f>
        <v>0</v>
      </c>
      <c r="CI2523" s="80" cm="1">
        <f t="array" ref="CI2523">IFERROR(INDEX($K:$Q,ROW(),MATCH(CI$3,$K$2:$Q$2,0))/12,0)</f>
        <v>0</v>
      </c>
      <c r="CJ2523" s="80" cm="1">
        <f t="array" ref="CJ2523">IFERROR(INDEX($K:$Q,ROW(),MATCH(CJ$3,$K$2:$Q$2,0))/12,0)</f>
        <v>0</v>
      </c>
      <c r="CK2523" s="80" cm="1">
        <f t="array" ref="CK2523">IFERROR(INDEX($K:$Q,ROW(),MATCH(CK$3,$K$2:$Q$2,0))/12,0)</f>
        <v>0</v>
      </c>
      <c r="CL2523" s="80" cm="1">
        <f t="array" ref="CL2523">IFERROR(INDEX($K:$Q,ROW(),MATCH(CL$3,$K$2:$Q$2,0))/12,0)</f>
        <v>0</v>
      </c>
    </row>
    <row r="2524" spans="2:90" x14ac:dyDescent="0.4">
      <c r="B2524" s="154" t="str">
        <f>"Repayment - "&amp;SUBSTITUTE(B2514,":","")</f>
        <v>Repayment - Rolling fixed term debt - multiple borrowings w/ annual control</v>
      </c>
      <c r="C2524" t="s">
        <v>236</v>
      </c>
      <c r="D2524" t="s">
        <v>427</v>
      </c>
      <c r="E2524" t="str">
        <f t="shared" si="3628"/>
        <v>2524 DTERMY-F</v>
      </c>
      <c r="K2524" s="134">
        <f t="shared" ref="K2524:P2524" ca="1" si="3633">SUMIF($3:$3,K$2,2524:2524)</f>
        <v>-8500</v>
      </c>
      <c r="L2524" s="134">
        <f t="shared" ca="1" si="3633"/>
        <v>-2500</v>
      </c>
      <c r="M2524" s="134">
        <f t="shared" ca="1" si="3633"/>
        <v>0</v>
      </c>
      <c r="N2524" s="134">
        <f t="shared" ca="1" si="3633"/>
        <v>0</v>
      </c>
      <c r="O2524" s="134">
        <f t="shared" ca="1" si="3633"/>
        <v>0</v>
      </c>
      <c r="P2524" s="134">
        <f t="shared" ca="1" si="3633"/>
        <v>0</v>
      </c>
      <c r="R2524" s="220"/>
      <c r="S2524" s="221">
        <f ca="1">-IF(COUNT($R2523:S2523)&lt;$H2516,0,OFFSET(S2523,0,-$H2516+1))-$J$2492*(COUNT(R2523:$S2523)=($H2516-$H2517+1))</f>
        <v>0</v>
      </c>
      <c r="T2524" s="221">
        <f ca="1">-IF(COUNT($R2523:T2523)&lt;$H2516,0,OFFSET(T2523,0,-$H2516+1))-$J$2492*(COUNT(S2523:$S2523)=($H2516-$H2517+1))</f>
        <v>0</v>
      </c>
      <c r="U2524" s="221">
        <f ca="1">-IF(COUNT($R2523:U2523)&lt;$H2516,0,OFFSET(U2523,0,-$H2516+1))-$J$2492*(COUNT($S2523:T2523)=($H2516-$H2517+1))</f>
        <v>-1000</v>
      </c>
      <c r="V2524" s="221">
        <f ca="1">-IF(COUNT($R2523:V2523)&lt;$H2516,0,OFFSET(V2523,0,-$H2516+1))-$J$2492*(COUNT($S2523:U2523)=($H2516-$H2517+1))</f>
        <v>-833.33333333333337</v>
      </c>
      <c r="W2524" s="221">
        <f ca="1">-IF(COUNT($R2523:W2523)&lt;$H2516,0,OFFSET(W2523,0,-$H2516+1))-$J$2492*(COUNT($S2523:V2523)=($H2516-$H2517+1))</f>
        <v>-833.33333333333337</v>
      </c>
      <c r="X2524" s="221">
        <f ca="1">-IF(COUNT($R2523:X2523)&lt;$H2516,0,OFFSET(X2523,0,-$H2516+1))-$J$2492*(COUNT($S2523:W2523)=($H2516-$H2517+1))</f>
        <v>-833.33333333333337</v>
      </c>
      <c r="Y2524" s="221">
        <f ca="1">-IF(COUNT($R2523:Y2523)&lt;$H2516,0,OFFSET(Y2523,0,-$H2516+1))-$J$2492*(COUNT($S2523:X2523)=($H2516-$H2517+1))</f>
        <v>-833.33333333333337</v>
      </c>
      <c r="Z2524" s="221">
        <f ca="1">-IF(COUNT($R2523:Z2523)&lt;$H2516,0,OFFSET(Z2523,0,-$H2516+1))-$J$2492*(COUNT($S2523:Y2523)=($H2516-$H2517+1))</f>
        <v>-833.33333333333337</v>
      </c>
      <c r="AA2524" s="221">
        <f ca="1">-IF(COUNT($R2523:AA2523)&lt;$H2516,0,OFFSET(AA2523,0,-$H2516+1))-$J$2492*(COUNT($S2523:Z2523)=($H2516-$H2517+1))</f>
        <v>-833.33333333333337</v>
      </c>
      <c r="AB2524" s="221">
        <f ca="1">-IF(COUNT($R2523:AB2523)&lt;$H2516,0,OFFSET(AB2523,0,-$H2516+1))-$J$2492*(COUNT($S2523:AA2523)=($H2516-$H2517+1))</f>
        <v>-833.33333333333337</v>
      </c>
      <c r="AC2524" s="221">
        <f ca="1">-IF(COUNT($R2523:AC2523)&lt;$H2516,0,OFFSET(AC2523,0,-$H2516+1))-$J$2492*(COUNT($S2523:AB2523)=($H2516-$H2517+1))</f>
        <v>-833.33333333333337</v>
      </c>
      <c r="AD2524" s="221">
        <f ca="1">-IF(COUNT($R2523:AD2523)&lt;$H2516,0,OFFSET(AD2523,0,-$H2516+1))-$J$2492*(COUNT($S2523:AC2523)=($H2516-$H2517+1))</f>
        <v>-833.33333333333337</v>
      </c>
      <c r="AE2524" s="221">
        <f ca="1">-IF(COUNT($R2523:AE2523)&lt;$H2516,0,OFFSET(AE2523,0,-$H2516+1))-$J$2492*(COUNT($S2523:AD2523)=($H2516-$H2517+1))</f>
        <v>-833.33333333333337</v>
      </c>
      <c r="AF2524" s="221">
        <f ca="1">-IF(COUNT($R2523:AF2523)&lt;$H2516,0,OFFSET(AF2523,0,-$H2516+1))-$J$2492*(COUNT($S2523:AE2523)=($H2516-$H2517+1))</f>
        <v>-833.33333333333337</v>
      </c>
      <c r="AG2524" s="221">
        <f ca="1">-IF(COUNT($R2523:AG2523)&lt;$H2516,0,OFFSET(AG2523,0,-$H2516+1))-$J$2492*(COUNT($S2523:AF2523)=($H2516-$H2517+1))</f>
        <v>-833.33333333333337</v>
      </c>
      <c r="AH2524" s="221">
        <f ca="1">-IF(COUNT($R2523:AH2523)&lt;$H2516,0,OFFSET(AH2523,0,-$H2516+1))-$J$2492*(COUNT($S2523:AG2523)=($H2516-$H2517+1))</f>
        <v>0</v>
      </c>
      <c r="AI2524" s="221">
        <f ca="1">-IF(COUNT($R2523:AI2523)&lt;$H2516,0,OFFSET(AI2523,0,-$H2516+1))-$J$2492*(COUNT($S2523:AH2523)=($H2516-$H2517+1))</f>
        <v>0</v>
      </c>
      <c r="AJ2524" s="221">
        <f ca="1">-IF(COUNT($R2523:AJ2523)&lt;$H2516,0,OFFSET(AJ2523,0,-$H2516+1))-$J$2492*(COUNT($S2523:AI2523)=($H2516-$H2517+1))</f>
        <v>0</v>
      </c>
      <c r="AK2524" s="221">
        <f ca="1">-IF(COUNT($R2523:AK2523)&lt;$H2516,0,OFFSET(AK2523,0,-$H2516+1))-$J$2492*(COUNT($S2523:AJ2523)=($H2516-$H2517+1))</f>
        <v>0</v>
      </c>
      <c r="AL2524" s="221">
        <f ca="1">-IF(COUNT($R2523:AL2523)&lt;$H2516,0,OFFSET(AL2523,0,-$H2516+1))-$J$2492*(COUNT($S2523:AK2523)=($H2516-$H2517+1))</f>
        <v>0</v>
      </c>
      <c r="AM2524" s="221">
        <f ca="1">-IF(COUNT($R2523:AM2523)&lt;$H2516,0,OFFSET(AM2523,0,-$H2516+1))-$J$2492*(COUNT($S2523:AL2523)=($H2516-$H2517+1))</f>
        <v>0</v>
      </c>
      <c r="AN2524" s="221">
        <f ca="1">-IF(COUNT($R2523:AN2523)&lt;$H2516,0,OFFSET(AN2523,0,-$H2516+1))-$J$2492*(COUNT($S2523:AM2523)=($H2516-$H2517+1))</f>
        <v>0</v>
      </c>
      <c r="AO2524" s="221">
        <f ca="1">-IF(COUNT($R2523:AO2523)&lt;$H2516,0,OFFSET(AO2523,0,-$H2516+1))-$J$2492*(COUNT($S2523:AN2523)=($H2516-$H2517+1))</f>
        <v>0</v>
      </c>
      <c r="AP2524" s="221">
        <f ca="1">-IF(COUNT($R2523:AP2523)&lt;$H2516,0,OFFSET(AP2523,0,-$H2516+1))-$J$2492*(COUNT($S2523:AO2523)=($H2516-$H2517+1))</f>
        <v>0</v>
      </c>
      <c r="AQ2524" s="221">
        <f ca="1">-IF(COUNT($R2523:AQ2523)&lt;$H2516,0,OFFSET(AQ2523,0,-$H2516+1))-$J$2492*(COUNT($S2523:AP2523)=($H2516-$H2517+1))</f>
        <v>0</v>
      </c>
      <c r="AR2524" s="221">
        <f ca="1">-IF(COUNT($R2523:AR2523)&lt;$H2516,0,OFFSET(AR2523,0,-$H2516+1))-$J$2492*(COUNT($S2523:AQ2523)=($H2516-$H2517+1))</f>
        <v>0</v>
      </c>
      <c r="AS2524" s="221">
        <f ca="1">-IF(COUNT($R2523:AS2523)&lt;$H2516,0,OFFSET(AS2523,0,-$H2516+1))-$J$2492*(COUNT($S2523:AR2523)=($H2516-$H2517+1))</f>
        <v>0</v>
      </c>
      <c r="AT2524" s="221">
        <f ca="1">-IF(COUNT($R2523:AT2523)&lt;$H2516,0,OFFSET(AT2523,0,-$H2516+1))-$J$2492*(COUNT($S2523:AS2523)=($H2516-$H2517+1))</f>
        <v>0</v>
      </c>
      <c r="AU2524" s="221">
        <f ca="1">-IF(COUNT($R2523:AU2523)&lt;$H2516,0,OFFSET(AU2523,0,-$H2516+1))-$J$2492*(COUNT($S2523:AT2523)=($H2516-$H2517+1))</f>
        <v>0</v>
      </c>
      <c r="AV2524" s="221">
        <f ca="1">-IF(COUNT($R2523:AV2523)&lt;$H2516,0,OFFSET(AV2523,0,-$H2516+1))-$J$2492*(COUNT($S2523:AU2523)=($H2516-$H2517+1))</f>
        <v>0</v>
      </c>
      <c r="AW2524" s="221">
        <f ca="1">-IF(COUNT($R2523:AW2523)&lt;$H2516,0,OFFSET(AW2523,0,-$H2516+1))-$J$2492*(COUNT($S2523:AV2523)=($H2516-$H2517+1))</f>
        <v>0</v>
      </c>
      <c r="AX2524" s="221">
        <f ca="1">-IF(COUNT($R2523:AX2523)&lt;$H2516,0,OFFSET(AX2523,0,-$H2516+1))-$J$2492*(COUNT($S2523:AW2523)=($H2516-$H2517+1))</f>
        <v>0</v>
      </c>
      <c r="AY2524" s="221">
        <f ca="1">-IF(COUNT($R2523:AY2523)&lt;$H2516,0,OFFSET(AY2523,0,-$H2516+1))-$J$2492*(COUNT($S2523:AX2523)=($H2516-$H2517+1))</f>
        <v>0</v>
      </c>
      <c r="AZ2524" s="221">
        <f ca="1">-IF(COUNT($R2523:AZ2523)&lt;$H2516,0,OFFSET(AZ2523,0,-$H2516+1))-$J$2492*(COUNT($S2523:AY2523)=($H2516-$H2517+1))</f>
        <v>0</v>
      </c>
      <c r="BA2524" s="221">
        <f ca="1">-IF(COUNT($R2523:BA2523)&lt;$H2516,0,OFFSET(BA2523,0,-$H2516+1))-$J$2492*(COUNT($S2523:AZ2523)=($H2516-$H2517+1))</f>
        <v>0</v>
      </c>
      <c r="BB2524" s="221">
        <f ca="1">-IF(COUNT($R2523:BB2523)&lt;$H2516,0,OFFSET(BB2523,0,-$H2516+1))-$J$2492*(COUNT($S2523:BA2523)=($H2516-$H2517+1))</f>
        <v>0</v>
      </c>
      <c r="BC2524" s="221">
        <f ca="1">-IF(COUNT($R2523:BC2523)&lt;$H2516,0,OFFSET(BC2523,0,-$H2516+1))-$J$2492*(COUNT($S2523:BB2523)=($H2516-$H2517+1))</f>
        <v>0</v>
      </c>
      <c r="BD2524" s="221">
        <f ca="1">-IF(COUNT($R2523:BD2523)&lt;$H2516,0,OFFSET(BD2523,0,-$H2516+1))-$J$2492*(COUNT($S2523:BC2523)=($H2516-$H2517+1))</f>
        <v>0</v>
      </c>
      <c r="BE2524" s="221">
        <f ca="1">-IF(COUNT($R2523:BE2523)&lt;$H2516,0,OFFSET(BE2523,0,-$H2516+1))-$J$2492*(COUNT($S2523:BD2523)=($H2516-$H2517+1))</f>
        <v>0</v>
      </c>
      <c r="BF2524" s="221">
        <f ca="1">-IF(COUNT($R2523:BF2523)&lt;$H2516,0,OFFSET(BF2523,0,-$H2516+1))-$J$2492*(COUNT($S2523:BE2523)=($H2516-$H2517+1))</f>
        <v>0</v>
      </c>
      <c r="BG2524" s="221">
        <f ca="1">-IF(COUNT($R2523:BG2523)&lt;$H2516,0,OFFSET(BG2523,0,-$H2516+1))-$J$2492*(COUNT($S2523:BF2523)=($H2516-$H2517+1))</f>
        <v>0</v>
      </c>
      <c r="BH2524" s="221">
        <f ca="1">-IF(COUNT($R2523:BH2523)&lt;$H2516,0,OFFSET(BH2523,0,-$H2516+1))-$J$2492*(COUNT($S2523:BG2523)=($H2516-$H2517+1))</f>
        <v>0</v>
      </c>
      <c r="BI2524" s="221">
        <f ca="1">-IF(COUNT($R2523:BI2523)&lt;$H2516,0,OFFSET(BI2523,0,-$H2516+1))-$J$2492*(COUNT($S2523:BH2523)=($H2516-$H2517+1))</f>
        <v>0</v>
      </c>
      <c r="BJ2524" s="221">
        <f ca="1">-IF(COUNT($R2523:BJ2523)&lt;$H2516,0,OFFSET(BJ2523,0,-$H2516+1))-$J$2492*(COUNT($S2523:BI2523)=($H2516-$H2517+1))</f>
        <v>0</v>
      </c>
      <c r="BK2524" s="221">
        <f ca="1">-IF(COUNT($R2523:BK2523)&lt;$H2516,0,OFFSET(BK2523,0,-$H2516+1))-$J$2492*(COUNT($S2523:BJ2523)=($H2516-$H2517+1))</f>
        <v>0</v>
      </c>
      <c r="BL2524" s="221">
        <f ca="1">-IF(COUNT($R2523:BL2523)&lt;$H2516,0,OFFSET(BL2523,0,-$H2516+1))-$J$2492*(COUNT($S2523:BK2523)=($H2516-$H2517+1))</f>
        <v>0</v>
      </c>
      <c r="BM2524" s="221">
        <f ca="1">-IF(COUNT($R2523:BM2523)&lt;$H2516,0,OFFSET(BM2523,0,-$H2516+1))-$J$2492*(COUNT($S2523:BL2523)=($H2516-$H2517+1))</f>
        <v>0</v>
      </c>
      <c r="BN2524" s="221">
        <f ca="1">-IF(COUNT($R2523:BN2523)&lt;$H2516,0,OFFSET(BN2523,0,-$H2516+1))-$J$2492*(COUNT($S2523:BM2523)=($H2516-$H2517+1))</f>
        <v>0</v>
      </c>
      <c r="BO2524" s="221">
        <f ca="1">-IF(COUNT($R2523:BO2523)&lt;$H2516,0,OFFSET(BO2523,0,-$H2516+1))-$J$2492*(COUNT($S2523:BN2523)=($H2516-$H2517+1))</f>
        <v>0</v>
      </c>
      <c r="BP2524" s="221">
        <f ca="1">-IF(COUNT($R2523:BP2523)&lt;$H2516,0,OFFSET(BP2523,0,-$H2516+1))-$J$2492*(COUNT($S2523:BO2523)=($H2516-$H2517+1))</f>
        <v>0</v>
      </c>
      <c r="BQ2524" s="221">
        <f ca="1">-IF(COUNT($R2523:BQ2523)&lt;$H2516,0,OFFSET(BQ2523,0,-$H2516+1))-$J$2492*(COUNT($S2523:BP2523)=($H2516-$H2517+1))</f>
        <v>0</v>
      </c>
      <c r="BR2524" s="221">
        <f ca="1">-IF(COUNT($R2523:BR2523)&lt;$H2516,0,OFFSET(BR2523,0,-$H2516+1))-$J$2492*(COUNT($S2523:BQ2523)=($H2516-$H2517+1))</f>
        <v>0</v>
      </c>
      <c r="BS2524" s="221">
        <f ca="1">-IF(COUNT($R2523:BS2523)&lt;$H2516,0,OFFSET(BS2523,0,-$H2516+1))-$J$2492*(COUNT($S2523:BR2523)=($H2516-$H2517+1))</f>
        <v>0</v>
      </c>
      <c r="BT2524" s="221">
        <f ca="1">-IF(COUNT($R2523:BT2523)&lt;$H2516,0,OFFSET(BT2523,0,-$H2516+1))-$J$2492*(COUNT($S2523:BS2523)=($H2516-$H2517+1))</f>
        <v>0</v>
      </c>
      <c r="BU2524" s="221">
        <f ca="1">-IF(COUNT($R2523:BU2523)&lt;$H2516,0,OFFSET(BU2523,0,-$H2516+1))-$J$2492*(COUNT($S2523:BT2523)=($H2516-$H2517+1))</f>
        <v>0</v>
      </c>
      <c r="BV2524" s="221">
        <f ca="1">-IF(COUNT($R2523:BV2523)&lt;$H2516,0,OFFSET(BV2523,0,-$H2516+1))-$J$2492*(COUNT($S2523:BU2523)=($H2516-$H2517+1))</f>
        <v>0</v>
      </c>
      <c r="BW2524" s="221">
        <f ca="1">-IF(COUNT($R2523:BW2523)&lt;$H2516,0,OFFSET(BW2523,0,-$H2516+1))-$J$2492*(COUNT($S2523:BV2523)=($H2516-$H2517+1))</f>
        <v>0</v>
      </c>
      <c r="BX2524" s="221">
        <f ca="1">-IF(COUNT($R2523:BX2523)&lt;$H2516,0,OFFSET(BX2523,0,-$H2516+1))-$J$2492*(COUNT($S2523:BW2523)=($H2516-$H2517+1))</f>
        <v>0</v>
      </c>
      <c r="BY2524" s="221">
        <f ca="1">-IF(COUNT($R2523:BY2523)&lt;$H2516,0,OFFSET(BY2523,0,-$H2516+1))-$J$2492*(COUNT($S2523:BX2523)=($H2516-$H2517+1))</f>
        <v>0</v>
      </c>
      <c r="BZ2524" s="221">
        <f ca="1">-IF(COUNT($R2523:BZ2523)&lt;$H2516,0,OFFSET(BZ2523,0,-$H2516+1))-$J$2492*(COUNT($S2523:BY2523)=($H2516-$H2517+1))</f>
        <v>0</v>
      </c>
      <c r="CA2524" s="221">
        <f ca="1">-IF(COUNT($R2523:CA2523)&lt;$H2516,0,OFFSET(CA2523,0,-$H2516+1))-$J$2492*(COUNT($S2523:BZ2523)=($H2516-$H2517+1))</f>
        <v>0</v>
      </c>
      <c r="CB2524" s="221">
        <f ca="1">-IF(COUNT($R2523:CB2523)&lt;$H2516,0,OFFSET(CB2523,0,-$H2516+1))-$J$2492*(COUNT($S2523:CA2523)=($H2516-$H2517+1))</f>
        <v>0</v>
      </c>
      <c r="CC2524" s="221">
        <f ca="1">-IF(COUNT($R2523:CC2523)&lt;$H2516,0,OFFSET(CC2523,0,-$H2516+1))-$J$2492*(COUNT($S2523:CB2523)=($H2516-$H2517+1))</f>
        <v>0</v>
      </c>
      <c r="CD2524" s="221">
        <f ca="1">-IF(COUNT($R2523:CD2523)&lt;$H2516,0,OFFSET(CD2523,0,-$H2516+1))-$J$2492*(COUNT($S2523:CC2523)=($H2516-$H2517+1))</f>
        <v>0</v>
      </c>
      <c r="CE2524" s="221">
        <f ca="1">-IF(COUNT($R2523:CE2523)&lt;$H2516,0,OFFSET(CE2523,0,-$H2516+1))-$J$2492*(COUNT($S2523:CD2523)=($H2516-$H2517+1))</f>
        <v>0</v>
      </c>
      <c r="CF2524" s="221">
        <f ca="1">-IF(COUNT($R2523:CF2523)&lt;$H2516,0,OFFSET(CF2523,0,-$H2516+1))-$J$2492*(COUNT($S2523:CE2523)=($H2516-$H2517+1))</f>
        <v>0</v>
      </c>
      <c r="CG2524" s="221">
        <f ca="1">-IF(COUNT($R2523:CG2523)&lt;$H2516,0,OFFSET(CG2523,0,-$H2516+1))-$J$2492*(COUNT($S2523:CF2523)=($H2516-$H2517+1))</f>
        <v>0</v>
      </c>
      <c r="CH2524" s="221">
        <f ca="1">-IF(COUNT($R2523:CH2523)&lt;$H2516,0,OFFSET(CH2523,0,-$H2516+1))-$J$2492*(COUNT($S2523:CG2523)=($H2516-$H2517+1))</f>
        <v>0</v>
      </c>
      <c r="CI2524" s="221">
        <f ca="1">-IF(COUNT($R2523:CI2523)&lt;$H2516,0,OFFSET(CI2523,0,-$H2516+1))-$J$2492*(COUNT($S2523:CH2523)=($H2516-$H2517+1))</f>
        <v>0</v>
      </c>
      <c r="CJ2524" s="221">
        <f ca="1">-IF(COUNT($R2523:CJ2523)&lt;$H2516,0,OFFSET(CJ2523,0,-$H2516+1))-$J$2492*(COUNT($S2523:CI2523)=($H2516-$H2517+1))</f>
        <v>0</v>
      </c>
      <c r="CK2524" s="221">
        <f ca="1">-IF(COUNT($R2523:CK2523)&lt;$H2516,0,OFFSET(CK2523,0,-$H2516+1))-$J$2492*(COUNT($S2523:CJ2523)=($H2516-$H2517+1))</f>
        <v>0</v>
      </c>
      <c r="CL2524" s="221">
        <f ca="1">-IF(COUNT($R2523:CL2523)&lt;$H2516,0,OFFSET(CL2523,0,-$H2516+1))-$J$2492*(COUNT($S2523:CK2523)=($H2516-$H2517+1))</f>
        <v>0</v>
      </c>
    </row>
    <row r="2525" spans="2:90" x14ac:dyDescent="0.4">
      <c r="B2525" s="123" t="str">
        <f>"Debt - "&amp;SUBSTITUTE(B2514,":","")</f>
        <v>Debt - Rolling fixed term debt - multiple borrowings w/ annual control</v>
      </c>
      <c r="C2525" t="s">
        <v>237</v>
      </c>
      <c r="D2525" t="s">
        <v>427</v>
      </c>
      <c r="E2525" t="str">
        <f t="shared" si="3628"/>
        <v>2525 DTERMY-F</v>
      </c>
      <c r="I2525" s="80"/>
      <c r="J2525" s="80"/>
      <c r="K2525" s="33">
        <f t="shared" ref="K2525:P2525" ca="1" si="3634">SUMIF($4:$4,K$2,2525:2525)</f>
        <v>2500.0000000000005</v>
      </c>
      <c r="L2525" s="33">
        <f t="shared" ca="1" si="3634"/>
        <v>0</v>
      </c>
      <c r="M2525" s="33">
        <f t="shared" ca="1" si="3634"/>
        <v>0</v>
      </c>
      <c r="N2525" s="33">
        <f t="shared" ca="1" si="3634"/>
        <v>0</v>
      </c>
      <c r="O2525" s="33">
        <f t="shared" ca="1" si="3634"/>
        <v>0</v>
      </c>
      <c r="P2525" s="33">
        <f t="shared" ca="1" si="3634"/>
        <v>0</v>
      </c>
      <c r="R2525" s="53">
        <f ca="1">S2522</f>
        <v>1000</v>
      </c>
      <c r="S2525" s="93">
        <f t="shared" ref="S2525" ca="1" si="3635">SUM(S2522:S2524)</f>
        <v>1833.3333333333335</v>
      </c>
      <c r="T2525" s="93">
        <f t="shared" ref="T2525:AX2525" ca="1" si="3636">SUM(T2522:T2524)</f>
        <v>2666.666666666667</v>
      </c>
      <c r="U2525" s="93">
        <f t="shared" ca="1" si="3636"/>
        <v>2500.0000000000005</v>
      </c>
      <c r="V2525" s="93">
        <f t="shared" ca="1" si="3636"/>
        <v>2500.0000000000005</v>
      </c>
      <c r="W2525" s="93">
        <f t="shared" ca="1" si="3636"/>
        <v>2500.0000000000005</v>
      </c>
      <c r="X2525" s="93">
        <f t="shared" ca="1" si="3636"/>
        <v>2500.0000000000005</v>
      </c>
      <c r="Y2525" s="93">
        <f t="shared" ca="1" si="3636"/>
        <v>2500.0000000000005</v>
      </c>
      <c r="Z2525" s="93">
        <f t="shared" ca="1" si="3636"/>
        <v>2500.0000000000005</v>
      </c>
      <c r="AA2525" s="93">
        <f t="shared" ca="1" si="3636"/>
        <v>2500.0000000000005</v>
      </c>
      <c r="AB2525" s="93">
        <f t="shared" ca="1" si="3636"/>
        <v>2500.0000000000005</v>
      </c>
      <c r="AC2525" s="93">
        <f t="shared" ca="1" si="3636"/>
        <v>2500.0000000000005</v>
      </c>
      <c r="AD2525" s="93">
        <f t="shared" ca="1" si="3636"/>
        <v>2500.0000000000005</v>
      </c>
      <c r="AE2525" s="93">
        <f t="shared" ca="1" si="3636"/>
        <v>1666.666666666667</v>
      </c>
      <c r="AF2525" s="93">
        <f t="shared" ca="1" si="3636"/>
        <v>833.3333333333336</v>
      </c>
      <c r="AG2525" s="93">
        <f t="shared" ca="1" si="3636"/>
        <v>0</v>
      </c>
      <c r="AH2525" s="93">
        <f t="shared" ca="1" si="3636"/>
        <v>0</v>
      </c>
      <c r="AI2525" s="93">
        <f t="shared" ca="1" si="3636"/>
        <v>0</v>
      </c>
      <c r="AJ2525" s="93">
        <f t="shared" ca="1" si="3636"/>
        <v>0</v>
      </c>
      <c r="AK2525" s="93">
        <f t="shared" ca="1" si="3636"/>
        <v>0</v>
      </c>
      <c r="AL2525" s="93">
        <f t="shared" ca="1" si="3636"/>
        <v>0</v>
      </c>
      <c r="AM2525" s="93">
        <f t="shared" ca="1" si="3636"/>
        <v>0</v>
      </c>
      <c r="AN2525" s="93">
        <f t="shared" ca="1" si="3636"/>
        <v>0</v>
      </c>
      <c r="AO2525" s="93">
        <f t="shared" ca="1" si="3636"/>
        <v>0</v>
      </c>
      <c r="AP2525" s="93">
        <f t="shared" ca="1" si="3636"/>
        <v>0</v>
      </c>
      <c r="AQ2525" s="93">
        <f t="shared" ca="1" si="3636"/>
        <v>0</v>
      </c>
      <c r="AR2525" s="93">
        <f t="shared" ca="1" si="3636"/>
        <v>0</v>
      </c>
      <c r="AS2525" s="93">
        <f t="shared" ca="1" si="3636"/>
        <v>0</v>
      </c>
      <c r="AT2525" s="93">
        <f t="shared" ca="1" si="3636"/>
        <v>0</v>
      </c>
      <c r="AU2525" s="93">
        <f t="shared" ca="1" si="3636"/>
        <v>0</v>
      </c>
      <c r="AV2525" s="93">
        <f t="shared" ca="1" si="3636"/>
        <v>0</v>
      </c>
      <c r="AW2525" s="93">
        <f t="shared" ca="1" si="3636"/>
        <v>0</v>
      </c>
      <c r="AX2525" s="93">
        <f t="shared" ca="1" si="3636"/>
        <v>0</v>
      </c>
      <c r="AY2525" s="93">
        <f t="shared" ref="AY2525:CD2525" ca="1" si="3637">SUM(AY2522:AY2524)</f>
        <v>0</v>
      </c>
      <c r="AZ2525" s="93">
        <f t="shared" ca="1" si="3637"/>
        <v>0</v>
      </c>
      <c r="BA2525" s="93">
        <f t="shared" ca="1" si="3637"/>
        <v>0</v>
      </c>
      <c r="BB2525" s="93">
        <f t="shared" ca="1" si="3637"/>
        <v>0</v>
      </c>
      <c r="BC2525" s="93">
        <f t="shared" ca="1" si="3637"/>
        <v>0</v>
      </c>
      <c r="BD2525" s="93">
        <f t="shared" ca="1" si="3637"/>
        <v>0</v>
      </c>
      <c r="BE2525" s="93">
        <f t="shared" ca="1" si="3637"/>
        <v>0</v>
      </c>
      <c r="BF2525" s="93">
        <f t="shared" ca="1" si="3637"/>
        <v>0</v>
      </c>
      <c r="BG2525" s="93">
        <f t="shared" ca="1" si="3637"/>
        <v>0</v>
      </c>
      <c r="BH2525" s="93">
        <f t="shared" ca="1" si="3637"/>
        <v>0</v>
      </c>
      <c r="BI2525" s="93">
        <f t="shared" ca="1" si="3637"/>
        <v>0</v>
      </c>
      <c r="BJ2525" s="93">
        <f t="shared" ca="1" si="3637"/>
        <v>0</v>
      </c>
      <c r="BK2525" s="93">
        <f t="shared" ca="1" si="3637"/>
        <v>0</v>
      </c>
      <c r="BL2525" s="93">
        <f t="shared" ca="1" si="3637"/>
        <v>0</v>
      </c>
      <c r="BM2525" s="93">
        <f t="shared" ca="1" si="3637"/>
        <v>0</v>
      </c>
      <c r="BN2525" s="93">
        <f t="shared" ca="1" si="3637"/>
        <v>0</v>
      </c>
      <c r="BO2525" s="93">
        <f t="shared" ca="1" si="3637"/>
        <v>0</v>
      </c>
      <c r="BP2525" s="93">
        <f t="shared" ca="1" si="3637"/>
        <v>0</v>
      </c>
      <c r="BQ2525" s="93">
        <f t="shared" ca="1" si="3637"/>
        <v>0</v>
      </c>
      <c r="BR2525" s="93">
        <f t="shared" ca="1" si="3637"/>
        <v>0</v>
      </c>
      <c r="BS2525" s="93">
        <f t="shared" ca="1" si="3637"/>
        <v>0</v>
      </c>
      <c r="BT2525" s="93">
        <f t="shared" ca="1" si="3637"/>
        <v>0</v>
      </c>
      <c r="BU2525" s="93">
        <f t="shared" ca="1" si="3637"/>
        <v>0</v>
      </c>
      <c r="BV2525" s="93">
        <f t="shared" ca="1" si="3637"/>
        <v>0</v>
      </c>
      <c r="BW2525" s="93">
        <f t="shared" ca="1" si="3637"/>
        <v>0</v>
      </c>
      <c r="BX2525" s="93">
        <f t="shared" ca="1" si="3637"/>
        <v>0</v>
      </c>
      <c r="BY2525" s="93">
        <f t="shared" ca="1" si="3637"/>
        <v>0</v>
      </c>
      <c r="BZ2525" s="93">
        <f t="shared" ca="1" si="3637"/>
        <v>0</v>
      </c>
      <c r="CA2525" s="93">
        <f t="shared" ca="1" si="3637"/>
        <v>0</v>
      </c>
      <c r="CB2525" s="93">
        <f t="shared" ca="1" si="3637"/>
        <v>0</v>
      </c>
      <c r="CC2525" s="93">
        <f t="shared" ca="1" si="3637"/>
        <v>0</v>
      </c>
      <c r="CD2525" s="93">
        <f t="shared" ca="1" si="3637"/>
        <v>0</v>
      </c>
      <c r="CE2525" s="93">
        <f t="shared" ref="CE2525:CK2525" ca="1" si="3638">SUM(CE2522:CE2524)</f>
        <v>0</v>
      </c>
      <c r="CF2525" s="93">
        <f t="shared" ca="1" si="3638"/>
        <v>0</v>
      </c>
      <c r="CG2525" s="93">
        <f t="shared" ca="1" si="3638"/>
        <v>0</v>
      </c>
      <c r="CH2525" s="93">
        <f t="shared" ca="1" si="3638"/>
        <v>0</v>
      </c>
      <c r="CI2525" s="93">
        <f t="shared" ca="1" si="3638"/>
        <v>0</v>
      </c>
      <c r="CJ2525" s="93">
        <f t="shared" ca="1" si="3638"/>
        <v>0</v>
      </c>
      <c r="CK2525" s="93">
        <f t="shared" ca="1" si="3638"/>
        <v>0</v>
      </c>
      <c r="CL2525" s="93">
        <f t="shared" ref="CL2525" ca="1" si="3639">SUM(CL2522:CL2524)</f>
        <v>0</v>
      </c>
    </row>
    <row r="2526" spans="2:90" x14ac:dyDescent="0.4">
      <c r="B2526" s="122"/>
      <c r="C2526" s="59"/>
      <c r="D2526" t="s">
        <v>427</v>
      </c>
      <c r="E2526" t="str">
        <f t="shared" si="3628"/>
        <v>2526 DTERMY-F</v>
      </c>
      <c r="G2526" s="59"/>
      <c r="R2526"/>
      <c r="S2526" s="62"/>
      <c r="T2526" s="62"/>
      <c r="U2526" s="62"/>
      <c r="V2526" s="62"/>
      <c r="W2526" s="62"/>
      <c r="X2526" s="62"/>
      <c r="Y2526" s="62"/>
      <c r="Z2526" s="62"/>
      <c r="AA2526" s="62"/>
      <c r="AB2526" s="62"/>
      <c r="AC2526" s="62"/>
      <c r="AD2526" s="62"/>
      <c r="AE2526" s="62"/>
      <c r="AF2526" s="62"/>
      <c r="AG2526" s="62"/>
      <c r="AH2526" s="62"/>
      <c r="AI2526" s="62"/>
      <c r="AJ2526" s="62"/>
      <c r="AK2526" s="62"/>
      <c r="AL2526" s="62"/>
      <c r="AM2526" s="62"/>
      <c r="AN2526" s="62"/>
      <c r="AO2526" s="62"/>
      <c r="AP2526" s="62"/>
      <c r="AQ2526" s="62"/>
      <c r="AR2526" s="62"/>
      <c r="AS2526" s="62"/>
      <c r="AT2526" s="62"/>
      <c r="AU2526" s="62"/>
      <c r="AV2526" s="62"/>
      <c r="AW2526" s="62"/>
      <c r="AX2526" s="62"/>
      <c r="AY2526" s="62"/>
      <c r="AZ2526" s="62"/>
      <c r="BA2526" s="62"/>
      <c r="BB2526" s="62"/>
      <c r="BC2526" s="62"/>
      <c r="BD2526" s="62"/>
      <c r="BE2526" s="62"/>
      <c r="BF2526" s="62"/>
      <c r="BG2526" s="62"/>
      <c r="BH2526" s="62"/>
      <c r="BI2526" s="62"/>
      <c r="BJ2526" s="62"/>
      <c r="BK2526" s="62"/>
      <c r="BL2526" s="62"/>
      <c r="BM2526" s="62"/>
      <c r="BN2526" s="62"/>
      <c r="BO2526" s="62"/>
      <c r="BP2526" s="62"/>
      <c r="BQ2526" s="62"/>
      <c r="BR2526" s="62"/>
      <c r="BS2526" s="62"/>
      <c r="BT2526" s="62"/>
      <c r="BU2526" s="62"/>
      <c r="BV2526" s="62"/>
      <c r="BW2526" s="62"/>
      <c r="BX2526" s="62"/>
      <c r="BY2526" s="62"/>
      <c r="BZ2526" s="62"/>
      <c r="CA2526" s="62"/>
      <c r="CB2526" s="62"/>
      <c r="CC2526" s="62"/>
      <c r="CD2526" s="62"/>
      <c r="CE2526" s="62"/>
      <c r="CF2526" s="62"/>
      <c r="CG2526" s="62"/>
      <c r="CH2526" s="62"/>
      <c r="CI2526" s="62"/>
      <c r="CJ2526" s="62"/>
      <c r="CK2526" s="62"/>
      <c r="CL2526" s="62"/>
    </row>
    <row r="2527" spans="2:90" x14ac:dyDescent="0.4">
      <c r="B2527" s="123" t="str">
        <f>"Interest expense - "&amp;SUBSTITUTE(B2514,":","")</f>
        <v>Interest expense - Rolling fixed term debt - multiple borrowings w/ annual control</v>
      </c>
      <c r="C2527" t="s">
        <v>228</v>
      </c>
      <c r="D2527" t="s">
        <v>427</v>
      </c>
      <c r="E2527" t="str">
        <f t="shared" si="3628"/>
        <v>2527 DTERMY-F</v>
      </c>
      <c r="J2527" s="93">
        <f>SUMIF($5:$5,I$2,2525:2525)</f>
        <v>0</v>
      </c>
      <c r="K2527" s="28">
        <f t="shared" ref="K2527:P2527" ca="1" si="3640">SUMIF($3:$3,K$2,2527:2527)</f>
        <v>-316.66666666666669</v>
      </c>
      <c r="L2527" s="28">
        <f t="shared" ca="1" si="3640"/>
        <v>-41.666666666666679</v>
      </c>
      <c r="M2527" s="28">
        <f t="shared" ca="1" si="3640"/>
        <v>0</v>
      </c>
      <c r="N2527" s="28">
        <f t="shared" ca="1" si="3640"/>
        <v>0</v>
      </c>
      <c r="O2527" s="28">
        <f t="shared" ca="1" si="3640"/>
        <v>0</v>
      </c>
      <c r="P2527" s="28">
        <f t="shared" ca="1" si="3640"/>
        <v>0</v>
      </c>
      <c r="R2527" s="27"/>
      <c r="S2527" s="93">
        <f t="shared" ref="S2527" ca="1" si="3641">-SUM(S2521:S2523)*$H2518/12</f>
        <v>-15.27777777777778</v>
      </c>
      <c r="T2527" s="93">
        <f t="shared" ref="T2527:AX2527" ca="1" si="3642">-SUM(T2521:T2523)*$H2518/12</f>
        <v>-22.222222222222225</v>
      </c>
      <c r="U2527" s="93">
        <f t="shared" ca="1" si="3642"/>
        <v>-29.166666666666671</v>
      </c>
      <c r="V2527" s="93">
        <f t="shared" ca="1" si="3642"/>
        <v>-27.777777777777786</v>
      </c>
      <c r="W2527" s="93">
        <f t="shared" ca="1" si="3642"/>
        <v>-27.777777777777786</v>
      </c>
      <c r="X2527" s="93">
        <f t="shared" ca="1" si="3642"/>
        <v>-27.777777777777786</v>
      </c>
      <c r="Y2527" s="93">
        <f t="shared" ca="1" si="3642"/>
        <v>-27.777777777777786</v>
      </c>
      <c r="Z2527" s="93">
        <f t="shared" ca="1" si="3642"/>
        <v>-27.777777777777786</v>
      </c>
      <c r="AA2527" s="93">
        <f t="shared" ca="1" si="3642"/>
        <v>-27.777777777777786</v>
      </c>
      <c r="AB2527" s="93">
        <f t="shared" ca="1" si="3642"/>
        <v>-27.777777777777786</v>
      </c>
      <c r="AC2527" s="93">
        <f t="shared" ca="1" si="3642"/>
        <v>-27.777777777777786</v>
      </c>
      <c r="AD2527" s="93">
        <f t="shared" ca="1" si="3642"/>
        <v>-27.777777777777786</v>
      </c>
      <c r="AE2527" s="93">
        <f t="shared" ca="1" si="3642"/>
        <v>-20.833333333333339</v>
      </c>
      <c r="AF2527" s="93">
        <f t="shared" ca="1" si="3642"/>
        <v>-13.888888888888893</v>
      </c>
      <c r="AG2527" s="93">
        <f t="shared" ca="1" si="3642"/>
        <v>-6.9444444444444473</v>
      </c>
      <c r="AH2527" s="93">
        <f t="shared" ca="1" si="3642"/>
        <v>0</v>
      </c>
      <c r="AI2527" s="93">
        <f t="shared" ca="1" si="3642"/>
        <v>0</v>
      </c>
      <c r="AJ2527" s="93">
        <f t="shared" ca="1" si="3642"/>
        <v>0</v>
      </c>
      <c r="AK2527" s="93">
        <f t="shared" ca="1" si="3642"/>
        <v>0</v>
      </c>
      <c r="AL2527" s="93">
        <f t="shared" ca="1" si="3642"/>
        <v>0</v>
      </c>
      <c r="AM2527" s="93">
        <f t="shared" ca="1" si="3642"/>
        <v>0</v>
      </c>
      <c r="AN2527" s="93">
        <f t="shared" ca="1" si="3642"/>
        <v>0</v>
      </c>
      <c r="AO2527" s="93">
        <f t="shared" ca="1" si="3642"/>
        <v>0</v>
      </c>
      <c r="AP2527" s="93">
        <f t="shared" ca="1" si="3642"/>
        <v>0</v>
      </c>
      <c r="AQ2527" s="93">
        <f t="shared" ca="1" si="3642"/>
        <v>0</v>
      </c>
      <c r="AR2527" s="93">
        <f t="shared" ca="1" si="3642"/>
        <v>0</v>
      </c>
      <c r="AS2527" s="93">
        <f t="shared" ca="1" si="3642"/>
        <v>0</v>
      </c>
      <c r="AT2527" s="93">
        <f t="shared" ca="1" si="3642"/>
        <v>0</v>
      </c>
      <c r="AU2527" s="93">
        <f t="shared" ca="1" si="3642"/>
        <v>0</v>
      </c>
      <c r="AV2527" s="93">
        <f t="shared" ca="1" si="3642"/>
        <v>0</v>
      </c>
      <c r="AW2527" s="93">
        <f t="shared" ca="1" si="3642"/>
        <v>0</v>
      </c>
      <c r="AX2527" s="93">
        <f t="shared" ca="1" si="3642"/>
        <v>0</v>
      </c>
      <c r="AY2527" s="93">
        <f t="shared" ref="AY2527:CD2527" ca="1" si="3643">-SUM(AY2521:AY2523)*$H2518/12</f>
        <v>0</v>
      </c>
      <c r="AZ2527" s="93">
        <f t="shared" ca="1" si="3643"/>
        <v>0</v>
      </c>
      <c r="BA2527" s="93">
        <f t="shared" ca="1" si="3643"/>
        <v>0</v>
      </c>
      <c r="BB2527" s="93">
        <f t="shared" ca="1" si="3643"/>
        <v>0</v>
      </c>
      <c r="BC2527" s="93">
        <f t="shared" ca="1" si="3643"/>
        <v>0</v>
      </c>
      <c r="BD2527" s="93">
        <f t="shared" ca="1" si="3643"/>
        <v>0</v>
      </c>
      <c r="BE2527" s="93">
        <f t="shared" ca="1" si="3643"/>
        <v>0</v>
      </c>
      <c r="BF2527" s="93">
        <f t="shared" ca="1" si="3643"/>
        <v>0</v>
      </c>
      <c r="BG2527" s="93">
        <f t="shared" ca="1" si="3643"/>
        <v>0</v>
      </c>
      <c r="BH2527" s="93">
        <f t="shared" ca="1" si="3643"/>
        <v>0</v>
      </c>
      <c r="BI2527" s="93">
        <f t="shared" ca="1" si="3643"/>
        <v>0</v>
      </c>
      <c r="BJ2527" s="93">
        <f t="shared" ca="1" si="3643"/>
        <v>0</v>
      </c>
      <c r="BK2527" s="93">
        <f t="shared" ca="1" si="3643"/>
        <v>0</v>
      </c>
      <c r="BL2527" s="93">
        <f t="shared" ca="1" si="3643"/>
        <v>0</v>
      </c>
      <c r="BM2527" s="93">
        <f t="shared" ca="1" si="3643"/>
        <v>0</v>
      </c>
      <c r="BN2527" s="93">
        <f t="shared" ca="1" si="3643"/>
        <v>0</v>
      </c>
      <c r="BO2527" s="93">
        <f t="shared" ca="1" si="3643"/>
        <v>0</v>
      </c>
      <c r="BP2527" s="93">
        <f t="shared" ca="1" si="3643"/>
        <v>0</v>
      </c>
      <c r="BQ2527" s="93">
        <f t="shared" ca="1" si="3643"/>
        <v>0</v>
      </c>
      <c r="BR2527" s="93">
        <f t="shared" ca="1" si="3643"/>
        <v>0</v>
      </c>
      <c r="BS2527" s="93">
        <f t="shared" ca="1" si="3643"/>
        <v>0</v>
      </c>
      <c r="BT2527" s="93">
        <f t="shared" ca="1" si="3643"/>
        <v>0</v>
      </c>
      <c r="BU2527" s="93">
        <f t="shared" ca="1" si="3643"/>
        <v>0</v>
      </c>
      <c r="BV2527" s="93">
        <f t="shared" ca="1" si="3643"/>
        <v>0</v>
      </c>
      <c r="BW2527" s="93">
        <f t="shared" ca="1" si="3643"/>
        <v>0</v>
      </c>
      <c r="BX2527" s="93">
        <f t="shared" ca="1" si="3643"/>
        <v>0</v>
      </c>
      <c r="BY2527" s="93">
        <f t="shared" ca="1" si="3643"/>
        <v>0</v>
      </c>
      <c r="BZ2527" s="93">
        <f t="shared" ca="1" si="3643"/>
        <v>0</v>
      </c>
      <c r="CA2527" s="93">
        <f t="shared" ca="1" si="3643"/>
        <v>0</v>
      </c>
      <c r="CB2527" s="93">
        <f t="shared" ca="1" si="3643"/>
        <v>0</v>
      </c>
      <c r="CC2527" s="93">
        <f t="shared" ca="1" si="3643"/>
        <v>0</v>
      </c>
      <c r="CD2527" s="93">
        <f t="shared" ca="1" si="3643"/>
        <v>0</v>
      </c>
      <c r="CE2527" s="93">
        <f t="shared" ref="CE2527:CK2527" ca="1" si="3644">-SUM(CE2521:CE2523)*$H2518/12</f>
        <v>0</v>
      </c>
      <c r="CF2527" s="93">
        <f t="shared" ca="1" si="3644"/>
        <v>0</v>
      </c>
      <c r="CG2527" s="93">
        <f t="shared" ca="1" si="3644"/>
        <v>0</v>
      </c>
      <c r="CH2527" s="93">
        <f t="shared" ca="1" si="3644"/>
        <v>0</v>
      </c>
      <c r="CI2527" s="93">
        <f t="shared" ca="1" si="3644"/>
        <v>0</v>
      </c>
      <c r="CJ2527" s="93">
        <f t="shared" ca="1" si="3644"/>
        <v>0</v>
      </c>
      <c r="CK2527" s="93">
        <f t="shared" ca="1" si="3644"/>
        <v>0</v>
      </c>
      <c r="CL2527" s="93">
        <f t="shared" ref="CL2527" ca="1" si="3645">-SUM(CL2521:CL2523)*$H2518/12</f>
        <v>0</v>
      </c>
    </row>
    <row r="2528" spans="2:90" x14ac:dyDescent="0.4">
      <c r="B2528" s="123"/>
      <c r="D2528" t="s">
        <v>427</v>
      </c>
      <c r="E2528" t="str">
        <f t="shared" ref="E2528" si="3646">ROW()&amp;" "&amp;D2528</f>
        <v>2528 DTERMY-F</v>
      </c>
      <c r="J2528" s="93"/>
      <c r="K2528" s="28"/>
      <c r="L2528" s="28"/>
      <c r="M2528" s="28"/>
      <c r="N2528" s="28"/>
      <c r="O2528" s="28"/>
      <c r="P2528" s="28"/>
      <c r="R2528" s="27"/>
      <c r="S2528" s="93"/>
      <c r="T2528" s="93"/>
      <c r="U2528" s="93"/>
      <c r="V2528" s="93"/>
      <c r="W2528" s="93"/>
      <c r="X2528" s="93"/>
      <c r="Y2528" s="93"/>
      <c r="Z2528" s="93"/>
      <c r="AA2528" s="93"/>
      <c r="AB2528" s="93"/>
      <c r="AC2528" s="93"/>
      <c r="AD2528" s="93"/>
      <c r="AE2528" s="93"/>
      <c r="AF2528" s="93"/>
      <c r="AG2528" s="93"/>
      <c r="AH2528" s="93"/>
      <c r="AI2528" s="93"/>
      <c r="AJ2528" s="93"/>
      <c r="AK2528" s="93"/>
      <c r="AL2528" s="93"/>
      <c r="AM2528" s="93"/>
      <c r="AN2528" s="93"/>
      <c r="AO2528" s="93"/>
      <c r="AP2528" s="93"/>
      <c r="AQ2528" s="93"/>
      <c r="AR2528" s="93"/>
      <c r="AS2528" s="93"/>
      <c r="AT2528" s="93"/>
      <c r="AU2528" s="93"/>
      <c r="AV2528" s="93"/>
      <c r="AW2528" s="93"/>
      <c r="AX2528" s="93"/>
      <c r="AY2528" s="93"/>
      <c r="AZ2528" s="93"/>
      <c r="BA2528" s="93"/>
      <c r="BB2528" s="93"/>
      <c r="BC2528" s="93"/>
      <c r="BD2528" s="93"/>
      <c r="BE2528" s="93"/>
      <c r="BF2528" s="93"/>
      <c r="BG2528" s="93"/>
      <c r="BH2528" s="93"/>
      <c r="BI2528" s="93"/>
      <c r="BJ2528" s="93"/>
      <c r="BK2528" s="93"/>
      <c r="BL2528" s="93"/>
      <c r="BM2528" s="93"/>
      <c r="BN2528" s="93"/>
      <c r="BO2528" s="93"/>
      <c r="BP2528" s="93"/>
      <c r="BQ2528" s="93"/>
      <c r="BR2528" s="93"/>
      <c r="BS2528" s="93"/>
      <c r="BT2528" s="93"/>
      <c r="BU2528" s="93"/>
      <c r="BV2528" s="93"/>
      <c r="BW2528" s="93"/>
      <c r="BX2528" s="93"/>
      <c r="BY2528" s="93"/>
      <c r="BZ2528" s="93"/>
      <c r="CA2528" s="93"/>
      <c r="CB2528" s="93"/>
      <c r="CC2528" s="93"/>
      <c r="CD2528" s="93"/>
      <c r="CE2528" s="93"/>
      <c r="CF2528" s="93"/>
      <c r="CG2528" s="93"/>
      <c r="CH2528" s="93"/>
      <c r="CI2528" s="93"/>
      <c r="CJ2528" s="93"/>
      <c r="CK2528" s="93"/>
      <c r="CL2528" s="93"/>
    </row>
    <row r="2529" spans="2:90" x14ac:dyDescent="0.4">
      <c r="B2529" s="132" t="str">
        <f>B2506</f>
        <v>(Primary label)</v>
      </c>
      <c r="D2529" t="s">
        <v>427</v>
      </c>
      <c r="E2529" s="8" t="str">
        <f t="shared" si="3628"/>
        <v>2529 DTERMY-F</v>
      </c>
      <c r="G2529" t="s">
        <v>332</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row>
    <row r="2530" spans="2:90" x14ac:dyDescent="0.4">
      <c r="B2530" s="132" t="str">
        <f>B2507</f>
        <v>primary unit</v>
      </c>
      <c r="D2530" t="s">
        <v>427</v>
      </c>
      <c r="E2530" s="8" t="str">
        <f t="shared" si="3628"/>
        <v>2530 DTERMY-F</v>
      </c>
      <c r="G2530" t="s">
        <v>332</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row>
    <row r="2531" spans="2:90" x14ac:dyDescent="0.4">
      <c r="B2531" s="132" t="str">
        <f>B2508</f>
        <v>Primary revenue driver</v>
      </c>
      <c r="D2531" t="s">
        <v>427</v>
      </c>
      <c r="E2531" s="8" t="str">
        <f t="shared" si="3628"/>
        <v>2531 DTERMY-F</v>
      </c>
      <c r="G2531" t="s">
        <v>332</v>
      </c>
      <c r="K2531" s="53"/>
      <c r="L2531" s="53"/>
      <c r="M2531" s="53"/>
      <c r="N2531" s="53"/>
      <c r="O2531" s="53"/>
      <c r="P2531" s="53"/>
      <c r="R2531" s="24"/>
      <c r="S2531" s="175" t="str">
        <f t="shared" ref="S2531" si="3647">S2508</f>
        <v>S$12</v>
      </c>
      <c r="T2531" s="175" t="str">
        <f t="shared" ref="T2531:AX2531" si="3648">T2508</f>
        <v>T$12</v>
      </c>
      <c r="U2531" s="175" t="str">
        <f t="shared" si="3648"/>
        <v>U$12</v>
      </c>
      <c r="V2531" s="175" t="str">
        <f t="shared" si="3648"/>
        <v>V$12</v>
      </c>
      <c r="W2531" s="175" t="str">
        <f t="shared" si="3648"/>
        <v>W$12</v>
      </c>
      <c r="X2531" s="175" t="str">
        <f t="shared" si="3648"/>
        <v>X$12</v>
      </c>
      <c r="Y2531" s="175" t="str">
        <f t="shared" si="3648"/>
        <v>Y$12</v>
      </c>
      <c r="Z2531" s="175" t="str">
        <f t="shared" si="3648"/>
        <v>Z$12</v>
      </c>
      <c r="AA2531" s="175" t="str">
        <f t="shared" si="3648"/>
        <v>AA$12</v>
      </c>
      <c r="AB2531" s="175" t="str">
        <f t="shared" si="3648"/>
        <v>AB$12</v>
      </c>
      <c r="AC2531" s="175" t="str">
        <f t="shared" si="3648"/>
        <v>AC$12</v>
      </c>
      <c r="AD2531" s="175" t="str">
        <f t="shared" si="3648"/>
        <v>AD$12</v>
      </c>
      <c r="AE2531" s="175" t="str">
        <f t="shared" si="3648"/>
        <v>AE$12</v>
      </c>
      <c r="AF2531" s="175" t="str">
        <f t="shared" si="3648"/>
        <v>AF$12</v>
      </c>
      <c r="AG2531" s="175" t="str">
        <f t="shared" si="3648"/>
        <v>AG$12</v>
      </c>
      <c r="AH2531" s="175" t="str">
        <f t="shared" si="3648"/>
        <v>AH$12</v>
      </c>
      <c r="AI2531" s="175" t="str">
        <f t="shared" si="3648"/>
        <v>AI$12</v>
      </c>
      <c r="AJ2531" s="175" t="str">
        <f t="shared" si="3648"/>
        <v>AJ$12</v>
      </c>
      <c r="AK2531" s="175" t="str">
        <f t="shared" si="3648"/>
        <v>AK$12</v>
      </c>
      <c r="AL2531" s="175" t="str">
        <f t="shared" si="3648"/>
        <v>AL$12</v>
      </c>
      <c r="AM2531" s="175" t="str">
        <f t="shared" si="3648"/>
        <v>AM$12</v>
      </c>
      <c r="AN2531" s="175" t="str">
        <f t="shared" si="3648"/>
        <v>AN$12</v>
      </c>
      <c r="AO2531" s="175" t="str">
        <f t="shared" si="3648"/>
        <v>AO$12</v>
      </c>
      <c r="AP2531" s="175" t="str">
        <f t="shared" si="3648"/>
        <v>AP$12</v>
      </c>
      <c r="AQ2531" s="175" t="str">
        <f t="shared" si="3648"/>
        <v>AQ$12</v>
      </c>
      <c r="AR2531" s="175" t="str">
        <f t="shared" si="3648"/>
        <v>AR$12</v>
      </c>
      <c r="AS2531" s="175" t="str">
        <f t="shared" si="3648"/>
        <v>AS$12</v>
      </c>
      <c r="AT2531" s="175" t="str">
        <f t="shared" si="3648"/>
        <v>AT$12</v>
      </c>
      <c r="AU2531" s="175" t="str">
        <f t="shared" si="3648"/>
        <v>AU$12</v>
      </c>
      <c r="AV2531" s="175" t="str">
        <f t="shared" si="3648"/>
        <v>AV$12</v>
      </c>
      <c r="AW2531" s="175" t="str">
        <f t="shared" si="3648"/>
        <v>AW$12</v>
      </c>
      <c r="AX2531" s="175" t="str">
        <f t="shared" si="3648"/>
        <v>AX$12</v>
      </c>
      <c r="AY2531" s="175" t="str">
        <f t="shared" ref="AY2531:CD2531" si="3649">AY2508</f>
        <v>AY$12</v>
      </c>
      <c r="AZ2531" s="175" t="str">
        <f t="shared" si="3649"/>
        <v>AZ$12</v>
      </c>
      <c r="BA2531" s="175" t="str">
        <f t="shared" si="3649"/>
        <v>BA$12</v>
      </c>
      <c r="BB2531" s="175" t="str">
        <f t="shared" si="3649"/>
        <v>BB$12</v>
      </c>
      <c r="BC2531" s="175" t="str">
        <f t="shared" si="3649"/>
        <v>BC$12</v>
      </c>
      <c r="BD2531" s="175" t="str">
        <f t="shared" si="3649"/>
        <v>BD$12</v>
      </c>
      <c r="BE2531" s="175" t="str">
        <f t="shared" si="3649"/>
        <v>BE$12</v>
      </c>
      <c r="BF2531" s="175" t="str">
        <f t="shared" si="3649"/>
        <v>BF$12</v>
      </c>
      <c r="BG2531" s="175" t="str">
        <f t="shared" si="3649"/>
        <v>BG$12</v>
      </c>
      <c r="BH2531" s="175" t="str">
        <f t="shared" si="3649"/>
        <v>BH$12</v>
      </c>
      <c r="BI2531" s="175" t="str">
        <f t="shared" si="3649"/>
        <v>BI$12</v>
      </c>
      <c r="BJ2531" s="175" t="str">
        <f t="shared" si="3649"/>
        <v>BJ$12</v>
      </c>
      <c r="BK2531" s="175" t="str">
        <f t="shared" si="3649"/>
        <v>BK$12</v>
      </c>
      <c r="BL2531" s="175" t="str">
        <f t="shared" si="3649"/>
        <v>BL$12</v>
      </c>
      <c r="BM2531" s="175" t="str">
        <f t="shared" si="3649"/>
        <v>BM$12</v>
      </c>
      <c r="BN2531" s="175" t="str">
        <f t="shared" si="3649"/>
        <v>BN$12</v>
      </c>
      <c r="BO2531" s="175" t="str">
        <f t="shared" si="3649"/>
        <v>BO$12</v>
      </c>
      <c r="BP2531" s="175" t="str">
        <f t="shared" si="3649"/>
        <v>BP$12</v>
      </c>
      <c r="BQ2531" s="175" t="str">
        <f t="shared" si="3649"/>
        <v>BQ$12</v>
      </c>
      <c r="BR2531" s="175" t="str">
        <f t="shared" si="3649"/>
        <v>BR$12</v>
      </c>
      <c r="BS2531" s="175" t="str">
        <f t="shared" si="3649"/>
        <v>BS$12</v>
      </c>
      <c r="BT2531" s="175" t="str">
        <f t="shared" si="3649"/>
        <v>BT$12</v>
      </c>
      <c r="BU2531" s="175" t="str">
        <f t="shared" si="3649"/>
        <v>BU$12</v>
      </c>
      <c r="BV2531" s="175" t="str">
        <f t="shared" si="3649"/>
        <v>BV$12</v>
      </c>
      <c r="BW2531" s="175" t="str">
        <f t="shared" si="3649"/>
        <v>BW$12</v>
      </c>
      <c r="BX2531" s="175" t="str">
        <f t="shared" si="3649"/>
        <v>BX$12</v>
      </c>
      <c r="BY2531" s="175" t="str">
        <f t="shared" si="3649"/>
        <v>BY$12</v>
      </c>
      <c r="BZ2531" s="175" t="str">
        <f t="shared" si="3649"/>
        <v>BZ$12</v>
      </c>
      <c r="CA2531" s="175" t="str">
        <f t="shared" si="3649"/>
        <v>CA$12</v>
      </c>
      <c r="CB2531" s="175" t="str">
        <f t="shared" si="3649"/>
        <v>CB$12</v>
      </c>
      <c r="CC2531" s="175" t="str">
        <f t="shared" si="3649"/>
        <v>CC$12</v>
      </c>
      <c r="CD2531" s="175" t="str">
        <f t="shared" si="3649"/>
        <v>CD$12</v>
      </c>
      <c r="CE2531" s="175" t="str">
        <f t="shared" ref="CE2531:CK2531" si="3650">CE2508</f>
        <v>CE$12</v>
      </c>
      <c r="CF2531" s="175" t="str">
        <f t="shared" si="3650"/>
        <v>CF$12</v>
      </c>
      <c r="CG2531" s="175" t="str">
        <f t="shared" si="3650"/>
        <v>CG$12</v>
      </c>
      <c r="CH2531" s="175" t="str">
        <f t="shared" si="3650"/>
        <v>CH$12</v>
      </c>
      <c r="CI2531" s="175" t="str">
        <f t="shared" si="3650"/>
        <v>CI$12</v>
      </c>
      <c r="CJ2531" s="175" t="str">
        <f t="shared" si="3650"/>
        <v>CJ$12</v>
      </c>
      <c r="CK2531" s="175" t="str">
        <f t="shared" si="3650"/>
        <v>CK$12</v>
      </c>
      <c r="CL2531" s="175" t="str">
        <f t="shared" ref="CL2531" si="3651">CL2508</f>
        <v>CL$12</v>
      </c>
    </row>
    <row r="2532" spans="2:90" x14ac:dyDescent="0.4">
      <c r="B2532" s="132" t="str">
        <f>B2509</f>
        <v>Primary volume driver</v>
      </c>
      <c r="D2532" t="s">
        <v>427</v>
      </c>
      <c r="E2532" s="8" t="str">
        <f t="shared" si="3628"/>
        <v>2532 DTERMY-F</v>
      </c>
      <c r="G2532" t="s">
        <v>332</v>
      </c>
      <c r="H2532" s="12"/>
      <c r="I2532" s="60"/>
      <c r="J2532" s="60"/>
      <c r="K2532" s="15"/>
      <c r="L2532" s="15"/>
      <c r="M2532" s="15"/>
      <c r="N2532" s="15"/>
      <c r="O2532" s="15"/>
      <c r="P2532" s="15"/>
      <c r="R2532" s="15"/>
      <c r="S2532" s="175" t="str">
        <f t="shared" ref="S2532" si="3652">S2509</f>
        <v>S$13</v>
      </c>
      <c r="T2532" s="175" t="str">
        <f t="shared" ref="T2532:AX2532" si="3653">T2509</f>
        <v>T$13</v>
      </c>
      <c r="U2532" s="175" t="str">
        <f t="shared" si="3653"/>
        <v>U$13</v>
      </c>
      <c r="V2532" s="175" t="str">
        <f t="shared" si="3653"/>
        <v>V$13</v>
      </c>
      <c r="W2532" s="175" t="str">
        <f t="shared" si="3653"/>
        <v>W$13</v>
      </c>
      <c r="X2532" s="175" t="str">
        <f t="shared" si="3653"/>
        <v>X$13</v>
      </c>
      <c r="Y2532" s="175" t="str">
        <f t="shared" si="3653"/>
        <v>Y$13</v>
      </c>
      <c r="Z2532" s="175" t="str">
        <f t="shared" si="3653"/>
        <v>Z$13</v>
      </c>
      <c r="AA2532" s="175" t="str">
        <f t="shared" si="3653"/>
        <v>AA$13</v>
      </c>
      <c r="AB2532" s="175" t="str">
        <f t="shared" si="3653"/>
        <v>AB$13</v>
      </c>
      <c r="AC2532" s="175" t="str">
        <f t="shared" si="3653"/>
        <v>AC$13</v>
      </c>
      <c r="AD2532" s="175" t="str">
        <f t="shared" si="3653"/>
        <v>AD$13</v>
      </c>
      <c r="AE2532" s="175" t="str">
        <f t="shared" si="3653"/>
        <v>AE$13</v>
      </c>
      <c r="AF2532" s="175" t="str">
        <f t="shared" si="3653"/>
        <v>AF$13</v>
      </c>
      <c r="AG2532" s="175" t="str">
        <f t="shared" si="3653"/>
        <v>AG$13</v>
      </c>
      <c r="AH2532" s="175" t="str">
        <f t="shared" si="3653"/>
        <v>AH$13</v>
      </c>
      <c r="AI2532" s="175" t="str">
        <f t="shared" si="3653"/>
        <v>AI$13</v>
      </c>
      <c r="AJ2532" s="175" t="str">
        <f t="shared" si="3653"/>
        <v>AJ$13</v>
      </c>
      <c r="AK2532" s="175" t="str">
        <f t="shared" si="3653"/>
        <v>AK$13</v>
      </c>
      <c r="AL2532" s="175" t="str">
        <f t="shared" si="3653"/>
        <v>AL$13</v>
      </c>
      <c r="AM2532" s="175" t="str">
        <f t="shared" si="3653"/>
        <v>AM$13</v>
      </c>
      <c r="AN2532" s="175" t="str">
        <f t="shared" si="3653"/>
        <v>AN$13</v>
      </c>
      <c r="AO2532" s="175" t="str">
        <f t="shared" si="3653"/>
        <v>AO$13</v>
      </c>
      <c r="AP2532" s="175" t="str">
        <f t="shared" si="3653"/>
        <v>AP$13</v>
      </c>
      <c r="AQ2532" s="175" t="str">
        <f t="shared" si="3653"/>
        <v>AQ$13</v>
      </c>
      <c r="AR2532" s="175" t="str">
        <f t="shared" si="3653"/>
        <v>AR$13</v>
      </c>
      <c r="AS2532" s="175" t="str">
        <f t="shared" si="3653"/>
        <v>AS$13</v>
      </c>
      <c r="AT2532" s="175" t="str">
        <f t="shared" si="3653"/>
        <v>AT$13</v>
      </c>
      <c r="AU2532" s="175" t="str">
        <f t="shared" si="3653"/>
        <v>AU$13</v>
      </c>
      <c r="AV2532" s="175" t="str">
        <f t="shared" si="3653"/>
        <v>AV$13</v>
      </c>
      <c r="AW2532" s="175" t="str">
        <f t="shared" si="3653"/>
        <v>AW$13</v>
      </c>
      <c r="AX2532" s="175" t="str">
        <f t="shared" si="3653"/>
        <v>AX$13</v>
      </c>
      <c r="AY2532" s="175" t="str">
        <f t="shared" ref="AY2532:CD2532" si="3654">AY2509</f>
        <v>AY$13</v>
      </c>
      <c r="AZ2532" s="175" t="str">
        <f t="shared" si="3654"/>
        <v>AZ$13</v>
      </c>
      <c r="BA2532" s="175" t="str">
        <f t="shared" si="3654"/>
        <v>BA$13</v>
      </c>
      <c r="BB2532" s="175" t="str">
        <f t="shared" si="3654"/>
        <v>BB$13</v>
      </c>
      <c r="BC2532" s="175" t="str">
        <f t="shared" si="3654"/>
        <v>BC$13</v>
      </c>
      <c r="BD2532" s="175" t="str">
        <f t="shared" si="3654"/>
        <v>BD$13</v>
      </c>
      <c r="BE2532" s="175" t="str">
        <f t="shared" si="3654"/>
        <v>BE$13</v>
      </c>
      <c r="BF2532" s="175" t="str">
        <f t="shared" si="3654"/>
        <v>BF$13</v>
      </c>
      <c r="BG2532" s="175" t="str">
        <f t="shared" si="3654"/>
        <v>BG$13</v>
      </c>
      <c r="BH2532" s="175" t="str">
        <f t="shared" si="3654"/>
        <v>BH$13</v>
      </c>
      <c r="BI2532" s="175" t="str">
        <f t="shared" si="3654"/>
        <v>BI$13</v>
      </c>
      <c r="BJ2532" s="175" t="str">
        <f t="shared" si="3654"/>
        <v>BJ$13</v>
      </c>
      <c r="BK2532" s="175" t="str">
        <f t="shared" si="3654"/>
        <v>BK$13</v>
      </c>
      <c r="BL2532" s="175" t="str">
        <f t="shared" si="3654"/>
        <v>BL$13</v>
      </c>
      <c r="BM2532" s="175" t="str">
        <f t="shared" si="3654"/>
        <v>BM$13</v>
      </c>
      <c r="BN2532" s="175" t="str">
        <f t="shared" si="3654"/>
        <v>BN$13</v>
      </c>
      <c r="BO2532" s="175" t="str">
        <f t="shared" si="3654"/>
        <v>BO$13</v>
      </c>
      <c r="BP2532" s="175" t="str">
        <f t="shared" si="3654"/>
        <v>BP$13</v>
      </c>
      <c r="BQ2532" s="175" t="str">
        <f t="shared" si="3654"/>
        <v>BQ$13</v>
      </c>
      <c r="BR2532" s="175" t="str">
        <f t="shared" si="3654"/>
        <v>BR$13</v>
      </c>
      <c r="BS2532" s="175" t="str">
        <f t="shared" si="3654"/>
        <v>BS$13</v>
      </c>
      <c r="BT2532" s="175" t="str">
        <f t="shared" si="3654"/>
        <v>BT$13</v>
      </c>
      <c r="BU2532" s="175" t="str">
        <f t="shared" si="3654"/>
        <v>BU$13</v>
      </c>
      <c r="BV2532" s="175" t="str">
        <f t="shared" si="3654"/>
        <v>BV$13</v>
      </c>
      <c r="BW2532" s="175" t="str">
        <f t="shared" si="3654"/>
        <v>BW$13</v>
      </c>
      <c r="BX2532" s="175" t="str">
        <f t="shared" si="3654"/>
        <v>BX$13</v>
      </c>
      <c r="BY2532" s="175" t="str">
        <f t="shared" si="3654"/>
        <v>BY$13</v>
      </c>
      <c r="BZ2532" s="175" t="str">
        <f t="shared" si="3654"/>
        <v>BZ$13</v>
      </c>
      <c r="CA2532" s="175" t="str">
        <f t="shared" si="3654"/>
        <v>CA$13</v>
      </c>
      <c r="CB2532" s="175" t="str">
        <f t="shared" si="3654"/>
        <v>CB$13</v>
      </c>
      <c r="CC2532" s="175" t="str">
        <f t="shared" si="3654"/>
        <v>CC$13</v>
      </c>
      <c r="CD2532" s="175" t="str">
        <f t="shared" si="3654"/>
        <v>CD$13</v>
      </c>
      <c r="CE2532" s="175" t="str">
        <f t="shared" ref="CE2532:CK2532" si="3655">CE2509</f>
        <v>CE$13</v>
      </c>
      <c r="CF2532" s="175" t="str">
        <f t="shared" si="3655"/>
        <v>CF$13</v>
      </c>
      <c r="CG2532" s="175" t="str">
        <f t="shared" si="3655"/>
        <v>CG$13</v>
      </c>
      <c r="CH2532" s="175" t="str">
        <f t="shared" si="3655"/>
        <v>CH$13</v>
      </c>
      <c r="CI2532" s="175" t="str">
        <f t="shared" si="3655"/>
        <v>CI$13</v>
      </c>
      <c r="CJ2532" s="175" t="str">
        <f t="shared" si="3655"/>
        <v>CJ$13</v>
      </c>
      <c r="CK2532" s="175" t="str">
        <f t="shared" si="3655"/>
        <v>CK$13</v>
      </c>
      <c r="CL2532" s="175" t="str">
        <f t="shared" ref="CL2532" si="3656">CL2509</f>
        <v>CL$13</v>
      </c>
    </row>
    <row r="2533" spans="2:90" x14ac:dyDescent="0.4">
      <c r="B2533" s="187" t="str">
        <f>B2514</f>
        <v>Rolling fixed term debt - multiple borrowings w/ annual control:</v>
      </c>
      <c r="D2533" t="s">
        <v>427</v>
      </c>
      <c r="E2533" s="8" t="str">
        <f t="shared" si="3628"/>
        <v>2533 DTERMY-F</v>
      </c>
      <c r="G2533" t="s">
        <v>332</v>
      </c>
      <c r="H2533" s="12"/>
      <c r="I2533" s="60"/>
      <c r="J2533" s="60"/>
      <c r="K2533" s="15"/>
      <c r="L2533" s="15"/>
      <c r="M2533" s="15"/>
      <c r="N2533" s="15"/>
      <c r="O2533" s="15"/>
      <c r="P2533" s="15"/>
      <c r="R2533" s="15"/>
      <c r="S2533" s="175">
        <f t="shared" ref="S2533" si="3657">S2510</f>
        <v>0</v>
      </c>
      <c r="T2533" s="175">
        <f t="shared" ref="T2533:AX2533" si="3658">T2510</f>
        <v>0</v>
      </c>
      <c r="U2533" s="175">
        <f t="shared" si="3658"/>
        <v>0</v>
      </c>
      <c r="V2533" s="175">
        <f t="shared" si="3658"/>
        <v>0</v>
      </c>
      <c r="W2533" s="175">
        <f t="shared" si="3658"/>
        <v>0</v>
      </c>
      <c r="X2533" s="175">
        <f t="shared" si="3658"/>
        <v>0</v>
      </c>
      <c r="Y2533" s="175">
        <f t="shared" si="3658"/>
        <v>0</v>
      </c>
      <c r="Z2533" s="175">
        <f t="shared" si="3658"/>
        <v>0</v>
      </c>
      <c r="AA2533" s="175">
        <f t="shared" si="3658"/>
        <v>0</v>
      </c>
      <c r="AB2533" s="175">
        <f t="shared" si="3658"/>
        <v>0</v>
      </c>
      <c r="AC2533" s="175">
        <f t="shared" si="3658"/>
        <v>0</v>
      </c>
      <c r="AD2533" s="175">
        <f t="shared" si="3658"/>
        <v>0</v>
      </c>
      <c r="AE2533" s="175">
        <f t="shared" si="3658"/>
        <v>0</v>
      </c>
      <c r="AF2533" s="175">
        <f t="shared" si="3658"/>
        <v>0</v>
      </c>
      <c r="AG2533" s="175">
        <f t="shared" si="3658"/>
        <v>0</v>
      </c>
      <c r="AH2533" s="175">
        <f t="shared" si="3658"/>
        <v>0</v>
      </c>
      <c r="AI2533" s="175">
        <f t="shared" si="3658"/>
        <v>0</v>
      </c>
      <c r="AJ2533" s="175">
        <f t="shared" si="3658"/>
        <v>0</v>
      </c>
      <c r="AK2533" s="175">
        <f t="shared" si="3658"/>
        <v>0</v>
      </c>
      <c r="AL2533" s="175">
        <f t="shared" si="3658"/>
        <v>0</v>
      </c>
      <c r="AM2533" s="175">
        <f t="shared" si="3658"/>
        <v>0</v>
      </c>
      <c r="AN2533" s="175">
        <f t="shared" si="3658"/>
        <v>0</v>
      </c>
      <c r="AO2533" s="175">
        <f t="shared" si="3658"/>
        <v>0</v>
      </c>
      <c r="AP2533" s="175">
        <f t="shared" si="3658"/>
        <v>0</v>
      </c>
      <c r="AQ2533" s="175">
        <f t="shared" si="3658"/>
        <v>0</v>
      </c>
      <c r="AR2533" s="175">
        <f t="shared" si="3658"/>
        <v>0</v>
      </c>
      <c r="AS2533" s="175">
        <f t="shared" si="3658"/>
        <v>0</v>
      </c>
      <c r="AT2533" s="175">
        <f t="shared" si="3658"/>
        <v>0</v>
      </c>
      <c r="AU2533" s="175">
        <f t="shared" si="3658"/>
        <v>0</v>
      </c>
      <c r="AV2533" s="175">
        <f t="shared" si="3658"/>
        <v>0</v>
      </c>
      <c r="AW2533" s="175">
        <f t="shared" si="3658"/>
        <v>0</v>
      </c>
      <c r="AX2533" s="175">
        <f t="shared" si="3658"/>
        <v>0</v>
      </c>
      <c r="AY2533" s="175">
        <f t="shared" ref="AY2533:CD2533" si="3659">AY2510</f>
        <v>0</v>
      </c>
      <c r="AZ2533" s="175">
        <f t="shared" si="3659"/>
        <v>0</v>
      </c>
      <c r="BA2533" s="175">
        <f t="shared" si="3659"/>
        <v>0</v>
      </c>
      <c r="BB2533" s="175">
        <f t="shared" si="3659"/>
        <v>0</v>
      </c>
      <c r="BC2533" s="175">
        <f t="shared" si="3659"/>
        <v>0</v>
      </c>
      <c r="BD2533" s="175">
        <f t="shared" si="3659"/>
        <v>0</v>
      </c>
      <c r="BE2533" s="175">
        <f t="shared" si="3659"/>
        <v>0</v>
      </c>
      <c r="BF2533" s="175">
        <f t="shared" si="3659"/>
        <v>0</v>
      </c>
      <c r="BG2533" s="175">
        <f t="shared" si="3659"/>
        <v>0</v>
      </c>
      <c r="BH2533" s="175">
        <f t="shared" si="3659"/>
        <v>0</v>
      </c>
      <c r="BI2533" s="175">
        <f t="shared" si="3659"/>
        <v>0</v>
      </c>
      <c r="BJ2533" s="175">
        <f t="shared" si="3659"/>
        <v>0</v>
      </c>
      <c r="BK2533" s="175">
        <f t="shared" si="3659"/>
        <v>0</v>
      </c>
      <c r="BL2533" s="175">
        <f t="shared" si="3659"/>
        <v>0</v>
      </c>
      <c r="BM2533" s="175">
        <f t="shared" si="3659"/>
        <v>0</v>
      </c>
      <c r="BN2533" s="175">
        <f t="shared" si="3659"/>
        <v>0</v>
      </c>
      <c r="BO2533" s="175">
        <f t="shared" si="3659"/>
        <v>0</v>
      </c>
      <c r="BP2533" s="175">
        <f t="shared" si="3659"/>
        <v>0</v>
      </c>
      <c r="BQ2533" s="175">
        <f t="shared" si="3659"/>
        <v>0</v>
      </c>
      <c r="BR2533" s="175">
        <f t="shared" si="3659"/>
        <v>0</v>
      </c>
      <c r="BS2533" s="175">
        <f t="shared" si="3659"/>
        <v>0</v>
      </c>
      <c r="BT2533" s="175">
        <f t="shared" si="3659"/>
        <v>0</v>
      </c>
      <c r="BU2533" s="175">
        <f t="shared" si="3659"/>
        <v>0</v>
      </c>
      <c r="BV2533" s="175">
        <f t="shared" si="3659"/>
        <v>0</v>
      </c>
      <c r="BW2533" s="175">
        <f t="shared" si="3659"/>
        <v>0</v>
      </c>
      <c r="BX2533" s="175">
        <f t="shared" si="3659"/>
        <v>0</v>
      </c>
      <c r="BY2533" s="175">
        <f t="shared" si="3659"/>
        <v>0</v>
      </c>
      <c r="BZ2533" s="175">
        <f t="shared" si="3659"/>
        <v>0</v>
      </c>
      <c r="CA2533" s="175">
        <f t="shared" si="3659"/>
        <v>0</v>
      </c>
      <c r="CB2533" s="175">
        <f t="shared" si="3659"/>
        <v>0</v>
      </c>
      <c r="CC2533" s="175">
        <f t="shared" si="3659"/>
        <v>0</v>
      </c>
      <c r="CD2533" s="175">
        <f t="shared" si="3659"/>
        <v>0</v>
      </c>
      <c r="CE2533" s="175">
        <f t="shared" ref="CE2533:CK2533" si="3660">CE2510</f>
        <v>0</v>
      </c>
      <c r="CF2533" s="175">
        <f t="shared" si="3660"/>
        <v>0</v>
      </c>
      <c r="CG2533" s="175">
        <f t="shared" si="3660"/>
        <v>0</v>
      </c>
      <c r="CH2533" s="175">
        <f t="shared" si="3660"/>
        <v>0</v>
      </c>
      <c r="CI2533" s="175">
        <f t="shared" si="3660"/>
        <v>0</v>
      </c>
      <c r="CJ2533" s="175">
        <f t="shared" si="3660"/>
        <v>0</v>
      </c>
      <c r="CK2533" s="175">
        <f t="shared" si="3660"/>
        <v>0</v>
      </c>
      <c r="CL2533" s="175">
        <f t="shared" ref="CL2533" si="3661">CL2510</f>
        <v>0</v>
      </c>
    </row>
    <row r="2534" spans="2:90" x14ac:dyDescent="0.4">
      <c r="B2534" s="235" t="str">
        <f>IFERROR(SUBSTITUTE(TRIM(MID(B2514, SEARCH("-", B2514) + 1, LEN(B2514))),":",""),"no unit")</f>
        <v>multiple borrowings w/ annual control</v>
      </c>
      <c r="D2534" t="s">
        <v>427</v>
      </c>
      <c r="E2534" s="8" t="str">
        <f t="shared" si="3628"/>
        <v>2534 DTERMY-F</v>
      </c>
      <c r="G2534" t="s">
        <v>332</v>
      </c>
      <c r="H2534" s="12"/>
      <c r="I2534" s="60"/>
      <c r="J2534" s="60"/>
      <c r="K2534" s="15"/>
      <c r="L2534" s="15"/>
      <c r="M2534" s="15"/>
      <c r="N2534" s="15"/>
      <c r="O2534" s="15"/>
      <c r="P2534" s="15"/>
      <c r="R2534" s="15"/>
      <c r="S2534" s="175"/>
      <c r="T2534" s="175"/>
      <c r="U2534" s="175"/>
      <c r="V2534" s="175"/>
      <c r="W2534" s="175"/>
      <c r="X2534" s="175"/>
      <c r="Y2534" s="175"/>
      <c r="Z2534" s="175"/>
      <c r="AA2534" s="175"/>
      <c r="AB2534" s="175"/>
      <c r="AC2534" s="175"/>
      <c r="AD2534" s="175"/>
      <c r="AE2534" s="175"/>
      <c r="AF2534" s="175"/>
      <c r="AG2534" s="175"/>
      <c r="AH2534" s="175"/>
      <c r="AI2534" s="175"/>
      <c r="AJ2534" s="175"/>
      <c r="AK2534" s="175"/>
      <c r="AL2534" s="175"/>
      <c r="AM2534" s="175"/>
      <c r="AN2534" s="175"/>
      <c r="AO2534" s="175"/>
      <c r="AP2534" s="175"/>
      <c r="AQ2534" s="175"/>
      <c r="AR2534" s="175"/>
      <c r="AS2534" s="175"/>
      <c r="AT2534" s="175"/>
      <c r="AU2534" s="175"/>
      <c r="AV2534" s="175"/>
      <c r="AW2534" s="175"/>
      <c r="AX2534" s="175"/>
      <c r="AY2534" s="175"/>
      <c r="AZ2534" s="175"/>
      <c r="BA2534" s="175"/>
      <c r="BB2534" s="175"/>
      <c r="BC2534" s="175"/>
      <c r="BD2534" s="175"/>
      <c r="BE2534" s="175"/>
      <c r="BF2534" s="175"/>
      <c r="BG2534" s="175"/>
      <c r="BH2534" s="175"/>
      <c r="BI2534" s="175"/>
      <c r="BJ2534" s="175"/>
      <c r="BK2534" s="175"/>
      <c r="BL2534" s="175"/>
      <c r="BM2534" s="175"/>
      <c r="BN2534" s="175"/>
      <c r="BO2534" s="175"/>
      <c r="BP2534" s="175"/>
      <c r="BQ2534" s="175"/>
      <c r="BR2534" s="175"/>
      <c r="BS2534" s="175"/>
      <c r="BT2534" s="175"/>
      <c r="BU2534" s="175"/>
      <c r="BV2534" s="175"/>
      <c r="BW2534" s="175"/>
      <c r="BX2534" s="175"/>
      <c r="BY2534" s="175"/>
      <c r="BZ2534" s="175"/>
      <c r="CA2534" s="175"/>
      <c r="CB2534" s="175"/>
      <c r="CC2534" s="175"/>
      <c r="CD2534" s="175"/>
      <c r="CE2534" s="175"/>
      <c r="CF2534" s="175"/>
      <c r="CG2534" s="175"/>
      <c r="CH2534" s="175"/>
      <c r="CI2534" s="175"/>
      <c r="CJ2534" s="175"/>
      <c r="CK2534" s="175"/>
      <c r="CL2534" s="175"/>
    </row>
    <row r="2535" spans="2:90" x14ac:dyDescent="0.4">
      <c r="B2535" s="187" t="str">
        <f>B2512</f>
        <v>Secondary revenue driver</v>
      </c>
      <c r="D2535" t="s">
        <v>427</v>
      </c>
      <c r="E2535" s="8" t="str">
        <f t="shared" si="3628"/>
        <v>2535 DTERMY-F</v>
      </c>
      <c r="G2535" t="s">
        <v>332</v>
      </c>
      <c r="H2535" s="90"/>
      <c r="I2535" s="209"/>
      <c r="J2535" s="209"/>
      <c r="K2535" s="210"/>
      <c r="L2535" s="210"/>
      <c r="M2535" s="210"/>
      <c r="N2535" s="210"/>
      <c r="O2535" s="210"/>
      <c r="P2535" s="210"/>
      <c r="R2535" s="210"/>
      <c r="S2535" s="4" t="str">
        <f t="shared" ref="S2535" si="3662">ADDRESS(ROW(S2525),COLUMN(S2525),2)</f>
        <v>S$2525</v>
      </c>
      <c r="T2535" s="4" t="str">
        <f t="shared" ref="T2535:AX2535" si="3663">ADDRESS(ROW(T2525),COLUMN(T2525),2)</f>
        <v>T$2525</v>
      </c>
      <c r="U2535" s="4" t="str">
        <f t="shared" si="3663"/>
        <v>U$2525</v>
      </c>
      <c r="V2535" s="4" t="str">
        <f t="shared" si="3663"/>
        <v>V$2525</v>
      </c>
      <c r="W2535" s="4" t="str">
        <f t="shared" si="3663"/>
        <v>W$2525</v>
      </c>
      <c r="X2535" s="4" t="str">
        <f t="shared" si="3663"/>
        <v>X$2525</v>
      </c>
      <c r="Y2535" s="4" t="str">
        <f t="shared" si="3663"/>
        <v>Y$2525</v>
      </c>
      <c r="Z2535" s="4" t="str">
        <f t="shared" si="3663"/>
        <v>Z$2525</v>
      </c>
      <c r="AA2535" s="4" t="str">
        <f t="shared" si="3663"/>
        <v>AA$2525</v>
      </c>
      <c r="AB2535" s="4" t="str">
        <f t="shared" si="3663"/>
        <v>AB$2525</v>
      </c>
      <c r="AC2535" s="4" t="str">
        <f t="shared" si="3663"/>
        <v>AC$2525</v>
      </c>
      <c r="AD2535" s="4" t="str">
        <f t="shared" si="3663"/>
        <v>AD$2525</v>
      </c>
      <c r="AE2535" s="4" t="str">
        <f t="shared" si="3663"/>
        <v>AE$2525</v>
      </c>
      <c r="AF2535" s="4" t="str">
        <f t="shared" si="3663"/>
        <v>AF$2525</v>
      </c>
      <c r="AG2535" s="4" t="str">
        <f t="shared" si="3663"/>
        <v>AG$2525</v>
      </c>
      <c r="AH2535" s="4" t="str">
        <f t="shared" si="3663"/>
        <v>AH$2525</v>
      </c>
      <c r="AI2535" s="4" t="str">
        <f t="shared" si="3663"/>
        <v>AI$2525</v>
      </c>
      <c r="AJ2535" s="4" t="str">
        <f t="shared" si="3663"/>
        <v>AJ$2525</v>
      </c>
      <c r="AK2535" s="4" t="str">
        <f t="shared" si="3663"/>
        <v>AK$2525</v>
      </c>
      <c r="AL2535" s="4" t="str">
        <f t="shared" si="3663"/>
        <v>AL$2525</v>
      </c>
      <c r="AM2535" s="4" t="str">
        <f t="shared" si="3663"/>
        <v>AM$2525</v>
      </c>
      <c r="AN2535" s="4" t="str">
        <f t="shared" si="3663"/>
        <v>AN$2525</v>
      </c>
      <c r="AO2535" s="4" t="str">
        <f t="shared" si="3663"/>
        <v>AO$2525</v>
      </c>
      <c r="AP2535" s="4" t="str">
        <f t="shared" si="3663"/>
        <v>AP$2525</v>
      </c>
      <c r="AQ2535" s="4" t="str">
        <f t="shared" si="3663"/>
        <v>AQ$2525</v>
      </c>
      <c r="AR2535" s="4" t="str">
        <f t="shared" si="3663"/>
        <v>AR$2525</v>
      </c>
      <c r="AS2535" s="4" t="str">
        <f t="shared" si="3663"/>
        <v>AS$2525</v>
      </c>
      <c r="AT2535" s="4" t="str">
        <f t="shared" si="3663"/>
        <v>AT$2525</v>
      </c>
      <c r="AU2535" s="4" t="str">
        <f t="shared" si="3663"/>
        <v>AU$2525</v>
      </c>
      <c r="AV2535" s="4" t="str">
        <f t="shared" si="3663"/>
        <v>AV$2525</v>
      </c>
      <c r="AW2535" s="4" t="str">
        <f t="shared" si="3663"/>
        <v>AW$2525</v>
      </c>
      <c r="AX2535" s="4" t="str">
        <f t="shared" si="3663"/>
        <v>AX$2525</v>
      </c>
      <c r="AY2535" s="4" t="str">
        <f t="shared" ref="AY2535:CD2535" si="3664">ADDRESS(ROW(AY2525),COLUMN(AY2525),2)</f>
        <v>AY$2525</v>
      </c>
      <c r="AZ2535" s="4" t="str">
        <f t="shared" si="3664"/>
        <v>AZ$2525</v>
      </c>
      <c r="BA2535" s="4" t="str">
        <f t="shared" si="3664"/>
        <v>BA$2525</v>
      </c>
      <c r="BB2535" s="4" t="str">
        <f t="shared" si="3664"/>
        <v>BB$2525</v>
      </c>
      <c r="BC2535" s="4" t="str">
        <f t="shared" si="3664"/>
        <v>BC$2525</v>
      </c>
      <c r="BD2535" s="4" t="str">
        <f t="shared" si="3664"/>
        <v>BD$2525</v>
      </c>
      <c r="BE2535" s="4" t="str">
        <f t="shared" si="3664"/>
        <v>BE$2525</v>
      </c>
      <c r="BF2535" s="4" t="str">
        <f t="shared" si="3664"/>
        <v>BF$2525</v>
      </c>
      <c r="BG2535" s="4" t="str">
        <f t="shared" si="3664"/>
        <v>BG$2525</v>
      </c>
      <c r="BH2535" s="4" t="str">
        <f t="shared" si="3664"/>
        <v>BH$2525</v>
      </c>
      <c r="BI2535" s="4" t="str">
        <f t="shared" si="3664"/>
        <v>BI$2525</v>
      </c>
      <c r="BJ2535" s="4" t="str">
        <f t="shared" si="3664"/>
        <v>BJ$2525</v>
      </c>
      <c r="BK2535" s="4" t="str">
        <f t="shared" si="3664"/>
        <v>BK$2525</v>
      </c>
      <c r="BL2535" s="4" t="str">
        <f t="shared" si="3664"/>
        <v>BL$2525</v>
      </c>
      <c r="BM2535" s="4" t="str">
        <f t="shared" si="3664"/>
        <v>BM$2525</v>
      </c>
      <c r="BN2535" s="4" t="str">
        <f t="shared" si="3664"/>
        <v>BN$2525</v>
      </c>
      <c r="BO2535" s="4" t="str">
        <f t="shared" si="3664"/>
        <v>BO$2525</v>
      </c>
      <c r="BP2535" s="4" t="str">
        <f t="shared" si="3664"/>
        <v>BP$2525</v>
      </c>
      <c r="BQ2535" s="4" t="str">
        <f t="shared" si="3664"/>
        <v>BQ$2525</v>
      </c>
      <c r="BR2535" s="4" t="str">
        <f t="shared" si="3664"/>
        <v>BR$2525</v>
      </c>
      <c r="BS2535" s="4" t="str">
        <f t="shared" si="3664"/>
        <v>BS$2525</v>
      </c>
      <c r="BT2535" s="4" t="str">
        <f t="shared" si="3664"/>
        <v>BT$2525</v>
      </c>
      <c r="BU2535" s="4" t="str">
        <f t="shared" si="3664"/>
        <v>BU$2525</v>
      </c>
      <c r="BV2535" s="4" t="str">
        <f t="shared" si="3664"/>
        <v>BV$2525</v>
      </c>
      <c r="BW2535" s="4" t="str">
        <f t="shared" si="3664"/>
        <v>BW$2525</v>
      </c>
      <c r="BX2535" s="4" t="str">
        <f t="shared" si="3664"/>
        <v>BX$2525</v>
      </c>
      <c r="BY2535" s="4" t="str">
        <f t="shared" si="3664"/>
        <v>BY$2525</v>
      </c>
      <c r="BZ2535" s="4" t="str">
        <f t="shared" si="3664"/>
        <v>BZ$2525</v>
      </c>
      <c r="CA2535" s="4" t="str">
        <f t="shared" si="3664"/>
        <v>CA$2525</v>
      </c>
      <c r="CB2535" s="4" t="str">
        <f t="shared" si="3664"/>
        <v>CB$2525</v>
      </c>
      <c r="CC2535" s="4" t="str">
        <f t="shared" si="3664"/>
        <v>CC$2525</v>
      </c>
      <c r="CD2535" s="4" t="str">
        <f t="shared" si="3664"/>
        <v>CD$2525</v>
      </c>
      <c r="CE2535" s="4" t="str">
        <f t="shared" ref="CE2535:CK2535" si="3665">ADDRESS(ROW(CE2525),COLUMN(CE2525),2)</f>
        <v>CE$2525</v>
      </c>
      <c r="CF2535" s="4" t="str">
        <f t="shared" si="3665"/>
        <v>CF$2525</v>
      </c>
      <c r="CG2535" s="4" t="str">
        <f t="shared" si="3665"/>
        <v>CG$2525</v>
      </c>
      <c r="CH2535" s="4" t="str">
        <f t="shared" si="3665"/>
        <v>CH$2525</v>
      </c>
      <c r="CI2535" s="4" t="str">
        <f t="shared" si="3665"/>
        <v>CI$2525</v>
      </c>
      <c r="CJ2535" s="4" t="str">
        <f t="shared" si="3665"/>
        <v>CJ$2525</v>
      </c>
      <c r="CK2535" s="4" t="str">
        <f t="shared" si="3665"/>
        <v>CK$2525</v>
      </c>
      <c r="CL2535" s="4" t="str">
        <f t="shared" ref="CL2535" si="3666">ADDRESS(ROW(CL2525),COLUMN(CL2525),2)</f>
        <v>CL$2525</v>
      </c>
    </row>
    <row r="2536" spans="2:90" x14ac:dyDescent="0.4">
      <c r="B2536" s="132" t="str">
        <f>B2513</f>
        <v>Secondary volume driver</v>
      </c>
      <c r="D2536" t="s">
        <v>427</v>
      </c>
      <c r="E2536" s="8" t="str">
        <f t="shared" si="3628"/>
        <v>2536 DTERMY-F</v>
      </c>
      <c r="G2536" t="s">
        <v>332</v>
      </c>
      <c r="H2536" s="12"/>
      <c r="I2536" s="60"/>
      <c r="J2536" s="60"/>
      <c r="K2536" s="15"/>
      <c r="L2536" s="15"/>
      <c r="M2536" s="15"/>
      <c r="N2536" s="15"/>
      <c r="O2536" s="15"/>
      <c r="P2536" s="15"/>
      <c r="R2536" s="15"/>
      <c r="S2536" s="175" t="str">
        <f t="shared" ref="S2536" si="3667">S2513</f>
        <v>S$15</v>
      </c>
      <c r="T2536" s="175" t="str">
        <f t="shared" ref="T2536:AX2536" si="3668">T2513</f>
        <v>T$15</v>
      </c>
      <c r="U2536" s="175" t="str">
        <f t="shared" si="3668"/>
        <v>U$15</v>
      </c>
      <c r="V2536" s="175" t="str">
        <f t="shared" si="3668"/>
        <v>V$15</v>
      </c>
      <c r="W2536" s="175" t="str">
        <f t="shared" si="3668"/>
        <v>W$15</v>
      </c>
      <c r="X2536" s="175" t="str">
        <f t="shared" si="3668"/>
        <v>X$15</v>
      </c>
      <c r="Y2536" s="175" t="str">
        <f t="shared" si="3668"/>
        <v>Y$15</v>
      </c>
      <c r="Z2536" s="175" t="str">
        <f t="shared" si="3668"/>
        <v>Z$15</v>
      </c>
      <c r="AA2536" s="175" t="str">
        <f t="shared" si="3668"/>
        <v>AA$15</v>
      </c>
      <c r="AB2536" s="175" t="str">
        <f t="shared" si="3668"/>
        <v>AB$15</v>
      </c>
      <c r="AC2536" s="175" t="str">
        <f t="shared" si="3668"/>
        <v>AC$15</v>
      </c>
      <c r="AD2536" s="175" t="str">
        <f t="shared" si="3668"/>
        <v>AD$15</v>
      </c>
      <c r="AE2536" s="175" t="str">
        <f t="shared" si="3668"/>
        <v>AE$15</v>
      </c>
      <c r="AF2536" s="175" t="str">
        <f t="shared" si="3668"/>
        <v>AF$15</v>
      </c>
      <c r="AG2536" s="175" t="str">
        <f t="shared" si="3668"/>
        <v>AG$15</v>
      </c>
      <c r="AH2536" s="175" t="str">
        <f t="shared" si="3668"/>
        <v>AH$15</v>
      </c>
      <c r="AI2536" s="175" t="str">
        <f t="shared" si="3668"/>
        <v>AI$15</v>
      </c>
      <c r="AJ2536" s="175" t="str">
        <f t="shared" si="3668"/>
        <v>AJ$15</v>
      </c>
      <c r="AK2536" s="175" t="str">
        <f t="shared" si="3668"/>
        <v>AK$15</v>
      </c>
      <c r="AL2536" s="175" t="str">
        <f t="shared" si="3668"/>
        <v>AL$15</v>
      </c>
      <c r="AM2536" s="175" t="str">
        <f t="shared" si="3668"/>
        <v>AM$15</v>
      </c>
      <c r="AN2536" s="175" t="str">
        <f t="shared" si="3668"/>
        <v>AN$15</v>
      </c>
      <c r="AO2536" s="175" t="str">
        <f t="shared" si="3668"/>
        <v>AO$15</v>
      </c>
      <c r="AP2536" s="175" t="str">
        <f t="shared" si="3668"/>
        <v>AP$15</v>
      </c>
      <c r="AQ2536" s="175" t="str">
        <f t="shared" si="3668"/>
        <v>AQ$15</v>
      </c>
      <c r="AR2536" s="175" t="str">
        <f t="shared" si="3668"/>
        <v>AR$15</v>
      </c>
      <c r="AS2536" s="175" t="str">
        <f t="shared" si="3668"/>
        <v>AS$15</v>
      </c>
      <c r="AT2536" s="175" t="str">
        <f t="shared" si="3668"/>
        <v>AT$15</v>
      </c>
      <c r="AU2536" s="175" t="str">
        <f t="shared" si="3668"/>
        <v>AU$15</v>
      </c>
      <c r="AV2536" s="175" t="str">
        <f t="shared" si="3668"/>
        <v>AV$15</v>
      </c>
      <c r="AW2536" s="175" t="str">
        <f t="shared" si="3668"/>
        <v>AW$15</v>
      </c>
      <c r="AX2536" s="175" t="str">
        <f t="shared" si="3668"/>
        <v>AX$15</v>
      </c>
      <c r="AY2536" s="175" t="str">
        <f t="shared" ref="AY2536:CD2536" si="3669">AY2513</f>
        <v>AY$15</v>
      </c>
      <c r="AZ2536" s="175" t="str">
        <f t="shared" si="3669"/>
        <v>AZ$15</v>
      </c>
      <c r="BA2536" s="175" t="str">
        <f t="shared" si="3669"/>
        <v>BA$15</v>
      </c>
      <c r="BB2536" s="175" t="str">
        <f t="shared" si="3669"/>
        <v>BB$15</v>
      </c>
      <c r="BC2536" s="175" t="str">
        <f t="shared" si="3669"/>
        <v>BC$15</v>
      </c>
      <c r="BD2536" s="175" t="str">
        <f t="shared" si="3669"/>
        <v>BD$15</v>
      </c>
      <c r="BE2536" s="175" t="str">
        <f t="shared" si="3669"/>
        <v>BE$15</v>
      </c>
      <c r="BF2536" s="175" t="str">
        <f t="shared" si="3669"/>
        <v>BF$15</v>
      </c>
      <c r="BG2536" s="175" t="str">
        <f t="shared" si="3669"/>
        <v>BG$15</v>
      </c>
      <c r="BH2536" s="175" t="str">
        <f t="shared" si="3669"/>
        <v>BH$15</v>
      </c>
      <c r="BI2536" s="175" t="str">
        <f t="shared" si="3669"/>
        <v>BI$15</v>
      </c>
      <c r="BJ2536" s="175" t="str">
        <f t="shared" si="3669"/>
        <v>BJ$15</v>
      </c>
      <c r="BK2536" s="175" t="str">
        <f t="shared" si="3669"/>
        <v>BK$15</v>
      </c>
      <c r="BL2536" s="175" t="str">
        <f t="shared" si="3669"/>
        <v>BL$15</v>
      </c>
      <c r="BM2536" s="175" t="str">
        <f t="shared" si="3669"/>
        <v>BM$15</v>
      </c>
      <c r="BN2536" s="175" t="str">
        <f t="shared" si="3669"/>
        <v>BN$15</v>
      </c>
      <c r="BO2536" s="175" t="str">
        <f t="shared" si="3669"/>
        <v>BO$15</v>
      </c>
      <c r="BP2536" s="175" t="str">
        <f t="shared" si="3669"/>
        <v>BP$15</v>
      </c>
      <c r="BQ2536" s="175" t="str">
        <f t="shared" si="3669"/>
        <v>BQ$15</v>
      </c>
      <c r="BR2536" s="175" t="str">
        <f t="shared" si="3669"/>
        <v>BR$15</v>
      </c>
      <c r="BS2536" s="175" t="str">
        <f t="shared" si="3669"/>
        <v>BS$15</v>
      </c>
      <c r="BT2536" s="175" t="str">
        <f t="shared" si="3669"/>
        <v>BT$15</v>
      </c>
      <c r="BU2536" s="175" t="str">
        <f t="shared" si="3669"/>
        <v>BU$15</v>
      </c>
      <c r="BV2536" s="175" t="str">
        <f t="shared" si="3669"/>
        <v>BV$15</v>
      </c>
      <c r="BW2536" s="175" t="str">
        <f t="shared" si="3669"/>
        <v>BW$15</v>
      </c>
      <c r="BX2536" s="175" t="str">
        <f t="shared" si="3669"/>
        <v>BX$15</v>
      </c>
      <c r="BY2536" s="175" t="str">
        <f t="shared" si="3669"/>
        <v>BY$15</v>
      </c>
      <c r="BZ2536" s="175" t="str">
        <f t="shared" si="3669"/>
        <v>BZ$15</v>
      </c>
      <c r="CA2536" s="175" t="str">
        <f t="shared" si="3669"/>
        <v>CA$15</v>
      </c>
      <c r="CB2536" s="175" t="str">
        <f t="shared" si="3669"/>
        <v>CB$15</v>
      </c>
      <c r="CC2536" s="175" t="str">
        <f t="shared" si="3669"/>
        <v>CC$15</v>
      </c>
      <c r="CD2536" s="175" t="str">
        <f t="shared" si="3669"/>
        <v>CD$15</v>
      </c>
      <c r="CE2536" s="175" t="str">
        <f t="shared" ref="CE2536:CK2536" si="3670">CE2513</f>
        <v>CE$15</v>
      </c>
      <c r="CF2536" s="175" t="str">
        <f t="shared" si="3670"/>
        <v>CF$15</v>
      </c>
      <c r="CG2536" s="175" t="str">
        <f t="shared" si="3670"/>
        <v>CG$15</v>
      </c>
      <c r="CH2536" s="175" t="str">
        <f t="shared" si="3670"/>
        <v>CH$15</v>
      </c>
      <c r="CI2536" s="175" t="str">
        <f t="shared" si="3670"/>
        <v>CI$15</v>
      </c>
      <c r="CJ2536" s="175" t="str">
        <f t="shared" si="3670"/>
        <v>CJ$15</v>
      </c>
      <c r="CK2536" s="175" t="str">
        <f t="shared" si="3670"/>
        <v>CK$15</v>
      </c>
      <c r="CL2536" s="175" t="str">
        <f t="shared" ref="CL2536" si="3671">CL2513</f>
        <v>CL$15</v>
      </c>
    </row>
    <row r="2537" spans="2:90" x14ac:dyDescent="0.4">
      <c r="B2537" s="132"/>
      <c r="E2537" s="8"/>
      <c r="H2537" s="12"/>
      <c r="I2537" s="60"/>
      <c r="J2537" s="60"/>
      <c r="K2537" s="15"/>
      <c r="L2537" s="15"/>
      <c r="M2537" s="15"/>
      <c r="N2537" s="15"/>
      <c r="O2537" s="15"/>
      <c r="P2537" s="15"/>
      <c r="R2537" s="15"/>
      <c r="S2537" s="175"/>
      <c r="T2537" s="175"/>
      <c r="U2537" s="175"/>
      <c r="V2537" s="175"/>
      <c r="W2537" s="175"/>
      <c r="X2537" s="175"/>
      <c r="Y2537" s="175"/>
      <c r="Z2537" s="175"/>
      <c r="AA2537" s="175"/>
      <c r="AB2537" s="175"/>
      <c r="AC2537" s="175"/>
      <c r="AD2537" s="175"/>
      <c r="AE2537" s="175"/>
      <c r="AF2537" s="175"/>
      <c r="AG2537" s="175"/>
      <c r="AH2537" s="175"/>
      <c r="AI2537" s="175"/>
      <c r="AJ2537" s="175"/>
      <c r="AK2537" s="175"/>
      <c r="AL2537" s="175"/>
      <c r="AM2537" s="175"/>
      <c r="AN2537" s="175"/>
      <c r="AO2537" s="175"/>
      <c r="AP2537" s="175"/>
      <c r="AQ2537" s="175"/>
      <c r="AR2537" s="175"/>
      <c r="AS2537" s="175"/>
      <c r="AT2537" s="175"/>
      <c r="AU2537" s="175"/>
      <c r="AV2537" s="175"/>
      <c r="AW2537" s="175"/>
      <c r="AX2537" s="175"/>
      <c r="AY2537" s="175"/>
      <c r="AZ2537" s="175"/>
      <c r="BA2537" s="175"/>
      <c r="BB2537" s="175"/>
      <c r="BC2537" s="175"/>
      <c r="BD2537" s="175"/>
      <c r="BE2537" s="175"/>
      <c r="BF2537" s="175"/>
      <c r="BG2537" s="175"/>
      <c r="BH2537" s="175"/>
      <c r="BI2537" s="175"/>
      <c r="BJ2537" s="175"/>
      <c r="BK2537" s="175"/>
      <c r="BL2537" s="175"/>
      <c r="BM2537" s="175"/>
      <c r="BN2537" s="175"/>
      <c r="BO2537" s="175"/>
      <c r="BP2537" s="175"/>
      <c r="BQ2537" s="175"/>
      <c r="BR2537" s="175"/>
      <c r="BS2537" s="175"/>
      <c r="BT2537" s="175"/>
      <c r="BU2537" s="175"/>
      <c r="BV2537" s="175"/>
      <c r="BW2537" s="175"/>
      <c r="BX2537" s="175"/>
      <c r="BY2537" s="175"/>
      <c r="BZ2537" s="175"/>
      <c r="CA2537" s="175"/>
      <c r="CB2537" s="175"/>
      <c r="CC2537" s="175"/>
      <c r="CD2537" s="175"/>
      <c r="CE2537" s="175"/>
      <c r="CF2537" s="175"/>
      <c r="CG2537" s="175"/>
      <c r="CH2537" s="175"/>
      <c r="CI2537" s="175"/>
      <c r="CJ2537" s="175"/>
      <c r="CK2537" s="175"/>
      <c r="CL2537" s="175"/>
    </row>
    <row r="2538" spans="2:90" x14ac:dyDescent="0.4">
      <c r="B2538" s="171" t="s">
        <v>490</v>
      </c>
      <c r="E2538" s="8"/>
      <c r="H2538" s="170"/>
      <c r="I2538" s="172"/>
      <c r="J2538" s="172"/>
      <c r="K2538" s="193"/>
      <c r="L2538" s="193"/>
      <c r="M2538" s="193"/>
      <c r="N2538" s="193"/>
      <c r="O2538" s="193"/>
      <c r="P2538" s="193"/>
      <c r="R2538" s="194"/>
      <c r="S2538" s="170"/>
      <c r="T2538" s="170"/>
      <c r="U2538" s="170"/>
      <c r="V2538" s="170"/>
      <c r="W2538" s="170"/>
      <c r="X2538" s="170"/>
      <c r="Y2538" s="170"/>
      <c r="Z2538" s="170"/>
      <c r="AA2538" s="170"/>
      <c r="AB2538" s="170"/>
      <c r="AC2538" s="170"/>
      <c r="AD2538" s="170"/>
      <c r="AE2538" s="170"/>
      <c r="AF2538" s="170"/>
      <c r="AG2538" s="170"/>
      <c r="AH2538" s="170"/>
      <c r="AI2538" s="170"/>
      <c r="AJ2538" s="170"/>
      <c r="AK2538" s="170"/>
      <c r="AL2538" s="170"/>
      <c r="AM2538" s="170"/>
      <c r="AN2538" s="170"/>
      <c r="AO2538" s="170"/>
      <c r="AP2538" s="170"/>
      <c r="AQ2538" s="170"/>
      <c r="AR2538" s="170"/>
      <c r="AS2538" s="170"/>
      <c r="AT2538" s="170"/>
      <c r="AU2538" s="170"/>
      <c r="AV2538" s="170"/>
      <c r="AW2538" s="170"/>
      <c r="AX2538" s="170"/>
      <c r="AY2538" s="170"/>
      <c r="AZ2538" s="170"/>
      <c r="BA2538" s="170"/>
      <c r="BB2538" s="170"/>
      <c r="BC2538" s="170"/>
      <c r="BD2538" s="170"/>
      <c r="BE2538" s="170"/>
      <c r="BF2538" s="170"/>
      <c r="BG2538" s="170"/>
      <c r="BH2538" s="170"/>
      <c r="BI2538" s="170"/>
      <c r="BJ2538" s="170"/>
      <c r="BK2538" s="170"/>
      <c r="BL2538" s="170"/>
      <c r="BM2538" s="170"/>
      <c r="BN2538" s="170"/>
      <c r="BO2538" s="170"/>
      <c r="BP2538" s="170"/>
      <c r="BQ2538" s="170"/>
      <c r="BR2538" s="170"/>
      <c r="BS2538" s="170"/>
      <c r="BT2538" s="170"/>
      <c r="BU2538" s="170"/>
      <c r="BV2538" s="170"/>
      <c r="BW2538" s="170"/>
      <c r="BX2538" s="170"/>
      <c r="BY2538" s="170"/>
      <c r="BZ2538" s="170"/>
      <c r="CA2538" s="170"/>
      <c r="CB2538" s="170"/>
      <c r="CC2538" s="170"/>
      <c r="CD2538" s="170"/>
      <c r="CE2538" s="170"/>
      <c r="CF2538" s="170"/>
      <c r="CG2538" s="170"/>
      <c r="CH2538" s="170"/>
      <c r="CI2538" s="170"/>
      <c r="CJ2538" s="170"/>
      <c r="CK2538" s="170"/>
      <c r="CL2538" s="170"/>
    </row>
    <row r="2539" spans="2:90" x14ac:dyDescent="0.4">
      <c r="B2539" s="171" t="s">
        <v>492</v>
      </c>
      <c r="E2539" s="8"/>
      <c r="H2539" s="170"/>
      <c r="I2539" s="172"/>
      <c r="J2539" s="172"/>
      <c r="K2539" s="193"/>
      <c r="L2539" s="193"/>
      <c r="M2539" s="193"/>
      <c r="N2539" s="193"/>
      <c r="O2539" s="193"/>
      <c r="P2539" s="193"/>
      <c r="R2539" s="194"/>
      <c r="S2539" s="170"/>
      <c r="T2539" s="170"/>
      <c r="U2539" s="170"/>
      <c r="V2539" s="170"/>
      <c r="W2539" s="170"/>
      <c r="X2539" s="170"/>
      <c r="Y2539" s="170"/>
      <c r="Z2539" s="170"/>
      <c r="AA2539" s="170"/>
      <c r="AB2539" s="170"/>
      <c r="AC2539" s="170"/>
      <c r="AD2539" s="170"/>
      <c r="AE2539" s="170"/>
      <c r="AF2539" s="170"/>
      <c r="AG2539" s="170"/>
      <c r="AH2539" s="170"/>
      <c r="AI2539" s="170"/>
      <c r="AJ2539" s="170"/>
      <c r="AK2539" s="170"/>
      <c r="AL2539" s="170"/>
      <c r="AM2539" s="170"/>
      <c r="AN2539" s="170"/>
      <c r="AO2539" s="170"/>
      <c r="AP2539" s="170"/>
      <c r="AQ2539" s="170"/>
      <c r="AR2539" s="170"/>
      <c r="AS2539" s="170"/>
      <c r="AT2539" s="170"/>
      <c r="AU2539" s="170"/>
      <c r="AV2539" s="170"/>
      <c r="AW2539" s="170"/>
      <c r="AX2539" s="170"/>
      <c r="AY2539" s="170"/>
      <c r="AZ2539" s="170"/>
      <c r="BA2539" s="170"/>
      <c r="BB2539" s="170"/>
      <c r="BC2539" s="170"/>
      <c r="BD2539" s="170"/>
      <c r="BE2539" s="170"/>
      <c r="BF2539" s="170"/>
      <c r="BG2539" s="170"/>
      <c r="BH2539" s="170"/>
      <c r="BI2539" s="170"/>
      <c r="BJ2539" s="170"/>
      <c r="BK2539" s="170"/>
      <c r="BL2539" s="170"/>
      <c r="BM2539" s="170"/>
      <c r="BN2539" s="170"/>
      <c r="BO2539" s="170"/>
      <c r="BP2539" s="170"/>
      <c r="BQ2539" s="170"/>
      <c r="BR2539" s="170"/>
      <c r="BS2539" s="170"/>
      <c r="BT2539" s="170"/>
      <c r="BU2539" s="170"/>
      <c r="BV2539" s="170"/>
      <c r="BW2539" s="170"/>
      <c r="BX2539" s="170"/>
      <c r="BY2539" s="170"/>
      <c r="BZ2539" s="170"/>
      <c r="CA2539" s="170"/>
      <c r="CB2539" s="170"/>
      <c r="CC2539" s="170"/>
      <c r="CD2539" s="170"/>
      <c r="CE2539" s="170"/>
      <c r="CF2539" s="170"/>
      <c r="CG2539" s="170"/>
      <c r="CH2539" s="170"/>
      <c r="CI2539" s="170"/>
      <c r="CJ2539" s="170"/>
      <c r="CK2539" s="170"/>
      <c r="CL2539" s="170"/>
    </row>
    <row r="2540" spans="2:90" x14ac:dyDescent="0.4">
      <c r="B2540" s="171" t="s">
        <v>461</v>
      </c>
      <c r="E2540" s="8"/>
      <c r="H2540" s="170"/>
      <c r="I2540" s="172"/>
      <c r="J2540" s="172"/>
      <c r="K2540" s="193"/>
      <c r="L2540" s="193"/>
      <c r="M2540" s="193"/>
      <c r="N2540" s="193"/>
      <c r="O2540" s="193"/>
      <c r="P2540" s="193"/>
      <c r="R2540" s="194"/>
      <c r="S2540" s="195" t="str">
        <f t="shared" ref="S2540:AX2540" si="3672">S$16</f>
        <v>S$12</v>
      </c>
      <c r="T2540" s="195" t="str">
        <f t="shared" si="3672"/>
        <v>T$12</v>
      </c>
      <c r="U2540" s="195" t="str">
        <f t="shared" si="3672"/>
        <v>U$12</v>
      </c>
      <c r="V2540" s="195" t="str">
        <f t="shared" si="3672"/>
        <v>V$12</v>
      </c>
      <c r="W2540" s="195" t="str">
        <f t="shared" si="3672"/>
        <v>W$12</v>
      </c>
      <c r="X2540" s="195" t="str">
        <f t="shared" si="3672"/>
        <v>X$12</v>
      </c>
      <c r="Y2540" s="195" t="str">
        <f t="shared" si="3672"/>
        <v>Y$12</v>
      </c>
      <c r="Z2540" s="195" t="str">
        <f t="shared" si="3672"/>
        <v>Z$12</v>
      </c>
      <c r="AA2540" s="195" t="str">
        <f t="shared" si="3672"/>
        <v>AA$12</v>
      </c>
      <c r="AB2540" s="195" t="str">
        <f t="shared" si="3672"/>
        <v>AB$12</v>
      </c>
      <c r="AC2540" s="195" t="str">
        <f t="shared" si="3672"/>
        <v>AC$12</v>
      </c>
      <c r="AD2540" s="195" t="str">
        <f t="shared" si="3672"/>
        <v>AD$12</v>
      </c>
      <c r="AE2540" s="195" t="str">
        <f t="shared" si="3672"/>
        <v>AE$12</v>
      </c>
      <c r="AF2540" s="195" t="str">
        <f t="shared" si="3672"/>
        <v>AF$12</v>
      </c>
      <c r="AG2540" s="195" t="str">
        <f t="shared" si="3672"/>
        <v>AG$12</v>
      </c>
      <c r="AH2540" s="195" t="str">
        <f t="shared" si="3672"/>
        <v>AH$12</v>
      </c>
      <c r="AI2540" s="195" t="str">
        <f t="shared" si="3672"/>
        <v>AI$12</v>
      </c>
      <c r="AJ2540" s="195" t="str">
        <f t="shared" si="3672"/>
        <v>AJ$12</v>
      </c>
      <c r="AK2540" s="195" t="str">
        <f t="shared" si="3672"/>
        <v>AK$12</v>
      </c>
      <c r="AL2540" s="195" t="str">
        <f t="shared" si="3672"/>
        <v>AL$12</v>
      </c>
      <c r="AM2540" s="195" t="str">
        <f t="shared" si="3672"/>
        <v>AM$12</v>
      </c>
      <c r="AN2540" s="195" t="str">
        <f t="shared" si="3672"/>
        <v>AN$12</v>
      </c>
      <c r="AO2540" s="195" t="str">
        <f t="shared" si="3672"/>
        <v>AO$12</v>
      </c>
      <c r="AP2540" s="195" t="str">
        <f t="shared" si="3672"/>
        <v>AP$12</v>
      </c>
      <c r="AQ2540" s="195" t="str">
        <f t="shared" si="3672"/>
        <v>AQ$12</v>
      </c>
      <c r="AR2540" s="195" t="str">
        <f t="shared" si="3672"/>
        <v>AR$12</v>
      </c>
      <c r="AS2540" s="195" t="str">
        <f t="shared" si="3672"/>
        <v>AS$12</v>
      </c>
      <c r="AT2540" s="195" t="str">
        <f t="shared" si="3672"/>
        <v>AT$12</v>
      </c>
      <c r="AU2540" s="195" t="str">
        <f t="shared" si="3672"/>
        <v>AU$12</v>
      </c>
      <c r="AV2540" s="195" t="str">
        <f t="shared" si="3672"/>
        <v>AV$12</v>
      </c>
      <c r="AW2540" s="195" t="str">
        <f t="shared" si="3672"/>
        <v>AW$12</v>
      </c>
      <c r="AX2540" s="195" t="str">
        <f t="shared" si="3672"/>
        <v>AX$12</v>
      </c>
      <c r="AY2540" s="195" t="str">
        <f t="shared" ref="AY2540:CD2540" si="3673">AY$16</f>
        <v>AY$12</v>
      </c>
      <c r="AZ2540" s="195" t="str">
        <f t="shared" si="3673"/>
        <v>AZ$12</v>
      </c>
      <c r="BA2540" s="195" t="str">
        <f t="shared" si="3673"/>
        <v>BA$12</v>
      </c>
      <c r="BB2540" s="195" t="str">
        <f t="shared" si="3673"/>
        <v>BB$12</v>
      </c>
      <c r="BC2540" s="195" t="str">
        <f t="shared" si="3673"/>
        <v>BC$12</v>
      </c>
      <c r="BD2540" s="195" t="str">
        <f t="shared" si="3673"/>
        <v>BD$12</v>
      </c>
      <c r="BE2540" s="195" t="str">
        <f t="shared" si="3673"/>
        <v>BE$12</v>
      </c>
      <c r="BF2540" s="195" t="str">
        <f t="shared" si="3673"/>
        <v>BF$12</v>
      </c>
      <c r="BG2540" s="195" t="str">
        <f t="shared" si="3673"/>
        <v>BG$12</v>
      </c>
      <c r="BH2540" s="195" t="str">
        <f t="shared" si="3673"/>
        <v>BH$12</v>
      </c>
      <c r="BI2540" s="195" t="str">
        <f t="shared" si="3673"/>
        <v>BI$12</v>
      </c>
      <c r="BJ2540" s="195" t="str">
        <f t="shared" si="3673"/>
        <v>BJ$12</v>
      </c>
      <c r="BK2540" s="195" t="str">
        <f t="shared" si="3673"/>
        <v>BK$12</v>
      </c>
      <c r="BL2540" s="195" t="str">
        <f t="shared" si="3673"/>
        <v>BL$12</v>
      </c>
      <c r="BM2540" s="195" t="str">
        <f t="shared" si="3673"/>
        <v>BM$12</v>
      </c>
      <c r="BN2540" s="195" t="str">
        <f t="shared" si="3673"/>
        <v>BN$12</v>
      </c>
      <c r="BO2540" s="195" t="str">
        <f t="shared" si="3673"/>
        <v>BO$12</v>
      </c>
      <c r="BP2540" s="195" t="str">
        <f t="shared" si="3673"/>
        <v>BP$12</v>
      </c>
      <c r="BQ2540" s="195" t="str">
        <f t="shared" si="3673"/>
        <v>BQ$12</v>
      </c>
      <c r="BR2540" s="195" t="str">
        <f t="shared" si="3673"/>
        <v>BR$12</v>
      </c>
      <c r="BS2540" s="195" t="str">
        <f t="shared" si="3673"/>
        <v>BS$12</v>
      </c>
      <c r="BT2540" s="195" t="str">
        <f t="shared" si="3673"/>
        <v>BT$12</v>
      </c>
      <c r="BU2540" s="195" t="str">
        <f t="shared" si="3673"/>
        <v>BU$12</v>
      </c>
      <c r="BV2540" s="195" t="str">
        <f t="shared" si="3673"/>
        <v>BV$12</v>
      </c>
      <c r="BW2540" s="195" t="str">
        <f t="shared" si="3673"/>
        <v>BW$12</v>
      </c>
      <c r="BX2540" s="195" t="str">
        <f t="shared" si="3673"/>
        <v>BX$12</v>
      </c>
      <c r="BY2540" s="195" t="str">
        <f t="shared" si="3673"/>
        <v>BY$12</v>
      </c>
      <c r="BZ2540" s="195" t="str">
        <f t="shared" si="3673"/>
        <v>BZ$12</v>
      </c>
      <c r="CA2540" s="195" t="str">
        <f t="shared" si="3673"/>
        <v>CA$12</v>
      </c>
      <c r="CB2540" s="195" t="str">
        <f t="shared" si="3673"/>
        <v>CB$12</v>
      </c>
      <c r="CC2540" s="195" t="str">
        <f t="shared" si="3673"/>
        <v>CC$12</v>
      </c>
      <c r="CD2540" s="195" t="str">
        <f t="shared" si="3673"/>
        <v>CD$12</v>
      </c>
      <c r="CE2540" s="195" t="str">
        <f t="shared" ref="CE2540:CL2540" si="3674">CE$16</f>
        <v>CE$12</v>
      </c>
      <c r="CF2540" s="195" t="str">
        <f t="shared" si="3674"/>
        <v>CF$12</v>
      </c>
      <c r="CG2540" s="195" t="str">
        <f t="shared" si="3674"/>
        <v>CG$12</v>
      </c>
      <c r="CH2540" s="195" t="str">
        <f t="shared" si="3674"/>
        <v>CH$12</v>
      </c>
      <c r="CI2540" s="195" t="str">
        <f t="shared" si="3674"/>
        <v>CI$12</v>
      </c>
      <c r="CJ2540" s="195" t="str">
        <f t="shared" si="3674"/>
        <v>CJ$12</v>
      </c>
      <c r="CK2540" s="195" t="str">
        <f t="shared" si="3674"/>
        <v>CK$12</v>
      </c>
      <c r="CL2540" s="195" t="str">
        <f t="shared" si="3674"/>
        <v>CL$12</v>
      </c>
    </row>
    <row r="2541" spans="2:90" x14ac:dyDescent="0.4">
      <c r="B2541" s="171" t="s">
        <v>462</v>
      </c>
      <c r="E2541" s="8"/>
      <c r="H2541" s="196"/>
      <c r="I2541" s="197"/>
      <c r="J2541" s="197"/>
      <c r="K2541" s="198"/>
      <c r="L2541" s="198"/>
      <c r="M2541" s="198"/>
      <c r="N2541" s="198"/>
      <c r="O2541" s="198"/>
      <c r="P2541" s="198"/>
      <c r="R2541" s="198"/>
      <c r="S2541" s="195" t="str">
        <f t="shared" ref="S2541:AX2541" si="3675">S$17</f>
        <v>S$13</v>
      </c>
      <c r="T2541" s="195" t="str">
        <f t="shared" si="3675"/>
        <v>T$13</v>
      </c>
      <c r="U2541" s="195" t="str">
        <f t="shared" si="3675"/>
        <v>U$13</v>
      </c>
      <c r="V2541" s="195" t="str">
        <f t="shared" si="3675"/>
        <v>V$13</v>
      </c>
      <c r="W2541" s="195" t="str">
        <f t="shared" si="3675"/>
        <v>W$13</v>
      </c>
      <c r="X2541" s="195" t="str">
        <f t="shared" si="3675"/>
        <v>X$13</v>
      </c>
      <c r="Y2541" s="195" t="str">
        <f t="shared" si="3675"/>
        <v>Y$13</v>
      </c>
      <c r="Z2541" s="195" t="str">
        <f t="shared" si="3675"/>
        <v>Z$13</v>
      </c>
      <c r="AA2541" s="195" t="str">
        <f t="shared" si="3675"/>
        <v>AA$13</v>
      </c>
      <c r="AB2541" s="195" t="str">
        <f t="shared" si="3675"/>
        <v>AB$13</v>
      </c>
      <c r="AC2541" s="195" t="str">
        <f t="shared" si="3675"/>
        <v>AC$13</v>
      </c>
      <c r="AD2541" s="195" t="str">
        <f t="shared" si="3675"/>
        <v>AD$13</v>
      </c>
      <c r="AE2541" s="195" t="str">
        <f t="shared" si="3675"/>
        <v>AE$13</v>
      </c>
      <c r="AF2541" s="195" t="str">
        <f t="shared" si="3675"/>
        <v>AF$13</v>
      </c>
      <c r="AG2541" s="195" t="str">
        <f t="shared" si="3675"/>
        <v>AG$13</v>
      </c>
      <c r="AH2541" s="195" t="str">
        <f t="shared" si="3675"/>
        <v>AH$13</v>
      </c>
      <c r="AI2541" s="195" t="str">
        <f t="shared" si="3675"/>
        <v>AI$13</v>
      </c>
      <c r="AJ2541" s="195" t="str">
        <f t="shared" si="3675"/>
        <v>AJ$13</v>
      </c>
      <c r="AK2541" s="195" t="str">
        <f t="shared" si="3675"/>
        <v>AK$13</v>
      </c>
      <c r="AL2541" s="195" t="str">
        <f t="shared" si="3675"/>
        <v>AL$13</v>
      </c>
      <c r="AM2541" s="195" t="str">
        <f t="shared" si="3675"/>
        <v>AM$13</v>
      </c>
      <c r="AN2541" s="195" t="str">
        <f t="shared" si="3675"/>
        <v>AN$13</v>
      </c>
      <c r="AO2541" s="195" t="str">
        <f t="shared" si="3675"/>
        <v>AO$13</v>
      </c>
      <c r="AP2541" s="195" t="str">
        <f t="shared" si="3675"/>
        <v>AP$13</v>
      </c>
      <c r="AQ2541" s="195" t="str">
        <f t="shared" si="3675"/>
        <v>AQ$13</v>
      </c>
      <c r="AR2541" s="195" t="str">
        <f t="shared" si="3675"/>
        <v>AR$13</v>
      </c>
      <c r="AS2541" s="195" t="str">
        <f t="shared" si="3675"/>
        <v>AS$13</v>
      </c>
      <c r="AT2541" s="195" t="str">
        <f t="shared" si="3675"/>
        <v>AT$13</v>
      </c>
      <c r="AU2541" s="195" t="str">
        <f t="shared" si="3675"/>
        <v>AU$13</v>
      </c>
      <c r="AV2541" s="195" t="str">
        <f t="shared" si="3675"/>
        <v>AV$13</v>
      </c>
      <c r="AW2541" s="195" t="str">
        <f t="shared" si="3675"/>
        <v>AW$13</v>
      </c>
      <c r="AX2541" s="195" t="str">
        <f t="shared" si="3675"/>
        <v>AX$13</v>
      </c>
      <c r="AY2541" s="195" t="str">
        <f t="shared" ref="AY2541:CD2541" si="3676">AY$17</f>
        <v>AY$13</v>
      </c>
      <c r="AZ2541" s="195" t="str">
        <f t="shared" si="3676"/>
        <v>AZ$13</v>
      </c>
      <c r="BA2541" s="195" t="str">
        <f t="shared" si="3676"/>
        <v>BA$13</v>
      </c>
      <c r="BB2541" s="195" t="str">
        <f t="shared" si="3676"/>
        <v>BB$13</v>
      </c>
      <c r="BC2541" s="195" t="str">
        <f t="shared" si="3676"/>
        <v>BC$13</v>
      </c>
      <c r="BD2541" s="195" t="str">
        <f t="shared" si="3676"/>
        <v>BD$13</v>
      </c>
      <c r="BE2541" s="195" t="str">
        <f t="shared" si="3676"/>
        <v>BE$13</v>
      </c>
      <c r="BF2541" s="195" t="str">
        <f t="shared" si="3676"/>
        <v>BF$13</v>
      </c>
      <c r="BG2541" s="195" t="str">
        <f t="shared" si="3676"/>
        <v>BG$13</v>
      </c>
      <c r="BH2541" s="195" t="str">
        <f t="shared" si="3676"/>
        <v>BH$13</v>
      </c>
      <c r="BI2541" s="195" t="str">
        <f t="shared" si="3676"/>
        <v>BI$13</v>
      </c>
      <c r="BJ2541" s="195" t="str">
        <f t="shared" si="3676"/>
        <v>BJ$13</v>
      </c>
      <c r="BK2541" s="195" t="str">
        <f t="shared" si="3676"/>
        <v>BK$13</v>
      </c>
      <c r="BL2541" s="195" t="str">
        <f t="shared" si="3676"/>
        <v>BL$13</v>
      </c>
      <c r="BM2541" s="195" t="str">
        <f t="shared" si="3676"/>
        <v>BM$13</v>
      </c>
      <c r="BN2541" s="195" t="str">
        <f t="shared" si="3676"/>
        <v>BN$13</v>
      </c>
      <c r="BO2541" s="195" t="str">
        <f t="shared" si="3676"/>
        <v>BO$13</v>
      </c>
      <c r="BP2541" s="195" t="str">
        <f t="shared" si="3676"/>
        <v>BP$13</v>
      </c>
      <c r="BQ2541" s="195" t="str">
        <f t="shared" si="3676"/>
        <v>BQ$13</v>
      </c>
      <c r="BR2541" s="195" t="str">
        <f t="shared" si="3676"/>
        <v>BR$13</v>
      </c>
      <c r="BS2541" s="195" t="str">
        <f t="shared" si="3676"/>
        <v>BS$13</v>
      </c>
      <c r="BT2541" s="195" t="str">
        <f t="shared" si="3676"/>
        <v>BT$13</v>
      </c>
      <c r="BU2541" s="195" t="str">
        <f t="shared" si="3676"/>
        <v>BU$13</v>
      </c>
      <c r="BV2541" s="195" t="str">
        <f t="shared" si="3676"/>
        <v>BV$13</v>
      </c>
      <c r="BW2541" s="195" t="str">
        <f t="shared" si="3676"/>
        <v>BW$13</v>
      </c>
      <c r="BX2541" s="195" t="str">
        <f t="shared" si="3676"/>
        <v>BX$13</v>
      </c>
      <c r="BY2541" s="195" t="str">
        <f t="shared" si="3676"/>
        <v>BY$13</v>
      </c>
      <c r="BZ2541" s="195" t="str">
        <f t="shared" si="3676"/>
        <v>BZ$13</v>
      </c>
      <c r="CA2541" s="195" t="str">
        <f t="shared" si="3676"/>
        <v>CA$13</v>
      </c>
      <c r="CB2541" s="195" t="str">
        <f t="shared" si="3676"/>
        <v>CB$13</v>
      </c>
      <c r="CC2541" s="195" t="str">
        <f t="shared" si="3676"/>
        <v>CC$13</v>
      </c>
      <c r="CD2541" s="195" t="str">
        <f t="shared" si="3676"/>
        <v>CD$13</v>
      </c>
      <c r="CE2541" s="195" t="str">
        <f t="shared" ref="CE2541:CL2541" si="3677">CE$17</f>
        <v>CE$13</v>
      </c>
      <c r="CF2541" s="195" t="str">
        <f t="shared" si="3677"/>
        <v>CF$13</v>
      </c>
      <c r="CG2541" s="195" t="str">
        <f t="shared" si="3677"/>
        <v>CG$13</v>
      </c>
      <c r="CH2541" s="195" t="str">
        <f t="shared" si="3677"/>
        <v>CH$13</v>
      </c>
      <c r="CI2541" s="195" t="str">
        <f t="shared" si="3677"/>
        <v>CI$13</v>
      </c>
      <c r="CJ2541" s="195" t="str">
        <f t="shared" si="3677"/>
        <v>CJ$13</v>
      </c>
      <c r="CK2541" s="195" t="str">
        <f t="shared" si="3677"/>
        <v>CK$13</v>
      </c>
      <c r="CL2541" s="195" t="str">
        <f t="shared" si="3677"/>
        <v>CL$13</v>
      </c>
    </row>
    <row r="2542" spans="2:90" x14ac:dyDescent="0.4">
      <c r="B2542" s="171" t="s">
        <v>491</v>
      </c>
      <c r="E2542" s="8"/>
      <c r="H2542" s="196"/>
      <c r="I2542" s="197"/>
      <c r="J2542" s="197"/>
      <c r="K2542" s="198"/>
      <c r="L2542" s="198"/>
      <c r="M2542" s="198"/>
      <c r="N2542" s="198"/>
      <c r="O2542" s="198"/>
      <c r="P2542" s="198"/>
      <c r="R2542" s="198"/>
      <c r="S2542" s="186"/>
      <c r="T2542" s="186"/>
      <c r="U2542" s="186"/>
      <c r="V2542" s="186"/>
      <c r="W2542" s="186"/>
      <c r="X2542" s="186"/>
      <c r="Y2542" s="186"/>
      <c r="Z2542" s="186"/>
      <c r="AA2542" s="186"/>
      <c r="AB2542" s="186"/>
      <c r="AC2542" s="186"/>
      <c r="AD2542" s="186"/>
      <c r="AE2542" s="186"/>
      <c r="AF2542" s="186"/>
      <c r="AG2542" s="186"/>
      <c r="AH2542" s="186"/>
      <c r="AI2542" s="186"/>
      <c r="AJ2542" s="186"/>
      <c r="AK2542" s="186"/>
      <c r="AL2542" s="186"/>
      <c r="AM2542" s="186"/>
      <c r="AN2542" s="186"/>
      <c r="AO2542" s="186"/>
      <c r="AP2542" s="186"/>
      <c r="AQ2542" s="186"/>
      <c r="AR2542" s="186"/>
      <c r="AS2542" s="186"/>
      <c r="AT2542" s="186"/>
      <c r="AU2542" s="186"/>
      <c r="AV2542" s="186"/>
      <c r="AW2542" s="186"/>
      <c r="AX2542" s="186"/>
      <c r="AY2542" s="186"/>
      <c r="AZ2542" s="186"/>
      <c r="BA2542" s="186"/>
      <c r="BB2542" s="186"/>
      <c r="BC2542" s="186"/>
      <c r="BD2542" s="186"/>
      <c r="BE2542" s="186"/>
      <c r="BF2542" s="186"/>
      <c r="BG2542" s="186"/>
      <c r="BH2542" s="186"/>
      <c r="BI2542" s="186"/>
      <c r="BJ2542" s="186"/>
      <c r="BK2542" s="186"/>
      <c r="BL2542" s="186"/>
      <c r="BM2542" s="186"/>
      <c r="BN2542" s="186"/>
      <c r="BO2542" s="186"/>
      <c r="BP2542" s="186"/>
      <c r="BQ2542" s="186"/>
      <c r="BR2542" s="186"/>
      <c r="BS2542" s="186"/>
      <c r="BT2542" s="186"/>
      <c r="BU2542" s="186"/>
      <c r="BV2542" s="186"/>
      <c r="BW2542" s="186"/>
      <c r="BX2542" s="186"/>
      <c r="BY2542" s="186"/>
      <c r="BZ2542" s="186"/>
      <c r="CA2542" s="186"/>
      <c r="CB2542" s="186"/>
      <c r="CC2542" s="186"/>
      <c r="CD2542" s="186"/>
      <c r="CE2542" s="186"/>
      <c r="CF2542" s="186"/>
      <c r="CG2542" s="186"/>
      <c r="CH2542" s="186"/>
      <c r="CI2542" s="186"/>
      <c r="CJ2542" s="186"/>
      <c r="CK2542" s="186"/>
      <c r="CL2542" s="186"/>
    </row>
    <row r="2543" spans="2:90" x14ac:dyDescent="0.4">
      <c r="B2543" s="171" t="s">
        <v>505</v>
      </c>
      <c r="E2543" s="8"/>
      <c r="H2543" s="196"/>
      <c r="I2543" s="197"/>
      <c r="J2543" s="197"/>
      <c r="K2543" s="198"/>
      <c r="L2543" s="198"/>
      <c r="M2543" s="198"/>
      <c r="N2543" s="198"/>
      <c r="O2543" s="198"/>
      <c r="P2543" s="198"/>
      <c r="R2543" s="198"/>
      <c r="S2543" s="186"/>
      <c r="T2543" s="186"/>
      <c r="U2543" s="186"/>
      <c r="V2543" s="186"/>
      <c r="W2543" s="186"/>
      <c r="X2543" s="186"/>
      <c r="Y2543" s="186"/>
      <c r="Z2543" s="186"/>
      <c r="AA2543" s="186"/>
      <c r="AB2543" s="186"/>
      <c r="AC2543" s="186"/>
      <c r="AD2543" s="186"/>
      <c r="AE2543" s="186"/>
      <c r="AF2543" s="186"/>
      <c r="AG2543" s="186"/>
      <c r="AH2543" s="186"/>
      <c r="AI2543" s="186"/>
      <c r="AJ2543" s="186"/>
      <c r="AK2543" s="186"/>
      <c r="AL2543" s="186"/>
      <c r="AM2543" s="186"/>
      <c r="AN2543" s="186"/>
      <c r="AO2543" s="186"/>
      <c r="AP2543" s="186"/>
      <c r="AQ2543" s="186"/>
      <c r="AR2543" s="186"/>
      <c r="AS2543" s="186"/>
      <c r="AT2543" s="186"/>
      <c r="AU2543" s="186"/>
      <c r="AV2543" s="186"/>
      <c r="AW2543" s="186"/>
      <c r="AX2543" s="186"/>
      <c r="AY2543" s="186"/>
      <c r="AZ2543" s="186"/>
      <c r="BA2543" s="186"/>
      <c r="BB2543" s="186"/>
      <c r="BC2543" s="186"/>
      <c r="BD2543" s="186"/>
      <c r="BE2543" s="186"/>
      <c r="BF2543" s="186"/>
      <c r="BG2543" s="186"/>
      <c r="BH2543" s="186"/>
      <c r="BI2543" s="186"/>
      <c r="BJ2543" s="186"/>
      <c r="BK2543" s="186"/>
      <c r="BL2543" s="186"/>
      <c r="BM2543" s="186"/>
      <c r="BN2543" s="186"/>
      <c r="BO2543" s="186"/>
      <c r="BP2543" s="186"/>
      <c r="BQ2543" s="186"/>
      <c r="BR2543" s="186"/>
      <c r="BS2543" s="186"/>
      <c r="BT2543" s="186"/>
      <c r="BU2543" s="186"/>
      <c r="BV2543" s="186"/>
      <c r="BW2543" s="186"/>
      <c r="BX2543" s="186"/>
      <c r="BY2543" s="186"/>
      <c r="BZ2543" s="186"/>
      <c r="CA2543" s="186"/>
      <c r="CB2543" s="186"/>
      <c r="CC2543" s="186"/>
      <c r="CD2543" s="186"/>
      <c r="CE2543" s="186"/>
      <c r="CF2543" s="186"/>
      <c r="CG2543" s="186"/>
      <c r="CH2543" s="186"/>
      <c r="CI2543" s="186"/>
      <c r="CJ2543" s="186"/>
      <c r="CK2543" s="186"/>
      <c r="CL2543" s="186"/>
    </row>
    <row r="2544" spans="2:90" x14ac:dyDescent="0.4">
      <c r="B2544" s="171" t="s">
        <v>463</v>
      </c>
      <c r="E2544" s="8"/>
      <c r="H2544" s="196"/>
      <c r="I2544" s="197"/>
      <c r="J2544" s="197"/>
      <c r="K2544" s="198"/>
      <c r="L2544" s="198"/>
      <c r="M2544" s="198"/>
      <c r="N2544" s="198"/>
      <c r="O2544" s="198"/>
      <c r="P2544" s="198"/>
      <c r="R2544" s="198"/>
      <c r="S2544" s="186" t="str">
        <f t="shared" ref="S2544:AX2544" si="3678">S$18</f>
        <v>S$14</v>
      </c>
      <c r="T2544" s="186" t="str">
        <f t="shared" si="3678"/>
        <v>T$14</v>
      </c>
      <c r="U2544" s="186" t="str">
        <f t="shared" si="3678"/>
        <v>U$14</v>
      </c>
      <c r="V2544" s="186" t="str">
        <f t="shared" si="3678"/>
        <v>V$14</v>
      </c>
      <c r="W2544" s="186" t="str">
        <f t="shared" si="3678"/>
        <v>W$14</v>
      </c>
      <c r="X2544" s="186" t="str">
        <f t="shared" si="3678"/>
        <v>X$14</v>
      </c>
      <c r="Y2544" s="186" t="str">
        <f t="shared" si="3678"/>
        <v>Y$14</v>
      </c>
      <c r="Z2544" s="186" t="str">
        <f t="shared" si="3678"/>
        <v>Z$14</v>
      </c>
      <c r="AA2544" s="186" t="str">
        <f t="shared" si="3678"/>
        <v>AA$14</v>
      </c>
      <c r="AB2544" s="186" t="str">
        <f t="shared" si="3678"/>
        <v>AB$14</v>
      </c>
      <c r="AC2544" s="186" t="str">
        <f t="shared" si="3678"/>
        <v>AC$14</v>
      </c>
      <c r="AD2544" s="186" t="str">
        <f t="shared" si="3678"/>
        <v>AD$14</v>
      </c>
      <c r="AE2544" s="186" t="str">
        <f t="shared" si="3678"/>
        <v>AE$14</v>
      </c>
      <c r="AF2544" s="186" t="str">
        <f t="shared" si="3678"/>
        <v>AF$14</v>
      </c>
      <c r="AG2544" s="186" t="str">
        <f t="shared" si="3678"/>
        <v>AG$14</v>
      </c>
      <c r="AH2544" s="186" t="str">
        <f t="shared" si="3678"/>
        <v>AH$14</v>
      </c>
      <c r="AI2544" s="186" t="str">
        <f t="shared" si="3678"/>
        <v>AI$14</v>
      </c>
      <c r="AJ2544" s="186" t="str">
        <f t="shared" si="3678"/>
        <v>AJ$14</v>
      </c>
      <c r="AK2544" s="186" t="str">
        <f t="shared" si="3678"/>
        <v>AK$14</v>
      </c>
      <c r="AL2544" s="186" t="str">
        <f t="shared" si="3678"/>
        <v>AL$14</v>
      </c>
      <c r="AM2544" s="186" t="str">
        <f t="shared" si="3678"/>
        <v>AM$14</v>
      </c>
      <c r="AN2544" s="186" t="str">
        <f t="shared" si="3678"/>
        <v>AN$14</v>
      </c>
      <c r="AO2544" s="186" t="str">
        <f t="shared" si="3678"/>
        <v>AO$14</v>
      </c>
      <c r="AP2544" s="186" t="str">
        <f t="shared" si="3678"/>
        <v>AP$14</v>
      </c>
      <c r="AQ2544" s="186" t="str">
        <f t="shared" si="3678"/>
        <v>AQ$14</v>
      </c>
      <c r="AR2544" s="186" t="str">
        <f t="shared" si="3678"/>
        <v>AR$14</v>
      </c>
      <c r="AS2544" s="186" t="str">
        <f t="shared" si="3678"/>
        <v>AS$14</v>
      </c>
      <c r="AT2544" s="186" t="str">
        <f t="shared" si="3678"/>
        <v>AT$14</v>
      </c>
      <c r="AU2544" s="186" t="str">
        <f t="shared" si="3678"/>
        <v>AU$14</v>
      </c>
      <c r="AV2544" s="186" t="str">
        <f t="shared" si="3678"/>
        <v>AV$14</v>
      </c>
      <c r="AW2544" s="186" t="str">
        <f t="shared" si="3678"/>
        <v>AW$14</v>
      </c>
      <c r="AX2544" s="186" t="str">
        <f t="shared" si="3678"/>
        <v>AX$14</v>
      </c>
      <c r="AY2544" s="186" t="str">
        <f t="shared" ref="AY2544:CD2544" si="3679">AY$18</f>
        <v>AY$14</v>
      </c>
      <c r="AZ2544" s="186" t="str">
        <f t="shared" si="3679"/>
        <v>AZ$14</v>
      </c>
      <c r="BA2544" s="186" t="str">
        <f t="shared" si="3679"/>
        <v>BA$14</v>
      </c>
      <c r="BB2544" s="186" t="str">
        <f t="shared" si="3679"/>
        <v>BB$14</v>
      </c>
      <c r="BC2544" s="186" t="str">
        <f t="shared" si="3679"/>
        <v>BC$14</v>
      </c>
      <c r="BD2544" s="186" t="str">
        <f t="shared" si="3679"/>
        <v>BD$14</v>
      </c>
      <c r="BE2544" s="186" t="str">
        <f t="shared" si="3679"/>
        <v>BE$14</v>
      </c>
      <c r="BF2544" s="186" t="str">
        <f t="shared" si="3679"/>
        <v>BF$14</v>
      </c>
      <c r="BG2544" s="186" t="str">
        <f t="shared" si="3679"/>
        <v>BG$14</v>
      </c>
      <c r="BH2544" s="186" t="str">
        <f t="shared" si="3679"/>
        <v>BH$14</v>
      </c>
      <c r="BI2544" s="186" t="str">
        <f t="shared" si="3679"/>
        <v>BI$14</v>
      </c>
      <c r="BJ2544" s="186" t="str">
        <f t="shared" si="3679"/>
        <v>BJ$14</v>
      </c>
      <c r="BK2544" s="186" t="str">
        <f t="shared" si="3679"/>
        <v>BK$14</v>
      </c>
      <c r="BL2544" s="186" t="str">
        <f t="shared" si="3679"/>
        <v>BL$14</v>
      </c>
      <c r="BM2544" s="186" t="str">
        <f t="shared" si="3679"/>
        <v>BM$14</v>
      </c>
      <c r="BN2544" s="186" t="str">
        <f t="shared" si="3679"/>
        <v>BN$14</v>
      </c>
      <c r="BO2544" s="186" t="str">
        <f t="shared" si="3679"/>
        <v>BO$14</v>
      </c>
      <c r="BP2544" s="186" t="str">
        <f t="shared" si="3679"/>
        <v>BP$14</v>
      </c>
      <c r="BQ2544" s="186" t="str">
        <f t="shared" si="3679"/>
        <v>BQ$14</v>
      </c>
      <c r="BR2544" s="186" t="str">
        <f t="shared" si="3679"/>
        <v>BR$14</v>
      </c>
      <c r="BS2544" s="186" t="str">
        <f t="shared" si="3679"/>
        <v>BS$14</v>
      </c>
      <c r="BT2544" s="186" t="str">
        <f t="shared" si="3679"/>
        <v>BT$14</v>
      </c>
      <c r="BU2544" s="186" t="str">
        <f t="shared" si="3679"/>
        <v>BU$14</v>
      </c>
      <c r="BV2544" s="186" t="str">
        <f t="shared" si="3679"/>
        <v>BV$14</v>
      </c>
      <c r="BW2544" s="186" t="str">
        <f t="shared" si="3679"/>
        <v>BW$14</v>
      </c>
      <c r="BX2544" s="186" t="str">
        <f t="shared" si="3679"/>
        <v>BX$14</v>
      </c>
      <c r="BY2544" s="186" t="str">
        <f t="shared" si="3679"/>
        <v>BY$14</v>
      </c>
      <c r="BZ2544" s="186" t="str">
        <f t="shared" si="3679"/>
        <v>BZ$14</v>
      </c>
      <c r="CA2544" s="186" t="str">
        <f t="shared" si="3679"/>
        <v>CA$14</v>
      </c>
      <c r="CB2544" s="186" t="str">
        <f t="shared" si="3679"/>
        <v>CB$14</v>
      </c>
      <c r="CC2544" s="186" t="str">
        <f t="shared" si="3679"/>
        <v>CC$14</v>
      </c>
      <c r="CD2544" s="186" t="str">
        <f t="shared" si="3679"/>
        <v>CD$14</v>
      </c>
      <c r="CE2544" s="186" t="str">
        <f t="shared" ref="CE2544:CL2544" si="3680">CE$18</f>
        <v>CE$14</v>
      </c>
      <c r="CF2544" s="186" t="str">
        <f t="shared" si="3680"/>
        <v>CF$14</v>
      </c>
      <c r="CG2544" s="186" t="str">
        <f t="shared" si="3680"/>
        <v>CG$14</v>
      </c>
      <c r="CH2544" s="186" t="str">
        <f t="shared" si="3680"/>
        <v>CH$14</v>
      </c>
      <c r="CI2544" s="186" t="str">
        <f t="shared" si="3680"/>
        <v>CI$14</v>
      </c>
      <c r="CJ2544" s="186" t="str">
        <f t="shared" si="3680"/>
        <v>CJ$14</v>
      </c>
      <c r="CK2544" s="186" t="str">
        <f t="shared" si="3680"/>
        <v>CK$14</v>
      </c>
      <c r="CL2544" s="186" t="str">
        <f t="shared" si="3680"/>
        <v>CL$14</v>
      </c>
    </row>
    <row r="2545" spans="2:90" x14ac:dyDescent="0.4">
      <c r="B2545" s="171" t="s">
        <v>464</v>
      </c>
      <c r="E2545" s="8"/>
      <c r="H2545" s="196"/>
      <c r="I2545" s="197"/>
      <c r="J2545" s="197"/>
      <c r="K2545" s="198"/>
      <c r="L2545" s="198"/>
      <c r="M2545" s="198"/>
      <c r="N2545" s="198"/>
      <c r="O2545" s="198"/>
      <c r="P2545" s="198"/>
      <c r="R2545" s="198"/>
      <c r="S2545" s="186" t="str">
        <f t="shared" ref="S2545:AX2545" si="3681">S$19</f>
        <v>S$15</v>
      </c>
      <c r="T2545" s="186" t="str">
        <f t="shared" si="3681"/>
        <v>T$15</v>
      </c>
      <c r="U2545" s="186" t="str">
        <f t="shared" si="3681"/>
        <v>U$15</v>
      </c>
      <c r="V2545" s="186" t="str">
        <f t="shared" si="3681"/>
        <v>V$15</v>
      </c>
      <c r="W2545" s="186" t="str">
        <f t="shared" si="3681"/>
        <v>W$15</v>
      </c>
      <c r="X2545" s="186" t="str">
        <f t="shared" si="3681"/>
        <v>X$15</v>
      </c>
      <c r="Y2545" s="186" t="str">
        <f t="shared" si="3681"/>
        <v>Y$15</v>
      </c>
      <c r="Z2545" s="186" t="str">
        <f t="shared" si="3681"/>
        <v>Z$15</v>
      </c>
      <c r="AA2545" s="186" t="str">
        <f t="shared" si="3681"/>
        <v>AA$15</v>
      </c>
      <c r="AB2545" s="186" t="str">
        <f t="shared" si="3681"/>
        <v>AB$15</v>
      </c>
      <c r="AC2545" s="186" t="str">
        <f t="shared" si="3681"/>
        <v>AC$15</v>
      </c>
      <c r="AD2545" s="186" t="str">
        <f t="shared" si="3681"/>
        <v>AD$15</v>
      </c>
      <c r="AE2545" s="186" t="str">
        <f t="shared" si="3681"/>
        <v>AE$15</v>
      </c>
      <c r="AF2545" s="186" t="str">
        <f t="shared" si="3681"/>
        <v>AF$15</v>
      </c>
      <c r="AG2545" s="186" t="str">
        <f t="shared" si="3681"/>
        <v>AG$15</v>
      </c>
      <c r="AH2545" s="186" t="str">
        <f t="shared" si="3681"/>
        <v>AH$15</v>
      </c>
      <c r="AI2545" s="186" t="str">
        <f t="shared" si="3681"/>
        <v>AI$15</v>
      </c>
      <c r="AJ2545" s="186" t="str">
        <f t="shared" si="3681"/>
        <v>AJ$15</v>
      </c>
      <c r="AK2545" s="186" t="str">
        <f t="shared" si="3681"/>
        <v>AK$15</v>
      </c>
      <c r="AL2545" s="186" t="str">
        <f t="shared" si="3681"/>
        <v>AL$15</v>
      </c>
      <c r="AM2545" s="186" t="str">
        <f t="shared" si="3681"/>
        <v>AM$15</v>
      </c>
      <c r="AN2545" s="186" t="str">
        <f t="shared" si="3681"/>
        <v>AN$15</v>
      </c>
      <c r="AO2545" s="186" t="str">
        <f t="shared" si="3681"/>
        <v>AO$15</v>
      </c>
      <c r="AP2545" s="186" t="str">
        <f t="shared" si="3681"/>
        <v>AP$15</v>
      </c>
      <c r="AQ2545" s="186" t="str">
        <f t="shared" si="3681"/>
        <v>AQ$15</v>
      </c>
      <c r="AR2545" s="186" t="str">
        <f t="shared" si="3681"/>
        <v>AR$15</v>
      </c>
      <c r="AS2545" s="186" t="str">
        <f t="shared" si="3681"/>
        <v>AS$15</v>
      </c>
      <c r="AT2545" s="186" t="str">
        <f t="shared" si="3681"/>
        <v>AT$15</v>
      </c>
      <c r="AU2545" s="186" t="str">
        <f t="shared" si="3681"/>
        <v>AU$15</v>
      </c>
      <c r="AV2545" s="186" t="str">
        <f t="shared" si="3681"/>
        <v>AV$15</v>
      </c>
      <c r="AW2545" s="186" t="str">
        <f t="shared" si="3681"/>
        <v>AW$15</v>
      </c>
      <c r="AX2545" s="186" t="str">
        <f t="shared" si="3681"/>
        <v>AX$15</v>
      </c>
      <c r="AY2545" s="186" t="str">
        <f t="shared" ref="AY2545:CD2545" si="3682">AY$19</f>
        <v>AY$15</v>
      </c>
      <c r="AZ2545" s="186" t="str">
        <f t="shared" si="3682"/>
        <v>AZ$15</v>
      </c>
      <c r="BA2545" s="186" t="str">
        <f t="shared" si="3682"/>
        <v>BA$15</v>
      </c>
      <c r="BB2545" s="186" t="str">
        <f t="shared" si="3682"/>
        <v>BB$15</v>
      </c>
      <c r="BC2545" s="186" t="str">
        <f t="shared" si="3682"/>
        <v>BC$15</v>
      </c>
      <c r="BD2545" s="186" t="str">
        <f t="shared" si="3682"/>
        <v>BD$15</v>
      </c>
      <c r="BE2545" s="186" t="str">
        <f t="shared" si="3682"/>
        <v>BE$15</v>
      </c>
      <c r="BF2545" s="186" t="str">
        <f t="shared" si="3682"/>
        <v>BF$15</v>
      </c>
      <c r="BG2545" s="186" t="str">
        <f t="shared" si="3682"/>
        <v>BG$15</v>
      </c>
      <c r="BH2545" s="186" t="str">
        <f t="shared" si="3682"/>
        <v>BH$15</v>
      </c>
      <c r="BI2545" s="186" t="str">
        <f t="shared" si="3682"/>
        <v>BI$15</v>
      </c>
      <c r="BJ2545" s="186" t="str">
        <f t="shared" si="3682"/>
        <v>BJ$15</v>
      </c>
      <c r="BK2545" s="186" t="str">
        <f t="shared" si="3682"/>
        <v>BK$15</v>
      </c>
      <c r="BL2545" s="186" t="str">
        <f t="shared" si="3682"/>
        <v>BL$15</v>
      </c>
      <c r="BM2545" s="186" t="str">
        <f t="shared" si="3682"/>
        <v>BM$15</v>
      </c>
      <c r="BN2545" s="186" t="str">
        <f t="shared" si="3682"/>
        <v>BN$15</v>
      </c>
      <c r="BO2545" s="186" t="str">
        <f t="shared" si="3682"/>
        <v>BO$15</v>
      </c>
      <c r="BP2545" s="186" t="str">
        <f t="shared" si="3682"/>
        <v>BP$15</v>
      </c>
      <c r="BQ2545" s="186" t="str">
        <f t="shared" si="3682"/>
        <v>BQ$15</v>
      </c>
      <c r="BR2545" s="186" t="str">
        <f t="shared" si="3682"/>
        <v>BR$15</v>
      </c>
      <c r="BS2545" s="186" t="str">
        <f t="shared" si="3682"/>
        <v>BS$15</v>
      </c>
      <c r="BT2545" s="186" t="str">
        <f t="shared" si="3682"/>
        <v>BT$15</v>
      </c>
      <c r="BU2545" s="186" t="str">
        <f t="shared" si="3682"/>
        <v>BU$15</v>
      </c>
      <c r="BV2545" s="186" t="str">
        <f t="shared" si="3682"/>
        <v>BV$15</v>
      </c>
      <c r="BW2545" s="186" t="str">
        <f t="shared" si="3682"/>
        <v>BW$15</v>
      </c>
      <c r="BX2545" s="186" t="str">
        <f t="shared" si="3682"/>
        <v>BX$15</v>
      </c>
      <c r="BY2545" s="186" t="str">
        <f t="shared" si="3682"/>
        <v>BY$15</v>
      </c>
      <c r="BZ2545" s="186" t="str">
        <f t="shared" si="3682"/>
        <v>BZ$15</v>
      </c>
      <c r="CA2545" s="186" t="str">
        <f t="shared" si="3682"/>
        <v>CA$15</v>
      </c>
      <c r="CB2545" s="186" t="str">
        <f t="shared" si="3682"/>
        <v>CB$15</v>
      </c>
      <c r="CC2545" s="186" t="str">
        <f t="shared" si="3682"/>
        <v>CC$15</v>
      </c>
      <c r="CD2545" s="186" t="str">
        <f t="shared" si="3682"/>
        <v>CD$15</v>
      </c>
      <c r="CE2545" s="186" t="str">
        <f t="shared" ref="CE2545:CL2545" si="3683">CE$19</f>
        <v>CE$15</v>
      </c>
      <c r="CF2545" s="186" t="str">
        <f t="shared" si="3683"/>
        <v>CF$15</v>
      </c>
      <c r="CG2545" s="186" t="str">
        <f t="shared" si="3683"/>
        <v>CG$15</v>
      </c>
      <c r="CH2545" s="186" t="str">
        <f t="shared" si="3683"/>
        <v>CH$15</v>
      </c>
      <c r="CI2545" s="186" t="str">
        <f t="shared" si="3683"/>
        <v>CI$15</v>
      </c>
      <c r="CJ2545" s="186" t="str">
        <f t="shared" si="3683"/>
        <v>CJ$15</v>
      </c>
      <c r="CK2545" s="186" t="str">
        <f t="shared" si="3683"/>
        <v>CK$15</v>
      </c>
      <c r="CL2545" s="186" t="str">
        <f t="shared" si="3683"/>
        <v>CL$15</v>
      </c>
    </row>
    <row r="2546" spans="2:90" x14ac:dyDescent="0.4">
      <c r="B2546" s="70" t="s">
        <v>845</v>
      </c>
      <c r="C2546" s="31"/>
      <c r="D2546" t="s">
        <v>843</v>
      </c>
      <c r="E2546" s="8" t="str">
        <f t="shared" ref="E2546:E2572" si="3684">ROW()&amp;" "&amp;D2546</f>
        <v>2546 LTERMY-F</v>
      </c>
      <c r="F2546" t="s">
        <v>350</v>
      </c>
      <c r="G2546" s="31" t="s">
        <v>243</v>
      </c>
      <c r="H2546" s="48"/>
      <c r="I2546" s="285"/>
      <c r="J2546" s="285"/>
      <c r="K2546" s="48"/>
      <c r="L2546" s="48"/>
      <c r="M2546" s="48"/>
      <c r="N2546" s="48"/>
      <c r="O2546" s="48"/>
      <c r="P2546" s="48"/>
      <c r="R2546" s="70"/>
      <c r="S2546" s="286"/>
      <c r="T2546" s="286"/>
      <c r="U2546" s="286"/>
      <c r="V2546" s="286"/>
      <c r="W2546" s="286"/>
      <c r="X2546" s="286"/>
      <c r="Y2546" s="286"/>
      <c r="Z2546" s="286"/>
      <c r="AA2546" s="286"/>
      <c r="AB2546" s="286"/>
      <c r="AC2546" s="286"/>
      <c r="AD2546" s="286"/>
      <c r="AE2546" s="286"/>
      <c r="AF2546" s="286"/>
      <c r="AG2546" s="286"/>
      <c r="AH2546" s="286"/>
      <c r="AI2546" s="286"/>
      <c r="AJ2546" s="286"/>
      <c r="AK2546" s="286"/>
      <c r="AL2546" s="286"/>
      <c r="AM2546" s="286"/>
      <c r="AN2546" s="286"/>
      <c r="AO2546" s="286"/>
      <c r="AP2546" s="286"/>
      <c r="AQ2546" s="286"/>
      <c r="AR2546" s="286"/>
      <c r="AS2546" s="286"/>
      <c r="AT2546" s="286"/>
      <c r="AU2546" s="286"/>
      <c r="AV2546" s="286"/>
      <c r="AW2546" s="286"/>
      <c r="AX2546" s="286"/>
      <c r="AY2546" s="286"/>
      <c r="AZ2546" s="286"/>
      <c r="BA2546" s="286"/>
      <c r="BB2546" s="286"/>
      <c r="BC2546" s="286"/>
      <c r="BD2546" s="286"/>
      <c r="BE2546" s="286"/>
      <c r="BF2546" s="286"/>
      <c r="BG2546" s="286"/>
      <c r="BH2546" s="286"/>
      <c r="BI2546" s="286"/>
      <c r="BJ2546" s="286"/>
      <c r="BK2546" s="286"/>
      <c r="BL2546" s="286"/>
      <c r="BM2546" s="286"/>
      <c r="BN2546" s="286"/>
      <c r="BO2546" s="286"/>
      <c r="BP2546" s="286"/>
      <c r="BQ2546" s="286"/>
      <c r="BR2546" s="286"/>
      <c r="BS2546" s="286"/>
      <c r="BT2546" s="286"/>
      <c r="BU2546" s="286"/>
      <c r="BV2546" s="286"/>
      <c r="BW2546" s="286"/>
      <c r="BX2546" s="286"/>
      <c r="BY2546" s="286"/>
      <c r="BZ2546" s="286"/>
      <c r="CA2546" s="286"/>
      <c r="CB2546" s="286"/>
      <c r="CC2546" s="286"/>
      <c r="CD2546" s="286"/>
      <c r="CE2546" s="286"/>
      <c r="CF2546" s="286"/>
      <c r="CG2546" s="286"/>
      <c r="CH2546" s="286"/>
      <c r="CI2546" s="286"/>
      <c r="CJ2546" s="286"/>
      <c r="CK2546" s="286"/>
      <c r="CL2546" s="286"/>
    </row>
    <row r="2547" spans="2:90" x14ac:dyDescent="0.4">
      <c r="B2547" s="95" t="str">
        <f>"Assumptions - "&amp;B2546</f>
        <v>Assumptions - Rolling fixed term loan - multiple borrowings w/ annual control:</v>
      </c>
      <c r="D2547" t="s">
        <v>843</v>
      </c>
      <c r="E2547" t="str">
        <f t="shared" si="3684"/>
        <v>2547 LTERMY-F</v>
      </c>
      <c r="G2547" t="str">
        <f t="shared" ref="G2547:G2564" si="3685">E2547</f>
        <v>2547 LTERMY-F</v>
      </c>
      <c r="I2547"/>
      <c r="J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row>
    <row r="2548" spans="2:90" x14ac:dyDescent="0.4">
      <c r="B2548" s="155" t="s">
        <v>287</v>
      </c>
      <c r="D2548" t="s">
        <v>843</v>
      </c>
      <c r="E2548" t="str">
        <f t="shared" si="3684"/>
        <v>2548 LTERMY-F</v>
      </c>
      <c r="F2548" s="31"/>
      <c r="G2548" t="str">
        <f t="shared" si="3685"/>
        <v>2548 LTERMY-F</v>
      </c>
      <c r="H2548" s="57">
        <v>4</v>
      </c>
      <c r="I2548" s="31"/>
      <c r="J2548" s="31"/>
      <c r="K2548" s="31"/>
      <c r="L2548" s="31"/>
      <c r="M2548" s="31"/>
      <c r="N2548" s="31"/>
      <c r="O2548" s="31"/>
      <c r="P2548" s="31"/>
      <c r="R2548" s="31"/>
      <c r="S2548" s="73"/>
      <c r="T2548" s="73"/>
      <c r="U2548" s="73"/>
      <c r="V2548" s="73"/>
      <c r="W2548" s="73"/>
      <c r="X2548" s="73"/>
      <c r="Y2548" s="73"/>
      <c r="Z2548" s="73"/>
      <c r="AA2548" s="73"/>
      <c r="AB2548" s="73"/>
      <c r="AC2548" s="73"/>
      <c r="AD2548" s="73"/>
      <c r="AE2548" s="73"/>
      <c r="AF2548" s="73"/>
      <c r="AG2548" s="73"/>
      <c r="AH2548" s="73"/>
      <c r="AI2548" s="73"/>
      <c r="AJ2548" s="73"/>
      <c r="AK2548" s="73"/>
      <c r="AL2548" s="73"/>
      <c r="AM2548" s="73"/>
      <c r="AN2548" s="73"/>
      <c r="AO2548" s="73"/>
      <c r="AP2548" s="73"/>
      <c r="AQ2548" s="73"/>
      <c r="AR2548" s="73"/>
      <c r="AS2548" s="73"/>
      <c r="AT2548" s="73"/>
      <c r="AU2548" s="73"/>
      <c r="AV2548" s="73"/>
      <c r="AW2548" s="73"/>
      <c r="AX2548" s="73"/>
      <c r="AY2548" s="73"/>
      <c r="AZ2548" s="73"/>
      <c r="BA2548" s="73"/>
      <c r="BB2548" s="73"/>
      <c r="BC2548" s="73"/>
      <c r="BD2548" s="73"/>
      <c r="BE2548" s="73"/>
      <c r="BF2548" s="73"/>
      <c r="BG2548" s="73"/>
      <c r="BH2548" s="73"/>
      <c r="BI2548" s="73"/>
      <c r="BJ2548" s="73"/>
      <c r="BK2548" s="73"/>
      <c r="BL2548" s="73"/>
      <c r="BM2548" s="73"/>
      <c r="BN2548" s="73"/>
      <c r="BO2548" s="73"/>
      <c r="BP2548" s="73"/>
      <c r="BQ2548" s="73"/>
      <c r="BR2548" s="73"/>
      <c r="BS2548" s="73"/>
      <c r="BT2548" s="73"/>
      <c r="BU2548" s="73"/>
      <c r="BV2548" s="73"/>
      <c r="BW2548" s="73"/>
      <c r="BX2548" s="73"/>
      <c r="BY2548" s="73"/>
      <c r="BZ2548" s="73"/>
      <c r="CA2548" s="73"/>
      <c r="CB2548" s="73"/>
      <c r="CC2548" s="73"/>
      <c r="CD2548" s="73"/>
      <c r="CE2548" s="73"/>
      <c r="CF2548" s="73"/>
      <c r="CG2548" s="73"/>
      <c r="CH2548" s="73"/>
      <c r="CI2548" s="73"/>
      <c r="CJ2548" s="73"/>
      <c r="CK2548" s="73"/>
      <c r="CL2548" s="73"/>
    </row>
    <row r="2549" spans="2:90" x14ac:dyDescent="0.4">
      <c r="B2549" s="155" t="s">
        <v>294</v>
      </c>
      <c r="D2549" t="s">
        <v>843</v>
      </c>
      <c r="E2549" t="str">
        <f t="shared" si="3684"/>
        <v>2549 LTERMY-F</v>
      </c>
      <c r="F2549" s="31"/>
      <c r="G2549" t="str">
        <f t="shared" si="3685"/>
        <v>2549 LTERMY-F</v>
      </c>
      <c r="H2549" s="57">
        <v>3</v>
      </c>
      <c r="I2549" s="31"/>
      <c r="J2549" s="31"/>
      <c r="K2549" s="31"/>
      <c r="L2549" s="31"/>
      <c r="M2549" s="31"/>
      <c r="N2549" s="31"/>
      <c r="O2549" s="31"/>
      <c r="P2549" s="31"/>
      <c r="R2549" s="31"/>
      <c r="S2549" s="73"/>
      <c r="T2549" s="73"/>
      <c r="U2549" s="73"/>
      <c r="V2549" s="73"/>
      <c r="W2549" s="73"/>
      <c r="X2549" s="73"/>
      <c r="Y2549" s="73"/>
      <c r="Z2549" s="73"/>
      <c r="AA2549" s="73"/>
      <c r="AB2549" s="73"/>
      <c r="AC2549" s="73"/>
      <c r="AD2549" s="73"/>
      <c r="AE2549" s="73"/>
      <c r="AF2549" s="73"/>
      <c r="AG2549" s="73"/>
      <c r="AH2549" s="73"/>
      <c r="AI2549" s="73"/>
      <c r="AJ2549" s="73"/>
      <c r="AK2549" s="73"/>
      <c r="AL2549" s="73"/>
      <c r="AM2549" s="73"/>
      <c r="AN2549" s="73"/>
      <c r="AO2549" s="73"/>
      <c r="AP2549" s="73"/>
      <c r="AQ2549" s="73"/>
      <c r="AR2549" s="73"/>
      <c r="AS2549" s="73"/>
      <c r="AT2549" s="73"/>
      <c r="AU2549" s="73"/>
      <c r="AV2549" s="73"/>
      <c r="AW2549" s="73"/>
      <c r="AX2549" s="73"/>
      <c r="AY2549" s="73"/>
      <c r="AZ2549" s="73"/>
      <c r="BA2549" s="73"/>
      <c r="BB2549" s="73"/>
      <c r="BC2549" s="73"/>
      <c r="BD2549" s="73"/>
      <c r="BE2549" s="73"/>
      <c r="BF2549" s="73"/>
      <c r="BG2549" s="73"/>
      <c r="BH2549" s="73"/>
      <c r="BI2549" s="73"/>
      <c r="BJ2549" s="73"/>
      <c r="BK2549" s="73"/>
      <c r="BL2549" s="73"/>
      <c r="BM2549" s="73"/>
      <c r="BN2549" s="73"/>
      <c r="BO2549" s="73"/>
      <c r="BP2549" s="73"/>
      <c r="BQ2549" s="73"/>
      <c r="BR2549" s="73"/>
      <c r="BS2549" s="73"/>
      <c r="BT2549" s="73"/>
      <c r="BU2549" s="73"/>
      <c r="BV2549" s="73"/>
      <c r="BW2549" s="73"/>
      <c r="BX2549" s="73"/>
      <c r="BY2549" s="73"/>
      <c r="BZ2549" s="73"/>
      <c r="CA2549" s="73"/>
      <c r="CB2549" s="73"/>
      <c r="CC2549" s="73"/>
      <c r="CD2549" s="73"/>
      <c r="CE2549" s="73"/>
      <c r="CF2549" s="73"/>
      <c r="CG2549" s="73"/>
      <c r="CH2549" s="73"/>
      <c r="CI2549" s="73"/>
      <c r="CJ2549" s="73"/>
      <c r="CK2549" s="73"/>
      <c r="CL2549" s="73"/>
    </row>
    <row r="2550" spans="2:90" x14ac:dyDescent="0.4">
      <c r="B2550" s="155" t="s">
        <v>288</v>
      </c>
      <c r="D2550" t="s">
        <v>843</v>
      </c>
      <c r="E2550" t="str">
        <f t="shared" si="3684"/>
        <v>2550 LTERMY-F</v>
      </c>
      <c r="F2550" s="31"/>
      <c r="G2550" t="str">
        <f t="shared" si="3685"/>
        <v>2550 LTERMY-F</v>
      </c>
      <c r="H2550" s="59">
        <v>0.1</v>
      </c>
      <c r="I2550" s="31"/>
      <c r="J2550" s="31"/>
      <c r="K2550" s="31"/>
      <c r="L2550" s="31"/>
      <c r="M2550" s="31"/>
      <c r="N2550" s="31"/>
      <c r="O2550" s="31"/>
      <c r="P2550" s="31"/>
      <c r="R2550" s="31"/>
      <c r="S2550" s="73"/>
      <c r="T2550" s="73"/>
      <c r="U2550" s="73"/>
      <c r="V2550" s="73"/>
      <c r="W2550" s="73"/>
      <c r="X2550" s="73"/>
      <c r="Y2550" s="73"/>
      <c r="Z2550" s="73"/>
      <c r="AA2550" s="73"/>
      <c r="AB2550" s="73"/>
      <c r="AC2550" s="73"/>
      <c r="AD2550" s="73"/>
      <c r="AE2550" s="73"/>
      <c r="AF2550" s="73"/>
      <c r="AG2550" s="73"/>
      <c r="AH2550" s="73"/>
      <c r="AI2550" s="73"/>
      <c r="AJ2550" s="73"/>
      <c r="AK2550" s="73"/>
      <c r="AL2550" s="73"/>
      <c r="AM2550" s="73"/>
      <c r="AN2550" s="73"/>
      <c r="AO2550" s="73"/>
      <c r="AP2550" s="73"/>
      <c r="AQ2550" s="73"/>
      <c r="AR2550" s="73"/>
      <c r="AS2550" s="73"/>
      <c r="AT2550" s="73"/>
      <c r="AU2550" s="73"/>
      <c r="AV2550" s="73"/>
      <c r="AW2550" s="73"/>
      <c r="AX2550" s="73"/>
      <c r="AY2550" s="73"/>
      <c r="AZ2550" s="73"/>
      <c r="BA2550" s="73"/>
      <c r="BB2550" s="73"/>
      <c r="BC2550" s="73"/>
      <c r="BD2550" s="73"/>
      <c r="BE2550" s="73"/>
      <c r="BF2550" s="73"/>
      <c r="BG2550" s="73"/>
      <c r="BH2550" s="73"/>
      <c r="BI2550" s="73"/>
      <c r="BJ2550" s="73"/>
      <c r="BK2550" s="73"/>
      <c r="BL2550" s="73"/>
      <c r="BM2550" s="73"/>
      <c r="BN2550" s="73"/>
      <c r="BO2550" s="73"/>
      <c r="BP2550" s="73"/>
      <c r="BQ2550" s="73"/>
      <c r="BR2550" s="73"/>
      <c r="BS2550" s="73"/>
      <c r="BT2550" s="73"/>
      <c r="BU2550" s="73"/>
      <c r="BV2550" s="73"/>
      <c r="BW2550" s="73"/>
      <c r="BX2550" s="73"/>
      <c r="BY2550" s="73"/>
      <c r="BZ2550" s="73"/>
      <c r="CA2550" s="73"/>
      <c r="CB2550" s="73"/>
      <c r="CC2550" s="73"/>
      <c r="CD2550" s="73"/>
      <c r="CE2550" s="73"/>
      <c r="CF2550" s="73"/>
      <c r="CG2550" s="73"/>
      <c r="CH2550" s="73"/>
      <c r="CI2550" s="73"/>
      <c r="CJ2550" s="73"/>
      <c r="CK2550" s="73"/>
      <c r="CL2550" s="73"/>
    </row>
    <row r="2551" spans="2:90" x14ac:dyDescent="0.4">
      <c r="B2551" s="154" t="s">
        <v>289</v>
      </c>
      <c r="D2551" t="s">
        <v>843</v>
      </c>
      <c r="E2551" t="str">
        <f t="shared" si="3684"/>
        <v>2551 LTERMY-F</v>
      </c>
      <c r="F2551" s="31"/>
      <c r="G2551" t="str">
        <f t="shared" si="3685"/>
        <v>2551 LTERMY-F</v>
      </c>
      <c r="H2551" s="23">
        <v>1000</v>
      </c>
      <c r="I2551" s="31"/>
      <c r="J2551" s="31"/>
      <c r="K2551" s="31"/>
      <c r="L2551" s="31"/>
      <c r="M2551" s="31"/>
      <c r="N2551" s="31"/>
      <c r="O2551" s="31"/>
      <c r="P2551" s="31"/>
      <c r="R2551" s="31"/>
      <c r="S2551" s="73"/>
      <c r="T2551" s="73"/>
      <c r="U2551" s="73"/>
      <c r="V2551" s="73"/>
      <c r="W2551" s="73"/>
      <c r="X2551" s="73"/>
      <c r="Y2551" s="73"/>
      <c r="Z2551" s="73"/>
      <c r="AA2551" s="73"/>
      <c r="AB2551" s="73"/>
      <c r="AC2551" s="73"/>
      <c r="AD2551" s="73"/>
      <c r="AE2551" s="73"/>
      <c r="AF2551" s="73"/>
      <c r="AG2551" s="73"/>
      <c r="AH2551" s="73"/>
      <c r="AI2551" s="73"/>
      <c r="AJ2551" s="73"/>
      <c r="AK2551" s="73"/>
      <c r="AL2551" s="73"/>
      <c r="AM2551" s="73"/>
      <c r="AN2551" s="73"/>
      <c r="AO2551" s="73"/>
      <c r="AP2551" s="73"/>
      <c r="AQ2551" s="73"/>
      <c r="AR2551" s="73"/>
      <c r="AS2551" s="73"/>
      <c r="AT2551" s="73"/>
      <c r="AU2551" s="73"/>
      <c r="AV2551" s="73"/>
      <c r="AW2551" s="73"/>
      <c r="AX2551" s="73"/>
      <c r="AY2551" s="73"/>
      <c r="AZ2551" s="73"/>
      <c r="BA2551" s="73"/>
      <c r="BB2551" s="73"/>
      <c r="BC2551" s="73"/>
      <c r="BD2551" s="73"/>
      <c r="BE2551" s="73"/>
      <c r="BF2551" s="73"/>
      <c r="BG2551" s="73"/>
      <c r="BH2551" s="73"/>
      <c r="BI2551" s="73"/>
      <c r="BJ2551" s="73"/>
      <c r="BK2551" s="73"/>
      <c r="BL2551" s="73"/>
      <c r="BM2551" s="73"/>
      <c r="BN2551" s="73"/>
      <c r="BO2551" s="73"/>
      <c r="BP2551" s="73"/>
      <c r="BQ2551" s="73"/>
      <c r="BR2551" s="73"/>
      <c r="BS2551" s="73"/>
      <c r="BT2551" s="73"/>
      <c r="BU2551" s="73"/>
      <c r="BV2551" s="73"/>
      <c r="BW2551" s="73"/>
      <c r="BX2551" s="73"/>
      <c r="BY2551" s="73"/>
      <c r="BZ2551" s="73"/>
      <c r="CA2551" s="73"/>
      <c r="CB2551" s="73"/>
      <c r="CC2551" s="73"/>
      <c r="CD2551" s="73"/>
      <c r="CE2551" s="73"/>
      <c r="CF2551" s="73"/>
      <c r="CG2551" s="73"/>
      <c r="CH2551" s="73"/>
      <c r="CI2551" s="73"/>
      <c r="CJ2551" s="73"/>
      <c r="CK2551" s="73"/>
      <c r="CL2551" s="73"/>
    </row>
    <row r="2552" spans="2:90" x14ac:dyDescent="0.4">
      <c r="B2552" s="124"/>
      <c r="C2552" s="31"/>
      <c r="D2552" t="s">
        <v>843</v>
      </c>
      <c r="E2552" t="str">
        <f t="shared" si="3684"/>
        <v>2552 LTERMY-F</v>
      </c>
      <c r="F2552" s="31"/>
      <c r="G2552" t="str">
        <f t="shared" si="3685"/>
        <v>2552 LTERMY-F</v>
      </c>
      <c r="H2552" s="31"/>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95" t="s">
        <v>290</v>
      </c>
      <c r="D2553" t="s">
        <v>843</v>
      </c>
      <c r="E2553" t="str">
        <f t="shared" si="3684"/>
        <v>2553 LTERMY-F</v>
      </c>
      <c r="F2553" s="280"/>
      <c r="G2553" t="str">
        <f t="shared" si="3685"/>
        <v>2553 LTERMY-F</v>
      </c>
      <c r="R2553" s="92"/>
      <c r="S2553" s="150"/>
      <c r="T2553" s="150"/>
      <c r="U2553" s="150"/>
      <c r="V2553" s="150"/>
      <c r="W2553" s="150"/>
      <c r="X2553" s="150"/>
      <c r="Y2553" s="150"/>
      <c r="Z2553" s="150"/>
      <c r="AA2553" s="150"/>
      <c r="AB2553" s="150"/>
      <c r="AC2553" s="150"/>
      <c r="AD2553" s="150"/>
      <c r="AE2553" s="150"/>
      <c r="AF2553" s="150"/>
      <c r="AG2553" s="150"/>
      <c r="AH2553" s="150"/>
      <c r="AI2553" s="150"/>
      <c r="AJ2553" s="150"/>
      <c r="AK2553" s="150"/>
      <c r="AL2553" s="150"/>
      <c r="AM2553" s="150"/>
      <c r="AN2553" s="150"/>
      <c r="AO2553" s="150"/>
      <c r="AP2553" s="150"/>
      <c r="AQ2553" s="150"/>
      <c r="AR2553" s="150"/>
      <c r="AS2553" s="150"/>
      <c r="AT2553" s="150"/>
      <c r="AU2553" s="150"/>
      <c r="AV2553" s="150"/>
      <c r="AW2553" s="150"/>
      <c r="AX2553" s="150"/>
      <c r="AY2553" s="150"/>
      <c r="AZ2553" s="150"/>
      <c r="BA2553" s="150"/>
      <c r="BB2553" s="150"/>
      <c r="BC2553" s="150"/>
      <c r="BD2553" s="150"/>
      <c r="BE2553" s="150"/>
      <c r="BF2553" s="150"/>
      <c r="BG2553" s="150"/>
      <c r="BH2553" s="150"/>
      <c r="BI2553" s="150"/>
      <c r="BJ2553" s="150"/>
      <c r="BK2553" s="150"/>
      <c r="BL2553" s="150"/>
      <c r="BM2553" s="150"/>
      <c r="BN2553" s="150"/>
      <c r="BO2553" s="150"/>
      <c r="BP2553" s="150"/>
      <c r="BQ2553" s="150"/>
      <c r="BR2553" s="150"/>
      <c r="BS2553" s="150"/>
      <c r="BT2553" s="150"/>
      <c r="BU2553" s="150"/>
      <c r="BV2553" s="150"/>
      <c r="BW2553" s="150"/>
      <c r="BX2553" s="150"/>
      <c r="BY2553" s="150"/>
      <c r="BZ2553" s="150"/>
      <c r="CA2553" s="150"/>
      <c r="CB2553" s="150"/>
      <c r="CC2553" s="150"/>
      <c r="CD2553" s="150"/>
      <c r="CE2553" s="150"/>
      <c r="CF2553" s="150"/>
      <c r="CG2553" s="150"/>
      <c r="CH2553" s="150"/>
      <c r="CI2553" s="150"/>
      <c r="CJ2553" s="150"/>
      <c r="CK2553" s="150"/>
      <c r="CL2553" s="150"/>
    </row>
    <row r="2554" spans="2:90" x14ac:dyDescent="0.4">
      <c r="B2554" s="154" t="s">
        <v>289</v>
      </c>
      <c r="D2554" t="s">
        <v>843</v>
      </c>
      <c r="E2554" t="str">
        <f t="shared" si="3684"/>
        <v>2554 LTERMY-F</v>
      </c>
      <c r="F2554" s="280"/>
      <c r="G2554" t="str">
        <f t="shared" si="3685"/>
        <v>2554 LTERMY-F</v>
      </c>
      <c r="K2554" s="24">
        <f>H2551</f>
        <v>1000</v>
      </c>
      <c r="L2554" s="24">
        <f ca="1">K2557</f>
        <v>2500.0000000000005</v>
      </c>
      <c r="M2554" s="24">
        <f ca="1">L2557</f>
        <v>0</v>
      </c>
      <c r="N2554" s="24">
        <f ca="1">M2557</f>
        <v>0</v>
      </c>
      <c r="O2554" s="24">
        <f ca="1">N2557</f>
        <v>0</v>
      </c>
      <c r="P2554" s="24">
        <f ca="1">O2557</f>
        <v>0</v>
      </c>
      <c r="R2554"/>
      <c r="S2554" s="62">
        <f t="shared" ref="S2554:AY2554" ca="1" si="3686">R2557</f>
        <v>1000</v>
      </c>
      <c r="T2554" s="62">
        <f t="shared" ca="1" si="3686"/>
        <v>1833.3333333333335</v>
      </c>
      <c r="U2554" s="62">
        <f t="shared" ca="1" si="3686"/>
        <v>2666.666666666667</v>
      </c>
      <c r="V2554" s="62">
        <f t="shared" ca="1" si="3686"/>
        <v>2500.0000000000005</v>
      </c>
      <c r="W2554" s="62">
        <f t="shared" ca="1" si="3686"/>
        <v>2500.0000000000005</v>
      </c>
      <c r="X2554" s="62">
        <f t="shared" ca="1" si="3686"/>
        <v>2500.0000000000005</v>
      </c>
      <c r="Y2554" s="62">
        <f t="shared" ca="1" si="3686"/>
        <v>2500.0000000000005</v>
      </c>
      <c r="Z2554" s="62">
        <f t="shared" ca="1" si="3686"/>
        <v>2500.0000000000005</v>
      </c>
      <c r="AA2554" s="62">
        <f t="shared" ca="1" si="3686"/>
        <v>2500.0000000000005</v>
      </c>
      <c r="AB2554" s="62">
        <f t="shared" ca="1" si="3686"/>
        <v>2500.0000000000005</v>
      </c>
      <c r="AC2554" s="62">
        <f t="shared" ca="1" si="3686"/>
        <v>2500.0000000000005</v>
      </c>
      <c r="AD2554" s="62">
        <f t="shared" ca="1" si="3686"/>
        <v>2500.0000000000005</v>
      </c>
      <c r="AE2554" s="62">
        <f t="shared" ca="1" si="3686"/>
        <v>2500.0000000000005</v>
      </c>
      <c r="AF2554" s="62">
        <f t="shared" ca="1" si="3686"/>
        <v>1666.666666666667</v>
      </c>
      <c r="AG2554" s="62">
        <f t="shared" ca="1" si="3686"/>
        <v>833.3333333333336</v>
      </c>
      <c r="AH2554" s="62">
        <f t="shared" ca="1" si="3686"/>
        <v>0</v>
      </c>
      <c r="AI2554" s="62">
        <f t="shared" ca="1" si="3686"/>
        <v>0</v>
      </c>
      <c r="AJ2554" s="62">
        <f t="shared" ca="1" si="3686"/>
        <v>0</v>
      </c>
      <c r="AK2554" s="62">
        <f t="shared" ca="1" si="3686"/>
        <v>0</v>
      </c>
      <c r="AL2554" s="62">
        <f t="shared" ca="1" si="3686"/>
        <v>0</v>
      </c>
      <c r="AM2554" s="62">
        <f t="shared" ca="1" si="3686"/>
        <v>0</v>
      </c>
      <c r="AN2554" s="62">
        <f t="shared" ca="1" si="3686"/>
        <v>0</v>
      </c>
      <c r="AO2554" s="62">
        <f t="shared" ca="1" si="3686"/>
        <v>0</v>
      </c>
      <c r="AP2554" s="62">
        <f t="shared" ca="1" si="3686"/>
        <v>0</v>
      </c>
      <c r="AQ2554" s="62">
        <f t="shared" ca="1" si="3686"/>
        <v>0</v>
      </c>
      <c r="AR2554" s="62">
        <f t="shared" ca="1" si="3686"/>
        <v>0</v>
      </c>
      <c r="AS2554" s="62">
        <f t="shared" ca="1" si="3686"/>
        <v>0</v>
      </c>
      <c r="AT2554" s="62">
        <f t="shared" ca="1" si="3686"/>
        <v>0</v>
      </c>
      <c r="AU2554" s="62">
        <f t="shared" ca="1" si="3686"/>
        <v>0</v>
      </c>
      <c r="AV2554" s="62">
        <f t="shared" ca="1" si="3686"/>
        <v>0</v>
      </c>
      <c r="AW2554" s="62">
        <f t="shared" ca="1" si="3686"/>
        <v>0</v>
      </c>
      <c r="AX2554" s="62">
        <f t="shared" ca="1" si="3686"/>
        <v>0</v>
      </c>
      <c r="AY2554" s="62">
        <f t="shared" ca="1" si="3686"/>
        <v>0</v>
      </c>
      <c r="AZ2554" s="62">
        <f t="shared" ref="AZ2554:CE2554" ca="1" si="3687">AY2557</f>
        <v>0</v>
      </c>
      <c r="BA2554" s="62">
        <f t="shared" ca="1" si="3687"/>
        <v>0</v>
      </c>
      <c r="BB2554" s="62">
        <f t="shared" ca="1" si="3687"/>
        <v>0</v>
      </c>
      <c r="BC2554" s="62">
        <f t="shared" ca="1" si="3687"/>
        <v>0</v>
      </c>
      <c r="BD2554" s="62">
        <f t="shared" ca="1" si="3687"/>
        <v>0</v>
      </c>
      <c r="BE2554" s="62">
        <f t="shared" ca="1" si="3687"/>
        <v>0</v>
      </c>
      <c r="BF2554" s="62">
        <f t="shared" ca="1" si="3687"/>
        <v>0</v>
      </c>
      <c r="BG2554" s="62">
        <f t="shared" ca="1" si="3687"/>
        <v>0</v>
      </c>
      <c r="BH2554" s="62">
        <f t="shared" ca="1" si="3687"/>
        <v>0</v>
      </c>
      <c r="BI2554" s="62">
        <f t="shared" ca="1" si="3687"/>
        <v>0</v>
      </c>
      <c r="BJ2554" s="62">
        <f t="shared" ca="1" si="3687"/>
        <v>0</v>
      </c>
      <c r="BK2554" s="62">
        <f t="shared" ca="1" si="3687"/>
        <v>0</v>
      </c>
      <c r="BL2554" s="62">
        <f t="shared" ca="1" si="3687"/>
        <v>0</v>
      </c>
      <c r="BM2554" s="62">
        <f t="shared" ca="1" si="3687"/>
        <v>0</v>
      </c>
      <c r="BN2554" s="62">
        <f t="shared" ca="1" si="3687"/>
        <v>0</v>
      </c>
      <c r="BO2554" s="62">
        <f t="shared" ca="1" si="3687"/>
        <v>0</v>
      </c>
      <c r="BP2554" s="62">
        <f t="shared" ca="1" si="3687"/>
        <v>0</v>
      </c>
      <c r="BQ2554" s="62">
        <f t="shared" ca="1" si="3687"/>
        <v>0</v>
      </c>
      <c r="BR2554" s="62">
        <f t="shared" ca="1" si="3687"/>
        <v>0</v>
      </c>
      <c r="BS2554" s="62">
        <f t="shared" ca="1" si="3687"/>
        <v>0</v>
      </c>
      <c r="BT2554" s="62">
        <f t="shared" ca="1" si="3687"/>
        <v>0</v>
      </c>
      <c r="BU2554" s="62">
        <f t="shared" ca="1" si="3687"/>
        <v>0</v>
      </c>
      <c r="BV2554" s="62">
        <f t="shared" ca="1" si="3687"/>
        <v>0</v>
      </c>
      <c r="BW2554" s="62">
        <f t="shared" ca="1" si="3687"/>
        <v>0</v>
      </c>
      <c r="BX2554" s="62">
        <f t="shared" ca="1" si="3687"/>
        <v>0</v>
      </c>
      <c r="BY2554" s="62">
        <f t="shared" ca="1" si="3687"/>
        <v>0</v>
      </c>
      <c r="BZ2554" s="62">
        <f t="shared" ca="1" si="3687"/>
        <v>0</v>
      </c>
      <c r="CA2554" s="62">
        <f t="shared" ca="1" si="3687"/>
        <v>0</v>
      </c>
      <c r="CB2554" s="62">
        <f t="shared" ca="1" si="3687"/>
        <v>0</v>
      </c>
      <c r="CC2554" s="62">
        <f t="shared" ca="1" si="3687"/>
        <v>0</v>
      </c>
      <c r="CD2554" s="62">
        <f t="shared" ca="1" si="3687"/>
        <v>0</v>
      </c>
      <c r="CE2554" s="62">
        <f t="shared" ca="1" si="3687"/>
        <v>0</v>
      </c>
      <c r="CF2554" s="62">
        <f t="shared" ref="CF2554:CL2554" ca="1" si="3688">CE2557</f>
        <v>0</v>
      </c>
      <c r="CG2554" s="62">
        <f t="shared" ca="1" si="3688"/>
        <v>0</v>
      </c>
      <c r="CH2554" s="62">
        <f t="shared" ca="1" si="3688"/>
        <v>0</v>
      </c>
      <c r="CI2554" s="62">
        <f t="shared" ca="1" si="3688"/>
        <v>0</v>
      </c>
      <c r="CJ2554" s="62">
        <f t="shared" ca="1" si="3688"/>
        <v>0</v>
      </c>
      <c r="CK2554" s="62">
        <f t="shared" ca="1" si="3688"/>
        <v>0</v>
      </c>
      <c r="CL2554" s="62">
        <f t="shared" ca="1" si="3688"/>
        <v>0</v>
      </c>
    </row>
    <row r="2555" spans="2:90" x14ac:dyDescent="0.4">
      <c r="B2555" s="154" t="str">
        <f>"New borrowing - "&amp;SUBSTITUTE(B2546,":","")</f>
        <v>New borrowing - Rolling fixed term loan - multiple borrowings w/ annual control</v>
      </c>
      <c r="D2555" t="s">
        <v>843</v>
      </c>
      <c r="E2555" t="str">
        <f t="shared" si="3684"/>
        <v>2555 LTERMY-F</v>
      </c>
      <c r="G2555" t="str">
        <f t="shared" si="3685"/>
        <v>2555 LTERMY-F</v>
      </c>
      <c r="K2555" s="23">
        <v>10000</v>
      </c>
      <c r="L2555" s="23">
        <f>SUMIF($4:$4,L$2,2553:2553)</f>
        <v>0</v>
      </c>
      <c r="M2555" s="23">
        <f>SUMIF($4:$4,M$2,2553:2553)</f>
        <v>0</v>
      </c>
      <c r="N2555" s="23">
        <f>SUMIF($4:$4,N$2,2553:2553)</f>
        <v>0</v>
      </c>
      <c r="O2555" s="23">
        <f>SUMIF($4:$4,O$2,2553:2553)</f>
        <v>0</v>
      </c>
      <c r="P2555" s="23">
        <f>SUMIF($4:$4,P$2,2553:2553)</f>
        <v>0</v>
      </c>
      <c r="R2555" s="53">
        <f>H2551</f>
        <v>1000</v>
      </c>
      <c r="S2555" s="80" cm="1">
        <f t="array" ref="S2555">IFERROR(INDEX($K:$Q,ROW(),MATCH(S$3,$K$2:$Q$2,0))/12,0)</f>
        <v>833.33333333333337</v>
      </c>
      <c r="T2555" s="80" cm="1">
        <f t="array" ref="T2555">IFERROR(INDEX($K:$Q,ROW(),MATCH(T$3,$K$2:$Q$2,0))/12,0)</f>
        <v>833.33333333333337</v>
      </c>
      <c r="U2555" s="80" cm="1">
        <f t="array" ref="U2555">IFERROR(INDEX($K:$Q,ROW(),MATCH(U$3,$K$2:$Q$2,0))/12,0)</f>
        <v>833.33333333333337</v>
      </c>
      <c r="V2555" s="80" cm="1">
        <f t="array" ref="V2555">IFERROR(INDEX($K:$Q,ROW(),MATCH(V$3,$K$2:$Q$2,0))/12,0)</f>
        <v>833.33333333333337</v>
      </c>
      <c r="W2555" s="80" cm="1">
        <f t="array" ref="W2555">IFERROR(INDEX($K:$Q,ROW(),MATCH(W$3,$K$2:$Q$2,0))/12,0)</f>
        <v>833.33333333333337</v>
      </c>
      <c r="X2555" s="80" cm="1">
        <f t="array" ref="X2555">IFERROR(INDEX($K:$Q,ROW(),MATCH(X$3,$K$2:$Q$2,0))/12,0)</f>
        <v>833.33333333333337</v>
      </c>
      <c r="Y2555" s="80" cm="1">
        <f t="array" ref="Y2555">IFERROR(INDEX($K:$Q,ROW(),MATCH(Y$3,$K$2:$Q$2,0))/12,0)</f>
        <v>833.33333333333337</v>
      </c>
      <c r="Z2555" s="80" cm="1">
        <f t="array" ref="Z2555">IFERROR(INDEX($K:$Q,ROW(),MATCH(Z$3,$K$2:$Q$2,0))/12,0)</f>
        <v>833.33333333333337</v>
      </c>
      <c r="AA2555" s="80" cm="1">
        <f t="array" ref="AA2555">IFERROR(INDEX($K:$Q,ROW(),MATCH(AA$3,$K$2:$Q$2,0))/12,0)</f>
        <v>833.33333333333337</v>
      </c>
      <c r="AB2555" s="80" cm="1">
        <f t="array" ref="AB2555">IFERROR(INDEX($K:$Q,ROW(),MATCH(AB$3,$K$2:$Q$2,0))/12,0)</f>
        <v>833.33333333333337</v>
      </c>
      <c r="AC2555" s="80" cm="1">
        <f t="array" ref="AC2555">IFERROR(INDEX($K:$Q,ROW(),MATCH(AC$3,$K$2:$Q$2,0))/12,0)</f>
        <v>833.33333333333337</v>
      </c>
      <c r="AD2555" s="80" cm="1">
        <f t="array" ref="AD2555">IFERROR(INDEX($K:$Q,ROW(),MATCH(AD$3,$K$2:$Q$2,0))/12,0)</f>
        <v>833.33333333333337</v>
      </c>
      <c r="AE2555" s="80" cm="1">
        <f t="array" ref="AE2555">IFERROR(INDEX($K:$Q,ROW(),MATCH(AE$3,$K$2:$Q$2,0))/12,0)</f>
        <v>0</v>
      </c>
      <c r="AF2555" s="80" cm="1">
        <f t="array" ref="AF2555">IFERROR(INDEX($K:$Q,ROW(),MATCH(AF$3,$K$2:$Q$2,0))/12,0)</f>
        <v>0</v>
      </c>
      <c r="AG2555" s="80" cm="1">
        <f t="array" ref="AG2555">IFERROR(INDEX($K:$Q,ROW(),MATCH(AG$3,$K$2:$Q$2,0))/12,0)</f>
        <v>0</v>
      </c>
      <c r="AH2555" s="80" cm="1">
        <f t="array" ref="AH2555">IFERROR(INDEX($K:$Q,ROW(),MATCH(AH$3,$K$2:$Q$2,0))/12,0)</f>
        <v>0</v>
      </c>
      <c r="AI2555" s="80" cm="1">
        <f t="array" ref="AI2555">IFERROR(INDEX($K:$Q,ROW(),MATCH(AI$3,$K$2:$Q$2,0))/12,0)</f>
        <v>0</v>
      </c>
      <c r="AJ2555" s="80" cm="1">
        <f t="array" ref="AJ2555">IFERROR(INDEX($K:$Q,ROW(),MATCH(AJ$3,$K$2:$Q$2,0))/12,0)</f>
        <v>0</v>
      </c>
      <c r="AK2555" s="80" cm="1">
        <f t="array" ref="AK2555">IFERROR(INDEX($K:$Q,ROW(),MATCH(AK$3,$K$2:$Q$2,0))/12,0)</f>
        <v>0</v>
      </c>
      <c r="AL2555" s="80" cm="1">
        <f t="array" ref="AL2555">IFERROR(INDEX($K:$Q,ROW(),MATCH(AL$3,$K$2:$Q$2,0))/12,0)</f>
        <v>0</v>
      </c>
      <c r="AM2555" s="80" cm="1">
        <f t="array" ref="AM2555">IFERROR(INDEX($K:$Q,ROW(),MATCH(AM$3,$K$2:$Q$2,0))/12,0)</f>
        <v>0</v>
      </c>
      <c r="AN2555" s="80" cm="1">
        <f t="array" ref="AN2555">IFERROR(INDEX($K:$Q,ROW(),MATCH(AN$3,$K$2:$Q$2,0))/12,0)</f>
        <v>0</v>
      </c>
      <c r="AO2555" s="80" cm="1">
        <f t="array" ref="AO2555">IFERROR(INDEX($K:$Q,ROW(),MATCH(AO$3,$K$2:$Q$2,0))/12,0)</f>
        <v>0</v>
      </c>
      <c r="AP2555" s="80" cm="1">
        <f t="array" ref="AP2555">IFERROR(INDEX($K:$Q,ROW(),MATCH(AP$3,$K$2:$Q$2,0))/12,0)</f>
        <v>0</v>
      </c>
      <c r="AQ2555" s="80" cm="1">
        <f t="array" ref="AQ2555">IFERROR(INDEX($K:$Q,ROW(),MATCH(AQ$3,$K$2:$Q$2,0))/12,0)</f>
        <v>0</v>
      </c>
      <c r="AR2555" s="80" cm="1">
        <f t="array" ref="AR2555">IFERROR(INDEX($K:$Q,ROW(),MATCH(AR$3,$K$2:$Q$2,0))/12,0)</f>
        <v>0</v>
      </c>
      <c r="AS2555" s="80" cm="1">
        <f t="array" ref="AS2555">IFERROR(INDEX($K:$Q,ROW(),MATCH(AS$3,$K$2:$Q$2,0))/12,0)</f>
        <v>0</v>
      </c>
      <c r="AT2555" s="80" cm="1">
        <f t="array" ref="AT2555">IFERROR(INDEX($K:$Q,ROW(),MATCH(AT$3,$K$2:$Q$2,0))/12,0)</f>
        <v>0</v>
      </c>
      <c r="AU2555" s="80" cm="1">
        <f t="array" ref="AU2555">IFERROR(INDEX($K:$Q,ROW(),MATCH(AU$3,$K$2:$Q$2,0))/12,0)</f>
        <v>0</v>
      </c>
      <c r="AV2555" s="80" cm="1">
        <f t="array" ref="AV2555">IFERROR(INDEX($K:$Q,ROW(),MATCH(AV$3,$K$2:$Q$2,0))/12,0)</f>
        <v>0</v>
      </c>
      <c r="AW2555" s="80" cm="1">
        <f t="array" ref="AW2555">IFERROR(INDEX($K:$Q,ROW(),MATCH(AW$3,$K$2:$Q$2,0))/12,0)</f>
        <v>0</v>
      </c>
      <c r="AX2555" s="80" cm="1">
        <f t="array" ref="AX2555">IFERROR(INDEX($K:$Q,ROW(),MATCH(AX$3,$K$2:$Q$2,0))/12,0)</f>
        <v>0</v>
      </c>
      <c r="AY2555" s="80" cm="1">
        <f t="array" ref="AY2555">IFERROR(INDEX($K:$Q,ROW(),MATCH(AY$3,$K$2:$Q$2,0))/12,0)</f>
        <v>0</v>
      </c>
      <c r="AZ2555" s="80" cm="1">
        <f t="array" ref="AZ2555">IFERROR(INDEX($K:$Q,ROW(),MATCH(AZ$3,$K$2:$Q$2,0))/12,0)</f>
        <v>0</v>
      </c>
      <c r="BA2555" s="80" cm="1">
        <f t="array" ref="BA2555">IFERROR(INDEX($K:$Q,ROW(),MATCH(BA$3,$K$2:$Q$2,0))/12,0)</f>
        <v>0</v>
      </c>
      <c r="BB2555" s="80" cm="1">
        <f t="array" ref="BB2555">IFERROR(INDEX($K:$Q,ROW(),MATCH(BB$3,$K$2:$Q$2,0))/12,0)</f>
        <v>0</v>
      </c>
      <c r="BC2555" s="80" cm="1">
        <f t="array" ref="BC2555">IFERROR(INDEX($K:$Q,ROW(),MATCH(BC$3,$K$2:$Q$2,0))/12,0)</f>
        <v>0</v>
      </c>
      <c r="BD2555" s="80" cm="1">
        <f t="array" ref="BD2555">IFERROR(INDEX($K:$Q,ROW(),MATCH(BD$3,$K$2:$Q$2,0))/12,0)</f>
        <v>0</v>
      </c>
      <c r="BE2555" s="80" cm="1">
        <f t="array" ref="BE2555">IFERROR(INDEX($K:$Q,ROW(),MATCH(BE$3,$K$2:$Q$2,0))/12,0)</f>
        <v>0</v>
      </c>
      <c r="BF2555" s="80" cm="1">
        <f t="array" ref="BF2555">IFERROR(INDEX($K:$Q,ROW(),MATCH(BF$3,$K$2:$Q$2,0))/12,0)</f>
        <v>0</v>
      </c>
      <c r="BG2555" s="80" cm="1">
        <f t="array" ref="BG2555">IFERROR(INDEX($K:$Q,ROW(),MATCH(BG$3,$K$2:$Q$2,0))/12,0)</f>
        <v>0</v>
      </c>
      <c r="BH2555" s="80" cm="1">
        <f t="array" ref="BH2555">IFERROR(INDEX($K:$Q,ROW(),MATCH(BH$3,$K$2:$Q$2,0))/12,0)</f>
        <v>0</v>
      </c>
      <c r="BI2555" s="80" cm="1">
        <f t="array" ref="BI2555">IFERROR(INDEX($K:$Q,ROW(),MATCH(BI$3,$K$2:$Q$2,0))/12,0)</f>
        <v>0</v>
      </c>
      <c r="BJ2555" s="80" cm="1">
        <f t="array" ref="BJ2555">IFERROR(INDEX($K:$Q,ROW(),MATCH(BJ$3,$K$2:$Q$2,0))/12,0)</f>
        <v>0</v>
      </c>
      <c r="BK2555" s="80" cm="1">
        <f t="array" ref="BK2555">IFERROR(INDEX($K:$Q,ROW(),MATCH(BK$3,$K$2:$Q$2,0))/12,0)</f>
        <v>0</v>
      </c>
      <c r="BL2555" s="80" cm="1">
        <f t="array" ref="BL2555">IFERROR(INDEX($K:$Q,ROW(),MATCH(BL$3,$K$2:$Q$2,0))/12,0)</f>
        <v>0</v>
      </c>
      <c r="BM2555" s="80" cm="1">
        <f t="array" ref="BM2555">IFERROR(INDEX($K:$Q,ROW(),MATCH(BM$3,$K$2:$Q$2,0))/12,0)</f>
        <v>0</v>
      </c>
      <c r="BN2555" s="80" cm="1">
        <f t="array" ref="BN2555">IFERROR(INDEX($K:$Q,ROW(),MATCH(BN$3,$K$2:$Q$2,0))/12,0)</f>
        <v>0</v>
      </c>
      <c r="BO2555" s="80" cm="1">
        <f t="array" ref="BO2555">IFERROR(INDEX($K:$Q,ROW(),MATCH(BO$3,$K$2:$Q$2,0))/12,0)</f>
        <v>0</v>
      </c>
      <c r="BP2555" s="80" cm="1">
        <f t="array" ref="BP2555">IFERROR(INDEX($K:$Q,ROW(),MATCH(BP$3,$K$2:$Q$2,0))/12,0)</f>
        <v>0</v>
      </c>
      <c r="BQ2555" s="80" cm="1">
        <f t="array" ref="BQ2555">IFERROR(INDEX($K:$Q,ROW(),MATCH(BQ$3,$K$2:$Q$2,0))/12,0)</f>
        <v>0</v>
      </c>
      <c r="BR2555" s="80" cm="1">
        <f t="array" ref="BR2555">IFERROR(INDEX($K:$Q,ROW(),MATCH(BR$3,$K$2:$Q$2,0))/12,0)</f>
        <v>0</v>
      </c>
      <c r="BS2555" s="80" cm="1">
        <f t="array" ref="BS2555">IFERROR(INDEX($K:$Q,ROW(),MATCH(BS$3,$K$2:$Q$2,0))/12,0)</f>
        <v>0</v>
      </c>
      <c r="BT2555" s="80" cm="1">
        <f t="array" ref="BT2555">IFERROR(INDEX($K:$Q,ROW(),MATCH(BT$3,$K$2:$Q$2,0))/12,0)</f>
        <v>0</v>
      </c>
      <c r="BU2555" s="80" cm="1">
        <f t="array" ref="BU2555">IFERROR(INDEX($K:$Q,ROW(),MATCH(BU$3,$K$2:$Q$2,0))/12,0)</f>
        <v>0</v>
      </c>
      <c r="BV2555" s="80" cm="1">
        <f t="array" ref="BV2555">IFERROR(INDEX($K:$Q,ROW(),MATCH(BV$3,$K$2:$Q$2,0))/12,0)</f>
        <v>0</v>
      </c>
      <c r="BW2555" s="80" cm="1">
        <f t="array" ref="BW2555">IFERROR(INDEX($K:$Q,ROW(),MATCH(BW$3,$K$2:$Q$2,0))/12,0)</f>
        <v>0</v>
      </c>
      <c r="BX2555" s="80" cm="1">
        <f t="array" ref="BX2555">IFERROR(INDEX($K:$Q,ROW(),MATCH(BX$3,$K$2:$Q$2,0))/12,0)</f>
        <v>0</v>
      </c>
      <c r="BY2555" s="80" cm="1">
        <f t="array" ref="BY2555">IFERROR(INDEX($K:$Q,ROW(),MATCH(BY$3,$K$2:$Q$2,0))/12,0)</f>
        <v>0</v>
      </c>
      <c r="BZ2555" s="80" cm="1">
        <f t="array" ref="BZ2555">IFERROR(INDEX($K:$Q,ROW(),MATCH(BZ$3,$K$2:$Q$2,0))/12,0)</f>
        <v>0</v>
      </c>
      <c r="CA2555" s="80" cm="1">
        <f t="array" ref="CA2555">IFERROR(INDEX($K:$Q,ROW(),MATCH(CA$3,$K$2:$Q$2,0))/12,0)</f>
        <v>0</v>
      </c>
      <c r="CB2555" s="80" cm="1">
        <f t="array" ref="CB2555">IFERROR(INDEX($K:$Q,ROW(),MATCH(CB$3,$K$2:$Q$2,0))/12,0)</f>
        <v>0</v>
      </c>
      <c r="CC2555" s="80" cm="1">
        <f t="array" ref="CC2555">IFERROR(INDEX($K:$Q,ROW(),MATCH(CC$3,$K$2:$Q$2,0))/12,0)</f>
        <v>0</v>
      </c>
      <c r="CD2555" s="80" cm="1">
        <f t="array" ref="CD2555">IFERROR(INDEX($K:$Q,ROW(),MATCH(CD$3,$K$2:$Q$2,0))/12,0)</f>
        <v>0</v>
      </c>
      <c r="CE2555" s="80" cm="1">
        <f t="array" ref="CE2555">IFERROR(INDEX($K:$Q,ROW(),MATCH(CE$3,$K$2:$Q$2,0))/12,0)</f>
        <v>0</v>
      </c>
      <c r="CF2555" s="80" cm="1">
        <f t="array" ref="CF2555">IFERROR(INDEX($K:$Q,ROW(),MATCH(CF$3,$K$2:$Q$2,0))/12,0)</f>
        <v>0</v>
      </c>
      <c r="CG2555" s="80" cm="1">
        <f t="array" ref="CG2555">IFERROR(INDEX($K:$Q,ROW(),MATCH(CG$3,$K$2:$Q$2,0))/12,0)</f>
        <v>0</v>
      </c>
      <c r="CH2555" s="80" cm="1">
        <f t="array" ref="CH2555">IFERROR(INDEX($K:$Q,ROW(),MATCH(CH$3,$K$2:$Q$2,0))/12,0)</f>
        <v>0</v>
      </c>
      <c r="CI2555" s="80" cm="1">
        <f t="array" ref="CI2555">IFERROR(INDEX($K:$Q,ROW(),MATCH(CI$3,$K$2:$Q$2,0))/12,0)</f>
        <v>0</v>
      </c>
      <c r="CJ2555" s="80" cm="1">
        <f t="array" ref="CJ2555">IFERROR(INDEX($K:$Q,ROW(),MATCH(CJ$3,$K$2:$Q$2,0))/12,0)</f>
        <v>0</v>
      </c>
      <c r="CK2555" s="80" cm="1">
        <f t="array" ref="CK2555">IFERROR(INDEX($K:$Q,ROW(),MATCH(CK$3,$K$2:$Q$2,0))/12,0)</f>
        <v>0</v>
      </c>
      <c r="CL2555" s="80" cm="1">
        <f t="array" ref="CL2555">IFERROR(INDEX($K:$Q,ROW(),MATCH(CL$3,$K$2:$Q$2,0))/12,0)</f>
        <v>0</v>
      </c>
    </row>
    <row r="2556" spans="2:90" x14ac:dyDescent="0.4">
      <c r="B2556" s="154" t="str">
        <f>"Repayment - "&amp;SUBSTITUTE(B2546,":","")</f>
        <v>Repayment - Rolling fixed term loan - multiple borrowings w/ annual control</v>
      </c>
      <c r="D2556" t="s">
        <v>843</v>
      </c>
      <c r="E2556" t="str">
        <f t="shared" si="3684"/>
        <v>2556 LTERMY-F</v>
      </c>
      <c r="G2556" t="str">
        <f t="shared" si="3685"/>
        <v>2556 LTERMY-F</v>
      </c>
      <c r="K2556" s="134">
        <f t="shared" ref="K2556:P2556" ca="1" si="3689">SUMIF($3:$3,K$2,2556:2556)</f>
        <v>-8500</v>
      </c>
      <c r="L2556" s="134">
        <f t="shared" ca="1" si="3689"/>
        <v>-2500</v>
      </c>
      <c r="M2556" s="134">
        <f t="shared" ca="1" si="3689"/>
        <v>0</v>
      </c>
      <c r="N2556" s="134">
        <f t="shared" ca="1" si="3689"/>
        <v>0</v>
      </c>
      <c r="O2556" s="134">
        <f t="shared" ca="1" si="3689"/>
        <v>0</v>
      </c>
      <c r="P2556" s="134">
        <f t="shared" ca="1" si="3689"/>
        <v>0</v>
      </c>
      <c r="R2556" s="220"/>
      <c r="S2556" s="221">
        <f ca="1">-IF(COUNT($R2555:S2555)&lt;$H2548,0,OFFSET(S2555,0,-$H2548+1))-$J$2492*(COUNT(R2555:$S2555)=($H2548-$H2549+1))</f>
        <v>0</v>
      </c>
      <c r="T2556" s="221">
        <f ca="1">-IF(COUNT($R2555:T2555)&lt;$H2548,0,OFFSET(T2555,0,-$H2548+1))-$J$2492*(COUNT(S2555:$S2555)=($H2548-$H2549+1))</f>
        <v>0</v>
      </c>
      <c r="U2556" s="221">
        <f ca="1">-IF(COUNT($R2555:U2555)&lt;$H2548,0,OFFSET(U2555,0,-$H2548+1))-$J$2492*(COUNT($S2555:T2555)=($H2548-$H2549+1))</f>
        <v>-1000</v>
      </c>
      <c r="V2556" s="221">
        <f ca="1">-IF(COUNT($R2555:V2555)&lt;$H2548,0,OFFSET(V2555,0,-$H2548+1))-$J$2492*(COUNT($S2555:U2555)=($H2548-$H2549+1))</f>
        <v>-833.33333333333337</v>
      </c>
      <c r="W2556" s="221">
        <f ca="1">-IF(COUNT($R2555:W2555)&lt;$H2548,0,OFFSET(W2555,0,-$H2548+1))-$J$2492*(COUNT($S2555:V2555)=($H2548-$H2549+1))</f>
        <v>-833.33333333333337</v>
      </c>
      <c r="X2556" s="221">
        <f ca="1">-IF(COUNT($R2555:X2555)&lt;$H2548,0,OFFSET(X2555,0,-$H2548+1))-$J$2492*(COUNT($S2555:W2555)=($H2548-$H2549+1))</f>
        <v>-833.33333333333337</v>
      </c>
      <c r="Y2556" s="221">
        <f ca="1">-IF(COUNT($R2555:Y2555)&lt;$H2548,0,OFFSET(Y2555,0,-$H2548+1))-$J$2492*(COUNT($S2555:X2555)=($H2548-$H2549+1))</f>
        <v>-833.33333333333337</v>
      </c>
      <c r="Z2556" s="221">
        <f ca="1">-IF(COUNT($R2555:Z2555)&lt;$H2548,0,OFFSET(Z2555,0,-$H2548+1))-$J$2492*(COUNT($S2555:Y2555)=($H2548-$H2549+1))</f>
        <v>-833.33333333333337</v>
      </c>
      <c r="AA2556" s="221">
        <f ca="1">-IF(COUNT($R2555:AA2555)&lt;$H2548,0,OFFSET(AA2555,0,-$H2548+1))-$J$2492*(COUNT($S2555:Z2555)=($H2548-$H2549+1))</f>
        <v>-833.33333333333337</v>
      </c>
      <c r="AB2556" s="221">
        <f ca="1">-IF(COUNT($R2555:AB2555)&lt;$H2548,0,OFFSET(AB2555,0,-$H2548+1))-$J$2492*(COUNT($S2555:AA2555)=($H2548-$H2549+1))</f>
        <v>-833.33333333333337</v>
      </c>
      <c r="AC2556" s="221">
        <f ca="1">-IF(COUNT($R2555:AC2555)&lt;$H2548,0,OFFSET(AC2555,0,-$H2548+1))-$J$2492*(COUNT($S2555:AB2555)=($H2548-$H2549+1))</f>
        <v>-833.33333333333337</v>
      </c>
      <c r="AD2556" s="221">
        <f ca="1">-IF(COUNT($R2555:AD2555)&lt;$H2548,0,OFFSET(AD2555,0,-$H2548+1))-$J$2492*(COUNT($S2555:AC2555)=($H2548-$H2549+1))</f>
        <v>-833.33333333333337</v>
      </c>
      <c r="AE2556" s="221">
        <f ca="1">-IF(COUNT($R2555:AE2555)&lt;$H2548,0,OFFSET(AE2555,0,-$H2548+1))-$J$2492*(COUNT($S2555:AD2555)=($H2548-$H2549+1))</f>
        <v>-833.33333333333337</v>
      </c>
      <c r="AF2556" s="221">
        <f ca="1">-IF(COUNT($R2555:AF2555)&lt;$H2548,0,OFFSET(AF2555,0,-$H2548+1))-$J$2492*(COUNT($S2555:AE2555)=($H2548-$H2549+1))</f>
        <v>-833.33333333333337</v>
      </c>
      <c r="AG2556" s="221">
        <f ca="1">-IF(COUNT($R2555:AG2555)&lt;$H2548,0,OFFSET(AG2555,0,-$H2548+1))-$J$2492*(COUNT($S2555:AF2555)=($H2548-$H2549+1))</f>
        <v>-833.33333333333337</v>
      </c>
      <c r="AH2556" s="221">
        <f ca="1">-IF(COUNT($R2555:AH2555)&lt;$H2548,0,OFFSET(AH2555,0,-$H2548+1))-$J$2492*(COUNT($S2555:AG2555)=($H2548-$H2549+1))</f>
        <v>0</v>
      </c>
      <c r="AI2556" s="221">
        <f ca="1">-IF(COUNT($R2555:AI2555)&lt;$H2548,0,OFFSET(AI2555,0,-$H2548+1))-$J$2492*(COUNT($S2555:AH2555)=($H2548-$H2549+1))</f>
        <v>0</v>
      </c>
      <c r="AJ2556" s="221">
        <f ca="1">-IF(COUNT($R2555:AJ2555)&lt;$H2548,0,OFFSET(AJ2555,0,-$H2548+1))-$J$2492*(COUNT($S2555:AI2555)=($H2548-$H2549+1))</f>
        <v>0</v>
      </c>
      <c r="AK2556" s="221">
        <f ca="1">-IF(COUNT($R2555:AK2555)&lt;$H2548,0,OFFSET(AK2555,0,-$H2548+1))-$J$2492*(COUNT($S2555:AJ2555)=($H2548-$H2549+1))</f>
        <v>0</v>
      </c>
      <c r="AL2556" s="221">
        <f ca="1">-IF(COUNT($R2555:AL2555)&lt;$H2548,0,OFFSET(AL2555,0,-$H2548+1))-$J$2492*(COUNT($S2555:AK2555)=($H2548-$H2549+1))</f>
        <v>0</v>
      </c>
      <c r="AM2556" s="221">
        <f ca="1">-IF(COUNT($R2555:AM2555)&lt;$H2548,0,OFFSET(AM2555,0,-$H2548+1))-$J$2492*(COUNT($S2555:AL2555)=($H2548-$H2549+1))</f>
        <v>0</v>
      </c>
      <c r="AN2556" s="221">
        <f ca="1">-IF(COUNT($R2555:AN2555)&lt;$H2548,0,OFFSET(AN2555,0,-$H2548+1))-$J$2492*(COUNT($S2555:AM2555)=($H2548-$H2549+1))</f>
        <v>0</v>
      </c>
      <c r="AO2556" s="221">
        <f ca="1">-IF(COUNT($R2555:AO2555)&lt;$H2548,0,OFFSET(AO2555,0,-$H2548+1))-$J$2492*(COUNT($S2555:AN2555)=($H2548-$H2549+1))</f>
        <v>0</v>
      </c>
      <c r="AP2556" s="221">
        <f ca="1">-IF(COUNT($R2555:AP2555)&lt;$H2548,0,OFFSET(AP2555,0,-$H2548+1))-$J$2492*(COUNT($S2555:AO2555)=($H2548-$H2549+1))</f>
        <v>0</v>
      </c>
      <c r="AQ2556" s="221">
        <f ca="1">-IF(COUNT($R2555:AQ2555)&lt;$H2548,0,OFFSET(AQ2555,0,-$H2548+1))-$J$2492*(COUNT($S2555:AP2555)=($H2548-$H2549+1))</f>
        <v>0</v>
      </c>
      <c r="AR2556" s="221">
        <f ca="1">-IF(COUNT($R2555:AR2555)&lt;$H2548,0,OFFSET(AR2555,0,-$H2548+1))-$J$2492*(COUNT($S2555:AQ2555)=($H2548-$H2549+1))</f>
        <v>0</v>
      </c>
      <c r="AS2556" s="221">
        <f ca="1">-IF(COUNT($R2555:AS2555)&lt;$H2548,0,OFFSET(AS2555,0,-$H2548+1))-$J$2492*(COUNT($S2555:AR2555)=($H2548-$H2549+1))</f>
        <v>0</v>
      </c>
      <c r="AT2556" s="221">
        <f ca="1">-IF(COUNT($R2555:AT2555)&lt;$H2548,0,OFFSET(AT2555,0,-$H2548+1))-$J$2492*(COUNT($S2555:AS2555)=($H2548-$H2549+1))</f>
        <v>0</v>
      </c>
      <c r="AU2556" s="221">
        <f ca="1">-IF(COUNT($R2555:AU2555)&lt;$H2548,0,OFFSET(AU2555,0,-$H2548+1))-$J$2492*(COUNT($S2555:AT2555)=($H2548-$H2549+1))</f>
        <v>0</v>
      </c>
      <c r="AV2556" s="221">
        <f ca="1">-IF(COUNT($R2555:AV2555)&lt;$H2548,0,OFFSET(AV2555,0,-$H2548+1))-$J$2492*(COUNT($S2555:AU2555)=($H2548-$H2549+1))</f>
        <v>0</v>
      </c>
      <c r="AW2556" s="221">
        <f ca="1">-IF(COUNT($R2555:AW2555)&lt;$H2548,0,OFFSET(AW2555,0,-$H2548+1))-$J$2492*(COUNT($S2555:AV2555)=($H2548-$H2549+1))</f>
        <v>0</v>
      </c>
      <c r="AX2556" s="221">
        <f ca="1">-IF(COUNT($R2555:AX2555)&lt;$H2548,0,OFFSET(AX2555,0,-$H2548+1))-$J$2492*(COUNT($S2555:AW2555)=($H2548-$H2549+1))</f>
        <v>0</v>
      </c>
      <c r="AY2556" s="221">
        <f ca="1">-IF(COUNT($R2555:AY2555)&lt;$H2548,0,OFFSET(AY2555,0,-$H2548+1))-$J$2492*(COUNT($S2555:AX2555)=($H2548-$H2549+1))</f>
        <v>0</v>
      </c>
      <c r="AZ2556" s="221">
        <f ca="1">-IF(COUNT($R2555:AZ2555)&lt;$H2548,0,OFFSET(AZ2555,0,-$H2548+1))-$J$2492*(COUNT($S2555:AY2555)=($H2548-$H2549+1))</f>
        <v>0</v>
      </c>
      <c r="BA2556" s="221">
        <f ca="1">-IF(COUNT($R2555:BA2555)&lt;$H2548,0,OFFSET(BA2555,0,-$H2548+1))-$J$2492*(COUNT($S2555:AZ2555)=($H2548-$H2549+1))</f>
        <v>0</v>
      </c>
      <c r="BB2556" s="221">
        <f ca="1">-IF(COUNT($R2555:BB2555)&lt;$H2548,0,OFFSET(BB2555,0,-$H2548+1))-$J$2492*(COUNT($S2555:BA2555)=($H2548-$H2549+1))</f>
        <v>0</v>
      </c>
      <c r="BC2556" s="221">
        <f ca="1">-IF(COUNT($R2555:BC2555)&lt;$H2548,0,OFFSET(BC2555,0,-$H2548+1))-$J$2492*(COUNT($S2555:BB2555)=($H2548-$H2549+1))</f>
        <v>0</v>
      </c>
      <c r="BD2556" s="221">
        <f ca="1">-IF(COUNT($R2555:BD2555)&lt;$H2548,0,OFFSET(BD2555,0,-$H2548+1))-$J$2492*(COUNT($S2555:BC2555)=($H2548-$H2549+1))</f>
        <v>0</v>
      </c>
      <c r="BE2556" s="221">
        <f ca="1">-IF(COUNT($R2555:BE2555)&lt;$H2548,0,OFFSET(BE2555,0,-$H2548+1))-$J$2492*(COUNT($S2555:BD2555)=($H2548-$H2549+1))</f>
        <v>0</v>
      </c>
      <c r="BF2556" s="221">
        <f ca="1">-IF(COUNT($R2555:BF2555)&lt;$H2548,0,OFFSET(BF2555,0,-$H2548+1))-$J$2492*(COUNT($S2555:BE2555)=($H2548-$H2549+1))</f>
        <v>0</v>
      </c>
      <c r="BG2556" s="221">
        <f ca="1">-IF(COUNT($R2555:BG2555)&lt;$H2548,0,OFFSET(BG2555,0,-$H2548+1))-$J$2492*(COUNT($S2555:BF2555)=($H2548-$H2549+1))</f>
        <v>0</v>
      </c>
      <c r="BH2556" s="221">
        <f ca="1">-IF(COUNT($R2555:BH2555)&lt;$H2548,0,OFFSET(BH2555,0,-$H2548+1))-$J$2492*(COUNT($S2555:BG2555)=($H2548-$H2549+1))</f>
        <v>0</v>
      </c>
      <c r="BI2556" s="221">
        <f ca="1">-IF(COUNT($R2555:BI2555)&lt;$H2548,0,OFFSET(BI2555,0,-$H2548+1))-$J$2492*(COUNT($S2555:BH2555)=($H2548-$H2549+1))</f>
        <v>0</v>
      </c>
      <c r="BJ2556" s="221">
        <f ca="1">-IF(COUNT($R2555:BJ2555)&lt;$H2548,0,OFFSET(BJ2555,0,-$H2548+1))-$J$2492*(COUNT($S2555:BI2555)=($H2548-$H2549+1))</f>
        <v>0</v>
      </c>
      <c r="BK2556" s="221">
        <f ca="1">-IF(COUNT($R2555:BK2555)&lt;$H2548,0,OFFSET(BK2555,0,-$H2548+1))-$J$2492*(COUNT($S2555:BJ2555)=($H2548-$H2549+1))</f>
        <v>0</v>
      </c>
      <c r="BL2556" s="221">
        <f ca="1">-IF(COUNT($R2555:BL2555)&lt;$H2548,0,OFFSET(BL2555,0,-$H2548+1))-$J$2492*(COUNT($S2555:BK2555)=($H2548-$H2549+1))</f>
        <v>0</v>
      </c>
      <c r="BM2556" s="221">
        <f ca="1">-IF(COUNT($R2555:BM2555)&lt;$H2548,0,OFFSET(BM2555,0,-$H2548+1))-$J$2492*(COUNT($S2555:BL2555)=($H2548-$H2549+1))</f>
        <v>0</v>
      </c>
      <c r="BN2556" s="221">
        <f ca="1">-IF(COUNT($R2555:BN2555)&lt;$H2548,0,OFFSET(BN2555,0,-$H2548+1))-$J$2492*(COUNT($S2555:BM2555)=($H2548-$H2549+1))</f>
        <v>0</v>
      </c>
      <c r="BO2556" s="221">
        <f ca="1">-IF(COUNT($R2555:BO2555)&lt;$H2548,0,OFFSET(BO2555,0,-$H2548+1))-$J$2492*(COUNT($S2555:BN2555)=($H2548-$H2549+1))</f>
        <v>0</v>
      </c>
      <c r="BP2556" s="221">
        <f ca="1">-IF(COUNT($R2555:BP2555)&lt;$H2548,0,OFFSET(BP2555,0,-$H2548+1))-$J$2492*(COUNT($S2555:BO2555)=($H2548-$H2549+1))</f>
        <v>0</v>
      </c>
      <c r="BQ2556" s="221">
        <f ca="1">-IF(COUNT($R2555:BQ2555)&lt;$H2548,0,OFFSET(BQ2555,0,-$H2548+1))-$J$2492*(COUNT($S2555:BP2555)=($H2548-$H2549+1))</f>
        <v>0</v>
      </c>
      <c r="BR2556" s="221">
        <f ca="1">-IF(COUNT($R2555:BR2555)&lt;$H2548,0,OFFSET(BR2555,0,-$H2548+1))-$J$2492*(COUNT($S2555:BQ2555)=($H2548-$H2549+1))</f>
        <v>0</v>
      </c>
      <c r="BS2556" s="221">
        <f ca="1">-IF(COUNT($R2555:BS2555)&lt;$H2548,0,OFFSET(BS2555,0,-$H2548+1))-$J$2492*(COUNT($S2555:BR2555)=($H2548-$H2549+1))</f>
        <v>0</v>
      </c>
      <c r="BT2556" s="221">
        <f ca="1">-IF(COUNT($R2555:BT2555)&lt;$H2548,0,OFFSET(BT2555,0,-$H2548+1))-$J$2492*(COUNT($S2555:BS2555)=($H2548-$H2549+1))</f>
        <v>0</v>
      </c>
      <c r="BU2556" s="221">
        <f ca="1">-IF(COUNT($R2555:BU2555)&lt;$H2548,0,OFFSET(BU2555,0,-$H2548+1))-$J$2492*(COUNT($S2555:BT2555)=($H2548-$H2549+1))</f>
        <v>0</v>
      </c>
      <c r="BV2556" s="221">
        <f ca="1">-IF(COUNT($R2555:BV2555)&lt;$H2548,0,OFFSET(BV2555,0,-$H2548+1))-$J$2492*(COUNT($S2555:BU2555)=($H2548-$H2549+1))</f>
        <v>0</v>
      </c>
      <c r="BW2556" s="221">
        <f ca="1">-IF(COUNT($R2555:BW2555)&lt;$H2548,0,OFFSET(BW2555,0,-$H2548+1))-$J$2492*(COUNT($S2555:BV2555)=($H2548-$H2549+1))</f>
        <v>0</v>
      </c>
      <c r="BX2556" s="221">
        <f ca="1">-IF(COUNT($R2555:BX2555)&lt;$H2548,0,OFFSET(BX2555,0,-$H2548+1))-$J$2492*(COUNT($S2555:BW2555)=($H2548-$H2549+1))</f>
        <v>0</v>
      </c>
      <c r="BY2556" s="221">
        <f ca="1">-IF(COUNT($R2555:BY2555)&lt;$H2548,0,OFFSET(BY2555,0,-$H2548+1))-$J$2492*(COUNT($S2555:BX2555)=($H2548-$H2549+1))</f>
        <v>0</v>
      </c>
      <c r="BZ2556" s="221">
        <f ca="1">-IF(COUNT($R2555:BZ2555)&lt;$H2548,0,OFFSET(BZ2555,0,-$H2548+1))-$J$2492*(COUNT($S2555:BY2555)=($H2548-$H2549+1))</f>
        <v>0</v>
      </c>
      <c r="CA2556" s="221">
        <f ca="1">-IF(COUNT($R2555:CA2555)&lt;$H2548,0,OFFSET(CA2555,0,-$H2548+1))-$J$2492*(COUNT($S2555:BZ2555)=($H2548-$H2549+1))</f>
        <v>0</v>
      </c>
      <c r="CB2556" s="221">
        <f ca="1">-IF(COUNT($R2555:CB2555)&lt;$H2548,0,OFFSET(CB2555,0,-$H2548+1))-$J$2492*(COUNT($S2555:CA2555)=($H2548-$H2549+1))</f>
        <v>0</v>
      </c>
      <c r="CC2556" s="221">
        <f ca="1">-IF(COUNT($R2555:CC2555)&lt;$H2548,0,OFFSET(CC2555,0,-$H2548+1))-$J$2492*(COUNT($S2555:CB2555)=($H2548-$H2549+1))</f>
        <v>0</v>
      </c>
      <c r="CD2556" s="221">
        <f ca="1">-IF(COUNT($R2555:CD2555)&lt;$H2548,0,OFFSET(CD2555,0,-$H2548+1))-$J$2492*(COUNT($S2555:CC2555)=($H2548-$H2549+1))</f>
        <v>0</v>
      </c>
      <c r="CE2556" s="221">
        <f ca="1">-IF(COUNT($R2555:CE2555)&lt;$H2548,0,OFFSET(CE2555,0,-$H2548+1))-$J$2492*(COUNT($S2555:CD2555)=($H2548-$H2549+1))</f>
        <v>0</v>
      </c>
      <c r="CF2556" s="221">
        <f ca="1">-IF(COUNT($R2555:CF2555)&lt;$H2548,0,OFFSET(CF2555,0,-$H2548+1))-$J$2492*(COUNT($S2555:CE2555)=($H2548-$H2549+1))</f>
        <v>0</v>
      </c>
      <c r="CG2556" s="221">
        <f ca="1">-IF(COUNT($R2555:CG2555)&lt;$H2548,0,OFFSET(CG2555,0,-$H2548+1))-$J$2492*(COUNT($S2555:CF2555)=($H2548-$H2549+1))</f>
        <v>0</v>
      </c>
      <c r="CH2556" s="221">
        <f ca="1">-IF(COUNT($R2555:CH2555)&lt;$H2548,0,OFFSET(CH2555,0,-$H2548+1))-$J$2492*(COUNT($S2555:CG2555)=($H2548-$H2549+1))</f>
        <v>0</v>
      </c>
      <c r="CI2556" s="221">
        <f ca="1">-IF(COUNT($R2555:CI2555)&lt;$H2548,0,OFFSET(CI2555,0,-$H2548+1))-$J$2492*(COUNT($S2555:CH2555)=($H2548-$H2549+1))</f>
        <v>0</v>
      </c>
      <c r="CJ2556" s="221">
        <f ca="1">-IF(COUNT($R2555:CJ2555)&lt;$H2548,0,OFFSET(CJ2555,0,-$H2548+1))-$J$2492*(COUNT($S2555:CI2555)=($H2548-$H2549+1))</f>
        <v>0</v>
      </c>
      <c r="CK2556" s="221">
        <f ca="1">-IF(COUNT($R2555:CK2555)&lt;$H2548,0,OFFSET(CK2555,0,-$H2548+1))-$J$2492*(COUNT($S2555:CJ2555)=($H2548-$H2549+1))</f>
        <v>0</v>
      </c>
      <c r="CL2556" s="221">
        <f ca="1">-IF(COUNT($R2555:CL2555)&lt;$H2548,0,OFFSET(CL2555,0,-$H2548+1))-$J$2492*(COUNT($S2555:CK2555)=($H2548-$H2549+1))</f>
        <v>0</v>
      </c>
    </row>
    <row r="2557" spans="2:90" x14ac:dyDescent="0.4">
      <c r="B2557" s="123" t="str">
        <f>"Loan - "&amp;SUBSTITUTE(B2546,":","")</f>
        <v>Loan - Rolling fixed term loan - multiple borrowings w/ annual control</v>
      </c>
      <c r="C2557" t="s">
        <v>240</v>
      </c>
      <c r="D2557" t="s">
        <v>843</v>
      </c>
      <c r="E2557" t="str">
        <f t="shared" si="3684"/>
        <v>2557 LTERMY-F</v>
      </c>
      <c r="G2557" t="str">
        <f t="shared" si="3685"/>
        <v>2557 LTERMY-F</v>
      </c>
      <c r="I2557" s="80"/>
      <c r="J2557" s="80"/>
      <c r="K2557" s="33">
        <f t="shared" ref="K2557:P2557" ca="1" si="3690">SUMIF($4:$4,K$2,2557:2557)</f>
        <v>2500.0000000000005</v>
      </c>
      <c r="L2557" s="33">
        <f t="shared" ca="1" si="3690"/>
        <v>0</v>
      </c>
      <c r="M2557" s="33">
        <f t="shared" ca="1" si="3690"/>
        <v>0</v>
      </c>
      <c r="N2557" s="33">
        <f t="shared" ca="1" si="3690"/>
        <v>0</v>
      </c>
      <c r="O2557" s="33">
        <f t="shared" ca="1" si="3690"/>
        <v>0</v>
      </c>
      <c r="P2557" s="33">
        <f t="shared" ca="1" si="3690"/>
        <v>0</v>
      </c>
      <c r="R2557" s="53">
        <f ca="1">S2554</f>
        <v>1000</v>
      </c>
      <c r="S2557" s="93">
        <f t="shared" ref="S2557" ca="1" si="3691">SUM(S2554:S2556)</f>
        <v>1833.3333333333335</v>
      </c>
      <c r="T2557" s="93">
        <f t="shared" ref="T2557:AX2557" ca="1" si="3692">SUM(T2554:T2556)</f>
        <v>2666.666666666667</v>
      </c>
      <c r="U2557" s="93">
        <f t="shared" ca="1" si="3692"/>
        <v>2500.0000000000005</v>
      </c>
      <c r="V2557" s="93">
        <f t="shared" ca="1" si="3692"/>
        <v>2500.0000000000005</v>
      </c>
      <c r="W2557" s="93">
        <f t="shared" ca="1" si="3692"/>
        <v>2500.0000000000005</v>
      </c>
      <c r="X2557" s="93">
        <f t="shared" ca="1" si="3692"/>
        <v>2500.0000000000005</v>
      </c>
      <c r="Y2557" s="93">
        <f t="shared" ca="1" si="3692"/>
        <v>2500.0000000000005</v>
      </c>
      <c r="Z2557" s="93">
        <f t="shared" ca="1" si="3692"/>
        <v>2500.0000000000005</v>
      </c>
      <c r="AA2557" s="93">
        <f t="shared" ca="1" si="3692"/>
        <v>2500.0000000000005</v>
      </c>
      <c r="AB2557" s="93">
        <f t="shared" ca="1" si="3692"/>
        <v>2500.0000000000005</v>
      </c>
      <c r="AC2557" s="93">
        <f t="shared" ca="1" si="3692"/>
        <v>2500.0000000000005</v>
      </c>
      <c r="AD2557" s="93">
        <f t="shared" ca="1" si="3692"/>
        <v>2500.0000000000005</v>
      </c>
      <c r="AE2557" s="93">
        <f t="shared" ca="1" si="3692"/>
        <v>1666.666666666667</v>
      </c>
      <c r="AF2557" s="93">
        <f t="shared" ca="1" si="3692"/>
        <v>833.3333333333336</v>
      </c>
      <c r="AG2557" s="93">
        <f t="shared" ca="1" si="3692"/>
        <v>0</v>
      </c>
      <c r="AH2557" s="93">
        <f t="shared" ca="1" si="3692"/>
        <v>0</v>
      </c>
      <c r="AI2557" s="93">
        <f t="shared" ca="1" si="3692"/>
        <v>0</v>
      </c>
      <c r="AJ2557" s="93">
        <f t="shared" ca="1" si="3692"/>
        <v>0</v>
      </c>
      <c r="AK2557" s="93">
        <f t="shared" ca="1" si="3692"/>
        <v>0</v>
      </c>
      <c r="AL2557" s="93">
        <f t="shared" ca="1" si="3692"/>
        <v>0</v>
      </c>
      <c r="AM2557" s="93">
        <f t="shared" ca="1" si="3692"/>
        <v>0</v>
      </c>
      <c r="AN2557" s="93">
        <f t="shared" ca="1" si="3692"/>
        <v>0</v>
      </c>
      <c r="AO2557" s="93">
        <f t="shared" ca="1" si="3692"/>
        <v>0</v>
      </c>
      <c r="AP2557" s="93">
        <f t="shared" ca="1" si="3692"/>
        <v>0</v>
      </c>
      <c r="AQ2557" s="93">
        <f t="shared" ca="1" si="3692"/>
        <v>0</v>
      </c>
      <c r="AR2557" s="93">
        <f t="shared" ca="1" si="3692"/>
        <v>0</v>
      </c>
      <c r="AS2557" s="93">
        <f t="shared" ca="1" si="3692"/>
        <v>0</v>
      </c>
      <c r="AT2557" s="93">
        <f t="shared" ca="1" si="3692"/>
        <v>0</v>
      </c>
      <c r="AU2557" s="93">
        <f t="shared" ca="1" si="3692"/>
        <v>0</v>
      </c>
      <c r="AV2557" s="93">
        <f t="shared" ca="1" si="3692"/>
        <v>0</v>
      </c>
      <c r="AW2557" s="93">
        <f t="shared" ca="1" si="3692"/>
        <v>0</v>
      </c>
      <c r="AX2557" s="93">
        <f t="shared" ca="1" si="3692"/>
        <v>0</v>
      </c>
      <c r="AY2557" s="93">
        <f t="shared" ref="AY2557:CD2557" ca="1" si="3693">SUM(AY2554:AY2556)</f>
        <v>0</v>
      </c>
      <c r="AZ2557" s="93">
        <f t="shared" ca="1" si="3693"/>
        <v>0</v>
      </c>
      <c r="BA2557" s="93">
        <f t="shared" ca="1" si="3693"/>
        <v>0</v>
      </c>
      <c r="BB2557" s="93">
        <f t="shared" ca="1" si="3693"/>
        <v>0</v>
      </c>
      <c r="BC2557" s="93">
        <f t="shared" ca="1" si="3693"/>
        <v>0</v>
      </c>
      <c r="BD2557" s="93">
        <f t="shared" ca="1" si="3693"/>
        <v>0</v>
      </c>
      <c r="BE2557" s="93">
        <f t="shared" ca="1" si="3693"/>
        <v>0</v>
      </c>
      <c r="BF2557" s="93">
        <f t="shared" ca="1" si="3693"/>
        <v>0</v>
      </c>
      <c r="BG2557" s="93">
        <f t="shared" ca="1" si="3693"/>
        <v>0</v>
      </c>
      <c r="BH2557" s="93">
        <f t="shared" ca="1" si="3693"/>
        <v>0</v>
      </c>
      <c r="BI2557" s="93">
        <f t="shared" ca="1" si="3693"/>
        <v>0</v>
      </c>
      <c r="BJ2557" s="93">
        <f t="shared" ca="1" si="3693"/>
        <v>0</v>
      </c>
      <c r="BK2557" s="93">
        <f t="shared" ca="1" si="3693"/>
        <v>0</v>
      </c>
      <c r="BL2557" s="93">
        <f t="shared" ca="1" si="3693"/>
        <v>0</v>
      </c>
      <c r="BM2557" s="93">
        <f t="shared" ca="1" si="3693"/>
        <v>0</v>
      </c>
      <c r="BN2557" s="93">
        <f t="shared" ca="1" si="3693"/>
        <v>0</v>
      </c>
      <c r="BO2557" s="93">
        <f t="shared" ca="1" si="3693"/>
        <v>0</v>
      </c>
      <c r="BP2557" s="93">
        <f t="shared" ca="1" si="3693"/>
        <v>0</v>
      </c>
      <c r="BQ2557" s="93">
        <f t="shared" ca="1" si="3693"/>
        <v>0</v>
      </c>
      <c r="BR2557" s="93">
        <f t="shared" ca="1" si="3693"/>
        <v>0</v>
      </c>
      <c r="BS2557" s="93">
        <f t="shared" ca="1" si="3693"/>
        <v>0</v>
      </c>
      <c r="BT2557" s="93">
        <f t="shared" ca="1" si="3693"/>
        <v>0</v>
      </c>
      <c r="BU2557" s="93">
        <f t="shared" ca="1" si="3693"/>
        <v>0</v>
      </c>
      <c r="BV2557" s="93">
        <f t="shared" ca="1" si="3693"/>
        <v>0</v>
      </c>
      <c r="BW2557" s="93">
        <f t="shared" ca="1" si="3693"/>
        <v>0</v>
      </c>
      <c r="BX2557" s="93">
        <f t="shared" ca="1" si="3693"/>
        <v>0</v>
      </c>
      <c r="BY2557" s="93">
        <f t="shared" ca="1" si="3693"/>
        <v>0</v>
      </c>
      <c r="BZ2557" s="93">
        <f t="shared" ca="1" si="3693"/>
        <v>0</v>
      </c>
      <c r="CA2557" s="93">
        <f t="shared" ca="1" si="3693"/>
        <v>0</v>
      </c>
      <c r="CB2557" s="93">
        <f t="shared" ca="1" si="3693"/>
        <v>0</v>
      </c>
      <c r="CC2557" s="93">
        <f t="shared" ca="1" si="3693"/>
        <v>0</v>
      </c>
      <c r="CD2557" s="93">
        <f t="shared" ca="1" si="3693"/>
        <v>0</v>
      </c>
      <c r="CE2557" s="93">
        <f t="shared" ref="CE2557:CK2557" ca="1" si="3694">SUM(CE2554:CE2556)</f>
        <v>0</v>
      </c>
      <c r="CF2557" s="93">
        <f t="shared" ca="1" si="3694"/>
        <v>0</v>
      </c>
      <c r="CG2557" s="93">
        <f t="shared" ca="1" si="3694"/>
        <v>0</v>
      </c>
      <c r="CH2557" s="93">
        <f t="shared" ca="1" si="3694"/>
        <v>0</v>
      </c>
      <c r="CI2557" s="93">
        <f t="shared" ca="1" si="3694"/>
        <v>0</v>
      </c>
      <c r="CJ2557" s="93">
        <f t="shared" ca="1" si="3694"/>
        <v>0</v>
      </c>
      <c r="CK2557" s="93">
        <f t="shared" ca="1" si="3694"/>
        <v>0</v>
      </c>
      <c r="CL2557" s="93">
        <f t="shared" ref="CL2557" ca="1" si="3695">SUM(CL2554:CL2556)</f>
        <v>0</v>
      </c>
    </row>
    <row r="2558" spans="2:90" x14ac:dyDescent="0.4">
      <c r="B2558" s="122"/>
      <c r="C2558" s="59"/>
      <c r="D2558" t="s">
        <v>843</v>
      </c>
      <c r="E2558" t="str">
        <f t="shared" si="3684"/>
        <v>2558 LTERMY-F</v>
      </c>
      <c r="G2558" t="str">
        <f t="shared" si="3685"/>
        <v>2558 LTERMY-F</v>
      </c>
      <c r="R2558"/>
      <c r="S2558" s="62"/>
      <c r="T2558" s="62"/>
      <c r="U2558" s="62"/>
      <c r="V2558" s="62"/>
      <c r="W2558" s="62"/>
      <c r="X2558" s="62"/>
      <c r="Y2558" s="62"/>
      <c r="Z2558" s="62"/>
      <c r="AA2558" s="62"/>
      <c r="AB2558" s="62"/>
      <c r="AC2558" s="62"/>
      <c r="AD2558" s="62"/>
      <c r="AE2558" s="62"/>
      <c r="AF2558" s="62"/>
      <c r="AG2558" s="62"/>
      <c r="AH2558" s="62"/>
      <c r="AI2558" s="62"/>
      <c r="AJ2558" s="62"/>
      <c r="AK2558" s="62"/>
      <c r="AL2558" s="62"/>
      <c r="AM2558" s="62"/>
      <c r="AN2558" s="62"/>
      <c r="AO2558" s="62"/>
      <c r="AP2558" s="62"/>
      <c r="AQ2558" s="62"/>
      <c r="AR2558" s="62"/>
      <c r="AS2558" s="62"/>
      <c r="AT2558" s="62"/>
      <c r="AU2558" s="62"/>
      <c r="AV2558" s="62"/>
      <c r="AW2558" s="62"/>
      <c r="AX2558" s="62"/>
      <c r="AY2558" s="62"/>
      <c r="AZ2558" s="62"/>
      <c r="BA2558" s="62"/>
      <c r="BB2558" s="62"/>
      <c r="BC2558" s="62"/>
      <c r="BD2558" s="62"/>
      <c r="BE2558" s="62"/>
      <c r="BF2558" s="62"/>
      <c r="BG2558" s="62"/>
      <c r="BH2558" s="62"/>
      <c r="BI2558" s="62"/>
      <c r="BJ2558" s="62"/>
      <c r="BK2558" s="62"/>
      <c r="BL2558" s="62"/>
      <c r="BM2558" s="62"/>
      <c r="BN2558" s="62"/>
      <c r="BO2558" s="62"/>
      <c r="BP2558" s="62"/>
      <c r="BQ2558" s="62"/>
      <c r="BR2558" s="62"/>
      <c r="BS2558" s="62"/>
      <c r="BT2558" s="62"/>
      <c r="BU2558" s="62"/>
      <c r="BV2558" s="62"/>
      <c r="BW2558" s="62"/>
      <c r="BX2558" s="62"/>
      <c r="BY2558" s="62"/>
      <c r="BZ2558" s="62"/>
      <c r="CA2558" s="62"/>
      <c r="CB2558" s="62"/>
      <c r="CC2558" s="62"/>
      <c r="CD2558" s="62"/>
      <c r="CE2558" s="62"/>
      <c r="CF2558" s="62"/>
      <c r="CG2558" s="62"/>
      <c r="CH2558" s="62"/>
      <c r="CI2558" s="62"/>
      <c r="CJ2558" s="62"/>
      <c r="CK2558" s="62"/>
      <c r="CL2558" s="62"/>
    </row>
    <row r="2559" spans="2:90" x14ac:dyDescent="0.4">
      <c r="B2559" s="123" t="str">
        <f>"Interest income - "&amp;SUBSTITUTE(B2546,":","")</f>
        <v>Interest income - Rolling fixed term loan - multiple borrowings w/ annual control</v>
      </c>
      <c r="C2559" t="s">
        <v>228</v>
      </c>
      <c r="D2559" t="s">
        <v>843</v>
      </c>
      <c r="E2559" t="str">
        <f t="shared" si="3684"/>
        <v>2559 LTERMY-F</v>
      </c>
      <c r="G2559" t="str">
        <f t="shared" si="3685"/>
        <v>2559 LTERMY-F</v>
      </c>
      <c r="J2559" s="93">
        <f>SUMIF($5:$5,I$2,2557:2557)</f>
        <v>0</v>
      </c>
      <c r="K2559" s="28">
        <f t="shared" ref="K2559:P2559" ca="1" si="3696">SUMIF($3:$3,K$2,2559:2559)</f>
        <v>316.66666666666669</v>
      </c>
      <c r="L2559" s="28">
        <f t="shared" ca="1" si="3696"/>
        <v>41.666666666666679</v>
      </c>
      <c r="M2559" s="28">
        <f t="shared" ca="1" si="3696"/>
        <v>0</v>
      </c>
      <c r="N2559" s="28">
        <f t="shared" ca="1" si="3696"/>
        <v>0</v>
      </c>
      <c r="O2559" s="28">
        <f t="shared" ca="1" si="3696"/>
        <v>0</v>
      </c>
      <c r="P2559" s="28">
        <f t="shared" ca="1" si="3696"/>
        <v>0</v>
      </c>
      <c r="R2559" s="27"/>
      <c r="S2559" s="93">
        <f t="shared" ref="S2559" ca="1" si="3697">SUM(S2553:S2555)*$H2550/12</f>
        <v>15.27777777777778</v>
      </c>
      <c r="T2559" s="93">
        <f t="shared" ref="T2559:AX2559" ca="1" si="3698">SUM(T2553:T2555)*$H2550/12</f>
        <v>22.222222222222225</v>
      </c>
      <c r="U2559" s="93">
        <f t="shared" ca="1" si="3698"/>
        <v>29.166666666666671</v>
      </c>
      <c r="V2559" s="93">
        <f t="shared" ca="1" si="3698"/>
        <v>27.777777777777786</v>
      </c>
      <c r="W2559" s="93">
        <f t="shared" ca="1" si="3698"/>
        <v>27.777777777777786</v>
      </c>
      <c r="X2559" s="93">
        <f t="shared" ca="1" si="3698"/>
        <v>27.777777777777786</v>
      </c>
      <c r="Y2559" s="93">
        <f t="shared" ca="1" si="3698"/>
        <v>27.777777777777786</v>
      </c>
      <c r="Z2559" s="93">
        <f t="shared" ca="1" si="3698"/>
        <v>27.777777777777786</v>
      </c>
      <c r="AA2559" s="93">
        <f t="shared" ca="1" si="3698"/>
        <v>27.777777777777786</v>
      </c>
      <c r="AB2559" s="93">
        <f t="shared" ca="1" si="3698"/>
        <v>27.777777777777786</v>
      </c>
      <c r="AC2559" s="93">
        <f t="shared" ca="1" si="3698"/>
        <v>27.777777777777786</v>
      </c>
      <c r="AD2559" s="93">
        <f t="shared" ca="1" si="3698"/>
        <v>27.777777777777786</v>
      </c>
      <c r="AE2559" s="93">
        <f t="shared" ca="1" si="3698"/>
        <v>20.833333333333339</v>
      </c>
      <c r="AF2559" s="93">
        <f t="shared" ca="1" si="3698"/>
        <v>13.888888888888893</v>
      </c>
      <c r="AG2559" s="93">
        <f t="shared" ca="1" si="3698"/>
        <v>6.9444444444444473</v>
      </c>
      <c r="AH2559" s="93">
        <f t="shared" ca="1" si="3698"/>
        <v>0</v>
      </c>
      <c r="AI2559" s="93">
        <f t="shared" ca="1" si="3698"/>
        <v>0</v>
      </c>
      <c r="AJ2559" s="93">
        <f t="shared" ca="1" si="3698"/>
        <v>0</v>
      </c>
      <c r="AK2559" s="93">
        <f t="shared" ca="1" si="3698"/>
        <v>0</v>
      </c>
      <c r="AL2559" s="93">
        <f t="shared" ca="1" si="3698"/>
        <v>0</v>
      </c>
      <c r="AM2559" s="93">
        <f t="shared" ca="1" si="3698"/>
        <v>0</v>
      </c>
      <c r="AN2559" s="93">
        <f t="shared" ca="1" si="3698"/>
        <v>0</v>
      </c>
      <c r="AO2559" s="93">
        <f t="shared" ca="1" si="3698"/>
        <v>0</v>
      </c>
      <c r="AP2559" s="93">
        <f t="shared" ca="1" si="3698"/>
        <v>0</v>
      </c>
      <c r="AQ2559" s="93">
        <f t="shared" ca="1" si="3698"/>
        <v>0</v>
      </c>
      <c r="AR2559" s="93">
        <f t="shared" ca="1" si="3698"/>
        <v>0</v>
      </c>
      <c r="AS2559" s="93">
        <f t="shared" ca="1" si="3698"/>
        <v>0</v>
      </c>
      <c r="AT2559" s="93">
        <f t="shared" ca="1" si="3698"/>
        <v>0</v>
      </c>
      <c r="AU2559" s="93">
        <f t="shared" ca="1" si="3698"/>
        <v>0</v>
      </c>
      <c r="AV2559" s="93">
        <f t="shared" ca="1" si="3698"/>
        <v>0</v>
      </c>
      <c r="AW2559" s="93">
        <f t="shared" ca="1" si="3698"/>
        <v>0</v>
      </c>
      <c r="AX2559" s="93">
        <f t="shared" ca="1" si="3698"/>
        <v>0</v>
      </c>
      <c r="AY2559" s="93">
        <f t="shared" ref="AY2559:CD2559" ca="1" si="3699">SUM(AY2553:AY2555)*$H2550/12</f>
        <v>0</v>
      </c>
      <c r="AZ2559" s="93">
        <f t="shared" ca="1" si="3699"/>
        <v>0</v>
      </c>
      <c r="BA2559" s="93">
        <f t="shared" ca="1" si="3699"/>
        <v>0</v>
      </c>
      <c r="BB2559" s="93">
        <f t="shared" ca="1" si="3699"/>
        <v>0</v>
      </c>
      <c r="BC2559" s="93">
        <f t="shared" ca="1" si="3699"/>
        <v>0</v>
      </c>
      <c r="BD2559" s="93">
        <f t="shared" ca="1" si="3699"/>
        <v>0</v>
      </c>
      <c r="BE2559" s="93">
        <f t="shared" ca="1" si="3699"/>
        <v>0</v>
      </c>
      <c r="BF2559" s="93">
        <f t="shared" ca="1" si="3699"/>
        <v>0</v>
      </c>
      <c r="BG2559" s="93">
        <f t="shared" ca="1" si="3699"/>
        <v>0</v>
      </c>
      <c r="BH2559" s="93">
        <f t="shared" ca="1" si="3699"/>
        <v>0</v>
      </c>
      <c r="BI2559" s="93">
        <f t="shared" ca="1" si="3699"/>
        <v>0</v>
      </c>
      <c r="BJ2559" s="93">
        <f t="shared" ca="1" si="3699"/>
        <v>0</v>
      </c>
      <c r="BK2559" s="93">
        <f t="shared" ca="1" si="3699"/>
        <v>0</v>
      </c>
      <c r="BL2559" s="93">
        <f t="shared" ca="1" si="3699"/>
        <v>0</v>
      </c>
      <c r="BM2559" s="93">
        <f t="shared" ca="1" si="3699"/>
        <v>0</v>
      </c>
      <c r="BN2559" s="93">
        <f t="shared" ca="1" si="3699"/>
        <v>0</v>
      </c>
      <c r="BO2559" s="93">
        <f t="shared" ca="1" si="3699"/>
        <v>0</v>
      </c>
      <c r="BP2559" s="93">
        <f t="shared" ca="1" si="3699"/>
        <v>0</v>
      </c>
      <c r="BQ2559" s="93">
        <f t="shared" ca="1" si="3699"/>
        <v>0</v>
      </c>
      <c r="BR2559" s="93">
        <f t="shared" ca="1" si="3699"/>
        <v>0</v>
      </c>
      <c r="BS2559" s="93">
        <f t="shared" ca="1" si="3699"/>
        <v>0</v>
      </c>
      <c r="BT2559" s="93">
        <f t="shared" ca="1" si="3699"/>
        <v>0</v>
      </c>
      <c r="BU2559" s="93">
        <f t="shared" ca="1" si="3699"/>
        <v>0</v>
      </c>
      <c r="BV2559" s="93">
        <f t="shared" ca="1" si="3699"/>
        <v>0</v>
      </c>
      <c r="BW2559" s="93">
        <f t="shared" ca="1" si="3699"/>
        <v>0</v>
      </c>
      <c r="BX2559" s="93">
        <f t="shared" ca="1" si="3699"/>
        <v>0</v>
      </c>
      <c r="BY2559" s="93">
        <f t="shared" ca="1" si="3699"/>
        <v>0</v>
      </c>
      <c r="BZ2559" s="93">
        <f t="shared" ca="1" si="3699"/>
        <v>0</v>
      </c>
      <c r="CA2559" s="93">
        <f t="shared" ca="1" si="3699"/>
        <v>0</v>
      </c>
      <c r="CB2559" s="93">
        <f t="shared" ca="1" si="3699"/>
        <v>0</v>
      </c>
      <c r="CC2559" s="93">
        <f t="shared" ca="1" si="3699"/>
        <v>0</v>
      </c>
      <c r="CD2559" s="93">
        <f t="shared" ca="1" si="3699"/>
        <v>0</v>
      </c>
      <c r="CE2559" s="93">
        <f t="shared" ref="CE2559:CK2559" ca="1" si="3700">SUM(CE2553:CE2555)*$H2550/12</f>
        <v>0</v>
      </c>
      <c r="CF2559" s="93">
        <f t="shared" ca="1" si="3700"/>
        <v>0</v>
      </c>
      <c r="CG2559" s="93">
        <f t="shared" ca="1" si="3700"/>
        <v>0</v>
      </c>
      <c r="CH2559" s="93">
        <f t="shared" ca="1" si="3700"/>
        <v>0</v>
      </c>
      <c r="CI2559" s="93">
        <f t="shared" ca="1" si="3700"/>
        <v>0</v>
      </c>
      <c r="CJ2559" s="93">
        <f t="shared" ca="1" si="3700"/>
        <v>0</v>
      </c>
      <c r="CK2559" s="93">
        <f t="shared" ca="1" si="3700"/>
        <v>0</v>
      </c>
      <c r="CL2559" s="93">
        <f t="shared" ref="CL2559" ca="1" si="3701">SUM(CL2553:CL2555)*$H2550/12</f>
        <v>0</v>
      </c>
    </row>
    <row r="2560" spans="2:90" x14ac:dyDescent="0.4">
      <c r="B2560" s="123"/>
      <c r="D2560" t="s">
        <v>843</v>
      </c>
      <c r="E2560" t="str">
        <f t="shared" si="3684"/>
        <v>2560 LTERMY-F</v>
      </c>
      <c r="G2560" t="str">
        <f t="shared" si="3685"/>
        <v>2560 LTERMY-F</v>
      </c>
      <c r="J2560" s="93"/>
      <c r="K2560" s="28"/>
      <c r="L2560" s="28"/>
      <c r="M2560" s="28"/>
      <c r="N2560" s="28"/>
      <c r="O2560" s="28"/>
      <c r="P2560" s="28"/>
      <c r="Q2560" s="28"/>
      <c r="R2560" s="28"/>
      <c r="S2560" s="28"/>
      <c r="T2560" s="28"/>
      <c r="U2560" s="28"/>
      <c r="V2560" s="28"/>
      <c r="W2560" s="28"/>
      <c r="X2560" s="28"/>
      <c r="Y2560" s="28"/>
      <c r="Z2560" s="28"/>
      <c r="AA2560" s="28"/>
      <c r="AB2560" s="28"/>
      <c r="AC2560" s="28"/>
      <c r="AD2560" s="28"/>
      <c r="AE2560" s="28"/>
      <c r="AF2560" s="28"/>
      <c r="AG2560" s="28"/>
      <c r="AH2560" s="28"/>
      <c r="AI2560" s="28"/>
      <c r="AJ2560" s="28"/>
      <c r="AK2560" s="28"/>
      <c r="AL2560" s="28"/>
      <c r="AM2560" s="28"/>
      <c r="AN2560" s="28"/>
      <c r="AO2560" s="28"/>
      <c r="AP2560" s="28"/>
      <c r="AQ2560" s="28"/>
      <c r="AR2560" s="28"/>
      <c r="AS2560" s="28"/>
      <c r="AT2560" s="28"/>
      <c r="AU2560" s="28"/>
      <c r="AV2560" s="28"/>
      <c r="AW2560" s="28"/>
      <c r="AX2560" s="28"/>
      <c r="AY2560" s="28"/>
      <c r="AZ2560" s="28"/>
      <c r="BA2560" s="28"/>
      <c r="BB2560" s="28"/>
      <c r="BC2560" s="28"/>
      <c r="BD2560" s="28"/>
      <c r="BE2560" s="28"/>
      <c r="BF2560" s="28"/>
      <c r="BG2560" s="28"/>
      <c r="BH2560" s="28"/>
      <c r="BI2560" s="28"/>
      <c r="BJ2560" s="28"/>
      <c r="BK2560" s="28"/>
      <c r="BL2560" s="28"/>
      <c r="BM2560" s="28"/>
      <c r="BN2560" s="28"/>
      <c r="BO2560" s="28"/>
      <c r="BP2560" s="28"/>
      <c r="BQ2560" s="28"/>
      <c r="BR2560" s="28"/>
      <c r="BS2560" s="28"/>
      <c r="BT2560" s="28"/>
      <c r="BU2560" s="28"/>
      <c r="BV2560" s="28"/>
      <c r="BW2560" s="28"/>
      <c r="BX2560" s="28"/>
      <c r="BY2560" s="28"/>
      <c r="BZ2560" s="28"/>
      <c r="CA2560" s="28"/>
      <c r="CB2560" s="28"/>
      <c r="CC2560" s="28"/>
      <c r="CD2560" s="28"/>
      <c r="CE2560" s="28"/>
      <c r="CF2560" s="28"/>
      <c r="CG2560" s="28"/>
      <c r="CH2560" s="28"/>
      <c r="CI2560" s="28"/>
      <c r="CJ2560" s="28"/>
      <c r="CK2560" s="28"/>
      <c r="CL2560" s="28"/>
    </row>
    <row r="2561" spans="2:90" x14ac:dyDescent="0.4">
      <c r="B2561" s="124" t="s">
        <v>846</v>
      </c>
      <c r="D2561" t="s">
        <v>843</v>
      </c>
      <c r="E2561" t="str">
        <f t="shared" ref="E2561:E2563" si="3702">ROW()&amp;" "&amp;D2561</f>
        <v>2561 LTERMY-F</v>
      </c>
      <c r="G2561" t="str">
        <f t="shared" si="3685"/>
        <v>2561 LTERMY-F</v>
      </c>
      <c r="J2561" s="93"/>
      <c r="K2561" s="28"/>
      <c r="L2561" s="28"/>
      <c r="M2561" s="28"/>
      <c r="N2561" s="28"/>
      <c r="O2561" s="28"/>
      <c r="P2561" s="28"/>
      <c r="Q2561" s="28"/>
      <c r="R2561" s="28"/>
      <c r="S2561" s="28"/>
      <c r="T2561" s="28"/>
      <c r="U2561" s="28"/>
      <c r="V2561" s="28"/>
      <c r="W2561" s="28"/>
      <c r="X2561" s="28"/>
      <c r="Y2561" s="28"/>
      <c r="Z2561" s="28"/>
      <c r="AA2561" s="28"/>
      <c r="AB2561" s="28"/>
      <c r="AC2561" s="28"/>
      <c r="AD2561" s="28"/>
      <c r="AE2561" s="28"/>
      <c r="AF2561" s="28"/>
      <c r="AG2561" s="28"/>
      <c r="AH2561" s="28"/>
      <c r="AI2561" s="28"/>
      <c r="AJ2561" s="28"/>
      <c r="AK2561" s="28"/>
      <c r="AL2561" s="28"/>
      <c r="AM2561" s="28"/>
      <c r="AN2561" s="28"/>
      <c r="AO2561" s="28"/>
      <c r="AP2561" s="28"/>
      <c r="AQ2561" s="28"/>
      <c r="AR2561" s="28"/>
      <c r="AS2561" s="28"/>
      <c r="AT2561" s="28"/>
      <c r="AU2561" s="28"/>
      <c r="AV2561" s="28"/>
      <c r="AW2561" s="28"/>
      <c r="AX2561" s="28"/>
      <c r="AY2561" s="28"/>
      <c r="AZ2561" s="28"/>
      <c r="BA2561" s="28"/>
      <c r="BB2561" s="28"/>
      <c r="BC2561" s="28"/>
      <c r="BD2561" s="28"/>
      <c r="BE2561" s="28"/>
      <c r="BF2561" s="28"/>
      <c r="BG2561" s="28"/>
      <c r="BH2561" s="28"/>
      <c r="BI2561" s="28"/>
      <c r="BJ2561" s="28"/>
      <c r="BK2561" s="28"/>
      <c r="BL2561" s="28"/>
      <c r="BM2561" s="28"/>
      <c r="BN2561" s="28"/>
      <c r="BO2561" s="28"/>
      <c r="BP2561" s="28"/>
      <c r="BQ2561" s="28"/>
      <c r="BR2561" s="28"/>
      <c r="BS2561" s="28"/>
      <c r="BT2561" s="28"/>
      <c r="BU2561" s="28"/>
      <c r="BV2561" s="28"/>
      <c r="BW2561" s="28"/>
      <c r="BX2561" s="28"/>
      <c r="BY2561" s="28"/>
      <c r="BZ2561" s="28"/>
      <c r="CA2561" s="28"/>
      <c r="CB2561" s="28"/>
      <c r="CC2561" s="28"/>
      <c r="CD2561" s="28"/>
      <c r="CE2561" s="28"/>
      <c r="CF2561" s="28"/>
      <c r="CG2561" s="28"/>
      <c r="CH2561" s="28"/>
      <c r="CI2561" s="28"/>
      <c r="CJ2561" s="28"/>
      <c r="CK2561" s="28"/>
      <c r="CL2561" s="28"/>
    </row>
    <row r="2562" spans="2:90" x14ac:dyDescent="0.4">
      <c r="B2562" s="154" t="str">
        <f>"Loans issued - "&amp;SUBSTITUTE(B2546,":","")</f>
        <v>Loans issued - Rolling fixed term loan - multiple borrowings w/ annual control</v>
      </c>
      <c r="C2562" t="s">
        <v>235</v>
      </c>
      <c r="D2562" t="s">
        <v>843</v>
      </c>
      <c r="E2562" t="str">
        <f t="shared" si="3702"/>
        <v>2562 LTERMY-F</v>
      </c>
      <c r="G2562" t="str">
        <f t="shared" si="3685"/>
        <v>2562 LTERMY-F</v>
      </c>
      <c r="J2562" s="93"/>
      <c r="K2562" s="53">
        <f>-K2555</f>
        <v>-10000</v>
      </c>
      <c r="L2562" s="53">
        <f t="shared" ref="L2562:P2562" si="3703">-L2555</f>
        <v>0</v>
      </c>
      <c r="M2562" s="53">
        <f t="shared" si="3703"/>
        <v>0</v>
      </c>
      <c r="N2562" s="53">
        <f t="shared" si="3703"/>
        <v>0</v>
      </c>
      <c r="O2562" s="53">
        <f t="shared" si="3703"/>
        <v>0</v>
      </c>
      <c r="P2562" s="53">
        <f t="shared" si="3703"/>
        <v>0</v>
      </c>
      <c r="Q2562" s="53"/>
      <c r="R2562" s="53">
        <f t="shared" ref="R2562:S2562" si="3704">-R2555</f>
        <v>-1000</v>
      </c>
      <c r="S2562" s="53">
        <f t="shared" si="3704"/>
        <v>-833.33333333333337</v>
      </c>
      <c r="T2562" s="53">
        <f t="shared" ref="T2562:AX2562" si="3705">-T2555</f>
        <v>-833.33333333333337</v>
      </c>
      <c r="U2562" s="53">
        <f t="shared" si="3705"/>
        <v>-833.33333333333337</v>
      </c>
      <c r="V2562" s="53">
        <f t="shared" si="3705"/>
        <v>-833.33333333333337</v>
      </c>
      <c r="W2562" s="53">
        <f t="shared" si="3705"/>
        <v>-833.33333333333337</v>
      </c>
      <c r="X2562" s="53">
        <f t="shared" si="3705"/>
        <v>-833.33333333333337</v>
      </c>
      <c r="Y2562" s="53">
        <f t="shared" si="3705"/>
        <v>-833.33333333333337</v>
      </c>
      <c r="Z2562" s="53">
        <f t="shared" si="3705"/>
        <v>-833.33333333333337</v>
      </c>
      <c r="AA2562" s="53">
        <f t="shared" si="3705"/>
        <v>-833.33333333333337</v>
      </c>
      <c r="AB2562" s="53">
        <f t="shared" si="3705"/>
        <v>-833.33333333333337</v>
      </c>
      <c r="AC2562" s="53">
        <f t="shared" si="3705"/>
        <v>-833.33333333333337</v>
      </c>
      <c r="AD2562" s="53">
        <f t="shared" si="3705"/>
        <v>-833.33333333333337</v>
      </c>
      <c r="AE2562" s="53">
        <f t="shared" si="3705"/>
        <v>0</v>
      </c>
      <c r="AF2562" s="53">
        <f t="shared" si="3705"/>
        <v>0</v>
      </c>
      <c r="AG2562" s="53">
        <f t="shared" si="3705"/>
        <v>0</v>
      </c>
      <c r="AH2562" s="53">
        <f t="shared" si="3705"/>
        <v>0</v>
      </c>
      <c r="AI2562" s="53">
        <f t="shared" si="3705"/>
        <v>0</v>
      </c>
      <c r="AJ2562" s="53">
        <f t="shared" si="3705"/>
        <v>0</v>
      </c>
      <c r="AK2562" s="53">
        <f t="shared" si="3705"/>
        <v>0</v>
      </c>
      <c r="AL2562" s="53">
        <f t="shared" si="3705"/>
        <v>0</v>
      </c>
      <c r="AM2562" s="53">
        <f t="shared" si="3705"/>
        <v>0</v>
      </c>
      <c r="AN2562" s="53">
        <f t="shared" si="3705"/>
        <v>0</v>
      </c>
      <c r="AO2562" s="53">
        <f t="shared" si="3705"/>
        <v>0</v>
      </c>
      <c r="AP2562" s="53">
        <f t="shared" si="3705"/>
        <v>0</v>
      </c>
      <c r="AQ2562" s="53">
        <f t="shared" si="3705"/>
        <v>0</v>
      </c>
      <c r="AR2562" s="53">
        <f t="shared" si="3705"/>
        <v>0</v>
      </c>
      <c r="AS2562" s="53">
        <f t="shared" si="3705"/>
        <v>0</v>
      </c>
      <c r="AT2562" s="53">
        <f t="shared" si="3705"/>
        <v>0</v>
      </c>
      <c r="AU2562" s="53">
        <f t="shared" si="3705"/>
        <v>0</v>
      </c>
      <c r="AV2562" s="53">
        <f t="shared" si="3705"/>
        <v>0</v>
      </c>
      <c r="AW2562" s="53">
        <f t="shared" si="3705"/>
        <v>0</v>
      </c>
      <c r="AX2562" s="53">
        <f t="shared" si="3705"/>
        <v>0</v>
      </c>
      <c r="AY2562" s="53">
        <f t="shared" ref="AY2562:CD2562" si="3706">-AY2555</f>
        <v>0</v>
      </c>
      <c r="AZ2562" s="53">
        <f t="shared" si="3706"/>
        <v>0</v>
      </c>
      <c r="BA2562" s="53">
        <f t="shared" si="3706"/>
        <v>0</v>
      </c>
      <c r="BB2562" s="53">
        <f t="shared" si="3706"/>
        <v>0</v>
      </c>
      <c r="BC2562" s="53">
        <f t="shared" si="3706"/>
        <v>0</v>
      </c>
      <c r="BD2562" s="53">
        <f t="shared" si="3706"/>
        <v>0</v>
      </c>
      <c r="BE2562" s="53">
        <f t="shared" si="3706"/>
        <v>0</v>
      </c>
      <c r="BF2562" s="53">
        <f t="shared" si="3706"/>
        <v>0</v>
      </c>
      <c r="BG2562" s="53">
        <f t="shared" si="3706"/>
        <v>0</v>
      </c>
      <c r="BH2562" s="53">
        <f t="shared" si="3706"/>
        <v>0</v>
      </c>
      <c r="BI2562" s="53">
        <f t="shared" si="3706"/>
        <v>0</v>
      </c>
      <c r="BJ2562" s="53">
        <f t="shared" si="3706"/>
        <v>0</v>
      </c>
      <c r="BK2562" s="53">
        <f t="shared" si="3706"/>
        <v>0</v>
      </c>
      <c r="BL2562" s="53">
        <f t="shared" si="3706"/>
        <v>0</v>
      </c>
      <c r="BM2562" s="53">
        <f t="shared" si="3706"/>
        <v>0</v>
      </c>
      <c r="BN2562" s="53">
        <f t="shared" si="3706"/>
        <v>0</v>
      </c>
      <c r="BO2562" s="53">
        <f t="shared" si="3706"/>
        <v>0</v>
      </c>
      <c r="BP2562" s="53">
        <f t="shared" si="3706"/>
        <v>0</v>
      </c>
      <c r="BQ2562" s="53">
        <f t="shared" si="3706"/>
        <v>0</v>
      </c>
      <c r="BR2562" s="53">
        <f t="shared" si="3706"/>
        <v>0</v>
      </c>
      <c r="BS2562" s="53">
        <f t="shared" si="3706"/>
        <v>0</v>
      </c>
      <c r="BT2562" s="53">
        <f t="shared" si="3706"/>
        <v>0</v>
      </c>
      <c r="BU2562" s="53">
        <f t="shared" si="3706"/>
        <v>0</v>
      </c>
      <c r="BV2562" s="53">
        <f t="shared" si="3706"/>
        <v>0</v>
      </c>
      <c r="BW2562" s="53">
        <f t="shared" si="3706"/>
        <v>0</v>
      </c>
      <c r="BX2562" s="53">
        <f t="shared" si="3706"/>
        <v>0</v>
      </c>
      <c r="BY2562" s="53">
        <f t="shared" si="3706"/>
        <v>0</v>
      </c>
      <c r="BZ2562" s="53">
        <f t="shared" si="3706"/>
        <v>0</v>
      </c>
      <c r="CA2562" s="53">
        <f t="shared" si="3706"/>
        <v>0</v>
      </c>
      <c r="CB2562" s="53">
        <f t="shared" si="3706"/>
        <v>0</v>
      </c>
      <c r="CC2562" s="53">
        <f t="shared" si="3706"/>
        <v>0</v>
      </c>
      <c r="CD2562" s="53">
        <f t="shared" si="3706"/>
        <v>0</v>
      </c>
      <c r="CE2562" s="53">
        <f t="shared" ref="CE2562:CK2562" si="3707">-CE2555</f>
        <v>0</v>
      </c>
      <c r="CF2562" s="53">
        <f t="shared" si="3707"/>
        <v>0</v>
      </c>
      <c r="CG2562" s="53">
        <f t="shared" si="3707"/>
        <v>0</v>
      </c>
      <c r="CH2562" s="53">
        <f t="shared" si="3707"/>
        <v>0</v>
      </c>
      <c r="CI2562" s="53">
        <f t="shared" si="3707"/>
        <v>0</v>
      </c>
      <c r="CJ2562" s="53">
        <f t="shared" si="3707"/>
        <v>0</v>
      </c>
      <c r="CK2562" s="53">
        <f t="shared" si="3707"/>
        <v>0</v>
      </c>
      <c r="CL2562" s="53">
        <f t="shared" ref="CL2562" si="3708">-CL2555</f>
        <v>0</v>
      </c>
    </row>
    <row r="2563" spans="2:90" x14ac:dyDescent="0.4">
      <c r="B2563" s="154" t="str">
        <f>"Loans repaid- "&amp;SUBSTITUTE(B2546,":","")</f>
        <v>Loans repaid- Rolling fixed term loan - multiple borrowings w/ annual control</v>
      </c>
      <c r="C2563" t="s">
        <v>235</v>
      </c>
      <c r="D2563" t="s">
        <v>843</v>
      </c>
      <c r="E2563" t="str">
        <f t="shared" si="3702"/>
        <v>2563 LTERMY-F</v>
      </c>
      <c r="G2563" t="str">
        <f t="shared" si="3685"/>
        <v>2563 LTERMY-F</v>
      </c>
      <c r="J2563" s="93"/>
      <c r="K2563" s="53">
        <f ca="1">-K2556</f>
        <v>8500</v>
      </c>
      <c r="L2563" s="53">
        <f ca="1">-L2556</f>
        <v>2500</v>
      </c>
      <c r="M2563" s="53">
        <f ca="1">-M2556</f>
        <v>0</v>
      </c>
      <c r="N2563" s="53">
        <f ca="1">-N2556</f>
        <v>0</v>
      </c>
      <c r="O2563" s="53">
        <f ca="1">-O2556</f>
        <v>0</v>
      </c>
      <c r="P2563" s="53">
        <f ca="1">-P2556</f>
        <v>0</v>
      </c>
      <c r="Q2563" s="53"/>
      <c r="R2563" s="53">
        <f t="shared" ref="R2563:S2563" si="3709">-R2556</f>
        <v>0</v>
      </c>
      <c r="S2563" s="53">
        <f t="shared" ca="1" si="3709"/>
        <v>0</v>
      </c>
      <c r="T2563" s="53">
        <f t="shared" ref="T2563:AX2563" ca="1" si="3710">-T2556</f>
        <v>0</v>
      </c>
      <c r="U2563" s="53">
        <f t="shared" ca="1" si="3710"/>
        <v>1000</v>
      </c>
      <c r="V2563" s="53">
        <f t="shared" ca="1" si="3710"/>
        <v>833.33333333333337</v>
      </c>
      <c r="W2563" s="53">
        <f t="shared" ca="1" si="3710"/>
        <v>833.33333333333337</v>
      </c>
      <c r="X2563" s="53">
        <f t="shared" ca="1" si="3710"/>
        <v>833.33333333333337</v>
      </c>
      <c r="Y2563" s="53">
        <f t="shared" ca="1" si="3710"/>
        <v>833.33333333333337</v>
      </c>
      <c r="Z2563" s="53">
        <f t="shared" ca="1" si="3710"/>
        <v>833.33333333333337</v>
      </c>
      <c r="AA2563" s="53">
        <f t="shared" ca="1" si="3710"/>
        <v>833.33333333333337</v>
      </c>
      <c r="AB2563" s="53">
        <f t="shared" ca="1" si="3710"/>
        <v>833.33333333333337</v>
      </c>
      <c r="AC2563" s="53">
        <f t="shared" ca="1" si="3710"/>
        <v>833.33333333333337</v>
      </c>
      <c r="AD2563" s="53">
        <f t="shared" ca="1" si="3710"/>
        <v>833.33333333333337</v>
      </c>
      <c r="AE2563" s="53">
        <f t="shared" ca="1" si="3710"/>
        <v>833.33333333333337</v>
      </c>
      <c r="AF2563" s="53">
        <f t="shared" ca="1" si="3710"/>
        <v>833.33333333333337</v>
      </c>
      <c r="AG2563" s="53">
        <f t="shared" ca="1" si="3710"/>
        <v>833.33333333333337</v>
      </c>
      <c r="AH2563" s="53">
        <f t="shared" ca="1" si="3710"/>
        <v>0</v>
      </c>
      <c r="AI2563" s="53">
        <f t="shared" ca="1" si="3710"/>
        <v>0</v>
      </c>
      <c r="AJ2563" s="53">
        <f t="shared" ca="1" si="3710"/>
        <v>0</v>
      </c>
      <c r="AK2563" s="53">
        <f t="shared" ca="1" si="3710"/>
        <v>0</v>
      </c>
      <c r="AL2563" s="53">
        <f t="shared" ca="1" si="3710"/>
        <v>0</v>
      </c>
      <c r="AM2563" s="53">
        <f t="shared" ca="1" si="3710"/>
        <v>0</v>
      </c>
      <c r="AN2563" s="53">
        <f t="shared" ca="1" si="3710"/>
        <v>0</v>
      </c>
      <c r="AO2563" s="53">
        <f t="shared" ca="1" si="3710"/>
        <v>0</v>
      </c>
      <c r="AP2563" s="53">
        <f t="shared" ca="1" si="3710"/>
        <v>0</v>
      </c>
      <c r="AQ2563" s="53">
        <f t="shared" ca="1" si="3710"/>
        <v>0</v>
      </c>
      <c r="AR2563" s="53">
        <f t="shared" ca="1" si="3710"/>
        <v>0</v>
      </c>
      <c r="AS2563" s="53">
        <f t="shared" ca="1" si="3710"/>
        <v>0</v>
      </c>
      <c r="AT2563" s="53">
        <f t="shared" ca="1" si="3710"/>
        <v>0</v>
      </c>
      <c r="AU2563" s="53">
        <f t="shared" ca="1" si="3710"/>
        <v>0</v>
      </c>
      <c r="AV2563" s="53">
        <f t="shared" ca="1" si="3710"/>
        <v>0</v>
      </c>
      <c r="AW2563" s="53">
        <f t="shared" ca="1" si="3710"/>
        <v>0</v>
      </c>
      <c r="AX2563" s="53">
        <f t="shared" ca="1" si="3710"/>
        <v>0</v>
      </c>
      <c r="AY2563" s="53">
        <f t="shared" ref="AY2563:CD2563" ca="1" si="3711">-AY2556</f>
        <v>0</v>
      </c>
      <c r="AZ2563" s="53">
        <f t="shared" ca="1" si="3711"/>
        <v>0</v>
      </c>
      <c r="BA2563" s="53">
        <f t="shared" ca="1" si="3711"/>
        <v>0</v>
      </c>
      <c r="BB2563" s="53">
        <f t="shared" ca="1" si="3711"/>
        <v>0</v>
      </c>
      <c r="BC2563" s="53">
        <f t="shared" ca="1" si="3711"/>
        <v>0</v>
      </c>
      <c r="BD2563" s="53">
        <f t="shared" ca="1" si="3711"/>
        <v>0</v>
      </c>
      <c r="BE2563" s="53">
        <f t="shared" ca="1" si="3711"/>
        <v>0</v>
      </c>
      <c r="BF2563" s="53">
        <f t="shared" ca="1" si="3711"/>
        <v>0</v>
      </c>
      <c r="BG2563" s="53">
        <f t="shared" ca="1" si="3711"/>
        <v>0</v>
      </c>
      <c r="BH2563" s="53">
        <f t="shared" ca="1" si="3711"/>
        <v>0</v>
      </c>
      <c r="BI2563" s="53">
        <f t="shared" ca="1" si="3711"/>
        <v>0</v>
      </c>
      <c r="BJ2563" s="53">
        <f t="shared" ca="1" si="3711"/>
        <v>0</v>
      </c>
      <c r="BK2563" s="53">
        <f t="shared" ca="1" si="3711"/>
        <v>0</v>
      </c>
      <c r="BL2563" s="53">
        <f t="shared" ca="1" si="3711"/>
        <v>0</v>
      </c>
      <c r="BM2563" s="53">
        <f t="shared" ca="1" si="3711"/>
        <v>0</v>
      </c>
      <c r="BN2563" s="53">
        <f t="shared" ca="1" si="3711"/>
        <v>0</v>
      </c>
      <c r="BO2563" s="53">
        <f t="shared" ca="1" si="3711"/>
        <v>0</v>
      </c>
      <c r="BP2563" s="53">
        <f t="shared" ca="1" si="3711"/>
        <v>0</v>
      </c>
      <c r="BQ2563" s="53">
        <f t="shared" ca="1" si="3711"/>
        <v>0</v>
      </c>
      <c r="BR2563" s="53">
        <f t="shared" ca="1" si="3711"/>
        <v>0</v>
      </c>
      <c r="BS2563" s="53">
        <f t="shared" ca="1" si="3711"/>
        <v>0</v>
      </c>
      <c r="BT2563" s="53">
        <f t="shared" ca="1" si="3711"/>
        <v>0</v>
      </c>
      <c r="BU2563" s="53">
        <f t="shared" ca="1" si="3711"/>
        <v>0</v>
      </c>
      <c r="BV2563" s="53">
        <f t="shared" ca="1" si="3711"/>
        <v>0</v>
      </c>
      <c r="BW2563" s="53">
        <f t="shared" ca="1" si="3711"/>
        <v>0</v>
      </c>
      <c r="BX2563" s="53">
        <f t="shared" ca="1" si="3711"/>
        <v>0</v>
      </c>
      <c r="BY2563" s="53">
        <f t="shared" ca="1" si="3711"/>
        <v>0</v>
      </c>
      <c r="BZ2563" s="53">
        <f t="shared" ca="1" si="3711"/>
        <v>0</v>
      </c>
      <c r="CA2563" s="53">
        <f t="shared" ca="1" si="3711"/>
        <v>0</v>
      </c>
      <c r="CB2563" s="53">
        <f t="shared" ca="1" si="3711"/>
        <v>0</v>
      </c>
      <c r="CC2563" s="53">
        <f t="shared" ca="1" si="3711"/>
        <v>0</v>
      </c>
      <c r="CD2563" s="53">
        <f t="shared" ca="1" si="3711"/>
        <v>0</v>
      </c>
      <c r="CE2563" s="53">
        <f t="shared" ref="CE2563:CK2563" ca="1" si="3712">-CE2556</f>
        <v>0</v>
      </c>
      <c r="CF2563" s="53">
        <f t="shared" ca="1" si="3712"/>
        <v>0</v>
      </c>
      <c r="CG2563" s="53">
        <f t="shared" ca="1" si="3712"/>
        <v>0</v>
      </c>
      <c r="CH2563" s="53">
        <f t="shared" ca="1" si="3712"/>
        <v>0</v>
      </c>
      <c r="CI2563" s="53">
        <f t="shared" ca="1" si="3712"/>
        <v>0</v>
      </c>
      <c r="CJ2563" s="53">
        <f t="shared" ca="1" si="3712"/>
        <v>0</v>
      </c>
      <c r="CK2563" s="53">
        <f t="shared" ca="1" si="3712"/>
        <v>0</v>
      </c>
      <c r="CL2563" s="53">
        <f t="shared" ref="CL2563" ca="1" si="3713">-CL2556</f>
        <v>0</v>
      </c>
    </row>
    <row r="2564" spans="2:90" x14ac:dyDescent="0.4">
      <c r="B2564" s="154"/>
      <c r="D2564" t="s">
        <v>843</v>
      </c>
      <c r="E2564" t="str">
        <f t="shared" ref="E2564" si="3714">ROW()&amp;" "&amp;D2564</f>
        <v>2564 LTERMY-F</v>
      </c>
      <c r="G2564" t="str">
        <f t="shared" si="3685"/>
        <v>2564 LTERMY-F</v>
      </c>
      <c r="J2564" s="93"/>
      <c r="K2564" s="28"/>
      <c r="L2564" s="28"/>
      <c r="M2564" s="28"/>
      <c r="N2564" s="28"/>
      <c r="O2564" s="28"/>
      <c r="P2564" s="28"/>
      <c r="R2564" s="27"/>
      <c r="S2564" s="93"/>
      <c r="T2564" s="93"/>
      <c r="U2564" s="93"/>
      <c r="V2564" s="93"/>
      <c r="W2564" s="93"/>
      <c r="X2564" s="93"/>
      <c r="Y2564" s="93"/>
      <c r="Z2564" s="93"/>
      <c r="AA2564" s="93"/>
      <c r="AB2564" s="93"/>
      <c r="AC2564" s="93"/>
      <c r="AD2564" s="93"/>
      <c r="AE2564" s="93"/>
      <c r="AF2564" s="93"/>
      <c r="AG2564" s="93"/>
      <c r="AH2564" s="93"/>
      <c r="AI2564" s="93"/>
      <c r="AJ2564" s="93"/>
      <c r="AK2564" s="93"/>
      <c r="AL2564" s="93"/>
      <c r="AM2564" s="93"/>
      <c r="AN2564" s="93"/>
      <c r="AO2564" s="93"/>
      <c r="AP2564" s="93"/>
      <c r="AQ2564" s="93"/>
      <c r="AR2564" s="93"/>
      <c r="AS2564" s="93"/>
      <c r="AT2564" s="93"/>
      <c r="AU2564" s="93"/>
      <c r="AV2564" s="93"/>
      <c r="AW2564" s="93"/>
      <c r="AX2564" s="93"/>
      <c r="AY2564" s="93"/>
      <c r="AZ2564" s="93"/>
      <c r="BA2564" s="93"/>
      <c r="BB2564" s="93"/>
      <c r="BC2564" s="93"/>
      <c r="BD2564" s="93"/>
      <c r="BE2564" s="93"/>
      <c r="BF2564" s="93"/>
      <c r="BG2564" s="93"/>
      <c r="BH2564" s="93"/>
      <c r="BI2564" s="93"/>
      <c r="BJ2564" s="93"/>
      <c r="BK2564" s="93"/>
      <c r="BL2564" s="93"/>
      <c r="BM2564" s="93"/>
      <c r="BN2564" s="93"/>
      <c r="BO2564" s="93"/>
      <c r="BP2564" s="93"/>
      <c r="BQ2564" s="93"/>
      <c r="BR2564" s="93"/>
      <c r="BS2564" s="93"/>
      <c r="BT2564" s="93"/>
      <c r="BU2564" s="93"/>
      <c r="BV2564" s="93"/>
      <c r="BW2564" s="93"/>
      <c r="BX2564" s="93"/>
      <c r="BY2564" s="93"/>
      <c r="BZ2564" s="93"/>
      <c r="CA2564" s="93"/>
      <c r="CB2564" s="93"/>
      <c r="CC2564" s="93"/>
      <c r="CD2564" s="93"/>
      <c r="CE2564" s="93"/>
      <c r="CF2564" s="93"/>
      <c r="CG2564" s="93"/>
      <c r="CH2564" s="93"/>
      <c r="CI2564" s="93"/>
      <c r="CJ2564" s="93"/>
      <c r="CK2564" s="93"/>
      <c r="CL2564" s="93"/>
    </row>
    <row r="2565" spans="2:90" x14ac:dyDescent="0.4">
      <c r="B2565" s="132" t="str">
        <f>B2538</f>
        <v>(Primary label)</v>
      </c>
      <c r="D2565" t="s">
        <v>843</v>
      </c>
      <c r="E2565" s="8" t="str">
        <f t="shared" si="3684"/>
        <v>2565 LTERMY-F</v>
      </c>
      <c r="G2565" t="s">
        <v>332</v>
      </c>
      <c r="H2565" s="27"/>
      <c r="I2565" s="78"/>
      <c r="J2565" s="78"/>
      <c r="K2565" s="33"/>
      <c r="L2565" s="33"/>
      <c r="M2565" s="33"/>
      <c r="N2565" s="33"/>
      <c r="O2565" s="33"/>
      <c r="P2565" s="33"/>
      <c r="R2565" s="33"/>
      <c r="S2565" s="77"/>
      <c r="T2565" s="77"/>
      <c r="U2565" s="77"/>
      <c r="V2565" s="77"/>
      <c r="W2565" s="77"/>
      <c r="X2565" s="77"/>
      <c r="Y2565" s="77"/>
      <c r="Z2565" s="77"/>
      <c r="AA2565" s="77"/>
      <c r="AB2565" s="77"/>
      <c r="AC2565" s="77"/>
      <c r="AD2565" s="77"/>
      <c r="AE2565" s="77"/>
      <c r="AF2565" s="77"/>
      <c r="AG2565" s="77"/>
      <c r="AH2565" s="77"/>
      <c r="AI2565" s="77"/>
      <c r="AJ2565" s="77"/>
      <c r="AK2565" s="77"/>
      <c r="AL2565" s="77"/>
      <c r="AM2565" s="77"/>
      <c r="AN2565" s="77"/>
      <c r="AO2565" s="77"/>
      <c r="AP2565" s="77"/>
      <c r="AQ2565" s="77"/>
      <c r="AR2565" s="77"/>
      <c r="AS2565" s="77"/>
      <c r="AT2565" s="77"/>
      <c r="AU2565" s="77"/>
      <c r="AV2565" s="77"/>
      <c r="AW2565" s="77"/>
      <c r="AX2565" s="77"/>
      <c r="AY2565" s="77"/>
      <c r="AZ2565" s="77"/>
      <c r="BA2565" s="77"/>
      <c r="BB2565" s="77"/>
      <c r="BC2565" s="77"/>
      <c r="BD2565" s="77"/>
      <c r="BE2565" s="77"/>
      <c r="BF2565" s="77"/>
      <c r="BG2565" s="77"/>
      <c r="BH2565" s="77"/>
      <c r="BI2565" s="77"/>
      <c r="BJ2565" s="77"/>
      <c r="BK2565" s="77"/>
      <c r="BL2565" s="77"/>
      <c r="BM2565" s="77"/>
      <c r="BN2565" s="77"/>
      <c r="BO2565" s="77"/>
      <c r="BP2565" s="77"/>
      <c r="BQ2565" s="77"/>
      <c r="BR2565" s="77"/>
      <c r="BS2565" s="77"/>
      <c r="BT2565" s="77"/>
      <c r="BU2565" s="77"/>
      <c r="BV2565" s="77"/>
      <c r="BW2565" s="77"/>
      <c r="BX2565" s="77"/>
      <c r="BY2565" s="77"/>
      <c r="BZ2565" s="77"/>
      <c r="CA2565" s="77"/>
      <c r="CB2565" s="77"/>
      <c r="CC2565" s="77"/>
      <c r="CD2565" s="77"/>
      <c r="CE2565" s="77"/>
      <c r="CF2565" s="77"/>
      <c r="CG2565" s="77"/>
      <c r="CH2565" s="77"/>
      <c r="CI2565" s="77"/>
      <c r="CJ2565" s="77"/>
      <c r="CK2565" s="77"/>
      <c r="CL2565" s="77"/>
    </row>
    <row r="2566" spans="2:90" x14ac:dyDescent="0.4">
      <c r="B2566" s="132" t="str">
        <f>B2539</f>
        <v>primary unit</v>
      </c>
      <c r="D2566" t="s">
        <v>843</v>
      </c>
      <c r="E2566" s="8" t="str">
        <f t="shared" si="3684"/>
        <v>2566 LTERMY-F</v>
      </c>
      <c r="G2566" t="s">
        <v>332</v>
      </c>
      <c r="H2566" s="27"/>
      <c r="I2566" s="78"/>
      <c r="J2566" s="78"/>
      <c r="K2566" s="33"/>
      <c r="L2566" s="33"/>
      <c r="M2566" s="33"/>
      <c r="N2566" s="33"/>
      <c r="O2566" s="33"/>
      <c r="P2566" s="33"/>
      <c r="R2566" s="33"/>
      <c r="S2566" s="77"/>
      <c r="T2566" s="77"/>
      <c r="U2566" s="77"/>
      <c r="V2566" s="77"/>
      <c r="W2566" s="77"/>
      <c r="X2566" s="77"/>
      <c r="Y2566" s="77"/>
      <c r="Z2566" s="77"/>
      <c r="AA2566" s="77"/>
      <c r="AB2566" s="77"/>
      <c r="AC2566" s="77"/>
      <c r="AD2566" s="77"/>
      <c r="AE2566" s="77"/>
      <c r="AF2566" s="77"/>
      <c r="AG2566" s="77"/>
      <c r="AH2566" s="77"/>
      <c r="AI2566" s="77"/>
      <c r="AJ2566" s="77"/>
      <c r="AK2566" s="77"/>
      <c r="AL2566" s="77"/>
      <c r="AM2566" s="77"/>
      <c r="AN2566" s="77"/>
      <c r="AO2566" s="77"/>
      <c r="AP2566" s="77"/>
      <c r="AQ2566" s="77"/>
      <c r="AR2566" s="77"/>
      <c r="AS2566" s="77"/>
      <c r="AT2566" s="77"/>
      <c r="AU2566" s="77"/>
      <c r="AV2566" s="77"/>
      <c r="AW2566" s="77"/>
      <c r="AX2566" s="77"/>
      <c r="AY2566" s="77"/>
      <c r="AZ2566" s="77"/>
      <c r="BA2566" s="77"/>
      <c r="BB2566" s="77"/>
      <c r="BC2566" s="77"/>
      <c r="BD2566" s="77"/>
      <c r="BE2566" s="77"/>
      <c r="BF2566" s="77"/>
      <c r="BG2566" s="77"/>
      <c r="BH2566" s="77"/>
      <c r="BI2566" s="77"/>
      <c r="BJ2566" s="77"/>
      <c r="BK2566" s="77"/>
      <c r="BL2566" s="77"/>
      <c r="BM2566" s="77"/>
      <c r="BN2566" s="77"/>
      <c r="BO2566" s="77"/>
      <c r="BP2566" s="77"/>
      <c r="BQ2566" s="77"/>
      <c r="BR2566" s="77"/>
      <c r="BS2566" s="77"/>
      <c r="BT2566" s="77"/>
      <c r="BU2566" s="77"/>
      <c r="BV2566" s="77"/>
      <c r="BW2566" s="77"/>
      <c r="BX2566" s="77"/>
      <c r="BY2566" s="77"/>
      <c r="BZ2566" s="77"/>
      <c r="CA2566" s="77"/>
      <c r="CB2566" s="77"/>
      <c r="CC2566" s="77"/>
      <c r="CD2566" s="77"/>
      <c r="CE2566" s="77"/>
      <c r="CF2566" s="77"/>
      <c r="CG2566" s="77"/>
      <c r="CH2566" s="77"/>
      <c r="CI2566" s="77"/>
      <c r="CJ2566" s="77"/>
      <c r="CK2566" s="77"/>
      <c r="CL2566" s="77"/>
    </row>
    <row r="2567" spans="2:90" x14ac:dyDescent="0.4">
      <c r="B2567" s="132" t="str">
        <f>B2540</f>
        <v>Primary revenue driver</v>
      </c>
      <c r="D2567" t="s">
        <v>843</v>
      </c>
      <c r="E2567" s="8" t="str">
        <f t="shared" si="3684"/>
        <v>2567 LTERMY-F</v>
      </c>
      <c r="G2567" t="s">
        <v>332</v>
      </c>
      <c r="K2567" s="53"/>
      <c r="L2567" s="53"/>
      <c r="M2567" s="53"/>
      <c r="N2567" s="53"/>
      <c r="O2567" s="53"/>
      <c r="P2567" s="53"/>
      <c r="R2567" s="24"/>
      <c r="S2567" s="175">
        <f t="shared" ref="S2567" si="3715">S2539</f>
        <v>0</v>
      </c>
      <c r="T2567" s="175">
        <f t="shared" ref="T2567:AX2567" si="3716">T2539</f>
        <v>0</v>
      </c>
      <c r="U2567" s="175">
        <f t="shared" si="3716"/>
        <v>0</v>
      </c>
      <c r="V2567" s="175">
        <f t="shared" si="3716"/>
        <v>0</v>
      </c>
      <c r="W2567" s="175">
        <f t="shared" si="3716"/>
        <v>0</v>
      </c>
      <c r="X2567" s="175">
        <f t="shared" si="3716"/>
        <v>0</v>
      </c>
      <c r="Y2567" s="175">
        <f t="shared" si="3716"/>
        <v>0</v>
      </c>
      <c r="Z2567" s="175">
        <f t="shared" si="3716"/>
        <v>0</v>
      </c>
      <c r="AA2567" s="175">
        <f t="shared" si="3716"/>
        <v>0</v>
      </c>
      <c r="AB2567" s="175">
        <f t="shared" si="3716"/>
        <v>0</v>
      </c>
      <c r="AC2567" s="175">
        <f t="shared" si="3716"/>
        <v>0</v>
      </c>
      <c r="AD2567" s="175">
        <f t="shared" si="3716"/>
        <v>0</v>
      </c>
      <c r="AE2567" s="175">
        <f t="shared" si="3716"/>
        <v>0</v>
      </c>
      <c r="AF2567" s="175">
        <f t="shared" si="3716"/>
        <v>0</v>
      </c>
      <c r="AG2567" s="175">
        <f t="shared" si="3716"/>
        <v>0</v>
      </c>
      <c r="AH2567" s="175">
        <f t="shared" si="3716"/>
        <v>0</v>
      </c>
      <c r="AI2567" s="175">
        <f t="shared" si="3716"/>
        <v>0</v>
      </c>
      <c r="AJ2567" s="175">
        <f t="shared" si="3716"/>
        <v>0</v>
      </c>
      <c r="AK2567" s="175">
        <f t="shared" si="3716"/>
        <v>0</v>
      </c>
      <c r="AL2567" s="175">
        <f t="shared" si="3716"/>
        <v>0</v>
      </c>
      <c r="AM2567" s="175">
        <f t="shared" si="3716"/>
        <v>0</v>
      </c>
      <c r="AN2567" s="175">
        <f t="shared" si="3716"/>
        <v>0</v>
      </c>
      <c r="AO2567" s="175">
        <f t="shared" si="3716"/>
        <v>0</v>
      </c>
      <c r="AP2567" s="175">
        <f t="shared" si="3716"/>
        <v>0</v>
      </c>
      <c r="AQ2567" s="175">
        <f t="shared" si="3716"/>
        <v>0</v>
      </c>
      <c r="AR2567" s="175">
        <f t="shared" si="3716"/>
        <v>0</v>
      </c>
      <c r="AS2567" s="175">
        <f t="shared" si="3716"/>
        <v>0</v>
      </c>
      <c r="AT2567" s="175">
        <f t="shared" si="3716"/>
        <v>0</v>
      </c>
      <c r="AU2567" s="175">
        <f t="shared" si="3716"/>
        <v>0</v>
      </c>
      <c r="AV2567" s="175">
        <f t="shared" si="3716"/>
        <v>0</v>
      </c>
      <c r="AW2567" s="175">
        <f t="shared" si="3716"/>
        <v>0</v>
      </c>
      <c r="AX2567" s="175">
        <f t="shared" si="3716"/>
        <v>0</v>
      </c>
      <c r="AY2567" s="175">
        <f t="shared" ref="AY2567:CD2567" si="3717">AY2539</f>
        <v>0</v>
      </c>
      <c r="AZ2567" s="175">
        <f t="shared" si="3717"/>
        <v>0</v>
      </c>
      <c r="BA2567" s="175">
        <f t="shared" si="3717"/>
        <v>0</v>
      </c>
      <c r="BB2567" s="175">
        <f t="shared" si="3717"/>
        <v>0</v>
      </c>
      <c r="BC2567" s="175">
        <f t="shared" si="3717"/>
        <v>0</v>
      </c>
      <c r="BD2567" s="175">
        <f t="shared" si="3717"/>
        <v>0</v>
      </c>
      <c r="BE2567" s="175">
        <f t="shared" si="3717"/>
        <v>0</v>
      </c>
      <c r="BF2567" s="175">
        <f t="shared" si="3717"/>
        <v>0</v>
      </c>
      <c r="BG2567" s="175">
        <f t="shared" si="3717"/>
        <v>0</v>
      </c>
      <c r="BH2567" s="175">
        <f t="shared" si="3717"/>
        <v>0</v>
      </c>
      <c r="BI2567" s="175">
        <f t="shared" si="3717"/>
        <v>0</v>
      </c>
      <c r="BJ2567" s="175">
        <f t="shared" si="3717"/>
        <v>0</v>
      </c>
      <c r="BK2567" s="175">
        <f t="shared" si="3717"/>
        <v>0</v>
      </c>
      <c r="BL2567" s="175">
        <f t="shared" si="3717"/>
        <v>0</v>
      </c>
      <c r="BM2567" s="175">
        <f t="shared" si="3717"/>
        <v>0</v>
      </c>
      <c r="BN2567" s="175">
        <f t="shared" si="3717"/>
        <v>0</v>
      </c>
      <c r="BO2567" s="175">
        <f t="shared" si="3717"/>
        <v>0</v>
      </c>
      <c r="BP2567" s="175">
        <f t="shared" si="3717"/>
        <v>0</v>
      </c>
      <c r="BQ2567" s="175">
        <f t="shared" si="3717"/>
        <v>0</v>
      </c>
      <c r="BR2567" s="175">
        <f t="shared" si="3717"/>
        <v>0</v>
      </c>
      <c r="BS2567" s="175">
        <f t="shared" si="3717"/>
        <v>0</v>
      </c>
      <c r="BT2567" s="175">
        <f t="shared" si="3717"/>
        <v>0</v>
      </c>
      <c r="BU2567" s="175">
        <f t="shared" si="3717"/>
        <v>0</v>
      </c>
      <c r="BV2567" s="175">
        <f t="shared" si="3717"/>
        <v>0</v>
      </c>
      <c r="BW2567" s="175">
        <f t="shared" si="3717"/>
        <v>0</v>
      </c>
      <c r="BX2567" s="175">
        <f t="shared" si="3717"/>
        <v>0</v>
      </c>
      <c r="BY2567" s="175">
        <f t="shared" si="3717"/>
        <v>0</v>
      </c>
      <c r="BZ2567" s="175">
        <f t="shared" si="3717"/>
        <v>0</v>
      </c>
      <c r="CA2567" s="175">
        <f t="shared" si="3717"/>
        <v>0</v>
      </c>
      <c r="CB2567" s="175">
        <f t="shared" si="3717"/>
        <v>0</v>
      </c>
      <c r="CC2567" s="175">
        <f t="shared" si="3717"/>
        <v>0</v>
      </c>
      <c r="CD2567" s="175">
        <f t="shared" si="3717"/>
        <v>0</v>
      </c>
      <c r="CE2567" s="175">
        <f t="shared" ref="CE2567:CK2567" si="3718">CE2539</f>
        <v>0</v>
      </c>
      <c r="CF2567" s="175">
        <f t="shared" si="3718"/>
        <v>0</v>
      </c>
      <c r="CG2567" s="175">
        <f t="shared" si="3718"/>
        <v>0</v>
      </c>
      <c r="CH2567" s="175">
        <f t="shared" si="3718"/>
        <v>0</v>
      </c>
      <c r="CI2567" s="175">
        <f t="shared" si="3718"/>
        <v>0</v>
      </c>
      <c r="CJ2567" s="175">
        <f t="shared" si="3718"/>
        <v>0</v>
      </c>
      <c r="CK2567" s="175">
        <f t="shared" si="3718"/>
        <v>0</v>
      </c>
      <c r="CL2567" s="175">
        <f t="shared" ref="CL2567" si="3719">CL2539</f>
        <v>0</v>
      </c>
    </row>
    <row r="2568" spans="2:90" x14ac:dyDescent="0.4">
      <c r="B2568" s="132" t="str">
        <f>B2541</f>
        <v>Primary volume driver</v>
      </c>
      <c r="D2568" t="s">
        <v>843</v>
      </c>
      <c r="E2568" s="8" t="str">
        <f t="shared" si="3684"/>
        <v>2568 LTERMY-F</v>
      </c>
      <c r="G2568" t="s">
        <v>332</v>
      </c>
      <c r="H2568" s="12"/>
      <c r="I2568" s="60"/>
      <c r="J2568" s="60"/>
      <c r="K2568" s="15"/>
      <c r="L2568" s="15"/>
      <c r="M2568" s="15"/>
      <c r="N2568" s="15"/>
      <c r="O2568" s="15"/>
      <c r="P2568" s="15"/>
      <c r="R2568" s="15"/>
      <c r="S2568" s="175" t="str">
        <f t="shared" ref="S2568" si="3720">S2540</f>
        <v>S$12</v>
      </c>
      <c r="T2568" s="175" t="str">
        <f t="shared" ref="T2568:AX2568" si="3721">T2540</f>
        <v>T$12</v>
      </c>
      <c r="U2568" s="175" t="str">
        <f t="shared" si="3721"/>
        <v>U$12</v>
      </c>
      <c r="V2568" s="175" t="str">
        <f t="shared" si="3721"/>
        <v>V$12</v>
      </c>
      <c r="W2568" s="175" t="str">
        <f t="shared" si="3721"/>
        <v>W$12</v>
      </c>
      <c r="X2568" s="175" t="str">
        <f t="shared" si="3721"/>
        <v>X$12</v>
      </c>
      <c r="Y2568" s="175" t="str">
        <f t="shared" si="3721"/>
        <v>Y$12</v>
      </c>
      <c r="Z2568" s="175" t="str">
        <f t="shared" si="3721"/>
        <v>Z$12</v>
      </c>
      <c r="AA2568" s="175" t="str">
        <f t="shared" si="3721"/>
        <v>AA$12</v>
      </c>
      <c r="AB2568" s="175" t="str">
        <f t="shared" si="3721"/>
        <v>AB$12</v>
      </c>
      <c r="AC2568" s="175" t="str">
        <f t="shared" si="3721"/>
        <v>AC$12</v>
      </c>
      <c r="AD2568" s="175" t="str">
        <f t="shared" si="3721"/>
        <v>AD$12</v>
      </c>
      <c r="AE2568" s="175" t="str">
        <f t="shared" si="3721"/>
        <v>AE$12</v>
      </c>
      <c r="AF2568" s="175" t="str">
        <f t="shared" si="3721"/>
        <v>AF$12</v>
      </c>
      <c r="AG2568" s="175" t="str">
        <f t="shared" si="3721"/>
        <v>AG$12</v>
      </c>
      <c r="AH2568" s="175" t="str">
        <f t="shared" si="3721"/>
        <v>AH$12</v>
      </c>
      <c r="AI2568" s="175" t="str">
        <f t="shared" si="3721"/>
        <v>AI$12</v>
      </c>
      <c r="AJ2568" s="175" t="str">
        <f t="shared" si="3721"/>
        <v>AJ$12</v>
      </c>
      <c r="AK2568" s="175" t="str">
        <f t="shared" si="3721"/>
        <v>AK$12</v>
      </c>
      <c r="AL2568" s="175" t="str">
        <f t="shared" si="3721"/>
        <v>AL$12</v>
      </c>
      <c r="AM2568" s="175" t="str">
        <f t="shared" si="3721"/>
        <v>AM$12</v>
      </c>
      <c r="AN2568" s="175" t="str">
        <f t="shared" si="3721"/>
        <v>AN$12</v>
      </c>
      <c r="AO2568" s="175" t="str">
        <f t="shared" si="3721"/>
        <v>AO$12</v>
      </c>
      <c r="AP2568" s="175" t="str">
        <f t="shared" si="3721"/>
        <v>AP$12</v>
      </c>
      <c r="AQ2568" s="175" t="str">
        <f t="shared" si="3721"/>
        <v>AQ$12</v>
      </c>
      <c r="AR2568" s="175" t="str">
        <f t="shared" si="3721"/>
        <v>AR$12</v>
      </c>
      <c r="AS2568" s="175" t="str">
        <f t="shared" si="3721"/>
        <v>AS$12</v>
      </c>
      <c r="AT2568" s="175" t="str">
        <f t="shared" si="3721"/>
        <v>AT$12</v>
      </c>
      <c r="AU2568" s="175" t="str">
        <f t="shared" si="3721"/>
        <v>AU$12</v>
      </c>
      <c r="AV2568" s="175" t="str">
        <f t="shared" si="3721"/>
        <v>AV$12</v>
      </c>
      <c r="AW2568" s="175" t="str">
        <f t="shared" si="3721"/>
        <v>AW$12</v>
      </c>
      <c r="AX2568" s="175" t="str">
        <f t="shared" si="3721"/>
        <v>AX$12</v>
      </c>
      <c r="AY2568" s="175" t="str">
        <f t="shared" ref="AY2568:CD2568" si="3722">AY2540</f>
        <v>AY$12</v>
      </c>
      <c r="AZ2568" s="175" t="str">
        <f t="shared" si="3722"/>
        <v>AZ$12</v>
      </c>
      <c r="BA2568" s="175" t="str">
        <f t="shared" si="3722"/>
        <v>BA$12</v>
      </c>
      <c r="BB2568" s="175" t="str">
        <f t="shared" si="3722"/>
        <v>BB$12</v>
      </c>
      <c r="BC2568" s="175" t="str">
        <f t="shared" si="3722"/>
        <v>BC$12</v>
      </c>
      <c r="BD2568" s="175" t="str">
        <f t="shared" si="3722"/>
        <v>BD$12</v>
      </c>
      <c r="BE2568" s="175" t="str">
        <f t="shared" si="3722"/>
        <v>BE$12</v>
      </c>
      <c r="BF2568" s="175" t="str">
        <f t="shared" si="3722"/>
        <v>BF$12</v>
      </c>
      <c r="BG2568" s="175" t="str">
        <f t="shared" si="3722"/>
        <v>BG$12</v>
      </c>
      <c r="BH2568" s="175" t="str">
        <f t="shared" si="3722"/>
        <v>BH$12</v>
      </c>
      <c r="BI2568" s="175" t="str">
        <f t="shared" si="3722"/>
        <v>BI$12</v>
      </c>
      <c r="BJ2568" s="175" t="str">
        <f t="shared" si="3722"/>
        <v>BJ$12</v>
      </c>
      <c r="BK2568" s="175" t="str">
        <f t="shared" si="3722"/>
        <v>BK$12</v>
      </c>
      <c r="BL2568" s="175" t="str">
        <f t="shared" si="3722"/>
        <v>BL$12</v>
      </c>
      <c r="BM2568" s="175" t="str">
        <f t="shared" si="3722"/>
        <v>BM$12</v>
      </c>
      <c r="BN2568" s="175" t="str">
        <f t="shared" si="3722"/>
        <v>BN$12</v>
      </c>
      <c r="BO2568" s="175" t="str">
        <f t="shared" si="3722"/>
        <v>BO$12</v>
      </c>
      <c r="BP2568" s="175" t="str">
        <f t="shared" si="3722"/>
        <v>BP$12</v>
      </c>
      <c r="BQ2568" s="175" t="str">
        <f t="shared" si="3722"/>
        <v>BQ$12</v>
      </c>
      <c r="BR2568" s="175" t="str">
        <f t="shared" si="3722"/>
        <v>BR$12</v>
      </c>
      <c r="BS2568" s="175" t="str">
        <f t="shared" si="3722"/>
        <v>BS$12</v>
      </c>
      <c r="BT2568" s="175" t="str">
        <f t="shared" si="3722"/>
        <v>BT$12</v>
      </c>
      <c r="BU2568" s="175" t="str">
        <f t="shared" si="3722"/>
        <v>BU$12</v>
      </c>
      <c r="BV2568" s="175" t="str">
        <f t="shared" si="3722"/>
        <v>BV$12</v>
      </c>
      <c r="BW2568" s="175" t="str">
        <f t="shared" si="3722"/>
        <v>BW$12</v>
      </c>
      <c r="BX2568" s="175" t="str">
        <f t="shared" si="3722"/>
        <v>BX$12</v>
      </c>
      <c r="BY2568" s="175" t="str">
        <f t="shared" si="3722"/>
        <v>BY$12</v>
      </c>
      <c r="BZ2568" s="175" t="str">
        <f t="shared" si="3722"/>
        <v>BZ$12</v>
      </c>
      <c r="CA2568" s="175" t="str">
        <f t="shared" si="3722"/>
        <v>CA$12</v>
      </c>
      <c r="CB2568" s="175" t="str">
        <f t="shared" si="3722"/>
        <v>CB$12</v>
      </c>
      <c r="CC2568" s="175" t="str">
        <f t="shared" si="3722"/>
        <v>CC$12</v>
      </c>
      <c r="CD2568" s="175" t="str">
        <f t="shared" si="3722"/>
        <v>CD$12</v>
      </c>
      <c r="CE2568" s="175" t="str">
        <f t="shared" ref="CE2568:CK2568" si="3723">CE2540</f>
        <v>CE$12</v>
      </c>
      <c r="CF2568" s="175" t="str">
        <f t="shared" si="3723"/>
        <v>CF$12</v>
      </c>
      <c r="CG2568" s="175" t="str">
        <f t="shared" si="3723"/>
        <v>CG$12</v>
      </c>
      <c r="CH2568" s="175" t="str">
        <f t="shared" si="3723"/>
        <v>CH$12</v>
      </c>
      <c r="CI2568" s="175" t="str">
        <f t="shared" si="3723"/>
        <v>CI$12</v>
      </c>
      <c r="CJ2568" s="175" t="str">
        <f t="shared" si="3723"/>
        <v>CJ$12</v>
      </c>
      <c r="CK2568" s="175" t="str">
        <f t="shared" si="3723"/>
        <v>CK$12</v>
      </c>
      <c r="CL2568" s="175" t="str">
        <f t="shared" ref="CL2568" si="3724">CL2540</f>
        <v>CL$12</v>
      </c>
    </row>
    <row r="2569" spans="2:90" x14ac:dyDescent="0.4">
      <c r="B2569" s="187" t="str">
        <f>B2546</f>
        <v>Rolling fixed term loan - multiple borrowings w/ annual control:</v>
      </c>
      <c r="D2569" t="s">
        <v>843</v>
      </c>
      <c r="E2569" s="8" t="str">
        <f t="shared" si="3684"/>
        <v>2569 LTERMY-F</v>
      </c>
      <c r="G2569" t="s">
        <v>332</v>
      </c>
      <c r="H2569" s="12"/>
      <c r="I2569" s="60"/>
      <c r="J2569" s="60"/>
      <c r="K2569" s="15"/>
      <c r="L2569" s="15"/>
      <c r="M2569" s="15"/>
      <c r="N2569" s="15"/>
      <c r="O2569" s="15"/>
      <c r="P2569" s="15"/>
      <c r="R2569" s="15"/>
      <c r="S2569" s="175" t="str">
        <f t="shared" ref="S2569" si="3725">S2541</f>
        <v>S$13</v>
      </c>
      <c r="T2569" s="175" t="str">
        <f t="shared" ref="T2569:AX2569" si="3726">T2541</f>
        <v>T$13</v>
      </c>
      <c r="U2569" s="175" t="str">
        <f t="shared" si="3726"/>
        <v>U$13</v>
      </c>
      <c r="V2569" s="175" t="str">
        <f t="shared" si="3726"/>
        <v>V$13</v>
      </c>
      <c r="W2569" s="175" t="str">
        <f t="shared" si="3726"/>
        <v>W$13</v>
      </c>
      <c r="X2569" s="175" t="str">
        <f t="shared" si="3726"/>
        <v>X$13</v>
      </c>
      <c r="Y2569" s="175" t="str">
        <f t="shared" si="3726"/>
        <v>Y$13</v>
      </c>
      <c r="Z2569" s="175" t="str">
        <f t="shared" si="3726"/>
        <v>Z$13</v>
      </c>
      <c r="AA2569" s="175" t="str">
        <f t="shared" si="3726"/>
        <v>AA$13</v>
      </c>
      <c r="AB2569" s="175" t="str">
        <f t="shared" si="3726"/>
        <v>AB$13</v>
      </c>
      <c r="AC2569" s="175" t="str">
        <f t="shared" si="3726"/>
        <v>AC$13</v>
      </c>
      <c r="AD2569" s="175" t="str">
        <f t="shared" si="3726"/>
        <v>AD$13</v>
      </c>
      <c r="AE2569" s="175" t="str">
        <f t="shared" si="3726"/>
        <v>AE$13</v>
      </c>
      <c r="AF2569" s="175" t="str">
        <f t="shared" si="3726"/>
        <v>AF$13</v>
      </c>
      <c r="AG2569" s="175" t="str">
        <f t="shared" si="3726"/>
        <v>AG$13</v>
      </c>
      <c r="AH2569" s="175" t="str">
        <f t="shared" si="3726"/>
        <v>AH$13</v>
      </c>
      <c r="AI2569" s="175" t="str">
        <f t="shared" si="3726"/>
        <v>AI$13</v>
      </c>
      <c r="AJ2569" s="175" t="str">
        <f t="shared" si="3726"/>
        <v>AJ$13</v>
      </c>
      <c r="AK2569" s="175" t="str">
        <f t="shared" si="3726"/>
        <v>AK$13</v>
      </c>
      <c r="AL2569" s="175" t="str">
        <f t="shared" si="3726"/>
        <v>AL$13</v>
      </c>
      <c r="AM2569" s="175" t="str">
        <f t="shared" si="3726"/>
        <v>AM$13</v>
      </c>
      <c r="AN2569" s="175" t="str">
        <f t="shared" si="3726"/>
        <v>AN$13</v>
      </c>
      <c r="AO2569" s="175" t="str">
        <f t="shared" si="3726"/>
        <v>AO$13</v>
      </c>
      <c r="AP2569" s="175" t="str">
        <f t="shared" si="3726"/>
        <v>AP$13</v>
      </c>
      <c r="AQ2569" s="175" t="str">
        <f t="shared" si="3726"/>
        <v>AQ$13</v>
      </c>
      <c r="AR2569" s="175" t="str">
        <f t="shared" si="3726"/>
        <v>AR$13</v>
      </c>
      <c r="AS2569" s="175" t="str">
        <f t="shared" si="3726"/>
        <v>AS$13</v>
      </c>
      <c r="AT2569" s="175" t="str">
        <f t="shared" si="3726"/>
        <v>AT$13</v>
      </c>
      <c r="AU2569" s="175" t="str">
        <f t="shared" si="3726"/>
        <v>AU$13</v>
      </c>
      <c r="AV2569" s="175" t="str">
        <f t="shared" si="3726"/>
        <v>AV$13</v>
      </c>
      <c r="AW2569" s="175" t="str">
        <f t="shared" si="3726"/>
        <v>AW$13</v>
      </c>
      <c r="AX2569" s="175" t="str">
        <f t="shared" si="3726"/>
        <v>AX$13</v>
      </c>
      <c r="AY2569" s="175" t="str">
        <f t="shared" ref="AY2569:CD2569" si="3727">AY2541</f>
        <v>AY$13</v>
      </c>
      <c r="AZ2569" s="175" t="str">
        <f t="shared" si="3727"/>
        <v>AZ$13</v>
      </c>
      <c r="BA2569" s="175" t="str">
        <f t="shared" si="3727"/>
        <v>BA$13</v>
      </c>
      <c r="BB2569" s="175" t="str">
        <f t="shared" si="3727"/>
        <v>BB$13</v>
      </c>
      <c r="BC2569" s="175" t="str">
        <f t="shared" si="3727"/>
        <v>BC$13</v>
      </c>
      <c r="BD2569" s="175" t="str">
        <f t="shared" si="3727"/>
        <v>BD$13</v>
      </c>
      <c r="BE2569" s="175" t="str">
        <f t="shared" si="3727"/>
        <v>BE$13</v>
      </c>
      <c r="BF2569" s="175" t="str">
        <f t="shared" si="3727"/>
        <v>BF$13</v>
      </c>
      <c r="BG2569" s="175" t="str">
        <f t="shared" si="3727"/>
        <v>BG$13</v>
      </c>
      <c r="BH2569" s="175" t="str">
        <f t="shared" si="3727"/>
        <v>BH$13</v>
      </c>
      <c r="BI2569" s="175" t="str">
        <f t="shared" si="3727"/>
        <v>BI$13</v>
      </c>
      <c r="BJ2569" s="175" t="str">
        <f t="shared" si="3727"/>
        <v>BJ$13</v>
      </c>
      <c r="BK2569" s="175" t="str">
        <f t="shared" si="3727"/>
        <v>BK$13</v>
      </c>
      <c r="BL2569" s="175" t="str">
        <f t="shared" si="3727"/>
        <v>BL$13</v>
      </c>
      <c r="BM2569" s="175" t="str">
        <f t="shared" si="3727"/>
        <v>BM$13</v>
      </c>
      <c r="BN2569" s="175" t="str">
        <f t="shared" si="3727"/>
        <v>BN$13</v>
      </c>
      <c r="BO2569" s="175" t="str">
        <f t="shared" si="3727"/>
        <v>BO$13</v>
      </c>
      <c r="BP2569" s="175" t="str">
        <f t="shared" si="3727"/>
        <v>BP$13</v>
      </c>
      <c r="BQ2569" s="175" t="str">
        <f t="shared" si="3727"/>
        <v>BQ$13</v>
      </c>
      <c r="BR2569" s="175" t="str">
        <f t="shared" si="3727"/>
        <v>BR$13</v>
      </c>
      <c r="BS2569" s="175" t="str">
        <f t="shared" si="3727"/>
        <v>BS$13</v>
      </c>
      <c r="BT2569" s="175" t="str">
        <f t="shared" si="3727"/>
        <v>BT$13</v>
      </c>
      <c r="BU2569" s="175" t="str">
        <f t="shared" si="3727"/>
        <v>BU$13</v>
      </c>
      <c r="BV2569" s="175" t="str">
        <f t="shared" si="3727"/>
        <v>BV$13</v>
      </c>
      <c r="BW2569" s="175" t="str">
        <f t="shared" si="3727"/>
        <v>BW$13</v>
      </c>
      <c r="BX2569" s="175" t="str">
        <f t="shared" si="3727"/>
        <v>BX$13</v>
      </c>
      <c r="BY2569" s="175" t="str">
        <f t="shared" si="3727"/>
        <v>BY$13</v>
      </c>
      <c r="BZ2569" s="175" t="str">
        <f t="shared" si="3727"/>
        <v>BZ$13</v>
      </c>
      <c r="CA2569" s="175" t="str">
        <f t="shared" si="3727"/>
        <v>CA$13</v>
      </c>
      <c r="CB2569" s="175" t="str">
        <f t="shared" si="3727"/>
        <v>CB$13</v>
      </c>
      <c r="CC2569" s="175" t="str">
        <f t="shared" si="3727"/>
        <v>CC$13</v>
      </c>
      <c r="CD2569" s="175" t="str">
        <f t="shared" si="3727"/>
        <v>CD$13</v>
      </c>
      <c r="CE2569" s="175" t="str">
        <f t="shared" ref="CE2569:CK2569" si="3728">CE2541</f>
        <v>CE$13</v>
      </c>
      <c r="CF2569" s="175" t="str">
        <f t="shared" si="3728"/>
        <v>CF$13</v>
      </c>
      <c r="CG2569" s="175" t="str">
        <f t="shared" si="3728"/>
        <v>CG$13</v>
      </c>
      <c r="CH2569" s="175" t="str">
        <f t="shared" si="3728"/>
        <v>CH$13</v>
      </c>
      <c r="CI2569" s="175" t="str">
        <f t="shared" si="3728"/>
        <v>CI$13</v>
      </c>
      <c r="CJ2569" s="175" t="str">
        <f t="shared" si="3728"/>
        <v>CJ$13</v>
      </c>
      <c r="CK2569" s="175" t="str">
        <f t="shared" si="3728"/>
        <v>CK$13</v>
      </c>
      <c r="CL2569" s="175" t="str">
        <f t="shared" ref="CL2569" si="3729">CL2541</f>
        <v>CL$13</v>
      </c>
    </row>
    <row r="2570" spans="2:90" x14ac:dyDescent="0.4">
      <c r="B2570" s="235" t="str">
        <f>IFERROR(SUBSTITUTE(TRIM(MID(B2546, SEARCH("-", B2546) + 1, LEN(B2546))),":",""),"no unit")</f>
        <v>multiple borrowings w/ annual control</v>
      </c>
      <c r="D2570" t="s">
        <v>843</v>
      </c>
      <c r="E2570" s="8" t="str">
        <f t="shared" si="3684"/>
        <v>2570 LTERMY-F</v>
      </c>
      <c r="G2570" t="s">
        <v>332</v>
      </c>
      <c r="H2570" s="12"/>
      <c r="I2570" s="60"/>
      <c r="J2570" s="60"/>
      <c r="K2570" s="15"/>
      <c r="L2570" s="15"/>
      <c r="M2570" s="15"/>
      <c r="N2570" s="15"/>
      <c r="O2570" s="15"/>
      <c r="P2570" s="15"/>
      <c r="R2570" s="15"/>
      <c r="S2570" s="175"/>
      <c r="T2570" s="175"/>
      <c r="U2570" s="175"/>
      <c r="V2570" s="175"/>
      <c r="W2570" s="175"/>
      <c r="X2570" s="175"/>
      <c r="Y2570" s="175"/>
      <c r="Z2570" s="175"/>
      <c r="AA2570" s="175"/>
      <c r="AB2570" s="175"/>
      <c r="AC2570" s="175"/>
      <c r="AD2570" s="175"/>
      <c r="AE2570" s="175"/>
      <c r="AF2570" s="175"/>
      <c r="AG2570" s="175"/>
      <c r="AH2570" s="175"/>
      <c r="AI2570" s="175"/>
      <c r="AJ2570" s="175"/>
      <c r="AK2570" s="175"/>
      <c r="AL2570" s="175"/>
      <c r="AM2570" s="175"/>
      <c r="AN2570" s="175"/>
      <c r="AO2570" s="175"/>
      <c r="AP2570" s="175"/>
      <c r="AQ2570" s="175"/>
      <c r="AR2570" s="175"/>
      <c r="AS2570" s="175"/>
      <c r="AT2570" s="175"/>
      <c r="AU2570" s="175"/>
      <c r="AV2570" s="175"/>
      <c r="AW2570" s="175"/>
      <c r="AX2570" s="175"/>
      <c r="AY2570" s="175"/>
      <c r="AZ2570" s="175"/>
      <c r="BA2570" s="175"/>
      <c r="BB2570" s="175"/>
      <c r="BC2570" s="175"/>
      <c r="BD2570" s="175"/>
      <c r="BE2570" s="175"/>
      <c r="BF2570" s="175"/>
      <c r="BG2570" s="175"/>
      <c r="BH2570" s="175"/>
      <c r="BI2570" s="175"/>
      <c r="BJ2570" s="175"/>
      <c r="BK2570" s="175"/>
      <c r="BL2570" s="175"/>
      <c r="BM2570" s="175"/>
      <c r="BN2570" s="175"/>
      <c r="BO2570" s="175"/>
      <c r="BP2570" s="175"/>
      <c r="BQ2570" s="175"/>
      <c r="BR2570" s="175"/>
      <c r="BS2570" s="175"/>
      <c r="BT2570" s="175"/>
      <c r="BU2570" s="175"/>
      <c r="BV2570" s="175"/>
      <c r="BW2570" s="175"/>
      <c r="BX2570" s="175"/>
      <c r="BY2570" s="175"/>
      <c r="BZ2570" s="175"/>
      <c r="CA2570" s="175"/>
      <c r="CB2570" s="175"/>
      <c r="CC2570" s="175"/>
      <c r="CD2570" s="175"/>
      <c r="CE2570" s="175"/>
      <c r="CF2570" s="175"/>
      <c r="CG2570" s="175"/>
      <c r="CH2570" s="175"/>
      <c r="CI2570" s="175"/>
      <c r="CJ2570" s="175"/>
      <c r="CK2570" s="175"/>
      <c r="CL2570" s="175"/>
    </row>
    <row r="2571" spans="2:90" x14ac:dyDescent="0.4">
      <c r="B2571" s="187" t="str">
        <f>B2544</f>
        <v>Secondary revenue driver</v>
      </c>
      <c r="D2571" t="s">
        <v>843</v>
      </c>
      <c r="E2571" s="8" t="str">
        <f t="shared" si="3684"/>
        <v>2571 LTERMY-F</v>
      </c>
      <c r="G2571" t="s">
        <v>332</v>
      </c>
      <c r="H2571" s="90"/>
      <c r="I2571" s="209"/>
      <c r="J2571" s="209"/>
      <c r="K2571" s="210"/>
      <c r="L2571" s="210"/>
      <c r="M2571" s="210"/>
      <c r="N2571" s="210"/>
      <c r="O2571" s="210"/>
      <c r="P2571" s="210"/>
      <c r="R2571" s="210"/>
      <c r="S2571" s="4" t="str">
        <f t="shared" ref="S2571" si="3730">ADDRESS(ROW(S2556),COLUMN(S2556),2)</f>
        <v>S$2556</v>
      </c>
      <c r="T2571" s="4" t="str">
        <f t="shared" ref="T2571:AX2571" si="3731">ADDRESS(ROW(T2556),COLUMN(T2556),2)</f>
        <v>T$2556</v>
      </c>
      <c r="U2571" s="4" t="str">
        <f t="shared" si="3731"/>
        <v>U$2556</v>
      </c>
      <c r="V2571" s="4" t="str">
        <f t="shared" si="3731"/>
        <v>V$2556</v>
      </c>
      <c r="W2571" s="4" t="str">
        <f t="shared" si="3731"/>
        <v>W$2556</v>
      </c>
      <c r="X2571" s="4" t="str">
        <f t="shared" si="3731"/>
        <v>X$2556</v>
      </c>
      <c r="Y2571" s="4" t="str">
        <f t="shared" si="3731"/>
        <v>Y$2556</v>
      </c>
      <c r="Z2571" s="4" t="str">
        <f t="shared" si="3731"/>
        <v>Z$2556</v>
      </c>
      <c r="AA2571" s="4" t="str">
        <f t="shared" si="3731"/>
        <v>AA$2556</v>
      </c>
      <c r="AB2571" s="4" t="str">
        <f t="shared" si="3731"/>
        <v>AB$2556</v>
      </c>
      <c r="AC2571" s="4" t="str">
        <f t="shared" si="3731"/>
        <v>AC$2556</v>
      </c>
      <c r="AD2571" s="4" t="str">
        <f t="shared" si="3731"/>
        <v>AD$2556</v>
      </c>
      <c r="AE2571" s="4" t="str">
        <f t="shared" si="3731"/>
        <v>AE$2556</v>
      </c>
      <c r="AF2571" s="4" t="str">
        <f t="shared" si="3731"/>
        <v>AF$2556</v>
      </c>
      <c r="AG2571" s="4" t="str">
        <f t="shared" si="3731"/>
        <v>AG$2556</v>
      </c>
      <c r="AH2571" s="4" t="str">
        <f t="shared" si="3731"/>
        <v>AH$2556</v>
      </c>
      <c r="AI2571" s="4" t="str">
        <f t="shared" si="3731"/>
        <v>AI$2556</v>
      </c>
      <c r="AJ2571" s="4" t="str">
        <f t="shared" si="3731"/>
        <v>AJ$2556</v>
      </c>
      <c r="AK2571" s="4" t="str">
        <f t="shared" si="3731"/>
        <v>AK$2556</v>
      </c>
      <c r="AL2571" s="4" t="str">
        <f t="shared" si="3731"/>
        <v>AL$2556</v>
      </c>
      <c r="AM2571" s="4" t="str">
        <f t="shared" si="3731"/>
        <v>AM$2556</v>
      </c>
      <c r="AN2571" s="4" t="str">
        <f t="shared" si="3731"/>
        <v>AN$2556</v>
      </c>
      <c r="AO2571" s="4" t="str">
        <f t="shared" si="3731"/>
        <v>AO$2556</v>
      </c>
      <c r="AP2571" s="4" t="str">
        <f t="shared" si="3731"/>
        <v>AP$2556</v>
      </c>
      <c r="AQ2571" s="4" t="str">
        <f t="shared" si="3731"/>
        <v>AQ$2556</v>
      </c>
      <c r="AR2571" s="4" t="str">
        <f t="shared" si="3731"/>
        <v>AR$2556</v>
      </c>
      <c r="AS2571" s="4" t="str">
        <f t="shared" si="3731"/>
        <v>AS$2556</v>
      </c>
      <c r="AT2571" s="4" t="str">
        <f t="shared" si="3731"/>
        <v>AT$2556</v>
      </c>
      <c r="AU2571" s="4" t="str">
        <f t="shared" si="3731"/>
        <v>AU$2556</v>
      </c>
      <c r="AV2571" s="4" t="str">
        <f t="shared" si="3731"/>
        <v>AV$2556</v>
      </c>
      <c r="AW2571" s="4" t="str">
        <f t="shared" si="3731"/>
        <v>AW$2556</v>
      </c>
      <c r="AX2571" s="4" t="str">
        <f t="shared" si="3731"/>
        <v>AX$2556</v>
      </c>
      <c r="AY2571" s="4" t="str">
        <f t="shared" ref="AY2571:CD2571" si="3732">ADDRESS(ROW(AY2556),COLUMN(AY2556),2)</f>
        <v>AY$2556</v>
      </c>
      <c r="AZ2571" s="4" t="str">
        <f t="shared" si="3732"/>
        <v>AZ$2556</v>
      </c>
      <c r="BA2571" s="4" t="str">
        <f t="shared" si="3732"/>
        <v>BA$2556</v>
      </c>
      <c r="BB2571" s="4" t="str">
        <f t="shared" si="3732"/>
        <v>BB$2556</v>
      </c>
      <c r="BC2571" s="4" t="str">
        <f t="shared" si="3732"/>
        <v>BC$2556</v>
      </c>
      <c r="BD2571" s="4" t="str">
        <f t="shared" si="3732"/>
        <v>BD$2556</v>
      </c>
      <c r="BE2571" s="4" t="str">
        <f t="shared" si="3732"/>
        <v>BE$2556</v>
      </c>
      <c r="BF2571" s="4" t="str">
        <f t="shared" si="3732"/>
        <v>BF$2556</v>
      </c>
      <c r="BG2571" s="4" t="str">
        <f t="shared" si="3732"/>
        <v>BG$2556</v>
      </c>
      <c r="BH2571" s="4" t="str">
        <f t="shared" si="3732"/>
        <v>BH$2556</v>
      </c>
      <c r="BI2571" s="4" t="str">
        <f t="shared" si="3732"/>
        <v>BI$2556</v>
      </c>
      <c r="BJ2571" s="4" t="str">
        <f t="shared" si="3732"/>
        <v>BJ$2556</v>
      </c>
      <c r="BK2571" s="4" t="str">
        <f t="shared" si="3732"/>
        <v>BK$2556</v>
      </c>
      <c r="BL2571" s="4" t="str">
        <f t="shared" si="3732"/>
        <v>BL$2556</v>
      </c>
      <c r="BM2571" s="4" t="str">
        <f t="shared" si="3732"/>
        <v>BM$2556</v>
      </c>
      <c r="BN2571" s="4" t="str">
        <f t="shared" si="3732"/>
        <v>BN$2556</v>
      </c>
      <c r="BO2571" s="4" t="str">
        <f t="shared" si="3732"/>
        <v>BO$2556</v>
      </c>
      <c r="BP2571" s="4" t="str">
        <f t="shared" si="3732"/>
        <v>BP$2556</v>
      </c>
      <c r="BQ2571" s="4" t="str">
        <f t="shared" si="3732"/>
        <v>BQ$2556</v>
      </c>
      <c r="BR2571" s="4" t="str">
        <f t="shared" si="3732"/>
        <v>BR$2556</v>
      </c>
      <c r="BS2571" s="4" t="str">
        <f t="shared" si="3732"/>
        <v>BS$2556</v>
      </c>
      <c r="BT2571" s="4" t="str">
        <f t="shared" si="3732"/>
        <v>BT$2556</v>
      </c>
      <c r="BU2571" s="4" t="str">
        <f t="shared" si="3732"/>
        <v>BU$2556</v>
      </c>
      <c r="BV2571" s="4" t="str">
        <f t="shared" si="3732"/>
        <v>BV$2556</v>
      </c>
      <c r="BW2571" s="4" t="str">
        <f t="shared" si="3732"/>
        <v>BW$2556</v>
      </c>
      <c r="BX2571" s="4" t="str">
        <f t="shared" si="3732"/>
        <v>BX$2556</v>
      </c>
      <c r="BY2571" s="4" t="str">
        <f t="shared" si="3732"/>
        <v>BY$2556</v>
      </c>
      <c r="BZ2571" s="4" t="str">
        <f t="shared" si="3732"/>
        <v>BZ$2556</v>
      </c>
      <c r="CA2571" s="4" t="str">
        <f t="shared" si="3732"/>
        <v>CA$2556</v>
      </c>
      <c r="CB2571" s="4" t="str">
        <f t="shared" si="3732"/>
        <v>CB$2556</v>
      </c>
      <c r="CC2571" s="4" t="str">
        <f t="shared" si="3732"/>
        <v>CC$2556</v>
      </c>
      <c r="CD2571" s="4" t="str">
        <f t="shared" si="3732"/>
        <v>CD$2556</v>
      </c>
      <c r="CE2571" s="4" t="str">
        <f t="shared" ref="CE2571:CK2571" si="3733">ADDRESS(ROW(CE2556),COLUMN(CE2556),2)</f>
        <v>CE$2556</v>
      </c>
      <c r="CF2571" s="4" t="str">
        <f t="shared" si="3733"/>
        <v>CF$2556</v>
      </c>
      <c r="CG2571" s="4" t="str">
        <f t="shared" si="3733"/>
        <v>CG$2556</v>
      </c>
      <c r="CH2571" s="4" t="str">
        <f t="shared" si="3733"/>
        <v>CH$2556</v>
      </c>
      <c r="CI2571" s="4" t="str">
        <f t="shared" si="3733"/>
        <v>CI$2556</v>
      </c>
      <c r="CJ2571" s="4" t="str">
        <f t="shared" si="3733"/>
        <v>CJ$2556</v>
      </c>
      <c r="CK2571" s="4" t="str">
        <f t="shared" si="3733"/>
        <v>CK$2556</v>
      </c>
      <c r="CL2571" s="4" t="str">
        <f t="shared" ref="CL2571" si="3734">ADDRESS(ROW(CL2556),COLUMN(CL2556),2)</f>
        <v>CL$2556</v>
      </c>
    </row>
    <row r="2572" spans="2:90" x14ac:dyDescent="0.4">
      <c r="B2572" s="132" t="str">
        <f>B2545</f>
        <v>Secondary volume driver</v>
      </c>
      <c r="D2572" t="s">
        <v>843</v>
      </c>
      <c r="E2572" s="8" t="str">
        <f t="shared" si="3684"/>
        <v>2572 LTERMY-F</v>
      </c>
      <c r="G2572" t="s">
        <v>332</v>
      </c>
      <c r="H2572" s="12"/>
      <c r="I2572" s="60"/>
      <c r="J2572" s="60"/>
      <c r="K2572" s="15"/>
      <c r="L2572" s="15"/>
      <c r="M2572" s="15"/>
      <c r="N2572" s="15"/>
      <c r="O2572" s="15"/>
      <c r="P2572" s="15"/>
      <c r="R2572" s="15"/>
      <c r="S2572" s="175" t="str">
        <f t="shared" ref="S2572" si="3735">S2544</f>
        <v>S$14</v>
      </c>
      <c r="T2572" s="175" t="str">
        <f t="shared" ref="T2572:AX2572" si="3736">T2544</f>
        <v>T$14</v>
      </c>
      <c r="U2572" s="175" t="str">
        <f t="shared" si="3736"/>
        <v>U$14</v>
      </c>
      <c r="V2572" s="175" t="str">
        <f t="shared" si="3736"/>
        <v>V$14</v>
      </c>
      <c r="W2572" s="175" t="str">
        <f t="shared" si="3736"/>
        <v>W$14</v>
      </c>
      <c r="X2572" s="175" t="str">
        <f t="shared" si="3736"/>
        <v>X$14</v>
      </c>
      <c r="Y2572" s="175" t="str">
        <f t="shared" si="3736"/>
        <v>Y$14</v>
      </c>
      <c r="Z2572" s="175" t="str">
        <f t="shared" si="3736"/>
        <v>Z$14</v>
      </c>
      <c r="AA2572" s="175" t="str">
        <f t="shared" si="3736"/>
        <v>AA$14</v>
      </c>
      <c r="AB2572" s="175" t="str">
        <f t="shared" si="3736"/>
        <v>AB$14</v>
      </c>
      <c r="AC2572" s="175" t="str">
        <f t="shared" si="3736"/>
        <v>AC$14</v>
      </c>
      <c r="AD2572" s="175" t="str">
        <f t="shared" si="3736"/>
        <v>AD$14</v>
      </c>
      <c r="AE2572" s="175" t="str">
        <f t="shared" si="3736"/>
        <v>AE$14</v>
      </c>
      <c r="AF2572" s="175" t="str">
        <f t="shared" si="3736"/>
        <v>AF$14</v>
      </c>
      <c r="AG2572" s="175" t="str">
        <f t="shared" si="3736"/>
        <v>AG$14</v>
      </c>
      <c r="AH2572" s="175" t="str">
        <f t="shared" si="3736"/>
        <v>AH$14</v>
      </c>
      <c r="AI2572" s="175" t="str">
        <f t="shared" si="3736"/>
        <v>AI$14</v>
      </c>
      <c r="AJ2572" s="175" t="str">
        <f t="shared" si="3736"/>
        <v>AJ$14</v>
      </c>
      <c r="AK2572" s="175" t="str">
        <f t="shared" si="3736"/>
        <v>AK$14</v>
      </c>
      <c r="AL2572" s="175" t="str">
        <f t="shared" si="3736"/>
        <v>AL$14</v>
      </c>
      <c r="AM2572" s="175" t="str">
        <f t="shared" si="3736"/>
        <v>AM$14</v>
      </c>
      <c r="AN2572" s="175" t="str">
        <f t="shared" si="3736"/>
        <v>AN$14</v>
      </c>
      <c r="AO2572" s="175" t="str">
        <f t="shared" si="3736"/>
        <v>AO$14</v>
      </c>
      <c r="AP2572" s="175" t="str">
        <f t="shared" si="3736"/>
        <v>AP$14</v>
      </c>
      <c r="AQ2572" s="175" t="str">
        <f t="shared" si="3736"/>
        <v>AQ$14</v>
      </c>
      <c r="AR2572" s="175" t="str">
        <f t="shared" si="3736"/>
        <v>AR$14</v>
      </c>
      <c r="AS2572" s="175" t="str">
        <f t="shared" si="3736"/>
        <v>AS$14</v>
      </c>
      <c r="AT2572" s="175" t="str">
        <f t="shared" si="3736"/>
        <v>AT$14</v>
      </c>
      <c r="AU2572" s="175" t="str">
        <f t="shared" si="3736"/>
        <v>AU$14</v>
      </c>
      <c r="AV2572" s="175" t="str">
        <f t="shared" si="3736"/>
        <v>AV$14</v>
      </c>
      <c r="AW2572" s="175" t="str">
        <f t="shared" si="3736"/>
        <v>AW$14</v>
      </c>
      <c r="AX2572" s="175" t="str">
        <f t="shared" si="3736"/>
        <v>AX$14</v>
      </c>
      <c r="AY2572" s="175" t="str">
        <f t="shared" ref="AY2572:CD2572" si="3737">AY2544</f>
        <v>AY$14</v>
      </c>
      <c r="AZ2572" s="175" t="str">
        <f t="shared" si="3737"/>
        <v>AZ$14</v>
      </c>
      <c r="BA2572" s="175" t="str">
        <f t="shared" si="3737"/>
        <v>BA$14</v>
      </c>
      <c r="BB2572" s="175" t="str">
        <f t="shared" si="3737"/>
        <v>BB$14</v>
      </c>
      <c r="BC2572" s="175" t="str">
        <f t="shared" si="3737"/>
        <v>BC$14</v>
      </c>
      <c r="BD2572" s="175" t="str">
        <f t="shared" si="3737"/>
        <v>BD$14</v>
      </c>
      <c r="BE2572" s="175" t="str">
        <f t="shared" si="3737"/>
        <v>BE$14</v>
      </c>
      <c r="BF2572" s="175" t="str">
        <f t="shared" si="3737"/>
        <v>BF$14</v>
      </c>
      <c r="BG2572" s="175" t="str">
        <f t="shared" si="3737"/>
        <v>BG$14</v>
      </c>
      <c r="BH2572" s="175" t="str">
        <f t="shared" si="3737"/>
        <v>BH$14</v>
      </c>
      <c r="BI2572" s="175" t="str">
        <f t="shared" si="3737"/>
        <v>BI$14</v>
      </c>
      <c r="BJ2572" s="175" t="str">
        <f t="shared" si="3737"/>
        <v>BJ$14</v>
      </c>
      <c r="BK2572" s="175" t="str">
        <f t="shared" si="3737"/>
        <v>BK$14</v>
      </c>
      <c r="BL2572" s="175" t="str">
        <f t="shared" si="3737"/>
        <v>BL$14</v>
      </c>
      <c r="BM2572" s="175" t="str">
        <f t="shared" si="3737"/>
        <v>BM$14</v>
      </c>
      <c r="BN2572" s="175" t="str">
        <f t="shared" si="3737"/>
        <v>BN$14</v>
      </c>
      <c r="BO2572" s="175" t="str">
        <f t="shared" si="3737"/>
        <v>BO$14</v>
      </c>
      <c r="BP2572" s="175" t="str">
        <f t="shared" si="3737"/>
        <v>BP$14</v>
      </c>
      <c r="BQ2572" s="175" t="str">
        <f t="shared" si="3737"/>
        <v>BQ$14</v>
      </c>
      <c r="BR2572" s="175" t="str">
        <f t="shared" si="3737"/>
        <v>BR$14</v>
      </c>
      <c r="BS2572" s="175" t="str">
        <f t="shared" si="3737"/>
        <v>BS$14</v>
      </c>
      <c r="BT2572" s="175" t="str">
        <f t="shared" si="3737"/>
        <v>BT$14</v>
      </c>
      <c r="BU2572" s="175" t="str">
        <f t="shared" si="3737"/>
        <v>BU$14</v>
      </c>
      <c r="BV2572" s="175" t="str">
        <f t="shared" si="3737"/>
        <v>BV$14</v>
      </c>
      <c r="BW2572" s="175" t="str">
        <f t="shared" si="3737"/>
        <v>BW$14</v>
      </c>
      <c r="BX2572" s="175" t="str">
        <f t="shared" si="3737"/>
        <v>BX$14</v>
      </c>
      <c r="BY2572" s="175" t="str">
        <f t="shared" si="3737"/>
        <v>BY$14</v>
      </c>
      <c r="BZ2572" s="175" t="str">
        <f t="shared" si="3737"/>
        <v>BZ$14</v>
      </c>
      <c r="CA2572" s="175" t="str">
        <f t="shared" si="3737"/>
        <v>CA$14</v>
      </c>
      <c r="CB2572" s="175" t="str">
        <f t="shared" si="3737"/>
        <v>CB$14</v>
      </c>
      <c r="CC2572" s="175" t="str">
        <f t="shared" si="3737"/>
        <v>CC$14</v>
      </c>
      <c r="CD2572" s="175" t="str">
        <f t="shared" si="3737"/>
        <v>CD$14</v>
      </c>
      <c r="CE2572" s="175" t="str">
        <f t="shared" ref="CE2572:CK2572" si="3738">CE2544</f>
        <v>CE$14</v>
      </c>
      <c r="CF2572" s="175" t="str">
        <f t="shared" si="3738"/>
        <v>CF$14</v>
      </c>
      <c r="CG2572" s="175" t="str">
        <f t="shared" si="3738"/>
        <v>CG$14</v>
      </c>
      <c r="CH2572" s="175" t="str">
        <f t="shared" si="3738"/>
        <v>CH$14</v>
      </c>
      <c r="CI2572" s="175" t="str">
        <f t="shared" si="3738"/>
        <v>CI$14</v>
      </c>
      <c r="CJ2572" s="175" t="str">
        <f t="shared" si="3738"/>
        <v>CJ$14</v>
      </c>
      <c r="CK2572" s="175" t="str">
        <f t="shared" si="3738"/>
        <v>CK$14</v>
      </c>
      <c r="CL2572" s="175" t="str">
        <f t="shared" ref="CL2572" si="3739">CL2544</f>
        <v>CL$14</v>
      </c>
    </row>
    <row r="2573" spans="2:90" x14ac:dyDescent="0.4">
      <c r="E2573" s="8"/>
      <c r="H2573" s="12"/>
      <c r="I2573" s="60"/>
      <c r="J2573" s="60"/>
      <c r="K2573" s="15"/>
      <c r="L2573" s="15"/>
      <c r="M2573" s="15"/>
      <c r="N2573" s="15"/>
      <c r="O2573" s="15"/>
      <c r="P2573" s="15"/>
      <c r="R2573" s="15"/>
      <c r="S2573" s="76"/>
      <c r="T2573" s="76"/>
      <c r="U2573" s="76"/>
      <c r="V2573" s="76"/>
      <c r="W2573" s="76"/>
      <c r="X2573" s="76"/>
      <c r="Y2573" s="76"/>
      <c r="Z2573" s="76"/>
      <c r="AA2573" s="76"/>
      <c r="AB2573" s="76"/>
      <c r="AC2573" s="76"/>
      <c r="AD2573" s="76"/>
      <c r="AE2573" s="76"/>
      <c r="AF2573" s="76"/>
      <c r="AG2573" s="76"/>
      <c r="AH2573" s="76"/>
      <c r="AI2573" s="76"/>
      <c r="AJ2573" s="76"/>
      <c r="AK2573" s="76"/>
      <c r="AL2573" s="76"/>
      <c r="AM2573" s="76"/>
      <c r="AN2573" s="76"/>
      <c r="AO2573" s="76"/>
      <c r="AP2573" s="76"/>
      <c r="AQ2573" s="76"/>
      <c r="AR2573" s="76"/>
      <c r="AS2573" s="76"/>
      <c r="AT2573" s="76"/>
      <c r="AU2573" s="76"/>
      <c r="AV2573" s="76"/>
      <c r="AW2573" s="76"/>
      <c r="AX2573" s="76"/>
      <c r="AY2573" s="76"/>
      <c r="AZ2573" s="76"/>
      <c r="BA2573" s="76"/>
      <c r="BB2573" s="76"/>
      <c r="BC2573" s="76"/>
      <c r="BD2573" s="76"/>
      <c r="BE2573" s="76"/>
      <c r="BF2573" s="76"/>
      <c r="BG2573" s="76"/>
      <c r="BH2573" s="76"/>
      <c r="BI2573" s="76"/>
      <c r="BJ2573" s="76"/>
      <c r="BK2573" s="76"/>
      <c r="BL2573" s="76"/>
      <c r="BM2573" s="76"/>
      <c r="BN2573" s="76"/>
      <c r="BO2573" s="76"/>
      <c r="BP2573" s="76"/>
      <c r="BQ2573" s="76"/>
      <c r="BR2573" s="76"/>
      <c r="BS2573" s="76"/>
      <c r="BT2573" s="76"/>
      <c r="BU2573" s="76"/>
      <c r="BV2573" s="76"/>
      <c r="BW2573" s="76"/>
      <c r="BX2573" s="76"/>
      <c r="BY2573" s="76"/>
      <c r="BZ2573" s="76"/>
      <c r="CA2573" s="76"/>
      <c r="CB2573" s="76"/>
      <c r="CC2573" s="76"/>
      <c r="CD2573" s="76"/>
      <c r="CE2573" s="76"/>
      <c r="CF2573" s="76"/>
      <c r="CG2573" s="76"/>
      <c r="CH2573" s="76"/>
      <c r="CI2573" s="76"/>
      <c r="CJ2573" s="76"/>
      <c r="CK2573" s="76"/>
      <c r="CL2573" s="76"/>
    </row>
    <row r="2574" spans="2:90" x14ac:dyDescent="0.4">
      <c r="B2574" s="171" t="s">
        <v>490</v>
      </c>
      <c r="E2574" s="8"/>
      <c r="H2574" s="170"/>
      <c r="I2574" s="172"/>
      <c r="J2574" s="172"/>
      <c r="K2574" s="193"/>
      <c r="L2574" s="193"/>
      <c r="M2574" s="193"/>
      <c r="N2574" s="193"/>
      <c r="O2574" s="193"/>
      <c r="P2574" s="193"/>
      <c r="R2574" s="194"/>
      <c r="S2574" s="170"/>
      <c r="T2574" s="170"/>
      <c r="U2574" s="170"/>
      <c r="V2574" s="170"/>
      <c r="W2574" s="170"/>
      <c r="X2574" s="170"/>
      <c r="Y2574" s="170"/>
      <c r="Z2574" s="170"/>
      <c r="AA2574" s="170"/>
      <c r="AB2574" s="170"/>
      <c r="AC2574" s="170"/>
      <c r="AD2574" s="170"/>
      <c r="AE2574" s="170"/>
      <c r="AF2574" s="170"/>
      <c r="AG2574" s="170"/>
      <c r="AH2574" s="170"/>
      <c r="AI2574" s="170"/>
      <c r="AJ2574" s="170"/>
      <c r="AK2574" s="170"/>
      <c r="AL2574" s="170"/>
      <c r="AM2574" s="170"/>
      <c r="AN2574" s="170"/>
      <c r="AO2574" s="170"/>
      <c r="AP2574" s="170"/>
      <c r="AQ2574" s="170"/>
      <c r="AR2574" s="170"/>
      <c r="AS2574" s="170"/>
      <c r="AT2574" s="170"/>
      <c r="AU2574" s="170"/>
      <c r="AV2574" s="170"/>
      <c r="AW2574" s="170"/>
      <c r="AX2574" s="170"/>
      <c r="AY2574" s="170"/>
      <c r="AZ2574" s="170"/>
      <c r="BA2574" s="170"/>
      <c r="BB2574" s="170"/>
      <c r="BC2574" s="170"/>
      <c r="BD2574" s="170"/>
      <c r="BE2574" s="170"/>
      <c r="BF2574" s="170"/>
      <c r="BG2574" s="170"/>
      <c r="BH2574" s="170"/>
      <c r="BI2574" s="170"/>
      <c r="BJ2574" s="170"/>
      <c r="BK2574" s="170"/>
      <c r="BL2574" s="170"/>
      <c r="BM2574" s="170"/>
      <c r="BN2574" s="170"/>
      <c r="BO2574" s="170"/>
      <c r="BP2574" s="170"/>
      <c r="BQ2574" s="170"/>
      <c r="BR2574" s="170"/>
      <c r="BS2574" s="170"/>
      <c r="BT2574" s="170"/>
      <c r="BU2574" s="170"/>
      <c r="BV2574" s="170"/>
      <c r="BW2574" s="170"/>
      <c r="BX2574" s="170"/>
      <c r="BY2574" s="170"/>
      <c r="BZ2574" s="170"/>
      <c r="CA2574" s="170"/>
      <c r="CB2574" s="170"/>
      <c r="CC2574" s="170"/>
      <c r="CD2574" s="170"/>
      <c r="CE2574" s="170"/>
      <c r="CF2574" s="170"/>
      <c r="CG2574" s="170"/>
      <c r="CH2574" s="170"/>
      <c r="CI2574" s="170"/>
      <c r="CJ2574" s="170"/>
      <c r="CK2574" s="170"/>
      <c r="CL2574" s="170"/>
    </row>
    <row r="2575" spans="2:90" x14ac:dyDescent="0.4">
      <c r="B2575" s="171" t="s">
        <v>492</v>
      </c>
      <c r="E2575" s="8"/>
      <c r="H2575" s="170"/>
      <c r="I2575" s="172"/>
      <c r="J2575" s="172"/>
      <c r="K2575" s="193"/>
      <c r="L2575" s="193"/>
      <c r="M2575" s="193"/>
      <c r="N2575" s="193"/>
      <c r="O2575" s="193"/>
      <c r="P2575" s="193"/>
      <c r="R2575" s="194"/>
      <c r="S2575" s="170"/>
      <c r="T2575" s="170"/>
      <c r="U2575" s="170"/>
      <c r="V2575" s="170"/>
      <c r="W2575" s="170"/>
      <c r="X2575" s="170"/>
      <c r="Y2575" s="170"/>
      <c r="Z2575" s="170"/>
      <c r="AA2575" s="170"/>
      <c r="AB2575" s="170"/>
      <c r="AC2575" s="170"/>
      <c r="AD2575" s="170"/>
      <c r="AE2575" s="170"/>
      <c r="AF2575" s="170"/>
      <c r="AG2575" s="170"/>
      <c r="AH2575" s="170"/>
      <c r="AI2575" s="170"/>
      <c r="AJ2575" s="170"/>
      <c r="AK2575" s="170"/>
      <c r="AL2575" s="170"/>
      <c r="AM2575" s="170"/>
      <c r="AN2575" s="170"/>
      <c r="AO2575" s="170"/>
      <c r="AP2575" s="170"/>
      <c r="AQ2575" s="170"/>
      <c r="AR2575" s="170"/>
      <c r="AS2575" s="170"/>
      <c r="AT2575" s="170"/>
      <c r="AU2575" s="170"/>
      <c r="AV2575" s="170"/>
      <c r="AW2575" s="170"/>
      <c r="AX2575" s="170"/>
      <c r="AY2575" s="170"/>
      <c r="AZ2575" s="170"/>
      <c r="BA2575" s="170"/>
      <c r="BB2575" s="170"/>
      <c r="BC2575" s="170"/>
      <c r="BD2575" s="170"/>
      <c r="BE2575" s="170"/>
      <c r="BF2575" s="170"/>
      <c r="BG2575" s="170"/>
      <c r="BH2575" s="170"/>
      <c r="BI2575" s="170"/>
      <c r="BJ2575" s="170"/>
      <c r="BK2575" s="170"/>
      <c r="BL2575" s="170"/>
      <c r="BM2575" s="170"/>
      <c r="BN2575" s="170"/>
      <c r="BO2575" s="170"/>
      <c r="BP2575" s="170"/>
      <c r="BQ2575" s="170"/>
      <c r="BR2575" s="170"/>
      <c r="BS2575" s="170"/>
      <c r="BT2575" s="170"/>
      <c r="BU2575" s="170"/>
      <c r="BV2575" s="170"/>
      <c r="BW2575" s="170"/>
      <c r="BX2575" s="170"/>
      <c r="BY2575" s="170"/>
      <c r="BZ2575" s="170"/>
      <c r="CA2575" s="170"/>
      <c r="CB2575" s="170"/>
      <c r="CC2575" s="170"/>
      <c r="CD2575" s="170"/>
      <c r="CE2575" s="170"/>
      <c r="CF2575" s="170"/>
      <c r="CG2575" s="170"/>
      <c r="CH2575" s="170"/>
      <c r="CI2575" s="170"/>
      <c r="CJ2575" s="170"/>
      <c r="CK2575" s="170"/>
      <c r="CL2575" s="170"/>
    </row>
    <row r="2576" spans="2:90" x14ac:dyDescent="0.4">
      <c r="B2576" s="171" t="s">
        <v>461</v>
      </c>
      <c r="E2576" s="8"/>
      <c r="H2576" s="170"/>
      <c r="I2576" s="172"/>
      <c r="J2576" s="172"/>
      <c r="K2576" s="193"/>
      <c r="L2576" s="193"/>
      <c r="M2576" s="193"/>
      <c r="N2576" s="193"/>
      <c r="O2576" s="193"/>
      <c r="P2576" s="193"/>
      <c r="R2576" s="194"/>
      <c r="S2576" s="195" t="str">
        <f t="shared" ref="S2576:AX2576" si="3740">S$16</f>
        <v>S$12</v>
      </c>
      <c r="T2576" s="195" t="str">
        <f t="shared" si="3740"/>
        <v>T$12</v>
      </c>
      <c r="U2576" s="195" t="str">
        <f t="shared" si="3740"/>
        <v>U$12</v>
      </c>
      <c r="V2576" s="195" t="str">
        <f t="shared" si="3740"/>
        <v>V$12</v>
      </c>
      <c r="W2576" s="195" t="str">
        <f t="shared" si="3740"/>
        <v>W$12</v>
      </c>
      <c r="X2576" s="195" t="str">
        <f t="shared" si="3740"/>
        <v>X$12</v>
      </c>
      <c r="Y2576" s="195" t="str">
        <f t="shared" si="3740"/>
        <v>Y$12</v>
      </c>
      <c r="Z2576" s="195" t="str">
        <f t="shared" si="3740"/>
        <v>Z$12</v>
      </c>
      <c r="AA2576" s="195" t="str">
        <f t="shared" si="3740"/>
        <v>AA$12</v>
      </c>
      <c r="AB2576" s="195" t="str">
        <f t="shared" si="3740"/>
        <v>AB$12</v>
      </c>
      <c r="AC2576" s="195" t="str">
        <f t="shared" si="3740"/>
        <v>AC$12</v>
      </c>
      <c r="AD2576" s="195" t="str">
        <f t="shared" si="3740"/>
        <v>AD$12</v>
      </c>
      <c r="AE2576" s="195" t="str">
        <f t="shared" si="3740"/>
        <v>AE$12</v>
      </c>
      <c r="AF2576" s="195" t="str">
        <f t="shared" si="3740"/>
        <v>AF$12</v>
      </c>
      <c r="AG2576" s="195" t="str">
        <f t="shared" si="3740"/>
        <v>AG$12</v>
      </c>
      <c r="AH2576" s="195" t="str">
        <f t="shared" si="3740"/>
        <v>AH$12</v>
      </c>
      <c r="AI2576" s="195" t="str">
        <f t="shared" si="3740"/>
        <v>AI$12</v>
      </c>
      <c r="AJ2576" s="195" t="str">
        <f t="shared" si="3740"/>
        <v>AJ$12</v>
      </c>
      <c r="AK2576" s="195" t="str">
        <f t="shared" si="3740"/>
        <v>AK$12</v>
      </c>
      <c r="AL2576" s="195" t="str">
        <f t="shared" si="3740"/>
        <v>AL$12</v>
      </c>
      <c r="AM2576" s="195" t="str">
        <f t="shared" si="3740"/>
        <v>AM$12</v>
      </c>
      <c r="AN2576" s="195" t="str">
        <f t="shared" si="3740"/>
        <v>AN$12</v>
      </c>
      <c r="AO2576" s="195" t="str">
        <f t="shared" si="3740"/>
        <v>AO$12</v>
      </c>
      <c r="AP2576" s="195" t="str">
        <f t="shared" si="3740"/>
        <v>AP$12</v>
      </c>
      <c r="AQ2576" s="195" t="str">
        <f t="shared" si="3740"/>
        <v>AQ$12</v>
      </c>
      <c r="AR2576" s="195" t="str">
        <f t="shared" si="3740"/>
        <v>AR$12</v>
      </c>
      <c r="AS2576" s="195" t="str">
        <f t="shared" si="3740"/>
        <v>AS$12</v>
      </c>
      <c r="AT2576" s="195" t="str">
        <f t="shared" si="3740"/>
        <v>AT$12</v>
      </c>
      <c r="AU2576" s="195" t="str">
        <f t="shared" si="3740"/>
        <v>AU$12</v>
      </c>
      <c r="AV2576" s="195" t="str">
        <f t="shared" si="3740"/>
        <v>AV$12</v>
      </c>
      <c r="AW2576" s="195" t="str">
        <f t="shared" si="3740"/>
        <v>AW$12</v>
      </c>
      <c r="AX2576" s="195" t="str">
        <f t="shared" si="3740"/>
        <v>AX$12</v>
      </c>
      <c r="AY2576" s="195" t="str">
        <f t="shared" ref="AY2576:CD2576" si="3741">AY$16</f>
        <v>AY$12</v>
      </c>
      <c r="AZ2576" s="195" t="str">
        <f t="shared" si="3741"/>
        <v>AZ$12</v>
      </c>
      <c r="BA2576" s="195" t="str">
        <f t="shared" si="3741"/>
        <v>BA$12</v>
      </c>
      <c r="BB2576" s="195" t="str">
        <f t="shared" si="3741"/>
        <v>BB$12</v>
      </c>
      <c r="BC2576" s="195" t="str">
        <f t="shared" si="3741"/>
        <v>BC$12</v>
      </c>
      <c r="BD2576" s="195" t="str">
        <f t="shared" si="3741"/>
        <v>BD$12</v>
      </c>
      <c r="BE2576" s="195" t="str">
        <f t="shared" si="3741"/>
        <v>BE$12</v>
      </c>
      <c r="BF2576" s="195" t="str">
        <f t="shared" si="3741"/>
        <v>BF$12</v>
      </c>
      <c r="BG2576" s="195" t="str">
        <f t="shared" si="3741"/>
        <v>BG$12</v>
      </c>
      <c r="BH2576" s="195" t="str">
        <f t="shared" si="3741"/>
        <v>BH$12</v>
      </c>
      <c r="BI2576" s="195" t="str">
        <f t="shared" si="3741"/>
        <v>BI$12</v>
      </c>
      <c r="BJ2576" s="195" t="str">
        <f t="shared" si="3741"/>
        <v>BJ$12</v>
      </c>
      <c r="BK2576" s="195" t="str">
        <f t="shared" si="3741"/>
        <v>BK$12</v>
      </c>
      <c r="BL2576" s="195" t="str">
        <f t="shared" si="3741"/>
        <v>BL$12</v>
      </c>
      <c r="BM2576" s="195" t="str">
        <f t="shared" si="3741"/>
        <v>BM$12</v>
      </c>
      <c r="BN2576" s="195" t="str">
        <f t="shared" si="3741"/>
        <v>BN$12</v>
      </c>
      <c r="BO2576" s="195" t="str">
        <f t="shared" si="3741"/>
        <v>BO$12</v>
      </c>
      <c r="BP2576" s="195" t="str">
        <f t="shared" si="3741"/>
        <v>BP$12</v>
      </c>
      <c r="BQ2576" s="195" t="str">
        <f t="shared" si="3741"/>
        <v>BQ$12</v>
      </c>
      <c r="BR2576" s="195" t="str">
        <f t="shared" si="3741"/>
        <v>BR$12</v>
      </c>
      <c r="BS2576" s="195" t="str">
        <f t="shared" si="3741"/>
        <v>BS$12</v>
      </c>
      <c r="BT2576" s="195" t="str">
        <f t="shared" si="3741"/>
        <v>BT$12</v>
      </c>
      <c r="BU2576" s="195" t="str">
        <f t="shared" si="3741"/>
        <v>BU$12</v>
      </c>
      <c r="BV2576" s="195" t="str">
        <f t="shared" si="3741"/>
        <v>BV$12</v>
      </c>
      <c r="BW2576" s="195" t="str">
        <f t="shared" si="3741"/>
        <v>BW$12</v>
      </c>
      <c r="BX2576" s="195" t="str">
        <f t="shared" si="3741"/>
        <v>BX$12</v>
      </c>
      <c r="BY2576" s="195" t="str">
        <f t="shared" si="3741"/>
        <v>BY$12</v>
      </c>
      <c r="BZ2576" s="195" t="str">
        <f t="shared" si="3741"/>
        <v>BZ$12</v>
      </c>
      <c r="CA2576" s="195" t="str">
        <f t="shared" si="3741"/>
        <v>CA$12</v>
      </c>
      <c r="CB2576" s="195" t="str">
        <f t="shared" si="3741"/>
        <v>CB$12</v>
      </c>
      <c r="CC2576" s="195" t="str">
        <f t="shared" si="3741"/>
        <v>CC$12</v>
      </c>
      <c r="CD2576" s="195" t="str">
        <f t="shared" si="3741"/>
        <v>CD$12</v>
      </c>
      <c r="CE2576" s="195" t="str">
        <f t="shared" ref="CE2576:CL2576" si="3742">CE$16</f>
        <v>CE$12</v>
      </c>
      <c r="CF2576" s="195" t="str">
        <f t="shared" si="3742"/>
        <v>CF$12</v>
      </c>
      <c r="CG2576" s="195" t="str">
        <f t="shared" si="3742"/>
        <v>CG$12</v>
      </c>
      <c r="CH2576" s="195" t="str">
        <f t="shared" si="3742"/>
        <v>CH$12</v>
      </c>
      <c r="CI2576" s="195" t="str">
        <f t="shared" si="3742"/>
        <v>CI$12</v>
      </c>
      <c r="CJ2576" s="195" t="str">
        <f t="shared" si="3742"/>
        <v>CJ$12</v>
      </c>
      <c r="CK2576" s="195" t="str">
        <f t="shared" si="3742"/>
        <v>CK$12</v>
      </c>
      <c r="CL2576" s="195" t="str">
        <f t="shared" si="3742"/>
        <v>CL$12</v>
      </c>
    </row>
    <row r="2577" spans="2:90" x14ac:dyDescent="0.4">
      <c r="B2577" s="171" t="s">
        <v>462</v>
      </c>
      <c r="E2577" s="8"/>
      <c r="H2577" s="196"/>
      <c r="I2577" s="197"/>
      <c r="J2577" s="197"/>
      <c r="K2577" s="198"/>
      <c r="L2577" s="198"/>
      <c r="M2577" s="198"/>
      <c r="N2577" s="198"/>
      <c r="O2577" s="198"/>
      <c r="P2577" s="198"/>
      <c r="R2577" s="198"/>
      <c r="S2577" s="195" t="str">
        <f t="shared" ref="S2577:AX2577" si="3743">S$17</f>
        <v>S$13</v>
      </c>
      <c r="T2577" s="195" t="str">
        <f t="shared" si="3743"/>
        <v>T$13</v>
      </c>
      <c r="U2577" s="195" t="str">
        <f t="shared" si="3743"/>
        <v>U$13</v>
      </c>
      <c r="V2577" s="195" t="str">
        <f t="shared" si="3743"/>
        <v>V$13</v>
      </c>
      <c r="W2577" s="195" t="str">
        <f t="shared" si="3743"/>
        <v>W$13</v>
      </c>
      <c r="X2577" s="195" t="str">
        <f t="shared" si="3743"/>
        <v>X$13</v>
      </c>
      <c r="Y2577" s="195" t="str">
        <f t="shared" si="3743"/>
        <v>Y$13</v>
      </c>
      <c r="Z2577" s="195" t="str">
        <f t="shared" si="3743"/>
        <v>Z$13</v>
      </c>
      <c r="AA2577" s="195" t="str">
        <f t="shared" si="3743"/>
        <v>AA$13</v>
      </c>
      <c r="AB2577" s="195" t="str">
        <f t="shared" si="3743"/>
        <v>AB$13</v>
      </c>
      <c r="AC2577" s="195" t="str">
        <f t="shared" si="3743"/>
        <v>AC$13</v>
      </c>
      <c r="AD2577" s="195" t="str">
        <f t="shared" si="3743"/>
        <v>AD$13</v>
      </c>
      <c r="AE2577" s="195" t="str">
        <f t="shared" si="3743"/>
        <v>AE$13</v>
      </c>
      <c r="AF2577" s="195" t="str">
        <f t="shared" si="3743"/>
        <v>AF$13</v>
      </c>
      <c r="AG2577" s="195" t="str">
        <f t="shared" si="3743"/>
        <v>AG$13</v>
      </c>
      <c r="AH2577" s="195" t="str">
        <f t="shared" si="3743"/>
        <v>AH$13</v>
      </c>
      <c r="AI2577" s="195" t="str">
        <f t="shared" si="3743"/>
        <v>AI$13</v>
      </c>
      <c r="AJ2577" s="195" t="str">
        <f t="shared" si="3743"/>
        <v>AJ$13</v>
      </c>
      <c r="AK2577" s="195" t="str">
        <f t="shared" si="3743"/>
        <v>AK$13</v>
      </c>
      <c r="AL2577" s="195" t="str">
        <f t="shared" si="3743"/>
        <v>AL$13</v>
      </c>
      <c r="AM2577" s="195" t="str">
        <f t="shared" si="3743"/>
        <v>AM$13</v>
      </c>
      <c r="AN2577" s="195" t="str">
        <f t="shared" si="3743"/>
        <v>AN$13</v>
      </c>
      <c r="AO2577" s="195" t="str">
        <f t="shared" si="3743"/>
        <v>AO$13</v>
      </c>
      <c r="AP2577" s="195" t="str">
        <f t="shared" si="3743"/>
        <v>AP$13</v>
      </c>
      <c r="AQ2577" s="195" t="str">
        <f t="shared" si="3743"/>
        <v>AQ$13</v>
      </c>
      <c r="AR2577" s="195" t="str">
        <f t="shared" si="3743"/>
        <v>AR$13</v>
      </c>
      <c r="AS2577" s="195" t="str">
        <f t="shared" si="3743"/>
        <v>AS$13</v>
      </c>
      <c r="AT2577" s="195" t="str">
        <f t="shared" si="3743"/>
        <v>AT$13</v>
      </c>
      <c r="AU2577" s="195" t="str">
        <f t="shared" si="3743"/>
        <v>AU$13</v>
      </c>
      <c r="AV2577" s="195" t="str">
        <f t="shared" si="3743"/>
        <v>AV$13</v>
      </c>
      <c r="AW2577" s="195" t="str">
        <f t="shared" si="3743"/>
        <v>AW$13</v>
      </c>
      <c r="AX2577" s="195" t="str">
        <f t="shared" si="3743"/>
        <v>AX$13</v>
      </c>
      <c r="AY2577" s="195" t="str">
        <f t="shared" ref="AY2577:CD2577" si="3744">AY$17</f>
        <v>AY$13</v>
      </c>
      <c r="AZ2577" s="195" t="str">
        <f t="shared" si="3744"/>
        <v>AZ$13</v>
      </c>
      <c r="BA2577" s="195" t="str">
        <f t="shared" si="3744"/>
        <v>BA$13</v>
      </c>
      <c r="BB2577" s="195" t="str">
        <f t="shared" si="3744"/>
        <v>BB$13</v>
      </c>
      <c r="BC2577" s="195" t="str">
        <f t="shared" si="3744"/>
        <v>BC$13</v>
      </c>
      <c r="BD2577" s="195" t="str">
        <f t="shared" si="3744"/>
        <v>BD$13</v>
      </c>
      <c r="BE2577" s="195" t="str">
        <f t="shared" si="3744"/>
        <v>BE$13</v>
      </c>
      <c r="BF2577" s="195" t="str">
        <f t="shared" si="3744"/>
        <v>BF$13</v>
      </c>
      <c r="BG2577" s="195" t="str">
        <f t="shared" si="3744"/>
        <v>BG$13</v>
      </c>
      <c r="BH2577" s="195" t="str">
        <f t="shared" si="3744"/>
        <v>BH$13</v>
      </c>
      <c r="BI2577" s="195" t="str">
        <f t="shared" si="3744"/>
        <v>BI$13</v>
      </c>
      <c r="BJ2577" s="195" t="str">
        <f t="shared" si="3744"/>
        <v>BJ$13</v>
      </c>
      <c r="BK2577" s="195" t="str">
        <f t="shared" si="3744"/>
        <v>BK$13</v>
      </c>
      <c r="BL2577" s="195" t="str">
        <f t="shared" si="3744"/>
        <v>BL$13</v>
      </c>
      <c r="BM2577" s="195" t="str">
        <f t="shared" si="3744"/>
        <v>BM$13</v>
      </c>
      <c r="BN2577" s="195" t="str">
        <f t="shared" si="3744"/>
        <v>BN$13</v>
      </c>
      <c r="BO2577" s="195" t="str">
        <f t="shared" si="3744"/>
        <v>BO$13</v>
      </c>
      <c r="BP2577" s="195" t="str">
        <f t="shared" si="3744"/>
        <v>BP$13</v>
      </c>
      <c r="BQ2577" s="195" t="str">
        <f t="shared" si="3744"/>
        <v>BQ$13</v>
      </c>
      <c r="BR2577" s="195" t="str">
        <f t="shared" si="3744"/>
        <v>BR$13</v>
      </c>
      <c r="BS2577" s="195" t="str">
        <f t="shared" si="3744"/>
        <v>BS$13</v>
      </c>
      <c r="BT2577" s="195" t="str">
        <f t="shared" si="3744"/>
        <v>BT$13</v>
      </c>
      <c r="BU2577" s="195" t="str">
        <f t="shared" si="3744"/>
        <v>BU$13</v>
      </c>
      <c r="BV2577" s="195" t="str">
        <f t="shared" si="3744"/>
        <v>BV$13</v>
      </c>
      <c r="BW2577" s="195" t="str">
        <f t="shared" si="3744"/>
        <v>BW$13</v>
      </c>
      <c r="BX2577" s="195" t="str">
        <f t="shared" si="3744"/>
        <v>BX$13</v>
      </c>
      <c r="BY2577" s="195" t="str">
        <f t="shared" si="3744"/>
        <v>BY$13</v>
      </c>
      <c r="BZ2577" s="195" t="str">
        <f t="shared" si="3744"/>
        <v>BZ$13</v>
      </c>
      <c r="CA2577" s="195" t="str">
        <f t="shared" si="3744"/>
        <v>CA$13</v>
      </c>
      <c r="CB2577" s="195" t="str">
        <f t="shared" si="3744"/>
        <v>CB$13</v>
      </c>
      <c r="CC2577" s="195" t="str">
        <f t="shared" si="3744"/>
        <v>CC$13</v>
      </c>
      <c r="CD2577" s="195" t="str">
        <f t="shared" si="3744"/>
        <v>CD$13</v>
      </c>
      <c r="CE2577" s="195" t="str">
        <f t="shared" ref="CE2577:CL2577" si="3745">CE$17</f>
        <v>CE$13</v>
      </c>
      <c r="CF2577" s="195" t="str">
        <f t="shared" si="3745"/>
        <v>CF$13</v>
      </c>
      <c r="CG2577" s="195" t="str">
        <f t="shared" si="3745"/>
        <v>CG$13</v>
      </c>
      <c r="CH2577" s="195" t="str">
        <f t="shared" si="3745"/>
        <v>CH$13</v>
      </c>
      <c r="CI2577" s="195" t="str">
        <f t="shared" si="3745"/>
        <v>CI$13</v>
      </c>
      <c r="CJ2577" s="195" t="str">
        <f t="shared" si="3745"/>
        <v>CJ$13</v>
      </c>
      <c r="CK2577" s="195" t="str">
        <f t="shared" si="3745"/>
        <v>CK$13</v>
      </c>
      <c r="CL2577" s="195" t="str">
        <f t="shared" si="3745"/>
        <v>CL$13</v>
      </c>
    </row>
    <row r="2578" spans="2:90" x14ac:dyDescent="0.4">
      <c r="B2578" s="171" t="s">
        <v>491</v>
      </c>
      <c r="E2578" s="8"/>
      <c r="H2578" s="196"/>
      <c r="I2578" s="197"/>
      <c r="J2578" s="197"/>
      <c r="K2578" s="198"/>
      <c r="L2578" s="198"/>
      <c r="M2578" s="198"/>
      <c r="N2578" s="198"/>
      <c r="O2578" s="198"/>
      <c r="P2578" s="198"/>
      <c r="R2578" s="198"/>
      <c r="S2578" s="186"/>
      <c r="T2578" s="186"/>
      <c r="U2578" s="186"/>
      <c r="V2578" s="186"/>
      <c r="W2578" s="186"/>
      <c r="X2578" s="186"/>
      <c r="Y2578" s="186"/>
      <c r="Z2578" s="186"/>
      <c r="AA2578" s="186"/>
      <c r="AB2578" s="186"/>
      <c r="AC2578" s="186"/>
      <c r="AD2578" s="186"/>
      <c r="AE2578" s="186"/>
      <c r="AF2578" s="186"/>
      <c r="AG2578" s="186"/>
      <c r="AH2578" s="186"/>
      <c r="AI2578" s="186"/>
      <c r="AJ2578" s="186"/>
      <c r="AK2578" s="186"/>
      <c r="AL2578" s="186"/>
      <c r="AM2578" s="186"/>
      <c r="AN2578" s="186"/>
      <c r="AO2578" s="186"/>
      <c r="AP2578" s="186"/>
      <c r="AQ2578" s="186"/>
      <c r="AR2578" s="186"/>
      <c r="AS2578" s="186"/>
      <c r="AT2578" s="186"/>
      <c r="AU2578" s="186"/>
      <c r="AV2578" s="186"/>
      <c r="AW2578" s="186"/>
      <c r="AX2578" s="186"/>
      <c r="AY2578" s="186"/>
      <c r="AZ2578" s="186"/>
      <c r="BA2578" s="186"/>
      <c r="BB2578" s="186"/>
      <c r="BC2578" s="186"/>
      <c r="BD2578" s="186"/>
      <c r="BE2578" s="186"/>
      <c r="BF2578" s="186"/>
      <c r="BG2578" s="186"/>
      <c r="BH2578" s="186"/>
      <c r="BI2578" s="186"/>
      <c r="BJ2578" s="186"/>
      <c r="BK2578" s="186"/>
      <c r="BL2578" s="186"/>
      <c r="BM2578" s="186"/>
      <c r="BN2578" s="186"/>
      <c r="BO2578" s="186"/>
      <c r="BP2578" s="186"/>
      <c r="BQ2578" s="186"/>
      <c r="BR2578" s="186"/>
      <c r="BS2578" s="186"/>
      <c r="BT2578" s="186"/>
      <c r="BU2578" s="186"/>
      <c r="BV2578" s="186"/>
      <c r="BW2578" s="186"/>
      <c r="BX2578" s="186"/>
      <c r="BY2578" s="186"/>
      <c r="BZ2578" s="186"/>
      <c r="CA2578" s="186"/>
      <c r="CB2578" s="186"/>
      <c r="CC2578" s="186"/>
      <c r="CD2578" s="186"/>
      <c r="CE2578" s="186"/>
      <c r="CF2578" s="186"/>
      <c r="CG2578" s="186"/>
      <c r="CH2578" s="186"/>
      <c r="CI2578" s="186"/>
      <c r="CJ2578" s="186"/>
      <c r="CK2578" s="186"/>
      <c r="CL2578" s="186"/>
    </row>
    <row r="2579" spans="2:90" x14ac:dyDescent="0.4">
      <c r="B2579" s="171" t="s">
        <v>505</v>
      </c>
      <c r="E2579" s="8"/>
      <c r="H2579" s="196"/>
      <c r="I2579" s="197"/>
      <c r="J2579" s="197"/>
      <c r="K2579" s="198"/>
      <c r="L2579" s="198"/>
      <c r="M2579" s="198"/>
      <c r="N2579" s="198"/>
      <c r="O2579" s="198"/>
      <c r="P2579" s="198"/>
      <c r="R2579" s="198"/>
      <c r="S2579" s="186"/>
      <c r="T2579" s="186"/>
      <c r="U2579" s="186"/>
      <c r="V2579" s="186"/>
      <c r="W2579" s="186"/>
      <c r="X2579" s="186"/>
      <c r="Y2579" s="186"/>
      <c r="Z2579" s="186"/>
      <c r="AA2579" s="186"/>
      <c r="AB2579" s="186"/>
      <c r="AC2579" s="186"/>
      <c r="AD2579" s="186"/>
      <c r="AE2579" s="186"/>
      <c r="AF2579" s="186"/>
      <c r="AG2579" s="186"/>
      <c r="AH2579" s="186"/>
      <c r="AI2579" s="186"/>
      <c r="AJ2579" s="186"/>
      <c r="AK2579" s="186"/>
      <c r="AL2579" s="186"/>
      <c r="AM2579" s="186"/>
      <c r="AN2579" s="186"/>
      <c r="AO2579" s="186"/>
      <c r="AP2579" s="186"/>
      <c r="AQ2579" s="186"/>
      <c r="AR2579" s="186"/>
      <c r="AS2579" s="186"/>
      <c r="AT2579" s="186"/>
      <c r="AU2579" s="186"/>
      <c r="AV2579" s="186"/>
      <c r="AW2579" s="186"/>
      <c r="AX2579" s="186"/>
      <c r="AY2579" s="186"/>
      <c r="AZ2579" s="186"/>
      <c r="BA2579" s="186"/>
      <c r="BB2579" s="186"/>
      <c r="BC2579" s="186"/>
      <c r="BD2579" s="186"/>
      <c r="BE2579" s="186"/>
      <c r="BF2579" s="186"/>
      <c r="BG2579" s="186"/>
      <c r="BH2579" s="186"/>
      <c r="BI2579" s="186"/>
      <c r="BJ2579" s="186"/>
      <c r="BK2579" s="186"/>
      <c r="BL2579" s="186"/>
      <c r="BM2579" s="186"/>
      <c r="BN2579" s="186"/>
      <c r="BO2579" s="186"/>
      <c r="BP2579" s="186"/>
      <c r="BQ2579" s="186"/>
      <c r="BR2579" s="186"/>
      <c r="BS2579" s="186"/>
      <c r="BT2579" s="186"/>
      <c r="BU2579" s="186"/>
      <c r="BV2579" s="186"/>
      <c r="BW2579" s="186"/>
      <c r="BX2579" s="186"/>
      <c r="BY2579" s="186"/>
      <c r="BZ2579" s="186"/>
      <c r="CA2579" s="186"/>
      <c r="CB2579" s="186"/>
      <c r="CC2579" s="186"/>
      <c r="CD2579" s="186"/>
      <c r="CE2579" s="186"/>
      <c r="CF2579" s="186"/>
      <c r="CG2579" s="186"/>
      <c r="CH2579" s="186"/>
      <c r="CI2579" s="186"/>
      <c r="CJ2579" s="186"/>
      <c r="CK2579" s="186"/>
      <c r="CL2579" s="186"/>
    </row>
    <row r="2580" spans="2:90" x14ac:dyDescent="0.4">
      <c r="B2580" s="171" t="s">
        <v>463</v>
      </c>
      <c r="E2580" s="8"/>
      <c r="H2580" s="196"/>
      <c r="I2580" s="197"/>
      <c r="J2580" s="197"/>
      <c r="K2580" s="198"/>
      <c r="L2580" s="198"/>
      <c r="M2580" s="198"/>
      <c r="N2580" s="198"/>
      <c r="O2580" s="198"/>
      <c r="P2580" s="198"/>
      <c r="R2580" s="198"/>
      <c r="S2580" s="186" t="str">
        <f t="shared" ref="S2580:AX2580" si="3746">S$18</f>
        <v>S$14</v>
      </c>
      <c r="T2580" s="186" t="str">
        <f t="shared" si="3746"/>
        <v>T$14</v>
      </c>
      <c r="U2580" s="186" t="str">
        <f t="shared" si="3746"/>
        <v>U$14</v>
      </c>
      <c r="V2580" s="186" t="str">
        <f t="shared" si="3746"/>
        <v>V$14</v>
      </c>
      <c r="W2580" s="186" t="str">
        <f t="shared" si="3746"/>
        <v>W$14</v>
      </c>
      <c r="X2580" s="186" t="str">
        <f t="shared" si="3746"/>
        <v>X$14</v>
      </c>
      <c r="Y2580" s="186" t="str">
        <f t="shared" si="3746"/>
        <v>Y$14</v>
      </c>
      <c r="Z2580" s="186" t="str">
        <f t="shared" si="3746"/>
        <v>Z$14</v>
      </c>
      <c r="AA2580" s="186" t="str">
        <f t="shared" si="3746"/>
        <v>AA$14</v>
      </c>
      <c r="AB2580" s="186" t="str">
        <f t="shared" si="3746"/>
        <v>AB$14</v>
      </c>
      <c r="AC2580" s="186" t="str">
        <f t="shared" si="3746"/>
        <v>AC$14</v>
      </c>
      <c r="AD2580" s="186" t="str">
        <f t="shared" si="3746"/>
        <v>AD$14</v>
      </c>
      <c r="AE2580" s="186" t="str">
        <f t="shared" si="3746"/>
        <v>AE$14</v>
      </c>
      <c r="AF2580" s="186" t="str">
        <f t="shared" si="3746"/>
        <v>AF$14</v>
      </c>
      <c r="AG2580" s="186" t="str">
        <f t="shared" si="3746"/>
        <v>AG$14</v>
      </c>
      <c r="AH2580" s="186" t="str">
        <f t="shared" si="3746"/>
        <v>AH$14</v>
      </c>
      <c r="AI2580" s="186" t="str">
        <f t="shared" si="3746"/>
        <v>AI$14</v>
      </c>
      <c r="AJ2580" s="186" t="str">
        <f t="shared" si="3746"/>
        <v>AJ$14</v>
      </c>
      <c r="AK2580" s="186" t="str">
        <f t="shared" si="3746"/>
        <v>AK$14</v>
      </c>
      <c r="AL2580" s="186" t="str">
        <f t="shared" si="3746"/>
        <v>AL$14</v>
      </c>
      <c r="AM2580" s="186" t="str">
        <f t="shared" si="3746"/>
        <v>AM$14</v>
      </c>
      <c r="AN2580" s="186" t="str">
        <f t="shared" si="3746"/>
        <v>AN$14</v>
      </c>
      <c r="AO2580" s="186" t="str">
        <f t="shared" si="3746"/>
        <v>AO$14</v>
      </c>
      <c r="AP2580" s="186" t="str">
        <f t="shared" si="3746"/>
        <v>AP$14</v>
      </c>
      <c r="AQ2580" s="186" t="str">
        <f t="shared" si="3746"/>
        <v>AQ$14</v>
      </c>
      <c r="AR2580" s="186" t="str">
        <f t="shared" si="3746"/>
        <v>AR$14</v>
      </c>
      <c r="AS2580" s="186" t="str">
        <f t="shared" si="3746"/>
        <v>AS$14</v>
      </c>
      <c r="AT2580" s="186" t="str">
        <f t="shared" si="3746"/>
        <v>AT$14</v>
      </c>
      <c r="AU2580" s="186" t="str">
        <f t="shared" si="3746"/>
        <v>AU$14</v>
      </c>
      <c r="AV2580" s="186" t="str">
        <f t="shared" si="3746"/>
        <v>AV$14</v>
      </c>
      <c r="AW2580" s="186" t="str">
        <f t="shared" si="3746"/>
        <v>AW$14</v>
      </c>
      <c r="AX2580" s="186" t="str">
        <f t="shared" si="3746"/>
        <v>AX$14</v>
      </c>
      <c r="AY2580" s="186" t="str">
        <f t="shared" ref="AY2580:CD2580" si="3747">AY$18</f>
        <v>AY$14</v>
      </c>
      <c r="AZ2580" s="186" t="str">
        <f t="shared" si="3747"/>
        <v>AZ$14</v>
      </c>
      <c r="BA2580" s="186" t="str">
        <f t="shared" si="3747"/>
        <v>BA$14</v>
      </c>
      <c r="BB2580" s="186" t="str">
        <f t="shared" si="3747"/>
        <v>BB$14</v>
      </c>
      <c r="BC2580" s="186" t="str">
        <f t="shared" si="3747"/>
        <v>BC$14</v>
      </c>
      <c r="BD2580" s="186" t="str">
        <f t="shared" si="3747"/>
        <v>BD$14</v>
      </c>
      <c r="BE2580" s="186" t="str">
        <f t="shared" si="3747"/>
        <v>BE$14</v>
      </c>
      <c r="BF2580" s="186" t="str">
        <f t="shared" si="3747"/>
        <v>BF$14</v>
      </c>
      <c r="BG2580" s="186" t="str">
        <f t="shared" si="3747"/>
        <v>BG$14</v>
      </c>
      <c r="BH2580" s="186" t="str">
        <f t="shared" si="3747"/>
        <v>BH$14</v>
      </c>
      <c r="BI2580" s="186" t="str">
        <f t="shared" si="3747"/>
        <v>BI$14</v>
      </c>
      <c r="BJ2580" s="186" t="str">
        <f t="shared" si="3747"/>
        <v>BJ$14</v>
      </c>
      <c r="BK2580" s="186" t="str">
        <f t="shared" si="3747"/>
        <v>BK$14</v>
      </c>
      <c r="BL2580" s="186" t="str">
        <f t="shared" si="3747"/>
        <v>BL$14</v>
      </c>
      <c r="BM2580" s="186" t="str">
        <f t="shared" si="3747"/>
        <v>BM$14</v>
      </c>
      <c r="BN2580" s="186" t="str">
        <f t="shared" si="3747"/>
        <v>BN$14</v>
      </c>
      <c r="BO2580" s="186" t="str">
        <f t="shared" si="3747"/>
        <v>BO$14</v>
      </c>
      <c r="BP2580" s="186" t="str">
        <f t="shared" si="3747"/>
        <v>BP$14</v>
      </c>
      <c r="BQ2580" s="186" t="str">
        <f t="shared" si="3747"/>
        <v>BQ$14</v>
      </c>
      <c r="BR2580" s="186" t="str">
        <f t="shared" si="3747"/>
        <v>BR$14</v>
      </c>
      <c r="BS2580" s="186" t="str">
        <f t="shared" si="3747"/>
        <v>BS$14</v>
      </c>
      <c r="BT2580" s="186" t="str">
        <f t="shared" si="3747"/>
        <v>BT$14</v>
      </c>
      <c r="BU2580" s="186" t="str">
        <f t="shared" si="3747"/>
        <v>BU$14</v>
      </c>
      <c r="BV2580" s="186" t="str">
        <f t="shared" si="3747"/>
        <v>BV$14</v>
      </c>
      <c r="BW2580" s="186" t="str">
        <f t="shared" si="3747"/>
        <v>BW$14</v>
      </c>
      <c r="BX2580" s="186" t="str">
        <f t="shared" si="3747"/>
        <v>BX$14</v>
      </c>
      <c r="BY2580" s="186" t="str">
        <f t="shared" si="3747"/>
        <v>BY$14</v>
      </c>
      <c r="BZ2580" s="186" t="str">
        <f t="shared" si="3747"/>
        <v>BZ$14</v>
      </c>
      <c r="CA2580" s="186" t="str">
        <f t="shared" si="3747"/>
        <v>CA$14</v>
      </c>
      <c r="CB2580" s="186" t="str">
        <f t="shared" si="3747"/>
        <v>CB$14</v>
      </c>
      <c r="CC2580" s="186" t="str">
        <f t="shared" si="3747"/>
        <v>CC$14</v>
      </c>
      <c r="CD2580" s="186" t="str">
        <f t="shared" si="3747"/>
        <v>CD$14</v>
      </c>
      <c r="CE2580" s="186" t="str">
        <f t="shared" ref="CE2580:CL2580" si="3748">CE$18</f>
        <v>CE$14</v>
      </c>
      <c r="CF2580" s="186" t="str">
        <f t="shared" si="3748"/>
        <v>CF$14</v>
      </c>
      <c r="CG2580" s="186" t="str">
        <f t="shared" si="3748"/>
        <v>CG$14</v>
      </c>
      <c r="CH2580" s="186" t="str">
        <f t="shared" si="3748"/>
        <v>CH$14</v>
      </c>
      <c r="CI2580" s="186" t="str">
        <f t="shared" si="3748"/>
        <v>CI$14</v>
      </c>
      <c r="CJ2580" s="186" t="str">
        <f t="shared" si="3748"/>
        <v>CJ$14</v>
      </c>
      <c r="CK2580" s="186" t="str">
        <f t="shared" si="3748"/>
        <v>CK$14</v>
      </c>
      <c r="CL2580" s="186" t="str">
        <f t="shared" si="3748"/>
        <v>CL$14</v>
      </c>
    </row>
    <row r="2581" spans="2:90" x14ac:dyDescent="0.4">
      <c r="B2581" s="171" t="s">
        <v>464</v>
      </c>
      <c r="E2581" s="8"/>
      <c r="H2581" s="196"/>
      <c r="I2581" s="197"/>
      <c r="J2581" s="197"/>
      <c r="K2581" s="198"/>
      <c r="L2581" s="198"/>
      <c r="M2581" s="198"/>
      <c r="N2581" s="198"/>
      <c r="O2581" s="198"/>
      <c r="P2581" s="198"/>
      <c r="R2581" s="198"/>
      <c r="S2581" s="186" t="str">
        <f t="shared" ref="S2581:AX2581" si="3749">S$19</f>
        <v>S$15</v>
      </c>
      <c r="T2581" s="186" t="str">
        <f t="shared" si="3749"/>
        <v>T$15</v>
      </c>
      <c r="U2581" s="186" t="str">
        <f t="shared" si="3749"/>
        <v>U$15</v>
      </c>
      <c r="V2581" s="186" t="str">
        <f t="shared" si="3749"/>
        <v>V$15</v>
      </c>
      <c r="W2581" s="186" t="str">
        <f t="shared" si="3749"/>
        <v>W$15</v>
      </c>
      <c r="X2581" s="186" t="str">
        <f t="shared" si="3749"/>
        <v>X$15</v>
      </c>
      <c r="Y2581" s="186" t="str">
        <f t="shared" si="3749"/>
        <v>Y$15</v>
      </c>
      <c r="Z2581" s="186" t="str">
        <f t="shared" si="3749"/>
        <v>Z$15</v>
      </c>
      <c r="AA2581" s="186" t="str">
        <f t="shared" si="3749"/>
        <v>AA$15</v>
      </c>
      <c r="AB2581" s="186" t="str">
        <f t="shared" si="3749"/>
        <v>AB$15</v>
      </c>
      <c r="AC2581" s="186" t="str">
        <f t="shared" si="3749"/>
        <v>AC$15</v>
      </c>
      <c r="AD2581" s="186" t="str">
        <f t="shared" si="3749"/>
        <v>AD$15</v>
      </c>
      <c r="AE2581" s="186" t="str">
        <f t="shared" si="3749"/>
        <v>AE$15</v>
      </c>
      <c r="AF2581" s="186" t="str">
        <f t="shared" si="3749"/>
        <v>AF$15</v>
      </c>
      <c r="AG2581" s="186" t="str">
        <f t="shared" si="3749"/>
        <v>AG$15</v>
      </c>
      <c r="AH2581" s="186" t="str">
        <f t="shared" si="3749"/>
        <v>AH$15</v>
      </c>
      <c r="AI2581" s="186" t="str">
        <f t="shared" si="3749"/>
        <v>AI$15</v>
      </c>
      <c r="AJ2581" s="186" t="str">
        <f t="shared" si="3749"/>
        <v>AJ$15</v>
      </c>
      <c r="AK2581" s="186" t="str">
        <f t="shared" si="3749"/>
        <v>AK$15</v>
      </c>
      <c r="AL2581" s="186" t="str">
        <f t="shared" si="3749"/>
        <v>AL$15</v>
      </c>
      <c r="AM2581" s="186" t="str">
        <f t="shared" si="3749"/>
        <v>AM$15</v>
      </c>
      <c r="AN2581" s="186" t="str">
        <f t="shared" si="3749"/>
        <v>AN$15</v>
      </c>
      <c r="AO2581" s="186" t="str">
        <f t="shared" si="3749"/>
        <v>AO$15</v>
      </c>
      <c r="AP2581" s="186" t="str">
        <f t="shared" si="3749"/>
        <v>AP$15</v>
      </c>
      <c r="AQ2581" s="186" t="str">
        <f t="shared" si="3749"/>
        <v>AQ$15</v>
      </c>
      <c r="AR2581" s="186" t="str">
        <f t="shared" si="3749"/>
        <v>AR$15</v>
      </c>
      <c r="AS2581" s="186" t="str">
        <f t="shared" si="3749"/>
        <v>AS$15</v>
      </c>
      <c r="AT2581" s="186" t="str">
        <f t="shared" si="3749"/>
        <v>AT$15</v>
      </c>
      <c r="AU2581" s="186" t="str">
        <f t="shared" si="3749"/>
        <v>AU$15</v>
      </c>
      <c r="AV2581" s="186" t="str">
        <f t="shared" si="3749"/>
        <v>AV$15</v>
      </c>
      <c r="AW2581" s="186" t="str">
        <f t="shared" si="3749"/>
        <v>AW$15</v>
      </c>
      <c r="AX2581" s="186" t="str">
        <f t="shared" si="3749"/>
        <v>AX$15</v>
      </c>
      <c r="AY2581" s="186" t="str">
        <f t="shared" ref="AY2581:CD2581" si="3750">AY$19</f>
        <v>AY$15</v>
      </c>
      <c r="AZ2581" s="186" t="str">
        <f t="shared" si="3750"/>
        <v>AZ$15</v>
      </c>
      <c r="BA2581" s="186" t="str">
        <f t="shared" si="3750"/>
        <v>BA$15</v>
      </c>
      <c r="BB2581" s="186" t="str">
        <f t="shared" si="3750"/>
        <v>BB$15</v>
      </c>
      <c r="BC2581" s="186" t="str">
        <f t="shared" si="3750"/>
        <v>BC$15</v>
      </c>
      <c r="BD2581" s="186" t="str">
        <f t="shared" si="3750"/>
        <v>BD$15</v>
      </c>
      <c r="BE2581" s="186" t="str">
        <f t="shared" si="3750"/>
        <v>BE$15</v>
      </c>
      <c r="BF2581" s="186" t="str">
        <f t="shared" si="3750"/>
        <v>BF$15</v>
      </c>
      <c r="BG2581" s="186" t="str">
        <f t="shared" si="3750"/>
        <v>BG$15</v>
      </c>
      <c r="BH2581" s="186" t="str">
        <f t="shared" si="3750"/>
        <v>BH$15</v>
      </c>
      <c r="BI2581" s="186" t="str">
        <f t="shared" si="3750"/>
        <v>BI$15</v>
      </c>
      <c r="BJ2581" s="186" t="str">
        <f t="shared" si="3750"/>
        <v>BJ$15</v>
      </c>
      <c r="BK2581" s="186" t="str">
        <f t="shared" si="3750"/>
        <v>BK$15</v>
      </c>
      <c r="BL2581" s="186" t="str">
        <f t="shared" si="3750"/>
        <v>BL$15</v>
      </c>
      <c r="BM2581" s="186" t="str">
        <f t="shared" si="3750"/>
        <v>BM$15</v>
      </c>
      <c r="BN2581" s="186" t="str">
        <f t="shared" si="3750"/>
        <v>BN$15</v>
      </c>
      <c r="BO2581" s="186" t="str">
        <f t="shared" si="3750"/>
        <v>BO$15</v>
      </c>
      <c r="BP2581" s="186" t="str">
        <f t="shared" si="3750"/>
        <v>BP$15</v>
      </c>
      <c r="BQ2581" s="186" t="str">
        <f t="shared" si="3750"/>
        <v>BQ$15</v>
      </c>
      <c r="BR2581" s="186" t="str">
        <f t="shared" si="3750"/>
        <v>BR$15</v>
      </c>
      <c r="BS2581" s="186" t="str">
        <f t="shared" si="3750"/>
        <v>BS$15</v>
      </c>
      <c r="BT2581" s="186" t="str">
        <f t="shared" si="3750"/>
        <v>BT$15</v>
      </c>
      <c r="BU2581" s="186" t="str">
        <f t="shared" si="3750"/>
        <v>BU$15</v>
      </c>
      <c r="BV2581" s="186" t="str">
        <f t="shared" si="3750"/>
        <v>BV$15</v>
      </c>
      <c r="BW2581" s="186" t="str">
        <f t="shared" si="3750"/>
        <v>BW$15</v>
      </c>
      <c r="BX2581" s="186" t="str">
        <f t="shared" si="3750"/>
        <v>BX$15</v>
      </c>
      <c r="BY2581" s="186" t="str">
        <f t="shared" si="3750"/>
        <v>BY$15</v>
      </c>
      <c r="BZ2581" s="186" t="str">
        <f t="shared" si="3750"/>
        <v>BZ$15</v>
      </c>
      <c r="CA2581" s="186" t="str">
        <f t="shared" si="3750"/>
        <v>CA$15</v>
      </c>
      <c r="CB2581" s="186" t="str">
        <f t="shared" si="3750"/>
        <v>CB$15</v>
      </c>
      <c r="CC2581" s="186" t="str">
        <f t="shared" si="3750"/>
        <v>CC$15</v>
      </c>
      <c r="CD2581" s="186" t="str">
        <f t="shared" si="3750"/>
        <v>CD$15</v>
      </c>
      <c r="CE2581" s="186" t="str">
        <f t="shared" ref="CE2581:CL2581" si="3751">CE$19</f>
        <v>CE$15</v>
      </c>
      <c r="CF2581" s="186" t="str">
        <f t="shared" si="3751"/>
        <v>CF$15</v>
      </c>
      <c r="CG2581" s="186" t="str">
        <f t="shared" si="3751"/>
        <v>CG$15</v>
      </c>
      <c r="CH2581" s="186" t="str">
        <f t="shared" si="3751"/>
        <v>CH$15</v>
      </c>
      <c r="CI2581" s="186" t="str">
        <f t="shared" si="3751"/>
        <v>CI$15</v>
      </c>
      <c r="CJ2581" s="186" t="str">
        <f t="shared" si="3751"/>
        <v>CJ$15</v>
      </c>
      <c r="CK2581" s="186" t="str">
        <f t="shared" si="3751"/>
        <v>CK$15</v>
      </c>
      <c r="CL2581" s="186" t="str">
        <f t="shared" si="3751"/>
        <v>CL$15</v>
      </c>
    </row>
    <row r="2582" spans="2:90" x14ac:dyDescent="0.4">
      <c r="B2582" s="70" t="s">
        <v>300</v>
      </c>
      <c r="C2582" s="31"/>
      <c r="D2582" t="s">
        <v>428</v>
      </c>
      <c r="E2582" s="8" t="str">
        <f t="shared" ref="E2582:E2604" si="3752">ROW()&amp;" "&amp;D2582</f>
        <v>2582 DTERM1-F</v>
      </c>
      <c r="F2582" t="s">
        <v>410</v>
      </c>
      <c r="G2582" s="31" t="s">
        <v>243</v>
      </c>
      <c r="H2582" s="48"/>
      <c r="I2582" s="285"/>
      <c r="J2582" s="285"/>
      <c r="K2582" s="48"/>
      <c r="L2582" s="48"/>
      <c r="M2582" s="48"/>
      <c r="N2582" s="48"/>
      <c r="O2582" s="48"/>
      <c r="P2582" s="48"/>
      <c r="R2582" s="70"/>
      <c r="S2582" s="286"/>
      <c r="T2582" s="286"/>
      <c r="U2582" s="286"/>
      <c r="V2582" s="286"/>
      <c r="W2582" s="286"/>
      <c r="X2582" s="286"/>
      <c r="Y2582" s="286"/>
      <c r="Z2582" s="286"/>
      <c r="AA2582" s="286"/>
      <c r="AB2582" s="286"/>
      <c r="AC2582" s="286"/>
      <c r="AD2582" s="286"/>
      <c r="AE2582" s="286"/>
      <c r="AF2582" s="286"/>
      <c r="AG2582" s="286"/>
      <c r="AH2582" s="286"/>
      <c r="AI2582" s="286"/>
      <c r="AJ2582" s="286"/>
      <c r="AK2582" s="286"/>
      <c r="AL2582" s="286"/>
      <c r="AM2582" s="286"/>
      <c r="AN2582" s="286"/>
      <c r="AO2582" s="286"/>
      <c r="AP2582" s="286"/>
      <c r="AQ2582" s="286"/>
      <c r="AR2582" s="286"/>
      <c r="AS2582" s="286"/>
      <c r="AT2582" s="286"/>
      <c r="AU2582" s="286"/>
      <c r="AV2582" s="286"/>
      <c r="AW2582" s="286"/>
      <c r="AX2582" s="286"/>
      <c r="AY2582" s="286"/>
      <c r="AZ2582" s="286"/>
      <c r="BA2582" s="286"/>
      <c r="BB2582" s="286"/>
      <c r="BC2582" s="286"/>
      <c r="BD2582" s="286"/>
      <c r="BE2582" s="286"/>
      <c r="BF2582" s="286"/>
      <c r="BG2582" s="286"/>
      <c r="BH2582" s="286"/>
      <c r="BI2582" s="286"/>
      <c r="BJ2582" s="286"/>
      <c r="BK2582" s="286"/>
      <c r="BL2582" s="286"/>
      <c r="BM2582" s="286"/>
      <c r="BN2582" s="286"/>
      <c r="BO2582" s="286"/>
      <c r="BP2582" s="286"/>
      <c r="BQ2582" s="286"/>
      <c r="BR2582" s="286"/>
      <c r="BS2582" s="286"/>
      <c r="BT2582" s="286"/>
      <c r="BU2582" s="286"/>
      <c r="BV2582" s="286"/>
      <c r="BW2582" s="286"/>
      <c r="BX2582" s="286"/>
      <c r="BY2582" s="286"/>
      <c r="BZ2582" s="286"/>
      <c r="CA2582" s="286"/>
      <c r="CB2582" s="286"/>
      <c r="CC2582" s="286"/>
      <c r="CD2582" s="286"/>
      <c r="CE2582" s="286"/>
      <c r="CF2582" s="286"/>
      <c r="CG2582" s="286"/>
      <c r="CH2582" s="286"/>
      <c r="CI2582" s="286"/>
      <c r="CJ2582" s="286"/>
      <c r="CK2582" s="286"/>
      <c r="CL2582" s="286"/>
    </row>
    <row r="2583" spans="2:90" x14ac:dyDescent="0.4">
      <c r="B2583" s="95" t="str">
        <f>"Assumptions - "&amp;B2582</f>
        <v>Assumptions - Fixed term debt - one-time borrowing</v>
      </c>
      <c r="D2583" t="s">
        <v>428</v>
      </c>
      <c r="E2583" t="str">
        <f t="shared" ref="E2583" si="3753">ROW()&amp;" "&amp;D2583</f>
        <v>2583 DTERM1-F</v>
      </c>
      <c r="G2583" t="str">
        <f t="shared" ref="G2583:G2588" si="3754">E2583</f>
        <v>2583 DTERM1-F</v>
      </c>
      <c r="I2583"/>
      <c r="J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row>
    <row r="2584" spans="2:90" x14ac:dyDescent="0.4">
      <c r="B2584" s="155" t="s">
        <v>287</v>
      </c>
      <c r="D2584" t="s">
        <v>428</v>
      </c>
      <c r="E2584" t="str">
        <f t="shared" si="3752"/>
        <v>2584 DTERM1-F</v>
      </c>
      <c r="F2584" s="31"/>
      <c r="G2584" t="str">
        <f t="shared" si="3754"/>
        <v>2584 DTERM1-F</v>
      </c>
      <c r="H2584" s="57">
        <v>4</v>
      </c>
      <c r="I2584" s="31"/>
      <c r="J2584" s="31"/>
      <c r="K2584" s="31"/>
      <c r="L2584" s="31"/>
      <c r="M2584" s="31"/>
      <c r="N2584" s="31"/>
      <c r="O2584" s="31"/>
      <c r="P2584" s="31"/>
      <c r="R2584" s="31"/>
      <c r="S2584" s="73"/>
      <c r="T2584" s="73"/>
      <c r="U2584" s="73"/>
      <c r="V2584" s="73"/>
      <c r="W2584" s="73"/>
      <c r="X2584" s="73"/>
      <c r="Y2584" s="73"/>
      <c r="Z2584" s="73"/>
      <c r="AA2584" s="73"/>
      <c r="AB2584" s="73"/>
      <c r="AC2584" s="73"/>
      <c r="AD2584" s="73"/>
      <c r="AE2584" s="73"/>
      <c r="AF2584" s="73"/>
      <c r="AG2584" s="73"/>
      <c r="AH2584" s="73"/>
      <c r="AI2584" s="73"/>
      <c r="AJ2584" s="73"/>
      <c r="AK2584" s="73"/>
      <c r="AL2584" s="73"/>
      <c r="AM2584" s="73"/>
      <c r="AN2584" s="73"/>
      <c r="AO2584" s="73"/>
      <c r="AP2584" s="73"/>
      <c r="AQ2584" s="73"/>
      <c r="AR2584" s="73"/>
      <c r="AS2584" s="73"/>
      <c r="AT2584" s="73"/>
      <c r="AU2584" s="73"/>
      <c r="AV2584" s="73"/>
      <c r="AW2584" s="73"/>
      <c r="AX2584" s="73"/>
      <c r="AY2584" s="73"/>
      <c r="AZ2584" s="73"/>
      <c r="BA2584" s="73"/>
      <c r="BB2584" s="73"/>
      <c r="BC2584" s="73"/>
      <c r="BD2584" s="73"/>
      <c r="BE2584" s="73"/>
      <c r="BF2584" s="73"/>
      <c r="BG2584" s="73"/>
      <c r="BH2584" s="73"/>
      <c r="BI2584" s="73"/>
      <c r="BJ2584" s="73"/>
      <c r="BK2584" s="73"/>
      <c r="BL2584" s="73"/>
      <c r="BM2584" s="73"/>
      <c r="BN2584" s="73"/>
      <c r="BO2584" s="73"/>
      <c r="BP2584" s="73"/>
      <c r="BQ2584" s="73"/>
      <c r="BR2584" s="73"/>
      <c r="BS2584" s="73"/>
      <c r="BT2584" s="73"/>
      <c r="BU2584" s="73"/>
      <c r="BV2584" s="73"/>
      <c r="BW2584" s="73"/>
      <c r="BX2584" s="73"/>
      <c r="BY2584" s="73"/>
      <c r="BZ2584" s="73"/>
      <c r="CA2584" s="73"/>
      <c r="CB2584" s="73"/>
      <c r="CC2584" s="73"/>
      <c r="CD2584" s="73"/>
      <c r="CE2584" s="73"/>
      <c r="CF2584" s="73"/>
      <c r="CG2584" s="73"/>
      <c r="CH2584" s="73"/>
      <c r="CI2584" s="73"/>
      <c r="CJ2584" s="73"/>
      <c r="CK2584" s="73"/>
      <c r="CL2584" s="73"/>
    </row>
    <row r="2585" spans="2:90" x14ac:dyDescent="0.4">
      <c r="B2585" s="155" t="s">
        <v>288</v>
      </c>
      <c r="D2585" t="s">
        <v>428</v>
      </c>
      <c r="E2585" t="str">
        <f t="shared" si="3752"/>
        <v>2585 DTERM1-F</v>
      </c>
      <c r="F2585" s="31"/>
      <c r="G2585" t="str">
        <f t="shared" si="3754"/>
        <v>2585 DTERM1-F</v>
      </c>
      <c r="H2585" s="59">
        <v>0.1</v>
      </c>
      <c r="I2585" s="31"/>
      <c r="J2585" s="31"/>
      <c r="K2585" s="31"/>
      <c r="L2585" s="31"/>
      <c r="M2585" s="31"/>
      <c r="N2585" s="31"/>
      <c r="O2585" s="31"/>
      <c r="P2585" s="31"/>
      <c r="R2585" s="31"/>
      <c r="S2585" s="73"/>
      <c r="T2585" s="73"/>
      <c r="U2585" s="73"/>
      <c r="V2585" s="73"/>
      <c r="W2585" s="73"/>
      <c r="X2585" s="73"/>
      <c r="Y2585" s="73"/>
      <c r="Z2585" s="73"/>
      <c r="AA2585" s="73"/>
      <c r="AB2585" s="73"/>
      <c r="AC2585" s="73"/>
      <c r="AD2585" s="73"/>
      <c r="AE2585" s="73"/>
      <c r="AF2585" s="73"/>
      <c r="AG2585" s="73"/>
      <c r="AH2585" s="73"/>
      <c r="AI2585" s="73"/>
      <c r="AJ2585" s="73"/>
      <c r="AK2585" s="73"/>
      <c r="AL2585" s="73"/>
      <c r="AM2585" s="73"/>
      <c r="AN2585" s="73"/>
      <c r="AO2585" s="73"/>
      <c r="AP2585" s="73"/>
      <c r="AQ2585" s="73"/>
      <c r="AR2585" s="73"/>
      <c r="AS2585" s="73"/>
      <c r="AT2585" s="73"/>
      <c r="AU2585" s="73"/>
      <c r="AV2585" s="73"/>
      <c r="AW2585" s="73"/>
      <c r="AX2585" s="73"/>
      <c r="AY2585" s="73"/>
      <c r="AZ2585" s="73"/>
      <c r="BA2585" s="73"/>
      <c r="BB2585" s="73"/>
      <c r="BC2585" s="73"/>
      <c r="BD2585" s="73"/>
      <c r="BE2585" s="73"/>
      <c r="BF2585" s="73"/>
      <c r="BG2585" s="73"/>
      <c r="BH2585" s="73"/>
      <c r="BI2585" s="73"/>
      <c r="BJ2585" s="73"/>
      <c r="BK2585" s="73"/>
      <c r="BL2585" s="73"/>
      <c r="BM2585" s="73"/>
      <c r="BN2585" s="73"/>
      <c r="BO2585" s="73"/>
      <c r="BP2585" s="73"/>
      <c r="BQ2585" s="73"/>
      <c r="BR2585" s="73"/>
      <c r="BS2585" s="73"/>
      <c r="BT2585" s="73"/>
      <c r="BU2585" s="73"/>
      <c r="BV2585" s="73"/>
      <c r="BW2585" s="73"/>
      <c r="BX2585" s="73"/>
      <c r="BY2585" s="73"/>
      <c r="BZ2585" s="73"/>
      <c r="CA2585" s="73"/>
      <c r="CB2585" s="73"/>
      <c r="CC2585" s="73"/>
      <c r="CD2585" s="73"/>
      <c r="CE2585" s="73"/>
      <c r="CF2585" s="73"/>
      <c r="CG2585" s="73"/>
      <c r="CH2585" s="73"/>
      <c r="CI2585" s="73"/>
      <c r="CJ2585" s="73"/>
      <c r="CK2585" s="73"/>
      <c r="CL2585" s="73"/>
    </row>
    <row r="2586" spans="2:90" x14ac:dyDescent="0.4">
      <c r="B2586" s="154" t="s">
        <v>301</v>
      </c>
      <c r="D2586" t="s">
        <v>428</v>
      </c>
      <c r="E2586" t="str">
        <f t="shared" si="3752"/>
        <v>2586 DTERM1-F</v>
      </c>
      <c r="F2586" s="31"/>
      <c r="G2586" t="str">
        <f t="shared" si="3754"/>
        <v>2586 DTERM1-F</v>
      </c>
      <c r="H2586" s="23">
        <v>1000000</v>
      </c>
      <c r="I2586" s="31"/>
      <c r="J2586" s="31"/>
      <c r="K2586" s="31"/>
      <c r="L2586" s="31"/>
      <c r="M2586" s="31"/>
      <c r="N2586" s="31"/>
      <c r="O2586" s="31"/>
      <c r="P2586" s="31"/>
      <c r="R2586" s="31"/>
      <c r="S2586" s="73"/>
      <c r="T2586" s="73"/>
      <c r="U2586" s="73"/>
      <c r="V2586" s="73"/>
      <c r="W2586" s="73"/>
      <c r="X2586" s="73"/>
      <c r="Y2586" s="73"/>
      <c r="Z2586" s="73"/>
      <c r="AA2586" s="73"/>
      <c r="AB2586" s="73"/>
      <c r="AC2586" s="73"/>
      <c r="AD2586" s="73"/>
      <c r="AE2586" s="73"/>
      <c r="AF2586" s="73"/>
      <c r="AG2586" s="73"/>
      <c r="AH2586" s="73"/>
      <c r="AI2586" s="73"/>
      <c r="AJ2586" s="73"/>
      <c r="AK2586" s="73"/>
      <c r="AL2586" s="73"/>
      <c r="AM2586" s="73"/>
      <c r="AN2586" s="73"/>
      <c r="AO2586" s="73"/>
      <c r="AP2586" s="73"/>
      <c r="AQ2586" s="73"/>
      <c r="AR2586" s="73"/>
      <c r="AS2586" s="73"/>
      <c r="AT2586" s="73"/>
      <c r="AU2586" s="73"/>
      <c r="AV2586" s="73"/>
      <c r="AW2586" s="73"/>
      <c r="AX2586" s="73"/>
      <c r="AY2586" s="73"/>
      <c r="AZ2586" s="73"/>
      <c r="BA2586" s="73"/>
      <c r="BB2586" s="73"/>
      <c r="BC2586" s="73"/>
      <c r="BD2586" s="73"/>
      <c r="BE2586" s="73"/>
      <c r="BF2586" s="73"/>
      <c r="BG2586" s="73"/>
      <c r="BH2586" s="73"/>
      <c r="BI2586" s="73"/>
      <c r="BJ2586" s="73"/>
      <c r="BK2586" s="73"/>
      <c r="BL2586" s="73"/>
      <c r="BM2586" s="73"/>
      <c r="BN2586" s="73"/>
      <c r="BO2586" s="73"/>
      <c r="BP2586" s="73"/>
      <c r="BQ2586" s="73"/>
      <c r="BR2586" s="73"/>
      <c r="BS2586" s="73"/>
      <c r="BT2586" s="73"/>
      <c r="BU2586" s="73"/>
      <c r="BV2586" s="73"/>
      <c r="BW2586" s="73"/>
      <c r="BX2586" s="73"/>
      <c r="BY2586" s="73"/>
      <c r="BZ2586" s="73"/>
      <c r="CA2586" s="73"/>
      <c r="CB2586" s="73"/>
      <c r="CC2586" s="73"/>
      <c r="CD2586" s="73"/>
      <c r="CE2586" s="73"/>
      <c r="CF2586" s="73"/>
      <c r="CG2586" s="73"/>
      <c r="CH2586" s="73"/>
      <c r="CI2586" s="73"/>
      <c r="CJ2586" s="73"/>
      <c r="CK2586" s="73"/>
      <c r="CL2586" s="73"/>
    </row>
    <row r="2587" spans="2:90" x14ac:dyDescent="0.4">
      <c r="B2587" s="154" t="s">
        <v>296</v>
      </c>
      <c r="D2587" t="s">
        <v>428</v>
      </c>
      <c r="E2587" t="str">
        <f t="shared" si="3752"/>
        <v>2587 DTERM1-F</v>
      </c>
      <c r="F2587" s="31"/>
      <c r="G2587" t="str">
        <f t="shared" si="3754"/>
        <v>2587 DTERM1-F</v>
      </c>
      <c r="H2587" s="98">
        <v>45444</v>
      </c>
      <c r="I2587" s="31"/>
      <c r="J2587" s="31"/>
      <c r="K2587" s="31"/>
      <c r="L2587" s="31"/>
      <c r="M2587" s="31"/>
      <c r="N2587" s="31"/>
      <c r="O2587" s="31"/>
      <c r="P2587" s="31"/>
      <c r="R2587" s="31"/>
      <c r="S2587" s="73"/>
      <c r="T2587" s="73"/>
      <c r="U2587" s="73"/>
      <c r="V2587" s="73"/>
      <c r="W2587" s="73"/>
      <c r="X2587" s="73"/>
      <c r="Y2587" s="73"/>
      <c r="Z2587" s="73"/>
      <c r="AA2587" s="73"/>
      <c r="AB2587" s="73"/>
      <c r="AC2587" s="73"/>
      <c r="AD2587" s="73"/>
      <c r="AE2587" s="73"/>
      <c r="AF2587" s="73"/>
      <c r="AG2587" s="73"/>
      <c r="AH2587" s="73"/>
      <c r="AI2587" s="73"/>
      <c r="AJ2587" s="73"/>
      <c r="AK2587" s="73"/>
      <c r="AL2587" s="73"/>
      <c r="AM2587" s="73"/>
      <c r="AN2587" s="73"/>
      <c r="AO2587" s="73"/>
      <c r="AP2587" s="73"/>
      <c r="AQ2587" s="73"/>
      <c r="AR2587" s="73"/>
      <c r="AS2587" s="73"/>
      <c r="AT2587" s="73"/>
      <c r="AU2587" s="73"/>
      <c r="AV2587" s="73"/>
      <c r="AW2587" s="73"/>
      <c r="AX2587" s="73"/>
      <c r="AY2587" s="73"/>
      <c r="AZ2587" s="73"/>
      <c r="BA2587" s="73"/>
      <c r="BB2587" s="73"/>
      <c r="BC2587" s="73"/>
      <c r="BD2587" s="73"/>
      <c r="BE2587" s="73"/>
      <c r="BF2587" s="73"/>
      <c r="BG2587" s="73"/>
      <c r="BH2587" s="73"/>
      <c r="BI2587" s="73"/>
      <c r="BJ2587" s="73"/>
      <c r="BK2587" s="73"/>
      <c r="BL2587" s="73"/>
      <c r="BM2587" s="73"/>
      <c r="BN2587" s="73"/>
      <c r="BO2587" s="73"/>
      <c r="BP2587" s="73"/>
      <c r="BQ2587" s="73"/>
      <c r="BR2587" s="73"/>
      <c r="BS2587" s="73"/>
      <c r="BT2587" s="73"/>
      <c r="BU2587" s="73"/>
      <c r="BV2587" s="73"/>
      <c r="BW2587" s="73"/>
      <c r="BX2587" s="73"/>
      <c r="BY2587" s="73"/>
      <c r="BZ2587" s="73"/>
      <c r="CA2587" s="73"/>
      <c r="CB2587" s="73"/>
      <c r="CC2587" s="73"/>
      <c r="CD2587" s="73"/>
      <c r="CE2587" s="73"/>
      <c r="CF2587" s="73"/>
      <c r="CG2587" s="73"/>
      <c r="CH2587" s="73"/>
      <c r="CI2587" s="73"/>
      <c r="CJ2587" s="73"/>
      <c r="CK2587" s="73"/>
      <c r="CL2587" s="73"/>
    </row>
    <row r="2588" spans="2:90" x14ac:dyDescent="0.4">
      <c r="B2588" s="122"/>
      <c r="D2588" t="s">
        <v>428</v>
      </c>
      <c r="E2588" t="str">
        <f t="shared" si="3752"/>
        <v>2588 DTERM1-F</v>
      </c>
      <c r="F2588" s="31"/>
      <c r="G2588" t="str">
        <f t="shared" si="3754"/>
        <v>2588 DTERM1-F</v>
      </c>
      <c r="H2588" s="23"/>
      <c r="I2588" s="31"/>
      <c r="J2588" s="31"/>
      <c r="K2588" s="31"/>
      <c r="L2588" s="31"/>
      <c r="M2588" s="31"/>
      <c r="N2588" s="31"/>
      <c r="O2588" s="31"/>
      <c r="P2588" s="31"/>
      <c r="R2588" s="31"/>
      <c r="S2588" s="73"/>
      <c r="T2588" s="73"/>
      <c r="U2588" s="73"/>
      <c r="V2588" s="73"/>
      <c r="W2588" s="73"/>
      <c r="X2588" s="73"/>
      <c r="Y2588" s="73"/>
      <c r="Z2588" s="73"/>
      <c r="AA2588" s="73"/>
      <c r="AB2588" s="73"/>
      <c r="AC2588" s="73"/>
      <c r="AD2588" s="73"/>
      <c r="AE2588" s="73"/>
      <c r="AF2588" s="73"/>
      <c r="AG2588" s="73"/>
      <c r="AH2588" s="73"/>
      <c r="AI2588" s="73"/>
      <c r="AJ2588" s="73"/>
      <c r="AK2588" s="73"/>
      <c r="AL2588" s="73"/>
      <c r="AM2588" s="73"/>
      <c r="AN2588" s="73"/>
      <c r="AO2588" s="73"/>
      <c r="AP2588" s="73"/>
      <c r="AQ2588" s="73"/>
      <c r="AR2588" s="73"/>
      <c r="AS2588" s="73"/>
      <c r="AT2588" s="73"/>
      <c r="AU2588" s="73"/>
      <c r="AV2588" s="73"/>
      <c r="AW2588" s="73"/>
      <c r="AX2588" s="73"/>
      <c r="AY2588" s="73"/>
      <c r="AZ2588" s="73"/>
      <c r="BA2588" s="73"/>
      <c r="BB2588" s="73"/>
      <c r="BC2588" s="73"/>
      <c r="BD2588" s="73"/>
      <c r="BE2588" s="73"/>
      <c r="BF2588" s="73"/>
      <c r="BG2588" s="73"/>
      <c r="BH2588" s="73"/>
      <c r="BI2588" s="73"/>
      <c r="BJ2588" s="73"/>
      <c r="BK2588" s="73"/>
      <c r="BL2588" s="73"/>
      <c r="BM2588" s="73"/>
      <c r="BN2588" s="73"/>
      <c r="BO2588" s="73"/>
      <c r="BP2588" s="73"/>
      <c r="BQ2588" s="73"/>
      <c r="BR2588" s="73"/>
      <c r="BS2588" s="73"/>
      <c r="BT2588" s="73"/>
      <c r="BU2588" s="73"/>
      <c r="BV2588" s="73"/>
      <c r="BW2588" s="73"/>
      <c r="BX2588" s="73"/>
      <c r="BY2588" s="73"/>
      <c r="BZ2588" s="73"/>
      <c r="CA2588" s="73"/>
      <c r="CB2588" s="73"/>
      <c r="CC2588" s="73"/>
      <c r="CD2588" s="73"/>
      <c r="CE2588" s="73"/>
      <c r="CF2588" s="73"/>
      <c r="CG2588" s="73"/>
      <c r="CH2588" s="73"/>
      <c r="CI2588" s="73"/>
      <c r="CJ2588" s="73"/>
      <c r="CK2588" s="73"/>
      <c r="CL2588" s="73"/>
    </row>
    <row r="2589" spans="2:90" x14ac:dyDescent="0.4">
      <c r="B2589" s="95" t="s">
        <v>290</v>
      </c>
      <c r="D2589" t="s">
        <v>428</v>
      </c>
      <c r="E2589" t="str">
        <f t="shared" si="3752"/>
        <v>2589 DTERM1-F</v>
      </c>
      <c r="F2589" s="280"/>
      <c r="R2589" s="92"/>
      <c r="S2589" s="150"/>
      <c r="T2589" s="150"/>
      <c r="U2589" s="150"/>
      <c r="V2589" s="150"/>
      <c r="W2589" s="150"/>
      <c r="X2589" s="150"/>
      <c r="Y2589" s="150"/>
      <c r="Z2589" s="150"/>
      <c r="AA2589" s="150"/>
      <c r="AB2589" s="150"/>
      <c r="AC2589" s="150"/>
      <c r="AD2589" s="150"/>
      <c r="AE2589" s="150"/>
      <c r="AF2589" s="150"/>
      <c r="AG2589" s="150"/>
      <c r="AH2589" s="150"/>
      <c r="AI2589" s="150"/>
      <c r="AJ2589" s="150"/>
      <c r="AK2589" s="150"/>
      <c r="AL2589" s="150"/>
      <c r="AM2589" s="150"/>
      <c r="AN2589" s="150"/>
      <c r="AO2589" s="150"/>
      <c r="AP2589" s="150"/>
      <c r="AQ2589" s="150"/>
      <c r="AR2589" s="150"/>
      <c r="AS2589" s="150"/>
      <c r="AT2589" s="150"/>
      <c r="AU2589" s="150"/>
      <c r="AV2589" s="150"/>
      <c r="AW2589" s="150"/>
      <c r="AX2589" s="150"/>
      <c r="AY2589" s="150"/>
      <c r="AZ2589" s="150"/>
      <c r="BA2589" s="150"/>
      <c r="BB2589" s="150"/>
      <c r="BC2589" s="150"/>
      <c r="BD2589" s="150"/>
      <c r="BE2589" s="150"/>
      <c r="BF2589" s="150"/>
      <c r="BG2589" s="150"/>
      <c r="BH2589" s="150"/>
      <c r="BI2589" s="150"/>
      <c r="BJ2589" s="150"/>
      <c r="BK2589" s="150"/>
      <c r="BL2589" s="150"/>
      <c r="BM2589" s="150"/>
      <c r="BN2589" s="150"/>
      <c r="BO2589" s="150"/>
      <c r="BP2589" s="150"/>
      <c r="BQ2589" s="150"/>
      <c r="BR2589" s="150"/>
      <c r="BS2589" s="150"/>
      <c r="BT2589" s="150"/>
      <c r="BU2589" s="150"/>
      <c r="BV2589" s="150"/>
      <c r="BW2589" s="150"/>
      <c r="BX2589" s="150"/>
      <c r="BY2589" s="150"/>
      <c r="BZ2589" s="150"/>
      <c r="CA2589" s="150"/>
      <c r="CB2589" s="150"/>
      <c r="CC2589" s="150"/>
      <c r="CD2589" s="150"/>
      <c r="CE2589" s="150"/>
      <c r="CF2589" s="150"/>
      <c r="CG2589" s="150"/>
      <c r="CH2589" s="150"/>
      <c r="CI2589" s="150"/>
      <c r="CJ2589" s="150"/>
      <c r="CK2589" s="150"/>
      <c r="CL2589" s="150"/>
    </row>
    <row r="2590" spans="2:90" x14ac:dyDescent="0.4">
      <c r="B2590" s="154" t="s">
        <v>289</v>
      </c>
      <c r="D2590" t="s">
        <v>428</v>
      </c>
      <c r="E2590" t="str">
        <f t="shared" si="3752"/>
        <v>2590 DTERM1-F</v>
      </c>
      <c r="F2590" s="280"/>
      <c r="K2590" s="24">
        <v>0</v>
      </c>
      <c r="L2590" s="24">
        <f ca="1">K2593</f>
        <v>0</v>
      </c>
      <c r="M2590" s="24">
        <f ca="1">L2593</f>
        <v>0</v>
      </c>
      <c r="N2590" s="24">
        <f ca="1">M2593</f>
        <v>0</v>
      </c>
      <c r="O2590" s="24">
        <f ca="1">N2593</f>
        <v>0</v>
      </c>
      <c r="P2590" s="24">
        <f ca="1">O2593</f>
        <v>0</v>
      </c>
      <c r="R2590"/>
      <c r="S2590" s="62">
        <f t="shared" ref="S2590:AY2590" ca="1" si="3755">R2593</f>
        <v>0</v>
      </c>
      <c r="T2590" s="62">
        <f t="shared" ca="1" si="3755"/>
        <v>0</v>
      </c>
      <c r="U2590" s="62">
        <f t="shared" ca="1" si="3755"/>
        <v>0</v>
      </c>
      <c r="V2590" s="62">
        <f t="shared" ca="1" si="3755"/>
        <v>0</v>
      </c>
      <c r="W2590" s="62">
        <f t="shared" ca="1" si="3755"/>
        <v>0</v>
      </c>
      <c r="X2590" s="62">
        <f t="shared" ca="1" si="3755"/>
        <v>0</v>
      </c>
      <c r="Y2590" s="62">
        <f t="shared" ca="1" si="3755"/>
        <v>1000000</v>
      </c>
      <c r="Z2590" s="62">
        <f t="shared" ca="1" si="3755"/>
        <v>1000000</v>
      </c>
      <c r="AA2590" s="62">
        <f t="shared" ca="1" si="3755"/>
        <v>1000000</v>
      </c>
      <c r="AB2590" s="62">
        <f t="shared" ca="1" si="3755"/>
        <v>0</v>
      </c>
      <c r="AC2590" s="62">
        <f t="shared" ca="1" si="3755"/>
        <v>0</v>
      </c>
      <c r="AD2590" s="62">
        <f t="shared" ca="1" si="3755"/>
        <v>0</v>
      </c>
      <c r="AE2590" s="62">
        <f t="shared" ca="1" si="3755"/>
        <v>0</v>
      </c>
      <c r="AF2590" s="62">
        <f t="shared" ca="1" si="3755"/>
        <v>0</v>
      </c>
      <c r="AG2590" s="62">
        <f t="shared" ca="1" si="3755"/>
        <v>0</v>
      </c>
      <c r="AH2590" s="62">
        <f t="shared" ca="1" si="3755"/>
        <v>0</v>
      </c>
      <c r="AI2590" s="62">
        <f t="shared" ca="1" si="3755"/>
        <v>0</v>
      </c>
      <c r="AJ2590" s="62">
        <f t="shared" ca="1" si="3755"/>
        <v>0</v>
      </c>
      <c r="AK2590" s="62">
        <f t="shared" ca="1" si="3755"/>
        <v>0</v>
      </c>
      <c r="AL2590" s="62">
        <f t="shared" ca="1" si="3755"/>
        <v>0</v>
      </c>
      <c r="AM2590" s="62">
        <f t="shared" ca="1" si="3755"/>
        <v>0</v>
      </c>
      <c r="AN2590" s="62">
        <f t="shared" ca="1" si="3755"/>
        <v>0</v>
      </c>
      <c r="AO2590" s="62">
        <f t="shared" ca="1" si="3755"/>
        <v>0</v>
      </c>
      <c r="AP2590" s="62">
        <f t="shared" ca="1" si="3755"/>
        <v>0</v>
      </c>
      <c r="AQ2590" s="62">
        <f t="shared" ca="1" si="3755"/>
        <v>0</v>
      </c>
      <c r="AR2590" s="62">
        <f t="shared" ca="1" si="3755"/>
        <v>0</v>
      </c>
      <c r="AS2590" s="62">
        <f t="shared" ca="1" si="3755"/>
        <v>0</v>
      </c>
      <c r="AT2590" s="62">
        <f t="shared" ca="1" si="3755"/>
        <v>0</v>
      </c>
      <c r="AU2590" s="62">
        <f t="shared" ca="1" si="3755"/>
        <v>0</v>
      </c>
      <c r="AV2590" s="62">
        <f t="shared" ca="1" si="3755"/>
        <v>0</v>
      </c>
      <c r="AW2590" s="62">
        <f t="shared" ca="1" si="3755"/>
        <v>0</v>
      </c>
      <c r="AX2590" s="62">
        <f t="shared" ca="1" si="3755"/>
        <v>0</v>
      </c>
      <c r="AY2590" s="62">
        <f t="shared" ca="1" si="3755"/>
        <v>0</v>
      </c>
      <c r="AZ2590" s="62">
        <f t="shared" ref="AZ2590:CE2590" ca="1" si="3756">AY2593</f>
        <v>0</v>
      </c>
      <c r="BA2590" s="62">
        <f t="shared" ca="1" si="3756"/>
        <v>0</v>
      </c>
      <c r="BB2590" s="62">
        <f t="shared" ca="1" si="3756"/>
        <v>0</v>
      </c>
      <c r="BC2590" s="62">
        <f t="shared" ca="1" si="3756"/>
        <v>0</v>
      </c>
      <c r="BD2590" s="62">
        <f t="shared" ca="1" si="3756"/>
        <v>0</v>
      </c>
      <c r="BE2590" s="62">
        <f t="shared" ca="1" si="3756"/>
        <v>0</v>
      </c>
      <c r="BF2590" s="62">
        <f t="shared" ca="1" si="3756"/>
        <v>0</v>
      </c>
      <c r="BG2590" s="62">
        <f t="shared" ca="1" si="3756"/>
        <v>0</v>
      </c>
      <c r="BH2590" s="62">
        <f t="shared" ca="1" si="3756"/>
        <v>0</v>
      </c>
      <c r="BI2590" s="62">
        <f t="shared" ca="1" si="3756"/>
        <v>0</v>
      </c>
      <c r="BJ2590" s="62">
        <f t="shared" ca="1" si="3756"/>
        <v>0</v>
      </c>
      <c r="BK2590" s="62">
        <f t="shared" ca="1" si="3756"/>
        <v>0</v>
      </c>
      <c r="BL2590" s="62">
        <f t="shared" ca="1" si="3756"/>
        <v>0</v>
      </c>
      <c r="BM2590" s="62">
        <f t="shared" ca="1" si="3756"/>
        <v>0</v>
      </c>
      <c r="BN2590" s="62">
        <f t="shared" ca="1" si="3756"/>
        <v>0</v>
      </c>
      <c r="BO2590" s="62">
        <f t="shared" ca="1" si="3756"/>
        <v>0</v>
      </c>
      <c r="BP2590" s="62">
        <f t="shared" ca="1" si="3756"/>
        <v>0</v>
      </c>
      <c r="BQ2590" s="62">
        <f t="shared" ca="1" si="3756"/>
        <v>0</v>
      </c>
      <c r="BR2590" s="62">
        <f t="shared" ca="1" si="3756"/>
        <v>0</v>
      </c>
      <c r="BS2590" s="62">
        <f t="shared" ca="1" si="3756"/>
        <v>0</v>
      </c>
      <c r="BT2590" s="62">
        <f t="shared" ca="1" si="3756"/>
        <v>0</v>
      </c>
      <c r="BU2590" s="62">
        <f t="shared" ca="1" si="3756"/>
        <v>0</v>
      </c>
      <c r="BV2590" s="62">
        <f t="shared" ca="1" si="3756"/>
        <v>0</v>
      </c>
      <c r="BW2590" s="62">
        <f t="shared" ca="1" si="3756"/>
        <v>0</v>
      </c>
      <c r="BX2590" s="62">
        <f t="shared" ca="1" si="3756"/>
        <v>0</v>
      </c>
      <c r="BY2590" s="62">
        <f t="shared" ca="1" si="3756"/>
        <v>0</v>
      </c>
      <c r="BZ2590" s="62">
        <f t="shared" ca="1" si="3756"/>
        <v>0</v>
      </c>
      <c r="CA2590" s="62">
        <f t="shared" ca="1" si="3756"/>
        <v>0</v>
      </c>
      <c r="CB2590" s="62">
        <f t="shared" ca="1" si="3756"/>
        <v>0</v>
      </c>
      <c r="CC2590" s="62">
        <f t="shared" ca="1" si="3756"/>
        <v>0</v>
      </c>
      <c r="CD2590" s="62">
        <f t="shared" ca="1" si="3756"/>
        <v>0</v>
      </c>
      <c r="CE2590" s="62">
        <f t="shared" ca="1" si="3756"/>
        <v>0</v>
      </c>
      <c r="CF2590" s="62">
        <f t="shared" ref="CF2590:CL2590" ca="1" si="3757">CE2593</f>
        <v>0</v>
      </c>
      <c r="CG2590" s="62">
        <f t="shared" ca="1" si="3757"/>
        <v>0</v>
      </c>
      <c r="CH2590" s="62">
        <f t="shared" ca="1" si="3757"/>
        <v>0</v>
      </c>
      <c r="CI2590" s="62">
        <f t="shared" ca="1" si="3757"/>
        <v>0</v>
      </c>
      <c r="CJ2590" s="62">
        <f t="shared" ca="1" si="3757"/>
        <v>0</v>
      </c>
      <c r="CK2590" s="62">
        <f t="shared" ca="1" si="3757"/>
        <v>0</v>
      </c>
      <c r="CL2590" s="62">
        <f t="shared" ca="1" si="3757"/>
        <v>0</v>
      </c>
    </row>
    <row r="2591" spans="2:90" x14ac:dyDescent="0.4">
      <c r="B2591" s="154" t="str">
        <f>"New borrowing - "&amp;SUBSTITUTE(B2582,":","")</f>
        <v>New borrowing - Fixed term debt - one-time borrowing</v>
      </c>
      <c r="C2591" t="s">
        <v>236</v>
      </c>
      <c r="D2591" t="s">
        <v>428</v>
      </c>
      <c r="E2591" t="str">
        <f t="shared" si="3752"/>
        <v>2591 DTERM1-F</v>
      </c>
      <c r="G2591" t="str">
        <f>E2591</f>
        <v>2591 DTERM1-F</v>
      </c>
      <c r="K2591" s="23">
        <f t="shared" ref="K2591:P2592" si="3758">SUMIF($3:$3,K$2,2591:2591)</f>
        <v>1000000</v>
      </c>
      <c r="L2591" s="23">
        <f t="shared" si="3758"/>
        <v>0</v>
      </c>
      <c r="M2591" s="23">
        <f t="shared" si="3758"/>
        <v>0</v>
      </c>
      <c r="N2591" s="23">
        <f t="shared" si="3758"/>
        <v>0</v>
      </c>
      <c r="O2591" s="23">
        <f t="shared" si="3758"/>
        <v>0</v>
      </c>
      <c r="P2591" s="23">
        <f t="shared" si="3758"/>
        <v>0</v>
      </c>
      <c r="R2591" s="53">
        <f>$H2586*(S$2=EOMONTH($H2587,0))</f>
        <v>0</v>
      </c>
      <c r="S2591" s="62">
        <f t="shared" ref="S2591" si="3759">$H2586*(S$2=EOMONTH($H2587,0))</f>
        <v>0</v>
      </c>
      <c r="T2591" s="62">
        <f t="shared" ref="T2591:AW2591" si="3760">$H2586*(T$2=EOMONTH($H2587,0))</f>
        <v>0</v>
      </c>
      <c r="U2591" s="62">
        <f t="shared" si="3760"/>
        <v>0</v>
      </c>
      <c r="V2591" s="62">
        <f t="shared" si="3760"/>
        <v>0</v>
      </c>
      <c r="W2591" s="62">
        <f t="shared" si="3760"/>
        <v>0</v>
      </c>
      <c r="X2591" s="62">
        <f t="shared" si="3760"/>
        <v>1000000</v>
      </c>
      <c r="Y2591" s="62">
        <f t="shared" si="3760"/>
        <v>0</v>
      </c>
      <c r="Z2591" s="62">
        <f t="shared" si="3760"/>
        <v>0</v>
      </c>
      <c r="AA2591" s="62">
        <f t="shared" si="3760"/>
        <v>0</v>
      </c>
      <c r="AB2591" s="62">
        <f t="shared" si="3760"/>
        <v>0</v>
      </c>
      <c r="AC2591" s="62">
        <f t="shared" si="3760"/>
        <v>0</v>
      </c>
      <c r="AD2591" s="62">
        <f t="shared" si="3760"/>
        <v>0</v>
      </c>
      <c r="AE2591" s="62">
        <f t="shared" si="3760"/>
        <v>0</v>
      </c>
      <c r="AF2591" s="62">
        <f t="shared" si="3760"/>
        <v>0</v>
      </c>
      <c r="AG2591" s="62">
        <f t="shared" si="3760"/>
        <v>0</v>
      </c>
      <c r="AH2591" s="62">
        <f t="shared" si="3760"/>
        <v>0</v>
      </c>
      <c r="AI2591" s="62">
        <f t="shared" si="3760"/>
        <v>0</v>
      </c>
      <c r="AJ2591" s="62">
        <f t="shared" si="3760"/>
        <v>0</v>
      </c>
      <c r="AK2591" s="62">
        <f t="shared" si="3760"/>
        <v>0</v>
      </c>
      <c r="AL2591" s="62">
        <f t="shared" si="3760"/>
        <v>0</v>
      </c>
      <c r="AM2591" s="62">
        <f t="shared" si="3760"/>
        <v>0</v>
      </c>
      <c r="AN2591" s="62">
        <f t="shared" si="3760"/>
        <v>0</v>
      </c>
      <c r="AO2591" s="62">
        <f t="shared" si="3760"/>
        <v>0</v>
      </c>
      <c r="AP2591" s="62">
        <f t="shared" si="3760"/>
        <v>0</v>
      </c>
      <c r="AQ2591" s="62">
        <f t="shared" si="3760"/>
        <v>0</v>
      </c>
      <c r="AR2591" s="62">
        <f t="shared" si="3760"/>
        <v>0</v>
      </c>
      <c r="AS2591" s="62">
        <f t="shared" si="3760"/>
        <v>0</v>
      </c>
      <c r="AT2591" s="62">
        <f t="shared" si="3760"/>
        <v>0</v>
      </c>
      <c r="AU2591" s="62">
        <f t="shared" si="3760"/>
        <v>0</v>
      </c>
      <c r="AV2591" s="62">
        <f t="shared" si="3760"/>
        <v>0</v>
      </c>
      <c r="AW2591" s="62">
        <f t="shared" si="3760"/>
        <v>0</v>
      </c>
      <c r="AX2591" s="62">
        <f t="shared" ref="AX2591:CC2591" si="3761">$H2586*(AX$2=EOMONTH($H2587,0))</f>
        <v>0</v>
      </c>
      <c r="AY2591" s="62">
        <f t="shared" si="3761"/>
        <v>0</v>
      </c>
      <c r="AZ2591" s="62">
        <f t="shared" si="3761"/>
        <v>0</v>
      </c>
      <c r="BA2591" s="62">
        <f t="shared" si="3761"/>
        <v>0</v>
      </c>
      <c r="BB2591" s="62">
        <f t="shared" si="3761"/>
        <v>0</v>
      </c>
      <c r="BC2591" s="62">
        <f t="shared" si="3761"/>
        <v>0</v>
      </c>
      <c r="BD2591" s="62">
        <f t="shared" si="3761"/>
        <v>0</v>
      </c>
      <c r="BE2591" s="62">
        <f t="shared" si="3761"/>
        <v>0</v>
      </c>
      <c r="BF2591" s="62">
        <f t="shared" si="3761"/>
        <v>0</v>
      </c>
      <c r="BG2591" s="62">
        <f t="shared" si="3761"/>
        <v>0</v>
      </c>
      <c r="BH2591" s="62">
        <f t="shared" si="3761"/>
        <v>0</v>
      </c>
      <c r="BI2591" s="62">
        <f t="shared" si="3761"/>
        <v>0</v>
      </c>
      <c r="BJ2591" s="62">
        <f t="shared" si="3761"/>
        <v>0</v>
      </c>
      <c r="BK2591" s="62">
        <f t="shared" si="3761"/>
        <v>0</v>
      </c>
      <c r="BL2591" s="62">
        <f t="shared" si="3761"/>
        <v>0</v>
      </c>
      <c r="BM2591" s="62">
        <f t="shared" si="3761"/>
        <v>0</v>
      </c>
      <c r="BN2591" s="62">
        <f t="shared" si="3761"/>
        <v>0</v>
      </c>
      <c r="BO2591" s="62">
        <f t="shared" si="3761"/>
        <v>0</v>
      </c>
      <c r="BP2591" s="62">
        <f t="shared" si="3761"/>
        <v>0</v>
      </c>
      <c r="BQ2591" s="62">
        <f t="shared" si="3761"/>
        <v>0</v>
      </c>
      <c r="BR2591" s="62">
        <f t="shared" si="3761"/>
        <v>0</v>
      </c>
      <c r="BS2591" s="62">
        <f t="shared" si="3761"/>
        <v>0</v>
      </c>
      <c r="BT2591" s="62">
        <f t="shared" si="3761"/>
        <v>0</v>
      </c>
      <c r="BU2591" s="62">
        <f t="shared" si="3761"/>
        <v>0</v>
      </c>
      <c r="BV2591" s="62">
        <f t="shared" si="3761"/>
        <v>0</v>
      </c>
      <c r="BW2591" s="62">
        <f t="shared" si="3761"/>
        <v>0</v>
      </c>
      <c r="BX2591" s="62">
        <f t="shared" si="3761"/>
        <v>0</v>
      </c>
      <c r="BY2591" s="62">
        <f t="shared" si="3761"/>
        <v>0</v>
      </c>
      <c r="BZ2591" s="62">
        <f t="shared" si="3761"/>
        <v>0</v>
      </c>
      <c r="CA2591" s="62">
        <f t="shared" si="3761"/>
        <v>0</v>
      </c>
      <c r="CB2591" s="62">
        <f t="shared" si="3761"/>
        <v>0</v>
      </c>
      <c r="CC2591" s="62">
        <f t="shared" si="3761"/>
        <v>0</v>
      </c>
      <c r="CD2591" s="62">
        <f t="shared" ref="CD2591:CK2591" si="3762">$H2586*(CD$2=EOMONTH($H2587,0))</f>
        <v>0</v>
      </c>
      <c r="CE2591" s="62">
        <f t="shared" si="3762"/>
        <v>0</v>
      </c>
      <c r="CF2591" s="62">
        <f t="shared" si="3762"/>
        <v>0</v>
      </c>
      <c r="CG2591" s="62">
        <f t="shared" si="3762"/>
        <v>0</v>
      </c>
      <c r="CH2591" s="62">
        <f t="shared" si="3762"/>
        <v>0</v>
      </c>
      <c r="CI2591" s="62">
        <f t="shared" si="3762"/>
        <v>0</v>
      </c>
      <c r="CJ2591" s="62">
        <f t="shared" si="3762"/>
        <v>0</v>
      </c>
      <c r="CK2591" s="62">
        <f t="shared" si="3762"/>
        <v>0</v>
      </c>
      <c r="CL2591" s="62">
        <f t="shared" ref="CL2591" si="3763">$H2586*(CL$2=EOMONTH($H2587,0))</f>
        <v>0</v>
      </c>
    </row>
    <row r="2592" spans="2:90" x14ac:dyDescent="0.4">
      <c r="B2592" s="154" t="str">
        <f>"Repayment - "&amp;SUBSTITUTE(B2582,":","")</f>
        <v>Repayment - Fixed term debt - one-time borrowing</v>
      </c>
      <c r="C2592" t="s">
        <v>236</v>
      </c>
      <c r="D2592" t="s">
        <v>428</v>
      </c>
      <c r="E2592" t="str">
        <f t="shared" si="3752"/>
        <v>2592 DTERM1-F</v>
      </c>
      <c r="K2592" s="134">
        <f t="shared" ca="1" si="3758"/>
        <v>-1000000</v>
      </c>
      <c r="L2592" s="134">
        <f t="shared" ca="1" si="3758"/>
        <v>0</v>
      </c>
      <c r="M2592" s="134">
        <f t="shared" ca="1" si="3758"/>
        <v>0</v>
      </c>
      <c r="N2592" s="134">
        <f t="shared" ca="1" si="3758"/>
        <v>0</v>
      </c>
      <c r="O2592" s="134">
        <f t="shared" ca="1" si="3758"/>
        <v>0</v>
      </c>
      <c r="P2592" s="134">
        <f t="shared" ca="1" si="3758"/>
        <v>0</v>
      </c>
      <c r="R2592" s="220"/>
      <c r="S2592" s="221">
        <f ca="1">-IF(COUNT($R2591:S2591)&lt;$H2584,0,OFFSET(S2591,0,-$H2584+1))</f>
        <v>0</v>
      </c>
      <c r="T2592" s="221">
        <f ca="1">-IF(COUNT($R2591:T2591)&lt;$H2584,0,OFFSET(T2591,0,-$H2584+1))</f>
        <v>0</v>
      </c>
      <c r="U2592" s="221">
        <f ca="1">-IF(COUNT($R2591:U2591)&lt;$H2584,0,OFFSET(U2591,0,-$H2584+1))</f>
        <v>0</v>
      </c>
      <c r="V2592" s="221">
        <f ca="1">-IF(COUNT($R2591:V2591)&lt;$H2584,0,OFFSET(V2591,0,-$H2584+1))</f>
        <v>0</v>
      </c>
      <c r="W2592" s="221">
        <f ca="1">-IF(COUNT($R2591:W2591)&lt;$H2584,0,OFFSET(W2591,0,-$H2584+1))</f>
        <v>0</v>
      </c>
      <c r="X2592" s="221">
        <f ca="1">-IF(COUNT($R2591:X2591)&lt;$H2584,0,OFFSET(X2591,0,-$H2584+1))</f>
        <v>0</v>
      </c>
      <c r="Y2592" s="221">
        <f ca="1">-IF(COUNT($R2591:Y2591)&lt;$H2584,0,OFFSET(Y2591,0,-$H2584+1))</f>
        <v>0</v>
      </c>
      <c r="Z2592" s="221">
        <f ca="1">-IF(COUNT($R2591:Z2591)&lt;$H2584,0,OFFSET(Z2591,0,-$H2584+1))</f>
        <v>0</v>
      </c>
      <c r="AA2592" s="221">
        <f ca="1">-IF(COUNT($R2591:AA2591)&lt;$H2584,0,OFFSET(AA2591,0,-$H2584+1))</f>
        <v>-1000000</v>
      </c>
      <c r="AB2592" s="221">
        <f ca="1">-IF(COUNT($R2591:AB2591)&lt;$H2584,0,OFFSET(AB2591,0,-$H2584+1))</f>
        <v>0</v>
      </c>
      <c r="AC2592" s="221">
        <f ca="1">-IF(COUNT($R2591:AC2591)&lt;$H2584,0,OFFSET(AC2591,0,-$H2584+1))</f>
        <v>0</v>
      </c>
      <c r="AD2592" s="221">
        <f ca="1">-IF(COUNT($R2591:AD2591)&lt;$H2584,0,OFFSET(AD2591,0,-$H2584+1))</f>
        <v>0</v>
      </c>
      <c r="AE2592" s="221">
        <f ca="1">-IF(COUNT($R2591:AE2591)&lt;$H2584,0,OFFSET(AE2591,0,-$H2584+1))</f>
        <v>0</v>
      </c>
      <c r="AF2592" s="221">
        <f ca="1">-IF(COUNT($R2591:AF2591)&lt;$H2584,0,OFFSET(AF2591,0,-$H2584+1))</f>
        <v>0</v>
      </c>
      <c r="AG2592" s="221">
        <f ca="1">-IF(COUNT($R2591:AG2591)&lt;$H2584,0,OFFSET(AG2591,0,-$H2584+1))</f>
        <v>0</v>
      </c>
      <c r="AH2592" s="221">
        <f ca="1">-IF(COUNT($R2591:AH2591)&lt;$H2584,0,OFFSET(AH2591,0,-$H2584+1))</f>
        <v>0</v>
      </c>
      <c r="AI2592" s="221">
        <f ca="1">-IF(COUNT($R2591:AI2591)&lt;$H2584,0,OFFSET(AI2591,0,-$H2584+1))</f>
        <v>0</v>
      </c>
      <c r="AJ2592" s="221">
        <f ca="1">-IF(COUNT($R2591:AJ2591)&lt;$H2584,0,OFFSET(AJ2591,0,-$H2584+1))</f>
        <v>0</v>
      </c>
      <c r="AK2592" s="221">
        <f ca="1">-IF(COUNT($R2591:AK2591)&lt;$H2584,0,OFFSET(AK2591,0,-$H2584+1))</f>
        <v>0</v>
      </c>
      <c r="AL2592" s="221">
        <f ca="1">-IF(COUNT($R2591:AL2591)&lt;$H2584,0,OFFSET(AL2591,0,-$H2584+1))</f>
        <v>0</v>
      </c>
      <c r="AM2592" s="221">
        <f ca="1">-IF(COUNT($R2591:AM2591)&lt;$H2584,0,OFFSET(AM2591,0,-$H2584+1))</f>
        <v>0</v>
      </c>
      <c r="AN2592" s="221">
        <f ca="1">-IF(COUNT($R2591:AN2591)&lt;$H2584,0,OFFSET(AN2591,0,-$H2584+1))</f>
        <v>0</v>
      </c>
      <c r="AO2592" s="221">
        <f ca="1">-IF(COUNT($R2591:AO2591)&lt;$H2584,0,OFFSET(AO2591,0,-$H2584+1))</f>
        <v>0</v>
      </c>
      <c r="AP2592" s="221">
        <f ca="1">-IF(COUNT($R2591:AP2591)&lt;$H2584,0,OFFSET(AP2591,0,-$H2584+1))</f>
        <v>0</v>
      </c>
      <c r="AQ2592" s="221">
        <f ca="1">-IF(COUNT($R2591:AQ2591)&lt;$H2584,0,OFFSET(AQ2591,0,-$H2584+1))</f>
        <v>0</v>
      </c>
      <c r="AR2592" s="221">
        <f ca="1">-IF(COUNT($R2591:AR2591)&lt;$H2584,0,OFFSET(AR2591,0,-$H2584+1))</f>
        <v>0</v>
      </c>
      <c r="AS2592" s="221">
        <f ca="1">-IF(COUNT($R2591:AS2591)&lt;$H2584,0,OFFSET(AS2591,0,-$H2584+1))</f>
        <v>0</v>
      </c>
      <c r="AT2592" s="221">
        <f ca="1">-IF(COUNT($R2591:AT2591)&lt;$H2584,0,OFFSET(AT2591,0,-$H2584+1))</f>
        <v>0</v>
      </c>
      <c r="AU2592" s="221">
        <f ca="1">-IF(COUNT($R2591:AU2591)&lt;$H2584,0,OFFSET(AU2591,0,-$H2584+1))</f>
        <v>0</v>
      </c>
      <c r="AV2592" s="221">
        <f ca="1">-IF(COUNT($R2591:AV2591)&lt;$H2584,0,OFFSET(AV2591,0,-$H2584+1))</f>
        <v>0</v>
      </c>
      <c r="AW2592" s="221">
        <f ca="1">-IF(COUNT($R2591:AW2591)&lt;$H2584,0,OFFSET(AW2591,0,-$H2584+1))</f>
        <v>0</v>
      </c>
      <c r="AX2592" s="221">
        <f ca="1">-IF(COUNT($R2591:AX2591)&lt;$H2584,0,OFFSET(AX2591,0,-$H2584+1))</f>
        <v>0</v>
      </c>
      <c r="AY2592" s="221">
        <f ca="1">-IF(COUNT($R2591:AY2591)&lt;$H2584,0,OFFSET(AY2591,0,-$H2584+1))</f>
        <v>0</v>
      </c>
      <c r="AZ2592" s="221">
        <f ca="1">-IF(COUNT($R2591:AZ2591)&lt;$H2584,0,OFFSET(AZ2591,0,-$H2584+1))</f>
        <v>0</v>
      </c>
      <c r="BA2592" s="221">
        <f ca="1">-IF(COUNT($R2591:BA2591)&lt;$H2584,0,OFFSET(BA2591,0,-$H2584+1))</f>
        <v>0</v>
      </c>
      <c r="BB2592" s="221">
        <f ca="1">-IF(COUNT($R2591:BB2591)&lt;$H2584,0,OFFSET(BB2591,0,-$H2584+1))</f>
        <v>0</v>
      </c>
      <c r="BC2592" s="221">
        <f ca="1">-IF(COUNT($R2591:BC2591)&lt;$H2584,0,OFFSET(BC2591,0,-$H2584+1))</f>
        <v>0</v>
      </c>
      <c r="BD2592" s="221">
        <f ca="1">-IF(COUNT($R2591:BD2591)&lt;$H2584,0,OFFSET(BD2591,0,-$H2584+1))</f>
        <v>0</v>
      </c>
      <c r="BE2592" s="221">
        <f ca="1">-IF(COUNT($R2591:BE2591)&lt;$H2584,0,OFFSET(BE2591,0,-$H2584+1))</f>
        <v>0</v>
      </c>
      <c r="BF2592" s="221">
        <f ca="1">-IF(COUNT($R2591:BF2591)&lt;$H2584,0,OFFSET(BF2591,0,-$H2584+1))</f>
        <v>0</v>
      </c>
      <c r="BG2592" s="221">
        <f ca="1">-IF(COUNT($R2591:BG2591)&lt;$H2584,0,OFFSET(BG2591,0,-$H2584+1))</f>
        <v>0</v>
      </c>
      <c r="BH2592" s="221">
        <f ca="1">-IF(COUNT($R2591:BH2591)&lt;$H2584,0,OFFSET(BH2591,0,-$H2584+1))</f>
        <v>0</v>
      </c>
      <c r="BI2592" s="221">
        <f ca="1">-IF(COUNT($R2591:BI2591)&lt;$H2584,0,OFFSET(BI2591,0,-$H2584+1))</f>
        <v>0</v>
      </c>
      <c r="BJ2592" s="221">
        <f ca="1">-IF(COUNT($R2591:BJ2591)&lt;$H2584,0,OFFSET(BJ2591,0,-$H2584+1))</f>
        <v>0</v>
      </c>
      <c r="BK2592" s="221">
        <f ca="1">-IF(COUNT($R2591:BK2591)&lt;$H2584,0,OFFSET(BK2591,0,-$H2584+1))</f>
        <v>0</v>
      </c>
      <c r="BL2592" s="221">
        <f ca="1">-IF(COUNT($R2591:BL2591)&lt;$H2584,0,OFFSET(BL2591,0,-$H2584+1))</f>
        <v>0</v>
      </c>
      <c r="BM2592" s="221">
        <f ca="1">-IF(COUNT($R2591:BM2591)&lt;$H2584,0,OFFSET(BM2591,0,-$H2584+1))</f>
        <v>0</v>
      </c>
      <c r="BN2592" s="221">
        <f ca="1">-IF(COUNT($R2591:BN2591)&lt;$H2584,0,OFFSET(BN2591,0,-$H2584+1))</f>
        <v>0</v>
      </c>
      <c r="BO2592" s="221">
        <f ca="1">-IF(COUNT($R2591:BO2591)&lt;$H2584,0,OFFSET(BO2591,0,-$H2584+1))</f>
        <v>0</v>
      </c>
      <c r="BP2592" s="221">
        <f ca="1">-IF(COUNT($R2591:BP2591)&lt;$H2584,0,OFFSET(BP2591,0,-$H2584+1))</f>
        <v>0</v>
      </c>
      <c r="BQ2592" s="221">
        <f ca="1">-IF(COUNT($R2591:BQ2591)&lt;$H2584,0,OFFSET(BQ2591,0,-$H2584+1))</f>
        <v>0</v>
      </c>
      <c r="BR2592" s="221">
        <f ca="1">-IF(COUNT($R2591:BR2591)&lt;$H2584,0,OFFSET(BR2591,0,-$H2584+1))</f>
        <v>0</v>
      </c>
      <c r="BS2592" s="221">
        <f ca="1">-IF(COUNT($R2591:BS2591)&lt;$H2584,0,OFFSET(BS2591,0,-$H2584+1))</f>
        <v>0</v>
      </c>
      <c r="BT2592" s="221">
        <f ca="1">-IF(COUNT($R2591:BT2591)&lt;$H2584,0,OFFSET(BT2591,0,-$H2584+1))</f>
        <v>0</v>
      </c>
      <c r="BU2592" s="221">
        <f ca="1">-IF(COUNT($R2591:BU2591)&lt;$H2584,0,OFFSET(BU2591,0,-$H2584+1))</f>
        <v>0</v>
      </c>
      <c r="BV2592" s="221">
        <f ca="1">-IF(COUNT($R2591:BV2591)&lt;$H2584,0,OFFSET(BV2591,0,-$H2584+1))</f>
        <v>0</v>
      </c>
      <c r="BW2592" s="221">
        <f ca="1">-IF(COUNT($R2591:BW2591)&lt;$H2584,0,OFFSET(BW2591,0,-$H2584+1))</f>
        <v>0</v>
      </c>
      <c r="BX2592" s="221">
        <f ca="1">-IF(COUNT($R2591:BX2591)&lt;$H2584,0,OFFSET(BX2591,0,-$H2584+1))</f>
        <v>0</v>
      </c>
      <c r="BY2592" s="221">
        <f ca="1">-IF(COUNT($R2591:BY2591)&lt;$H2584,0,OFFSET(BY2591,0,-$H2584+1))</f>
        <v>0</v>
      </c>
      <c r="BZ2592" s="221">
        <f ca="1">-IF(COUNT($R2591:BZ2591)&lt;$H2584,0,OFFSET(BZ2591,0,-$H2584+1))</f>
        <v>0</v>
      </c>
      <c r="CA2592" s="221">
        <f ca="1">-IF(COUNT($R2591:CA2591)&lt;$H2584,0,OFFSET(CA2591,0,-$H2584+1))</f>
        <v>0</v>
      </c>
      <c r="CB2592" s="221">
        <f ca="1">-IF(COUNT($R2591:CB2591)&lt;$H2584,0,OFFSET(CB2591,0,-$H2584+1))</f>
        <v>0</v>
      </c>
      <c r="CC2592" s="221">
        <f ca="1">-IF(COUNT($R2591:CC2591)&lt;$H2584,0,OFFSET(CC2591,0,-$H2584+1))</f>
        <v>0</v>
      </c>
      <c r="CD2592" s="221">
        <f ca="1">-IF(COUNT($R2591:CD2591)&lt;$H2584,0,OFFSET(CD2591,0,-$H2584+1))</f>
        <v>0</v>
      </c>
      <c r="CE2592" s="221">
        <f ca="1">-IF(COUNT($R2591:CE2591)&lt;$H2584,0,OFFSET(CE2591,0,-$H2584+1))</f>
        <v>0</v>
      </c>
      <c r="CF2592" s="221">
        <f ca="1">-IF(COUNT($R2591:CF2591)&lt;$H2584,0,OFFSET(CF2591,0,-$H2584+1))</f>
        <v>0</v>
      </c>
      <c r="CG2592" s="221">
        <f ca="1">-IF(COUNT($R2591:CG2591)&lt;$H2584,0,OFFSET(CG2591,0,-$H2584+1))</f>
        <v>0</v>
      </c>
      <c r="CH2592" s="221">
        <f ca="1">-IF(COUNT($R2591:CH2591)&lt;$H2584,0,OFFSET(CH2591,0,-$H2584+1))</f>
        <v>0</v>
      </c>
      <c r="CI2592" s="221">
        <f ca="1">-IF(COUNT($R2591:CI2591)&lt;$H2584,0,OFFSET(CI2591,0,-$H2584+1))</f>
        <v>0</v>
      </c>
      <c r="CJ2592" s="221">
        <f ca="1">-IF(COUNT($R2591:CJ2591)&lt;$H2584,0,OFFSET(CJ2591,0,-$H2584+1))</f>
        <v>0</v>
      </c>
      <c r="CK2592" s="221">
        <f ca="1">-IF(COUNT($R2591:CK2591)&lt;$H2584,0,OFFSET(CK2591,0,-$H2584+1))</f>
        <v>0</v>
      </c>
      <c r="CL2592" s="221">
        <f ca="1">-IF(COUNT($R2591:CL2591)&lt;$H2584,0,OFFSET(CL2591,0,-$H2584+1))</f>
        <v>0</v>
      </c>
    </row>
    <row r="2593" spans="2:90" x14ac:dyDescent="0.4">
      <c r="B2593" s="123" t="str">
        <f>"Debt - "&amp;SUBSTITUTE(B2582,":","")</f>
        <v>Debt - Fixed term debt - one-time borrowing</v>
      </c>
      <c r="C2593" t="s">
        <v>237</v>
      </c>
      <c r="D2593" t="s">
        <v>428</v>
      </c>
      <c r="E2593" t="str">
        <f t="shared" si="3752"/>
        <v>2593 DTERM1-F</v>
      </c>
      <c r="I2593" s="80"/>
      <c r="J2593" s="80"/>
      <c r="K2593" s="33">
        <f t="shared" ref="K2593:P2593" ca="1" si="3764">SUMIF($4:$4,K$2,2593:2593)</f>
        <v>0</v>
      </c>
      <c r="L2593" s="33">
        <f t="shared" ca="1" si="3764"/>
        <v>0</v>
      </c>
      <c r="M2593" s="33">
        <f t="shared" ca="1" si="3764"/>
        <v>0</v>
      </c>
      <c r="N2593" s="33">
        <f t="shared" ca="1" si="3764"/>
        <v>0</v>
      </c>
      <c r="O2593" s="33">
        <f t="shared" ca="1" si="3764"/>
        <v>0</v>
      </c>
      <c r="P2593" s="33">
        <f t="shared" ca="1" si="3764"/>
        <v>0</v>
      </c>
      <c r="R2593" s="53">
        <f ca="1">S2590</f>
        <v>0</v>
      </c>
      <c r="S2593" s="93">
        <f t="shared" ref="S2593" ca="1" si="3765">SUM(S2590:S2592)</f>
        <v>0</v>
      </c>
      <c r="T2593" s="93">
        <f t="shared" ref="T2593:AX2593" ca="1" si="3766">SUM(T2590:T2592)</f>
        <v>0</v>
      </c>
      <c r="U2593" s="93">
        <f t="shared" ca="1" si="3766"/>
        <v>0</v>
      </c>
      <c r="V2593" s="93">
        <f t="shared" ca="1" si="3766"/>
        <v>0</v>
      </c>
      <c r="W2593" s="93">
        <f t="shared" ca="1" si="3766"/>
        <v>0</v>
      </c>
      <c r="X2593" s="93">
        <f t="shared" ca="1" si="3766"/>
        <v>1000000</v>
      </c>
      <c r="Y2593" s="93">
        <f t="shared" ca="1" si="3766"/>
        <v>1000000</v>
      </c>
      <c r="Z2593" s="93">
        <f t="shared" ca="1" si="3766"/>
        <v>1000000</v>
      </c>
      <c r="AA2593" s="93">
        <f t="shared" ca="1" si="3766"/>
        <v>0</v>
      </c>
      <c r="AB2593" s="93">
        <f t="shared" ca="1" si="3766"/>
        <v>0</v>
      </c>
      <c r="AC2593" s="93">
        <f t="shared" ca="1" si="3766"/>
        <v>0</v>
      </c>
      <c r="AD2593" s="93">
        <f t="shared" ca="1" si="3766"/>
        <v>0</v>
      </c>
      <c r="AE2593" s="93">
        <f t="shared" ca="1" si="3766"/>
        <v>0</v>
      </c>
      <c r="AF2593" s="93">
        <f t="shared" ca="1" si="3766"/>
        <v>0</v>
      </c>
      <c r="AG2593" s="93">
        <f t="shared" ca="1" si="3766"/>
        <v>0</v>
      </c>
      <c r="AH2593" s="93">
        <f t="shared" ca="1" si="3766"/>
        <v>0</v>
      </c>
      <c r="AI2593" s="93">
        <f t="shared" ca="1" si="3766"/>
        <v>0</v>
      </c>
      <c r="AJ2593" s="93">
        <f t="shared" ca="1" si="3766"/>
        <v>0</v>
      </c>
      <c r="AK2593" s="93">
        <f t="shared" ca="1" si="3766"/>
        <v>0</v>
      </c>
      <c r="AL2593" s="93">
        <f t="shared" ca="1" si="3766"/>
        <v>0</v>
      </c>
      <c r="AM2593" s="93">
        <f t="shared" ca="1" si="3766"/>
        <v>0</v>
      </c>
      <c r="AN2593" s="93">
        <f t="shared" ca="1" si="3766"/>
        <v>0</v>
      </c>
      <c r="AO2593" s="93">
        <f t="shared" ca="1" si="3766"/>
        <v>0</v>
      </c>
      <c r="AP2593" s="93">
        <f t="shared" ca="1" si="3766"/>
        <v>0</v>
      </c>
      <c r="AQ2593" s="93">
        <f t="shared" ca="1" si="3766"/>
        <v>0</v>
      </c>
      <c r="AR2593" s="93">
        <f t="shared" ca="1" si="3766"/>
        <v>0</v>
      </c>
      <c r="AS2593" s="93">
        <f t="shared" ca="1" si="3766"/>
        <v>0</v>
      </c>
      <c r="AT2593" s="93">
        <f t="shared" ca="1" si="3766"/>
        <v>0</v>
      </c>
      <c r="AU2593" s="93">
        <f t="shared" ca="1" si="3766"/>
        <v>0</v>
      </c>
      <c r="AV2593" s="93">
        <f t="shared" ca="1" si="3766"/>
        <v>0</v>
      </c>
      <c r="AW2593" s="93">
        <f t="shared" ca="1" si="3766"/>
        <v>0</v>
      </c>
      <c r="AX2593" s="93">
        <f t="shared" ca="1" si="3766"/>
        <v>0</v>
      </c>
      <c r="AY2593" s="93">
        <f t="shared" ref="AY2593:CD2593" ca="1" si="3767">SUM(AY2590:AY2592)</f>
        <v>0</v>
      </c>
      <c r="AZ2593" s="93">
        <f t="shared" ca="1" si="3767"/>
        <v>0</v>
      </c>
      <c r="BA2593" s="93">
        <f t="shared" ca="1" si="3767"/>
        <v>0</v>
      </c>
      <c r="BB2593" s="93">
        <f t="shared" ca="1" si="3767"/>
        <v>0</v>
      </c>
      <c r="BC2593" s="93">
        <f t="shared" ca="1" si="3767"/>
        <v>0</v>
      </c>
      <c r="BD2593" s="93">
        <f t="shared" ca="1" si="3767"/>
        <v>0</v>
      </c>
      <c r="BE2593" s="93">
        <f t="shared" ca="1" si="3767"/>
        <v>0</v>
      </c>
      <c r="BF2593" s="93">
        <f t="shared" ca="1" si="3767"/>
        <v>0</v>
      </c>
      <c r="BG2593" s="93">
        <f t="shared" ca="1" si="3767"/>
        <v>0</v>
      </c>
      <c r="BH2593" s="93">
        <f t="shared" ca="1" si="3767"/>
        <v>0</v>
      </c>
      <c r="BI2593" s="93">
        <f t="shared" ca="1" si="3767"/>
        <v>0</v>
      </c>
      <c r="BJ2593" s="93">
        <f t="shared" ca="1" si="3767"/>
        <v>0</v>
      </c>
      <c r="BK2593" s="93">
        <f t="shared" ca="1" si="3767"/>
        <v>0</v>
      </c>
      <c r="BL2593" s="93">
        <f t="shared" ca="1" si="3767"/>
        <v>0</v>
      </c>
      <c r="BM2593" s="93">
        <f t="shared" ca="1" si="3767"/>
        <v>0</v>
      </c>
      <c r="BN2593" s="93">
        <f t="shared" ca="1" si="3767"/>
        <v>0</v>
      </c>
      <c r="BO2593" s="93">
        <f t="shared" ca="1" si="3767"/>
        <v>0</v>
      </c>
      <c r="BP2593" s="93">
        <f t="shared" ca="1" si="3767"/>
        <v>0</v>
      </c>
      <c r="BQ2593" s="93">
        <f t="shared" ca="1" si="3767"/>
        <v>0</v>
      </c>
      <c r="BR2593" s="93">
        <f t="shared" ca="1" si="3767"/>
        <v>0</v>
      </c>
      <c r="BS2593" s="93">
        <f t="shared" ca="1" si="3767"/>
        <v>0</v>
      </c>
      <c r="BT2593" s="93">
        <f t="shared" ca="1" si="3767"/>
        <v>0</v>
      </c>
      <c r="BU2593" s="93">
        <f t="shared" ca="1" si="3767"/>
        <v>0</v>
      </c>
      <c r="BV2593" s="93">
        <f t="shared" ca="1" si="3767"/>
        <v>0</v>
      </c>
      <c r="BW2593" s="93">
        <f t="shared" ca="1" si="3767"/>
        <v>0</v>
      </c>
      <c r="BX2593" s="93">
        <f t="shared" ca="1" si="3767"/>
        <v>0</v>
      </c>
      <c r="BY2593" s="93">
        <f t="shared" ca="1" si="3767"/>
        <v>0</v>
      </c>
      <c r="BZ2593" s="93">
        <f t="shared" ca="1" si="3767"/>
        <v>0</v>
      </c>
      <c r="CA2593" s="93">
        <f t="shared" ca="1" si="3767"/>
        <v>0</v>
      </c>
      <c r="CB2593" s="93">
        <f t="shared" ca="1" si="3767"/>
        <v>0</v>
      </c>
      <c r="CC2593" s="93">
        <f t="shared" ca="1" si="3767"/>
        <v>0</v>
      </c>
      <c r="CD2593" s="93">
        <f t="shared" ca="1" si="3767"/>
        <v>0</v>
      </c>
      <c r="CE2593" s="93">
        <f t="shared" ref="CE2593:CK2593" ca="1" si="3768">SUM(CE2590:CE2592)</f>
        <v>0</v>
      </c>
      <c r="CF2593" s="93">
        <f t="shared" ca="1" si="3768"/>
        <v>0</v>
      </c>
      <c r="CG2593" s="93">
        <f t="shared" ca="1" si="3768"/>
        <v>0</v>
      </c>
      <c r="CH2593" s="93">
        <f t="shared" ca="1" si="3768"/>
        <v>0</v>
      </c>
      <c r="CI2593" s="93">
        <f t="shared" ca="1" si="3768"/>
        <v>0</v>
      </c>
      <c r="CJ2593" s="93">
        <f t="shared" ca="1" si="3768"/>
        <v>0</v>
      </c>
      <c r="CK2593" s="93">
        <f t="shared" ca="1" si="3768"/>
        <v>0</v>
      </c>
      <c r="CL2593" s="93">
        <f t="shared" ref="CL2593" ca="1" si="3769">SUM(CL2590:CL2592)</f>
        <v>0</v>
      </c>
    </row>
    <row r="2594" spans="2:90" x14ac:dyDescent="0.4">
      <c r="B2594" s="122"/>
      <c r="C2594" s="59"/>
      <c r="D2594" t="s">
        <v>428</v>
      </c>
      <c r="E2594" t="str">
        <f t="shared" si="3752"/>
        <v>2594 DTERM1-F</v>
      </c>
      <c r="G2594" s="59"/>
      <c r="R2594"/>
      <c r="S2594" s="62"/>
      <c r="T2594" s="62"/>
      <c r="U2594" s="62"/>
      <c r="V2594" s="62"/>
      <c r="W2594" s="62"/>
      <c r="X2594" s="62"/>
      <c r="Y2594" s="62"/>
      <c r="Z2594" s="62"/>
      <c r="AA2594" s="62"/>
      <c r="AB2594" s="62"/>
      <c r="AC2594" s="62"/>
      <c r="AD2594" s="62"/>
      <c r="AE2594" s="62"/>
      <c r="AF2594" s="62"/>
      <c r="AG2594" s="62"/>
      <c r="AH2594" s="62"/>
      <c r="AI2594" s="62"/>
      <c r="AJ2594" s="62"/>
      <c r="AK2594" s="62"/>
      <c r="AL2594" s="62"/>
      <c r="AM2594" s="62"/>
      <c r="AN2594" s="62"/>
      <c r="AO2594" s="62"/>
      <c r="AP2594" s="62"/>
      <c r="AQ2594" s="62"/>
      <c r="AR2594" s="62"/>
      <c r="AS2594" s="62"/>
      <c r="AT2594" s="62"/>
      <c r="AU2594" s="62"/>
      <c r="AV2594" s="62"/>
      <c r="AW2594" s="62"/>
      <c r="AX2594" s="62"/>
      <c r="AY2594" s="62"/>
      <c r="AZ2594" s="62"/>
      <c r="BA2594" s="62"/>
      <c r="BB2594" s="62"/>
      <c r="BC2594" s="62"/>
      <c r="BD2594" s="62"/>
      <c r="BE2594" s="62"/>
      <c r="BF2594" s="62"/>
      <c r="BG2594" s="62"/>
      <c r="BH2594" s="62"/>
      <c r="BI2594" s="62"/>
      <c r="BJ2594" s="62"/>
      <c r="BK2594" s="62"/>
      <c r="BL2594" s="62"/>
      <c r="BM2594" s="62"/>
      <c r="BN2594" s="62"/>
      <c r="BO2594" s="62"/>
      <c r="BP2594" s="62"/>
      <c r="BQ2594" s="62"/>
      <c r="BR2594" s="62"/>
      <c r="BS2594" s="62"/>
      <c r="BT2594" s="62"/>
      <c r="BU2594" s="62"/>
      <c r="BV2594" s="62"/>
      <c r="BW2594" s="62"/>
      <c r="BX2594" s="62"/>
      <c r="BY2594" s="62"/>
      <c r="BZ2594" s="62"/>
      <c r="CA2594" s="62"/>
      <c r="CB2594" s="62"/>
      <c r="CC2594" s="62"/>
      <c r="CD2594" s="62"/>
      <c r="CE2594" s="62"/>
      <c r="CF2594" s="62"/>
      <c r="CG2594" s="62"/>
      <c r="CH2594" s="62"/>
      <c r="CI2594" s="62"/>
      <c r="CJ2594" s="62"/>
      <c r="CK2594" s="62"/>
      <c r="CL2594" s="62"/>
    </row>
    <row r="2595" spans="2:90" x14ac:dyDescent="0.4">
      <c r="B2595" s="123" t="str">
        <f>"Interest expense - "&amp;SUBSTITUTE(B2582,":","")</f>
        <v>Interest expense - Fixed term debt - one-time borrowing</v>
      </c>
      <c r="C2595" t="s">
        <v>228</v>
      </c>
      <c r="D2595" t="s">
        <v>428</v>
      </c>
      <c r="E2595" t="str">
        <f t="shared" si="3752"/>
        <v>2595 DTERM1-F</v>
      </c>
      <c r="J2595" s="93">
        <f>SUMIF($5:$5,I$2,2593:2593)</f>
        <v>0</v>
      </c>
      <c r="K2595" s="28">
        <f t="shared" ref="K2595:P2595" ca="1" si="3770">SUMIF($3:$3,K$2,2595:2595)</f>
        <v>-33333.333333333336</v>
      </c>
      <c r="L2595" s="28">
        <f t="shared" ca="1" si="3770"/>
        <v>0</v>
      </c>
      <c r="M2595" s="28">
        <f t="shared" ca="1" si="3770"/>
        <v>0</v>
      </c>
      <c r="N2595" s="28">
        <f t="shared" ca="1" si="3770"/>
        <v>0</v>
      </c>
      <c r="O2595" s="28">
        <f t="shared" ca="1" si="3770"/>
        <v>0</v>
      </c>
      <c r="P2595" s="28">
        <f t="shared" ca="1" si="3770"/>
        <v>0</v>
      </c>
      <c r="R2595" s="27"/>
      <c r="S2595" s="93">
        <f t="shared" ref="S2595" ca="1" si="3771">-SUM(S2589:S2591)*$H2585/12</f>
        <v>0</v>
      </c>
      <c r="T2595" s="93">
        <f t="shared" ref="T2595:AY2595" ca="1" si="3772">-SUM(T2589:T2591)*$H2585/12</f>
        <v>0</v>
      </c>
      <c r="U2595" s="93">
        <f t="shared" ca="1" si="3772"/>
        <v>0</v>
      </c>
      <c r="V2595" s="93">
        <f t="shared" ca="1" si="3772"/>
        <v>0</v>
      </c>
      <c r="W2595" s="93">
        <f t="shared" ca="1" si="3772"/>
        <v>0</v>
      </c>
      <c r="X2595" s="93">
        <f t="shared" ca="1" si="3772"/>
        <v>-8333.3333333333339</v>
      </c>
      <c r="Y2595" s="93">
        <f t="shared" ca="1" si="3772"/>
        <v>-8333.3333333333339</v>
      </c>
      <c r="Z2595" s="93">
        <f t="shared" ca="1" si="3772"/>
        <v>-8333.3333333333339</v>
      </c>
      <c r="AA2595" s="93">
        <f t="shared" ca="1" si="3772"/>
        <v>-8333.3333333333339</v>
      </c>
      <c r="AB2595" s="93">
        <f t="shared" ca="1" si="3772"/>
        <v>0</v>
      </c>
      <c r="AC2595" s="93">
        <f t="shared" ca="1" si="3772"/>
        <v>0</v>
      </c>
      <c r="AD2595" s="93">
        <f t="shared" ca="1" si="3772"/>
        <v>0</v>
      </c>
      <c r="AE2595" s="93">
        <f t="shared" ca="1" si="3772"/>
        <v>0</v>
      </c>
      <c r="AF2595" s="93">
        <f t="shared" ca="1" si="3772"/>
        <v>0</v>
      </c>
      <c r="AG2595" s="93">
        <f t="shared" ca="1" si="3772"/>
        <v>0</v>
      </c>
      <c r="AH2595" s="93">
        <f t="shared" ca="1" si="3772"/>
        <v>0</v>
      </c>
      <c r="AI2595" s="93">
        <f t="shared" ca="1" si="3772"/>
        <v>0</v>
      </c>
      <c r="AJ2595" s="93">
        <f t="shared" ca="1" si="3772"/>
        <v>0</v>
      </c>
      <c r="AK2595" s="93">
        <f t="shared" ca="1" si="3772"/>
        <v>0</v>
      </c>
      <c r="AL2595" s="93">
        <f t="shared" ca="1" si="3772"/>
        <v>0</v>
      </c>
      <c r="AM2595" s="93">
        <f t="shared" ca="1" si="3772"/>
        <v>0</v>
      </c>
      <c r="AN2595" s="93">
        <f t="shared" ca="1" si="3772"/>
        <v>0</v>
      </c>
      <c r="AO2595" s="93">
        <f t="shared" ca="1" si="3772"/>
        <v>0</v>
      </c>
      <c r="AP2595" s="93">
        <f t="shared" ca="1" si="3772"/>
        <v>0</v>
      </c>
      <c r="AQ2595" s="93">
        <f t="shared" ca="1" si="3772"/>
        <v>0</v>
      </c>
      <c r="AR2595" s="93">
        <f t="shared" ca="1" si="3772"/>
        <v>0</v>
      </c>
      <c r="AS2595" s="93">
        <f t="shared" ca="1" si="3772"/>
        <v>0</v>
      </c>
      <c r="AT2595" s="93">
        <f t="shared" ca="1" si="3772"/>
        <v>0</v>
      </c>
      <c r="AU2595" s="93">
        <f t="shared" ca="1" si="3772"/>
        <v>0</v>
      </c>
      <c r="AV2595" s="93">
        <f t="shared" ca="1" si="3772"/>
        <v>0</v>
      </c>
      <c r="AW2595" s="93">
        <f t="shared" ca="1" si="3772"/>
        <v>0</v>
      </c>
      <c r="AX2595" s="93">
        <f t="shared" ca="1" si="3772"/>
        <v>0</v>
      </c>
      <c r="AY2595" s="93">
        <f t="shared" ca="1" si="3772"/>
        <v>0</v>
      </c>
      <c r="AZ2595" s="93">
        <f t="shared" ref="AZ2595:CE2595" ca="1" si="3773">-SUM(AZ2589:AZ2591)*$H2585/12</f>
        <v>0</v>
      </c>
      <c r="BA2595" s="93">
        <f t="shared" ca="1" si="3773"/>
        <v>0</v>
      </c>
      <c r="BB2595" s="93">
        <f t="shared" ca="1" si="3773"/>
        <v>0</v>
      </c>
      <c r="BC2595" s="93">
        <f t="shared" ca="1" si="3773"/>
        <v>0</v>
      </c>
      <c r="BD2595" s="93">
        <f t="shared" ca="1" si="3773"/>
        <v>0</v>
      </c>
      <c r="BE2595" s="93">
        <f t="shared" ca="1" si="3773"/>
        <v>0</v>
      </c>
      <c r="BF2595" s="93">
        <f t="shared" ca="1" si="3773"/>
        <v>0</v>
      </c>
      <c r="BG2595" s="93">
        <f t="shared" ca="1" si="3773"/>
        <v>0</v>
      </c>
      <c r="BH2595" s="93">
        <f t="shared" ca="1" si="3773"/>
        <v>0</v>
      </c>
      <c r="BI2595" s="93">
        <f t="shared" ca="1" si="3773"/>
        <v>0</v>
      </c>
      <c r="BJ2595" s="93">
        <f t="shared" ca="1" si="3773"/>
        <v>0</v>
      </c>
      <c r="BK2595" s="93">
        <f t="shared" ca="1" si="3773"/>
        <v>0</v>
      </c>
      <c r="BL2595" s="93">
        <f t="shared" ca="1" si="3773"/>
        <v>0</v>
      </c>
      <c r="BM2595" s="93">
        <f t="shared" ca="1" si="3773"/>
        <v>0</v>
      </c>
      <c r="BN2595" s="93">
        <f t="shared" ca="1" si="3773"/>
        <v>0</v>
      </c>
      <c r="BO2595" s="93">
        <f t="shared" ca="1" si="3773"/>
        <v>0</v>
      </c>
      <c r="BP2595" s="93">
        <f t="shared" ca="1" si="3773"/>
        <v>0</v>
      </c>
      <c r="BQ2595" s="93">
        <f t="shared" ca="1" si="3773"/>
        <v>0</v>
      </c>
      <c r="BR2595" s="93">
        <f t="shared" ca="1" si="3773"/>
        <v>0</v>
      </c>
      <c r="BS2595" s="93">
        <f t="shared" ca="1" si="3773"/>
        <v>0</v>
      </c>
      <c r="BT2595" s="93">
        <f t="shared" ca="1" si="3773"/>
        <v>0</v>
      </c>
      <c r="BU2595" s="93">
        <f t="shared" ca="1" si="3773"/>
        <v>0</v>
      </c>
      <c r="BV2595" s="93">
        <f t="shared" ca="1" si="3773"/>
        <v>0</v>
      </c>
      <c r="BW2595" s="93">
        <f t="shared" ca="1" si="3773"/>
        <v>0</v>
      </c>
      <c r="BX2595" s="93">
        <f t="shared" ca="1" si="3773"/>
        <v>0</v>
      </c>
      <c r="BY2595" s="93">
        <f t="shared" ca="1" si="3773"/>
        <v>0</v>
      </c>
      <c r="BZ2595" s="93">
        <f t="shared" ca="1" si="3773"/>
        <v>0</v>
      </c>
      <c r="CA2595" s="93">
        <f t="shared" ca="1" si="3773"/>
        <v>0</v>
      </c>
      <c r="CB2595" s="93">
        <f t="shared" ca="1" si="3773"/>
        <v>0</v>
      </c>
      <c r="CC2595" s="93">
        <f t="shared" ca="1" si="3773"/>
        <v>0</v>
      </c>
      <c r="CD2595" s="93">
        <f t="shared" ca="1" si="3773"/>
        <v>0</v>
      </c>
      <c r="CE2595" s="93">
        <f t="shared" ca="1" si="3773"/>
        <v>0</v>
      </c>
      <c r="CF2595" s="93">
        <f t="shared" ref="CF2595:CK2595" ca="1" si="3774">-SUM(CF2589:CF2591)*$H2585/12</f>
        <v>0</v>
      </c>
      <c r="CG2595" s="93">
        <f t="shared" ca="1" si="3774"/>
        <v>0</v>
      </c>
      <c r="CH2595" s="93">
        <f t="shared" ca="1" si="3774"/>
        <v>0</v>
      </c>
      <c r="CI2595" s="93">
        <f t="shared" ca="1" si="3774"/>
        <v>0</v>
      </c>
      <c r="CJ2595" s="93">
        <f t="shared" ca="1" si="3774"/>
        <v>0</v>
      </c>
      <c r="CK2595" s="93">
        <f t="shared" ca="1" si="3774"/>
        <v>0</v>
      </c>
      <c r="CL2595" s="93">
        <f t="shared" ref="CL2595" ca="1" si="3775">-SUM(CL2589:CL2591)*$H2585/12</f>
        <v>0</v>
      </c>
    </row>
    <row r="2596" spans="2:90" x14ac:dyDescent="0.4">
      <c r="B2596" s="123"/>
      <c r="D2596" t="s">
        <v>428</v>
      </c>
      <c r="E2596" t="str">
        <f t="shared" ref="E2596" si="3776">ROW()&amp;" "&amp;D2596</f>
        <v>2596 DTERM1-F</v>
      </c>
      <c r="J2596" s="93"/>
      <c r="K2596" s="28"/>
      <c r="L2596" s="28"/>
      <c r="M2596" s="28"/>
      <c r="N2596" s="28"/>
      <c r="O2596" s="28"/>
      <c r="P2596" s="28"/>
      <c r="R2596" s="27"/>
      <c r="S2596" s="93"/>
      <c r="T2596" s="93"/>
      <c r="U2596" s="93"/>
      <c r="V2596" s="93"/>
      <c r="W2596" s="93"/>
      <c r="X2596" s="93"/>
      <c r="Y2596" s="93"/>
      <c r="Z2596" s="93"/>
      <c r="AA2596" s="93"/>
      <c r="AB2596" s="93"/>
      <c r="AC2596" s="93"/>
      <c r="AD2596" s="93"/>
      <c r="AE2596" s="93"/>
      <c r="AF2596" s="93"/>
      <c r="AG2596" s="93"/>
      <c r="AH2596" s="93"/>
      <c r="AI2596" s="93"/>
      <c r="AJ2596" s="93"/>
      <c r="AK2596" s="93"/>
      <c r="AL2596" s="93"/>
      <c r="AM2596" s="93"/>
      <c r="AN2596" s="93"/>
      <c r="AO2596" s="93"/>
      <c r="AP2596" s="93"/>
      <c r="AQ2596" s="93"/>
      <c r="AR2596" s="93"/>
      <c r="AS2596" s="93"/>
      <c r="AT2596" s="93"/>
      <c r="AU2596" s="93"/>
      <c r="AV2596" s="93"/>
      <c r="AW2596" s="93"/>
      <c r="AX2596" s="93"/>
      <c r="AY2596" s="93"/>
      <c r="AZ2596" s="93"/>
      <c r="BA2596" s="93"/>
      <c r="BB2596" s="93"/>
      <c r="BC2596" s="93"/>
      <c r="BD2596" s="93"/>
      <c r="BE2596" s="93"/>
      <c r="BF2596" s="93"/>
      <c r="BG2596" s="93"/>
      <c r="BH2596" s="93"/>
      <c r="BI2596" s="93"/>
      <c r="BJ2596" s="93"/>
      <c r="BK2596" s="93"/>
      <c r="BL2596" s="93"/>
      <c r="BM2596" s="93"/>
      <c r="BN2596" s="93"/>
      <c r="BO2596" s="93"/>
      <c r="BP2596" s="93"/>
      <c r="BQ2596" s="93"/>
      <c r="BR2596" s="93"/>
      <c r="BS2596" s="93"/>
      <c r="BT2596" s="93"/>
      <c r="BU2596" s="93"/>
      <c r="BV2596" s="93"/>
      <c r="BW2596" s="93"/>
      <c r="BX2596" s="93"/>
      <c r="BY2596" s="93"/>
      <c r="BZ2596" s="93"/>
      <c r="CA2596" s="93"/>
      <c r="CB2596" s="93"/>
      <c r="CC2596" s="93"/>
      <c r="CD2596" s="93"/>
      <c r="CE2596" s="93"/>
      <c r="CF2596" s="93"/>
      <c r="CG2596" s="93"/>
      <c r="CH2596" s="93"/>
      <c r="CI2596" s="93"/>
      <c r="CJ2596" s="93"/>
      <c r="CK2596" s="93"/>
      <c r="CL2596" s="93"/>
    </row>
    <row r="2597" spans="2:90" x14ac:dyDescent="0.4">
      <c r="B2597" s="132" t="str">
        <f>B2574</f>
        <v>(Primary label)</v>
      </c>
      <c r="D2597" t="s">
        <v>428</v>
      </c>
      <c r="E2597" s="8" t="str">
        <f t="shared" si="3752"/>
        <v>2597 DTERM1-F</v>
      </c>
      <c r="G2597" t="s">
        <v>332</v>
      </c>
      <c r="H2597" s="27"/>
      <c r="I2597" s="78"/>
      <c r="J2597" s="78"/>
      <c r="K2597" s="33"/>
      <c r="L2597" s="33"/>
      <c r="M2597" s="33"/>
      <c r="N2597" s="33"/>
      <c r="O2597" s="33"/>
      <c r="P2597" s="33"/>
      <c r="R2597" s="33"/>
      <c r="S2597" s="77"/>
      <c r="T2597" s="77"/>
      <c r="U2597" s="77"/>
      <c r="V2597" s="77"/>
      <c r="W2597" s="77"/>
      <c r="X2597" s="77"/>
      <c r="Y2597" s="77"/>
      <c r="Z2597" s="77"/>
      <c r="AA2597" s="77"/>
      <c r="AB2597" s="77"/>
      <c r="AC2597" s="77"/>
      <c r="AD2597" s="77"/>
      <c r="AE2597" s="77"/>
      <c r="AF2597" s="77"/>
      <c r="AG2597" s="77"/>
      <c r="AH2597" s="77"/>
      <c r="AI2597" s="77"/>
      <c r="AJ2597" s="77"/>
      <c r="AK2597" s="77"/>
      <c r="AL2597" s="77"/>
      <c r="AM2597" s="77"/>
      <c r="AN2597" s="77"/>
      <c r="AO2597" s="77"/>
      <c r="AP2597" s="77"/>
      <c r="AQ2597" s="77"/>
      <c r="AR2597" s="77"/>
      <c r="AS2597" s="77"/>
      <c r="AT2597" s="77"/>
      <c r="AU2597" s="77"/>
      <c r="AV2597" s="77"/>
      <c r="AW2597" s="77"/>
      <c r="AX2597" s="77"/>
      <c r="AY2597" s="77"/>
      <c r="AZ2597" s="77"/>
      <c r="BA2597" s="77"/>
      <c r="BB2597" s="77"/>
      <c r="BC2597" s="77"/>
      <c r="BD2597" s="77"/>
      <c r="BE2597" s="77"/>
      <c r="BF2597" s="77"/>
      <c r="BG2597" s="77"/>
      <c r="BH2597" s="77"/>
      <c r="BI2597" s="77"/>
      <c r="BJ2597" s="77"/>
      <c r="BK2597" s="77"/>
      <c r="BL2597" s="77"/>
      <c r="BM2597" s="77"/>
      <c r="BN2597" s="77"/>
      <c r="BO2597" s="77"/>
      <c r="BP2597" s="77"/>
      <c r="BQ2597" s="77"/>
      <c r="BR2597" s="77"/>
      <c r="BS2597" s="77"/>
      <c r="BT2597" s="77"/>
      <c r="BU2597" s="77"/>
      <c r="BV2597" s="77"/>
      <c r="BW2597" s="77"/>
      <c r="BX2597" s="77"/>
      <c r="BY2597" s="77"/>
      <c r="BZ2597" s="77"/>
      <c r="CA2597" s="77"/>
      <c r="CB2597" s="77"/>
      <c r="CC2597" s="77"/>
      <c r="CD2597" s="77"/>
      <c r="CE2597" s="77"/>
      <c r="CF2597" s="77"/>
      <c r="CG2597" s="77"/>
      <c r="CH2597" s="77"/>
      <c r="CI2597" s="77"/>
      <c r="CJ2597" s="77"/>
      <c r="CK2597" s="77"/>
      <c r="CL2597" s="77"/>
    </row>
    <row r="2598" spans="2:90" x14ac:dyDescent="0.4">
      <c r="B2598" s="132" t="str">
        <f>B2575</f>
        <v>primary unit</v>
      </c>
      <c r="D2598" t="s">
        <v>428</v>
      </c>
      <c r="E2598" s="8" t="str">
        <f t="shared" si="3752"/>
        <v>2598 DTERM1-F</v>
      </c>
      <c r="G2598" t="s">
        <v>332</v>
      </c>
      <c r="H2598" s="27"/>
      <c r="I2598" s="78"/>
      <c r="J2598" s="78"/>
      <c r="K2598" s="33"/>
      <c r="L2598" s="33"/>
      <c r="M2598" s="33"/>
      <c r="N2598" s="33"/>
      <c r="O2598" s="33"/>
      <c r="P2598" s="33"/>
      <c r="R2598" s="33"/>
      <c r="S2598" s="77"/>
      <c r="T2598" s="77"/>
      <c r="U2598" s="77"/>
      <c r="V2598" s="77"/>
      <c r="W2598" s="77"/>
      <c r="X2598" s="77"/>
      <c r="Y2598" s="77"/>
      <c r="Z2598" s="77"/>
      <c r="AA2598" s="77"/>
      <c r="AB2598" s="77"/>
      <c r="AC2598" s="77"/>
      <c r="AD2598" s="77"/>
      <c r="AE2598" s="77"/>
      <c r="AF2598" s="77"/>
      <c r="AG2598" s="77"/>
      <c r="AH2598" s="77"/>
      <c r="AI2598" s="77"/>
      <c r="AJ2598" s="77"/>
      <c r="AK2598" s="77"/>
      <c r="AL2598" s="77"/>
      <c r="AM2598" s="77"/>
      <c r="AN2598" s="77"/>
      <c r="AO2598" s="77"/>
      <c r="AP2598" s="77"/>
      <c r="AQ2598" s="77"/>
      <c r="AR2598" s="77"/>
      <c r="AS2598" s="77"/>
      <c r="AT2598" s="77"/>
      <c r="AU2598" s="77"/>
      <c r="AV2598" s="77"/>
      <c r="AW2598" s="77"/>
      <c r="AX2598" s="77"/>
      <c r="AY2598" s="77"/>
      <c r="AZ2598" s="77"/>
      <c r="BA2598" s="77"/>
      <c r="BB2598" s="77"/>
      <c r="BC2598" s="77"/>
      <c r="BD2598" s="77"/>
      <c r="BE2598" s="77"/>
      <c r="BF2598" s="77"/>
      <c r="BG2598" s="77"/>
      <c r="BH2598" s="77"/>
      <c r="BI2598" s="77"/>
      <c r="BJ2598" s="77"/>
      <c r="BK2598" s="77"/>
      <c r="BL2598" s="77"/>
      <c r="BM2598" s="77"/>
      <c r="BN2598" s="77"/>
      <c r="BO2598" s="77"/>
      <c r="BP2598" s="77"/>
      <c r="BQ2598" s="77"/>
      <c r="BR2598" s="77"/>
      <c r="BS2598" s="77"/>
      <c r="BT2598" s="77"/>
      <c r="BU2598" s="77"/>
      <c r="BV2598" s="77"/>
      <c r="BW2598" s="77"/>
      <c r="BX2598" s="77"/>
      <c r="BY2598" s="77"/>
      <c r="BZ2598" s="77"/>
      <c r="CA2598" s="77"/>
      <c r="CB2598" s="77"/>
      <c r="CC2598" s="77"/>
      <c r="CD2598" s="77"/>
      <c r="CE2598" s="77"/>
      <c r="CF2598" s="77"/>
      <c r="CG2598" s="77"/>
      <c r="CH2598" s="77"/>
      <c r="CI2598" s="77"/>
      <c r="CJ2598" s="77"/>
      <c r="CK2598" s="77"/>
      <c r="CL2598" s="77"/>
    </row>
    <row r="2599" spans="2:90" x14ac:dyDescent="0.4">
      <c r="B2599" s="132" t="str">
        <f>B2576</f>
        <v>Primary revenue driver</v>
      </c>
      <c r="D2599" t="s">
        <v>428</v>
      </c>
      <c r="E2599" s="8" t="str">
        <f t="shared" si="3752"/>
        <v>2599 DTERM1-F</v>
      </c>
      <c r="G2599" t="s">
        <v>332</v>
      </c>
      <c r="K2599" s="53"/>
      <c r="L2599" s="53"/>
      <c r="M2599" s="53"/>
      <c r="N2599" s="53"/>
      <c r="O2599" s="53"/>
      <c r="P2599" s="53"/>
      <c r="R2599" s="24"/>
      <c r="S2599" s="80" t="str">
        <f t="shared" ref="S2599" si="3777">S2576</f>
        <v>S$12</v>
      </c>
      <c r="T2599" s="80" t="str">
        <f t="shared" ref="T2599:AX2599" si="3778">T2576</f>
        <v>T$12</v>
      </c>
      <c r="U2599" s="80" t="str">
        <f t="shared" si="3778"/>
        <v>U$12</v>
      </c>
      <c r="V2599" s="80" t="str">
        <f t="shared" si="3778"/>
        <v>V$12</v>
      </c>
      <c r="W2599" s="80" t="str">
        <f t="shared" si="3778"/>
        <v>W$12</v>
      </c>
      <c r="X2599" s="80" t="str">
        <f t="shared" si="3778"/>
        <v>X$12</v>
      </c>
      <c r="Y2599" s="80" t="str">
        <f t="shared" si="3778"/>
        <v>Y$12</v>
      </c>
      <c r="Z2599" s="80" t="str">
        <f t="shared" si="3778"/>
        <v>Z$12</v>
      </c>
      <c r="AA2599" s="80" t="str">
        <f t="shared" si="3778"/>
        <v>AA$12</v>
      </c>
      <c r="AB2599" s="80" t="str">
        <f t="shared" si="3778"/>
        <v>AB$12</v>
      </c>
      <c r="AC2599" s="80" t="str">
        <f t="shared" si="3778"/>
        <v>AC$12</v>
      </c>
      <c r="AD2599" s="80" t="str">
        <f t="shared" si="3778"/>
        <v>AD$12</v>
      </c>
      <c r="AE2599" s="80" t="str">
        <f t="shared" si="3778"/>
        <v>AE$12</v>
      </c>
      <c r="AF2599" s="80" t="str">
        <f t="shared" si="3778"/>
        <v>AF$12</v>
      </c>
      <c r="AG2599" s="80" t="str">
        <f t="shared" si="3778"/>
        <v>AG$12</v>
      </c>
      <c r="AH2599" s="80" t="str">
        <f t="shared" si="3778"/>
        <v>AH$12</v>
      </c>
      <c r="AI2599" s="80" t="str">
        <f t="shared" si="3778"/>
        <v>AI$12</v>
      </c>
      <c r="AJ2599" s="80" t="str">
        <f t="shared" si="3778"/>
        <v>AJ$12</v>
      </c>
      <c r="AK2599" s="80" t="str">
        <f t="shared" si="3778"/>
        <v>AK$12</v>
      </c>
      <c r="AL2599" s="80" t="str">
        <f t="shared" si="3778"/>
        <v>AL$12</v>
      </c>
      <c r="AM2599" s="80" t="str">
        <f t="shared" si="3778"/>
        <v>AM$12</v>
      </c>
      <c r="AN2599" s="80" t="str">
        <f t="shared" si="3778"/>
        <v>AN$12</v>
      </c>
      <c r="AO2599" s="80" t="str">
        <f t="shared" si="3778"/>
        <v>AO$12</v>
      </c>
      <c r="AP2599" s="80" t="str">
        <f t="shared" si="3778"/>
        <v>AP$12</v>
      </c>
      <c r="AQ2599" s="80" t="str">
        <f t="shared" si="3778"/>
        <v>AQ$12</v>
      </c>
      <c r="AR2599" s="80" t="str">
        <f t="shared" si="3778"/>
        <v>AR$12</v>
      </c>
      <c r="AS2599" s="80" t="str">
        <f t="shared" si="3778"/>
        <v>AS$12</v>
      </c>
      <c r="AT2599" s="80" t="str">
        <f t="shared" si="3778"/>
        <v>AT$12</v>
      </c>
      <c r="AU2599" s="80" t="str">
        <f t="shared" si="3778"/>
        <v>AU$12</v>
      </c>
      <c r="AV2599" s="80" t="str">
        <f t="shared" si="3778"/>
        <v>AV$12</v>
      </c>
      <c r="AW2599" s="80" t="str">
        <f t="shared" si="3778"/>
        <v>AW$12</v>
      </c>
      <c r="AX2599" s="80" t="str">
        <f t="shared" si="3778"/>
        <v>AX$12</v>
      </c>
      <c r="AY2599" s="80" t="str">
        <f t="shared" ref="AY2599:CD2599" si="3779">AY2576</f>
        <v>AY$12</v>
      </c>
      <c r="AZ2599" s="80" t="str">
        <f t="shared" si="3779"/>
        <v>AZ$12</v>
      </c>
      <c r="BA2599" s="80" t="str">
        <f t="shared" si="3779"/>
        <v>BA$12</v>
      </c>
      <c r="BB2599" s="80" t="str">
        <f t="shared" si="3779"/>
        <v>BB$12</v>
      </c>
      <c r="BC2599" s="80" t="str">
        <f t="shared" si="3779"/>
        <v>BC$12</v>
      </c>
      <c r="BD2599" s="80" t="str">
        <f t="shared" si="3779"/>
        <v>BD$12</v>
      </c>
      <c r="BE2599" s="80" t="str">
        <f t="shared" si="3779"/>
        <v>BE$12</v>
      </c>
      <c r="BF2599" s="80" t="str">
        <f t="shared" si="3779"/>
        <v>BF$12</v>
      </c>
      <c r="BG2599" s="80" t="str">
        <f t="shared" si="3779"/>
        <v>BG$12</v>
      </c>
      <c r="BH2599" s="80" t="str">
        <f t="shared" si="3779"/>
        <v>BH$12</v>
      </c>
      <c r="BI2599" s="80" t="str">
        <f t="shared" si="3779"/>
        <v>BI$12</v>
      </c>
      <c r="BJ2599" s="80" t="str">
        <f t="shared" si="3779"/>
        <v>BJ$12</v>
      </c>
      <c r="BK2599" s="80" t="str">
        <f t="shared" si="3779"/>
        <v>BK$12</v>
      </c>
      <c r="BL2599" s="80" t="str">
        <f t="shared" si="3779"/>
        <v>BL$12</v>
      </c>
      <c r="BM2599" s="80" t="str">
        <f t="shared" si="3779"/>
        <v>BM$12</v>
      </c>
      <c r="BN2599" s="80" t="str">
        <f t="shared" si="3779"/>
        <v>BN$12</v>
      </c>
      <c r="BO2599" s="80" t="str">
        <f t="shared" si="3779"/>
        <v>BO$12</v>
      </c>
      <c r="BP2599" s="80" t="str">
        <f t="shared" si="3779"/>
        <v>BP$12</v>
      </c>
      <c r="BQ2599" s="80" t="str">
        <f t="shared" si="3779"/>
        <v>BQ$12</v>
      </c>
      <c r="BR2599" s="80" t="str">
        <f t="shared" si="3779"/>
        <v>BR$12</v>
      </c>
      <c r="BS2599" s="80" t="str">
        <f t="shared" si="3779"/>
        <v>BS$12</v>
      </c>
      <c r="BT2599" s="80" t="str">
        <f t="shared" si="3779"/>
        <v>BT$12</v>
      </c>
      <c r="BU2599" s="80" t="str">
        <f t="shared" si="3779"/>
        <v>BU$12</v>
      </c>
      <c r="BV2599" s="80" t="str">
        <f t="shared" si="3779"/>
        <v>BV$12</v>
      </c>
      <c r="BW2599" s="80" t="str">
        <f t="shared" si="3779"/>
        <v>BW$12</v>
      </c>
      <c r="BX2599" s="80" t="str">
        <f t="shared" si="3779"/>
        <v>BX$12</v>
      </c>
      <c r="BY2599" s="80" t="str">
        <f t="shared" si="3779"/>
        <v>BY$12</v>
      </c>
      <c r="BZ2599" s="80" t="str">
        <f t="shared" si="3779"/>
        <v>BZ$12</v>
      </c>
      <c r="CA2599" s="80" t="str">
        <f t="shared" si="3779"/>
        <v>CA$12</v>
      </c>
      <c r="CB2599" s="80" t="str">
        <f t="shared" si="3779"/>
        <v>CB$12</v>
      </c>
      <c r="CC2599" s="80" t="str">
        <f t="shared" si="3779"/>
        <v>CC$12</v>
      </c>
      <c r="CD2599" s="80" t="str">
        <f t="shared" si="3779"/>
        <v>CD$12</v>
      </c>
      <c r="CE2599" s="80" t="str">
        <f t="shared" ref="CE2599:CK2599" si="3780">CE2576</f>
        <v>CE$12</v>
      </c>
      <c r="CF2599" s="80" t="str">
        <f t="shared" si="3780"/>
        <v>CF$12</v>
      </c>
      <c r="CG2599" s="80" t="str">
        <f t="shared" si="3780"/>
        <v>CG$12</v>
      </c>
      <c r="CH2599" s="80" t="str">
        <f t="shared" si="3780"/>
        <v>CH$12</v>
      </c>
      <c r="CI2599" s="80" t="str">
        <f t="shared" si="3780"/>
        <v>CI$12</v>
      </c>
      <c r="CJ2599" s="80" t="str">
        <f t="shared" si="3780"/>
        <v>CJ$12</v>
      </c>
      <c r="CK2599" s="80" t="str">
        <f t="shared" si="3780"/>
        <v>CK$12</v>
      </c>
      <c r="CL2599" s="80" t="str">
        <f t="shared" ref="CL2599" si="3781">CL2576</f>
        <v>CL$12</v>
      </c>
    </row>
    <row r="2600" spans="2:90" x14ac:dyDescent="0.4">
      <c r="B2600" s="132" t="str">
        <f>B2577</f>
        <v>Primary volume driver</v>
      </c>
      <c r="D2600" t="s">
        <v>428</v>
      </c>
      <c r="E2600" s="8" t="str">
        <f t="shared" si="3752"/>
        <v>2600 DTERM1-F</v>
      </c>
      <c r="G2600" t="s">
        <v>332</v>
      </c>
      <c r="H2600" s="12"/>
      <c r="I2600" s="60"/>
      <c r="J2600" s="60"/>
      <c r="K2600" s="15"/>
      <c r="L2600" s="15"/>
      <c r="M2600" s="15"/>
      <c r="N2600" s="15"/>
      <c r="O2600" s="15"/>
      <c r="P2600" s="15"/>
      <c r="R2600" s="15"/>
      <c r="S2600" s="80" t="str">
        <f t="shared" ref="S2600" si="3782">S2577</f>
        <v>S$13</v>
      </c>
      <c r="T2600" s="80" t="str">
        <f t="shared" ref="T2600:AX2600" si="3783">T2577</f>
        <v>T$13</v>
      </c>
      <c r="U2600" s="80" t="str">
        <f t="shared" si="3783"/>
        <v>U$13</v>
      </c>
      <c r="V2600" s="80" t="str">
        <f t="shared" si="3783"/>
        <v>V$13</v>
      </c>
      <c r="W2600" s="80" t="str">
        <f t="shared" si="3783"/>
        <v>W$13</v>
      </c>
      <c r="X2600" s="80" t="str">
        <f t="shared" si="3783"/>
        <v>X$13</v>
      </c>
      <c r="Y2600" s="80" t="str">
        <f t="shared" si="3783"/>
        <v>Y$13</v>
      </c>
      <c r="Z2600" s="80" t="str">
        <f t="shared" si="3783"/>
        <v>Z$13</v>
      </c>
      <c r="AA2600" s="80" t="str">
        <f t="shared" si="3783"/>
        <v>AA$13</v>
      </c>
      <c r="AB2600" s="80" t="str">
        <f t="shared" si="3783"/>
        <v>AB$13</v>
      </c>
      <c r="AC2600" s="80" t="str">
        <f t="shared" si="3783"/>
        <v>AC$13</v>
      </c>
      <c r="AD2600" s="80" t="str">
        <f t="shared" si="3783"/>
        <v>AD$13</v>
      </c>
      <c r="AE2600" s="80" t="str">
        <f t="shared" si="3783"/>
        <v>AE$13</v>
      </c>
      <c r="AF2600" s="80" t="str">
        <f t="shared" si="3783"/>
        <v>AF$13</v>
      </c>
      <c r="AG2600" s="80" t="str">
        <f t="shared" si="3783"/>
        <v>AG$13</v>
      </c>
      <c r="AH2600" s="80" t="str">
        <f t="shared" si="3783"/>
        <v>AH$13</v>
      </c>
      <c r="AI2600" s="80" t="str">
        <f t="shared" si="3783"/>
        <v>AI$13</v>
      </c>
      <c r="AJ2600" s="80" t="str">
        <f t="shared" si="3783"/>
        <v>AJ$13</v>
      </c>
      <c r="AK2600" s="80" t="str">
        <f t="shared" si="3783"/>
        <v>AK$13</v>
      </c>
      <c r="AL2600" s="80" t="str">
        <f t="shared" si="3783"/>
        <v>AL$13</v>
      </c>
      <c r="AM2600" s="80" t="str">
        <f t="shared" si="3783"/>
        <v>AM$13</v>
      </c>
      <c r="AN2600" s="80" t="str">
        <f t="shared" si="3783"/>
        <v>AN$13</v>
      </c>
      <c r="AO2600" s="80" t="str">
        <f t="shared" si="3783"/>
        <v>AO$13</v>
      </c>
      <c r="AP2600" s="80" t="str">
        <f t="shared" si="3783"/>
        <v>AP$13</v>
      </c>
      <c r="AQ2600" s="80" t="str">
        <f t="shared" si="3783"/>
        <v>AQ$13</v>
      </c>
      <c r="AR2600" s="80" t="str">
        <f t="shared" si="3783"/>
        <v>AR$13</v>
      </c>
      <c r="AS2600" s="80" t="str">
        <f t="shared" si="3783"/>
        <v>AS$13</v>
      </c>
      <c r="AT2600" s="80" t="str">
        <f t="shared" si="3783"/>
        <v>AT$13</v>
      </c>
      <c r="AU2600" s="80" t="str">
        <f t="shared" si="3783"/>
        <v>AU$13</v>
      </c>
      <c r="AV2600" s="80" t="str">
        <f t="shared" si="3783"/>
        <v>AV$13</v>
      </c>
      <c r="AW2600" s="80" t="str">
        <f t="shared" si="3783"/>
        <v>AW$13</v>
      </c>
      <c r="AX2600" s="80" t="str">
        <f t="shared" si="3783"/>
        <v>AX$13</v>
      </c>
      <c r="AY2600" s="80" t="str">
        <f t="shared" ref="AY2600:CD2600" si="3784">AY2577</f>
        <v>AY$13</v>
      </c>
      <c r="AZ2600" s="80" t="str">
        <f t="shared" si="3784"/>
        <v>AZ$13</v>
      </c>
      <c r="BA2600" s="80" t="str">
        <f t="shared" si="3784"/>
        <v>BA$13</v>
      </c>
      <c r="BB2600" s="80" t="str">
        <f t="shared" si="3784"/>
        <v>BB$13</v>
      </c>
      <c r="BC2600" s="80" t="str">
        <f t="shared" si="3784"/>
        <v>BC$13</v>
      </c>
      <c r="BD2600" s="80" t="str">
        <f t="shared" si="3784"/>
        <v>BD$13</v>
      </c>
      <c r="BE2600" s="80" t="str">
        <f t="shared" si="3784"/>
        <v>BE$13</v>
      </c>
      <c r="BF2600" s="80" t="str">
        <f t="shared" si="3784"/>
        <v>BF$13</v>
      </c>
      <c r="BG2600" s="80" t="str">
        <f t="shared" si="3784"/>
        <v>BG$13</v>
      </c>
      <c r="BH2600" s="80" t="str">
        <f t="shared" si="3784"/>
        <v>BH$13</v>
      </c>
      <c r="BI2600" s="80" t="str">
        <f t="shared" si="3784"/>
        <v>BI$13</v>
      </c>
      <c r="BJ2600" s="80" t="str">
        <f t="shared" si="3784"/>
        <v>BJ$13</v>
      </c>
      <c r="BK2600" s="80" t="str">
        <f t="shared" si="3784"/>
        <v>BK$13</v>
      </c>
      <c r="BL2600" s="80" t="str">
        <f t="shared" si="3784"/>
        <v>BL$13</v>
      </c>
      <c r="BM2600" s="80" t="str">
        <f t="shared" si="3784"/>
        <v>BM$13</v>
      </c>
      <c r="BN2600" s="80" t="str">
        <f t="shared" si="3784"/>
        <v>BN$13</v>
      </c>
      <c r="BO2600" s="80" t="str">
        <f t="shared" si="3784"/>
        <v>BO$13</v>
      </c>
      <c r="BP2600" s="80" t="str">
        <f t="shared" si="3784"/>
        <v>BP$13</v>
      </c>
      <c r="BQ2600" s="80" t="str">
        <f t="shared" si="3784"/>
        <v>BQ$13</v>
      </c>
      <c r="BR2600" s="80" t="str">
        <f t="shared" si="3784"/>
        <v>BR$13</v>
      </c>
      <c r="BS2600" s="80" t="str">
        <f t="shared" si="3784"/>
        <v>BS$13</v>
      </c>
      <c r="BT2600" s="80" t="str">
        <f t="shared" si="3784"/>
        <v>BT$13</v>
      </c>
      <c r="BU2600" s="80" t="str">
        <f t="shared" si="3784"/>
        <v>BU$13</v>
      </c>
      <c r="BV2600" s="80" t="str">
        <f t="shared" si="3784"/>
        <v>BV$13</v>
      </c>
      <c r="BW2600" s="80" t="str">
        <f t="shared" si="3784"/>
        <v>BW$13</v>
      </c>
      <c r="BX2600" s="80" t="str">
        <f t="shared" si="3784"/>
        <v>BX$13</v>
      </c>
      <c r="BY2600" s="80" t="str">
        <f t="shared" si="3784"/>
        <v>BY$13</v>
      </c>
      <c r="BZ2600" s="80" t="str">
        <f t="shared" si="3784"/>
        <v>BZ$13</v>
      </c>
      <c r="CA2600" s="80" t="str">
        <f t="shared" si="3784"/>
        <v>CA$13</v>
      </c>
      <c r="CB2600" s="80" t="str">
        <f t="shared" si="3784"/>
        <v>CB$13</v>
      </c>
      <c r="CC2600" s="80" t="str">
        <f t="shared" si="3784"/>
        <v>CC$13</v>
      </c>
      <c r="CD2600" s="80" t="str">
        <f t="shared" si="3784"/>
        <v>CD$13</v>
      </c>
      <c r="CE2600" s="80" t="str">
        <f t="shared" ref="CE2600:CK2600" si="3785">CE2577</f>
        <v>CE$13</v>
      </c>
      <c r="CF2600" s="80" t="str">
        <f t="shared" si="3785"/>
        <v>CF$13</v>
      </c>
      <c r="CG2600" s="80" t="str">
        <f t="shared" si="3785"/>
        <v>CG$13</v>
      </c>
      <c r="CH2600" s="80" t="str">
        <f t="shared" si="3785"/>
        <v>CH$13</v>
      </c>
      <c r="CI2600" s="80" t="str">
        <f t="shared" si="3785"/>
        <v>CI$13</v>
      </c>
      <c r="CJ2600" s="80" t="str">
        <f t="shared" si="3785"/>
        <v>CJ$13</v>
      </c>
      <c r="CK2600" s="80" t="str">
        <f t="shared" si="3785"/>
        <v>CK$13</v>
      </c>
      <c r="CL2600" s="80" t="str">
        <f t="shared" ref="CL2600" si="3786">CL2577</f>
        <v>CL$13</v>
      </c>
    </row>
    <row r="2601" spans="2:90" x14ac:dyDescent="0.4">
      <c r="B2601" s="187" t="str">
        <f>B2582</f>
        <v>Fixed term debt - one-time borrowing</v>
      </c>
      <c r="D2601" t="s">
        <v>428</v>
      </c>
      <c r="E2601" s="8" t="str">
        <f t="shared" si="3752"/>
        <v>2601 DTERM1-F</v>
      </c>
      <c r="G2601" t="s">
        <v>332</v>
      </c>
      <c r="H2601" s="12"/>
      <c r="I2601" s="60"/>
      <c r="J2601" s="60"/>
      <c r="K2601" s="15"/>
      <c r="L2601" s="15"/>
      <c r="M2601" s="15"/>
      <c r="N2601" s="15"/>
      <c r="O2601" s="15"/>
      <c r="P2601" s="15"/>
      <c r="R2601" s="15"/>
      <c r="S2601" s="175">
        <f t="shared" ref="S2601" si="3787">S2578</f>
        <v>0</v>
      </c>
      <c r="T2601" s="175">
        <f t="shared" ref="T2601:AX2601" si="3788">T2578</f>
        <v>0</v>
      </c>
      <c r="U2601" s="175">
        <f t="shared" si="3788"/>
        <v>0</v>
      </c>
      <c r="V2601" s="175">
        <f t="shared" si="3788"/>
        <v>0</v>
      </c>
      <c r="W2601" s="175">
        <f t="shared" si="3788"/>
        <v>0</v>
      </c>
      <c r="X2601" s="175">
        <f t="shared" si="3788"/>
        <v>0</v>
      </c>
      <c r="Y2601" s="175">
        <f t="shared" si="3788"/>
        <v>0</v>
      </c>
      <c r="Z2601" s="175">
        <f t="shared" si="3788"/>
        <v>0</v>
      </c>
      <c r="AA2601" s="175">
        <f t="shared" si="3788"/>
        <v>0</v>
      </c>
      <c r="AB2601" s="175">
        <f t="shared" si="3788"/>
        <v>0</v>
      </c>
      <c r="AC2601" s="175">
        <f t="shared" si="3788"/>
        <v>0</v>
      </c>
      <c r="AD2601" s="175">
        <f t="shared" si="3788"/>
        <v>0</v>
      </c>
      <c r="AE2601" s="175">
        <f t="shared" si="3788"/>
        <v>0</v>
      </c>
      <c r="AF2601" s="175">
        <f t="shared" si="3788"/>
        <v>0</v>
      </c>
      <c r="AG2601" s="175">
        <f t="shared" si="3788"/>
        <v>0</v>
      </c>
      <c r="AH2601" s="175">
        <f t="shared" si="3788"/>
        <v>0</v>
      </c>
      <c r="AI2601" s="175">
        <f t="shared" si="3788"/>
        <v>0</v>
      </c>
      <c r="AJ2601" s="175">
        <f t="shared" si="3788"/>
        <v>0</v>
      </c>
      <c r="AK2601" s="175">
        <f t="shared" si="3788"/>
        <v>0</v>
      </c>
      <c r="AL2601" s="175">
        <f t="shared" si="3788"/>
        <v>0</v>
      </c>
      <c r="AM2601" s="175">
        <f t="shared" si="3788"/>
        <v>0</v>
      </c>
      <c r="AN2601" s="175">
        <f t="shared" si="3788"/>
        <v>0</v>
      </c>
      <c r="AO2601" s="175">
        <f t="shared" si="3788"/>
        <v>0</v>
      </c>
      <c r="AP2601" s="175">
        <f t="shared" si="3788"/>
        <v>0</v>
      </c>
      <c r="AQ2601" s="175">
        <f t="shared" si="3788"/>
        <v>0</v>
      </c>
      <c r="AR2601" s="175">
        <f t="shared" si="3788"/>
        <v>0</v>
      </c>
      <c r="AS2601" s="175">
        <f t="shared" si="3788"/>
        <v>0</v>
      </c>
      <c r="AT2601" s="175">
        <f t="shared" si="3788"/>
        <v>0</v>
      </c>
      <c r="AU2601" s="175">
        <f t="shared" si="3788"/>
        <v>0</v>
      </c>
      <c r="AV2601" s="175">
        <f t="shared" si="3788"/>
        <v>0</v>
      </c>
      <c r="AW2601" s="175">
        <f t="shared" si="3788"/>
        <v>0</v>
      </c>
      <c r="AX2601" s="175">
        <f t="shared" si="3788"/>
        <v>0</v>
      </c>
      <c r="AY2601" s="175">
        <f t="shared" ref="AY2601:CD2601" si="3789">AY2578</f>
        <v>0</v>
      </c>
      <c r="AZ2601" s="175">
        <f t="shared" si="3789"/>
        <v>0</v>
      </c>
      <c r="BA2601" s="175">
        <f t="shared" si="3789"/>
        <v>0</v>
      </c>
      <c r="BB2601" s="175">
        <f t="shared" si="3789"/>
        <v>0</v>
      </c>
      <c r="BC2601" s="175">
        <f t="shared" si="3789"/>
        <v>0</v>
      </c>
      <c r="BD2601" s="175">
        <f t="shared" si="3789"/>
        <v>0</v>
      </c>
      <c r="BE2601" s="175">
        <f t="shared" si="3789"/>
        <v>0</v>
      </c>
      <c r="BF2601" s="175">
        <f t="shared" si="3789"/>
        <v>0</v>
      </c>
      <c r="BG2601" s="175">
        <f t="shared" si="3789"/>
        <v>0</v>
      </c>
      <c r="BH2601" s="175">
        <f t="shared" si="3789"/>
        <v>0</v>
      </c>
      <c r="BI2601" s="175">
        <f t="shared" si="3789"/>
        <v>0</v>
      </c>
      <c r="BJ2601" s="175">
        <f t="shared" si="3789"/>
        <v>0</v>
      </c>
      <c r="BK2601" s="175">
        <f t="shared" si="3789"/>
        <v>0</v>
      </c>
      <c r="BL2601" s="175">
        <f t="shared" si="3789"/>
        <v>0</v>
      </c>
      <c r="BM2601" s="175">
        <f t="shared" si="3789"/>
        <v>0</v>
      </c>
      <c r="BN2601" s="175">
        <f t="shared" si="3789"/>
        <v>0</v>
      </c>
      <c r="BO2601" s="175">
        <f t="shared" si="3789"/>
        <v>0</v>
      </c>
      <c r="BP2601" s="175">
        <f t="shared" si="3789"/>
        <v>0</v>
      </c>
      <c r="BQ2601" s="175">
        <f t="shared" si="3789"/>
        <v>0</v>
      </c>
      <c r="BR2601" s="175">
        <f t="shared" si="3789"/>
        <v>0</v>
      </c>
      <c r="BS2601" s="175">
        <f t="shared" si="3789"/>
        <v>0</v>
      </c>
      <c r="BT2601" s="175">
        <f t="shared" si="3789"/>
        <v>0</v>
      </c>
      <c r="BU2601" s="175">
        <f t="shared" si="3789"/>
        <v>0</v>
      </c>
      <c r="BV2601" s="175">
        <f t="shared" si="3789"/>
        <v>0</v>
      </c>
      <c r="BW2601" s="175">
        <f t="shared" si="3789"/>
        <v>0</v>
      </c>
      <c r="BX2601" s="175">
        <f t="shared" si="3789"/>
        <v>0</v>
      </c>
      <c r="BY2601" s="175">
        <f t="shared" si="3789"/>
        <v>0</v>
      </c>
      <c r="BZ2601" s="175">
        <f t="shared" si="3789"/>
        <v>0</v>
      </c>
      <c r="CA2601" s="175">
        <f t="shared" si="3789"/>
        <v>0</v>
      </c>
      <c r="CB2601" s="175">
        <f t="shared" si="3789"/>
        <v>0</v>
      </c>
      <c r="CC2601" s="175">
        <f t="shared" si="3789"/>
        <v>0</v>
      </c>
      <c r="CD2601" s="175">
        <f t="shared" si="3789"/>
        <v>0</v>
      </c>
      <c r="CE2601" s="175">
        <f t="shared" ref="CE2601:CK2601" si="3790">CE2578</f>
        <v>0</v>
      </c>
      <c r="CF2601" s="175">
        <f t="shared" si="3790"/>
        <v>0</v>
      </c>
      <c r="CG2601" s="175">
        <f t="shared" si="3790"/>
        <v>0</v>
      </c>
      <c r="CH2601" s="175">
        <f t="shared" si="3790"/>
        <v>0</v>
      </c>
      <c r="CI2601" s="175">
        <f t="shared" si="3790"/>
        <v>0</v>
      </c>
      <c r="CJ2601" s="175">
        <f t="shared" si="3790"/>
        <v>0</v>
      </c>
      <c r="CK2601" s="175">
        <f t="shared" si="3790"/>
        <v>0</v>
      </c>
      <c r="CL2601" s="175">
        <f t="shared" ref="CL2601" si="3791">CL2578</f>
        <v>0</v>
      </c>
    </row>
    <row r="2602" spans="2:90" x14ac:dyDescent="0.4">
      <c r="B2602" s="235" t="str">
        <f>IFERROR(SUBSTITUTE(TRIM(MID(B2582, SEARCH("-", B2582) + 1, LEN(B2582))),":",""),"no unit")</f>
        <v>one-time borrowing</v>
      </c>
      <c r="D2602" t="s">
        <v>428</v>
      </c>
      <c r="E2602" s="8" t="str">
        <f t="shared" si="3752"/>
        <v>2602 DTERM1-F</v>
      </c>
      <c r="G2602" t="s">
        <v>332</v>
      </c>
      <c r="H2602" s="12"/>
      <c r="I2602" s="60"/>
      <c r="J2602" s="60"/>
      <c r="K2602" s="15"/>
      <c r="L2602" s="15"/>
      <c r="M2602" s="15"/>
      <c r="N2602" s="15"/>
      <c r="O2602" s="15"/>
      <c r="P2602" s="15"/>
      <c r="R2602" s="15"/>
      <c r="S2602" s="175"/>
      <c r="T2602" s="175"/>
      <c r="U2602" s="175"/>
      <c r="V2602" s="175"/>
      <c r="W2602" s="175"/>
      <c r="X2602" s="175"/>
      <c r="Y2602" s="175"/>
      <c r="Z2602" s="175"/>
      <c r="AA2602" s="175"/>
      <c r="AB2602" s="175"/>
      <c r="AC2602" s="175"/>
      <c r="AD2602" s="175"/>
      <c r="AE2602" s="175"/>
      <c r="AF2602" s="175"/>
      <c r="AG2602" s="175"/>
      <c r="AH2602" s="175"/>
      <c r="AI2602" s="175"/>
      <c r="AJ2602" s="175"/>
      <c r="AK2602" s="175"/>
      <c r="AL2602" s="175"/>
      <c r="AM2602" s="175"/>
      <c r="AN2602" s="175"/>
      <c r="AO2602" s="175"/>
      <c r="AP2602" s="175"/>
      <c r="AQ2602" s="175"/>
      <c r="AR2602" s="175"/>
      <c r="AS2602" s="175"/>
      <c r="AT2602" s="175"/>
      <c r="AU2602" s="175"/>
      <c r="AV2602" s="175"/>
      <c r="AW2602" s="175"/>
      <c r="AX2602" s="175"/>
      <c r="AY2602" s="175"/>
      <c r="AZ2602" s="175"/>
      <c r="BA2602" s="175"/>
      <c r="BB2602" s="175"/>
      <c r="BC2602" s="175"/>
      <c r="BD2602" s="175"/>
      <c r="BE2602" s="175"/>
      <c r="BF2602" s="175"/>
      <c r="BG2602" s="175"/>
      <c r="BH2602" s="175"/>
      <c r="BI2602" s="175"/>
      <c r="BJ2602" s="175"/>
      <c r="BK2602" s="175"/>
      <c r="BL2602" s="175"/>
      <c r="BM2602" s="175"/>
      <c r="BN2602" s="175"/>
      <c r="BO2602" s="175"/>
      <c r="BP2602" s="175"/>
      <c r="BQ2602" s="175"/>
      <c r="BR2602" s="175"/>
      <c r="BS2602" s="175"/>
      <c r="BT2602" s="175"/>
      <c r="BU2602" s="175"/>
      <c r="BV2602" s="175"/>
      <c r="BW2602" s="175"/>
      <c r="BX2602" s="175"/>
      <c r="BY2602" s="175"/>
      <c r="BZ2602" s="175"/>
      <c r="CA2602" s="175"/>
      <c r="CB2602" s="175"/>
      <c r="CC2602" s="175"/>
      <c r="CD2602" s="175"/>
      <c r="CE2602" s="175"/>
      <c r="CF2602" s="175"/>
      <c r="CG2602" s="175"/>
      <c r="CH2602" s="175"/>
      <c r="CI2602" s="175"/>
      <c r="CJ2602" s="175"/>
      <c r="CK2602" s="175"/>
      <c r="CL2602" s="175"/>
    </row>
    <row r="2603" spans="2:90" x14ac:dyDescent="0.4">
      <c r="B2603" s="187" t="str">
        <f>B2580</f>
        <v>Secondary revenue driver</v>
      </c>
      <c r="D2603" t="s">
        <v>428</v>
      </c>
      <c r="E2603" s="8" t="str">
        <f t="shared" si="3752"/>
        <v>2603 DTERM1-F</v>
      </c>
      <c r="G2603" t="s">
        <v>332</v>
      </c>
      <c r="H2603" s="90"/>
      <c r="I2603" s="209"/>
      <c r="J2603" s="209"/>
      <c r="K2603" s="210"/>
      <c r="L2603" s="210"/>
      <c r="M2603" s="210"/>
      <c r="N2603" s="210"/>
      <c r="O2603" s="210"/>
      <c r="P2603" s="210"/>
      <c r="R2603" s="210"/>
      <c r="S2603" s="4" t="str">
        <f t="shared" ref="S2603" si="3792">ADDRESS(ROW(S2593),COLUMN(S2593),2)</f>
        <v>S$2593</v>
      </c>
      <c r="T2603" s="4" t="str">
        <f t="shared" ref="T2603:AX2603" si="3793">ADDRESS(ROW(T2593),COLUMN(T2593),2)</f>
        <v>T$2593</v>
      </c>
      <c r="U2603" s="4" t="str">
        <f t="shared" si="3793"/>
        <v>U$2593</v>
      </c>
      <c r="V2603" s="4" t="str">
        <f t="shared" si="3793"/>
        <v>V$2593</v>
      </c>
      <c r="W2603" s="4" t="str">
        <f t="shared" si="3793"/>
        <v>W$2593</v>
      </c>
      <c r="X2603" s="4" t="str">
        <f t="shared" si="3793"/>
        <v>X$2593</v>
      </c>
      <c r="Y2603" s="4" t="str">
        <f t="shared" si="3793"/>
        <v>Y$2593</v>
      </c>
      <c r="Z2603" s="4" t="str">
        <f t="shared" si="3793"/>
        <v>Z$2593</v>
      </c>
      <c r="AA2603" s="4" t="str">
        <f t="shared" si="3793"/>
        <v>AA$2593</v>
      </c>
      <c r="AB2603" s="4" t="str">
        <f t="shared" si="3793"/>
        <v>AB$2593</v>
      </c>
      <c r="AC2603" s="4" t="str">
        <f t="shared" si="3793"/>
        <v>AC$2593</v>
      </c>
      <c r="AD2603" s="4" t="str">
        <f t="shared" si="3793"/>
        <v>AD$2593</v>
      </c>
      <c r="AE2603" s="4" t="str">
        <f t="shared" si="3793"/>
        <v>AE$2593</v>
      </c>
      <c r="AF2603" s="4" t="str">
        <f t="shared" si="3793"/>
        <v>AF$2593</v>
      </c>
      <c r="AG2603" s="4" t="str">
        <f t="shared" si="3793"/>
        <v>AG$2593</v>
      </c>
      <c r="AH2603" s="4" t="str">
        <f t="shared" si="3793"/>
        <v>AH$2593</v>
      </c>
      <c r="AI2603" s="4" t="str">
        <f t="shared" si="3793"/>
        <v>AI$2593</v>
      </c>
      <c r="AJ2603" s="4" t="str">
        <f t="shared" si="3793"/>
        <v>AJ$2593</v>
      </c>
      <c r="AK2603" s="4" t="str">
        <f t="shared" si="3793"/>
        <v>AK$2593</v>
      </c>
      <c r="AL2603" s="4" t="str">
        <f t="shared" si="3793"/>
        <v>AL$2593</v>
      </c>
      <c r="AM2603" s="4" t="str">
        <f t="shared" si="3793"/>
        <v>AM$2593</v>
      </c>
      <c r="AN2603" s="4" t="str">
        <f t="shared" si="3793"/>
        <v>AN$2593</v>
      </c>
      <c r="AO2603" s="4" t="str">
        <f t="shared" si="3793"/>
        <v>AO$2593</v>
      </c>
      <c r="AP2603" s="4" t="str">
        <f t="shared" si="3793"/>
        <v>AP$2593</v>
      </c>
      <c r="AQ2603" s="4" t="str">
        <f t="shared" si="3793"/>
        <v>AQ$2593</v>
      </c>
      <c r="AR2603" s="4" t="str">
        <f t="shared" si="3793"/>
        <v>AR$2593</v>
      </c>
      <c r="AS2603" s="4" t="str">
        <f t="shared" si="3793"/>
        <v>AS$2593</v>
      </c>
      <c r="AT2603" s="4" t="str">
        <f t="shared" si="3793"/>
        <v>AT$2593</v>
      </c>
      <c r="AU2603" s="4" t="str">
        <f t="shared" si="3793"/>
        <v>AU$2593</v>
      </c>
      <c r="AV2603" s="4" t="str">
        <f t="shared" si="3793"/>
        <v>AV$2593</v>
      </c>
      <c r="AW2603" s="4" t="str">
        <f t="shared" si="3793"/>
        <v>AW$2593</v>
      </c>
      <c r="AX2603" s="4" t="str">
        <f t="shared" si="3793"/>
        <v>AX$2593</v>
      </c>
      <c r="AY2603" s="4" t="str">
        <f t="shared" ref="AY2603:CD2603" si="3794">ADDRESS(ROW(AY2593),COLUMN(AY2593),2)</f>
        <v>AY$2593</v>
      </c>
      <c r="AZ2603" s="4" t="str">
        <f t="shared" si="3794"/>
        <v>AZ$2593</v>
      </c>
      <c r="BA2603" s="4" t="str">
        <f t="shared" si="3794"/>
        <v>BA$2593</v>
      </c>
      <c r="BB2603" s="4" t="str">
        <f t="shared" si="3794"/>
        <v>BB$2593</v>
      </c>
      <c r="BC2603" s="4" t="str">
        <f t="shared" si="3794"/>
        <v>BC$2593</v>
      </c>
      <c r="BD2603" s="4" t="str">
        <f t="shared" si="3794"/>
        <v>BD$2593</v>
      </c>
      <c r="BE2603" s="4" t="str">
        <f t="shared" si="3794"/>
        <v>BE$2593</v>
      </c>
      <c r="BF2603" s="4" t="str">
        <f t="shared" si="3794"/>
        <v>BF$2593</v>
      </c>
      <c r="BG2603" s="4" t="str">
        <f t="shared" si="3794"/>
        <v>BG$2593</v>
      </c>
      <c r="BH2603" s="4" t="str">
        <f t="shared" si="3794"/>
        <v>BH$2593</v>
      </c>
      <c r="BI2603" s="4" t="str">
        <f t="shared" si="3794"/>
        <v>BI$2593</v>
      </c>
      <c r="BJ2603" s="4" t="str">
        <f t="shared" si="3794"/>
        <v>BJ$2593</v>
      </c>
      <c r="BK2603" s="4" t="str">
        <f t="shared" si="3794"/>
        <v>BK$2593</v>
      </c>
      <c r="BL2603" s="4" t="str">
        <f t="shared" si="3794"/>
        <v>BL$2593</v>
      </c>
      <c r="BM2603" s="4" t="str">
        <f t="shared" si="3794"/>
        <v>BM$2593</v>
      </c>
      <c r="BN2603" s="4" t="str">
        <f t="shared" si="3794"/>
        <v>BN$2593</v>
      </c>
      <c r="BO2603" s="4" t="str">
        <f t="shared" si="3794"/>
        <v>BO$2593</v>
      </c>
      <c r="BP2603" s="4" t="str">
        <f t="shared" si="3794"/>
        <v>BP$2593</v>
      </c>
      <c r="BQ2603" s="4" t="str">
        <f t="shared" si="3794"/>
        <v>BQ$2593</v>
      </c>
      <c r="BR2603" s="4" t="str">
        <f t="shared" si="3794"/>
        <v>BR$2593</v>
      </c>
      <c r="BS2603" s="4" t="str">
        <f t="shared" si="3794"/>
        <v>BS$2593</v>
      </c>
      <c r="BT2603" s="4" t="str">
        <f t="shared" si="3794"/>
        <v>BT$2593</v>
      </c>
      <c r="BU2603" s="4" t="str">
        <f t="shared" si="3794"/>
        <v>BU$2593</v>
      </c>
      <c r="BV2603" s="4" t="str">
        <f t="shared" si="3794"/>
        <v>BV$2593</v>
      </c>
      <c r="BW2603" s="4" t="str">
        <f t="shared" si="3794"/>
        <v>BW$2593</v>
      </c>
      <c r="BX2603" s="4" t="str">
        <f t="shared" si="3794"/>
        <v>BX$2593</v>
      </c>
      <c r="BY2603" s="4" t="str">
        <f t="shared" si="3794"/>
        <v>BY$2593</v>
      </c>
      <c r="BZ2603" s="4" t="str">
        <f t="shared" si="3794"/>
        <v>BZ$2593</v>
      </c>
      <c r="CA2603" s="4" t="str">
        <f t="shared" si="3794"/>
        <v>CA$2593</v>
      </c>
      <c r="CB2603" s="4" t="str">
        <f t="shared" si="3794"/>
        <v>CB$2593</v>
      </c>
      <c r="CC2603" s="4" t="str">
        <f t="shared" si="3794"/>
        <v>CC$2593</v>
      </c>
      <c r="CD2603" s="4" t="str">
        <f t="shared" si="3794"/>
        <v>CD$2593</v>
      </c>
      <c r="CE2603" s="4" t="str">
        <f t="shared" ref="CE2603:CK2603" si="3795">ADDRESS(ROW(CE2593),COLUMN(CE2593),2)</f>
        <v>CE$2593</v>
      </c>
      <c r="CF2603" s="4" t="str">
        <f t="shared" si="3795"/>
        <v>CF$2593</v>
      </c>
      <c r="CG2603" s="4" t="str">
        <f t="shared" si="3795"/>
        <v>CG$2593</v>
      </c>
      <c r="CH2603" s="4" t="str">
        <f t="shared" si="3795"/>
        <v>CH$2593</v>
      </c>
      <c r="CI2603" s="4" t="str">
        <f t="shared" si="3795"/>
        <v>CI$2593</v>
      </c>
      <c r="CJ2603" s="4" t="str">
        <f t="shared" si="3795"/>
        <v>CJ$2593</v>
      </c>
      <c r="CK2603" s="4" t="str">
        <f t="shared" si="3795"/>
        <v>CK$2593</v>
      </c>
      <c r="CL2603" s="4" t="str">
        <f t="shared" ref="CL2603" si="3796">ADDRESS(ROW(CL2593),COLUMN(CL2593),2)</f>
        <v>CL$2593</v>
      </c>
    </row>
    <row r="2604" spans="2:90" x14ac:dyDescent="0.4">
      <c r="B2604" s="132" t="str">
        <f>B2581</f>
        <v>Secondary volume driver</v>
      </c>
      <c r="D2604" t="s">
        <v>428</v>
      </c>
      <c r="E2604" s="8" t="str">
        <f t="shared" si="3752"/>
        <v>2604 DTERM1-F</v>
      </c>
      <c r="G2604" t="s">
        <v>332</v>
      </c>
      <c r="H2604" s="12"/>
      <c r="I2604" s="60"/>
      <c r="J2604" s="60"/>
      <c r="K2604" s="15"/>
      <c r="L2604" s="15"/>
      <c r="M2604" s="15"/>
      <c r="N2604" s="15"/>
      <c r="O2604" s="15"/>
      <c r="P2604" s="15"/>
      <c r="R2604" s="15"/>
      <c r="S2604" s="80" t="str">
        <f t="shared" ref="S2604" si="3797">S2581</f>
        <v>S$15</v>
      </c>
      <c r="T2604" s="80" t="str">
        <f t="shared" ref="T2604:AX2604" si="3798">T2581</f>
        <v>T$15</v>
      </c>
      <c r="U2604" s="80" t="str">
        <f t="shared" si="3798"/>
        <v>U$15</v>
      </c>
      <c r="V2604" s="80" t="str">
        <f t="shared" si="3798"/>
        <v>V$15</v>
      </c>
      <c r="W2604" s="80" t="str">
        <f t="shared" si="3798"/>
        <v>W$15</v>
      </c>
      <c r="X2604" s="80" t="str">
        <f t="shared" si="3798"/>
        <v>X$15</v>
      </c>
      <c r="Y2604" s="80" t="str">
        <f t="shared" si="3798"/>
        <v>Y$15</v>
      </c>
      <c r="Z2604" s="80" t="str">
        <f t="shared" si="3798"/>
        <v>Z$15</v>
      </c>
      <c r="AA2604" s="80" t="str">
        <f t="shared" si="3798"/>
        <v>AA$15</v>
      </c>
      <c r="AB2604" s="80" t="str">
        <f t="shared" si="3798"/>
        <v>AB$15</v>
      </c>
      <c r="AC2604" s="80" t="str">
        <f t="shared" si="3798"/>
        <v>AC$15</v>
      </c>
      <c r="AD2604" s="80" t="str">
        <f t="shared" si="3798"/>
        <v>AD$15</v>
      </c>
      <c r="AE2604" s="80" t="str">
        <f t="shared" si="3798"/>
        <v>AE$15</v>
      </c>
      <c r="AF2604" s="80" t="str">
        <f t="shared" si="3798"/>
        <v>AF$15</v>
      </c>
      <c r="AG2604" s="80" t="str">
        <f t="shared" si="3798"/>
        <v>AG$15</v>
      </c>
      <c r="AH2604" s="80" t="str">
        <f t="shared" si="3798"/>
        <v>AH$15</v>
      </c>
      <c r="AI2604" s="80" t="str">
        <f t="shared" si="3798"/>
        <v>AI$15</v>
      </c>
      <c r="AJ2604" s="80" t="str">
        <f t="shared" si="3798"/>
        <v>AJ$15</v>
      </c>
      <c r="AK2604" s="80" t="str">
        <f t="shared" si="3798"/>
        <v>AK$15</v>
      </c>
      <c r="AL2604" s="80" t="str">
        <f t="shared" si="3798"/>
        <v>AL$15</v>
      </c>
      <c r="AM2604" s="80" t="str">
        <f t="shared" si="3798"/>
        <v>AM$15</v>
      </c>
      <c r="AN2604" s="80" t="str">
        <f t="shared" si="3798"/>
        <v>AN$15</v>
      </c>
      <c r="AO2604" s="80" t="str">
        <f t="shared" si="3798"/>
        <v>AO$15</v>
      </c>
      <c r="AP2604" s="80" t="str">
        <f t="shared" si="3798"/>
        <v>AP$15</v>
      </c>
      <c r="AQ2604" s="80" t="str">
        <f t="shared" si="3798"/>
        <v>AQ$15</v>
      </c>
      <c r="AR2604" s="80" t="str">
        <f t="shared" si="3798"/>
        <v>AR$15</v>
      </c>
      <c r="AS2604" s="80" t="str">
        <f t="shared" si="3798"/>
        <v>AS$15</v>
      </c>
      <c r="AT2604" s="80" t="str">
        <f t="shared" si="3798"/>
        <v>AT$15</v>
      </c>
      <c r="AU2604" s="80" t="str">
        <f t="shared" si="3798"/>
        <v>AU$15</v>
      </c>
      <c r="AV2604" s="80" t="str">
        <f t="shared" si="3798"/>
        <v>AV$15</v>
      </c>
      <c r="AW2604" s="80" t="str">
        <f t="shared" si="3798"/>
        <v>AW$15</v>
      </c>
      <c r="AX2604" s="80" t="str">
        <f t="shared" si="3798"/>
        <v>AX$15</v>
      </c>
      <c r="AY2604" s="80" t="str">
        <f t="shared" ref="AY2604:CD2604" si="3799">AY2581</f>
        <v>AY$15</v>
      </c>
      <c r="AZ2604" s="80" t="str">
        <f t="shared" si="3799"/>
        <v>AZ$15</v>
      </c>
      <c r="BA2604" s="80" t="str">
        <f t="shared" si="3799"/>
        <v>BA$15</v>
      </c>
      <c r="BB2604" s="80" t="str">
        <f t="shared" si="3799"/>
        <v>BB$15</v>
      </c>
      <c r="BC2604" s="80" t="str">
        <f t="shared" si="3799"/>
        <v>BC$15</v>
      </c>
      <c r="BD2604" s="80" t="str">
        <f t="shared" si="3799"/>
        <v>BD$15</v>
      </c>
      <c r="BE2604" s="80" t="str">
        <f t="shared" si="3799"/>
        <v>BE$15</v>
      </c>
      <c r="BF2604" s="80" t="str">
        <f t="shared" si="3799"/>
        <v>BF$15</v>
      </c>
      <c r="BG2604" s="80" t="str">
        <f t="shared" si="3799"/>
        <v>BG$15</v>
      </c>
      <c r="BH2604" s="80" t="str">
        <f t="shared" si="3799"/>
        <v>BH$15</v>
      </c>
      <c r="BI2604" s="80" t="str">
        <f t="shared" si="3799"/>
        <v>BI$15</v>
      </c>
      <c r="BJ2604" s="80" t="str">
        <f t="shared" si="3799"/>
        <v>BJ$15</v>
      </c>
      <c r="BK2604" s="80" t="str">
        <f t="shared" si="3799"/>
        <v>BK$15</v>
      </c>
      <c r="BL2604" s="80" t="str">
        <f t="shared" si="3799"/>
        <v>BL$15</v>
      </c>
      <c r="BM2604" s="80" t="str">
        <f t="shared" si="3799"/>
        <v>BM$15</v>
      </c>
      <c r="BN2604" s="80" t="str">
        <f t="shared" si="3799"/>
        <v>BN$15</v>
      </c>
      <c r="BO2604" s="80" t="str">
        <f t="shared" si="3799"/>
        <v>BO$15</v>
      </c>
      <c r="BP2604" s="80" t="str">
        <f t="shared" si="3799"/>
        <v>BP$15</v>
      </c>
      <c r="BQ2604" s="80" t="str">
        <f t="shared" si="3799"/>
        <v>BQ$15</v>
      </c>
      <c r="BR2604" s="80" t="str">
        <f t="shared" si="3799"/>
        <v>BR$15</v>
      </c>
      <c r="BS2604" s="80" t="str">
        <f t="shared" si="3799"/>
        <v>BS$15</v>
      </c>
      <c r="BT2604" s="80" t="str">
        <f t="shared" si="3799"/>
        <v>BT$15</v>
      </c>
      <c r="BU2604" s="80" t="str">
        <f t="shared" si="3799"/>
        <v>BU$15</v>
      </c>
      <c r="BV2604" s="80" t="str">
        <f t="shared" si="3799"/>
        <v>BV$15</v>
      </c>
      <c r="BW2604" s="80" t="str">
        <f t="shared" si="3799"/>
        <v>BW$15</v>
      </c>
      <c r="BX2604" s="80" t="str">
        <f t="shared" si="3799"/>
        <v>BX$15</v>
      </c>
      <c r="BY2604" s="80" t="str">
        <f t="shared" si="3799"/>
        <v>BY$15</v>
      </c>
      <c r="BZ2604" s="80" t="str">
        <f t="shared" si="3799"/>
        <v>BZ$15</v>
      </c>
      <c r="CA2604" s="80" t="str">
        <f t="shared" si="3799"/>
        <v>CA$15</v>
      </c>
      <c r="CB2604" s="80" t="str">
        <f t="shared" si="3799"/>
        <v>CB$15</v>
      </c>
      <c r="CC2604" s="80" t="str">
        <f t="shared" si="3799"/>
        <v>CC$15</v>
      </c>
      <c r="CD2604" s="80" t="str">
        <f t="shared" si="3799"/>
        <v>CD$15</v>
      </c>
      <c r="CE2604" s="80" t="str">
        <f t="shared" ref="CE2604:CK2604" si="3800">CE2581</f>
        <v>CE$15</v>
      </c>
      <c r="CF2604" s="80" t="str">
        <f t="shared" si="3800"/>
        <v>CF$15</v>
      </c>
      <c r="CG2604" s="80" t="str">
        <f t="shared" si="3800"/>
        <v>CG$15</v>
      </c>
      <c r="CH2604" s="80" t="str">
        <f t="shared" si="3800"/>
        <v>CH$15</v>
      </c>
      <c r="CI2604" s="80" t="str">
        <f t="shared" si="3800"/>
        <v>CI$15</v>
      </c>
      <c r="CJ2604" s="80" t="str">
        <f t="shared" si="3800"/>
        <v>CJ$15</v>
      </c>
      <c r="CK2604" s="80" t="str">
        <f t="shared" si="3800"/>
        <v>CK$15</v>
      </c>
      <c r="CL2604" s="80" t="str">
        <f t="shared" ref="CL2604" si="3801">CL2581</f>
        <v>CL$15</v>
      </c>
    </row>
    <row r="2605" spans="2:90" x14ac:dyDescent="0.4">
      <c r="B2605" s="27"/>
      <c r="C2605" s="27"/>
      <c r="D2605" s="27"/>
      <c r="E2605" s="27"/>
      <c r="F2605" s="27"/>
      <c r="G2605" s="27"/>
      <c r="H2605" s="27"/>
      <c r="I2605" s="27"/>
      <c r="J2605" s="27"/>
      <c r="K2605" s="27"/>
      <c r="L2605" s="27"/>
      <c r="M2605" s="27"/>
      <c r="N2605" s="27"/>
      <c r="O2605" s="27"/>
      <c r="P2605" s="27"/>
    </row>
    <row r="2606" spans="2:90" x14ac:dyDescent="0.4">
      <c r="B2606" s="171" t="s">
        <v>490</v>
      </c>
      <c r="E2606" s="8"/>
      <c r="H2606" s="170"/>
      <c r="I2606" s="172"/>
      <c r="J2606" s="172"/>
      <c r="K2606" s="193"/>
      <c r="L2606" s="193"/>
      <c r="M2606" s="193"/>
      <c r="N2606" s="193"/>
      <c r="O2606" s="193"/>
      <c r="P2606" s="193"/>
      <c r="R2606" s="194"/>
      <c r="S2606" s="170"/>
      <c r="T2606" s="170"/>
      <c r="U2606" s="170"/>
      <c r="V2606" s="170"/>
      <c r="W2606" s="170"/>
      <c r="X2606" s="170"/>
      <c r="Y2606" s="170"/>
      <c r="Z2606" s="170"/>
      <c r="AA2606" s="170"/>
      <c r="AB2606" s="170"/>
      <c r="AC2606" s="170"/>
      <c r="AD2606" s="170"/>
      <c r="AE2606" s="170"/>
      <c r="AF2606" s="170"/>
      <c r="AG2606" s="170"/>
      <c r="AH2606" s="170"/>
      <c r="AI2606" s="170"/>
      <c r="AJ2606" s="170"/>
      <c r="AK2606" s="170"/>
      <c r="AL2606" s="170"/>
      <c r="AM2606" s="170"/>
      <c r="AN2606" s="170"/>
      <c r="AO2606" s="170"/>
      <c r="AP2606" s="170"/>
      <c r="AQ2606" s="170"/>
      <c r="AR2606" s="170"/>
      <c r="AS2606" s="170"/>
      <c r="AT2606" s="170"/>
      <c r="AU2606" s="170"/>
      <c r="AV2606" s="170"/>
      <c r="AW2606" s="170"/>
      <c r="AX2606" s="170"/>
      <c r="AY2606" s="170"/>
      <c r="AZ2606" s="170"/>
      <c r="BA2606" s="170"/>
      <c r="BB2606" s="170"/>
      <c r="BC2606" s="170"/>
      <c r="BD2606" s="170"/>
      <c r="BE2606" s="170"/>
      <c r="BF2606" s="170"/>
      <c r="BG2606" s="170"/>
      <c r="BH2606" s="170"/>
      <c r="BI2606" s="170"/>
      <c r="BJ2606" s="170"/>
      <c r="BK2606" s="170"/>
      <c r="BL2606" s="170"/>
      <c r="BM2606" s="170"/>
      <c r="BN2606" s="170"/>
      <c r="BO2606" s="170"/>
      <c r="BP2606" s="170"/>
      <c r="BQ2606" s="170"/>
      <c r="BR2606" s="170"/>
      <c r="BS2606" s="170"/>
      <c r="BT2606" s="170"/>
      <c r="BU2606" s="170"/>
      <c r="BV2606" s="170"/>
      <c r="BW2606" s="170"/>
      <c r="BX2606" s="170"/>
      <c r="BY2606" s="170"/>
      <c r="BZ2606" s="170"/>
      <c r="CA2606" s="170"/>
      <c r="CB2606" s="170"/>
      <c r="CC2606" s="170"/>
      <c r="CD2606" s="170"/>
      <c r="CE2606" s="170"/>
      <c r="CF2606" s="170"/>
      <c r="CG2606" s="170"/>
      <c r="CH2606" s="170"/>
      <c r="CI2606" s="170"/>
      <c r="CJ2606" s="170"/>
      <c r="CK2606" s="170"/>
      <c r="CL2606" s="170"/>
    </row>
    <row r="2607" spans="2:90" x14ac:dyDescent="0.4">
      <c r="B2607" s="171" t="s">
        <v>492</v>
      </c>
      <c r="E2607" s="8"/>
      <c r="H2607" s="170"/>
      <c r="I2607" s="172"/>
      <c r="J2607" s="172"/>
      <c r="K2607" s="193"/>
      <c r="L2607" s="193"/>
      <c r="M2607" s="193"/>
      <c r="N2607" s="193"/>
      <c r="O2607" s="193"/>
      <c r="P2607" s="193"/>
      <c r="R2607" s="194"/>
      <c r="S2607" s="170"/>
      <c r="T2607" s="170"/>
      <c r="U2607" s="170"/>
      <c r="V2607" s="170"/>
      <c r="W2607" s="170"/>
      <c r="X2607" s="170"/>
      <c r="Y2607" s="170"/>
      <c r="Z2607" s="170"/>
      <c r="AA2607" s="170"/>
      <c r="AB2607" s="170"/>
      <c r="AC2607" s="170"/>
      <c r="AD2607" s="170"/>
      <c r="AE2607" s="170"/>
      <c r="AF2607" s="170"/>
      <c r="AG2607" s="170"/>
      <c r="AH2607" s="170"/>
      <c r="AI2607" s="170"/>
      <c r="AJ2607" s="170"/>
      <c r="AK2607" s="170"/>
      <c r="AL2607" s="170"/>
      <c r="AM2607" s="170"/>
      <c r="AN2607" s="170"/>
      <c r="AO2607" s="170"/>
      <c r="AP2607" s="170"/>
      <c r="AQ2607" s="170"/>
      <c r="AR2607" s="170"/>
      <c r="AS2607" s="170"/>
      <c r="AT2607" s="170"/>
      <c r="AU2607" s="170"/>
      <c r="AV2607" s="170"/>
      <c r="AW2607" s="170"/>
      <c r="AX2607" s="170"/>
      <c r="AY2607" s="170"/>
      <c r="AZ2607" s="170"/>
      <c r="BA2607" s="170"/>
      <c r="BB2607" s="170"/>
      <c r="BC2607" s="170"/>
      <c r="BD2607" s="170"/>
      <c r="BE2607" s="170"/>
      <c r="BF2607" s="170"/>
      <c r="BG2607" s="170"/>
      <c r="BH2607" s="170"/>
      <c r="BI2607" s="170"/>
      <c r="BJ2607" s="170"/>
      <c r="BK2607" s="170"/>
      <c r="BL2607" s="170"/>
      <c r="BM2607" s="170"/>
      <c r="BN2607" s="170"/>
      <c r="BO2607" s="170"/>
      <c r="BP2607" s="170"/>
      <c r="BQ2607" s="170"/>
      <c r="BR2607" s="170"/>
      <c r="BS2607" s="170"/>
      <c r="BT2607" s="170"/>
      <c r="BU2607" s="170"/>
      <c r="BV2607" s="170"/>
      <c r="BW2607" s="170"/>
      <c r="BX2607" s="170"/>
      <c r="BY2607" s="170"/>
      <c r="BZ2607" s="170"/>
      <c r="CA2607" s="170"/>
      <c r="CB2607" s="170"/>
      <c r="CC2607" s="170"/>
      <c r="CD2607" s="170"/>
      <c r="CE2607" s="170"/>
      <c r="CF2607" s="170"/>
      <c r="CG2607" s="170"/>
      <c r="CH2607" s="170"/>
      <c r="CI2607" s="170"/>
      <c r="CJ2607" s="170"/>
      <c r="CK2607" s="170"/>
      <c r="CL2607" s="170"/>
    </row>
    <row r="2608" spans="2:90" x14ac:dyDescent="0.4">
      <c r="B2608" s="171" t="s">
        <v>461</v>
      </c>
      <c r="E2608" s="8"/>
      <c r="H2608" s="170"/>
      <c r="I2608" s="172"/>
      <c r="J2608" s="172"/>
      <c r="K2608" s="193"/>
      <c r="L2608" s="193"/>
      <c r="M2608" s="193"/>
      <c r="N2608" s="193"/>
      <c r="O2608" s="193"/>
      <c r="P2608" s="193"/>
      <c r="R2608" s="194"/>
      <c r="S2608" s="195" t="str">
        <f t="shared" ref="S2608:AX2608" si="3802">S$16</f>
        <v>S$12</v>
      </c>
      <c r="T2608" s="195" t="str">
        <f t="shared" si="3802"/>
        <v>T$12</v>
      </c>
      <c r="U2608" s="195" t="str">
        <f t="shared" si="3802"/>
        <v>U$12</v>
      </c>
      <c r="V2608" s="195" t="str">
        <f t="shared" si="3802"/>
        <v>V$12</v>
      </c>
      <c r="W2608" s="195" t="str">
        <f t="shared" si="3802"/>
        <v>W$12</v>
      </c>
      <c r="X2608" s="195" t="str">
        <f t="shared" si="3802"/>
        <v>X$12</v>
      </c>
      <c r="Y2608" s="195" t="str">
        <f t="shared" si="3802"/>
        <v>Y$12</v>
      </c>
      <c r="Z2608" s="195" t="str">
        <f t="shared" si="3802"/>
        <v>Z$12</v>
      </c>
      <c r="AA2608" s="195" t="str">
        <f t="shared" si="3802"/>
        <v>AA$12</v>
      </c>
      <c r="AB2608" s="195" t="str">
        <f t="shared" si="3802"/>
        <v>AB$12</v>
      </c>
      <c r="AC2608" s="195" t="str">
        <f t="shared" si="3802"/>
        <v>AC$12</v>
      </c>
      <c r="AD2608" s="195" t="str">
        <f t="shared" si="3802"/>
        <v>AD$12</v>
      </c>
      <c r="AE2608" s="195" t="str">
        <f t="shared" si="3802"/>
        <v>AE$12</v>
      </c>
      <c r="AF2608" s="195" t="str">
        <f t="shared" si="3802"/>
        <v>AF$12</v>
      </c>
      <c r="AG2608" s="195" t="str">
        <f t="shared" si="3802"/>
        <v>AG$12</v>
      </c>
      <c r="AH2608" s="195" t="str">
        <f t="shared" si="3802"/>
        <v>AH$12</v>
      </c>
      <c r="AI2608" s="195" t="str">
        <f t="shared" si="3802"/>
        <v>AI$12</v>
      </c>
      <c r="AJ2608" s="195" t="str">
        <f t="shared" si="3802"/>
        <v>AJ$12</v>
      </c>
      <c r="AK2608" s="195" t="str">
        <f t="shared" si="3802"/>
        <v>AK$12</v>
      </c>
      <c r="AL2608" s="195" t="str">
        <f t="shared" si="3802"/>
        <v>AL$12</v>
      </c>
      <c r="AM2608" s="195" t="str">
        <f t="shared" si="3802"/>
        <v>AM$12</v>
      </c>
      <c r="AN2608" s="195" t="str">
        <f t="shared" si="3802"/>
        <v>AN$12</v>
      </c>
      <c r="AO2608" s="195" t="str">
        <f t="shared" si="3802"/>
        <v>AO$12</v>
      </c>
      <c r="AP2608" s="195" t="str">
        <f t="shared" si="3802"/>
        <v>AP$12</v>
      </c>
      <c r="AQ2608" s="195" t="str">
        <f t="shared" si="3802"/>
        <v>AQ$12</v>
      </c>
      <c r="AR2608" s="195" t="str">
        <f t="shared" si="3802"/>
        <v>AR$12</v>
      </c>
      <c r="AS2608" s="195" t="str">
        <f t="shared" si="3802"/>
        <v>AS$12</v>
      </c>
      <c r="AT2608" s="195" t="str">
        <f t="shared" si="3802"/>
        <v>AT$12</v>
      </c>
      <c r="AU2608" s="195" t="str">
        <f t="shared" si="3802"/>
        <v>AU$12</v>
      </c>
      <c r="AV2608" s="195" t="str">
        <f t="shared" si="3802"/>
        <v>AV$12</v>
      </c>
      <c r="AW2608" s="195" t="str">
        <f t="shared" si="3802"/>
        <v>AW$12</v>
      </c>
      <c r="AX2608" s="195" t="str">
        <f t="shared" si="3802"/>
        <v>AX$12</v>
      </c>
      <c r="AY2608" s="195" t="str">
        <f t="shared" ref="AY2608:CD2608" si="3803">AY$16</f>
        <v>AY$12</v>
      </c>
      <c r="AZ2608" s="195" t="str">
        <f t="shared" si="3803"/>
        <v>AZ$12</v>
      </c>
      <c r="BA2608" s="195" t="str">
        <f t="shared" si="3803"/>
        <v>BA$12</v>
      </c>
      <c r="BB2608" s="195" t="str">
        <f t="shared" si="3803"/>
        <v>BB$12</v>
      </c>
      <c r="BC2608" s="195" t="str">
        <f t="shared" si="3803"/>
        <v>BC$12</v>
      </c>
      <c r="BD2608" s="195" t="str">
        <f t="shared" si="3803"/>
        <v>BD$12</v>
      </c>
      <c r="BE2608" s="195" t="str">
        <f t="shared" si="3803"/>
        <v>BE$12</v>
      </c>
      <c r="BF2608" s="195" t="str">
        <f t="shared" si="3803"/>
        <v>BF$12</v>
      </c>
      <c r="BG2608" s="195" t="str">
        <f t="shared" si="3803"/>
        <v>BG$12</v>
      </c>
      <c r="BH2608" s="195" t="str">
        <f t="shared" si="3803"/>
        <v>BH$12</v>
      </c>
      <c r="BI2608" s="195" t="str">
        <f t="shared" si="3803"/>
        <v>BI$12</v>
      </c>
      <c r="BJ2608" s="195" t="str">
        <f t="shared" si="3803"/>
        <v>BJ$12</v>
      </c>
      <c r="BK2608" s="195" t="str">
        <f t="shared" si="3803"/>
        <v>BK$12</v>
      </c>
      <c r="BL2608" s="195" t="str">
        <f t="shared" si="3803"/>
        <v>BL$12</v>
      </c>
      <c r="BM2608" s="195" t="str">
        <f t="shared" si="3803"/>
        <v>BM$12</v>
      </c>
      <c r="BN2608" s="195" t="str">
        <f t="shared" si="3803"/>
        <v>BN$12</v>
      </c>
      <c r="BO2608" s="195" t="str">
        <f t="shared" si="3803"/>
        <v>BO$12</v>
      </c>
      <c r="BP2608" s="195" t="str">
        <f t="shared" si="3803"/>
        <v>BP$12</v>
      </c>
      <c r="BQ2608" s="195" t="str">
        <f t="shared" si="3803"/>
        <v>BQ$12</v>
      </c>
      <c r="BR2608" s="195" t="str">
        <f t="shared" si="3803"/>
        <v>BR$12</v>
      </c>
      <c r="BS2608" s="195" t="str">
        <f t="shared" si="3803"/>
        <v>BS$12</v>
      </c>
      <c r="BT2608" s="195" t="str">
        <f t="shared" si="3803"/>
        <v>BT$12</v>
      </c>
      <c r="BU2608" s="195" t="str">
        <f t="shared" si="3803"/>
        <v>BU$12</v>
      </c>
      <c r="BV2608" s="195" t="str">
        <f t="shared" si="3803"/>
        <v>BV$12</v>
      </c>
      <c r="BW2608" s="195" t="str">
        <f t="shared" si="3803"/>
        <v>BW$12</v>
      </c>
      <c r="BX2608" s="195" t="str">
        <f t="shared" si="3803"/>
        <v>BX$12</v>
      </c>
      <c r="BY2608" s="195" t="str">
        <f t="shared" si="3803"/>
        <v>BY$12</v>
      </c>
      <c r="BZ2608" s="195" t="str">
        <f t="shared" si="3803"/>
        <v>BZ$12</v>
      </c>
      <c r="CA2608" s="195" t="str">
        <f t="shared" si="3803"/>
        <v>CA$12</v>
      </c>
      <c r="CB2608" s="195" t="str">
        <f t="shared" si="3803"/>
        <v>CB$12</v>
      </c>
      <c r="CC2608" s="195" t="str">
        <f t="shared" si="3803"/>
        <v>CC$12</v>
      </c>
      <c r="CD2608" s="195" t="str">
        <f t="shared" si="3803"/>
        <v>CD$12</v>
      </c>
      <c r="CE2608" s="195" t="str">
        <f t="shared" ref="CE2608:CL2608" si="3804">CE$16</f>
        <v>CE$12</v>
      </c>
      <c r="CF2608" s="195" t="str">
        <f t="shared" si="3804"/>
        <v>CF$12</v>
      </c>
      <c r="CG2608" s="195" t="str">
        <f t="shared" si="3804"/>
        <v>CG$12</v>
      </c>
      <c r="CH2608" s="195" t="str">
        <f t="shared" si="3804"/>
        <v>CH$12</v>
      </c>
      <c r="CI2608" s="195" t="str">
        <f t="shared" si="3804"/>
        <v>CI$12</v>
      </c>
      <c r="CJ2608" s="195" t="str">
        <f t="shared" si="3804"/>
        <v>CJ$12</v>
      </c>
      <c r="CK2608" s="195" t="str">
        <f t="shared" si="3804"/>
        <v>CK$12</v>
      </c>
      <c r="CL2608" s="195" t="str">
        <f t="shared" si="3804"/>
        <v>CL$12</v>
      </c>
    </row>
    <row r="2609" spans="2:90" x14ac:dyDescent="0.4">
      <c r="B2609" s="171" t="s">
        <v>462</v>
      </c>
      <c r="E2609" s="8"/>
      <c r="H2609" s="196"/>
      <c r="I2609" s="197"/>
      <c r="J2609" s="197"/>
      <c r="K2609" s="198"/>
      <c r="L2609" s="198"/>
      <c r="M2609" s="198"/>
      <c r="N2609" s="198"/>
      <c r="O2609" s="198"/>
      <c r="P2609" s="198"/>
      <c r="R2609" s="198"/>
      <c r="S2609" s="195" t="str">
        <f t="shared" ref="S2609:AX2609" si="3805">S$17</f>
        <v>S$13</v>
      </c>
      <c r="T2609" s="195" t="str">
        <f t="shared" si="3805"/>
        <v>T$13</v>
      </c>
      <c r="U2609" s="195" t="str">
        <f t="shared" si="3805"/>
        <v>U$13</v>
      </c>
      <c r="V2609" s="195" t="str">
        <f t="shared" si="3805"/>
        <v>V$13</v>
      </c>
      <c r="W2609" s="195" t="str">
        <f t="shared" si="3805"/>
        <v>W$13</v>
      </c>
      <c r="X2609" s="195" t="str">
        <f t="shared" si="3805"/>
        <v>X$13</v>
      </c>
      <c r="Y2609" s="195" t="str">
        <f t="shared" si="3805"/>
        <v>Y$13</v>
      </c>
      <c r="Z2609" s="195" t="str">
        <f t="shared" si="3805"/>
        <v>Z$13</v>
      </c>
      <c r="AA2609" s="195" t="str">
        <f t="shared" si="3805"/>
        <v>AA$13</v>
      </c>
      <c r="AB2609" s="195" t="str">
        <f t="shared" si="3805"/>
        <v>AB$13</v>
      </c>
      <c r="AC2609" s="195" t="str">
        <f t="shared" si="3805"/>
        <v>AC$13</v>
      </c>
      <c r="AD2609" s="195" t="str">
        <f t="shared" si="3805"/>
        <v>AD$13</v>
      </c>
      <c r="AE2609" s="195" t="str">
        <f t="shared" si="3805"/>
        <v>AE$13</v>
      </c>
      <c r="AF2609" s="195" t="str">
        <f t="shared" si="3805"/>
        <v>AF$13</v>
      </c>
      <c r="AG2609" s="195" t="str">
        <f t="shared" si="3805"/>
        <v>AG$13</v>
      </c>
      <c r="AH2609" s="195" t="str">
        <f t="shared" si="3805"/>
        <v>AH$13</v>
      </c>
      <c r="AI2609" s="195" t="str">
        <f t="shared" si="3805"/>
        <v>AI$13</v>
      </c>
      <c r="AJ2609" s="195" t="str">
        <f t="shared" si="3805"/>
        <v>AJ$13</v>
      </c>
      <c r="AK2609" s="195" t="str">
        <f t="shared" si="3805"/>
        <v>AK$13</v>
      </c>
      <c r="AL2609" s="195" t="str">
        <f t="shared" si="3805"/>
        <v>AL$13</v>
      </c>
      <c r="AM2609" s="195" t="str">
        <f t="shared" si="3805"/>
        <v>AM$13</v>
      </c>
      <c r="AN2609" s="195" t="str">
        <f t="shared" si="3805"/>
        <v>AN$13</v>
      </c>
      <c r="AO2609" s="195" t="str">
        <f t="shared" si="3805"/>
        <v>AO$13</v>
      </c>
      <c r="AP2609" s="195" t="str">
        <f t="shared" si="3805"/>
        <v>AP$13</v>
      </c>
      <c r="AQ2609" s="195" t="str">
        <f t="shared" si="3805"/>
        <v>AQ$13</v>
      </c>
      <c r="AR2609" s="195" t="str">
        <f t="shared" si="3805"/>
        <v>AR$13</v>
      </c>
      <c r="AS2609" s="195" t="str">
        <f t="shared" si="3805"/>
        <v>AS$13</v>
      </c>
      <c r="AT2609" s="195" t="str">
        <f t="shared" si="3805"/>
        <v>AT$13</v>
      </c>
      <c r="AU2609" s="195" t="str">
        <f t="shared" si="3805"/>
        <v>AU$13</v>
      </c>
      <c r="AV2609" s="195" t="str">
        <f t="shared" si="3805"/>
        <v>AV$13</v>
      </c>
      <c r="AW2609" s="195" t="str">
        <f t="shared" si="3805"/>
        <v>AW$13</v>
      </c>
      <c r="AX2609" s="195" t="str">
        <f t="shared" si="3805"/>
        <v>AX$13</v>
      </c>
      <c r="AY2609" s="195" t="str">
        <f t="shared" ref="AY2609:CD2609" si="3806">AY$17</f>
        <v>AY$13</v>
      </c>
      <c r="AZ2609" s="195" t="str">
        <f t="shared" si="3806"/>
        <v>AZ$13</v>
      </c>
      <c r="BA2609" s="195" t="str">
        <f t="shared" si="3806"/>
        <v>BA$13</v>
      </c>
      <c r="BB2609" s="195" t="str">
        <f t="shared" si="3806"/>
        <v>BB$13</v>
      </c>
      <c r="BC2609" s="195" t="str">
        <f t="shared" si="3806"/>
        <v>BC$13</v>
      </c>
      <c r="BD2609" s="195" t="str">
        <f t="shared" si="3806"/>
        <v>BD$13</v>
      </c>
      <c r="BE2609" s="195" t="str">
        <f t="shared" si="3806"/>
        <v>BE$13</v>
      </c>
      <c r="BF2609" s="195" t="str">
        <f t="shared" si="3806"/>
        <v>BF$13</v>
      </c>
      <c r="BG2609" s="195" t="str">
        <f t="shared" si="3806"/>
        <v>BG$13</v>
      </c>
      <c r="BH2609" s="195" t="str">
        <f t="shared" si="3806"/>
        <v>BH$13</v>
      </c>
      <c r="BI2609" s="195" t="str">
        <f t="shared" si="3806"/>
        <v>BI$13</v>
      </c>
      <c r="BJ2609" s="195" t="str">
        <f t="shared" si="3806"/>
        <v>BJ$13</v>
      </c>
      <c r="BK2609" s="195" t="str">
        <f t="shared" si="3806"/>
        <v>BK$13</v>
      </c>
      <c r="BL2609" s="195" t="str">
        <f t="shared" si="3806"/>
        <v>BL$13</v>
      </c>
      <c r="BM2609" s="195" t="str">
        <f t="shared" si="3806"/>
        <v>BM$13</v>
      </c>
      <c r="BN2609" s="195" t="str">
        <f t="shared" si="3806"/>
        <v>BN$13</v>
      </c>
      <c r="BO2609" s="195" t="str">
        <f t="shared" si="3806"/>
        <v>BO$13</v>
      </c>
      <c r="BP2609" s="195" t="str">
        <f t="shared" si="3806"/>
        <v>BP$13</v>
      </c>
      <c r="BQ2609" s="195" t="str">
        <f t="shared" si="3806"/>
        <v>BQ$13</v>
      </c>
      <c r="BR2609" s="195" t="str">
        <f t="shared" si="3806"/>
        <v>BR$13</v>
      </c>
      <c r="BS2609" s="195" t="str">
        <f t="shared" si="3806"/>
        <v>BS$13</v>
      </c>
      <c r="BT2609" s="195" t="str">
        <f t="shared" si="3806"/>
        <v>BT$13</v>
      </c>
      <c r="BU2609" s="195" t="str">
        <f t="shared" si="3806"/>
        <v>BU$13</v>
      </c>
      <c r="BV2609" s="195" t="str">
        <f t="shared" si="3806"/>
        <v>BV$13</v>
      </c>
      <c r="BW2609" s="195" t="str">
        <f t="shared" si="3806"/>
        <v>BW$13</v>
      </c>
      <c r="BX2609" s="195" t="str">
        <f t="shared" si="3806"/>
        <v>BX$13</v>
      </c>
      <c r="BY2609" s="195" t="str">
        <f t="shared" si="3806"/>
        <v>BY$13</v>
      </c>
      <c r="BZ2609" s="195" t="str">
        <f t="shared" si="3806"/>
        <v>BZ$13</v>
      </c>
      <c r="CA2609" s="195" t="str">
        <f t="shared" si="3806"/>
        <v>CA$13</v>
      </c>
      <c r="CB2609" s="195" t="str">
        <f t="shared" si="3806"/>
        <v>CB$13</v>
      </c>
      <c r="CC2609" s="195" t="str">
        <f t="shared" si="3806"/>
        <v>CC$13</v>
      </c>
      <c r="CD2609" s="195" t="str">
        <f t="shared" si="3806"/>
        <v>CD$13</v>
      </c>
      <c r="CE2609" s="195" t="str">
        <f t="shared" ref="CE2609:CL2609" si="3807">CE$17</f>
        <v>CE$13</v>
      </c>
      <c r="CF2609" s="195" t="str">
        <f t="shared" si="3807"/>
        <v>CF$13</v>
      </c>
      <c r="CG2609" s="195" t="str">
        <f t="shared" si="3807"/>
        <v>CG$13</v>
      </c>
      <c r="CH2609" s="195" t="str">
        <f t="shared" si="3807"/>
        <v>CH$13</v>
      </c>
      <c r="CI2609" s="195" t="str">
        <f t="shared" si="3807"/>
        <v>CI$13</v>
      </c>
      <c r="CJ2609" s="195" t="str">
        <f t="shared" si="3807"/>
        <v>CJ$13</v>
      </c>
      <c r="CK2609" s="195" t="str">
        <f t="shared" si="3807"/>
        <v>CK$13</v>
      </c>
      <c r="CL2609" s="195" t="str">
        <f t="shared" si="3807"/>
        <v>CL$13</v>
      </c>
    </row>
    <row r="2610" spans="2:90" x14ac:dyDescent="0.4">
      <c r="B2610" s="171" t="s">
        <v>491</v>
      </c>
      <c r="E2610" s="8"/>
      <c r="H2610" s="196"/>
      <c r="I2610" s="197"/>
      <c r="J2610" s="197"/>
      <c r="K2610" s="198"/>
      <c r="L2610" s="198"/>
      <c r="M2610" s="198"/>
      <c r="N2610" s="198"/>
      <c r="O2610" s="198"/>
      <c r="P2610" s="198"/>
      <c r="R2610" s="198"/>
      <c r="S2610" s="186"/>
      <c r="T2610" s="186"/>
      <c r="U2610" s="186"/>
      <c r="V2610" s="186"/>
      <c r="W2610" s="186"/>
      <c r="X2610" s="186"/>
      <c r="Y2610" s="186"/>
      <c r="Z2610" s="186"/>
      <c r="AA2610" s="186"/>
      <c r="AB2610" s="186"/>
      <c r="AC2610" s="186"/>
      <c r="AD2610" s="186"/>
      <c r="AE2610" s="186"/>
      <c r="AF2610" s="186"/>
      <c r="AG2610" s="186"/>
      <c r="AH2610" s="186"/>
      <c r="AI2610" s="186"/>
      <c r="AJ2610" s="186"/>
      <c r="AK2610" s="186"/>
      <c r="AL2610" s="186"/>
      <c r="AM2610" s="186"/>
      <c r="AN2610" s="186"/>
      <c r="AO2610" s="186"/>
      <c r="AP2610" s="186"/>
      <c r="AQ2610" s="186"/>
      <c r="AR2610" s="186"/>
      <c r="AS2610" s="186"/>
      <c r="AT2610" s="186"/>
      <c r="AU2610" s="186"/>
      <c r="AV2610" s="186"/>
      <c r="AW2610" s="186"/>
      <c r="AX2610" s="186"/>
      <c r="AY2610" s="186"/>
      <c r="AZ2610" s="186"/>
      <c r="BA2610" s="186"/>
      <c r="BB2610" s="186"/>
      <c r="BC2610" s="186"/>
      <c r="BD2610" s="186"/>
      <c r="BE2610" s="186"/>
      <c r="BF2610" s="186"/>
      <c r="BG2610" s="186"/>
      <c r="BH2610" s="186"/>
      <c r="BI2610" s="186"/>
      <c r="BJ2610" s="186"/>
      <c r="BK2610" s="186"/>
      <c r="BL2610" s="186"/>
      <c r="BM2610" s="186"/>
      <c r="BN2610" s="186"/>
      <c r="BO2610" s="186"/>
      <c r="BP2610" s="186"/>
      <c r="BQ2610" s="186"/>
      <c r="BR2610" s="186"/>
      <c r="BS2610" s="186"/>
      <c r="BT2610" s="186"/>
      <c r="BU2610" s="186"/>
      <c r="BV2610" s="186"/>
      <c r="BW2610" s="186"/>
      <c r="BX2610" s="186"/>
      <c r="BY2610" s="186"/>
      <c r="BZ2610" s="186"/>
      <c r="CA2610" s="186"/>
      <c r="CB2610" s="186"/>
      <c r="CC2610" s="186"/>
      <c r="CD2610" s="186"/>
      <c r="CE2610" s="186"/>
      <c r="CF2610" s="186"/>
      <c r="CG2610" s="186"/>
      <c r="CH2610" s="186"/>
      <c r="CI2610" s="186"/>
      <c r="CJ2610" s="186"/>
      <c r="CK2610" s="186"/>
      <c r="CL2610" s="186"/>
    </row>
    <row r="2611" spans="2:90" x14ac:dyDescent="0.4">
      <c r="B2611" s="171" t="s">
        <v>505</v>
      </c>
      <c r="E2611" s="8"/>
      <c r="H2611" s="196"/>
      <c r="I2611" s="197"/>
      <c r="J2611" s="197"/>
      <c r="K2611" s="198"/>
      <c r="L2611" s="198"/>
      <c r="M2611" s="198"/>
      <c r="N2611" s="198"/>
      <c r="O2611" s="198"/>
      <c r="P2611" s="198"/>
      <c r="R2611" s="198"/>
      <c r="S2611" s="186"/>
      <c r="T2611" s="186"/>
      <c r="U2611" s="186"/>
      <c r="V2611" s="186"/>
      <c r="W2611" s="186"/>
      <c r="X2611" s="186"/>
      <c r="Y2611" s="186"/>
      <c r="Z2611" s="186"/>
      <c r="AA2611" s="186"/>
      <c r="AB2611" s="186"/>
      <c r="AC2611" s="186"/>
      <c r="AD2611" s="186"/>
      <c r="AE2611" s="186"/>
      <c r="AF2611" s="186"/>
      <c r="AG2611" s="186"/>
      <c r="AH2611" s="186"/>
      <c r="AI2611" s="186"/>
      <c r="AJ2611" s="186"/>
      <c r="AK2611" s="186"/>
      <c r="AL2611" s="186"/>
      <c r="AM2611" s="186"/>
      <c r="AN2611" s="186"/>
      <c r="AO2611" s="186"/>
      <c r="AP2611" s="186"/>
      <c r="AQ2611" s="186"/>
      <c r="AR2611" s="186"/>
      <c r="AS2611" s="186"/>
      <c r="AT2611" s="186"/>
      <c r="AU2611" s="186"/>
      <c r="AV2611" s="186"/>
      <c r="AW2611" s="186"/>
      <c r="AX2611" s="186"/>
      <c r="AY2611" s="186"/>
      <c r="AZ2611" s="186"/>
      <c r="BA2611" s="186"/>
      <c r="BB2611" s="186"/>
      <c r="BC2611" s="186"/>
      <c r="BD2611" s="186"/>
      <c r="BE2611" s="186"/>
      <c r="BF2611" s="186"/>
      <c r="BG2611" s="186"/>
      <c r="BH2611" s="186"/>
      <c r="BI2611" s="186"/>
      <c r="BJ2611" s="186"/>
      <c r="BK2611" s="186"/>
      <c r="BL2611" s="186"/>
      <c r="BM2611" s="186"/>
      <c r="BN2611" s="186"/>
      <c r="BO2611" s="186"/>
      <c r="BP2611" s="186"/>
      <c r="BQ2611" s="186"/>
      <c r="BR2611" s="186"/>
      <c r="BS2611" s="186"/>
      <c r="BT2611" s="186"/>
      <c r="BU2611" s="186"/>
      <c r="BV2611" s="186"/>
      <c r="BW2611" s="186"/>
      <c r="BX2611" s="186"/>
      <c r="BY2611" s="186"/>
      <c r="BZ2611" s="186"/>
      <c r="CA2611" s="186"/>
      <c r="CB2611" s="186"/>
      <c r="CC2611" s="186"/>
      <c r="CD2611" s="186"/>
      <c r="CE2611" s="186"/>
      <c r="CF2611" s="186"/>
      <c r="CG2611" s="186"/>
      <c r="CH2611" s="186"/>
      <c r="CI2611" s="186"/>
      <c r="CJ2611" s="186"/>
      <c r="CK2611" s="186"/>
      <c r="CL2611" s="186"/>
    </row>
    <row r="2612" spans="2:90" x14ac:dyDescent="0.4">
      <c r="B2612" s="171" t="s">
        <v>463</v>
      </c>
      <c r="E2612" s="8"/>
      <c r="H2612" s="196"/>
      <c r="I2612" s="197"/>
      <c r="J2612" s="197"/>
      <c r="K2612" s="198"/>
      <c r="L2612" s="198"/>
      <c r="M2612" s="198"/>
      <c r="N2612" s="198"/>
      <c r="O2612" s="198"/>
      <c r="P2612" s="198"/>
      <c r="R2612" s="198"/>
      <c r="S2612" s="186" t="str">
        <f t="shared" ref="S2612:AX2612" si="3808">S$18</f>
        <v>S$14</v>
      </c>
      <c r="T2612" s="186" t="str">
        <f t="shared" si="3808"/>
        <v>T$14</v>
      </c>
      <c r="U2612" s="186" t="str">
        <f t="shared" si="3808"/>
        <v>U$14</v>
      </c>
      <c r="V2612" s="186" t="str">
        <f t="shared" si="3808"/>
        <v>V$14</v>
      </c>
      <c r="W2612" s="186" t="str">
        <f t="shared" si="3808"/>
        <v>W$14</v>
      </c>
      <c r="X2612" s="186" t="str">
        <f t="shared" si="3808"/>
        <v>X$14</v>
      </c>
      <c r="Y2612" s="186" t="str">
        <f t="shared" si="3808"/>
        <v>Y$14</v>
      </c>
      <c r="Z2612" s="186" t="str">
        <f t="shared" si="3808"/>
        <v>Z$14</v>
      </c>
      <c r="AA2612" s="186" t="str">
        <f t="shared" si="3808"/>
        <v>AA$14</v>
      </c>
      <c r="AB2612" s="186" t="str">
        <f t="shared" si="3808"/>
        <v>AB$14</v>
      </c>
      <c r="AC2612" s="186" t="str">
        <f t="shared" si="3808"/>
        <v>AC$14</v>
      </c>
      <c r="AD2612" s="186" t="str">
        <f t="shared" si="3808"/>
        <v>AD$14</v>
      </c>
      <c r="AE2612" s="186" t="str">
        <f t="shared" si="3808"/>
        <v>AE$14</v>
      </c>
      <c r="AF2612" s="186" t="str">
        <f t="shared" si="3808"/>
        <v>AF$14</v>
      </c>
      <c r="AG2612" s="186" t="str">
        <f t="shared" si="3808"/>
        <v>AG$14</v>
      </c>
      <c r="AH2612" s="186" t="str">
        <f t="shared" si="3808"/>
        <v>AH$14</v>
      </c>
      <c r="AI2612" s="186" t="str">
        <f t="shared" si="3808"/>
        <v>AI$14</v>
      </c>
      <c r="AJ2612" s="186" t="str">
        <f t="shared" si="3808"/>
        <v>AJ$14</v>
      </c>
      <c r="AK2612" s="186" t="str">
        <f t="shared" si="3808"/>
        <v>AK$14</v>
      </c>
      <c r="AL2612" s="186" t="str">
        <f t="shared" si="3808"/>
        <v>AL$14</v>
      </c>
      <c r="AM2612" s="186" t="str">
        <f t="shared" si="3808"/>
        <v>AM$14</v>
      </c>
      <c r="AN2612" s="186" t="str">
        <f t="shared" si="3808"/>
        <v>AN$14</v>
      </c>
      <c r="AO2612" s="186" t="str">
        <f t="shared" si="3808"/>
        <v>AO$14</v>
      </c>
      <c r="AP2612" s="186" t="str">
        <f t="shared" si="3808"/>
        <v>AP$14</v>
      </c>
      <c r="AQ2612" s="186" t="str">
        <f t="shared" si="3808"/>
        <v>AQ$14</v>
      </c>
      <c r="AR2612" s="186" t="str">
        <f t="shared" si="3808"/>
        <v>AR$14</v>
      </c>
      <c r="AS2612" s="186" t="str">
        <f t="shared" si="3808"/>
        <v>AS$14</v>
      </c>
      <c r="AT2612" s="186" t="str">
        <f t="shared" si="3808"/>
        <v>AT$14</v>
      </c>
      <c r="AU2612" s="186" t="str">
        <f t="shared" si="3808"/>
        <v>AU$14</v>
      </c>
      <c r="AV2612" s="186" t="str">
        <f t="shared" si="3808"/>
        <v>AV$14</v>
      </c>
      <c r="AW2612" s="186" t="str">
        <f t="shared" si="3808"/>
        <v>AW$14</v>
      </c>
      <c r="AX2612" s="186" t="str">
        <f t="shared" si="3808"/>
        <v>AX$14</v>
      </c>
      <c r="AY2612" s="186" t="str">
        <f t="shared" ref="AY2612:CD2612" si="3809">AY$18</f>
        <v>AY$14</v>
      </c>
      <c r="AZ2612" s="186" t="str">
        <f t="shared" si="3809"/>
        <v>AZ$14</v>
      </c>
      <c r="BA2612" s="186" t="str">
        <f t="shared" si="3809"/>
        <v>BA$14</v>
      </c>
      <c r="BB2612" s="186" t="str">
        <f t="shared" si="3809"/>
        <v>BB$14</v>
      </c>
      <c r="BC2612" s="186" t="str">
        <f t="shared" si="3809"/>
        <v>BC$14</v>
      </c>
      <c r="BD2612" s="186" t="str">
        <f t="shared" si="3809"/>
        <v>BD$14</v>
      </c>
      <c r="BE2612" s="186" t="str">
        <f t="shared" si="3809"/>
        <v>BE$14</v>
      </c>
      <c r="BF2612" s="186" t="str">
        <f t="shared" si="3809"/>
        <v>BF$14</v>
      </c>
      <c r="BG2612" s="186" t="str">
        <f t="shared" si="3809"/>
        <v>BG$14</v>
      </c>
      <c r="BH2612" s="186" t="str">
        <f t="shared" si="3809"/>
        <v>BH$14</v>
      </c>
      <c r="BI2612" s="186" t="str">
        <f t="shared" si="3809"/>
        <v>BI$14</v>
      </c>
      <c r="BJ2612" s="186" t="str">
        <f t="shared" si="3809"/>
        <v>BJ$14</v>
      </c>
      <c r="BK2612" s="186" t="str">
        <f t="shared" si="3809"/>
        <v>BK$14</v>
      </c>
      <c r="BL2612" s="186" t="str">
        <f t="shared" si="3809"/>
        <v>BL$14</v>
      </c>
      <c r="BM2612" s="186" t="str">
        <f t="shared" si="3809"/>
        <v>BM$14</v>
      </c>
      <c r="BN2612" s="186" t="str">
        <f t="shared" si="3809"/>
        <v>BN$14</v>
      </c>
      <c r="BO2612" s="186" t="str">
        <f t="shared" si="3809"/>
        <v>BO$14</v>
      </c>
      <c r="BP2612" s="186" t="str">
        <f t="shared" si="3809"/>
        <v>BP$14</v>
      </c>
      <c r="BQ2612" s="186" t="str">
        <f t="shared" si="3809"/>
        <v>BQ$14</v>
      </c>
      <c r="BR2612" s="186" t="str">
        <f t="shared" si="3809"/>
        <v>BR$14</v>
      </c>
      <c r="BS2612" s="186" t="str">
        <f t="shared" si="3809"/>
        <v>BS$14</v>
      </c>
      <c r="BT2612" s="186" t="str">
        <f t="shared" si="3809"/>
        <v>BT$14</v>
      </c>
      <c r="BU2612" s="186" t="str">
        <f t="shared" si="3809"/>
        <v>BU$14</v>
      </c>
      <c r="BV2612" s="186" t="str">
        <f t="shared" si="3809"/>
        <v>BV$14</v>
      </c>
      <c r="BW2612" s="186" t="str">
        <f t="shared" si="3809"/>
        <v>BW$14</v>
      </c>
      <c r="BX2612" s="186" t="str">
        <f t="shared" si="3809"/>
        <v>BX$14</v>
      </c>
      <c r="BY2612" s="186" t="str">
        <f t="shared" si="3809"/>
        <v>BY$14</v>
      </c>
      <c r="BZ2612" s="186" t="str">
        <f t="shared" si="3809"/>
        <v>BZ$14</v>
      </c>
      <c r="CA2612" s="186" t="str">
        <f t="shared" si="3809"/>
        <v>CA$14</v>
      </c>
      <c r="CB2612" s="186" t="str">
        <f t="shared" si="3809"/>
        <v>CB$14</v>
      </c>
      <c r="CC2612" s="186" t="str">
        <f t="shared" si="3809"/>
        <v>CC$14</v>
      </c>
      <c r="CD2612" s="186" t="str">
        <f t="shared" si="3809"/>
        <v>CD$14</v>
      </c>
      <c r="CE2612" s="186" t="str">
        <f t="shared" ref="CE2612:CL2612" si="3810">CE$18</f>
        <v>CE$14</v>
      </c>
      <c r="CF2612" s="186" t="str">
        <f t="shared" si="3810"/>
        <v>CF$14</v>
      </c>
      <c r="CG2612" s="186" t="str">
        <f t="shared" si="3810"/>
        <v>CG$14</v>
      </c>
      <c r="CH2612" s="186" t="str">
        <f t="shared" si="3810"/>
        <v>CH$14</v>
      </c>
      <c r="CI2612" s="186" t="str">
        <f t="shared" si="3810"/>
        <v>CI$14</v>
      </c>
      <c r="CJ2612" s="186" t="str">
        <f t="shared" si="3810"/>
        <v>CJ$14</v>
      </c>
      <c r="CK2612" s="186" t="str">
        <f t="shared" si="3810"/>
        <v>CK$14</v>
      </c>
      <c r="CL2612" s="186" t="str">
        <f t="shared" si="3810"/>
        <v>CL$14</v>
      </c>
    </row>
    <row r="2613" spans="2:90" x14ac:dyDescent="0.4">
      <c r="B2613" s="171" t="s">
        <v>464</v>
      </c>
      <c r="E2613" s="8"/>
      <c r="H2613" s="196"/>
      <c r="I2613" s="197"/>
      <c r="J2613" s="197"/>
      <c r="K2613" s="198"/>
      <c r="L2613" s="198"/>
      <c r="M2613" s="198"/>
      <c r="N2613" s="198"/>
      <c r="O2613" s="198"/>
      <c r="P2613" s="198"/>
      <c r="R2613" s="198"/>
      <c r="S2613" s="186" t="str">
        <f t="shared" ref="S2613:AX2613" si="3811">S$19</f>
        <v>S$15</v>
      </c>
      <c r="T2613" s="186" t="str">
        <f t="shared" si="3811"/>
        <v>T$15</v>
      </c>
      <c r="U2613" s="186" t="str">
        <f t="shared" si="3811"/>
        <v>U$15</v>
      </c>
      <c r="V2613" s="186" t="str">
        <f t="shared" si="3811"/>
        <v>V$15</v>
      </c>
      <c r="W2613" s="186" t="str">
        <f t="shared" si="3811"/>
        <v>W$15</v>
      </c>
      <c r="X2613" s="186" t="str">
        <f t="shared" si="3811"/>
        <v>X$15</v>
      </c>
      <c r="Y2613" s="186" t="str">
        <f t="shared" si="3811"/>
        <v>Y$15</v>
      </c>
      <c r="Z2613" s="186" t="str">
        <f t="shared" si="3811"/>
        <v>Z$15</v>
      </c>
      <c r="AA2613" s="186" t="str">
        <f t="shared" si="3811"/>
        <v>AA$15</v>
      </c>
      <c r="AB2613" s="186" t="str">
        <f t="shared" si="3811"/>
        <v>AB$15</v>
      </c>
      <c r="AC2613" s="186" t="str">
        <f t="shared" si="3811"/>
        <v>AC$15</v>
      </c>
      <c r="AD2613" s="186" t="str">
        <f t="shared" si="3811"/>
        <v>AD$15</v>
      </c>
      <c r="AE2613" s="186" t="str">
        <f t="shared" si="3811"/>
        <v>AE$15</v>
      </c>
      <c r="AF2613" s="186" t="str">
        <f t="shared" si="3811"/>
        <v>AF$15</v>
      </c>
      <c r="AG2613" s="186" t="str">
        <f t="shared" si="3811"/>
        <v>AG$15</v>
      </c>
      <c r="AH2613" s="186" t="str">
        <f t="shared" si="3811"/>
        <v>AH$15</v>
      </c>
      <c r="AI2613" s="186" t="str">
        <f t="shared" si="3811"/>
        <v>AI$15</v>
      </c>
      <c r="AJ2613" s="186" t="str">
        <f t="shared" si="3811"/>
        <v>AJ$15</v>
      </c>
      <c r="AK2613" s="186" t="str">
        <f t="shared" si="3811"/>
        <v>AK$15</v>
      </c>
      <c r="AL2613" s="186" t="str">
        <f t="shared" si="3811"/>
        <v>AL$15</v>
      </c>
      <c r="AM2613" s="186" t="str">
        <f t="shared" si="3811"/>
        <v>AM$15</v>
      </c>
      <c r="AN2613" s="186" t="str">
        <f t="shared" si="3811"/>
        <v>AN$15</v>
      </c>
      <c r="AO2613" s="186" t="str">
        <f t="shared" si="3811"/>
        <v>AO$15</v>
      </c>
      <c r="AP2613" s="186" t="str">
        <f t="shared" si="3811"/>
        <v>AP$15</v>
      </c>
      <c r="AQ2613" s="186" t="str">
        <f t="shared" si="3811"/>
        <v>AQ$15</v>
      </c>
      <c r="AR2613" s="186" t="str">
        <f t="shared" si="3811"/>
        <v>AR$15</v>
      </c>
      <c r="AS2613" s="186" t="str">
        <f t="shared" si="3811"/>
        <v>AS$15</v>
      </c>
      <c r="AT2613" s="186" t="str">
        <f t="shared" si="3811"/>
        <v>AT$15</v>
      </c>
      <c r="AU2613" s="186" t="str">
        <f t="shared" si="3811"/>
        <v>AU$15</v>
      </c>
      <c r="AV2613" s="186" t="str">
        <f t="shared" si="3811"/>
        <v>AV$15</v>
      </c>
      <c r="AW2613" s="186" t="str">
        <f t="shared" si="3811"/>
        <v>AW$15</v>
      </c>
      <c r="AX2613" s="186" t="str">
        <f t="shared" si="3811"/>
        <v>AX$15</v>
      </c>
      <c r="AY2613" s="186" t="str">
        <f t="shared" ref="AY2613:CD2613" si="3812">AY$19</f>
        <v>AY$15</v>
      </c>
      <c r="AZ2613" s="186" t="str">
        <f t="shared" si="3812"/>
        <v>AZ$15</v>
      </c>
      <c r="BA2613" s="186" t="str">
        <f t="shared" si="3812"/>
        <v>BA$15</v>
      </c>
      <c r="BB2613" s="186" t="str">
        <f t="shared" si="3812"/>
        <v>BB$15</v>
      </c>
      <c r="BC2613" s="186" t="str">
        <f t="shared" si="3812"/>
        <v>BC$15</v>
      </c>
      <c r="BD2613" s="186" t="str">
        <f t="shared" si="3812"/>
        <v>BD$15</v>
      </c>
      <c r="BE2613" s="186" t="str">
        <f t="shared" si="3812"/>
        <v>BE$15</v>
      </c>
      <c r="BF2613" s="186" t="str">
        <f t="shared" si="3812"/>
        <v>BF$15</v>
      </c>
      <c r="BG2613" s="186" t="str">
        <f t="shared" si="3812"/>
        <v>BG$15</v>
      </c>
      <c r="BH2613" s="186" t="str">
        <f t="shared" si="3812"/>
        <v>BH$15</v>
      </c>
      <c r="BI2613" s="186" t="str">
        <f t="shared" si="3812"/>
        <v>BI$15</v>
      </c>
      <c r="BJ2613" s="186" t="str">
        <f t="shared" si="3812"/>
        <v>BJ$15</v>
      </c>
      <c r="BK2613" s="186" t="str">
        <f t="shared" si="3812"/>
        <v>BK$15</v>
      </c>
      <c r="BL2613" s="186" t="str">
        <f t="shared" si="3812"/>
        <v>BL$15</v>
      </c>
      <c r="BM2613" s="186" t="str">
        <f t="shared" si="3812"/>
        <v>BM$15</v>
      </c>
      <c r="BN2613" s="186" t="str">
        <f t="shared" si="3812"/>
        <v>BN$15</v>
      </c>
      <c r="BO2613" s="186" t="str">
        <f t="shared" si="3812"/>
        <v>BO$15</v>
      </c>
      <c r="BP2613" s="186" t="str">
        <f t="shared" si="3812"/>
        <v>BP$15</v>
      </c>
      <c r="BQ2613" s="186" t="str">
        <f t="shared" si="3812"/>
        <v>BQ$15</v>
      </c>
      <c r="BR2613" s="186" t="str">
        <f t="shared" si="3812"/>
        <v>BR$15</v>
      </c>
      <c r="BS2613" s="186" t="str">
        <f t="shared" si="3812"/>
        <v>BS$15</v>
      </c>
      <c r="BT2613" s="186" t="str">
        <f t="shared" si="3812"/>
        <v>BT$15</v>
      </c>
      <c r="BU2613" s="186" t="str">
        <f t="shared" si="3812"/>
        <v>BU$15</v>
      </c>
      <c r="BV2613" s="186" t="str">
        <f t="shared" si="3812"/>
        <v>BV$15</v>
      </c>
      <c r="BW2613" s="186" t="str">
        <f t="shared" si="3812"/>
        <v>BW$15</v>
      </c>
      <c r="BX2613" s="186" t="str">
        <f t="shared" si="3812"/>
        <v>BX$15</v>
      </c>
      <c r="BY2613" s="186" t="str">
        <f t="shared" si="3812"/>
        <v>BY$15</v>
      </c>
      <c r="BZ2613" s="186" t="str">
        <f t="shared" si="3812"/>
        <v>BZ$15</v>
      </c>
      <c r="CA2613" s="186" t="str">
        <f t="shared" si="3812"/>
        <v>CA$15</v>
      </c>
      <c r="CB2613" s="186" t="str">
        <f t="shared" si="3812"/>
        <v>CB$15</v>
      </c>
      <c r="CC2613" s="186" t="str">
        <f t="shared" si="3812"/>
        <v>CC$15</v>
      </c>
      <c r="CD2613" s="186" t="str">
        <f t="shared" si="3812"/>
        <v>CD$15</v>
      </c>
      <c r="CE2613" s="186" t="str">
        <f t="shared" ref="CE2613:CL2613" si="3813">CE$19</f>
        <v>CE$15</v>
      </c>
      <c r="CF2613" s="186" t="str">
        <f t="shared" si="3813"/>
        <v>CF$15</v>
      </c>
      <c r="CG2613" s="186" t="str">
        <f t="shared" si="3813"/>
        <v>CG$15</v>
      </c>
      <c r="CH2613" s="186" t="str">
        <f t="shared" si="3813"/>
        <v>CH$15</v>
      </c>
      <c r="CI2613" s="186" t="str">
        <f t="shared" si="3813"/>
        <v>CI$15</v>
      </c>
      <c r="CJ2613" s="186" t="str">
        <f t="shared" si="3813"/>
        <v>CJ$15</v>
      </c>
      <c r="CK2613" s="186" t="str">
        <f t="shared" si="3813"/>
        <v>CK$15</v>
      </c>
      <c r="CL2613" s="186" t="str">
        <f t="shared" si="3813"/>
        <v>CL$15</v>
      </c>
    </row>
    <row r="2614" spans="2:90" x14ac:dyDescent="0.4">
      <c r="B2614" s="70" t="s">
        <v>281</v>
      </c>
      <c r="C2614" s="31"/>
      <c r="D2614" t="s">
        <v>425</v>
      </c>
      <c r="E2614" s="8" t="str">
        <f t="shared" ref="E2614:E2635" si="3814">ROW()&amp;" "&amp;D2614</f>
        <v>2614 FAPPE-F</v>
      </c>
      <c r="F2614" t="s">
        <v>348</v>
      </c>
      <c r="G2614" s="31" t="s">
        <v>243</v>
      </c>
      <c r="H2614" s="48"/>
      <c r="I2614" s="285"/>
      <c r="J2614" s="285"/>
      <c r="K2614" s="48"/>
      <c r="L2614" s="48"/>
      <c r="M2614" s="48"/>
      <c r="N2614" s="48"/>
      <c r="O2614" s="48"/>
      <c r="P2614" s="48"/>
      <c r="R2614" s="70"/>
      <c r="S2614" s="286"/>
      <c r="T2614" s="286"/>
      <c r="U2614" s="286"/>
      <c r="V2614" s="286"/>
      <c r="W2614" s="286"/>
      <c r="X2614" s="286"/>
      <c r="Y2614" s="286"/>
      <c r="Z2614" s="286"/>
      <c r="AA2614" s="286"/>
      <c r="AB2614" s="286"/>
      <c r="AC2614" s="286"/>
      <c r="AD2614" s="286"/>
      <c r="AE2614" s="286"/>
      <c r="AF2614" s="286"/>
      <c r="AG2614" s="286"/>
      <c r="AH2614" s="286"/>
      <c r="AI2614" s="286"/>
      <c r="AJ2614" s="286"/>
      <c r="AK2614" s="286"/>
      <c r="AL2614" s="286"/>
      <c r="AM2614" s="286"/>
      <c r="AN2614" s="286"/>
      <c r="AO2614" s="286"/>
      <c r="AP2614" s="286"/>
      <c r="AQ2614" s="286"/>
      <c r="AR2614" s="286"/>
      <c r="AS2614" s="286"/>
      <c r="AT2614" s="286"/>
      <c r="AU2614" s="286"/>
      <c r="AV2614" s="286"/>
      <c r="AW2614" s="286"/>
      <c r="AX2614" s="286"/>
      <c r="AY2614" s="286"/>
      <c r="AZ2614" s="286"/>
      <c r="BA2614" s="286"/>
      <c r="BB2614" s="286"/>
      <c r="BC2614" s="286"/>
      <c r="BD2614" s="286"/>
      <c r="BE2614" s="286"/>
      <c r="BF2614" s="286"/>
      <c r="BG2614" s="286"/>
      <c r="BH2614" s="286"/>
      <c r="BI2614" s="286"/>
      <c r="BJ2614" s="286"/>
      <c r="BK2614" s="286"/>
      <c r="BL2614" s="286"/>
      <c r="BM2614" s="286"/>
      <c r="BN2614" s="286"/>
      <c r="BO2614" s="286"/>
      <c r="BP2614" s="286"/>
      <c r="BQ2614" s="286"/>
      <c r="BR2614" s="286"/>
      <c r="BS2614" s="286"/>
      <c r="BT2614" s="286"/>
      <c r="BU2614" s="286"/>
      <c r="BV2614" s="286"/>
      <c r="BW2614" s="286"/>
      <c r="BX2614" s="286"/>
      <c r="BY2614" s="286"/>
      <c r="BZ2614" s="286"/>
      <c r="CA2614" s="286"/>
      <c r="CB2614" s="286"/>
      <c r="CC2614" s="286"/>
      <c r="CD2614" s="286"/>
      <c r="CE2614" s="286"/>
      <c r="CF2614" s="286"/>
      <c r="CG2614" s="286"/>
      <c r="CH2614" s="286"/>
      <c r="CI2614" s="286"/>
      <c r="CJ2614" s="286"/>
      <c r="CK2614" s="286"/>
      <c r="CL2614" s="286"/>
    </row>
    <row r="2615" spans="2:90" x14ac:dyDescent="0.4">
      <c r="B2615" s="95" t="str">
        <f>"Assumptions - "&amp;B2614</f>
        <v>Assumptions - Fixed secondary PPE:</v>
      </c>
      <c r="D2615" t="s">
        <v>425</v>
      </c>
      <c r="E2615" s="8" t="str">
        <f t="shared" ref="E2615" si="3815">ROW()&amp;" "&amp;D2615</f>
        <v>2615 FAPPE-F</v>
      </c>
      <c r="G2615" t="str">
        <f>E2615</f>
        <v>2615 FAPPE-F</v>
      </c>
      <c r="I2615"/>
      <c r="J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row>
    <row r="2616" spans="2:90" x14ac:dyDescent="0.4">
      <c r="B2616" s="141" t="s">
        <v>206</v>
      </c>
      <c r="D2616" t="s">
        <v>425</v>
      </c>
      <c r="E2616" s="8" t="str">
        <f t="shared" si="3814"/>
        <v>2616 FAPPE-F</v>
      </c>
      <c r="G2616" t="str">
        <f>E2616</f>
        <v>2616 FAPPE-F</v>
      </c>
      <c r="H2616" s="57">
        <v>5</v>
      </c>
      <c r="S2616" s="72"/>
      <c r="T2616" s="72"/>
      <c r="U2616" s="72"/>
      <c r="V2616" s="72"/>
      <c r="W2616" s="72"/>
      <c r="X2616" s="72"/>
      <c r="Y2616" s="72"/>
      <c r="Z2616" s="72"/>
      <c r="AA2616" s="72"/>
      <c r="AB2616" s="72"/>
      <c r="AC2616" s="72"/>
      <c r="AD2616" s="72"/>
      <c r="AE2616" s="72"/>
      <c r="AF2616" s="72"/>
      <c r="AG2616" s="72"/>
      <c r="AH2616" s="72"/>
      <c r="AI2616" s="72"/>
      <c r="AJ2616" s="72"/>
      <c r="AK2616" s="72"/>
      <c r="AL2616" s="72"/>
      <c r="AM2616" s="72"/>
      <c r="AN2616" s="72"/>
      <c r="AO2616" s="72"/>
      <c r="AP2616" s="72"/>
      <c r="AQ2616" s="72"/>
      <c r="AR2616" s="72"/>
      <c r="AS2616" s="72"/>
      <c r="AT2616" s="72"/>
      <c r="AU2616" s="72"/>
      <c r="AV2616" s="72"/>
      <c r="AW2616" s="72"/>
      <c r="AX2616" s="72"/>
      <c r="AY2616" s="72"/>
      <c r="AZ2616" s="72"/>
      <c r="BA2616" s="72"/>
      <c r="BB2616" s="72"/>
      <c r="BC2616" s="72"/>
      <c r="BD2616" s="72"/>
      <c r="BE2616" s="72"/>
      <c r="BF2616" s="72"/>
      <c r="BG2616" s="72"/>
      <c r="BH2616" s="72"/>
      <c r="BI2616" s="72"/>
      <c r="BJ2616" s="72"/>
      <c r="BK2616" s="72"/>
      <c r="BL2616" s="72"/>
      <c r="BM2616" s="72"/>
      <c r="BN2616" s="72"/>
      <c r="BO2616" s="72"/>
      <c r="BP2616" s="72"/>
      <c r="BQ2616" s="72"/>
      <c r="BR2616" s="72"/>
      <c r="BS2616" s="72"/>
      <c r="BT2616" s="72"/>
      <c r="BU2616" s="72"/>
      <c r="BV2616" s="72"/>
      <c r="BW2616" s="72"/>
      <c r="BX2616" s="72"/>
      <c r="BY2616" s="72"/>
      <c r="BZ2616" s="72"/>
      <c r="CA2616" s="72"/>
      <c r="CB2616" s="72"/>
      <c r="CC2616" s="72"/>
      <c r="CD2616" s="72"/>
      <c r="CE2616" s="72"/>
      <c r="CF2616" s="72"/>
      <c r="CG2616" s="72"/>
      <c r="CH2616" s="72"/>
      <c r="CI2616" s="72"/>
      <c r="CJ2616" s="72"/>
      <c r="CK2616" s="72"/>
      <c r="CL2616" s="72"/>
    </row>
    <row r="2617" spans="2:90" x14ac:dyDescent="0.4">
      <c r="B2617" s="141" t="s">
        <v>207</v>
      </c>
      <c r="D2617" t="s">
        <v>425</v>
      </c>
      <c r="E2617" s="8" t="str">
        <f t="shared" si="3814"/>
        <v>2617 FAPPE-F</v>
      </c>
      <c r="G2617" t="str">
        <f>E2617</f>
        <v>2617 FAPPE-F</v>
      </c>
      <c r="H2617" s="57">
        <v>3</v>
      </c>
      <c r="S2617" s="72"/>
      <c r="T2617" s="72"/>
      <c r="U2617" s="72"/>
      <c r="V2617" s="72"/>
      <c r="W2617" s="72"/>
      <c r="X2617" s="72"/>
      <c r="Y2617" s="72"/>
      <c r="Z2617" s="72"/>
      <c r="AA2617" s="72"/>
      <c r="AB2617" s="72"/>
      <c r="AC2617" s="72"/>
      <c r="AD2617" s="72"/>
      <c r="AE2617" s="72"/>
      <c r="AF2617" s="72"/>
      <c r="AG2617" s="72"/>
      <c r="AH2617" s="72"/>
      <c r="AI2617" s="72"/>
      <c r="AJ2617" s="72"/>
      <c r="AK2617" s="72"/>
      <c r="AL2617" s="72"/>
      <c r="AM2617" s="72"/>
      <c r="AN2617" s="72"/>
      <c r="AO2617" s="72"/>
      <c r="AP2617" s="72"/>
      <c r="AQ2617" s="72"/>
      <c r="AR2617" s="72"/>
      <c r="AS2617" s="72"/>
      <c r="AT2617" s="72"/>
      <c r="AU2617" s="72"/>
      <c r="AV2617" s="72"/>
      <c r="AW2617" s="72"/>
      <c r="AX2617" s="72"/>
      <c r="AY2617" s="72"/>
      <c r="AZ2617" s="72"/>
      <c r="BA2617" s="72"/>
      <c r="BB2617" s="72"/>
      <c r="BC2617" s="72"/>
      <c r="BD2617" s="72"/>
      <c r="BE2617" s="72"/>
      <c r="BF2617" s="72"/>
      <c r="BG2617" s="72"/>
      <c r="BH2617" s="72"/>
      <c r="BI2617" s="72"/>
      <c r="BJ2617" s="72"/>
      <c r="BK2617" s="72"/>
      <c r="BL2617" s="72"/>
      <c r="BM2617" s="72"/>
      <c r="BN2617" s="72"/>
      <c r="BO2617" s="72"/>
      <c r="BP2617" s="72"/>
      <c r="BQ2617" s="72"/>
      <c r="BR2617" s="72"/>
      <c r="BS2617" s="72"/>
      <c r="BT2617" s="72"/>
      <c r="BU2617" s="72"/>
      <c r="BV2617" s="72"/>
      <c r="BW2617" s="72"/>
      <c r="BX2617" s="72"/>
      <c r="BY2617" s="72"/>
      <c r="BZ2617" s="72"/>
      <c r="CA2617" s="72"/>
      <c r="CB2617" s="72"/>
      <c r="CC2617" s="72"/>
      <c r="CD2617" s="72"/>
      <c r="CE2617" s="72"/>
      <c r="CF2617" s="72"/>
      <c r="CG2617" s="72"/>
      <c r="CH2617" s="72"/>
      <c r="CI2617" s="72"/>
      <c r="CJ2617" s="72"/>
      <c r="CK2617" s="72"/>
      <c r="CL2617" s="72"/>
    </row>
    <row r="2618" spans="2:90" x14ac:dyDescent="0.4">
      <c r="D2618" t="s">
        <v>425</v>
      </c>
      <c r="E2618" s="8" t="str">
        <f t="shared" si="3814"/>
        <v>2618 FAPPE-F</v>
      </c>
      <c r="S2618" s="72"/>
      <c r="T2618" s="72"/>
      <c r="U2618" s="72"/>
      <c r="V2618" s="72"/>
      <c r="W2618" s="72"/>
      <c r="X2618" s="72"/>
      <c r="Y2618" s="72"/>
      <c r="Z2618" s="72"/>
      <c r="AA2618" s="72"/>
      <c r="AB2618" s="72"/>
      <c r="AC2618" s="72"/>
      <c r="AD2618" s="72"/>
      <c r="AE2618" s="72"/>
      <c r="AF2618" s="72"/>
      <c r="AG2618" s="72"/>
      <c r="AH2618" s="72"/>
      <c r="AI2618" s="72"/>
      <c r="AJ2618" s="72"/>
      <c r="AK2618" s="72"/>
      <c r="AL2618" s="72"/>
      <c r="AM2618" s="72"/>
      <c r="AN2618" s="72"/>
      <c r="AO2618" s="72"/>
      <c r="AP2618" s="72"/>
      <c r="AQ2618" s="72"/>
      <c r="AR2618" s="72"/>
      <c r="AS2618" s="72"/>
      <c r="AT2618" s="72"/>
      <c r="AU2618" s="72"/>
      <c r="AV2618" s="72"/>
      <c r="AW2618" s="72"/>
      <c r="AX2618" s="72"/>
      <c r="AY2618" s="72"/>
      <c r="AZ2618" s="72"/>
      <c r="BA2618" s="72"/>
      <c r="BB2618" s="72"/>
      <c r="BC2618" s="72"/>
      <c r="BD2618" s="72"/>
      <c r="BE2618" s="72"/>
      <c r="BF2618" s="72"/>
      <c r="BG2618" s="72"/>
      <c r="BH2618" s="72"/>
      <c r="BI2618" s="72"/>
      <c r="BJ2618" s="72"/>
      <c r="BK2618" s="72"/>
      <c r="BL2618" s="72"/>
      <c r="BM2618" s="72"/>
      <c r="BN2618" s="72"/>
      <c r="BO2618" s="72"/>
      <c r="BP2618" s="72"/>
      <c r="BQ2618" s="72"/>
      <c r="BR2618" s="72"/>
      <c r="BS2618" s="72"/>
      <c r="BT2618" s="72"/>
      <c r="BU2618" s="72"/>
      <c r="BV2618" s="72"/>
      <c r="BW2618" s="72"/>
      <c r="BX2618" s="72"/>
      <c r="BY2618" s="72"/>
      <c r="BZ2618" s="72"/>
      <c r="CA2618" s="72"/>
      <c r="CB2618" s="72"/>
      <c r="CC2618" s="72"/>
      <c r="CD2618" s="72"/>
      <c r="CE2618" s="72"/>
      <c r="CF2618" s="72"/>
      <c r="CG2618" s="72"/>
      <c r="CH2618" s="72"/>
      <c r="CI2618" s="72"/>
      <c r="CJ2618" s="72"/>
      <c r="CK2618" s="72"/>
      <c r="CL2618" s="72"/>
    </row>
    <row r="2619" spans="2:90" x14ac:dyDescent="0.4">
      <c r="B2619" s="122" t="str">
        <f>"Capital expenditures - "&amp;SUBSTITUTE(B2614,":","")</f>
        <v>Capital expenditures - Fixed secondary PPE</v>
      </c>
      <c r="C2619" t="s">
        <v>235</v>
      </c>
      <c r="D2619" t="s">
        <v>425</v>
      </c>
      <c r="E2619" s="8" t="str">
        <f t="shared" si="3814"/>
        <v>2619 FAPPE-F</v>
      </c>
      <c r="G2619" t="str">
        <f>E2619</f>
        <v>2619 FAPPE-F</v>
      </c>
      <c r="I2619" s="74"/>
      <c r="J2619" s="74"/>
      <c r="K2619" s="23">
        <v>-1000</v>
      </c>
      <c r="L2619" s="23">
        <v>-2000</v>
      </c>
      <c r="M2619" s="23">
        <v>-4000</v>
      </c>
      <c r="N2619" s="23">
        <v>-8000</v>
      </c>
      <c r="O2619" s="23">
        <v>-16000</v>
      </c>
      <c r="P2619" s="23">
        <v>-32000</v>
      </c>
      <c r="R2619" s="24"/>
      <c r="S2619" s="80" cm="1">
        <f t="array" ref="S2619">INDEX($K:$Q,ROW(),MATCH(S$3,$K$2:$Q$2,0))/12</f>
        <v>-83.333333333333329</v>
      </c>
      <c r="T2619" s="80" cm="1">
        <f t="array" ref="T2619">INDEX($K:$Q,ROW(),MATCH(T$3,$K$2:$Q$2,0))/12</f>
        <v>-83.333333333333329</v>
      </c>
      <c r="U2619" s="80" cm="1">
        <f t="array" ref="U2619">INDEX($K:$Q,ROW(),MATCH(U$3,$K$2:$Q$2,0))/12</f>
        <v>-83.333333333333329</v>
      </c>
      <c r="V2619" s="80" cm="1">
        <f t="array" ref="V2619">INDEX($K:$Q,ROW(),MATCH(V$3,$K$2:$Q$2,0))/12</f>
        <v>-83.333333333333329</v>
      </c>
      <c r="W2619" s="80" cm="1">
        <f t="array" ref="W2619">INDEX($K:$Q,ROW(),MATCH(W$3,$K$2:$Q$2,0))/12</f>
        <v>-83.333333333333329</v>
      </c>
      <c r="X2619" s="80" cm="1">
        <f t="array" ref="X2619">INDEX($K:$Q,ROW(),MATCH(X$3,$K$2:$Q$2,0))/12</f>
        <v>-83.333333333333329</v>
      </c>
      <c r="Y2619" s="80" cm="1">
        <f t="array" ref="Y2619">INDEX($K:$Q,ROW(),MATCH(Y$3,$K$2:$Q$2,0))/12</f>
        <v>-83.333333333333329</v>
      </c>
      <c r="Z2619" s="80" cm="1">
        <f t="array" ref="Z2619">INDEX($K:$Q,ROW(),MATCH(Z$3,$K$2:$Q$2,0))/12</f>
        <v>-83.333333333333329</v>
      </c>
      <c r="AA2619" s="80" cm="1">
        <f t="array" ref="AA2619">INDEX($K:$Q,ROW(),MATCH(AA$3,$K$2:$Q$2,0))/12</f>
        <v>-83.333333333333329</v>
      </c>
      <c r="AB2619" s="80" cm="1">
        <f t="array" ref="AB2619">INDEX($K:$Q,ROW(),MATCH(AB$3,$K$2:$Q$2,0))/12</f>
        <v>-83.333333333333329</v>
      </c>
      <c r="AC2619" s="80" cm="1">
        <f t="array" ref="AC2619">INDEX($K:$Q,ROW(),MATCH(AC$3,$K$2:$Q$2,0))/12</f>
        <v>-83.333333333333329</v>
      </c>
      <c r="AD2619" s="80" cm="1">
        <f t="array" ref="AD2619">INDEX($K:$Q,ROW(),MATCH(AD$3,$K$2:$Q$2,0))/12</f>
        <v>-83.333333333333329</v>
      </c>
      <c r="AE2619" s="80" cm="1">
        <f t="array" ref="AE2619">INDEX($K:$Q,ROW(),MATCH(AE$3,$K$2:$Q$2,0))/12</f>
        <v>-166.66666666666666</v>
      </c>
      <c r="AF2619" s="80" cm="1">
        <f t="array" ref="AF2619">INDEX($K:$Q,ROW(),MATCH(AF$3,$K$2:$Q$2,0))/12</f>
        <v>-166.66666666666666</v>
      </c>
      <c r="AG2619" s="80" cm="1">
        <f t="array" ref="AG2619">INDEX($K:$Q,ROW(),MATCH(AG$3,$K$2:$Q$2,0))/12</f>
        <v>-166.66666666666666</v>
      </c>
      <c r="AH2619" s="80" cm="1">
        <f t="array" ref="AH2619">INDEX($K:$Q,ROW(),MATCH(AH$3,$K$2:$Q$2,0))/12</f>
        <v>-166.66666666666666</v>
      </c>
      <c r="AI2619" s="80" cm="1">
        <f t="array" ref="AI2619">INDEX($K:$Q,ROW(),MATCH(AI$3,$K$2:$Q$2,0))/12</f>
        <v>-166.66666666666666</v>
      </c>
      <c r="AJ2619" s="80" cm="1">
        <f t="array" ref="AJ2619">INDEX($K:$Q,ROW(),MATCH(AJ$3,$K$2:$Q$2,0))/12</f>
        <v>-166.66666666666666</v>
      </c>
      <c r="AK2619" s="80" cm="1">
        <f t="array" ref="AK2619">INDEX($K:$Q,ROW(),MATCH(AK$3,$K$2:$Q$2,0))/12</f>
        <v>-166.66666666666666</v>
      </c>
      <c r="AL2619" s="80" cm="1">
        <f t="array" ref="AL2619">INDEX($K:$Q,ROW(),MATCH(AL$3,$K$2:$Q$2,0))/12</f>
        <v>-166.66666666666666</v>
      </c>
      <c r="AM2619" s="80" cm="1">
        <f t="array" ref="AM2619">INDEX($K:$Q,ROW(),MATCH(AM$3,$K$2:$Q$2,0))/12</f>
        <v>-166.66666666666666</v>
      </c>
      <c r="AN2619" s="80" cm="1">
        <f t="array" ref="AN2619">INDEX($K:$Q,ROW(),MATCH(AN$3,$K$2:$Q$2,0))/12</f>
        <v>-166.66666666666666</v>
      </c>
      <c r="AO2619" s="80" cm="1">
        <f t="array" ref="AO2619">INDEX($K:$Q,ROW(),MATCH(AO$3,$K$2:$Q$2,0))/12</f>
        <v>-166.66666666666666</v>
      </c>
      <c r="AP2619" s="80" cm="1">
        <f t="array" ref="AP2619">INDEX($K:$Q,ROW(),MATCH(AP$3,$K$2:$Q$2,0))/12</f>
        <v>-166.66666666666666</v>
      </c>
      <c r="AQ2619" s="80" cm="1">
        <f t="array" ref="AQ2619">INDEX($K:$Q,ROW(),MATCH(AQ$3,$K$2:$Q$2,0))/12</f>
        <v>-333.33333333333331</v>
      </c>
      <c r="AR2619" s="80" cm="1">
        <f t="array" ref="AR2619">INDEX($K:$Q,ROW(),MATCH(AR$3,$K$2:$Q$2,0))/12</f>
        <v>-333.33333333333331</v>
      </c>
      <c r="AS2619" s="80" cm="1">
        <f t="array" ref="AS2619">INDEX($K:$Q,ROW(),MATCH(AS$3,$K$2:$Q$2,0))/12</f>
        <v>-333.33333333333331</v>
      </c>
      <c r="AT2619" s="80" cm="1">
        <f t="array" ref="AT2619">INDEX($K:$Q,ROW(),MATCH(AT$3,$K$2:$Q$2,0))/12</f>
        <v>-333.33333333333331</v>
      </c>
      <c r="AU2619" s="80" cm="1">
        <f t="array" ref="AU2619">INDEX($K:$Q,ROW(),MATCH(AU$3,$K$2:$Q$2,0))/12</f>
        <v>-333.33333333333331</v>
      </c>
      <c r="AV2619" s="80" cm="1">
        <f t="array" ref="AV2619">INDEX($K:$Q,ROW(),MATCH(AV$3,$K$2:$Q$2,0))/12</f>
        <v>-333.33333333333331</v>
      </c>
      <c r="AW2619" s="80" cm="1">
        <f t="array" ref="AW2619">INDEX($K:$Q,ROW(),MATCH(AW$3,$K$2:$Q$2,0))/12</f>
        <v>-333.33333333333331</v>
      </c>
      <c r="AX2619" s="80" cm="1">
        <f t="array" ref="AX2619">INDEX($K:$Q,ROW(),MATCH(AX$3,$K$2:$Q$2,0))/12</f>
        <v>-333.33333333333331</v>
      </c>
      <c r="AY2619" s="80" cm="1">
        <f t="array" ref="AY2619">INDEX($K:$Q,ROW(),MATCH(AY$3,$K$2:$Q$2,0))/12</f>
        <v>-333.33333333333331</v>
      </c>
      <c r="AZ2619" s="80" cm="1">
        <f t="array" ref="AZ2619">INDEX($K:$Q,ROW(),MATCH(AZ$3,$K$2:$Q$2,0))/12</f>
        <v>-333.33333333333331</v>
      </c>
      <c r="BA2619" s="80" cm="1">
        <f t="array" ref="BA2619">INDEX($K:$Q,ROW(),MATCH(BA$3,$K$2:$Q$2,0))/12</f>
        <v>-333.33333333333331</v>
      </c>
      <c r="BB2619" s="80" cm="1">
        <f t="array" ref="BB2619">INDEX($K:$Q,ROW(),MATCH(BB$3,$K$2:$Q$2,0))/12</f>
        <v>-333.33333333333331</v>
      </c>
      <c r="BC2619" s="80" cm="1">
        <f t="array" ref="BC2619">INDEX($K:$Q,ROW(),MATCH(BC$3,$K$2:$Q$2,0))/12</f>
        <v>-666.66666666666663</v>
      </c>
      <c r="BD2619" s="80" cm="1">
        <f t="array" ref="BD2619">INDEX($K:$Q,ROW(),MATCH(BD$3,$K$2:$Q$2,0))/12</f>
        <v>-666.66666666666663</v>
      </c>
      <c r="BE2619" s="80" cm="1">
        <f t="array" ref="BE2619">INDEX($K:$Q,ROW(),MATCH(BE$3,$K$2:$Q$2,0))/12</f>
        <v>-666.66666666666663</v>
      </c>
      <c r="BF2619" s="80" cm="1">
        <f t="array" ref="BF2619">INDEX($K:$Q,ROW(),MATCH(BF$3,$K$2:$Q$2,0))/12</f>
        <v>-666.66666666666663</v>
      </c>
      <c r="BG2619" s="80" cm="1">
        <f t="array" ref="BG2619">INDEX($K:$Q,ROW(),MATCH(BG$3,$K$2:$Q$2,0))/12</f>
        <v>-666.66666666666663</v>
      </c>
      <c r="BH2619" s="80" cm="1">
        <f t="array" ref="BH2619">INDEX($K:$Q,ROW(),MATCH(BH$3,$K$2:$Q$2,0))/12</f>
        <v>-666.66666666666663</v>
      </c>
      <c r="BI2619" s="80" cm="1">
        <f t="array" ref="BI2619">INDEX($K:$Q,ROW(),MATCH(BI$3,$K$2:$Q$2,0))/12</f>
        <v>-666.66666666666663</v>
      </c>
      <c r="BJ2619" s="80" cm="1">
        <f t="array" ref="BJ2619">INDEX($K:$Q,ROW(),MATCH(BJ$3,$K$2:$Q$2,0))/12</f>
        <v>-666.66666666666663</v>
      </c>
      <c r="BK2619" s="80" cm="1">
        <f t="array" ref="BK2619">INDEX($K:$Q,ROW(),MATCH(BK$3,$K$2:$Q$2,0))/12</f>
        <v>-666.66666666666663</v>
      </c>
      <c r="BL2619" s="80" cm="1">
        <f t="array" ref="BL2619">INDEX($K:$Q,ROW(),MATCH(BL$3,$K$2:$Q$2,0))/12</f>
        <v>-666.66666666666663</v>
      </c>
      <c r="BM2619" s="80" cm="1">
        <f t="array" ref="BM2619">INDEX($K:$Q,ROW(),MATCH(BM$3,$K$2:$Q$2,0))/12</f>
        <v>-666.66666666666663</v>
      </c>
      <c r="BN2619" s="80" cm="1">
        <f t="array" ref="BN2619">INDEX($K:$Q,ROW(),MATCH(BN$3,$K$2:$Q$2,0))/12</f>
        <v>-666.66666666666663</v>
      </c>
      <c r="BO2619" s="80" cm="1">
        <f t="array" ref="BO2619">INDEX($K:$Q,ROW(),MATCH(BO$3,$K$2:$Q$2,0))/12</f>
        <v>-1333.3333333333333</v>
      </c>
      <c r="BP2619" s="80" cm="1">
        <f t="array" ref="BP2619">INDEX($K:$Q,ROW(),MATCH(BP$3,$K$2:$Q$2,0))/12</f>
        <v>-1333.3333333333333</v>
      </c>
      <c r="BQ2619" s="80" cm="1">
        <f t="array" ref="BQ2619">INDEX($K:$Q,ROW(),MATCH(BQ$3,$K$2:$Q$2,0))/12</f>
        <v>-1333.3333333333333</v>
      </c>
      <c r="BR2619" s="80" cm="1">
        <f t="array" ref="BR2619">INDEX($K:$Q,ROW(),MATCH(BR$3,$K$2:$Q$2,0))/12</f>
        <v>-1333.3333333333333</v>
      </c>
      <c r="BS2619" s="80" cm="1">
        <f t="array" ref="BS2619">INDEX($K:$Q,ROW(),MATCH(BS$3,$K$2:$Q$2,0))/12</f>
        <v>-1333.3333333333333</v>
      </c>
      <c r="BT2619" s="80" cm="1">
        <f t="array" ref="BT2619">INDEX($K:$Q,ROW(),MATCH(BT$3,$K$2:$Q$2,0))/12</f>
        <v>-1333.3333333333333</v>
      </c>
      <c r="BU2619" s="80" cm="1">
        <f t="array" ref="BU2619">INDEX($K:$Q,ROW(),MATCH(BU$3,$K$2:$Q$2,0))/12</f>
        <v>-1333.3333333333333</v>
      </c>
      <c r="BV2619" s="80" cm="1">
        <f t="array" ref="BV2619">INDEX($K:$Q,ROW(),MATCH(BV$3,$K$2:$Q$2,0))/12</f>
        <v>-1333.3333333333333</v>
      </c>
      <c r="BW2619" s="80" cm="1">
        <f t="array" ref="BW2619">INDEX($K:$Q,ROW(),MATCH(BW$3,$K$2:$Q$2,0))/12</f>
        <v>-1333.3333333333333</v>
      </c>
      <c r="BX2619" s="80" cm="1">
        <f t="array" ref="BX2619">INDEX($K:$Q,ROW(),MATCH(BX$3,$K$2:$Q$2,0))/12</f>
        <v>-1333.3333333333333</v>
      </c>
      <c r="BY2619" s="80" cm="1">
        <f t="array" ref="BY2619">INDEX($K:$Q,ROW(),MATCH(BY$3,$K$2:$Q$2,0))/12</f>
        <v>-1333.3333333333333</v>
      </c>
      <c r="BZ2619" s="80" cm="1">
        <f t="array" ref="BZ2619">INDEX($K:$Q,ROW(),MATCH(BZ$3,$K$2:$Q$2,0))/12</f>
        <v>-1333.3333333333333</v>
      </c>
      <c r="CA2619" s="80" cm="1">
        <f t="array" ref="CA2619">INDEX($K:$Q,ROW(),MATCH(CA$3,$K$2:$Q$2,0))/12</f>
        <v>-2666.6666666666665</v>
      </c>
      <c r="CB2619" s="80" cm="1">
        <f t="array" ref="CB2619">INDEX($K:$Q,ROW(),MATCH(CB$3,$K$2:$Q$2,0))/12</f>
        <v>-2666.6666666666665</v>
      </c>
      <c r="CC2619" s="80" cm="1">
        <f t="array" ref="CC2619">INDEX($K:$Q,ROW(),MATCH(CC$3,$K$2:$Q$2,0))/12</f>
        <v>-2666.6666666666665</v>
      </c>
      <c r="CD2619" s="80" cm="1">
        <f t="array" ref="CD2619">INDEX($K:$Q,ROW(),MATCH(CD$3,$K$2:$Q$2,0))/12</f>
        <v>-2666.6666666666665</v>
      </c>
      <c r="CE2619" s="80" cm="1">
        <f t="array" ref="CE2619">INDEX($K:$Q,ROW(),MATCH(CE$3,$K$2:$Q$2,0))/12</f>
        <v>-2666.6666666666665</v>
      </c>
      <c r="CF2619" s="80" cm="1">
        <f t="array" ref="CF2619">INDEX($K:$Q,ROW(),MATCH(CF$3,$K$2:$Q$2,0))/12</f>
        <v>-2666.6666666666665</v>
      </c>
      <c r="CG2619" s="80" cm="1">
        <f t="array" ref="CG2619">INDEX($K:$Q,ROW(),MATCH(CG$3,$K$2:$Q$2,0))/12</f>
        <v>-2666.6666666666665</v>
      </c>
      <c r="CH2619" s="80" cm="1">
        <f t="array" ref="CH2619">INDEX($K:$Q,ROW(),MATCH(CH$3,$K$2:$Q$2,0))/12</f>
        <v>-2666.6666666666665</v>
      </c>
      <c r="CI2619" s="80" cm="1">
        <f t="array" ref="CI2619">INDEX($K:$Q,ROW(),MATCH(CI$3,$K$2:$Q$2,0))/12</f>
        <v>-2666.6666666666665</v>
      </c>
      <c r="CJ2619" s="80" cm="1">
        <f t="array" ref="CJ2619">INDEX($K:$Q,ROW(),MATCH(CJ$3,$K$2:$Q$2,0))/12</f>
        <v>-2666.6666666666665</v>
      </c>
      <c r="CK2619" s="80" cm="1">
        <f t="array" ref="CK2619">INDEX($K:$Q,ROW(),MATCH(CK$3,$K$2:$Q$2,0))/12</f>
        <v>-2666.6666666666665</v>
      </c>
      <c r="CL2619" s="80" cm="1">
        <f t="array" ref="CL2619">INDEX($K:$Q,ROW(),MATCH(CL$3,$K$2:$Q$2,0))/12</f>
        <v>-2666.6666666666665</v>
      </c>
    </row>
    <row r="2620" spans="2:90" x14ac:dyDescent="0.4">
      <c r="B2620" s="122"/>
      <c r="D2620" t="s">
        <v>425</v>
      </c>
      <c r="E2620" s="8" t="str">
        <f t="shared" si="3814"/>
        <v>2620 FAPPE-F</v>
      </c>
      <c r="S2620" s="72"/>
      <c r="T2620" s="72"/>
      <c r="U2620" s="72"/>
      <c r="V2620" s="72"/>
      <c r="W2620" s="72"/>
      <c r="X2620" s="72"/>
      <c r="Y2620" s="72"/>
      <c r="Z2620" s="72"/>
      <c r="AA2620" s="72"/>
      <c r="AB2620" s="72"/>
      <c r="AC2620" s="72"/>
      <c r="AD2620" s="72"/>
      <c r="AE2620" s="72"/>
      <c r="AF2620" s="72"/>
      <c r="AG2620" s="72"/>
      <c r="AH2620" s="72"/>
      <c r="AI2620" s="72"/>
      <c r="AJ2620" s="72"/>
      <c r="AK2620" s="72"/>
      <c r="AL2620" s="72"/>
      <c r="AM2620" s="72"/>
      <c r="AN2620" s="72"/>
      <c r="AO2620" s="72"/>
      <c r="AP2620" s="72"/>
      <c r="AQ2620" s="72"/>
      <c r="AR2620" s="72"/>
      <c r="AS2620" s="72"/>
      <c r="AT2620" s="72"/>
      <c r="AU2620" s="72"/>
      <c r="AV2620" s="72"/>
      <c r="AW2620" s="72"/>
      <c r="AX2620" s="72"/>
      <c r="AY2620" s="72"/>
      <c r="AZ2620" s="72"/>
      <c r="BA2620" s="72"/>
      <c r="BB2620" s="72"/>
      <c r="BC2620" s="72"/>
      <c r="BD2620" s="72"/>
      <c r="BE2620" s="72"/>
      <c r="BF2620" s="72"/>
      <c r="BG2620" s="72"/>
      <c r="BH2620" s="72"/>
      <c r="BI2620" s="72"/>
      <c r="BJ2620" s="72"/>
      <c r="BK2620" s="72"/>
      <c r="BL2620" s="72"/>
      <c r="BM2620" s="72"/>
      <c r="BN2620" s="72"/>
      <c r="BO2620" s="72"/>
      <c r="BP2620" s="72"/>
      <c r="BQ2620" s="72"/>
      <c r="BR2620" s="72"/>
      <c r="BS2620" s="72"/>
      <c r="BT2620" s="72"/>
      <c r="BU2620" s="72"/>
      <c r="BV2620" s="72"/>
      <c r="BW2620" s="72"/>
      <c r="BX2620" s="72"/>
      <c r="BY2620" s="72"/>
      <c r="BZ2620" s="72"/>
      <c r="CA2620" s="72"/>
      <c r="CB2620" s="72"/>
      <c r="CC2620" s="72"/>
      <c r="CD2620" s="72"/>
      <c r="CE2620" s="72"/>
      <c r="CF2620" s="72"/>
      <c r="CG2620" s="72"/>
      <c r="CH2620" s="72"/>
      <c r="CI2620" s="72"/>
      <c r="CJ2620" s="72"/>
      <c r="CK2620" s="72"/>
      <c r="CL2620" s="72"/>
    </row>
    <row r="2621" spans="2:90" x14ac:dyDescent="0.4">
      <c r="B2621" s="95" t="s">
        <v>204</v>
      </c>
      <c r="D2621" t="s">
        <v>425</v>
      </c>
      <c r="E2621" s="8" t="str">
        <f t="shared" si="3814"/>
        <v>2621 FAPPE-F</v>
      </c>
      <c r="H2621" s="12"/>
      <c r="S2621" s="72"/>
      <c r="T2621" s="72"/>
      <c r="U2621" s="72"/>
      <c r="V2621" s="72"/>
      <c r="W2621" s="72"/>
      <c r="X2621" s="72"/>
      <c r="Y2621" s="72"/>
      <c r="Z2621" s="72"/>
      <c r="AA2621" s="72"/>
      <c r="AB2621" s="72"/>
      <c r="AC2621" s="72"/>
      <c r="AD2621" s="72"/>
      <c r="AE2621" s="72"/>
      <c r="AF2621" s="72"/>
      <c r="AG2621" s="72"/>
      <c r="AH2621" s="72"/>
      <c r="AI2621" s="72"/>
      <c r="AJ2621" s="72"/>
      <c r="AK2621" s="72"/>
      <c r="AL2621" s="72"/>
      <c r="AM2621" s="72"/>
      <c r="AN2621" s="72"/>
      <c r="AO2621" s="72"/>
      <c r="AP2621" s="72"/>
      <c r="AQ2621" s="72"/>
      <c r="AR2621" s="72"/>
      <c r="AS2621" s="72"/>
      <c r="AT2621" s="72"/>
      <c r="AU2621" s="72"/>
      <c r="AV2621" s="72"/>
      <c r="AW2621" s="72"/>
      <c r="AX2621" s="72"/>
      <c r="AY2621" s="72"/>
      <c r="AZ2621" s="72"/>
      <c r="BA2621" s="72"/>
      <c r="BB2621" s="72"/>
      <c r="BC2621" s="72"/>
      <c r="BD2621" s="72"/>
      <c r="BE2621" s="72"/>
      <c r="BF2621" s="72"/>
      <c r="BG2621" s="72"/>
      <c r="BH2621" s="72"/>
      <c r="BI2621" s="72"/>
      <c r="BJ2621" s="72"/>
      <c r="BK2621" s="72"/>
      <c r="BL2621" s="72"/>
      <c r="BM2621" s="72"/>
      <c r="BN2621" s="72"/>
      <c r="BO2621" s="72"/>
      <c r="BP2621" s="72"/>
      <c r="BQ2621" s="72"/>
      <c r="BR2621" s="72"/>
      <c r="BS2621" s="72"/>
      <c r="BT2621" s="72"/>
      <c r="BU2621" s="72"/>
      <c r="BV2621" s="72"/>
      <c r="BW2621" s="72"/>
      <c r="BX2621" s="72"/>
      <c r="BY2621" s="72"/>
      <c r="BZ2621" s="72"/>
      <c r="CA2621" s="72"/>
      <c r="CB2621" s="72"/>
      <c r="CC2621" s="72"/>
      <c r="CD2621" s="72"/>
      <c r="CE2621" s="72"/>
      <c r="CF2621" s="72"/>
      <c r="CG2621" s="72"/>
      <c r="CH2621" s="72"/>
      <c r="CI2621" s="72"/>
      <c r="CJ2621" s="72"/>
      <c r="CK2621" s="72"/>
      <c r="CL2621" s="72"/>
    </row>
    <row r="2622" spans="2:90" x14ac:dyDescent="0.4">
      <c r="B2622" s="154" t="str">
        <f>"Depreciation - "&amp;SUBSTITUTE(B2614,":","")</f>
        <v>Depreciation - Fixed secondary PPE</v>
      </c>
      <c r="C2622" t="s">
        <v>233</v>
      </c>
      <c r="D2622" t="s">
        <v>425</v>
      </c>
      <c r="E2622" s="8" t="str">
        <f t="shared" si="3814"/>
        <v>2622 FAPPE-F</v>
      </c>
      <c r="J2622" s="80">
        <f>SUMIF($5:$5,I$2,2620:2620)</f>
        <v>0</v>
      </c>
      <c r="K2622" s="24" t="e">
        <f t="shared" ref="K2622:P2622" ca="1" si="3816">SUMIF($3:$3,K$2,2622:2622)</f>
        <v>#REF!</v>
      </c>
      <c r="L2622" s="24" t="e">
        <f t="shared" ca="1" si="3816"/>
        <v>#REF!</v>
      </c>
      <c r="M2622" s="24" t="e">
        <f t="shared" ca="1" si="3816"/>
        <v>#REF!</v>
      </c>
      <c r="N2622" s="24" t="e">
        <f t="shared" ca="1" si="3816"/>
        <v>#REF!</v>
      </c>
      <c r="O2622" s="24" t="e">
        <f t="shared" ca="1" si="3816"/>
        <v>#REF!</v>
      </c>
      <c r="P2622" s="24" t="e">
        <f t="shared" ca="1" si="3816"/>
        <v>#REF!</v>
      </c>
      <c r="R2622" s="24"/>
      <c r="S2622" s="80" t="e" cm="1">
        <f t="array" aca="1" ref="S2622" ca="1">(SUM(INDEX(2617:2617,1,MAX(COLUMN($R:$R),COLUMN()-($H2616*12-1))):S2619)/($H2616*12)+IF($R2624=0,0,SUM(INDEX(2622:2622,1,MAX(COLUMN($R:$R),COLUMN()-(($H2616-$H2617)*12))):S2624)/(($H2616)*12)))</f>
        <v>#REF!</v>
      </c>
      <c r="T2622" s="80" t="e" cm="1">
        <f t="array" aca="1" ref="T2622" ca="1">(SUM(INDEX(2617:2617,1,MAX(COLUMN($R:$R),COLUMN()-($H2616*12-1))):T2619)/($H2616*12)+IF($R2624=0,0,SUM(INDEX(2622:2622,1,MAX(COLUMN($R:$R),COLUMN()-(($H2616-$H2617)*12))):T2624)/(($H2616)*12)))</f>
        <v>#REF!</v>
      </c>
      <c r="U2622" s="80" t="e" cm="1">
        <f t="array" aca="1" ref="U2622" ca="1">(SUM(INDEX(2617:2617,1,MAX(COLUMN($R:$R),COLUMN()-($H2616*12-1))):U2619)/($H2616*12)+IF($R2624=0,0,SUM(INDEX(2622:2622,1,MAX(COLUMN($R:$R),COLUMN()-(($H2616-$H2617)*12))):U2624)/(($H2616)*12)))</f>
        <v>#REF!</v>
      </c>
      <c r="V2622" s="80" t="e" cm="1">
        <f t="array" aca="1" ref="V2622" ca="1">(SUM(INDEX(2617:2617,1,MAX(COLUMN($R:$R),COLUMN()-($H2616*12-1))):V2619)/($H2616*12)+IF($R2624=0,0,SUM(INDEX(2622:2622,1,MAX(COLUMN($R:$R),COLUMN()-(($H2616-$H2617)*12))):V2624)/(($H2616)*12)))</f>
        <v>#REF!</v>
      </c>
      <c r="W2622" s="80" t="e" cm="1">
        <f t="array" aca="1" ref="W2622" ca="1">(SUM(INDEX(2617:2617,1,MAX(COLUMN($R:$R),COLUMN()-($H2616*12-1))):W2619)/($H2616*12)+IF($R2624=0,0,SUM(INDEX(2622:2622,1,MAX(COLUMN($R:$R),COLUMN()-(($H2616-$H2617)*12))):W2624)/(($H2616)*12)))</f>
        <v>#REF!</v>
      </c>
      <c r="X2622" s="80" t="e" cm="1">
        <f t="array" aca="1" ref="X2622" ca="1">(SUM(INDEX(2617:2617,1,MAX(COLUMN($R:$R),COLUMN()-($H2616*12-1))):X2619)/($H2616*12)+IF($R2624=0,0,SUM(INDEX(2622:2622,1,MAX(COLUMN($R:$R),COLUMN()-(($H2616-$H2617)*12))):X2624)/(($H2616)*12)))</f>
        <v>#REF!</v>
      </c>
      <c r="Y2622" s="80" t="e" cm="1">
        <f t="array" aca="1" ref="Y2622" ca="1">(SUM(INDEX(2617:2617,1,MAX(COLUMN($R:$R),COLUMN()-($H2616*12-1))):Y2619)/($H2616*12)+IF($R2624=0,0,SUM(INDEX(2622:2622,1,MAX(COLUMN($R:$R),COLUMN()-(($H2616-$H2617)*12))):Y2624)/(($H2616)*12)))</f>
        <v>#REF!</v>
      </c>
      <c r="Z2622" s="80" t="e" cm="1">
        <f t="array" aca="1" ref="Z2622" ca="1">(SUM(INDEX(2617:2617,1,MAX(COLUMN($R:$R),COLUMN()-($H2616*12-1))):Z2619)/($H2616*12)+IF($R2624=0,0,SUM(INDEX(2622:2622,1,MAX(COLUMN($R:$R),COLUMN()-(($H2616-$H2617)*12))):Z2624)/(($H2616)*12)))</f>
        <v>#REF!</v>
      </c>
      <c r="AA2622" s="80" t="e" cm="1">
        <f t="array" aca="1" ref="AA2622" ca="1">(SUM(INDEX(2617:2617,1,MAX(COLUMN($R:$R),COLUMN()-($H2616*12-1))):AA2619)/($H2616*12)+IF($R2624=0,0,SUM(INDEX(2622:2622,1,MAX(COLUMN($R:$R),COLUMN()-(($H2616-$H2617)*12))):AA2624)/(($H2616)*12)))</f>
        <v>#REF!</v>
      </c>
      <c r="AB2622" s="80" t="e" cm="1">
        <f t="array" aca="1" ref="AB2622" ca="1">(SUM(INDEX(2617:2617,1,MAX(COLUMN($R:$R),COLUMN()-($H2616*12-1))):AB2619)/($H2616*12)+IF($R2624=0,0,SUM(INDEX(2622:2622,1,MAX(COLUMN($R:$R),COLUMN()-(($H2616-$H2617)*12))):AB2624)/(($H2616)*12)))</f>
        <v>#REF!</v>
      </c>
      <c r="AC2622" s="80" t="e" cm="1">
        <f t="array" aca="1" ref="AC2622" ca="1">(SUM(INDEX(2617:2617,1,MAX(COLUMN($R:$R),COLUMN()-($H2616*12-1))):AC2619)/($H2616*12)+IF($R2624=0,0,SUM(INDEX(2622:2622,1,MAX(COLUMN($R:$R),COLUMN()-(($H2616-$H2617)*12))):AC2624)/(($H2616)*12)))</f>
        <v>#REF!</v>
      </c>
      <c r="AD2622" s="80" t="e" cm="1">
        <f t="array" aca="1" ref="AD2622" ca="1">(SUM(INDEX(2617:2617,1,MAX(COLUMN($R:$R),COLUMN()-($H2616*12-1))):AD2619)/($H2616*12)+IF($R2624=0,0,SUM(INDEX(2622:2622,1,MAX(COLUMN($R:$R),COLUMN()-(($H2616-$H2617)*12))):AD2624)/(($H2616)*12)))</f>
        <v>#REF!</v>
      </c>
      <c r="AE2622" s="80" t="e" cm="1">
        <f t="array" aca="1" ref="AE2622" ca="1">(SUM(INDEX(2617:2617,1,MAX(COLUMN($R:$R),COLUMN()-($H2616*12-1))):AE2619)/($H2616*12)+IF($R2624=0,0,SUM(INDEX(2622:2622,1,MAX(COLUMN($R:$R),COLUMN()-(($H2616-$H2617)*12))):AE2624)/(($H2616)*12)))</f>
        <v>#REF!</v>
      </c>
      <c r="AF2622" s="80" t="e" cm="1">
        <f t="array" aca="1" ref="AF2622" ca="1">(SUM(INDEX(2617:2617,1,MAX(COLUMN($R:$R),COLUMN()-($H2616*12-1))):AF2619)/($H2616*12)+IF($R2624=0,0,SUM(INDEX(2622:2622,1,MAX(COLUMN($R:$R),COLUMN()-(($H2616-$H2617)*12))):AF2624)/(($H2616)*12)))</f>
        <v>#REF!</v>
      </c>
      <c r="AG2622" s="80" t="e" cm="1">
        <f t="array" aca="1" ref="AG2622" ca="1">(SUM(INDEX(2617:2617,1,MAX(COLUMN($R:$R),COLUMN()-($H2616*12-1))):AG2619)/($H2616*12)+IF($R2624=0,0,SUM(INDEX(2622:2622,1,MAX(COLUMN($R:$R),COLUMN()-(($H2616-$H2617)*12))):AG2624)/(($H2616)*12)))</f>
        <v>#REF!</v>
      </c>
      <c r="AH2622" s="80" t="e" cm="1">
        <f t="array" aca="1" ref="AH2622" ca="1">(SUM(INDEX(2617:2617,1,MAX(COLUMN($R:$R),COLUMN()-($H2616*12-1))):AH2619)/($H2616*12)+IF($R2624=0,0,SUM(INDEX(2622:2622,1,MAX(COLUMN($R:$R),COLUMN()-(($H2616-$H2617)*12))):AH2624)/(($H2616)*12)))</f>
        <v>#REF!</v>
      </c>
      <c r="AI2622" s="80" t="e" cm="1">
        <f t="array" aca="1" ref="AI2622" ca="1">(SUM(INDEX(2617:2617,1,MAX(COLUMN($R:$R),COLUMN()-($H2616*12-1))):AI2619)/($H2616*12)+IF($R2624=0,0,SUM(INDEX(2622:2622,1,MAX(COLUMN($R:$R),COLUMN()-(($H2616-$H2617)*12))):AI2624)/(($H2616)*12)))</f>
        <v>#REF!</v>
      </c>
      <c r="AJ2622" s="80" t="e" cm="1">
        <f t="array" aca="1" ref="AJ2622" ca="1">(SUM(INDEX(2617:2617,1,MAX(COLUMN($R:$R),COLUMN()-($H2616*12-1))):AJ2619)/($H2616*12)+IF($R2624=0,0,SUM(INDEX(2622:2622,1,MAX(COLUMN($R:$R),COLUMN()-(($H2616-$H2617)*12))):AJ2624)/(($H2616)*12)))</f>
        <v>#REF!</v>
      </c>
      <c r="AK2622" s="80" t="e" cm="1">
        <f t="array" aca="1" ref="AK2622" ca="1">(SUM(INDEX(2617:2617,1,MAX(COLUMN($R:$R),COLUMN()-($H2616*12-1))):AK2619)/($H2616*12)+IF($R2624=0,0,SUM(INDEX(2622:2622,1,MAX(COLUMN($R:$R),COLUMN()-(($H2616-$H2617)*12))):AK2624)/(($H2616)*12)))</f>
        <v>#REF!</v>
      </c>
      <c r="AL2622" s="80" t="e" cm="1">
        <f t="array" aca="1" ref="AL2622" ca="1">(SUM(INDEX(2617:2617,1,MAX(COLUMN($R:$R),COLUMN()-($H2616*12-1))):AL2619)/($H2616*12)+IF($R2624=0,0,SUM(INDEX(2622:2622,1,MAX(COLUMN($R:$R),COLUMN()-(($H2616-$H2617)*12))):AL2624)/(($H2616)*12)))</f>
        <v>#REF!</v>
      </c>
      <c r="AM2622" s="80" t="e" cm="1">
        <f t="array" aca="1" ref="AM2622" ca="1">(SUM(INDEX(2617:2617,1,MAX(COLUMN($R:$R),COLUMN()-($H2616*12-1))):AM2619)/($H2616*12)+IF($R2624=0,0,SUM(INDEX(2622:2622,1,MAX(COLUMN($R:$R),COLUMN()-(($H2616-$H2617)*12))):AM2624)/(($H2616)*12)))</f>
        <v>#REF!</v>
      </c>
      <c r="AN2622" s="80" t="e" cm="1">
        <f t="array" aca="1" ref="AN2622" ca="1">(SUM(INDEX(2617:2617,1,MAX(COLUMN($R:$R),COLUMN()-($H2616*12-1))):AN2619)/($H2616*12)+IF($R2624=0,0,SUM(INDEX(2622:2622,1,MAX(COLUMN($R:$R),COLUMN()-(($H2616-$H2617)*12))):AN2624)/(($H2616)*12)))</f>
        <v>#REF!</v>
      </c>
      <c r="AO2622" s="80" t="e" cm="1">
        <f t="array" aca="1" ref="AO2622" ca="1">(SUM(INDEX(2617:2617,1,MAX(COLUMN($R:$R),COLUMN()-($H2616*12-1))):AO2619)/($H2616*12)+IF($R2624=0,0,SUM(INDEX(2622:2622,1,MAX(COLUMN($R:$R),COLUMN()-(($H2616-$H2617)*12))):AO2624)/(($H2616)*12)))</f>
        <v>#REF!</v>
      </c>
      <c r="AP2622" s="80" t="e" cm="1">
        <f t="array" aca="1" ref="AP2622" ca="1">(SUM(INDEX(2617:2617,1,MAX(COLUMN($R:$R),COLUMN()-($H2616*12-1))):AP2619)/($H2616*12)+IF($R2624=0,0,SUM(INDEX(2622:2622,1,MAX(COLUMN($R:$R),COLUMN()-(($H2616-$H2617)*12))):AP2624)/(($H2616)*12)))</f>
        <v>#REF!</v>
      </c>
      <c r="AQ2622" s="80" t="e" cm="1">
        <f t="array" aca="1" ref="AQ2622" ca="1">(SUM(INDEX(2617:2617,1,MAX(COLUMN($R:$R),COLUMN()-($H2616*12-1))):AQ2619)/($H2616*12)+IF($R2624=0,0,SUM(INDEX(2622:2622,1,MAX(COLUMN($R:$R),COLUMN()-(($H2616-$H2617)*12))):AQ2624)/(($H2616)*12)))</f>
        <v>#REF!</v>
      </c>
      <c r="AR2622" s="80" t="e" cm="1">
        <f t="array" aca="1" ref="AR2622" ca="1">(SUM(INDEX(2617:2617,1,MAX(COLUMN($R:$R),COLUMN()-($H2616*12-1))):AR2619)/($H2616*12)+IF($R2624=0,0,SUM(INDEX(2622:2622,1,MAX(COLUMN($R:$R),COLUMN()-(($H2616-$H2617)*12))):AR2624)/(($H2616)*12)))</f>
        <v>#REF!</v>
      </c>
      <c r="AS2622" s="80" t="e" cm="1">
        <f t="array" aca="1" ref="AS2622" ca="1">(SUM(INDEX(2617:2617,1,MAX(COLUMN($R:$R),COLUMN()-($H2616*12-1))):AS2619)/($H2616*12)+IF($R2624=0,0,SUM(INDEX(2622:2622,1,MAX(COLUMN($R:$R),COLUMN()-(($H2616-$H2617)*12))):AS2624)/(($H2616)*12)))</f>
        <v>#REF!</v>
      </c>
      <c r="AT2622" s="80" t="e" cm="1">
        <f t="array" aca="1" ref="AT2622" ca="1">(SUM(INDEX(2617:2617,1,MAX(COLUMN($R:$R),COLUMN()-($H2616*12-1))):AT2619)/($H2616*12)+IF($R2624=0,0,SUM(INDEX(2622:2622,1,MAX(COLUMN($R:$R),COLUMN()-(($H2616-$H2617)*12))):AT2624)/(($H2616)*12)))</f>
        <v>#REF!</v>
      </c>
      <c r="AU2622" s="80" t="e" cm="1">
        <f t="array" aca="1" ref="AU2622" ca="1">(SUM(INDEX(2617:2617,1,MAX(COLUMN($R:$R),COLUMN()-($H2616*12-1))):AU2619)/($H2616*12)+IF($R2624=0,0,SUM(INDEX(2622:2622,1,MAX(COLUMN($R:$R),COLUMN()-(($H2616-$H2617)*12))):AU2624)/(($H2616)*12)))</f>
        <v>#REF!</v>
      </c>
      <c r="AV2622" s="80" t="e" cm="1">
        <f t="array" aca="1" ref="AV2622" ca="1">(SUM(INDEX(2617:2617,1,MAX(COLUMN($R:$R),COLUMN()-($H2616*12-1))):AV2619)/($H2616*12)+IF($R2624=0,0,SUM(INDEX(2622:2622,1,MAX(COLUMN($R:$R),COLUMN()-(($H2616-$H2617)*12))):AV2624)/(($H2616)*12)))</f>
        <v>#REF!</v>
      </c>
      <c r="AW2622" s="80" t="e" cm="1">
        <f t="array" aca="1" ref="AW2622" ca="1">(SUM(INDEX(2617:2617,1,MAX(COLUMN($R:$R),COLUMN()-($H2616*12-1))):AW2619)/($H2616*12)+IF($R2624=0,0,SUM(INDEX(2622:2622,1,MAX(COLUMN($R:$R),COLUMN()-(($H2616-$H2617)*12))):AW2624)/(($H2616)*12)))</f>
        <v>#REF!</v>
      </c>
      <c r="AX2622" s="80" t="e" cm="1">
        <f t="array" aca="1" ref="AX2622" ca="1">(SUM(INDEX(2617:2617,1,MAX(COLUMN($R:$R),COLUMN()-($H2616*12-1))):AX2619)/($H2616*12)+IF($R2624=0,0,SUM(INDEX(2622:2622,1,MAX(COLUMN($R:$R),COLUMN()-(($H2616-$H2617)*12))):AX2624)/(($H2616)*12)))</f>
        <v>#REF!</v>
      </c>
      <c r="AY2622" s="80" t="e" cm="1">
        <f t="array" aca="1" ref="AY2622" ca="1">(SUM(INDEX(2617:2617,1,MAX(COLUMN($R:$R),COLUMN()-($H2616*12-1))):AY2619)/($H2616*12)+IF($R2624=0,0,SUM(INDEX(2622:2622,1,MAX(COLUMN($R:$R),COLUMN()-(($H2616-$H2617)*12))):AY2624)/(($H2616)*12)))</f>
        <v>#REF!</v>
      </c>
      <c r="AZ2622" s="80" t="e" cm="1">
        <f t="array" aca="1" ref="AZ2622" ca="1">(SUM(INDEX(2617:2617,1,MAX(COLUMN($R:$R),COLUMN()-($H2616*12-1))):AZ2619)/($H2616*12)+IF($R2624=0,0,SUM(INDEX(2622:2622,1,MAX(COLUMN($R:$R),COLUMN()-(($H2616-$H2617)*12))):AZ2624)/(($H2616)*12)))</f>
        <v>#REF!</v>
      </c>
      <c r="BA2622" s="80" t="e" cm="1">
        <f t="array" aca="1" ref="BA2622" ca="1">(SUM(INDEX(2617:2617,1,MAX(COLUMN($R:$R),COLUMN()-($H2616*12-1))):BA2619)/($H2616*12)+IF($R2624=0,0,SUM(INDEX(2622:2622,1,MAX(COLUMN($R:$R),COLUMN()-(($H2616-$H2617)*12))):BA2624)/(($H2616)*12)))</f>
        <v>#REF!</v>
      </c>
      <c r="BB2622" s="80" t="e" cm="1">
        <f t="array" aca="1" ref="BB2622" ca="1">(SUM(INDEX(2617:2617,1,MAX(COLUMN($R:$R),COLUMN()-($H2616*12-1))):BB2619)/($H2616*12)+IF($R2624=0,0,SUM(INDEX(2622:2622,1,MAX(COLUMN($R:$R),COLUMN()-(($H2616-$H2617)*12))):BB2624)/(($H2616)*12)))</f>
        <v>#REF!</v>
      </c>
      <c r="BC2622" s="80" t="e" cm="1">
        <f t="array" aca="1" ref="BC2622" ca="1">(SUM(INDEX(2617:2617,1,MAX(COLUMN($R:$R),COLUMN()-($H2616*12-1))):BC2619)/($H2616*12)+IF($R2624=0,0,SUM(INDEX(2622:2622,1,MAX(COLUMN($R:$R),COLUMN()-(($H2616-$H2617)*12))):BC2624)/(($H2616)*12)))</f>
        <v>#REF!</v>
      </c>
      <c r="BD2622" s="80" t="e" cm="1">
        <f t="array" aca="1" ref="BD2622" ca="1">(SUM(INDEX(2617:2617,1,MAX(COLUMN($R:$R),COLUMN()-($H2616*12-1))):BD2619)/($H2616*12)+IF($R2624=0,0,SUM(INDEX(2622:2622,1,MAX(COLUMN($R:$R),COLUMN()-(($H2616-$H2617)*12))):BD2624)/(($H2616)*12)))</f>
        <v>#REF!</v>
      </c>
      <c r="BE2622" s="80" t="e" cm="1">
        <f t="array" aca="1" ref="BE2622" ca="1">(SUM(INDEX(2617:2617,1,MAX(COLUMN($R:$R),COLUMN()-($H2616*12-1))):BE2619)/($H2616*12)+IF($R2624=0,0,SUM(INDEX(2622:2622,1,MAX(COLUMN($R:$R),COLUMN()-(($H2616-$H2617)*12))):BE2624)/(($H2616)*12)))</f>
        <v>#REF!</v>
      </c>
      <c r="BF2622" s="80" t="e" cm="1">
        <f t="array" aca="1" ref="BF2622" ca="1">(SUM(INDEX(2617:2617,1,MAX(COLUMN($R:$R),COLUMN()-($H2616*12-1))):BF2619)/($H2616*12)+IF($R2624=0,0,SUM(INDEX(2622:2622,1,MAX(COLUMN($R:$R),COLUMN()-(($H2616-$H2617)*12))):BF2624)/(($H2616)*12)))</f>
        <v>#REF!</v>
      </c>
      <c r="BG2622" s="80" t="e" cm="1">
        <f t="array" aca="1" ref="BG2622" ca="1">(SUM(INDEX(2617:2617,1,MAX(COLUMN($R:$R),COLUMN()-($H2616*12-1))):BG2619)/($H2616*12)+IF($R2624=0,0,SUM(INDEX(2622:2622,1,MAX(COLUMN($R:$R),COLUMN()-(($H2616-$H2617)*12))):BG2624)/(($H2616)*12)))</f>
        <v>#REF!</v>
      </c>
      <c r="BH2622" s="80" t="e" cm="1">
        <f t="array" aca="1" ref="BH2622" ca="1">(SUM(INDEX(2617:2617,1,MAX(COLUMN($R:$R),COLUMN()-($H2616*12-1))):BH2619)/($H2616*12)+IF($R2624=0,0,SUM(INDEX(2622:2622,1,MAX(COLUMN($R:$R),COLUMN()-(($H2616-$H2617)*12))):BH2624)/(($H2616)*12)))</f>
        <v>#REF!</v>
      </c>
      <c r="BI2622" s="80" t="e" cm="1">
        <f t="array" aca="1" ref="BI2622" ca="1">(SUM(INDEX(2617:2617,1,MAX(COLUMN($R:$R),COLUMN()-($H2616*12-1))):BI2619)/($H2616*12)+IF($R2624=0,0,SUM(INDEX(2622:2622,1,MAX(COLUMN($R:$R),COLUMN()-(($H2616-$H2617)*12))):BI2624)/(($H2616)*12)))</f>
        <v>#REF!</v>
      </c>
      <c r="BJ2622" s="80" t="e" cm="1">
        <f t="array" aca="1" ref="BJ2622" ca="1">(SUM(INDEX(2617:2617,1,MAX(COLUMN($R:$R),COLUMN()-($H2616*12-1))):BJ2619)/($H2616*12)+IF($R2624=0,0,SUM(INDEX(2622:2622,1,MAX(COLUMN($R:$R),COLUMN()-(($H2616-$H2617)*12))):BJ2624)/(($H2616)*12)))</f>
        <v>#REF!</v>
      </c>
      <c r="BK2622" s="80" t="e" cm="1">
        <f t="array" aca="1" ref="BK2622" ca="1">(SUM(INDEX(2617:2617,1,MAX(COLUMN($R:$R),COLUMN()-($H2616*12-1))):BK2619)/($H2616*12)+IF($R2624=0,0,SUM(INDEX(2622:2622,1,MAX(COLUMN($R:$R),COLUMN()-(($H2616-$H2617)*12))):BK2624)/(($H2616)*12)))</f>
        <v>#REF!</v>
      </c>
      <c r="BL2622" s="80" t="e" cm="1">
        <f t="array" aca="1" ref="BL2622" ca="1">(SUM(INDEX(2617:2617,1,MAX(COLUMN($R:$R),COLUMN()-($H2616*12-1))):BL2619)/($H2616*12)+IF($R2624=0,0,SUM(INDEX(2622:2622,1,MAX(COLUMN($R:$R),COLUMN()-(($H2616-$H2617)*12))):BL2624)/(($H2616)*12)))</f>
        <v>#REF!</v>
      </c>
      <c r="BM2622" s="80" t="e" cm="1">
        <f t="array" aca="1" ref="BM2622" ca="1">(SUM(INDEX(2617:2617,1,MAX(COLUMN($R:$R),COLUMN()-($H2616*12-1))):BM2619)/($H2616*12)+IF($R2624=0,0,SUM(INDEX(2622:2622,1,MAX(COLUMN($R:$R),COLUMN()-(($H2616-$H2617)*12))):BM2624)/(($H2616)*12)))</f>
        <v>#REF!</v>
      </c>
      <c r="BN2622" s="80" t="e" cm="1">
        <f t="array" aca="1" ref="BN2622" ca="1">(SUM(INDEX(2617:2617,1,MAX(COLUMN($R:$R),COLUMN()-($H2616*12-1))):BN2619)/($H2616*12)+IF($R2624=0,0,SUM(INDEX(2622:2622,1,MAX(COLUMN($R:$R),COLUMN()-(($H2616-$H2617)*12))):BN2624)/(($H2616)*12)))</f>
        <v>#REF!</v>
      </c>
      <c r="BO2622" s="80" t="e" cm="1">
        <f t="array" aca="1" ref="BO2622" ca="1">(SUM(INDEX(2617:2617,1,MAX(COLUMN($R:$R),COLUMN()-($H2616*12-1))):BO2619)/($H2616*12)+IF($R2624=0,0,SUM(INDEX(2622:2622,1,MAX(COLUMN($R:$R),COLUMN()-(($H2616-$H2617)*12))):BO2624)/(($H2616)*12)))</f>
        <v>#REF!</v>
      </c>
      <c r="BP2622" s="80" t="e" cm="1">
        <f t="array" aca="1" ref="BP2622" ca="1">(SUM(INDEX(2617:2617,1,MAX(COLUMN($R:$R),COLUMN()-($H2616*12-1))):BP2619)/($H2616*12)+IF($R2624=0,0,SUM(INDEX(2622:2622,1,MAX(COLUMN($R:$R),COLUMN()-(($H2616-$H2617)*12))):BP2624)/(($H2616)*12)))</f>
        <v>#REF!</v>
      </c>
      <c r="BQ2622" s="80" t="e" cm="1">
        <f t="array" aca="1" ref="BQ2622" ca="1">(SUM(INDEX(2617:2617,1,MAX(COLUMN($R:$R),COLUMN()-($H2616*12-1))):BQ2619)/($H2616*12)+IF($R2624=0,0,SUM(INDEX(2622:2622,1,MAX(COLUMN($R:$R),COLUMN()-(($H2616-$H2617)*12))):BQ2624)/(($H2616)*12)))</f>
        <v>#REF!</v>
      </c>
      <c r="BR2622" s="80" t="e" cm="1">
        <f t="array" aca="1" ref="BR2622" ca="1">(SUM(INDEX(2617:2617,1,MAX(COLUMN($R:$R),COLUMN()-($H2616*12-1))):BR2619)/($H2616*12)+IF($R2624=0,0,SUM(INDEX(2622:2622,1,MAX(COLUMN($R:$R),COLUMN()-(($H2616-$H2617)*12))):BR2624)/(($H2616)*12)))</f>
        <v>#REF!</v>
      </c>
      <c r="BS2622" s="80" t="e" cm="1">
        <f t="array" aca="1" ref="BS2622" ca="1">(SUM(INDEX(2617:2617,1,MAX(COLUMN($R:$R),COLUMN()-($H2616*12-1))):BS2619)/($H2616*12)+IF($R2624=0,0,SUM(INDEX(2622:2622,1,MAX(COLUMN($R:$R),COLUMN()-(($H2616-$H2617)*12))):BS2624)/(($H2616)*12)))</f>
        <v>#REF!</v>
      </c>
      <c r="BT2622" s="80" t="e" cm="1">
        <f t="array" aca="1" ref="BT2622" ca="1">(SUM(INDEX(2617:2617,1,MAX(COLUMN($R:$R),COLUMN()-($H2616*12-1))):BT2619)/($H2616*12)+IF($R2624=0,0,SUM(INDEX(2622:2622,1,MAX(COLUMN($R:$R),COLUMN()-(($H2616-$H2617)*12))):BT2624)/(($H2616)*12)))</f>
        <v>#REF!</v>
      </c>
      <c r="BU2622" s="80" t="e" cm="1">
        <f t="array" aca="1" ref="BU2622" ca="1">(SUM(INDEX(2617:2617,1,MAX(COLUMN($R:$R),COLUMN()-($H2616*12-1))):BU2619)/($H2616*12)+IF($R2624=0,0,SUM(INDEX(2622:2622,1,MAX(COLUMN($R:$R),COLUMN()-(($H2616-$H2617)*12))):BU2624)/(($H2616)*12)))</f>
        <v>#REF!</v>
      </c>
      <c r="BV2622" s="80" t="e" cm="1">
        <f t="array" aca="1" ref="BV2622" ca="1">(SUM(INDEX(2617:2617,1,MAX(COLUMN($R:$R),COLUMN()-($H2616*12-1))):BV2619)/($H2616*12)+IF($R2624=0,0,SUM(INDEX(2622:2622,1,MAX(COLUMN($R:$R),COLUMN()-(($H2616-$H2617)*12))):BV2624)/(($H2616)*12)))</f>
        <v>#REF!</v>
      </c>
      <c r="BW2622" s="80" t="e" cm="1">
        <f t="array" aca="1" ref="BW2622" ca="1">(SUM(INDEX(2617:2617,1,MAX(COLUMN($R:$R),COLUMN()-($H2616*12-1))):BW2619)/($H2616*12)+IF($R2624=0,0,SUM(INDEX(2622:2622,1,MAX(COLUMN($R:$R),COLUMN()-(($H2616-$H2617)*12))):BW2624)/(($H2616)*12)))</f>
        <v>#REF!</v>
      </c>
      <c r="BX2622" s="80" t="e" cm="1">
        <f t="array" aca="1" ref="BX2622" ca="1">(SUM(INDEX(2617:2617,1,MAX(COLUMN($R:$R),COLUMN()-($H2616*12-1))):BX2619)/($H2616*12)+IF($R2624=0,0,SUM(INDEX(2622:2622,1,MAX(COLUMN($R:$R),COLUMN()-(($H2616-$H2617)*12))):BX2624)/(($H2616)*12)))</f>
        <v>#REF!</v>
      </c>
      <c r="BY2622" s="80" t="e" cm="1">
        <f t="array" aca="1" ref="BY2622" ca="1">(SUM(INDEX(2617:2617,1,MAX(COLUMN($R:$R),COLUMN()-($H2616*12-1))):BY2619)/($H2616*12)+IF($R2624=0,0,SUM(INDEX(2622:2622,1,MAX(COLUMN($R:$R),COLUMN()-(($H2616-$H2617)*12))):BY2624)/(($H2616)*12)))</f>
        <v>#REF!</v>
      </c>
      <c r="BZ2622" s="80" t="e" cm="1">
        <f t="array" aca="1" ref="BZ2622" ca="1">(SUM(INDEX(2617:2617,1,MAX(COLUMN($R:$R),COLUMN()-($H2616*12-1))):BZ2619)/($H2616*12)+IF($R2624=0,0,SUM(INDEX(2622:2622,1,MAX(COLUMN($R:$R),COLUMN()-(($H2616-$H2617)*12))):BZ2624)/(($H2616)*12)))</f>
        <v>#REF!</v>
      </c>
      <c r="CA2622" s="80" t="e" cm="1">
        <f t="array" aca="1" ref="CA2622" ca="1">(SUM(INDEX(2617:2617,1,MAX(COLUMN($R:$R),COLUMN()-($H2616*12-1))):CA2619)/($H2616*12)+IF($R2624=0,0,SUM(INDEX(2622:2622,1,MAX(COLUMN($R:$R),COLUMN()-(($H2616-$H2617)*12))):CA2624)/(($H2616)*12)))</f>
        <v>#REF!</v>
      </c>
      <c r="CB2622" s="80" t="e" cm="1">
        <f t="array" aca="1" ref="CB2622" ca="1">(SUM(INDEX(2617:2617,1,MAX(COLUMN($R:$R),COLUMN()-($H2616*12-1))):CB2619)/($H2616*12)+IF($R2624=0,0,SUM(INDEX(2622:2622,1,MAX(COLUMN($R:$R),COLUMN()-(($H2616-$H2617)*12))):CB2624)/(($H2616)*12)))</f>
        <v>#REF!</v>
      </c>
      <c r="CC2622" s="80" t="e" cm="1">
        <f t="array" aca="1" ref="CC2622" ca="1">(SUM(INDEX(2617:2617,1,MAX(COLUMN($R:$R),COLUMN()-($H2616*12-1))):CC2619)/($H2616*12)+IF($R2624=0,0,SUM(INDEX(2622:2622,1,MAX(COLUMN($R:$R),COLUMN()-(($H2616-$H2617)*12))):CC2624)/(($H2616)*12)))</f>
        <v>#REF!</v>
      </c>
      <c r="CD2622" s="80" t="e" cm="1">
        <f t="array" aca="1" ref="CD2622" ca="1">(SUM(INDEX(2617:2617,1,MAX(COLUMN($R:$R),COLUMN()-($H2616*12-1))):CD2619)/($H2616*12)+IF($R2624=0,0,SUM(INDEX(2622:2622,1,MAX(COLUMN($R:$R),COLUMN()-(($H2616-$H2617)*12))):CD2624)/(($H2616)*12)))</f>
        <v>#REF!</v>
      </c>
      <c r="CE2622" s="80" t="e" cm="1">
        <f t="array" aca="1" ref="CE2622" ca="1">(SUM(INDEX(2617:2617,1,MAX(COLUMN($R:$R),COLUMN()-($H2616*12-1))):CE2619)/($H2616*12)+IF($R2624=0,0,SUM(INDEX(2622:2622,1,MAX(COLUMN($R:$R),COLUMN()-(($H2616-$H2617)*12))):CE2624)/(($H2616)*12)))</f>
        <v>#REF!</v>
      </c>
      <c r="CF2622" s="80" t="e" cm="1">
        <f t="array" aca="1" ref="CF2622" ca="1">(SUM(INDEX(2617:2617,1,MAX(COLUMN($R:$R),COLUMN()-($H2616*12-1))):CF2619)/($H2616*12)+IF($R2624=0,0,SUM(INDEX(2622:2622,1,MAX(COLUMN($R:$R),COLUMN()-(($H2616-$H2617)*12))):CF2624)/(($H2616)*12)))</f>
        <v>#REF!</v>
      </c>
      <c r="CG2622" s="80" t="e" cm="1">
        <f t="array" aca="1" ref="CG2622" ca="1">(SUM(INDEX(2617:2617,1,MAX(COLUMN($R:$R),COLUMN()-($H2616*12-1))):CG2619)/($H2616*12)+IF($R2624=0,0,SUM(INDEX(2622:2622,1,MAX(COLUMN($R:$R),COLUMN()-(($H2616-$H2617)*12))):CG2624)/(($H2616)*12)))</f>
        <v>#REF!</v>
      </c>
      <c r="CH2622" s="80" t="e" cm="1">
        <f t="array" aca="1" ref="CH2622" ca="1">(SUM(INDEX(2617:2617,1,MAX(COLUMN($R:$R),COLUMN()-($H2616*12-1))):CH2619)/($H2616*12)+IF($R2624=0,0,SUM(INDEX(2622:2622,1,MAX(COLUMN($R:$R),COLUMN()-(($H2616-$H2617)*12))):CH2624)/(($H2616)*12)))</f>
        <v>#REF!</v>
      </c>
      <c r="CI2622" s="80" t="e" cm="1">
        <f t="array" aca="1" ref="CI2622" ca="1">(SUM(INDEX(2617:2617,1,MAX(COLUMN($R:$R),COLUMN()-($H2616*12-1))):CI2619)/($H2616*12)+IF($R2624=0,0,SUM(INDEX(2622:2622,1,MAX(COLUMN($R:$R),COLUMN()-(($H2616-$H2617)*12))):CI2624)/(($H2616)*12)))</f>
        <v>#REF!</v>
      </c>
      <c r="CJ2622" s="80" t="e" cm="1">
        <f t="array" aca="1" ref="CJ2622" ca="1">(SUM(INDEX(2617:2617,1,MAX(COLUMN($R:$R),COLUMN()-($H2616*12-1))):CJ2619)/($H2616*12)+IF($R2624=0,0,SUM(INDEX(2622:2622,1,MAX(COLUMN($R:$R),COLUMN()-(($H2616-$H2617)*12))):CJ2624)/(($H2616)*12)))</f>
        <v>#REF!</v>
      </c>
      <c r="CK2622" s="80" t="e" cm="1">
        <f t="array" aca="1" ref="CK2622" ca="1">(SUM(INDEX(2617:2617,1,MAX(COLUMN($R:$R),COLUMN()-($H2616*12-1))):CK2619)/($H2616*12)+IF($R2624=0,0,SUM(INDEX(2622:2622,1,MAX(COLUMN($R:$R),COLUMN()-(($H2616-$H2617)*12))):CK2624)/(($H2616)*12)))</f>
        <v>#REF!</v>
      </c>
      <c r="CL2622" s="80" t="e" cm="1">
        <f t="array" aca="1" ref="CL2622" ca="1">(SUM(INDEX(2617:2617,1,MAX(COLUMN($R:$R),COLUMN()-($H2616*12-1))):CL2619)/($H2616*12)+IF($R2624=0,0,SUM(INDEX(2622:2622,1,MAX(COLUMN($R:$R),COLUMN()-(($H2616-$H2617)*12))):CL2624)/(($H2616)*12)))</f>
        <v>#REF!</v>
      </c>
    </row>
    <row r="2623" spans="2:90" x14ac:dyDescent="0.4">
      <c r="B2623" s="122"/>
      <c r="D2623" t="s">
        <v>425</v>
      </c>
      <c r="E2623" s="8" t="str">
        <f t="shared" si="3814"/>
        <v>2623 FAPPE-F</v>
      </c>
      <c r="J2623" s="62"/>
      <c r="K2623" s="53"/>
      <c r="L2623" s="53"/>
      <c r="M2623" s="53"/>
      <c r="N2623" s="53"/>
      <c r="O2623" s="53"/>
      <c r="P2623" s="53"/>
      <c r="R2623" s="82"/>
      <c r="S2623" s="149"/>
      <c r="T2623" s="149"/>
      <c r="U2623" s="149"/>
      <c r="V2623" s="149"/>
      <c r="W2623" s="149"/>
      <c r="X2623" s="149"/>
      <c r="Y2623" s="149"/>
      <c r="Z2623" s="149"/>
      <c r="AA2623" s="149"/>
      <c r="AB2623" s="149"/>
      <c r="AC2623" s="149"/>
      <c r="AD2623" s="149"/>
      <c r="AE2623" s="149"/>
      <c r="AF2623" s="149"/>
      <c r="AG2623" s="149"/>
      <c r="AH2623" s="149"/>
      <c r="AI2623" s="149"/>
      <c r="AJ2623" s="149"/>
      <c r="AK2623" s="149"/>
      <c r="AL2623" s="149"/>
      <c r="AM2623" s="149"/>
      <c r="AN2623" s="149"/>
      <c r="AO2623" s="149"/>
      <c r="AP2623" s="149"/>
      <c r="AQ2623" s="149"/>
      <c r="AR2623" s="149"/>
      <c r="AS2623" s="149"/>
      <c r="AT2623" s="149"/>
      <c r="AU2623" s="149"/>
      <c r="AV2623" s="149"/>
      <c r="AW2623" s="149"/>
      <c r="AX2623" s="149"/>
      <c r="AY2623" s="149"/>
      <c r="AZ2623" s="149"/>
      <c r="BA2623" s="149"/>
      <c r="BB2623" s="149"/>
      <c r="BC2623" s="149"/>
      <c r="BD2623" s="149"/>
      <c r="BE2623" s="149"/>
      <c r="BF2623" s="149"/>
      <c r="BG2623" s="149"/>
      <c r="BH2623" s="149"/>
      <c r="BI2623" s="149"/>
      <c r="BJ2623" s="149"/>
      <c r="BK2623" s="149"/>
      <c r="BL2623" s="149"/>
      <c r="BM2623" s="149"/>
      <c r="BN2623" s="149"/>
      <c r="BO2623" s="149"/>
      <c r="BP2623" s="149"/>
      <c r="BQ2623" s="149"/>
      <c r="BR2623" s="149"/>
      <c r="BS2623" s="149"/>
      <c r="BT2623" s="149"/>
      <c r="BU2623" s="149"/>
      <c r="BV2623" s="149"/>
      <c r="BW2623" s="149"/>
      <c r="BX2623" s="149"/>
      <c r="BY2623" s="149"/>
      <c r="BZ2623" s="149"/>
      <c r="CA2623" s="149"/>
      <c r="CB2623" s="149"/>
      <c r="CC2623" s="149"/>
      <c r="CD2623" s="149"/>
      <c r="CE2623" s="149"/>
      <c r="CF2623" s="149"/>
      <c r="CG2623" s="149"/>
      <c r="CH2623" s="149"/>
      <c r="CI2623" s="149"/>
      <c r="CJ2623" s="149"/>
      <c r="CK2623" s="149"/>
      <c r="CL2623" s="149"/>
    </row>
    <row r="2624" spans="2:90" x14ac:dyDescent="0.4">
      <c r="B2624" s="122" t="s">
        <v>219</v>
      </c>
      <c r="D2624" t="s">
        <v>425</v>
      </c>
      <c r="E2624" s="8" t="str">
        <f t="shared" si="3814"/>
        <v>2624 FAPPE-F</v>
      </c>
      <c r="G2624" t="str">
        <f>E2624</f>
        <v>2624 FAPPE-F</v>
      </c>
      <c r="J2624" s="74">
        <v>100</v>
      </c>
      <c r="K2624" s="53"/>
      <c r="L2624" s="53"/>
      <c r="M2624" s="53"/>
      <c r="N2624" s="53"/>
      <c r="O2624" s="53"/>
      <c r="P2624" s="53"/>
      <c r="R2624" s="82">
        <f>-$J2624</f>
        <v>-100</v>
      </c>
      <c r="S2624" s="149"/>
      <c r="T2624" s="149"/>
      <c r="U2624" s="149"/>
      <c r="V2624" s="149"/>
      <c r="W2624" s="149"/>
      <c r="X2624" s="149"/>
      <c r="Y2624" s="149"/>
      <c r="Z2624" s="149"/>
      <c r="AA2624" s="149"/>
      <c r="AB2624" s="149"/>
      <c r="AC2624" s="149"/>
      <c r="AD2624" s="149"/>
      <c r="AE2624" s="149"/>
      <c r="AF2624" s="149"/>
      <c r="AG2624" s="149"/>
      <c r="AH2624" s="149"/>
      <c r="AI2624" s="149"/>
      <c r="AJ2624" s="149"/>
      <c r="AK2624" s="149"/>
      <c r="AL2624" s="149"/>
      <c r="AM2624" s="149"/>
      <c r="AN2624" s="149"/>
      <c r="AO2624" s="149"/>
      <c r="AP2624" s="149"/>
      <c r="AQ2624" s="149"/>
      <c r="AR2624" s="149"/>
      <c r="AS2624" s="149"/>
      <c r="AT2624" s="149"/>
      <c r="AU2624" s="149"/>
      <c r="AV2624" s="149"/>
      <c r="AW2624" s="149"/>
      <c r="AX2624" s="149"/>
      <c r="AY2624" s="149"/>
      <c r="AZ2624" s="149"/>
      <c r="BA2624" s="149"/>
      <c r="BB2624" s="149"/>
      <c r="BC2624" s="149"/>
      <c r="BD2624" s="149"/>
      <c r="BE2624" s="149"/>
      <c r="BF2624" s="149"/>
      <c r="BG2624" s="149"/>
      <c r="BH2624" s="149"/>
      <c r="BI2624" s="149"/>
      <c r="BJ2624" s="149"/>
      <c r="BK2624" s="149"/>
      <c r="BL2624" s="149"/>
      <c r="BM2624" s="149"/>
      <c r="BN2624" s="149"/>
      <c r="BO2624" s="149"/>
      <c r="BP2624" s="149"/>
      <c r="BQ2624" s="149"/>
      <c r="BR2624" s="149"/>
      <c r="BS2624" s="149"/>
      <c r="BT2624" s="149"/>
      <c r="BU2624" s="149"/>
      <c r="BV2624" s="149"/>
      <c r="BW2624" s="149"/>
      <c r="BX2624" s="149"/>
      <c r="BY2624" s="149"/>
      <c r="BZ2624" s="149"/>
      <c r="CA2624" s="149"/>
      <c r="CB2624" s="149"/>
      <c r="CC2624" s="149"/>
      <c r="CD2624" s="149"/>
      <c r="CE2624" s="149"/>
      <c r="CF2624" s="149"/>
      <c r="CG2624" s="149"/>
      <c r="CH2624" s="149"/>
      <c r="CI2624" s="149"/>
      <c r="CJ2624" s="149"/>
      <c r="CK2624" s="149"/>
      <c r="CL2624" s="149"/>
    </row>
    <row r="2625" spans="2:90" x14ac:dyDescent="0.4">
      <c r="B2625" s="122"/>
      <c r="D2625" t="s">
        <v>425</v>
      </c>
      <c r="E2625" s="8" t="str">
        <f t="shared" si="3814"/>
        <v>2625 FAPPE-F</v>
      </c>
      <c r="S2625" s="72"/>
      <c r="T2625" s="72"/>
      <c r="U2625" s="72"/>
      <c r="V2625" s="72"/>
      <c r="W2625" s="72"/>
      <c r="X2625" s="72"/>
      <c r="Y2625" s="72"/>
      <c r="Z2625" s="72"/>
      <c r="AA2625" s="72"/>
      <c r="AB2625" s="72"/>
      <c r="AC2625" s="72"/>
      <c r="AD2625" s="72"/>
      <c r="AE2625" s="72"/>
      <c r="AF2625" s="72"/>
      <c r="AG2625" s="72"/>
      <c r="AH2625" s="72"/>
      <c r="AI2625" s="72"/>
      <c r="AJ2625" s="72"/>
      <c r="AK2625" s="72"/>
      <c r="AL2625" s="72"/>
      <c r="AM2625" s="72"/>
      <c r="AN2625" s="72"/>
      <c r="AO2625" s="72"/>
      <c r="AP2625" s="72"/>
      <c r="AQ2625" s="72"/>
      <c r="AR2625" s="72"/>
      <c r="AS2625" s="72"/>
      <c r="AT2625" s="72"/>
      <c r="AU2625" s="72"/>
      <c r="AV2625" s="72"/>
      <c r="AW2625" s="72"/>
      <c r="AX2625" s="72"/>
      <c r="AY2625" s="72"/>
      <c r="AZ2625" s="72"/>
      <c r="BA2625" s="72"/>
      <c r="BB2625" s="72"/>
      <c r="BC2625" s="72"/>
      <c r="BD2625" s="72"/>
      <c r="BE2625" s="72"/>
      <c r="BF2625" s="72"/>
      <c r="BG2625" s="72"/>
      <c r="BH2625" s="72"/>
      <c r="BI2625" s="72"/>
      <c r="BJ2625" s="72"/>
      <c r="BK2625" s="72"/>
      <c r="BL2625" s="72"/>
      <c r="BM2625" s="72"/>
      <c r="BN2625" s="72"/>
      <c r="BO2625" s="72"/>
      <c r="BP2625" s="72"/>
      <c r="BQ2625" s="72"/>
      <c r="BR2625" s="72"/>
      <c r="BS2625" s="72"/>
      <c r="BT2625" s="72"/>
      <c r="BU2625" s="72"/>
      <c r="BV2625" s="72"/>
      <c r="BW2625" s="72"/>
      <c r="BX2625" s="72"/>
      <c r="BY2625" s="72"/>
      <c r="BZ2625" s="72"/>
      <c r="CA2625" s="72"/>
      <c r="CB2625" s="72"/>
      <c r="CC2625" s="72"/>
      <c r="CD2625" s="72"/>
      <c r="CE2625" s="72"/>
      <c r="CF2625" s="72"/>
      <c r="CG2625" s="72"/>
      <c r="CH2625" s="72"/>
      <c r="CI2625" s="72"/>
      <c r="CJ2625" s="72"/>
      <c r="CK2625" s="72"/>
      <c r="CL2625" s="72"/>
    </row>
    <row r="2626" spans="2:90" x14ac:dyDescent="0.4">
      <c r="B2626" s="95" t="s">
        <v>205</v>
      </c>
      <c r="D2626" t="s">
        <v>425</v>
      </c>
      <c r="E2626" s="8" t="str">
        <f t="shared" si="3814"/>
        <v>2626 FAPPE-F</v>
      </c>
      <c r="H2626" s="12"/>
      <c r="S2626" s="72"/>
      <c r="T2626" s="72"/>
      <c r="U2626" s="72"/>
      <c r="V2626" s="72"/>
      <c r="W2626" s="72"/>
      <c r="X2626" s="72"/>
      <c r="Y2626" s="72"/>
      <c r="Z2626" s="72"/>
      <c r="AA2626" s="72"/>
      <c r="AB2626" s="72"/>
      <c r="AC2626" s="72"/>
      <c r="AD2626" s="72"/>
      <c r="AE2626" s="72"/>
      <c r="AF2626" s="72"/>
      <c r="AG2626" s="72"/>
      <c r="AH2626" s="72"/>
      <c r="AI2626" s="72"/>
      <c r="AJ2626" s="72"/>
      <c r="AK2626" s="72"/>
      <c r="AL2626" s="72"/>
      <c r="AM2626" s="72"/>
      <c r="AN2626" s="72"/>
      <c r="AO2626" s="72"/>
      <c r="AP2626" s="72"/>
      <c r="AQ2626" s="72"/>
      <c r="AR2626" s="72"/>
      <c r="AS2626" s="72"/>
      <c r="AT2626" s="72"/>
      <c r="AU2626" s="72"/>
      <c r="AV2626" s="72"/>
      <c r="AW2626" s="72"/>
      <c r="AX2626" s="72"/>
      <c r="AY2626" s="72"/>
      <c r="AZ2626" s="72"/>
      <c r="BA2626" s="72"/>
      <c r="BB2626" s="72"/>
      <c r="BC2626" s="72"/>
      <c r="BD2626" s="72"/>
      <c r="BE2626" s="72"/>
      <c r="BF2626" s="72"/>
      <c r="BG2626" s="72"/>
      <c r="BH2626" s="72"/>
      <c r="BI2626" s="72"/>
      <c r="BJ2626" s="72"/>
      <c r="BK2626" s="72"/>
      <c r="BL2626" s="72"/>
      <c r="BM2626" s="72"/>
      <c r="BN2626" s="72"/>
      <c r="BO2626" s="72"/>
      <c r="BP2626" s="72"/>
      <c r="BQ2626" s="72"/>
      <c r="BR2626" s="72"/>
      <c r="BS2626" s="72"/>
      <c r="BT2626" s="72"/>
      <c r="BU2626" s="72"/>
      <c r="BV2626" s="72"/>
      <c r="BW2626" s="72"/>
      <c r="BX2626" s="72"/>
      <c r="BY2626" s="72"/>
      <c r="BZ2626" s="72"/>
      <c r="CA2626" s="72"/>
      <c r="CB2626" s="72"/>
      <c r="CC2626" s="72"/>
      <c r="CD2626" s="72"/>
      <c r="CE2626" s="72"/>
      <c r="CF2626" s="72"/>
      <c r="CG2626" s="72"/>
      <c r="CH2626" s="72"/>
      <c r="CI2626" s="72"/>
      <c r="CJ2626" s="72"/>
      <c r="CK2626" s="72"/>
      <c r="CL2626" s="72"/>
    </row>
    <row r="2627" spans="2:90" x14ac:dyDescent="0.4">
      <c r="B2627" s="154" t="str">
        <f>"Gross PP&amp;E - "&amp;SUBSTITUTE(B2614,":","")</f>
        <v>Gross PP&amp;E - Fixed secondary PPE</v>
      </c>
      <c r="D2627" t="s">
        <v>425</v>
      </c>
      <c r="E2627" s="8" t="str">
        <f t="shared" si="3814"/>
        <v>2627 FAPPE-F</v>
      </c>
      <c r="J2627" s="80">
        <f>J2624</f>
        <v>100</v>
      </c>
      <c r="K2627" s="53">
        <f t="shared" ref="K2627:P2629" si="3817">SUMIF($4:$4,K$2,2627:2627)</f>
        <v>1100.0000000000002</v>
      </c>
      <c r="L2627" s="53">
        <f t="shared" si="3817"/>
        <v>3099.9999999999995</v>
      </c>
      <c r="M2627" s="53">
        <f t="shared" si="3817"/>
        <v>7099.9999999999973</v>
      </c>
      <c r="N2627" s="53">
        <f t="shared" si="3817"/>
        <v>15099.999999999991</v>
      </c>
      <c r="O2627" s="53">
        <f t="shared" si="3817"/>
        <v>31099.999999999978</v>
      </c>
      <c r="P2627" s="53">
        <f t="shared" si="3817"/>
        <v>63099.999999999949</v>
      </c>
      <c r="R2627" s="24">
        <f>$J2627</f>
        <v>100</v>
      </c>
      <c r="S2627" s="80">
        <f t="shared" ref="S2627:AX2627" si="3818">-S2619+R2627</f>
        <v>183.33333333333331</v>
      </c>
      <c r="T2627" s="80">
        <f t="shared" si="3818"/>
        <v>266.66666666666663</v>
      </c>
      <c r="U2627" s="80">
        <f t="shared" si="3818"/>
        <v>349.99999999999994</v>
      </c>
      <c r="V2627" s="80">
        <f t="shared" si="3818"/>
        <v>433.33333333333326</v>
      </c>
      <c r="W2627" s="80">
        <f t="shared" si="3818"/>
        <v>516.66666666666663</v>
      </c>
      <c r="X2627" s="80">
        <f t="shared" si="3818"/>
        <v>600</v>
      </c>
      <c r="Y2627" s="80">
        <f t="shared" si="3818"/>
        <v>683.33333333333337</v>
      </c>
      <c r="Z2627" s="80">
        <f t="shared" si="3818"/>
        <v>766.66666666666674</v>
      </c>
      <c r="AA2627" s="80">
        <f t="shared" si="3818"/>
        <v>850.00000000000011</v>
      </c>
      <c r="AB2627" s="80">
        <f t="shared" si="3818"/>
        <v>933.33333333333348</v>
      </c>
      <c r="AC2627" s="80">
        <f t="shared" si="3818"/>
        <v>1016.6666666666669</v>
      </c>
      <c r="AD2627" s="80">
        <f t="shared" si="3818"/>
        <v>1100.0000000000002</v>
      </c>
      <c r="AE2627" s="80">
        <f t="shared" si="3818"/>
        <v>1266.666666666667</v>
      </c>
      <c r="AF2627" s="80">
        <f t="shared" si="3818"/>
        <v>1433.3333333333337</v>
      </c>
      <c r="AG2627" s="80">
        <f t="shared" si="3818"/>
        <v>1600.0000000000005</v>
      </c>
      <c r="AH2627" s="80">
        <f t="shared" si="3818"/>
        <v>1766.6666666666672</v>
      </c>
      <c r="AI2627" s="80">
        <f t="shared" si="3818"/>
        <v>1933.3333333333339</v>
      </c>
      <c r="AJ2627" s="80">
        <f t="shared" si="3818"/>
        <v>2100.0000000000005</v>
      </c>
      <c r="AK2627" s="80">
        <f t="shared" si="3818"/>
        <v>2266.666666666667</v>
      </c>
      <c r="AL2627" s="80">
        <f t="shared" si="3818"/>
        <v>2433.3333333333335</v>
      </c>
      <c r="AM2627" s="80">
        <f t="shared" si="3818"/>
        <v>2600</v>
      </c>
      <c r="AN2627" s="80">
        <f t="shared" si="3818"/>
        <v>2766.6666666666665</v>
      </c>
      <c r="AO2627" s="80">
        <f t="shared" si="3818"/>
        <v>2933.333333333333</v>
      </c>
      <c r="AP2627" s="80">
        <f t="shared" si="3818"/>
        <v>3099.9999999999995</v>
      </c>
      <c r="AQ2627" s="80">
        <f t="shared" si="3818"/>
        <v>3433.333333333333</v>
      </c>
      <c r="AR2627" s="80">
        <f t="shared" si="3818"/>
        <v>3766.6666666666665</v>
      </c>
      <c r="AS2627" s="80">
        <f t="shared" si="3818"/>
        <v>4100</v>
      </c>
      <c r="AT2627" s="80">
        <f t="shared" si="3818"/>
        <v>4433.333333333333</v>
      </c>
      <c r="AU2627" s="80">
        <f t="shared" si="3818"/>
        <v>4766.6666666666661</v>
      </c>
      <c r="AV2627" s="80">
        <f t="shared" si="3818"/>
        <v>5099.9999999999991</v>
      </c>
      <c r="AW2627" s="80">
        <f t="shared" si="3818"/>
        <v>5433.3333333333321</v>
      </c>
      <c r="AX2627" s="80">
        <f t="shared" si="3818"/>
        <v>5766.6666666666652</v>
      </c>
      <c r="AY2627" s="80">
        <f t="shared" ref="AY2627:CD2627" si="3819">-AY2619+AX2627</f>
        <v>6099.9999999999982</v>
      </c>
      <c r="AZ2627" s="80">
        <f t="shared" si="3819"/>
        <v>6433.3333333333312</v>
      </c>
      <c r="BA2627" s="80">
        <f t="shared" si="3819"/>
        <v>6766.6666666666642</v>
      </c>
      <c r="BB2627" s="80">
        <f t="shared" si="3819"/>
        <v>7099.9999999999973</v>
      </c>
      <c r="BC2627" s="80">
        <f t="shared" si="3819"/>
        <v>7766.6666666666642</v>
      </c>
      <c r="BD2627" s="80">
        <f t="shared" si="3819"/>
        <v>8433.3333333333303</v>
      </c>
      <c r="BE2627" s="80">
        <f t="shared" si="3819"/>
        <v>9099.9999999999964</v>
      </c>
      <c r="BF2627" s="80">
        <f t="shared" si="3819"/>
        <v>9766.6666666666624</v>
      </c>
      <c r="BG2627" s="80">
        <f t="shared" si="3819"/>
        <v>10433.333333333328</v>
      </c>
      <c r="BH2627" s="80">
        <f t="shared" si="3819"/>
        <v>11099.999999999995</v>
      </c>
      <c r="BI2627" s="80">
        <f t="shared" si="3819"/>
        <v>11766.666666666661</v>
      </c>
      <c r="BJ2627" s="80">
        <f t="shared" si="3819"/>
        <v>12433.333333333327</v>
      </c>
      <c r="BK2627" s="80">
        <f t="shared" si="3819"/>
        <v>13099.999999999993</v>
      </c>
      <c r="BL2627" s="80">
        <f t="shared" si="3819"/>
        <v>13766.666666666659</v>
      </c>
      <c r="BM2627" s="80">
        <f t="shared" si="3819"/>
        <v>14433.333333333325</v>
      </c>
      <c r="BN2627" s="80">
        <f t="shared" si="3819"/>
        <v>15099.999999999991</v>
      </c>
      <c r="BO2627" s="80">
        <f t="shared" si="3819"/>
        <v>16433.333333333325</v>
      </c>
      <c r="BP2627" s="80">
        <f t="shared" si="3819"/>
        <v>17766.666666666657</v>
      </c>
      <c r="BQ2627" s="80">
        <f t="shared" si="3819"/>
        <v>19099.999999999989</v>
      </c>
      <c r="BR2627" s="80">
        <f t="shared" si="3819"/>
        <v>20433.333333333321</v>
      </c>
      <c r="BS2627" s="80">
        <f t="shared" si="3819"/>
        <v>21766.666666666653</v>
      </c>
      <c r="BT2627" s="80">
        <f t="shared" si="3819"/>
        <v>23099.999999999985</v>
      </c>
      <c r="BU2627" s="80">
        <f t="shared" si="3819"/>
        <v>24433.333333333318</v>
      </c>
      <c r="BV2627" s="80">
        <f t="shared" si="3819"/>
        <v>25766.66666666665</v>
      </c>
      <c r="BW2627" s="80">
        <f t="shared" si="3819"/>
        <v>27099.999999999982</v>
      </c>
      <c r="BX2627" s="80">
        <f t="shared" si="3819"/>
        <v>28433.333333333314</v>
      </c>
      <c r="BY2627" s="80">
        <f t="shared" si="3819"/>
        <v>29766.666666666646</v>
      </c>
      <c r="BZ2627" s="80">
        <f t="shared" si="3819"/>
        <v>31099.999999999978</v>
      </c>
      <c r="CA2627" s="80">
        <f t="shared" si="3819"/>
        <v>33766.666666666642</v>
      </c>
      <c r="CB2627" s="80">
        <f t="shared" si="3819"/>
        <v>36433.333333333307</v>
      </c>
      <c r="CC2627" s="80">
        <f t="shared" si="3819"/>
        <v>39099.999999999971</v>
      </c>
      <c r="CD2627" s="80">
        <f t="shared" si="3819"/>
        <v>41766.666666666635</v>
      </c>
      <c r="CE2627" s="80">
        <f t="shared" ref="CE2627:CL2627" si="3820">-CE2619+CD2627</f>
        <v>44433.333333333299</v>
      </c>
      <c r="CF2627" s="80">
        <f t="shared" si="3820"/>
        <v>47099.999999999964</v>
      </c>
      <c r="CG2627" s="80">
        <f t="shared" si="3820"/>
        <v>49766.666666666628</v>
      </c>
      <c r="CH2627" s="80">
        <f t="shared" si="3820"/>
        <v>52433.333333333292</v>
      </c>
      <c r="CI2627" s="80">
        <f t="shared" si="3820"/>
        <v>55099.999999999956</v>
      </c>
      <c r="CJ2627" s="80">
        <f t="shared" si="3820"/>
        <v>57766.666666666621</v>
      </c>
      <c r="CK2627" s="80">
        <f t="shared" si="3820"/>
        <v>60433.333333333285</v>
      </c>
      <c r="CL2627" s="80">
        <f t="shared" si="3820"/>
        <v>63099.999999999949</v>
      </c>
    </row>
    <row r="2628" spans="2:90" x14ac:dyDescent="0.4">
      <c r="B2628" s="154" t="str">
        <f>"Accumulated depreciation - "&amp;SUBSTITUTE(B2614,":","")</f>
        <v>Accumulated depreciation - Fixed secondary PPE</v>
      </c>
      <c r="D2628" t="s">
        <v>425</v>
      </c>
      <c r="E2628" s="8" t="str">
        <f t="shared" si="3814"/>
        <v>2628 FAPPE-F</v>
      </c>
      <c r="J2628" s="81">
        <f>-H2617/H2616*J2627</f>
        <v>-60</v>
      </c>
      <c r="K2628" s="43" t="e">
        <f t="shared" ca="1" si="3817"/>
        <v>#REF!</v>
      </c>
      <c r="L2628" s="43" t="e">
        <f t="shared" ca="1" si="3817"/>
        <v>#REF!</v>
      </c>
      <c r="M2628" s="43" t="e">
        <f t="shared" ca="1" si="3817"/>
        <v>#REF!</v>
      </c>
      <c r="N2628" s="43" t="e">
        <f t="shared" ca="1" si="3817"/>
        <v>#REF!</v>
      </c>
      <c r="O2628" s="43" t="e">
        <f t="shared" ca="1" si="3817"/>
        <v>#REF!</v>
      </c>
      <c r="P2628" s="43" t="e">
        <f t="shared" ca="1" si="3817"/>
        <v>#REF!</v>
      </c>
      <c r="R2628" s="37">
        <f>$J2628</f>
        <v>-60</v>
      </c>
      <c r="S2628" s="81" t="e">
        <f t="shared" ref="S2628:AX2628" ca="1" si="3821">R2628+S2622</f>
        <v>#REF!</v>
      </c>
      <c r="T2628" s="81" t="e">
        <f t="shared" ca="1" si="3821"/>
        <v>#REF!</v>
      </c>
      <c r="U2628" s="81" t="e">
        <f t="shared" ca="1" si="3821"/>
        <v>#REF!</v>
      </c>
      <c r="V2628" s="81" t="e">
        <f t="shared" ca="1" si="3821"/>
        <v>#REF!</v>
      </c>
      <c r="W2628" s="81" t="e">
        <f t="shared" ca="1" si="3821"/>
        <v>#REF!</v>
      </c>
      <c r="X2628" s="81" t="e">
        <f t="shared" ca="1" si="3821"/>
        <v>#REF!</v>
      </c>
      <c r="Y2628" s="81" t="e">
        <f t="shared" ca="1" si="3821"/>
        <v>#REF!</v>
      </c>
      <c r="Z2628" s="81" t="e">
        <f t="shared" ca="1" si="3821"/>
        <v>#REF!</v>
      </c>
      <c r="AA2628" s="81" t="e">
        <f t="shared" ca="1" si="3821"/>
        <v>#REF!</v>
      </c>
      <c r="AB2628" s="81" t="e">
        <f t="shared" ca="1" si="3821"/>
        <v>#REF!</v>
      </c>
      <c r="AC2628" s="81" t="e">
        <f t="shared" ca="1" si="3821"/>
        <v>#REF!</v>
      </c>
      <c r="AD2628" s="81" t="e">
        <f t="shared" ca="1" si="3821"/>
        <v>#REF!</v>
      </c>
      <c r="AE2628" s="81" t="e">
        <f t="shared" ca="1" si="3821"/>
        <v>#REF!</v>
      </c>
      <c r="AF2628" s="81" t="e">
        <f t="shared" ca="1" si="3821"/>
        <v>#REF!</v>
      </c>
      <c r="AG2628" s="81" t="e">
        <f t="shared" ca="1" si="3821"/>
        <v>#REF!</v>
      </c>
      <c r="AH2628" s="81" t="e">
        <f t="shared" ca="1" si="3821"/>
        <v>#REF!</v>
      </c>
      <c r="AI2628" s="81" t="e">
        <f t="shared" ca="1" si="3821"/>
        <v>#REF!</v>
      </c>
      <c r="AJ2628" s="81" t="e">
        <f t="shared" ca="1" si="3821"/>
        <v>#REF!</v>
      </c>
      <c r="AK2628" s="81" t="e">
        <f t="shared" ca="1" si="3821"/>
        <v>#REF!</v>
      </c>
      <c r="AL2628" s="81" t="e">
        <f t="shared" ca="1" si="3821"/>
        <v>#REF!</v>
      </c>
      <c r="AM2628" s="81" t="e">
        <f t="shared" ca="1" si="3821"/>
        <v>#REF!</v>
      </c>
      <c r="AN2628" s="81" t="e">
        <f t="shared" ca="1" si="3821"/>
        <v>#REF!</v>
      </c>
      <c r="AO2628" s="81" t="e">
        <f t="shared" ca="1" si="3821"/>
        <v>#REF!</v>
      </c>
      <c r="AP2628" s="81" t="e">
        <f t="shared" ca="1" si="3821"/>
        <v>#REF!</v>
      </c>
      <c r="AQ2628" s="81" t="e">
        <f t="shared" ca="1" si="3821"/>
        <v>#REF!</v>
      </c>
      <c r="AR2628" s="81" t="e">
        <f t="shared" ca="1" si="3821"/>
        <v>#REF!</v>
      </c>
      <c r="AS2628" s="81" t="e">
        <f t="shared" ca="1" si="3821"/>
        <v>#REF!</v>
      </c>
      <c r="AT2628" s="81" t="e">
        <f t="shared" ca="1" si="3821"/>
        <v>#REF!</v>
      </c>
      <c r="AU2628" s="81" t="e">
        <f t="shared" ca="1" si="3821"/>
        <v>#REF!</v>
      </c>
      <c r="AV2628" s="81" t="e">
        <f t="shared" ca="1" si="3821"/>
        <v>#REF!</v>
      </c>
      <c r="AW2628" s="81" t="e">
        <f t="shared" ca="1" si="3821"/>
        <v>#REF!</v>
      </c>
      <c r="AX2628" s="81" t="e">
        <f t="shared" ca="1" si="3821"/>
        <v>#REF!</v>
      </c>
      <c r="AY2628" s="81" t="e">
        <f t="shared" ref="AY2628:CD2628" ca="1" si="3822">AX2628+AY2622</f>
        <v>#REF!</v>
      </c>
      <c r="AZ2628" s="81" t="e">
        <f t="shared" ca="1" si="3822"/>
        <v>#REF!</v>
      </c>
      <c r="BA2628" s="81" t="e">
        <f t="shared" ca="1" si="3822"/>
        <v>#REF!</v>
      </c>
      <c r="BB2628" s="81" t="e">
        <f t="shared" ca="1" si="3822"/>
        <v>#REF!</v>
      </c>
      <c r="BC2628" s="81" t="e">
        <f t="shared" ca="1" si="3822"/>
        <v>#REF!</v>
      </c>
      <c r="BD2628" s="81" t="e">
        <f t="shared" ca="1" si="3822"/>
        <v>#REF!</v>
      </c>
      <c r="BE2628" s="81" t="e">
        <f t="shared" ca="1" si="3822"/>
        <v>#REF!</v>
      </c>
      <c r="BF2628" s="81" t="e">
        <f t="shared" ca="1" si="3822"/>
        <v>#REF!</v>
      </c>
      <c r="BG2628" s="81" t="e">
        <f t="shared" ca="1" si="3822"/>
        <v>#REF!</v>
      </c>
      <c r="BH2628" s="81" t="e">
        <f t="shared" ca="1" si="3822"/>
        <v>#REF!</v>
      </c>
      <c r="BI2628" s="81" t="e">
        <f t="shared" ca="1" si="3822"/>
        <v>#REF!</v>
      </c>
      <c r="BJ2628" s="81" t="e">
        <f t="shared" ca="1" si="3822"/>
        <v>#REF!</v>
      </c>
      <c r="BK2628" s="81" t="e">
        <f t="shared" ca="1" si="3822"/>
        <v>#REF!</v>
      </c>
      <c r="BL2628" s="81" t="e">
        <f t="shared" ca="1" si="3822"/>
        <v>#REF!</v>
      </c>
      <c r="BM2628" s="81" t="e">
        <f t="shared" ca="1" si="3822"/>
        <v>#REF!</v>
      </c>
      <c r="BN2628" s="81" t="e">
        <f t="shared" ca="1" si="3822"/>
        <v>#REF!</v>
      </c>
      <c r="BO2628" s="81" t="e">
        <f t="shared" ca="1" si="3822"/>
        <v>#REF!</v>
      </c>
      <c r="BP2628" s="81" t="e">
        <f t="shared" ca="1" si="3822"/>
        <v>#REF!</v>
      </c>
      <c r="BQ2628" s="81" t="e">
        <f t="shared" ca="1" si="3822"/>
        <v>#REF!</v>
      </c>
      <c r="BR2628" s="81" t="e">
        <f t="shared" ca="1" si="3822"/>
        <v>#REF!</v>
      </c>
      <c r="BS2628" s="81" t="e">
        <f t="shared" ca="1" si="3822"/>
        <v>#REF!</v>
      </c>
      <c r="BT2628" s="81" t="e">
        <f t="shared" ca="1" si="3822"/>
        <v>#REF!</v>
      </c>
      <c r="BU2628" s="81" t="e">
        <f t="shared" ca="1" si="3822"/>
        <v>#REF!</v>
      </c>
      <c r="BV2628" s="81" t="e">
        <f t="shared" ca="1" si="3822"/>
        <v>#REF!</v>
      </c>
      <c r="BW2628" s="81" t="e">
        <f t="shared" ca="1" si="3822"/>
        <v>#REF!</v>
      </c>
      <c r="BX2628" s="81" t="e">
        <f t="shared" ca="1" si="3822"/>
        <v>#REF!</v>
      </c>
      <c r="BY2628" s="81" t="e">
        <f t="shared" ca="1" si="3822"/>
        <v>#REF!</v>
      </c>
      <c r="BZ2628" s="81" t="e">
        <f t="shared" ca="1" si="3822"/>
        <v>#REF!</v>
      </c>
      <c r="CA2628" s="81" t="e">
        <f t="shared" ca="1" si="3822"/>
        <v>#REF!</v>
      </c>
      <c r="CB2628" s="81" t="e">
        <f t="shared" ca="1" si="3822"/>
        <v>#REF!</v>
      </c>
      <c r="CC2628" s="81" t="e">
        <f t="shared" ca="1" si="3822"/>
        <v>#REF!</v>
      </c>
      <c r="CD2628" s="81" t="e">
        <f t="shared" ca="1" si="3822"/>
        <v>#REF!</v>
      </c>
      <c r="CE2628" s="81" t="e">
        <f t="shared" ref="CE2628:CL2628" ca="1" si="3823">CD2628+CE2622</f>
        <v>#REF!</v>
      </c>
      <c r="CF2628" s="81" t="e">
        <f t="shared" ca="1" si="3823"/>
        <v>#REF!</v>
      </c>
      <c r="CG2628" s="81" t="e">
        <f t="shared" ca="1" si="3823"/>
        <v>#REF!</v>
      </c>
      <c r="CH2628" s="81" t="e">
        <f t="shared" ca="1" si="3823"/>
        <v>#REF!</v>
      </c>
      <c r="CI2628" s="81" t="e">
        <f t="shared" ca="1" si="3823"/>
        <v>#REF!</v>
      </c>
      <c r="CJ2628" s="81" t="e">
        <f t="shared" ca="1" si="3823"/>
        <v>#REF!</v>
      </c>
      <c r="CK2628" s="81" t="e">
        <f t="shared" ca="1" si="3823"/>
        <v>#REF!</v>
      </c>
      <c r="CL2628" s="81" t="e">
        <f t="shared" ca="1" si="3823"/>
        <v>#REF!</v>
      </c>
    </row>
    <row r="2629" spans="2:90" x14ac:dyDescent="0.4">
      <c r="B2629" s="123" t="str">
        <f>"Net PP&amp;E - "&amp;SUBSTITUTE(B2614,":","")</f>
        <v>Net PP&amp;E - Fixed secondary PPE</v>
      </c>
      <c r="C2629" t="s">
        <v>240</v>
      </c>
      <c r="D2629" t="s">
        <v>425</v>
      </c>
      <c r="E2629" s="8" t="str">
        <f t="shared" si="3814"/>
        <v>2629 FAPPE-F</v>
      </c>
      <c r="H2629" s="27"/>
      <c r="J2629" s="77">
        <f>SUM(J2627:J2628)</f>
        <v>40</v>
      </c>
      <c r="K2629" s="28" t="e">
        <f t="shared" ca="1" si="3817"/>
        <v>#REF!</v>
      </c>
      <c r="L2629" s="28" t="e">
        <f t="shared" ca="1" si="3817"/>
        <v>#REF!</v>
      </c>
      <c r="M2629" s="28" t="e">
        <f t="shared" ca="1" si="3817"/>
        <v>#REF!</v>
      </c>
      <c r="N2629" s="28" t="e">
        <f t="shared" ca="1" si="3817"/>
        <v>#REF!</v>
      </c>
      <c r="O2629" s="28" t="e">
        <f t="shared" ca="1" si="3817"/>
        <v>#REF!</v>
      </c>
      <c r="P2629" s="28" t="e">
        <f t="shared" ca="1" si="3817"/>
        <v>#REF!</v>
      </c>
      <c r="R2629" s="33">
        <f>$J2629</f>
        <v>40</v>
      </c>
      <c r="S2629" s="77" t="e">
        <f t="shared" ref="S2629" ca="1" si="3824">SUM(S2627:S2628)</f>
        <v>#REF!</v>
      </c>
      <c r="T2629" s="77" t="e">
        <f t="shared" ref="T2629:AX2629" ca="1" si="3825">SUM(T2627:T2628)</f>
        <v>#REF!</v>
      </c>
      <c r="U2629" s="77" t="e">
        <f t="shared" ca="1" si="3825"/>
        <v>#REF!</v>
      </c>
      <c r="V2629" s="77" t="e">
        <f t="shared" ca="1" si="3825"/>
        <v>#REF!</v>
      </c>
      <c r="W2629" s="77" t="e">
        <f t="shared" ca="1" si="3825"/>
        <v>#REF!</v>
      </c>
      <c r="X2629" s="77" t="e">
        <f t="shared" ca="1" si="3825"/>
        <v>#REF!</v>
      </c>
      <c r="Y2629" s="77" t="e">
        <f t="shared" ca="1" si="3825"/>
        <v>#REF!</v>
      </c>
      <c r="Z2629" s="77" t="e">
        <f t="shared" ca="1" si="3825"/>
        <v>#REF!</v>
      </c>
      <c r="AA2629" s="77" t="e">
        <f t="shared" ca="1" si="3825"/>
        <v>#REF!</v>
      </c>
      <c r="AB2629" s="77" t="e">
        <f t="shared" ca="1" si="3825"/>
        <v>#REF!</v>
      </c>
      <c r="AC2629" s="77" t="e">
        <f t="shared" ca="1" si="3825"/>
        <v>#REF!</v>
      </c>
      <c r="AD2629" s="77" t="e">
        <f t="shared" ca="1" si="3825"/>
        <v>#REF!</v>
      </c>
      <c r="AE2629" s="77" t="e">
        <f t="shared" ca="1" si="3825"/>
        <v>#REF!</v>
      </c>
      <c r="AF2629" s="77" t="e">
        <f t="shared" ca="1" si="3825"/>
        <v>#REF!</v>
      </c>
      <c r="AG2629" s="77" t="e">
        <f t="shared" ca="1" si="3825"/>
        <v>#REF!</v>
      </c>
      <c r="AH2629" s="77" t="e">
        <f t="shared" ca="1" si="3825"/>
        <v>#REF!</v>
      </c>
      <c r="AI2629" s="77" t="e">
        <f t="shared" ca="1" si="3825"/>
        <v>#REF!</v>
      </c>
      <c r="AJ2629" s="77" t="e">
        <f t="shared" ca="1" si="3825"/>
        <v>#REF!</v>
      </c>
      <c r="AK2629" s="77" t="e">
        <f t="shared" ca="1" si="3825"/>
        <v>#REF!</v>
      </c>
      <c r="AL2629" s="77" t="e">
        <f t="shared" ca="1" si="3825"/>
        <v>#REF!</v>
      </c>
      <c r="AM2629" s="77" t="e">
        <f t="shared" ca="1" si="3825"/>
        <v>#REF!</v>
      </c>
      <c r="AN2629" s="77" t="e">
        <f t="shared" ca="1" si="3825"/>
        <v>#REF!</v>
      </c>
      <c r="AO2629" s="77" t="e">
        <f t="shared" ca="1" si="3825"/>
        <v>#REF!</v>
      </c>
      <c r="AP2629" s="77" t="e">
        <f t="shared" ca="1" si="3825"/>
        <v>#REF!</v>
      </c>
      <c r="AQ2629" s="77" t="e">
        <f t="shared" ca="1" si="3825"/>
        <v>#REF!</v>
      </c>
      <c r="AR2629" s="77" t="e">
        <f t="shared" ca="1" si="3825"/>
        <v>#REF!</v>
      </c>
      <c r="AS2629" s="77" t="e">
        <f t="shared" ca="1" si="3825"/>
        <v>#REF!</v>
      </c>
      <c r="AT2629" s="77" t="e">
        <f t="shared" ca="1" si="3825"/>
        <v>#REF!</v>
      </c>
      <c r="AU2629" s="77" t="e">
        <f t="shared" ca="1" si="3825"/>
        <v>#REF!</v>
      </c>
      <c r="AV2629" s="77" t="e">
        <f t="shared" ca="1" si="3825"/>
        <v>#REF!</v>
      </c>
      <c r="AW2629" s="77" t="e">
        <f t="shared" ca="1" si="3825"/>
        <v>#REF!</v>
      </c>
      <c r="AX2629" s="77" t="e">
        <f t="shared" ca="1" si="3825"/>
        <v>#REF!</v>
      </c>
      <c r="AY2629" s="77" t="e">
        <f t="shared" ref="AY2629:CD2629" ca="1" si="3826">SUM(AY2627:AY2628)</f>
        <v>#REF!</v>
      </c>
      <c r="AZ2629" s="77" t="e">
        <f t="shared" ca="1" si="3826"/>
        <v>#REF!</v>
      </c>
      <c r="BA2629" s="77" t="e">
        <f t="shared" ca="1" si="3826"/>
        <v>#REF!</v>
      </c>
      <c r="BB2629" s="77" t="e">
        <f t="shared" ca="1" si="3826"/>
        <v>#REF!</v>
      </c>
      <c r="BC2629" s="77" t="e">
        <f t="shared" ca="1" si="3826"/>
        <v>#REF!</v>
      </c>
      <c r="BD2629" s="77" t="e">
        <f t="shared" ca="1" si="3826"/>
        <v>#REF!</v>
      </c>
      <c r="BE2629" s="77" t="e">
        <f t="shared" ca="1" si="3826"/>
        <v>#REF!</v>
      </c>
      <c r="BF2629" s="77" t="e">
        <f t="shared" ca="1" si="3826"/>
        <v>#REF!</v>
      </c>
      <c r="BG2629" s="77" t="e">
        <f t="shared" ca="1" si="3826"/>
        <v>#REF!</v>
      </c>
      <c r="BH2629" s="77" t="e">
        <f t="shared" ca="1" si="3826"/>
        <v>#REF!</v>
      </c>
      <c r="BI2629" s="77" t="e">
        <f t="shared" ca="1" si="3826"/>
        <v>#REF!</v>
      </c>
      <c r="BJ2629" s="77" t="e">
        <f t="shared" ca="1" si="3826"/>
        <v>#REF!</v>
      </c>
      <c r="BK2629" s="77" t="e">
        <f t="shared" ca="1" si="3826"/>
        <v>#REF!</v>
      </c>
      <c r="BL2629" s="77" t="e">
        <f t="shared" ca="1" si="3826"/>
        <v>#REF!</v>
      </c>
      <c r="BM2629" s="77" t="e">
        <f t="shared" ca="1" si="3826"/>
        <v>#REF!</v>
      </c>
      <c r="BN2629" s="77" t="e">
        <f t="shared" ca="1" si="3826"/>
        <v>#REF!</v>
      </c>
      <c r="BO2629" s="77" t="e">
        <f t="shared" ca="1" si="3826"/>
        <v>#REF!</v>
      </c>
      <c r="BP2629" s="77" t="e">
        <f t="shared" ca="1" si="3826"/>
        <v>#REF!</v>
      </c>
      <c r="BQ2629" s="77" t="e">
        <f t="shared" ca="1" si="3826"/>
        <v>#REF!</v>
      </c>
      <c r="BR2629" s="77" t="e">
        <f t="shared" ca="1" si="3826"/>
        <v>#REF!</v>
      </c>
      <c r="BS2629" s="77" t="e">
        <f t="shared" ca="1" si="3826"/>
        <v>#REF!</v>
      </c>
      <c r="BT2629" s="77" t="e">
        <f t="shared" ca="1" si="3826"/>
        <v>#REF!</v>
      </c>
      <c r="BU2629" s="77" t="e">
        <f t="shared" ca="1" si="3826"/>
        <v>#REF!</v>
      </c>
      <c r="BV2629" s="77" t="e">
        <f t="shared" ca="1" si="3826"/>
        <v>#REF!</v>
      </c>
      <c r="BW2629" s="77" t="e">
        <f t="shared" ca="1" si="3826"/>
        <v>#REF!</v>
      </c>
      <c r="BX2629" s="77" t="e">
        <f t="shared" ca="1" si="3826"/>
        <v>#REF!</v>
      </c>
      <c r="BY2629" s="77" t="e">
        <f t="shared" ca="1" si="3826"/>
        <v>#REF!</v>
      </c>
      <c r="BZ2629" s="77" t="e">
        <f t="shared" ca="1" si="3826"/>
        <v>#REF!</v>
      </c>
      <c r="CA2629" s="77" t="e">
        <f t="shared" ca="1" si="3826"/>
        <v>#REF!</v>
      </c>
      <c r="CB2629" s="77" t="e">
        <f t="shared" ca="1" si="3826"/>
        <v>#REF!</v>
      </c>
      <c r="CC2629" s="77" t="e">
        <f t="shared" ca="1" si="3826"/>
        <v>#REF!</v>
      </c>
      <c r="CD2629" s="77" t="e">
        <f t="shared" ca="1" si="3826"/>
        <v>#REF!</v>
      </c>
      <c r="CE2629" s="77" t="e">
        <f t="shared" ref="CE2629:CK2629" ca="1" si="3827">SUM(CE2627:CE2628)</f>
        <v>#REF!</v>
      </c>
      <c r="CF2629" s="77" t="e">
        <f t="shared" ca="1" si="3827"/>
        <v>#REF!</v>
      </c>
      <c r="CG2629" s="77" t="e">
        <f t="shared" ca="1" si="3827"/>
        <v>#REF!</v>
      </c>
      <c r="CH2629" s="77" t="e">
        <f t="shared" ca="1" si="3827"/>
        <v>#REF!</v>
      </c>
      <c r="CI2629" s="77" t="e">
        <f t="shared" ca="1" si="3827"/>
        <v>#REF!</v>
      </c>
      <c r="CJ2629" s="77" t="e">
        <f t="shared" ca="1" si="3827"/>
        <v>#REF!</v>
      </c>
      <c r="CK2629" s="77" t="e">
        <f t="shared" ca="1" si="3827"/>
        <v>#REF!</v>
      </c>
      <c r="CL2629" s="77" t="e">
        <f t="shared" ref="CL2629" ca="1" si="3828">SUM(CL2627:CL2628)</f>
        <v>#REF!</v>
      </c>
    </row>
    <row r="2630" spans="2:90" x14ac:dyDescent="0.4">
      <c r="B2630" s="123"/>
      <c r="D2630" t="s">
        <v>425</v>
      </c>
      <c r="E2630" s="8" t="str">
        <f t="shared" ref="E2630" si="3829">ROW()&amp;" "&amp;D2630</f>
        <v>2630 FAPPE-F</v>
      </c>
      <c r="H2630" s="27"/>
      <c r="J2630" s="77"/>
      <c r="K2630" s="28"/>
      <c r="L2630" s="28"/>
      <c r="M2630" s="28"/>
      <c r="N2630" s="28"/>
      <c r="O2630" s="28"/>
      <c r="P2630" s="28"/>
      <c r="R2630" s="33"/>
      <c r="S2630" s="77"/>
      <c r="T2630" s="77"/>
      <c r="U2630" s="77"/>
      <c r="V2630" s="77"/>
      <c r="W2630" s="77"/>
      <c r="X2630" s="77"/>
      <c r="Y2630" s="77"/>
      <c r="Z2630" s="77"/>
      <c r="AA2630" s="77"/>
      <c r="AB2630" s="77"/>
      <c r="AC2630" s="77"/>
      <c r="AD2630" s="77"/>
      <c r="AE2630" s="77"/>
      <c r="AF2630" s="77"/>
      <c r="AG2630" s="77"/>
      <c r="AH2630" s="77"/>
      <c r="AI2630" s="77"/>
      <c r="AJ2630" s="77"/>
      <c r="AK2630" s="77"/>
      <c r="AL2630" s="77"/>
      <c r="AM2630" s="77"/>
      <c r="AN2630" s="77"/>
      <c r="AO2630" s="77"/>
      <c r="AP2630" s="77"/>
      <c r="AQ2630" s="77"/>
      <c r="AR2630" s="77"/>
      <c r="AS2630" s="77"/>
      <c r="AT2630" s="77"/>
      <c r="AU2630" s="77"/>
      <c r="AV2630" s="77"/>
      <c r="AW2630" s="77"/>
      <c r="AX2630" s="77"/>
      <c r="AY2630" s="77"/>
      <c r="AZ2630" s="77"/>
      <c r="BA2630" s="77"/>
      <c r="BB2630" s="77"/>
      <c r="BC2630" s="77"/>
      <c r="BD2630" s="77"/>
      <c r="BE2630" s="77"/>
      <c r="BF2630" s="77"/>
      <c r="BG2630" s="77"/>
      <c r="BH2630" s="77"/>
      <c r="BI2630" s="77"/>
      <c r="BJ2630" s="77"/>
      <c r="BK2630" s="77"/>
      <c r="BL2630" s="77"/>
      <c r="BM2630" s="77"/>
      <c r="BN2630" s="77"/>
      <c r="BO2630" s="77"/>
      <c r="BP2630" s="77"/>
      <c r="BQ2630" s="77"/>
      <c r="BR2630" s="77"/>
      <c r="BS2630" s="77"/>
      <c r="BT2630" s="77"/>
      <c r="BU2630" s="77"/>
      <c r="BV2630" s="77"/>
      <c r="BW2630" s="77"/>
      <c r="BX2630" s="77"/>
      <c r="BY2630" s="77"/>
      <c r="BZ2630" s="77"/>
      <c r="CA2630" s="77"/>
      <c r="CB2630" s="77"/>
      <c r="CC2630" s="77"/>
      <c r="CD2630" s="77"/>
      <c r="CE2630" s="77"/>
      <c r="CF2630" s="77"/>
      <c r="CG2630" s="77"/>
      <c r="CH2630" s="77"/>
      <c r="CI2630" s="77"/>
      <c r="CJ2630" s="77"/>
      <c r="CK2630" s="77"/>
      <c r="CL2630" s="77"/>
    </row>
    <row r="2631" spans="2:90" x14ac:dyDescent="0.4">
      <c r="B2631" s="132" t="str">
        <f>B2606</f>
        <v>(Primary label)</v>
      </c>
      <c r="D2631" t="s">
        <v>425</v>
      </c>
      <c r="E2631" s="8" t="str">
        <f t="shared" si="3814"/>
        <v>2631 FAPPE-F</v>
      </c>
      <c r="G2631" t="s">
        <v>332</v>
      </c>
      <c r="H2631" s="27"/>
      <c r="I2631" s="78"/>
      <c r="J2631" s="78"/>
      <c r="K2631" s="33"/>
      <c r="L2631" s="33"/>
      <c r="M2631" s="33"/>
      <c r="N2631" s="33"/>
      <c r="O2631" s="33"/>
      <c r="P2631" s="33"/>
      <c r="R2631" s="33"/>
      <c r="S2631" s="77"/>
      <c r="T2631" s="77"/>
      <c r="U2631" s="77"/>
      <c r="V2631" s="77"/>
      <c r="W2631" s="77"/>
      <c r="X2631" s="77"/>
      <c r="Y2631" s="77"/>
      <c r="Z2631" s="77"/>
      <c r="AA2631" s="77"/>
      <c r="AB2631" s="77"/>
      <c r="AC2631" s="77"/>
      <c r="AD2631" s="77"/>
      <c r="AE2631" s="77"/>
      <c r="AF2631" s="77"/>
      <c r="AG2631" s="77"/>
      <c r="AH2631" s="77"/>
      <c r="AI2631" s="77"/>
      <c r="AJ2631" s="77"/>
      <c r="AK2631" s="77"/>
      <c r="AL2631" s="77"/>
      <c r="AM2631" s="77"/>
      <c r="AN2631" s="77"/>
      <c r="AO2631" s="77"/>
      <c r="AP2631" s="77"/>
      <c r="AQ2631" s="77"/>
      <c r="AR2631" s="77"/>
      <c r="AS2631" s="77"/>
      <c r="AT2631" s="77"/>
      <c r="AU2631" s="77"/>
      <c r="AV2631" s="77"/>
      <c r="AW2631" s="77"/>
      <c r="AX2631" s="77"/>
      <c r="AY2631" s="77"/>
      <c r="AZ2631" s="77"/>
      <c r="BA2631" s="77"/>
      <c r="BB2631" s="77"/>
      <c r="BC2631" s="77"/>
      <c r="BD2631" s="77"/>
      <c r="BE2631" s="77"/>
      <c r="BF2631" s="77"/>
      <c r="BG2631" s="77"/>
      <c r="BH2631" s="77"/>
      <c r="BI2631" s="77"/>
      <c r="BJ2631" s="77"/>
      <c r="BK2631" s="77"/>
      <c r="BL2631" s="77"/>
      <c r="BM2631" s="77"/>
      <c r="BN2631" s="77"/>
      <c r="BO2631" s="77"/>
      <c r="BP2631" s="77"/>
      <c r="BQ2631" s="77"/>
      <c r="BR2631" s="77"/>
      <c r="BS2631" s="77"/>
      <c r="BT2631" s="77"/>
      <c r="BU2631" s="77"/>
      <c r="BV2631" s="77"/>
      <c r="BW2631" s="77"/>
      <c r="BX2631" s="77"/>
      <c r="BY2631" s="77"/>
      <c r="BZ2631" s="77"/>
      <c r="CA2631" s="77"/>
      <c r="CB2631" s="77"/>
      <c r="CC2631" s="77"/>
      <c r="CD2631" s="77"/>
      <c r="CE2631" s="77"/>
      <c r="CF2631" s="77"/>
      <c r="CG2631" s="77"/>
      <c r="CH2631" s="77"/>
      <c r="CI2631" s="77"/>
      <c r="CJ2631" s="77"/>
      <c r="CK2631" s="77"/>
      <c r="CL2631" s="77"/>
    </row>
    <row r="2632" spans="2:90" x14ac:dyDescent="0.4">
      <c r="B2632" s="132" t="str">
        <f>B2607</f>
        <v>primary unit</v>
      </c>
      <c r="D2632" t="s">
        <v>425</v>
      </c>
      <c r="E2632" s="8" t="str">
        <f t="shared" si="3814"/>
        <v>2632 FAPPE-F</v>
      </c>
      <c r="G2632" t="s">
        <v>332</v>
      </c>
      <c r="H2632" s="27"/>
      <c r="I2632" s="78"/>
      <c r="J2632" s="78"/>
      <c r="K2632" s="33"/>
      <c r="L2632" s="33"/>
      <c r="M2632" s="33"/>
      <c r="N2632" s="33"/>
      <c r="O2632" s="33"/>
      <c r="P2632" s="33"/>
      <c r="R2632" s="33"/>
      <c r="S2632" s="77"/>
      <c r="T2632" s="77"/>
      <c r="U2632" s="77"/>
      <c r="V2632" s="77"/>
      <c r="W2632" s="77"/>
      <c r="X2632" s="77"/>
      <c r="Y2632" s="77"/>
      <c r="Z2632" s="77"/>
      <c r="AA2632" s="77"/>
      <c r="AB2632" s="77"/>
      <c r="AC2632" s="77"/>
      <c r="AD2632" s="77"/>
      <c r="AE2632" s="77"/>
      <c r="AF2632" s="77"/>
      <c r="AG2632" s="77"/>
      <c r="AH2632" s="77"/>
      <c r="AI2632" s="77"/>
      <c r="AJ2632" s="77"/>
      <c r="AK2632" s="77"/>
      <c r="AL2632" s="77"/>
      <c r="AM2632" s="77"/>
      <c r="AN2632" s="77"/>
      <c r="AO2632" s="77"/>
      <c r="AP2632" s="77"/>
      <c r="AQ2632" s="77"/>
      <c r="AR2632" s="77"/>
      <c r="AS2632" s="77"/>
      <c r="AT2632" s="77"/>
      <c r="AU2632" s="77"/>
      <c r="AV2632" s="77"/>
      <c r="AW2632" s="77"/>
      <c r="AX2632" s="77"/>
      <c r="AY2632" s="77"/>
      <c r="AZ2632" s="77"/>
      <c r="BA2632" s="77"/>
      <c r="BB2632" s="77"/>
      <c r="BC2632" s="77"/>
      <c r="BD2632" s="77"/>
      <c r="BE2632" s="77"/>
      <c r="BF2632" s="77"/>
      <c r="BG2632" s="77"/>
      <c r="BH2632" s="77"/>
      <c r="BI2632" s="77"/>
      <c r="BJ2632" s="77"/>
      <c r="BK2632" s="77"/>
      <c r="BL2632" s="77"/>
      <c r="BM2632" s="77"/>
      <c r="BN2632" s="77"/>
      <c r="BO2632" s="77"/>
      <c r="BP2632" s="77"/>
      <c r="BQ2632" s="77"/>
      <c r="BR2632" s="77"/>
      <c r="BS2632" s="77"/>
      <c r="BT2632" s="77"/>
      <c r="BU2632" s="77"/>
      <c r="BV2632" s="77"/>
      <c r="BW2632" s="77"/>
      <c r="BX2632" s="77"/>
      <c r="BY2632" s="77"/>
      <c r="BZ2632" s="77"/>
      <c r="CA2632" s="77"/>
      <c r="CB2632" s="77"/>
      <c r="CC2632" s="77"/>
      <c r="CD2632" s="77"/>
      <c r="CE2632" s="77"/>
      <c r="CF2632" s="77"/>
      <c r="CG2632" s="77"/>
      <c r="CH2632" s="77"/>
      <c r="CI2632" s="77"/>
      <c r="CJ2632" s="77"/>
      <c r="CK2632" s="77"/>
      <c r="CL2632" s="77"/>
    </row>
    <row r="2633" spans="2:90" x14ac:dyDescent="0.4">
      <c r="B2633" s="132" t="str">
        <f>B2608</f>
        <v>Primary revenue driver</v>
      </c>
      <c r="D2633" t="s">
        <v>425</v>
      </c>
      <c r="E2633" s="8" t="str">
        <f t="shared" si="3814"/>
        <v>2633 FAPPE-F</v>
      </c>
      <c r="G2633" t="s">
        <v>332</v>
      </c>
      <c r="K2633" s="53"/>
      <c r="L2633" s="53"/>
      <c r="M2633" s="53"/>
      <c r="N2633" s="53"/>
      <c r="O2633" s="53"/>
      <c r="P2633" s="53"/>
      <c r="R2633" s="24"/>
      <c r="S2633" s="175" t="str">
        <f t="shared" ref="S2633" si="3830">S2608</f>
        <v>S$12</v>
      </c>
      <c r="T2633" s="175" t="str">
        <f t="shared" ref="T2633:AX2633" si="3831">T2608</f>
        <v>T$12</v>
      </c>
      <c r="U2633" s="175" t="str">
        <f t="shared" si="3831"/>
        <v>U$12</v>
      </c>
      <c r="V2633" s="175" t="str">
        <f t="shared" si="3831"/>
        <v>V$12</v>
      </c>
      <c r="W2633" s="175" t="str">
        <f t="shared" si="3831"/>
        <v>W$12</v>
      </c>
      <c r="X2633" s="175" t="str">
        <f t="shared" si="3831"/>
        <v>X$12</v>
      </c>
      <c r="Y2633" s="175" t="str">
        <f t="shared" si="3831"/>
        <v>Y$12</v>
      </c>
      <c r="Z2633" s="175" t="str">
        <f t="shared" si="3831"/>
        <v>Z$12</v>
      </c>
      <c r="AA2633" s="175" t="str">
        <f t="shared" si="3831"/>
        <v>AA$12</v>
      </c>
      <c r="AB2633" s="175" t="str">
        <f t="shared" si="3831"/>
        <v>AB$12</v>
      </c>
      <c r="AC2633" s="175" t="str">
        <f t="shared" si="3831"/>
        <v>AC$12</v>
      </c>
      <c r="AD2633" s="175" t="str">
        <f t="shared" si="3831"/>
        <v>AD$12</v>
      </c>
      <c r="AE2633" s="175" t="str">
        <f t="shared" si="3831"/>
        <v>AE$12</v>
      </c>
      <c r="AF2633" s="175" t="str">
        <f t="shared" si="3831"/>
        <v>AF$12</v>
      </c>
      <c r="AG2633" s="175" t="str">
        <f t="shared" si="3831"/>
        <v>AG$12</v>
      </c>
      <c r="AH2633" s="175" t="str">
        <f t="shared" si="3831"/>
        <v>AH$12</v>
      </c>
      <c r="AI2633" s="175" t="str">
        <f t="shared" si="3831"/>
        <v>AI$12</v>
      </c>
      <c r="AJ2633" s="175" t="str">
        <f t="shared" si="3831"/>
        <v>AJ$12</v>
      </c>
      <c r="AK2633" s="175" t="str">
        <f t="shared" si="3831"/>
        <v>AK$12</v>
      </c>
      <c r="AL2633" s="175" t="str">
        <f t="shared" si="3831"/>
        <v>AL$12</v>
      </c>
      <c r="AM2633" s="175" t="str">
        <f t="shared" si="3831"/>
        <v>AM$12</v>
      </c>
      <c r="AN2633" s="175" t="str">
        <f t="shared" si="3831"/>
        <v>AN$12</v>
      </c>
      <c r="AO2633" s="175" t="str">
        <f t="shared" si="3831"/>
        <v>AO$12</v>
      </c>
      <c r="AP2633" s="175" t="str">
        <f t="shared" si="3831"/>
        <v>AP$12</v>
      </c>
      <c r="AQ2633" s="175" t="str">
        <f t="shared" si="3831"/>
        <v>AQ$12</v>
      </c>
      <c r="AR2633" s="175" t="str">
        <f t="shared" si="3831"/>
        <v>AR$12</v>
      </c>
      <c r="AS2633" s="175" t="str">
        <f t="shared" si="3831"/>
        <v>AS$12</v>
      </c>
      <c r="AT2633" s="175" t="str">
        <f t="shared" si="3831"/>
        <v>AT$12</v>
      </c>
      <c r="AU2633" s="175" t="str">
        <f t="shared" si="3831"/>
        <v>AU$12</v>
      </c>
      <c r="AV2633" s="175" t="str">
        <f t="shared" si="3831"/>
        <v>AV$12</v>
      </c>
      <c r="AW2633" s="175" t="str">
        <f t="shared" si="3831"/>
        <v>AW$12</v>
      </c>
      <c r="AX2633" s="175" t="str">
        <f t="shared" si="3831"/>
        <v>AX$12</v>
      </c>
      <c r="AY2633" s="175" t="str">
        <f t="shared" ref="AY2633:CD2633" si="3832">AY2608</f>
        <v>AY$12</v>
      </c>
      <c r="AZ2633" s="175" t="str">
        <f t="shared" si="3832"/>
        <v>AZ$12</v>
      </c>
      <c r="BA2633" s="175" t="str">
        <f t="shared" si="3832"/>
        <v>BA$12</v>
      </c>
      <c r="BB2633" s="175" t="str">
        <f t="shared" si="3832"/>
        <v>BB$12</v>
      </c>
      <c r="BC2633" s="175" t="str">
        <f t="shared" si="3832"/>
        <v>BC$12</v>
      </c>
      <c r="BD2633" s="175" t="str">
        <f t="shared" si="3832"/>
        <v>BD$12</v>
      </c>
      <c r="BE2633" s="175" t="str">
        <f t="shared" si="3832"/>
        <v>BE$12</v>
      </c>
      <c r="BF2633" s="175" t="str">
        <f t="shared" si="3832"/>
        <v>BF$12</v>
      </c>
      <c r="BG2633" s="175" t="str">
        <f t="shared" si="3832"/>
        <v>BG$12</v>
      </c>
      <c r="BH2633" s="175" t="str">
        <f t="shared" si="3832"/>
        <v>BH$12</v>
      </c>
      <c r="BI2633" s="175" t="str">
        <f t="shared" si="3832"/>
        <v>BI$12</v>
      </c>
      <c r="BJ2633" s="175" t="str">
        <f t="shared" si="3832"/>
        <v>BJ$12</v>
      </c>
      <c r="BK2633" s="175" t="str">
        <f t="shared" si="3832"/>
        <v>BK$12</v>
      </c>
      <c r="BL2633" s="175" t="str">
        <f t="shared" si="3832"/>
        <v>BL$12</v>
      </c>
      <c r="BM2633" s="175" t="str">
        <f t="shared" si="3832"/>
        <v>BM$12</v>
      </c>
      <c r="BN2633" s="175" t="str">
        <f t="shared" si="3832"/>
        <v>BN$12</v>
      </c>
      <c r="BO2633" s="175" t="str">
        <f t="shared" si="3832"/>
        <v>BO$12</v>
      </c>
      <c r="BP2633" s="175" t="str">
        <f t="shared" si="3832"/>
        <v>BP$12</v>
      </c>
      <c r="BQ2633" s="175" t="str">
        <f t="shared" si="3832"/>
        <v>BQ$12</v>
      </c>
      <c r="BR2633" s="175" t="str">
        <f t="shared" si="3832"/>
        <v>BR$12</v>
      </c>
      <c r="BS2633" s="175" t="str">
        <f t="shared" si="3832"/>
        <v>BS$12</v>
      </c>
      <c r="BT2633" s="175" t="str">
        <f t="shared" si="3832"/>
        <v>BT$12</v>
      </c>
      <c r="BU2633" s="175" t="str">
        <f t="shared" si="3832"/>
        <v>BU$12</v>
      </c>
      <c r="BV2633" s="175" t="str">
        <f t="shared" si="3832"/>
        <v>BV$12</v>
      </c>
      <c r="BW2633" s="175" t="str">
        <f t="shared" si="3832"/>
        <v>BW$12</v>
      </c>
      <c r="BX2633" s="175" t="str">
        <f t="shared" si="3832"/>
        <v>BX$12</v>
      </c>
      <c r="BY2633" s="175" t="str">
        <f t="shared" si="3832"/>
        <v>BY$12</v>
      </c>
      <c r="BZ2633" s="175" t="str">
        <f t="shared" si="3832"/>
        <v>BZ$12</v>
      </c>
      <c r="CA2633" s="175" t="str">
        <f t="shared" si="3832"/>
        <v>CA$12</v>
      </c>
      <c r="CB2633" s="175" t="str">
        <f t="shared" si="3832"/>
        <v>CB$12</v>
      </c>
      <c r="CC2633" s="175" t="str">
        <f t="shared" si="3832"/>
        <v>CC$12</v>
      </c>
      <c r="CD2633" s="175" t="str">
        <f t="shared" si="3832"/>
        <v>CD$12</v>
      </c>
      <c r="CE2633" s="175" t="str">
        <f t="shared" ref="CE2633:CK2633" si="3833">CE2608</f>
        <v>CE$12</v>
      </c>
      <c r="CF2633" s="175" t="str">
        <f t="shared" si="3833"/>
        <v>CF$12</v>
      </c>
      <c r="CG2633" s="175" t="str">
        <f t="shared" si="3833"/>
        <v>CG$12</v>
      </c>
      <c r="CH2633" s="175" t="str">
        <f t="shared" si="3833"/>
        <v>CH$12</v>
      </c>
      <c r="CI2633" s="175" t="str">
        <f t="shared" si="3833"/>
        <v>CI$12</v>
      </c>
      <c r="CJ2633" s="175" t="str">
        <f t="shared" si="3833"/>
        <v>CJ$12</v>
      </c>
      <c r="CK2633" s="175" t="str">
        <f t="shared" si="3833"/>
        <v>CK$12</v>
      </c>
      <c r="CL2633" s="175" t="str">
        <f t="shared" ref="CL2633" si="3834">CL2608</f>
        <v>CL$12</v>
      </c>
    </row>
    <row r="2634" spans="2:90" x14ac:dyDescent="0.4">
      <c r="B2634" s="132" t="str">
        <f>B2609</f>
        <v>Primary volume driver</v>
      </c>
      <c r="D2634" t="s">
        <v>425</v>
      </c>
      <c r="E2634" s="8" t="str">
        <f t="shared" si="3814"/>
        <v>2634 FAPPE-F</v>
      </c>
      <c r="G2634" t="s">
        <v>332</v>
      </c>
      <c r="H2634" s="12"/>
      <c r="I2634" s="60"/>
      <c r="J2634" s="60"/>
      <c r="K2634" s="15"/>
      <c r="L2634" s="15"/>
      <c r="M2634" s="15"/>
      <c r="N2634" s="15"/>
      <c r="O2634" s="15"/>
      <c r="P2634" s="15"/>
      <c r="R2634" s="15"/>
      <c r="S2634" s="175" t="str">
        <f t="shared" ref="S2634" si="3835">S2609</f>
        <v>S$13</v>
      </c>
      <c r="T2634" s="175" t="str">
        <f t="shared" ref="T2634:AX2634" si="3836">T2609</f>
        <v>T$13</v>
      </c>
      <c r="U2634" s="175" t="str">
        <f t="shared" si="3836"/>
        <v>U$13</v>
      </c>
      <c r="V2634" s="175" t="str">
        <f t="shared" si="3836"/>
        <v>V$13</v>
      </c>
      <c r="W2634" s="175" t="str">
        <f t="shared" si="3836"/>
        <v>W$13</v>
      </c>
      <c r="X2634" s="175" t="str">
        <f t="shared" si="3836"/>
        <v>X$13</v>
      </c>
      <c r="Y2634" s="175" t="str">
        <f t="shared" si="3836"/>
        <v>Y$13</v>
      </c>
      <c r="Z2634" s="175" t="str">
        <f t="shared" si="3836"/>
        <v>Z$13</v>
      </c>
      <c r="AA2634" s="175" t="str">
        <f t="shared" si="3836"/>
        <v>AA$13</v>
      </c>
      <c r="AB2634" s="175" t="str">
        <f t="shared" si="3836"/>
        <v>AB$13</v>
      </c>
      <c r="AC2634" s="175" t="str">
        <f t="shared" si="3836"/>
        <v>AC$13</v>
      </c>
      <c r="AD2634" s="175" t="str">
        <f t="shared" si="3836"/>
        <v>AD$13</v>
      </c>
      <c r="AE2634" s="175" t="str">
        <f t="shared" si="3836"/>
        <v>AE$13</v>
      </c>
      <c r="AF2634" s="175" t="str">
        <f t="shared" si="3836"/>
        <v>AF$13</v>
      </c>
      <c r="AG2634" s="175" t="str">
        <f t="shared" si="3836"/>
        <v>AG$13</v>
      </c>
      <c r="AH2634" s="175" t="str">
        <f t="shared" si="3836"/>
        <v>AH$13</v>
      </c>
      <c r="AI2634" s="175" t="str">
        <f t="shared" si="3836"/>
        <v>AI$13</v>
      </c>
      <c r="AJ2634" s="175" t="str">
        <f t="shared" si="3836"/>
        <v>AJ$13</v>
      </c>
      <c r="AK2634" s="175" t="str">
        <f t="shared" si="3836"/>
        <v>AK$13</v>
      </c>
      <c r="AL2634" s="175" t="str">
        <f t="shared" si="3836"/>
        <v>AL$13</v>
      </c>
      <c r="AM2634" s="175" t="str">
        <f t="shared" si="3836"/>
        <v>AM$13</v>
      </c>
      <c r="AN2634" s="175" t="str">
        <f t="shared" si="3836"/>
        <v>AN$13</v>
      </c>
      <c r="AO2634" s="175" t="str">
        <f t="shared" si="3836"/>
        <v>AO$13</v>
      </c>
      <c r="AP2634" s="175" t="str">
        <f t="shared" si="3836"/>
        <v>AP$13</v>
      </c>
      <c r="AQ2634" s="175" t="str">
        <f t="shared" si="3836"/>
        <v>AQ$13</v>
      </c>
      <c r="AR2634" s="175" t="str">
        <f t="shared" si="3836"/>
        <v>AR$13</v>
      </c>
      <c r="AS2634" s="175" t="str">
        <f t="shared" si="3836"/>
        <v>AS$13</v>
      </c>
      <c r="AT2634" s="175" t="str">
        <f t="shared" si="3836"/>
        <v>AT$13</v>
      </c>
      <c r="AU2634" s="175" t="str">
        <f t="shared" si="3836"/>
        <v>AU$13</v>
      </c>
      <c r="AV2634" s="175" t="str">
        <f t="shared" si="3836"/>
        <v>AV$13</v>
      </c>
      <c r="AW2634" s="175" t="str">
        <f t="shared" si="3836"/>
        <v>AW$13</v>
      </c>
      <c r="AX2634" s="175" t="str">
        <f t="shared" si="3836"/>
        <v>AX$13</v>
      </c>
      <c r="AY2634" s="175" t="str">
        <f t="shared" ref="AY2634:CD2634" si="3837">AY2609</f>
        <v>AY$13</v>
      </c>
      <c r="AZ2634" s="175" t="str">
        <f t="shared" si="3837"/>
        <v>AZ$13</v>
      </c>
      <c r="BA2634" s="175" t="str">
        <f t="shared" si="3837"/>
        <v>BA$13</v>
      </c>
      <c r="BB2634" s="175" t="str">
        <f t="shared" si="3837"/>
        <v>BB$13</v>
      </c>
      <c r="BC2634" s="175" t="str">
        <f t="shared" si="3837"/>
        <v>BC$13</v>
      </c>
      <c r="BD2634" s="175" t="str">
        <f t="shared" si="3837"/>
        <v>BD$13</v>
      </c>
      <c r="BE2634" s="175" t="str">
        <f t="shared" si="3837"/>
        <v>BE$13</v>
      </c>
      <c r="BF2634" s="175" t="str">
        <f t="shared" si="3837"/>
        <v>BF$13</v>
      </c>
      <c r="BG2634" s="175" t="str">
        <f t="shared" si="3837"/>
        <v>BG$13</v>
      </c>
      <c r="BH2634" s="175" t="str">
        <f t="shared" si="3837"/>
        <v>BH$13</v>
      </c>
      <c r="BI2634" s="175" t="str">
        <f t="shared" si="3837"/>
        <v>BI$13</v>
      </c>
      <c r="BJ2634" s="175" t="str">
        <f t="shared" si="3837"/>
        <v>BJ$13</v>
      </c>
      <c r="BK2634" s="175" t="str">
        <f t="shared" si="3837"/>
        <v>BK$13</v>
      </c>
      <c r="BL2634" s="175" t="str">
        <f t="shared" si="3837"/>
        <v>BL$13</v>
      </c>
      <c r="BM2634" s="175" t="str">
        <f t="shared" si="3837"/>
        <v>BM$13</v>
      </c>
      <c r="BN2634" s="175" t="str">
        <f t="shared" si="3837"/>
        <v>BN$13</v>
      </c>
      <c r="BO2634" s="175" t="str">
        <f t="shared" si="3837"/>
        <v>BO$13</v>
      </c>
      <c r="BP2634" s="175" t="str">
        <f t="shared" si="3837"/>
        <v>BP$13</v>
      </c>
      <c r="BQ2634" s="175" t="str">
        <f t="shared" si="3837"/>
        <v>BQ$13</v>
      </c>
      <c r="BR2634" s="175" t="str">
        <f t="shared" si="3837"/>
        <v>BR$13</v>
      </c>
      <c r="BS2634" s="175" t="str">
        <f t="shared" si="3837"/>
        <v>BS$13</v>
      </c>
      <c r="BT2634" s="175" t="str">
        <f t="shared" si="3837"/>
        <v>BT$13</v>
      </c>
      <c r="BU2634" s="175" t="str">
        <f t="shared" si="3837"/>
        <v>BU$13</v>
      </c>
      <c r="BV2634" s="175" t="str">
        <f t="shared" si="3837"/>
        <v>BV$13</v>
      </c>
      <c r="BW2634" s="175" t="str">
        <f t="shared" si="3837"/>
        <v>BW$13</v>
      </c>
      <c r="BX2634" s="175" t="str">
        <f t="shared" si="3837"/>
        <v>BX$13</v>
      </c>
      <c r="BY2634" s="175" t="str">
        <f t="shared" si="3837"/>
        <v>BY$13</v>
      </c>
      <c r="BZ2634" s="175" t="str">
        <f t="shared" si="3837"/>
        <v>BZ$13</v>
      </c>
      <c r="CA2634" s="175" t="str">
        <f t="shared" si="3837"/>
        <v>CA$13</v>
      </c>
      <c r="CB2634" s="175" t="str">
        <f t="shared" si="3837"/>
        <v>CB$13</v>
      </c>
      <c r="CC2634" s="175" t="str">
        <f t="shared" si="3837"/>
        <v>CC$13</v>
      </c>
      <c r="CD2634" s="175" t="str">
        <f t="shared" si="3837"/>
        <v>CD$13</v>
      </c>
      <c r="CE2634" s="175" t="str">
        <f t="shared" ref="CE2634:CK2634" si="3838">CE2609</f>
        <v>CE$13</v>
      </c>
      <c r="CF2634" s="175" t="str">
        <f t="shared" si="3838"/>
        <v>CF$13</v>
      </c>
      <c r="CG2634" s="175" t="str">
        <f t="shared" si="3838"/>
        <v>CG$13</v>
      </c>
      <c r="CH2634" s="175" t="str">
        <f t="shared" si="3838"/>
        <v>CH$13</v>
      </c>
      <c r="CI2634" s="175" t="str">
        <f t="shared" si="3838"/>
        <v>CI$13</v>
      </c>
      <c r="CJ2634" s="175" t="str">
        <f t="shared" si="3838"/>
        <v>CJ$13</v>
      </c>
      <c r="CK2634" s="175" t="str">
        <f t="shared" si="3838"/>
        <v>CK$13</v>
      </c>
      <c r="CL2634" s="175" t="str">
        <f t="shared" ref="CL2634" si="3839">CL2609</f>
        <v>CL$13</v>
      </c>
    </row>
    <row r="2635" spans="2:90" x14ac:dyDescent="0.4">
      <c r="B2635" s="187" t="str">
        <f>B2614</f>
        <v>Fixed secondary PPE:</v>
      </c>
      <c r="D2635" t="s">
        <v>425</v>
      </c>
      <c r="E2635" s="8" t="str">
        <f t="shared" si="3814"/>
        <v>2635 FAPPE-F</v>
      </c>
      <c r="G2635" t="s">
        <v>332</v>
      </c>
      <c r="H2635" s="12"/>
      <c r="I2635" s="60"/>
      <c r="J2635" s="60"/>
      <c r="K2635" s="15"/>
      <c r="L2635" s="15"/>
      <c r="M2635" s="15"/>
      <c r="N2635" s="15"/>
      <c r="O2635" s="15"/>
      <c r="P2635" s="15"/>
      <c r="R2635" s="15"/>
      <c r="S2635" s="175">
        <f t="shared" ref="S2635" si="3840">S2610</f>
        <v>0</v>
      </c>
      <c r="T2635" s="175">
        <f t="shared" ref="T2635:AX2635" si="3841">T2610</f>
        <v>0</v>
      </c>
      <c r="U2635" s="175">
        <f t="shared" si="3841"/>
        <v>0</v>
      </c>
      <c r="V2635" s="175">
        <f t="shared" si="3841"/>
        <v>0</v>
      </c>
      <c r="W2635" s="175">
        <f t="shared" si="3841"/>
        <v>0</v>
      </c>
      <c r="X2635" s="175">
        <f t="shared" si="3841"/>
        <v>0</v>
      </c>
      <c r="Y2635" s="175">
        <f t="shared" si="3841"/>
        <v>0</v>
      </c>
      <c r="Z2635" s="175">
        <f t="shared" si="3841"/>
        <v>0</v>
      </c>
      <c r="AA2635" s="175">
        <f t="shared" si="3841"/>
        <v>0</v>
      </c>
      <c r="AB2635" s="175">
        <f t="shared" si="3841"/>
        <v>0</v>
      </c>
      <c r="AC2635" s="175">
        <f t="shared" si="3841"/>
        <v>0</v>
      </c>
      <c r="AD2635" s="175">
        <f t="shared" si="3841"/>
        <v>0</v>
      </c>
      <c r="AE2635" s="175">
        <f t="shared" si="3841"/>
        <v>0</v>
      </c>
      <c r="AF2635" s="175">
        <f t="shared" si="3841"/>
        <v>0</v>
      </c>
      <c r="AG2635" s="175">
        <f t="shared" si="3841"/>
        <v>0</v>
      </c>
      <c r="AH2635" s="175">
        <f t="shared" si="3841"/>
        <v>0</v>
      </c>
      <c r="AI2635" s="175">
        <f t="shared" si="3841"/>
        <v>0</v>
      </c>
      <c r="AJ2635" s="175">
        <f t="shared" si="3841"/>
        <v>0</v>
      </c>
      <c r="AK2635" s="175">
        <f t="shared" si="3841"/>
        <v>0</v>
      </c>
      <c r="AL2635" s="175">
        <f t="shared" si="3841"/>
        <v>0</v>
      </c>
      <c r="AM2635" s="175">
        <f t="shared" si="3841"/>
        <v>0</v>
      </c>
      <c r="AN2635" s="175">
        <f t="shared" si="3841"/>
        <v>0</v>
      </c>
      <c r="AO2635" s="175">
        <f t="shared" si="3841"/>
        <v>0</v>
      </c>
      <c r="AP2635" s="175">
        <f t="shared" si="3841"/>
        <v>0</v>
      </c>
      <c r="AQ2635" s="175">
        <f t="shared" si="3841"/>
        <v>0</v>
      </c>
      <c r="AR2635" s="175">
        <f t="shared" si="3841"/>
        <v>0</v>
      </c>
      <c r="AS2635" s="175">
        <f t="shared" si="3841"/>
        <v>0</v>
      </c>
      <c r="AT2635" s="175">
        <f t="shared" si="3841"/>
        <v>0</v>
      </c>
      <c r="AU2635" s="175">
        <f t="shared" si="3841"/>
        <v>0</v>
      </c>
      <c r="AV2635" s="175">
        <f t="shared" si="3841"/>
        <v>0</v>
      </c>
      <c r="AW2635" s="175">
        <f t="shared" si="3841"/>
        <v>0</v>
      </c>
      <c r="AX2635" s="175">
        <f t="shared" si="3841"/>
        <v>0</v>
      </c>
      <c r="AY2635" s="175">
        <f t="shared" ref="AY2635:CD2635" si="3842">AY2610</f>
        <v>0</v>
      </c>
      <c r="AZ2635" s="175">
        <f t="shared" si="3842"/>
        <v>0</v>
      </c>
      <c r="BA2635" s="175">
        <f t="shared" si="3842"/>
        <v>0</v>
      </c>
      <c r="BB2635" s="175">
        <f t="shared" si="3842"/>
        <v>0</v>
      </c>
      <c r="BC2635" s="175">
        <f t="shared" si="3842"/>
        <v>0</v>
      </c>
      <c r="BD2635" s="175">
        <f t="shared" si="3842"/>
        <v>0</v>
      </c>
      <c r="BE2635" s="175">
        <f t="shared" si="3842"/>
        <v>0</v>
      </c>
      <c r="BF2635" s="175">
        <f t="shared" si="3842"/>
        <v>0</v>
      </c>
      <c r="BG2635" s="175">
        <f t="shared" si="3842"/>
        <v>0</v>
      </c>
      <c r="BH2635" s="175">
        <f t="shared" si="3842"/>
        <v>0</v>
      </c>
      <c r="BI2635" s="175">
        <f t="shared" si="3842"/>
        <v>0</v>
      </c>
      <c r="BJ2635" s="175">
        <f t="shared" si="3842"/>
        <v>0</v>
      </c>
      <c r="BK2635" s="175">
        <f t="shared" si="3842"/>
        <v>0</v>
      </c>
      <c r="BL2635" s="175">
        <f t="shared" si="3842"/>
        <v>0</v>
      </c>
      <c r="BM2635" s="175">
        <f t="shared" si="3842"/>
        <v>0</v>
      </c>
      <c r="BN2635" s="175">
        <f t="shared" si="3842"/>
        <v>0</v>
      </c>
      <c r="BO2635" s="175">
        <f t="shared" si="3842"/>
        <v>0</v>
      </c>
      <c r="BP2635" s="175">
        <f t="shared" si="3842"/>
        <v>0</v>
      </c>
      <c r="BQ2635" s="175">
        <f t="shared" si="3842"/>
        <v>0</v>
      </c>
      <c r="BR2635" s="175">
        <f t="shared" si="3842"/>
        <v>0</v>
      </c>
      <c r="BS2635" s="175">
        <f t="shared" si="3842"/>
        <v>0</v>
      </c>
      <c r="BT2635" s="175">
        <f t="shared" si="3842"/>
        <v>0</v>
      </c>
      <c r="BU2635" s="175">
        <f t="shared" si="3842"/>
        <v>0</v>
      </c>
      <c r="BV2635" s="175">
        <f t="shared" si="3842"/>
        <v>0</v>
      </c>
      <c r="BW2635" s="175">
        <f t="shared" si="3842"/>
        <v>0</v>
      </c>
      <c r="BX2635" s="175">
        <f t="shared" si="3842"/>
        <v>0</v>
      </c>
      <c r="BY2635" s="175">
        <f t="shared" si="3842"/>
        <v>0</v>
      </c>
      <c r="BZ2635" s="175">
        <f t="shared" si="3842"/>
        <v>0</v>
      </c>
      <c r="CA2635" s="175">
        <f t="shared" si="3842"/>
        <v>0</v>
      </c>
      <c r="CB2635" s="175">
        <f t="shared" si="3842"/>
        <v>0</v>
      </c>
      <c r="CC2635" s="175">
        <f t="shared" si="3842"/>
        <v>0</v>
      </c>
      <c r="CD2635" s="175">
        <f t="shared" si="3842"/>
        <v>0</v>
      </c>
      <c r="CE2635" s="175">
        <f t="shared" ref="CE2635:CK2635" si="3843">CE2610</f>
        <v>0</v>
      </c>
      <c r="CF2635" s="175">
        <f t="shared" si="3843"/>
        <v>0</v>
      </c>
      <c r="CG2635" s="175">
        <f t="shared" si="3843"/>
        <v>0</v>
      </c>
      <c r="CH2635" s="175">
        <f t="shared" si="3843"/>
        <v>0</v>
      </c>
      <c r="CI2635" s="175">
        <f t="shared" si="3843"/>
        <v>0</v>
      </c>
      <c r="CJ2635" s="175">
        <f t="shared" si="3843"/>
        <v>0</v>
      </c>
      <c r="CK2635" s="175">
        <f t="shared" si="3843"/>
        <v>0</v>
      </c>
      <c r="CL2635" s="175">
        <f t="shared" ref="CL2635" si="3844">CL2610</f>
        <v>0</v>
      </c>
    </row>
    <row r="2636" spans="2:90" x14ac:dyDescent="0.4">
      <c r="B2636" s="235" t="str">
        <f>IFERROR(SUBSTITUTE(TRIM(MID(B2614, SEARCH("-", B2614) + 1, LEN(B2614))),":",""),"no unit")</f>
        <v>no unit</v>
      </c>
      <c r="D2636" t="s">
        <v>425</v>
      </c>
      <c r="E2636" s="8" t="str">
        <f t="shared" ref="E2636" si="3845">ROW()&amp;" "&amp;D2636</f>
        <v>2636 FAPPE-F</v>
      </c>
      <c r="G2636" t="s">
        <v>332</v>
      </c>
      <c r="H2636" s="12"/>
      <c r="I2636" s="60"/>
      <c r="J2636" s="60"/>
      <c r="K2636" s="15"/>
      <c r="L2636" s="15"/>
      <c r="M2636" s="15"/>
      <c r="N2636" s="15"/>
      <c r="O2636" s="15"/>
      <c r="P2636" s="15"/>
      <c r="R2636" s="15"/>
      <c r="S2636" s="175"/>
      <c r="T2636" s="175"/>
      <c r="U2636" s="175"/>
      <c r="V2636" s="175"/>
      <c r="W2636" s="175"/>
      <c r="X2636" s="175"/>
      <c r="Y2636" s="175"/>
      <c r="Z2636" s="175"/>
      <c r="AA2636" s="175"/>
      <c r="AB2636" s="175"/>
      <c r="AC2636" s="175"/>
      <c r="AD2636" s="175"/>
      <c r="AE2636" s="175"/>
      <c r="AF2636" s="175"/>
      <c r="AG2636" s="175"/>
      <c r="AH2636" s="175"/>
      <c r="AI2636" s="175"/>
      <c r="AJ2636" s="175"/>
      <c r="AK2636" s="175"/>
      <c r="AL2636" s="175"/>
      <c r="AM2636" s="175"/>
      <c r="AN2636" s="175"/>
      <c r="AO2636" s="175"/>
      <c r="AP2636" s="175"/>
      <c r="AQ2636" s="175"/>
      <c r="AR2636" s="175"/>
      <c r="AS2636" s="175"/>
      <c r="AT2636" s="175"/>
      <c r="AU2636" s="175"/>
      <c r="AV2636" s="175"/>
      <c r="AW2636" s="175"/>
      <c r="AX2636" s="175"/>
      <c r="AY2636" s="175"/>
      <c r="AZ2636" s="175"/>
      <c r="BA2636" s="175"/>
      <c r="BB2636" s="175"/>
      <c r="BC2636" s="175"/>
      <c r="BD2636" s="175"/>
      <c r="BE2636" s="175"/>
      <c r="BF2636" s="175"/>
      <c r="BG2636" s="175"/>
      <c r="BH2636" s="175"/>
      <c r="BI2636" s="175"/>
      <c r="BJ2636" s="175"/>
      <c r="BK2636" s="175"/>
      <c r="BL2636" s="175"/>
      <c r="BM2636" s="175"/>
      <c r="BN2636" s="175"/>
      <c r="BO2636" s="175"/>
      <c r="BP2636" s="175"/>
      <c r="BQ2636" s="175"/>
      <c r="BR2636" s="175"/>
      <c r="BS2636" s="175"/>
      <c r="BT2636" s="175"/>
      <c r="BU2636" s="175"/>
      <c r="BV2636" s="175"/>
      <c r="BW2636" s="175"/>
      <c r="BX2636" s="175"/>
      <c r="BY2636" s="175"/>
      <c r="BZ2636" s="175"/>
      <c r="CA2636" s="175"/>
      <c r="CB2636" s="175"/>
      <c r="CC2636" s="175"/>
      <c r="CD2636" s="175"/>
      <c r="CE2636" s="175"/>
      <c r="CF2636" s="175"/>
      <c r="CG2636" s="175"/>
      <c r="CH2636" s="175"/>
      <c r="CI2636" s="175"/>
      <c r="CJ2636" s="175"/>
      <c r="CK2636" s="175"/>
      <c r="CL2636" s="175"/>
    </row>
    <row r="2637" spans="2:90" x14ac:dyDescent="0.4">
      <c r="B2637" s="187" t="str">
        <f>B2612</f>
        <v>Secondary revenue driver</v>
      </c>
      <c r="D2637" t="s">
        <v>425</v>
      </c>
      <c r="E2637" s="8" t="str">
        <f>ROW()&amp;" "&amp;D2637</f>
        <v>2637 FAPPE-F</v>
      </c>
      <c r="G2637" t="s">
        <v>332</v>
      </c>
      <c r="H2637" s="90"/>
      <c r="I2637" s="209"/>
      <c r="J2637" s="209"/>
      <c r="K2637" s="210"/>
      <c r="L2637" s="210"/>
      <c r="M2637" s="210"/>
      <c r="N2637" s="210"/>
      <c r="O2637" s="210"/>
      <c r="P2637" s="210"/>
      <c r="R2637" s="210"/>
      <c r="S2637" s="4" t="str">
        <f t="shared" ref="S2637" si="3846">ADDRESS(ROW(S2629),COLUMN(S2629),2)</f>
        <v>S$2629</v>
      </c>
      <c r="T2637" s="4" t="str">
        <f t="shared" ref="T2637:AX2637" si="3847">ADDRESS(ROW(T2629),COLUMN(T2629),2)</f>
        <v>T$2629</v>
      </c>
      <c r="U2637" s="4" t="str">
        <f t="shared" si="3847"/>
        <v>U$2629</v>
      </c>
      <c r="V2637" s="4" t="str">
        <f t="shared" si="3847"/>
        <v>V$2629</v>
      </c>
      <c r="W2637" s="4" t="str">
        <f t="shared" si="3847"/>
        <v>W$2629</v>
      </c>
      <c r="X2637" s="4" t="str">
        <f t="shared" si="3847"/>
        <v>X$2629</v>
      </c>
      <c r="Y2637" s="4" t="str">
        <f t="shared" si="3847"/>
        <v>Y$2629</v>
      </c>
      <c r="Z2637" s="4" t="str">
        <f t="shared" si="3847"/>
        <v>Z$2629</v>
      </c>
      <c r="AA2637" s="4" t="str">
        <f t="shared" si="3847"/>
        <v>AA$2629</v>
      </c>
      <c r="AB2637" s="4" t="str">
        <f t="shared" si="3847"/>
        <v>AB$2629</v>
      </c>
      <c r="AC2637" s="4" t="str">
        <f t="shared" si="3847"/>
        <v>AC$2629</v>
      </c>
      <c r="AD2637" s="4" t="str">
        <f t="shared" si="3847"/>
        <v>AD$2629</v>
      </c>
      <c r="AE2637" s="4" t="str">
        <f t="shared" si="3847"/>
        <v>AE$2629</v>
      </c>
      <c r="AF2637" s="4" t="str">
        <f t="shared" si="3847"/>
        <v>AF$2629</v>
      </c>
      <c r="AG2637" s="4" t="str">
        <f t="shared" si="3847"/>
        <v>AG$2629</v>
      </c>
      <c r="AH2637" s="4" t="str">
        <f t="shared" si="3847"/>
        <v>AH$2629</v>
      </c>
      <c r="AI2637" s="4" t="str">
        <f t="shared" si="3847"/>
        <v>AI$2629</v>
      </c>
      <c r="AJ2637" s="4" t="str">
        <f t="shared" si="3847"/>
        <v>AJ$2629</v>
      </c>
      <c r="AK2637" s="4" t="str">
        <f t="shared" si="3847"/>
        <v>AK$2629</v>
      </c>
      <c r="AL2637" s="4" t="str">
        <f t="shared" si="3847"/>
        <v>AL$2629</v>
      </c>
      <c r="AM2637" s="4" t="str">
        <f t="shared" si="3847"/>
        <v>AM$2629</v>
      </c>
      <c r="AN2637" s="4" t="str">
        <f t="shared" si="3847"/>
        <v>AN$2629</v>
      </c>
      <c r="AO2637" s="4" t="str">
        <f t="shared" si="3847"/>
        <v>AO$2629</v>
      </c>
      <c r="AP2637" s="4" t="str">
        <f t="shared" si="3847"/>
        <v>AP$2629</v>
      </c>
      <c r="AQ2637" s="4" t="str">
        <f t="shared" si="3847"/>
        <v>AQ$2629</v>
      </c>
      <c r="AR2637" s="4" t="str">
        <f t="shared" si="3847"/>
        <v>AR$2629</v>
      </c>
      <c r="AS2637" s="4" t="str">
        <f t="shared" si="3847"/>
        <v>AS$2629</v>
      </c>
      <c r="AT2637" s="4" t="str">
        <f t="shared" si="3847"/>
        <v>AT$2629</v>
      </c>
      <c r="AU2637" s="4" t="str">
        <f t="shared" si="3847"/>
        <v>AU$2629</v>
      </c>
      <c r="AV2637" s="4" t="str">
        <f t="shared" si="3847"/>
        <v>AV$2629</v>
      </c>
      <c r="AW2637" s="4" t="str">
        <f t="shared" si="3847"/>
        <v>AW$2629</v>
      </c>
      <c r="AX2637" s="4" t="str">
        <f t="shared" si="3847"/>
        <v>AX$2629</v>
      </c>
      <c r="AY2637" s="4" t="str">
        <f t="shared" ref="AY2637:CD2637" si="3848">ADDRESS(ROW(AY2629),COLUMN(AY2629),2)</f>
        <v>AY$2629</v>
      </c>
      <c r="AZ2637" s="4" t="str">
        <f t="shared" si="3848"/>
        <v>AZ$2629</v>
      </c>
      <c r="BA2637" s="4" t="str">
        <f t="shared" si="3848"/>
        <v>BA$2629</v>
      </c>
      <c r="BB2637" s="4" t="str">
        <f t="shared" si="3848"/>
        <v>BB$2629</v>
      </c>
      <c r="BC2637" s="4" t="str">
        <f t="shared" si="3848"/>
        <v>BC$2629</v>
      </c>
      <c r="BD2637" s="4" t="str">
        <f t="shared" si="3848"/>
        <v>BD$2629</v>
      </c>
      <c r="BE2637" s="4" t="str">
        <f t="shared" si="3848"/>
        <v>BE$2629</v>
      </c>
      <c r="BF2637" s="4" t="str">
        <f t="shared" si="3848"/>
        <v>BF$2629</v>
      </c>
      <c r="BG2637" s="4" t="str">
        <f t="shared" si="3848"/>
        <v>BG$2629</v>
      </c>
      <c r="BH2637" s="4" t="str">
        <f t="shared" si="3848"/>
        <v>BH$2629</v>
      </c>
      <c r="BI2637" s="4" t="str">
        <f t="shared" si="3848"/>
        <v>BI$2629</v>
      </c>
      <c r="BJ2637" s="4" t="str">
        <f t="shared" si="3848"/>
        <v>BJ$2629</v>
      </c>
      <c r="BK2637" s="4" t="str">
        <f t="shared" si="3848"/>
        <v>BK$2629</v>
      </c>
      <c r="BL2637" s="4" t="str">
        <f t="shared" si="3848"/>
        <v>BL$2629</v>
      </c>
      <c r="BM2637" s="4" t="str">
        <f t="shared" si="3848"/>
        <v>BM$2629</v>
      </c>
      <c r="BN2637" s="4" t="str">
        <f t="shared" si="3848"/>
        <v>BN$2629</v>
      </c>
      <c r="BO2637" s="4" t="str">
        <f t="shared" si="3848"/>
        <v>BO$2629</v>
      </c>
      <c r="BP2637" s="4" t="str">
        <f t="shared" si="3848"/>
        <v>BP$2629</v>
      </c>
      <c r="BQ2637" s="4" t="str">
        <f t="shared" si="3848"/>
        <v>BQ$2629</v>
      </c>
      <c r="BR2637" s="4" t="str">
        <f t="shared" si="3848"/>
        <v>BR$2629</v>
      </c>
      <c r="BS2637" s="4" t="str">
        <f t="shared" si="3848"/>
        <v>BS$2629</v>
      </c>
      <c r="BT2637" s="4" t="str">
        <f t="shared" si="3848"/>
        <v>BT$2629</v>
      </c>
      <c r="BU2637" s="4" t="str">
        <f t="shared" si="3848"/>
        <v>BU$2629</v>
      </c>
      <c r="BV2637" s="4" t="str">
        <f t="shared" si="3848"/>
        <v>BV$2629</v>
      </c>
      <c r="BW2637" s="4" t="str">
        <f t="shared" si="3848"/>
        <v>BW$2629</v>
      </c>
      <c r="BX2637" s="4" t="str">
        <f t="shared" si="3848"/>
        <v>BX$2629</v>
      </c>
      <c r="BY2637" s="4" t="str">
        <f t="shared" si="3848"/>
        <v>BY$2629</v>
      </c>
      <c r="BZ2637" s="4" t="str">
        <f t="shared" si="3848"/>
        <v>BZ$2629</v>
      </c>
      <c r="CA2637" s="4" t="str">
        <f t="shared" si="3848"/>
        <v>CA$2629</v>
      </c>
      <c r="CB2637" s="4" t="str">
        <f t="shared" si="3848"/>
        <v>CB$2629</v>
      </c>
      <c r="CC2637" s="4" t="str">
        <f t="shared" si="3848"/>
        <v>CC$2629</v>
      </c>
      <c r="CD2637" s="4" t="str">
        <f t="shared" si="3848"/>
        <v>CD$2629</v>
      </c>
      <c r="CE2637" s="4" t="str">
        <f t="shared" ref="CE2637:CK2637" si="3849">ADDRESS(ROW(CE2629),COLUMN(CE2629),2)</f>
        <v>CE$2629</v>
      </c>
      <c r="CF2637" s="4" t="str">
        <f t="shared" si="3849"/>
        <v>CF$2629</v>
      </c>
      <c r="CG2637" s="4" t="str">
        <f t="shared" si="3849"/>
        <v>CG$2629</v>
      </c>
      <c r="CH2637" s="4" t="str">
        <f t="shared" si="3849"/>
        <v>CH$2629</v>
      </c>
      <c r="CI2637" s="4" t="str">
        <f t="shared" si="3849"/>
        <v>CI$2629</v>
      </c>
      <c r="CJ2637" s="4" t="str">
        <f t="shared" si="3849"/>
        <v>CJ$2629</v>
      </c>
      <c r="CK2637" s="4" t="str">
        <f t="shared" si="3849"/>
        <v>CK$2629</v>
      </c>
      <c r="CL2637" s="4" t="str">
        <f t="shared" ref="CL2637" si="3850">ADDRESS(ROW(CL2629),COLUMN(CL2629),2)</f>
        <v>CL$2629</v>
      </c>
    </row>
    <row r="2638" spans="2:90" x14ac:dyDescent="0.4">
      <c r="B2638" s="132" t="str">
        <f>B2613</f>
        <v>Secondary volume driver</v>
      </c>
      <c r="D2638" t="s">
        <v>425</v>
      </c>
      <c r="E2638" s="8" t="str">
        <f>ROW()&amp;" "&amp;D2638</f>
        <v>2638 FAPPE-F</v>
      </c>
      <c r="G2638" t="s">
        <v>332</v>
      </c>
      <c r="H2638" s="12"/>
      <c r="I2638" s="60"/>
      <c r="J2638" s="60"/>
      <c r="K2638" s="15"/>
      <c r="L2638" s="15"/>
      <c r="M2638" s="15"/>
      <c r="N2638" s="15"/>
      <c r="O2638" s="15"/>
      <c r="P2638" s="15"/>
      <c r="R2638" s="15"/>
      <c r="S2638" s="175" t="str">
        <f t="shared" ref="S2638" si="3851">S2613</f>
        <v>S$15</v>
      </c>
      <c r="T2638" s="175" t="str">
        <f t="shared" ref="T2638:AX2638" si="3852">T2613</f>
        <v>T$15</v>
      </c>
      <c r="U2638" s="175" t="str">
        <f t="shared" si="3852"/>
        <v>U$15</v>
      </c>
      <c r="V2638" s="175" t="str">
        <f t="shared" si="3852"/>
        <v>V$15</v>
      </c>
      <c r="W2638" s="175" t="str">
        <f t="shared" si="3852"/>
        <v>W$15</v>
      </c>
      <c r="X2638" s="175" t="str">
        <f t="shared" si="3852"/>
        <v>X$15</v>
      </c>
      <c r="Y2638" s="175" t="str">
        <f t="shared" si="3852"/>
        <v>Y$15</v>
      </c>
      <c r="Z2638" s="175" t="str">
        <f t="shared" si="3852"/>
        <v>Z$15</v>
      </c>
      <c r="AA2638" s="175" t="str">
        <f t="shared" si="3852"/>
        <v>AA$15</v>
      </c>
      <c r="AB2638" s="175" t="str">
        <f t="shared" si="3852"/>
        <v>AB$15</v>
      </c>
      <c r="AC2638" s="175" t="str">
        <f t="shared" si="3852"/>
        <v>AC$15</v>
      </c>
      <c r="AD2638" s="175" t="str">
        <f t="shared" si="3852"/>
        <v>AD$15</v>
      </c>
      <c r="AE2638" s="175" t="str">
        <f t="shared" si="3852"/>
        <v>AE$15</v>
      </c>
      <c r="AF2638" s="175" t="str">
        <f t="shared" si="3852"/>
        <v>AF$15</v>
      </c>
      <c r="AG2638" s="175" t="str">
        <f t="shared" si="3852"/>
        <v>AG$15</v>
      </c>
      <c r="AH2638" s="175" t="str">
        <f t="shared" si="3852"/>
        <v>AH$15</v>
      </c>
      <c r="AI2638" s="175" t="str">
        <f t="shared" si="3852"/>
        <v>AI$15</v>
      </c>
      <c r="AJ2638" s="175" t="str">
        <f t="shared" si="3852"/>
        <v>AJ$15</v>
      </c>
      <c r="AK2638" s="175" t="str">
        <f t="shared" si="3852"/>
        <v>AK$15</v>
      </c>
      <c r="AL2638" s="175" t="str">
        <f t="shared" si="3852"/>
        <v>AL$15</v>
      </c>
      <c r="AM2638" s="175" t="str">
        <f t="shared" si="3852"/>
        <v>AM$15</v>
      </c>
      <c r="AN2638" s="175" t="str">
        <f t="shared" si="3852"/>
        <v>AN$15</v>
      </c>
      <c r="AO2638" s="175" t="str">
        <f t="shared" si="3852"/>
        <v>AO$15</v>
      </c>
      <c r="AP2638" s="175" t="str">
        <f t="shared" si="3852"/>
        <v>AP$15</v>
      </c>
      <c r="AQ2638" s="175" t="str">
        <f t="shared" si="3852"/>
        <v>AQ$15</v>
      </c>
      <c r="AR2638" s="175" t="str">
        <f t="shared" si="3852"/>
        <v>AR$15</v>
      </c>
      <c r="AS2638" s="175" t="str">
        <f t="shared" si="3852"/>
        <v>AS$15</v>
      </c>
      <c r="AT2638" s="175" t="str">
        <f t="shared" si="3852"/>
        <v>AT$15</v>
      </c>
      <c r="AU2638" s="175" t="str">
        <f t="shared" si="3852"/>
        <v>AU$15</v>
      </c>
      <c r="AV2638" s="175" t="str">
        <f t="shared" si="3852"/>
        <v>AV$15</v>
      </c>
      <c r="AW2638" s="175" t="str">
        <f t="shared" si="3852"/>
        <v>AW$15</v>
      </c>
      <c r="AX2638" s="175" t="str">
        <f t="shared" si="3852"/>
        <v>AX$15</v>
      </c>
      <c r="AY2638" s="175" t="str">
        <f t="shared" ref="AY2638:CD2638" si="3853">AY2613</f>
        <v>AY$15</v>
      </c>
      <c r="AZ2638" s="175" t="str">
        <f t="shared" si="3853"/>
        <v>AZ$15</v>
      </c>
      <c r="BA2638" s="175" t="str">
        <f t="shared" si="3853"/>
        <v>BA$15</v>
      </c>
      <c r="BB2638" s="175" t="str">
        <f t="shared" si="3853"/>
        <v>BB$15</v>
      </c>
      <c r="BC2638" s="175" t="str">
        <f t="shared" si="3853"/>
        <v>BC$15</v>
      </c>
      <c r="BD2638" s="175" t="str">
        <f t="shared" si="3853"/>
        <v>BD$15</v>
      </c>
      <c r="BE2638" s="175" t="str">
        <f t="shared" si="3853"/>
        <v>BE$15</v>
      </c>
      <c r="BF2638" s="175" t="str">
        <f t="shared" si="3853"/>
        <v>BF$15</v>
      </c>
      <c r="BG2638" s="175" t="str">
        <f t="shared" si="3853"/>
        <v>BG$15</v>
      </c>
      <c r="BH2638" s="175" t="str">
        <f t="shared" si="3853"/>
        <v>BH$15</v>
      </c>
      <c r="BI2638" s="175" t="str">
        <f t="shared" si="3853"/>
        <v>BI$15</v>
      </c>
      <c r="BJ2638" s="175" t="str">
        <f t="shared" si="3853"/>
        <v>BJ$15</v>
      </c>
      <c r="BK2638" s="175" t="str">
        <f t="shared" si="3853"/>
        <v>BK$15</v>
      </c>
      <c r="BL2638" s="175" t="str">
        <f t="shared" si="3853"/>
        <v>BL$15</v>
      </c>
      <c r="BM2638" s="175" t="str">
        <f t="shared" si="3853"/>
        <v>BM$15</v>
      </c>
      <c r="BN2638" s="175" t="str">
        <f t="shared" si="3853"/>
        <v>BN$15</v>
      </c>
      <c r="BO2638" s="175" t="str">
        <f t="shared" si="3853"/>
        <v>BO$15</v>
      </c>
      <c r="BP2638" s="175" t="str">
        <f t="shared" si="3853"/>
        <v>BP$15</v>
      </c>
      <c r="BQ2638" s="175" t="str">
        <f t="shared" si="3853"/>
        <v>BQ$15</v>
      </c>
      <c r="BR2638" s="175" t="str">
        <f t="shared" si="3853"/>
        <v>BR$15</v>
      </c>
      <c r="BS2638" s="175" t="str">
        <f t="shared" si="3853"/>
        <v>BS$15</v>
      </c>
      <c r="BT2638" s="175" t="str">
        <f t="shared" si="3853"/>
        <v>BT$15</v>
      </c>
      <c r="BU2638" s="175" t="str">
        <f t="shared" si="3853"/>
        <v>BU$15</v>
      </c>
      <c r="BV2638" s="175" t="str">
        <f t="shared" si="3853"/>
        <v>BV$15</v>
      </c>
      <c r="BW2638" s="175" t="str">
        <f t="shared" si="3853"/>
        <v>BW$15</v>
      </c>
      <c r="BX2638" s="175" t="str">
        <f t="shared" si="3853"/>
        <v>BX$15</v>
      </c>
      <c r="BY2638" s="175" t="str">
        <f t="shared" si="3853"/>
        <v>BY$15</v>
      </c>
      <c r="BZ2638" s="175" t="str">
        <f t="shared" si="3853"/>
        <v>BZ$15</v>
      </c>
      <c r="CA2638" s="175" t="str">
        <f t="shared" si="3853"/>
        <v>CA$15</v>
      </c>
      <c r="CB2638" s="175" t="str">
        <f t="shared" si="3853"/>
        <v>CB$15</v>
      </c>
      <c r="CC2638" s="175" t="str">
        <f t="shared" si="3853"/>
        <v>CC$15</v>
      </c>
      <c r="CD2638" s="175" t="str">
        <f t="shared" si="3853"/>
        <v>CD$15</v>
      </c>
      <c r="CE2638" s="175" t="str">
        <f t="shared" ref="CE2638:CK2638" si="3854">CE2613</f>
        <v>CE$15</v>
      </c>
      <c r="CF2638" s="175" t="str">
        <f t="shared" si="3854"/>
        <v>CF$15</v>
      </c>
      <c r="CG2638" s="175" t="str">
        <f t="shared" si="3854"/>
        <v>CG$15</v>
      </c>
      <c r="CH2638" s="175" t="str">
        <f t="shared" si="3854"/>
        <v>CH$15</v>
      </c>
      <c r="CI2638" s="175" t="str">
        <f t="shared" si="3854"/>
        <v>CI$15</v>
      </c>
      <c r="CJ2638" s="175" t="str">
        <f t="shared" si="3854"/>
        <v>CJ$15</v>
      </c>
      <c r="CK2638" s="175" t="str">
        <f t="shared" si="3854"/>
        <v>CK$15</v>
      </c>
      <c r="CL2638" s="175" t="str">
        <f t="shared" ref="CL2638" si="3855">CL2613</f>
        <v>CL$15</v>
      </c>
    </row>
    <row r="2639" spans="2:90" x14ac:dyDescent="0.4">
      <c r="B2639" s="27"/>
      <c r="C2639" s="27"/>
      <c r="D2639" s="27"/>
      <c r="E2639" s="27"/>
      <c r="F2639" s="27"/>
      <c r="G2639" s="27"/>
      <c r="H2639" s="27"/>
      <c r="I2639" s="27"/>
      <c r="J2639" s="27"/>
      <c r="K2639" s="27"/>
      <c r="L2639" s="27"/>
      <c r="M2639" s="27"/>
      <c r="N2639" s="27"/>
      <c r="O2639" s="27"/>
      <c r="P2639" s="27"/>
    </row>
    <row r="2640" spans="2:90" x14ac:dyDescent="0.4">
      <c r="B2640" s="171" t="s">
        <v>490</v>
      </c>
      <c r="E2640" s="8"/>
      <c r="H2640" s="170"/>
      <c r="I2640" s="172"/>
      <c r="J2640" s="172"/>
      <c r="K2640" s="193"/>
      <c r="L2640" s="193"/>
      <c r="M2640" s="193"/>
      <c r="N2640" s="193"/>
      <c r="O2640" s="193"/>
      <c r="P2640" s="193"/>
      <c r="R2640" s="194"/>
      <c r="S2640" s="170"/>
      <c r="T2640" s="170"/>
      <c r="U2640" s="170"/>
      <c r="V2640" s="170"/>
      <c r="W2640" s="170"/>
      <c r="X2640" s="170"/>
      <c r="Y2640" s="170"/>
      <c r="Z2640" s="170"/>
      <c r="AA2640" s="170"/>
      <c r="AB2640" s="170"/>
      <c r="AC2640" s="170"/>
      <c r="AD2640" s="170"/>
      <c r="AE2640" s="170"/>
      <c r="AF2640" s="170"/>
      <c r="AG2640" s="170"/>
      <c r="AH2640" s="170"/>
      <c r="AI2640" s="170"/>
      <c r="AJ2640" s="170"/>
      <c r="AK2640" s="170"/>
      <c r="AL2640" s="170"/>
      <c r="AM2640" s="170"/>
      <c r="AN2640" s="170"/>
      <c r="AO2640" s="170"/>
      <c r="AP2640" s="170"/>
      <c r="AQ2640" s="170"/>
      <c r="AR2640" s="170"/>
      <c r="AS2640" s="170"/>
      <c r="AT2640" s="170"/>
      <c r="AU2640" s="170"/>
      <c r="AV2640" s="170"/>
      <c r="AW2640" s="170"/>
      <c r="AX2640" s="170"/>
      <c r="AY2640" s="170"/>
      <c r="AZ2640" s="170"/>
      <c r="BA2640" s="170"/>
      <c r="BB2640" s="170"/>
      <c r="BC2640" s="170"/>
      <c r="BD2640" s="170"/>
      <c r="BE2640" s="170"/>
      <c r="BF2640" s="170"/>
      <c r="BG2640" s="170"/>
      <c r="BH2640" s="170"/>
      <c r="BI2640" s="170"/>
      <c r="BJ2640" s="170"/>
      <c r="BK2640" s="170"/>
      <c r="BL2640" s="170"/>
      <c r="BM2640" s="170"/>
      <c r="BN2640" s="170"/>
      <c r="BO2640" s="170"/>
      <c r="BP2640" s="170"/>
      <c r="BQ2640" s="170"/>
      <c r="BR2640" s="170"/>
      <c r="BS2640" s="170"/>
      <c r="BT2640" s="170"/>
      <c r="BU2640" s="170"/>
      <c r="BV2640" s="170"/>
      <c r="BW2640" s="170"/>
      <c r="BX2640" s="170"/>
      <c r="BY2640" s="170"/>
      <c r="BZ2640" s="170"/>
      <c r="CA2640" s="170"/>
      <c r="CB2640" s="170"/>
      <c r="CC2640" s="170"/>
      <c r="CD2640" s="170"/>
      <c r="CE2640" s="170"/>
      <c r="CF2640" s="170"/>
      <c r="CG2640" s="170"/>
      <c r="CH2640" s="170"/>
      <c r="CI2640" s="170"/>
      <c r="CJ2640" s="170"/>
      <c r="CK2640" s="170"/>
      <c r="CL2640" s="170"/>
    </row>
    <row r="2641" spans="2:90" x14ac:dyDescent="0.4">
      <c r="B2641" s="171" t="s">
        <v>492</v>
      </c>
      <c r="E2641" s="8"/>
      <c r="H2641" s="170"/>
      <c r="I2641" s="172"/>
      <c r="J2641" s="172"/>
      <c r="K2641" s="193"/>
      <c r="L2641" s="193"/>
      <c r="M2641" s="193"/>
      <c r="N2641" s="193"/>
      <c r="O2641" s="193"/>
      <c r="P2641" s="193"/>
      <c r="R2641" s="194"/>
      <c r="S2641" s="170"/>
      <c r="T2641" s="170"/>
      <c r="U2641" s="170"/>
      <c r="V2641" s="170"/>
      <c r="W2641" s="170"/>
      <c r="X2641" s="170"/>
      <c r="Y2641" s="170"/>
      <c r="Z2641" s="170"/>
      <c r="AA2641" s="170"/>
      <c r="AB2641" s="170"/>
      <c r="AC2641" s="170"/>
      <c r="AD2641" s="170"/>
      <c r="AE2641" s="170"/>
      <c r="AF2641" s="170"/>
      <c r="AG2641" s="170"/>
      <c r="AH2641" s="170"/>
      <c r="AI2641" s="170"/>
      <c r="AJ2641" s="170"/>
      <c r="AK2641" s="170"/>
      <c r="AL2641" s="170"/>
      <c r="AM2641" s="170"/>
      <c r="AN2641" s="170"/>
      <c r="AO2641" s="170"/>
      <c r="AP2641" s="170"/>
      <c r="AQ2641" s="170"/>
      <c r="AR2641" s="170"/>
      <c r="AS2641" s="170"/>
      <c r="AT2641" s="170"/>
      <c r="AU2641" s="170"/>
      <c r="AV2641" s="170"/>
      <c r="AW2641" s="170"/>
      <c r="AX2641" s="170"/>
      <c r="AY2641" s="170"/>
      <c r="AZ2641" s="170"/>
      <c r="BA2641" s="170"/>
      <c r="BB2641" s="170"/>
      <c r="BC2641" s="170"/>
      <c r="BD2641" s="170"/>
      <c r="BE2641" s="170"/>
      <c r="BF2641" s="170"/>
      <c r="BG2641" s="170"/>
      <c r="BH2641" s="170"/>
      <c r="BI2641" s="170"/>
      <c r="BJ2641" s="170"/>
      <c r="BK2641" s="170"/>
      <c r="BL2641" s="170"/>
      <c r="BM2641" s="170"/>
      <c r="BN2641" s="170"/>
      <c r="BO2641" s="170"/>
      <c r="BP2641" s="170"/>
      <c r="BQ2641" s="170"/>
      <c r="BR2641" s="170"/>
      <c r="BS2641" s="170"/>
      <c r="BT2641" s="170"/>
      <c r="BU2641" s="170"/>
      <c r="BV2641" s="170"/>
      <c r="BW2641" s="170"/>
      <c r="BX2641" s="170"/>
      <c r="BY2641" s="170"/>
      <c r="BZ2641" s="170"/>
      <c r="CA2641" s="170"/>
      <c r="CB2641" s="170"/>
      <c r="CC2641" s="170"/>
      <c r="CD2641" s="170"/>
      <c r="CE2641" s="170"/>
      <c r="CF2641" s="170"/>
      <c r="CG2641" s="170"/>
      <c r="CH2641" s="170"/>
      <c r="CI2641" s="170"/>
      <c r="CJ2641" s="170"/>
      <c r="CK2641" s="170"/>
      <c r="CL2641" s="170"/>
    </row>
    <row r="2642" spans="2:90" x14ac:dyDescent="0.4">
      <c r="B2642" s="171" t="s">
        <v>461</v>
      </c>
      <c r="E2642" s="8"/>
      <c r="H2642" s="170"/>
      <c r="I2642" s="172"/>
      <c r="J2642" s="172"/>
      <c r="K2642" s="193"/>
      <c r="L2642" s="193"/>
      <c r="M2642" s="193"/>
      <c r="N2642" s="193"/>
      <c r="O2642" s="193"/>
      <c r="P2642" s="193"/>
      <c r="R2642" s="194"/>
      <c r="S2642" s="195" t="str">
        <f t="shared" ref="S2642:AX2642" si="3856">S$16</f>
        <v>S$12</v>
      </c>
      <c r="T2642" s="195" t="str">
        <f t="shared" si="3856"/>
        <v>T$12</v>
      </c>
      <c r="U2642" s="195" t="str">
        <f t="shared" si="3856"/>
        <v>U$12</v>
      </c>
      <c r="V2642" s="195" t="str">
        <f t="shared" si="3856"/>
        <v>V$12</v>
      </c>
      <c r="W2642" s="195" t="str">
        <f t="shared" si="3856"/>
        <v>W$12</v>
      </c>
      <c r="X2642" s="195" t="str">
        <f t="shared" si="3856"/>
        <v>X$12</v>
      </c>
      <c r="Y2642" s="195" t="str">
        <f t="shared" si="3856"/>
        <v>Y$12</v>
      </c>
      <c r="Z2642" s="195" t="str">
        <f t="shared" si="3856"/>
        <v>Z$12</v>
      </c>
      <c r="AA2642" s="195" t="str">
        <f t="shared" si="3856"/>
        <v>AA$12</v>
      </c>
      <c r="AB2642" s="195" t="str">
        <f t="shared" si="3856"/>
        <v>AB$12</v>
      </c>
      <c r="AC2642" s="195" t="str">
        <f t="shared" si="3856"/>
        <v>AC$12</v>
      </c>
      <c r="AD2642" s="195" t="str">
        <f t="shared" si="3856"/>
        <v>AD$12</v>
      </c>
      <c r="AE2642" s="195" t="str">
        <f t="shared" si="3856"/>
        <v>AE$12</v>
      </c>
      <c r="AF2642" s="195" t="str">
        <f t="shared" si="3856"/>
        <v>AF$12</v>
      </c>
      <c r="AG2642" s="195" t="str">
        <f t="shared" si="3856"/>
        <v>AG$12</v>
      </c>
      <c r="AH2642" s="195" t="str">
        <f t="shared" si="3856"/>
        <v>AH$12</v>
      </c>
      <c r="AI2642" s="195" t="str">
        <f t="shared" si="3856"/>
        <v>AI$12</v>
      </c>
      <c r="AJ2642" s="195" t="str">
        <f t="shared" si="3856"/>
        <v>AJ$12</v>
      </c>
      <c r="AK2642" s="195" t="str">
        <f t="shared" si="3856"/>
        <v>AK$12</v>
      </c>
      <c r="AL2642" s="195" t="str">
        <f t="shared" si="3856"/>
        <v>AL$12</v>
      </c>
      <c r="AM2642" s="195" t="str">
        <f t="shared" si="3856"/>
        <v>AM$12</v>
      </c>
      <c r="AN2642" s="195" t="str">
        <f t="shared" si="3856"/>
        <v>AN$12</v>
      </c>
      <c r="AO2642" s="195" t="str">
        <f t="shared" si="3856"/>
        <v>AO$12</v>
      </c>
      <c r="AP2642" s="195" t="str">
        <f t="shared" si="3856"/>
        <v>AP$12</v>
      </c>
      <c r="AQ2642" s="195" t="str">
        <f t="shared" si="3856"/>
        <v>AQ$12</v>
      </c>
      <c r="AR2642" s="195" t="str">
        <f t="shared" si="3856"/>
        <v>AR$12</v>
      </c>
      <c r="AS2642" s="195" t="str">
        <f t="shared" si="3856"/>
        <v>AS$12</v>
      </c>
      <c r="AT2642" s="195" t="str">
        <f t="shared" si="3856"/>
        <v>AT$12</v>
      </c>
      <c r="AU2642" s="195" t="str">
        <f t="shared" si="3856"/>
        <v>AU$12</v>
      </c>
      <c r="AV2642" s="195" t="str">
        <f t="shared" si="3856"/>
        <v>AV$12</v>
      </c>
      <c r="AW2642" s="195" t="str">
        <f t="shared" si="3856"/>
        <v>AW$12</v>
      </c>
      <c r="AX2642" s="195" t="str">
        <f t="shared" si="3856"/>
        <v>AX$12</v>
      </c>
      <c r="AY2642" s="195" t="str">
        <f t="shared" ref="AY2642:CD2642" si="3857">AY$16</f>
        <v>AY$12</v>
      </c>
      <c r="AZ2642" s="195" t="str">
        <f t="shared" si="3857"/>
        <v>AZ$12</v>
      </c>
      <c r="BA2642" s="195" t="str">
        <f t="shared" si="3857"/>
        <v>BA$12</v>
      </c>
      <c r="BB2642" s="195" t="str">
        <f t="shared" si="3857"/>
        <v>BB$12</v>
      </c>
      <c r="BC2642" s="195" t="str">
        <f t="shared" si="3857"/>
        <v>BC$12</v>
      </c>
      <c r="BD2642" s="195" t="str">
        <f t="shared" si="3857"/>
        <v>BD$12</v>
      </c>
      <c r="BE2642" s="195" t="str">
        <f t="shared" si="3857"/>
        <v>BE$12</v>
      </c>
      <c r="BF2642" s="195" t="str">
        <f t="shared" si="3857"/>
        <v>BF$12</v>
      </c>
      <c r="BG2642" s="195" t="str">
        <f t="shared" si="3857"/>
        <v>BG$12</v>
      </c>
      <c r="BH2642" s="195" t="str">
        <f t="shared" si="3857"/>
        <v>BH$12</v>
      </c>
      <c r="BI2642" s="195" t="str">
        <f t="shared" si="3857"/>
        <v>BI$12</v>
      </c>
      <c r="BJ2642" s="195" t="str">
        <f t="shared" si="3857"/>
        <v>BJ$12</v>
      </c>
      <c r="BK2642" s="195" t="str">
        <f t="shared" si="3857"/>
        <v>BK$12</v>
      </c>
      <c r="BL2642" s="195" t="str">
        <f t="shared" si="3857"/>
        <v>BL$12</v>
      </c>
      <c r="BM2642" s="195" t="str">
        <f t="shared" si="3857"/>
        <v>BM$12</v>
      </c>
      <c r="BN2642" s="195" t="str">
        <f t="shared" si="3857"/>
        <v>BN$12</v>
      </c>
      <c r="BO2642" s="195" t="str">
        <f t="shared" si="3857"/>
        <v>BO$12</v>
      </c>
      <c r="BP2642" s="195" t="str">
        <f t="shared" si="3857"/>
        <v>BP$12</v>
      </c>
      <c r="BQ2642" s="195" t="str">
        <f t="shared" si="3857"/>
        <v>BQ$12</v>
      </c>
      <c r="BR2642" s="195" t="str">
        <f t="shared" si="3857"/>
        <v>BR$12</v>
      </c>
      <c r="BS2642" s="195" t="str">
        <f t="shared" si="3857"/>
        <v>BS$12</v>
      </c>
      <c r="BT2642" s="195" t="str">
        <f t="shared" si="3857"/>
        <v>BT$12</v>
      </c>
      <c r="BU2642" s="195" t="str">
        <f t="shared" si="3857"/>
        <v>BU$12</v>
      </c>
      <c r="BV2642" s="195" t="str">
        <f t="shared" si="3857"/>
        <v>BV$12</v>
      </c>
      <c r="BW2642" s="195" t="str">
        <f t="shared" si="3857"/>
        <v>BW$12</v>
      </c>
      <c r="BX2642" s="195" t="str">
        <f t="shared" si="3857"/>
        <v>BX$12</v>
      </c>
      <c r="BY2642" s="195" t="str">
        <f t="shared" si="3857"/>
        <v>BY$12</v>
      </c>
      <c r="BZ2642" s="195" t="str">
        <f t="shared" si="3857"/>
        <v>BZ$12</v>
      </c>
      <c r="CA2642" s="195" t="str">
        <f t="shared" si="3857"/>
        <v>CA$12</v>
      </c>
      <c r="CB2642" s="195" t="str">
        <f t="shared" si="3857"/>
        <v>CB$12</v>
      </c>
      <c r="CC2642" s="195" t="str">
        <f t="shared" si="3857"/>
        <v>CC$12</v>
      </c>
      <c r="CD2642" s="195" t="str">
        <f t="shared" si="3857"/>
        <v>CD$12</v>
      </c>
      <c r="CE2642" s="195" t="str">
        <f t="shared" ref="CE2642:CL2642" si="3858">CE$16</f>
        <v>CE$12</v>
      </c>
      <c r="CF2642" s="195" t="str">
        <f t="shared" si="3858"/>
        <v>CF$12</v>
      </c>
      <c r="CG2642" s="195" t="str">
        <f t="shared" si="3858"/>
        <v>CG$12</v>
      </c>
      <c r="CH2642" s="195" t="str">
        <f t="shared" si="3858"/>
        <v>CH$12</v>
      </c>
      <c r="CI2642" s="195" t="str">
        <f t="shared" si="3858"/>
        <v>CI$12</v>
      </c>
      <c r="CJ2642" s="195" t="str">
        <f t="shared" si="3858"/>
        <v>CJ$12</v>
      </c>
      <c r="CK2642" s="195" t="str">
        <f t="shared" si="3858"/>
        <v>CK$12</v>
      </c>
      <c r="CL2642" s="195" t="str">
        <f t="shared" si="3858"/>
        <v>CL$12</v>
      </c>
    </row>
    <row r="2643" spans="2:90" x14ac:dyDescent="0.4">
      <c r="B2643" s="171" t="s">
        <v>462</v>
      </c>
      <c r="E2643" s="8"/>
      <c r="H2643" s="196"/>
      <c r="I2643" s="197"/>
      <c r="J2643" s="197"/>
      <c r="K2643" s="198"/>
      <c r="L2643" s="198"/>
      <c r="M2643" s="198"/>
      <c r="N2643" s="198"/>
      <c r="O2643" s="198"/>
      <c r="P2643" s="198"/>
      <c r="R2643" s="198"/>
      <c r="S2643" s="195" t="str">
        <f t="shared" ref="S2643:AX2643" si="3859">S$17</f>
        <v>S$13</v>
      </c>
      <c r="T2643" s="195" t="str">
        <f t="shared" si="3859"/>
        <v>T$13</v>
      </c>
      <c r="U2643" s="195" t="str">
        <f t="shared" si="3859"/>
        <v>U$13</v>
      </c>
      <c r="V2643" s="195" t="str">
        <f t="shared" si="3859"/>
        <v>V$13</v>
      </c>
      <c r="W2643" s="195" t="str">
        <f t="shared" si="3859"/>
        <v>W$13</v>
      </c>
      <c r="X2643" s="195" t="str">
        <f t="shared" si="3859"/>
        <v>X$13</v>
      </c>
      <c r="Y2643" s="195" t="str">
        <f t="shared" si="3859"/>
        <v>Y$13</v>
      </c>
      <c r="Z2643" s="195" t="str">
        <f t="shared" si="3859"/>
        <v>Z$13</v>
      </c>
      <c r="AA2643" s="195" t="str">
        <f t="shared" si="3859"/>
        <v>AA$13</v>
      </c>
      <c r="AB2643" s="195" t="str">
        <f t="shared" si="3859"/>
        <v>AB$13</v>
      </c>
      <c r="AC2643" s="195" t="str">
        <f t="shared" si="3859"/>
        <v>AC$13</v>
      </c>
      <c r="AD2643" s="195" t="str">
        <f t="shared" si="3859"/>
        <v>AD$13</v>
      </c>
      <c r="AE2643" s="195" t="str">
        <f t="shared" si="3859"/>
        <v>AE$13</v>
      </c>
      <c r="AF2643" s="195" t="str">
        <f t="shared" si="3859"/>
        <v>AF$13</v>
      </c>
      <c r="AG2643" s="195" t="str">
        <f t="shared" si="3859"/>
        <v>AG$13</v>
      </c>
      <c r="AH2643" s="195" t="str">
        <f t="shared" si="3859"/>
        <v>AH$13</v>
      </c>
      <c r="AI2643" s="195" t="str">
        <f t="shared" si="3859"/>
        <v>AI$13</v>
      </c>
      <c r="AJ2643" s="195" t="str">
        <f t="shared" si="3859"/>
        <v>AJ$13</v>
      </c>
      <c r="AK2643" s="195" t="str">
        <f t="shared" si="3859"/>
        <v>AK$13</v>
      </c>
      <c r="AL2643" s="195" t="str">
        <f t="shared" si="3859"/>
        <v>AL$13</v>
      </c>
      <c r="AM2643" s="195" t="str">
        <f t="shared" si="3859"/>
        <v>AM$13</v>
      </c>
      <c r="AN2643" s="195" t="str">
        <f t="shared" si="3859"/>
        <v>AN$13</v>
      </c>
      <c r="AO2643" s="195" t="str">
        <f t="shared" si="3859"/>
        <v>AO$13</v>
      </c>
      <c r="AP2643" s="195" t="str">
        <f t="shared" si="3859"/>
        <v>AP$13</v>
      </c>
      <c r="AQ2643" s="195" t="str">
        <f t="shared" si="3859"/>
        <v>AQ$13</v>
      </c>
      <c r="AR2643" s="195" t="str">
        <f t="shared" si="3859"/>
        <v>AR$13</v>
      </c>
      <c r="AS2643" s="195" t="str">
        <f t="shared" si="3859"/>
        <v>AS$13</v>
      </c>
      <c r="AT2643" s="195" t="str">
        <f t="shared" si="3859"/>
        <v>AT$13</v>
      </c>
      <c r="AU2643" s="195" t="str">
        <f t="shared" si="3859"/>
        <v>AU$13</v>
      </c>
      <c r="AV2643" s="195" t="str">
        <f t="shared" si="3859"/>
        <v>AV$13</v>
      </c>
      <c r="AW2643" s="195" t="str">
        <f t="shared" si="3859"/>
        <v>AW$13</v>
      </c>
      <c r="AX2643" s="195" t="str">
        <f t="shared" si="3859"/>
        <v>AX$13</v>
      </c>
      <c r="AY2643" s="195" t="str">
        <f t="shared" ref="AY2643:CD2643" si="3860">AY$17</f>
        <v>AY$13</v>
      </c>
      <c r="AZ2643" s="195" t="str">
        <f t="shared" si="3860"/>
        <v>AZ$13</v>
      </c>
      <c r="BA2643" s="195" t="str">
        <f t="shared" si="3860"/>
        <v>BA$13</v>
      </c>
      <c r="BB2643" s="195" t="str">
        <f t="shared" si="3860"/>
        <v>BB$13</v>
      </c>
      <c r="BC2643" s="195" t="str">
        <f t="shared" si="3860"/>
        <v>BC$13</v>
      </c>
      <c r="BD2643" s="195" t="str">
        <f t="shared" si="3860"/>
        <v>BD$13</v>
      </c>
      <c r="BE2643" s="195" t="str">
        <f t="shared" si="3860"/>
        <v>BE$13</v>
      </c>
      <c r="BF2643" s="195" t="str">
        <f t="shared" si="3860"/>
        <v>BF$13</v>
      </c>
      <c r="BG2643" s="195" t="str">
        <f t="shared" si="3860"/>
        <v>BG$13</v>
      </c>
      <c r="BH2643" s="195" t="str">
        <f t="shared" si="3860"/>
        <v>BH$13</v>
      </c>
      <c r="BI2643" s="195" t="str">
        <f t="shared" si="3860"/>
        <v>BI$13</v>
      </c>
      <c r="BJ2643" s="195" t="str">
        <f t="shared" si="3860"/>
        <v>BJ$13</v>
      </c>
      <c r="BK2643" s="195" t="str">
        <f t="shared" si="3860"/>
        <v>BK$13</v>
      </c>
      <c r="BL2643" s="195" t="str">
        <f t="shared" si="3860"/>
        <v>BL$13</v>
      </c>
      <c r="BM2643" s="195" t="str">
        <f t="shared" si="3860"/>
        <v>BM$13</v>
      </c>
      <c r="BN2643" s="195" t="str">
        <f t="shared" si="3860"/>
        <v>BN$13</v>
      </c>
      <c r="BO2643" s="195" t="str">
        <f t="shared" si="3860"/>
        <v>BO$13</v>
      </c>
      <c r="BP2643" s="195" t="str">
        <f t="shared" si="3860"/>
        <v>BP$13</v>
      </c>
      <c r="BQ2643" s="195" t="str">
        <f t="shared" si="3860"/>
        <v>BQ$13</v>
      </c>
      <c r="BR2643" s="195" t="str">
        <f t="shared" si="3860"/>
        <v>BR$13</v>
      </c>
      <c r="BS2643" s="195" t="str">
        <f t="shared" si="3860"/>
        <v>BS$13</v>
      </c>
      <c r="BT2643" s="195" t="str">
        <f t="shared" si="3860"/>
        <v>BT$13</v>
      </c>
      <c r="BU2643" s="195" t="str">
        <f t="shared" si="3860"/>
        <v>BU$13</v>
      </c>
      <c r="BV2643" s="195" t="str">
        <f t="shared" si="3860"/>
        <v>BV$13</v>
      </c>
      <c r="BW2643" s="195" t="str">
        <f t="shared" si="3860"/>
        <v>BW$13</v>
      </c>
      <c r="BX2643" s="195" t="str">
        <f t="shared" si="3860"/>
        <v>BX$13</v>
      </c>
      <c r="BY2643" s="195" t="str">
        <f t="shared" si="3860"/>
        <v>BY$13</v>
      </c>
      <c r="BZ2643" s="195" t="str">
        <f t="shared" si="3860"/>
        <v>BZ$13</v>
      </c>
      <c r="CA2643" s="195" t="str">
        <f t="shared" si="3860"/>
        <v>CA$13</v>
      </c>
      <c r="CB2643" s="195" t="str">
        <f t="shared" si="3860"/>
        <v>CB$13</v>
      </c>
      <c r="CC2643" s="195" t="str">
        <f t="shared" si="3860"/>
        <v>CC$13</v>
      </c>
      <c r="CD2643" s="195" t="str">
        <f t="shared" si="3860"/>
        <v>CD$13</v>
      </c>
      <c r="CE2643" s="195" t="str">
        <f t="shared" ref="CE2643:CL2643" si="3861">CE$17</f>
        <v>CE$13</v>
      </c>
      <c r="CF2643" s="195" t="str">
        <f t="shared" si="3861"/>
        <v>CF$13</v>
      </c>
      <c r="CG2643" s="195" t="str">
        <f t="shared" si="3861"/>
        <v>CG$13</v>
      </c>
      <c r="CH2643" s="195" t="str">
        <f t="shared" si="3861"/>
        <v>CH$13</v>
      </c>
      <c r="CI2643" s="195" t="str">
        <f t="shared" si="3861"/>
        <v>CI$13</v>
      </c>
      <c r="CJ2643" s="195" t="str">
        <f t="shared" si="3861"/>
        <v>CJ$13</v>
      </c>
      <c r="CK2643" s="195" t="str">
        <f t="shared" si="3861"/>
        <v>CK$13</v>
      </c>
      <c r="CL2643" s="195" t="str">
        <f t="shared" si="3861"/>
        <v>CL$13</v>
      </c>
    </row>
    <row r="2644" spans="2:90" x14ac:dyDescent="0.4">
      <c r="B2644" s="171" t="s">
        <v>491</v>
      </c>
      <c r="E2644" s="8"/>
      <c r="H2644" s="196"/>
      <c r="I2644" s="197"/>
      <c r="J2644" s="197"/>
      <c r="K2644" s="198"/>
      <c r="L2644" s="198"/>
      <c r="M2644" s="198"/>
      <c r="N2644" s="198"/>
      <c r="O2644" s="198"/>
      <c r="P2644" s="198"/>
      <c r="R2644" s="198"/>
      <c r="S2644" s="186"/>
      <c r="T2644" s="186"/>
      <c r="U2644" s="186"/>
      <c r="V2644" s="186"/>
      <c r="W2644" s="186"/>
      <c r="X2644" s="186"/>
      <c r="Y2644" s="186"/>
      <c r="Z2644" s="186"/>
      <c r="AA2644" s="186"/>
      <c r="AB2644" s="186"/>
      <c r="AC2644" s="186"/>
      <c r="AD2644" s="186"/>
      <c r="AE2644" s="186"/>
      <c r="AF2644" s="186"/>
      <c r="AG2644" s="186"/>
      <c r="AH2644" s="186"/>
      <c r="AI2644" s="186"/>
      <c r="AJ2644" s="186"/>
      <c r="AK2644" s="186"/>
      <c r="AL2644" s="186"/>
      <c r="AM2644" s="186"/>
      <c r="AN2644" s="186"/>
      <c r="AO2644" s="186"/>
      <c r="AP2644" s="186"/>
      <c r="AQ2644" s="186"/>
      <c r="AR2644" s="186"/>
      <c r="AS2644" s="186"/>
      <c r="AT2644" s="186"/>
      <c r="AU2644" s="186"/>
      <c r="AV2644" s="186"/>
      <c r="AW2644" s="186"/>
      <c r="AX2644" s="186"/>
      <c r="AY2644" s="186"/>
      <c r="AZ2644" s="186"/>
      <c r="BA2644" s="186"/>
      <c r="BB2644" s="186"/>
      <c r="BC2644" s="186"/>
      <c r="BD2644" s="186"/>
      <c r="BE2644" s="186"/>
      <c r="BF2644" s="186"/>
      <c r="BG2644" s="186"/>
      <c r="BH2644" s="186"/>
      <c r="BI2644" s="186"/>
      <c r="BJ2644" s="186"/>
      <c r="BK2644" s="186"/>
      <c r="BL2644" s="186"/>
      <c r="BM2644" s="186"/>
      <c r="BN2644" s="186"/>
      <c r="BO2644" s="186"/>
      <c r="BP2644" s="186"/>
      <c r="BQ2644" s="186"/>
      <c r="BR2644" s="186"/>
      <c r="BS2644" s="186"/>
      <c r="BT2644" s="186"/>
      <c r="BU2644" s="186"/>
      <c r="BV2644" s="186"/>
      <c r="BW2644" s="186"/>
      <c r="BX2644" s="186"/>
      <c r="BY2644" s="186"/>
      <c r="BZ2644" s="186"/>
      <c r="CA2644" s="186"/>
      <c r="CB2644" s="186"/>
      <c r="CC2644" s="186"/>
      <c r="CD2644" s="186"/>
      <c r="CE2644" s="186"/>
      <c r="CF2644" s="186"/>
      <c r="CG2644" s="186"/>
      <c r="CH2644" s="186"/>
      <c r="CI2644" s="186"/>
      <c r="CJ2644" s="186"/>
      <c r="CK2644" s="186"/>
      <c r="CL2644" s="186"/>
    </row>
    <row r="2645" spans="2:90" x14ac:dyDescent="0.4">
      <c r="B2645" s="171" t="s">
        <v>505</v>
      </c>
      <c r="E2645" s="8"/>
      <c r="H2645" s="196"/>
      <c r="I2645" s="197"/>
      <c r="J2645" s="197"/>
      <c r="K2645" s="198"/>
      <c r="L2645" s="198"/>
      <c r="M2645" s="198"/>
      <c r="N2645" s="198"/>
      <c r="O2645" s="198"/>
      <c r="P2645" s="198"/>
      <c r="R2645" s="198"/>
      <c r="S2645" s="186"/>
      <c r="T2645" s="186"/>
      <c r="U2645" s="186"/>
      <c r="V2645" s="186"/>
      <c r="W2645" s="186"/>
      <c r="X2645" s="186"/>
      <c r="Y2645" s="186"/>
      <c r="Z2645" s="186"/>
      <c r="AA2645" s="186"/>
      <c r="AB2645" s="186"/>
      <c r="AC2645" s="186"/>
      <c r="AD2645" s="186"/>
      <c r="AE2645" s="186"/>
      <c r="AF2645" s="186"/>
      <c r="AG2645" s="186"/>
      <c r="AH2645" s="186"/>
      <c r="AI2645" s="186"/>
      <c r="AJ2645" s="186"/>
      <c r="AK2645" s="186"/>
      <c r="AL2645" s="186"/>
      <c r="AM2645" s="186"/>
      <c r="AN2645" s="186"/>
      <c r="AO2645" s="186"/>
      <c r="AP2645" s="186"/>
      <c r="AQ2645" s="186"/>
      <c r="AR2645" s="186"/>
      <c r="AS2645" s="186"/>
      <c r="AT2645" s="186"/>
      <c r="AU2645" s="186"/>
      <c r="AV2645" s="186"/>
      <c r="AW2645" s="186"/>
      <c r="AX2645" s="186"/>
      <c r="AY2645" s="186"/>
      <c r="AZ2645" s="186"/>
      <c r="BA2645" s="186"/>
      <c r="BB2645" s="186"/>
      <c r="BC2645" s="186"/>
      <c r="BD2645" s="186"/>
      <c r="BE2645" s="186"/>
      <c r="BF2645" s="186"/>
      <c r="BG2645" s="186"/>
      <c r="BH2645" s="186"/>
      <c r="BI2645" s="186"/>
      <c r="BJ2645" s="186"/>
      <c r="BK2645" s="186"/>
      <c r="BL2645" s="186"/>
      <c r="BM2645" s="186"/>
      <c r="BN2645" s="186"/>
      <c r="BO2645" s="186"/>
      <c r="BP2645" s="186"/>
      <c r="BQ2645" s="186"/>
      <c r="BR2645" s="186"/>
      <c r="BS2645" s="186"/>
      <c r="BT2645" s="186"/>
      <c r="BU2645" s="186"/>
      <c r="BV2645" s="186"/>
      <c r="BW2645" s="186"/>
      <c r="BX2645" s="186"/>
      <c r="BY2645" s="186"/>
      <c r="BZ2645" s="186"/>
      <c r="CA2645" s="186"/>
      <c r="CB2645" s="186"/>
      <c r="CC2645" s="186"/>
      <c r="CD2645" s="186"/>
      <c r="CE2645" s="186"/>
      <c r="CF2645" s="186"/>
      <c r="CG2645" s="186"/>
      <c r="CH2645" s="186"/>
      <c r="CI2645" s="186"/>
      <c r="CJ2645" s="186"/>
      <c r="CK2645" s="186"/>
      <c r="CL2645" s="186"/>
    </row>
    <row r="2646" spans="2:90" x14ac:dyDescent="0.4">
      <c r="B2646" s="171" t="s">
        <v>463</v>
      </c>
      <c r="E2646" s="8"/>
      <c r="H2646" s="196"/>
      <c r="I2646" s="197"/>
      <c r="J2646" s="197"/>
      <c r="K2646" s="198"/>
      <c r="L2646" s="198"/>
      <c r="M2646" s="198"/>
      <c r="N2646" s="198"/>
      <c r="O2646" s="198"/>
      <c r="P2646" s="198"/>
      <c r="R2646" s="198"/>
      <c r="S2646" s="186" t="str">
        <f t="shared" ref="S2646:AX2646" si="3862">S$18</f>
        <v>S$14</v>
      </c>
      <c r="T2646" s="186" t="str">
        <f t="shared" si="3862"/>
        <v>T$14</v>
      </c>
      <c r="U2646" s="186" t="str">
        <f t="shared" si="3862"/>
        <v>U$14</v>
      </c>
      <c r="V2646" s="186" t="str">
        <f t="shared" si="3862"/>
        <v>V$14</v>
      </c>
      <c r="W2646" s="186" t="str">
        <f t="shared" si="3862"/>
        <v>W$14</v>
      </c>
      <c r="X2646" s="186" t="str">
        <f t="shared" si="3862"/>
        <v>X$14</v>
      </c>
      <c r="Y2646" s="186" t="str">
        <f t="shared" si="3862"/>
        <v>Y$14</v>
      </c>
      <c r="Z2646" s="186" t="str">
        <f t="shared" si="3862"/>
        <v>Z$14</v>
      </c>
      <c r="AA2646" s="186" t="str">
        <f t="shared" si="3862"/>
        <v>AA$14</v>
      </c>
      <c r="AB2646" s="186" t="str">
        <f t="shared" si="3862"/>
        <v>AB$14</v>
      </c>
      <c r="AC2646" s="186" t="str">
        <f t="shared" si="3862"/>
        <v>AC$14</v>
      </c>
      <c r="AD2646" s="186" t="str">
        <f t="shared" si="3862"/>
        <v>AD$14</v>
      </c>
      <c r="AE2646" s="186" t="str">
        <f t="shared" si="3862"/>
        <v>AE$14</v>
      </c>
      <c r="AF2646" s="186" t="str">
        <f t="shared" si="3862"/>
        <v>AF$14</v>
      </c>
      <c r="AG2646" s="186" t="str">
        <f t="shared" si="3862"/>
        <v>AG$14</v>
      </c>
      <c r="AH2646" s="186" t="str">
        <f t="shared" si="3862"/>
        <v>AH$14</v>
      </c>
      <c r="AI2646" s="186" t="str">
        <f t="shared" si="3862"/>
        <v>AI$14</v>
      </c>
      <c r="AJ2646" s="186" t="str">
        <f t="shared" si="3862"/>
        <v>AJ$14</v>
      </c>
      <c r="AK2646" s="186" t="str">
        <f t="shared" si="3862"/>
        <v>AK$14</v>
      </c>
      <c r="AL2646" s="186" t="str">
        <f t="shared" si="3862"/>
        <v>AL$14</v>
      </c>
      <c r="AM2646" s="186" t="str">
        <f t="shared" si="3862"/>
        <v>AM$14</v>
      </c>
      <c r="AN2646" s="186" t="str">
        <f t="shared" si="3862"/>
        <v>AN$14</v>
      </c>
      <c r="AO2646" s="186" t="str">
        <f t="shared" si="3862"/>
        <v>AO$14</v>
      </c>
      <c r="AP2646" s="186" t="str">
        <f t="shared" si="3862"/>
        <v>AP$14</v>
      </c>
      <c r="AQ2646" s="186" t="str">
        <f t="shared" si="3862"/>
        <v>AQ$14</v>
      </c>
      <c r="AR2646" s="186" t="str">
        <f t="shared" si="3862"/>
        <v>AR$14</v>
      </c>
      <c r="AS2646" s="186" t="str">
        <f t="shared" si="3862"/>
        <v>AS$14</v>
      </c>
      <c r="AT2646" s="186" t="str">
        <f t="shared" si="3862"/>
        <v>AT$14</v>
      </c>
      <c r="AU2646" s="186" t="str">
        <f t="shared" si="3862"/>
        <v>AU$14</v>
      </c>
      <c r="AV2646" s="186" t="str">
        <f t="shared" si="3862"/>
        <v>AV$14</v>
      </c>
      <c r="AW2646" s="186" t="str">
        <f t="shared" si="3862"/>
        <v>AW$14</v>
      </c>
      <c r="AX2646" s="186" t="str">
        <f t="shared" si="3862"/>
        <v>AX$14</v>
      </c>
      <c r="AY2646" s="186" t="str">
        <f t="shared" ref="AY2646:CD2646" si="3863">AY$18</f>
        <v>AY$14</v>
      </c>
      <c r="AZ2646" s="186" t="str">
        <f t="shared" si="3863"/>
        <v>AZ$14</v>
      </c>
      <c r="BA2646" s="186" t="str">
        <f t="shared" si="3863"/>
        <v>BA$14</v>
      </c>
      <c r="BB2646" s="186" t="str">
        <f t="shared" si="3863"/>
        <v>BB$14</v>
      </c>
      <c r="BC2646" s="186" t="str">
        <f t="shared" si="3863"/>
        <v>BC$14</v>
      </c>
      <c r="BD2646" s="186" t="str">
        <f t="shared" si="3863"/>
        <v>BD$14</v>
      </c>
      <c r="BE2646" s="186" t="str">
        <f t="shared" si="3863"/>
        <v>BE$14</v>
      </c>
      <c r="BF2646" s="186" t="str">
        <f t="shared" si="3863"/>
        <v>BF$14</v>
      </c>
      <c r="BG2646" s="186" t="str">
        <f t="shared" si="3863"/>
        <v>BG$14</v>
      </c>
      <c r="BH2646" s="186" t="str">
        <f t="shared" si="3863"/>
        <v>BH$14</v>
      </c>
      <c r="BI2646" s="186" t="str">
        <f t="shared" si="3863"/>
        <v>BI$14</v>
      </c>
      <c r="BJ2646" s="186" t="str">
        <f t="shared" si="3863"/>
        <v>BJ$14</v>
      </c>
      <c r="BK2646" s="186" t="str">
        <f t="shared" si="3863"/>
        <v>BK$14</v>
      </c>
      <c r="BL2646" s="186" t="str">
        <f t="shared" si="3863"/>
        <v>BL$14</v>
      </c>
      <c r="BM2646" s="186" t="str">
        <f t="shared" si="3863"/>
        <v>BM$14</v>
      </c>
      <c r="BN2646" s="186" t="str">
        <f t="shared" si="3863"/>
        <v>BN$14</v>
      </c>
      <c r="BO2646" s="186" t="str">
        <f t="shared" si="3863"/>
        <v>BO$14</v>
      </c>
      <c r="BP2646" s="186" t="str">
        <f t="shared" si="3863"/>
        <v>BP$14</v>
      </c>
      <c r="BQ2646" s="186" t="str">
        <f t="shared" si="3863"/>
        <v>BQ$14</v>
      </c>
      <c r="BR2646" s="186" t="str">
        <f t="shared" si="3863"/>
        <v>BR$14</v>
      </c>
      <c r="BS2646" s="186" t="str">
        <f t="shared" si="3863"/>
        <v>BS$14</v>
      </c>
      <c r="BT2646" s="186" t="str">
        <f t="shared" si="3863"/>
        <v>BT$14</v>
      </c>
      <c r="BU2646" s="186" t="str">
        <f t="shared" si="3863"/>
        <v>BU$14</v>
      </c>
      <c r="BV2646" s="186" t="str">
        <f t="shared" si="3863"/>
        <v>BV$14</v>
      </c>
      <c r="BW2646" s="186" t="str">
        <f t="shared" si="3863"/>
        <v>BW$14</v>
      </c>
      <c r="BX2646" s="186" t="str">
        <f t="shared" si="3863"/>
        <v>BX$14</v>
      </c>
      <c r="BY2646" s="186" t="str">
        <f t="shared" si="3863"/>
        <v>BY$14</v>
      </c>
      <c r="BZ2646" s="186" t="str">
        <f t="shared" si="3863"/>
        <v>BZ$14</v>
      </c>
      <c r="CA2646" s="186" t="str">
        <f t="shared" si="3863"/>
        <v>CA$14</v>
      </c>
      <c r="CB2646" s="186" t="str">
        <f t="shared" si="3863"/>
        <v>CB$14</v>
      </c>
      <c r="CC2646" s="186" t="str">
        <f t="shared" si="3863"/>
        <v>CC$14</v>
      </c>
      <c r="CD2646" s="186" t="str">
        <f t="shared" si="3863"/>
        <v>CD$14</v>
      </c>
      <c r="CE2646" s="186" t="str">
        <f t="shared" ref="CE2646:CL2646" si="3864">CE$18</f>
        <v>CE$14</v>
      </c>
      <c r="CF2646" s="186" t="str">
        <f t="shared" si="3864"/>
        <v>CF$14</v>
      </c>
      <c r="CG2646" s="186" t="str">
        <f t="shared" si="3864"/>
        <v>CG$14</v>
      </c>
      <c r="CH2646" s="186" t="str">
        <f t="shared" si="3864"/>
        <v>CH$14</v>
      </c>
      <c r="CI2646" s="186" t="str">
        <f t="shared" si="3864"/>
        <v>CI$14</v>
      </c>
      <c r="CJ2646" s="186" t="str">
        <f t="shared" si="3864"/>
        <v>CJ$14</v>
      </c>
      <c r="CK2646" s="186" t="str">
        <f t="shared" si="3864"/>
        <v>CK$14</v>
      </c>
      <c r="CL2646" s="186" t="str">
        <f t="shared" si="3864"/>
        <v>CL$14</v>
      </c>
    </row>
    <row r="2647" spans="2:90" x14ac:dyDescent="0.4">
      <c r="B2647" s="171" t="s">
        <v>464</v>
      </c>
      <c r="E2647" s="8"/>
      <c r="H2647" s="196"/>
      <c r="I2647" s="197"/>
      <c r="J2647" s="197"/>
      <c r="K2647" s="198"/>
      <c r="L2647" s="198"/>
      <c r="M2647" s="198"/>
      <c r="N2647" s="198"/>
      <c r="O2647" s="198"/>
      <c r="P2647" s="198"/>
      <c r="R2647" s="198"/>
      <c r="S2647" s="186" t="str">
        <f t="shared" ref="S2647:AX2647" si="3865">S$19</f>
        <v>S$15</v>
      </c>
      <c r="T2647" s="186" t="str">
        <f t="shared" si="3865"/>
        <v>T$15</v>
      </c>
      <c r="U2647" s="186" t="str">
        <f t="shared" si="3865"/>
        <v>U$15</v>
      </c>
      <c r="V2647" s="186" t="str">
        <f t="shared" si="3865"/>
        <v>V$15</v>
      </c>
      <c r="W2647" s="186" t="str">
        <f t="shared" si="3865"/>
        <v>W$15</v>
      </c>
      <c r="X2647" s="186" t="str">
        <f t="shared" si="3865"/>
        <v>X$15</v>
      </c>
      <c r="Y2647" s="186" t="str">
        <f t="shared" si="3865"/>
        <v>Y$15</v>
      </c>
      <c r="Z2647" s="186" t="str">
        <f t="shared" si="3865"/>
        <v>Z$15</v>
      </c>
      <c r="AA2647" s="186" t="str">
        <f t="shared" si="3865"/>
        <v>AA$15</v>
      </c>
      <c r="AB2647" s="186" t="str">
        <f t="shared" si="3865"/>
        <v>AB$15</v>
      </c>
      <c r="AC2647" s="186" t="str">
        <f t="shared" si="3865"/>
        <v>AC$15</v>
      </c>
      <c r="AD2647" s="186" t="str">
        <f t="shared" si="3865"/>
        <v>AD$15</v>
      </c>
      <c r="AE2647" s="186" t="str">
        <f t="shared" si="3865"/>
        <v>AE$15</v>
      </c>
      <c r="AF2647" s="186" t="str">
        <f t="shared" si="3865"/>
        <v>AF$15</v>
      </c>
      <c r="AG2647" s="186" t="str">
        <f t="shared" si="3865"/>
        <v>AG$15</v>
      </c>
      <c r="AH2647" s="186" t="str">
        <f t="shared" si="3865"/>
        <v>AH$15</v>
      </c>
      <c r="AI2647" s="186" t="str">
        <f t="shared" si="3865"/>
        <v>AI$15</v>
      </c>
      <c r="AJ2647" s="186" t="str">
        <f t="shared" si="3865"/>
        <v>AJ$15</v>
      </c>
      <c r="AK2647" s="186" t="str">
        <f t="shared" si="3865"/>
        <v>AK$15</v>
      </c>
      <c r="AL2647" s="186" t="str">
        <f t="shared" si="3865"/>
        <v>AL$15</v>
      </c>
      <c r="AM2647" s="186" t="str">
        <f t="shared" si="3865"/>
        <v>AM$15</v>
      </c>
      <c r="AN2647" s="186" t="str">
        <f t="shared" si="3865"/>
        <v>AN$15</v>
      </c>
      <c r="AO2647" s="186" t="str">
        <f t="shared" si="3865"/>
        <v>AO$15</v>
      </c>
      <c r="AP2647" s="186" t="str">
        <f t="shared" si="3865"/>
        <v>AP$15</v>
      </c>
      <c r="AQ2647" s="186" t="str">
        <f t="shared" si="3865"/>
        <v>AQ$15</v>
      </c>
      <c r="AR2647" s="186" t="str">
        <f t="shared" si="3865"/>
        <v>AR$15</v>
      </c>
      <c r="AS2647" s="186" t="str">
        <f t="shared" si="3865"/>
        <v>AS$15</v>
      </c>
      <c r="AT2647" s="186" t="str">
        <f t="shared" si="3865"/>
        <v>AT$15</v>
      </c>
      <c r="AU2647" s="186" t="str">
        <f t="shared" si="3865"/>
        <v>AU$15</v>
      </c>
      <c r="AV2647" s="186" t="str">
        <f t="shared" si="3865"/>
        <v>AV$15</v>
      </c>
      <c r="AW2647" s="186" t="str">
        <f t="shared" si="3865"/>
        <v>AW$15</v>
      </c>
      <c r="AX2647" s="186" t="str">
        <f t="shared" si="3865"/>
        <v>AX$15</v>
      </c>
      <c r="AY2647" s="186" t="str">
        <f t="shared" ref="AY2647:CD2647" si="3866">AY$19</f>
        <v>AY$15</v>
      </c>
      <c r="AZ2647" s="186" t="str">
        <f t="shared" si="3866"/>
        <v>AZ$15</v>
      </c>
      <c r="BA2647" s="186" t="str">
        <f t="shared" si="3866"/>
        <v>BA$15</v>
      </c>
      <c r="BB2647" s="186" t="str">
        <f t="shared" si="3866"/>
        <v>BB$15</v>
      </c>
      <c r="BC2647" s="186" t="str">
        <f t="shared" si="3866"/>
        <v>BC$15</v>
      </c>
      <c r="BD2647" s="186" t="str">
        <f t="shared" si="3866"/>
        <v>BD$15</v>
      </c>
      <c r="BE2647" s="186" t="str">
        <f t="shared" si="3866"/>
        <v>BE$15</v>
      </c>
      <c r="BF2647" s="186" t="str">
        <f t="shared" si="3866"/>
        <v>BF$15</v>
      </c>
      <c r="BG2647" s="186" t="str">
        <f t="shared" si="3866"/>
        <v>BG$15</v>
      </c>
      <c r="BH2647" s="186" t="str">
        <f t="shared" si="3866"/>
        <v>BH$15</v>
      </c>
      <c r="BI2647" s="186" t="str">
        <f t="shared" si="3866"/>
        <v>BI$15</v>
      </c>
      <c r="BJ2647" s="186" t="str">
        <f t="shared" si="3866"/>
        <v>BJ$15</v>
      </c>
      <c r="BK2647" s="186" t="str">
        <f t="shared" si="3866"/>
        <v>BK$15</v>
      </c>
      <c r="BL2647" s="186" t="str">
        <f t="shared" si="3866"/>
        <v>BL$15</v>
      </c>
      <c r="BM2647" s="186" t="str">
        <f t="shared" si="3866"/>
        <v>BM$15</v>
      </c>
      <c r="BN2647" s="186" t="str">
        <f t="shared" si="3866"/>
        <v>BN$15</v>
      </c>
      <c r="BO2647" s="186" t="str">
        <f t="shared" si="3866"/>
        <v>BO$15</v>
      </c>
      <c r="BP2647" s="186" t="str">
        <f t="shared" si="3866"/>
        <v>BP$15</v>
      </c>
      <c r="BQ2647" s="186" t="str">
        <f t="shared" si="3866"/>
        <v>BQ$15</v>
      </c>
      <c r="BR2647" s="186" t="str">
        <f t="shared" si="3866"/>
        <v>BR$15</v>
      </c>
      <c r="BS2647" s="186" t="str">
        <f t="shared" si="3866"/>
        <v>BS$15</v>
      </c>
      <c r="BT2647" s="186" t="str">
        <f t="shared" si="3866"/>
        <v>BT$15</v>
      </c>
      <c r="BU2647" s="186" t="str">
        <f t="shared" si="3866"/>
        <v>BU$15</v>
      </c>
      <c r="BV2647" s="186" t="str">
        <f t="shared" si="3866"/>
        <v>BV$15</v>
      </c>
      <c r="BW2647" s="186" t="str">
        <f t="shared" si="3866"/>
        <v>BW$15</v>
      </c>
      <c r="BX2647" s="186" t="str">
        <f t="shared" si="3866"/>
        <v>BX$15</v>
      </c>
      <c r="BY2647" s="186" t="str">
        <f t="shared" si="3866"/>
        <v>BY$15</v>
      </c>
      <c r="BZ2647" s="186" t="str">
        <f t="shared" si="3866"/>
        <v>BZ$15</v>
      </c>
      <c r="CA2647" s="186" t="str">
        <f t="shared" si="3866"/>
        <v>CA$15</v>
      </c>
      <c r="CB2647" s="186" t="str">
        <f t="shared" si="3866"/>
        <v>CB$15</v>
      </c>
      <c r="CC2647" s="186" t="str">
        <f t="shared" si="3866"/>
        <v>CC$15</v>
      </c>
      <c r="CD2647" s="186" t="str">
        <f t="shared" si="3866"/>
        <v>CD$15</v>
      </c>
      <c r="CE2647" s="186" t="str">
        <f t="shared" ref="CE2647:CL2647" si="3867">CE$19</f>
        <v>CE$15</v>
      </c>
      <c r="CF2647" s="186" t="str">
        <f t="shared" si="3867"/>
        <v>CF$15</v>
      </c>
      <c r="CG2647" s="186" t="str">
        <f t="shared" si="3867"/>
        <v>CG$15</v>
      </c>
      <c r="CH2647" s="186" t="str">
        <f t="shared" si="3867"/>
        <v>CH$15</v>
      </c>
      <c r="CI2647" s="186" t="str">
        <f t="shared" si="3867"/>
        <v>CI$15</v>
      </c>
      <c r="CJ2647" s="186" t="str">
        <f t="shared" si="3867"/>
        <v>CJ$15</v>
      </c>
      <c r="CK2647" s="186" t="str">
        <f t="shared" si="3867"/>
        <v>CK$15</v>
      </c>
      <c r="CL2647" s="186" t="str">
        <f t="shared" si="3867"/>
        <v>CL$15</v>
      </c>
    </row>
    <row r="2648" spans="2:90" x14ac:dyDescent="0.4">
      <c r="B2648" s="70" t="s">
        <v>282</v>
      </c>
      <c r="C2648" s="31"/>
      <c r="D2648" t="s">
        <v>424</v>
      </c>
      <c r="E2648" s="8" t="str">
        <f t="shared" ref="E2648:E2672" si="3868">ROW()&amp;" "&amp;D2648</f>
        <v>2648 FAINT-F</v>
      </c>
      <c r="F2648" t="s">
        <v>347</v>
      </c>
      <c r="G2648" s="31" t="s">
        <v>243</v>
      </c>
      <c r="H2648" s="48"/>
      <c r="I2648" s="285"/>
      <c r="J2648" s="285"/>
      <c r="K2648" s="48"/>
      <c r="L2648" s="48"/>
      <c r="M2648" s="48"/>
      <c r="N2648" s="48"/>
      <c r="O2648" s="48"/>
      <c r="P2648" s="48"/>
      <c r="R2648" s="70"/>
      <c r="S2648" s="286"/>
      <c r="T2648" s="286"/>
      <c r="U2648" s="286"/>
      <c r="V2648" s="286"/>
      <c r="W2648" s="286"/>
      <c r="X2648" s="286"/>
      <c r="Y2648" s="286"/>
      <c r="Z2648" s="286"/>
      <c r="AA2648" s="286"/>
      <c r="AB2648" s="286"/>
      <c r="AC2648" s="286"/>
      <c r="AD2648" s="286"/>
      <c r="AE2648" s="286"/>
      <c r="AF2648" s="286"/>
      <c r="AG2648" s="286"/>
      <c r="AH2648" s="286"/>
      <c r="AI2648" s="286"/>
      <c r="AJ2648" s="286"/>
      <c r="AK2648" s="286"/>
      <c r="AL2648" s="286"/>
      <c r="AM2648" s="286"/>
      <c r="AN2648" s="286"/>
      <c r="AO2648" s="286"/>
      <c r="AP2648" s="286"/>
      <c r="AQ2648" s="286"/>
      <c r="AR2648" s="286"/>
      <c r="AS2648" s="286"/>
      <c r="AT2648" s="286"/>
      <c r="AU2648" s="286"/>
      <c r="AV2648" s="286"/>
      <c r="AW2648" s="286"/>
      <c r="AX2648" s="286"/>
      <c r="AY2648" s="286"/>
      <c r="AZ2648" s="286"/>
      <c r="BA2648" s="286"/>
      <c r="BB2648" s="286"/>
      <c r="BC2648" s="286"/>
      <c r="BD2648" s="286"/>
      <c r="BE2648" s="286"/>
      <c r="BF2648" s="286"/>
      <c r="BG2648" s="286"/>
      <c r="BH2648" s="286"/>
      <c r="BI2648" s="286"/>
      <c r="BJ2648" s="286"/>
      <c r="BK2648" s="286"/>
      <c r="BL2648" s="286"/>
      <c r="BM2648" s="286"/>
      <c r="BN2648" s="286"/>
      <c r="BO2648" s="286"/>
      <c r="BP2648" s="286"/>
      <c r="BQ2648" s="286"/>
      <c r="BR2648" s="286"/>
      <c r="BS2648" s="286"/>
      <c r="BT2648" s="286"/>
      <c r="BU2648" s="286"/>
      <c r="BV2648" s="286"/>
      <c r="BW2648" s="286"/>
      <c r="BX2648" s="286"/>
      <c r="BY2648" s="286"/>
      <c r="BZ2648" s="286"/>
      <c r="CA2648" s="286"/>
      <c r="CB2648" s="286"/>
      <c r="CC2648" s="286"/>
      <c r="CD2648" s="286"/>
      <c r="CE2648" s="286"/>
      <c r="CF2648" s="286"/>
      <c r="CG2648" s="286"/>
      <c r="CH2648" s="286"/>
      <c r="CI2648" s="286"/>
      <c r="CJ2648" s="286"/>
      <c r="CK2648" s="286"/>
      <c r="CL2648" s="286"/>
    </row>
    <row r="2649" spans="2:90" x14ac:dyDescent="0.4">
      <c r="B2649" s="95" t="str">
        <f>"Assumptions - "&amp;B2648</f>
        <v>Assumptions - Fixed secondary intangible assets:</v>
      </c>
      <c r="D2649" t="s">
        <v>424</v>
      </c>
      <c r="E2649" s="8" t="str">
        <f t="shared" ref="E2649" si="3869">ROW()&amp;" "&amp;D2649</f>
        <v>2649 FAINT-F</v>
      </c>
      <c r="G2649" t="str">
        <f>E2649</f>
        <v>2649 FAINT-F</v>
      </c>
      <c r="H2649" s="31"/>
      <c r="I2649" s="73"/>
      <c r="J2649" s="73"/>
      <c r="K2649" s="31"/>
      <c r="L2649" s="31"/>
      <c r="M2649" s="31"/>
      <c r="N2649" s="31"/>
      <c r="O2649" s="31"/>
      <c r="P2649" s="31"/>
      <c r="R2649" s="67"/>
      <c r="S2649" s="152"/>
      <c r="T2649" s="152"/>
      <c r="U2649" s="152"/>
      <c r="V2649" s="152"/>
      <c r="W2649" s="152"/>
      <c r="X2649" s="152"/>
      <c r="Y2649" s="152"/>
      <c r="Z2649" s="152"/>
      <c r="AA2649" s="152"/>
      <c r="AB2649" s="152"/>
      <c r="AC2649" s="152"/>
      <c r="AD2649" s="152"/>
      <c r="AE2649" s="152"/>
      <c r="AF2649" s="152"/>
      <c r="AG2649" s="152"/>
      <c r="AH2649" s="152"/>
      <c r="AI2649" s="152"/>
      <c r="AJ2649" s="152"/>
      <c r="AK2649" s="152"/>
      <c r="AL2649" s="152"/>
      <c r="AM2649" s="152"/>
      <c r="AN2649" s="152"/>
      <c r="AO2649" s="152"/>
      <c r="AP2649" s="152"/>
      <c r="AQ2649" s="152"/>
      <c r="AR2649" s="152"/>
      <c r="AS2649" s="152"/>
      <c r="AT2649" s="152"/>
      <c r="AU2649" s="152"/>
      <c r="AV2649" s="152"/>
      <c r="AW2649" s="152"/>
      <c r="AX2649" s="152"/>
      <c r="AY2649" s="152"/>
      <c r="AZ2649" s="152"/>
      <c r="BA2649" s="152"/>
      <c r="BB2649" s="152"/>
      <c r="BC2649" s="152"/>
      <c r="BD2649" s="152"/>
      <c r="BE2649" s="152"/>
      <c r="BF2649" s="152"/>
      <c r="BG2649" s="152"/>
      <c r="BH2649" s="152"/>
      <c r="BI2649" s="152"/>
      <c r="BJ2649" s="152"/>
      <c r="BK2649" s="152"/>
      <c r="BL2649" s="152"/>
      <c r="BM2649" s="152"/>
      <c r="BN2649" s="152"/>
      <c r="BO2649" s="152"/>
      <c r="BP2649" s="152"/>
      <c r="BQ2649" s="152"/>
      <c r="BR2649" s="152"/>
      <c r="BS2649" s="152"/>
      <c r="BT2649" s="152"/>
      <c r="BU2649" s="152"/>
      <c r="BV2649" s="152"/>
      <c r="BW2649" s="152"/>
      <c r="BX2649" s="152"/>
      <c r="BY2649" s="152"/>
      <c r="BZ2649" s="152"/>
      <c r="CA2649" s="152"/>
      <c r="CB2649" s="152"/>
      <c r="CC2649" s="152"/>
      <c r="CD2649" s="152"/>
      <c r="CE2649" s="152"/>
      <c r="CF2649" s="152"/>
      <c r="CG2649" s="152"/>
      <c r="CH2649" s="152"/>
      <c r="CI2649" s="152"/>
      <c r="CJ2649" s="152"/>
      <c r="CK2649" s="152"/>
      <c r="CL2649" s="152"/>
    </row>
    <row r="2650" spans="2:90" x14ac:dyDescent="0.4">
      <c r="B2650" s="141" t="s">
        <v>206</v>
      </c>
      <c r="D2650" t="s">
        <v>424</v>
      </c>
      <c r="E2650" s="8" t="str">
        <f t="shared" si="3868"/>
        <v>2650 FAINT-F</v>
      </c>
      <c r="G2650" t="str">
        <f>E2650</f>
        <v>2650 FAINT-F</v>
      </c>
      <c r="H2650" s="57">
        <v>5</v>
      </c>
      <c r="S2650" s="72"/>
      <c r="T2650" s="72"/>
      <c r="U2650" s="72"/>
      <c r="V2650" s="72"/>
      <c r="W2650" s="72"/>
      <c r="X2650" s="72"/>
      <c r="Y2650" s="72"/>
      <c r="Z2650" s="72"/>
      <c r="AA2650" s="72"/>
      <c r="AB2650" s="72"/>
      <c r="AC2650" s="72"/>
      <c r="AD2650" s="72"/>
      <c r="AE2650" s="72"/>
      <c r="AF2650" s="72"/>
      <c r="AG2650" s="72"/>
      <c r="AH2650" s="72"/>
      <c r="AI2650" s="72"/>
      <c r="AJ2650" s="72"/>
      <c r="AK2650" s="72"/>
      <c r="AL2650" s="72"/>
      <c r="AM2650" s="72"/>
      <c r="AN2650" s="72"/>
      <c r="AO2650" s="72"/>
      <c r="AP2650" s="72"/>
      <c r="AQ2650" s="72"/>
      <c r="AR2650" s="72"/>
      <c r="AS2650" s="72"/>
      <c r="AT2650" s="72"/>
      <c r="AU2650" s="72"/>
      <c r="AV2650" s="72"/>
      <c r="AW2650" s="72"/>
      <c r="AX2650" s="72"/>
      <c r="AY2650" s="72"/>
      <c r="AZ2650" s="72"/>
      <c r="BA2650" s="72"/>
      <c r="BB2650" s="72"/>
      <c r="BC2650" s="72"/>
      <c r="BD2650" s="72"/>
      <c r="BE2650" s="72"/>
      <c r="BF2650" s="72"/>
      <c r="BG2650" s="72"/>
      <c r="BH2650" s="72"/>
      <c r="BI2650" s="72"/>
      <c r="BJ2650" s="72"/>
      <c r="BK2650" s="72"/>
      <c r="BL2650" s="72"/>
      <c r="BM2650" s="72"/>
      <c r="BN2650" s="72"/>
      <c r="BO2650" s="72"/>
      <c r="BP2650" s="72"/>
      <c r="BQ2650" s="72"/>
      <c r="BR2650" s="72"/>
      <c r="BS2650" s="72"/>
      <c r="BT2650" s="72"/>
      <c r="BU2650" s="72"/>
      <c r="BV2650" s="72"/>
      <c r="BW2650" s="72"/>
      <c r="BX2650" s="72"/>
      <c r="BY2650" s="72"/>
      <c r="BZ2650" s="72"/>
      <c r="CA2650" s="72"/>
      <c r="CB2650" s="72"/>
      <c r="CC2650" s="72"/>
      <c r="CD2650" s="72"/>
      <c r="CE2650" s="72"/>
      <c r="CF2650" s="72"/>
      <c r="CG2650" s="72"/>
      <c r="CH2650" s="72"/>
      <c r="CI2650" s="72"/>
      <c r="CJ2650" s="72"/>
      <c r="CK2650" s="72"/>
      <c r="CL2650" s="72"/>
    </row>
    <row r="2651" spans="2:90" x14ac:dyDescent="0.4">
      <c r="B2651" s="141" t="s">
        <v>207</v>
      </c>
      <c r="D2651" t="s">
        <v>424</v>
      </c>
      <c r="E2651" s="8" t="str">
        <f t="shared" si="3868"/>
        <v>2651 FAINT-F</v>
      </c>
      <c r="G2651" t="str">
        <f>E2651</f>
        <v>2651 FAINT-F</v>
      </c>
      <c r="H2651" s="57">
        <v>3</v>
      </c>
      <c r="S2651" s="72"/>
      <c r="T2651" s="72"/>
      <c r="U2651" s="72"/>
      <c r="V2651" s="72"/>
      <c r="W2651" s="72"/>
      <c r="X2651" s="72"/>
      <c r="Y2651" s="72"/>
      <c r="Z2651" s="72"/>
      <c r="AA2651" s="72"/>
      <c r="AB2651" s="72"/>
      <c r="AC2651" s="72"/>
      <c r="AD2651" s="72"/>
      <c r="AE2651" s="72"/>
      <c r="AF2651" s="72"/>
      <c r="AG2651" s="72"/>
      <c r="AH2651" s="72"/>
      <c r="AI2651" s="72"/>
      <c r="AJ2651" s="72"/>
      <c r="AK2651" s="72"/>
      <c r="AL2651" s="72"/>
      <c r="AM2651" s="72"/>
      <c r="AN2651" s="72"/>
      <c r="AO2651" s="72"/>
      <c r="AP2651" s="72"/>
      <c r="AQ2651" s="72"/>
      <c r="AR2651" s="72"/>
      <c r="AS2651" s="72"/>
      <c r="AT2651" s="72"/>
      <c r="AU2651" s="72"/>
      <c r="AV2651" s="72"/>
      <c r="AW2651" s="72"/>
      <c r="AX2651" s="72"/>
      <c r="AY2651" s="72"/>
      <c r="AZ2651" s="72"/>
      <c r="BA2651" s="72"/>
      <c r="BB2651" s="72"/>
      <c r="BC2651" s="72"/>
      <c r="BD2651" s="72"/>
      <c r="BE2651" s="72"/>
      <c r="BF2651" s="72"/>
      <c r="BG2651" s="72"/>
      <c r="BH2651" s="72"/>
      <c r="BI2651" s="72"/>
      <c r="BJ2651" s="72"/>
      <c r="BK2651" s="72"/>
      <c r="BL2651" s="72"/>
      <c r="BM2651" s="72"/>
      <c r="BN2651" s="72"/>
      <c r="BO2651" s="72"/>
      <c r="BP2651" s="72"/>
      <c r="BQ2651" s="72"/>
      <c r="BR2651" s="72"/>
      <c r="BS2651" s="72"/>
      <c r="BT2651" s="72"/>
      <c r="BU2651" s="72"/>
      <c r="BV2651" s="72"/>
      <c r="BW2651" s="72"/>
      <c r="BX2651" s="72"/>
      <c r="BY2651" s="72"/>
      <c r="BZ2651" s="72"/>
      <c r="CA2651" s="72"/>
      <c r="CB2651" s="72"/>
      <c r="CC2651" s="72"/>
      <c r="CD2651" s="72"/>
      <c r="CE2651" s="72"/>
      <c r="CF2651" s="72"/>
      <c r="CG2651" s="72"/>
      <c r="CH2651" s="72"/>
      <c r="CI2651" s="72"/>
      <c r="CJ2651" s="72"/>
      <c r="CK2651" s="72"/>
      <c r="CL2651" s="72"/>
    </row>
    <row r="2652" spans="2:90" x14ac:dyDescent="0.4">
      <c r="B2652" s="8" t="s">
        <v>339</v>
      </c>
      <c r="D2652" t="s">
        <v>424</v>
      </c>
      <c r="E2652" s="8" t="str">
        <f t="shared" si="3868"/>
        <v>2652 FAINT-F</v>
      </c>
      <c r="S2652" s="72"/>
      <c r="T2652" s="72"/>
      <c r="U2652" s="72"/>
      <c r="V2652" s="72"/>
      <c r="W2652" s="72"/>
      <c r="X2652" s="72"/>
      <c r="Y2652" s="72"/>
      <c r="Z2652" s="72"/>
      <c r="AA2652" s="72"/>
      <c r="AB2652" s="72"/>
      <c r="AC2652" s="72"/>
      <c r="AD2652" s="72"/>
      <c r="AE2652" s="72"/>
      <c r="AF2652" s="72"/>
      <c r="AG2652" s="72"/>
      <c r="AH2652" s="72"/>
      <c r="AI2652" s="72"/>
      <c r="AJ2652" s="72"/>
      <c r="AK2652" s="72"/>
      <c r="AL2652" s="72"/>
      <c r="AM2652" s="72"/>
      <c r="AN2652" s="72"/>
      <c r="AO2652" s="72"/>
      <c r="AP2652" s="72"/>
      <c r="AQ2652" s="72"/>
      <c r="AR2652" s="72"/>
      <c r="AS2652" s="72"/>
      <c r="AT2652" s="72"/>
      <c r="AU2652" s="72"/>
      <c r="AV2652" s="72"/>
      <c r="AW2652" s="72"/>
      <c r="AX2652" s="72"/>
      <c r="AY2652" s="72"/>
      <c r="AZ2652" s="72"/>
      <c r="BA2652" s="72"/>
      <c r="BB2652" s="72"/>
      <c r="BC2652" s="72"/>
      <c r="BD2652" s="72"/>
      <c r="BE2652" s="72"/>
      <c r="BF2652" s="72"/>
      <c r="BG2652" s="72"/>
      <c r="BH2652" s="72"/>
      <c r="BI2652" s="72"/>
      <c r="BJ2652" s="72"/>
      <c r="BK2652" s="72"/>
      <c r="BL2652" s="72"/>
      <c r="BM2652" s="72"/>
      <c r="BN2652" s="72"/>
      <c r="BO2652" s="72"/>
      <c r="BP2652" s="72"/>
      <c r="BQ2652" s="72"/>
      <c r="BR2652" s="72"/>
      <c r="BS2652" s="72"/>
      <c r="BT2652" s="72"/>
      <c r="BU2652" s="72"/>
      <c r="BV2652" s="72"/>
      <c r="BW2652" s="72"/>
      <c r="BX2652" s="72"/>
      <c r="BY2652" s="72"/>
      <c r="BZ2652" s="72"/>
      <c r="CA2652" s="72"/>
      <c r="CB2652" s="72"/>
      <c r="CC2652" s="72"/>
      <c r="CD2652" s="72"/>
      <c r="CE2652" s="72"/>
      <c r="CF2652" s="72"/>
      <c r="CG2652" s="72"/>
      <c r="CH2652" s="72"/>
      <c r="CI2652" s="72"/>
      <c r="CJ2652" s="72"/>
      <c r="CK2652" s="72"/>
      <c r="CL2652" s="72"/>
    </row>
    <row r="2653" spans="2:90" x14ac:dyDescent="0.4">
      <c r="B2653" s="122" t="str">
        <f>"Investment in intangibles - "&amp;SUBSTITUTE(B2648,":","")</f>
        <v>Investment in intangibles - Fixed secondary intangible assets</v>
      </c>
      <c r="C2653" t="s">
        <v>235</v>
      </c>
      <c r="D2653" t="s">
        <v>424</v>
      </c>
      <c r="E2653" s="8" t="str">
        <f t="shared" si="3868"/>
        <v>2653 FAINT-F</v>
      </c>
      <c r="G2653" t="str">
        <f>E2653</f>
        <v>2653 FAINT-F</v>
      </c>
      <c r="I2653" s="74"/>
      <c r="J2653" s="74"/>
      <c r="K2653" s="23">
        <v>-1000</v>
      </c>
      <c r="L2653" s="23">
        <v>-1000</v>
      </c>
      <c r="M2653" s="23">
        <v>-1000</v>
      </c>
      <c r="N2653" s="23">
        <v>-1000</v>
      </c>
      <c r="O2653" s="23">
        <v>-1000</v>
      </c>
      <c r="P2653" s="23">
        <v>-1000</v>
      </c>
      <c r="R2653" s="24"/>
      <c r="S2653" s="80" cm="1">
        <f t="array" ref="S2653">INDEX($K:$Q,ROW(),MATCH(S$3,$K$2:$Q$2,0))/12</f>
        <v>-83.333333333333329</v>
      </c>
      <c r="T2653" s="80" cm="1">
        <f t="array" ref="T2653">INDEX($K:$Q,ROW(),MATCH(T$3,$K$2:$Q$2,0))/12</f>
        <v>-83.333333333333329</v>
      </c>
      <c r="U2653" s="80" cm="1">
        <f t="array" ref="U2653">INDEX($K:$Q,ROW(),MATCH(U$3,$K$2:$Q$2,0))/12</f>
        <v>-83.333333333333329</v>
      </c>
      <c r="V2653" s="80" cm="1">
        <f t="array" ref="V2653">INDEX($K:$Q,ROW(),MATCH(V$3,$K$2:$Q$2,0))/12</f>
        <v>-83.333333333333329</v>
      </c>
      <c r="W2653" s="80" cm="1">
        <f t="array" ref="W2653">INDEX($K:$Q,ROW(),MATCH(W$3,$K$2:$Q$2,0))/12</f>
        <v>-83.333333333333329</v>
      </c>
      <c r="X2653" s="80" cm="1">
        <f t="array" ref="X2653">INDEX($K:$Q,ROW(),MATCH(X$3,$K$2:$Q$2,0))/12</f>
        <v>-83.333333333333329</v>
      </c>
      <c r="Y2653" s="80" cm="1">
        <f t="array" ref="Y2653">INDEX($K:$Q,ROW(),MATCH(Y$3,$K$2:$Q$2,0))/12</f>
        <v>-83.333333333333329</v>
      </c>
      <c r="Z2653" s="80" cm="1">
        <f t="array" ref="Z2653">INDEX($K:$Q,ROW(),MATCH(Z$3,$K$2:$Q$2,0))/12</f>
        <v>-83.333333333333329</v>
      </c>
      <c r="AA2653" s="80" cm="1">
        <f t="array" ref="AA2653">INDEX($K:$Q,ROW(),MATCH(AA$3,$K$2:$Q$2,0))/12</f>
        <v>-83.333333333333329</v>
      </c>
      <c r="AB2653" s="80" cm="1">
        <f t="array" ref="AB2653">INDEX($K:$Q,ROW(),MATCH(AB$3,$K$2:$Q$2,0))/12</f>
        <v>-83.333333333333329</v>
      </c>
      <c r="AC2653" s="80" cm="1">
        <f t="array" ref="AC2653">INDEX($K:$Q,ROW(),MATCH(AC$3,$K$2:$Q$2,0))/12</f>
        <v>-83.333333333333329</v>
      </c>
      <c r="AD2653" s="80" cm="1">
        <f t="array" ref="AD2653">INDEX($K:$Q,ROW(),MATCH(AD$3,$K$2:$Q$2,0))/12</f>
        <v>-83.333333333333329</v>
      </c>
      <c r="AE2653" s="80" cm="1">
        <f t="array" ref="AE2653">INDEX($K:$Q,ROW(),MATCH(AE$3,$K$2:$Q$2,0))/12</f>
        <v>-83.333333333333329</v>
      </c>
      <c r="AF2653" s="80" cm="1">
        <f t="array" ref="AF2653">INDEX($K:$Q,ROW(),MATCH(AF$3,$K$2:$Q$2,0))/12</f>
        <v>-83.333333333333329</v>
      </c>
      <c r="AG2653" s="80" cm="1">
        <f t="array" ref="AG2653">INDEX($K:$Q,ROW(),MATCH(AG$3,$K$2:$Q$2,0))/12</f>
        <v>-83.333333333333329</v>
      </c>
      <c r="AH2653" s="80" cm="1">
        <f t="array" ref="AH2653">INDEX($K:$Q,ROW(),MATCH(AH$3,$K$2:$Q$2,0))/12</f>
        <v>-83.333333333333329</v>
      </c>
      <c r="AI2653" s="80" cm="1">
        <f t="array" ref="AI2653">INDEX($K:$Q,ROW(),MATCH(AI$3,$K$2:$Q$2,0))/12</f>
        <v>-83.333333333333329</v>
      </c>
      <c r="AJ2653" s="80" cm="1">
        <f t="array" ref="AJ2653">INDEX($K:$Q,ROW(),MATCH(AJ$3,$K$2:$Q$2,0))/12</f>
        <v>-83.333333333333329</v>
      </c>
      <c r="AK2653" s="80" cm="1">
        <f t="array" ref="AK2653">INDEX($K:$Q,ROW(),MATCH(AK$3,$K$2:$Q$2,0))/12</f>
        <v>-83.333333333333329</v>
      </c>
      <c r="AL2653" s="80" cm="1">
        <f t="array" ref="AL2653">INDEX($K:$Q,ROW(),MATCH(AL$3,$K$2:$Q$2,0))/12</f>
        <v>-83.333333333333329</v>
      </c>
      <c r="AM2653" s="80" cm="1">
        <f t="array" ref="AM2653">INDEX($K:$Q,ROW(),MATCH(AM$3,$K$2:$Q$2,0))/12</f>
        <v>-83.333333333333329</v>
      </c>
      <c r="AN2653" s="80" cm="1">
        <f t="array" ref="AN2653">INDEX($K:$Q,ROW(),MATCH(AN$3,$K$2:$Q$2,0))/12</f>
        <v>-83.333333333333329</v>
      </c>
      <c r="AO2653" s="80" cm="1">
        <f t="array" ref="AO2653">INDEX($K:$Q,ROW(),MATCH(AO$3,$K$2:$Q$2,0))/12</f>
        <v>-83.333333333333329</v>
      </c>
      <c r="AP2653" s="80" cm="1">
        <f t="array" ref="AP2653">INDEX($K:$Q,ROW(),MATCH(AP$3,$K$2:$Q$2,0))/12</f>
        <v>-83.333333333333329</v>
      </c>
      <c r="AQ2653" s="80" cm="1">
        <f t="array" ref="AQ2653">INDEX($K:$Q,ROW(),MATCH(AQ$3,$K$2:$Q$2,0))/12</f>
        <v>-83.333333333333329</v>
      </c>
      <c r="AR2653" s="80" cm="1">
        <f t="array" ref="AR2653">INDEX($K:$Q,ROW(),MATCH(AR$3,$K$2:$Q$2,0))/12</f>
        <v>-83.333333333333329</v>
      </c>
      <c r="AS2653" s="80" cm="1">
        <f t="array" ref="AS2653">INDEX($K:$Q,ROW(),MATCH(AS$3,$K$2:$Q$2,0))/12</f>
        <v>-83.333333333333329</v>
      </c>
      <c r="AT2653" s="80" cm="1">
        <f t="array" ref="AT2653">INDEX($K:$Q,ROW(),MATCH(AT$3,$K$2:$Q$2,0))/12</f>
        <v>-83.333333333333329</v>
      </c>
      <c r="AU2653" s="80" cm="1">
        <f t="array" ref="AU2653">INDEX($K:$Q,ROW(),MATCH(AU$3,$K$2:$Q$2,0))/12</f>
        <v>-83.333333333333329</v>
      </c>
      <c r="AV2653" s="80" cm="1">
        <f t="array" ref="AV2653">INDEX($K:$Q,ROW(),MATCH(AV$3,$K$2:$Q$2,0))/12</f>
        <v>-83.333333333333329</v>
      </c>
      <c r="AW2653" s="80" cm="1">
        <f t="array" ref="AW2653">INDEX($K:$Q,ROW(),MATCH(AW$3,$K$2:$Q$2,0))/12</f>
        <v>-83.333333333333329</v>
      </c>
      <c r="AX2653" s="80" cm="1">
        <f t="array" ref="AX2653">INDEX($K:$Q,ROW(),MATCH(AX$3,$K$2:$Q$2,0))/12</f>
        <v>-83.333333333333329</v>
      </c>
      <c r="AY2653" s="80" cm="1">
        <f t="array" ref="AY2653">INDEX($K:$Q,ROW(),MATCH(AY$3,$K$2:$Q$2,0))/12</f>
        <v>-83.333333333333329</v>
      </c>
      <c r="AZ2653" s="80" cm="1">
        <f t="array" ref="AZ2653">INDEX($K:$Q,ROW(),MATCH(AZ$3,$K$2:$Q$2,0))/12</f>
        <v>-83.333333333333329</v>
      </c>
      <c r="BA2653" s="80" cm="1">
        <f t="array" ref="BA2653">INDEX($K:$Q,ROW(),MATCH(BA$3,$K$2:$Q$2,0))/12</f>
        <v>-83.333333333333329</v>
      </c>
      <c r="BB2653" s="80" cm="1">
        <f t="array" ref="BB2653">INDEX($K:$Q,ROW(),MATCH(BB$3,$K$2:$Q$2,0))/12</f>
        <v>-83.333333333333329</v>
      </c>
      <c r="BC2653" s="80" cm="1">
        <f t="array" ref="BC2653">INDEX($K:$Q,ROW(),MATCH(BC$3,$K$2:$Q$2,0))/12</f>
        <v>-83.333333333333329</v>
      </c>
      <c r="BD2653" s="80" cm="1">
        <f t="array" ref="BD2653">INDEX($K:$Q,ROW(),MATCH(BD$3,$K$2:$Q$2,0))/12</f>
        <v>-83.333333333333329</v>
      </c>
      <c r="BE2653" s="80" cm="1">
        <f t="array" ref="BE2653">INDEX($K:$Q,ROW(),MATCH(BE$3,$K$2:$Q$2,0))/12</f>
        <v>-83.333333333333329</v>
      </c>
      <c r="BF2653" s="80" cm="1">
        <f t="array" ref="BF2653">INDEX($K:$Q,ROW(),MATCH(BF$3,$K$2:$Q$2,0))/12</f>
        <v>-83.333333333333329</v>
      </c>
      <c r="BG2653" s="80" cm="1">
        <f t="array" ref="BG2653">INDEX($K:$Q,ROW(),MATCH(BG$3,$K$2:$Q$2,0))/12</f>
        <v>-83.333333333333329</v>
      </c>
      <c r="BH2653" s="80" cm="1">
        <f t="array" ref="BH2653">INDEX($K:$Q,ROW(),MATCH(BH$3,$K$2:$Q$2,0))/12</f>
        <v>-83.333333333333329</v>
      </c>
      <c r="BI2653" s="80" cm="1">
        <f t="array" ref="BI2653">INDEX($K:$Q,ROW(),MATCH(BI$3,$K$2:$Q$2,0))/12</f>
        <v>-83.333333333333329</v>
      </c>
      <c r="BJ2653" s="80" cm="1">
        <f t="array" ref="BJ2653">INDEX($K:$Q,ROW(),MATCH(BJ$3,$K$2:$Q$2,0))/12</f>
        <v>-83.333333333333329</v>
      </c>
      <c r="BK2653" s="80" cm="1">
        <f t="array" ref="BK2653">INDEX($K:$Q,ROW(),MATCH(BK$3,$K$2:$Q$2,0))/12</f>
        <v>-83.333333333333329</v>
      </c>
      <c r="BL2653" s="80" cm="1">
        <f t="array" ref="BL2653">INDEX($K:$Q,ROW(),MATCH(BL$3,$K$2:$Q$2,0))/12</f>
        <v>-83.333333333333329</v>
      </c>
      <c r="BM2653" s="80" cm="1">
        <f t="array" ref="BM2653">INDEX($K:$Q,ROW(),MATCH(BM$3,$K$2:$Q$2,0))/12</f>
        <v>-83.333333333333329</v>
      </c>
      <c r="BN2653" s="80" cm="1">
        <f t="array" ref="BN2653">INDEX($K:$Q,ROW(),MATCH(BN$3,$K$2:$Q$2,0))/12</f>
        <v>-83.333333333333329</v>
      </c>
      <c r="BO2653" s="80" cm="1">
        <f t="array" ref="BO2653">INDEX($K:$Q,ROW(),MATCH(BO$3,$K$2:$Q$2,0))/12</f>
        <v>-83.333333333333329</v>
      </c>
      <c r="BP2653" s="80" cm="1">
        <f t="array" ref="BP2653">INDEX($K:$Q,ROW(),MATCH(BP$3,$K$2:$Q$2,0))/12</f>
        <v>-83.333333333333329</v>
      </c>
      <c r="BQ2653" s="80" cm="1">
        <f t="array" ref="BQ2653">INDEX($K:$Q,ROW(),MATCH(BQ$3,$K$2:$Q$2,0))/12</f>
        <v>-83.333333333333329</v>
      </c>
      <c r="BR2653" s="80" cm="1">
        <f t="array" ref="BR2653">INDEX($K:$Q,ROW(),MATCH(BR$3,$K$2:$Q$2,0))/12</f>
        <v>-83.333333333333329</v>
      </c>
      <c r="BS2653" s="80" cm="1">
        <f t="array" ref="BS2653">INDEX($K:$Q,ROW(),MATCH(BS$3,$K$2:$Q$2,0))/12</f>
        <v>-83.333333333333329</v>
      </c>
      <c r="BT2653" s="80" cm="1">
        <f t="array" ref="BT2653">INDEX($K:$Q,ROW(),MATCH(BT$3,$K$2:$Q$2,0))/12</f>
        <v>-83.333333333333329</v>
      </c>
      <c r="BU2653" s="80" cm="1">
        <f t="array" ref="BU2653">INDEX($K:$Q,ROW(),MATCH(BU$3,$K$2:$Q$2,0))/12</f>
        <v>-83.333333333333329</v>
      </c>
      <c r="BV2653" s="80" cm="1">
        <f t="array" ref="BV2653">INDEX($K:$Q,ROW(),MATCH(BV$3,$K$2:$Q$2,0))/12</f>
        <v>-83.333333333333329</v>
      </c>
      <c r="BW2653" s="80" cm="1">
        <f t="array" ref="BW2653">INDEX($K:$Q,ROW(),MATCH(BW$3,$K$2:$Q$2,0))/12</f>
        <v>-83.333333333333329</v>
      </c>
      <c r="BX2653" s="80" cm="1">
        <f t="array" ref="BX2653">INDEX($K:$Q,ROW(),MATCH(BX$3,$K$2:$Q$2,0))/12</f>
        <v>-83.333333333333329</v>
      </c>
      <c r="BY2653" s="80" cm="1">
        <f t="array" ref="BY2653">INDEX($K:$Q,ROW(),MATCH(BY$3,$K$2:$Q$2,0))/12</f>
        <v>-83.333333333333329</v>
      </c>
      <c r="BZ2653" s="80" cm="1">
        <f t="array" ref="BZ2653">INDEX($K:$Q,ROW(),MATCH(BZ$3,$K$2:$Q$2,0))/12</f>
        <v>-83.333333333333329</v>
      </c>
      <c r="CA2653" s="80" cm="1">
        <f t="array" ref="CA2653">INDEX($K:$Q,ROW(),MATCH(CA$3,$K$2:$Q$2,0))/12</f>
        <v>-83.333333333333329</v>
      </c>
      <c r="CB2653" s="80" cm="1">
        <f t="array" ref="CB2653">INDEX($K:$Q,ROW(),MATCH(CB$3,$K$2:$Q$2,0))/12</f>
        <v>-83.333333333333329</v>
      </c>
      <c r="CC2653" s="80" cm="1">
        <f t="array" ref="CC2653">INDEX($K:$Q,ROW(),MATCH(CC$3,$K$2:$Q$2,0))/12</f>
        <v>-83.333333333333329</v>
      </c>
      <c r="CD2653" s="80" cm="1">
        <f t="array" ref="CD2653">INDEX($K:$Q,ROW(),MATCH(CD$3,$K$2:$Q$2,0))/12</f>
        <v>-83.333333333333329</v>
      </c>
      <c r="CE2653" s="80" cm="1">
        <f t="array" ref="CE2653">INDEX($K:$Q,ROW(),MATCH(CE$3,$K$2:$Q$2,0))/12</f>
        <v>-83.333333333333329</v>
      </c>
      <c r="CF2653" s="80" cm="1">
        <f t="array" ref="CF2653">INDEX($K:$Q,ROW(),MATCH(CF$3,$K$2:$Q$2,0))/12</f>
        <v>-83.333333333333329</v>
      </c>
      <c r="CG2653" s="80" cm="1">
        <f t="array" ref="CG2653">INDEX($K:$Q,ROW(),MATCH(CG$3,$K$2:$Q$2,0))/12</f>
        <v>-83.333333333333329</v>
      </c>
      <c r="CH2653" s="80" cm="1">
        <f t="array" ref="CH2653">INDEX($K:$Q,ROW(),MATCH(CH$3,$K$2:$Q$2,0))/12</f>
        <v>-83.333333333333329</v>
      </c>
      <c r="CI2653" s="80" cm="1">
        <f t="array" ref="CI2653">INDEX($K:$Q,ROW(),MATCH(CI$3,$K$2:$Q$2,0))/12</f>
        <v>-83.333333333333329</v>
      </c>
      <c r="CJ2653" s="80" cm="1">
        <f t="array" ref="CJ2653">INDEX($K:$Q,ROW(),MATCH(CJ$3,$K$2:$Q$2,0))/12</f>
        <v>-83.333333333333329</v>
      </c>
      <c r="CK2653" s="80" cm="1">
        <f t="array" ref="CK2653">INDEX($K:$Q,ROW(),MATCH(CK$3,$K$2:$Q$2,0))/12</f>
        <v>-83.333333333333329</v>
      </c>
      <c r="CL2653" s="80" cm="1">
        <f t="array" ref="CL2653">INDEX($K:$Q,ROW(),MATCH(CL$3,$K$2:$Q$2,0))/12</f>
        <v>-83.333333333333329</v>
      </c>
    </row>
    <row r="2654" spans="2:90" x14ac:dyDescent="0.4">
      <c r="B2654" s="122"/>
      <c r="D2654" t="s">
        <v>424</v>
      </c>
      <c r="E2654" s="8" t="str">
        <f t="shared" si="3868"/>
        <v>2654 FAINT-F</v>
      </c>
      <c r="S2654" s="72"/>
      <c r="T2654" s="72"/>
      <c r="U2654" s="72"/>
      <c r="V2654" s="72"/>
      <c r="W2654" s="72"/>
      <c r="X2654" s="72"/>
      <c r="Y2654" s="72"/>
      <c r="Z2654" s="72"/>
      <c r="AA2654" s="72"/>
      <c r="AB2654" s="72"/>
      <c r="AC2654" s="72"/>
      <c r="AD2654" s="72"/>
      <c r="AE2654" s="72"/>
      <c r="AF2654" s="72"/>
      <c r="AG2654" s="72"/>
      <c r="AH2654" s="72"/>
      <c r="AI2654" s="72"/>
      <c r="AJ2654" s="72"/>
      <c r="AK2654" s="72"/>
      <c r="AL2654" s="72"/>
      <c r="AM2654" s="72"/>
      <c r="AN2654" s="72"/>
      <c r="AO2654" s="72"/>
      <c r="AP2654" s="72"/>
      <c r="AQ2654" s="72"/>
      <c r="AR2654" s="72"/>
      <c r="AS2654" s="72"/>
      <c r="AT2654" s="72"/>
      <c r="AU2654" s="72"/>
      <c r="AV2654" s="72"/>
      <c r="AW2654" s="72"/>
      <c r="AX2654" s="72"/>
      <c r="AY2654" s="72"/>
      <c r="AZ2654" s="72"/>
      <c r="BA2654" s="72"/>
      <c r="BB2654" s="72"/>
      <c r="BC2654" s="72"/>
      <c r="BD2654" s="72"/>
      <c r="BE2654" s="72"/>
      <c r="BF2654" s="72"/>
      <c r="BG2654" s="72"/>
      <c r="BH2654" s="72"/>
      <c r="BI2654" s="72"/>
      <c r="BJ2654" s="72"/>
      <c r="BK2654" s="72"/>
      <c r="BL2654" s="72"/>
      <c r="BM2654" s="72"/>
      <c r="BN2654" s="72"/>
      <c r="BO2654" s="72"/>
      <c r="BP2654" s="72"/>
      <c r="BQ2654" s="72"/>
      <c r="BR2654" s="72"/>
      <c r="BS2654" s="72"/>
      <c r="BT2654" s="72"/>
      <c r="BU2654" s="72"/>
      <c r="BV2654" s="72"/>
      <c r="BW2654" s="72"/>
      <c r="BX2654" s="72"/>
      <c r="BY2654" s="72"/>
      <c r="BZ2654" s="72"/>
      <c r="CA2654" s="72"/>
      <c r="CB2654" s="72"/>
      <c r="CC2654" s="72"/>
      <c r="CD2654" s="72"/>
      <c r="CE2654" s="72"/>
      <c r="CF2654" s="72"/>
      <c r="CG2654" s="72"/>
      <c r="CH2654" s="72"/>
      <c r="CI2654" s="72"/>
      <c r="CJ2654" s="72"/>
      <c r="CK2654" s="72"/>
      <c r="CL2654" s="72"/>
    </row>
    <row r="2655" spans="2:90" x14ac:dyDescent="0.4">
      <c r="B2655" s="95" t="s">
        <v>204</v>
      </c>
      <c r="D2655" t="s">
        <v>424</v>
      </c>
      <c r="E2655" s="8" t="str">
        <f t="shared" si="3868"/>
        <v>2655 FAINT-F</v>
      </c>
      <c r="H2655" s="12"/>
      <c r="S2655" s="72"/>
      <c r="T2655" s="72"/>
      <c r="U2655" s="72"/>
      <c r="V2655" s="72"/>
      <c r="W2655" s="72"/>
      <c r="X2655" s="72"/>
      <c r="Y2655" s="72"/>
      <c r="Z2655" s="72"/>
      <c r="AA2655" s="72"/>
      <c r="AB2655" s="72"/>
      <c r="AC2655" s="72"/>
      <c r="AD2655" s="72"/>
      <c r="AE2655" s="72"/>
      <c r="AF2655" s="72"/>
      <c r="AG2655" s="72"/>
      <c r="AH2655" s="72"/>
      <c r="AI2655" s="72"/>
      <c r="AJ2655" s="72"/>
      <c r="AK2655" s="72"/>
      <c r="AL2655" s="72"/>
      <c r="AM2655" s="72"/>
      <c r="AN2655" s="72"/>
      <c r="AO2655" s="72"/>
      <c r="AP2655" s="72"/>
      <c r="AQ2655" s="72"/>
      <c r="AR2655" s="72"/>
      <c r="AS2655" s="72"/>
      <c r="AT2655" s="72"/>
      <c r="AU2655" s="72"/>
      <c r="AV2655" s="72"/>
      <c r="AW2655" s="72"/>
      <c r="AX2655" s="72"/>
      <c r="AY2655" s="72"/>
      <c r="AZ2655" s="72"/>
      <c r="BA2655" s="72"/>
      <c r="BB2655" s="72"/>
      <c r="BC2655" s="72"/>
      <c r="BD2655" s="72"/>
      <c r="BE2655" s="72"/>
      <c r="BF2655" s="72"/>
      <c r="BG2655" s="72"/>
      <c r="BH2655" s="72"/>
      <c r="BI2655" s="72"/>
      <c r="BJ2655" s="72"/>
      <c r="BK2655" s="72"/>
      <c r="BL2655" s="72"/>
      <c r="BM2655" s="72"/>
      <c r="BN2655" s="72"/>
      <c r="BO2655" s="72"/>
      <c r="BP2655" s="72"/>
      <c r="BQ2655" s="72"/>
      <c r="BR2655" s="72"/>
      <c r="BS2655" s="72"/>
      <c r="BT2655" s="72"/>
      <c r="BU2655" s="72"/>
      <c r="BV2655" s="72"/>
      <c r="BW2655" s="72"/>
      <c r="BX2655" s="72"/>
      <c r="BY2655" s="72"/>
      <c r="BZ2655" s="72"/>
      <c r="CA2655" s="72"/>
      <c r="CB2655" s="72"/>
      <c r="CC2655" s="72"/>
      <c r="CD2655" s="72"/>
      <c r="CE2655" s="72"/>
      <c r="CF2655" s="72"/>
      <c r="CG2655" s="72"/>
      <c r="CH2655" s="72"/>
      <c r="CI2655" s="72"/>
      <c r="CJ2655" s="72"/>
      <c r="CK2655" s="72"/>
      <c r="CL2655" s="72"/>
    </row>
    <row r="2656" spans="2:90" x14ac:dyDescent="0.4">
      <c r="B2656" s="122" t="str">
        <f>"Amortization - "&amp;SUBSTITUTE(B2648,":","")</f>
        <v>Amortization - Fixed secondary intangible assets</v>
      </c>
      <c r="C2656" t="s">
        <v>233</v>
      </c>
      <c r="D2656" t="s">
        <v>424</v>
      </c>
      <c r="E2656" s="8" t="str">
        <f t="shared" si="3868"/>
        <v>2656 FAINT-F</v>
      </c>
      <c r="J2656" s="80">
        <f>SUMIF($3:$3,I$2,2654:2654)</f>
        <v>0</v>
      </c>
      <c r="K2656" s="80">
        <f t="shared" ref="K2656:P2656" si="3870">SUMIF($3:$3,K$2,2654:2654)</f>
        <v>0</v>
      </c>
      <c r="L2656" s="80">
        <f t="shared" si="3870"/>
        <v>0</v>
      </c>
      <c r="M2656" s="80">
        <f t="shared" si="3870"/>
        <v>0</v>
      </c>
      <c r="N2656" s="80">
        <f t="shared" si="3870"/>
        <v>0</v>
      </c>
      <c r="O2656" s="80">
        <f t="shared" si="3870"/>
        <v>0</v>
      </c>
      <c r="P2656" s="80">
        <f t="shared" si="3870"/>
        <v>0</v>
      </c>
      <c r="R2656" s="24"/>
      <c r="S2656" s="80" t="e" cm="1">
        <f t="array" aca="1" ref="S2656" ca="1">(SUM(INDEX(2651:2651,1,MAX(COLUMN($R:$R),COLUMN()-($H2650*12-1))):S2653)/($H2650*12)+IF($R2658=0,0,SUM(INDEX(2656:2656,1,MAX(COLUMN($R:$R),COLUMN()-(($H2650-$H2651)*12))):S2658)/(($H2650)*12)))</f>
        <v>#REF!</v>
      </c>
      <c r="T2656" s="80" t="e" cm="1">
        <f t="array" aca="1" ref="T2656" ca="1">(SUM(INDEX(2651:2651,1,MAX(COLUMN($R:$R),COLUMN()-($H2650*12-1))):T2653)/($H2650*12)+IF($R2658=0,0,SUM(INDEX(2656:2656,1,MAX(COLUMN($R:$R),COLUMN()-(($H2650-$H2651)*12))):T2658)/(($H2650)*12)))</f>
        <v>#REF!</v>
      </c>
      <c r="U2656" s="80" t="e" cm="1">
        <f t="array" aca="1" ref="U2656" ca="1">(SUM(INDEX(2651:2651,1,MAX(COLUMN($R:$R),COLUMN()-($H2650*12-1))):U2653)/($H2650*12)+IF($R2658=0,0,SUM(INDEX(2656:2656,1,MAX(COLUMN($R:$R),COLUMN()-(($H2650-$H2651)*12))):U2658)/(($H2650)*12)))</f>
        <v>#REF!</v>
      </c>
      <c r="V2656" s="80" t="e" cm="1">
        <f t="array" aca="1" ref="V2656" ca="1">(SUM(INDEX(2651:2651,1,MAX(COLUMN($R:$R),COLUMN()-($H2650*12-1))):V2653)/($H2650*12)+IF($R2658=0,0,SUM(INDEX(2656:2656,1,MAX(COLUMN($R:$R),COLUMN()-(($H2650-$H2651)*12))):V2658)/(($H2650)*12)))</f>
        <v>#REF!</v>
      </c>
      <c r="W2656" s="80" t="e" cm="1">
        <f t="array" aca="1" ref="W2656" ca="1">(SUM(INDEX(2651:2651,1,MAX(COLUMN($R:$R),COLUMN()-($H2650*12-1))):W2653)/($H2650*12)+IF($R2658=0,0,SUM(INDEX(2656:2656,1,MAX(COLUMN($R:$R),COLUMN()-(($H2650-$H2651)*12))):W2658)/(($H2650)*12)))</f>
        <v>#REF!</v>
      </c>
      <c r="X2656" s="80" t="e" cm="1">
        <f t="array" aca="1" ref="X2656" ca="1">(SUM(INDEX(2651:2651,1,MAX(COLUMN($R:$R),COLUMN()-($H2650*12-1))):X2653)/($H2650*12)+IF($R2658=0,0,SUM(INDEX(2656:2656,1,MAX(COLUMN($R:$R),COLUMN()-(($H2650-$H2651)*12))):X2658)/(($H2650)*12)))</f>
        <v>#REF!</v>
      </c>
      <c r="Y2656" s="80" t="e" cm="1">
        <f t="array" aca="1" ref="Y2656" ca="1">(SUM(INDEX(2651:2651,1,MAX(COLUMN($R:$R),COLUMN()-($H2650*12-1))):Y2653)/($H2650*12)+IF($R2658=0,0,SUM(INDEX(2656:2656,1,MAX(COLUMN($R:$R),COLUMN()-(($H2650-$H2651)*12))):Y2658)/(($H2650)*12)))</f>
        <v>#REF!</v>
      </c>
      <c r="Z2656" s="80" t="e" cm="1">
        <f t="array" aca="1" ref="Z2656" ca="1">(SUM(INDEX(2651:2651,1,MAX(COLUMN($R:$R),COLUMN()-($H2650*12-1))):Z2653)/($H2650*12)+IF($R2658=0,0,SUM(INDEX(2656:2656,1,MAX(COLUMN($R:$R),COLUMN()-(($H2650-$H2651)*12))):Z2658)/(($H2650)*12)))</f>
        <v>#REF!</v>
      </c>
      <c r="AA2656" s="80" t="e" cm="1">
        <f t="array" aca="1" ref="AA2656" ca="1">(SUM(INDEX(2651:2651,1,MAX(COLUMN($R:$R),COLUMN()-($H2650*12-1))):AA2653)/($H2650*12)+IF($R2658=0,0,SUM(INDEX(2656:2656,1,MAX(COLUMN($R:$R),COLUMN()-(($H2650-$H2651)*12))):AA2658)/(($H2650)*12)))</f>
        <v>#REF!</v>
      </c>
      <c r="AB2656" s="80" t="e" cm="1">
        <f t="array" aca="1" ref="AB2656" ca="1">(SUM(INDEX(2651:2651,1,MAX(COLUMN($R:$R),COLUMN()-($H2650*12-1))):AB2653)/($H2650*12)+IF($R2658=0,0,SUM(INDEX(2656:2656,1,MAX(COLUMN($R:$R),COLUMN()-(($H2650-$H2651)*12))):AB2658)/(($H2650)*12)))</f>
        <v>#REF!</v>
      </c>
      <c r="AC2656" s="80" t="e" cm="1">
        <f t="array" aca="1" ref="AC2656" ca="1">(SUM(INDEX(2651:2651,1,MAX(COLUMN($R:$R),COLUMN()-($H2650*12-1))):AC2653)/($H2650*12)+IF($R2658=0,0,SUM(INDEX(2656:2656,1,MAX(COLUMN($R:$R),COLUMN()-(($H2650-$H2651)*12))):AC2658)/(($H2650)*12)))</f>
        <v>#REF!</v>
      </c>
      <c r="AD2656" s="80" t="e" cm="1">
        <f t="array" aca="1" ref="AD2656" ca="1">(SUM(INDEX(2651:2651,1,MAX(COLUMN($R:$R),COLUMN()-($H2650*12-1))):AD2653)/($H2650*12)+IF($R2658=0,0,SUM(INDEX(2656:2656,1,MAX(COLUMN($R:$R),COLUMN()-(($H2650-$H2651)*12))):AD2658)/(($H2650)*12)))</f>
        <v>#REF!</v>
      </c>
      <c r="AE2656" s="80" t="e" cm="1">
        <f t="array" aca="1" ref="AE2656" ca="1">(SUM(INDEX(2651:2651,1,MAX(COLUMN($R:$R),COLUMN()-($H2650*12-1))):AE2653)/($H2650*12)+IF($R2658=0,0,SUM(INDEX(2656:2656,1,MAX(COLUMN($R:$R),COLUMN()-(($H2650-$H2651)*12))):AE2658)/(($H2650)*12)))</f>
        <v>#REF!</v>
      </c>
      <c r="AF2656" s="80" t="e" cm="1">
        <f t="array" aca="1" ref="AF2656" ca="1">(SUM(INDEX(2651:2651,1,MAX(COLUMN($R:$R),COLUMN()-($H2650*12-1))):AF2653)/($H2650*12)+IF($R2658=0,0,SUM(INDEX(2656:2656,1,MAX(COLUMN($R:$R),COLUMN()-(($H2650-$H2651)*12))):AF2658)/(($H2650)*12)))</f>
        <v>#REF!</v>
      </c>
      <c r="AG2656" s="80" t="e" cm="1">
        <f t="array" aca="1" ref="AG2656" ca="1">(SUM(INDEX(2651:2651,1,MAX(COLUMN($R:$R),COLUMN()-($H2650*12-1))):AG2653)/($H2650*12)+IF($R2658=0,0,SUM(INDEX(2656:2656,1,MAX(COLUMN($R:$R),COLUMN()-(($H2650-$H2651)*12))):AG2658)/(($H2650)*12)))</f>
        <v>#REF!</v>
      </c>
      <c r="AH2656" s="80" t="e" cm="1">
        <f t="array" aca="1" ref="AH2656" ca="1">(SUM(INDEX(2651:2651,1,MAX(COLUMN($R:$R),COLUMN()-($H2650*12-1))):AH2653)/($H2650*12)+IF($R2658=0,0,SUM(INDEX(2656:2656,1,MAX(COLUMN($R:$R),COLUMN()-(($H2650-$H2651)*12))):AH2658)/(($H2650)*12)))</f>
        <v>#REF!</v>
      </c>
      <c r="AI2656" s="80" t="e" cm="1">
        <f t="array" aca="1" ref="AI2656" ca="1">(SUM(INDEX(2651:2651,1,MAX(COLUMN($R:$R),COLUMN()-($H2650*12-1))):AI2653)/($H2650*12)+IF($R2658=0,0,SUM(INDEX(2656:2656,1,MAX(COLUMN($R:$R),COLUMN()-(($H2650-$H2651)*12))):AI2658)/(($H2650)*12)))</f>
        <v>#REF!</v>
      </c>
      <c r="AJ2656" s="80" t="e" cm="1">
        <f t="array" aca="1" ref="AJ2656" ca="1">(SUM(INDEX(2651:2651,1,MAX(COLUMN($R:$R),COLUMN()-($H2650*12-1))):AJ2653)/($H2650*12)+IF($R2658=0,0,SUM(INDEX(2656:2656,1,MAX(COLUMN($R:$R),COLUMN()-(($H2650-$H2651)*12))):AJ2658)/(($H2650)*12)))</f>
        <v>#REF!</v>
      </c>
      <c r="AK2656" s="80" t="e" cm="1">
        <f t="array" aca="1" ref="AK2656" ca="1">(SUM(INDEX(2651:2651,1,MAX(COLUMN($R:$R),COLUMN()-($H2650*12-1))):AK2653)/($H2650*12)+IF($R2658=0,0,SUM(INDEX(2656:2656,1,MAX(COLUMN($R:$R),COLUMN()-(($H2650-$H2651)*12))):AK2658)/(($H2650)*12)))</f>
        <v>#REF!</v>
      </c>
      <c r="AL2656" s="80" t="e" cm="1">
        <f t="array" aca="1" ref="AL2656" ca="1">(SUM(INDEX(2651:2651,1,MAX(COLUMN($R:$R),COLUMN()-($H2650*12-1))):AL2653)/($H2650*12)+IF($R2658=0,0,SUM(INDEX(2656:2656,1,MAX(COLUMN($R:$R),COLUMN()-(($H2650-$H2651)*12))):AL2658)/(($H2650)*12)))</f>
        <v>#REF!</v>
      </c>
      <c r="AM2656" s="80" t="e" cm="1">
        <f t="array" aca="1" ref="AM2656" ca="1">(SUM(INDEX(2651:2651,1,MAX(COLUMN($R:$R),COLUMN()-($H2650*12-1))):AM2653)/($H2650*12)+IF($R2658=0,0,SUM(INDEX(2656:2656,1,MAX(COLUMN($R:$R),COLUMN()-(($H2650-$H2651)*12))):AM2658)/(($H2650)*12)))</f>
        <v>#REF!</v>
      </c>
      <c r="AN2656" s="80" t="e" cm="1">
        <f t="array" aca="1" ref="AN2656" ca="1">(SUM(INDEX(2651:2651,1,MAX(COLUMN($R:$R),COLUMN()-($H2650*12-1))):AN2653)/($H2650*12)+IF($R2658=0,0,SUM(INDEX(2656:2656,1,MAX(COLUMN($R:$R),COLUMN()-(($H2650-$H2651)*12))):AN2658)/(($H2650)*12)))</f>
        <v>#REF!</v>
      </c>
      <c r="AO2656" s="80" t="e" cm="1">
        <f t="array" aca="1" ref="AO2656" ca="1">(SUM(INDEX(2651:2651,1,MAX(COLUMN($R:$R),COLUMN()-($H2650*12-1))):AO2653)/($H2650*12)+IF($R2658=0,0,SUM(INDEX(2656:2656,1,MAX(COLUMN($R:$R),COLUMN()-(($H2650-$H2651)*12))):AO2658)/(($H2650)*12)))</f>
        <v>#REF!</v>
      </c>
      <c r="AP2656" s="80" t="e" cm="1">
        <f t="array" aca="1" ref="AP2656" ca="1">(SUM(INDEX(2651:2651,1,MAX(COLUMN($R:$R),COLUMN()-($H2650*12-1))):AP2653)/($H2650*12)+IF($R2658=0,0,SUM(INDEX(2656:2656,1,MAX(COLUMN($R:$R),COLUMN()-(($H2650-$H2651)*12))):AP2658)/(($H2650)*12)))</f>
        <v>#REF!</v>
      </c>
      <c r="AQ2656" s="80" t="e" cm="1">
        <f t="array" aca="1" ref="AQ2656" ca="1">(SUM(INDEX(2651:2651,1,MAX(COLUMN($R:$R),COLUMN()-($H2650*12-1))):AQ2653)/($H2650*12)+IF($R2658=0,0,SUM(INDEX(2656:2656,1,MAX(COLUMN($R:$R),COLUMN()-(($H2650-$H2651)*12))):AQ2658)/(($H2650)*12)))</f>
        <v>#REF!</v>
      </c>
      <c r="AR2656" s="80" t="e" cm="1">
        <f t="array" aca="1" ref="AR2656" ca="1">(SUM(INDEX(2651:2651,1,MAX(COLUMN($R:$R),COLUMN()-($H2650*12-1))):AR2653)/($H2650*12)+IF($R2658=0,0,SUM(INDEX(2656:2656,1,MAX(COLUMN($R:$R),COLUMN()-(($H2650-$H2651)*12))):AR2658)/(($H2650)*12)))</f>
        <v>#REF!</v>
      </c>
      <c r="AS2656" s="80" t="e" cm="1">
        <f t="array" aca="1" ref="AS2656" ca="1">(SUM(INDEX(2651:2651,1,MAX(COLUMN($R:$R),COLUMN()-($H2650*12-1))):AS2653)/($H2650*12)+IF($R2658=0,0,SUM(INDEX(2656:2656,1,MAX(COLUMN($R:$R),COLUMN()-(($H2650-$H2651)*12))):AS2658)/(($H2650)*12)))</f>
        <v>#REF!</v>
      </c>
      <c r="AT2656" s="80" t="e" cm="1">
        <f t="array" aca="1" ref="AT2656" ca="1">(SUM(INDEX(2651:2651,1,MAX(COLUMN($R:$R),COLUMN()-($H2650*12-1))):AT2653)/($H2650*12)+IF($R2658=0,0,SUM(INDEX(2656:2656,1,MAX(COLUMN($R:$R),COLUMN()-(($H2650-$H2651)*12))):AT2658)/(($H2650)*12)))</f>
        <v>#REF!</v>
      </c>
      <c r="AU2656" s="80" t="e" cm="1">
        <f t="array" aca="1" ref="AU2656" ca="1">(SUM(INDEX(2651:2651,1,MAX(COLUMN($R:$R),COLUMN()-($H2650*12-1))):AU2653)/($H2650*12)+IF($R2658=0,0,SUM(INDEX(2656:2656,1,MAX(COLUMN($R:$R),COLUMN()-(($H2650-$H2651)*12))):AU2658)/(($H2650)*12)))</f>
        <v>#REF!</v>
      </c>
      <c r="AV2656" s="80" t="e" cm="1">
        <f t="array" aca="1" ref="AV2656" ca="1">(SUM(INDEX(2651:2651,1,MAX(COLUMN($R:$R),COLUMN()-($H2650*12-1))):AV2653)/($H2650*12)+IF($R2658=0,0,SUM(INDEX(2656:2656,1,MAX(COLUMN($R:$R),COLUMN()-(($H2650-$H2651)*12))):AV2658)/(($H2650)*12)))</f>
        <v>#REF!</v>
      </c>
      <c r="AW2656" s="80" t="e" cm="1">
        <f t="array" aca="1" ref="AW2656" ca="1">(SUM(INDEX(2651:2651,1,MAX(COLUMN($R:$R),COLUMN()-($H2650*12-1))):AW2653)/($H2650*12)+IF($R2658=0,0,SUM(INDEX(2656:2656,1,MAX(COLUMN($R:$R),COLUMN()-(($H2650-$H2651)*12))):AW2658)/(($H2650)*12)))</f>
        <v>#REF!</v>
      </c>
      <c r="AX2656" s="80" t="e" cm="1">
        <f t="array" aca="1" ref="AX2656" ca="1">(SUM(INDEX(2651:2651,1,MAX(COLUMN($R:$R),COLUMN()-($H2650*12-1))):AX2653)/($H2650*12)+IF($R2658=0,0,SUM(INDEX(2656:2656,1,MAX(COLUMN($R:$R),COLUMN()-(($H2650-$H2651)*12))):AX2658)/(($H2650)*12)))</f>
        <v>#REF!</v>
      </c>
      <c r="AY2656" s="80" t="e" cm="1">
        <f t="array" aca="1" ref="AY2656" ca="1">(SUM(INDEX(2651:2651,1,MAX(COLUMN($R:$R),COLUMN()-($H2650*12-1))):AY2653)/($H2650*12)+IF($R2658=0,0,SUM(INDEX(2656:2656,1,MAX(COLUMN($R:$R),COLUMN()-(($H2650-$H2651)*12))):AY2658)/(($H2650)*12)))</f>
        <v>#REF!</v>
      </c>
      <c r="AZ2656" s="80" t="e" cm="1">
        <f t="array" aca="1" ref="AZ2656" ca="1">(SUM(INDEX(2651:2651,1,MAX(COLUMN($R:$R),COLUMN()-($H2650*12-1))):AZ2653)/($H2650*12)+IF($R2658=0,0,SUM(INDEX(2656:2656,1,MAX(COLUMN($R:$R),COLUMN()-(($H2650-$H2651)*12))):AZ2658)/(($H2650)*12)))</f>
        <v>#REF!</v>
      </c>
      <c r="BA2656" s="80" t="e" cm="1">
        <f t="array" aca="1" ref="BA2656" ca="1">(SUM(INDEX(2651:2651,1,MAX(COLUMN($R:$R),COLUMN()-($H2650*12-1))):BA2653)/($H2650*12)+IF($R2658=0,0,SUM(INDEX(2656:2656,1,MAX(COLUMN($R:$R),COLUMN()-(($H2650-$H2651)*12))):BA2658)/(($H2650)*12)))</f>
        <v>#REF!</v>
      </c>
      <c r="BB2656" s="80" t="e" cm="1">
        <f t="array" aca="1" ref="BB2656" ca="1">(SUM(INDEX(2651:2651,1,MAX(COLUMN($R:$R),COLUMN()-($H2650*12-1))):BB2653)/($H2650*12)+IF($R2658=0,0,SUM(INDEX(2656:2656,1,MAX(COLUMN($R:$R),COLUMN()-(($H2650-$H2651)*12))):BB2658)/(($H2650)*12)))</f>
        <v>#REF!</v>
      </c>
      <c r="BC2656" s="80" t="e" cm="1">
        <f t="array" aca="1" ref="BC2656" ca="1">(SUM(INDEX(2651:2651,1,MAX(COLUMN($R:$R),COLUMN()-($H2650*12-1))):BC2653)/($H2650*12)+IF($R2658=0,0,SUM(INDEX(2656:2656,1,MAX(COLUMN($R:$R),COLUMN()-(($H2650-$H2651)*12))):BC2658)/(($H2650)*12)))</f>
        <v>#REF!</v>
      </c>
      <c r="BD2656" s="80" t="e" cm="1">
        <f t="array" aca="1" ref="BD2656" ca="1">(SUM(INDEX(2651:2651,1,MAX(COLUMN($R:$R),COLUMN()-($H2650*12-1))):BD2653)/($H2650*12)+IF($R2658=0,0,SUM(INDEX(2656:2656,1,MAX(COLUMN($R:$R),COLUMN()-(($H2650-$H2651)*12))):BD2658)/(($H2650)*12)))</f>
        <v>#REF!</v>
      </c>
      <c r="BE2656" s="80" t="e" cm="1">
        <f t="array" aca="1" ref="BE2656" ca="1">(SUM(INDEX(2651:2651,1,MAX(COLUMN($R:$R),COLUMN()-($H2650*12-1))):BE2653)/($H2650*12)+IF($R2658=0,0,SUM(INDEX(2656:2656,1,MAX(COLUMN($R:$R),COLUMN()-(($H2650-$H2651)*12))):BE2658)/(($H2650)*12)))</f>
        <v>#REF!</v>
      </c>
      <c r="BF2656" s="80" t="e" cm="1">
        <f t="array" aca="1" ref="BF2656" ca="1">(SUM(INDEX(2651:2651,1,MAX(COLUMN($R:$R),COLUMN()-($H2650*12-1))):BF2653)/($H2650*12)+IF($R2658=0,0,SUM(INDEX(2656:2656,1,MAX(COLUMN($R:$R),COLUMN()-(($H2650-$H2651)*12))):BF2658)/(($H2650)*12)))</f>
        <v>#REF!</v>
      </c>
      <c r="BG2656" s="80" t="e" cm="1">
        <f t="array" aca="1" ref="BG2656" ca="1">(SUM(INDEX(2651:2651,1,MAX(COLUMN($R:$R),COLUMN()-($H2650*12-1))):BG2653)/($H2650*12)+IF($R2658=0,0,SUM(INDEX(2656:2656,1,MAX(COLUMN($R:$R),COLUMN()-(($H2650-$H2651)*12))):BG2658)/(($H2650)*12)))</f>
        <v>#REF!</v>
      </c>
      <c r="BH2656" s="80" t="e" cm="1">
        <f t="array" aca="1" ref="BH2656" ca="1">(SUM(INDEX(2651:2651,1,MAX(COLUMN($R:$R),COLUMN()-($H2650*12-1))):BH2653)/($H2650*12)+IF($R2658=0,0,SUM(INDEX(2656:2656,1,MAX(COLUMN($R:$R),COLUMN()-(($H2650-$H2651)*12))):BH2658)/(($H2650)*12)))</f>
        <v>#REF!</v>
      </c>
      <c r="BI2656" s="80" t="e" cm="1">
        <f t="array" aca="1" ref="BI2656" ca="1">(SUM(INDEX(2651:2651,1,MAX(COLUMN($R:$R),COLUMN()-($H2650*12-1))):BI2653)/($H2650*12)+IF($R2658=0,0,SUM(INDEX(2656:2656,1,MAX(COLUMN($R:$R),COLUMN()-(($H2650-$H2651)*12))):BI2658)/(($H2650)*12)))</f>
        <v>#REF!</v>
      </c>
      <c r="BJ2656" s="80" t="e" cm="1">
        <f t="array" aca="1" ref="BJ2656" ca="1">(SUM(INDEX(2651:2651,1,MAX(COLUMN($R:$R),COLUMN()-($H2650*12-1))):BJ2653)/($H2650*12)+IF($R2658=0,0,SUM(INDEX(2656:2656,1,MAX(COLUMN($R:$R),COLUMN()-(($H2650-$H2651)*12))):BJ2658)/(($H2650)*12)))</f>
        <v>#REF!</v>
      </c>
      <c r="BK2656" s="80" t="e" cm="1">
        <f t="array" aca="1" ref="BK2656" ca="1">(SUM(INDEX(2651:2651,1,MAX(COLUMN($R:$R),COLUMN()-($H2650*12-1))):BK2653)/($H2650*12)+IF($R2658=0,0,SUM(INDEX(2656:2656,1,MAX(COLUMN($R:$R),COLUMN()-(($H2650-$H2651)*12))):BK2658)/(($H2650)*12)))</f>
        <v>#REF!</v>
      </c>
      <c r="BL2656" s="80" t="e" cm="1">
        <f t="array" aca="1" ref="BL2656" ca="1">(SUM(INDEX(2651:2651,1,MAX(COLUMN($R:$R),COLUMN()-($H2650*12-1))):BL2653)/($H2650*12)+IF($R2658=0,0,SUM(INDEX(2656:2656,1,MAX(COLUMN($R:$R),COLUMN()-(($H2650-$H2651)*12))):BL2658)/(($H2650)*12)))</f>
        <v>#REF!</v>
      </c>
      <c r="BM2656" s="80" t="e" cm="1">
        <f t="array" aca="1" ref="BM2656" ca="1">(SUM(INDEX(2651:2651,1,MAX(COLUMN($R:$R),COLUMN()-($H2650*12-1))):BM2653)/($H2650*12)+IF($R2658=0,0,SUM(INDEX(2656:2656,1,MAX(COLUMN($R:$R),COLUMN()-(($H2650-$H2651)*12))):BM2658)/(($H2650)*12)))</f>
        <v>#REF!</v>
      </c>
      <c r="BN2656" s="80" t="e" cm="1">
        <f t="array" aca="1" ref="BN2656" ca="1">(SUM(INDEX(2651:2651,1,MAX(COLUMN($R:$R),COLUMN()-($H2650*12-1))):BN2653)/($H2650*12)+IF($R2658=0,0,SUM(INDEX(2656:2656,1,MAX(COLUMN($R:$R),COLUMN()-(($H2650-$H2651)*12))):BN2658)/(($H2650)*12)))</f>
        <v>#REF!</v>
      </c>
      <c r="BO2656" s="80" t="e" cm="1">
        <f t="array" aca="1" ref="BO2656" ca="1">(SUM(INDEX(2651:2651,1,MAX(COLUMN($R:$R),COLUMN()-($H2650*12-1))):BO2653)/($H2650*12)+IF($R2658=0,0,SUM(INDEX(2656:2656,1,MAX(COLUMN($R:$R),COLUMN()-(($H2650-$H2651)*12))):BO2658)/(($H2650)*12)))</f>
        <v>#REF!</v>
      </c>
      <c r="BP2656" s="80" t="e" cm="1">
        <f t="array" aca="1" ref="BP2656" ca="1">(SUM(INDEX(2651:2651,1,MAX(COLUMN($R:$R),COLUMN()-($H2650*12-1))):BP2653)/($H2650*12)+IF($R2658=0,0,SUM(INDEX(2656:2656,1,MAX(COLUMN($R:$R),COLUMN()-(($H2650-$H2651)*12))):BP2658)/(($H2650)*12)))</f>
        <v>#REF!</v>
      </c>
      <c r="BQ2656" s="80" t="e" cm="1">
        <f t="array" aca="1" ref="BQ2656" ca="1">(SUM(INDEX(2651:2651,1,MAX(COLUMN($R:$R),COLUMN()-($H2650*12-1))):BQ2653)/($H2650*12)+IF($R2658=0,0,SUM(INDEX(2656:2656,1,MAX(COLUMN($R:$R),COLUMN()-(($H2650-$H2651)*12))):BQ2658)/(($H2650)*12)))</f>
        <v>#REF!</v>
      </c>
      <c r="BR2656" s="80" t="e" cm="1">
        <f t="array" aca="1" ref="BR2656" ca="1">(SUM(INDEX(2651:2651,1,MAX(COLUMN($R:$R),COLUMN()-($H2650*12-1))):BR2653)/($H2650*12)+IF($R2658=0,0,SUM(INDEX(2656:2656,1,MAX(COLUMN($R:$R),COLUMN()-(($H2650-$H2651)*12))):BR2658)/(($H2650)*12)))</f>
        <v>#REF!</v>
      </c>
      <c r="BS2656" s="80" t="e" cm="1">
        <f t="array" aca="1" ref="BS2656" ca="1">(SUM(INDEX(2651:2651,1,MAX(COLUMN($R:$R),COLUMN()-($H2650*12-1))):BS2653)/($H2650*12)+IF($R2658=0,0,SUM(INDEX(2656:2656,1,MAX(COLUMN($R:$R),COLUMN()-(($H2650-$H2651)*12))):BS2658)/(($H2650)*12)))</f>
        <v>#REF!</v>
      </c>
      <c r="BT2656" s="80" t="e" cm="1">
        <f t="array" aca="1" ref="BT2656" ca="1">(SUM(INDEX(2651:2651,1,MAX(COLUMN($R:$R),COLUMN()-($H2650*12-1))):BT2653)/($H2650*12)+IF($R2658=0,0,SUM(INDEX(2656:2656,1,MAX(COLUMN($R:$R),COLUMN()-(($H2650-$H2651)*12))):BT2658)/(($H2650)*12)))</f>
        <v>#REF!</v>
      </c>
      <c r="BU2656" s="80" t="e" cm="1">
        <f t="array" aca="1" ref="BU2656" ca="1">(SUM(INDEX(2651:2651,1,MAX(COLUMN($R:$R),COLUMN()-($H2650*12-1))):BU2653)/($H2650*12)+IF($R2658=0,0,SUM(INDEX(2656:2656,1,MAX(COLUMN($R:$R),COLUMN()-(($H2650-$H2651)*12))):BU2658)/(($H2650)*12)))</f>
        <v>#REF!</v>
      </c>
      <c r="BV2656" s="80" t="e" cm="1">
        <f t="array" aca="1" ref="BV2656" ca="1">(SUM(INDEX(2651:2651,1,MAX(COLUMN($R:$R),COLUMN()-($H2650*12-1))):BV2653)/($H2650*12)+IF($R2658=0,0,SUM(INDEX(2656:2656,1,MAX(COLUMN($R:$R),COLUMN()-(($H2650-$H2651)*12))):BV2658)/(($H2650)*12)))</f>
        <v>#REF!</v>
      </c>
      <c r="BW2656" s="80" t="e" cm="1">
        <f t="array" aca="1" ref="BW2656" ca="1">(SUM(INDEX(2651:2651,1,MAX(COLUMN($R:$R),COLUMN()-($H2650*12-1))):BW2653)/($H2650*12)+IF($R2658=0,0,SUM(INDEX(2656:2656,1,MAX(COLUMN($R:$R),COLUMN()-(($H2650-$H2651)*12))):BW2658)/(($H2650)*12)))</f>
        <v>#REF!</v>
      </c>
      <c r="BX2656" s="80" t="e" cm="1">
        <f t="array" aca="1" ref="BX2656" ca="1">(SUM(INDEX(2651:2651,1,MAX(COLUMN($R:$R),COLUMN()-($H2650*12-1))):BX2653)/($H2650*12)+IF($R2658=0,0,SUM(INDEX(2656:2656,1,MAX(COLUMN($R:$R),COLUMN()-(($H2650-$H2651)*12))):BX2658)/(($H2650)*12)))</f>
        <v>#REF!</v>
      </c>
      <c r="BY2656" s="80" t="e" cm="1">
        <f t="array" aca="1" ref="BY2656" ca="1">(SUM(INDEX(2651:2651,1,MAX(COLUMN($R:$R),COLUMN()-($H2650*12-1))):BY2653)/($H2650*12)+IF($R2658=0,0,SUM(INDEX(2656:2656,1,MAX(COLUMN($R:$R),COLUMN()-(($H2650-$H2651)*12))):BY2658)/(($H2650)*12)))</f>
        <v>#REF!</v>
      </c>
      <c r="BZ2656" s="80" t="e" cm="1">
        <f t="array" aca="1" ref="BZ2656" ca="1">(SUM(INDEX(2651:2651,1,MAX(COLUMN($R:$R),COLUMN()-($H2650*12-1))):BZ2653)/($H2650*12)+IF($R2658=0,0,SUM(INDEX(2656:2656,1,MAX(COLUMN($R:$R),COLUMN()-(($H2650-$H2651)*12))):BZ2658)/(($H2650)*12)))</f>
        <v>#REF!</v>
      </c>
      <c r="CA2656" s="80" t="e" cm="1">
        <f t="array" aca="1" ref="CA2656" ca="1">(SUM(INDEX(2651:2651,1,MAX(COLUMN($R:$R),COLUMN()-($H2650*12-1))):CA2653)/($H2650*12)+IF($R2658=0,0,SUM(INDEX(2656:2656,1,MAX(COLUMN($R:$R),COLUMN()-(($H2650-$H2651)*12))):CA2658)/(($H2650)*12)))</f>
        <v>#REF!</v>
      </c>
      <c r="CB2656" s="80" t="e" cm="1">
        <f t="array" aca="1" ref="CB2656" ca="1">(SUM(INDEX(2651:2651,1,MAX(COLUMN($R:$R),COLUMN()-($H2650*12-1))):CB2653)/($H2650*12)+IF($R2658=0,0,SUM(INDEX(2656:2656,1,MAX(COLUMN($R:$R),COLUMN()-(($H2650-$H2651)*12))):CB2658)/(($H2650)*12)))</f>
        <v>#REF!</v>
      </c>
      <c r="CC2656" s="80" t="e" cm="1">
        <f t="array" aca="1" ref="CC2656" ca="1">(SUM(INDEX(2651:2651,1,MAX(COLUMN($R:$R),COLUMN()-($H2650*12-1))):CC2653)/($H2650*12)+IF($R2658=0,0,SUM(INDEX(2656:2656,1,MAX(COLUMN($R:$R),COLUMN()-(($H2650-$H2651)*12))):CC2658)/(($H2650)*12)))</f>
        <v>#REF!</v>
      </c>
      <c r="CD2656" s="80" t="e" cm="1">
        <f t="array" aca="1" ref="CD2656" ca="1">(SUM(INDEX(2651:2651,1,MAX(COLUMN($R:$R),COLUMN()-($H2650*12-1))):CD2653)/($H2650*12)+IF($R2658=0,0,SUM(INDEX(2656:2656,1,MAX(COLUMN($R:$R),COLUMN()-(($H2650-$H2651)*12))):CD2658)/(($H2650)*12)))</f>
        <v>#REF!</v>
      </c>
      <c r="CE2656" s="80" t="e" cm="1">
        <f t="array" aca="1" ref="CE2656" ca="1">(SUM(INDEX(2651:2651,1,MAX(COLUMN($R:$R),COLUMN()-($H2650*12-1))):CE2653)/($H2650*12)+IF($R2658=0,0,SUM(INDEX(2656:2656,1,MAX(COLUMN($R:$R),COLUMN()-(($H2650-$H2651)*12))):CE2658)/(($H2650)*12)))</f>
        <v>#REF!</v>
      </c>
      <c r="CF2656" s="80" t="e" cm="1">
        <f t="array" aca="1" ref="CF2656" ca="1">(SUM(INDEX(2651:2651,1,MAX(COLUMN($R:$R),COLUMN()-($H2650*12-1))):CF2653)/($H2650*12)+IF($R2658=0,0,SUM(INDEX(2656:2656,1,MAX(COLUMN($R:$R),COLUMN()-(($H2650-$H2651)*12))):CF2658)/(($H2650)*12)))</f>
        <v>#REF!</v>
      </c>
      <c r="CG2656" s="80" t="e" cm="1">
        <f t="array" aca="1" ref="CG2656" ca="1">(SUM(INDEX(2651:2651,1,MAX(COLUMN($R:$R),COLUMN()-($H2650*12-1))):CG2653)/($H2650*12)+IF($R2658=0,0,SUM(INDEX(2656:2656,1,MAX(COLUMN($R:$R),COLUMN()-(($H2650-$H2651)*12))):CG2658)/(($H2650)*12)))</f>
        <v>#REF!</v>
      </c>
      <c r="CH2656" s="80" t="e" cm="1">
        <f t="array" aca="1" ref="CH2656" ca="1">(SUM(INDEX(2651:2651,1,MAX(COLUMN($R:$R),COLUMN()-($H2650*12-1))):CH2653)/($H2650*12)+IF($R2658=0,0,SUM(INDEX(2656:2656,1,MAX(COLUMN($R:$R),COLUMN()-(($H2650-$H2651)*12))):CH2658)/(($H2650)*12)))</f>
        <v>#REF!</v>
      </c>
      <c r="CI2656" s="80" t="e" cm="1">
        <f t="array" aca="1" ref="CI2656" ca="1">(SUM(INDEX(2651:2651,1,MAX(COLUMN($R:$R),COLUMN()-($H2650*12-1))):CI2653)/($H2650*12)+IF($R2658=0,0,SUM(INDEX(2656:2656,1,MAX(COLUMN($R:$R),COLUMN()-(($H2650-$H2651)*12))):CI2658)/(($H2650)*12)))</f>
        <v>#REF!</v>
      </c>
      <c r="CJ2656" s="80" t="e" cm="1">
        <f t="array" aca="1" ref="CJ2656" ca="1">(SUM(INDEX(2651:2651,1,MAX(COLUMN($R:$R),COLUMN()-($H2650*12-1))):CJ2653)/($H2650*12)+IF($R2658=0,0,SUM(INDEX(2656:2656,1,MAX(COLUMN($R:$R),COLUMN()-(($H2650-$H2651)*12))):CJ2658)/(($H2650)*12)))</f>
        <v>#REF!</v>
      </c>
      <c r="CK2656" s="80" t="e" cm="1">
        <f t="array" aca="1" ref="CK2656" ca="1">(SUM(INDEX(2651:2651,1,MAX(COLUMN($R:$R),COLUMN()-($H2650*12-1))):CK2653)/($H2650*12)+IF($R2658=0,0,SUM(INDEX(2656:2656,1,MAX(COLUMN($R:$R),COLUMN()-(($H2650-$H2651)*12))):CK2658)/(($H2650)*12)))</f>
        <v>#REF!</v>
      </c>
      <c r="CL2656" s="80" t="e" cm="1">
        <f t="array" aca="1" ref="CL2656" ca="1">(SUM(INDEX(2651:2651,1,MAX(COLUMN($R:$R),COLUMN()-($H2650*12-1))):CL2653)/($H2650*12)+IF($R2658=0,0,SUM(INDEX(2656:2656,1,MAX(COLUMN($R:$R),COLUMN()-(($H2650-$H2651)*12))):CL2658)/(($H2650)*12)))</f>
        <v>#REF!</v>
      </c>
    </row>
    <row r="2657" spans="2:90" x14ac:dyDescent="0.4">
      <c r="B2657" s="122"/>
      <c r="D2657" t="s">
        <v>424</v>
      </c>
      <c r="E2657" s="8" t="str">
        <f t="shared" si="3868"/>
        <v>2657 FAINT-F</v>
      </c>
      <c r="J2657" s="62"/>
      <c r="K2657" s="53"/>
      <c r="L2657" s="53"/>
      <c r="M2657" s="53"/>
      <c r="N2657" s="53"/>
      <c r="O2657" s="53"/>
      <c r="P2657" s="53"/>
      <c r="R2657" s="82"/>
      <c r="S2657" s="149"/>
      <c r="T2657" s="149"/>
      <c r="U2657" s="149"/>
      <c r="V2657" s="149"/>
      <c r="W2657" s="149"/>
      <c r="X2657" s="149"/>
      <c r="Y2657" s="149"/>
      <c r="Z2657" s="149"/>
      <c r="AA2657" s="149"/>
      <c r="AB2657" s="149"/>
      <c r="AC2657" s="149"/>
      <c r="AD2657" s="149"/>
      <c r="AE2657" s="149"/>
      <c r="AF2657" s="149"/>
      <c r="AG2657" s="149"/>
      <c r="AH2657" s="149"/>
      <c r="AI2657" s="149"/>
      <c r="AJ2657" s="149"/>
      <c r="AK2657" s="149"/>
      <c r="AL2657" s="149"/>
      <c r="AM2657" s="149"/>
      <c r="AN2657" s="149"/>
      <c r="AO2657" s="149"/>
      <c r="AP2657" s="149"/>
      <c r="AQ2657" s="149"/>
      <c r="AR2657" s="149"/>
      <c r="AS2657" s="149"/>
      <c r="AT2657" s="149"/>
      <c r="AU2657" s="149"/>
      <c r="AV2657" s="149"/>
      <c r="AW2657" s="149"/>
      <c r="AX2657" s="149"/>
      <c r="AY2657" s="149"/>
      <c r="AZ2657" s="149"/>
      <c r="BA2657" s="149"/>
      <c r="BB2657" s="149"/>
      <c r="BC2657" s="149"/>
      <c r="BD2657" s="149"/>
      <c r="BE2657" s="149"/>
      <c r="BF2657" s="149"/>
      <c r="BG2657" s="149"/>
      <c r="BH2657" s="149"/>
      <c r="BI2657" s="149"/>
      <c r="BJ2657" s="149"/>
      <c r="BK2657" s="149"/>
      <c r="BL2657" s="149"/>
      <c r="BM2657" s="149"/>
      <c r="BN2657" s="149"/>
      <c r="BO2657" s="149"/>
      <c r="BP2657" s="149"/>
      <c r="BQ2657" s="149"/>
      <c r="BR2657" s="149"/>
      <c r="BS2657" s="149"/>
      <c r="BT2657" s="149"/>
      <c r="BU2657" s="149"/>
      <c r="BV2657" s="149"/>
      <c r="BW2657" s="149"/>
      <c r="BX2657" s="149"/>
      <c r="BY2657" s="149"/>
      <c r="BZ2657" s="149"/>
      <c r="CA2657" s="149"/>
      <c r="CB2657" s="149"/>
      <c r="CC2657" s="149"/>
      <c r="CD2657" s="149"/>
      <c r="CE2657" s="149"/>
      <c r="CF2657" s="149"/>
      <c r="CG2657" s="149"/>
      <c r="CH2657" s="149"/>
      <c r="CI2657" s="149"/>
      <c r="CJ2657" s="149"/>
      <c r="CK2657" s="149"/>
      <c r="CL2657" s="149"/>
    </row>
    <row r="2658" spans="2:90" x14ac:dyDescent="0.4">
      <c r="B2658" s="122" t="s">
        <v>219</v>
      </c>
      <c r="D2658" t="s">
        <v>424</v>
      </c>
      <c r="E2658" s="8" t="str">
        <f t="shared" si="3868"/>
        <v>2658 FAINT-F</v>
      </c>
      <c r="G2658" t="str">
        <f>E2658</f>
        <v>2658 FAINT-F</v>
      </c>
      <c r="J2658" s="74">
        <v>100</v>
      </c>
      <c r="K2658" s="53"/>
      <c r="L2658" s="53"/>
      <c r="M2658" s="53"/>
      <c r="N2658" s="53"/>
      <c r="O2658" s="53"/>
      <c r="P2658" s="53"/>
      <c r="R2658" s="82">
        <f>-$J2658</f>
        <v>-100</v>
      </c>
      <c r="S2658" s="149"/>
      <c r="T2658" s="149"/>
      <c r="U2658" s="149"/>
      <c r="V2658" s="149"/>
      <c r="W2658" s="149"/>
      <c r="X2658" s="149"/>
      <c r="Y2658" s="149"/>
      <c r="Z2658" s="149"/>
      <c r="AA2658" s="149"/>
      <c r="AB2658" s="149"/>
      <c r="AC2658" s="149"/>
      <c r="AD2658" s="149"/>
      <c r="AE2658" s="149"/>
      <c r="AF2658" s="149"/>
      <c r="AG2658" s="149"/>
      <c r="AH2658" s="149"/>
      <c r="AI2658" s="149"/>
      <c r="AJ2658" s="149"/>
      <c r="AK2658" s="149"/>
      <c r="AL2658" s="149"/>
      <c r="AM2658" s="149"/>
      <c r="AN2658" s="149"/>
      <c r="AO2658" s="149"/>
      <c r="AP2658" s="149"/>
      <c r="AQ2658" s="149"/>
      <c r="AR2658" s="149"/>
      <c r="AS2658" s="149"/>
      <c r="AT2658" s="149"/>
      <c r="AU2658" s="149"/>
      <c r="AV2658" s="149"/>
      <c r="AW2658" s="149"/>
      <c r="AX2658" s="149"/>
      <c r="AY2658" s="149"/>
      <c r="AZ2658" s="149"/>
      <c r="BA2658" s="149"/>
      <c r="BB2658" s="149"/>
      <c r="BC2658" s="149"/>
      <c r="BD2658" s="149"/>
      <c r="BE2658" s="149"/>
      <c r="BF2658" s="149"/>
      <c r="BG2658" s="149"/>
      <c r="BH2658" s="149"/>
      <c r="BI2658" s="149"/>
      <c r="BJ2658" s="149"/>
      <c r="BK2658" s="149"/>
      <c r="BL2658" s="149"/>
      <c r="BM2658" s="149"/>
      <c r="BN2658" s="149"/>
      <c r="BO2658" s="149"/>
      <c r="BP2658" s="149"/>
      <c r="BQ2658" s="149"/>
      <c r="BR2658" s="149"/>
      <c r="BS2658" s="149"/>
      <c r="BT2658" s="149"/>
      <c r="BU2658" s="149"/>
      <c r="BV2658" s="149"/>
      <c r="BW2658" s="149"/>
      <c r="BX2658" s="149"/>
      <c r="BY2658" s="149"/>
      <c r="BZ2658" s="149"/>
      <c r="CA2658" s="149"/>
      <c r="CB2658" s="149"/>
      <c r="CC2658" s="149"/>
      <c r="CD2658" s="149"/>
      <c r="CE2658" s="149"/>
      <c r="CF2658" s="149"/>
      <c r="CG2658" s="149"/>
      <c r="CH2658" s="149"/>
      <c r="CI2658" s="149"/>
      <c r="CJ2658" s="149"/>
      <c r="CK2658" s="149"/>
      <c r="CL2658" s="149"/>
    </row>
    <row r="2659" spans="2:90" x14ac:dyDescent="0.4">
      <c r="B2659" s="122"/>
      <c r="D2659" t="s">
        <v>424</v>
      </c>
      <c r="E2659" s="8" t="str">
        <f t="shared" si="3868"/>
        <v>2659 FAINT-F</v>
      </c>
      <c r="S2659" s="72"/>
      <c r="T2659" s="72"/>
      <c r="U2659" s="72"/>
      <c r="V2659" s="72"/>
      <c r="W2659" s="72"/>
      <c r="X2659" s="72"/>
      <c r="Y2659" s="72"/>
      <c r="Z2659" s="72"/>
      <c r="AA2659" s="72"/>
      <c r="AB2659" s="72"/>
      <c r="AC2659" s="72"/>
      <c r="AD2659" s="72"/>
      <c r="AE2659" s="72"/>
      <c r="AF2659" s="72"/>
      <c r="AG2659" s="72"/>
      <c r="AH2659" s="72"/>
      <c r="AI2659" s="72"/>
      <c r="AJ2659" s="72"/>
      <c r="AK2659" s="72"/>
      <c r="AL2659" s="72"/>
      <c r="AM2659" s="72"/>
      <c r="AN2659" s="72"/>
      <c r="AO2659" s="72"/>
      <c r="AP2659" s="72"/>
      <c r="AQ2659" s="72"/>
      <c r="AR2659" s="72"/>
      <c r="AS2659" s="72"/>
      <c r="AT2659" s="72"/>
      <c r="AU2659" s="72"/>
      <c r="AV2659" s="72"/>
      <c r="AW2659" s="72"/>
      <c r="AX2659" s="72"/>
      <c r="AY2659" s="72"/>
      <c r="AZ2659" s="72"/>
      <c r="BA2659" s="72"/>
      <c r="BB2659" s="72"/>
      <c r="BC2659" s="72"/>
      <c r="BD2659" s="72"/>
      <c r="BE2659" s="72"/>
      <c r="BF2659" s="72"/>
      <c r="BG2659" s="72"/>
      <c r="BH2659" s="72"/>
      <c r="BI2659" s="72"/>
      <c r="BJ2659" s="72"/>
      <c r="BK2659" s="72"/>
      <c r="BL2659" s="72"/>
      <c r="BM2659" s="72"/>
      <c r="BN2659" s="72"/>
      <c r="BO2659" s="72"/>
      <c r="BP2659" s="72"/>
      <c r="BQ2659" s="72"/>
      <c r="BR2659" s="72"/>
      <c r="BS2659" s="72"/>
      <c r="BT2659" s="72"/>
      <c r="BU2659" s="72"/>
      <c r="BV2659" s="72"/>
      <c r="BW2659" s="72"/>
      <c r="BX2659" s="72"/>
      <c r="BY2659" s="72"/>
      <c r="BZ2659" s="72"/>
      <c r="CA2659" s="72"/>
      <c r="CB2659" s="72"/>
      <c r="CC2659" s="72"/>
      <c r="CD2659" s="72"/>
      <c r="CE2659" s="72"/>
      <c r="CF2659" s="72"/>
      <c r="CG2659" s="72"/>
      <c r="CH2659" s="72"/>
      <c r="CI2659" s="72"/>
      <c r="CJ2659" s="72"/>
      <c r="CK2659" s="72"/>
      <c r="CL2659" s="72"/>
    </row>
    <row r="2660" spans="2:90" x14ac:dyDescent="0.4">
      <c r="B2660" s="95" t="s">
        <v>205</v>
      </c>
      <c r="D2660" t="s">
        <v>424</v>
      </c>
      <c r="E2660" s="8" t="str">
        <f t="shared" si="3868"/>
        <v>2660 FAINT-F</v>
      </c>
      <c r="H2660" s="12"/>
      <c r="S2660" s="72"/>
      <c r="T2660" s="72"/>
      <c r="U2660" s="72"/>
      <c r="V2660" s="72"/>
      <c r="W2660" s="72"/>
      <c r="X2660" s="72"/>
      <c r="Y2660" s="72"/>
      <c r="Z2660" s="72"/>
      <c r="AA2660" s="72"/>
      <c r="AB2660" s="72"/>
      <c r="AC2660" s="72"/>
      <c r="AD2660" s="72"/>
      <c r="AE2660" s="72"/>
      <c r="AF2660" s="72"/>
      <c r="AG2660" s="72"/>
      <c r="AH2660" s="72"/>
      <c r="AI2660" s="72"/>
      <c r="AJ2660" s="72"/>
      <c r="AK2660" s="72"/>
      <c r="AL2660" s="72"/>
      <c r="AM2660" s="72"/>
      <c r="AN2660" s="72"/>
      <c r="AO2660" s="72"/>
      <c r="AP2660" s="72"/>
      <c r="AQ2660" s="72"/>
      <c r="AR2660" s="72"/>
      <c r="AS2660" s="72"/>
      <c r="AT2660" s="72"/>
      <c r="AU2660" s="72"/>
      <c r="AV2660" s="72"/>
      <c r="AW2660" s="72"/>
      <c r="AX2660" s="72"/>
      <c r="AY2660" s="72"/>
      <c r="AZ2660" s="72"/>
      <c r="BA2660" s="72"/>
      <c r="BB2660" s="72"/>
      <c r="BC2660" s="72"/>
      <c r="BD2660" s="72"/>
      <c r="BE2660" s="72"/>
      <c r="BF2660" s="72"/>
      <c r="BG2660" s="72"/>
      <c r="BH2660" s="72"/>
      <c r="BI2660" s="72"/>
      <c r="BJ2660" s="72"/>
      <c r="BK2660" s="72"/>
      <c r="BL2660" s="72"/>
      <c r="BM2660" s="72"/>
      <c r="BN2660" s="72"/>
      <c r="BO2660" s="72"/>
      <c r="BP2660" s="72"/>
      <c r="BQ2660" s="72"/>
      <c r="BR2660" s="72"/>
      <c r="BS2660" s="72"/>
      <c r="BT2660" s="72"/>
      <c r="BU2660" s="72"/>
      <c r="BV2660" s="72"/>
      <c r="BW2660" s="72"/>
      <c r="BX2660" s="72"/>
      <c r="BY2660" s="72"/>
      <c r="BZ2660" s="72"/>
      <c r="CA2660" s="72"/>
      <c r="CB2660" s="72"/>
      <c r="CC2660" s="72"/>
      <c r="CD2660" s="72"/>
      <c r="CE2660" s="72"/>
      <c r="CF2660" s="72"/>
      <c r="CG2660" s="72"/>
      <c r="CH2660" s="72"/>
      <c r="CI2660" s="72"/>
      <c r="CJ2660" s="72"/>
      <c r="CK2660" s="72"/>
      <c r="CL2660" s="72"/>
    </row>
    <row r="2661" spans="2:90" x14ac:dyDescent="0.4">
      <c r="B2661" s="122" t="str">
        <f>"Gross Intangibles - "&amp;SUBSTITUTE(B2648,":","")</f>
        <v>Gross Intangibles - Fixed secondary intangible assets</v>
      </c>
      <c r="D2661" t="s">
        <v>424</v>
      </c>
      <c r="E2661" s="8" t="str">
        <f t="shared" ref="E2661:E2663" si="3871">ROW()&amp;" "&amp;D2661</f>
        <v>2661 FAINT-F</v>
      </c>
      <c r="J2661" s="80">
        <f>J2658</f>
        <v>100</v>
      </c>
      <c r="K2661" s="53">
        <f t="shared" ref="K2661:P2662" si="3872">SUMIF($4:$4,K$2,2659:2659)</f>
        <v>0</v>
      </c>
      <c r="L2661" s="53">
        <f t="shared" si="3872"/>
        <v>0</v>
      </c>
      <c r="M2661" s="53">
        <f t="shared" si="3872"/>
        <v>0</v>
      </c>
      <c r="N2661" s="53">
        <f t="shared" si="3872"/>
        <v>0</v>
      </c>
      <c r="O2661" s="53">
        <f t="shared" si="3872"/>
        <v>0</v>
      </c>
      <c r="P2661" s="53">
        <f t="shared" si="3872"/>
        <v>0</v>
      </c>
      <c r="R2661" s="24">
        <f>$J2661</f>
        <v>100</v>
      </c>
      <c r="S2661" s="80">
        <f t="shared" ref="S2661:AX2661" si="3873">-S2653+R2661</f>
        <v>183.33333333333331</v>
      </c>
      <c r="T2661" s="80">
        <f t="shared" si="3873"/>
        <v>266.66666666666663</v>
      </c>
      <c r="U2661" s="80">
        <f t="shared" si="3873"/>
        <v>349.99999999999994</v>
      </c>
      <c r="V2661" s="80">
        <f t="shared" si="3873"/>
        <v>433.33333333333326</v>
      </c>
      <c r="W2661" s="80">
        <f t="shared" si="3873"/>
        <v>516.66666666666663</v>
      </c>
      <c r="X2661" s="80">
        <f t="shared" si="3873"/>
        <v>600</v>
      </c>
      <c r="Y2661" s="80">
        <f t="shared" si="3873"/>
        <v>683.33333333333337</v>
      </c>
      <c r="Z2661" s="80">
        <f t="shared" si="3873"/>
        <v>766.66666666666674</v>
      </c>
      <c r="AA2661" s="80">
        <f t="shared" si="3873"/>
        <v>850.00000000000011</v>
      </c>
      <c r="AB2661" s="80">
        <f t="shared" si="3873"/>
        <v>933.33333333333348</v>
      </c>
      <c r="AC2661" s="80">
        <f t="shared" si="3873"/>
        <v>1016.6666666666669</v>
      </c>
      <c r="AD2661" s="80">
        <f t="shared" si="3873"/>
        <v>1100.0000000000002</v>
      </c>
      <c r="AE2661" s="80">
        <f t="shared" si="3873"/>
        <v>1183.3333333333335</v>
      </c>
      <c r="AF2661" s="80">
        <f t="shared" si="3873"/>
        <v>1266.6666666666667</v>
      </c>
      <c r="AG2661" s="80">
        <f t="shared" si="3873"/>
        <v>1350</v>
      </c>
      <c r="AH2661" s="80">
        <f t="shared" si="3873"/>
        <v>1433.3333333333333</v>
      </c>
      <c r="AI2661" s="80">
        <f t="shared" si="3873"/>
        <v>1516.6666666666665</v>
      </c>
      <c r="AJ2661" s="80">
        <f t="shared" si="3873"/>
        <v>1599.9999999999998</v>
      </c>
      <c r="AK2661" s="80">
        <f t="shared" si="3873"/>
        <v>1683.333333333333</v>
      </c>
      <c r="AL2661" s="80">
        <f t="shared" si="3873"/>
        <v>1766.6666666666663</v>
      </c>
      <c r="AM2661" s="80">
        <f t="shared" si="3873"/>
        <v>1849.9999999999995</v>
      </c>
      <c r="AN2661" s="80">
        <f t="shared" si="3873"/>
        <v>1933.3333333333328</v>
      </c>
      <c r="AO2661" s="80">
        <f t="shared" si="3873"/>
        <v>2016.6666666666661</v>
      </c>
      <c r="AP2661" s="80">
        <f t="shared" si="3873"/>
        <v>2099.9999999999995</v>
      </c>
      <c r="AQ2661" s="80">
        <f t="shared" si="3873"/>
        <v>2183.333333333333</v>
      </c>
      <c r="AR2661" s="80">
        <f t="shared" si="3873"/>
        <v>2266.6666666666665</v>
      </c>
      <c r="AS2661" s="80">
        <f t="shared" si="3873"/>
        <v>2350</v>
      </c>
      <c r="AT2661" s="80">
        <f t="shared" si="3873"/>
        <v>2433.3333333333335</v>
      </c>
      <c r="AU2661" s="80">
        <f t="shared" si="3873"/>
        <v>2516.666666666667</v>
      </c>
      <c r="AV2661" s="80">
        <f t="shared" si="3873"/>
        <v>2600.0000000000005</v>
      </c>
      <c r="AW2661" s="80">
        <f t="shared" si="3873"/>
        <v>2683.3333333333339</v>
      </c>
      <c r="AX2661" s="80">
        <f t="shared" si="3873"/>
        <v>2766.6666666666674</v>
      </c>
      <c r="AY2661" s="80">
        <f t="shared" ref="AY2661:CD2661" si="3874">-AY2653+AX2661</f>
        <v>2850.0000000000009</v>
      </c>
      <c r="AZ2661" s="80">
        <f t="shared" si="3874"/>
        <v>2933.3333333333344</v>
      </c>
      <c r="BA2661" s="80">
        <f t="shared" si="3874"/>
        <v>3016.6666666666679</v>
      </c>
      <c r="BB2661" s="80">
        <f t="shared" si="3874"/>
        <v>3100.0000000000014</v>
      </c>
      <c r="BC2661" s="80">
        <f t="shared" si="3874"/>
        <v>3183.3333333333348</v>
      </c>
      <c r="BD2661" s="80">
        <f t="shared" si="3874"/>
        <v>3266.6666666666683</v>
      </c>
      <c r="BE2661" s="80">
        <f t="shared" si="3874"/>
        <v>3350.0000000000018</v>
      </c>
      <c r="BF2661" s="80">
        <f t="shared" si="3874"/>
        <v>3433.3333333333353</v>
      </c>
      <c r="BG2661" s="80">
        <f t="shared" si="3874"/>
        <v>3516.6666666666688</v>
      </c>
      <c r="BH2661" s="80">
        <f t="shared" si="3874"/>
        <v>3600.0000000000023</v>
      </c>
      <c r="BI2661" s="80">
        <f t="shared" si="3874"/>
        <v>3683.3333333333358</v>
      </c>
      <c r="BJ2661" s="80">
        <f t="shared" si="3874"/>
        <v>3766.6666666666692</v>
      </c>
      <c r="BK2661" s="80">
        <f t="shared" si="3874"/>
        <v>3850.0000000000027</v>
      </c>
      <c r="BL2661" s="80">
        <f t="shared" si="3874"/>
        <v>3933.3333333333362</v>
      </c>
      <c r="BM2661" s="80">
        <f t="shared" si="3874"/>
        <v>4016.6666666666697</v>
      </c>
      <c r="BN2661" s="80">
        <f t="shared" si="3874"/>
        <v>4100.0000000000027</v>
      </c>
      <c r="BO2661" s="80">
        <f t="shared" si="3874"/>
        <v>4183.3333333333358</v>
      </c>
      <c r="BP2661" s="80">
        <f t="shared" si="3874"/>
        <v>4266.6666666666688</v>
      </c>
      <c r="BQ2661" s="80">
        <f t="shared" si="3874"/>
        <v>4350.0000000000018</v>
      </c>
      <c r="BR2661" s="80">
        <f t="shared" si="3874"/>
        <v>4433.3333333333348</v>
      </c>
      <c r="BS2661" s="80">
        <f t="shared" si="3874"/>
        <v>4516.6666666666679</v>
      </c>
      <c r="BT2661" s="80">
        <f t="shared" si="3874"/>
        <v>4600.0000000000009</v>
      </c>
      <c r="BU2661" s="80">
        <f t="shared" si="3874"/>
        <v>4683.3333333333339</v>
      </c>
      <c r="BV2661" s="80">
        <f t="shared" si="3874"/>
        <v>4766.666666666667</v>
      </c>
      <c r="BW2661" s="80">
        <f t="shared" si="3874"/>
        <v>4850</v>
      </c>
      <c r="BX2661" s="80">
        <f t="shared" si="3874"/>
        <v>4933.333333333333</v>
      </c>
      <c r="BY2661" s="80">
        <f t="shared" si="3874"/>
        <v>5016.6666666666661</v>
      </c>
      <c r="BZ2661" s="80">
        <f t="shared" si="3874"/>
        <v>5099.9999999999991</v>
      </c>
      <c r="CA2661" s="80">
        <f t="shared" si="3874"/>
        <v>5183.3333333333321</v>
      </c>
      <c r="CB2661" s="80">
        <f t="shared" si="3874"/>
        <v>5266.6666666666652</v>
      </c>
      <c r="CC2661" s="80">
        <f t="shared" si="3874"/>
        <v>5349.9999999999982</v>
      </c>
      <c r="CD2661" s="80">
        <f t="shared" si="3874"/>
        <v>5433.3333333333312</v>
      </c>
      <c r="CE2661" s="80">
        <f t="shared" ref="CE2661:CL2661" si="3875">-CE2653+CD2661</f>
        <v>5516.6666666666642</v>
      </c>
      <c r="CF2661" s="80">
        <f t="shared" si="3875"/>
        <v>5599.9999999999973</v>
      </c>
      <c r="CG2661" s="80">
        <f t="shared" si="3875"/>
        <v>5683.3333333333303</v>
      </c>
      <c r="CH2661" s="80">
        <f t="shared" si="3875"/>
        <v>5766.6666666666633</v>
      </c>
      <c r="CI2661" s="80">
        <f t="shared" si="3875"/>
        <v>5849.9999999999964</v>
      </c>
      <c r="CJ2661" s="80">
        <f t="shared" si="3875"/>
        <v>5933.3333333333294</v>
      </c>
      <c r="CK2661" s="80">
        <f t="shared" si="3875"/>
        <v>6016.6666666666624</v>
      </c>
      <c r="CL2661" s="80">
        <f t="shared" si="3875"/>
        <v>6099.9999999999955</v>
      </c>
    </row>
    <row r="2662" spans="2:90" x14ac:dyDescent="0.4">
      <c r="B2662" s="122" t="str">
        <f>"Accumulated amortization - "&amp;SUBSTITUTE(B2648,":","")</f>
        <v>Accumulated amortization - Fixed secondary intangible assets</v>
      </c>
      <c r="D2662" t="s">
        <v>424</v>
      </c>
      <c r="E2662" s="8" t="str">
        <f t="shared" si="3871"/>
        <v>2662 FAINT-F</v>
      </c>
      <c r="J2662" s="81">
        <f>-H2651/H2650*J2661</f>
        <v>-60</v>
      </c>
      <c r="K2662" s="43">
        <f t="shared" si="3872"/>
        <v>0</v>
      </c>
      <c r="L2662" s="43">
        <f t="shared" si="3872"/>
        <v>0</v>
      </c>
      <c r="M2662" s="43">
        <f t="shared" si="3872"/>
        <v>0</v>
      </c>
      <c r="N2662" s="43">
        <f t="shared" si="3872"/>
        <v>0</v>
      </c>
      <c r="O2662" s="43">
        <f t="shared" si="3872"/>
        <v>0</v>
      </c>
      <c r="P2662" s="43">
        <f t="shared" si="3872"/>
        <v>0</v>
      </c>
      <c r="R2662" s="37">
        <f>$J2662</f>
        <v>-60</v>
      </c>
      <c r="S2662" s="81" t="e">
        <f t="shared" ref="S2662:AX2662" ca="1" si="3876">R2662+S2656</f>
        <v>#REF!</v>
      </c>
      <c r="T2662" s="81" t="e">
        <f t="shared" ca="1" si="3876"/>
        <v>#REF!</v>
      </c>
      <c r="U2662" s="81" t="e">
        <f t="shared" ca="1" si="3876"/>
        <v>#REF!</v>
      </c>
      <c r="V2662" s="81" t="e">
        <f t="shared" ca="1" si="3876"/>
        <v>#REF!</v>
      </c>
      <c r="W2662" s="81" t="e">
        <f t="shared" ca="1" si="3876"/>
        <v>#REF!</v>
      </c>
      <c r="X2662" s="81" t="e">
        <f t="shared" ca="1" si="3876"/>
        <v>#REF!</v>
      </c>
      <c r="Y2662" s="81" t="e">
        <f t="shared" ca="1" si="3876"/>
        <v>#REF!</v>
      </c>
      <c r="Z2662" s="81" t="e">
        <f t="shared" ca="1" si="3876"/>
        <v>#REF!</v>
      </c>
      <c r="AA2662" s="81" t="e">
        <f t="shared" ca="1" si="3876"/>
        <v>#REF!</v>
      </c>
      <c r="AB2662" s="81" t="e">
        <f t="shared" ca="1" si="3876"/>
        <v>#REF!</v>
      </c>
      <c r="AC2662" s="81" t="e">
        <f t="shared" ca="1" si="3876"/>
        <v>#REF!</v>
      </c>
      <c r="AD2662" s="81" t="e">
        <f t="shared" ca="1" si="3876"/>
        <v>#REF!</v>
      </c>
      <c r="AE2662" s="81" t="e">
        <f t="shared" ca="1" si="3876"/>
        <v>#REF!</v>
      </c>
      <c r="AF2662" s="81" t="e">
        <f t="shared" ca="1" si="3876"/>
        <v>#REF!</v>
      </c>
      <c r="AG2662" s="81" t="e">
        <f t="shared" ca="1" si="3876"/>
        <v>#REF!</v>
      </c>
      <c r="AH2662" s="81" t="e">
        <f t="shared" ca="1" si="3876"/>
        <v>#REF!</v>
      </c>
      <c r="AI2662" s="81" t="e">
        <f t="shared" ca="1" si="3876"/>
        <v>#REF!</v>
      </c>
      <c r="AJ2662" s="81" t="e">
        <f t="shared" ca="1" si="3876"/>
        <v>#REF!</v>
      </c>
      <c r="AK2662" s="81" t="e">
        <f t="shared" ca="1" si="3876"/>
        <v>#REF!</v>
      </c>
      <c r="AL2662" s="81" t="e">
        <f t="shared" ca="1" si="3876"/>
        <v>#REF!</v>
      </c>
      <c r="AM2662" s="81" t="e">
        <f t="shared" ca="1" si="3876"/>
        <v>#REF!</v>
      </c>
      <c r="AN2662" s="81" t="e">
        <f t="shared" ca="1" si="3876"/>
        <v>#REF!</v>
      </c>
      <c r="AO2662" s="81" t="e">
        <f t="shared" ca="1" si="3876"/>
        <v>#REF!</v>
      </c>
      <c r="AP2662" s="81" t="e">
        <f t="shared" ca="1" si="3876"/>
        <v>#REF!</v>
      </c>
      <c r="AQ2662" s="81" t="e">
        <f t="shared" ca="1" si="3876"/>
        <v>#REF!</v>
      </c>
      <c r="AR2662" s="81" t="e">
        <f t="shared" ca="1" si="3876"/>
        <v>#REF!</v>
      </c>
      <c r="AS2662" s="81" t="e">
        <f t="shared" ca="1" si="3876"/>
        <v>#REF!</v>
      </c>
      <c r="AT2662" s="81" t="e">
        <f t="shared" ca="1" si="3876"/>
        <v>#REF!</v>
      </c>
      <c r="AU2662" s="81" t="e">
        <f t="shared" ca="1" si="3876"/>
        <v>#REF!</v>
      </c>
      <c r="AV2662" s="81" t="e">
        <f t="shared" ca="1" si="3876"/>
        <v>#REF!</v>
      </c>
      <c r="AW2662" s="81" t="e">
        <f t="shared" ca="1" si="3876"/>
        <v>#REF!</v>
      </c>
      <c r="AX2662" s="81" t="e">
        <f t="shared" ca="1" si="3876"/>
        <v>#REF!</v>
      </c>
      <c r="AY2662" s="81" t="e">
        <f t="shared" ref="AY2662:CD2662" ca="1" si="3877">AX2662+AY2656</f>
        <v>#REF!</v>
      </c>
      <c r="AZ2662" s="81" t="e">
        <f t="shared" ca="1" si="3877"/>
        <v>#REF!</v>
      </c>
      <c r="BA2662" s="81" t="e">
        <f t="shared" ca="1" si="3877"/>
        <v>#REF!</v>
      </c>
      <c r="BB2662" s="81" t="e">
        <f t="shared" ca="1" si="3877"/>
        <v>#REF!</v>
      </c>
      <c r="BC2662" s="81" t="e">
        <f t="shared" ca="1" si="3877"/>
        <v>#REF!</v>
      </c>
      <c r="BD2662" s="81" t="e">
        <f t="shared" ca="1" si="3877"/>
        <v>#REF!</v>
      </c>
      <c r="BE2662" s="81" t="e">
        <f t="shared" ca="1" si="3877"/>
        <v>#REF!</v>
      </c>
      <c r="BF2662" s="81" t="e">
        <f t="shared" ca="1" si="3877"/>
        <v>#REF!</v>
      </c>
      <c r="BG2662" s="81" t="e">
        <f t="shared" ca="1" si="3877"/>
        <v>#REF!</v>
      </c>
      <c r="BH2662" s="81" t="e">
        <f t="shared" ca="1" si="3877"/>
        <v>#REF!</v>
      </c>
      <c r="BI2662" s="81" t="e">
        <f t="shared" ca="1" si="3877"/>
        <v>#REF!</v>
      </c>
      <c r="BJ2662" s="81" t="e">
        <f t="shared" ca="1" si="3877"/>
        <v>#REF!</v>
      </c>
      <c r="BK2662" s="81" t="e">
        <f t="shared" ca="1" si="3877"/>
        <v>#REF!</v>
      </c>
      <c r="BL2662" s="81" t="e">
        <f t="shared" ca="1" si="3877"/>
        <v>#REF!</v>
      </c>
      <c r="BM2662" s="81" t="e">
        <f t="shared" ca="1" si="3877"/>
        <v>#REF!</v>
      </c>
      <c r="BN2662" s="81" t="e">
        <f t="shared" ca="1" si="3877"/>
        <v>#REF!</v>
      </c>
      <c r="BO2662" s="81" t="e">
        <f t="shared" ca="1" si="3877"/>
        <v>#REF!</v>
      </c>
      <c r="BP2662" s="81" t="e">
        <f t="shared" ca="1" si="3877"/>
        <v>#REF!</v>
      </c>
      <c r="BQ2662" s="81" t="e">
        <f t="shared" ca="1" si="3877"/>
        <v>#REF!</v>
      </c>
      <c r="BR2662" s="81" t="e">
        <f t="shared" ca="1" si="3877"/>
        <v>#REF!</v>
      </c>
      <c r="BS2662" s="81" t="e">
        <f t="shared" ca="1" si="3877"/>
        <v>#REF!</v>
      </c>
      <c r="BT2662" s="81" t="e">
        <f t="shared" ca="1" si="3877"/>
        <v>#REF!</v>
      </c>
      <c r="BU2662" s="81" t="e">
        <f t="shared" ca="1" si="3877"/>
        <v>#REF!</v>
      </c>
      <c r="BV2662" s="81" t="e">
        <f t="shared" ca="1" si="3877"/>
        <v>#REF!</v>
      </c>
      <c r="BW2662" s="81" t="e">
        <f t="shared" ca="1" si="3877"/>
        <v>#REF!</v>
      </c>
      <c r="BX2662" s="81" t="e">
        <f t="shared" ca="1" si="3877"/>
        <v>#REF!</v>
      </c>
      <c r="BY2662" s="81" t="e">
        <f t="shared" ca="1" si="3877"/>
        <v>#REF!</v>
      </c>
      <c r="BZ2662" s="81" t="e">
        <f t="shared" ca="1" si="3877"/>
        <v>#REF!</v>
      </c>
      <c r="CA2662" s="81" t="e">
        <f t="shared" ca="1" si="3877"/>
        <v>#REF!</v>
      </c>
      <c r="CB2662" s="81" t="e">
        <f t="shared" ca="1" si="3877"/>
        <v>#REF!</v>
      </c>
      <c r="CC2662" s="81" t="e">
        <f t="shared" ca="1" si="3877"/>
        <v>#REF!</v>
      </c>
      <c r="CD2662" s="81" t="e">
        <f t="shared" ca="1" si="3877"/>
        <v>#REF!</v>
      </c>
      <c r="CE2662" s="81" t="e">
        <f t="shared" ref="CE2662:CL2662" ca="1" si="3878">CD2662+CE2656</f>
        <v>#REF!</v>
      </c>
      <c r="CF2662" s="81" t="e">
        <f t="shared" ca="1" si="3878"/>
        <v>#REF!</v>
      </c>
      <c r="CG2662" s="81" t="e">
        <f t="shared" ca="1" si="3878"/>
        <v>#REF!</v>
      </c>
      <c r="CH2662" s="81" t="e">
        <f t="shared" ca="1" si="3878"/>
        <v>#REF!</v>
      </c>
      <c r="CI2662" s="81" t="e">
        <f t="shared" ca="1" si="3878"/>
        <v>#REF!</v>
      </c>
      <c r="CJ2662" s="81" t="e">
        <f t="shared" ca="1" si="3878"/>
        <v>#REF!</v>
      </c>
      <c r="CK2662" s="81" t="e">
        <f t="shared" ca="1" si="3878"/>
        <v>#REF!</v>
      </c>
      <c r="CL2662" s="81" t="e">
        <f t="shared" ca="1" si="3878"/>
        <v>#REF!</v>
      </c>
    </row>
    <row r="2663" spans="2:90" x14ac:dyDescent="0.4">
      <c r="B2663" s="123" t="str">
        <f>"Net Intangibles - "&amp;SUBSTITUTE(B2648,":","")</f>
        <v>Net Intangibles - Fixed secondary intangible assets</v>
      </c>
      <c r="C2663" t="s">
        <v>240</v>
      </c>
      <c r="D2663" t="s">
        <v>424</v>
      </c>
      <c r="E2663" s="8" t="str">
        <f t="shared" si="3871"/>
        <v>2663 FAINT-F</v>
      </c>
      <c r="H2663" s="27"/>
      <c r="J2663" s="77">
        <f>SUM(J2661:J2662)</f>
        <v>40</v>
      </c>
      <c r="K2663" s="28" t="e">
        <f t="shared" ref="K2663:P2663" ca="1" si="3879">SUMIF($4:$4,K$2,2663:2663)</f>
        <v>#REF!</v>
      </c>
      <c r="L2663" s="28" t="e">
        <f t="shared" ca="1" si="3879"/>
        <v>#REF!</v>
      </c>
      <c r="M2663" s="28" t="e">
        <f t="shared" ca="1" si="3879"/>
        <v>#REF!</v>
      </c>
      <c r="N2663" s="28" t="e">
        <f t="shared" ca="1" si="3879"/>
        <v>#REF!</v>
      </c>
      <c r="O2663" s="28" t="e">
        <f t="shared" ca="1" si="3879"/>
        <v>#REF!</v>
      </c>
      <c r="P2663" s="28" t="e">
        <f t="shared" ca="1" si="3879"/>
        <v>#REF!</v>
      </c>
      <c r="R2663" s="33">
        <f>$J2663</f>
        <v>40</v>
      </c>
      <c r="S2663" s="77" t="e">
        <f t="shared" ref="S2663" ca="1" si="3880">SUM(S2661:S2662)</f>
        <v>#REF!</v>
      </c>
      <c r="T2663" s="77" t="e">
        <f t="shared" ref="T2663:AX2663" ca="1" si="3881">SUM(T2661:T2662)</f>
        <v>#REF!</v>
      </c>
      <c r="U2663" s="77" t="e">
        <f t="shared" ca="1" si="3881"/>
        <v>#REF!</v>
      </c>
      <c r="V2663" s="77" t="e">
        <f t="shared" ca="1" si="3881"/>
        <v>#REF!</v>
      </c>
      <c r="W2663" s="77" t="e">
        <f t="shared" ca="1" si="3881"/>
        <v>#REF!</v>
      </c>
      <c r="X2663" s="77" t="e">
        <f t="shared" ca="1" si="3881"/>
        <v>#REF!</v>
      </c>
      <c r="Y2663" s="77" t="e">
        <f t="shared" ca="1" si="3881"/>
        <v>#REF!</v>
      </c>
      <c r="Z2663" s="77" t="e">
        <f t="shared" ca="1" si="3881"/>
        <v>#REF!</v>
      </c>
      <c r="AA2663" s="77" t="e">
        <f t="shared" ca="1" si="3881"/>
        <v>#REF!</v>
      </c>
      <c r="AB2663" s="77" t="e">
        <f t="shared" ca="1" si="3881"/>
        <v>#REF!</v>
      </c>
      <c r="AC2663" s="77" t="e">
        <f t="shared" ca="1" si="3881"/>
        <v>#REF!</v>
      </c>
      <c r="AD2663" s="77" t="e">
        <f t="shared" ca="1" si="3881"/>
        <v>#REF!</v>
      </c>
      <c r="AE2663" s="77" t="e">
        <f t="shared" ca="1" si="3881"/>
        <v>#REF!</v>
      </c>
      <c r="AF2663" s="77" t="e">
        <f t="shared" ca="1" si="3881"/>
        <v>#REF!</v>
      </c>
      <c r="AG2663" s="77" t="e">
        <f t="shared" ca="1" si="3881"/>
        <v>#REF!</v>
      </c>
      <c r="AH2663" s="77" t="e">
        <f t="shared" ca="1" si="3881"/>
        <v>#REF!</v>
      </c>
      <c r="AI2663" s="77" t="e">
        <f t="shared" ca="1" si="3881"/>
        <v>#REF!</v>
      </c>
      <c r="AJ2663" s="77" t="e">
        <f t="shared" ca="1" si="3881"/>
        <v>#REF!</v>
      </c>
      <c r="AK2663" s="77" t="e">
        <f t="shared" ca="1" si="3881"/>
        <v>#REF!</v>
      </c>
      <c r="AL2663" s="77" t="e">
        <f t="shared" ca="1" si="3881"/>
        <v>#REF!</v>
      </c>
      <c r="AM2663" s="77" t="e">
        <f t="shared" ca="1" si="3881"/>
        <v>#REF!</v>
      </c>
      <c r="AN2663" s="77" t="e">
        <f t="shared" ca="1" si="3881"/>
        <v>#REF!</v>
      </c>
      <c r="AO2663" s="77" t="e">
        <f t="shared" ca="1" si="3881"/>
        <v>#REF!</v>
      </c>
      <c r="AP2663" s="77" t="e">
        <f t="shared" ca="1" si="3881"/>
        <v>#REF!</v>
      </c>
      <c r="AQ2663" s="77" t="e">
        <f t="shared" ca="1" si="3881"/>
        <v>#REF!</v>
      </c>
      <c r="AR2663" s="77" t="e">
        <f t="shared" ca="1" si="3881"/>
        <v>#REF!</v>
      </c>
      <c r="AS2663" s="77" t="e">
        <f t="shared" ca="1" si="3881"/>
        <v>#REF!</v>
      </c>
      <c r="AT2663" s="77" t="e">
        <f t="shared" ca="1" si="3881"/>
        <v>#REF!</v>
      </c>
      <c r="AU2663" s="77" t="e">
        <f t="shared" ca="1" si="3881"/>
        <v>#REF!</v>
      </c>
      <c r="AV2663" s="77" t="e">
        <f t="shared" ca="1" si="3881"/>
        <v>#REF!</v>
      </c>
      <c r="AW2663" s="77" t="e">
        <f t="shared" ca="1" si="3881"/>
        <v>#REF!</v>
      </c>
      <c r="AX2663" s="77" t="e">
        <f t="shared" ca="1" si="3881"/>
        <v>#REF!</v>
      </c>
      <c r="AY2663" s="77" t="e">
        <f t="shared" ref="AY2663:CD2663" ca="1" si="3882">SUM(AY2661:AY2662)</f>
        <v>#REF!</v>
      </c>
      <c r="AZ2663" s="77" t="e">
        <f t="shared" ca="1" si="3882"/>
        <v>#REF!</v>
      </c>
      <c r="BA2663" s="77" t="e">
        <f t="shared" ca="1" si="3882"/>
        <v>#REF!</v>
      </c>
      <c r="BB2663" s="77" t="e">
        <f t="shared" ca="1" si="3882"/>
        <v>#REF!</v>
      </c>
      <c r="BC2663" s="77" t="e">
        <f t="shared" ca="1" si="3882"/>
        <v>#REF!</v>
      </c>
      <c r="BD2663" s="77" t="e">
        <f t="shared" ca="1" si="3882"/>
        <v>#REF!</v>
      </c>
      <c r="BE2663" s="77" t="e">
        <f t="shared" ca="1" si="3882"/>
        <v>#REF!</v>
      </c>
      <c r="BF2663" s="77" t="e">
        <f t="shared" ca="1" si="3882"/>
        <v>#REF!</v>
      </c>
      <c r="BG2663" s="77" t="e">
        <f t="shared" ca="1" si="3882"/>
        <v>#REF!</v>
      </c>
      <c r="BH2663" s="77" t="e">
        <f t="shared" ca="1" si="3882"/>
        <v>#REF!</v>
      </c>
      <c r="BI2663" s="77" t="e">
        <f t="shared" ca="1" si="3882"/>
        <v>#REF!</v>
      </c>
      <c r="BJ2663" s="77" t="e">
        <f t="shared" ca="1" si="3882"/>
        <v>#REF!</v>
      </c>
      <c r="BK2663" s="77" t="e">
        <f t="shared" ca="1" si="3882"/>
        <v>#REF!</v>
      </c>
      <c r="BL2663" s="77" t="e">
        <f t="shared" ca="1" si="3882"/>
        <v>#REF!</v>
      </c>
      <c r="BM2663" s="77" t="e">
        <f t="shared" ca="1" si="3882"/>
        <v>#REF!</v>
      </c>
      <c r="BN2663" s="77" t="e">
        <f t="shared" ca="1" si="3882"/>
        <v>#REF!</v>
      </c>
      <c r="BO2663" s="77" t="e">
        <f t="shared" ca="1" si="3882"/>
        <v>#REF!</v>
      </c>
      <c r="BP2663" s="77" t="e">
        <f t="shared" ca="1" si="3882"/>
        <v>#REF!</v>
      </c>
      <c r="BQ2663" s="77" t="e">
        <f t="shared" ca="1" si="3882"/>
        <v>#REF!</v>
      </c>
      <c r="BR2663" s="77" t="e">
        <f t="shared" ca="1" si="3882"/>
        <v>#REF!</v>
      </c>
      <c r="BS2663" s="77" t="e">
        <f t="shared" ca="1" si="3882"/>
        <v>#REF!</v>
      </c>
      <c r="BT2663" s="77" t="e">
        <f t="shared" ca="1" si="3882"/>
        <v>#REF!</v>
      </c>
      <c r="BU2663" s="77" t="e">
        <f t="shared" ca="1" si="3882"/>
        <v>#REF!</v>
      </c>
      <c r="BV2663" s="77" t="e">
        <f t="shared" ca="1" si="3882"/>
        <v>#REF!</v>
      </c>
      <c r="BW2663" s="77" t="e">
        <f t="shared" ca="1" si="3882"/>
        <v>#REF!</v>
      </c>
      <c r="BX2663" s="77" t="e">
        <f t="shared" ca="1" si="3882"/>
        <v>#REF!</v>
      </c>
      <c r="BY2663" s="77" t="e">
        <f t="shared" ca="1" si="3882"/>
        <v>#REF!</v>
      </c>
      <c r="BZ2663" s="77" t="e">
        <f t="shared" ca="1" si="3882"/>
        <v>#REF!</v>
      </c>
      <c r="CA2663" s="77" t="e">
        <f t="shared" ca="1" si="3882"/>
        <v>#REF!</v>
      </c>
      <c r="CB2663" s="77" t="e">
        <f t="shared" ca="1" si="3882"/>
        <v>#REF!</v>
      </c>
      <c r="CC2663" s="77" t="e">
        <f t="shared" ca="1" si="3882"/>
        <v>#REF!</v>
      </c>
      <c r="CD2663" s="77" t="e">
        <f t="shared" ca="1" si="3882"/>
        <v>#REF!</v>
      </c>
      <c r="CE2663" s="77" t="e">
        <f t="shared" ref="CE2663:CK2663" ca="1" si="3883">SUM(CE2661:CE2662)</f>
        <v>#REF!</v>
      </c>
      <c r="CF2663" s="77" t="e">
        <f t="shared" ca="1" si="3883"/>
        <v>#REF!</v>
      </c>
      <c r="CG2663" s="77" t="e">
        <f t="shared" ca="1" si="3883"/>
        <v>#REF!</v>
      </c>
      <c r="CH2663" s="77" t="e">
        <f t="shared" ca="1" si="3883"/>
        <v>#REF!</v>
      </c>
      <c r="CI2663" s="77" t="e">
        <f t="shared" ca="1" si="3883"/>
        <v>#REF!</v>
      </c>
      <c r="CJ2663" s="77" t="e">
        <f t="shared" ca="1" si="3883"/>
        <v>#REF!</v>
      </c>
      <c r="CK2663" s="77" t="e">
        <f t="shared" ca="1" si="3883"/>
        <v>#REF!</v>
      </c>
      <c r="CL2663" s="77" t="e">
        <f t="shared" ref="CL2663" ca="1" si="3884">SUM(CL2661:CL2662)</f>
        <v>#REF!</v>
      </c>
    </row>
    <row r="2664" spans="2:90" x14ac:dyDescent="0.4">
      <c r="B2664" s="123"/>
      <c r="D2664" t="s">
        <v>424</v>
      </c>
      <c r="E2664" s="8" t="str">
        <f t="shared" ref="E2664" si="3885">ROW()&amp;" "&amp;D2664</f>
        <v>2664 FAINT-F</v>
      </c>
      <c r="H2664" s="27"/>
      <c r="J2664" s="77"/>
      <c r="K2664" s="28"/>
      <c r="L2664" s="28"/>
      <c r="M2664" s="28"/>
      <c r="N2664" s="28"/>
      <c r="O2664" s="28"/>
      <c r="P2664" s="28"/>
      <c r="R2664" s="33"/>
      <c r="S2664" s="77"/>
      <c r="T2664" s="77"/>
      <c r="U2664" s="77"/>
      <c r="V2664" s="77"/>
      <c r="W2664" s="77"/>
      <c r="X2664" s="77"/>
      <c r="Y2664" s="77"/>
      <c r="Z2664" s="77"/>
      <c r="AA2664" s="77"/>
      <c r="AB2664" s="77"/>
      <c r="AC2664" s="77"/>
      <c r="AD2664" s="77"/>
      <c r="AE2664" s="77"/>
      <c r="AF2664" s="77"/>
      <c r="AG2664" s="77"/>
      <c r="AH2664" s="77"/>
      <c r="AI2664" s="77"/>
      <c r="AJ2664" s="77"/>
      <c r="AK2664" s="77"/>
      <c r="AL2664" s="77"/>
      <c r="AM2664" s="77"/>
      <c r="AN2664" s="77"/>
      <c r="AO2664" s="77"/>
      <c r="AP2664" s="77"/>
      <c r="AQ2664" s="77"/>
      <c r="AR2664" s="77"/>
      <c r="AS2664" s="77"/>
      <c r="AT2664" s="77"/>
      <c r="AU2664" s="77"/>
      <c r="AV2664" s="77"/>
      <c r="AW2664" s="77"/>
      <c r="AX2664" s="77"/>
      <c r="AY2664" s="77"/>
      <c r="AZ2664" s="77"/>
      <c r="BA2664" s="77"/>
      <c r="BB2664" s="77"/>
      <c r="BC2664" s="77"/>
      <c r="BD2664" s="77"/>
      <c r="BE2664" s="77"/>
      <c r="BF2664" s="77"/>
      <c r="BG2664" s="77"/>
      <c r="BH2664" s="77"/>
      <c r="BI2664" s="77"/>
      <c r="BJ2664" s="77"/>
      <c r="BK2664" s="77"/>
      <c r="BL2664" s="77"/>
      <c r="BM2664" s="77"/>
      <c r="BN2664" s="77"/>
      <c r="BO2664" s="77"/>
      <c r="BP2664" s="77"/>
      <c r="BQ2664" s="77"/>
      <c r="BR2664" s="77"/>
      <c r="BS2664" s="77"/>
      <c r="BT2664" s="77"/>
      <c r="BU2664" s="77"/>
      <c r="BV2664" s="77"/>
      <c r="BW2664" s="77"/>
      <c r="BX2664" s="77"/>
      <c r="BY2664" s="77"/>
      <c r="BZ2664" s="77"/>
      <c r="CA2664" s="77"/>
      <c r="CB2664" s="77"/>
      <c r="CC2664" s="77"/>
      <c r="CD2664" s="77"/>
      <c r="CE2664" s="77"/>
      <c r="CF2664" s="77"/>
      <c r="CG2664" s="77"/>
      <c r="CH2664" s="77"/>
      <c r="CI2664" s="77"/>
      <c r="CJ2664" s="77"/>
      <c r="CK2664" s="77"/>
      <c r="CL2664" s="77"/>
    </row>
    <row r="2665" spans="2:90" x14ac:dyDescent="0.4">
      <c r="B2665" s="132" t="str">
        <f>B2640</f>
        <v>(Primary label)</v>
      </c>
      <c r="D2665" t="s">
        <v>424</v>
      </c>
      <c r="E2665" s="8" t="str">
        <f t="shared" si="3868"/>
        <v>2665 FAINT-F</v>
      </c>
      <c r="G2665" t="s">
        <v>332</v>
      </c>
      <c r="H2665" s="27"/>
      <c r="I2665" s="78"/>
      <c r="J2665" s="78"/>
      <c r="K2665" s="33"/>
      <c r="L2665" s="33"/>
      <c r="M2665" s="33"/>
      <c r="N2665" s="33"/>
      <c r="O2665" s="33"/>
      <c r="P2665" s="33"/>
      <c r="R2665" s="33"/>
      <c r="S2665" s="77"/>
      <c r="T2665" s="77"/>
      <c r="U2665" s="77"/>
      <c r="V2665" s="77"/>
      <c r="W2665" s="77"/>
      <c r="X2665" s="77"/>
      <c r="Y2665" s="77"/>
      <c r="Z2665" s="77"/>
      <c r="AA2665" s="77"/>
      <c r="AB2665" s="77"/>
      <c r="AC2665" s="77"/>
      <c r="AD2665" s="77"/>
      <c r="AE2665" s="77"/>
      <c r="AF2665" s="77"/>
      <c r="AG2665" s="77"/>
      <c r="AH2665" s="77"/>
      <c r="AI2665" s="77"/>
      <c r="AJ2665" s="77"/>
      <c r="AK2665" s="77"/>
      <c r="AL2665" s="77"/>
      <c r="AM2665" s="77"/>
      <c r="AN2665" s="77"/>
      <c r="AO2665" s="77"/>
      <c r="AP2665" s="77"/>
      <c r="AQ2665" s="77"/>
      <c r="AR2665" s="77"/>
      <c r="AS2665" s="77"/>
      <c r="AT2665" s="77"/>
      <c r="AU2665" s="77"/>
      <c r="AV2665" s="77"/>
      <c r="AW2665" s="77"/>
      <c r="AX2665" s="77"/>
      <c r="AY2665" s="77"/>
      <c r="AZ2665" s="77"/>
      <c r="BA2665" s="77"/>
      <c r="BB2665" s="77"/>
      <c r="BC2665" s="77"/>
      <c r="BD2665" s="77"/>
      <c r="BE2665" s="77"/>
      <c r="BF2665" s="77"/>
      <c r="BG2665" s="77"/>
      <c r="BH2665" s="77"/>
      <c r="BI2665" s="77"/>
      <c r="BJ2665" s="77"/>
      <c r="BK2665" s="77"/>
      <c r="BL2665" s="77"/>
      <c r="BM2665" s="77"/>
      <c r="BN2665" s="77"/>
      <c r="BO2665" s="77"/>
      <c r="BP2665" s="77"/>
      <c r="BQ2665" s="77"/>
      <c r="BR2665" s="77"/>
      <c r="BS2665" s="77"/>
      <c r="BT2665" s="77"/>
      <c r="BU2665" s="77"/>
      <c r="BV2665" s="77"/>
      <c r="BW2665" s="77"/>
      <c r="BX2665" s="77"/>
      <c r="BY2665" s="77"/>
      <c r="BZ2665" s="77"/>
      <c r="CA2665" s="77"/>
      <c r="CB2665" s="77"/>
      <c r="CC2665" s="77"/>
      <c r="CD2665" s="77"/>
      <c r="CE2665" s="77"/>
      <c r="CF2665" s="77"/>
      <c r="CG2665" s="77"/>
      <c r="CH2665" s="77"/>
      <c r="CI2665" s="77"/>
      <c r="CJ2665" s="77"/>
      <c r="CK2665" s="77"/>
      <c r="CL2665" s="77"/>
    </row>
    <row r="2666" spans="2:90" x14ac:dyDescent="0.4">
      <c r="B2666" s="132" t="str">
        <f>B2641</f>
        <v>primary unit</v>
      </c>
      <c r="D2666" t="s">
        <v>424</v>
      </c>
      <c r="E2666" s="8" t="str">
        <f>ROW()&amp;" "&amp;D2666</f>
        <v>2666 FAINT-F</v>
      </c>
      <c r="G2666" t="s">
        <v>332</v>
      </c>
      <c r="S2666" s="72"/>
      <c r="T2666" s="72"/>
      <c r="U2666" s="72"/>
      <c r="V2666" s="72"/>
      <c r="W2666" s="72"/>
      <c r="X2666" s="72"/>
      <c r="Y2666" s="72"/>
      <c r="Z2666" s="72"/>
      <c r="AA2666" s="72"/>
      <c r="AB2666" s="72"/>
      <c r="AC2666" s="72"/>
      <c r="AD2666" s="72"/>
      <c r="AE2666" s="72"/>
      <c r="AF2666" s="72"/>
      <c r="AG2666" s="72"/>
      <c r="AH2666" s="72"/>
      <c r="AI2666" s="72"/>
      <c r="AJ2666" s="72"/>
      <c r="AK2666" s="72"/>
      <c r="AL2666" s="72"/>
      <c r="AM2666" s="72"/>
      <c r="AN2666" s="72"/>
      <c r="AO2666" s="72"/>
      <c r="AP2666" s="72"/>
      <c r="AQ2666" s="72"/>
      <c r="AR2666" s="72"/>
      <c r="AS2666" s="72"/>
      <c r="AT2666" s="72"/>
      <c r="AU2666" s="72"/>
      <c r="AV2666" s="72"/>
      <c r="AW2666" s="72"/>
      <c r="AX2666" s="72"/>
      <c r="AY2666" s="72"/>
      <c r="AZ2666" s="72"/>
      <c r="BA2666" s="72"/>
      <c r="BB2666" s="72"/>
      <c r="BC2666" s="72"/>
      <c r="BD2666" s="72"/>
      <c r="BE2666" s="72"/>
      <c r="BF2666" s="72"/>
      <c r="BG2666" s="72"/>
      <c r="BH2666" s="72"/>
      <c r="BI2666" s="72"/>
      <c r="BJ2666" s="72"/>
      <c r="BK2666" s="72"/>
      <c r="BL2666" s="72"/>
      <c r="BM2666" s="72"/>
      <c r="BN2666" s="72"/>
      <c r="BO2666" s="72"/>
      <c r="BP2666" s="72"/>
      <c r="BQ2666" s="72"/>
      <c r="BR2666" s="72"/>
      <c r="BS2666" s="72"/>
      <c r="BT2666" s="72"/>
      <c r="BU2666" s="72"/>
      <c r="BV2666" s="72"/>
      <c r="BW2666" s="72"/>
      <c r="BX2666" s="72"/>
      <c r="BY2666" s="72"/>
      <c r="BZ2666" s="72"/>
      <c r="CA2666" s="72"/>
      <c r="CB2666" s="72"/>
      <c r="CC2666" s="72"/>
      <c r="CD2666" s="72"/>
      <c r="CE2666" s="72"/>
      <c r="CF2666" s="72"/>
      <c r="CG2666" s="72"/>
      <c r="CH2666" s="72"/>
      <c r="CI2666" s="72"/>
      <c r="CJ2666" s="72"/>
      <c r="CK2666" s="72"/>
      <c r="CL2666" s="72"/>
    </row>
    <row r="2667" spans="2:90" x14ac:dyDescent="0.4">
      <c r="B2667" s="132" t="str">
        <f>B2642</f>
        <v>Primary revenue driver</v>
      </c>
      <c r="D2667" t="s">
        <v>424</v>
      </c>
      <c r="E2667" s="8" t="str">
        <f t="shared" si="3868"/>
        <v>2667 FAINT-F</v>
      </c>
      <c r="G2667" t="s">
        <v>332</v>
      </c>
      <c r="K2667" s="53"/>
      <c r="L2667" s="53"/>
      <c r="M2667" s="53"/>
      <c r="N2667" s="53"/>
      <c r="O2667" s="53"/>
      <c r="P2667" s="53"/>
      <c r="R2667" s="24"/>
      <c r="S2667" s="175" t="str">
        <f t="shared" ref="S2667" si="3886">S2642</f>
        <v>S$12</v>
      </c>
      <c r="T2667" s="175" t="str">
        <f t="shared" ref="T2667:AX2667" si="3887">T2642</f>
        <v>T$12</v>
      </c>
      <c r="U2667" s="175" t="str">
        <f t="shared" si="3887"/>
        <v>U$12</v>
      </c>
      <c r="V2667" s="175" t="str">
        <f t="shared" si="3887"/>
        <v>V$12</v>
      </c>
      <c r="W2667" s="175" t="str">
        <f t="shared" si="3887"/>
        <v>W$12</v>
      </c>
      <c r="X2667" s="175" t="str">
        <f t="shared" si="3887"/>
        <v>X$12</v>
      </c>
      <c r="Y2667" s="175" t="str">
        <f t="shared" si="3887"/>
        <v>Y$12</v>
      </c>
      <c r="Z2667" s="175" t="str">
        <f t="shared" si="3887"/>
        <v>Z$12</v>
      </c>
      <c r="AA2667" s="175" t="str">
        <f t="shared" si="3887"/>
        <v>AA$12</v>
      </c>
      <c r="AB2667" s="175" t="str">
        <f t="shared" si="3887"/>
        <v>AB$12</v>
      </c>
      <c r="AC2667" s="175" t="str">
        <f t="shared" si="3887"/>
        <v>AC$12</v>
      </c>
      <c r="AD2667" s="175" t="str">
        <f t="shared" si="3887"/>
        <v>AD$12</v>
      </c>
      <c r="AE2667" s="175" t="str">
        <f t="shared" si="3887"/>
        <v>AE$12</v>
      </c>
      <c r="AF2667" s="175" t="str">
        <f t="shared" si="3887"/>
        <v>AF$12</v>
      </c>
      <c r="AG2667" s="175" t="str">
        <f t="shared" si="3887"/>
        <v>AG$12</v>
      </c>
      <c r="AH2667" s="175" t="str">
        <f t="shared" si="3887"/>
        <v>AH$12</v>
      </c>
      <c r="AI2667" s="175" t="str">
        <f t="shared" si="3887"/>
        <v>AI$12</v>
      </c>
      <c r="AJ2667" s="175" t="str">
        <f t="shared" si="3887"/>
        <v>AJ$12</v>
      </c>
      <c r="AK2667" s="175" t="str">
        <f t="shared" si="3887"/>
        <v>AK$12</v>
      </c>
      <c r="AL2667" s="175" t="str">
        <f t="shared" si="3887"/>
        <v>AL$12</v>
      </c>
      <c r="AM2667" s="175" t="str">
        <f t="shared" si="3887"/>
        <v>AM$12</v>
      </c>
      <c r="AN2667" s="175" t="str">
        <f t="shared" si="3887"/>
        <v>AN$12</v>
      </c>
      <c r="AO2667" s="175" t="str">
        <f t="shared" si="3887"/>
        <v>AO$12</v>
      </c>
      <c r="AP2667" s="175" t="str">
        <f t="shared" si="3887"/>
        <v>AP$12</v>
      </c>
      <c r="AQ2667" s="175" t="str">
        <f t="shared" si="3887"/>
        <v>AQ$12</v>
      </c>
      <c r="AR2667" s="175" t="str">
        <f t="shared" si="3887"/>
        <v>AR$12</v>
      </c>
      <c r="AS2667" s="175" t="str">
        <f t="shared" si="3887"/>
        <v>AS$12</v>
      </c>
      <c r="AT2667" s="175" t="str">
        <f t="shared" si="3887"/>
        <v>AT$12</v>
      </c>
      <c r="AU2667" s="175" t="str">
        <f t="shared" si="3887"/>
        <v>AU$12</v>
      </c>
      <c r="AV2667" s="175" t="str">
        <f t="shared" si="3887"/>
        <v>AV$12</v>
      </c>
      <c r="AW2667" s="175" t="str">
        <f t="shared" si="3887"/>
        <v>AW$12</v>
      </c>
      <c r="AX2667" s="175" t="str">
        <f t="shared" si="3887"/>
        <v>AX$12</v>
      </c>
      <c r="AY2667" s="175" t="str">
        <f t="shared" ref="AY2667:CD2667" si="3888">AY2642</f>
        <v>AY$12</v>
      </c>
      <c r="AZ2667" s="175" t="str">
        <f t="shared" si="3888"/>
        <v>AZ$12</v>
      </c>
      <c r="BA2667" s="175" t="str">
        <f t="shared" si="3888"/>
        <v>BA$12</v>
      </c>
      <c r="BB2667" s="175" t="str">
        <f t="shared" si="3888"/>
        <v>BB$12</v>
      </c>
      <c r="BC2667" s="175" t="str">
        <f t="shared" si="3888"/>
        <v>BC$12</v>
      </c>
      <c r="BD2667" s="175" t="str">
        <f t="shared" si="3888"/>
        <v>BD$12</v>
      </c>
      <c r="BE2667" s="175" t="str">
        <f t="shared" si="3888"/>
        <v>BE$12</v>
      </c>
      <c r="BF2667" s="175" t="str">
        <f t="shared" si="3888"/>
        <v>BF$12</v>
      </c>
      <c r="BG2667" s="175" t="str">
        <f t="shared" si="3888"/>
        <v>BG$12</v>
      </c>
      <c r="BH2667" s="175" t="str">
        <f t="shared" si="3888"/>
        <v>BH$12</v>
      </c>
      <c r="BI2667" s="175" t="str">
        <f t="shared" si="3888"/>
        <v>BI$12</v>
      </c>
      <c r="BJ2667" s="175" t="str">
        <f t="shared" si="3888"/>
        <v>BJ$12</v>
      </c>
      <c r="BK2667" s="175" t="str">
        <f t="shared" si="3888"/>
        <v>BK$12</v>
      </c>
      <c r="BL2667" s="175" t="str">
        <f t="shared" si="3888"/>
        <v>BL$12</v>
      </c>
      <c r="BM2667" s="175" t="str">
        <f t="shared" si="3888"/>
        <v>BM$12</v>
      </c>
      <c r="BN2667" s="175" t="str">
        <f t="shared" si="3888"/>
        <v>BN$12</v>
      </c>
      <c r="BO2667" s="175" t="str">
        <f t="shared" si="3888"/>
        <v>BO$12</v>
      </c>
      <c r="BP2667" s="175" t="str">
        <f t="shared" si="3888"/>
        <v>BP$12</v>
      </c>
      <c r="BQ2667" s="175" t="str">
        <f t="shared" si="3888"/>
        <v>BQ$12</v>
      </c>
      <c r="BR2667" s="175" t="str">
        <f t="shared" si="3888"/>
        <v>BR$12</v>
      </c>
      <c r="BS2667" s="175" t="str">
        <f t="shared" si="3888"/>
        <v>BS$12</v>
      </c>
      <c r="BT2667" s="175" t="str">
        <f t="shared" si="3888"/>
        <v>BT$12</v>
      </c>
      <c r="BU2667" s="175" t="str">
        <f t="shared" si="3888"/>
        <v>BU$12</v>
      </c>
      <c r="BV2667" s="175" t="str">
        <f t="shared" si="3888"/>
        <v>BV$12</v>
      </c>
      <c r="BW2667" s="175" t="str">
        <f t="shared" si="3888"/>
        <v>BW$12</v>
      </c>
      <c r="BX2667" s="175" t="str">
        <f t="shared" si="3888"/>
        <v>BX$12</v>
      </c>
      <c r="BY2667" s="175" t="str">
        <f t="shared" si="3888"/>
        <v>BY$12</v>
      </c>
      <c r="BZ2667" s="175" t="str">
        <f t="shared" si="3888"/>
        <v>BZ$12</v>
      </c>
      <c r="CA2667" s="175" t="str">
        <f t="shared" si="3888"/>
        <v>CA$12</v>
      </c>
      <c r="CB2667" s="175" t="str">
        <f t="shared" si="3888"/>
        <v>CB$12</v>
      </c>
      <c r="CC2667" s="175" t="str">
        <f t="shared" si="3888"/>
        <v>CC$12</v>
      </c>
      <c r="CD2667" s="175" t="str">
        <f t="shared" si="3888"/>
        <v>CD$12</v>
      </c>
      <c r="CE2667" s="175" t="str">
        <f t="shared" ref="CE2667:CK2667" si="3889">CE2642</f>
        <v>CE$12</v>
      </c>
      <c r="CF2667" s="175" t="str">
        <f t="shared" si="3889"/>
        <v>CF$12</v>
      </c>
      <c r="CG2667" s="175" t="str">
        <f t="shared" si="3889"/>
        <v>CG$12</v>
      </c>
      <c r="CH2667" s="175" t="str">
        <f t="shared" si="3889"/>
        <v>CH$12</v>
      </c>
      <c r="CI2667" s="175" t="str">
        <f t="shared" si="3889"/>
        <v>CI$12</v>
      </c>
      <c r="CJ2667" s="175" t="str">
        <f t="shared" si="3889"/>
        <v>CJ$12</v>
      </c>
      <c r="CK2667" s="175" t="str">
        <f t="shared" si="3889"/>
        <v>CK$12</v>
      </c>
      <c r="CL2667" s="175" t="str">
        <f t="shared" ref="CL2667" si="3890">CL2642</f>
        <v>CL$12</v>
      </c>
    </row>
    <row r="2668" spans="2:90" x14ac:dyDescent="0.4">
      <c r="B2668" s="132" t="str">
        <f>B2643</f>
        <v>Primary volume driver</v>
      </c>
      <c r="D2668" t="s">
        <v>424</v>
      </c>
      <c r="E2668" s="8" t="str">
        <f t="shared" si="3868"/>
        <v>2668 FAINT-F</v>
      </c>
      <c r="G2668" t="s">
        <v>332</v>
      </c>
      <c r="H2668" s="12"/>
      <c r="I2668" s="60"/>
      <c r="J2668" s="60"/>
      <c r="K2668" s="15"/>
      <c r="L2668" s="15"/>
      <c r="M2668" s="15"/>
      <c r="N2668" s="15"/>
      <c r="O2668" s="15"/>
      <c r="P2668" s="15"/>
      <c r="R2668" s="15"/>
      <c r="S2668" s="175" t="str">
        <f t="shared" ref="S2668" si="3891">S2643</f>
        <v>S$13</v>
      </c>
      <c r="T2668" s="175" t="str">
        <f t="shared" ref="T2668:AX2668" si="3892">T2643</f>
        <v>T$13</v>
      </c>
      <c r="U2668" s="175" t="str">
        <f t="shared" si="3892"/>
        <v>U$13</v>
      </c>
      <c r="V2668" s="175" t="str">
        <f t="shared" si="3892"/>
        <v>V$13</v>
      </c>
      <c r="W2668" s="175" t="str">
        <f t="shared" si="3892"/>
        <v>W$13</v>
      </c>
      <c r="X2668" s="175" t="str">
        <f t="shared" si="3892"/>
        <v>X$13</v>
      </c>
      <c r="Y2668" s="175" t="str">
        <f t="shared" si="3892"/>
        <v>Y$13</v>
      </c>
      <c r="Z2668" s="175" t="str">
        <f t="shared" si="3892"/>
        <v>Z$13</v>
      </c>
      <c r="AA2668" s="175" t="str">
        <f t="shared" si="3892"/>
        <v>AA$13</v>
      </c>
      <c r="AB2668" s="175" t="str">
        <f t="shared" si="3892"/>
        <v>AB$13</v>
      </c>
      <c r="AC2668" s="175" t="str">
        <f t="shared" si="3892"/>
        <v>AC$13</v>
      </c>
      <c r="AD2668" s="175" t="str">
        <f t="shared" si="3892"/>
        <v>AD$13</v>
      </c>
      <c r="AE2668" s="175" t="str">
        <f t="shared" si="3892"/>
        <v>AE$13</v>
      </c>
      <c r="AF2668" s="175" t="str">
        <f t="shared" si="3892"/>
        <v>AF$13</v>
      </c>
      <c r="AG2668" s="175" t="str">
        <f t="shared" si="3892"/>
        <v>AG$13</v>
      </c>
      <c r="AH2668" s="175" t="str">
        <f t="shared" si="3892"/>
        <v>AH$13</v>
      </c>
      <c r="AI2668" s="175" t="str">
        <f t="shared" si="3892"/>
        <v>AI$13</v>
      </c>
      <c r="AJ2668" s="175" t="str">
        <f t="shared" si="3892"/>
        <v>AJ$13</v>
      </c>
      <c r="AK2668" s="175" t="str">
        <f t="shared" si="3892"/>
        <v>AK$13</v>
      </c>
      <c r="AL2668" s="175" t="str">
        <f t="shared" si="3892"/>
        <v>AL$13</v>
      </c>
      <c r="AM2668" s="175" t="str">
        <f t="shared" si="3892"/>
        <v>AM$13</v>
      </c>
      <c r="AN2668" s="175" t="str">
        <f t="shared" si="3892"/>
        <v>AN$13</v>
      </c>
      <c r="AO2668" s="175" t="str">
        <f t="shared" si="3892"/>
        <v>AO$13</v>
      </c>
      <c r="AP2668" s="175" t="str">
        <f t="shared" si="3892"/>
        <v>AP$13</v>
      </c>
      <c r="AQ2668" s="175" t="str">
        <f t="shared" si="3892"/>
        <v>AQ$13</v>
      </c>
      <c r="AR2668" s="175" t="str">
        <f t="shared" si="3892"/>
        <v>AR$13</v>
      </c>
      <c r="AS2668" s="175" t="str">
        <f t="shared" si="3892"/>
        <v>AS$13</v>
      </c>
      <c r="AT2668" s="175" t="str">
        <f t="shared" si="3892"/>
        <v>AT$13</v>
      </c>
      <c r="AU2668" s="175" t="str">
        <f t="shared" si="3892"/>
        <v>AU$13</v>
      </c>
      <c r="AV2668" s="175" t="str">
        <f t="shared" si="3892"/>
        <v>AV$13</v>
      </c>
      <c r="AW2668" s="175" t="str">
        <f t="shared" si="3892"/>
        <v>AW$13</v>
      </c>
      <c r="AX2668" s="175" t="str">
        <f t="shared" si="3892"/>
        <v>AX$13</v>
      </c>
      <c r="AY2668" s="175" t="str">
        <f t="shared" ref="AY2668:CD2668" si="3893">AY2643</f>
        <v>AY$13</v>
      </c>
      <c r="AZ2668" s="175" t="str">
        <f t="shared" si="3893"/>
        <v>AZ$13</v>
      </c>
      <c r="BA2668" s="175" t="str">
        <f t="shared" si="3893"/>
        <v>BA$13</v>
      </c>
      <c r="BB2668" s="175" t="str">
        <f t="shared" si="3893"/>
        <v>BB$13</v>
      </c>
      <c r="BC2668" s="175" t="str">
        <f t="shared" si="3893"/>
        <v>BC$13</v>
      </c>
      <c r="BD2668" s="175" t="str">
        <f t="shared" si="3893"/>
        <v>BD$13</v>
      </c>
      <c r="BE2668" s="175" t="str">
        <f t="shared" si="3893"/>
        <v>BE$13</v>
      </c>
      <c r="BF2668" s="175" t="str">
        <f t="shared" si="3893"/>
        <v>BF$13</v>
      </c>
      <c r="BG2668" s="175" t="str">
        <f t="shared" si="3893"/>
        <v>BG$13</v>
      </c>
      <c r="BH2668" s="175" t="str">
        <f t="shared" si="3893"/>
        <v>BH$13</v>
      </c>
      <c r="BI2668" s="175" t="str">
        <f t="shared" si="3893"/>
        <v>BI$13</v>
      </c>
      <c r="BJ2668" s="175" t="str">
        <f t="shared" si="3893"/>
        <v>BJ$13</v>
      </c>
      <c r="BK2668" s="175" t="str">
        <f t="shared" si="3893"/>
        <v>BK$13</v>
      </c>
      <c r="BL2668" s="175" t="str">
        <f t="shared" si="3893"/>
        <v>BL$13</v>
      </c>
      <c r="BM2668" s="175" t="str">
        <f t="shared" si="3893"/>
        <v>BM$13</v>
      </c>
      <c r="BN2668" s="175" t="str">
        <f t="shared" si="3893"/>
        <v>BN$13</v>
      </c>
      <c r="BO2668" s="175" t="str">
        <f t="shared" si="3893"/>
        <v>BO$13</v>
      </c>
      <c r="BP2668" s="175" t="str">
        <f t="shared" si="3893"/>
        <v>BP$13</v>
      </c>
      <c r="BQ2668" s="175" t="str">
        <f t="shared" si="3893"/>
        <v>BQ$13</v>
      </c>
      <c r="BR2668" s="175" t="str">
        <f t="shared" si="3893"/>
        <v>BR$13</v>
      </c>
      <c r="BS2668" s="175" t="str">
        <f t="shared" si="3893"/>
        <v>BS$13</v>
      </c>
      <c r="BT2668" s="175" t="str">
        <f t="shared" si="3893"/>
        <v>BT$13</v>
      </c>
      <c r="BU2668" s="175" t="str">
        <f t="shared" si="3893"/>
        <v>BU$13</v>
      </c>
      <c r="BV2668" s="175" t="str">
        <f t="shared" si="3893"/>
        <v>BV$13</v>
      </c>
      <c r="BW2668" s="175" t="str">
        <f t="shared" si="3893"/>
        <v>BW$13</v>
      </c>
      <c r="BX2668" s="175" t="str">
        <f t="shared" si="3893"/>
        <v>BX$13</v>
      </c>
      <c r="BY2668" s="175" t="str">
        <f t="shared" si="3893"/>
        <v>BY$13</v>
      </c>
      <c r="BZ2668" s="175" t="str">
        <f t="shared" si="3893"/>
        <v>BZ$13</v>
      </c>
      <c r="CA2668" s="175" t="str">
        <f t="shared" si="3893"/>
        <v>CA$13</v>
      </c>
      <c r="CB2668" s="175" t="str">
        <f t="shared" si="3893"/>
        <v>CB$13</v>
      </c>
      <c r="CC2668" s="175" t="str">
        <f t="shared" si="3893"/>
        <v>CC$13</v>
      </c>
      <c r="CD2668" s="175" t="str">
        <f t="shared" si="3893"/>
        <v>CD$13</v>
      </c>
      <c r="CE2668" s="175" t="str">
        <f t="shared" ref="CE2668:CK2668" si="3894">CE2643</f>
        <v>CE$13</v>
      </c>
      <c r="CF2668" s="175" t="str">
        <f t="shared" si="3894"/>
        <v>CF$13</v>
      </c>
      <c r="CG2668" s="175" t="str">
        <f t="shared" si="3894"/>
        <v>CG$13</v>
      </c>
      <c r="CH2668" s="175" t="str">
        <f t="shared" si="3894"/>
        <v>CH$13</v>
      </c>
      <c r="CI2668" s="175" t="str">
        <f t="shared" si="3894"/>
        <v>CI$13</v>
      </c>
      <c r="CJ2668" s="175" t="str">
        <f t="shared" si="3894"/>
        <v>CJ$13</v>
      </c>
      <c r="CK2668" s="175" t="str">
        <f t="shared" si="3894"/>
        <v>CK$13</v>
      </c>
      <c r="CL2668" s="175" t="str">
        <f t="shared" ref="CL2668" si="3895">CL2643</f>
        <v>CL$13</v>
      </c>
    </row>
    <row r="2669" spans="2:90" x14ac:dyDescent="0.4">
      <c r="B2669" s="132" t="str">
        <f>B2648</f>
        <v>Fixed secondary intangible assets:</v>
      </c>
      <c r="D2669" t="s">
        <v>424</v>
      </c>
      <c r="E2669" s="8" t="str">
        <f t="shared" si="3868"/>
        <v>2669 FAINT-F</v>
      </c>
      <c r="G2669" t="s">
        <v>332</v>
      </c>
      <c r="H2669" s="12"/>
      <c r="I2669" s="60"/>
      <c r="J2669" s="60"/>
      <c r="K2669" s="15"/>
      <c r="L2669" s="15"/>
      <c r="M2669" s="15"/>
      <c r="N2669" s="15"/>
      <c r="O2669" s="15"/>
      <c r="P2669" s="15"/>
      <c r="R2669" s="15"/>
      <c r="S2669" s="175">
        <f t="shared" ref="S2669" si="3896">S2644</f>
        <v>0</v>
      </c>
      <c r="T2669" s="175">
        <f t="shared" ref="T2669:AX2669" si="3897">T2644</f>
        <v>0</v>
      </c>
      <c r="U2669" s="175">
        <f t="shared" si="3897"/>
        <v>0</v>
      </c>
      <c r="V2669" s="175">
        <f t="shared" si="3897"/>
        <v>0</v>
      </c>
      <c r="W2669" s="175">
        <f t="shared" si="3897"/>
        <v>0</v>
      </c>
      <c r="X2669" s="175">
        <f t="shared" si="3897"/>
        <v>0</v>
      </c>
      <c r="Y2669" s="175">
        <f t="shared" si="3897"/>
        <v>0</v>
      </c>
      <c r="Z2669" s="175">
        <f t="shared" si="3897"/>
        <v>0</v>
      </c>
      <c r="AA2669" s="175">
        <f t="shared" si="3897"/>
        <v>0</v>
      </c>
      <c r="AB2669" s="175">
        <f t="shared" si="3897"/>
        <v>0</v>
      </c>
      <c r="AC2669" s="175">
        <f t="shared" si="3897"/>
        <v>0</v>
      </c>
      <c r="AD2669" s="175">
        <f t="shared" si="3897"/>
        <v>0</v>
      </c>
      <c r="AE2669" s="175">
        <f t="shared" si="3897"/>
        <v>0</v>
      </c>
      <c r="AF2669" s="175">
        <f t="shared" si="3897"/>
        <v>0</v>
      </c>
      <c r="AG2669" s="175">
        <f t="shared" si="3897"/>
        <v>0</v>
      </c>
      <c r="AH2669" s="175">
        <f t="shared" si="3897"/>
        <v>0</v>
      </c>
      <c r="AI2669" s="175">
        <f t="shared" si="3897"/>
        <v>0</v>
      </c>
      <c r="AJ2669" s="175">
        <f t="shared" si="3897"/>
        <v>0</v>
      </c>
      <c r="AK2669" s="175">
        <f t="shared" si="3897"/>
        <v>0</v>
      </c>
      <c r="AL2669" s="175">
        <f t="shared" si="3897"/>
        <v>0</v>
      </c>
      <c r="AM2669" s="175">
        <f t="shared" si="3897"/>
        <v>0</v>
      </c>
      <c r="AN2669" s="175">
        <f t="shared" si="3897"/>
        <v>0</v>
      </c>
      <c r="AO2669" s="175">
        <f t="shared" si="3897"/>
        <v>0</v>
      </c>
      <c r="AP2669" s="175">
        <f t="shared" si="3897"/>
        <v>0</v>
      </c>
      <c r="AQ2669" s="175">
        <f t="shared" si="3897"/>
        <v>0</v>
      </c>
      <c r="AR2669" s="175">
        <f t="shared" si="3897"/>
        <v>0</v>
      </c>
      <c r="AS2669" s="175">
        <f t="shared" si="3897"/>
        <v>0</v>
      </c>
      <c r="AT2669" s="175">
        <f t="shared" si="3897"/>
        <v>0</v>
      </c>
      <c r="AU2669" s="175">
        <f t="shared" si="3897"/>
        <v>0</v>
      </c>
      <c r="AV2669" s="175">
        <f t="shared" si="3897"/>
        <v>0</v>
      </c>
      <c r="AW2669" s="175">
        <f t="shared" si="3897"/>
        <v>0</v>
      </c>
      <c r="AX2669" s="175">
        <f t="shared" si="3897"/>
        <v>0</v>
      </c>
      <c r="AY2669" s="175">
        <f t="shared" ref="AY2669:CD2669" si="3898">AY2644</f>
        <v>0</v>
      </c>
      <c r="AZ2669" s="175">
        <f t="shared" si="3898"/>
        <v>0</v>
      </c>
      <c r="BA2669" s="175">
        <f t="shared" si="3898"/>
        <v>0</v>
      </c>
      <c r="BB2669" s="175">
        <f t="shared" si="3898"/>
        <v>0</v>
      </c>
      <c r="BC2669" s="175">
        <f t="shared" si="3898"/>
        <v>0</v>
      </c>
      <c r="BD2669" s="175">
        <f t="shared" si="3898"/>
        <v>0</v>
      </c>
      <c r="BE2669" s="175">
        <f t="shared" si="3898"/>
        <v>0</v>
      </c>
      <c r="BF2669" s="175">
        <f t="shared" si="3898"/>
        <v>0</v>
      </c>
      <c r="BG2669" s="175">
        <f t="shared" si="3898"/>
        <v>0</v>
      </c>
      <c r="BH2669" s="175">
        <f t="shared" si="3898"/>
        <v>0</v>
      </c>
      <c r="BI2669" s="175">
        <f t="shared" si="3898"/>
        <v>0</v>
      </c>
      <c r="BJ2669" s="175">
        <f t="shared" si="3898"/>
        <v>0</v>
      </c>
      <c r="BK2669" s="175">
        <f t="shared" si="3898"/>
        <v>0</v>
      </c>
      <c r="BL2669" s="175">
        <f t="shared" si="3898"/>
        <v>0</v>
      </c>
      <c r="BM2669" s="175">
        <f t="shared" si="3898"/>
        <v>0</v>
      </c>
      <c r="BN2669" s="175">
        <f t="shared" si="3898"/>
        <v>0</v>
      </c>
      <c r="BO2669" s="175">
        <f t="shared" si="3898"/>
        <v>0</v>
      </c>
      <c r="BP2669" s="175">
        <f t="shared" si="3898"/>
        <v>0</v>
      </c>
      <c r="BQ2669" s="175">
        <f t="shared" si="3898"/>
        <v>0</v>
      </c>
      <c r="BR2669" s="175">
        <f t="shared" si="3898"/>
        <v>0</v>
      </c>
      <c r="BS2669" s="175">
        <f t="shared" si="3898"/>
        <v>0</v>
      </c>
      <c r="BT2669" s="175">
        <f t="shared" si="3898"/>
        <v>0</v>
      </c>
      <c r="BU2669" s="175">
        <f t="shared" si="3898"/>
        <v>0</v>
      </c>
      <c r="BV2669" s="175">
        <f t="shared" si="3898"/>
        <v>0</v>
      </c>
      <c r="BW2669" s="175">
        <f t="shared" si="3898"/>
        <v>0</v>
      </c>
      <c r="BX2669" s="175">
        <f t="shared" si="3898"/>
        <v>0</v>
      </c>
      <c r="BY2669" s="175">
        <f t="shared" si="3898"/>
        <v>0</v>
      </c>
      <c r="BZ2669" s="175">
        <f t="shared" si="3898"/>
        <v>0</v>
      </c>
      <c r="CA2669" s="175">
        <f t="shared" si="3898"/>
        <v>0</v>
      </c>
      <c r="CB2669" s="175">
        <f t="shared" si="3898"/>
        <v>0</v>
      </c>
      <c r="CC2669" s="175">
        <f t="shared" si="3898"/>
        <v>0</v>
      </c>
      <c r="CD2669" s="175">
        <f t="shared" si="3898"/>
        <v>0</v>
      </c>
      <c r="CE2669" s="175">
        <f t="shared" ref="CE2669:CK2669" si="3899">CE2644</f>
        <v>0</v>
      </c>
      <c r="CF2669" s="175">
        <f t="shared" si="3899"/>
        <v>0</v>
      </c>
      <c r="CG2669" s="175">
        <f t="shared" si="3899"/>
        <v>0</v>
      </c>
      <c r="CH2669" s="175">
        <f t="shared" si="3899"/>
        <v>0</v>
      </c>
      <c r="CI2669" s="175">
        <f t="shared" si="3899"/>
        <v>0</v>
      </c>
      <c r="CJ2669" s="175">
        <f t="shared" si="3899"/>
        <v>0</v>
      </c>
      <c r="CK2669" s="175">
        <f t="shared" si="3899"/>
        <v>0</v>
      </c>
      <c r="CL2669" s="175">
        <f t="shared" ref="CL2669" si="3900">CL2644</f>
        <v>0</v>
      </c>
    </row>
    <row r="2670" spans="2:90" x14ac:dyDescent="0.4">
      <c r="B2670" s="235" t="str">
        <f>IFERROR(SUBSTITUTE(TRIM(MID(B2648, SEARCH("-", B2648) + 1, LEN(B2648))),":",""),"no unit")</f>
        <v>no unit</v>
      </c>
      <c r="D2670" t="s">
        <v>424</v>
      </c>
      <c r="E2670" s="8" t="str">
        <f t="shared" ref="E2670" si="3901">ROW()&amp;" "&amp;D2670</f>
        <v>2670 FAINT-F</v>
      </c>
      <c r="G2670" t="s">
        <v>332</v>
      </c>
      <c r="H2670" s="12"/>
      <c r="I2670" s="60"/>
      <c r="J2670" s="60"/>
      <c r="K2670" s="15"/>
      <c r="L2670" s="15"/>
      <c r="M2670" s="15"/>
      <c r="N2670" s="15"/>
      <c r="O2670" s="15"/>
      <c r="P2670" s="15"/>
      <c r="R2670" s="15"/>
      <c r="S2670" s="175"/>
      <c r="T2670" s="175"/>
      <c r="U2670" s="175"/>
      <c r="V2670" s="175"/>
      <c r="W2670" s="175"/>
      <c r="X2670" s="175"/>
      <c r="Y2670" s="175"/>
      <c r="Z2670" s="175"/>
      <c r="AA2670" s="175"/>
      <c r="AB2670" s="175"/>
      <c r="AC2670" s="175"/>
      <c r="AD2670" s="175"/>
      <c r="AE2670" s="175"/>
      <c r="AF2670" s="175"/>
      <c r="AG2670" s="175"/>
      <c r="AH2670" s="175"/>
      <c r="AI2670" s="175"/>
      <c r="AJ2670" s="175"/>
      <c r="AK2670" s="175"/>
      <c r="AL2670" s="175"/>
      <c r="AM2670" s="175"/>
      <c r="AN2670" s="175"/>
      <c r="AO2670" s="175"/>
      <c r="AP2670" s="175"/>
      <c r="AQ2670" s="175"/>
      <c r="AR2670" s="175"/>
      <c r="AS2670" s="175"/>
      <c r="AT2670" s="175"/>
      <c r="AU2670" s="175"/>
      <c r="AV2670" s="175"/>
      <c r="AW2670" s="175"/>
      <c r="AX2670" s="175"/>
      <c r="AY2670" s="175"/>
      <c r="AZ2670" s="175"/>
      <c r="BA2670" s="175"/>
      <c r="BB2670" s="175"/>
      <c r="BC2670" s="175"/>
      <c r="BD2670" s="175"/>
      <c r="BE2670" s="175"/>
      <c r="BF2670" s="175"/>
      <c r="BG2670" s="175"/>
      <c r="BH2670" s="175"/>
      <c r="BI2670" s="175"/>
      <c r="BJ2670" s="175"/>
      <c r="BK2670" s="175"/>
      <c r="BL2670" s="175"/>
      <c r="BM2670" s="175"/>
      <c r="BN2670" s="175"/>
      <c r="BO2670" s="175"/>
      <c r="BP2670" s="175"/>
      <c r="BQ2670" s="175"/>
      <c r="BR2670" s="175"/>
      <c r="BS2670" s="175"/>
      <c r="BT2670" s="175"/>
      <c r="BU2670" s="175"/>
      <c r="BV2670" s="175"/>
      <c r="BW2670" s="175"/>
      <c r="BX2670" s="175"/>
      <c r="BY2670" s="175"/>
      <c r="BZ2670" s="175"/>
      <c r="CA2670" s="175"/>
      <c r="CB2670" s="175"/>
      <c r="CC2670" s="175"/>
      <c r="CD2670" s="175"/>
      <c r="CE2670" s="175"/>
      <c r="CF2670" s="175"/>
      <c r="CG2670" s="175"/>
      <c r="CH2670" s="175"/>
      <c r="CI2670" s="175"/>
      <c r="CJ2670" s="175"/>
      <c r="CK2670" s="175"/>
      <c r="CL2670" s="175"/>
    </row>
    <row r="2671" spans="2:90" x14ac:dyDescent="0.4">
      <c r="B2671" s="187" t="str">
        <f>B2646</f>
        <v>Secondary revenue driver</v>
      </c>
      <c r="D2671" t="s">
        <v>424</v>
      </c>
      <c r="E2671" s="8" t="str">
        <f t="shared" si="3868"/>
        <v>2671 FAINT-F</v>
      </c>
      <c r="G2671" t="s">
        <v>332</v>
      </c>
      <c r="H2671" s="90"/>
      <c r="I2671" s="209"/>
      <c r="J2671" s="209"/>
      <c r="K2671" s="210"/>
      <c r="L2671" s="210"/>
      <c r="M2671" s="210"/>
      <c r="N2671" s="210"/>
      <c r="O2671" s="210"/>
      <c r="P2671" s="210"/>
      <c r="R2671" s="210"/>
      <c r="S2671" s="4" t="str">
        <f t="shared" ref="S2671" si="3902">ADDRESS(ROW(S2663),COLUMN(S2663),2)</f>
        <v>S$2663</v>
      </c>
      <c r="T2671" s="4" t="str">
        <f t="shared" ref="T2671:AX2671" si="3903">ADDRESS(ROW(T2663),COLUMN(T2663),2)</f>
        <v>T$2663</v>
      </c>
      <c r="U2671" s="4" t="str">
        <f t="shared" si="3903"/>
        <v>U$2663</v>
      </c>
      <c r="V2671" s="4" t="str">
        <f t="shared" si="3903"/>
        <v>V$2663</v>
      </c>
      <c r="W2671" s="4" t="str">
        <f t="shared" si="3903"/>
        <v>W$2663</v>
      </c>
      <c r="X2671" s="4" t="str">
        <f t="shared" si="3903"/>
        <v>X$2663</v>
      </c>
      <c r="Y2671" s="4" t="str">
        <f t="shared" si="3903"/>
        <v>Y$2663</v>
      </c>
      <c r="Z2671" s="4" t="str">
        <f t="shared" si="3903"/>
        <v>Z$2663</v>
      </c>
      <c r="AA2671" s="4" t="str">
        <f t="shared" si="3903"/>
        <v>AA$2663</v>
      </c>
      <c r="AB2671" s="4" t="str">
        <f t="shared" si="3903"/>
        <v>AB$2663</v>
      </c>
      <c r="AC2671" s="4" t="str">
        <f t="shared" si="3903"/>
        <v>AC$2663</v>
      </c>
      <c r="AD2671" s="4" t="str">
        <f t="shared" si="3903"/>
        <v>AD$2663</v>
      </c>
      <c r="AE2671" s="4" t="str">
        <f t="shared" si="3903"/>
        <v>AE$2663</v>
      </c>
      <c r="AF2671" s="4" t="str">
        <f t="shared" si="3903"/>
        <v>AF$2663</v>
      </c>
      <c r="AG2671" s="4" t="str">
        <f t="shared" si="3903"/>
        <v>AG$2663</v>
      </c>
      <c r="AH2671" s="4" t="str">
        <f t="shared" si="3903"/>
        <v>AH$2663</v>
      </c>
      <c r="AI2671" s="4" t="str">
        <f t="shared" si="3903"/>
        <v>AI$2663</v>
      </c>
      <c r="AJ2671" s="4" t="str">
        <f t="shared" si="3903"/>
        <v>AJ$2663</v>
      </c>
      <c r="AK2671" s="4" t="str">
        <f t="shared" si="3903"/>
        <v>AK$2663</v>
      </c>
      <c r="AL2671" s="4" t="str">
        <f t="shared" si="3903"/>
        <v>AL$2663</v>
      </c>
      <c r="AM2671" s="4" t="str">
        <f t="shared" si="3903"/>
        <v>AM$2663</v>
      </c>
      <c r="AN2671" s="4" t="str">
        <f t="shared" si="3903"/>
        <v>AN$2663</v>
      </c>
      <c r="AO2671" s="4" t="str">
        <f t="shared" si="3903"/>
        <v>AO$2663</v>
      </c>
      <c r="AP2671" s="4" t="str">
        <f t="shared" si="3903"/>
        <v>AP$2663</v>
      </c>
      <c r="AQ2671" s="4" t="str">
        <f t="shared" si="3903"/>
        <v>AQ$2663</v>
      </c>
      <c r="AR2671" s="4" t="str">
        <f t="shared" si="3903"/>
        <v>AR$2663</v>
      </c>
      <c r="AS2671" s="4" t="str">
        <f t="shared" si="3903"/>
        <v>AS$2663</v>
      </c>
      <c r="AT2671" s="4" t="str">
        <f t="shared" si="3903"/>
        <v>AT$2663</v>
      </c>
      <c r="AU2671" s="4" t="str">
        <f t="shared" si="3903"/>
        <v>AU$2663</v>
      </c>
      <c r="AV2671" s="4" t="str">
        <f t="shared" si="3903"/>
        <v>AV$2663</v>
      </c>
      <c r="AW2671" s="4" t="str">
        <f t="shared" si="3903"/>
        <v>AW$2663</v>
      </c>
      <c r="AX2671" s="4" t="str">
        <f t="shared" si="3903"/>
        <v>AX$2663</v>
      </c>
      <c r="AY2671" s="4" t="str">
        <f t="shared" ref="AY2671:CD2671" si="3904">ADDRESS(ROW(AY2663),COLUMN(AY2663),2)</f>
        <v>AY$2663</v>
      </c>
      <c r="AZ2671" s="4" t="str">
        <f t="shared" si="3904"/>
        <v>AZ$2663</v>
      </c>
      <c r="BA2671" s="4" t="str">
        <f t="shared" si="3904"/>
        <v>BA$2663</v>
      </c>
      <c r="BB2671" s="4" t="str">
        <f t="shared" si="3904"/>
        <v>BB$2663</v>
      </c>
      <c r="BC2671" s="4" t="str">
        <f t="shared" si="3904"/>
        <v>BC$2663</v>
      </c>
      <c r="BD2671" s="4" t="str">
        <f t="shared" si="3904"/>
        <v>BD$2663</v>
      </c>
      <c r="BE2671" s="4" t="str">
        <f t="shared" si="3904"/>
        <v>BE$2663</v>
      </c>
      <c r="BF2671" s="4" t="str">
        <f t="shared" si="3904"/>
        <v>BF$2663</v>
      </c>
      <c r="BG2671" s="4" t="str">
        <f t="shared" si="3904"/>
        <v>BG$2663</v>
      </c>
      <c r="BH2671" s="4" t="str">
        <f t="shared" si="3904"/>
        <v>BH$2663</v>
      </c>
      <c r="BI2671" s="4" t="str">
        <f t="shared" si="3904"/>
        <v>BI$2663</v>
      </c>
      <c r="BJ2671" s="4" t="str">
        <f t="shared" si="3904"/>
        <v>BJ$2663</v>
      </c>
      <c r="BK2671" s="4" t="str">
        <f t="shared" si="3904"/>
        <v>BK$2663</v>
      </c>
      <c r="BL2671" s="4" t="str">
        <f t="shared" si="3904"/>
        <v>BL$2663</v>
      </c>
      <c r="BM2671" s="4" t="str">
        <f t="shared" si="3904"/>
        <v>BM$2663</v>
      </c>
      <c r="BN2671" s="4" t="str">
        <f t="shared" si="3904"/>
        <v>BN$2663</v>
      </c>
      <c r="BO2671" s="4" t="str">
        <f t="shared" si="3904"/>
        <v>BO$2663</v>
      </c>
      <c r="BP2671" s="4" t="str">
        <f t="shared" si="3904"/>
        <v>BP$2663</v>
      </c>
      <c r="BQ2671" s="4" t="str">
        <f t="shared" si="3904"/>
        <v>BQ$2663</v>
      </c>
      <c r="BR2671" s="4" t="str">
        <f t="shared" si="3904"/>
        <v>BR$2663</v>
      </c>
      <c r="BS2671" s="4" t="str">
        <f t="shared" si="3904"/>
        <v>BS$2663</v>
      </c>
      <c r="BT2671" s="4" t="str">
        <f t="shared" si="3904"/>
        <v>BT$2663</v>
      </c>
      <c r="BU2671" s="4" t="str">
        <f t="shared" si="3904"/>
        <v>BU$2663</v>
      </c>
      <c r="BV2671" s="4" t="str">
        <f t="shared" si="3904"/>
        <v>BV$2663</v>
      </c>
      <c r="BW2671" s="4" t="str">
        <f t="shared" si="3904"/>
        <v>BW$2663</v>
      </c>
      <c r="BX2671" s="4" t="str">
        <f t="shared" si="3904"/>
        <v>BX$2663</v>
      </c>
      <c r="BY2671" s="4" t="str">
        <f t="shared" si="3904"/>
        <v>BY$2663</v>
      </c>
      <c r="BZ2671" s="4" t="str">
        <f t="shared" si="3904"/>
        <v>BZ$2663</v>
      </c>
      <c r="CA2671" s="4" t="str">
        <f t="shared" si="3904"/>
        <v>CA$2663</v>
      </c>
      <c r="CB2671" s="4" t="str">
        <f t="shared" si="3904"/>
        <v>CB$2663</v>
      </c>
      <c r="CC2671" s="4" t="str">
        <f t="shared" si="3904"/>
        <v>CC$2663</v>
      </c>
      <c r="CD2671" s="4" t="str">
        <f t="shared" si="3904"/>
        <v>CD$2663</v>
      </c>
      <c r="CE2671" s="4" t="str">
        <f t="shared" ref="CE2671:CK2671" si="3905">ADDRESS(ROW(CE2663),COLUMN(CE2663),2)</f>
        <v>CE$2663</v>
      </c>
      <c r="CF2671" s="4" t="str">
        <f t="shared" si="3905"/>
        <v>CF$2663</v>
      </c>
      <c r="CG2671" s="4" t="str">
        <f t="shared" si="3905"/>
        <v>CG$2663</v>
      </c>
      <c r="CH2671" s="4" t="str">
        <f t="shared" si="3905"/>
        <v>CH$2663</v>
      </c>
      <c r="CI2671" s="4" t="str">
        <f t="shared" si="3905"/>
        <v>CI$2663</v>
      </c>
      <c r="CJ2671" s="4" t="str">
        <f t="shared" si="3905"/>
        <v>CJ$2663</v>
      </c>
      <c r="CK2671" s="4" t="str">
        <f t="shared" si="3905"/>
        <v>CK$2663</v>
      </c>
      <c r="CL2671" s="4" t="str">
        <f t="shared" ref="CL2671" si="3906">ADDRESS(ROW(CL2663),COLUMN(CL2663),2)</f>
        <v>CL$2663</v>
      </c>
    </row>
    <row r="2672" spans="2:90" x14ac:dyDescent="0.4">
      <c r="B2672" s="132" t="str">
        <f>B2647</f>
        <v>Secondary volume driver</v>
      </c>
      <c r="D2672" t="s">
        <v>424</v>
      </c>
      <c r="E2672" s="8" t="str">
        <f t="shared" si="3868"/>
        <v>2672 FAINT-F</v>
      </c>
      <c r="G2672" t="s">
        <v>332</v>
      </c>
      <c r="H2672" s="12"/>
      <c r="I2672" s="60"/>
      <c r="J2672" s="60"/>
      <c r="K2672" s="15"/>
      <c r="L2672" s="15"/>
      <c r="M2672" s="15"/>
      <c r="N2672" s="15"/>
      <c r="O2672" s="15"/>
      <c r="P2672" s="15"/>
      <c r="R2672" s="15"/>
      <c r="S2672" s="175" t="str">
        <f t="shared" ref="S2672" si="3907">S2647</f>
        <v>S$15</v>
      </c>
      <c r="T2672" s="175" t="str">
        <f t="shared" ref="T2672:AX2672" si="3908">T2647</f>
        <v>T$15</v>
      </c>
      <c r="U2672" s="175" t="str">
        <f t="shared" si="3908"/>
        <v>U$15</v>
      </c>
      <c r="V2672" s="175" t="str">
        <f t="shared" si="3908"/>
        <v>V$15</v>
      </c>
      <c r="W2672" s="175" t="str">
        <f t="shared" si="3908"/>
        <v>W$15</v>
      </c>
      <c r="X2672" s="175" t="str">
        <f t="shared" si="3908"/>
        <v>X$15</v>
      </c>
      <c r="Y2672" s="175" t="str">
        <f t="shared" si="3908"/>
        <v>Y$15</v>
      </c>
      <c r="Z2672" s="175" t="str">
        <f t="shared" si="3908"/>
        <v>Z$15</v>
      </c>
      <c r="AA2672" s="175" t="str">
        <f t="shared" si="3908"/>
        <v>AA$15</v>
      </c>
      <c r="AB2672" s="175" t="str">
        <f t="shared" si="3908"/>
        <v>AB$15</v>
      </c>
      <c r="AC2672" s="175" t="str">
        <f t="shared" si="3908"/>
        <v>AC$15</v>
      </c>
      <c r="AD2672" s="175" t="str">
        <f t="shared" si="3908"/>
        <v>AD$15</v>
      </c>
      <c r="AE2672" s="175" t="str">
        <f t="shared" si="3908"/>
        <v>AE$15</v>
      </c>
      <c r="AF2672" s="175" t="str">
        <f t="shared" si="3908"/>
        <v>AF$15</v>
      </c>
      <c r="AG2672" s="175" t="str">
        <f t="shared" si="3908"/>
        <v>AG$15</v>
      </c>
      <c r="AH2672" s="175" t="str">
        <f t="shared" si="3908"/>
        <v>AH$15</v>
      </c>
      <c r="AI2672" s="175" t="str">
        <f t="shared" si="3908"/>
        <v>AI$15</v>
      </c>
      <c r="AJ2672" s="175" t="str">
        <f t="shared" si="3908"/>
        <v>AJ$15</v>
      </c>
      <c r="AK2672" s="175" t="str">
        <f t="shared" si="3908"/>
        <v>AK$15</v>
      </c>
      <c r="AL2672" s="175" t="str">
        <f t="shared" si="3908"/>
        <v>AL$15</v>
      </c>
      <c r="AM2672" s="175" t="str">
        <f t="shared" si="3908"/>
        <v>AM$15</v>
      </c>
      <c r="AN2672" s="175" t="str">
        <f t="shared" si="3908"/>
        <v>AN$15</v>
      </c>
      <c r="AO2672" s="175" t="str">
        <f t="shared" si="3908"/>
        <v>AO$15</v>
      </c>
      <c r="AP2672" s="175" t="str">
        <f t="shared" si="3908"/>
        <v>AP$15</v>
      </c>
      <c r="AQ2672" s="175" t="str">
        <f t="shared" si="3908"/>
        <v>AQ$15</v>
      </c>
      <c r="AR2672" s="175" t="str">
        <f t="shared" si="3908"/>
        <v>AR$15</v>
      </c>
      <c r="AS2672" s="175" t="str">
        <f t="shared" si="3908"/>
        <v>AS$15</v>
      </c>
      <c r="AT2672" s="175" t="str">
        <f t="shared" si="3908"/>
        <v>AT$15</v>
      </c>
      <c r="AU2672" s="175" t="str">
        <f t="shared" si="3908"/>
        <v>AU$15</v>
      </c>
      <c r="AV2672" s="175" t="str">
        <f t="shared" si="3908"/>
        <v>AV$15</v>
      </c>
      <c r="AW2672" s="175" t="str">
        <f t="shared" si="3908"/>
        <v>AW$15</v>
      </c>
      <c r="AX2672" s="175" t="str">
        <f t="shared" si="3908"/>
        <v>AX$15</v>
      </c>
      <c r="AY2672" s="175" t="str">
        <f t="shared" ref="AY2672:CD2672" si="3909">AY2647</f>
        <v>AY$15</v>
      </c>
      <c r="AZ2672" s="175" t="str">
        <f t="shared" si="3909"/>
        <v>AZ$15</v>
      </c>
      <c r="BA2672" s="175" t="str">
        <f t="shared" si="3909"/>
        <v>BA$15</v>
      </c>
      <c r="BB2672" s="175" t="str">
        <f t="shared" si="3909"/>
        <v>BB$15</v>
      </c>
      <c r="BC2672" s="175" t="str">
        <f t="shared" si="3909"/>
        <v>BC$15</v>
      </c>
      <c r="BD2672" s="175" t="str">
        <f t="shared" si="3909"/>
        <v>BD$15</v>
      </c>
      <c r="BE2672" s="175" t="str">
        <f t="shared" si="3909"/>
        <v>BE$15</v>
      </c>
      <c r="BF2672" s="175" t="str">
        <f t="shared" si="3909"/>
        <v>BF$15</v>
      </c>
      <c r="BG2672" s="175" t="str">
        <f t="shared" si="3909"/>
        <v>BG$15</v>
      </c>
      <c r="BH2672" s="175" t="str">
        <f t="shared" si="3909"/>
        <v>BH$15</v>
      </c>
      <c r="BI2672" s="175" t="str">
        <f t="shared" si="3909"/>
        <v>BI$15</v>
      </c>
      <c r="BJ2672" s="175" t="str">
        <f t="shared" si="3909"/>
        <v>BJ$15</v>
      </c>
      <c r="BK2672" s="175" t="str">
        <f t="shared" si="3909"/>
        <v>BK$15</v>
      </c>
      <c r="BL2672" s="175" t="str">
        <f t="shared" si="3909"/>
        <v>BL$15</v>
      </c>
      <c r="BM2672" s="175" t="str">
        <f t="shared" si="3909"/>
        <v>BM$15</v>
      </c>
      <c r="BN2672" s="175" t="str">
        <f t="shared" si="3909"/>
        <v>BN$15</v>
      </c>
      <c r="BO2672" s="175" t="str">
        <f t="shared" si="3909"/>
        <v>BO$15</v>
      </c>
      <c r="BP2672" s="175" t="str">
        <f t="shared" si="3909"/>
        <v>BP$15</v>
      </c>
      <c r="BQ2672" s="175" t="str">
        <f t="shared" si="3909"/>
        <v>BQ$15</v>
      </c>
      <c r="BR2672" s="175" t="str">
        <f t="shared" si="3909"/>
        <v>BR$15</v>
      </c>
      <c r="BS2672" s="175" t="str">
        <f t="shared" si="3909"/>
        <v>BS$15</v>
      </c>
      <c r="BT2672" s="175" t="str">
        <f t="shared" si="3909"/>
        <v>BT$15</v>
      </c>
      <c r="BU2672" s="175" t="str">
        <f t="shared" si="3909"/>
        <v>BU$15</v>
      </c>
      <c r="BV2672" s="175" t="str">
        <f t="shared" si="3909"/>
        <v>BV$15</v>
      </c>
      <c r="BW2672" s="175" t="str">
        <f t="shared" si="3909"/>
        <v>BW$15</v>
      </c>
      <c r="BX2672" s="175" t="str">
        <f t="shared" si="3909"/>
        <v>BX$15</v>
      </c>
      <c r="BY2672" s="175" t="str">
        <f t="shared" si="3909"/>
        <v>BY$15</v>
      </c>
      <c r="BZ2672" s="175" t="str">
        <f t="shared" si="3909"/>
        <v>BZ$15</v>
      </c>
      <c r="CA2672" s="175" t="str">
        <f t="shared" si="3909"/>
        <v>CA$15</v>
      </c>
      <c r="CB2672" s="175" t="str">
        <f t="shared" si="3909"/>
        <v>CB$15</v>
      </c>
      <c r="CC2672" s="175" t="str">
        <f t="shared" si="3909"/>
        <v>CC$15</v>
      </c>
      <c r="CD2672" s="175" t="str">
        <f t="shared" si="3909"/>
        <v>CD$15</v>
      </c>
      <c r="CE2672" s="175" t="str">
        <f t="shared" ref="CE2672:CK2672" si="3910">CE2647</f>
        <v>CE$15</v>
      </c>
      <c r="CF2672" s="175" t="str">
        <f t="shared" si="3910"/>
        <v>CF$15</v>
      </c>
      <c r="CG2672" s="175" t="str">
        <f t="shared" si="3910"/>
        <v>CG$15</v>
      </c>
      <c r="CH2672" s="175" t="str">
        <f t="shared" si="3910"/>
        <v>CH$15</v>
      </c>
      <c r="CI2672" s="175" t="str">
        <f t="shared" si="3910"/>
        <v>CI$15</v>
      </c>
      <c r="CJ2672" s="175" t="str">
        <f t="shared" si="3910"/>
        <v>CJ$15</v>
      </c>
      <c r="CK2672" s="175" t="str">
        <f t="shared" si="3910"/>
        <v>CK$15</v>
      </c>
      <c r="CL2672" s="175" t="str">
        <f t="shared" ref="CL2672" si="3911">CL2647</f>
        <v>CL$15</v>
      </c>
    </row>
    <row r="2673" spans="2:90" x14ac:dyDescent="0.4">
      <c r="B2673" s="27"/>
      <c r="C2673" s="27"/>
      <c r="D2673" s="27"/>
      <c r="E2673" s="27"/>
      <c r="F2673" s="27"/>
      <c r="G2673" s="27"/>
      <c r="H2673" s="27"/>
      <c r="I2673" s="27"/>
      <c r="J2673" s="27"/>
      <c r="K2673" s="27"/>
      <c r="L2673" s="27"/>
      <c r="M2673" s="27"/>
      <c r="N2673" s="27"/>
      <c r="O2673" s="27"/>
      <c r="P2673" s="27"/>
    </row>
    <row r="2674" spans="2:90" x14ac:dyDescent="0.4">
      <c r="B2674" s="171" t="s">
        <v>490</v>
      </c>
      <c r="E2674" s="8"/>
      <c r="H2674" s="170"/>
      <c r="I2674" s="172"/>
      <c r="J2674" s="172"/>
      <c r="K2674" s="193"/>
      <c r="L2674" s="193"/>
      <c r="M2674" s="193"/>
      <c r="N2674" s="193"/>
      <c r="O2674" s="193"/>
      <c r="P2674" s="193"/>
      <c r="R2674" s="194"/>
      <c r="S2674" s="170"/>
      <c r="T2674" s="170"/>
      <c r="U2674" s="170"/>
      <c r="V2674" s="170"/>
      <c r="W2674" s="170"/>
      <c r="X2674" s="170"/>
      <c r="Y2674" s="170"/>
      <c r="Z2674" s="170"/>
      <c r="AA2674" s="170"/>
      <c r="AB2674" s="170"/>
      <c r="AC2674" s="170"/>
      <c r="AD2674" s="170"/>
      <c r="AE2674" s="170"/>
      <c r="AF2674" s="170"/>
      <c r="AG2674" s="170"/>
      <c r="AH2674" s="170"/>
      <c r="AI2674" s="170"/>
      <c r="AJ2674" s="170"/>
      <c r="AK2674" s="170"/>
      <c r="AL2674" s="170"/>
      <c r="AM2674" s="170"/>
      <c r="AN2674" s="170"/>
      <c r="AO2674" s="170"/>
      <c r="AP2674" s="170"/>
      <c r="AQ2674" s="170"/>
      <c r="AR2674" s="170"/>
      <c r="AS2674" s="170"/>
      <c r="AT2674" s="170"/>
      <c r="AU2674" s="170"/>
      <c r="AV2674" s="170"/>
      <c r="AW2674" s="170"/>
      <c r="AX2674" s="170"/>
      <c r="AY2674" s="170"/>
      <c r="AZ2674" s="170"/>
      <c r="BA2674" s="170"/>
      <c r="BB2674" s="170"/>
      <c r="BC2674" s="170"/>
      <c r="BD2674" s="170"/>
      <c r="BE2674" s="170"/>
      <c r="BF2674" s="170"/>
      <c r="BG2674" s="170"/>
      <c r="BH2674" s="170"/>
      <c r="BI2674" s="170"/>
      <c r="BJ2674" s="170"/>
      <c r="BK2674" s="170"/>
      <c r="BL2674" s="170"/>
      <c r="BM2674" s="170"/>
      <c r="BN2674" s="170"/>
      <c r="BO2674" s="170"/>
      <c r="BP2674" s="170"/>
      <c r="BQ2674" s="170"/>
      <c r="BR2674" s="170"/>
      <c r="BS2674" s="170"/>
      <c r="BT2674" s="170"/>
      <c r="BU2674" s="170"/>
      <c r="BV2674" s="170"/>
      <c r="BW2674" s="170"/>
      <c r="BX2674" s="170"/>
      <c r="BY2674" s="170"/>
      <c r="BZ2674" s="170"/>
      <c r="CA2674" s="170"/>
      <c r="CB2674" s="170"/>
      <c r="CC2674" s="170"/>
      <c r="CD2674" s="170"/>
      <c r="CE2674" s="170"/>
      <c r="CF2674" s="170"/>
      <c r="CG2674" s="170"/>
      <c r="CH2674" s="170"/>
      <c r="CI2674" s="170"/>
      <c r="CJ2674" s="170"/>
      <c r="CK2674" s="170"/>
      <c r="CL2674" s="170"/>
    </row>
    <row r="2675" spans="2:90" x14ac:dyDescent="0.4">
      <c r="B2675" s="171" t="s">
        <v>492</v>
      </c>
      <c r="E2675" s="8"/>
      <c r="H2675" s="170"/>
      <c r="I2675" s="172"/>
      <c r="J2675" s="172"/>
      <c r="K2675" s="193"/>
      <c r="L2675" s="193"/>
      <c r="M2675" s="193"/>
      <c r="N2675" s="193"/>
      <c r="O2675" s="193"/>
      <c r="P2675" s="193"/>
      <c r="R2675" s="194"/>
      <c r="S2675" s="170"/>
      <c r="T2675" s="170"/>
      <c r="U2675" s="170"/>
      <c r="V2675" s="170"/>
      <c r="W2675" s="170"/>
      <c r="X2675" s="170"/>
      <c r="Y2675" s="170"/>
      <c r="Z2675" s="170"/>
      <c r="AA2675" s="170"/>
      <c r="AB2675" s="170"/>
      <c r="AC2675" s="170"/>
      <c r="AD2675" s="170"/>
      <c r="AE2675" s="170"/>
      <c r="AF2675" s="170"/>
      <c r="AG2675" s="170"/>
      <c r="AH2675" s="170"/>
      <c r="AI2675" s="170"/>
      <c r="AJ2675" s="170"/>
      <c r="AK2675" s="170"/>
      <c r="AL2675" s="170"/>
      <c r="AM2675" s="170"/>
      <c r="AN2675" s="170"/>
      <c r="AO2675" s="170"/>
      <c r="AP2675" s="170"/>
      <c r="AQ2675" s="170"/>
      <c r="AR2675" s="170"/>
      <c r="AS2675" s="170"/>
      <c r="AT2675" s="170"/>
      <c r="AU2675" s="170"/>
      <c r="AV2675" s="170"/>
      <c r="AW2675" s="170"/>
      <c r="AX2675" s="170"/>
      <c r="AY2675" s="170"/>
      <c r="AZ2675" s="170"/>
      <c r="BA2675" s="170"/>
      <c r="BB2675" s="170"/>
      <c r="BC2675" s="170"/>
      <c r="BD2675" s="170"/>
      <c r="BE2675" s="170"/>
      <c r="BF2675" s="170"/>
      <c r="BG2675" s="170"/>
      <c r="BH2675" s="170"/>
      <c r="BI2675" s="170"/>
      <c r="BJ2675" s="170"/>
      <c r="BK2675" s="170"/>
      <c r="BL2675" s="170"/>
      <c r="BM2675" s="170"/>
      <c r="BN2675" s="170"/>
      <c r="BO2675" s="170"/>
      <c r="BP2675" s="170"/>
      <c r="BQ2675" s="170"/>
      <c r="BR2675" s="170"/>
      <c r="BS2675" s="170"/>
      <c r="BT2675" s="170"/>
      <c r="BU2675" s="170"/>
      <c r="BV2675" s="170"/>
      <c r="BW2675" s="170"/>
      <c r="BX2675" s="170"/>
      <c r="BY2675" s="170"/>
      <c r="BZ2675" s="170"/>
      <c r="CA2675" s="170"/>
      <c r="CB2675" s="170"/>
      <c r="CC2675" s="170"/>
      <c r="CD2675" s="170"/>
      <c r="CE2675" s="170"/>
      <c r="CF2675" s="170"/>
      <c r="CG2675" s="170"/>
      <c r="CH2675" s="170"/>
      <c r="CI2675" s="170"/>
      <c r="CJ2675" s="170"/>
      <c r="CK2675" s="170"/>
      <c r="CL2675" s="170"/>
    </row>
    <row r="2676" spans="2:90" x14ac:dyDescent="0.4">
      <c r="B2676" s="171" t="s">
        <v>461</v>
      </c>
      <c r="E2676" s="8"/>
      <c r="H2676" s="170"/>
      <c r="I2676" s="172"/>
      <c r="J2676" s="172"/>
      <c r="K2676" s="193"/>
      <c r="L2676" s="193"/>
      <c r="M2676" s="193"/>
      <c r="N2676" s="193"/>
      <c r="O2676" s="193"/>
      <c r="P2676" s="193"/>
      <c r="R2676" s="194"/>
      <c r="S2676" s="195" t="str">
        <f t="shared" ref="S2676:AX2676" si="3912">S$16</f>
        <v>S$12</v>
      </c>
      <c r="T2676" s="195" t="str">
        <f t="shared" si="3912"/>
        <v>T$12</v>
      </c>
      <c r="U2676" s="195" t="str">
        <f t="shared" si="3912"/>
        <v>U$12</v>
      </c>
      <c r="V2676" s="195" t="str">
        <f t="shared" si="3912"/>
        <v>V$12</v>
      </c>
      <c r="W2676" s="195" t="str">
        <f t="shared" si="3912"/>
        <v>W$12</v>
      </c>
      <c r="X2676" s="195" t="str">
        <f t="shared" si="3912"/>
        <v>X$12</v>
      </c>
      <c r="Y2676" s="195" t="str">
        <f t="shared" si="3912"/>
        <v>Y$12</v>
      </c>
      <c r="Z2676" s="195" t="str">
        <f t="shared" si="3912"/>
        <v>Z$12</v>
      </c>
      <c r="AA2676" s="195" t="str">
        <f t="shared" si="3912"/>
        <v>AA$12</v>
      </c>
      <c r="AB2676" s="195" t="str">
        <f t="shared" si="3912"/>
        <v>AB$12</v>
      </c>
      <c r="AC2676" s="195" t="str">
        <f t="shared" si="3912"/>
        <v>AC$12</v>
      </c>
      <c r="AD2676" s="195" t="str">
        <f t="shared" si="3912"/>
        <v>AD$12</v>
      </c>
      <c r="AE2676" s="195" t="str">
        <f t="shared" si="3912"/>
        <v>AE$12</v>
      </c>
      <c r="AF2676" s="195" t="str">
        <f t="shared" si="3912"/>
        <v>AF$12</v>
      </c>
      <c r="AG2676" s="195" t="str">
        <f t="shared" si="3912"/>
        <v>AG$12</v>
      </c>
      <c r="AH2676" s="195" t="str">
        <f t="shared" si="3912"/>
        <v>AH$12</v>
      </c>
      <c r="AI2676" s="195" t="str">
        <f t="shared" si="3912"/>
        <v>AI$12</v>
      </c>
      <c r="AJ2676" s="195" t="str">
        <f t="shared" si="3912"/>
        <v>AJ$12</v>
      </c>
      <c r="AK2676" s="195" t="str">
        <f t="shared" si="3912"/>
        <v>AK$12</v>
      </c>
      <c r="AL2676" s="195" t="str">
        <f t="shared" si="3912"/>
        <v>AL$12</v>
      </c>
      <c r="AM2676" s="195" t="str">
        <f t="shared" si="3912"/>
        <v>AM$12</v>
      </c>
      <c r="AN2676" s="195" t="str">
        <f t="shared" si="3912"/>
        <v>AN$12</v>
      </c>
      <c r="AO2676" s="195" t="str">
        <f t="shared" si="3912"/>
        <v>AO$12</v>
      </c>
      <c r="AP2676" s="195" t="str">
        <f t="shared" si="3912"/>
        <v>AP$12</v>
      </c>
      <c r="AQ2676" s="195" t="str">
        <f t="shared" si="3912"/>
        <v>AQ$12</v>
      </c>
      <c r="AR2676" s="195" t="str">
        <f t="shared" si="3912"/>
        <v>AR$12</v>
      </c>
      <c r="AS2676" s="195" t="str">
        <f t="shared" si="3912"/>
        <v>AS$12</v>
      </c>
      <c r="AT2676" s="195" t="str">
        <f t="shared" si="3912"/>
        <v>AT$12</v>
      </c>
      <c r="AU2676" s="195" t="str">
        <f t="shared" si="3912"/>
        <v>AU$12</v>
      </c>
      <c r="AV2676" s="195" t="str">
        <f t="shared" si="3912"/>
        <v>AV$12</v>
      </c>
      <c r="AW2676" s="195" t="str">
        <f t="shared" si="3912"/>
        <v>AW$12</v>
      </c>
      <c r="AX2676" s="195" t="str">
        <f t="shared" si="3912"/>
        <v>AX$12</v>
      </c>
      <c r="AY2676" s="195" t="str">
        <f t="shared" ref="AY2676:CD2676" si="3913">AY$16</f>
        <v>AY$12</v>
      </c>
      <c r="AZ2676" s="195" t="str">
        <f t="shared" si="3913"/>
        <v>AZ$12</v>
      </c>
      <c r="BA2676" s="195" t="str">
        <f t="shared" si="3913"/>
        <v>BA$12</v>
      </c>
      <c r="BB2676" s="195" t="str">
        <f t="shared" si="3913"/>
        <v>BB$12</v>
      </c>
      <c r="BC2676" s="195" t="str">
        <f t="shared" si="3913"/>
        <v>BC$12</v>
      </c>
      <c r="BD2676" s="195" t="str">
        <f t="shared" si="3913"/>
        <v>BD$12</v>
      </c>
      <c r="BE2676" s="195" t="str">
        <f t="shared" si="3913"/>
        <v>BE$12</v>
      </c>
      <c r="BF2676" s="195" t="str">
        <f t="shared" si="3913"/>
        <v>BF$12</v>
      </c>
      <c r="BG2676" s="195" t="str">
        <f t="shared" si="3913"/>
        <v>BG$12</v>
      </c>
      <c r="BH2676" s="195" t="str">
        <f t="shared" si="3913"/>
        <v>BH$12</v>
      </c>
      <c r="BI2676" s="195" t="str">
        <f t="shared" si="3913"/>
        <v>BI$12</v>
      </c>
      <c r="BJ2676" s="195" t="str">
        <f t="shared" si="3913"/>
        <v>BJ$12</v>
      </c>
      <c r="BK2676" s="195" t="str">
        <f t="shared" si="3913"/>
        <v>BK$12</v>
      </c>
      <c r="BL2676" s="195" t="str">
        <f t="shared" si="3913"/>
        <v>BL$12</v>
      </c>
      <c r="BM2676" s="195" t="str">
        <f t="shared" si="3913"/>
        <v>BM$12</v>
      </c>
      <c r="BN2676" s="195" t="str">
        <f t="shared" si="3913"/>
        <v>BN$12</v>
      </c>
      <c r="BO2676" s="195" t="str">
        <f t="shared" si="3913"/>
        <v>BO$12</v>
      </c>
      <c r="BP2676" s="195" t="str">
        <f t="shared" si="3913"/>
        <v>BP$12</v>
      </c>
      <c r="BQ2676" s="195" t="str">
        <f t="shared" si="3913"/>
        <v>BQ$12</v>
      </c>
      <c r="BR2676" s="195" t="str">
        <f t="shared" si="3913"/>
        <v>BR$12</v>
      </c>
      <c r="BS2676" s="195" t="str">
        <f t="shared" si="3913"/>
        <v>BS$12</v>
      </c>
      <c r="BT2676" s="195" t="str">
        <f t="shared" si="3913"/>
        <v>BT$12</v>
      </c>
      <c r="BU2676" s="195" t="str">
        <f t="shared" si="3913"/>
        <v>BU$12</v>
      </c>
      <c r="BV2676" s="195" t="str">
        <f t="shared" si="3913"/>
        <v>BV$12</v>
      </c>
      <c r="BW2676" s="195" t="str">
        <f t="shared" si="3913"/>
        <v>BW$12</v>
      </c>
      <c r="BX2676" s="195" t="str">
        <f t="shared" si="3913"/>
        <v>BX$12</v>
      </c>
      <c r="BY2676" s="195" t="str">
        <f t="shared" si="3913"/>
        <v>BY$12</v>
      </c>
      <c r="BZ2676" s="195" t="str">
        <f t="shared" si="3913"/>
        <v>BZ$12</v>
      </c>
      <c r="CA2676" s="195" t="str">
        <f t="shared" si="3913"/>
        <v>CA$12</v>
      </c>
      <c r="CB2676" s="195" t="str">
        <f t="shared" si="3913"/>
        <v>CB$12</v>
      </c>
      <c r="CC2676" s="195" t="str">
        <f t="shared" si="3913"/>
        <v>CC$12</v>
      </c>
      <c r="CD2676" s="195" t="str">
        <f t="shared" si="3913"/>
        <v>CD$12</v>
      </c>
      <c r="CE2676" s="195" t="str">
        <f t="shared" ref="CE2676:CL2676" si="3914">CE$16</f>
        <v>CE$12</v>
      </c>
      <c r="CF2676" s="195" t="str">
        <f t="shared" si="3914"/>
        <v>CF$12</v>
      </c>
      <c r="CG2676" s="195" t="str">
        <f t="shared" si="3914"/>
        <v>CG$12</v>
      </c>
      <c r="CH2676" s="195" t="str">
        <f t="shared" si="3914"/>
        <v>CH$12</v>
      </c>
      <c r="CI2676" s="195" t="str">
        <f t="shared" si="3914"/>
        <v>CI$12</v>
      </c>
      <c r="CJ2676" s="195" t="str">
        <f t="shared" si="3914"/>
        <v>CJ$12</v>
      </c>
      <c r="CK2676" s="195" t="str">
        <f t="shared" si="3914"/>
        <v>CK$12</v>
      </c>
      <c r="CL2676" s="195" t="str">
        <f t="shared" si="3914"/>
        <v>CL$12</v>
      </c>
    </row>
    <row r="2677" spans="2:90" x14ac:dyDescent="0.4">
      <c r="B2677" s="171" t="s">
        <v>462</v>
      </c>
      <c r="E2677" s="8"/>
      <c r="H2677" s="196"/>
      <c r="I2677" s="197"/>
      <c r="J2677" s="197"/>
      <c r="K2677" s="198"/>
      <c r="L2677" s="198"/>
      <c r="M2677" s="198"/>
      <c r="N2677" s="198"/>
      <c r="O2677" s="198"/>
      <c r="P2677" s="198"/>
      <c r="R2677" s="198"/>
      <c r="S2677" s="195" t="str">
        <f t="shared" ref="S2677:AX2677" si="3915">S$17</f>
        <v>S$13</v>
      </c>
      <c r="T2677" s="195" t="str">
        <f t="shared" si="3915"/>
        <v>T$13</v>
      </c>
      <c r="U2677" s="195" t="str">
        <f t="shared" si="3915"/>
        <v>U$13</v>
      </c>
      <c r="V2677" s="195" t="str">
        <f t="shared" si="3915"/>
        <v>V$13</v>
      </c>
      <c r="W2677" s="195" t="str">
        <f t="shared" si="3915"/>
        <v>W$13</v>
      </c>
      <c r="X2677" s="195" t="str">
        <f t="shared" si="3915"/>
        <v>X$13</v>
      </c>
      <c r="Y2677" s="195" t="str">
        <f t="shared" si="3915"/>
        <v>Y$13</v>
      </c>
      <c r="Z2677" s="195" t="str">
        <f t="shared" si="3915"/>
        <v>Z$13</v>
      </c>
      <c r="AA2677" s="195" t="str">
        <f t="shared" si="3915"/>
        <v>AA$13</v>
      </c>
      <c r="AB2677" s="195" t="str">
        <f t="shared" si="3915"/>
        <v>AB$13</v>
      </c>
      <c r="AC2677" s="195" t="str">
        <f t="shared" si="3915"/>
        <v>AC$13</v>
      </c>
      <c r="AD2677" s="195" t="str">
        <f t="shared" si="3915"/>
        <v>AD$13</v>
      </c>
      <c r="AE2677" s="195" t="str">
        <f t="shared" si="3915"/>
        <v>AE$13</v>
      </c>
      <c r="AF2677" s="195" t="str">
        <f t="shared" si="3915"/>
        <v>AF$13</v>
      </c>
      <c r="AG2677" s="195" t="str">
        <f t="shared" si="3915"/>
        <v>AG$13</v>
      </c>
      <c r="AH2677" s="195" t="str">
        <f t="shared" si="3915"/>
        <v>AH$13</v>
      </c>
      <c r="AI2677" s="195" t="str">
        <f t="shared" si="3915"/>
        <v>AI$13</v>
      </c>
      <c r="AJ2677" s="195" t="str">
        <f t="shared" si="3915"/>
        <v>AJ$13</v>
      </c>
      <c r="AK2677" s="195" t="str">
        <f t="shared" si="3915"/>
        <v>AK$13</v>
      </c>
      <c r="AL2677" s="195" t="str">
        <f t="shared" si="3915"/>
        <v>AL$13</v>
      </c>
      <c r="AM2677" s="195" t="str">
        <f t="shared" si="3915"/>
        <v>AM$13</v>
      </c>
      <c r="AN2677" s="195" t="str">
        <f t="shared" si="3915"/>
        <v>AN$13</v>
      </c>
      <c r="AO2677" s="195" t="str">
        <f t="shared" si="3915"/>
        <v>AO$13</v>
      </c>
      <c r="AP2677" s="195" t="str">
        <f t="shared" si="3915"/>
        <v>AP$13</v>
      </c>
      <c r="AQ2677" s="195" t="str">
        <f t="shared" si="3915"/>
        <v>AQ$13</v>
      </c>
      <c r="AR2677" s="195" t="str">
        <f t="shared" si="3915"/>
        <v>AR$13</v>
      </c>
      <c r="AS2677" s="195" t="str">
        <f t="shared" si="3915"/>
        <v>AS$13</v>
      </c>
      <c r="AT2677" s="195" t="str">
        <f t="shared" si="3915"/>
        <v>AT$13</v>
      </c>
      <c r="AU2677" s="195" t="str">
        <f t="shared" si="3915"/>
        <v>AU$13</v>
      </c>
      <c r="AV2677" s="195" t="str">
        <f t="shared" si="3915"/>
        <v>AV$13</v>
      </c>
      <c r="AW2677" s="195" t="str">
        <f t="shared" si="3915"/>
        <v>AW$13</v>
      </c>
      <c r="AX2677" s="195" t="str">
        <f t="shared" si="3915"/>
        <v>AX$13</v>
      </c>
      <c r="AY2677" s="195" t="str">
        <f t="shared" ref="AY2677:CD2677" si="3916">AY$17</f>
        <v>AY$13</v>
      </c>
      <c r="AZ2677" s="195" t="str">
        <f t="shared" si="3916"/>
        <v>AZ$13</v>
      </c>
      <c r="BA2677" s="195" t="str">
        <f t="shared" si="3916"/>
        <v>BA$13</v>
      </c>
      <c r="BB2677" s="195" t="str">
        <f t="shared" si="3916"/>
        <v>BB$13</v>
      </c>
      <c r="BC2677" s="195" t="str">
        <f t="shared" si="3916"/>
        <v>BC$13</v>
      </c>
      <c r="BD2677" s="195" t="str">
        <f t="shared" si="3916"/>
        <v>BD$13</v>
      </c>
      <c r="BE2677" s="195" t="str">
        <f t="shared" si="3916"/>
        <v>BE$13</v>
      </c>
      <c r="BF2677" s="195" t="str">
        <f t="shared" si="3916"/>
        <v>BF$13</v>
      </c>
      <c r="BG2677" s="195" t="str">
        <f t="shared" si="3916"/>
        <v>BG$13</v>
      </c>
      <c r="BH2677" s="195" t="str">
        <f t="shared" si="3916"/>
        <v>BH$13</v>
      </c>
      <c r="BI2677" s="195" t="str">
        <f t="shared" si="3916"/>
        <v>BI$13</v>
      </c>
      <c r="BJ2677" s="195" t="str">
        <f t="shared" si="3916"/>
        <v>BJ$13</v>
      </c>
      <c r="BK2677" s="195" t="str">
        <f t="shared" si="3916"/>
        <v>BK$13</v>
      </c>
      <c r="BL2677" s="195" t="str">
        <f t="shared" si="3916"/>
        <v>BL$13</v>
      </c>
      <c r="BM2677" s="195" t="str">
        <f t="shared" si="3916"/>
        <v>BM$13</v>
      </c>
      <c r="BN2677" s="195" t="str">
        <f t="shared" si="3916"/>
        <v>BN$13</v>
      </c>
      <c r="BO2677" s="195" t="str">
        <f t="shared" si="3916"/>
        <v>BO$13</v>
      </c>
      <c r="BP2677" s="195" t="str">
        <f t="shared" si="3916"/>
        <v>BP$13</v>
      </c>
      <c r="BQ2677" s="195" t="str">
        <f t="shared" si="3916"/>
        <v>BQ$13</v>
      </c>
      <c r="BR2677" s="195" t="str">
        <f t="shared" si="3916"/>
        <v>BR$13</v>
      </c>
      <c r="BS2677" s="195" t="str">
        <f t="shared" si="3916"/>
        <v>BS$13</v>
      </c>
      <c r="BT2677" s="195" t="str">
        <f t="shared" si="3916"/>
        <v>BT$13</v>
      </c>
      <c r="BU2677" s="195" t="str">
        <f t="shared" si="3916"/>
        <v>BU$13</v>
      </c>
      <c r="BV2677" s="195" t="str">
        <f t="shared" si="3916"/>
        <v>BV$13</v>
      </c>
      <c r="BW2677" s="195" t="str">
        <f t="shared" si="3916"/>
        <v>BW$13</v>
      </c>
      <c r="BX2677" s="195" t="str">
        <f t="shared" si="3916"/>
        <v>BX$13</v>
      </c>
      <c r="BY2677" s="195" t="str">
        <f t="shared" si="3916"/>
        <v>BY$13</v>
      </c>
      <c r="BZ2677" s="195" t="str">
        <f t="shared" si="3916"/>
        <v>BZ$13</v>
      </c>
      <c r="CA2677" s="195" t="str">
        <f t="shared" si="3916"/>
        <v>CA$13</v>
      </c>
      <c r="CB2677" s="195" t="str">
        <f t="shared" si="3916"/>
        <v>CB$13</v>
      </c>
      <c r="CC2677" s="195" t="str">
        <f t="shared" si="3916"/>
        <v>CC$13</v>
      </c>
      <c r="CD2677" s="195" t="str">
        <f t="shared" si="3916"/>
        <v>CD$13</v>
      </c>
      <c r="CE2677" s="195" t="str">
        <f t="shared" ref="CE2677:CL2677" si="3917">CE$17</f>
        <v>CE$13</v>
      </c>
      <c r="CF2677" s="195" t="str">
        <f t="shared" si="3917"/>
        <v>CF$13</v>
      </c>
      <c r="CG2677" s="195" t="str">
        <f t="shared" si="3917"/>
        <v>CG$13</v>
      </c>
      <c r="CH2677" s="195" t="str">
        <f t="shared" si="3917"/>
        <v>CH$13</v>
      </c>
      <c r="CI2677" s="195" t="str">
        <f t="shared" si="3917"/>
        <v>CI$13</v>
      </c>
      <c r="CJ2677" s="195" t="str">
        <f t="shared" si="3917"/>
        <v>CJ$13</v>
      </c>
      <c r="CK2677" s="195" t="str">
        <f t="shared" si="3917"/>
        <v>CK$13</v>
      </c>
      <c r="CL2677" s="195" t="str">
        <f t="shared" si="3917"/>
        <v>CL$13</v>
      </c>
    </row>
    <row r="2678" spans="2:90" x14ac:dyDescent="0.4">
      <c r="B2678" s="171" t="s">
        <v>491</v>
      </c>
      <c r="E2678" s="8"/>
      <c r="H2678" s="196"/>
      <c r="I2678" s="197"/>
      <c r="J2678" s="197"/>
      <c r="K2678" s="198"/>
      <c r="L2678" s="198"/>
      <c r="M2678" s="198"/>
      <c r="N2678" s="198"/>
      <c r="O2678" s="198"/>
      <c r="P2678" s="198"/>
      <c r="R2678" s="198"/>
      <c r="S2678" s="186"/>
      <c r="T2678" s="186"/>
      <c r="U2678" s="186"/>
      <c r="V2678" s="186"/>
      <c r="W2678" s="186"/>
      <c r="X2678" s="186"/>
      <c r="Y2678" s="186"/>
      <c r="Z2678" s="186"/>
      <c r="AA2678" s="186"/>
      <c r="AB2678" s="186"/>
      <c r="AC2678" s="186"/>
      <c r="AD2678" s="186"/>
      <c r="AE2678" s="186"/>
      <c r="AF2678" s="186"/>
      <c r="AG2678" s="186"/>
      <c r="AH2678" s="186"/>
      <c r="AI2678" s="186"/>
      <c r="AJ2678" s="186"/>
      <c r="AK2678" s="186"/>
      <c r="AL2678" s="186"/>
      <c r="AM2678" s="186"/>
      <c r="AN2678" s="186"/>
      <c r="AO2678" s="186"/>
      <c r="AP2678" s="186"/>
      <c r="AQ2678" s="186"/>
      <c r="AR2678" s="186"/>
      <c r="AS2678" s="186"/>
      <c r="AT2678" s="186"/>
      <c r="AU2678" s="186"/>
      <c r="AV2678" s="186"/>
      <c r="AW2678" s="186"/>
      <c r="AX2678" s="186"/>
      <c r="AY2678" s="186"/>
      <c r="AZ2678" s="186"/>
      <c r="BA2678" s="186"/>
      <c r="BB2678" s="186"/>
      <c r="BC2678" s="186"/>
      <c r="BD2678" s="186"/>
      <c r="BE2678" s="186"/>
      <c r="BF2678" s="186"/>
      <c r="BG2678" s="186"/>
      <c r="BH2678" s="186"/>
      <c r="BI2678" s="186"/>
      <c r="BJ2678" s="186"/>
      <c r="BK2678" s="186"/>
      <c r="BL2678" s="186"/>
      <c r="BM2678" s="186"/>
      <c r="BN2678" s="186"/>
      <c r="BO2678" s="186"/>
      <c r="BP2678" s="186"/>
      <c r="BQ2678" s="186"/>
      <c r="BR2678" s="186"/>
      <c r="BS2678" s="186"/>
      <c r="BT2678" s="186"/>
      <c r="BU2678" s="186"/>
      <c r="BV2678" s="186"/>
      <c r="BW2678" s="186"/>
      <c r="BX2678" s="186"/>
      <c r="BY2678" s="186"/>
      <c r="BZ2678" s="186"/>
      <c r="CA2678" s="186"/>
      <c r="CB2678" s="186"/>
      <c r="CC2678" s="186"/>
      <c r="CD2678" s="186"/>
      <c r="CE2678" s="186"/>
      <c r="CF2678" s="186"/>
      <c r="CG2678" s="186"/>
      <c r="CH2678" s="186"/>
      <c r="CI2678" s="186"/>
      <c r="CJ2678" s="186"/>
      <c r="CK2678" s="186"/>
      <c r="CL2678" s="186"/>
    </row>
    <row r="2679" spans="2:90" x14ac:dyDescent="0.4">
      <c r="B2679" s="171" t="s">
        <v>505</v>
      </c>
      <c r="E2679" s="8"/>
      <c r="H2679" s="196"/>
      <c r="I2679" s="197"/>
      <c r="J2679" s="197"/>
      <c r="K2679" s="198"/>
      <c r="L2679" s="198"/>
      <c r="M2679" s="198"/>
      <c r="N2679" s="198"/>
      <c r="O2679" s="198"/>
      <c r="P2679" s="198"/>
      <c r="R2679" s="198"/>
      <c r="S2679" s="186"/>
      <c r="T2679" s="186"/>
      <c r="U2679" s="186"/>
      <c r="V2679" s="186"/>
      <c r="W2679" s="186"/>
      <c r="X2679" s="186"/>
      <c r="Y2679" s="186"/>
      <c r="Z2679" s="186"/>
      <c r="AA2679" s="186"/>
      <c r="AB2679" s="186"/>
      <c r="AC2679" s="186"/>
      <c r="AD2679" s="186"/>
      <c r="AE2679" s="186"/>
      <c r="AF2679" s="186"/>
      <c r="AG2679" s="186"/>
      <c r="AH2679" s="186"/>
      <c r="AI2679" s="186"/>
      <c r="AJ2679" s="186"/>
      <c r="AK2679" s="186"/>
      <c r="AL2679" s="186"/>
      <c r="AM2679" s="186"/>
      <c r="AN2679" s="186"/>
      <c r="AO2679" s="186"/>
      <c r="AP2679" s="186"/>
      <c r="AQ2679" s="186"/>
      <c r="AR2679" s="186"/>
      <c r="AS2679" s="186"/>
      <c r="AT2679" s="186"/>
      <c r="AU2679" s="186"/>
      <c r="AV2679" s="186"/>
      <c r="AW2679" s="186"/>
      <c r="AX2679" s="186"/>
      <c r="AY2679" s="186"/>
      <c r="AZ2679" s="186"/>
      <c r="BA2679" s="186"/>
      <c r="BB2679" s="186"/>
      <c r="BC2679" s="186"/>
      <c r="BD2679" s="186"/>
      <c r="BE2679" s="186"/>
      <c r="BF2679" s="186"/>
      <c r="BG2679" s="186"/>
      <c r="BH2679" s="186"/>
      <c r="BI2679" s="186"/>
      <c r="BJ2679" s="186"/>
      <c r="BK2679" s="186"/>
      <c r="BL2679" s="186"/>
      <c r="BM2679" s="186"/>
      <c r="BN2679" s="186"/>
      <c r="BO2679" s="186"/>
      <c r="BP2679" s="186"/>
      <c r="BQ2679" s="186"/>
      <c r="BR2679" s="186"/>
      <c r="BS2679" s="186"/>
      <c r="BT2679" s="186"/>
      <c r="BU2679" s="186"/>
      <c r="BV2679" s="186"/>
      <c r="BW2679" s="186"/>
      <c r="BX2679" s="186"/>
      <c r="BY2679" s="186"/>
      <c r="BZ2679" s="186"/>
      <c r="CA2679" s="186"/>
      <c r="CB2679" s="186"/>
      <c r="CC2679" s="186"/>
      <c r="CD2679" s="186"/>
      <c r="CE2679" s="186"/>
      <c r="CF2679" s="186"/>
      <c r="CG2679" s="186"/>
      <c r="CH2679" s="186"/>
      <c r="CI2679" s="186"/>
      <c r="CJ2679" s="186"/>
      <c r="CK2679" s="186"/>
      <c r="CL2679" s="186"/>
    </row>
    <row r="2680" spans="2:90" x14ac:dyDescent="0.4">
      <c r="B2680" s="171" t="s">
        <v>463</v>
      </c>
      <c r="E2680" s="8"/>
      <c r="H2680" s="196"/>
      <c r="I2680" s="197"/>
      <c r="J2680" s="197"/>
      <c r="K2680" s="198"/>
      <c r="L2680" s="198"/>
      <c r="M2680" s="198"/>
      <c r="N2680" s="198"/>
      <c r="O2680" s="198"/>
      <c r="P2680" s="198"/>
      <c r="R2680" s="198"/>
      <c r="S2680" s="186" t="str">
        <f t="shared" ref="S2680:AX2680" si="3918">S$18</f>
        <v>S$14</v>
      </c>
      <c r="T2680" s="186" t="str">
        <f t="shared" si="3918"/>
        <v>T$14</v>
      </c>
      <c r="U2680" s="186" t="str">
        <f t="shared" si="3918"/>
        <v>U$14</v>
      </c>
      <c r="V2680" s="186" t="str">
        <f t="shared" si="3918"/>
        <v>V$14</v>
      </c>
      <c r="W2680" s="186" t="str">
        <f t="shared" si="3918"/>
        <v>W$14</v>
      </c>
      <c r="X2680" s="186" t="str">
        <f t="shared" si="3918"/>
        <v>X$14</v>
      </c>
      <c r="Y2680" s="186" t="str">
        <f t="shared" si="3918"/>
        <v>Y$14</v>
      </c>
      <c r="Z2680" s="186" t="str">
        <f t="shared" si="3918"/>
        <v>Z$14</v>
      </c>
      <c r="AA2680" s="186" t="str">
        <f t="shared" si="3918"/>
        <v>AA$14</v>
      </c>
      <c r="AB2680" s="186" t="str">
        <f t="shared" si="3918"/>
        <v>AB$14</v>
      </c>
      <c r="AC2680" s="186" t="str">
        <f t="shared" si="3918"/>
        <v>AC$14</v>
      </c>
      <c r="AD2680" s="186" t="str">
        <f t="shared" si="3918"/>
        <v>AD$14</v>
      </c>
      <c r="AE2680" s="186" t="str">
        <f t="shared" si="3918"/>
        <v>AE$14</v>
      </c>
      <c r="AF2680" s="186" t="str">
        <f t="shared" si="3918"/>
        <v>AF$14</v>
      </c>
      <c r="AG2680" s="186" t="str">
        <f t="shared" si="3918"/>
        <v>AG$14</v>
      </c>
      <c r="AH2680" s="186" t="str">
        <f t="shared" si="3918"/>
        <v>AH$14</v>
      </c>
      <c r="AI2680" s="186" t="str">
        <f t="shared" si="3918"/>
        <v>AI$14</v>
      </c>
      <c r="AJ2680" s="186" t="str">
        <f t="shared" si="3918"/>
        <v>AJ$14</v>
      </c>
      <c r="AK2680" s="186" t="str">
        <f t="shared" si="3918"/>
        <v>AK$14</v>
      </c>
      <c r="AL2680" s="186" t="str">
        <f t="shared" si="3918"/>
        <v>AL$14</v>
      </c>
      <c r="AM2680" s="186" t="str">
        <f t="shared" si="3918"/>
        <v>AM$14</v>
      </c>
      <c r="AN2680" s="186" t="str">
        <f t="shared" si="3918"/>
        <v>AN$14</v>
      </c>
      <c r="AO2680" s="186" t="str">
        <f t="shared" si="3918"/>
        <v>AO$14</v>
      </c>
      <c r="AP2680" s="186" t="str">
        <f t="shared" si="3918"/>
        <v>AP$14</v>
      </c>
      <c r="AQ2680" s="186" t="str">
        <f t="shared" si="3918"/>
        <v>AQ$14</v>
      </c>
      <c r="AR2680" s="186" t="str">
        <f t="shared" si="3918"/>
        <v>AR$14</v>
      </c>
      <c r="AS2680" s="186" t="str">
        <f t="shared" si="3918"/>
        <v>AS$14</v>
      </c>
      <c r="AT2680" s="186" t="str">
        <f t="shared" si="3918"/>
        <v>AT$14</v>
      </c>
      <c r="AU2680" s="186" t="str">
        <f t="shared" si="3918"/>
        <v>AU$14</v>
      </c>
      <c r="AV2680" s="186" t="str">
        <f t="shared" si="3918"/>
        <v>AV$14</v>
      </c>
      <c r="AW2680" s="186" t="str">
        <f t="shared" si="3918"/>
        <v>AW$14</v>
      </c>
      <c r="AX2680" s="186" t="str">
        <f t="shared" si="3918"/>
        <v>AX$14</v>
      </c>
      <c r="AY2680" s="186" t="str">
        <f t="shared" ref="AY2680:CD2680" si="3919">AY$18</f>
        <v>AY$14</v>
      </c>
      <c r="AZ2680" s="186" t="str">
        <f t="shared" si="3919"/>
        <v>AZ$14</v>
      </c>
      <c r="BA2680" s="186" t="str">
        <f t="shared" si="3919"/>
        <v>BA$14</v>
      </c>
      <c r="BB2680" s="186" t="str">
        <f t="shared" si="3919"/>
        <v>BB$14</v>
      </c>
      <c r="BC2680" s="186" t="str">
        <f t="shared" si="3919"/>
        <v>BC$14</v>
      </c>
      <c r="BD2680" s="186" t="str">
        <f t="shared" si="3919"/>
        <v>BD$14</v>
      </c>
      <c r="BE2680" s="186" t="str">
        <f t="shared" si="3919"/>
        <v>BE$14</v>
      </c>
      <c r="BF2680" s="186" t="str">
        <f t="shared" si="3919"/>
        <v>BF$14</v>
      </c>
      <c r="BG2680" s="186" t="str">
        <f t="shared" si="3919"/>
        <v>BG$14</v>
      </c>
      <c r="BH2680" s="186" t="str">
        <f t="shared" si="3919"/>
        <v>BH$14</v>
      </c>
      <c r="BI2680" s="186" t="str">
        <f t="shared" si="3919"/>
        <v>BI$14</v>
      </c>
      <c r="BJ2680" s="186" t="str">
        <f t="shared" si="3919"/>
        <v>BJ$14</v>
      </c>
      <c r="BK2680" s="186" t="str">
        <f t="shared" si="3919"/>
        <v>BK$14</v>
      </c>
      <c r="BL2680" s="186" t="str">
        <f t="shared" si="3919"/>
        <v>BL$14</v>
      </c>
      <c r="BM2680" s="186" t="str">
        <f t="shared" si="3919"/>
        <v>BM$14</v>
      </c>
      <c r="BN2680" s="186" t="str">
        <f t="shared" si="3919"/>
        <v>BN$14</v>
      </c>
      <c r="BO2680" s="186" t="str">
        <f t="shared" si="3919"/>
        <v>BO$14</v>
      </c>
      <c r="BP2680" s="186" t="str">
        <f t="shared" si="3919"/>
        <v>BP$14</v>
      </c>
      <c r="BQ2680" s="186" t="str">
        <f t="shared" si="3919"/>
        <v>BQ$14</v>
      </c>
      <c r="BR2680" s="186" t="str">
        <f t="shared" si="3919"/>
        <v>BR$14</v>
      </c>
      <c r="BS2680" s="186" t="str">
        <f t="shared" si="3919"/>
        <v>BS$14</v>
      </c>
      <c r="BT2680" s="186" t="str">
        <f t="shared" si="3919"/>
        <v>BT$14</v>
      </c>
      <c r="BU2680" s="186" t="str">
        <f t="shared" si="3919"/>
        <v>BU$14</v>
      </c>
      <c r="BV2680" s="186" t="str">
        <f t="shared" si="3919"/>
        <v>BV$14</v>
      </c>
      <c r="BW2680" s="186" t="str">
        <f t="shared" si="3919"/>
        <v>BW$14</v>
      </c>
      <c r="BX2680" s="186" t="str">
        <f t="shared" si="3919"/>
        <v>BX$14</v>
      </c>
      <c r="BY2680" s="186" t="str">
        <f t="shared" si="3919"/>
        <v>BY$14</v>
      </c>
      <c r="BZ2680" s="186" t="str">
        <f t="shared" si="3919"/>
        <v>BZ$14</v>
      </c>
      <c r="CA2680" s="186" t="str">
        <f t="shared" si="3919"/>
        <v>CA$14</v>
      </c>
      <c r="CB2680" s="186" t="str">
        <f t="shared" si="3919"/>
        <v>CB$14</v>
      </c>
      <c r="CC2680" s="186" t="str">
        <f t="shared" si="3919"/>
        <v>CC$14</v>
      </c>
      <c r="CD2680" s="186" t="str">
        <f t="shared" si="3919"/>
        <v>CD$14</v>
      </c>
      <c r="CE2680" s="186" t="str">
        <f t="shared" ref="CE2680:CL2680" si="3920">CE$18</f>
        <v>CE$14</v>
      </c>
      <c r="CF2680" s="186" t="str">
        <f t="shared" si="3920"/>
        <v>CF$14</v>
      </c>
      <c r="CG2680" s="186" t="str">
        <f t="shared" si="3920"/>
        <v>CG$14</v>
      </c>
      <c r="CH2680" s="186" t="str">
        <f t="shared" si="3920"/>
        <v>CH$14</v>
      </c>
      <c r="CI2680" s="186" t="str">
        <f t="shared" si="3920"/>
        <v>CI$14</v>
      </c>
      <c r="CJ2680" s="186" t="str">
        <f t="shared" si="3920"/>
        <v>CJ$14</v>
      </c>
      <c r="CK2680" s="186" t="str">
        <f t="shared" si="3920"/>
        <v>CK$14</v>
      </c>
      <c r="CL2680" s="186" t="str">
        <f t="shared" si="3920"/>
        <v>CL$14</v>
      </c>
    </row>
    <row r="2681" spans="2:90" x14ac:dyDescent="0.4">
      <c r="B2681" s="171" t="s">
        <v>464</v>
      </c>
      <c r="E2681" s="8"/>
      <c r="H2681" s="196"/>
      <c r="I2681" s="197"/>
      <c r="J2681" s="197"/>
      <c r="K2681" s="198"/>
      <c r="L2681" s="198"/>
      <c r="M2681" s="198"/>
      <c r="N2681" s="198"/>
      <c r="O2681" s="198"/>
      <c r="P2681" s="198"/>
      <c r="R2681" s="198"/>
      <c r="S2681" s="186" t="str">
        <f t="shared" ref="S2681:AX2681" si="3921">S$19</f>
        <v>S$15</v>
      </c>
      <c r="T2681" s="186" t="str">
        <f t="shared" si="3921"/>
        <v>T$15</v>
      </c>
      <c r="U2681" s="186" t="str">
        <f t="shared" si="3921"/>
        <v>U$15</v>
      </c>
      <c r="V2681" s="186" t="str">
        <f t="shared" si="3921"/>
        <v>V$15</v>
      </c>
      <c r="W2681" s="186" t="str">
        <f t="shared" si="3921"/>
        <v>W$15</v>
      </c>
      <c r="X2681" s="186" t="str">
        <f t="shared" si="3921"/>
        <v>X$15</v>
      </c>
      <c r="Y2681" s="186" t="str">
        <f t="shared" si="3921"/>
        <v>Y$15</v>
      </c>
      <c r="Z2681" s="186" t="str">
        <f t="shared" si="3921"/>
        <v>Z$15</v>
      </c>
      <c r="AA2681" s="186" t="str">
        <f t="shared" si="3921"/>
        <v>AA$15</v>
      </c>
      <c r="AB2681" s="186" t="str">
        <f t="shared" si="3921"/>
        <v>AB$15</v>
      </c>
      <c r="AC2681" s="186" t="str">
        <f t="shared" si="3921"/>
        <v>AC$15</v>
      </c>
      <c r="AD2681" s="186" t="str">
        <f t="shared" si="3921"/>
        <v>AD$15</v>
      </c>
      <c r="AE2681" s="186" t="str">
        <f t="shared" si="3921"/>
        <v>AE$15</v>
      </c>
      <c r="AF2681" s="186" t="str">
        <f t="shared" si="3921"/>
        <v>AF$15</v>
      </c>
      <c r="AG2681" s="186" t="str">
        <f t="shared" si="3921"/>
        <v>AG$15</v>
      </c>
      <c r="AH2681" s="186" t="str">
        <f t="shared" si="3921"/>
        <v>AH$15</v>
      </c>
      <c r="AI2681" s="186" t="str">
        <f t="shared" si="3921"/>
        <v>AI$15</v>
      </c>
      <c r="AJ2681" s="186" t="str">
        <f t="shared" si="3921"/>
        <v>AJ$15</v>
      </c>
      <c r="AK2681" s="186" t="str">
        <f t="shared" si="3921"/>
        <v>AK$15</v>
      </c>
      <c r="AL2681" s="186" t="str">
        <f t="shared" si="3921"/>
        <v>AL$15</v>
      </c>
      <c r="AM2681" s="186" t="str">
        <f t="shared" si="3921"/>
        <v>AM$15</v>
      </c>
      <c r="AN2681" s="186" t="str">
        <f t="shared" si="3921"/>
        <v>AN$15</v>
      </c>
      <c r="AO2681" s="186" t="str">
        <f t="shared" si="3921"/>
        <v>AO$15</v>
      </c>
      <c r="AP2681" s="186" t="str">
        <f t="shared" si="3921"/>
        <v>AP$15</v>
      </c>
      <c r="AQ2681" s="186" t="str">
        <f t="shared" si="3921"/>
        <v>AQ$15</v>
      </c>
      <c r="AR2681" s="186" t="str">
        <f t="shared" si="3921"/>
        <v>AR$15</v>
      </c>
      <c r="AS2681" s="186" t="str">
        <f t="shared" si="3921"/>
        <v>AS$15</v>
      </c>
      <c r="AT2681" s="186" t="str">
        <f t="shared" si="3921"/>
        <v>AT$15</v>
      </c>
      <c r="AU2681" s="186" t="str">
        <f t="shared" si="3921"/>
        <v>AU$15</v>
      </c>
      <c r="AV2681" s="186" t="str">
        <f t="shared" si="3921"/>
        <v>AV$15</v>
      </c>
      <c r="AW2681" s="186" t="str">
        <f t="shared" si="3921"/>
        <v>AW$15</v>
      </c>
      <c r="AX2681" s="186" t="str">
        <f t="shared" si="3921"/>
        <v>AX$15</v>
      </c>
      <c r="AY2681" s="186" t="str">
        <f t="shared" ref="AY2681:CD2681" si="3922">AY$19</f>
        <v>AY$15</v>
      </c>
      <c r="AZ2681" s="186" t="str">
        <f t="shared" si="3922"/>
        <v>AZ$15</v>
      </c>
      <c r="BA2681" s="186" t="str">
        <f t="shared" si="3922"/>
        <v>BA$15</v>
      </c>
      <c r="BB2681" s="186" t="str">
        <f t="shared" si="3922"/>
        <v>BB$15</v>
      </c>
      <c r="BC2681" s="186" t="str">
        <f t="shared" si="3922"/>
        <v>BC$15</v>
      </c>
      <c r="BD2681" s="186" t="str">
        <f t="shared" si="3922"/>
        <v>BD$15</v>
      </c>
      <c r="BE2681" s="186" t="str">
        <f t="shared" si="3922"/>
        <v>BE$15</v>
      </c>
      <c r="BF2681" s="186" t="str">
        <f t="shared" si="3922"/>
        <v>BF$15</v>
      </c>
      <c r="BG2681" s="186" t="str">
        <f t="shared" si="3922"/>
        <v>BG$15</v>
      </c>
      <c r="BH2681" s="186" t="str">
        <f t="shared" si="3922"/>
        <v>BH$15</v>
      </c>
      <c r="BI2681" s="186" t="str">
        <f t="shared" si="3922"/>
        <v>BI$15</v>
      </c>
      <c r="BJ2681" s="186" t="str">
        <f t="shared" si="3922"/>
        <v>BJ$15</v>
      </c>
      <c r="BK2681" s="186" t="str">
        <f t="shared" si="3922"/>
        <v>BK$15</v>
      </c>
      <c r="BL2681" s="186" t="str">
        <f t="shared" si="3922"/>
        <v>BL$15</v>
      </c>
      <c r="BM2681" s="186" t="str">
        <f t="shared" si="3922"/>
        <v>BM$15</v>
      </c>
      <c r="BN2681" s="186" t="str">
        <f t="shared" si="3922"/>
        <v>BN$15</v>
      </c>
      <c r="BO2681" s="186" t="str">
        <f t="shared" si="3922"/>
        <v>BO$15</v>
      </c>
      <c r="BP2681" s="186" t="str">
        <f t="shared" si="3922"/>
        <v>BP$15</v>
      </c>
      <c r="BQ2681" s="186" t="str">
        <f t="shared" si="3922"/>
        <v>BQ$15</v>
      </c>
      <c r="BR2681" s="186" t="str">
        <f t="shared" si="3922"/>
        <v>BR$15</v>
      </c>
      <c r="BS2681" s="186" t="str">
        <f t="shared" si="3922"/>
        <v>BS$15</v>
      </c>
      <c r="BT2681" s="186" t="str">
        <f t="shared" si="3922"/>
        <v>BT$15</v>
      </c>
      <c r="BU2681" s="186" t="str">
        <f t="shared" si="3922"/>
        <v>BU$15</v>
      </c>
      <c r="BV2681" s="186" t="str">
        <f t="shared" si="3922"/>
        <v>BV$15</v>
      </c>
      <c r="BW2681" s="186" t="str">
        <f t="shared" si="3922"/>
        <v>BW$15</v>
      </c>
      <c r="BX2681" s="186" t="str">
        <f t="shared" si="3922"/>
        <v>BX$15</v>
      </c>
      <c r="BY2681" s="186" t="str">
        <f t="shared" si="3922"/>
        <v>BY$15</v>
      </c>
      <c r="BZ2681" s="186" t="str">
        <f t="shared" si="3922"/>
        <v>BZ$15</v>
      </c>
      <c r="CA2681" s="186" t="str">
        <f t="shared" si="3922"/>
        <v>CA$15</v>
      </c>
      <c r="CB2681" s="186" t="str">
        <f t="shared" si="3922"/>
        <v>CB$15</v>
      </c>
      <c r="CC2681" s="186" t="str">
        <f t="shared" si="3922"/>
        <v>CC$15</v>
      </c>
      <c r="CD2681" s="186" t="str">
        <f t="shared" si="3922"/>
        <v>CD$15</v>
      </c>
      <c r="CE2681" s="186" t="str">
        <f t="shared" ref="CE2681:CL2681" si="3923">CE$19</f>
        <v>CE$15</v>
      </c>
      <c r="CF2681" s="186" t="str">
        <f t="shared" si="3923"/>
        <v>CF$15</v>
      </c>
      <c r="CG2681" s="186" t="str">
        <f t="shared" si="3923"/>
        <v>CG$15</v>
      </c>
      <c r="CH2681" s="186" t="str">
        <f t="shared" si="3923"/>
        <v>CH$15</v>
      </c>
      <c r="CI2681" s="186" t="str">
        <f t="shared" si="3923"/>
        <v>CI$15</v>
      </c>
      <c r="CJ2681" s="186" t="str">
        <f t="shared" si="3923"/>
        <v>CJ$15</v>
      </c>
      <c r="CK2681" s="186" t="str">
        <f t="shared" si="3923"/>
        <v>CK$15</v>
      </c>
      <c r="CL2681" s="186" t="str">
        <f t="shared" si="3923"/>
        <v>CL$15</v>
      </c>
    </row>
    <row r="2682" spans="2:90" x14ac:dyDescent="0.4">
      <c r="B2682" s="70" t="s">
        <v>281</v>
      </c>
      <c r="C2682" s="31"/>
      <c r="D2682" t="s">
        <v>564</v>
      </c>
      <c r="E2682" s="8" t="str">
        <f t="shared" ref="E2682:E2714" si="3924">ROW()&amp;" "&amp;D2682</f>
        <v>2682 FAPPELIST-F</v>
      </c>
      <c r="F2682" t="s">
        <v>570</v>
      </c>
      <c r="G2682" s="31" t="s">
        <v>243</v>
      </c>
      <c r="H2682" s="48"/>
      <c r="I2682" s="285"/>
      <c r="J2682" s="285"/>
      <c r="K2682" s="48"/>
      <c r="L2682" s="48"/>
      <c r="M2682" s="48"/>
      <c r="N2682" s="48"/>
      <c r="O2682" s="48"/>
      <c r="P2682" s="48"/>
      <c r="R2682" s="70"/>
      <c r="S2682" s="286"/>
      <c r="T2682" s="286"/>
      <c r="U2682" s="286"/>
      <c r="V2682" s="286"/>
      <c r="W2682" s="286"/>
      <c r="X2682" s="286"/>
      <c r="Y2682" s="286"/>
      <c r="Z2682" s="286"/>
      <c r="AA2682" s="286"/>
      <c r="AB2682" s="286"/>
      <c r="AC2682" s="286"/>
      <c r="AD2682" s="286"/>
      <c r="AE2682" s="286"/>
      <c r="AF2682" s="286"/>
      <c r="AG2682" s="286"/>
      <c r="AH2682" s="286"/>
      <c r="AI2682" s="286"/>
      <c r="AJ2682" s="286"/>
      <c r="AK2682" s="286"/>
      <c r="AL2682" s="286"/>
      <c r="AM2682" s="286"/>
      <c r="AN2682" s="286"/>
      <c r="AO2682" s="286"/>
      <c r="AP2682" s="286"/>
      <c r="AQ2682" s="286"/>
      <c r="AR2682" s="286"/>
      <c r="AS2682" s="286"/>
      <c r="AT2682" s="286"/>
      <c r="AU2682" s="286"/>
      <c r="AV2682" s="286"/>
      <c r="AW2682" s="286"/>
      <c r="AX2682" s="286"/>
      <c r="AY2682" s="286"/>
      <c r="AZ2682" s="286"/>
      <c r="BA2682" s="286"/>
      <c r="BB2682" s="286"/>
      <c r="BC2682" s="286"/>
      <c r="BD2682" s="286"/>
      <c r="BE2682" s="286"/>
      <c r="BF2682" s="286"/>
      <c r="BG2682" s="286"/>
      <c r="BH2682" s="286"/>
      <c r="BI2682" s="286"/>
      <c r="BJ2682" s="286"/>
      <c r="BK2682" s="286"/>
      <c r="BL2682" s="286"/>
      <c r="BM2682" s="286"/>
      <c r="BN2682" s="286"/>
      <c r="BO2682" s="286"/>
      <c r="BP2682" s="286"/>
      <c r="BQ2682" s="286"/>
      <c r="BR2682" s="286"/>
      <c r="BS2682" s="286"/>
      <c r="BT2682" s="286"/>
      <c r="BU2682" s="286"/>
      <c r="BV2682" s="286"/>
      <c r="BW2682" s="286"/>
      <c r="BX2682" s="286"/>
      <c r="BY2682" s="286"/>
      <c r="BZ2682" s="286"/>
      <c r="CA2682" s="286"/>
      <c r="CB2682" s="286"/>
      <c r="CC2682" s="286"/>
      <c r="CD2682" s="286"/>
      <c r="CE2682" s="286"/>
      <c r="CF2682" s="286"/>
      <c r="CG2682" s="286"/>
      <c r="CH2682" s="286"/>
      <c r="CI2682" s="286"/>
      <c r="CJ2682" s="286"/>
      <c r="CK2682" s="286"/>
      <c r="CL2682" s="286"/>
    </row>
    <row r="2683" spans="2:90" x14ac:dyDescent="0.4">
      <c r="B2683" s="95" t="str">
        <f>"Assumptions - "&amp;B2682</f>
        <v>Assumptions - Fixed secondary PPE:</v>
      </c>
      <c r="D2683" t="s">
        <v>564</v>
      </c>
      <c r="E2683" s="8" t="str">
        <f t="shared" ref="E2683" si="3925">ROW()&amp;" "&amp;D2683</f>
        <v>2683 FAPPELIST-F</v>
      </c>
      <c r="G2683" t="str">
        <f>E2683</f>
        <v>2683 FAPPELIST-F</v>
      </c>
      <c r="I2683"/>
      <c r="J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row>
    <row r="2684" spans="2:90" x14ac:dyDescent="0.4">
      <c r="B2684" s="141" t="s">
        <v>206</v>
      </c>
      <c r="D2684" t="s">
        <v>564</v>
      </c>
      <c r="E2684" s="8" t="str">
        <f t="shared" si="3924"/>
        <v>2684 FAPPELIST-F</v>
      </c>
      <c r="G2684" t="str">
        <f>E2684</f>
        <v>2684 FAPPELIST-F</v>
      </c>
      <c r="H2684" s="57">
        <v>5</v>
      </c>
      <c r="S2684" s="72"/>
      <c r="T2684" s="72"/>
      <c r="U2684" s="72"/>
      <c r="V2684" s="72"/>
      <c r="W2684" s="72"/>
      <c r="X2684" s="72"/>
      <c r="Y2684" s="72"/>
      <c r="Z2684" s="72"/>
      <c r="AA2684" s="72"/>
      <c r="AB2684" s="72"/>
      <c r="AC2684" s="72"/>
      <c r="AD2684" s="72"/>
      <c r="AE2684" s="72"/>
      <c r="AF2684" s="72"/>
      <c r="AG2684" s="72"/>
      <c r="AH2684" s="72"/>
      <c r="AI2684" s="72"/>
      <c r="AJ2684" s="72"/>
      <c r="AK2684" s="72"/>
      <c r="AL2684" s="72"/>
      <c r="AM2684" s="72"/>
      <c r="AN2684" s="72"/>
      <c r="AO2684" s="72"/>
      <c r="AP2684" s="72"/>
      <c r="AQ2684" s="72"/>
      <c r="AR2684" s="72"/>
      <c r="AS2684" s="72"/>
      <c r="AT2684" s="72"/>
      <c r="AU2684" s="72"/>
      <c r="AV2684" s="72"/>
      <c r="AW2684" s="72"/>
      <c r="AX2684" s="72"/>
      <c r="AY2684" s="72"/>
      <c r="AZ2684" s="72"/>
      <c r="BA2684" s="72"/>
      <c r="BB2684" s="72"/>
      <c r="BC2684" s="72"/>
      <c r="BD2684" s="72"/>
      <c r="BE2684" s="72"/>
      <c r="BF2684" s="72"/>
      <c r="BG2684" s="72"/>
      <c r="BH2684" s="72"/>
      <c r="BI2684" s="72"/>
      <c r="BJ2684" s="72"/>
      <c r="BK2684" s="72"/>
      <c r="BL2684" s="72"/>
      <c r="BM2684" s="72"/>
      <c r="BN2684" s="72"/>
      <c r="BO2684" s="72"/>
      <c r="BP2684" s="72"/>
      <c r="BQ2684" s="72"/>
      <c r="BR2684" s="72"/>
      <c r="BS2684" s="72"/>
      <c r="BT2684" s="72"/>
      <c r="BU2684" s="72"/>
      <c r="BV2684" s="72"/>
      <c r="BW2684" s="72"/>
      <c r="BX2684" s="72"/>
      <c r="BY2684" s="72"/>
      <c r="BZ2684" s="72"/>
      <c r="CA2684" s="72"/>
      <c r="CB2684" s="72"/>
      <c r="CC2684" s="72"/>
      <c r="CD2684" s="72"/>
      <c r="CE2684" s="72"/>
      <c r="CF2684" s="72"/>
      <c r="CG2684" s="72"/>
      <c r="CH2684" s="72"/>
      <c r="CI2684" s="72"/>
      <c r="CJ2684" s="72"/>
      <c r="CK2684" s="72"/>
      <c r="CL2684" s="72"/>
    </row>
    <row r="2685" spans="2:90" x14ac:dyDescent="0.4">
      <c r="B2685" s="141" t="s">
        <v>207</v>
      </c>
      <c r="D2685" t="s">
        <v>564</v>
      </c>
      <c r="E2685" s="8" t="str">
        <f t="shared" si="3924"/>
        <v>2685 FAPPELIST-F</v>
      </c>
      <c r="G2685" t="str">
        <f>E2685</f>
        <v>2685 FAPPELIST-F</v>
      </c>
      <c r="H2685" s="57">
        <v>3</v>
      </c>
      <c r="S2685" s="72"/>
      <c r="T2685" s="72"/>
      <c r="U2685" s="72"/>
      <c r="V2685" s="72"/>
      <c r="W2685" s="72"/>
      <c r="X2685" s="72"/>
      <c r="Y2685" s="72"/>
      <c r="Z2685" s="72"/>
      <c r="AA2685" s="72"/>
      <c r="AB2685" s="72"/>
      <c r="AC2685" s="72"/>
      <c r="AD2685" s="72"/>
      <c r="AE2685" s="72"/>
      <c r="AF2685" s="72"/>
      <c r="AG2685" s="72"/>
      <c r="AH2685" s="72"/>
      <c r="AI2685" s="72"/>
      <c r="AJ2685" s="72"/>
      <c r="AK2685" s="72"/>
      <c r="AL2685" s="72"/>
      <c r="AM2685" s="72"/>
      <c r="AN2685" s="72"/>
      <c r="AO2685" s="72"/>
      <c r="AP2685" s="72"/>
      <c r="AQ2685" s="72"/>
      <c r="AR2685" s="72"/>
      <c r="AS2685" s="72"/>
      <c r="AT2685" s="72"/>
      <c r="AU2685" s="72"/>
      <c r="AV2685" s="72"/>
      <c r="AW2685" s="72"/>
      <c r="AX2685" s="72"/>
      <c r="AY2685" s="72"/>
      <c r="AZ2685" s="72"/>
      <c r="BA2685" s="72"/>
      <c r="BB2685" s="72"/>
      <c r="BC2685" s="72"/>
      <c r="BD2685" s="72"/>
      <c r="BE2685" s="72"/>
      <c r="BF2685" s="72"/>
      <c r="BG2685" s="72"/>
      <c r="BH2685" s="72"/>
      <c r="BI2685" s="72"/>
      <c r="BJ2685" s="72"/>
      <c r="BK2685" s="72"/>
      <c r="BL2685" s="72"/>
      <c r="BM2685" s="72"/>
      <c r="BN2685" s="72"/>
      <c r="BO2685" s="72"/>
      <c r="BP2685" s="72"/>
      <c r="BQ2685" s="72"/>
      <c r="BR2685" s="72"/>
      <c r="BS2685" s="72"/>
      <c r="BT2685" s="72"/>
      <c r="BU2685" s="72"/>
      <c r="BV2685" s="72"/>
      <c r="BW2685" s="72"/>
      <c r="BX2685" s="72"/>
      <c r="BY2685" s="72"/>
      <c r="BZ2685" s="72"/>
      <c r="CA2685" s="72"/>
      <c r="CB2685" s="72"/>
      <c r="CC2685" s="72"/>
      <c r="CD2685" s="72"/>
      <c r="CE2685" s="72"/>
      <c r="CF2685" s="72"/>
      <c r="CG2685" s="72"/>
      <c r="CH2685" s="72"/>
      <c r="CI2685" s="72"/>
      <c r="CJ2685" s="72"/>
      <c r="CK2685" s="72"/>
      <c r="CL2685" s="72"/>
    </row>
    <row r="2686" spans="2:90" x14ac:dyDescent="0.4">
      <c r="D2686" t="s">
        <v>564</v>
      </c>
      <c r="E2686" s="8" t="str">
        <f t="shared" si="3924"/>
        <v>2686 FAPPELIST-F</v>
      </c>
      <c r="S2686" s="72"/>
      <c r="T2686" s="72"/>
      <c r="U2686" s="72"/>
      <c r="V2686" s="72"/>
      <c r="W2686" s="72"/>
      <c r="X2686" s="72"/>
      <c r="Y2686" s="72"/>
      <c r="Z2686" s="72"/>
      <c r="AA2686" s="72"/>
      <c r="AB2686" s="72"/>
      <c r="AC2686" s="72"/>
      <c r="AD2686" s="72"/>
      <c r="AE2686" s="72"/>
      <c r="AF2686" s="72"/>
      <c r="AG2686" s="72"/>
      <c r="AH2686" s="72"/>
      <c r="AI2686" s="72"/>
      <c r="AJ2686" s="72"/>
      <c r="AK2686" s="72"/>
      <c r="AL2686" s="72"/>
      <c r="AM2686" s="72"/>
      <c r="AN2686" s="72"/>
      <c r="AO2686" s="72"/>
      <c r="AP2686" s="72"/>
      <c r="AQ2686" s="72"/>
      <c r="AR2686" s="72"/>
      <c r="AS2686" s="72"/>
      <c r="AT2686" s="72"/>
      <c r="AU2686" s="72"/>
      <c r="AV2686" s="72"/>
      <c r="AW2686" s="72"/>
      <c r="AX2686" s="72"/>
      <c r="AY2686" s="72"/>
      <c r="AZ2686" s="72"/>
      <c r="BA2686" s="72"/>
      <c r="BB2686" s="72"/>
      <c r="BC2686" s="72"/>
      <c r="BD2686" s="72"/>
      <c r="BE2686" s="72"/>
      <c r="BF2686" s="72"/>
      <c r="BG2686" s="72"/>
      <c r="BH2686" s="72"/>
      <c r="BI2686" s="72"/>
      <c r="BJ2686" s="72"/>
      <c r="BK2686" s="72"/>
      <c r="BL2686" s="72"/>
      <c r="BM2686" s="72"/>
      <c r="BN2686" s="72"/>
      <c r="BO2686" s="72"/>
      <c r="BP2686" s="72"/>
      <c r="BQ2686" s="72"/>
      <c r="BR2686" s="72"/>
      <c r="BS2686" s="72"/>
      <c r="BT2686" s="72"/>
      <c r="BU2686" s="72"/>
      <c r="BV2686" s="72"/>
      <c r="BW2686" s="72"/>
      <c r="BX2686" s="72"/>
      <c r="BY2686" s="72"/>
      <c r="BZ2686" s="72"/>
      <c r="CA2686" s="72"/>
      <c r="CB2686" s="72"/>
      <c r="CC2686" s="72"/>
      <c r="CD2686" s="72"/>
      <c r="CE2686" s="72"/>
      <c r="CF2686" s="72"/>
      <c r="CG2686" s="72"/>
      <c r="CH2686" s="72"/>
      <c r="CI2686" s="72"/>
      <c r="CJ2686" s="72"/>
      <c r="CK2686" s="72"/>
      <c r="CL2686" s="72"/>
    </row>
    <row r="2687" spans="2:90" x14ac:dyDescent="0.4">
      <c r="B2687" s="13" t="str">
        <f>"Capital expenditures - "&amp;B2682</f>
        <v>Capital expenditures - Fixed secondary PPE:</v>
      </c>
      <c r="D2687" t="s">
        <v>564</v>
      </c>
      <c r="E2687" s="8" t="str">
        <f t="shared" ref="E2687:E2696" si="3926">ROW()&amp;" "&amp;D2687</f>
        <v>2687 FAPPELIST-F</v>
      </c>
      <c r="S2687" s="72"/>
      <c r="T2687" s="72"/>
      <c r="U2687" s="72"/>
      <c r="V2687" s="72"/>
      <c r="W2687" s="72"/>
      <c r="X2687" s="72"/>
      <c r="Y2687" s="72"/>
      <c r="Z2687" s="72"/>
      <c r="AA2687" s="72"/>
      <c r="AB2687" s="72"/>
      <c r="AC2687" s="72"/>
      <c r="AD2687" s="72"/>
      <c r="AE2687" s="72"/>
      <c r="AF2687" s="72"/>
      <c r="AG2687" s="72"/>
      <c r="AH2687" s="72"/>
      <c r="AI2687" s="72"/>
      <c r="AJ2687" s="72"/>
      <c r="AK2687" s="72"/>
      <c r="AL2687" s="72"/>
      <c r="AM2687" s="72"/>
      <c r="AN2687" s="72"/>
      <c r="AO2687" s="72"/>
      <c r="AP2687" s="72"/>
      <c r="AQ2687" s="72"/>
      <c r="AR2687" s="72"/>
      <c r="AS2687" s="72"/>
      <c r="AT2687" s="72"/>
      <c r="AU2687" s="72"/>
      <c r="AV2687" s="72"/>
      <c r="AW2687" s="72"/>
      <c r="AX2687" s="72"/>
      <c r="AY2687" s="72"/>
      <c r="AZ2687" s="72"/>
      <c r="BA2687" s="72"/>
      <c r="BB2687" s="72"/>
      <c r="BC2687" s="72"/>
      <c r="BD2687" s="72"/>
      <c r="BE2687" s="72"/>
      <c r="BF2687" s="72"/>
      <c r="BG2687" s="72"/>
      <c r="BH2687" s="72"/>
      <c r="BI2687" s="72"/>
      <c r="BJ2687" s="72"/>
      <c r="BK2687" s="72"/>
      <c r="BL2687" s="72"/>
      <c r="BM2687" s="72"/>
      <c r="BN2687" s="72"/>
      <c r="BO2687" s="72"/>
      <c r="BP2687" s="72"/>
      <c r="BQ2687" s="72"/>
      <c r="BR2687" s="72"/>
      <c r="BS2687" s="72"/>
      <c r="BT2687" s="72"/>
      <c r="BU2687" s="72"/>
      <c r="BV2687" s="72"/>
      <c r="BW2687" s="72"/>
      <c r="BX2687" s="72"/>
      <c r="BY2687" s="72"/>
      <c r="BZ2687" s="72"/>
      <c r="CA2687" s="72"/>
      <c r="CB2687" s="72"/>
      <c r="CC2687" s="72"/>
      <c r="CD2687" s="72"/>
      <c r="CE2687" s="72"/>
      <c r="CF2687" s="72"/>
      <c r="CG2687" s="72"/>
      <c r="CH2687" s="72"/>
      <c r="CI2687" s="72"/>
      <c r="CJ2687" s="72"/>
      <c r="CK2687" s="72"/>
      <c r="CL2687" s="72"/>
    </row>
    <row r="2688" spans="2:90" x14ac:dyDescent="0.4">
      <c r="B2688" s="137" t="s">
        <v>320</v>
      </c>
      <c r="D2688" t="s">
        <v>564</v>
      </c>
      <c r="E2688" s="8" t="str">
        <f t="shared" si="3926"/>
        <v>2688 FAPPELIST-F</v>
      </c>
      <c r="K2688" s="23">
        <v>-1000</v>
      </c>
      <c r="L2688" s="23">
        <v>-1000</v>
      </c>
      <c r="M2688" s="23">
        <v>-1000</v>
      </c>
      <c r="N2688" s="23">
        <v>-1000</v>
      </c>
      <c r="O2688" s="23">
        <v>-1000</v>
      </c>
      <c r="P2688" s="23">
        <v>-1000</v>
      </c>
      <c r="S2688" s="80" cm="1">
        <f t="array" ref="S2688">INDEX($K:$Q,ROW(),MATCH(S$3,$K$2:$Q$2,0))/12</f>
        <v>-83.333333333333329</v>
      </c>
      <c r="T2688" s="80" cm="1">
        <f t="array" ref="T2688">INDEX($K:$Q,ROW(),MATCH(T$3,$K$2:$Q$2,0))/12</f>
        <v>-83.333333333333329</v>
      </c>
      <c r="U2688" s="80" cm="1">
        <f t="array" ref="U2688">INDEX($K:$Q,ROW(),MATCH(U$3,$K$2:$Q$2,0))/12</f>
        <v>-83.333333333333329</v>
      </c>
      <c r="V2688" s="80" cm="1">
        <f t="array" ref="V2688">INDEX($K:$Q,ROW(),MATCH(V$3,$K$2:$Q$2,0))/12</f>
        <v>-83.333333333333329</v>
      </c>
      <c r="W2688" s="80" cm="1">
        <f t="array" ref="W2688">INDEX($K:$Q,ROW(),MATCH(W$3,$K$2:$Q$2,0))/12</f>
        <v>-83.333333333333329</v>
      </c>
      <c r="X2688" s="80" cm="1">
        <f t="array" ref="X2688">INDEX($K:$Q,ROW(),MATCH(X$3,$K$2:$Q$2,0))/12</f>
        <v>-83.333333333333329</v>
      </c>
      <c r="Y2688" s="80" cm="1">
        <f t="array" ref="Y2688">INDEX($K:$Q,ROW(),MATCH(Y$3,$K$2:$Q$2,0))/12</f>
        <v>-83.333333333333329</v>
      </c>
      <c r="Z2688" s="80" cm="1">
        <f t="array" ref="Z2688">INDEX($K:$Q,ROW(),MATCH(Z$3,$K$2:$Q$2,0))/12</f>
        <v>-83.333333333333329</v>
      </c>
      <c r="AA2688" s="80" cm="1">
        <f t="array" ref="AA2688">INDEX($K:$Q,ROW(),MATCH(AA$3,$K$2:$Q$2,0))/12</f>
        <v>-83.333333333333329</v>
      </c>
      <c r="AB2688" s="80" cm="1">
        <f t="array" ref="AB2688">INDEX($K:$Q,ROW(),MATCH(AB$3,$K$2:$Q$2,0))/12</f>
        <v>-83.333333333333329</v>
      </c>
      <c r="AC2688" s="80" cm="1">
        <f t="array" ref="AC2688">INDEX($K:$Q,ROW(),MATCH(AC$3,$K$2:$Q$2,0))/12</f>
        <v>-83.333333333333329</v>
      </c>
      <c r="AD2688" s="80" cm="1">
        <f t="array" ref="AD2688">INDEX($K:$Q,ROW(),MATCH(AD$3,$K$2:$Q$2,0))/12</f>
        <v>-83.333333333333329</v>
      </c>
      <c r="AE2688" s="80" cm="1">
        <f t="array" ref="AE2688">INDEX($K:$Q,ROW(),MATCH(AE$3,$K$2:$Q$2,0))/12</f>
        <v>-83.333333333333329</v>
      </c>
      <c r="AF2688" s="80" cm="1">
        <f t="array" ref="AF2688">INDEX($K:$Q,ROW(),MATCH(AF$3,$K$2:$Q$2,0))/12</f>
        <v>-83.333333333333329</v>
      </c>
      <c r="AG2688" s="80" cm="1">
        <f t="array" ref="AG2688">INDEX($K:$Q,ROW(),MATCH(AG$3,$K$2:$Q$2,0))/12</f>
        <v>-83.333333333333329</v>
      </c>
      <c r="AH2688" s="80" cm="1">
        <f t="array" ref="AH2688">INDEX($K:$Q,ROW(),MATCH(AH$3,$K$2:$Q$2,0))/12</f>
        <v>-83.333333333333329</v>
      </c>
      <c r="AI2688" s="80" cm="1">
        <f t="array" ref="AI2688">INDEX($K:$Q,ROW(),MATCH(AI$3,$K$2:$Q$2,0))/12</f>
        <v>-83.333333333333329</v>
      </c>
      <c r="AJ2688" s="80" cm="1">
        <f t="array" ref="AJ2688">INDEX($K:$Q,ROW(),MATCH(AJ$3,$K$2:$Q$2,0))/12</f>
        <v>-83.333333333333329</v>
      </c>
      <c r="AK2688" s="80" cm="1">
        <f t="array" ref="AK2688">INDEX($K:$Q,ROW(),MATCH(AK$3,$K$2:$Q$2,0))/12</f>
        <v>-83.333333333333329</v>
      </c>
      <c r="AL2688" s="80" cm="1">
        <f t="array" ref="AL2688">INDEX($K:$Q,ROW(),MATCH(AL$3,$K$2:$Q$2,0))/12</f>
        <v>-83.333333333333329</v>
      </c>
      <c r="AM2688" s="80" cm="1">
        <f t="array" ref="AM2688">INDEX($K:$Q,ROW(),MATCH(AM$3,$K$2:$Q$2,0))/12</f>
        <v>-83.333333333333329</v>
      </c>
      <c r="AN2688" s="80" cm="1">
        <f t="array" ref="AN2688">INDEX($K:$Q,ROW(),MATCH(AN$3,$K$2:$Q$2,0))/12</f>
        <v>-83.333333333333329</v>
      </c>
      <c r="AO2688" s="80" cm="1">
        <f t="array" ref="AO2688">INDEX($K:$Q,ROW(),MATCH(AO$3,$K$2:$Q$2,0))/12</f>
        <v>-83.333333333333329</v>
      </c>
      <c r="AP2688" s="80" cm="1">
        <f t="array" ref="AP2688">INDEX($K:$Q,ROW(),MATCH(AP$3,$K$2:$Q$2,0))/12</f>
        <v>-83.333333333333329</v>
      </c>
      <c r="AQ2688" s="80" cm="1">
        <f t="array" ref="AQ2688">INDEX($K:$Q,ROW(),MATCH(AQ$3,$K$2:$Q$2,0))/12</f>
        <v>-83.333333333333329</v>
      </c>
      <c r="AR2688" s="80" cm="1">
        <f t="array" ref="AR2688">INDEX($K:$Q,ROW(),MATCH(AR$3,$K$2:$Q$2,0))/12</f>
        <v>-83.333333333333329</v>
      </c>
      <c r="AS2688" s="80" cm="1">
        <f t="array" ref="AS2688">INDEX($K:$Q,ROW(),MATCH(AS$3,$K$2:$Q$2,0))/12</f>
        <v>-83.333333333333329</v>
      </c>
      <c r="AT2688" s="80" cm="1">
        <f t="array" ref="AT2688">INDEX($K:$Q,ROW(),MATCH(AT$3,$K$2:$Q$2,0))/12</f>
        <v>-83.333333333333329</v>
      </c>
      <c r="AU2688" s="80" cm="1">
        <f t="array" ref="AU2688">INDEX($K:$Q,ROW(),MATCH(AU$3,$K$2:$Q$2,0))/12</f>
        <v>-83.333333333333329</v>
      </c>
      <c r="AV2688" s="80" cm="1">
        <f t="array" ref="AV2688">INDEX($K:$Q,ROW(),MATCH(AV$3,$K$2:$Q$2,0))/12</f>
        <v>-83.333333333333329</v>
      </c>
      <c r="AW2688" s="80" cm="1">
        <f t="array" ref="AW2688">INDEX($K:$Q,ROW(),MATCH(AW$3,$K$2:$Q$2,0))/12</f>
        <v>-83.333333333333329</v>
      </c>
      <c r="AX2688" s="80" cm="1">
        <f t="array" ref="AX2688">INDEX($K:$Q,ROW(),MATCH(AX$3,$K$2:$Q$2,0))/12</f>
        <v>-83.333333333333329</v>
      </c>
      <c r="AY2688" s="80" cm="1">
        <f t="array" ref="AY2688">INDEX($K:$Q,ROW(),MATCH(AY$3,$K$2:$Q$2,0))/12</f>
        <v>-83.333333333333329</v>
      </c>
      <c r="AZ2688" s="80" cm="1">
        <f t="array" ref="AZ2688">INDEX($K:$Q,ROW(),MATCH(AZ$3,$K$2:$Q$2,0))/12</f>
        <v>-83.333333333333329</v>
      </c>
      <c r="BA2688" s="80" cm="1">
        <f t="array" ref="BA2688">INDEX($K:$Q,ROW(),MATCH(BA$3,$K$2:$Q$2,0))/12</f>
        <v>-83.333333333333329</v>
      </c>
      <c r="BB2688" s="80" cm="1">
        <f t="array" ref="BB2688">INDEX($K:$Q,ROW(),MATCH(BB$3,$K$2:$Q$2,0))/12</f>
        <v>-83.333333333333329</v>
      </c>
      <c r="BC2688" s="80" cm="1">
        <f t="array" ref="BC2688">INDEX($K:$Q,ROW(),MATCH(BC$3,$K$2:$Q$2,0))/12</f>
        <v>-83.333333333333329</v>
      </c>
      <c r="BD2688" s="80" cm="1">
        <f t="array" ref="BD2688">INDEX($K:$Q,ROW(),MATCH(BD$3,$K$2:$Q$2,0))/12</f>
        <v>-83.333333333333329</v>
      </c>
      <c r="BE2688" s="80" cm="1">
        <f t="array" ref="BE2688">INDEX($K:$Q,ROW(),MATCH(BE$3,$K$2:$Q$2,0))/12</f>
        <v>-83.333333333333329</v>
      </c>
      <c r="BF2688" s="80" cm="1">
        <f t="array" ref="BF2688">INDEX($K:$Q,ROW(),MATCH(BF$3,$K$2:$Q$2,0))/12</f>
        <v>-83.333333333333329</v>
      </c>
      <c r="BG2688" s="80" cm="1">
        <f t="array" ref="BG2688">INDEX($K:$Q,ROW(),MATCH(BG$3,$K$2:$Q$2,0))/12</f>
        <v>-83.333333333333329</v>
      </c>
      <c r="BH2688" s="80" cm="1">
        <f t="array" ref="BH2688">INDEX($K:$Q,ROW(),MATCH(BH$3,$K$2:$Q$2,0))/12</f>
        <v>-83.333333333333329</v>
      </c>
      <c r="BI2688" s="80" cm="1">
        <f t="array" ref="BI2688">INDEX($K:$Q,ROW(),MATCH(BI$3,$K$2:$Q$2,0))/12</f>
        <v>-83.333333333333329</v>
      </c>
      <c r="BJ2688" s="80" cm="1">
        <f t="array" ref="BJ2688">INDEX($K:$Q,ROW(),MATCH(BJ$3,$K$2:$Q$2,0))/12</f>
        <v>-83.333333333333329</v>
      </c>
      <c r="BK2688" s="80" cm="1">
        <f t="array" ref="BK2688">INDEX($K:$Q,ROW(),MATCH(BK$3,$K$2:$Q$2,0))/12</f>
        <v>-83.333333333333329</v>
      </c>
      <c r="BL2688" s="80" cm="1">
        <f t="array" ref="BL2688">INDEX($K:$Q,ROW(),MATCH(BL$3,$K$2:$Q$2,0))/12</f>
        <v>-83.333333333333329</v>
      </c>
      <c r="BM2688" s="80" cm="1">
        <f t="array" ref="BM2688">INDEX($K:$Q,ROW(),MATCH(BM$3,$K$2:$Q$2,0))/12</f>
        <v>-83.333333333333329</v>
      </c>
      <c r="BN2688" s="80" cm="1">
        <f t="array" ref="BN2688">INDEX($K:$Q,ROW(),MATCH(BN$3,$K$2:$Q$2,0))/12</f>
        <v>-83.333333333333329</v>
      </c>
      <c r="BO2688" s="80" cm="1">
        <f t="array" ref="BO2688">INDEX($K:$Q,ROW(),MATCH(BO$3,$K$2:$Q$2,0))/12</f>
        <v>-83.333333333333329</v>
      </c>
      <c r="BP2688" s="80" cm="1">
        <f t="array" ref="BP2688">INDEX($K:$Q,ROW(),MATCH(BP$3,$K$2:$Q$2,0))/12</f>
        <v>-83.333333333333329</v>
      </c>
      <c r="BQ2688" s="80" cm="1">
        <f t="array" ref="BQ2688">INDEX($K:$Q,ROW(),MATCH(BQ$3,$K$2:$Q$2,0))/12</f>
        <v>-83.333333333333329</v>
      </c>
      <c r="BR2688" s="80" cm="1">
        <f t="array" ref="BR2688">INDEX($K:$Q,ROW(),MATCH(BR$3,$K$2:$Q$2,0))/12</f>
        <v>-83.333333333333329</v>
      </c>
      <c r="BS2688" s="80" cm="1">
        <f t="array" ref="BS2688">INDEX($K:$Q,ROW(),MATCH(BS$3,$K$2:$Q$2,0))/12</f>
        <v>-83.333333333333329</v>
      </c>
      <c r="BT2688" s="80" cm="1">
        <f t="array" ref="BT2688">INDEX($K:$Q,ROW(),MATCH(BT$3,$K$2:$Q$2,0))/12</f>
        <v>-83.333333333333329</v>
      </c>
      <c r="BU2688" s="80" cm="1">
        <f t="array" ref="BU2688">INDEX($K:$Q,ROW(),MATCH(BU$3,$K$2:$Q$2,0))/12</f>
        <v>-83.333333333333329</v>
      </c>
      <c r="BV2688" s="80" cm="1">
        <f t="array" ref="BV2688">INDEX($K:$Q,ROW(),MATCH(BV$3,$K$2:$Q$2,0))/12</f>
        <v>-83.333333333333329</v>
      </c>
      <c r="BW2688" s="80" cm="1">
        <f t="array" ref="BW2688">INDEX($K:$Q,ROW(),MATCH(BW$3,$K$2:$Q$2,0))/12</f>
        <v>-83.333333333333329</v>
      </c>
      <c r="BX2688" s="80" cm="1">
        <f t="array" ref="BX2688">INDEX($K:$Q,ROW(),MATCH(BX$3,$K$2:$Q$2,0))/12</f>
        <v>-83.333333333333329</v>
      </c>
      <c r="BY2688" s="80" cm="1">
        <f t="array" ref="BY2688">INDEX($K:$Q,ROW(),MATCH(BY$3,$K$2:$Q$2,0))/12</f>
        <v>-83.333333333333329</v>
      </c>
      <c r="BZ2688" s="80" cm="1">
        <f t="array" ref="BZ2688">INDEX($K:$Q,ROW(),MATCH(BZ$3,$K$2:$Q$2,0))/12</f>
        <v>-83.333333333333329</v>
      </c>
      <c r="CA2688" s="80" cm="1">
        <f t="array" ref="CA2688">INDEX($K:$Q,ROW(),MATCH(CA$3,$K$2:$Q$2,0))/12</f>
        <v>-83.333333333333329</v>
      </c>
      <c r="CB2688" s="80" cm="1">
        <f t="array" ref="CB2688">INDEX($K:$Q,ROW(),MATCH(CB$3,$K$2:$Q$2,0))/12</f>
        <v>-83.333333333333329</v>
      </c>
      <c r="CC2688" s="80" cm="1">
        <f t="array" ref="CC2688">INDEX($K:$Q,ROW(),MATCH(CC$3,$K$2:$Q$2,0))/12</f>
        <v>-83.333333333333329</v>
      </c>
      <c r="CD2688" s="80" cm="1">
        <f t="array" ref="CD2688">INDEX($K:$Q,ROW(),MATCH(CD$3,$K$2:$Q$2,0))/12</f>
        <v>-83.333333333333329</v>
      </c>
      <c r="CE2688" s="80" cm="1">
        <f t="array" ref="CE2688">INDEX($K:$Q,ROW(),MATCH(CE$3,$K$2:$Q$2,0))/12</f>
        <v>-83.333333333333329</v>
      </c>
      <c r="CF2688" s="80" cm="1">
        <f t="array" ref="CF2688">INDEX($K:$Q,ROW(),MATCH(CF$3,$K$2:$Q$2,0))/12</f>
        <v>-83.333333333333329</v>
      </c>
      <c r="CG2688" s="80" cm="1">
        <f t="array" ref="CG2688">INDEX($K:$Q,ROW(),MATCH(CG$3,$K$2:$Q$2,0))/12</f>
        <v>-83.333333333333329</v>
      </c>
      <c r="CH2688" s="80" cm="1">
        <f t="array" ref="CH2688">INDEX($K:$Q,ROW(),MATCH(CH$3,$K$2:$Q$2,0))/12</f>
        <v>-83.333333333333329</v>
      </c>
      <c r="CI2688" s="80" cm="1">
        <f t="array" ref="CI2688">INDEX($K:$Q,ROW(),MATCH(CI$3,$K$2:$Q$2,0))/12</f>
        <v>-83.333333333333329</v>
      </c>
      <c r="CJ2688" s="80" cm="1">
        <f t="array" ref="CJ2688">INDEX($K:$Q,ROW(),MATCH(CJ$3,$K$2:$Q$2,0))/12</f>
        <v>-83.333333333333329</v>
      </c>
      <c r="CK2688" s="80" cm="1">
        <f t="array" ref="CK2688">INDEX($K:$Q,ROW(),MATCH(CK$3,$K$2:$Q$2,0))/12</f>
        <v>-83.333333333333329</v>
      </c>
      <c r="CL2688" s="80" cm="1">
        <f t="array" ref="CL2688">INDEX($K:$Q,ROW(),MATCH(CL$3,$K$2:$Q$2,0))/12</f>
        <v>-83.333333333333329</v>
      </c>
    </row>
    <row r="2689" spans="2:90" x14ac:dyDescent="0.4">
      <c r="B2689" s="137" t="s">
        <v>321</v>
      </c>
      <c r="D2689" t="s">
        <v>564</v>
      </c>
      <c r="E2689" s="8" t="str">
        <f t="shared" si="3926"/>
        <v>2689 FAPPELIST-F</v>
      </c>
      <c r="K2689" s="23">
        <v>-2000</v>
      </c>
      <c r="L2689" s="23">
        <v>-2000</v>
      </c>
      <c r="M2689" s="23">
        <v>-2000</v>
      </c>
      <c r="N2689" s="23">
        <v>-2000</v>
      </c>
      <c r="O2689" s="23">
        <v>-2000</v>
      </c>
      <c r="P2689" s="23">
        <v>-2000</v>
      </c>
      <c r="S2689" s="80" cm="1">
        <f t="array" ref="S2689">INDEX($K:$Q,ROW(),MATCH(S$3,$K$2:$Q$2,0))/12</f>
        <v>-166.66666666666666</v>
      </c>
      <c r="T2689" s="80" cm="1">
        <f t="array" ref="T2689">INDEX($K:$Q,ROW(),MATCH(T$3,$K$2:$Q$2,0))/12</f>
        <v>-166.66666666666666</v>
      </c>
      <c r="U2689" s="80" cm="1">
        <f t="array" ref="U2689">INDEX($K:$Q,ROW(),MATCH(U$3,$K$2:$Q$2,0))/12</f>
        <v>-166.66666666666666</v>
      </c>
      <c r="V2689" s="80" cm="1">
        <f t="array" ref="V2689">INDEX($K:$Q,ROW(),MATCH(V$3,$K$2:$Q$2,0))/12</f>
        <v>-166.66666666666666</v>
      </c>
      <c r="W2689" s="80" cm="1">
        <f t="array" ref="W2689">INDEX($K:$Q,ROW(),MATCH(W$3,$K$2:$Q$2,0))/12</f>
        <v>-166.66666666666666</v>
      </c>
      <c r="X2689" s="80" cm="1">
        <f t="array" ref="X2689">INDEX($K:$Q,ROW(),MATCH(X$3,$K$2:$Q$2,0))/12</f>
        <v>-166.66666666666666</v>
      </c>
      <c r="Y2689" s="80" cm="1">
        <f t="array" ref="Y2689">INDEX($K:$Q,ROW(),MATCH(Y$3,$K$2:$Q$2,0))/12</f>
        <v>-166.66666666666666</v>
      </c>
      <c r="Z2689" s="80" cm="1">
        <f t="array" ref="Z2689">INDEX($K:$Q,ROW(),MATCH(Z$3,$K$2:$Q$2,0))/12</f>
        <v>-166.66666666666666</v>
      </c>
      <c r="AA2689" s="80" cm="1">
        <f t="array" ref="AA2689">INDEX($K:$Q,ROW(),MATCH(AA$3,$K$2:$Q$2,0))/12</f>
        <v>-166.66666666666666</v>
      </c>
      <c r="AB2689" s="80" cm="1">
        <f t="array" ref="AB2689">INDEX($K:$Q,ROW(),MATCH(AB$3,$K$2:$Q$2,0))/12</f>
        <v>-166.66666666666666</v>
      </c>
      <c r="AC2689" s="80" cm="1">
        <f t="array" ref="AC2689">INDEX($K:$Q,ROW(),MATCH(AC$3,$K$2:$Q$2,0))/12</f>
        <v>-166.66666666666666</v>
      </c>
      <c r="AD2689" s="80" cm="1">
        <f t="array" ref="AD2689">INDEX($K:$Q,ROW(),MATCH(AD$3,$K$2:$Q$2,0))/12</f>
        <v>-166.66666666666666</v>
      </c>
      <c r="AE2689" s="80" cm="1">
        <f t="array" ref="AE2689">INDEX($K:$Q,ROW(),MATCH(AE$3,$K$2:$Q$2,0))/12</f>
        <v>-166.66666666666666</v>
      </c>
      <c r="AF2689" s="80" cm="1">
        <f t="array" ref="AF2689">INDEX($K:$Q,ROW(),MATCH(AF$3,$K$2:$Q$2,0))/12</f>
        <v>-166.66666666666666</v>
      </c>
      <c r="AG2689" s="80" cm="1">
        <f t="array" ref="AG2689">INDEX($K:$Q,ROW(),MATCH(AG$3,$K$2:$Q$2,0))/12</f>
        <v>-166.66666666666666</v>
      </c>
      <c r="AH2689" s="80" cm="1">
        <f t="array" ref="AH2689">INDEX($K:$Q,ROW(),MATCH(AH$3,$K$2:$Q$2,0))/12</f>
        <v>-166.66666666666666</v>
      </c>
      <c r="AI2689" s="80" cm="1">
        <f t="array" ref="AI2689">INDEX($K:$Q,ROW(),MATCH(AI$3,$K$2:$Q$2,0))/12</f>
        <v>-166.66666666666666</v>
      </c>
      <c r="AJ2689" s="80" cm="1">
        <f t="array" ref="AJ2689">INDEX($K:$Q,ROW(),MATCH(AJ$3,$K$2:$Q$2,0))/12</f>
        <v>-166.66666666666666</v>
      </c>
      <c r="AK2689" s="80" cm="1">
        <f t="array" ref="AK2689">INDEX($K:$Q,ROW(),MATCH(AK$3,$K$2:$Q$2,0))/12</f>
        <v>-166.66666666666666</v>
      </c>
      <c r="AL2689" s="80" cm="1">
        <f t="array" ref="AL2689">INDEX($K:$Q,ROW(),MATCH(AL$3,$K$2:$Q$2,0))/12</f>
        <v>-166.66666666666666</v>
      </c>
      <c r="AM2689" s="80" cm="1">
        <f t="array" ref="AM2689">INDEX($K:$Q,ROW(),MATCH(AM$3,$K$2:$Q$2,0))/12</f>
        <v>-166.66666666666666</v>
      </c>
      <c r="AN2689" s="80" cm="1">
        <f t="array" ref="AN2689">INDEX($K:$Q,ROW(),MATCH(AN$3,$K$2:$Q$2,0))/12</f>
        <v>-166.66666666666666</v>
      </c>
      <c r="AO2689" s="80" cm="1">
        <f t="array" ref="AO2689">INDEX($K:$Q,ROW(),MATCH(AO$3,$K$2:$Q$2,0))/12</f>
        <v>-166.66666666666666</v>
      </c>
      <c r="AP2689" s="80" cm="1">
        <f t="array" ref="AP2689">INDEX($K:$Q,ROW(),MATCH(AP$3,$K$2:$Q$2,0))/12</f>
        <v>-166.66666666666666</v>
      </c>
      <c r="AQ2689" s="80" cm="1">
        <f t="array" ref="AQ2689">INDEX($K:$Q,ROW(),MATCH(AQ$3,$K$2:$Q$2,0))/12</f>
        <v>-166.66666666666666</v>
      </c>
      <c r="AR2689" s="80" cm="1">
        <f t="array" ref="AR2689">INDEX($K:$Q,ROW(),MATCH(AR$3,$K$2:$Q$2,0))/12</f>
        <v>-166.66666666666666</v>
      </c>
      <c r="AS2689" s="80" cm="1">
        <f t="array" ref="AS2689">INDEX($K:$Q,ROW(),MATCH(AS$3,$K$2:$Q$2,0))/12</f>
        <v>-166.66666666666666</v>
      </c>
      <c r="AT2689" s="80" cm="1">
        <f t="array" ref="AT2689">INDEX($K:$Q,ROW(),MATCH(AT$3,$K$2:$Q$2,0))/12</f>
        <v>-166.66666666666666</v>
      </c>
      <c r="AU2689" s="80" cm="1">
        <f t="array" ref="AU2689">INDEX($K:$Q,ROW(),MATCH(AU$3,$K$2:$Q$2,0))/12</f>
        <v>-166.66666666666666</v>
      </c>
      <c r="AV2689" s="80" cm="1">
        <f t="array" ref="AV2689">INDEX($K:$Q,ROW(),MATCH(AV$3,$K$2:$Q$2,0))/12</f>
        <v>-166.66666666666666</v>
      </c>
      <c r="AW2689" s="80" cm="1">
        <f t="array" ref="AW2689">INDEX($K:$Q,ROW(),MATCH(AW$3,$K$2:$Q$2,0))/12</f>
        <v>-166.66666666666666</v>
      </c>
      <c r="AX2689" s="80" cm="1">
        <f t="array" ref="AX2689">INDEX($K:$Q,ROW(),MATCH(AX$3,$K$2:$Q$2,0))/12</f>
        <v>-166.66666666666666</v>
      </c>
      <c r="AY2689" s="80" cm="1">
        <f t="array" ref="AY2689">INDEX($K:$Q,ROW(),MATCH(AY$3,$K$2:$Q$2,0))/12</f>
        <v>-166.66666666666666</v>
      </c>
      <c r="AZ2689" s="80" cm="1">
        <f t="array" ref="AZ2689">INDEX($K:$Q,ROW(),MATCH(AZ$3,$K$2:$Q$2,0))/12</f>
        <v>-166.66666666666666</v>
      </c>
      <c r="BA2689" s="80" cm="1">
        <f t="array" ref="BA2689">INDEX($K:$Q,ROW(),MATCH(BA$3,$K$2:$Q$2,0))/12</f>
        <v>-166.66666666666666</v>
      </c>
      <c r="BB2689" s="80" cm="1">
        <f t="array" ref="BB2689">INDEX($K:$Q,ROW(),MATCH(BB$3,$K$2:$Q$2,0))/12</f>
        <v>-166.66666666666666</v>
      </c>
      <c r="BC2689" s="80" cm="1">
        <f t="array" ref="BC2689">INDEX($K:$Q,ROW(),MATCH(BC$3,$K$2:$Q$2,0))/12</f>
        <v>-166.66666666666666</v>
      </c>
      <c r="BD2689" s="80" cm="1">
        <f t="array" ref="BD2689">INDEX($K:$Q,ROW(),MATCH(BD$3,$K$2:$Q$2,0))/12</f>
        <v>-166.66666666666666</v>
      </c>
      <c r="BE2689" s="80" cm="1">
        <f t="array" ref="BE2689">INDEX($K:$Q,ROW(),MATCH(BE$3,$K$2:$Q$2,0))/12</f>
        <v>-166.66666666666666</v>
      </c>
      <c r="BF2689" s="80" cm="1">
        <f t="array" ref="BF2689">INDEX($K:$Q,ROW(),MATCH(BF$3,$K$2:$Q$2,0))/12</f>
        <v>-166.66666666666666</v>
      </c>
      <c r="BG2689" s="80" cm="1">
        <f t="array" ref="BG2689">INDEX($K:$Q,ROW(),MATCH(BG$3,$K$2:$Q$2,0))/12</f>
        <v>-166.66666666666666</v>
      </c>
      <c r="BH2689" s="80" cm="1">
        <f t="array" ref="BH2689">INDEX($K:$Q,ROW(),MATCH(BH$3,$K$2:$Q$2,0))/12</f>
        <v>-166.66666666666666</v>
      </c>
      <c r="BI2689" s="80" cm="1">
        <f t="array" ref="BI2689">INDEX($K:$Q,ROW(),MATCH(BI$3,$K$2:$Q$2,0))/12</f>
        <v>-166.66666666666666</v>
      </c>
      <c r="BJ2689" s="80" cm="1">
        <f t="array" ref="BJ2689">INDEX($K:$Q,ROW(),MATCH(BJ$3,$K$2:$Q$2,0))/12</f>
        <v>-166.66666666666666</v>
      </c>
      <c r="BK2689" s="80" cm="1">
        <f t="array" ref="BK2689">INDEX($K:$Q,ROW(),MATCH(BK$3,$K$2:$Q$2,0))/12</f>
        <v>-166.66666666666666</v>
      </c>
      <c r="BL2689" s="80" cm="1">
        <f t="array" ref="BL2689">INDEX($K:$Q,ROW(),MATCH(BL$3,$K$2:$Q$2,0))/12</f>
        <v>-166.66666666666666</v>
      </c>
      <c r="BM2689" s="80" cm="1">
        <f t="array" ref="BM2689">INDEX($K:$Q,ROW(),MATCH(BM$3,$K$2:$Q$2,0))/12</f>
        <v>-166.66666666666666</v>
      </c>
      <c r="BN2689" s="80" cm="1">
        <f t="array" ref="BN2689">INDEX($K:$Q,ROW(),MATCH(BN$3,$K$2:$Q$2,0))/12</f>
        <v>-166.66666666666666</v>
      </c>
      <c r="BO2689" s="80" cm="1">
        <f t="array" ref="BO2689">INDEX($K:$Q,ROW(),MATCH(BO$3,$K$2:$Q$2,0))/12</f>
        <v>-166.66666666666666</v>
      </c>
      <c r="BP2689" s="80" cm="1">
        <f t="array" ref="BP2689">INDEX($K:$Q,ROW(),MATCH(BP$3,$K$2:$Q$2,0))/12</f>
        <v>-166.66666666666666</v>
      </c>
      <c r="BQ2689" s="80" cm="1">
        <f t="array" ref="BQ2689">INDEX($K:$Q,ROW(),MATCH(BQ$3,$K$2:$Q$2,0))/12</f>
        <v>-166.66666666666666</v>
      </c>
      <c r="BR2689" s="80" cm="1">
        <f t="array" ref="BR2689">INDEX($K:$Q,ROW(),MATCH(BR$3,$K$2:$Q$2,0))/12</f>
        <v>-166.66666666666666</v>
      </c>
      <c r="BS2689" s="80" cm="1">
        <f t="array" ref="BS2689">INDEX($K:$Q,ROW(),MATCH(BS$3,$K$2:$Q$2,0))/12</f>
        <v>-166.66666666666666</v>
      </c>
      <c r="BT2689" s="80" cm="1">
        <f t="array" ref="BT2689">INDEX($K:$Q,ROW(),MATCH(BT$3,$K$2:$Q$2,0))/12</f>
        <v>-166.66666666666666</v>
      </c>
      <c r="BU2689" s="80" cm="1">
        <f t="array" ref="BU2689">INDEX($K:$Q,ROW(),MATCH(BU$3,$K$2:$Q$2,0))/12</f>
        <v>-166.66666666666666</v>
      </c>
      <c r="BV2689" s="80" cm="1">
        <f t="array" ref="BV2689">INDEX($K:$Q,ROW(),MATCH(BV$3,$K$2:$Q$2,0))/12</f>
        <v>-166.66666666666666</v>
      </c>
      <c r="BW2689" s="80" cm="1">
        <f t="array" ref="BW2689">INDEX($K:$Q,ROW(),MATCH(BW$3,$K$2:$Q$2,0))/12</f>
        <v>-166.66666666666666</v>
      </c>
      <c r="BX2689" s="80" cm="1">
        <f t="array" ref="BX2689">INDEX($K:$Q,ROW(),MATCH(BX$3,$K$2:$Q$2,0))/12</f>
        <v>-166.66666666666666</v>
      </c>
      <c r="BY2689" s="80" cm="1">
        <f t="array" ref="BY2689">INDEX($K:$Q,ROW(),MATCH(BY$3,$K$2:$Q$2,0))/12</f>
        <v>-166.66666666666666</v>
      </c>
      <c r="BZ2689" s="80" cm="1">
        <f t="array" ref="BZ2689">INDEX($K:$Q,ROW(),MATCH(BZ$3,$K$2:$Q$2,0))/12</f>
        <v>-166.66666666666666</v>
      </c>
      <c r="CA2689" s="80" cm="1">
        <f t="array" ref="CA2689">INDEX($K:$Q,ROW(),MATCH(CA$3,$K$2:$Q$2,0))/12</f>
        <v>-166.66666666666666</v>
      </c>
      <c r="CB2689" s="80" cm="1">
        <f t="array" ref="CB2689">INDEX($K:$Q,ROW(),MATCH(CB$3,$K$2:$Q$2,0))/12</f>
        <v>-166.66666666666666</v>
      </c>
      <c r="CC2689" s="80" cm="1">
        <f t="array" ref="CC2689">INDEX($K:$Q,ROW(),MATCH(CC$3,$K$2:$Q$2,0))/12</f>
        <v>-166.66666666666666</v>
      </c>
      <c r="CD2689" s="80" cm="1">
        <f t="array" ref="CD2689">INDEX($K:$Q,ROW(),MATCH(CD$3,$K$2:$Q$2,0))/12</f>
        <v>-166.66666666666666</v>
      </c>
      <c r="CE2689" s="80" cm="1">
        <f t="array" ref="CE2689">INDEX($K:$Q,ROW(),MATCH(CE$3,$K$2:$Q$2,0))/12</f>
        <v>-166.66666666666666</v>
      </c>
      <c r="CF2689" s="80" cm="1">
        <f t="array" ref="CF2689">INDEX($K:$Q,ROW(),MATCH(CF$3,$K$2:$Q$2,0))/12</f>
        <v>-166.66666666666666</v>
      </c>
      <c r="CG2689" s="80" cm="1">
        <f t="array" ref="CG2689">INDEX($K:$Q,ROW(),MATCH(CG$3,$K$2:$Q$2,0))/12</f>
        <v>-166.66666666666666</v>
      </c>
      <c r="CH2689" s="80" cm="1">
        <f t="array" ref="CH2689">INDEX($K:$Q,ROW(),MATCH(CH$3,$K$2:$Q$2,0))/12</f>
        <v>-166.66666666666666</v>
      </c>
      <c r="CI2689" s="80" cm="1">
        <f t="array" ref="CI2689">INDEX($K:$Q,ROW(),MATCH(CI$3,$K$2:$Q$2,0))/12</f>
        <v>-166.66666666666666</v>
      </c>
      <c r="CJ2689" s="80" cm="1">
        <f t="array" ref="CJ2689">INDEX($K:$Q,ROW(),MATCH(CJ$3,$K$2:$Q$2,0))/12</f>
        <v>-166.66666666666666</v>
      </c>
      <c r="CK2689" s="80" cm="1">
        <f t="array" ref="CK2689">INDEX($K:$Q,ROW(),MATCH(CK$3,$K$2:$Q$2,0))/12</f>
        <v>-166.66666666666666</v>
      </c>
      <c r="CL2689" s="80" cm="1">
        <f t="array" ref="CL2689">INDEX($K:$Q,ROW(),MATCH(CL$3,$K$2:$Q$2,0))/12</f>
        <v>-166.66666666666666</v>
      </c>
    </row>
    <row r="2690" spans="2:90" x14ac:dyDescent="0.4">
      <c r="B2690" s="137" t="s">
        <v>322</v>
      </c>
      <c r="D2690" t="s">
        <v>564</v>
      </c>
      <c r="E2690" s="8" t="str">
        <f t="shared" si="3926"/>
        <v>2690 FAPPELIST-F</v>
      </c>
      <c r="K2690" s="23">
        <v>-4000</v>
      </c>
      <c r="L2690" s="23">
        <v>-4000</v>
      </c>
      <c r="M2690" s="23">
        <v>-4000</v>
      </c>
      <c r="N2690" s="23">
        <v>-4000</v>
      </c>
      <c r="O2690" s="23">
        <v>-4000</v>
      </c>
      <c r="P2690" s="23">
        <v>-4000</v>
      </c>
      <c r="S2690" s="80" cm="1">
        <f t="array" ref="S2690">INDEX($K:$Q,ROW(),MATCH(S$3,$K$2:$Q$2,0))/12</f>
        <v>-333.33333333333331</v>
      </c>
      <c r="T2690" s="80" cm="1">
        <f t="array" ref="T2690">INDEX($K:$Q,ROW(),MATCH(T$3,$K$2:$Q$2,0))/12</f>
        <v>-333.33333333333331</v>
      </c>
      <c r="U2690" s="80" cm="1">
        <f t="array" ref="U2690">INDEX($K:$Q,ROW(),MATCH(U$3,$K$2:$Q$2,0))/12</f>
        <v>-333.33333333333331</v>
      </c>
      <c r="V2690" s="80" cm="1">
        <f t="array" ref="V2690">INDEX($K:$Q,ROW(),MATCH(V$3,$K$2:$Q$2,0))/12</f>
        <v>-333.33333333333331</v>
      </c>
      <c r="W2690" s="80" cm="1">
        <f t="array" ref="W2690">INDEX($K:$Q,ROW(),MATCH(W$3,$K$2:$Q$2,0))/12</f>
        <v>-333.33333333333331</v>
      </c>
      <c r="X2690" s="80" cm="1">
        <f t="array" ref="X2690">INDEX($K:$Q,ROW(),MATCH(X$3,$K$2:$Q$2,0))/12</f>
        <v>-333.33333333333331</v>
      </c>
      <c r="Y2690" s="80" cm="1">
        <f t="array" ref="Y2690">INDEX($K:$Q,ROW(),MATCH(Y$3,$K$2:$Q$2,0))/12</f>
        <v>-333.33333333333331</v>
      </c>
      <c r="Z2690" s="80" cm="1">
        <f t="array" ref="Z2690">INDEX($K:$Q,ROW(),MATCH(Z$3,$K$2:$Q$2,0))/12</f>
        <v>-333.33333333333331</v>
      </c>
      <c r="AA2690" s="80" cm="1">
        <f t="array" ref="AA2690">INDEX($K:$Q,ROW(),MATCH(AA$3,$K$2:$Q$2,0))/12</f>
        <v>-333.33333333333331</v>
      </c>
      <c r="AB2690" s="80" cm="1">
        <f t="array" ref="AB2690">INDEX($K:$Q,ROW(),MATCH(AB$3,$K$2:$Q$2,0))/12</f>
        <v>-333.33333333333331</v>
      </c>
      <c r="AC2690" s="80" cm="1">
        <f t="array" ref="AC2690">INDEX($K:$Q,ROW(),MATCH(AC$3,$K$2:$Q$2,0))/12</f>
        <v>-333.33333333333331</v>
      </c>
      <c r="AD2690" s="80" cm="1">
        <f t="array" ref="AD2690">INDEX($K:$Q,ROW(),MATCH(AD$3,$K$2:$Q$2,0))/12</f>
        <v>-333.33333333333331</v>
      </c>
      <c r="AE2690" s="80" cm="1">
        <f t="array" ref="AE2690">INDEX($K:$Q,ROW(),MATCH(AE$3,$K$2:$Q$2,0))/12</f>
        <v>-333.33333333333331</v>
      </c>
      <c r="AF2690" s="80" cm="1">
        <f t="array" ref="AF2690">INDEX($K:$Q,ROW(),MATCH(AF$3,$K$2:$Q$2,0))/12</f>
        <v>-333.33333333333331</v>
      </c>
      <c r="AG2690" s="80" cm="1">
        <f t="array" ref="AG2690">INDEX($K:$Q,ROW(),MATCH(AG$3,$K$2:$Q$2,0))/12</f>
        <v>-333.33333333333331</v>
      </c>
      <c r="AH2690" s="80" cm="1">
        <f t="array" ref="AH2690">INDEX($K:$Q,ROW(),MATCH(AH$3,$K$2:$Q$2,0))/12</f>
        <v>-333.33333333333331</v>
      </c>
      <c r="AI2690" s="80" cm="1">
        <f t="array" ref="AI2690">INDEX($K:$Q,ROW(),MATCH(AI$3,$K$2:$Q$2,0))/12</f>
        <v>-333.33333333333331</v>
      </c>
      <c r="AJ2690" s="80" cm="1">
        <f t="array" ref="AJ2690">INDEX($K:$Q,ROW(),MATCH(AJ$3,$K$2:$Q$2,0))/12</f>
        <v>-333.33333333333331</v>
      </c>
      <c r="AK2690" s="80" cm="1">
        <f t="array" ref="AK2690">INDEX($K:$Q,ROW(),MATCH(AK$3,$K$2:$Q$2,0))/12</f>
        <v>-333.33333333333331</v>
      </c>
      <c r="AL2690" s="80" cm="1">
        <f t="array" ref="AL2690">INDEX($K:$Q,ROW(),MATCH(AL$3,$K$2:$Q$2,0))/12</f>
        <v>-333.33333333333331</v>
      </c>
      <c r="AM2690" s="80" cm="1">
        <f t="array" ref="AM2690">INDEX($K:$Q,ROW(),MATCH(AM$3,$K$2:$Q$2,0))/12</f>
        <v>-333.33333333333331</v>
      </c>
      <c r="AN2690" s="80" cm="1">
        <f t="array" ref="AN2690">INDEX($K:$Q,ROW(),MATCH(AN$3,$K$2:$Q$2,0))/12</f>
        <v>-333.33333333333331</v>
      </c>
      <c r="AO2690" s="80" cm="1">
        <f t="array" ref="AO2690">INDEX($K:$Q,ROW(),MATCH(AO$3,$K$2:$Q$2,0))/12</f>
        <v>-333.33333333333331</v>
      </c>
      <c r="AP2690" s="80" cm="1">
        <f t="array" ref="AP2690">INDEX($K:$Q,ROW(),MATCH(AP$3,$K$2:$Q$2,0))/12</f>
        <v>-333.33333333333331</v>
      </c>
      <c r="AQ2690" s="80" cm="1">
        <f t="array" ref="AQ2690">INDEX($K:$Q,ROW(),MATCH(AQ$3,$K$2:$Q$2,0))/12</f>
        <v>-333.33333333333331</v>
      </c>
      <c r="AR2690" s="80" cm="1">
        <f t="array" ref="AR2690">INDEX($K:$Q,ROW(),MATCH(AR$3,$K$2:$Q$2,0))/12</f>
        <v>-333.33333333333331</v>
      </c>
      <c r="AS2690" s="80" cm="1">
        <f t="array" ref="AS2690">INDEX($K:$Q,ROW(),MATCH(AS$3,$K$2:$Q$2,0))/12</f>
        <v>-333.33333333333331</v>
      </c>
      <c r="AT2690" s="80" cm="1">
        <f t="array" ref="AT2690">INDEX($K:$Q,ROW(),MATCH(AT$3,$K$2:$Q$2,0))/12</f>
        <v>-333.33333333333331</v>
      </c>
      <c r="AU2690" s="80" cm="1">
        <f t="array" ref="AU2690">INDEX($K:$Q,ROW(),MATCH(AU$3,$K$2:$Q$2,0))/12</f>
        <v>-333.33333333333331</v>
      </c>
      <c r="AV2690" s="80" cm="1">
        <f t="array" ref="AV2690">INDEX($K:$Q,ROW(),MATCH(AV$3,$K$2:$Q$2,0))/12</f>
        <v>-333.33333333333331</v>
      </c>
      <c r="AW2690" s="80" cm="1">
        <f t="array" ref="AW2690">INDEX($K:$Q,ROW(),MATCH(AW$3,$K$2:$Q$2,0))/12</f>
        <v>-333.33333333333331</v>
      </c>
      <c r="AX2690" s="80" cm="1">
        <f t="array" ref="AX2690">INDEX($K:$Q,ROW(),MATCH(AX$3,$K$2:$Q$2,0))/12</f>
        <v>-333.33333333333331</v>
      </c>
      <c r="AY2690" s="80" cm="1">
        <f t="array" ref="AY2690">INDEX($K:$Q,ROW(),MATCH(AY$3,$K$2:$Q$2,0))/12</f>
        <v>-333.33333333333331</v>
      </c>
      <c r="AZ2690" s="80" cm="1">
        <f t="array" ref="AZ2690">INDEX($K:$Q,ROW(),MATCH(AZ$3,$K$2:$Q$2,0))/12</f>
        <v>-333.33333333333331</v>
      </c>
      <c r="BA2690" s="80" cm="1">
        <f t="array" ref="BA2690">INDEX($K:$Q,ROW(),MATCH(BA$3,$K$2:$Q$2,0))/12</f>
        <v>-333.33333333333331</v>
      </c>
      <c r="BB2690" s="80" cm="1">
        <f t="array" ref="BB2690">INDEX($K:$Q,ROW(),MATCH(BB$3,$K$2:$Q$2,0))/12</f>
        <v>-333.33333333333331</v>
      </c>
      <c r="BC2690" s="80" cm="1">
        <f t="array" ref="BC2690">INDEX($K:$Q,ROW(),MATCH(BC$3,$K$2:$Q$2,0))/12</f>
        <v>-333.33333333333331</v>
      </c>
      <c r="BD2690" s="80" cm="1">
        <f t="array" ref="BD2690">INDEX($K:$Q,ROW(),MATCH(BD$3,$K$2:$Q$2,0))/12</f>
        <v>-333.33333333333331</v>
      </c>
      <c r="BE2690" s="80" cm="1">
        <f t="array" ref="BE2690">INDEX($K:$Q,ROW(),MATCH(BE$3,$K$2:$Q$2,0))/12</f>
        <v>-333.33333333333331</v>
      </c>
      <c r="BF2690" s="80" cm="1">
        <f t="array" ref="BF2690">INDEX($K:$Q,ROW(),MATCH(BF$3,$K$2:$Q$2,0))/12</f>
        <v>-333.33333333333331</v>
      </c>
      <c r="BG2690" s="80" cm="1">
        <f t="array" ref="BG2690">INDEX($K:$Q,ROW(),MATCH(BG$3,$K$2:$Q$2,0))/12</f>
        <v>-333.33333333333331</v>
      </c>
      <c r="BH2690" s="80" cm="1">
        <f t="array" ref="BH2690">INDEX($K:$Q,ROW(),MATCH(BH$3,$K$2:$Q$2,0))/12</f>
        <v>-333.33333333333331</v>
      </c>
      <c r="BI2690" s="80" cm="1">
        <f t="array" ref="BI2690">INDEX($K:$Q,ROW(),MATCH(BI$3,$K$2:$Q$2,0))/12</f>
        <v>-333.33333333333331</v>
      </c>
      <c r="BJ2690" s="80" cm="1">
        <f t="array" ref="BJ2690">INDEX($K:$Q,ROW(),MATCH(BJ$3,$K$2:$Q$2,0))/12</f>
        <v>-333.33333333333331</v>
      </c>
      <c r="BK2690" s="80" cm="1">
        <f t="array" ref="BK2690">INDEX($K:$Q,ROW(),MATCH(BK$3,$K$2:$Q$2,0))/12</f>
        <v>-333.33333333333331</v>
      </c>
      <c r="BL2690" s="80" cm="1">
        <f t="array" ref="BL2690">INDEX($K:$Q,ROW(),MATCH(BL$3,$K$2:$Q$2,0))/12</f>
        <v>-333.33333333333331</v>
      </c>
      <c r="BM2690" s="80" cm="1">
        <f t="array" ref="BM2690">INDEX($K:$Q,ROW(),MATCH(BM$3,$K$2:$Q$2,0))/12</f>
        <v>-333.33333333333331</v>
      </c>
      <c r="BN2690" s="80" cm="1">
        <f t="array" ref="BN2690">INDEX($K:$Q,ROW(),MATCH(BN$3,$K$2:$Q$2,0))/12</f>
        <v>-333.33333333333331</v>
      </c>
      <c r="BO2690" s="80" cm="1">
        <f t="array" ref="BO2690">INDEX($K:$Q,ROW(),MATCH(BO$3,$K$2:$Q$2,0))/12</f>
        <v>-333.33333333333331</v>
      </c>
      <c r="BP2690" s="80" cm="1">
        <f t="array" ref="BP2690">INDEX($K:$Q,ROW(),MATCH(BP$3,$K$2:$Q$2,0))/12</f>
        <v>-333.33333333333331</v>
      </c>
      <c r="BQ2690" s="80" cm="1">
        <f t="array" ref="BQ2690">INDEX($K:$Q,ROW(),MATCH(BQ$3,$K$2:$Q$2,0))/12</f>
        <v>-333.33333333333331</v>
      </c>
      <c r="BR2690" s="80" cm="1">
        <f t="array" ref="BR2690">INDEX($K:$Q,ROW(),MATCH(BR$3,$K$2:$Q$2,0))/12</f>
        <v>-333.33333333333331</v>
      </c>
      <c r="BS2690" s="80" cm="1">
        <f t="array" ref="BS2690">INDEX($K:$Q,ROW(),MATCH(BS$3,$K$2:$Q$2,0))/12</f>
        <v>-333.33333333333331</v>
      </c>
      <c r="BT2690" s="80" cm="1">
        <f t="array" ref="BT2690">INDEX($K:$Q,ROW(),MATCH(BT$3,$K$2:$Q$2,0))/12</f>
        <v>-333.33333333333331</v>
      </c>
      <c r="BU2690" s="80" cm="1">
        <f t="array" ref="BU2690">INDEX($K:$Q,ROW(),MATCH(BU$3,$K$2:$Q$2,0))/12</f>
        <v>-333.33333333333331</v>
      </c>
      <c r="BV2690" s="80" cm="1">
        <f t="array" ref="BV2690">INDEX($K:$Q,ROW(),MATCH(BV$3,$K$2:$Q$2,0))/12</f>
        <v>-333.33333333333331</v>
      </c>
      <c r="BW2690" s="80" cm="1">
        <f t="array" ref="BW2690">INDEX($K:$Q,ROW(),MATCH(BW$3,$K$2:$Q$2,0))/12</f>
        <v>-333.33333333333331</v>
      </c>
      <c r="BX2690" s="80" cm="1">
        <f t="array" ref="BX2690">INDEX($K:$Q,ROW(),MATCH(BX$3,$K$2:$Q$2,0))/12</f>
        <v>-333.33333333333331</v>
      </c>
      <c r="BY2690" s="80" cm="1">
        <f t="array" ref="BY2690">INDEX($K:$Q,ROW(),MATCH(BY$3,$K$2:$Q$2,0))/12</f>
        <v>-333.33333333333331</v>
      </c>
      <c r="BZ2690" s="80" cm="1">
        <f t="array" ref="BZ2690">INDEX($K:$Q,ROW(),MATCH(BZ$3,$K$2:$Q$2,0))/12</f>
        <v>-333.33333333333331</v>
      </c>
      <c r="CA2690" s="80" cm="1">
        <f t="array" ref="CA2690">INDEX($K:$Q,ROW(),MATCH(CA$3,$K$2:$Q$2,0))/12</f>
        <v>-333.33333333333331</v>
      </c>
      <c r="CB2690" s="80" cm="1">
        <f t="array" ref="CB2690">INDEX($K:$Q,ROW(),MATCH(CB$3,$K$2:$Q$2,0))/12</f>
        <v>-333.33333333333331</v>
      </c>
      <c r="CC2690" s="80" cm="1">
        <f t="array" ref="CC2690">INDEX($K:$Q,ROW(),MATCH(CC$3,$K$2:$Q$2,0))/12</f>
        <v>-333.33333333333331</v>
      </c>
      <c r="CD2690" s="80" cm="1">
        <f t="array" ref="CD2690">INDEX($K:$Q,ROW(),MATCH(CD$3,$K$2:$Q$2,0))/12</f>
        <v>-333.33333333333331</v>
      </c>
      <c r="CE2690" s="80" cm="1">
        <f t="array" ref="CE2690">INDEX($K:$Q,ROW(),MATCH(CE$3,$K$2:$Q$2,0))/12</f>
        <v>-333.33333333333331</v>
      </c>
      <c r="CF2690" s="80" cm="1">
        <f t="array" ref="CF2690">INDEX($K:$Q,ROW(),MATCH(CF$3,$K$2:$Q$2,0))/12</f>
        <v>-333.33333333333331</v>
      </c>
      <c r="CG2690" s="80" cm="1">
        <f t="array" ref="CG2690">INDEX($K:$Q,ROW(),MATCH(CG$3,$K$2:$Q$2,0))/12</f>
        <v>-333.33333333333331</v>
      </c>
      <c r="CH2690" s="80" cm="1">
        <f t="array" ref="CH2690">INDEX($K:$Q,ROW(),MATCH(CH$3,$K$2:$Q$2,0))/12</f>
        <v>-333.33333333333331</v>
      </c>
      <c r="CI2690" s="80" cm="1">
        <f t="array" ref="CI2690">INDEX($K:$Q,ROW(),MATCH(CI$3,$K$2:$Q$2,0))/12</f>
        <v>-333.33333333333331</v>
      </c>
      <c r="CJ2690" s="80" cm="1">
        <f t="array" ref="CJ2690">INDEX($K:$Q,ROW(),MATCH(CJ$3,$K$2:$Q$2,0))/12</f>
        <v>-333.33333333333331</v>
      </c>
      <c r="CK2690" s="80" cm="1">
        <f t="array" ref="CK2690">INDEX($K:$Q,ROW(),MATCH(CK$3,$K$2:$Q$2,0))/12</f>
        <v>-333.33333333333331</v>
      </c>
      <c r="CL2690" s="80" cm="1">
        <f t="array" ref="CL2690">INDEX($K:$Q,ROW(),MATCH(CL$3,$K$2:$Q$2,0))/12</f>
        <v>-333.33333333333331</v>
      </c>
    </row>
    <row r="2691" spans="2:90" x14ac:dyDescent="0.4">
      <c r="B2691" s="137" t="s">
        <v>323</v>
      </c>
      <c r="D2691" t="s">
        <v>564</v>
      </c>
      <c r="E2691" s="8" t="str">
        <f t="shared" si="3926"/>
        <v>2691 FAPPELIST-F</v>
      </c>
      <c r="K2691" s="23">
        <v>-8000</v>
      </c>
      <c r="L2691" s="23">
        <v>-8000</v>
      </c>
      <c r="M2691" s="23">
        <v>-8000</v>
      </c>
      <c r="N2691" s="23">
        <v>-8000</v>
      </c>
      <c r="O2691" s="23">
        <v>-8000</v>
      </c>
      <c r="P2691" s="23">
        <v>-8000</v>
      </c>
      <c r="S2691" s="80" cm="1">
        <f t="array" ref="S2691">INDEX($K:$Q,ROW(),MATCH(S$3,$K$2:$Q$2,0))/12</f>
        <v>-666.66666666666663</v>
      </c>
      <c r="T2691" s="80" cm="1">
        <f t="array" ref="T2691">INDEX($K:$Q,ROW(),MATCH(T$3,$K$2:$Q$2,0))/12</f>
        <v>-666.66666666666663</v>
      </c>
      <c r="U2691" s="80" cm="1">
        <f t="array" ref="U2691">INDEX($K:$Q,ROW(),MATCH(U$3,$K$2:$Q$2,0))/12</f>
        <v>-666.66666666666663</v>
      </c>
      <c r="V2691" s="80" cm="1">
        <f t="array" ref="V2691">INDEX($K:$Q,ROW(),MATCH(V$3,$K$2:$Q$2,0))/12</f>
        <v>-666.66666666666663</v>
      </c>
      <c r="W2691" s="80" cm="1">
        <f t="array" ref="W2691">INDEX($K:$Q,ROW(),MATCH(W$3,$K$2:$Q$2,0))/12</f>
        <v>-666.66666666666663</v>
      </c>
      <c r="X2691" s="80" cm="1">
        <f t="array" ref="X2691">INDEX($K:$Q,ROW(),MATCH(X$3,$K$2:$Q$2,0))/12</f>
        <v>-666.66666666666663</v>
      </c>
      <c r="Y2691" s="80" cm="1">
        <f t="array" ref="Y2691">INDEX($K:$Q,ROW(),MATCH(Y$3,$K$2:$Q$2,0))/12</f>
        <v>-666.66666666666663</v>
      </c>
      <c r="Z2691" s="80" cm="1">
        <f t="array" ref="Z2691">INDEX($K:$Q,ROW(),MATCH(Z$3,$K$2:$Q$2,0))/12</f>
        <v>-666.66666666666663</v>
      </c>
      <c r="AA2691" s="80" cm="1">
        <f t="array" ref="AA2691">INDEX($K:$Q,ROW(),MATCH(AA$3,$K$2:$Q$2,0))/12</f>
        <v>-666.66666666666663</v>
      </c>
      <c r="AB2691" s="80" cm="1">
        <f t="array" ref="AB2691">INDEX($K:$Q,ROW(),MATCH(AB$3,$K$2:$Q$2,0))/12</f>
        <v>-666.66666666666663</v>
      </c>
      <c r="AC2691" s="80" cm="1">
        <f t="array" ref="AC2691">INDEX($K:$Q,ROW(),MATCH(AC$3,$K$2:$Q$2,0))/12</f>
        <v>-666.66666666666663</v>
      </c>
      <c r="AD2691" s="80" cm="1">
        <f t="array" ref="AD2691">INDEX($K:$Q,ROW(),MATCH(AD$3,$K$2:$Q$2,0))/12</f>
        <v>-666.66666666666663</v>
      </c>
      <c r="AE2691" s="80" cm="1">
        <f t="array" ref="AE2691">INDEX($K:$Q,ROW(),MATCH(AE$3,$K$2:$Q$2,0))/12</f>
        <v>-666.66666666666663</v>
      </c>
      <c r="AF2691" s="80" cm="1">
        <f t="array" ref="AF2691">INDEX($K:$Q,ROW(),MATCH(AF$3,$K$2:$Q$2,0))/12</f>
        <v>-666.66666666666663</v>
      </c>
      <c r="AG2691" s="80" cm="1">
        <f t="array" ref="AG2691">INDEX($K:$Q,ROW(),MATCH(AG$3,$K$2:$Q$2,0))/12</f>
        <v>-666.66666666666663</v>
      </c>
      <c r="AH2691" s="80" cm="1">
        <f t="array" ref="AH2691">INDEX($K:$Q,ROW(),MATCH(AH$3,$K$2:$Q$2,0))/12</f>
        <v>-666.66666666666663</v>
      </c>
      <c r="AI2691" s="80" cm="1">
        <f t="array" ref="AI2691">INDEX($K:$Q,ROW(),MATCH(AI$3,$K$2:$Q$2,0))/12</f>
        <v>-666.66666666666663</v>
      </c>
      <c r="AJ2691" s="80" cm="1">
        <f t="array" ref="AJ2691">INDEX($K:$Q,ROW(),MATCH(AJ$3,$K$2:$Q$2,0))/12</f>
        <v>-666.66666666666663</v>
      </c>
      <c r="AK2691" s="80" cm="1">
        <f t="array" ref="AK2691">INDEX($K:$Q,ROW(),MATCH(AK$3,$K$2:$Q$2,0))/12</f>
        <v>-666.66666666666663</v>
      </c>
      <c r="AL2691" s="80" cm="1">
        <f t="array" ref="AL2691">INDEX($K:$Q,ROW(),MATCH(AL$3,$K$2:$Q$2,0))/12</f>
        <v>-666.66666666666663</v>
      </c>
      <c r="AM2691" s="80" cm="1">
        <f t="array" ref="AM2691">INDEX($K:$Q,ROW(),MATCH(AM$3,$K$2:$Q$2,0))/12</f>
        <v>-666.66666666666663</v>
      </c>
      <c r="AN2691" s="80" cm="1">
        <f t="array" ref="AN2691">INDEX($K:$Q,ROW(),MATCH(AN$3,$K$2:$Q$2,0))/12</f>
        <v>-666.66666666666663</v>
      </c>
      <c r="AO2691" s="80" cm="1">
        <f t="array" ref="AO2691">INDEX($K:$Q,ROW(),MATCH(AO$3,$K$2:$Q$2,0))/12</f>
        <v>-666.66666666666663</v>
      </c>
      <c r="AP2691" s="80" cm="1">
        <f t="array" ref="AP2691">INDEX($K:$Q,ROW(),MATCH(AP$3,$K$2:$Q$2,0))/12</f>
        <v>-666.66666666666663</v>
      </c>
      <c r="AQ2691" s="80" cm="1">
        <f t="array" ref="AQ2691">INDEX($K:$Q,ROW(),MATCH(AQ$3,$K$2:$Q$2,0))/12</f>
        <v>-666.66666666666663</v>
      </c>
      <c r="AR2691" s="80" cm="1">
        <f t="array" ref="AR2691">INDEX($K:$Q,ROW(),MATCH(AR$3,$K$2:$Q$2,0))/12</f>
        <v>-666.66666666666663</v>
      </c>
      <c r="AS2691" s="80" cm="1">
        <f t="array" ref="AS2691">INDEX($K:$Q,ROW(),MATCH(AS$3,$K$2:$Q$2,0))/12</f>
        <v>-666.66666666666663</v>
      </c>
      <c r="AT2691" s="80" cm="1">
        <f t="array" ref="AT2691">INDEX($K:$Q,ROW(),MATCH(AT$3,$K$2:$Q$2,0))/12</f>
        <v>-666.66666666666663</v>
      </c>
      <c r="AU2691" s="80" cm="1">
        <f t="array" ref="AU2691">INDEX($K:$Q,ROW(),MATCH(AU$3,$K$2:$Q$2,0))/12</f>
        <v>-666.66666666666663</v>
      </c>
      <c r="AV2691" s="80" cm="1">
        <f t="array" ref="AV2691">INDEX($K:$Q,ROW(),MATCH(AV$3,$K$2:$Q$2,0))/12</f>
        <v>-666.66666666666663</v>
      </c>
      <c r="AW2691" s="80" cm="1">
        <f t="array" ref="AW2691">INDEX($K:$Q,ROW(),MATCH(AW$3,$K$2:$Q$2,0))/12</f>
        <v>-666.66666666666663</v>
      </c>
      <c r="AX2691" s="80" cm="1">
        <f t="array" ref="AX2691">INDEX($K:$Q,ROW(),MATCH(AX$3,$K$2:$Q$2,0))/12</f>
        <v>-666.66666666666663</v>
      </c>
      <c r="AY2691" s="80" cm="1">
        <f t="array" ref="AY2691">INDEX($K:$Q,ROW(),MATCH(AY$3,$K$2:$Q$2,0))/12</f>
        <v>-666.66666666666663</v>
      </c>
      <c r="AZ2691" s="80" cm="1">
        <f t="array" ref="AZ2691">INDEX($K:$Q,ROW(),MATCH(AZ$3,$K$2:$Q$2,0))/12</f>
        <v>-666.66666666666663</v>
      </c>
      <c r="BA2691" s="80" cm="1">
        <f t="array" ref="BA2691">INDEX($K:$Q,ROW(),MATCH(BA$3,$K$2:$Q$2,0))/12</f>
        <v>-666.66666666666663</v>
      </c>
      <c r="BB2691" s="80" cm="1">
        <f t="array" ref="BB2691">INDEX($K:$Q,ROW(),MATCH(BB$3,$K$2:$Q$2,0))/12</f>
        <v>-666.66666666666663</v>
      </c>
      <c r="BC2691" s="80" cm="1">
        <f t="array" ref="BC2691">INDEX($K:$Q,ROW(),MATCH(BC$3,$K$2:$Q$2,0))/12</f>
        <v>-666.66666666666663</v>
      </c>
      <c r="BD2691" s="80" cm="1">
        <f t="array" ref="BD2691">INDEX($K:$Q,ROW(),MATCH(BD$3,$K$2:$Q$2,0))/12</f>
        <v>-666.66666666666663</v>
      </c>
      <c r="BE2691" s="80" cm="1">
        <f t="array" ref="BE2691">INDEX($K:$Q,ROW(),MATCH(BE$3,$K$2:$Q$2,0))/12</f>
        <v>-666.66666666666663</v>
      </c>
      <c r="BF2691" s="80" cm="1">
        <f t="array" ref="BF2691">INDEX($K:$Q,ROW(),MATCH(BF$3,$K$2:$Q$2,0))/12</f>
        <v>-666.66666666666663</v>
      </c>
      <c r="BG2691" s="80" cm="1">
        <f t="array" ref="BG2691">INDEX($K:$Q,ROW(),MATCH(BG$3,$K$2:$Q$2,0))/12</f>
        <v>-666.66666666666663</v>
      </c>
      <c r="BH2691" s="80" cm="1">
        <f t="array" ref="BH2691">INDEX($K:$Q,ROW(),MATCH(BH$3,$K$2:$Q$2,0))/12</f>
        <v>-666.66666666666663</v>
      </c>
      <c r="BI2691" s="80" cm="1">
        <f t="array" ref="BI2691">INDEX($K:$Q,ROW(),MATCH(BI$3,$K$2:$Q$2,0))/12</f>
        <v>-666.66666666666663</v>
      </c>
      <c r="BJ2691" s="80" cm="1">
        <f t="array" ref="BJ2691">INDEX($K:$Q,ROW(),MATCH(BJ$3,$K$2:$Q$2,0))/12</f>
        <v>-666.66666666666663</v>
      </c>
      <c r="BK2691" s="80" cm="1">
        <f t="array" ref="BK2691">INDEX($K:$Q,ROW(),MATCH(BK$3,$K$2:$Q$2,0))/12</f>
        <v>-666.66666666666663</v>
      </c>
      <c r="BL2691" s="80" cm="1">
        <f t="array" ref="BL2691">INDEX($K:$Q,ROW(),MATCH(BL$3,$K$2:$Q$2,0))/12</f>
        <v>-666.66666666666663</v>
      </c>
      <c r="BM2691" s="80" cm="1">
        <f t="array" ref="BM2691">INDEX($K:$Q,ROW(),MATCH(BM$3,$K$2:$Q$2,0))/12</f>
        <v>-666.66666666666663</v>
      </c>
      <c r="BN2691" s="80" cm="1">
        <f t="array" ref="BN2691">INDEX($K:$Q,ROW(),MATCH(BN$3,$K$2:$Q$2,0))/12</f>
        <v>-666.66666666666663</v>
      </c>
      <c r="BO2691" s="80" cm="1">
        <f t="array" ref="BO2691">INDEX($K:$Q,ROW(),MATCH(BO$3,$K$2:$Q$2,0))/12</f>
        <v>-666.66666666666663</v>
      </c>
      <c r="BP2691" s="80" cm="1">
        <f t="array" ref="BP2691">INDEX($K:$Q,ROW(),MATCH(BP$3,$K$2:$Q$2,0))/12</f>
        <v>-666.66666666666663</v>
      </c>
      <c r="BQ2691" s="80" cm="1">
        <f t="array" ref="BQ2691">INDEX($K:$Q,ROW(),MATCH(BQ$3,$K$2:$Q$2,0))/12</f>
        <v>-666.66666666666663</v>
      </c>
      <c r="BR2691" s="80" cm="1">
        <f t="array" ref="BR2691">INDEX($K:$Q,ROW(),MATCH(BR$3,$K$2:$Q$2,0))/12</f>
        <v>-666.66666666666663</v>
      </c>
      <c r="BS2691" s="80" cm="1">
        <f t="array" ref="BS2691">INDEX($K:$Q,ROW(),MATCH(BS$3,$K$2:$Q$2,0))/12</f>
        <v>-666.66666666666663</v>
      </c>
      <c r="BT2691" s="80" cm="1">
        <f t="array" ref="BT2691">INDEX($K:$Q,ROW(),MATCH(BT$3,$K$2:$Q$2,0))/12</f>
        <v>-666.66666666666663</v>
      </c>
      <c r="BU2691" s="80" cm="1">
        <f t="array" ref="BU2691">INDEX($K:$Q,ROW(),MATCH(BU$3,$K$2:$Q$2,0))/12</f>
        <v>-666.66666666666663</v>
      </c>
      <c r="BV2691" s="80" cm="1">
        <f t="array" ref="BV2691">INDEX($K:$Q,ROW(),MATCH(BV$3,$K$2:$Q$2,0))/12</f>
        <v>-666.66666666666663</v>
      </c>
      <c r="BW2691" s="80" cm="1">
        <f t="array" ref="BW2691">INDEX($K:$Q,ROW(),MATCH(BW$3,$K$2:$Q$2,0))/12</f>
        <v>-666.66666666666663</v>
      </c>
      <c r="BX2691" s="80" cm="1">
        <f t="array" ref="BX2691">INDEX($K:$Q,ROW(),MATCH(BX$3,$K$2:$Q$2,0))/12</f>
        <v>-666.66666666666663</v>
      </c>
      <c r="BY2691" s="80" cm="1">
        <f t="array" ref="BY2691">INDEX($K:$Q,ROW(),MATCH(BY$3,$K$2:$Q$2,0))/12</f>
        <v>-666.66666666666663</v>
      </c>
      <c r="BZ2691" s="80" cm="1">
        <f t="array" ref="BZ2691">INDEX($K:$Q,ROW(),MATCH(BZ$3,$K$2:$Q$2,0))/12</f>
        <v>-666.66666666666663</v>
      </c>
      <c r="CA2691" s="80" cm="1">
        <f t="array" ref="CA2691">INDEX($K:$Q,ROW(),MATCH(CA$3,$K$2:$Q$2,0))/12</f>
        <v>-666.66666666666663</v>
      </c>
      <c r="CB2691" s="80" cm="1">
        <f t="array" ref="CB2691">INDEX($K:$Q,ROW(),MATCH(CB$3,$K$2:$Q$2,0))/12</f>
        <v>-666.66666666666663</v>
      </c>
      <c r="CC2691" s="80" cm="1">
        <f t="array" ref="CC2691">INDEX($K:$Q,ROW(),MATCH(CC$3,$K$2:$Q$2,0))/12</f>
        <v>-666.66666666666663</v>
      </c>
      <c r="CD2691" s="80" cm="1">
        <f t="array" ref="CD2691">INDEX($K:$Q,ROW(),MATCH(CD$3,$K$2:$Q$2,0))/12</f>
        <v>-666.66666666666663</v>
      </c>
      <c r="CE2691" s="80" cm="1">
        <f t="array" ref="CE2691">INDEX($K:$Q,ROW(),MATCH(CE$3,$K$2:$Q$2,0))/12</f>
        <v>-666.66666666666663</v>
      </c>
      <c r="CF2691" s="80" cm="1">
        <f t="array" ref="CF2691">INDEX($K:$Q,ROW(),MATCH(CF$3,$K$2:$Q$2,0))/12</f>
        <v>-666.66666666666663</v>
      </c>
      <c r="CG2691" s="80" cm="1">
        <f t="array" ref="CG2691">INDEX($K:$Q,ROW(),MATCH(CG$3,$K$2:$Q$2,0))/12</f>
        <v>-666.66666666666663</v>
      </c>
      <c r="CH2691" s="80" cm="1">
        <f t="array" ref="CH2691">INDEX($K:$Q,ROW(),MATCH(CH$3,$K$2:$Q$2,0))/12</f>
        <v>-666.66666666666663</v>
      </c>
      <c r="CI2691" s="80" cm="1">
        <f t="array" ref="CI2691">INDEX($K:$Q,ROW(),MATCH(CI$3,$K$2:$Q$2,0))/12</f>
        <v>-666.66666666666663</v>
      </c>
      <c r="CJ2691" s="80" cm="1">
        <f t="array" ref="CJ2691">INDEX($K:$Q,ROW(),MATCH(CJ$3,$K$2:$Q$2,0))/12</f>
        <v>-666.66666666666663</v>
      </c>
      <c r="CK2691" s="80" cm="1">
        <f t="array" ref="CK2691">INDEX($K:$Q,ROW(),MATCH(CK$3,$K$2:$Q$2,0))/12</f>
        <v>-666.66666666666663</v>
      </c>
      <c r="CL2691" s="80" cm="1">
        <f t="array" ref="CL2691">INDEX($K:$Q,ROW(),MATCH(CL$3,$K$2:$Q$2,0))/12</f>
        <v>-666.66666666666663</v>
      </c>
    </row>
    <row r="2692" spans="2:90" x14ac:dyDescent="0.4">
      <c r="B2692" s="137" t="s">
        <v>566</v>
      </c>
      <c r="D2692" t="s">
        <v>564</v>
      </c>
      <c r="E2692" s="8" t="str">
        <f t="shared" si="3926"/>
        <v>2692 FAPPELIST-F</v>
      </c>
      <c r="K2692" s="23">
        <v>-16000</v>
      </c>
      <c r="L2692" s="23">
        <v>-16000</v>
      </c>
      <c r="M2692" s="23">
        <v>-16000</v>
      </c>
      <c r="N2692" s="23">
        <v>-16000</v>
      </c>
      <c r="O2692" s="23">
        <v>-16000</v>
      </c>
      <c r="P2692" s="23">
        <v>-16000</v>
      </c>
      <c r="S2692" s="80" cm="1">
        <f t="array" ref="S2692">INDEX($K:$Q,ROW(),MATCH(S$3,$K$2:$Q$2,0))/12</f>
        <v>-1333.3333333333333</v>
      </c>
      <c r="T2692" s="80" cm="1">
        <f t="array" ref="T2692">INDEX($K:$Q,ROW(),MATCH(T$3,$K$2:$Q$2,0))/12</f>
        <v>-1333.3333333333333</v>
      </c>
      <c r="U2692" s="80" cm="1">
        <f t="array" ref="U2692">INDEX($K:$Q,ROW(),MATCH(U$3,$K$2:$Q$2,0))/12</f>
        <v>-1333.3333333333333</v>
      </c>
      <c r="V2692" s="80" cm="1">
        <f t="array" ref="V2692">INDEX($K:$Q,ROW(),MATCH(V$3,$K$2:$Q$2,0))/12</f>
        <v>-1333.3333333333333</v>
      </c>
      <c r="W2692" s="80" cm="1">
        <f t="array" ref="W2692">INDEX($K:$Q,ROW(),MATCH(W$3,$K$2:$Q$2,0))/12</f>
        <v>-1333.3333333333333</v>
      </c>
      <c r="X2692" s="80" cm="1">
        <f t="array" ref="X2692">INDEX($K:$Q,ROW(),MATCH(X$3,$K$2:$Q$2,0))/12</f>
        <v>-1333.3333333333333</v>
      </c>
      <c r="Y2692" s="80" cm="1">
        <f t="array" ref="Y2692">INDEX($K:$Q,ROW(),MATCH(Y$3,$K$2:$Q$2,0))/12</f>
        <v>-1333.3333333333333</v>
      </c>
      <c r="Z2692" s="80" cm="1">
        <f t="array" ref="Z2692">INDEX($K:$Q,ROW(),MATCH(Z$3,$K$2:$Q$2,0))/12</f>
        <v>-1333.3333333333333</v>
      </c>
      <c r="AA2692" s="80" cm="1">
        <f t="array" ref="AA2692">INDEX($K:$Q,ROW(),MATCH(AA$3,$K$2:$Q$2,0))/12</f>
        <v>-1333.3333333333333</v>
      </c>
      <c r="AB2692" s="80" cm="1">
        <f t="array" ref="AB2692">INDEX($K:$Q,ROW(),MATCH(AB$3,$K$2:$Q$2,0))/12</f>
        <v>-1333.3333333333333</v>
      </c>
      <c r="AC2692" s="80" cm="1">
        <f t="array" ref="AC2692">INDEX($K:$Q,ROW(),MATCH(AC$3,$K$2:$Q$2,0))/12</f>
        <v>-1333.3333333333333</v>
      </c>
      <c r="AD2692" s="80" cm="1">
        <f t="array" ref="AD2692">INDEX($K:$Q,ROW(),MATCH(AD$3,$K$2:$Q$2,0))/12</f>
        <v>-1333.3333333333333</v>
      </c>
      <c r="AE2692" s="80" cm="1">
        <f t="array" ref="AE2692">INDEX($K:$Q,ROW(),MATCH(AE$3,$K$2:$Q$2,0))/12</f>
        <v>-1333.3333333333333</v>
      </c>
      <c r="AF2692" s="80" cm="1">
        <f t="array" ref="AF2692">INDEX($K:$Q,ROW(),MATCH(AF$3,$K$2:$Q$2,0))/12</f>
        <v>-1333.3333333333333</v>
      </c>
      <c r="AG2692" s="80" cm="1">
        <f t="array" ref="AG2692">INDEX($K:$Q,ROW(),MATCH(AG$3,$K$2:$Q$2,0))/12</f>
        <v>-1333.3333333333333</v>
      </c>
      <c r="AH2692" s="80" cm="1">
        <f t="array" ref="AH2692">INDEX($K:$Q,ROW(),MATCH(AH$3,$K$2:$Q$2,0))/12</f>
        <v>-1333.3333333333333</v>
      </c>
      <c r="AI2692" s="80" cm="1">
        <f t="array" ref="AI2692">INDEX($K:$Q,ROW(),MATCH(AI$3,$K$2:$Q$2,0))/12</f>
        <v>-1333.3333333333333</v>
      </c>
      <c r="AJ2692" s="80" cm="1">
        <f t="array" ref="AJ2692">INDEX($K:$Q,ROW(),MATCH(AJ$3,$K$2:$Q$2,0))/12</f>
        <v>-1333.3333333333333</v>
      </c>
      <c r="AK2692" s="80" cm="1">
        <f t="array" ref="AK2692">INDEX($K:$Q,ROW(),MATCH(AK$3,$K$2:$Q$2,0))/12</f>
        <v>-1333.3333333333333</v>
      </c>
      <c r="AL2692" s="80" cm="1">
        <f t="array" ref="AL2692">INDEX($K:$Q,ROW(),MATCH(AL$3,$K$2:$Q$2,0))/12</f>
        <v>-1333.3333333333333</v>
      </c>
      <c r="AM2692" s="80" cm="1">
        <f t="array" ref="AM2692">INDEX($K:$Q,ROW(),MATCH(AM$3,$K$2:$Q$2,0))/12</f>
        <v>-1333.3333333333333</v>
      </c>
      <c r="AN2692" s="80" cm="1">
        <f t="array" ref="AN2692">INDEX($K:$Q,ROW(),MATCH(AN$3,$K$2:$Q$2,0))/12</f>
        <v>-1333.3333333333333</v>
      </c>
      <c r="AO2692" s="80" cm="1">
        <f t="array" ref="AO2692">INDEX($K:$Q,ROW(),MATCH(AO$3,$K$2:$Q$2,0))/12</f>
        <v>-1333.3333333333333</v>
      </c>
      <c r="AP2692" s="80" cm="1">
        <f t="array" ref="AP2692">INDEX($K:$Q,ROW(),MATCH(AP$3,$K$2:$Q$2,0))/12</f>
        <v>-1333.3333333333333</v>
      </c>
      <c r="AQ2692" s="80" cm="1">
        <f t="array" ref="AQ2692">INDEX($K:$Q,ROW(),MATCH(AQ$3,$K$2:$Q$2,0))/12</f>
        <v>-1333.3333333333333</v>
      </c>
      <c r="AR2692" s="80" cm="1">
        <f t="array" ref="AR2692">INDEX($K:$Q,ROW(),MATCH(AR$3,$K$2:$Q$2,0))/12</f>
        <v>-1333.3333333333333</v>
      </c>
      <c r="AS2692" s="80" cm="1">
        <f t="array" ref="AS2692">INDEX($K:$Q,ROW(),MATCH(AS$3,$K$2:$Q$2,0))/12</f>
        <v>-1333.3333333333333</v>
      </c>
      <c r="AT2692" s="80" cm="1">
        <f t="array" ref="AT2692">INDEX($K:$Q,ROW(),MATCH(AT$3,$K$2:$Q$2,0))/12</f>
        <v>-1333.3333333333333</v>
      </c>
      <c r="AU2692" s="80" cm="1">
        <f t="array" ref="AU2692">INDEX($K:$Q,ROW(),MATCH(AU$3,$K$2:$Q$2,0))/12</f>
        <v>-1333.3333333333333</v>
      </c>
      <c r="AV2692" s="80" cm="1">
        <f t="array" ref="AV2692">INDEX($K:$Q,ROW(),MATCH(AV$3,$K$2:$Q$2,0))/12</f>
        <v>-1333.3333333333333</v>
      </c>
      <c r="AW2692" s="80" cm="1">
        <f t="array" ref="AW2692">INDEX($K:$Q,ROW(),MATCH(AW$3,$K$2:$Q$2,0))/12</f>
        <v>-1333.3333333333333</v>
      </c>
      <c r="AX2692" s="80" cm="1">
        <f t="array" ref="AX2692">INDEX($K:$Q,ROW(),MATCH(AX$3,$K$2:$Q$2,0))/12</f>
        <v>-1333.3333333333333</v>
      </c>
      <c r="AY2692" s="80" cm="1">
        <f t="array" ref="AY2692">INDEX($K:$Q,ROW(),MATCH(AY$3,$K$2:$Q$2,0))/12</f>
        <v>-1333.3333333333333</v>
      </c>
      <c r="AZ2692" s="80" cm="1">
        <f t="array" ref="AZ2692">INDEX($K:$Q,ROW(),MATCH(AZ$3,$K$2:$Q$2,0))/12</f>
        <v>-1333.3333333333333</v>
      </c>
      <c r="BA2692" s="80" cm="1">
        <f t="array" ref="BA2692">INDEX($K:$Q,ROW(),MATCH(BA$3,$K$2:$Q$2,0))/12</f>
        <v>-1333.3333333333333</v>
      </c>
      <c r="BB2692" s="80" cm="1">
        <f t="array" ref="BB2692">INDEX($K:$Q,ROW(),MATCH(BB$3,$K$2:$Q$2,0))/12</f>
        <v>-1333.3333333333333</v>
      </c>
      <c r="BC2692" s="80" cm="1">
        <f t="array" ref="BC2692">INDEX($K:$Q,ROW(),MATCH(BC$3,$K$2:$Q$2,0))/12</f>
        <v>-1333.3333333333333</v>
      </c>
      <c r="BD2692" s="80" cm="1">
        <f t="array" ref="BD2692">INDEX($K:$Q,ROW(),MATCH(BD$3,$K$2:$Q$2,0))/12</f>
        <v>-1333.3333333333333</v>
      </c>
      <c r="BE2692" s="80" cm="1">
        <f t="array" ref="BE2692">INDEX($K:$Q,ROW(),MATCH(BE$3,$K$2:$Q$2,0))/12</f>
        <v>-1333.3333333333333</v>
      </c>
      <c r="BF2692" s="80" cm="1">
        <f t="array" ref="BF2692">INDEX($K:$Q,ROW(),MATCH(BF$3,$K$2:$Q$2,0))/12</f>
        <v>-1333.3333333333333</v>
      </c>
      <c r="BG2692" s="80" cm="1">
        <f t="array" ref="BG2692">INDEX($K:$Q,ROW(),MATCH(BG$3,$K$2:$Q$2,0))/12</f>
        <v>-1333.3333333333333</v>
      </c>
      <c r="BH2692" s="80" cm="1">
        <f t="array" ref="BH2692">INDEX($K:$Q,ROW(),MATCH(BH$3,$K$2:$Q$2,0))/12</f>
        <v>-1333.3333333333333</v>
      </c>
      <c r="BI2692" s="80" cm="1">
        <f t="array" ref="BI2692">INDEX($K:$Q,ROW(),MATCH(BI$3,$K$2:$Q$2,0))/12</f>
        <v>-1333.3333333333333</v>
      </c>
      <c r="BJ2692" s="80" cm="1">
        <f t="array" ref="BJ2692">INDEX($K:$Q,ROW(),MATCH(BJ$3,$K$2:$Q$2,0))/12</f>
        <v>-1333.3333333333333</v>
      </c>
      <c r="BK2692" s="80" cm="1">
        <f t="array" ref="BK2692">INDEX($K:$Q,ROW(),MATCH(BK$3,$K$2:$Q$2,0))/12</f>
        <v>-1333.3333333333333</v>
      </c>
      <c r="BL2692" s="80" cm="1">
        <f t="array" ref="BL2692">INDEX($K:$Q,ROW(),MATCH(BL$3,$K$2:$Q$2,0))/12</f>
        <v>-1333.3333333333333</v>
      </c>
      <c r="BM2692" s="80" cm="1">
        <f t="array" ref="BM2692">INDEX($K:$Q,ROW(),MATCH(BM$3,$K$2:$Q$2,0))/12</f>
        <v>-1333.3333333333333</v>
      </c>
      <c r="BN2692" s="80" cm="1">
        <f t="array" ref="BN2692">INDEX($K:$Q,ROW(),MATCH(BN$3,$K$2:$Q$2,0))/12</f>
        <v>-1333.3333333333333</v>
      </c>
      <c r="BO2692" s="80" cm="1">
        <f t="array" ref="BO2692">INDEX($K:$Q,ROW(),MATCH(BO$3,$K$2:$Q$2,0))/12</f>
        <v>-1333.3333333333333</v>
      </c>
      <c r="BP2692" s="80" cm="1">
        <f t="array" ref="BP2692">INDEX($K:$Q,ROW(),MATCH(BP$3,$K$2:$Q$2,0))/12</f>
        <v>-1333.3333333333333</v>
      </c>
      <c r="BQ2692" s="80" cm="1">
        <f t="array" ref="BQ2692">INDEX($K:$Q,ROW(),MATCH(BQ$3,$K$2:$Q$2,0))/12</f>
        <v>-1333.3333333333333</v>
      </c>
      <c r="BR2692" s="80" cm="1">
        <f t="array" ref="BR2692">INDEX($K:$Q,ROW(),MATCH(BR$3,$K$2:$Q$2,0))/12</f>
        <v>-1333.3333333333333</v>
      </c>
      <c r="BS2692" s="80" cm="1">
        <f t="array" ref="BS2692">INDEX($K:$Q,ROW(),MATCH(BS$3,$K$2:$Q$2,0))/12</f>
        <v>-1333.3333333333333</v>
      </c>
      <c r="BT2692" s="80" cm="1">
        <f t="array" ref="BT2692">INDEX($K:$Q,ROW(),MATCH(BT$3,$K$2:$Q$2,0))/12</f>
        <v>-1333.3333333333333</v>
      </c>
      <c r="BU2692" s="80" cm="1">
        <f t="array" ref="BU2692">INDEX($K:$Q,ROW(),MATCH(BU$3,$K$2:$Q$2,0))/12</f>
        <v>-1333.3333333333333</v>
      </c>
      <c r="BV2692" s="80" cm="1">
        <f t="array" ref="BV2692">INDEX($K:$Q,ROW(),MATCH(BV$3,$K$2:$Q$2,0))/12</f>
        <v>-1333.3333333333333</v>
      </c>
      <c r="BW2692" s="80" cm="1">
        <f t="array" ref="BW2692">INDEX($K:$Q,ROW(),MATCH(BW$3,$K$2:$Q$2,0))/12</f>
        <v>-1333.3333333333333</v>
      </c>
      <c r="BX2692" s="80" cm="1">
        <f t="array" ref="BX2692">INDEX($K:$Q,ROW(),MATCH(BX$3,$K$2:$Q$2,0))/12</f>
        <v>-1333.3333333333333</v>
      </c>
      <c r="BY2692" s="80" cm="1">
        <f t="array" ref="BY2692">INDEX($K:$Q,ROW(),MATCH(BY$3,$K$2:$Q$2,0))/12</f>
        <v>-1333.3333333333333</v>
      </c>
      <c r="BZ2692" s="80" cm="1">
        <f t="array" ref="BZ2692">INDEX($K:$Q,ROW(),MATCH(BZ$3,$K$2:$Q$2,0))/12</f>
        <v>-1333.3333333333333</v>
      </c>
      <c r="CA2692" s="80" cm="1">
        <f t="array" ref="CA2692">INDEX($K:$Q,ROW(),MATCH(CA$3,$K$2:$Q$2,0))/12</f>
        <v>-1333.3333333333333</v>
      </c>
      <c r="CB2692" s="80" cm="1">
        <f t="array" ref="CB2692">INDEX($K:$Q,ROW(),MATCH(CB$3,$K$2:$Q$2,0))/12</f>
        <v>-1333.3333333333333</v>
      </c>
      <c r="CC2692" s="80" cm="1">
        <f t="array" ref="CC2692">INDEX($K:$Q,ROW(),MATCH(CC$3,$K$2:$Q$2,0))/12</f>
        <v>-1333.3333333333333</v>
      </c>
      <c r="CD2692" s="80" cm="1">
        <f t="array" ref="CD2692">INDEX($K:$Q,ROW(),MATCH(CD$3,$K$2:$Q$2,0))/12</f>
        <v>-1333.3333333333333</v>
      </c>
      <c r="CE2692" s="80" cm="1">
        <f t="array" ref="CE2692">INDEX($K:$Q,ROW(),MATCH(CE$3,$K$2:$Q$2,0))/12</f>
        <v>-1333.3333333333333</v>
      </c>
      <c r="CF2692" s="80" cm="1">
        <f t="array" ref="CF2692">INDEX($K:$Q,ROW(),MATCH(CF$3,$K$2:$Q$2,0))/12</f>
        <v>-1333.3333333333333</v>
      </c>
      <c r="CG2692" s="80" cm="1">
        <f t="array" ref="CG2692">INDEX($K:$Q,ROW(),MATCH(CG$3,$K$2:$Q$2,0))/12</f>
        <v>-1333.3333333333333</v>
      </c>
      <c r="CH2692" s="80" cm="1">
        <f t="array" ref="CH2692">INDEX($K:$Q,ROW(),MATCH(CH$3,$K$2:$Q$2,0))/12</f>
        <v>-1333.3333333333333</v>
      </c>
      <c r="CI2692" s="80" cm="1">
        <f t="array" ref="CI2692">INDEX($K:$Q,ROW(),MATCH(CI$3,$K$2:$Q$2,0))/12</f>
        <v>-1333.3333333333333</v>
      </c>
      <c r="CJ2692" s="80" cm="1">
        <f t="array" ref="CJ2692">INDEX($K:$Q,ROW(),MATCH(CJ$3,$K$2:$Q$2,0))/12</f>
        <v>-1333.3333333333333</v>
      </c>
      <c r="CK2692" s="80" cm="1">
        <f t="array" ref="CK2692">INDEX($K:$Q,ROW(),MATCH(CK$3,$K$2:$Q$2,0))/12</f>
        <v>-1333.3333333333333</v>
      </c>
      <c r="CL2692" s="80" cm="1">
        <f t="array" ref="CL2692">INDEX($K:$Q,ROW(),MATCH(CL$3,$K$2:$Q$2,0))/12</f>
        <v>-1333.3333333333333</v>
      </c>
    </row>
    <row r="2693" spans="2:90" x14ac:dyDescent="0.4">
      <c r="B2693" s="137" t="s">
        <v>567</v>
      </c>
      <c r="D2693" t="s">
        <v>564</v>
      </c>
      <c r="E2693" s="8" t="str">
        <f t="shared" si="3926"/>
        <v>2693 FAPPELIST-F</v>
      </c>
      <c r="K2693" s="23">
        <v>-32000</v>
      </c>
      <c r="L2693" s="23">
        <v>-32000</v>
      </c>
      <c r="M2693" s="23">
        <v>-32000</v>
      </c>
      <c r="N2693" s="23">
        <v>-32000</v>
      </c>
      <c r="O2693" s="23">
        <v>-32000</v>
      </c>
      <c r="P2693" s="23">
        <v>-32000</v>
      </c>
      <c r="S2693" s="80" cm="1">
        <f t="array" ref="S2693">INDEX($K:$Q,ROW(),MATCH(S$3,$K$2:$Q$2,0))/12</f>
        <v>-2666.6666666666665</v>
      </c>
      <c r="T2693" s="80" cm="1">
        <f t="array" ref="T2693">INDEX($K:$Q,ROW(),MATCH(T$3,$K$2:$Q$2,0))/12</f>
        <v>-2666.6666666666665</v>
      </c>
      <c r="U2693" s="80" cm="1">
        <f t="array" ref="U2693">INDEX($K:$Q,ROW(),MATCH(U$3,$K$2:$Q$2,0))/12</f>
        <v>-2666.6666666666665</v>
      </c>
      <c r="V2693" s="80" cm="1">
        <f t="array" ref="V2693">INDEX($K:$Q,ROW(),MATCH(V$3,$K$2:$Q$2,0))/12</f>
        <v>-2666.6666666666665</v>
      </c>
      <c r="W2693" s="80" cm="1">
        <f t="array" ref="W2693">INDEX($K:$Q,ROW(),MATCH(W$3,$K$2:$Q$2,0))/12</f>
        <v>-2666.6666666666665</v>
      </c>
      <c r="X2693" s="80" cm="1">
        <f t="array" ref="X2693">INDEX($K:$Q,ROW(),MATCH(X$3,$K$2:$Q$2,0))/12</f>
        <v>-2666.6666666666665</v>
      </c>
      <c r="Y2693" s="80" cm="1">
        <f t="array" ref="Y2693">INDEX($K:$Q,ROW(),MATCH(Y$3,$K$2:$Q$2,0))/12</f>
        <v>-2666.6666666666665</v>
      </c>
      <c r="Z2693" s="80" cm="1">
        <f t="array" ref="Z2693">INDEX($K:$Q,ROW(),MATCH(Z$3,$K$2:$Q$2,0))/12</f>
        <v>-2666.6666666666665</v>
      </c>
      <c r="AA2693" s="80" cm="1">
        <f t="array" ref="AA2693">INDEX($K:$Q,ROW(),MATCH(AA$3,$K$2:$Q$2,0))/12</f>
        <v>-2666.6666666666665</v>
      </c>
      <c r="AB2693" s="80" cm="1">
        <f t="array" ref="AB2693">INDEX($K:$Q,ROW(),MATCH(AB$3,$K$2:$Q$2,0))/12</f>
        <v>-2666.6666666666665</v>
      </c>
      <c r="AC2693" s="80" cm="1">
        <f t="array" ref="AC2693">INDEX($K:$Q,ROW(),MATCH(AC$3,$K$2:$Q$2,0))/12</f>
        <v>-2666.6666666666665</v>
      </c>
      <c r="AD2693" s="80" cm="1">
        <f t="array" ref="AD2693">INDEX($K:$Q,ROW(),MATCH(AD$3,$K$2:$Q$2,0))/12</f>
        <v>-2666.6666666666665</v>
      </c>
      <c r="AE2693" s="80" cm="1">
        <f t="array" ref="AE2693">INDEX($K:$Q,ROW(),MATCH(AE$3,$K$2:$Q$2,0))/12</f>
        <v>-2666.6666666666665</v>
      </c>
      <c r="AF2693" s="80" cm="1">
        <f t="array" ref="AF2693">INDEX($K:$Q,ROW(),MATCH(AF$3,$K$2:$Q$2,0))/12</f>
        <v>-2666.6666666666665</v>
      </c>
      <c r="AG2693" s="80" cm="1">
        <f t="array" ref="AG2693">INDEX($K:$Q,ROW(),MATCH(AG$3,$K$2:$Q$2,0))/12</f>
        <v>-2666.6666666666665</v>
      </c>
      <c r="AH2693" s="80" cm="1">
        <f t="array" ref="AH2693">INDEX($K:$Q,ROW(),MATCH(AH$3,$K$2:$Q$2,0))/12</f>
        <v>-2666.6666666666665</v>
      </c>
      <c r="AI2693" s="80" cm="1">
        <f t="array" ref="AI2693">INDEX($K:$Q,ROW(),MATCH(AI$3,$K$2:$Q$2,0))/12</f>
        <v>-2666.6666666666665</v>
      </c>
      <c r="AJ2693" s="80" cm="1">
        <f t="array" ref="AJ2693">INDEX($K:$Q,ROW(),MATCH(AJ$3,$K$2:$Q$2,0))/12</f>
        <v>-2666.6666666666665</v>
      </c>
      <c r="AK2693" s="80" cm="1">
        <f t="array" ref="AK2693">INDEX($K:$Q,ROW(),MATCH(AK$3,$K$2:$Q$2,0))/12</f>
        <v>-2666.6666666666665</v>
      </c>
      <c r="AL2693" s="80" cm="1">
        <f t="array" ref="AL2693">INDEX($K:$Q,ROW(),MATCH(AL$3,$K$2:$Q$2,0))/12</f>
        <v>-2666.6666666666665</v>
      </c>
      <c r="AM2693" s="80" cm="1">
        <f t="array" ref="AM2693">INDEX($K:$Q,ROW(),MATCH(AM$3,$K$2:$Q$2,0))/12</f>
        <v>-2666.6666666666665</v>
      </c>
      <c r="AN2693" s="80" cm="1">
        <f t="array" ref="AN2693">INDEX($K:$Q,ROW(),MATCH(AN$3,$K$2:$Q$2,0))/12</f>
        <v>-2666.6666666666665</v>
      </c>
      <c r="AO2693" s="80" cm="1">
        <f t="array" ref="AO2693">INDEX($K:$Q,ROW(),MATCH(AO$3,$K$2:$Q$2,0))/12</f>
        <v>-2666.6666666666665</v>
      </c>
      <c r="AP2693" s="80" cm="1">
        <f t="array" ref="AP2693">INDEX($K:$Q,ROW(),MATCH(AP$3,$K$2:$Q$2,0))/12</f>
        <v>-2666.6666666666665</v>
      </c>
      <c r="AQ2693" s="80" cm="1">
        <f t="array" ref="AQ2693">INDEX($K:$Q,ROW(),MATCH(AQ$3,$K$2:$Q$2,0))/12</f>
        <v>-2666.6666666666665</v>
      </c>
      <c r="AR2693" s="80" cm="1">
        <f t="array" ref="AR2693">INDEX($K:$Q,ROW(),MATCH(AR$3,$K$2:$Q$2,0))/12</f>
        <v>-2666.6666666666665</v>
      </c>
      <c r="AS2693" s="80" cm="1">
        <f t="array" ref="AS2693">INDEX($K:$Q,ROW(),MATCH(AS$3,$K$2:$Q$2,0))/12</f>
        <v>-2666.6666666666665</v>
      </c>
      <c r="AT2693" s="80" cm="1">
        <f t="array" ref="AT2693">INDEX($K:$Q,ROW(),MATCH(AT$3,$K$2:$Q$2,0))/12</f>
        <v>-2666.6666666666665</v>
      </c>
      <c r="AU2693" s="80" cm="1">
        <f t="array" ref="AU2693">INDEX($K:$Q,ROW(),MATCH(AU$3,$K$2:$Q$2,0))/12</f>
        <v>-2666.6666666666665</v>
      </c>
      <c r="AV2693" s="80" cm="1">
        <f t="array" ref="AV2693">INDEX($K:$Q,ROW(),MATCH(AV$3,$K$2:$Q$2,0))/12</f>
        <v>-2666.6666666666665</v>
      </c>
      <c r="AW2693" s="80" cm="1">
        <f t="array" ref="AW2693">INDEX($K:$Q,ROW(),MATCH(AW$3,$K$2:$Q$2,0))/12</f>
        <v>-2666.6666666666665</v>
      </c>
      <c r="AX2693" s="80" cm="1">
        <f t="array" ref="AX2693">INDEX($K:$Q,ROW(),MATCH(AX$3,$K$2:$Q$2,0))/12</f>
        <v>-2666.6666666666665</v>
      </c>
      <c r="AY2693" s="80" cm="1">
        <f t="array" ref="AY2693">INDEX($K:$Q,ROW(),MATCH(AY$3,$K$2:$Q$2,0))/12</f>
        <v>-2666.6666666666665</v>
      </c>
      <c r="AZ2693" s="80" cm="1">
        <f t="array" ref="AZ2693">INDEX($K:$Q,ROW(),MATCH(AZ$3,$K$2:$Q$2,0))/12</f>
        <v>-2666.6666666666665</v>
      </c>
      <c r="BA2693" s="80" cm="1">
        <f t="array" ref="BA2693">INDEX($K:$Q,ROW(),MATCH(BA$3,$K$2:$Q$2,0))/12</f>
        <v>-2666.6666666666665</v>
      </c>
      <c r="BB2693" s="80" cm="1">
        <f t="array" ref="BB2693">INDEX($K:$Q,ROW(),MATCH(BB$3,$K$2:$Q$2,0))/12</f>
        <v>-2666.6666666666665</v>
      </c>
      <c r="BC2693" s="80" cm="1">
        <f t="array" ref="BC2693">INDEX($K:$Q,ROW(),MATCH(BC$3,$K$2:$Q$2,0))/12</f>
        <v>-2666.6666666666665</v>
      </c>
      <c r="BD2693" s="80" cm="1">
        <f t="array" ref="BD2693">INDEX($K:$Q,ROW(),MATCH(BD$3,$K$2:$Q$2,0))/12</f>
        <v>-2666.6666666666665</v>
      </c>
      <c r="BE2693" s="80" cm="1">
        <f t="array" ref="BE2693">INDEX($K:$Q,ROW(),MATCH(BE$3,$K$2:$Q$2,0))/12</f>
        <v>-2666.6666666666665</v>
      </c>
      <c r="BF2693" s="80" cm="1">
        <f t="array" ref="BF2693">INDEX($K:$Q,ROW(),MATCH(BF$3,$K$2:$Q$2,0))/12</f>
        <v>-2666.6666666666665</v>
      </c>
      <c r="BG2693" s="80" cm="1">
        <f t="array" ref="BG2693">INDEX($K:$Q,ROW(),MATCH(BG$3,$K$2:$Q$2,0))/12</f>
        <v>-2666.6666666666665</v>
      </c>
      <c r="BH2693" s="80" cm="1">
        <f t="array" ref="BH2693">INDEX($K:$Q,ROW(),MATCH(BH$3,$K$2:$Q$2,0))/12</f>
        <v>-2666.6666666666665</v>
      </c>
      <c r="BI2693" s="80" cm="1">
        <f t="array" ref="BI2693">INDEX($K:$Q,ROW(),MATCH(BI$3,$K$2:$Q$2,0))/12</f>
        <v>-2666.6666666666665</v>
      </c>
      <c r="BJ2693" s="80" cm="1">
        <f t="array" ref="BJ2693">INDEX($K:$Q,ROW(),MATCH(BJ$3,$K$2:$Q$2,0))/12</f>
        <v>-2666.6666666666665</v>
      </c>
      <c r="BK2693" s="80" cm="1">
        <f t="array" ref="BK2693">INDEX($K:$Q,ROW(),MATCH(BK$3,$K$2:$Q$2,0))/12</f>
        <v>-2666.6666666666665</v>
      </c>
      <c r="BL2693" s="80" cm="1">
        <f t="array" ref="BL2693">INDEX($K:$Q,ROW(),MATCH(BL$3,$K$2:$Q$2,0))/12</f>
        <v>-2666.6666666666665</v>
      </c>
      <c r="BM2693" s="80" cm="1">
        <f t="array" ref="BM2693">INDEX($K:$Q,ROW(),MATCH(BM$3,$K$2:$Q$2,0))/12</f>
        <v>-2666.6666666666665</v>
      </c>
      <c r="BN2693" s="80" cm="1">
        <f t="array" ref="BN2693">INDEX($K:$Q,ROW(),MATCH(BN$3,$K$2:$Q$2,0))/12</f>
        <v>-2666.6666666666665</v>
      </c>
      <c r="BO2693" s="80" cm="1">
        <f t="array" ref="BO2693">INDEX($K:$Q,ROW(),MATCH(BO$3,$K$2:$Q$2,0))/12</f>
        <v>-2666.6666666666665</v>
      </c>
      <c r="BP2693" s="80" cm="1">
        <f t="array" ref="BP2693">INDEX($K:$Q,ROW(),MATCH(BP$3,$K$2:$Q$2,0))/12</f>
        <v>-2666.6666666666665</v>
      </c>
      <c r="BQ2693" s="80" cm="1">
        <f t="array" ref="BQ2693">INDEX($K:$Q,ROW(),MATCH(BQ$3,$K$2:$Q$2,0))/12</f>
        <v>-2666.6666666666665</v>
      </c>
      <c r="BR2693" s="80" cm="1">
        <f t="array" ref="BR2693">INDEX($K:$Q,ROW(),MATCH(BR$3,$K$2:$Q$2,0))/12</f>
        <v>-2666.6666666666665</v>
      </c>
      <c r="BS2693" s="80" cm="1">
        <f t="array" ref="BS2693">INDEX($K:$Q,ROW(),MATCH(BS$3,$K$2:$Q$2,0))/12</f>
        <v>-2666.6666666666665</v>
      </c>
      <c r="BT2693" s="80" cm="1">
        <f t="array" ref="BT2693">INDEX($K:$Q,ROW(),MATCH(BT$3,$K$2:$Q$2,0))/12</f>
        <v>-2666.6666666666665</v>
      </c>
      <c r="BU2693" s="80" cm="1">
        <f t="array" ref="BU2693">INDEX($K:$Q,ROW(),MATCH(BU$3,$K$2:$Q$2,0))/12</f>
        <v>-2666.6666666666665</v>
      </c>
      <c r="BV2693" s="80" cm="1">
        <f t="array" ref="BV2693">INDEX($K:$Q,ROW(),MATCH(BV$3,$K$2:$Q$2,0))/12</f>
        <v>-2666.6666666666665</v>
      </c>
      <c r="BW2693" s="80" cm="1">
        <f t="array" ref="BW2693">INDEX($K:$Q,ROW(),MATCH(BW$3,$K$2:$Q$2,0))/12</f>
        <v>-2666.6666666666665</v>
      </c>
      <c r="BX2693" s="80" cm="1">
        <f t="array" ref="BX2693">INDEX($K:$Q,ROW(),MATCH(BX$3,$K$2:$Q$2,0))/12</f>
        <v>-2666.6666666666665</v>
      </c>
      <c r="BY2693" s="80" cm="1">
        <f t="array" ref="BY2693">INDEX($K:$Q,ROW(),MATCH(BY$3,$K$2:$Q$2,0))/12</f>
        <v>-2666.6666666666665</v>
      </c>
      <c r="BZ2693" s="80" cm="1">
        <f t="array" ref="BZ2693">INDEX($K:$Q,ROW(),MATCH(BZ$3,$K$2:$Q$2,0))/12</f>
        <v>-2666.6666666666665</v>
      </c>
      <c r="CA2693" s="80" cm="1">
        <f t="array" ref="CA2693">INDEX($K:$Q,ROW(),MATCH(CA$3,$K$2:$Q$2,0))/12</f>
        <v>-2666.6666666666665</v>
      </c>
      <c r="CB2693" s="80" cm="1">
        <f t="array" ref="CB2693">INDEX($K:$Q,ROW(),MATCH(CB$3,$K$2:$Q$2,0))/12</f>
        <v>-2666.6666666666665</v>
      </c>
      <c r="CC2693" s="80" cm="1">
        <f t="array" ref="CC2693">INDEX($K:$Q,ROW(),MATCH(CC$3,$K$2:$Q$2,0))/12</f>
        <v>-2666.6666666666665</v>
      </c>
      <c r="CD2693" s="80" cm="1">
        <f t="array" ref="CD2693">INDEX($K:$Q,ROW(),MATCH(CD$3,$K$2:$Q$2,0))/12</f>
        <v>-2666.6666666666665</v>
      </c>
      <c r="CE2693" s="80" cm="1">
        <f t="array" ref="CE2693">INDEX($K:$Q,ROW(),MATCH(CE$3,$K$2:$Q$2,0))/12</f>
        <v>-2666.6666666666665</v>
      </c>
      <c r="CF2693" s="80" cm="1">
        <f t="array" ref="CF2693">INDEX($K:$Q,ROW(),MATCH(CF$3,$K$2:$Q$2,0))/12</f>
        <v>-2666.6666666666665</v>
      </c>
      <c r="CG2693" s="80" cm="1">
        <f t="array" ref="CG2693">INDEX($K:$Q,ROW(),MATCH(CG$3,$K$2:$Q$2,0))/12</f>
        <v>-2666.6666666666665</v>
      </c>
      <c r="CH2693" s="80" cm="1">
        <f t="array" ref="CH2693">INDEX($K:$Q,ROW(),MATCH(CH$3,$K$2:$Q$2,0))/12</f>
        <v>-2666.6666666666665</v>
      </c>
      <c r="CI2693" s="80" cm="1">
        <f t="array" ref="CI2693">INDEX($K:$Q,ROW(),MATCH(CI$3,$K$2:$Q$2,0))/12</f>
        <v>-2666.6666666666665</v>
      </c>
      <c r="CJ2693" s="80" cm="1">
        <f t="array" ref="CJ2693">INDEX($K:$Q,ROW(),MATCH(CJ$3,$K$2:$Q$2,0))/12</f>
        <v>-2666.6666666666665</v>
      </c>
      <c r="CK2693" s="80" cm="1">
        <f t="array" ref="CK2693">INDEX($K:$Q,ROW(),MATCH(CK$3,$K$2:$Q$2,0))/12</f>
        <v>-2666.6666666666665</v>
      </c>
      <c r="CL2693" s="80" cm="1">
        <f t="array" ref="CL2693">INDEX($K:$Q,ROW(),MATCH(CL$3,$K$2:$Q$2,0))/12</f>
        <v>-2666.6666666666665</v>
      </c>
    </row>
    <row r="2694" spans="2:90" x14ac:dyDescent="0.4">
      <c r="B2694" s="137" t="s">
        <v>568</v>
      </c>
      <c r="D2694" t="s">
        <v>564</v>
      </c>
      <c r="E2694" s="8" t="str">
        <f t="shared" si="3926"/>
        <v>2694 FAPPELIST-F</v>
      </c>
      <c r="K2694" s="23">
        <v>-64000</v>
      </c>
      <c r="L2694" s="23">
        <v>-64000</v>
      </c>
      <c r="M2694" s="23">
        <v>-64000</v>
      </c>
      <c r="N2694" s="23">
        <v>-64000</v>
      </c>
      <c r="O2694" s="23">
        <v>-64000</v>
      </c>
      <c r="P2694" s="23">
        <v>-64000</v>
      </c>
      <c r="S2694" s="80" cm="1">
        <f t="array" ref="S2694">INDEX($K:$Q,ROW(),MATCH(S$3,$K$2:$Q$2,0))/12</f>
        <v>-5333.333333333333</v>
      </c>
      <c r="T2694" s="80" cm="1">
        <f t="array" ref="T2694">INDEX($K:$Q,ROW(),MATCH(T$3,$K$2:$Q$2,0))/12</f>
        <v>-5333.333333333333</v>
      </c>
      <c r="U2694" s="80" cm="1">
        <f t="array" ref="U2694">INDEX($K:$Q,ROW(),MATCH(U$3,$K$2:$Q$2,0))/12</f>
        <v>-5333.333333333333</v>
      </c>
      <c r="V2694" s="80" cm="1">
        <f t="array" ref="V2694">INDEX($K:$Q,ROW(),MATCH(V$3,$K$2:$Q$2,0))/12</f>
        <v>-5333.333333333333</v>
      </c>
      <c r="W2694" s="80" cm="1">
        <f t="array" ref="W2694">INDEX($K:$Q,ROW(),MATCH(W$3,$K$2:$Q$2,0))/12</f>
        <v>-5333.333333333333</v>
      </c>
      <c r="X2694" s="80" cm="1">
        <f t="array" ref="X2694">INDEX($K:$Q,ROW(),MATCH(X$3,$K$2:$Q$2,0))/12</f>
        <v>-5333.333333333333</v>
      </c>
      <c r="Y2694" s="80" cm="1">
        <f t="array" ref="Y2694">INDEX($K:$Q,ROW(),MATCH(Y$3,$K$2:$Q$2,0))/12</f>
        <v>-5333.333333333333</v>
      </c>
      <c r="Z2694" s="80" cm="1">
        <f t="array" ref="Z2694">INDEX($K:$Q,ROW(),MATCH(Z$3,$K$2:$Q$2,0))/12</f>
        <v>-5333.333333333333</v>
      </c>
      <c r="AA2694" s="80" cm="1">
        <f t="array" ref="AA2694">INDEX($K:$Q,ROW(),MATCH(AA$3,$K$2:$Q$2,0))/12</f>
        <v>-5333.333333333333</v>
      </c>
      <c r="AB2694" s="80" cm="1">
        <f t="array" ref="AB2694">INDEX($K:$Q,ROW(),MATCH(AB$3,$K$2:$Q$2,0))/12</f>
        <v>-5333.333333333333</v>
      </c>
      <c r="AC2694" s="80" cm="1">
        <f t="array" ref="AC2694">INDEX($K:$Q,ROW(),MATCH(AC$3,$K$2:$Q$2,0))/12</f>
        <v>-5333.333333333333</v>
      </c>
      <c r="AD2694" s="80" cm="1">
        <f t="array" ref="AD2694">INDEX($K:$Q,ROW(),MATCH(AD$3,$K$2:$Q$2,0))/12</f>
        <v>-5333.333333333333</v>
      </c>
      <c r="AE2694" s="80" cm="1">
        <f t="array" ref="AE2694">INDEX($K:$Q,ROW(),MATCH(AE$3,$K$2:$Q$2,0))/12</f>
        <v>-5333.333333333333</v>
      </c>
      <c r="AF2694" s="80" cm="1">
        <f t="array" ref="AF2694">INDEX($K:$Q,ROW(),MATCH(AF$3,$K$2:$Q$2,0))/12</f>
        <v>-5333.333333333333</v>
      </c>
      <c r="AG2694" s="80" cm="1">
        <f t="array" ref="AG2694">INDEX($K:$Q,ROW(),MATCH(AG$3,$K$2:$Q$2,0))/12</f>
        <v>-5333.333333333333</v>
      </c>
      <c r="AH2694" s="80" cm="1">
        <f t="array" ref="AH2694">INDEX($K:$Q,ROW(),MATCH(AH$3,$K$2:$Q$2,0))/12</f>
        <v>-5333.333333333333</v>
      </c>
      <c r="AI2694" s="80" cm="1">
        <f t="array" ref="AI2694">INDEX($K:$Q,ROW(),MATCH(AI$3,$K$2:$Q$2,0))/12</f>
        <v>-5333.333333333333</v>
      </c>
      <c r="AJ2694" s="80" cm="1">
        <f t="array" ref="AJ2694">INDEX($K:$Q,ROW(),MATCH(AJ$3,$K$2:$Q$2,0))/12</f>
        <v>-5333.333333333333</v>
      </c>
      <c r="AK2694" s="80" cm="1">
        <f t="array" ref="AK2694">INDEX($K:$Q,ROW(),MATCH(AK$3,$K$2:$Q$2,0))/12</f>
        <v>-5333.333333333333</v>
      </c>
      <c r="AL2694" s="80" cm="1">
        <f t="array" ref="AL2694">INDEX($K:$Q,ROW(),MATCH(AL$3,$K$2:$Q$2,0))/12</f>
        <v>-5333.333333333333</v>
      </c>
      <c r="AM2694" s="80" cm="1">
        <f t="array" ref="AM2694">INDEX($K:$Q,ROW(),MATCH(AM$3,$K$2:$Q$2,0))/12</f>
        <v>-5333.333333333333</v>
      </c>
      <c r="AN2694" s="80" cm="1">
        <f t="array" ref="AN2694">INDEX($K:$Q,ROW(),MATCH(AN$3,$K$2:$Q$2,0))/12</f>
        <v>-5333.333333333333</v>
      </c>
      <c r="AO2694" s="80" cm="1">
        <f t="array" ref="AO2694">INDEX($K:$Q,ROW(),MATCH(AO$3,$K$2:$Q$2,0))/12</f>
        <v>-5333.333333333333</v>
      </c>
      <c r="AP2694" s="80" cm="1">
        <f t="array" ref="AP2694">INDEX($K:$Q,ROW(),MATCH(AP$3,$K$2:$Q$2,0))/12</f>
        <v>-5333.333333333333</v>
      </c>
      <c r="AQ2694" s="80" cm="1">
        <f t="array" ref="AQ2694">INDEX($K:$Q,ROW(),MATCH(AQ$3,$K$2:$Q$2,0))/12</f>
        <v>-5333.333333333333</v>
      </c>
      <c r="AR2694" s="80" cm="1">
        <f t="array" ref="AR2694">INDEX($K:$Q,ROW(),MATCH(AR$3,$K$2:$Q$2,0))/12</f>
        <v>-5333.333333333333</v>
      </c>
      <c r="AS2694" s="80" cm="1">
        <f t="array" ref="AS2694">INDEX($K:$Q,ROW(),MATCH(AS$3,$K$2:$Q$2,0))/12</f>
        <v>-5333.333333333333</v>
      </c>
      <c r="AT2694" s="80" cm="1">
        <f t="array" ref="AT2694">INDEX($K:$Q,ROW(),MATCH(AT$3,$K$2:$Q$2,0))/12</f>
        <v>-5333.333333333333</v>
      </c>
      <c r="AU2694" s="80" cm="1">
        <f t="array" ref="AU2694">INDEX($K:$Q,ROW(),MATCH(AU$3,$K$2:$Q$2,0))/12</f>
        <v>-5333.333333333333</v>
      </c>
      <c r="AV2694" s="80" cm="1">
        <f t="array" ref="AV2694">INDEX($K:$Q,ROW(),MATCH(AV$3,$K$2:$Q$2,0))/12</f>
        <v>-5333.333333333333</v>
      </c>
      <c r="AW2694" s="80" cm="1">
        <f t="array" ref="AW2694">INDEX($K:$Q,ROW(),MATCH(AW$3,$K$2:$Q$2,0))/12</f>
        <v>-5333.333333333333</v>
      </c>
      <c r="AX2694" s="80" cm="1">
        <f t="array" ref="AX2694">INDEX($K:$Q,ROW(),MATCH(AX$3,$K$2:$Q$2,0))/12</f>
        <v>-5333.333333333333</v>
      </c>
      <c r="AY2694" s="80" cm="1">
        <f t="array" ref="AY2694">INDEX($K:$Q,ROW(),MATCH(AY$3,$K$2:$Q$2,0))/12</f>
        <v>-5333.333333333333</v>
      </c>
      <c r="AZ2694" s="80" cm="1">
        <f t="array" ref="AZ2694">INDEX($K:$Q,ROW(),MATCH(AZ$3,$K$2:$Q$2,0))/12</f>
        <v>-5333.333333333333</v>
      </c>
      <c r="BA2694" s="80" cm="1">
        <f t="array" ref="BA2694">INDEX($K:$Q,ROW(),MATCH(BA$3,$K$2:$Q$2,0))/12</f>
        <v>-5333.333333333333</v>
      </c>
      <c r="BB2694" s="80" cm="1">
        <f t="array" ref="BB2694">INDEX($K:$Q,ROW(),MATCH(BB$3,$K$2:$Q$2,0))/12</f>
        <v>-5333.333333333333</v>
      </c>
      <c r="BC2694" s="80" cm="1">
        <f t="array" ref="BC2694">INDEX($K:$Q,ROW(),MATCH(BC$3,$K$2:$Q$2,0))/12</f>
        <v>-5333.333333333333</v>
      </c>
      <c r="BD2694" s="80" cm="1">
        <f t="array" ref="BD2694">INDEX($K:$Q,ROW(),MATCH(BD$3,$K$2:$Q$2,0))/12</f>
        <v>-5333.333333333333</v>
      </c>
      <c r="BE2694" s="80" cm="1">
        <f t="array" ref="BE2694">INDEX($K:$Q,ROW(),MATCH(BE$3,$K$2:$Q$2,0))/12</f>
        <v>-5333.333333333333</v>
      </c>
      <c r="BF2694" s="80" cm="1">
        <f t="array" ref="BF2694">INDEX($K:$Q,ROW(),MATCH(BF$3,$K$2:$Q$2,0))/12</f>
        <v>-5333.333333333333</v>
      </c>
      <c r="BG2694" s="80" cm="1">
        <f t="array" ref="BG2694">INDEX($K:$Q,ROW(),MATCH(BG$3,$K$2:$Q$2,0))/12</f>
        <v>-5333.333333333333</v>
      </c>
      <c r="BH2694" s="80" cm="1">
        <f t="array" ref="BH2694">INDEX($K:$Q,ROW(),MATCH(BH$3,$K$2:$Q$2,0))/12</f>
        <v>-5333.333333333333</v>
      </c>
      <c r="BI2694" s="80" cm="1">
        <f t="array" ref="BI2694">INDEX($K:$Q,ROW(),MATCH(BI$3,$K$2:$Q$2,0))/12</f>
        <v>-5333.333333333333</v>
      </c>
      <c r="BJ2694" s="80" cm="1">
        <f t="array" ref="BJ2694">INDEX($K:$Q,ROW(),MATCH(BJ$3,$K$2:$Q$2,0))/12</f>
        <v>-5333.333333333333</v>
      </c>
      <c r="BK2694" s="80" cm="1">
        <f t="array" ref="BK2694">INDEX($K:$Q,ROW(),MATCH(BK$3,$K$2:$Q$2,0))/12</f>
        <v>-5333.333333333333</v>
      </c>
      <c r="BL2694" s="80" cm="1">
        <f t="array" ref="BL2694">INDEX($K:$Q,ROW(),MATCH(BL$3,$K$2:$Q$2,0))/12</f>
        <v>-5333.333333333333</v>
      </c>
      <c r="BM2694" s="80" cm="1">
        <f t="array" ref="BM2694">INDEX($K:$Q,ROW(),MATCH(BM$3,$K$2:$Q$2,0))/12</f>
        <v>-5333.333333333333</v>
      </c>
      <c r="BN2694" s="80" cm="1">
        <f t="array" ref="BN2694">INDEX($K:$Q,ROW(),MATCH(BN$3,$K$2:$Q$2,0))/12</f>
        <v>-5333.333333333333</v>
      </c>
      <c r="BO2694" s="80" cm="1">
        <f t="array" ref="BO2694">INDEX($K:$Q,ROW(),MATCH(BO$3,$K$2:$Q$2,0))/12</f>
        <v>-5333.333333333333</v>
      </c>
      <c r="BP2694" s="80" cm="1">
        <f t="array" ref="BP2694">INDEX($K:$Q,ROW(),MATCH(BP$3,$K$2:$Q$2,0))/12</f>
        <v>-5333.333333333333</v>
      </c>
      <c r="BQ2694" s="80" cm="1">
        <f t="array" ref="BQ2694">INDEX($K:$Q,ROW(),MATCH(BQ$3,$K$2:$Q$2,0))/12</f>
        <v>-5333.333333333333</v>
      </c>
      <c r="BR2694" s="80" cm="1">
        <f t="array" ref="BR2694">INDEX($K:$Q,ROW(),MATCH(BR$3,$K$2:$Q$2,0))/12</f>
        <v>-5333.333333333333</v>
      </c>
      <c r="BS2694" s="80" cm="1">
        <f t="array" ref="BS2694">INDEX($K:$Q,ROW(),MATCH(BS$3,$K$2:$Q$2,0))/12</f>
        <v>-5333.333333333333</v>
      </c>
      <c r="BT2694" s="80" cm="1">
        <f t="array" ref="BT2694">INDEX($K:$Q,ROW(),MATCH(BT$3,$K$2:$Q$2,0))/12</f>
        <v>-5333.333333333333</v>
      </c>
      <c r="BU2694" s="80" cm="1">
        <f t="array" ref="BU2694">INDEX($K:$Q,ROW(),MATCH(BU$3,$K$2:$Q$2,0))/12</f>
        <v>-5333.333333333333</v>
      </c>
      <c r="BV2694" s="80" cm="1">
        <f t="array" ref="BV2694">INDEX($K:$Q,ROW(),MATCH(BV$3,$K$2:$Q$2,0))/12</f>
        <v>-5333.333333333333</v>
      </c>
      <c r="BW2694" s="80" cm="1">
        <f t="array" ref="BW2694">INDEX($K:$Q,ROW(),MATCH(BW$3,$K$2:$Q$2,0))/12</f>
        <v>-5333.333333333333</v>
      </c>
      <c r="BX2694" s="80" cm="1">
        <f t="array" ref="BX2694">INDEX($K:$Q,ROW(),MATCH(BX$3,$K$2:$Q$2,0))/12</f>
        <v>-5333.333333333333</v>
      </c>
      <c r="BY2694" s="80" cm="1">
        <f t="array" ref="BY2694">INDEX($K:$Q,ROW(),MATCH(BY$3,$K$2:$Q$2,0))/12</f>
        <v>-5333.333333333333</v>
      </c>
      <c r="BZ2694" s="80" cm="1">
        <f t="array" ref="BZ2694">INDEX($K:$Q,ROW(),MATCH(BZ$3,$K$2:$Q$2,0))/12</f>
        <v>-5333.333333333333</v>
      </c>
      <c r="CA2694" s="80" cm="1">
        <f t="array" ref="CA2694">INDEX($K:$Q,ROW(),MATCH(CA$3,$K$2:$Q$2,0))/12</f>
        <v>-5333.333333333333</v>
      </c>
      <c r="CB2694" s="80" cm="1">
        <f t="array" ref="CB2694">INDEX($K:$Q,ROW(),MATCH(CB$3,$K$2:$Q$2,0))/12</f>
        <v>-5333.333333333333</v>
      </c>
      <c r="CC2694" s="80" cm="1">
        <f t="array" ref="CC2694">INDEX($K:$Q,ROW(),MATCH(CC$3,$K$2:$Q$2,0))/12</f>
        <v>-5333.333333333333</v>
      </c>
      <c r="CD2694" s="80" cm="1">
        <f t="array" ref="CD2694">INDEX($K:$Q,ROW(),MATCH(CD$3,$K$2:$Q$2,0))/12</f>
        <v>-5333.333333333333</v>
      </c>
      <c r="CE2694" s="80" cm="1">
        <f t="array" ref="CE2694">INDEX($K:$Q,ROW(),MATCH(CE$3,$K$2:$Q$2,0))/12</f>
        <v>-5333.333333333333</v>
      </c>
      <c r="CF2694" s="80" cm="1">
        <f t="array" ref="CF2694">INDEX($K:$Q,ROW(),MATCH(CF$3,$K$2:$Q$2,0))/12</f>
        <v>-5333.333333333333</v>
      </c>
      <c r="CG2694" s="80" cm="1">
        <f t="array" ref="CG2694">INDEX($K:$Q,ROW(),MATCH(CG$3,$K$2:$Q$2,0))/12</f>
        <v>-5333.333333333333</v>
      </c>
      <c r="CH2694" s="80" cm="1">
        <f t="array" ref="CH2694">INDEX($K:$Q,ROW(),MATCH(CH$3,$K$2:$Q$2,0))/12</f>
        <v>-5333.333333333333</v>
      </c>
      <c r="CI2694" s="80" cm="1">
        <f t="array" ref="CI2694">INDEX($K:$Q,ROW(),MATCH(CI$3,$K$2:$Q$2,0))/12</f>
        <v>-5333.333333333333</v>
      </c>
      <c r="CJ2694" s="80" cm="1">
        <f t="array" ref="CJ2694">INDEX($K:$Q,ROW(),MATCH(CJ$3,$K$2:$Q$2,0))/12</f>
        <v>-5333.333333333333</v>
      </c>
      <c r="CK2694" s="80" cm="1">
        <f t="array" ref="CK2694">INDEX($K:$Q,ROW(),MATCH(CK$3,$K$2:$Q$2,0))/12</f>
        <v>-5333.333333333333</v>
      </c>
      <c r="CL2694" s="80" cm="1">
        <f t="array" ref="CL2694">INDEX($K:$Q,ROW(),MATCH(CL$3,$K$2:$Q$2,0))/12</f>
        <v>-5333.333333333333</v>
      </c>
    </row>
    <row r="2695" spans="2:90" x14ac:dyDescent="0.4">
      <c r="B2695" s="137" t="s">
        <v>569</v>
      </c>
      <c r="D2695" t="s">
        <v>564</v>
      </c>
      <c r="E2695" s="8" t="str">
        <f t="shared" si="3926"/>
        <v>2695 FAPPELIST-F</v>
      </c>
      <c r="K2695" s="23">
        <v>-128000</v>
      </c>
      <c r="L2695" s="23">
        <v>-128000</v>
      </c>
      <c r="M2695" s="23">
        <v>-128000</v>
      </c>
      <c r="N2695" s="23">
        <v>-128000</v>
      </c>
      <c r="O2695" s="23">
        <v>-128000</v>
      </c>
      <c r="P2695" s="23">
        <v>-128000</v>
      </c>
      <c r="S2695" s="80" cm="1">
        <f t="array" ref="S2695">INDEX($K:$Q,ROW(),MATCH(S$3,$K$2:$Q$2,0))/12</f>
        <v>-10666.666666666666</v>
      </c>
      <c r="T2695" s="80" cm="1">
        <f t="array" ref="T2695">INDEX($K:$Q,ROW(),MATCH(T$3,$K$2:$Q$2,0))/12</f>
        <v>-10666.666666666666</v>
      </c>
      <c r="U2695" s="80" cm="1">
        <f t="array" ref="U2695">INDEX($K:$Q,ROW(),MATCH(U$3,$K$2:$Q$2,0))/12</f>
        <v>-10666.666666666666</v>
      </c>
      <c r="V2695" s="80" cm="1">
        <f t="array" ref="V2695">INDEX($K:$Q,ROW(),MATCH(V$3,$K$2:$Q$2,0))/12</f>
        <v>-10666.666666666666</v>
      </c>
      <c r="W2695" s="80" cm="1">
        <f t="array" ref="W2695">INDEX($K:$Q,ROW(),MATCH(W$3,$K$2:$Q$2,0))/12</f>
        <v>-10666.666666666666</v>
      </c>
      <c r="X2695" s="80" cm="1">
        <f t="array" ref="X2695">INDEX($K:$Q,ROW(),MATCH(X$3,$K$2:$Q$2,0))/12</f>
        <v>-10666.666666666666</v>
      </c>
      <c r="Y2695" s="80" cm="1">
        <f t="array" ref="Y2695">INDEX($K:$Q,ROW(),MATCH(Y$3,$K$2:$Q$2,0))/12</f>
        <v>-10666.666666666666</v>
      </c>
      <c r="Z2695" s="80" cm="1">
        <f t="array" ref="Z2695">INDEX($K:$Q,ROW(),MATCH(Z$3,$K$2:$Q$2,0))/12</f>
        <v>-10666.666666666666</v>
      </c>
      <c r="AA2695" s="80" cm="1">
        <f t="array" ref="AA2695">INDEX($K:$Q,ROW(),MATCH(AA$3,$K$2:$Q$2,0))/12</f>
        <v>-10666.666666666666</v>
      </c>
      <c r="AB2695" s="80" cm="1">
        <f t="array" ref="AB2695">INDEX($K:$Q,ROW(),MATCH(AB$3,$K$2:$Q$2,0))/12</f>
        <v>-10666.666666666666</v>
      </c>
      <c r="AC2695" s="80" cm="1">
        <f t="array" ref="AC2695">INDEX($K:$Q,ROW(),MATCH(AC$3,$K$2:$Q$2,0))/12</f>
        <v>-10666.666666666666</v>
      </c>
      <c r="AD2695" s="80" cm="1">
        <f t="array" ref="AD2695">INDEX($K:$Q,ROW(),MATCH(AD$3,$K$2:$Q$2,0))/12</f>
        <v>-10666.666666666666</v>
      </c>
      <c r="AE2695" s="80" cm="1">
        <f t="array" ref="AE2695">INDEX($K:$Q,ROW(),MATCH(AE$3,$K$2:$Q$2,0))/12</f>
        <v>-10666.666666666666</v>
      </c>
      <c r="AF2695" s="80" cm="1">
        <f t="array" ref="AF2695">INDEX($K:$Q,ROW(),MATCH(AF$3,$K$2:$Q$2,0))/12</f>
        <v>-10666.666666666666</v>
      </c>
      <c r="AG2695" s="80" cm="1">
        <f t="array" ref="AG2695">INDEX($K:$Q,ROW(),MATCH(AG$3,$K$2:$Q$2,0))/12</f>
        <v>-10666.666666666666</v>
      </c>
      <c r="AH2695" s="80" cm="1">
        <f t="array" ref="AH2695">INDEX($K:$Q,ROW(),MATCH(AH$3,$K$2:$Q$2,0))/12</f>
        <v>-10666.666666666666</v>
      </c>
      <c r="AI2695" s="80" cm="1">
        <f t="array" ref="AI2695">INDEX($K:$Q,ROW(),MATCH(AI$3,$K$2:$Q$2,0))/12</f>
        <v>-10666.666666666666</v>
      </c>
      <c r="AJ2695" s="80" cm="1">
        <f t="array" ref="AJ2695">INDEX($K:$Q,ROW(),MATCH(AJ$3,$K$2:$Q$2,0))/12</f>
        <v>-10666.666666666666</v>
      </c>
      <c r="AK2695" s="80" cm="1">
        <f t="array" ref="AK2695">INDEX($K:$Q,ROW(),MATCH(AK$3,$K$2:$Q$2,0))/12</f>
        <v>-10666.666666666666</v>
      </c>
      <c r="AL2695" s="80" cm="1">
        <f t="array" ref="AL2695">INDEX($K:$Q,ROW(),MATCH(AL$3,$K$2:$Q$2,0))/12</f>
        <v>-10666.666666666666</v>
      </c>
      <c r="AM2695" s="80" cm="1">
        <f t="array" ref="AM2695">INDEX($K:$Q,ROW(),MATCH(AM$3,$K$2:$Q$2,0))/12</f>
        <v>-10666.666666666666</v>
      </c>
      <c r="AN2695" s="80" cm="1">
        <f t="array" ref="AN2695">INDEX($K:$Q,ROW(),MATCH(AN$3,$K$2:$Q$2,0))/12</f>
        <v>-10666.666666666666</v>
      </c>
      <c r="AO2695" s="80" cm="1">
        <f t="array" ref="AO2695">INDEX($K:$Q,ROW(),MATCH(AO$3,$K$2:$Q$2,0))/12</f>
        <v>-10666.666666666666</v>
      </c>
      <c r="AP2695" s="80" cm="1">
        <f t="array" ref="AP2695">INDEX($K:$Q,ROW(),MATCH(AP$3,$K$2:$Q$2,0))/12</f>
        <v>-10666.666666666666</v>
      </c>
      <c r="AQ2695" s="80" cm="1">
        <f t="array" ref="AQ2695">INDEX($K:$Q,ROW(),MATCH(AQ$3,$K$2:$Q$2,0))/12</f>
        <v>-10666.666666666666</v>
      </c>
      <c r="AR2695" s="80" cm="1">
        <f t="array" ref="AR2695">INDEX($K:$Q,ROW(),MATCH(AR$3,$K$2:$Q$2,0))/12</f>
        <v>-10666.666666666666</v>
      </c>
      <c r="AS2695" s="80" cm="1">
        <f t="array" ref="AS2695">INDEX($K:$Q,ROW(),MATCH(AS$3,$K$2:$Q$2,0))/12</f>
        <v>-10666.666666666666</v>
      </c>
      <c r="AT2695" s="80" cm="1">
        <f t="array" ref="AT2695">INDEX($K:$Q,ROW(),MATCH(AT$3,$K$2:$Q$2,0))/12</f>
        <v>-10666.666666666666</v>
      </c>
      <c r="AU2695" s="80" cm="1">
        <f t="array" ref="AU2695">INDEX($K:$Q,ROW(),MATCH(AU$3,$K$2:$Q$2,0))/12</f>
        <v>-10666.666666666666</v>
      </c>
      <c r="AV2695" s="80" cm="1">
        <f t="array" ref="AV2695">INDEX($K:$Q,ROW(),MATCH(AV$3,$K$2:$Q$2,0))/12</f>
        <v>-10666.666666666666</v>
      </c>
      <c r="AW2695" s="80" cm="1">
        <f t="array" ref="AW2695">INDEX($K:$Q,ROW(),MATCH(AW$3,$K$2:$Q$2,0))/12</f>
        <v>-10666.666666666666</v>
      </c>
      <c r="AX2695" s="80" cm="1">
        <f t="array" ref="AX2695">INDEX($K:$Q,ROW(),MATCH(AX$3,$K$2:$Q$2,0))/12</f>
        <v>-10666.666666666666</v>
      </c>
      <c r="AY2695" s="80" cm="1">
        <f t="array" ref="AY2695">INDEX($K:$Q,ROW(),MATCH(AY$3,$K$2:$Q$2,0))/12</f>
        <v>-10666.666666666666</v>
      </c>
      <c r="AZ2695" s="80" cm="1">
        <f t="array" ref="AZ2695">INDEX($K:$Q,ROW(),MATCH(AZ$3,$K$2:$Q$2,0))/12</f>
        <v>-10666.666666666666</v>
      </c>
      <c r="BA2695" s="80" cm="1">
        <f t="array" ref="BA2695">INDEX($K:$Q,ROW(),MATCH(BA$3,$K$2:$Q$2,0))/12</f>
        <v>-10666.666666666666</v>
      </c>
      <c r="BB2695" s="80" cm="1">
        <f t="array" ref="BB2695">INDEX($K:$Q,ROW(),MATCH(BB$3,$K$2:$Q$2,0))/12</f>
        <v>-10666.666666666666</v>
      </c>
      <c r="BC2695" s="80" cm="1">
        <f t="array" ref="BC2695">INDEX($K:$Q,ROW(),MATCH(BC$3,$K$2:$Q$2,0))/12</f>
        <v>-10666.666666666666</v>
      </c>
      <c r="BD2695" s="80" cm="1">
        <f t="array" ref="BD2695">INDEX($K:$Q,ROW(),MATCH(BD$3,$K$2:$Q$2,0))/12</f>
        <v>-10666.666666666666</v>
      </c>
      <c r="BE2695" s="80" cm="1">
        <f t="array" ref="BE2695">INDEX($K:$Q,ROW(),MATCH(BE$3,$K$2:$Q$2,0))/12</f>
        <v>-10666.666666666666</v>
      </c>
      <c r="BF2695" s="80" cm="1">
        <f t="array" ref="BF2695">INDEX($K:$Q,ROW(),MATCH(BF$3,$K$2:$Q$2,0))/12</f>
        <v>-10666.666666666666</v>
      </c>
      <c r="BG2695" s="80" cm="1">
        <f t="array" ref="BG2695">INDEX($K:$Q,ROW(),MATCH(BG$3,$K$2:$Q$2,0))/12</f>
        <v>-10666.666666666666</v>
      </c>
      <c r="BH2695" s="80" cm="1">
        <f t="array" ref="BH2695">INDEX($K:$Q,ROW(),MATCH(BH$3,$K$2:$Q$2,0))/12</f>
        <v>-10666.666666666666</v>
      </c>
      <c r="BI2695" s="80" cm="1">
        <f t="array" ref="BI2695">INDEX($K:$Q,ROW(),MATCH(BI$3,$K$2:$Q$2,0))/12</f>
        <v>-10666.666666666666</v>
      </c>
      <c r="BJ2695" s="80" cm="1">
        <f t="array" ref="BJ2695">INDEX($K:$Q,ROW(),MATCH(BJ$3,$K$2:$Q$2,0))/12</f>
        <v>-10666.666666666666</v>
      </c>
      <c r="BK2695" s="80" cm="1">
        <f t="array" ref="BK2695">INDEX($K:$Q,ROW(),MATCH(BK$3,$K$2:$Q$2,0))/12</f>
        <v>-10666.666666666666</v>
      </c>
      <c r="BL2695" s="80" cm="1">
        <f t="array" ref="BL2695">INDEX($K:$Q,ROW(),MATCH(BL$3,$K$2:$Q$2,0))/12</f>
        <v>-10666.666666666666</v>
      </c>
      <c r="BM2695" s="80" cm="1">
        <f t="array" ref="BM2695">INDEX($K:$Q,ROW(),MATCH(BM$3,$K$2:$Q$2,0))/12</f>
        <v>-10666.666666666666</v>
      </c>
      <c r="BN2695" s="80" cm="1">
        <f t="array" ref="BN2695">INDEX($K:$Q,ROW(),MATCH(BN$3,$K$2:$Q$2,0))/12</f>
        <v>-10666.666666666666</v>
      </c>
      <c r="BO2695" s="80" cm="1">
        <f t="array" ref="BO2695">INDEX($K:$Q,ROW(),MATCH(BO$3,$K$2:$Q$2,0))/12</f>
        <v>-10666.666666666666</v>
      </c>
      <c r="BP2695" s="80" cm="1">
        <f t="array" ref="BP2695">INDEX($K:$Q,ROW(),MATCH(BP$3,$K$2:$Q$2,0))/12</f>
        <v>-10666.666666666666</v>
      </c>
      <c r="BQ2695" s="80" cm="1">
        <f t="array" ref="BQ2695">INDEX($K:$Q,ROW(),MATCH(BQ$3,$K$2:$Q$2,0))/12</f>
        <v>-10666.666666666666</v>
      </c>
      <c r="BR2695" s="80" cm="1">
        <f t="array" ref="BR2695">INDEX($K:$Q,ROW(),MATCH(BR$3,$K$2:$Q$2,0))/12</f>
        <v>-10666.666666666666</v>
      </c>
      <c r="BS2695" s="80" cm="1">
        <f t="array" ref="BS2695">INDEX($K:$Q,ROW(),MATCH(BS$3,$K$2:$Q$2,0))/12</f>
        <v>-10666.666666666666</v>
      </c>
      <c r="BT2695" s="80" cm="1">
        <f t="array" ref="BT2695">INDEX($K:$Q,ROW(),MATCH(BT$3,$K$2:$Q$2,0))/12</f>
        <v>-10666.666666666666</v>
      </c>
      <c r="BU2695" s="80" cm="1">
        <f t="array" ref="BU2695">INDEX($K:$Q,ROW(),MATCH(BU$3,$K$2:$Q$2,0))/12</f>
        <v>-10666.666666666666</v>
      </c>
      <c r="BV2695" s="80" cm="1">
        <f t="array" ref="BV2695">INDEX($K:$Q,ROW(),MATCH(BV$3,$K$2:$Q$2,0))/12</f>
        <v>-10666.666666666666</v>
      </c>
      <c r="BW2695" s="80" cm="1">
        <f t="array" ref="BW2695">INDEX($K:$Q,ROW(),MATCH(BW$3,$K$2:$Q$2,0))/12</f>
        <v>-10666.666666666666</v>
      </c>
      <c r="BX2695" s="80" cm="1">
        <f t="array" ref="BX2695">INDEX($K:$Q,ROW(),MATCH(BX$3,$K$2:$Q$2,0))/12</f>
        <v>-10666.666666666666</v>
      </c>
      <c r="BY2695" s="80" cm="1">
        <f t="array" ref="BY2695">INDEX($K:$Q,ROW(),MATCH(BY$3,$K$2:$Q$2,0))/12</f>
        <v>-10666.666666666666</v>
      </c>
      <c r="BZ2695" s="80" cm="1">
        <f t="array" ref="BZ2695">INDEX($K:$Q,ROW(),MATCH(BZ$3,$K$2:$Q$2,0))/12</f>
        <v>-10666.666666666666</v>
      </c>
      <c r="CA2695" s="80" cm="1">
        <f t="array" ref="CA2695">INDEX($K:$Q,ROW(),MATCH(CA$3,$K$2:$Q$2,0))/12</f>
        <v>-10666.666666666666</v>
      </c>
      <c r="CB2695" s="80" cm="1">
        <f t="array" ref="CB2695">INDEX($K:$Q,ROW(),MATCH(CB$3,$K$2:$Q$2,0))/12</f>
        <v>-10666.666666666666</v>
      </c>
      <c r="CC2695" s="80" cm="1">
        <f t="array" ref="CC2695">INDEX($K:$Q,ROW(),MATCH(CC$3,$K$2:$Q$2,0))/12</f>
        <v>-10666.666666666666</v>
      </c>
      <c r="CD2695" s="80" cm="1">
        <f t="array" ref="CD2695">INDEX($K:$Q,ROW(),MATCH(CD$3,$K$2:$Q$2,0))/12</f>
        <v>-10666.666666666666</v>
      </c>
      <c r="CE2695" s="80" cm="1">
        <f t="array" ref="CE2695">INDEX($K:$Q,ROW(),MATCH(CE$3,$K$2:$Q$2,0))/12</f>
        <v>-10666.666666666666</v>
      </c>
      <c r="CF2695" s="80" cm="1">
        <f t="array" ref="CF2695">INDEX($K:$Q,ROW(),MATCH(CF$3,$K$2:$Q$2,0))/12</f>
        <v>-10666.666666666666</v>
      </c>
      <c r="CG2695" s="80" cm="1">
        <f t="array" ref="CG2695">INDEX($K:$Q,ROW(),MATCH(CG$3,$K$2:$Q$2,0))/12</f>
        <v>-10666.666666666666</v>
      </c>
      <c r="CH2695" s="80" cm="1">
        <f t="array" ref="CH2695">INDEX($K:$Q,ROW(),MATCH(CH$3,$K$2:$Q$2,0))/12</f>
        <v>-10666.666666666666</v>
      </c>
      <c r="CI2695" s="80" cm="1">
        <f t="array" ref="CI2695">INDEX($K:$Q,ROW(),MATCH(CI$3,$K$2:$Q$2,0))/12</f>
        <v>-10666.666666666666</v>
      </c>
      <c r="CJ2695" s="80" cm="1">
        <f t="array" ref="CJ2695">INDEX($K:$Q,ROW(),MATCH(CJ$3,$K$2:$Q$2,0))/12</f>
        <v>-10666.666666666666</v>
      </c>
      <c r="CK2695" s="80" cm="1">
        <f t="array" ref="CK2695">INDEX($K:$Q,ROW(),MATCH(CK$3,$K$2:$Q$2,0))/12</f>
        <v>-10666.666666666666</v>
      </c>
      <c r="CL2695" s="80" cm="1">
        <f t="array" ref="CL2695">INDEX($K:$Q,ROW(),MATCH(CL$3,$K$2:$Q$2,0))/12</f>
        <v>-10666.666666666666</v>
      </c>
    </row>
    <row r="2696" spans="2:90" x14ac:dyDescent="0.4">
      <c r="B2696" s="137" t="s">
        <v>565</v>
      </c>
      <c r="D2696" t="s">
        <v>564</v>
      </c>
      <c r="E2696" s="8" t="str">
        <f t="shared" si="3926"/>
        <v>2696 FAPPELIST-F</v>
      </c>
      <c r="K2696" s="23">
        <v>-256000</v>
      </c>
      <c r="L2696" s="23">
        <v>-256000</v>
      </c>
      <c r="M2696" s="23">
        <v>-256000</v>
      </c>
      <c r="N2696" s="23">
        <v>-256000</v>
      </c>
      <c r="O2696" s="23">
        <v>-256000</v>
      </c>
      <c r="P2696" s="23">
        <v>-256000</v>
      </c>
      <c r="S2696" s="80" cm="1">
        <f t="array" ref="S2696">INDEX($K:$Q,ROW(),MATCH(S$3,$K$2:$Q$2,0))/12</f>
        <v>-21333.333333333332</v>
      </c>
      <c r="T2696" s="80" cm="1">
        <f t="array" ref="T2696">INDEX($K:$Q,ROW(),MATCH(T$3,$K$2:$Q$2,0))/12</f>
        <v>-21333.333333333332</v>
      </c>
      <c r="U2696" s="80" cm="1">
        <f t="array" ref="U2696">INDEX($K:$Q,ROW(),MATCH(U$3,$K$2:$Q$2,0))/12</f>
        <v>-21333.333333333332</v>
      </c>
      <c r="V2696" s="80" cm="1">
        <f t="array" ref="V2696">INDEX($K:$Q,ROW(),MATCH(V$3,$K$2:$Q$2,0))/12</f>
        <v>-21333.333333333332</v>
      </c>
      <c r="W2696" s="80" cm="1">
        <f t="array" ref="W2696">INDEX($K:$Q,ROW(),MATCH(W$3,$K$2:$Q$2,0))/12</f>
        <v>-21333.333333333332</v>
      </c>
      <c r="X2696" s="80" cm="1">
        <f t="array" ref="X2696">INDEX($K:$Q,ROW(),MATCH(X$3,$K$2:$Q$2,0))/12</f>
        <v>-21333.333333333332</v>
      </c>
      <c r="Y2696" s="80" cm="1">
        <f t="array" ref="Y2696">INDEX($K:$Q,ROW(),MATCH(Y$3,$K$2:$Q$2,0))/12</f>
        <v>-21333.333333333332</v>
      </c>
      <c r="Z2696" s="80" cm="1">
        <f t="array" ref="Z2696">INDEX($K:$Q,ROW(),MATCH(Z$3,$K$2:$Q$2,0))/12</f>
        <v>-21333.333333333332</v>
      </c>
      <c r="AA2696" s="80" cm="1">
        <f t="array" ref="AA2696">INDEX($K:$Q,ROW(),MATCH(AA$3,$K$2:$Q$2,0))/12</f>
        <v>-21333.333333333332</v>
      </c>
      <c r="AB2696" s="80" cm="1">
        <f t="array" ref="AB2696">INDEX($K:$Q,ROW(),MATCH(AB$3,$K$2:$Q$2,0))/12</f>
        <v>-21333.333333333332</v>
      </c>
      <c r="AC2696" s="80" cm="1">
        <f t="array" ref="AC2696">INDEX($K:$Q,ROW(),MATCH(AC$3,$K$2:$Q$2,0))/12</f>
        <v>-21333.333333333332</v>
      </c>
      <c r="AD2696" s="80" cm="1">
        <f t="array" ref="AD2696">INDEX($K:$Q,ROW(),MATCH(AD$3,$K$2:$Q$2,0))/12</f>
        <v>-21333.333333333332</v>
      </c>
      <c r="AE2696" s="80" cm="1">
        <f t="array" ref="AE2696">INDEX($K:$Q,ROW(),MATCH(AE$3,$K$2:$Q$2,0))/12</f>
        <v>-21333.333333333332</v>
      </c>
      <c r="AF2696" s="80" cm="1">
        <f t="array" ref="AF2696">INDEX($K:$Q,ROW(),MATCH(AF$3,$K$2:$Q$2,0))/12</f>
        <v>-21333.333333333332</v>
      </c>
      <c r="AG2696" s="80" cm="1">
        <f t="array" ref="AG2696">INDEX($K:$Q,ROW(),MATCH(AG$3,$K$2:$Q$2,0))/12</f>
        <v>-21333.333333333332</v>
      </c>
      <c r="AH2696" s="80" cm="1">
        <f t="array" ref="AH2696">INDEX($K:$Q,ROW(),MATCH(AH$3,$K$2:$Q$2,0))/12</f>
        <v>-21333.333333333332</v>
      </c>
      <c r="AI2696" s="80" cm="1">
        <f t="array" ref="AI2696">INDEX($K:$Q,ROW(),MATCH(AI$3,$K$2:$Q$2,0))/12</f>
        <v>-21333.333333333332</v>
      </c>
      <c r="AJ2696" s="80" cm="1">
        <f t="array" ref="AJ2696">INDEX($K:$Q,ROW(),MATCH(AJ$3,$K$2:$Q$2,0))/12</f>
        <v>-21333.333333333332</v>
      </c>
      <c r="AK2696" s="80" cm="1">
        <f t="array" ref="AK2696">INDEX($K:$Q,ROW(),MATCH(AK$3,$K$2:$Q$2,0))/12</f>
        <v>-21333.333333333332</v>
      </c>
      <c r="AL2696" s="80" cm="1">
        <f t="array" ref="AL2696">INDEX($K:$Q,ROW(),MATCH(AL$3,$K$2:$Q$2,0))/12</f>
        <v>-21333.333333333332</v>
      </c>
      <c r="AM2696" s="80" cm="1">
        <f t="array" ref="AM2696">INDEX($K:$Q,ROW(),MATCH(AM$3,$K$2:$Q$2,0))/12</f>
        <v>-21333.333333333332</v>
      </c>
      <c r="AN2696" s="80" cm="1">
        <f t="array" ref="AN2696">INDEX($K:$Q,ROW(),MATCH(AN$3,$K$2:$Q$2,0))/12</f>
        <v>-21333.333333333332</v>
      </c>
      <c r="AO2696" s="80" cm="1">
        <f t="array" ref="AO2696">INDEX($K:$Q,ROW(),MATCH(AO$3,$K$2:$Q$2,0))/12</f>
        <v>-21333.333333333332</v>
      </c>
      <c r="AP2696" s="80" cm="1">
        <f t="array" ref="AP2696">INDEX($K:$Q,ROW(),MATCH(AP$3,$K$2:$Q$2,0))/12</f>
        <v>-21333.333333333332</v>
      </c>
      <c r="AQ2696" s="80" cm="1">
        <f t="array" ref="AQ2696">INDEX($K:$Q,ROW(),MATCH(AQ$3,$K$2:$Q$2,0))/12</f>
        <v>-21333.333333333332</v>
      </c>
      <c r="AR2696" s="80" cm="1">
        <f t="array" ref="AR2696">INDEX($K:$Q,ROW(),MATCH(AR$3,$K$2:$Q$2,0))/12</f>
        <v>-21333.333333333332</v>
      </c>
      <c r="AS2696" s="80" cm="1">
        <f t="array" ref="AS2696">INDEX($K:$Q,ROW(),MATCH(AS$3,$K$2:$Q$2,0))/12</f>
        <v>-21333.333333333332</v>
      </c>
      <c r="AT2696" s="80" cm="1">
        <f t="array" ref="AT2696">INDEX($K:$Q,ROW(),MATCH(AT$3,$K$2:$Q$2,0))/12</f>
        <v>-21333.333333333332</v>
      </c>
      <c r="AU2696" s="80" cm="1">
        <f t="array" ref="AU2696">INDEX($K:$Q,ROW(),MATCH(AU$3,$K$2:$Q$2,0))/12</f>
        <v>-21333.333333333332</v>
      </c>
      <c r="AV2696" s="80" cm="1">
        <f t="array" ref="AV2696">INDEX($K:$Q,ROW(),MATCH(AV$3,$K$2:$Q$2,0))/12</f>
        <v>-21333.333333333332</v>
      </c>
      <c r="AW2696" s="80" cm="1">
        <f t="array" ref="AW2696">INDEX($K:$Q,ROW(),MATCH(AW$3,$K$2:$Q$2,0))/12</f>
        <v>-21333.333333333332</v>
      </c>
      <c r="AX2696" s="80" cm="1">
        <f t="array" ref="AX2696">INDEX($K:$Q,ROW(),MATCH(AX$3,$K$2:$Q$2,0))/12</f>
        <v>-21333.333333333332</v>
      </c>
      <c r="AY2696" s="80" cm="1">
        <f t="array" ref="AY2696">INDEX($K:$Q,ROW(),MATCH(AY$3,$K$2:$Q$2,0))/12</f>
        <v>-21333.333333333332</v>
      </c>
      <c r="AZ2696" s="80" cm="1">
        <f t="array" ref="AZ2696">INDEX($K:$Q,ROW(),MATCH(AZ$3,$K$2:$Q$2,0))/12</f>
        <v>-21333.333333333332</v>
      </c>
      <c r="BA2696" s="80" cm="1">
        <f t="array" ref="BA2696">INDEX($K:$Q,ROW(),MATCH(BA$3,$K$2:$Q$2,0))/12</f>
        <v>-21333.333333333332</v>
      </c>
      <c r="BB2696" s="80" cm="1">
        <f t="array" ref="BB2696">INDEX($K:$Q,ROW(),MATCH(BB$3,$K$2:$Q$2,0))/12</f>
        <v>-21333.333333333332</v>
      </c>
      <c r="BC2696" s="80" cm="1">
        <f t="array" ref="BC2696">INDEX($K:$Q,ROW(),MATCH(BC$3,$K$2:$Q$2,0))/12</f>
        <v>-21333.333333333332</v>
      </c>
      <c r="BD2696" s="80" cm="1">
        <f t="array" ref="BD2696">INDEX($K:$Q,ROW(),MATCH(BD$3,$K$2:$Q$2,0))/12</f>
        <v>-21333.333333333332</v>
      </c>
      <c r="BE2696" s="80" cm="1">
        <f t="array" ref="BE2696">INDEX($K:$Q,ROW(),MATCH(BE$3,$K$2:$Q$2,0))/12</f>
        <v>-21333.333333333332</v>
      </c>
      <c r="BF2696" s="80" cm="1">
        <f t="array" ref="BF2696">INDEX($K:$Q,ROW(),MATCH(BF$3,$K$2:$Q$2,0))/12</f>
        <v>-21333.333333333332</v>
      </c>
      <c r="BG2696" s="80" cm="1">
        <f t="array" ref="BG2696">INDEX($K:$Q,ROW(),MATCH(BG$3,$K$2:$Q$2,0))/12</f>
        <v>-21333.333333333332</v>
      </c>
      <c r="BH2696" s="80" cm="1">
        <f t="array" ref="BH2696">INDEX($K:$Q,ROW(),MATCH(BH$3,$K$2:$Q$2,0))/12</f>
        <v>-21333.333333333332</v>
      </c>
      <c r="BI2696" s="80" cm="1">
        <f t="array" ref="BI2696">INDEX($K:$Q,ROW(),MATCH(BI$3,$K$2:$Q$2,0))/12</f>
        <v>-21333.333333333332</v>
      </c>
      <c r="BJ2696" s="80" cm="1">
        <f t="array" ref="BJ2696">INDEX($K:$Q,ROW(),MATCH(BJ$3,$K$2:$Q$2,0))/12</f>
        <v>-21333.333333333332</v>
      </c>
      <c r="BK2696" s="80" cm="1">
        <f t="array" ref="BK2696">INDEX($K:$Q,ROW(),MATCH(BK$3,$K$2:$Q$2,0))/12</f>
        <v>-21333.333333333332</v>
      </c>
      <c r="BL2696" s="80" cm="1">
        <f t="array" ref="BL2696">INDEX($K:$Q,ROW(),MATCH(BL$3,$K$2:$Q$2,0))/12</f>
        <v>-21333.333333333332</v>
      </c>
      <c r="BM2696" s="80" cm="1">
        <f t="array" ref="BM2696">INDEX($K:$Q,ROW(),MATCH(BM$3,$K$2:$Q$2,0))/12</f>
        <v>-21333.333333333332</v>
      </c>
      <c r="BN2696" s="80" cm="1">
        <f t="array" ref="BN2696">INDEX($K:$Q,ROW(),MATCH(BN$3,$K$2:$Q$2,0))/12</f>
        <v>-21333.333333333332</v>
      </c>
      <c r="BO2696" s="80" cm="1">
        <f t="array" ref="BO2696">INDEX($K:$Q,ROW(),MATCH(BO$3,$K$2:$Q$2,0))/12</f>
        <v>-21333.333333333332</v>
      </c>
      <c r="BP2696" s="80" cm="1">
        <f t="array" ref="BP2696">INDEX($K:$Q,ROW(),MATCH(BP$3,$K$2:$Q$2,0))/12</f>
        <v>-21333.333333333332</v>
      </c>
      <c r="BQ2696" s="80" cm="1">
        <f t="array" ref="BQ2696">INDEX($K:$Q,ROW(),MATCH(BQ$3,$K$2:$Q$2,0))/12</f>
        <v>-21333.333333333332</v>
      </c>
      <c r="BR2696" s="80" cm="1">
        <f t="array" ref="BR2696">INDEX($K:$Q,ROW(),MATCH(BR$3,$K$2:$Q$2,0))/12</f>
        <v>-21333.333333333332</v>
      </c>
      <c r="BS2696" s="80" cm="1">
        <f t="array" ref="BS2696">INDEX($K:$Q,ROW(),MATCH(BS$3,$K$2:$Q$2,0))/12</f>
        <v>-21333.333333333332</v>
      </c>
      <c r="BT2696" s="80" cm="1">
        <f t="array" ref="BT2696">INDEX($K:$Q,ROW(),MATCH(BT$3,$K$2:$Q$2,0))/12</f>
        <v>-21333.333333333332</v>
      </c>
      <c r="BU2696" s="80" cm="1">
        <f t="array" ref="BU2696">INDEX($K:$Q,ROW(),MATCH(BU$3,$K$2:$Q$2,0))/12</f>
        <v>-21333.333333333332</v>
      </c>
      <c r="BV2696" s="80" cm="1">
        <f t="array" ref="BV2696">INDEX($K:$Q,ROW(),MATCH(BV$3,$K$2:$Q$2,0))/12</f>
        <v>-21333.333333333332</v>
      </c>
      <c r="BW2696" s="80" cm="1">
        <f t="array" ref="BW2696">INDEX($K:$Q,ROW(),MATCH(BW$3,$K$2:$Q$2,0))/12</f>
        <v>-21333.333333333332</v>
      </c>
      <c r="BX2696" s="80" cm="1">
        <f t="array" ref="BX2696">INDEX($K:$Q,ROW(),MATCH(BX$3,$K$2:$Q$2,0))/12</f>
        <v>-21333.333333333332</v>
      </c>
      <c r="BY2696" s="80" cm="1">
        <f t="array" ref="BY2696">INDEX($K:$Q,ROW(),MATCH(BY$3,$K$2:$Q$2,0))/12</f>
        <v>-21333.333333333332</v>
      </c>
      <c r="BZ2696" s="80" cm="1">
        <f t="array" ref="BZ2696">INDEX($K:$Q,ROW(),MATCH(BZ$3,$K$2:$Q$2,0))/12</f>
        <v>-21333.333333333332</v>
      </c>
      <c r="CA2696" s="80" cm="1">
        <f t="array" ref="CA2696">INDEX($K:$Q,ROW(),MATCH(CA$3,$K$2:$Q$2,0))/12</f>
        <v>-21333.333333333332</v>
      </c>
      <c r="CB2696" s="80" cm="1">
        <f t="array" ref="CB2696">INDEX($K:$Q,ROW(),MATCH(CB$3,$K$2:$Q$2,0))/12</f>
        <v>-21333.333333333332</v>
      </c>
      <c r="CC2696" s="80" cm="1">
        <f t="array" ref="CC2696">INDEX($K:$Q,ROW(),MATCH(CC$3,$K$2:$Q$2,0))/12</f>
        <v>-21333.333333333332</v>
      </c>
      <c r="CD2696" s="80" cm="1">
        <f t="array" ref="CD2696">INDEX($K:$Q,ROW(),MATCH(CD$3,$K$2:$Q$2,0))/12</f>
        <v>-21333.333333333332</v>
      </c>
      <c r="CE2696" s="80" cm="1">
        <f t="array" ref="CE2696">INDEX($K:$Q,ROW(),MATCH(CE$3,$K$2:$Q$2,0))/12</f>
        <v>-21333.333333333332</v>
      </c>
      <c r="CF2696" s="80" cm="1">
        <f t="array" ref="CF2696">INDEX($K:$Q,ROW(),MATCH(CF$3,$K$2:$Q$2,0))/12</f>
        <v>-21333.333333333332</v>
      </c>
      <c r="CG2696" s="80" cm="1">
        <f t="array" ref="CG2696">INDEX($K:$Q,ROW(),MATCH(CG$3,$K$2:$Q$2,0))/12</f>
        <v>-21333.333333333332</v>
      </c>
      <c r="CH2696" s="80" cm="1">
        <f t="array" ref="CH2696">INDEX($K:$Q,ROW(),MATCH(CH$3,$K$2:$Q$2,0))/12</f>
        <v>-21333.333333333332</v>
      </c>
      <c r="CI2696" s="80" cm="1">
        <f t="array" ref="CI2696">INDEX($K:$Q,ROW(),MATCH(CI$3,$K$2:$Q$2,0))/12</f>
        <v>-21333.333333333332</v>
      </c>
      <c r="CJ2696" s="80" cm="1">
        <f t="array" ref="CJ2696">INDEX($K:$Q,ROW(),MATCH(CJ$3,$K$2:$Q$2,0))/12</f>
        <v>-21333.333333333332</v>
      </c>
      <c r="CK2696" s="80" cm="1">
        <f t="array" ref="CK2696">INDEX($K:$Q,ROW(),MATCH(CK$3,$K$2:$Q$2,0))/12</f>
        <v>-21333.333333333332</v>
      </c>
      <c r="CL2696" s="80" cm="1">
        <f t="array" ref="CL2696">INDEX($K:$Q,ROW(),MATCH(CL$3,$K$2:$Q$2,0))/12</f>
        <v>-21333.333333333332</v>
      </c>
    </row>
    <row r="2697" spans="2:90" x14ac:dyDescent="0.4">
      <c r="B2697" s="123" t="str">
        <f>"Total capital expenditures - "&amp;SUBSTITUTE(B2682,":","")</f>
        <v>Total capital expenditures - Fixed secondary PPE</v>
      </c>
      <c r="C2697" t="s">
        <v>235</v>
      </c>
      <c r="D2697" t="s">
        <v>564</v>
      </c>
      <c r="E2697" s="8" t="str">
        <f t="shared" si="3924"/>
        <v>2697 FAPPELIST-F</v>
      </c>
      <c r="G2697" t="str">
        <f>E2697</f>
        <v>2697 FAPPELIST-F</v>
      </c>
      <c r="I2697" s="74"/>
      <c r="J2697" s="74"/>
      <c r="K2697" s="115">
        <f t="shared" ref="K2697:P2697" si="3927">SUMIF($3:$3,K$2,2697:2697)</f>
        <v>-510999.99999999983</v>
      </c>
      <c r="L2697" s="115">
        <f t="shared" si="3927"/>
        <v>-510999.99999999983</v>
      </c>
      <c r="M2697" s="115">
        <f t="shared" si="3927"/>
        <v>-510999.99999999983</v>
      </c>
      <c r="N2697" s="115">
        <f t="shared" si="3927"/>
        <v>-510999.99999999983</v>
      </c>
      <c r="O2697" s="115">
        <f t="shared" si="3927"/>
        <v>-510999.99999999983</v>
      </c>
      <c r="P2697" s="115">
        <f t="shared" si="3927"/>
        <v>-510999.99999999983</v>
      </c>
      <c r="R2697" s="24"/>
      <c r="S2697" s="144">
        <f t="shared" ref="S2697" si="3928">SUM(S2688:S2696)</f>
        <v>-42583.333333333328</v>
      </c>
      <c r="T2697" s="144">
        <f t="shared" ref="T2697:AX2697" si="3929">SUM(T2688:T2696)</f>
        <v>-42583.333333333328</v>
      </c>
      <c r="U2697" s="144">
        <f t="shared" si="3929"/>
        <v>-42583.333333333328</v>
      </c>
      <c r="V2697" s="144">
        <f t="shared" si="3929"/>
        <v>-42583.333333333328</v>
      </c>
      <c r="W2697" s="144">
        <f t="shared" si="3929"/>
        <v>-42583.333333333328</v>
      </c>
      <c r="X2697" s="144">
        <f t="shared" si="3929"/>
        <v>-42583.333333333328</v>
      </c>
      <c r="Y2697" s="144">
        <f t="shared" si="3929"/>
        <v>-42583.333333333328</v>
      </c>
      <c r="Z2697" s="144">
        <f t="shared" si="3929"/>
        <v>-42583.333333333328</v>
      </c>
      <c r="AA2697" s="144">
        <f t="shared" si="3929"/>
        <v>-42583.333333333328</v>
      </c>
      <c r="AB2697" s="144">
        <f t="shared" si="3929"/>
        <v>-42583.333333333328</v>
      </c>
      <c r="AC2697" s="144">
        <f t="shared" si="3929"/>
        <v>-42583.333333333328</v>
      </c>
      <c r="AD2697" s="144">
        <f t="shared" si="3929"/>
        <v>-42583.333333333328</v>
      </c>
      <c r="AE2697" s="144">
        <f t="shared" si="3929"/>
        <v>-42583.333333333328</v>
      </c>
      <c r="AF2697" s="144">
        <f t="shared" si="3929"/>
        <v>-42583.333333333328</v>
      </c>
      <c r="AG2697" s="144">
        <f t="shared" si="3929"/>
        <v>-42583.333333333328</v>
      </c>
      <c r="AH2697" s="144">
        <f t="shared" si="3929"/>
        <v>-42583.333333333328</v>
      </c>
      <c r="AI2697" s="144">
        <f t="shared" si="3929"/>
        <v>-42583.333333333328</v>
      </c>
      <c r="AJ2697" s="144">
        <f t="shared" si="3929"/>
        <v>-42583.333333333328</v>
      </c>
      <c r="AK2697" s="144">
        <f t="shared" si="3929"/>
        <v>-42583.333333333328</v>
      </c>
      <c r="AL2697" s="144">
        <f t="shared" si="3929"/>
        <v>-42583.333333333328</v>
      </c>
      <c r="AM2697" s="144">
        <f t="shared" si="3929"/>
        <v>-42583.333333333328</v>
      </c>
      <c r="AN2697" s="144">
        <f t="shared" si="3929"/>
        <v>-42583.333333333328</v>
      </c>
      <c r="AO2697" s="144">
        <f t="shared" si="3929"/>
        <v>-42583.333333333328</v>
      </c>
      <c r="AP2697" s="144">
        <f t="shared" si="3929"/>
        <v>-42583.333333333328</v>
      </c>
      <c r="AQ2697" s="144">
        <f t="shared" si="3929"/>
        <v>-42583.333333333328</v>
      </c>
      <c r="AR2697" s="144">
        <f t="shared" si="3929"/>
        <v>-42583.333333333328</v>
      </c>
      <c r="AS2697" s="144">
        <f t="shared" si="3929"/>
        <v>-42583.333333333328</v>
      </c>
      <c r="AT2697" s="144">
        <f t="shared" si="3929"/>
        <v>-42583.333333333328</v>
      </c>
      <c r="AU2697" s="144">
        <f t="shared" si="3929"/>
        <v>-42583.333333333328</v>
      </c>
      <c r="AV2697" s="144">
        <f t="shared" si="3929"/>
        <v>-42583.333333333328</v>
      </c>
      <c r="AW2697" s="144">
        <f t="shared" si="3929"/>
        <v>-42583.333333333328</v>
      </c>
      <c r="AX2697" s="144">
        <f t="shared" si="3929"/>
        <v>-42583.333333333328</v>
      </c>
      <c r="AY2697" s="144">
        <f t="shared" ref="AY2697:CD2697" si="3930">SUM(AY2688:AY2696)</f>
        <v>-42583.333333333328</v>
      </c>
      <c r="AZ2697" s="144">
        <f t="shared" si="3930"/>
        <v>-42583.333333333328</v>
      </c>
      <c r="BA2697" s="144">
        <f t="shared" si="3930"/>
        <v>-42583.333333333328</v>
      </c>
      <c r="BB2697" s="144">
        <f t="shared" si="3930"/>
        <v>-42583.333333333328</v>
      </c>
      <c r="BC2697" s="144">
        <f t="shared" si="3930"/>
        <v>-42583.333333333328</v>
      </c>
      <c r="BD2697" s="144">
        <f t="shared" si="3930"/>
        <v>-42583.333333333328</v>
      </c>
      <c r="BE2697" s="144">
        <f t="shared" si="3930"/>
        <v>-42583.333333333328</v>
      </c>
      <c r="BF2697" s="144">
        <f t="shared" si="3930"/>
        <v>-42583.333333333328</v>
      </c>
      <c r="BG2697" s="144">
        <f t="shared" si="3930"/>
        <v>-42583.333333333328</v>
      </c>
      <c r="BH2697" s="144">
        <f t="shared" si="3930"/>
        <v>-42583.333333333328</v>
      </c>
      <c r="BI2697" s="144">
        <f t="shared" si="3930"/>
        <v>-42583.333333333328</v>
      </c>
      <c r="BJ2697" s="144">
        <f t="shared" si="3930"/>
        <v>-42583.333333333328</v>
      </c>
      <c r="BK2697" s="144">
        <f t="shared" si="3930"/>
        <v>-42583.333333333328</v>
      </c>
      <c r="BL2697" s="144">
        <f t="shared" si="3930"/>
        <v>-42583.333333333328</v>
      </c>
      <c r="BM2697" s="144">
        <f t="shared" si="3930"/>
        <v>-42583.333333333328</v>
      </c>
      <c r="BN2697" s="144">
        <f t="shared" si="3930"/>
        <v>-42583.333333333328</v>
      </c>
      <c r="BO2697" s="144">
        <f t="shared" si="3930"/>
        <v>-42583.333333333328</v>
      </c>
      <c r="BP2697" s="144">
        <f t="shared" si="3930"/>
        <v>-42583.333333333328</v>
      </c>
      <c r="BQ2697" s="144">
        <f t="shared" si="3930"/>
        <v>-42583.333333333328</v>
      </c>
      <c r="BR2697" s="144">
        <f t="shared" si="3930"/>
        <v>-42583.333333333328</v>
      </c>
      <c r="BS2697" s="144">
        <f t="shared" si="3930"/>
        <v>-42583.333333333328</v>
      </c>
      <c r="BT2697" s="144">
        <f t="shared" si="3930"/>
        <v>-42583.333333333328</v>
      </c>
      <c r="BU2697" s="144">
        <f t="shared" si="3930"/>
        <v>-42583.333333333328</v>
      </c>
      <c r="BV2697" s="144">
        <f t="shared" si="3930"/>
        <v>-42583.333333333328</v>
      </c>
      <c r="BW2697" s="144">
        <f t="shared" si="3930"/>
        <v>-42583.333333333328</v>
      </c>
      <c r="BX2697" s="144">
        <f t="shared" si="3930"/>
        <v>-42583.333333333328</v>
      </c>
      <c r="BY2697" s="144">
        <f t="shared" si="3930"/>
        <v>-42583.333333333328</v>
      </c>
      <c r="BZ2697" s="144">
        <f t="shared" si="3930"/>
        <v>-42583.333333333328</v>
      </c>
      <c r="CA2697" s="144">
        <f t="shared" si="3930"/>
        <v>-42583.333333333328</v>
      </c>
      <c r="CB2697" s="144">
        <f t="shared" si="3930"/>
        <v>-42583.333333333328</v>
      </c>
      <c r="CC2697" s="144">
        <f t="shared" si="3930"/>
        <v>-42583.333333333328</v>
      </c>
      <c r="CD2697" s="144">
        <f t="shared" si="3930"/>
        <v>-42583.333333333328</v>
      </c>
      <c r="CE2697" s="144">
        <f t="shared" ref="CE2697:CK2697" si="3931">SUM(CE2688:CE2696)</f>
        <v>-42583.333333333328</v>
      </c>
      <c r="CF2697" s="144">
        <f t="shared" si="3931"/>
        <v>-42583.333333333328</v>
      </c>
      <c r="CG2697" s="144">
        <f t="shared" si="3931"/>
        <v>-42583.333333333328</v>
      </c>
      <c r="CH2697" s="144">
        <f t="shared" si="3931"/>
        <v>-42583.333333333328</v>
      </c>
      <c r="CI2697" s="144">
        <f t="shared" si="3931"/>
        <v>-42583.333333333328</v>
      </c>
      <c r="CJ2697" s="144">
        <f t="shared" si="3931"/>
        <v>-42583.333333333328</v>
      </c>
      <c r="CK2697" s="144">
        <f t="shared" si="3931"/>
        <v>-42583.333333333328</v>
      </c>
      <c r="CL2697" s="144">
        <f t="shared" ref="CL2697" si="3932">SUM(CL2688:CL2696)</f>
        <v>-42583.333333333328</v>
      </c>
    </row>
    <row r="2698" spans="2:90" x14ac:dyDescent="0.4">
      <c r="B2698" s="122"/>
      <c r="D2698" t="s">
        <v>564</v>
      </c>
      <c r="E2698" s="8" t="str">
        <f t="shared" si="3924"/>
        <v>2698 FAPPELIST-F</v>
      </c>
      <c r="S2698" s="72"/>
      <c r="T2698" s="72"/>
      <c r="U2698" s="72"/>
      <c r="V2698" s="72"/>
      <c r="W2698" s="72"/>
      <c r="X2698" s="72"/>
      <c r="Y2698" s="72"/>
      <c r="Z2698" s="72"/>
      <c r="AA2698" s="72"/>
      <c r="AB2698" s="72"/>
      <c r="AC2698" s="72"/>
      <c r="AD2698" s="72"/>
      <c r="AE2698" s="72"/>
      <c r="AF2698" s="72"/>
      <c r="AG2698" s="72"/>
      <c r="AH2698" s="72"/>
      <c r="AI2698" s="72"/>
      <c r="AJ2698" s="72"/>
      <c r="AK2698" s="72"/>
      <c r="AL2698" s="72"/>
      <c r="AM2698" s="72"/>
      <c r="AN2698" s="72"/>
      <c r="AO2698" s="72"/>
      <c r="AP2698" s="72"/>
      <c r="AQ2698" s="72"/>
      <c r="AR2698" s="72"/>
      <c r="AS2698" s="72"/>
      <c r="AT2698" s="72"/>
      <c r="AU2698" s="72"/>
      <c r="AV2698" s="72"/>
      <c r="AW2698" s="72"/>
      <c r="AX2698" s="72"/>
      <c r="AY2698" s="72"/>
      <c r="AZ2698" s="72"/>
      <c r="BA2698" s="72"/>
      <c r="BB2698" s="72"/>
      <c r="BC2698" s="72"/>
      <c r="BD2698" s="72"/>
      <c r="BE2698" s="72"/>
      <c r="BF2698" s="72"/>
      <c r="BG2698" s="72"/>
      <c r="BH2698" s="72"/>
      <c r="BI2698" s="72"/>
      <c r="BJ2698" s="72"/>
      <c r="BK2698" s="72"/>
      <c r="BL2698" s="72"/>
      <c r="BM2698" s="72"/>
      <c r="BN2698" s="72"/>
      <c r="BO2698" s="72"/>
      <c r="BP2698" s="72"/>
      <c r="BQ2698" s="72"/>
      <c r="BR2698" s="72"/>
      <c r="BS2698" s="72"/>
      <c r="BT2698" s="72"/>
      <c r="BU2698" s="72"/>
      <c r="BV2698" s="72"/>
      <c r="BW2698" s="72"/>
      <c r="BX2698" s="72"/>
      <c r="BY2698" s="72"/>
      <c r="BZ2698" s="72"/>
      <c r="CA2698" s="72"/>
      <c r="CB2698" s="72"/>
      <c r="CC2698" s="72"/>
      <c r="CD2698" s="72"/>
      <c r="CE2698" s="72"/>
      <c r="CF2698" s="72"/>
      <c r="CG2698" s="72"/>
      <c r="CH2698" s="72"/>
      <c r="CI2698" s="72"/>
      <c r="CJ2698" s="72"/>
      <c r="CK2698" s="72"/>
      <c r="CL2698" s="72"/>
    </row>
    <row r="2699" spans="2:90" x14ac:dyDescent="0.4">
      <c r="B2699" s="95" t="s">
        <v>204</v>
      </c>
      <c r="D2699" t="s">
        <v>564</v>
      </c>
      <c r="E2699" s="8" t="str">
        <f t="shared" si="3924"/>
        <v>2699 FAPPELIST-F</v>
      </c>
      <c r="H2699" s="12"/>
      <c r="S2699" s="72"/>
      <c r="T2699" s="72"/>
      <c r="U2699" s="72"/>
      <c r="V2699" s="72"/>
      <c r="W2699" s="72"/>
      <c r="X2699" s="72"/>
      <c r="Y2699" s="72"/>
      <c r="Z2699" s="72"/>
      <c r="AA2699" s="72"/>
      <c r="AB2699" s="72"/>
      <c r="AC2699" s="72"/>
      <c r="AD2699" s="72"/>
      <c r="AE2699" s="72"/>
      <c r="AF2699" s="72"/>
      <c r="AG2699" s="72"/>
      <c r="AH2699" s="72"/>
      <c r="AI2699" s="72"/>
      <c r="AJ2699" s="72"/>
      <c r="AK2699" s="72"/>
      <c r="AL2699" s="72"/>
      <c r="AM2699" s="72"/>
      <c r="AN2699" s="72"/>
      <c r="AO2699" s="72"/>
      <c r="AP2699" s="72"/>
      <c r="AQ2699" s="72"/>
      <c r="AR2699" s="72"/>
      <c r="AS2699" s="72"/>
      <c r="AT2699" s="72"/>
      <c r="AU2699" s="72"/>
      <c r="AV2699" s="72"/>
      <c r="AW2699" s="72"/>
      <c r="AX2699" s="72"/>
      <c r="AY2699" s="72"/>
      <c r="AZ2699" s="72"/>
      <c r="BA2699" s="72"/>
      <c r="BB2699" s="72"/>
      <c r="BC2699" s="72"/>
      <c r="BD2699" s="72"/>
      <c r="BE2699" s="72"/>
      <c r="BF2699" s="72"/>
      <c r="BG2699" s="72"/>
      <c r="BH2699" s="72"/>
      <c r="BI2699" s="72"/>
      <c r="BJ2699" s="72"/>
      <c r="BK2699" s="72"/>
      <c r="BL2699" s="72"/>
      <c r="BM2699" s="72"/>
      <c r="BN2699" s="72"/>
      <c r="BO2699" s="72"/>
      <c r="BP2699" s="72"/>
      <c r="BQ2699" s="72"/>
      <c r="BR2699" s="72"/>
      <c r="BS2699" s="72"/>
      <c r="BT2699" s="72"/>
      <c r="BU2699" s="72"/>
      <c r="BV2699" s="72"/>
      <c r="BW2699" s="72"/>
      <c r="BX2699" s="72"/>
      <c r="BY2699" s="72"/>
      <c r="BZ2699" s="72"/>
      <c r="CA2699" s="72"/>
      <c r="CB2699" s="72"/>
      <c r="CC2699" s="72"/>
      <c r="CD2699" s="72"/>
      <c r="CE2699" s="72"/>
      <c r="CF2699" s="72"/>
      <c r="CG2699" s="72"/>
      <c r="CH2699" s="72"/>
      <c r="CI2699" s="72"/>
      <c r="CJ2699" s="72"/>
      <c r="CK2699" s="72"/>
      <c r="CL2699" s="72"/>
    </row>
    <row r="2700" spans="2:90" x14ac:dyDescent="0.4">
      <c r="B2700" s="154" t="str">
        <f>"Depreciation - "&amp;SUBSTITUTE(B2682,":","")</f>
        <v>Depreciation - Fixed secondary PPE</v>
      </c>
      <c r="C2700" t="s">
        <v>233</v>
      </c>
      <c r="D2700" t="s">
        <v>564</v>
      </c>
      <c r="E2700" s="8" t="str">
        <f t="shared" si="3924"/>
        <v>2700 FAPPELIST-F</v>
      </c>
      <c r="J2700" s="80">
        <f>SUMIF($5:$5,I$2,2698:2698)</f>
        <v>0</v>
      </c>
      <c r="K2700" s="24" t="e">
        <f t="shared" ref="K2700:P2700" ca="1" si="3933">SUMIF($3:$3,K$2,2700:2700)</f>
        <v>#REF!</v>
      </c>
      <c r="L2700" s="24" t="e">
        <f t="shared" ca="1" si="3933"/>
        <v>#REF!</v>
      </c>
      <c r="M2700" s="24" t="e">
        <f t="shared" ca="1" si="3933"/>
        <v>#REF!</v>
      </c>
      <c r="N2700" s="24" t="e">
        <f t="shared" ca="1" si="3933"/>
        <v>#REF!</v>
      </c>
      <c r="O2700" s="24" t="e">
        <f t="shared" ca="1" si="3933"/>
        <v>#REF!</v>
      </c>
      <c r="P2700" s="24" t="e">
        <f t="shared" ca="1" si="3933"/>
        <v>#REF!</v>
      </c>
      <c r="R2700" s="24"/>
      <c r="S2700" s="80" t="e" cm="1">
        <f t="array" aca="1" ref="S2700" ca="1">(SUM(INDEX(2695:2695,1,MAX(COLUMN($R:$R),COLUMN()-($H2684*12-1))):S2697)/($H2684*12)+IF($R2702=0,0,SUM(INDEX(2700:2700,1,MAX(COLUMN($R:$R),COLUMN()-(($H2684-$H2685)*12))):S2702)/(($H2684)*12)))</f>
        <v>#REF!</v>
      </c>
      <c r="T2700" s="80" t="e" cm="1">
        <f t="array" aca="1" ref="T2700" ca="1">(SUM(INDEX(2695:2695,1,MAX(COLUMN($R:$R),COLUMN()-($H2684*12-1))):T2697)/($H2684*12)+IF($R2702=0,0,SUM(INDEX(2700:2700,1,MAX(COLUMN($R:$R),COLUMN()-(($H2684-$H2685)*12))):T2702)/(($H2684)*12)))</f>
        <v>#REF!</v>
      </c>
      <c r="U2700" s="80" t="e" cm="1">
        <f t="array" aca="1" ref="U2700" ca="1">(SUM(INDEX(2695:2695,1,MAX(COLUMN($R:$R),COLUMN()-($H2684*12-1))):U2697)/($H2684*12)+IF($R2702=0,0,SUM(INDEX(2700:2700,1,MAX(COLUMN($R:$R),COLUMN()-(($H2684-$H2685)*12))):U2702)/(($H2684)*12)))</f>
        <v>#REF!</v>
      </c>
      <c r="V2700" s="80" t="e" cm="1">
        <f t="array" aca="1" ref="V2700" ca="1">(SUM(INDEX(2695:2695,1,MAX(COLUMN($R:$R),COLUMN()-($H2684*12-1))):V2697)/($H2684*12)+IF($R2702=0,0,SUM(INDEX(2700:2700,1,MAX(COLUMN($R:$R),COLUMN()-(($H2684-$H2685)*12))):V2702)/(($H2684)*12)))</f>
        <v>#REF!</v>
      </c>
      <c r="W2700" s="80" t="e" cm="1">
        <f t="array" aca="1" ref="W2700" ca="1">(SUM(INDEX(2695:2695,1,MAX(COLUMN($R:$R),COLUMN()-($H2684*12-1))):W2697)/($H2684*12)+IF($R2702=0,0,SUM(INDEX(2700:2700,1,MAX(COLUMN($R:$R),COLUMN()-(($H2684-$H2685)*12))):W2702)/(($H2684)*12)))</f>
        <v>#REF!</v>
      </c>
      <c r="X2700" s="80" t="e" cm="1">
        <f t="array" aca="1" ref="X2700" ca="1">(SUM(INDEX(2695:2695,1,MAX(COLUMN($R:$R),COLUMN()-($H2684*12-1))):X2697)/($H2684*12)+IF($R2702=0,0,SUM(INDEX(2700:2700,1,MAX(COLUMN($R:$R),COLUMN()-(($H2684-$H2685)*12))):X2702)/(($H2684)*12)))</f>
        <v>#REF!</v>
      </c>
      <c r="Y2700" s="80" t="e" cm="1">
        <f t="array" aca="1" ref="Y2700" ca="1">(SUM(INDEX(2695:2695,1,MAX(COLUMN($R:$R),COLUMN()-($H2684*12-1))):Y2697)/($H2684*12)+IF($R2702=0,0,SUM(INDEX(2700:2700,1,MAX(COLUMN($R:$R),COLUMN()-(($H2684-$H2685)*12))):Y2702)/(($H2684)*12)))</f>
        <v>#REF!</v>
      </c>
      <c r="Z2700" s="80" t="e" cm="1">
        <f t="array" aca="1" ref="Z2700" ca="1">(SUM(INDEX(2695:2695,1,MAX(COLUMN($R:$R),COLUMN()-($H2684*12-1))):Z2697)/($H2684*12)+IF($R2702=0,0,SUM(INDEX(2700:2700,1,MAX(COLUMN($R:$R),COLUMN()-(($H2684-$H2685)*12))):Z2702)/(($H2684)*12)))</f>
        <v>#REF!</v>
      </c>
      <c r="AA2700" s="80" t="e" cm="1">
        <f t="array" aca="1" ref="AA2700" ca="1">(SUM(INDEX(2695:2695,1,MAX(COLUMN($R:$R),COLUMN()-($H2684*12-1))):AA2697)/($H2684*12)+IF($R2702=0,0,SUM(INDEX(2700:2700,1,MAX(COLUMN($R:$R),COLUMN()-(($H2684-$H2685)*12))):AA2702)/(($H2684)*12)))</f>
        <v>#REF!</v>
      </c>
      <c r="AB2700" s="80" t="e" cm="1">
        <f t="array" aca="1" ref="AB2700" ca="1">(SUM(INDEX(2695:2695,1,MAX(COLUMN($R:$R),COLUMN()-($H2684*12-1))):AB2697)/($H2684*12)+IF($R2702=0,0,SUM(INDEX(2700:2700,1,MAX(COLUMN($R:$R),COLUMN()-(($H2684-$H2685)*12))):AB2702)/(($H2684)*12)))</f>
        <v>#REF!</v>
      </c>
      <c r="AC2700" s="80" t="e" cm="1">
        <f t="array" aca="1" ref="AC2700" ca="1">(SUM(INDEX(2695:2695,1,MAX(COLUMN($R:$R),COLUMN()-($H2684*12-1))):AC2697)/($H2684*12)+IF($R2702=0,0,SUM(INDEX(2700:2700,1,MAX(COLUMN($R:$R),COLUMN()-(($H2684-$H2685)*12))):AC2702)/(($H2684)*12)))</f>
        <v>#REF!</v>
      </c>
      <c r="AD2700" s="80" t="e" cm="1">
        <f t="array" aca="1" ref="AD2700" ca="1">(SUM(INDEX(2695:2695,1,MAX(COLUMN($R:$R),COLUMN()-($H2684*12-1))):AD2697)/($H2684*12)+IF($R2702=0,0,SUM(INDEX(2700:2700,1,MAX(COLUMN($R:$R),COLUMN()-(($H2684-$H2685)*12))):AD2702)/(($H2684)*12)))</f>
        <v>#REF!</v>
      </c>
      <c r="AE2700" s="80" t="e" cm="1">
        <f t="array" aca="1" ref="AE2700" ca="1">(SUM(INDEX(2695:2695,1,MAX(COLUMN($R:$R),COLUMN()-($H2684*12-1))):AE2697)/($H2684*12)+IF($R2702=0,0,SUM(INDEX(2700:2700,1,MAX(COLUMN($R:$R),COLUMN()-(($H2684-$H2685)*12))):AE2702)/(($H2684)*12)))</f>
        <v>#REF!</v>
      </c>
      <c r="AF2700" s="80" t="e" cm="1">
        <f t="array" aca="1" ref="AF2700" ca="1">(SUM(INDEX(2695:2695,1,MAX(COLUMN($R:$R),COLUMN()-($H2684*12-1))):AF2697)/($H2684*12)+IF($R2702=0,0,SUM(INDEX(2700:2700,1,MAX(COLUMN($R:$R),COLUMN()-(($H2684-$H2685)*12))):AF2702)/(($H2684)*12)))</f>
        <v>#REF!</v>
      </c>
      <c r="AG2700" s="80" t="e" cm="1">
        <f t="array" aca="1" ref="AG2700" ca="1">(SUM(INDEX(2695:2695,1,MAX(COLUMN($R:$R),COLUMN()-($H2684*12-1))):AG2697)/($H2684*12)+IF($R2702=0,0,SUM(INDEX(2700:2700,1,MAX(COLUMN($R:$R),COLUMN()-(($H2684-$H2685)*12))):AG2702)/(($H2684)*12)))</f>
        <v>#REF!</v>
      </c>
      <c r="AH2700" s="80" t="e" cm="1">
        <f t="array" aca="1" ref="AH2700" ca="1">(SUM(INDEX(2695:2695,1,MAX(COLUMN($R:$R),COLUMN()-($H2684*12-1))):AH2697)/($H2684*12)+IF($R2702=0,0,SUM(INDEX(2700:2700,1,MAX(COLUMN($R:$R),COLUMN()-(($H2684-$H2685)*12))):AH2702)/(($H2684)*12)))</f>
        <v>#REF!</v>
      </c>
      <c r="AI2700" s="80" t="e" cm="1">
        <f t="array" aca="1" ref="AI2700" ca="1">(SUM(INDEX(2695:2695,1,MAX(COLUMN($R:$R),COLUMN()-($H2684*12-1))):AI2697)/($H2684*12)+IF($R2702=0,0,SUM(INDEX(2700:2700,1,MAX(COLUMN($R:$R),COLUMN()-(($H2684-$H2685)*12))):AI2702)/(($H2684)*12)))</f>
        <v>#REF!</v>
      </c>
      <c r="AJ2700" s="80" t="e" cm="1">
        <f t="array" aca="1" ref="AJ2700" ca="1">(SUM(INDEX(2695:2695,1,MAX(COLUMN($R:$R),COLUMN()-($H2684*12-1))):AJ2697)/($H2684*12)+IF($R2702=0,0,SUM(INDEX(2700:2700,1,MAX(COLUMN($R:$R),COLUMN()-(($H2684-$H2685)*12))):AJ2702)/(($H2684)*12)))</f>
        <v>#REF!</v>
      </c>
      <c r="AK2700" s="80" t="e" cm="1">
        <f t="array" aca="1" ref="AK2700" ca="1">(SUM(INDEX(2695:2695,1,MAX(COLUMN($R:$R),COLUMN()-($H2684*12-1))):AK2697)/($H2684*12)+IF($R2702=0,0,SUM(INDEX(2700:2700,1,MAX(COLUMN($R:$R),COLUMN()-(($H2684-$H2685)*12))):AK2702)/(($H2684)*12)))</f>
        <v>#REF!</v>
      </c>
      <c r="AL2700" s="80" t="e" cm="1">
        <f t="array" aca="1" ref="AL2700" ca="1">(SUM(INDEX(2695:2695,1,MAX(COLUMN($R:$R),COLUMN()-($H2684*12-1))):AL2697)/($H2684*12)+IF($R2702=0,0,SUM(INDEX(2700:2700,1,MAX(COLUMN($R:$R),COLUMN()-(($H2684-$H2685)*12))):AL2702)/(($H2684)*12)))</f>
        <v>#REF!</v>
      </c>
      <c r="AM2700" s="80" t="e" cm="1">
        <f t="array" aca="1" ref="AM2700" ca="1">(SUM(INDEX(2695:2695,1,MAX(COLUMN($R:$R),COLUMN()-($H2684*12-1))):AM2697)/($H2684*12)+IF($R2702=0,0,SUM(INDEX(2700:2700,1,MAX(COLUMN($R:$R),COLUMN()-(($H2684-$H2685)*12))):AM2702)/(($H2684)*12)))</f>
        <v>#REF!</v>
      </c>
      <c r="AN2700" s="80" t="e" cm="1">
        <f t="array" aca="1" ref="AN2700" ca="1">(SUM(INDEX(2695:2695,1,MAX(COLUMN($R:$R),COLUMN()-($H2684*12-1))):AN2697)/($H2684*12)+IF($R2702=0,0,SUM(INDEX(2700:2700,1,MAX(COLUMN($R:$R),COLUMN()-(($H2684-$H2685)*12))):AN2702)/(($H2684)*12)))</f>
        <v>#REF!</v>
      </c>
      <c r="AO2700" s="80" t="e" cm="1">
        <f t="array" aca="1" ref="AO2700" ca="1">(SUM(INDEX(2695:2695,1,MAX(COLUMN($R:$R),COLUMN()-($H2684*12-1))):AO2697)/($H2684*12)+IF($R2702=0,0,SUM(INDEX(2700:2700,1,MAX(COLUMN($R:$R),COLUMN()-(($H2684-$H2685)*12))):AO2702)/(($H2684)*12)))</f>
        <v>#REF!</v>
      </c>
      <c r="AP2700" s="80" t="e" cm="1">
        <f t="array" aca="1" ref="AP2700" ca="1">(SUM(INDEX(2695:2695,1,MAX(COLUMN($R:$R),COLUMN()-($H2684*12-1))):AP2697)/($H2684*12)+IF($R2702=0,0,SUM(INDEX(2700:2700,1,MAX(COLUMN($R:$R),COLUMN()-(($H2684-$H2685)*12))):AP2702)/(($H2684)*12)))</f>
        <v>#REF!</v>
      </c>
      <c r="AQ2700" s="80" t="e" cm="1">
        <f t="array" aca="1" ref="AQ2700" ca="1">(SUM(INDEX(2695:2695,1,MAX(COLUMN($R:$R),COLUMN()-($H2684*12-1))):AQ2697)/($H2684*12)+IF($R2702=0,0,SUM(INDEX(2700:2700,1,MAX(COLUMN($R:$R),COLUMN()-(($H2684-$H2685)*12))):AQ2702)/(($H2684)*12)))</f>
        <v>#REF!</v>
      </c>
      <c r="AR2700" s="80" t="e" cm="1">
        <f t="array" aca="1" ref="AR2700" ca="1">(SUM(INDEX(2695:2695,1,MAX(COLUMN($R:$R),COLUMN()-($H2684*12-1))):AR2697)/($H2684*12)+IF($R2702=0,0,SUM(INDEX(2700:2700,1,MAX(COLUMN($R:$R),COLUMN()-(($H2684-$H2685)*12))):AR2702)/(($H2684)*12)))</f>
        <v>#REF!</v>
      </c>
      <c r="AS2700" s="80" t="e" cm="1">
        <f t="array" aca="1" ref="AS2700" ca="1">(SUM(INDEX(2695:2695,1,MAX(COLUMN($R:$R),COLUMN()-($H2684*12-1))):AS2697)/($H2684*12)+IF($R2702=0,0,SUM(INDEX(2700:2700,1,MAX(COLUMN($R:$R),COLUMN()-(($H2684-$H2685)*12))):AS2702)/(($H2684)*12)))</f>
        <v>#REF!</v>
      </c>
      <c r="AT2700" s="80" t="e" cm="1">
        <f t="array" aca="1" ref="AT2700" ca="1">(SUM(INDEX(2695:2695,1,MAX(COLUMN($R:$R),COLUMN()-($H2684*12-1))):AT2697)/($H2684*12)+IF($R2702=0,0,SUM(INDEX(2700:2700,1,MAX(COLUMN($R:$R),COLUMN()-(($H2684-$H2685)*12))):AT2702)/(($H2684)*12)))</f>
        <v>#REF!</v>
      </c>
      <c r="AU2700" s="80" t="e" cm="1">
        <f t="array" aca="1" ref="AU2700" ca="1">(SUM(INDEX(2695:2695,1,MAX(COLUMN($R:$R),COLUMN()-($H2684*12-1))):AU2697)/($H2684*12)+IF($R2702=0,0,SUM(INDEX(2700:2700,1,MAX(COLUMN($R:$R),COLUMN()-(($H2684-$H2685)*12))):AU2702)/(($H2684)*12)))</f>
        <v>#REF!</v>
      </c>
      <c r="AV2700" s="80" t="e" cm="1">
        <f t="array" aca="1" ref="AV2700" ca="1">(SUM(INDEX(2695:2695,1,MAX(COLUMN($R:$R),COLUMN()-($H2684*12-1))):AV2697)/($H2684*12)+IF($R2702=0,0,SUM(INDEX(2700:2700,1,MAX(COLUMN($R:$R),COLUMN()-(($H2684-$H2685)*12))):AV2702)/(($H2684)*12)))</f>
        <v>#REF!</v>
      </c>
      <c r="AW2700" s="80" t="e" cm="1">
        <f t="array" aca="1" ref="AW2700" ca="1">(SUM(INDEX(2695:2695,1,MAX(COLUMN($R:$R),COLUMN()-($H2684*12-1))):AW2697)/($H2684*12)+IF($R2702=0,0,SUM(INDEX(2700:2700,1,MAX(COLUMN($R:$R),COLUMN()-(($H2684-$H2685)*12))):AW2702)/(($H2684)*12)))</f>
        <v>#REF!</v>
      </c>
      <c r="AX2700" s="80" t="e" cm="1">
        <f t="array" aca="1" ref="AX2700" ca="1">(SUM(INDEX(2695:2695,1,MAX(COLUMN($R:$R),COLUMN()-($H2684*12-1))):AX2697)/($H2684*12)+IF($R2702=0,0,SUM(INDEX(2700:2700,1,MAX(COLUMN($R:$R),COLUMN()-(($H2684-$H2685)*12))):AX2702)/(($H2684)*12)))</f>
        <v>#REF!</v>
      </c>
      <c r="AY2700" s="80" t="e" cm="1">
        <f t="array" aca="1" ref="AY2700" ca="1">(SUM(INDEX(2695:2695,1,MAX(COLUMN($R:$R),COLUMN()-($H2684*12-1))):AY2697)/($H2684*12)+IF($R2702=0,0,SUM(INDEX(2700:2700,1,MAX(COLUMN($R:$R),COLUMN()-(($H2684-$H2685)*12))):AY2702)/(($H2684)*12)))</f>
        <v>#REF!</v>
      </c>
      <c r="AZ2700" s="80" t="e" cm="1">
        <f t="array" aca="1" ref="AZ2700" ca="1">(SUM(INDEX(2695:2695,1,MAX(COLUMN($R:$R),COLUMN()-($H2684*12-1))):AZ2697)/($H2684*12)+IF($R2702=0,0,SUM(INDEX(2700:2700,1,MAX(COLUMN($R:$R),COLUMN()-(($H2684-$H2685)*12))):AZ2702)/(($H2684)*12)))</f>
        <v>#REF!</v>
      </c>
      <c r="BA2700" s="80" t="e" cm="1">
        <f t="array" aca="1" ref="BA2700" ca="1">(SUM(INDEX(2695:2695,1,MAX(COLUMN($R:$R),COLUMN()-($H2684*12-1))):BA2697)/($H2684*12)+IF($R2702=0,0,SUM(INDEX(2700:2700,1,MAX(COLUMN($R:$R),COLUMN()-(($H2684-$H2685)*12))):BA2702)/(($H2684)*12)))</f>
        <v>#REF!</v>
      </c>
      <c r="BB2700" s="80" t="e" cm="1">
        <f t="array" aca="1" ref="BB2700" ca="1">(SUM(INDEX(2695:2695,1,MAX(COLUMN($R:$R),COLUMN()-($H2684*12-1))):BB2697)/($H2684*12)+IF($R2702=0,0,SUM(INDEX(2700:2700,1,MAX(COLUMN($R:$R),COLUMN()-(($H2684-$H2685)*12))):BB2702)/(($H2684)*12)))</f>
        <v>#REF!</v>
      </c>
      <c r="BC2700" s="80" t="e" cm="1">
        <f t="array" aca="1" ref="BC2700" ca="1">(SUM(INDEX(2695:2695,1,MAX(COLUMN($R:$R),COLUMN()-($H2684*12-1))):BC2697)/($H2684*12)+IF($R2702=0,0,SUM(INDEX(2700:2700,1,MAX(COLUMN($R:$R),COLUMN()-(($H2684-$H2685)*12))):BC2702)/(($H2684)*12)))</f>
        <v>#REF!</v>
      </c>
      <c r="BD2700" s="80" t="e" cm="1">
        <f t="array" aca="1" ref="BD2700" ca="1">(SUM(INDEX(2695:2695,1,MAX(COLUMN($R:$R),COLUMN()-($H2684*12-1))):BD2697)/($H2684*12)+IF($R2702=0,0,SUM(INDEX(2700:2700,1,MAX(COLUMN($R:$R),COLUMN()-(($H2684-$H2685)*12))):BD2702)/(($H2684)*12)))</f>
        <v>#REF!</v>
      </c>
      <c r="BE2700" s="80" t="e" cm="1">
        <f t="array" aca="1" ref="BE2700" ca="1">(SUM(INDEX(2695:2695,1,MAX(COLUMN($R:$R),COLUMN()-($H2684*12-1))):BE2697)/($H2684*12)+IF($R2702=0,0,SUM(INDEX(2700:2700,1,MAX(COLUMN($R:$R),COLUMN()-(($H2684-$H2685)*12))):BE2702)/(($H2684)*12)))</f>
        <v>#REF!</v>
      </c>
      <c r="BF2700" s="80" t="e" cm="1">
        <f t="array" aca="1" ref="BF2700" ca="1">(SUM(INDEX(2695:2695,1,MAX(COLUMN($R:$R),COLUMN()-($H2684*12-1))):BF2697)/($H2684*12)+IF($R2702=0,0,SUM(INDEX(2700:2700,1,MAX(COLUMN($R:$R),COLUMN()-(($H2684-$H2685)*12))):BF2702)/(($H2684)*12)))</f>
        <v>#REF!</v>
      </c>
      <c r="BG2700" s="80" t="e" cm="1">
        <f t="array" aca="1" ref="BG2700" ca="1">(SUM(INDEX(2695:2695,1,MAX(COLUMN($R:$R),COLUMN()-($H2684*12-1))):BG2697)/($H2684*12)+IF($R2702=0,0,SUM(INDEX(2700:2700,1,MAX(COLUMN($R:$R),COLUMN()-(($H2684-$H2685)*12))):BG2702)/(($H2684)*12)))</f>
        <v>#REF!</v>
      </c>
      <c r="BH2700" s="80" t="e" cm="1">
        <f t="array" aca="1" ref="BH2700" ca="1">(SUM(INDEX(2695:2695,1,MAX(COLUMN($R:$R),COLUMN()-($H2684*12-1))):BH2697)/($H2684*12)+IF($R2702=0,0,SUM(INDEX(2700:2700,1,MAX(COLUMN($R:$R),COLUMN()-(($H2684-$H2685)*12))):BH2702)/(($H2684)*12)))</f>
        <v>#REF!</v>
      </c>
      <c r="BI2700" s="80" t="e" cm="1">
        <f t="array" aca="1" ref="BI2700" ca="1">(SUM(INDEX(2695:2695,1,MAX(COLUMN($R:$R),COLUMN()-($H2684*12-1))):BI2697)/($H2684*12)+IF($R2702=0,0,SUM(INDEX(2700:2700,1,MAX(COLUMN($R:$R),COLUMN()-(($H2684-$H2685)*12))):BI2702)/(($H2684)*12)))</f>
        <v>#REF!</v>
      </c>
      <c r="BJ2700" s="80" t="e" cm="1">
        <f t="array" aca="1" ref="BJ2700" ca="1">(SUM(INDEX(2695:2695,1,MAX(COLUMN($R:$R),COLUMN()-($H2684*12-1))):BJ2697)/($H2684*12)+IF($R2702=0,0,SUM(INDEX(2700:2700,1,MAX(COLUMN($R:$R),COLUMN()-(($H2684-$H2685)*12))):BJ2702)/(($H2684)*12)))</f>
        <v>#REF!</v>
      </c>
      <c r="BK2700" s="80" t="e" cm="1">
        <f t="array" aca="1" ref="BK2700" ca="1">(SUM(INDEX(2695:2695,1,MAX(COLUMN($R:$R),COLUMN()-($H2684*12-1))):BK2697)/($H2684*12)+IF($R2702=0,0,SUM(INDEX(2700:2700,1,MAX(COLUMN($R:$R),COLUMN()-(($H2684-$H2685)*12))):BK2702)/(($H2684)*12)))</f>
        <v>#REF!</v>
      </c>
      <c r="BL2700" s="80" t="e" cm="1">
        <f t="array" aca="1" ref="BL2700" ca="1">(SUM(INDEX(2695:2695,1,MAX(COLUMN($R:$R),COLUMN()-($H2684*12-1))):BL2697)/($H2684*12)+IF($R2702=0,0,SUM(INDEX(2700:2700,1,MAX(COLUMN($R:$R),COLUMN()-(($H2684-$H2685)*12))):BL2702)/(($H2684)*12)))</f>
        <v>#REF!</v>
      </c>
      <c r="BM2700" s="80" t="e" cm="1">
        <f t="array" aca="1" ref="BM2700" ca="1">(SUM(INDEX(2695:2695,1,MAX(COLUMN($R:$R),COLUMN()-($H2684*12-1))):BM2697)/($H2684*12)+IF($R2702=0,0,SUM(INDEX(2700:2700,1,MAX(COLUMN($R:$R),COLUMN()-(($H2684-$H2685)*12))):BM2702)/(($H2684)*12)))</f>
        <v>#REF!</v>
      </c>
      <c r="BN2700" s="80" t="e" cm="1">
        <f t="array" aca="1" ref="BN2700" ca="1">(SUM(INDEX(2695:2695,1,MAX(COLUMN($R:$R),COLUMN()-($H2684*12-1))):BN2697)/($H2684*12)+IF($R2702=0,0,SUM(INDEX(2700:2700,1,MAX(COLUMN($R:$R),COLUMN()-(($H2684-$H2685)*12))):BN2702)/(($H2684)*12)))</f>
        <v>#REF!</v>
      </c>
      <c r="BO2700" s="80" t="e" cm="1">
        <f t="array" aca="1" ref="BO2700" ca="1">(SUM(INDEX(2695:2695,1,MAX(COLUMN($R:$R),COLUMN()-($H2684*12-1))):BO2697)/($H2684*12)+IF($R2702=0,0,SUM(INDEX(2700:2700,1,MAX(COLUMN($R:$R),COLUMN()-(($H2684-$H2685)*12))):BO2702)/(($H2684)*12)))</f>
        <v>#REF!</v>
      </c>
      <c r="BP2700" s="80" t="e" cm="1">
        <f t="array" aca="1" ref="BP2700" ca="1">(SUM(INDEX(2695:2695,1,MAX(COLUMN($R:$R),COLUMN()-($H2684*12-1))):BP2697)/($H2684*12)+IF($R2702=0,0,SUM(INDEX(2700:2700,1,MAX(COLUMN($R:$R),COLUMN()-(($H2684-$H2685)*12))):BP2702)/(($H2684)*12)))</f>
        <v>#REF!</v>
      </c>
      <c r="BQ2700" s="80" t="e" cm="1">
        <f t="array" aca="1" ref="BQ2700" ca="1">(SUM(INDEX(2695:2695,1,MAX(COLUMN($R:$R),COLUMN()-($H2684*12-1))):BQ2697)/($H2684*12)+IF($R2702=0,0,SUM(INDEX(2700:2700,1,MAX(COLUMN($R:$R),COLUMN()-(($H2684-$H2685)*12))):BQ2702)/(($H2684)*12)))</f>
        <v>#REF!</v>
      </c>
      <c r="BR2700" s="80" t="e" cm="1">
        <f t="array" aca="1" ref="BR2700" ca="1">(SUM(INDEX(2695:2695,1,MAX(COLUMN($R:$R),COLUMN()-($H2684*12-1))):BR2697)/($H2684*12)+IF($R2702=0,0,SUM(INDEX(2700:2700,1,MAX(COLUMN($R:$R),COLUMN()-(($H2684-$H2685)*12))):BR2702)/(($H2684)*12)))</f>
        <v>#REF!</v>
      </c>
      <c r="BS2700" s="80" t="e" cm="1">
        <f t="array" aca="1" ref="BS2700" ca="1">(SUM(INDEX(2695:2695,1,MAX(COLUMN($R:$R),COLUMN()-($H2684*12-1))):BS2697)/($H2684*12)+IF($R2702=0,0,SUM(INDEX(2700:2700,1,MAX(COLUMN($R:$R),COLUMN()-(($H2684-$H2685)*12))):BS2702)/(($H2684)*12)))</f>
        <v>#REF!</v>
      </c>
      <c r="BT2700" s="80" t="e" cm="1">
        <f t="array" aca="1" ref="BT2700" ca="1">(SUM(INDEX(2695:2695,1,MAX(COLUMN($R:$R),COLUMN()-($H2684*12-1))):BT2697)/($H2684*12)+IF($R2702=0,0,SUM(INDEX(2700:2700,1,MAX(COLUMN($R:$R),COLUMN()-(($H2684-$H2685)*12))):BT2702)/(($H2684)*12)))</f>
        <v>#REF!</v>
      </c>
      <c r="BU2700" s="80" t="e" cm="1">
        <f t="array" aca="1" ref="BU2700" ca="1">(SUM(INDEX(2695:2695,1,MAX(COLUMN($R:$R),COLUMN()-($H2684*12-1))):BU2697)/($H2684*12)+IF($R2702=0,0,SUM(INDEX(2700:2700,1,MAX(COLUMN($R:$R),COLUMN()-(($H2684-$H2685)*12))):BU2702)/(($H2684)*12)))</f>
        <v>#REF!</v>
      </c>
      <c r="BV2700" s="80" t="e" cm="1">
        <f t="array" aca="1" ref="BV2700" ca="1">(SUM(INDEX(2695:2695,1,MAX(COLUMN($R:$R),COLUMN()-($H2684*12-1))):BV2697)/($H2684*12)+IF($R2702=0,0,SUM(INDEX(2700:2700,1,MAX(COLUMN($R:$R),COLUMN()-(($H2684-$H2685)*12))):BV2702)/(($H2684)*12)))</f>
        <v>#REF!</v>
      </c>
      <c r="BW2700" s="80" t="e" cm="1">
        <f t="array" aca="1" ref="BW2700" ca="1">(SUM(INDEX(2695:2695,1,MAX(COLUMN($R:$R),COLUMN()-($H2684*12-1))):BW2697)/($H2684*12)+IF($R2702=0,0,SUM(INDEX(2700:2700,1,MAX(COLUMN($R:$R),COLUMN()-(($H2684-$H2685)*12))):BW2702)/(($H2684)*12)))</f>
        <v>#REF!</v>
      </c>
      <c r="BX2700" s="80" t="e" cm="1">
        <f t="array" aca="1" ref="BX2700" ca="1">(SUM(INDEX(2695:2695,1,MAX(COLUMN($R:$R),COLUMN()-($H2684*12-1))):BX2697)/($H2684*12)+IF($R2702=0,0,SUM(INDEX(2700:2700,1,MAX(COLUMN($R:$R),COLUMN()-(($H2684-$H2685)*12))):BX2702)/(($H2684)*12)))</f>
        <v>#REF!</v>
      </c>
      <c r="BY2700" s="80" t="e" cm="1">
        <f t="array" aca="1" ref="BY2700" ca="1">(SUM(INDEX(2695:2695,1,MAX(COLUMN($R:$R),COLUMN()-($H2684*12-1))):BY2697)/($H2684*12)+IF($R2702=0,0,SUM(INDEX(2700:2700,1,MAX(COLUMN($R:$R),COLUMN()-(($H2684-$H2685)*12))):BY2702)/(($H2684)*12)))</f>
        <v>#REF!</v>
      </c>
      <c r="BZ2700" s="80" t="e" cm="1">
        <f t="array" aca="1" ref="BZ2700" ca="1">(SUM(INDEX(2695:2695,1,MAX(COLUMN($R:$R),COLUMN()-($H2684*12-1))):BZ2697)/($H2684*12)+IF($R2702=0,0,SUM(INDEX(2700:2700,1,MAX(COLUMN($R:$R),COLUMN()-(($H2684-$H2685)*12))):BZ2702)/(($H2684)*12)))</f>
        <v>#REF!</v>
      </c>
      <c r="CA2700" s="80" t="e" cm="1">
        <f t="array" aca="1" ref="CA2700" ca="1">(SUM(INDEX(2695:2695,1,MAX(COLUMN($R:$R),COLUMN()-($H2684*12-1))):CA2697)/($H2684*12)+IF($R2702=0,0,SUM(INDEX(2700:2700,1,MAX(COLUMN($R:$R),COLUMN()-(($H2684-$H2685)*12))):CA2702)/(($H2684)*12)))</f>
        <v>#REF!</v>
      </c>
      <c r="CB2700" s="80" t="e" cm="1">
        <f t="array" aca="1" ref="CB2700" ca="1">(SUM(INDEX(2695:2695,1,MAX(COLUMN($R:$R),COLUMN()-($H2684*12-1))):CB2697)/($H2684*12)+IF($R2702=0,0,SUM(INDEX(2700:2700,1,MAX(COLUMN($R:$R),COLUMN()-(($H2684-$H2685)*12))):CB2702)/(($H2684)*12)))</f>
        <v>#REF!</v>
      </c>
      <c r="CC2700" s="80" t="e" cm="1">
        <f t="array" aca="1" ref="CC2700" ca="1">(SUM(INDEX(2695:2695,1,MAX(COLUMN($R:$R),COLUMN()-($H2684*12-1))):CC2697)/($H2684*12)+IF($R2702=0,0,SUM(INDEX(2700:2700,1,MAX(COLUMN($R:$R),COLUMN()-(($H2684-$H2685)*12))):CC2702)/(($H2684)*12)))</f>
        <v>#REF!</v>
      </c>
      <c r="CD2700" s="80" t="e" cm="1">
        <f t="array" aca="1" ref="CD2700" ca="1">(SUM(INDEX(2695:2695,1,MAX(COLUMN($R:$R),COLUMN()-($H2684*12-1))):CD2697)/($H2684*12)+IF($R2702=0,0,SUM(INDEX(2700:2700,1,MAX(COLUMN($R:$R),COLUMN()-(($H2684-$H2685)*12))):CD2702)/(($H2684)*12)))</f>
        <v>#REF!</v>
      </c>
      <c r="CE2700" s="80" t="e" cm="1">
        <f t="array" aca="1" ref="CE2700" ca="1">(SUM(INDEX(2695:2695,1,MAX(COLUMN($R:$R),COLUMN()-($H2684*12-1))):CE2697)/($H2684*12)+IF($R2702=0,0,SUM(INDEX(2700:2700,1,MAX(COLUMN($R:$R),COLUMN()-(($H2684-$H2685)*12))):CE2702)/(($H2684)*12)))</f>
        <v>#REF!</v>
      </c>
      <c r="CF2700" s="80" t="e" cm="1">
        <f t="array" aca="1" ref="CF2700" ca="1">(SUM(INDEX(2695:2695,1,MAX(COLUMN($R:$R),COLUMN()-($H2684*12-1))):CF2697)/($H2684*12)+IF($R2702=0,0,SUM(INDEX(2700:2700,1,MAX(COLUMN($R:$R),COLUMN()-(($H2684-$H2685)*12))):CF2702)/(($H2684)*12)))</f>
        <v>#REF!</v>
      </c>
      <c r="CG2700" s="80" t="e" cm="1">
        <f t="array" aca="1" ref="CG2700" ca="1">(SUM(INDEX(2695:2695,1,MAX(COLUMN($R:$R),COLUMN()-($H2684*12-1))):CG2697)/($H2684*12)+IF($R2702=0,0,SUM(INDEX(2700:2700,1,MAX(COLUMN($R:$R),COLUMN()-(($H2684-$H2685)*12))):CG2702)/(($H2684)*12)))</f>
        <v>#REF!</v>
      </c>
      <c r="CH2700" s="80" t="e" cm="1">
        <f t="array" aca="1" ref="CH2700" ca="1">(SUM(INDEX(2695:2695,1,MAX(COLUMN($R:$R),COLUMN()-($H2684*12-1))):CH2697)/($H2684*12)+IF($R2702=0,0,SUM(INDEX(2700:2700,1,MAX(COLUMN($R:$R),COLUMN()-(($H2684-$H2685)*12))):CH2702)/(($H2684)*12)))</f>
        <v>#REF!</v>
      </c>
      <c r="CI2700" s="80" t="e" cm="1">
        <f t="array" aca="1" ref="CI2700" ca="1">(SUM(INDEX(2695:2695,1,MAX(COLUMN($R:$R),COLUMN()-($H2684*12-1))):CI2697)/($H2684*12)+IF($R2702=0,0,SUM(INDEX(2700:2700,1,MAX(COLUMN($R:$R),COLUMN()-(($H2684-$H2685)*12))):CI2702)/(($H2684)*12)))</f>
        <v>#REF!</v>
      </c>
      <c r="CJ2700" s="80" t="e" cm="1">
        <f t="array" aca="1" ref="CJ2700" ca="1">(SUM(INDEX(2695:2695,1,MAX(COLUMN($R:$R),COLUMN()-($H2684*12-1))):CJ2697)/($H2684*12)+IF($R2702=0,0,SUM(INDEX(2700:2700,1,MAX(COLUMN($R:$R),COLUMN()-(($H2684-$H2685)*12))):CJ2702)/(($H2684)*12)))</f>
        <v>#REF!</v>
      </c>
      <c r="CK2700" s="80" t="e" cm="1">
        <f t="array" aca="1" ref="CK2700" ca="1">(SUM(INDEX(2695:2695,1,MAX(COLUMN($R:$R),COLUMN()-($H2684*12-1))):CK2697)/($H2684*12)+IF($R2702=0,0,SUM(INDEX(2700:2700,1,MAX(COLUMN($R:$R),COLUMN()-(($H2684-$H2685)*12))):CK2702)/(($H2684)*12)))</f>
        <v>#REF!</v>
      </c>
      <c r="CL2700" s="80" t="e" cm="1">
        <f t="array" aca="1" ref="CL2700" ca="1">(SUM(INDEX(2695:2695,1,MAX(COLUMN($R:$R),COLUMN()-($H2684*12-1))):CL2697)/($H2684*12)+IF($R2702=0,0,SUM(INDEX(2700:2700,1,MAX(COLUMN($R:$R),COLUMN()-(($H2684-$H2685)*12))):CL2702)/(($H2684)*12)))</f>
        <v>#REF!</v>
      </c>
    </row>
    <row r="2701" spans="2:90" x14ac:dyDescent="0.4">
      <c r="B2701" s="122"/>
      <c r="D2701" t="s">
        <v>564</v>
      </c>
      <c r="E2701" s="8" t="str">
        <f t="shared" si="3924"/>
        <v>2701 FAPPELIST-F</v>
      </c>
      <c r="J2701" s="62"/>
      <c r="K2701" s="53"/>
      <c r="L2701" s="53"/>
      <c r="M2701" s="53"/>
      <c r="N2701" s="53"/>
      <c r="O2701" s="53"/>
      <c r="P2701" s="53"/>
      <c r="R2701" s="82"/>
      <c r="S2701" s="149"/>
      <c r="T2701" s="149"/>
      <c r="U2701" s="149"/>
      <c r="V2701" s="149"/>
      <c r="W2701" s="149"/>
      <c r="X2701" s="149"/>
      <c r="Y2701" s="149"/>
      <c r="Z2701" s="149"/>
      <c r="AA2701" s="149"/>
      <c r="AB2701" s="149"/>
      <c r="AC2701" s="149"/>
      <c r="AD2701" s="149"/>
      <c r="AE2701" s="149"/>
      <c r="AF2701" s="149"/>
      <c r="AG2701" s="149"/>
      <c r="AH2701" s="149"/>
      <c r="AI2701" s="149"/>
      <c r="AJ2701" s="149"/>
      <c r="AK2701" s="149"/>
      <c r="AL2701" s="149"/>
      <c r="AM2701" s="149"/>
      <c r="AN2701" s="149"/>
      <c r="AO2701" s="149"/>
      <c r="AP2701" s="149"/>
      <c r="AQ2701" s="149"/>
      <c r="AR2701" s="149"/>
      <c r="AS2701" s="149"/>
      <c r="AT2701" s="149"/>
      <c r="AU2701" s="149"/>
      <c r="AV2701" s="149"/>
      <c r="AW2701" s="149"/>
      <c r="AX2701" s="149"/>
      <c r="AY2701" s="149"/>
      <c r="AZ2701" s="149"/>
      <c r="BA2701" s="149"/>
      <c r="BB2701" s="149"/>
      <c r="BC2701" s="149"/>
      <c r="BD2701" s="149"/>
      <c r="BE2701" s="149"/>
      <c r="BF2701" s="149"/>
      <c r="BG2701" s="149"/>
      <c r="BH2701" s="149"/>
      <c r="BI2701" s="149"/>
      <c r="BJ2701" s="149"/>
      <c r="BK2701" s="149"/>
      <c r="BL2701" s="149"/>
      <c r="BM2701" s="149"/>
      <c r="BN2701" s="149"/>
      <c r="BO2701" s="149"/>
      <c r="BP2701" s="149"/>
      <c r="BQ2701" s="149"/>
      <c r="BR2701" s="149"/>
      <c r="BS2701" s="149"/>
      <c r="BT2701" s="149"/>
      <c r="BU2701" s="149"/>
      <c r="BV2701" s="149"/>
      <c r="BW2701" s="149"/>
      <c r="BX2701" s="149"/>
      <c r="BY2701" s="149"/>
      <c r="BZ2701" s="149"/>
      <c r="CA2701" s="149"/>
      <c r="CB2701" s="149"/>
      <c r="CC2701" s="149"/>
      <c r="CD2701" s="149"/>
      <c r="CE2701" s="149"/>
      <c r="CF2701" s="149"/>
      <c r="CG2701" s="149"/>
      <c r="CH2701" s="149"/>
      <c r="CI2701" s="149"/>
      <c r="CJ2701" s="149"/>
      <c r="CK2701" s="149"/>
      <c r="CL2701" s="149"/>
    </row>
    <row r="2702" spans="2:90" x14ac:dyDescent="0.4">
      <c r="B2702" s="122" t="s">
        <v>219</v>
      </c>
      <c r="D2702" t="s">
        <v>564</v>
      </c>
      <c r="E2702" s="8" t="str">
        <f t="shared" si="3924"/>
        <v>2702 FAPPELIST-F</v>
      </c>
      <c r="G2702" t="str">
        <f>E2702</f>
        <v>2702 FAPPELIST-F</v>
      </c>
      <c r="J2702" s="74">
        <v>100</v>
      </c>
      <c r="K2702" s="53"/>
      <c r="L2702" s="53"/>
      <c r="M2702" s="53"/>
      <c r="N2702" s="53"/>
      <c r="O2702" s="53"/>
      <c r="P2702" s="53"/>
      <c r="R2702" s="82">
        <f>-$J2702</f>
        <v>-100</v>
      </c>
      <c r="S2702" s="149"/>
      <c r="T2702" s="149"/>
      <c r="U2702" s="149"/>
      <c r="V2702" s="149"/>
      <c r="W2702" s="149"/>
      <c r="X2702" s="149"/>
      <c r="Y2702" s="149"/>
      <c r="Z2702" s="149"/>
      <c r="AA2702" s="149"/>
      <c r="AB2702" s="149"/>
      <c r="AC2702" s="149"/>
      <c r="AD2702" s="149"/>
      <c r="AE2702" s="149"/>
      <c r="AF2702" s="149"/>
      <c r="AG2702" s="149"/>
      <c r="AH2702" s="149"/>
      <c r="AI2702" s="149"/>
      <c r="AJ2702" s="149"/>
      <c r="AK2702" s="149"/>
      <c r="AL2702" s="149"/>
      <c r="AM2702" s="149"/>
      <c r="AN2702" s="149"/>
      <c r="AO2702" s="149"/>
      <c r="AP2702" s="149"/>
      <c r="AQ2702" s="149"/>
      <c r="AR2702" s="149"/>
      <c r="AS2702" s="149"/>
      <c r="AT2702" s="149"/>
      <c r="AU2702" s="149"/>
      <c r="AV2702" s="149"/>
      <c r="AW2702" s="149"/>
      <c r="AX2702" s="149"/>
      <c r="AY2702" s="149"/>
      <c r="AZ2702" s="149"/>
      <c r="BA2702" s="149"/>
      <c r="BB2702" s="149"/>
      <c r="BC2702" s="149"/>
      <c r="BD2702" s="149"/>
      <c r="BE2702" s="149"/>
      <c r="BF2702" s="149"/>
      <c r="BG2702" s="149"/>
      <c r="BH2702" s="149"/>
      <c r="BI2702" s="149"/>
      <c r="BJ2702" s="149"/>
      <c r="BK2702" s="149"/>
      <c r="BL2702" s="149"/>
      <c r="BM2702" s="149"/>
      <c r="BN2702" s="149"/>
      <c r="BO2702" s="149"/>
      <c r="BP2702" s="149"/>
      <c r="BQ2702" s="149"/>
      <c r="BR2702" s="149"/>
      <c r="BS2702" s="149"/>
      <c r="BT2702" s="149"/>
      <c r="BU2702" s="149"/>
      <c r="BV2702" s="149"/>
      <c r="BW2702" s="149"/>
      <c r="BX2702" s="149"/>
      <c r="BY2702" s="149"/>
      <c r="BZ2702" s="149"/>
      <c r="CA2702" s="149"/>
      <c r="CB2702" s="149"/>
      <c r="CC2702" s="149"/>
      <c r="CD2702" s="149"/>
      <c r="CE2702" s="149"/>
      <c r="CF2702" s="149"/>
      <c r="CG2702" s="149"/>
      <c r="CH2702" s="149"/>
      <c r="CI2702" s="149"/>
      <c r="CJ2702" s="149"/>
      <c r="CK2702" s="149"/>
      <c r="CL2702" s="149"/>
    </row>
    <row r="2703" spans="2:90" x14ac:dyDescent="0.4">
      <c r="B2703" s="122"/>
      <c r="D2703" t="s">
        <v>564</v>
      </c>
      <c r="E2703" s="8" t="str">
        <f t="shared" si="3924"/>
        <v>2703 FAPPELIST-F</v>
      </c>
      <c r="S2703" s="72"/>
      <c r="T2703" s="72"/>
      <c r="U2703" s="72"/>
      <c r="V2703" s="72"/>
      <c r="W2703" s="72"/>
      <c r="X2703" s="72"/>
      <c r="Y2703" s="72"/>
      <c r="Z2703" s="72"/>
      <c r="AA2703" s="72"/>
      <c r="AB2703" s="72"/>
      <c r="AC2703" s="72"/>
      <c r="AD2703" s="72"/>
      <c r="AE2703" s="72"/>
      <c r="AF2703" s="72"/>
      <c r="AG2703" s="72"/>
      <c r="AH2703" s="72"/>
      <c r="AI2703" s="72"/>
      <c r="AJ2703" s="72"/>
      <c r="AK2703" s="72"/>
      <c r="AL2703" s="72"/>
      <c r="AM2703" s="72"/>
      <c r="AN2703" s="72"/>
      <c r="AO2703" s="72"/>
      <c r="AP2703" s="72"/>
      <c r="AQ2703" s="72"/>
      <c r="AR2703" s="72"/>
      <c r="AS2703" s="72"/>
      <c r="AT2703" s="72"/>
      <c r="AU2703" s="72"/>
      <c r="AV2703" s="72"/>
      <c r="AW2703" s="72"/>
      <c r="AX2703" s="72"/>
      <c r="AY2703" s="72"/>
      <c r="AZ2703" s="72"/>
      <c r="BA2703" s="72"/>
      <c r="BB2703" s="72"/>
      <c r="BC2703" s="72"/>
      <c r="BD2703" s="72"/>
      <c r="BE2703" s="72"/>
      <c r="BF2703" s="72"/>
      <c r="BG2703" s="72"/>
      <c r="BH2703" s="72"/>
      <c r="BI2703" s="72"/>
      <c r="BJ2703" s="72"/>
      <c r="BK2703" s="72"/>
      <c r="BL2703" s="72"/>
      <c r="BM2703" s="72"/>
      <c r="BN2703" s="72"/>
      <c r="BO2703" s="72"/>
      <c r="BP2703" s="72"/>
      <c r="BQ2703" s="72"/>
      <c r="BR2703" s="72"/>
      <c r="BS2703" s="72"/>
      <c r="BT2703" s="72"/>
      <c r="BU2703" s="72"/>
      <c r="BV2703" s="72"/>
      <c r="BW2703" s="72"/>
      <c r="BX2703" s="72"/>
      <c r="BY2703" s="72"/>
      <c r="BZ2703" s="72"/>
      <c r="CA2703" s="72"/>
      <c r="CB2703" s="72"/>
      <c r="CC2703" s="72"/>
      <c r="CD2703" s="72"/>
      <c r="CE2703" s="72"/>
      <c r="CF2703" s="72"/>
      <c r="CG2703" s="72"/>
      <c r="CH2703" s="72"/>
      <c r="CI2703" s="72"/>
      <c r="CJ2703" s="72"/>
      <c r="CK2703" s="72"/>
      <c r="CL2703" s="72"/>
    </row>
    <row r="2704" spans="2:90" x14ac:dyDescent="0.4">
      <c r="B2704" s="95" t="s">
        <v>205</v>
      </c>
      <c r="D2704" t="s">
        <v>564</v>
      </c>
      <c r="E2704" s="8" t="str">
        <f t="shared" si="3924"/>
        <v>2704 FAPPELIST-F</v>
      </c>
      <c r="H2704" s="12"/>
      <c r="S2704" s="72"/>
      <c r="T2704" s="72"/>
      <c r="U2704" s="72"/>
      <c r="V2704" s="72"/>
      <c r="W2704" s="72"/>
      <c r="X2704" s="72"/>
      <c r="Y2704" s="72"/>
      <c r="Z2704" s="72"/>
      <c r="AA2704" s="72"/>
      <c r="AB2704" s="72"/>
      <c r="AC2704" s="72"/>
      <c r="AD2704" s="72"/>
      <c r="AE2704" s="72"/>
      <c r="AF2704" s="72"/>
      <c r="AG2704" s="72"/>
      <c r="AH2704" s="72"/>
      <c r="AI2704" s="72"/>
      <c r="AJ2704" s="72"/>
      <c r="AK2704" s="72"/>
      <c r="AL2704" s="72"/>
      <c r="AM2704" s="72"/>
      <c r="AN2704" s="72"/>
      <c r="AO2704" s="72"/>
      <c r="AP2704" s="72"/>
      <c r="AQ2704" s="72"/>
      <c r="AR2704" s="72"/>
      <c r="AS2704" s="72"/>
      <c r="AT2704" s="72"/>
      <c r="AU2704" s="72"/>
      <c r="AV2704" s="72"/>
      <c r="AW2704" s="72"/>
      <c r="AX2704" s="72"/>
      <c r="AY2704" s="72"/>
      <c r="AZ2704" s="72"/>
      <c r="BA2704" s="72"/>
      <c r="BB2704" s="72"/>
      <c r="BC2704" s="72"/>
      <c r="BD2704" s="72"/>
      <c r="BE2704" s="72"/>
      <c r="BF2704" s="72"/>
      <c r="BG2704" s="72"/>
      <c r="BH2704" s="72"/>
      <c r="BI2704" s="72"/>
      <c r="BJ2704" s="72"/>
      <c r="BK2704" s="72"/>
      <c r="BL2704" s="72"/>
      <c r="BM2704" s="72"/>
      <c r="BN2704" s="72"/>
      <c r="BO2704" s="72"/>
      <c r="BP2704" s="72"/>
      <c r="BQ2704" s="72"/>
      <c r="BR2704" s="72"/>
      <c r="BS2704" s="72"/>
      <c r="BT2704" s="72"/>
      <c r="BU2704" s="72"/>
      <c r="BV2704" s="72"/>
      <c r="BW2704" s="72"/>
      <c r="BX2704" s="72"/>
      <c r="BY2704" s="72"/>
      <c r="BZ2704" s="72"/>
      <c r="CA2704" s="72"/>
      <c r="CB2704" s="72"/>
      <c r="CC2704" s="72"/>
      <c r="CD2704" s="72"/>
      <c r="CE2704" s="72"/>
      <c r="CF2704" s="72"/>
      <c r="CG2704" s="72"/>
      <c r="CH2704" s="72"/>
      <c r="CI2704" s="72"/>
      <c r="CJ2704" s="72"/>
      <c r="CK2704" s="72"/>
      <c r="CL2704" s="72"/>
    </row>
    <row r="2705" spans="2:90" x14ac:dyDescent="0.4">
      <c r="B2705" s="154" t="str">
        <f>"Gross PP&amp;E - "&amp;SUBSTITUTE(B2682,":","")</f>
        <v>Gross PP&amp;E - Fixed secondary PPE</v>
      </c>
      <c r="D2705" t="s">
        <v>564</v>
      </c>
      <c r="E2705" s="8" t="str">
        <f t="shared" si="3924"/>
        <v>2705 FAPPELIST-F</v>
      </c>
      <c r="J2705" s="80">
        <f>J2702</f>
        <v>100</v>
      </c>
      <c r="K2705" s="53">
        <f t="shared" ref="K2705:P2707" si="3934">SUMIF($4:$4,K$2,2705:2705)</f>
        <v>511099.99999999983</v>
      </c>
      <c r="L2705" s="53">
        <f t="shared" si="3934"/>
        <v>1022100.0000000002</v>
      </c>
      <c r="M2705" s="53">
        <f t="shared" si="3934"/>
        <v>1533099.9999999993</v>
      </c>
      <c r="N2705" s="53">
        <f t="shared" si="3934"/>
        <v>2044099.9999999984</v>
      </c>
      <c r="O2705" s="53">
        <f t="shared" si="3934"/>
        <v>2555100</v>
      </c>
      <c r="P2705" s="53">
        <f t="shared" si="3934"/>
        <v>3066100.0000000019</v>
      </c>
      <c r="R2705" s="24">
        <f>$J2705</f>
        <v>100</v>
      </c>
      <c r="S2705" s="80">
        <f t="shared" ref="S2705:AX2705" si="3935">-S2697+R2705</f>
        <v>42683.333333333328</v>
      </c>
      <c r="T2705" s="80">
        <f t="shared" si="3935"/>
        <v>85266.666666666657</v>
      </c>
      <c r="U2705" s="80">
        <f t="shared" si="3935"/>
        <v>127849.99999999999</v>
      </c>
      <c r="V2705" s="80">
        <f t="shared" si="3935"/>
        <v>170433.33333333331</v>
      </c>
      <c r="W2705" s="80">
        <f t="shared" si="3935"/>
        <v>213016.66666666663</v>
      </c>
      <c r="X2705" s="80">
        <f t="shared" si="3935"/>
        <v>255599.99999999994</v>
      </c>
      <c r="Y2705" s="80">
        <f t="shared" si="3935"/>
        <v>298183.33333333326</v>
      </c>
      <c r="Z2705" s="80">
        <f t="shared" si="3935"/>
        <v>340766.66666666657</v>
      </c>
      <c r="AA2705" s="80">
        <f t="shared" si="3935"/>
        <v>383349.99999999988</v>
      </c>
      <c r="AB2705" s="80">
        <f t="shared" si="3935"/>
        <v>425933.3333333332</v>
      </c>
      <c r="AC2705" s="80">
        <f t="shared" si="3935"/>
        <v>468516.66666666651</v>
      </c>
      <c r="AD2705" s="80">
        <f t="shared" si="3935"/>
        <v>511099.99999999983</v>
      </c>
      <c r="AE2705" s="80">
        <f t="shared" si="3935"/>
        <v>553683.33333333314</v>
      </c>
      <c r="AF2705" s="80">
        <f t="shared" si="3935"/>
        <v>596266.66666666651</v>
      </c>
      <c r="AG2705" s="80">
        <f t="shared" si="3935"/>
        <v>638849.99999999988</v>
      </c>
      <c r="AH2705" s="80">
        <f t="shared" si="3935"/>
        <v>681433.33333333326</v>
      </c>
      <c r="AI2705" s="80">
        <f t="shared" si="3935"/>
        <v>724016.66666666663</v>
      </c>
      <c r="AJ2705" s="80">
        <f t="shared" si="3935"/>
        <v>766600</v>
      </c>
      <c r="AK2705" s="80">
        <f t="shared" si="3935"/>
        <v>809183.33333333337</v>
      </c>
      <c r="AL2705" s="80">
        <f t="shared" si="3935"/>
        <v>851766.66666666674</v>
      </c>
      <c r="AM2705" s="80">
        <f t="shared" si="3935"/>
        <v>894350.00000000012</v>
      </c>
      <c r="AN2705" s="80">
        <f t="shared" si="3935"/>
        <v>936933.33333333349</v>
      </c>
      <c r="AO2705" s="80">
        <f t="shared" si="3935"/>
        <v>979516.66666666686</v>
      </c>
      <c r="AP2705" s="80">
        <f t="shared" si="3935"/>
        <v>1022100.0000000002</v>
      </c>
      <c r="AQ2705" s="80">
        <f t="shared" si="3935"/>
        <v>1064683.3333333335</v>
      </c>
      <c r="AR2705" s="80">
        <f t="shared" si="3935"/>
        <v>1107266.6666666667</v>
      </c>
      <c r="AS2705" s="80">
        <f t="shared" si="3935"/>
        <v>1149850</v>
      </c>
      <c r="AT2705" s="80">
        <f t="shared" si="3935"/>
        <v>1192433.3333333333</v>
      </c>
      <c r="AU2705" s="80">
        <f t="shared" si="3935"/>
        <v>1235016.6666666665</v>
      </c>
      <c r="AV2705" s="80">
        <f t="shared" si="3935"/>
        <v>1277599.9999999998</v>
      </c>
      <c r="AW2705" s="80">
        <f t="shared" si="3935"/>
        <v>1320183.333333333</v>
      </c>
      <c r="AX2705" s="80">
        <f t="shared" si="3935"/>
        <v>1362766.6666666663</v>
      </c>
      <c r="AY2705" s="80">
        <f t="shared" ref="AY2705:CD2705" si="3936">-AY2697+AX2705</f>
        <v>1405349.9999999995</v>
      </c>
      <c r="AZ2705" s="80">
        <f t="shared" si="3936"/>
        <v>1447933.3333333328</v>
      </c>
      <c r="BA2705" s="80">
        <f t="shared" si="3936"/>
        <v>1490516.666666666</v>
      </c>
      <c r="BB2705" s="80">
        <f t="shared" si="3936"/>
        <v>1533099.9999999993</v>
      </c>
      <c r="BC2705" s="80">
        <f t="shared" si="3936"/>
        <v>1575683.3333333326</v>
      </c>
      <c r="BD2705" s="80">
        <f t="shared" si="3936"/>
        <v>1618266.6666666658</v>
      </c>
      <c r="BE2705" s="80">
        <f t="shared" si="3936"/>
        <v>1660849.9999999991</v>
      </c>
      <c r="BF2705" s="80">
        <f t="shared" si="3936"/>
        <v>1703433.3333333323</v>
      </c>
      <c r="BG2705" s="80">
        <f t="shared" si="3936"/>
        <v>1746016.6666666656</v>
      </c>
      <c r="BH2705" s="80">
        <f t="shared" si="3936"/>
        <v>1788599.9999999988</v>
      </c>
      <c r="BI2705" s="80">
        <f t="shared" si="3936"/>
        <v>1831183.3333333321</v>
      </c>
      <c r="BJ2705" s="80">
        <f t="shared" si="3936"/>
        <v>1873766.6666666653</v>
      </c>
      <c r="BK2705" s="80">
        <f t="shared" si="3936"/>
        <v>1916349.9999999986</v>
      </c>
      <c r="BL2705" s="80">
        <f t="shared" si="3936"/>
        <v>1958933.3333333319</v>
      </c>
      <c r="BM2705" s="80">
        <f t="shared" si="3936"/>
        <v>2001516.6666666651</v>
      </c>
      <c r="BN2705" s="80">
        <f t="shared" si="3936"/>
        <v>2044099.9999999984</v>
      </c>
      <c r="BO2705" s="80">
        <f t="shared" si="3936"/>
        <v>2086683.3333333316</v>
      </c>
      <c r="BP2705" s="80">
        <f t="shared" si="3936"/>
        <v>2129266.6666666651</v>
      </c>
      <c r="BQ2705" s="80">
        <f t="shared" si="3936"/>
        <v>2171849.9999999986</v>
      </c>
      <c r="BR2705" s="80">
        <f t="shared" si="3936"/>
        <v>2214433.3333333321</v>
      </c>
      <c r="BS2705" s="80">
        <f t="shared" si="3936"/>
        <v>2257016.6666666656</v>
      </c>
      <c r="BT2705" s="80">
        <f t="shared" si="3936"/>
        <v>2299599.9999999991</v>
      </c>
      <c r="BU2705" s="80">
        <f t="shared" si="3936"/>
        <v>2342183.3333333326</v>
      </c>
      <c r="BV2705" s="80">
        <f t="shared" si="3936"/>
        <v>2384766.666666666</v>
      </c>
      <c r="BW2705" s="80">
        <f t="shared" si="3936"/>
        <v>2427349.9999999995</v>
      </c>
      <c r="BX2705" s="80">
        <f t="shared" si="3936"/>
        <v>2469933.333333333</v>
      </c>
      <c r="BY2705" s="80">
        <f t="shared" si="3936"/>
        <v>2512516.6666666665</v>
      </c>
      <c r="BZ2705" s="80">
        <f t="shared" si="3936"/>
        <v>2555100</v>
      </c>
      <c r="CA2705" s="80">
        <f t="shared" si="3936"/>
        <v>2597683.3333333335</v>
      </c>
      <c r="CB2705" s="80">
        <f t="shared" si="3936"/>
        <v>2640266.666666667</v>
      </c>
      <c r="CC2705" s="80">
        <f t="shared" si="3936"/>
        <v>2682850.0000000005</v>
      </c>
      <c r="CD2705" s="80">
        <f t="shared" si="3936"/>
        <v>2725433.333333334</v>
      </c>
      <c r="CE2705" s="80">
        <f t="shared" ref="CE2705:CL2705" si="3937">-CE2697+CD2705</f>
        <v>2768016.6666666674</v>
      </c>
      <c r="CF2705" s="80">
        <f t="shared" si="3937"/>
        <v>2810600.0000000009</v>
      </c>
      <c r="CG2705" s="80">
        <f t="shared" si="3937"/>
        <v>2853183.3333333344</v>
      </c>
      <c r="CH2705" s="80">
        <f t="shared" si="3937"/>
        <v>2895766.6666666679</v>
      </c>
      <c r="CI2705" s="80">
        <f t="shared" si="3937"/>
        <v>2938350.0000000014</v>
      </c>
      <c r="CJ2705" s="80">
        <f t="shared" si="3937"/>
        <v>2980933.3333333349</v>
      </c>
      <c r="CK2705" s="80">
        <f t="shared" si="3937"/>
        <v>3023516.6666666684</v>
      </c>
      <c r="CL2705" s="80">
        <f t="shared" si="3937"/>
        <v>3066100.0000000019</v>
      </c>
    </row>
    <row r="2706" spans="2:90" x14ac:dyDescent="0.4">
      <c r="B2706" s="154" t="str">
        <f>"Accumulated depreciation - "&amp;SUBSTITUTE(B2682,":","")</f>
        <v>Accumulated depreciation - Fixed secondary PPE</v>
      </c>
      <c r="D2706" t="s">
        <v>564</v>
      </c>
      <c r="E2706" s="8" t="str">
        <f t="shared" si="3924"/>
        <v>2706 FAPPELIST-F</v>
      </c>
      <c r="J2706" s="81">
        <f>-H2685/H2684*J2705</f>
        <v>-60</v>
      </c>
      <c r="K2706" s="43" t="e">
        <f t="shared" ca="1" si="3934"/>
        <v>#REF!</v>
      </c>
      <c r="L2706" s="43" t="e">
        <f t="shared" ca="1" si="3934"/>
        <v>#REF!</v>
      </c>
      <c r="M2706" s="43" t="e">
        <f t="shared" ca="1" si="3934"/>
        <v>#REF!</v>
      </c>
      <c r="N2706" s="43" t="e">
        <f t="shared" ca="1" si="3934"/>
        <v>#REF!</v>
      </c>
      <c r="O2706" s="43" t="e">
        <f t="shared" ca="1" si="3934"/>
        <v>#REF!</v>
      </c>
      <c r="P2706" s="43" t="e">
        <f t="shared" ca="1" si="3934"/>
        <v>#REF!</v>
      </c>
      <c r="R2706" s="37">
        <f>$J2706</f>
        <v>-60</v>
      </c>
      <c r="S2706" s="81" t="e">
        <f t="shared" ref="S2706:AX2706" ca="1" si="3938">R2706+S2700</f>
        <v>#REF!</v>
      </c>
      <c r="T2706" s="81" t="e">
        <f t="shared" ca="1" si="3938"/>
        <v>#REF!</v>
      </c>
      <c r="U2706" s="81" t="e">
        <f t="shared" ca="1" si="3938"/>
        <v>#REF!</v>
      </c>
      <c r="V2706" s="81" t="e">
        <f t="shared" ca="1" si="3938"/>
        <v>#REF!</v>
      </c>
      <c r="W2706" s="81" t="e">
        <f t="shared" ca="1" si="3938"/>
        <v>#REF!</v>
      </c>
      <c r="X2706" s="81" t="e">
        <f t="shared" ca="1" si="3938"/>
        <v>#REF!</v>
      </c>
      <c r="Y2706" s="81" t="e">
        <f t="shared" ca="1" si="3938"/>
        <v>#REF!</v>
      </c>
      <c r="Z2706" s="81" t="e">
        <f t="shared" ca="1" si="3938"/>
        <v>#REF!</v>
      </c>
      <c r="AA2706" s="81" t="e">
        <f t="shared" ca="1" si="3938"/>
        <v>#REF!</v>
      </c>
      <c r="AB2706" s="81" t="e">
        <f t="shared" ca="1" si="3938"/>
        <v>#REF!</v>
      </c>
      <c r="AC2706" s="81" t="e">
        <f t="shared" ca="1" si="3938"/>
        <v>#REF!</v>
      </c>
      <c r="AD2706" s="81" t="e">
        <f t="shared" ca="1" si="3938"/>
        <v>#REF!</v>
      </c>
      <c r="AE2706" s="81" t="e">
        <f t="shared" ca="1" si="3938"/>
        <v>#REF!</v>
      </c>
      <c r="AF2706" s="81" t="e">
        <f t="shared" ca="1" si="3938"/>
        <v>#REF!</v>
      </c>
      <c r="AG2706" s="81" t="e">
        <f t="shared" ca="1" si="3938"/>
        <v>#REF!</v>
      </c>
      <c r="AH2706" s="81" t="e">
        <f t="shared" ca="1" si="3938"/>
        <v>#REF!</v>
      </c>
      <c r="AI2706" s="81" t="e">
        <f t="shared" ca="1" si="3938"/>
        <v>#REF!</v>
      </c>
      <c r="AJ2706" s="81" t="e">
        <f t="shared" ca="1" si="3938"/>
        <v>#REF!</v>
      </c>
      <c r="AK2706" s="81" t="e">
        <f t="shared" ca="1" si="3938"/>
        <v>#REF!</v>
      </c>
      <c r="AL2706" s="81" t="e">
        <f t="shared" ca="1" si="3938"/>
        <v>#REF!</v>
      </c>
      <c r="AM2706" s="81" t="e">
        <f t="shared" ca="1" si="3938"/>
        <v>#REF!</v>
      </c>
      <c r="AN2706" s="81" t="e">
        <f t="shared" ca="1" si="3938"/>
        <v>#REF!</v>
      </c>
      <c r="AO2706" s="81" t="e">
        <f t="shared" ca="1" si="3938"/>
        <v>#REF!</v>
      </c>
      <c r="AP2706" s="81" t="e">
        <f t="shared" ca="1" si="3938"/>
        <v>#REF!</v>
      </c>
      <c r="AQ2706" s="81" t="e">
        <f t="shared" ca="1" si="3938"/>
        <v>#REF!</v>
      </c>
      <c r="AR2706" s="81" t="e">
        <f t="shared" ca="1" si="3938"/>
        <v>#REF!</v>
      </c>
      <c r="AS2706" s="81" t="e">
        <f t="shared" ca="1" si="3938"/>
        <v>#REF!</v>
      </c>
      <c r="AT2706" s="81" t="e">
        <f t="shared" ca="1" si="3938"/>
        <v>#REF!</v>
      </c>
      <c r="AU2706" s="81" t="e">
        <f t="shared" ca="1" si="3938"/>
        <v>#REF!</v>
      </c>
      <c r="AV2706" s="81" t="e">
        <f t="shared" ca="1" si="3938"/>
        <v>#REF!</v>
      </c>
      <c r="AW2706" s="81" t="e">
        <f t="shared" ca="1" si="3938"/>
        <v>#REF!</v>
      </c>
      <c r="AX2706" s="81" t="e">
        <f t="shared" ca="1" si="3938"/>
        <v>#REF!</v>
      </c>
      <c r="AY2706" s="81" t="e">
        <f t="shared" ref="AY2706:CD2706" ca="1" si="3939">AX2706+AY2700</f>
        <v>#REF!</v>
      </c>
      <c r="AZ2706" s="81" t="e">
        <f t="shared" ca="1" si="3939"/>
        <v>#REF!</v>
      </c>
      <c r="BA2706" s="81" t="e">
        <f t="shared" ca="1" si="3939"/>
        <v>#REF!</v>
      </c>
      <c r="BB2706" s="81" t="e">
        <f t="shared" ca="1" si="3939"/>
        <v>#REF!</v>
      </c>
      <c r="BC2706" s="81" t="e">
        <f t="shared" ca="1" si="3939"/>
        <v>#REF!</v>
      </c>
      <c r="BD2706" s="81" t="e">
        <f t="shared" ca="1" si="3939"/>
        <v>#REF!</v>
      </c>
      <c r="BE2706" s="81" t="e">
        <f t="shared" ca="1" si="3939"/>
        <v>#REF!</v>
      </c>
      <c r="BF2706" s="81" t="e">
        <f t="shared" ca="1" si="3939"/>
        <v>#REF!</v>
      </c>
      <c r="BG2706" s="81" t="e">
        <f t="shared" ca="1" si="3939"/>
        <v>#REF!</v>
      </c>
      <c r="BH2706" s="81" t="e">
        <f t="shared" ca="1" si="3939"/>
        <v>#REF!</v>
      </c>
      <c r="BI2706" s="81" t="e">
        <f t="shared" ca="1" si="3939"/>
        <v>#REF!</v>
      </c>
      <c r="BJ2706" s="81" t="e">
        <f t="shared" ca="1" si="3939"/>
        <v>#REF!</v>
      </c>
      <c r="BK2706" s="81" t="e">
        <f t="shared" ca="1" si="3939"/>
        <v>#REF!</v>
      </c>
      <c r="BL2706" s="81" t="e">
        <f t="shared" ca="1" si="3939"/>
        <v>#REF!</v>
      </c>
      <c r="BM2706" s="81" t="e">
        <f t="shared" ca="1" si="3939"/>
        <v>#REF!</v>
      </c>
      <c r="BN2706" s="81" t="e">
        <f t="shared" ca="1" si="3939"/>
        <v>#REF!</v>
      </c>
      <c r="BO2706" s="81" t="e">
        <f t="shared" ca="1" si="3939"/>
        <v>#REF!</v>
      </c>
      <c r="BP2706" s="81" t="e">
        <f t="shared" ca="1" si="3939"/>
        <v>#REF!</v>
      </c>
      <c r="BQ2706" s="81" t="e">
        <f t="shared" ca="1" si="3939"/>
        <v>#REF!</v>
      </c>
      <c r="BR2706" s="81" t="e">
        <f t="shared" ca="1" si="3939"/>
        <v>#REF!</v>
      </c>
      <c r="BS2706" s="81" t="e">
        <f t="shared" ca="1" si="3939"/>
        <v>#REF!</v>
      </c>
      <c r="BT2706" s="81" t="e">
        <f t="shared" ca="1" si="3939"/>
        <v>#REF!</v>
      </c>
      <c r="BU2706" s="81" t="e">
        <f t="shared" ca="1" si="3939"/>
        <v>#REF!</v>
      </c>
      <c r="BV2706" s="81" t="e">
        <f t="shared" ca="1" si="3939"/>
        <v>#REF!</v>
      </c>
      <c r="BW2706" s="81" t="e">
        <f t="shared" ca="1" si="3939"/>
        <v>#REF!</v>
      </c>
      <c r="BX2706" s="81" t="e">
        <f t="shared" ca="1" si="3939"/>
        <v>#REF!</v>
      </c>
      <c r="BY2706" s="81" t="e">
        <f t="shared" ca="1" si="3939"/>
        <v>#REF!</v>
      </c>
      <c r="BZ2706" s="81" t="e">
        <f t="shared" ca="1" si="3939"/>
        <v>#REF!</v>
      </c>
      <c r="CA2706" s="81" t="e">
        <f t="shared" ca="1" si="3939"/>
        <v>#REF!</v>
      </c>
      <c r="CB2706" s="81" t="e">
        <f t="shared" ca="1" si="3939"/>
        <v>#REF!</v>
      </c>
      <c r="CC2706" s="81" t="e">
        <f t="shared" ca="1" si="3939"/>
        <v>#REF!</v>
      </c>
      <c r="CD2706" s="81" t="e">
        <f t="shared" ca="1" si="3939"/>
        <v>#REF!</v>
      </c>
      <c r="CE2706" s="81" t="e">
        <f t="shared" ref="CE2706:CL2706" ca="1" si="3940">CD2706+CE2700</f>
        <v>#REF!</v>
      </c>
      <c r="CF2706" s="81" t="e">
        <f t="shared" ca="1" si="3940"/>
        <v>#REF!</v>
      </c>
      <c r="CG2706" s="81" t="e">
        <f t="shared" ca="1" si="3940"/>
        <v>#REF!</v>
      </c>
      <c r="CH2706" s="81" t="e">
        <f t="shared" ca="1" si="3940"/>
        <v>#REF!</v>
      </c>
      <c r="CI2706" s="81" t="e">
        <f t="shared" ca="1" si="3940"/>
        <v>#REF!</v>
      </c>
      <c r="CJ2706" s="81" t="e">
        <f t="shared" ca="1" si="3940"/>
        <v>#REF!</v>
      </c>
      <c r="CK2706" s="81" t="e">
        <f t="shared" ca="1" si="3940"/>
        <v>#REF!</v>
      </c>
      <c r="CL2706" s="81" t="e">
        <f t="shared" ca="1" si="3940"/>
        <v>#REF!</v>
      </c>
    </row>
    <row r="2707" spans="2:90" x14ac:dyDescent="0.4">
      <c r="B2707" s="123" t="str">
        <f>"Net PP&amp;E - "&amp;SUBSTITUTE(B2682,":","")</f>
        <v>Net PP&amp;E - Fixed secondary PPE</v>
      </c>
      <c r="C2707" t="s">
        <v>240</v>
      </c>
      <c r="D2707" t="s">
        <v>564</v>
      </c>
      <c r="E2707" s="8" t="str">
        <f t="shared" si="3924"/>
        <v>2707 FAPPELIST-F</v>
      </c>
      <c r="H2707" s="27"/>
      <c r="J2707" s="77">
        <f>SUM(J2705:J2706)</f>
        <v>40</v>
      </c>
      <c r="K2707" s="28" t="e">
        <f t="shared" ca="1" si="3934"/>
        <v>#REF!</v>
      </c>
      <c r="L2707" s="28" t="e">
        <f t="shared" ca="1" si="3934"/>
        <v>#REF!</v>
      </c>
      <c r="M2707" s="28" t="e">
        <f t="shared" ca="1" si="3934"/>
        <v>#REF!</v>
      </c>
      <c r="N2707" s="28" t="e">
        <f t="shared" ca="1" si="3934"/>
        <v>#REF!</v>
      </c>
      <c r="O2707" s="28" t="e">
        <f t="shared" ca="1" si="3934"/>
        <v>#REF!</v>
      </c>
      <c r="P2707" s="28" t="e">
        <f t="shared" ca="1" si="3934"/>
        <v>#REF!</v>
      </c>
      <c r="R2707" s="33">
        <f>$J2707</f>
        <v>40</v>
      </c>
      <c r="S2707" s="77" t="e">
        <f t="shared" ref="S2707" ca="1" si="3941">SUM(S2705:S2706)</f>
        <v>#REF!</v>
      </c>
      <c r="T2707" s="77" t="e">
        <f t="shared" ref="T2707:AX2707" ca="1" si="3942">SUM(T2705:T2706)</f>
        <v>#REF!</v>
      </c>
      <c r="U2707" s="77" t="e">
        <f t="shared" ca="1" si="3942"/>
        <v>#REF!</v>
      </c>
      <c r="V2707" s="77" t="e">
        <f t="shared" ca="1" si="3942"/>
        <v>#REF!</v>
      </c>
      <c r="W2707" s="77" t="e">
        <f t="shared" ca="1" si="3942"/>
        <v>#REF!</v>
      </c>
      <c r="X2707" s="77" t="e">
        <f t="shared" ca="1" si="3942"/>
        <v>#REF!</v>
      </c>
      <c r="Y2707" s="77" t="e">
        <f t="shared" ca="1" si="3942"/>
        <v>#REF!</v>
      </c>
      <c r="Z2707" s="77" t="e">
        <f t="shared" ca="1" si="3942"/>
        <v>#REF!</v>
      </c>
      <c r="AA2707" s="77" t="e">
        <f t="shared" ca="1" si="3942"/>
        <v>#REF!</v>
      </c>
      <c r="AB2707" s="77" t="e">
        <f t="shared" ca="1" si="3942"/>
        <v>#REF!</v>
      </c>
      <c r="AC2707" s="77" t="e">
        <f t="shared" ca="1" si="3942"/>
        <v>#REF!</v>
      </c>
      <c r="AD2707" s="77" t="e">
        <f t="shared" ca="1" si="3942"/>
        <v>#REF!</v>
      </c>
      <c r="AE2707" s="77" t="e">
        <f t="shared" ca="1" si="3942"/>
        <v>#REF!</v>
      </c>
      <c r="AF2707" s="77" t="e">
        <f t="shared" ca="1" si="3942"/>
        <v>#REF!</v>
      </c>
      <c r="AG2707" s="77" t="e">
        <f t="shared" ca="1" si="3942"/>
        <v>#REF!</v>
      </c>
      <c r="AH2707" s="77" t="e">
        <f t="shared" ca="1" si="3942"/>
        <v>#REF!</v>
      </c>
      <c r="AI2707" s="77" t="e">
        <f t="shared" ca="1" si="3942"/>
        <v>#REF!</v>
      </c>
      <c r="AJ2707" s="77" t="e">
        <f t="shared" ca="1" si="3942"/>
        <v>#REF!</v>
      </c>
      <c r="AK2707" s="77" t="e">
        <f t="shared" ca="1" si="3942"/>
        <v>#REF!</v>
      </c>
      <c r="AL2707" s="77" t="e">
        <f t="shared" ca="1" si="3942"/>
        <v>#REF!</v>
      </c>
      <c r="AM2707" s="77" t="e">
        <f t="shared" ca="1" si="3942"/>
        <v>#REF!</v>
      </c>
      <c r="AN2707" s="77" t="e">
        <f t="shared" ca="1" si="3942"/>
        <v>#REF!</v>
      </c>
      <c r="AO2707" s="77" t="e">
        <f t="shared" ca="1" si="3942"/>
        <v>#REF!</v>
      </c>
      <c r="AP2707" s="77" t="e">
        <f t="shared" ca="1" si="3942"/>
        <v>#REF!</v>
      </c>
      <c r="AQ2707" s="77" t="e">
        <f t="shared" ca="1" si="3942"/>
        <v>#REF!</v>
      </c>
      <c r="AR2707" s="77" t="e">
        <f t="shared" ca="1" si="3942"/>
        <v>#REF!</v>
      </c>
      <c r="AS2707" s="77" t="e">
        <f t="shared" ca="1" si="3942"/>
        <v>#REF!</v>
      </c>
      <c r="AT2707" s="77" t="e">
        <f t="shared" ca="1" si="3942"/>
        <v>#REF!</v>
      </c>
      <c r="AU2707" s="77" t="e">
        <f t="shared" ca="1" si="3942"/>
        <v>#REF!</v>
      </c>
      <c r="AV2707" s="77" t="e">
        <f t="shared" ca="1" si="3942"/>
        <v>#REF!</v>
      </c>
      <c r="AW2707" s="77" t="e">
        <f t="shared" ca="1" si="3942"/>
        <v>#REF!</v>
      </c>
      <c r="AX2707" s="77" t="e">
        <f t="shared" ca="1" si="3942"/>
        <v>#REF!</v>
      </c>
      <c r="AY2707" s="77" t="e">
        <f t="shared" ref="AY2707:CD2707" ca="1" si="3943">SUM(AY2705:AY2706)</f>
        <v>#REF!</v>
      </c>
      <c r="AZ2707" s="77" t="e">
        <f t="shared" ca="1" si="3943"/>
        <v>#REF!</v>
      </c>
      <c r="BA2707" s="77" t="e">
        <f t="shared" ca="1" si="3943"/>
        <v>#REF!</v>
      </c>
      <c r="BB2707" s="77" t="e">
        <f t="shared" ca="1" si="3943"/>
        <v>#REF!</v>
      </c>
      <c r="BC2707" s="77" t="e">
        <f t="shared" ca="1" si="3943"/>
        <v>#REF!</v>
      </c>
      <c r="BD2707" s="77" t="e">
        <f t="shared" ca="1" si="3943"/>
        <v>#REF!</v>
      </c>
      <c r="BE2707" s="77" t="e">
        <f t="shared" ca="1" si="3943"/>
        <v>#REF!</v>
      </c>
      <c r="BF2707" s="77" t="e">
        <f t="shared" ca="1" si="3943"/>
        <v>#REF!</v>
      </c>
      <c r="BG2707" s="77" t="e">
        <f t="shared" ca="1" si="3943"/>
        <v>#REF!</v>
      </c>
      <c r="BH2707" s="77" t="e">
        <f t="shared" ca="1" si="3943"/>
        <v>#REF!</v>
      </c>
      <c r="BI2707" s="77" t="e">
        <f t="shared" ca="1" si="3943"/>
        <v>#REF!</v>
      </c>
      <c r="BJ2707" s="77" t="e">
        <f t="shared" ca="1" si="3943"/>
        <v>#REF!</v>
      </c>
      <c r="BK2707" s="77" t="e">
        <f t="shared" ca="1" si="3943"/>
        <v>#REF!</v>
      </c>
      <c r="BL2707" s="77" t="e">
        <f t="shared" ca="1" si="3943"/>
        <v>#REF!</v>
      </c>
      <c r="BM2707" s="77" t="e">
        <f t="shared" ca="1" si="3943"/>
        <v>#REF!</v>
      </c>
      <c r="BN2707" s="77" t="e">
        <f t="shared" ca="1" si="3943"/>
        <v>#REF!</v>
      </c>
      <c r="BO2707" s="77" t="e">
        <f t="shared" ca="1" si="3943"/>
        <v>#REF!</v>
      </c>
      <c r="BP2707" s="77" t="e">
        <f t="shared" ca="1" si="3943"/>
        <v>#REF!</v>
      </c>
      <c r="BQ2707" s="77" t="e">
        <f t="shared" ca="1" si="3943"/>
        <v>#REF!</v>
      </c>
      <c r="BR2707" s="77" t="e">
        <f t="shared" ca="1" si="3943"/>
        <v>#REF!</v>
      </c>
      <c r="BS2707" s="77" t="e">
        <f t="shared" ca="1" si="3943"/>
        <v>#REF!</v>
      </c>
      <c r="BT2707" s="77" t="e">
        <f t="shared" ca="1" si="3943"/>
        <v>#REF!</v>
      </c>
      <c r="BU2707" s="77" t="e">
        <f t="shared" ca="1" si="3943"/>
        <v>#REF!</v>
      </c>
      <c r="BV2707" s="77" t="e">
        <f t="shared" ca="1" si="3943"/>
        <v>#REF!</v>
      </c>
      <c r="BW2707" s="77" t="e">
        <f t="shared" ca="1" si="3943"/>
        <v>#REF!</v>
      </c>
      <c r="BX2707" s="77" t="e">
        <f t="shared" ca="1" si="3943"/>
        <v>#REF!</v>
      </c>
      <c r="BY2707" s="77" t="e">
        <f t="shared" ca="1" si="3943"/>
        <v>#REF!</v>
      </c>
      <c r="BZ2707" s="77" t="e">
        <f t="shared" ca="1" si="3943"/>
        <v>#REF!</v>
      </c>
      <c r="CA2707" s="77" t="e">
        <f t="shared" ca="1" si="3943"/>
        <v>#REF!</v>
      </c>
      <c r="CB2707" s="77" t="e">
        <f t="shared" ca="1" si="3943"/>
        <v>#REF!</v>
      </c>
      <c r="CC2707" s="77" t="e">
        <f t="shared" ca="1" si="3943"/>
        <v>#REF!</v>
      </c>
      <c r="CD2707" s="77" t="e">
        <f t="shared" ca="1" si="3943"/>
        <v>#REF!</v>
      </c>
      <c r="CE2707" s="77" t="e">
        <f t="shared" ref="CE2707:CK2707" ca="1" si="3944">SUM(CE2705:CE2706)</f>
        <v>#REF!</v>
      </c>
      <c r="CF2707" s="77" t="e">
        <f t="shared" ca="1" si="3944"/>
        <v>#REF!</v>
      </c>
      <c r="CG2707" s="77" t="e">
        <f t="shared" ca="1" si="3944"/>
        <v>#REF!</v>
      </c>
      <c r="CH2707" s="77" t="e">
        <f t="shared" ca="1" si="3944"/>
        <v>#REF!</v>
      </c>
      <c r="CI2707" s="77" t="e">
        <f t="shared" ca="1" si="3944"/>
        <v>#REF!</v>
      </c>
      <c r="CJ2707" s="77" t="e">
        <f t="shared" ca="1" si="3944"/>
        <v>#REF!</v>
      </c>
      <c r="CK2707" s="77" t="e">
        <f t="shared" ca="1" si="3944"/>
        <v>#REF!</v>
      </c>
      <c r="CL2707" s="77" t="e">
        <f t="shared" ref="CL2707" ca="1" si="3945">SUM(CL2705:CL2706)</f>
        <v>#REF!</v>
      </c>
    </row>
    <row r="2708" spans="2:90" x14ac:dyDescent="0.4">
      <c r="B2708" s="123"/>
      <c r="D2708" t="s">
        <v>564</v>
      </c>
      <c r="E2708" s="8" t="str">
        <f t="shared" ref="E2708" si="3946">ROW()&amp;" "&amp;D2708</f>
        <v>2708 FAPPELIST-F</v>
      </c>
      <c r="H2708" s="27"/>
      <c r="J2708" s="77"/>
      <c r="K2708" s="28"/>
      <c r="L2708" s="28"/>
      <c r="M2708" s="28"/>
      <c r="N2708" s="28"/>
      <c r="O2708" s="28"/>
      <c r="P2708" s="28"/>
      <c r="R2708" s="33"/>
      <c r="S2708" s="77"/>
      <c r="T2708" s="77"/>
      <c r="U2708" s="77"/>
      <c r="V2708" s="77"/>
      <c r="W2708" s="77"/>
      <c r="X2708" s="77"/>
      <c r="Y2708" s="77"/>
      <c r="Z2708" s="77"/>
      <c r="AA2708" s="77"/>
      <c r="AB2708" s="77"/>
      <c r="AC2708" s="77"/>
      <c r="AD2708" s="77"/>
      <c r="AE2708" s="77"/>
      <c r="AF2708" s="77"/>
      <c r="AG2708" s="77"/>
      <c r="AH2708" s="77"/>
      <c r="AI2708" s="77"/>
      <c r="AJ2708" s="77"/>
      <c r="AK2708" s="77"/>
      <c r="AL2708" s="77"/>
      <c r="AM2708" s="77"/>
      <c r="AN2708" s="77"/>
      <c r="AO2708" s="77"/>
      <c r="AP2708" s="77"/>
      <c r="AQ2708" s="77"/>
      <c r="AR2708" s="77"/>
      <c r="AS2708" s="77"/>
      <c r="AT2708" s="77"/>
      <c r="AU2708" s="77"/>
      <c r="AV2708" s="77"/>
      <c r="AW2708" s="77"/>
      <c r="AX2708" s="77"/>
      <c r="AY2708" s="77"/>
      <c r="AZ2708" s="77"/>
      <c r="BA2708" s="77"/>
      <c r="BB2708" s="77"/>
      <c r="BC2708" s="77"/>
      <c r="BD2708" s="77"/>
      <c r="BE2708" s="77"/>
      <c r="BF2708" s="77"/>
      <c r="BG2708" s="77"/>
      <c r="BH2708" s="77"/>
      <c r="BI2708" s="77"/>
      <c r="BJ2708" s="77"/>
      <c r="BK2708" s="77"/>
      <c r="BL2708" s="77"/>
      <c r="BM2708" s="77"/>
      <c r="BN2708" s="77"/>
      <c r="BO2708" s="77"/>
      <c r="BP2708" s="77"/>
      <c r="BQ2708" s="77"/>
      <c r="BR2708" s="77"/>
      <c r="BS2708" s="77"/>
      <c r="BT2708" s="77"/>
      <c r="BU2708" s="77"/>
      <c r="BV2708" s="77"/>
      <c r="BW2708" s="77"/>
      <c r="BX2708" s="77"/>
      <c r="BY2708" s="77"/>
      <c r="BZ2708" s="77"/>
      <c r="CA2708" s="77"/>
      <c r="CB2708" s="77"/>
      <c r="CC2708" s="77"/>
      <c r="CD2708" s="77"/>
      <c r="CE2708" s="77"/>
      <c r="CF2708" s="77"/>
      <c r="CG2708" s="77"/>
      <c r="CH2708" s="77"/>
      <c r="CI2708" s="77"/>
      <c r="CJ2708" s="77"/>
      <c r="CK2708" s="77"/>
      <c r="CL2708" s="77"/>
    </row>
    <row r="2709" spans="2:90" x14ac:dyDescent="0.4">
      <c r="B2709" s="132" t="str">
        <f t="shared" ref="B2709:B2716" si="3947">B2674</f>
        <v>(Primary label)</v>
      </c>
      <c r="D2709" t="s">
        <v>564</v>
      </c>
      <c r="E2709" s="8" t="str">
        <f t="shared" si="3924"/>
        <v>2709 FAPPELIST-F</v>
      </c>
      <c r="G2709" t="s">
        <v>332</v>
      </c>
      <c r="H2709" s="27"/>
      <c r="I2709" s="78"/>
      <c r="J2709" s="78"/>
      <c r="K2709" s="33"/>
      <c r="L2709" s="33"/>
      <c r="M2709" s="33"/>
      <c r="N2709" s="33"/>
      <c r="O2709" s="33"/>
      <c r="P2709" s="33"/>
      <c r="R2709" s="33"/>
      <c r="S2709" s="77"/>
      <c r="T2709" s="77"/>
      <c r="U2709" s="77"/>
      <c r="V2709" s="77"/>
      <c r="W2709" s="77"/>
      <c r="X2709" s="77"/>
      <c r="Y2709" s="77"/>
      <c r="Z2709" s="77"/>
      <c r="AA2709" s="77"/>
      <c r="AB2709" s="77"/>
      <c r="AC2709" s="77"/>
      <c r="AD2709" s="77"/>
      <c r="AE2709" s="77"/>
      <c r="AF2709" s="77"/>
      <c r="AG2709" s="77"/>
      <c r="AH2709" s="77"/>
      <c r="AI2709" s="77"/>
      <c r="AJ2709" s="77"/>
      <c r="AK2709" s="77"/>
      <c r="AL2709" s="77"/>
      <c r="AM2709" s="77"/>
      <c r="AN2709" s="77"/>
      <c r="AO2709" s="77"/>
      <c r="AP2709" s="77"/>
      <c r="AQ2709" s="77"/>
      <c r="AR2709" s="77"/>
      <c r="AS2709" s="77"/>
      <c r="AT2709" s="77"/>
      <c r="AU2709" s="77"/>
      <c r="AV2709" s="77"/>
      <c r="AW2709" s="77"/>
      <c r="AX2709" s="77"/>
      <c r="AY2709" s="77"/>
      <c r="AZ2709" s="77"/>
      <c r="BA2709" s="77"/>
      <c r="BB2709" s="77"/>
      <c r="BC2709" s="77"/>
      <c r="BD2709" s="77"/>
      <c r="BE2709" s="77"/>
      <c r="BF2709" s="77"/>
      <c r="BG2709" s="77"/>
      <c r="BH2709" s="77"/>
      <c r="BI2709" s="77"/>
      <c r="BJ2709" s="77"/>
      <c r="BK2709" s="77"/>
      <c r="BL2709" s="77"/>
      <c r="BM2709" s="77"/>
      <c r="BN2709" s="77"/>
      <c r="BO2709" s="77"/>
      <c r="BP2709" s="77"/>
      <c r="BQ2709" s="77"/>
      <c r="BR2709" s="77"/>
      <c r="BS2709" s="77"/>
      <c r="BT2709" s="77"/>
      <c r="BU2709" s="77"/>
      <c r="BV2709" s="77"/>
      <c r="BW2709" s="77"/>
      <c r="BX2709" s="77"/>
      <c r="BY2709" s="77"/>
      <c r="BZ2709" s="77"/>
      <c r="CA2709" s="77"/>
      <c r="CB2709" s="77"/>
      <c r="CC2709" s="77"/>
      <c r="CD2709" s="77"/>
      <c r="CE2709" s="77"/>
      <c r="CF2709" s="77"/>
      <c r="CG2709" s="77"/>
      <c r="CH2709" s="77"/>
      <c r="CI2709" s="77"/>
      <c r="CJ2709" s="77"/>
      <c r="CK2709" s="77"/>
      <c r="CL2709" s="77"/>
    </row>
    <row r="2710" spans="2:90" x14ac:dyDescent="0.4">
      <c r="B2710" s="132" t="str">
        <f t="shared" si="3947"/>
        <v>primary unit</v>
      </c>
      <c r="D2710" t="s">
        <v>564</v>
      </c>
      <c r="E2710" s="8" t="str">
        <f t="shared" si="3924"/>
        <v>2710 FAPPELIST-F</v>
      </c>
      <c r="G2710" t="s">
        <v>332</v>
      </c>
      <c r="H2710" s="27"/>
      <c r="I2710" s="78"/>
      <c r="J2710" s="78"/>
      <c r="K2710" s="33"/>
      <c r="L2710" s="33"/>
      <c r="M2710" s="33"/>
      <c r="N2710" s="33"/>
      <c r="O2710" s="33"/>
      <c r="P2710" s="33"/>
      <c r="R2710" s="33"/>
    </row>
    <row r="2711" spans="2:90" x14ac:dyDescent="0.4">
      <c r="B2711" s="132" t="str">
        <f t="shared" si="3947"/>
        <v>Primary revenue driver</v>
      </c>
      <c r="D2711" t="s">
        <v>564</v>
      </c>
      <c r="E2711" s="8" t="str">
        <f t="shared" si="3924"/>
        <v>2711 FAPPELIST-F</v>
      </c>
      <c r="G2711" t="s">
        <v>332</v>
      </c>
      <c r="K2711" s="53"/>
      <c r="L2711" s="53"/>
      <c r="M2711" s="53"/>
      <c r="N2711" s="53"/>
      <c r="O2711" s="53"/>
      <c r="P2711" s="53"/>
      <c r="R2711" s="24"/>
      <c r="S2711" s="80" t="str">
        <f t="shared" ref="S2711" si="3948">S2676</f>
        <v>S$12</v>
      </c>
      <c r="T2711" s="80" t="str">
        <f t="shared" ref="T2711:AX2711" si="3949">T2676</f>
        <v>T$12</v>
      </c>
      <c r="U2711" s="80" t="str">
        <f t="shared" si="3949"/>
        <v>U$12</v>
      </c>
      <c r="V2711" s="80" t="str">
        <f t="shared" si="3949"/>
        <v>V$12</v>
      </c>
      <c r="W2711" s="80" t="str">
        <f t="shared" si="3949"/>
        <v>W$12</v>
      </c>
      <c r="X2711" s="80" t="str">
        <f t="shared" si="3949"/>
        <v>X$12</v>
      </c>
      <c r="Y2711" s="80" t="str">
        <f t="shared" si="3949"/>
        <v>Y$12</v>
      </c>
      <c r="Z2711" s="80" t="str">
        <f t="shared" si="3949"/>
        <v>Z$12</v>
      </c>
      <c r="AA2711" s="80" t="str">
        <f t="shared" si="3949"/>
        <v>AA$12</v>
      </c>
      <c r="AB2711" s="80" t="str">
        <f t="shared" si="3949"/>
        <v>AB$12</v>
      </c>
      <c r="AC2711" s="80" t="str">
        <f t="shared" si="3949"/>
        <v>AC$12</v>
      </c>
      <c r="AD2711" s="80" t="str">
        <f t="shared" si="3949"/>
        <v>AD$12</v>
      </c>
      <c r="AE2711" s="80" t="str">
        <f t="shared" si="3949"/>
        <v>AE$12</v>
      </c>
      <c r="AF2711" s="80" t="str">
        <f t="shared" si="3949"/>
        <v>AF$12</v>
      </c>
      <c r="AG2711" s="80" t="str">
        <f t="shared" si="3949"/>
        <v>AG$12</v>
      </c>
      <c r="AH2711" s="80" t="str">
        <f t="shared" si="3949"/>
        <v>AH$12</v>
      </c>
      <c r="AI2711" s="80" t="str">
        <f t="shared" si="3949"/>
        <v>AI$12</v>
      </c>
      <c r="AJ2711" s="80" t="str">
        <f t="shared" si="3949"/>
        <v>AJ$12</v>
      </c>
      <c r="AK2711" s="80" t="str">
        <f t="shared" si="3949"/>
        <v>AK$12</v>
      </c>
      <c r="AL2711" s="80" t="str">
        <f t="shared" si="3949"/>
        <v>AL$12</v>
      </c>
      <c r="AM2711" s="80" t="str">
        <f t="shared" si="3949"/>
        <v>AM$12</v>
      </c>
      <c r="AN2711" s="80" t="str">
        <f t="shared" si="3949"/>
        <v>AN$12</v>
      </c>
      <c r="AO2711" s="80" t="str">
        <f t="shared" si="3949"/>
        <v>AO$12</v>
      </c>
      <c r="AP2711" s="80" t="str">
        <f t="shared" si="3949"/>
        <v>AP$12</v>
      </c>
      <c r="AQ2711" s="80" t="str">
        <f t="shared" si="3949"/>
        <v>AQ$12</v>
      </c>
      <c r="AR2711" s="80" t="str">
        <f t="shared" si="3949"/>
        <v>AR$12</v>
      </c>
      <c r="AS2711" s="80" t="str">
        <f t="shared" si="3949"/>
        <v>AS$12</v>
      </c>
      <c r="AT2711" s="80" t="str">
        <f t="shared" si="3949"/>
        <v>AT$12</v>
      </c>
      <c r="AU2711" s="80" t="str">
        <f t="shared" si="3949"/>
        <v>AU$12</v>
      </c>
      <c r="AV2711" s="80" t="str">
        <f t="shared" si="3949"/>
        <v>AV$12</v>
      </c>
      <c r="AW2711" s="80" t="str">
        <f t="shared" si="3949"/>
        <v>AW$12</v>
      </c>
      <c r="AX2711" s="80" t="str">
        <f t="shared" si="3949"/>
        <v>AX$12</v>
      </c>
      <c r="AY2711" s="80" t="str">
        <f t="shared" ref="AY2711:CD2711" si="3950">AY2676</f>
        <v>AY$12</v>
      </c>
      <c r="AZ2711" s="80" t="str">
        <f t="shared" si="3950"/>
        <v>AZ$12</v>
      </c>
      <c r="BA2711" s="80" t="str">
        <f t="shared" si="3950"/>
        <v>BA$12</v>
      </c>
      <c r="BB2711" s="80" t="str">
        <f t="shared" si="3950"/>
        <v>BB$12</v>
      </c>
      <c r="BC2711" s="80" t="str">
        <f t="shared" si="3950"/>
        <v>BC$12</v>
      </c>
      <c r="BD2711" s="80" t="str">
        <f t="shared" si="3950"/>
        <v>BD$12</v>
      </c>
      <c r="BE2711" s="80" t="str">
        <f t="shared" si="3950"/>
        <v>BE$12</v>
      </c>
      <c r="BF2711" s="80" t="str">
        <f t="shared" si="3950"/>
        <v>BF$12</v>
      </c>
      <c r="BG2711" s="80" t="str">
        <f t="shared" si="3950"/>
        <v>BG$12</v>
      </c>
      <c r="BH2711" s="80" t="str">
        <f t="shared" si="3950"/>
        <v>BH$12</v>
      </c>
      <c r="BI2711" s="80" t="str">
        <f t="shared" si="3950"/>
        <v>BI$12</v>
      </c>
      <c r="BJ2711" s="80" t="str">
        <f t="shared" si="3950"/>
        <v>BJ$12</v>
      </c>
      <c r="BK2711" s="80" t="str">
        <f t="shared" si="3950"/>
        <v>BK$12</v>
      </c>
      <c r="BL2711" s="80" t="str">
        <f t="shared" si="3950"/>
        <v>BL$12</v>
      </c>
      <c r="BM2711" s="80" t="str">
        <f t="shared" si="3950"/>
        <v>BM$12</v>
      </c>
      <c r="BN2711" s="80" t="str">
        <f t="shared" si="3950"/>
        <v>BN$12</v>
      </c>
      <c r="BO2711" s="80" t="str">
        <f t="shared" si="3950"/>
        <v>BO$12</v>
      </c>
      <c r="BP2711" s="80" t="str">
        <f t="shared" si="3950"/>
        <v>BP$12</v>
      </c>
      <c r="BQ2711" s="80" t="str">
        <f t="shared" si="3950"/>
        <v>BQ$12</v>
      </c>
      <c r="BR2711" s="80" t="str">
        <f t="shared" si="3950"/>
        <v>BR$12</v>
      </c>
      <c r="BS2711" s="80" t="str">
        <f t="shared" si="3950"/>
        <v>BS$12</v>
      </c>
      <c r="BT2711" s="80" t="str">
        <f t="shared" si="3950"/>
        <v>BT$12</v>
      </c>
      <c r="BU2711" s="80" t="str">
        <f t="shared" si="3950"/>
        <v>BU$12</v>
      </c>
      <c r="BV2711" s="80" t="str">
        <f t="shared" si="3950"/>
        <v>BV$12</v>
      </c>
      <c r="BW2711" s="80" t="str">
        <f t="shared" si="3950"/>
        <v>BW$12</v>
      </c>
      <c r="BX2711" s="80" t="str">
        <f t="shared" si="3950"/>
        <v>BX$12</v>
      </c>
      <c r="BY2711" s="80" t="str">
        <f t="shared" si="3950"/>
        <v>BY$12</v>
      </c>
      <c r="BZ2711" s="80" t="str">
        <f t="shared" si="3950"/>
        <v>BZ$12</v>
      </c>
      <c r="CA2711" s="80" t="str">
        <f t="shared" si="3950"/>
        <v>CA$12</v>
      </c>
      <c r="CB2711" s="80" t="str">
        <f t="shared" si="3950"/>
        <v>CB$12</v>
      </c>
      <c r="CC2711" s="80" t="str">
        <f t="shared" si="3950"/>
        <v>CC$12</v>
      </c>
      <c r="CD2711" s="80" t="str">
        <f t="shared" si="3950"/>
        <v>CD$12</v>
      </c>
      <c r="CE2711" s="80" t="str">
        <f t="shared" ref="CE2711:CK2711" si="3951">CE2676</f>
        <v>CE$12</v>
      </c>
      <c r="CF2711" s="80" t="str">
        <f t="shared" si="3951"/>
        <v>CF$12</v>
      </c>
      <c r="CG2711" s="80" t="str">
        <f t="shared" si="3951"/>
        <v>CG$12</v>
      </c>
      <c r="CH2711" s="80" t="str">
        <f t="shared" si="3951"/>
        <v>CH$12</v>
      </c>
      <c r="CI2711" s="80" t="str">
        <f t="shared" si="3951"/>
        <v>CI$12</v>
      </c>
      <c r="CJ2711" s="80" t="str">
        <f t="shared" si="3951"/>
        <v>CJ$12</v>
      </c>
      <c r="CK2711" s="80" t="str">
        <f t="shared" si="3951"/>
        <v>CK$12</v>
      </c>
      <c r="CL2711" s="80" t="str">
        <f t="shared" ref="CL2711" si="3952">CL2676</f>
        <v>CL$12</v>
      </c>
    </row>
    <row r="2712" spans="2:90" x14ac:dyDescent="0.4">
      <c r="B2712" s="132" t="str">
        <f t="shared" si="3947"/>
        <v>Primary volume driver</v>
      </c>
      <c r="D2712" t="s">
        <v>564</v>
      </c>
      <c r="E2712" s="8" t="str">
        <f t="shared" si="3924"/>
        <v>2712 FAPPELIST-F</v>
      </c>
      <c r="G2712" t="s">
        <v>332</v>
      </c>
      <c r="H2712" s="12"/>
      <c r="I2712" s="60"/>
      <c r="J2712" s="60"/>
      <c r="K2712" s="15"/>
      <c r="L2712" s="15"/>
      <c r="M2712" s="15"/>
      <c r="N2712" s="15"/>
      <c r="O2712" s="15"/>
      <c r="P2712" s="15"/>
      <c r="R2712" s="15"/>
      <c r="S2712" s="80" t="str">
        <f t="shared" ref="S2712" si="3953">S2677</f>
        <v>S$13</v>
      </c>
      <c r="T2712" s="80" t="str">
        <f t="shared" ref="T2712:AX2712" si="3954">T2677</f>
        <v>T$13</v>
      </c>
      <c r="U2712" s="80" t="str">
        <f t="shared" si="3954"/>
        <v>U$13</v>
      </c>
      <c r="V2712" s="80" t="str">
        <f t="shared" si="3954"/>
        <v>V$13</v>
      </c>
      <c r="W2712" s="80" t="str">
        <f t="shared" si="3954"/>
        <v>W$13</v>
      </c>
      <c r="X2712" s="80" t="str">
        <f t="shared" si="3954"/>
        <v>X$13</v>
      </c>
      <c r="Y2712" s="80" t="str">
        <f t="shared" si="3954"/>
        <v>Y$13</v>
      </c>
      <c r="Z2712" s="80" t="str">
        <f t="shared" si="3954"/>
        <v>Z$13</v>
      </c>
      <c r="AA2712" s="80" t="str">
        <f t="shared" si="3954"/>
        <v>AA$13</v>
      </c>
      <c r="AB2712" s="80" t="str">
        <f t="shared" si="3954"/>
        <v>AB$13</v>
      </c>
      <c r="AC2712" s="80" t="str">
        <f t="shared" si="3954"/>
        <v>AC$13</v>
      </c>
      <c r="AD2712" s="80" t="str">
        <f t="shared" si="3954"/>
        <v>AD$13</v>
      </c>
      <c r="AE2712" s="80" t="str">
        <f t="shared" si="3954"/>
        <v>AE$13</v>
      </c>
      <c r="AF2712" s="80" t="str">
        <f t="shared" si="3954"/>
        <v>AF$13</v>
      </c>
      <c r="AG2712" s="80" t="str">
        <f t="shared" si="3954"/>
        <v>AG$13</v>
      </c>
      <c r="AH2712" s="80" t="str">
        <f t="shared" si="3954"/>
        <v>AH$13</v>
      </c>
      <c r="AI2712" s="80" t="str">
        <f t="shared" si="3954"/>
        <v>AI$13</v>
      </c>
      <c r="AJ2712" s="80" t="str">
        <f t="shared" si="3954"/>
        <v>AJ$13</v>
      </c>
      <c r="AK2712" s="80" t="str">
        <f t="shared" si="3954"/>
        <v>AK$13</v>
      </c>
      <c r="AL2712" s="80" t="str">
        <f t="shared" si="3954"/>
        <v>AL$13</v>
      </c>
      <c r="AM2712" s="80" t="str">
        <f t="shared" si="3954"/>
        <v>AM$13</v>
      </c>
      <c r="AN2712" s="80" t="str">
        <f t="shared" si="3954"/>
        <v>AN$13</v>
      </c>
      <c r="AO2712" s="80" t="str">
        <f t="shared" si="3954"/>
        <v>AO$13</v>
      </c>
      <c r="AP2712" s="80" t="str">
        <f t="shared" si="3954"/>
        <v>AP$13</v>
      </c>
      <c r="AQ2712" s="80" t="str">
        <f t="shared" si="3954"/>
        <v>AQ$13</v>
      </c>
      <c r="AR2712" s="80" t="str">
        <f t="shared" si="3954"/>
        <v>AR$13</v>
      </c>
      <c r="AS2712" s="80" t="str">
        <f t="shared" si="3954"/>
        <v>AS$13</v>
      </c>
      <c r="AT2712" s="80" t="str">
        <f t="shared" si="3954"/>
        <v>AT$13</v>
      </c>
      <c r="AU2712" s="80" t="str">
        <f t="shared" si="3954"/>
        <v>AU$13</v>
      </c>
      <c r="AV2712" s="80" t="str">
        <f t="shared" si="3954"/>
        <v>AV$13</v>
      </c>
      <c r="AW2712" s="80" t="str">
        <f t="shared" si="3954"/>
        <v>AW$13</v>
      </c>
      <c r="AX2712" s="80" t="str">
        <f t="shared" si="3954"/>
        <v>AX$13</v>
      </c>
      <c r="AY2712" s="80" t="str">
        <f t="shared" ref="AY2712:CD2712" si="3955">AY2677</f>
        <v>AY$13</v>
      </c>
      <c r="AZ2712" s="80" t="str">
        <f t="shared" si="3955"/>
        <v>AZ$13</v>
      </c>
      <c r="BA2712" s="80" t="str">
        <f t="shared" si="3955"/>
        <v>BA$13</v>
      </c>
      <c r="BB2712" s="80" t="str">
        <f t="shared" si="3955"/>
        <v>BB$13</v>
      </c>
      <c r="BC2712" s="80" t="str">
        <f t="shared" si="3955"/>
        <v>BC$13</v>
      </c>
      <c r="BD2712" s="80" t="str">
        <f t="shared" si="3955"/>
        <v>BD$13</v>
      </c>
      <c r="BE2712" s="80" t="str">
        <f t="shared" si="3955"/>
        <v>BE$13</v>
      </c>
      <c r="BF2712" s="80" t="str">
        <f t="shared" si="3955"/>
        <v>BF$13</v>
      </c>
      <c r="BG2712" s="80" t="str">
        <f t="shared" si="3955"/>
        <v>BG$13</v>
      </c>
      <c r="BH2712" s="80" t="str">
        <f t="shared" si="3955"/>
        <v>BH$13</v>
      </c>
      <c r="BI2712" s="80" t="str">
        <f t="shared" si="3955"/>
        <v>BI$13</v>
      </c>
      <c r="BJ2712" s="80" t="str">
        <f t="shared" si="3955"/>
        <v>BJ$13</v>
      </c>
      <c r="BK2712" s="80" t="str">
        <f t="shared" si="3955"/>
        <v>BK$13</v>
      </c>
      <c r="BL2712" s="80" t="str">
        <f t="shared" si="3955"/>
        <v>BL$13</v>
      </c>
      <c r="BM2712" s="80" t="str">
        <f t="shared" si="3955"/>
        <v>BM$13</v>
      </c>
      <c r="BN2712" s="80" t="str">
        <f t="shared" si="3955"/>
        <v>BN$13</v>
      </c>
      <c r="BO2712" s="80" t="str">
        <f t="shared" si="3955"/>
        <v>BO$13</v>
      </c>
      <c r="BP2712" s="80" t="str">
        <f t="shared" si="3955"/>
        <v>BP$13</v>
      </c>
      <c r="BQ2712" s="80" t="str">
        <f t="shared" si="3955"/>
        <v>BQ$13</v>
      </c>
      <c r="BR2712" s="80" t="str">
        <f t="shared" si="3955"/>
        <v>BR$13</v>
      </c>
      <c r="BS2712" s="80" t="str">
        <f t="shared" si="3955"/>
        <v>BS$13</v>
      </c>
      <c r="BT2712" s="80" t="str">
        <f t="shared" si="3955"/>
        <v>BT$13</v>
      </c>
      <c r="BU2712" s="80" t="str">
        <f t="shared" si="3955"/>
        <v>BU$13</v>
      </c>
      <c r="BV2712" s="80" t="str">
        <f t="shared" si="3955"/>
        <v>BV$13</v>
      </c>
      <c r="BW2712" s="80" t="str">
        <f t="shared" si="3955"/>
        <v>BW$13</v>
      </c>
      <c r="BX2712" s="80" t="str">
        <f t="shared" si="3955"/>
        <v>BX$13</v>
      </c>
      <c r="BY2712" s="80" t="str">
        <f t="shared" si="3955"/>
        <v>BY$13</v>
      </c>
      <c r="BZ2712" s="80" t="str">
        <f t="shared" si="3955"/>
        <v>BZ$13</v>
      </c>
      <c r="CA2712" s="80" t="str">
        <f t="shared" si="3955"/>
        <v>CA$13</v>
      </c>
      <c r="CB2712" s="80" t="str">
        <f t="shared" si="3955"/>
        <v>CB$13</v>
      </c>
      <c r="CC2712" s="80" t="str">
        <f t="shared" si="3955"/>
        <v>CC$13</v>
      </c>
      <c r="CD2712" s="80" t="str">
        <f t="shared" si="3955"/>
        <v>CD$13</v>
      </c>
      <c r="CE2712" s="80" t="str">
        <f t="shared" ref="CE2712:CK2712" si="3956">CE2677</f>
        <v>CE$13</v>
      </c>
      <c r="CF2712" s="80" t="str">
        <f t="shared" si="3956"/>
        <v>CF$13</v>
      </c>
      <c r="CG2712" s="80" t="str">
        <f t="shared" si="3956"/>
        <v>CG$13</v>
      </c>
      <c r="CH2712" s="80" t="str">
        <f t="shared" si="3956"/>
        <v>CH$13</v>
      </c>
      <c r="CI2712" s="80" t="str">
        <f t="shared" si="3956"/>
        <v>CI$13</v>
      </c>
      <c r="CJ2712" s="80" t="str">
        <f t="shared" si="3956"/>
        <v>CJ$13</v>
      </c>
      <c r="CK2712" s="80" t="str">
        <f t="shared" si="3956"/>
        <v>CK$13</v>
      </c>
      <c r="CL2712" s="80" t="str">
        <f t="shared" ref="CL2712" si="3957">CL2677</f>
        <v>CL$13</v>
      </c>
    </row>
    <row r="2713" spans="2:90" x14ac:dyDescent="0.4">
      <c r="B2713" s="132" t="str">
        <f t="shared" si="3947"/>
        <v>(Secondary label)</v>
      </c>
      <c r="D2713" t="s">
        <v>564</v>
      </c>
      <c r="E2713" s="8" t="str">
        <f t="shared" si="3924"/>
        <v>2713 FAPPELIST-F</v>
      </c>
      <c r="G2713" t="s">
        <v>332</v>
      </c>
      <c r="H2713" s="12"/>
      <c r="I2713" s="60"/>
      <c r="J2713" s="60"/>
      <c r="K2713" s="15"/>
      <c r="L2713" s="15"/>
      <c r="M2713" s="15"/>
      <c r="N2713" s="15"/>
      <c r="O2713" s="15"/>
      <c r="P2713" s="15"/>
      <c r="R2713" s="15"/>
      <c r="S2713" s="175"/>
      <c r="T2713" s="175"/>
      <c r="U2713" s="175"/>
      <c r="V2713" s="175"/>
      <c r="W2713" s="175"/>
      <c r="X2713" s="175"/>
      <c r="Y2713" s="175"/>
      <c r="Z2713" s="175"/>
      <c r="AA2713" s="175"/>
      <c r="AB2713" s="175"/>
      <c r="AC2713" s="175"/>
      <c r="AD2713" s="175"/>
      <c r="AE2713" s="175"/>
      <c r="AF2713" s="175"/>
      <c r="AG2713" s="175"/>
      <c r="AH2713" s="175"/>
      <c r="AI2713" s="175"/>
      <c r="AJ2713" s="175"/>
      <c r="AK2713" s="175"/>
      <c r="AL2713" s="175"/>
      <c r="AM2713" s="175"/>
      <c r="AN2713" s="175"/>
      <c r="AO2713" s="175"/>
      <c r="AP2713" s="175"/>
      <c r="AQ2713" s="175"/>
      <c r="AR2713" s="175"/>
      <c r="AS2713" s="175"/>
      <c r="AT2713" s="175"/>
      <c r="AU2713" s="175"/>
      <c r="AV2713" s="175"/>
      <c r="AW2713" s="175"/>
      <c r="AX2713" s="175"/>
      <c r="AY2713" s="175"/>
      <c r="AZ2713" s="175"/>
      <c r="BA2713" s="175"/>
      <c r="BB2713" s="175"/>
      <c r="BC2713" s="175"/>
      <c r="BD2713" s="175"/>
      <c r="BE2713" s="175"/>
      <c r="BF2713" s="175"/>
      <c r="BG2713" s="175"/>
      <c r="BH2713" s="175"/>
      <c r="BI2713" s="175"/>
      <c r="BJ2713" s="175"/>
      <c r="BK2713" s="175"/>
      <c r="BL2713" s="175"/>
      <c r="BM2713" s="175"/>
      <c r="BN2713" s="175"/>
      <c r="BO2713" s="175"/>
      <c r="BP2713" s="175"/>
      <c r="BQ2713" s="175"/>
      <c r="BR2713" s="175"/>
      <c r="BS2713" s="175"/>
      <c r="BT2713" s="175"/>
      <c r="BU2713" s="175"/>
      <c r="BV2713" s="175"/>
      <c r="BW2713" s="175"/>
      <c r="BX2713" s="175"/>
      <c r="BY2713" s="175"/>
      <c r="BZ2713" s="175"/>
      <c r="CA2713" s="175"/>
      <c r="CB2713" s="175"/>
      <c r="CC2713" s="175"/>
      <c r="CD2713" s="175"/>
      <c r="CE2713" s="175"/>
      <c r="CF2713" s="175"/>
      <c r="CG2713" s="175"/>
      <c r="CH2713" s="175"/>
      <c r="CI2713" s="175"/>
      <c r="CJ2713" s="175"/>
      <c r="CK2713" s="175"/>
      <c r="CL2713" s="175"/>
    </row>
    <row r="2714" spans="2:90" x14ac:dyDescent="0.4">
      <c r="B2714" s="132" t="str">
        <f t="shared" si="3947"/>
        <v xml:space="preserve">secondary unit </v>
      </c>
      <c r="D2714" t="s">
        <v>564</v>
      </c>
      <c r="E2714" s="8" t="str">
        <f t="shared" si="3924"/>
        <v>2714 FAPPELIST-F</v>
      </c>
      <c r="G2714" t="s">
        <v>332</v>
      </c>
      <c r="H2714" s="12"/>
      <c r="I2714" s="60"/>
      <c r="J2714" s="60"/>
      <c r="K2714" s="15"/>
      <c r="L2714" s="15"/>
      <c r="M2714" s="15"/>
      <c r="N2714" s="15"/>
      <c r="O2714" s="15"/>
      <c r="P2714" s="15"/>
      <c r="R2714" s="15"/>
      <c r="S2714" s="80"/>
      <c r="T2714" s="80"/>
      <c r="U2714" s="80"/>
      <c r="V2714" s="80"/>
      <c r="W2714" s="80"/>
      <c r="X2714" s="80"/>
      <c r="Y2714" s="80"/>
      <c r="Z2714" s="80"/>
      <c r="AA2714" s="80"/>
      <c r="AB2714" s="80"/>
      <c r="AC2714" s="80"/>
      <c r="AD2714" s="80"/>
      <c r="AE2714" s="80"/>
      <c r="AF2714" s="80"/>
      <c r="AG2714" s="80"/>
      <c r="AH2714" s="80"/>
      <c r="AI2714" s="80"/>
      <c r="AJ2714" s="80"/>
      <c r="AK2714" s="80"/>
      <c r="AL2714" s="80"/>
      <c r="AM2714" s="80"/>
      <c r="AN2714" s="80"/>
      <c r="AO2714" s="80"/>
      <c r="AP2714" s="80"/>
      <c r="AQ2714" s="80"/>
      <c r="AR2714" s="80"/>
      <c r="AS2714" s="80"/>
      <c r="AT2714" s="80"/>
      <c r="AU2714" s="80"/>
      <c r="AV2714" s="80"/>
      <c r="AW2714" s="80"/>
      <c r="AX2714" s="80"/>
      <c r="AY2714" s="80"/>
      <c r="AZ2714" s="80"/>
      <c r="BA2714" s="80"/>
      <c r="BB2714" s="80"/>
      <c r="BC2714" s="80"/>
      <c r="BD2714" s="80"/>
      <c r="BE2714" s="80"/>
      <c r="BF2714" s="80"/>
      <c r="BG2714" s="80"/>
      <c r="BH2714" s="80"/>
      <c r="BI2714" s="80"/>
      <c r="BJ2714" s="80"/>
      <c r="BK2714" s="80"/>
      <c r="BL2714" s="80"/>
      <c r="BM2714" s="80"/>
      <c r="BN2714" s="80"/>
      <c r="BO2714" s="80"/>
      <c r="BP2714" s="80"/>
      <c r="BQ2714" s="80"/>
      <c r="BR2714" s="80"/>
      <c r="BS2714" s="80"/>
      <c r="BT2714" s="80"/>
      <c r="BU2714" s="80"/>
      <c r="BV2714" s="80"/>
      <c r="BW2714" s="80"/>
      <c r="BX2714" s="80"/>
      <c r="BY2714" s="80"/>
      <c r="BZ2714" s="80"/>
      <c r="CA2714" s="80"/>
      <c r="CB2714" s="80"/>
      <c r="CC2714" s="80"/>
      <c r="CD2714" s="80"/>
      <c r="CE2714" s="80"/>
      <c r="CF2714" s="80"/>
      <c r="CG2714" s="80"/>
      <c r="CH2714" s="80"/>
      <c r="CI2714" s="80"/>
      <c r="CJ2714" s="80"/>
      <c r="CK2714" s="80"/>
      <c r="CL2714" s="80"/>
    </row>
    <row r="2715" spans="2:90" x14ac:dyDescent="0.4">
      <c r="B2715" s="132" t="str">
        <f t="shared" si="3947"/>
        <v>Secondary revenue driver</v>
      </c>
      <c r="D2715" t="s">
        <v>564</v>
      </c>
      <c r="E2715" s="8" t="str">
        <f>ROW()&amp;" "&amp;D2715</f>
        <v>2715 FAPPELIST-F</v>
      </c>
      <c r="G2715" t="s">
        <v>332</v>
      </c>
      <c r="H2715" s="12"/>
      <c r="I2715" s="60"/>
      <c r="J2715" s="60"/>
      <c r="K2715" s="15"/>
      <c r="L2715" s="15"/>
      <c r="M2715" s="15"/>
      <c r="N2715" s="15"/>
      <c r="O2715" s="15"/>
      <c r="P2715" s="15"/>
      <c r="R2715" s="15"/>
      <c r="S2715" s="80" t="str">
        <f t="shared" ref="S2715" si="3958">S2680</f>
        <v>S$14</v>
      </c>
      <c r="T2715" s="80" t="str">
        <f t="shared" ref="T2715:AX2715" si="3959">T2680</f>
        <v>T$14</v>
      </c>
      <c r="U2715" s="80" t="str">
        <f t="shared" si="3959"/>
        <v>U$14</v>
      </c>
      <c r="V2715" s="80" t="str">
        <f t="shared" si="3959"/>
        <v>V$14</v>
      </c>
      <c r="W2715" s="80" t="str">
        <f t="shared" si="3959"/>
        <v>W$14</v>
      </c>
      <c r="X2715" s="80" t="str">
        <f t="shared" si="3959"/>
        <v>X$14</v>
      </c>
      <c r="Y2715" s="80" t="str">
        <f t="shared" si="3959"/>
        <v>Y$14</v>
      </c>
      <c r="Z2715" s="80" t="str">
        <f t="shared" si="3959"/>
        <v>Z$14</v>
      </c>
      <c r="AA2715" s="80" t="str">
        <f t="shared" si="3959"/>
        <v>AA$14</v>
      </c>
      <c r="AB2715" s="80" t="str">
        <f t="shared" si="3959"/>
        <v>AB$14</v>
      </c>
      <c r="AC2715" s="80" t="str">
        <f t="shared" si="3959"/>
        <v>AC$14</v>
      </c>
      <c r="AD2715" s="80" t="str">
        <f t="shared" si="3959"/>
        <v>AD$14</v>
      </c>
      <c r="AE2715" s="80" t="str">
        <f t="shared" si="3959"/>
        <v>AE$14</v>
      </c>
      <c r="AF2715" s="80" t="str">
        <f t="shared" si="3959"/>
        <v>AF$14</v>
      </c>
      <c r="AG2715" s="80" t="str">
        <f t="shared" si="3959"/>
        <v>AG$14</v>
      </c>
      <c r="AH2715" s="80" t="str">
        <f t="shared" si="3959"/>
        <v>AH$14</v>
      </c>
      <c r="AI2715" s="80" t="str">
        <f t="shared" si="3959"/>
        <v>AI$14</v>
      </c>
      <c r="AJ2715" s="80" t="str">
        <f t="shared" si="3959"/>
        <v>AJ$14</v>
      </c>
      <c r="AK2715" s="80" t="str">
        <f t="shared" si="3959"/>
        <v>AK$14</v>
      </c>
      <c r="AL2715" s="80" t="str">
        <f t="shared" si="3959"/>
        <v>AL$14</v>
      </c>
      <c r="AM2715" s="80" t="str">
        <f t="shared" si="3959"/>
        <v>AM$14</v>
      </c>
      <c r="AN2715" s="80" t="str">
        <f t="shared" si="3959"/>
        <v>AN$14</v>
      </c>
      <c r="AO2715" s="80" t="str">
        <f t="shared" si="3959"/>
        <v>AO$14</v>
      </c>
      <c r="AP2715" s="80" t="str">
        <f t="shared" si="3959"/>
        <v>AP$14</v>
      </c>
      <c r="AQ2715" s="80" t="str">
        <f t="shared" si="3959"/>
        <v>AQ$14</v>
      </c>
      <c r="AR2715" s="80" t="str">
        <f t="shared" si="3959"/>
        <v>AR$14</v>
      </c>
      <c r="AS2715" s="80" t="str">
        <f t="shared" si="3959"/>
        <v>AS$14</v>
      </c>
      <c r="AT2715" s="80" t="str">
        <f t="shared" si="3959"/>
        <v>AT$14</v>
      </c>
      <c r="AU2715" s="80" t="str">
        <f t="shared" si="3959"/>
        <v>AU$14</v>
      </c>
      <c r="AV2715" s="80" t="str">
        <f t="shared" si="3959"/>
        <v>AV$14</v>
      </c>
      <c r="AW2715" s="80" t="str">
        <f t="shared" si="3959"/>
        <v>AW$14</v>
      </c>
      <c r="AX2715" s="80" t="str">
        <f t="shared" si="3959"/>
        <v>AX$14</v>
      </c>
      <c r="AY2715" s="80" t="str">
        <f t="shared" ref="AY2715:CD2715" si="3960">AY2680</f>
        <v>AY$14</v>
      </c>
      <c r="AZ2715" s="80" t="str">
        <f t="shared" si="3960"/>
        <v>AZ$14</v>
      </c>
      <c r="BA2715" s="80" t="str">
        <f t="shared" si="3960"/>
        <v>BA$14</v>
      </c>
      <c r="BB2715" s="80" t="str">
        <f t="shared" si="3960"/>
        <v>BB$14</v>
      </c>
      <c r="BC2715" s="80" t="str">
        <f t="shared" si="3960"/>
        <v>BC$14</v>
      </c>
      <c r="BD2715" s="80" t="str">
        <f t="shared" si="3960"/>
        <v>BD$14</v>
      </c>
      <c r="BE2715" s="80" t="str">
        <f t="shared" si="3960"/>
        <v>BE$14</v>
      </c>
      <c r="BF2715" s="80" t="str">
        <f t="shared" si="3960"/>
        <v>BF$14</v>
      </c>
      <c r="BG2715" s="80" t="str">
        <f t="shared" si="3960"/>
        <v>BG$14</v>
      </c>
      <c r="BH2715" s="80" t="str">
        <f t="shared" si="3960"/>
        <v>BH$14</v>
      </c>
      <c r="BI2715" s="80" t="str">
        <f t="shared" si="3960"/>
        <v>BI$14</v>
      </c>
      <c r="BJ2715" s="80" t="str">
        <f t="shared" si="3960"/>
        <v>BJ$14</v>
      </c>
      <c r="BK2715" s="80" t="str">
        <f t="shared" si="3960"/>
        <v>BK$14</v>
      </c>
      <c r="BL2715" s="80" t="str">
        <f t="shared" si="3960"/>
        <v>BL$14</v>
      </c>
      <c r="BM2715" s="80" t="str">
        <f t="shared" si="3960"/>
        <v>BM$14</v>
      </c>
      <c r="BN2715" s="80" t="str">
        <f t="shared" si="3960"/>
        <v>BN$14</v>
      </c>
      <c r="BO2715" s="80" t="str">
        <f t="shared" si="3960"/>
        <v>BO$14</v>
      </c>
      <c r="BP2715" s="80" t="str">
        <f t="shared" si="3960"/>
        <v>BP$14</v>
      </c>
      <c r="BQ2715" s="80" t="str">
        <f t="shared" si="3960"/>
        <v>BQ$14</v>
      </c>
      <c r="BR2715" s="80" t="str">
        <f t="shared" si="3960"/>
        <v>BR$14</v>
      </c>
      <c r="BS2715" s="80" t="str">
        <f t="shared" si="3960"/>
        <v>BS$14</v>
      </c>
      <c r="BT2715" s="80" t="str">
        <f t="shared" si="3960"/>
        <v>BT$14</v>
      </c>
      <c r="BU2715" s="80" t="str">
        <f t="shared" si="3960"/>
        <v>BU$14</v>
      </c>
      <c r="BV2715" s="80" t="str">
        <f t="shared" si="3960"/>
        <v>BV$14</v>
      </c>
      <c r="BW2715" s="80" t="str">
        <f t="shared" si="3960"/>
        <v>BW$14</v>
      </c>
      <c r="BX2715" s="80" t="str">
        <f t="shared" si="3960"/>
        <v>BX$14</v>
      </c>
      <c r="BY2715" s="80" t="str">
        <f t="shared" si="3960"/>
        <v>BY$14</v>
      </c>
      <c r="BZ2715" s="80" t="str">
        <f t="shared" si="3960"/>
        <v>BZ$14</v>
      </c>
      <c r="CA2715" s="80" t="str">
        <f t="shared" si="3960"/>
        <v>CA$14</v>
      </c>
      <c r="CB2715" s="80" t="str">
        <f t="shared" si="3960"/>
        <v>CB$14</v>
      </c>
      <c r="CC2715" s="80" t="str">
        <f t="shared" si="3960"/>
        <v>CC$14</v>
      </c>
      <c r="CD2715" s="80" t="str">
        <f t="shared" si="3960"/>
        <v>CD$14</v>
      </c>
      <c r="CE2715" s="80" t="str">
        <f t="shared" ref="CE2715:CK2715" si="3961">CE2680</f>
        <v>CE$14</v>
      </c>
      <c r="CF2715" s="80" t="str">
        <f t="shared" si="3961"/>
        <v>CF$14</v>
      </c>
      <c r="CG2715" s="80" t="str">
        <f t="shared" si="3961"/>
        <v>CG$14</v>
      </c>
      <c r="CH2715" s="80" t="str">
        <f t="shared" si="3961"/>
        <v>CH$14</v>
      </c>
      <c r="CI2715" s="80" t="str">
        <f t="shared" si="3961"/>
        <v>CI$14</v>
      </c>
      <c r="CJ2715" s="80" t="str">
        <f t="shared" si="3961"/>
        <v>CJ$14</v>
      </c>
      <c r="CK2715" s="80" t="str">
        <f t="shared" si="3961"/>
        <v>CK$14</v>
      </c>
      <c r="CL2715" s="80" t="str">
        <f t="shared" ref="CL2715" si="3962">CL2680</f>
        <v>CL$14</v>
      </c>
    </row>
    <row r="2716" spans="2:90" x14ac:dyDescent="0.4">
      <c r="B2716" s="132" t="str">
        <f t="shared" si="3947"/>
        <v>Secondary volume driver</v>
      </c>
      <c r="D2716" t="s">
        <v>564</v>
      </c>
      <c r="E2716" s="8" t="str">
        <f>ROW()&amp;" "&amp;D2716</f>
        <v>2716 FAPPELIST-F</v>
      </c>
      <c r="G2716" t="s">
        <v>332</v>
      </c>
      <c r="H2716" s="12"/>
      <c r="I2716" s="60"/>
      <c r="J2716" s="60"/>
      <c r="K2716" s="15"/>
      <c r="L2716" s="15"/>
      <c r="M2716" s="15"/>
      <c r="N2716" s="15"/>
      <c r="O2716" s="15"/>
      <c r="P2716" s="15"/>
      <c r="R2716" s="15"/>
      <c r="S2716" s="80" t="str">
        <f t="shared" ref="S2716" si="3963">S2681</f>
        <v>S$15</v>
      </c>
      <c r="T2716" s="80" t="str">
        <f t="shared" ref="T2716:AX2716" si="3964">T2681</f>
        <v>T$15</v>
      </c>
      <c r="U2716" s="80" t="str">
        <f t="shared" si="3964"/>
        <v>U$15</v>
      </c>
      <c r="V2716" s="80" t="str">
        <f t="shared" si="3964"/>
        <v>V$15</v>
      </c>
      <c r="W2716" s="80" t="str">
        <f t="shared" si="3964"/>
        <v>W$15</v>
      </c>
      <c r="X2716" s="80" t="str">
        <f t="shared" si="3964"/>
        <v>X$15</v>
      </c>
      <c r="Y2716" s="80" t="str">
        <f t="shared" si="3964"/>
        <v>Y$15</v>
      </c>
      <c r="Z2716" s="80" t="str">
        <f t="shared" si="3964"/>
        <v>Z$15</v>
      </c>
      <c r="AA2716" s="80" t="str">
        <f t="shared" si="3964"/>
        <v>AA$15</v>
      </c>
      <c r="AB2716" s="80" t="str">
        <f t="shared" si="3964"/>
        <v>AB$15</v>
      </c>
      <c r="AC2716" s="80" t="str">
        <f t="shared" si="3964"/>
        <v>AC$15</v>
      </c>
      <c r="AD2716" s="80" t="str">
        <f t="shared" si="3964"/>
        <v>AD$15</v>
      </c>
      <c r="AE2716" s="80" t="str">
        <f t="shared" si="3964"/>
        <v>AE$15</v>
      </c>
      <c r="AF2716" s="80" t="str">
        <f t="shared" si="3964"/>
        <v>AF$15</v>
      </c>
      <c r="AG2716" s="80" t="str">
        <f t="shared" si="3964"/>
        <v>AG$15</v>
      </c>
      <c r="AH2716" s="80" t="str">
        <f t="shared" si="3964"/>
        <v>AH$15</v>
      </c>
      <c r="AI2716" s="80" t="str">
        <f t="shared" si="3964"/>
        <v>AI$15</v>
      </c>
      <c r="AJ2716" s="80" t="str">
        <f t="shared" si="3964"/>
        <v>AJ$15</v>
      </c>
      <c r="AK2716" s="80" t="str">
        <f t="shared" si="3964"/>
        <v>AK$15</v>
      </c>
      <c r="AL2716" s="80" t="str">
        <f t="shared" si="3964"/>
        <v>AL$15</v>
      </c>
      <c r="AM2716" s="80" t="str">
        <f t="shared" si="3964"/>
        <v>AM$15</v>
      </c>
      <c r="AN2716" s="80" t="str">
        <f t="shared" si="3964"/>
        <v>AN$15</v>
      </c>
      <c r="AO2716" s="80" t="str">
        <f t="shared" si="3964"/>
        <v>AO$15</v>
      </c>
      <c r="AP2716" s="80" t="str">
        <f t="shared" si="3964"/>
        <v>AP$15</v>
      </c>
      <c r="AQ2716" s="80" t="str">
        <f t="shared" si="3964"/>
        <v>AQ$15</v>
      </c>
      <c r="AR2716" s="80" t="str">
        <f t="shared" si="3964"/>
        <v>AR$15</v>
      </c>
      <c r="AS2716" s="80" t="str">
        <f t="shared" si="3964"/>
        <v>AS$15</v>
      </c>
      <c r="AT2716" s="80" t="str">
        <f t="shared" si="3964"/>
        <v>AT$15</v>
      </c>
      <c r="AU2716" s="80" t="str">
        <f t="shared" si="3964"/>
        <v>AU$15</v>
      </c>
      <c r="AV2716" s="80" t="str">
        <f t="shared" si="3964"/>
        <v>AV$15</v>
      </c>
      <c r="AW2716" s="80" t="str">
        <f t="shared" si="3964"/>
        <v>AW$15</v>
      </c>
      <c r="AX2716" s="80" t="str">
        <f t="shared" si="3964"/>
        <v>AX$15</v>
      </c>
      <c r="AY2716" s="80" t="str">
        <f t="shared" ref="AY2716:CD2716" si="3965">AY2681</f>
        <v>AY$15</v>
      </c>
      <c r="AZ2716" s="80" t="str">
        <f t="shared" si="3965"/>
        <v>AZ$15</v>
      </c>
      <c r="BA2716" s="80" t="str">
        <f t="shared" si="3965"/>
        <v>BA$15</v>
      </c>
      <c r="BB2716" s="80" t="str">
        <f t="shared" si="3965"/>
        <v>BB$15</v>
      </c>
      <c r="BC2716" s="80" t="str">
        <f t="shared" si="3965"/>
        <v>BC$15</v>
      </c>
      <c r="BD2716" s="80" t="str">
        <f t="shared" si="3965"/>
        <v>BD$15</v>
      </c>
      <c r="BE2716" s="80" t="str">
        <f t="shared" si="3965"/>
        <v>BE$15</v>
      </c>
      <c r="BF2716" s="80" t="str">
        <f t="shared" si="3965"/>
        <v>BF$15</v>
      </c>
      <c r="BG2716" s="80" t="str">
        <f t="shared" si="3965"/>
        <v>BG$15</v>
      </c>
      <c r="BH2716" s="80" t="str">
        <f t="shared" si="3965"/>
        <v>BH$15</v>
      </c>
      <c r="BI2716" s="80" t="str">
        <f t="shared" si="3965"/>
        <v>BI$15</v>
      </c>
      <c r="BJ2716" s="80" t="str">
        <f t="shared" si="3965"/>
        <v>BJ$15</v>
      </c>
      <c r="BK2716" s="80" t="str">
        <f t="shared" si="3965"/>
        <v>BK$15</v>
      </c>
      <c r="BL2716" s="80" t="str">
        <f t="shared" si="3965"/>
        <v>BL$15</v>
      </c>
      <c r="BM2716" s="80" t="str">
        <f t="shared" si="3965"/>
        <v>BM$15</v>
      </c>
      <c r="BN2716" s="80" t="str">
        <f t="shared" si="3965"/>
        <v>BN$15</v>
      </c>
      <c r="BO2716" s="80" t="str">
        <f t="shared" si="3965"/>
        <v>BO$15</v>
      </c>
      <c r="BP2716" s="80" t="str">
        <f t="shared" si="3965"/>
        <v>BP$15</v>
      </c>
      <c r="BQ2716" s="80" t="str">
        <f t="shared" si="3965"/>
        <v>BQ$15</v>
      </c>
      <c r="BR2716" s="80" t="str">
        <f t="shared" si="3965"/>
        <v>BR$15</v>
      </c>
      <c r="BS2716" s="80" t="str">
        <f t="shared" si="3965"/>
        <v>BS$15</v>
      </c>
      <c r="BT2716" s="80" t="str">
        <f t="shared" si="3965"/>
        <v>BT$15</v>
      </c>
      <c r="BU2716" s="80" t="str">
        <f t="shared" si="3965"/>
        <v>BU$15</v>
      </c>
      <c r="BV2716" s="80" t="str">
        <f t="shared" si="3965"/>
        <v>BV$15</v>
      </c>
      <c r="BW2716" s="80" t="str">
        <f t="shared" si="3965"/>
        <v>BW$15</v>
      </c>
      <c r="BX2716" s="80" t="str">
        <f t="shared" si="3965"/>
        <v>BX$15</v>
      </c>
      <c r="BY2716" s="80" t="str">
        <f t="shared" si="3965"/>
        <v>BY$15</v>
      </c>
      <c r="BZ2716" s="80" t="str">
        <f t="shared" si="3965"/>
        <v>BZ$15</v>
      </c>
      <c r="CA2716" s="80" t="str">
        <f t="shared" si="3965"/>
        <v>CA$15</v>
      </c>
      <c r="CB2716" s="80" t="str">
        <f t="shared" si="3965"/>
        <v>CB$15</v>
      </c>
      <c r="CC2716" s="80" t="str">
        <f t="shared" si="3965"/>
        <v>CC$15</v>
      </c>
      <c r="CD2716" s="80" t="str">
        <f t="shared" si="3965"/>
        <v>CD$15</v>
      </c>
      <c r="CE2716" s="80" t="str">
        <f t="shared" ref="CE2716:CK2716" si="3966">CE2681</f>
        <v>CE$15</v>
      </c>
      <c r="CF2716" s="80" t="str">
        <f t="shared" si="3966"/>
        <v>CF$15</v>
      </c>
      <c r="CG2716" s="80" t="str">
        <f t="shared" si="3966"/>
        <v>CG$15</v>
      </c>
      <c r="CH2716" s="80" t="str">
        <f t="shared" si="3966"/>
        <v>CH$15</v>
      </c>
      <c r="CI2716" s="80" t="str">
        <f t="shared" si="3966"/>
        <v>CI$15</v>
      </c>
      <c r="CJ2716" s="80" t="str">
        <f t="shared" si="3966"/>
        <v>CJ$15</v>
      </c>
      <c r="CK2716" s="80" t="str">
        <f t="shared" si="3966"/>
        <v>CK$15</v>
      </c>
      <c r="CL2716" s="80" t="str">
        <f t="shared" ref="CL2716" si="3967">CL2681</f>
        <v>CL$15</v>
      </c>
    </row>
    <row r="2717" spans="2:90" x14ac:dyDescent="0.4">
      <c r="B2717" s="132"/>
      <c r="E2717" s="8"/>
      <c r="H2717" s="12"/>
      <c r="I2717" s="60"/>
      <c r="J2717" s="60"/>
      <c r="K2717" s="15"/>
      <c r="L2717" s="15"/>
      <c r="M2717" s="15"/>
      <c r="N2717" s="15"/>
      <c r="O2717" s="15"/>
      <c r="P2717" s="15"/>
      <c r="R2717" s="15"/>
      <c r="S2717" s="80"/>
      <c r="T2717" s="80"/>
      <c r="U2717" s="80"/>
      <c r="V2717" s="80"/>
      <c r="W2717" s="80"/>
      <c r="X2717" s="80"/>
      <c r="Y2717" s="80"/>
      <c r="Z2717" s="80"/>
      <c r="AA2717" s="80"/>
      <c r="AB2717" s="80"/>
      <c r="AC2717" s="80"/>
      <c r="AD2717" s="80"/>
      <c r="AE2717" s="80"/>
      <c r="AF2717" s="80"/>
      <c r="AG2717" s="80"/>
      <c r="AH2717" s="80"/>
      <c r="AI2717" s="80"/>
      <c r="AJ2717" s="80"/>
      <c r="AK2717" s="80"/>
      <c r="AL2717" s="80"/>
      <c r="AM2717" s="80"/>
      <c r="AN2717" s="80"/>
      <c r="AO2717" s="80"/>
      <c r="AP2717" s="80"/>
      <c r="AQ2717" s="80"/>
      <c r="AR2717" s="80"/>
      <c r="AS2717" s="80"/>
      <c r="AT2717" s="80"/>
      <c r="AU2717" s="80"/>
      <c r="AV2717" s="80"/>
      <c r="AW2717" s="80"/>
      <c r="AX2717" s="80"/>
      <c r="AY2717" s="80"/>
      <c r="AZ2717" s="80"/>
      <c r="BA2717" s="80"/>
      <c r="BB2717" s="80"/>
      <c r="BC2717" s="80"/>
      <c r="BD2717" s="80"/>
      <c r="BE2717" s="80"/>
      <c r="BF2717" s="80"/>
      <c r="BG2717" s="80"/>
      <c r="BH2717" s="80"/>
      <c r="BI2717" s="80"/>
      <c r="BJ2717" s="80"/>
      <c r="BK2717" s="80"/>
      <c r="BL2717" s="80"/>
      <c r="BM2717" s="80"/>
      <c r="BN2717" s="80"/>
      <c r="BO2717" s="80"/>
      <c r="BP2717" s="80"/>
      <c r="BQ2717" s="80"/>
      <c r="BR2717" s="80"/>
      <c r="BS2717" s="80"/>
      <c r="BT2717" s="80"/>
      <c r="BU2717" s="80"/>
      <c r="BV2717" s="80"/>
      <c r="BW2717" s="80"/>
      <c r="BX2717" s="80"/>
      <c r="BY2717" s="80"/>
      <c r="BZ2717" s="80"/>
      <c r="CA2717" s="80"/>
      <c r="CB2717" s="80"/>
      <c r="CC2717" s="80"/>
      <c r="CD2717" s="80"/>
      <c r="CE2717" s="80"/>
      <c r="CF2717" s="80"/>
      <c r="CG2717" s="80"/>
      <c r="CH2717" s="80"/>
      <c r="CI2717" s="80"/>
      <c r="CJ2717" s="80"/>
      <c r="CK2717" s="80"/>
      <c r="CL2717" s="80"/>
    </row>
    <row r="2718" spans="2:90" x14ac:dyDescent="0.4">
      <c r="B2718" s="171" t="s">
        <v>490</v>
      </c>
      <c r="E2718" s="8"/>
      <c r="H2718" s="170"/>
      <c r="I2718" s="172"/>
      <c r="J2718" s="172"/>
      <c r="K2718" s="193"/>
      <c r="L2718" s="193"/>
      <c r="M2718" s="193"/>
      <c r="N2718" s="193"/>
      <c r="O2718" s="193"/>
      <c r="P2718" s="193"/>
      <c r="R2718" s="194"/>
      <c r="S2718" s="170"/>
      <c r="T2718" s="170"/>
      <c r="U2718" s="170"/>
      <c r="V2718" s="170"/>
      <c r="W2718" s="170"/>
      <c r="X2718" s="170"/>
      <c r="Y2718" s="170"/>
      <c r="Z2718" s="170"/>
      <c r="AA2718" s="170"/>
      <c r="AB2718" s="170"/>
      <c r="AC2718" s="170"/>
      <c r="AD2718" s="170"/>
      <c r="AE2718" s="170"/>
      <c r="AF2718" s="170"/>
      <c r="AG2718" s="170"/>
      <c r="AH2718" s="170"/>
      <c r="AI2718" s="170"/>
      <c r="AJ2718" s="170"/>
      <c r="AK2718" s="170"/>
      <c r="AL2718" s="170"/>
      <c r="AM2718" s="170"/>
      <c r="AN2718" s="170"/>
      <c r="AO2718" s="170"/>
      <c r="AP2718" s="170"/>
      <c r="AQ2718" s="170"/>
      <c r="AR2718" s="170"/>
      <c r="AS2718" s="170"/>
      <c r="AT2718" s="170"/>
      <c r="AU2718" s="170"/>
      <c r="AV2718" s="170"/>
      <c r="AW2718" s="170"/>
      <c r="AX2718" s="170"/>
      <c r="AY2718" s="170"/>
      <c r="AZ2718" s="170"/>
      <c r="BA2718" s="170"/>
      <c r="BB2718" s="170"/>
      <c r="BC2718" s="170"/>
      <c r="BD2718" s="170"/>
      <c r="BE2718" s="170"/>
      <c r="BF2718" s="170"/>
      <c r="BG2718" s="170"/>
      <c r="BH2718" s="170"/>
      <c r="BI2718" s="170"/>
      <c r="BJ2718" s="170"/>
      <c r="BK2718" s="170"/>
      <c r="BL2718" s="170"/>
      <c r="BM2718" s="170"/>
      <c r="BN2718" s="170"/>
      <c r="BO2718" s="170"/>
      <c r="BP2718" s="170"/>
      <c r="BQ2718" s="170"/>
      <c r="BR2718" s="170"/>
      <c r="BS2718" s="170"/>
      <c r="BT2718" s="170"/>
      <c r="BU2718" s="170"/>
      <c r="BV2718" s="170"/>
      <c r="BW2718" s="170"/>
      <c r="BX2718" s="170"/>
      <c r="BY2718" s="170"/>
      <c r="BZ2718" s="170"/>
      <c r="CA2718" s="170"/>
      <c r="CB2718" s="170"/>
      <c r="CC2718" s="170"/>
      <c r="CD2718" s="170"/>
      <c r="CE2718" s="170"/>
      <c r="CF2718" s="170"/>
      <c r="CG2718" s="170"/>
      <c r="CH2718" s="170"/>
      <c r="CI2718" s="170"/>
      <c r="CJ2718" s="170"/>
      <c r="CK2718" s="170"/>
      <c r="CL2718" s="170"/>
    </row>
    <row r="2719" spans="2:90" x14ac:dyDescent="0.4">
      <c r="B2719" s="171" t="s">
        <v>492</v>
      </c>
      <c r="E2719" s="8"/>
      <c r="H2719" s="170"/>
      <c r="I2719" s="172"/>
      <c r="J2719" s="172"/>
      <c r="K2719" s="193"/>
      <c r="L2719" s="193"/>
      <c r="M2719" s="193"/>
      <c r="N2719" s="193"/>
      <c r="O2719" s="193"/>
      <c r="P2719" s="193"/>
      <c r="R2719" s="194"/>
      <c r="S2719" s="170"/>
      <c r="T2719" s="170"/>
      <c r="U2719" s="170"/>
      <c r="V2719" s="170"/>
      <c r="W2719" s="170"/>
      <c r="X2719" s="170"/>
      <c r="Y2719" s="170"/>
      <c r="Z2719" s="170"/>
      <c r="AA2719" s="170"/>
      <c r="AB2719" s="170"/>
      <c r="AC2719" s="170"/>
      <c r="AD2719" s="170"/>
      <c r="AE2719" s="170"/>
      <c r="AF2719" s="170"/>
      <c r="AG2719" s="170"/>
      <c r="AH2719" s="170"/>
      <c r="AI2719" s="170"/>
      <c r="AJ2719" s="170"/>
      <c r="AK2719" s="170"/>
      <c r="AL2719" s="170"/>
      <c r="AM2719" s="170"/>
      <c r="AN2719" s="170"/>
      <c r="AO2719" s="170"/>
      <c r="AP2719" s="170"/>
      <c r="AQ2719" s="170"/>
      <c r="AR2719" s="170"/>
      <c r="AS2719" s="170"/>
      <c r="AT2719" s="170"/>
      <c r="AU2719" s="170"/>
      <c r="AV2719" s="170"/>
      <c r="AW2719" s="170"/>
      <c r="AX2719" s="170"/>
      <c r="AY2719" s="170"/>
      <c r="AZ2719" s="170"/>
      <c r="BA2719" s="170"/>
      <c r="BB2719" s="170"/>
      <c r="BC2719" s="170"/>
      <c r="BD2719" s="170"/>
      <c r="BE2719" s="170"/>
      <c r="BF2719" s="170"/>
      <c r="BG2719" s="170"/>
      <c r="BH2719" s="170"/>
      <c r="BI2719" s="170"/>
      <c r="BJ2719" s="170"/>
      <c r="BK2719" s="170"/>
      <c r="BL2719" s="170"/>
      <c r="BM2719" s="170"/>
      <c r="BN2719" s="170"/>
      <c r="BO2719" s="170"/>
      <c r="BP2719" s="170"/>
      <c r="BQ2719" s="170"/>
      <c r="BR2719" s="170"/>
      <c r="BS2719" s="170"/>
      <c r="BT2719" s="170"/>
      <c r="BU2719" s="170"/>
      <c r="BV2719" s="170"/>
      <c r="BW2719" s="170"/>
      <c r="BX2719" s="170"/>
      <c r="BY2719" s="170"/>
      <c r="BZ2719" s="170"/>
      <c r="CA2719" s="170"/>
      <c r="CB2719" s="170"/>
      <c r="CC2719" s="170"/>
      <c r="CD2719" s="170"/>
      <c r="CE2719" s="170"/>
      <c r="CF2719" s="170"/>
      <c r="CG2719" s="170"/>
      <c r="CH2719" s="170"/>
      <c r="CI2719" s="170"/>
      <c r="CJ2719" s="170"/>
      <c r="CK2719" s="170"/>
      <c r="CL2719" s="170"/>
    </row>
    <row r="2720" spans="2:90" x14ac:dyDescent="0.4">
      <c r="B2720" s="171" t="s">
        <v>461</v>
      </c>
      <c r="E2720" s="8"/>
      <c r="H2720" s="170"/>
      <c r="I2720" s="172"/>
      <c r="J2720" s="172"/>
      <c r="K2720" s="193"/>
      <c r="L2720" s="193"/>
      <c r="M2720" s="193"/>
      <c r="N2720" s="193"/>
      <c r="O2720" s="193"/>
      <c r="P2720" s="193"/>
      <c r="R2720" s="194"/>
      <c r="S2720" s="195" t="str">
        <f t="shared" ref="S2720:AX2720" si="3968">S$16</f>
        <v>S$12</v>
      </c>
      <c r="T2720" s="195" t="str">
        <f t="shared" si="3968"/>
        <v>T$12</v>
      </c>
      <c r="U2720" s="195" t="str">
        <f t="shared" si="3968"/>
        <v>U$12</v>
      </c>
      <c r="V2720" s="195" t="str">
        <f t="shared" si="3968"/>
        <v>V$12</v>
      </c>
      <c r="W2720" s="195" t="str">
        <f t="shared" si="3968"/>
        <v>W$12</v>
      </c>
      <c r="X2720" s="195" t="str">
        <f t="shared" si="3968"/>
        <v>X$12</v>
      </c>
      <c r="Y2720" s="195" t="str">
        <f t="shared" si="3968"/>
        <v>Y$12</v>
      </c>
      <c r="Z2720" s="195" t="str">
        <f t="shared" si="3968"/>
        <v>Z$12</v>
      </c>
      <c r="AA2720" s="195" t="str">
        <f t="shared" si="3968"/>
        <v>AA$12</v>
      </c>
      <c r="AB2720" s="195" t="str">
        <f t="shared" si="3968"/>
        <v>AB$12</v>
      </c>
      <c r="AC2720" s="195" t="str">
        <f t="shared" si="3968"/>
        <v>AC$12</v>
      </c>
      <c r="AD2720" s="195" t="str">
        <f t="shared" si="3968"/>
        <v>AD$12</v>
      </c>
      <c r="AE2720" s="195" t="str">
        <f t="shared" si="3968"/>
        <v>AE$12</v>
      </c>
      <c r="AF2720" s="195" t="str">
        <f t="shared" si="3968"/>
        <v>AF$12</v>
      </c>
      <c r="AG2720" s="195" t="str">
        <f t="shared" si="3968"/>
        <v>AG$12</v>
      </c>
      <c r="AH2720" s="195" t="str">
        <f t="shared" si="3968"/>
        <v>AH$12</v>
      </c>
      <c r="AI2720" s="195" t="str">
        <f t="shared" si="3968"/>
        <v>AI$12</v>
      </c>
      <c r="AJ2720" s="195" t="str">
        <f t="shared" si="3968"/>
        <v>AJ$12</v>
      </c>
      <c r="AK2720" s="195" t="str">
        <f t="shared" si="3968"/>
        <v>AK$12</v>
      </c>
      <c r="AL2720" s="195" t="str">
        <f t="shared" si="3968"/>
        <v>AL$12</v>
      </c>
      <c r="AM2720" s="195" t="str">
        <f t="shared" si="3968"/>
        <v>AM$12</v>
      </c>
      <c r="AN2720" s="195" t="str">
        <f t="shared" si="3968"/>
        <v>AN$12</v>
      </c>
      <c r="AO2720" s="195" t="str">
        <f t="shared" si="3968"/>
        <v>AO$12</v>
      </c>
      <c r="AP2720" s="195" t="str">
        <f t="shared" si="3968"/>
        <v>AP$12</v>
      </c>
      <c r="AQ2720" s="195" t="str">
        <f t="shared" si="3968"/>
        <v>AQ$12</v>
      </c>
      <c r="AR2720" s="195" t="str">
        <f t="shared" si="3968"/>
        <v>AR$12</v>
      </c>
      <c r="AS2720" s="195" t="str">
        <f t="shared" si="3968"/>
        <v>AS$12</v>
      </c>
      <c r="AT2720" s="195" t="str">
        <f t="shared" si="3968"/>
        <v>AT$12</v>
      </c>
      <c r="AU2720" s="195" t="str">
        <f t="shared" si="3968"/>
        <v>AU$12</v>
      </c>
      <c r="AV2720" s="195" t="str">
        <f t="shared" si="3968"/>
        <v>AV$12</v>
      </c>
      <c r="AW2720" s="195" t="str">
        <f t="shared" si="3968"/>
        <v>AW$12</v>
      </c>
      <c r="AX2720" s="195" t="str">
        <f t="shared" si="3968"/>
        <v>AX$12</v>
      </c>
      <c r="AY2720" s="195" t="str">
        <f t="shared" ref="AY2720:CD2720" si="3969">AY$16</f>
        <v>AY$12</v>
      </c>
      <c r="AZ2720" s="195" t="str">
        <f t="shared" si="3969"/>
        <v>AZ$12</v>
      </c>
      <c r="BA2720" s="195" t="str">
        <f t="shared" si="3969"/>
        <v>BA$12</v>
      </c>
      <c r="BB2720" s="195" t="str">
        <f t="shared" si="3969"/>
        <v>BB$12</v>
      </c>
      <c r="BC2720" s="195" t="str">
        <f t="shared" si="3969"/>
        <v>BC$12</v>
      </c>
      <c r="BD2720" s="195" t="str">
        <f t="shared" si="3969"/>
        <v>BD$12</v>
      </c>
      <c r="BE2720" s="195" t="str">
        <f t="shared" si="3969"/>
        <v>BE$12</v>
      </c>
      <c r="BF2720" s="195" t="str">
        <f t="shared" si="3969"/>
        <v>BF$12</v>
      </c>
      <c r="BG2720" s="195" t="str">
        <f t="shared" si="3969"/>
        <v>BG$12</v>
      </c>
      <c r="BH2720" s="195" t="str">
        <f t="shared" si="3969"/>
        <v>BH$12</v>
      </c>
      <c r="BI2720" s="195" t="str">
        <f t="shared" si="3969"/>
        <v>BI$12</v>
      </c>
      <c r="BJ2720" s="195" t="str">
        <f t="shared" si="3969"/>
        <v>BJ$12</v>
      </c>
      <c r="BK2720" s="195" t="str">
        <f t="shared" si="3969"/>
        <v>BK$12</v>
      </c>
      <c r="BL2720" s="195" t="str">
        <f t="shared" si="3969"/>
        <v>BL$12</v>
      </c>
      <c r="BM2720" s="195" t="str">
        <f t="shared" si="3969"/>
        <v>BM$12</v>
      </c>
      <c r="BN2720" s="195" t="str">
        <f t="shared" si="3969"/>
        <v>BN$12</v>
      </c>
      <c r="BO2720" s="195" t="str">
        <f t="shared" si="3969"/>
        <v>BO$12</v>
      </c>
      <c r="BP2720" s="195" t="str">
        <f t="shared" si="3969"/>
        <v>BP$12</v>
      </c>
      <c r="BQ2720" s="195" t="str">
        <f t="shared" si="3969"/>
        <v>BQ$12</v>
      </c>
      <c r="BR2720" s="195" t="str">
        <f t="shared" si="3969"/>
        <v>BR$12</v>
      </c>
      <c r="BS2720" s="195" t="str">
        <f t="shared" si="3969"/>
        <v>BS$12</v>
      </c>
      <c r="BT2720" s="195" t="str">
        <f t="shared" si="3969"/>
        <v>BT$12</v>
      </c>
      <c r="BU2720" s="195" t="str">
        <f t="shared" si="3969"/>
        <v>BU$12</v>
      </c>
      <c r="BV2720" s="195" t="str">
        <f t="shared" si="3969"/>
        <v>BV$12</v>
      </c>
      <c r="BW2720" s="195" t="str">
        <f t="shared" si="3969"/>
        <v>BW$12</v>
      </c>
      <c r="BX2720" s="195" t="str">
        <f t="shared" si="3969"/>
        <v>BX$12</v>
      </c>
      <c r="BY2720" s="195" t="str">
        <f t="shared" si="3969"/>
        <v>BY$12</v>
      </c>
      <c r="BZ2720" s="195" t="str">
        <f t="shared" si="3969"/>
        <v>BZ$12</v>
      </c>
      <c r="CA2720" s="195" t="str">
        <f t="shared" si="3969"/>
        <v>CA$12</v>
      </c>
      <c r="CB2720" s="195" t="str">
        <f t="shared" si="3969"/>
        <v>CB$12</v>
      </c>
      <c r="CC2720" s="195" t="str">
        <f t="shared" si="3969"/>
        <v>CC$12</v>
      </c>
      <c r="CD2720" s="195" t="str">
        <f t="shared" si="3969"/>
        <v>CD$12</v>
      </c>
      <c r="CE2720" s="195" t="str">
        <f t="shared" ref="CE2720:CL2720" si="3970">CE$16</f>
        <v>CE$12</v>
      </c>
      <c r="CF2720" s="195" t="str">
        <f t="shared" si="3970"/>
        <v>CF$12</v>
      </c>
      <c r="CG2720" s="195" t="str">
        <f t="shared" si="3970"/>
        <v>CG$12</v>
      </c>
      <c r="CH2720" s="195" t="str">
        <f t="shared" si="3970"/>
        <v>CH$12</v>
      </c>
      <c r="CI2720" s="195" t="str">
        <f t="shared" si="3970"/>
        <v>CI$12</v>
      </c>
      <c r="CJ2720" s="195" t="str">
        <f t="shared" si="3970"/>
        <v>CJ$12</v>
      </c>
      <c r="CK2720" s="195" t="str">
        <f t="shared" si="3970"/>
        <v>CK$12</v>
      </c>
      <c r="CL2720" s="195" t="str">
        <f t="shared" si="3970"/>
        <v>CL$12</v>
      </c>
    </row>
    <row r="2721" spans="2:90" x14ac:dyDescent="0.4">
      <c r="B2721" s="171" t="s">
        <v>462</v>
      </c>
      <c r="E2721" s="8"/>
      <c r="H2721" s="196"/>
      <c r="I2721" s="197"/>
      <c r="J2721" s="197"/>
      <c r="K2721" s="198"/>
      <c r="L2721" s="198"/>
      <c r="M2721" s="198"/>
      <c r="N2721" s="198"/>
      <c r="O2721" s="198"/>
      <c r="P2721" s="198"/>
      <c r="R2721" s="198"/>
      <c r="S2721" s="195" t="str">
        <f t="shared" ref="S2721:AX2721" si="3971">S$17</f>
        <v>S$13</v>
      </c>
      <c r="T2721" s="195" t="str">
        <f t="shared" si="3971"/>
        <v>T$13</v>
      </c>
      <c r="U2721" s="195" t="str">
        <f t="shared" si="3971"/>
        <v>U$13</v>
      </c>
      <c r="V2721" s="195" t="str">
        <f t="shared" si="3971"/>
        <v>V$13</v>
      </c>
      <c r="W2721" s="195" t="str">
        <f t="shared" si="3971"/>
        <v>W$13</v>
      </c>
      <c r="X2721" s="195" t="str">
        <f t="shared" si="3971"/>
        <v>X$13</v>
      </c>
      <c r="Y2721" s="195" t="str">
        <f t="shared" si="3971"/>
        <v>Y$13</v>
      </c>
      <c r="Z2721" s="195" t="str">
        <f t="shared" si="3971"/>
        <v>Z$13</v>
      </c>
      <c r="AA2721" s="195" t="str">
        <f t="shared" si="3971"/>
        <v>AA$13</v>
      </c>
      <c r="AB2721" s="195" t="str">
        <f t="shared" si="3971"/>
        <v>AB$13</v>
      </c>
      <c r="AC2721" s="195" t="str">
        <f t="shared" si="3971"/>
        <v>AC$13</v>
      </c>
      <c r="AD2721" s="195" t="str">
        <f t="shared" si="3971"/>
        <v>AD$13</v>
      </c>
      <c r="AE2721" s="195" t="str">
        <f t="shared" si="3971"/>
        <v>AE$13</v>
      </c>
      <c r="AF2721" s="195" t="str">
        <f t="shared" si="3971"/>
        <v>AF$13</v>
      </c>
      <c r="AG2721" s="195" t="str">
        <f t="shared" si="3971"/>
        <v>AG$13</v>
      </c>
      <c r="AH2721" s="195" t="str">
        <f t="shared" si="3971"/>
        <v>AH$13</v>
      </c>
      <c r="AI2721" s="195" t="str">
        <f t="shared" si="3971"/>
        <v>AI$13</v>
      </c>
      <c r="AJ2721" s="195" t="str">
        <f t="shared" si="3971"/>
        <v>AJ$13</v>
      </c>
      <c r="AK2721" s="195" t="str">
        <f t="shared" si="3971"/>
        <v>AK$13</v>
      </c>
      <c r="AL2721" s="195" t="str">
        <f t="shared" si="3971"/>
        <v>AL$13</v>
      </c>
      <c r="AM2721" s="195" t="str">
        <f t="shared" si="3971"/>
        <v>AM$13</v>
      </c>
      <c r="AN2721" s="195" t="str">
        <f t="shared" si="3971"/>
        <v>AN$13</v>
      </c>
      <c r="AO2721" s="195" t="str">
        <f t="shared" si="3971"/>
        <v>AO$13</v>
      </c>
      <c r="AP2721" s="195" t="str">
        <f t="shared" si="3971"/>
        <v>AP$13</v>
      </c>
      <c r="AQ2721" s="195" t="str">
        <f t="shared" si="3971"/>
        <v>AQ$13</v>
      </c>
      <c r="AR2721" s="195" t="str">
        <f t="shared" si="3971"/>
        <v>AR$13</v>
      </c>
      <c r="AS2721" s="195" t="str">
        <f t="shared" si="3971"/>
        <v>AS$13</v>
      </c>
      <c r="AT2721" s="195" t="str">
        <f t="shared" si="3971"/>
        <v>AT$13</v>
      </c>
      <c r="AU2721" s="195" t="str">
        <f t="shared" si="3971"/>
        <v>AU$13</v>
      </c>
      <c r="AV2721" s="195" t="str">
        <f t="shared" si="3971"/>
        <v>AV$13</v>
      </c>
      <c r="AW2721" s="195" t="str">
        <f t="shared" si="3971"/>
        <v>AW$13</v>
      </c>
      <c r="AX2721" s="195" t="str">
        <f t="shared" si="3971"/>
        <v>AX$13</v>
      </c>
      <c r="AY2721" s="195" t="str">
        <f t="shared" ref="AY2721:CD2721" si="3972">AY$17</f>
        <v>AY$13</v>
      </c>
      <c r="AZ2721" s="195" t="str">
        <f t="shared" si="3972"/>
        <v>AZ$13</v>
      </c>
      <c r="BA2721" s="195" t="str">
        <f t="shared" si="3972"/>
        <v>BA$13</v>
      </c>
      <c r="BB2721" s="195" t="str">
        <f t="shared" si="3972"/>
        <v>BB$13</v>
      </c>
      <c r="BC2721" s="195" t="str">
        <f t="shared" si="3972"/>
        <v>BC$13</v>
      </c>
      <c r="BD2721" s="195" t="str">
        <f t="shared" si="3972"/>
        <v>BD$13</v>
      </c>
      <c r="BE2721" s="195" t="str">
        <f t="shared" si="3972"/>
        <v>BE$13</v>
      </c>
      <c r="BF2721" s="195" t="str">
        <f t="shared" si="3972"/>
        <v>BF$13</v>
      </c>
      <c r="BG2721" s="195" t="str">
        <f t="shared" si="3972"/>
        <v>BG$13</v>
      </c>
      <c r="BH2721" s="195" t="str">
        <f t="shared" si="3972"/>
        <v>BH$13</v>
      </c>
      <c r="BI2721" s="195" t="str">
        <f t="shared" si="3972"/>
        <v>BI$13</v>
      </c>
      <c r="BJ2721" s="195" t="str">
        <f t="shared" si="3972"/>
        <v>BJ$13</v>
      </c>
      <c r="BK2721" s="195" t="str">
        <f t="shared" si="3972"/>
        <v>BK$13</v>
      </c>
      <c r="BL2721" s="195" t="str">
        <f t="shared" si="3972"/>
        <v>BL$13</v>
      </c>
      <c r="BM2721" s="195" t="str">
        <f t="shared" si="3972"/>
        <v>BM$13</v>
      </c>
      <c r="BN2721" s="195" t="str">
        <f t="shared" si="3972"/>
        <v>BN$13</v>
      </c>
      <c r="BO2721" s="195" t="str">
        <f t="shared" si="3972"/>
        <v>BO$13</v>
      </c>
      <c r="BP2721" s="195" t="str">
        <f t="shared" si="3972"/>
        <v>BP$13</v>
      </c>
      <c r="BQ2721" s="195" t="str">
        <f t="shared" si="3972"/>
        <v>BQ$13</v>
      </c>
      <c r="BR2721" s="195" t="str">
        <f t="shared" si="3972"/>
        <v>BR$13</v>
      </c>
      <c r="BS2721" s="195" t="str">
        <f t="shared" si="3972"/>
        <v>BS$13</v>
      </c>
      <c r="BT2721" s="195" t="str">
        <f t="shared" si="3972"/>
        <v>BT$13</v>
      </c>
      <c r="BU2721" s="195" t="str">
        <f t="shared" si="3972"/>
        <v>BU$13</v>
      </c>
      <c r="BV2721" s="195" t="str">
        <f t="shared" si="3972"/>
        <v>BV$13</v>
      </c>
      <c r="BW2721" s="195" t="str">
        <f t="shared" si="3972"/>
        <v>BW$13</v>
      </c>
      <c r="BX2721" s="195" t="str">
        <f t="shared" si="3972"/>
        <v>BX$13</v>
      </c>
      <c r="BY2721" s="195" t="str">
        <f t="shared" si="3972"/>
        <v>BY$13</v>
      </c>
      <c r="BZ2721" s="195" t="str">
        <f t="shared" si="3972"/>
        <v>BZ$13</v>
      </c>
      <c r="CA2721" s="195" t="str">
        <f t="shared" si="3972"/>
        <v>CA$13</v>
      </c>
      <c r="CB2721" s="195" t="str">
        <f t="shared" si="3972"/>
        <v>CB$13</v>
      </c>
      <c r="CC2721" s="195" t="str">
        <f t="shared" si="3972"/>
        <v>CC$13</v>
      </c>
      <c r="CD2721" s="195" t="str">
        <f t="shared" si="3972"/>
        <v>CD$13</v>
      </c>
      <c r="CE2721" s="195" t="str">
        <f t="shared" ref="CE2721:CL2721" si="3973">CE$17</f>
        <v>CE$13</v>
      </c>
      <c r="CF2721" s="195" t="str">
        <f t="shared" si="3973"/>
        <v>CF$13</v>
      </c>
      <c r="CG2721" s="195" t="str">
        <f t="shared" si="3973"/>
        <v>CG$13</v>
      </c>
      <c r="CH2721" s="195" t="str">
        <f t="shared" si="3973"/>
        <v>CH$13</v>
      </c>
      <c r="CI2721" s="195" t="str">
        <f t="shared" si="3973"/>
        <v>CI$13</v>
      </c>
      <c r="CJ2721" s="195" t="str">
        <f t="shared" si="3973"/>
        <v>CJ$13</v>
      </c>
      <c r="CK2721" s="195" t="str">
        <f t="shared" si="3973"/>
        <v>CK$13</v>
      </c>
      <c r="CL2721" s="195" t="str">
        <f t="shared" si="3973"/>
        <v>CL$13</v>
      </c>
    </row>
    <row r="2722" spans="2:90" x14ac:dyDescent="0.4">
      <c r="B2722" s="171" t="s">
        <v>491</v>
      </c>
      <c r="E2722" s="8"/>
      <c r="H2722" s="196"/>
      <c r="I2722" s="197"/>
      <c r="J2722" s="197"/>
      <c r="K2722" s="198"/>
      <c r="L2722" s="198"/>
      <c r="M2722" s="198"/>
      <c r="N2722" s="198"/>
      <c r="O2722" s="198"/>
      <c r="P2722" s="198"/>
      <c r="R2722" s="198"/>
      <c r="S2722" s="186"/>
      <c r="T2722" s="186"/>
      <c r="U2722" s="186"/>
      <c r="V2722" s="186"/>
      <c r="W2722" s="186"/>
      <c r="X2722" s="186"/>
      <c r="Y2722" s="186"/>
      <c r="Z2722" s="186"/>
      <c r="AA2722" s="186"/>
      <c r="AB2722" s="186"/>
      <c r="AC2722" s="186"/>
      <c r="AD2722" s="186"/>
      <c r="AE2722" s="186"/>
      <c r="AF2722" s="186"/>
      <c r="AG2722" s="186"/>
      <c r="AH2722" s="186"/>
      <c r="AI2722" s="186"/>
      <c r="AJ2722" s="186"/>
      <c r="AK2722" s="186"/>
      <c r="AL2722" s="186"/>
      <c r="AM2722" s="186"/>
      <c r="AN2722" s="186"/>
      <c r="AO2722" s="186"/>
      <c r="AP2722" s="186"/>
      <c r="AQ2722" s="186"/>
      <c r="AR2722" s="186"/>
      <c r="AS2722" s="186"/>
      <c r="AT2722" s="186"/>
      <c r="AU2722" s="186"/>
      <c r="AV2722" s="186"/>
      <c r="AW2722" s="186"/>
      <c r="AX2722" s="186"/>
      <c r="AY2722" s="186"/>
      <c r="AZ2722" s="186"/>
      <c r="BA2722" s="186"/>
      <c r="BB2722" s="186"/>
      <c r="BC2722" s="186"/>
      <c r="BD2722" s="186"/>
      <c r="BE2722" s="186"/>
      <c r="BF2722" s="186"/>
      <c r="BG2722" s="186"/>
      <c r="BH2722" s="186"/>
      <c r="BI2722" s="186"/>
      <c r="BJ2722" s="186"/>
      <c r="BK2722" s="186"/>
      <c r="BL2722" s="186"/>
      <c r="BM2722" s="186"/>
      <c r="BN2722" s="186"/>
      <c r="BO2722" s="186"/>
      <c r="BP2722" s="186"/>
      <c r="BQ2722" s="186"/>
      <c r="BR2722" s="186"/>
      <c r="BS2722" s="186"/>
      <c r="BT2722" s="186"/>
      <c r="BU2722" s="186"/>
      <c r="BV2722" s="186"/>
      <c r="BW2722" s="186"/>
      <c r="BX2722" s="186"/>
      <c r="BY2722" s="186"/>
      <c r="BZ2722" s="186"/>
      <c r="CA2722" s="186"/>
      <c r="CB2722" s="186"/>
      <c r="CC2722" s="186"/>
      <c r="CD2722" s="186"/>
      <c r="CE2722" s="186"/>
      <c r="CF2722" s="186"/>
      <c r="CG2722" s="186"/>
      <c r="CH2722" s="186"/>
      <c r="CI2722" s="186"/>
      <c r="CJ2722" s="186"/>
      <c r="CK2722" s="186"/>
      <c r="CL2722" s="186"/>
    </row>
    <row r="2723" spans="2:90" x14ac:dyDescent="0.4">
      <c r="B2723" s="171" t="s">
        <v>505</v>
      </c>
      <c r="E2723" s="8"/>
      <c r="H2723" s="196"/>
      <c r="I2723" s="197"/>
      <c r="J2723" s="197"/>
      <c r="K2723" s="198"/>
      <c r="L2723" s="198"/>
      <c r="M2723" s="198"/>
      <c r="N2723" s="198"/>
      <c r="O2723" s="198"/>
      <c r="P2723" s="198"/>
      <c r="R2723" s="198"/>
      <c r="S2723" s="186"/>
      <c r="T2723" s="186"/>
      <c r="U2723" s="186"/>
      <c r="V2723" s="186"/>
      <c r="W2723" s="186"/>
      <c r="X2723" s="186"/>
      <c r="Y2723" s="186"/>
      <c r="Z2723" s="186"/>
      <c r="AA2723" s="186"/>
      <c r="AB2723" s="186"/>
      <c r="AC2723" s="186"/>
      <c r="AD2723" s="186"/>
      <c r="AE2723" s="186"/>
      <c r="AF2723" s="186"/>
      <c r="AG2723" s="186"/>
      <c r="AH2723" s="186"/>
      <c r="AI2723" s="186"/>
      <c r="AJ2723" s="186"/>
      <c r="AK2723" s="186"/>
      <c r="AL2723" s="186"/>
      <c r="AM2723" s="186"/>
      <c r="AN2723" s="186"/>
      <c r="AO2723" s="186"/>
      <c r="AP2723" s="186"/>
      <c r="AQ2723" s="186"/>
      <c r="AR2723" s="186"/>
      <c r="AS2723" s="186"/>
      <c r="AT2723" s="186"/>
      <c r="AU2723" s="186"/>
      <c r="AV2723" s="186"/>
      <c r="AW2723" s="186"/>
      <c r="AX2723" s="186"/>
      <c r="AY2723" s="186"/>
      <c r="AZ2723" s="186"/>
      <c r="BA2723" s="186"/>
      <c r="BB2723" s="186"/>
      <c r="BC2723" s="186"/>
      <c r="BD2723" s="186"/>
      <c r="BE2723" s="186"/>
      <c r="BF2723" s="186"/>
      <c r="BG2723" s="186"/>
      <c r="BH2723" s="186"/>
      <c r="BI2723" s="186"/>
      <c r="BJ2723" s="186"/>
      <c r="BK2723" s="186"/>
      <c r="BL2723" s="186"/>
      <c r="BM2723" s="186"/>
      <c r="BN2723" s="186"/>
      <c r="BO2723" s="186"/>
      <c r="BP2723" s="186"/>
      <c r="BQ2723" s="186"/>
      <c r="BR2723" s="186"/>
      <c r="BS2723" s="186"/>
      <c r="BT2723" s="186"/>
      <c r="BU2723" s="186"/>
      <c r="BV2723" s="186"/>
      <c r="BW2723" s="186"/>
      <c r="BX2723" s="186"/>
      <c r="BY2723" s="186"/>
      <c r="BZ2723" s="186"/>
      <c r="CA2723" s="186"/>
      <c r="CB2723" s="186"/>
      <c r="CC2723" s="186"/>
      <c r="CD2723" s="186"/>
      <c r="CE2723" s="186"/>
      <c r="CF2723" s="186"/>
      <c r="CG2723" s="186"/>
      <c r="CH2723" s="186"/>
      <c r="CI2723" s="186"/>
      <c r="CJ2723" s="186"/>
      <c r="CK2723" s="186"/>
      <c r="CL2723" s="186"/>
    </row>
    <row r="2724" spans="2:90" x14ac:dyDescent="0.4">
      <c r="B2724" s="171" t="s">
        <v>463</v>
      </c>
      <c r="E2724" s="8"/>
      <c r="H2724" s="196"/>
      <c r="I2724" s="197"/>
      <c r="J2724" s="197"/>
      <c r="K2724" s="198"/>
      <c r="L2724" s="198"/>
      <c r="M2724" s="198"/>
      <c r="N2724" s="198"/>
      <c r="O2724" s="198"/>
      <c r="P2724" s="198"/>
      <c r="R2724" s="198"/>
      <c r="S2724" s="186" t="str">
        <f t="shared" ref="S2724:AX2724" si="3974">S$18</f>
        <v>S$14</v>
      </c>
      <c r="T2724" s="186" t="str">
        <f t="shared" si="3974"/>
        <v>T$14</v>
      </c>
      <c r="U2724" s="186" t="str">
        <f t="shared" si="3974"/>
        <v>U$14</v>
      </c>
      <c r="V2724" s="186" t="str">
        <f t="shared" si="3974"/>
        <v>V$14</v>
      </c>
      <c r="W2724" s="186" t="str">
        <f t="shared" si="3974"/>
        <v>W$14</v>
      </c>
      <c r="X2724" s="186" t="str">
        <f t="shared" si="3974"/>
        <v>X$14</v>
      </c>
      <c r="Y2724" s="186" t="str">
        <f t="shared" si="3974"/>
        <v>Y$14</v>
      </c>
      <c r="Z2724" s="186" t="str">
        <f t="shared" si="3974"/>
        <v>Z$14</v>
      </c>
      <c r="AA2724" s="186" t="str">
        <f t="shared" si="3974"/>
        <v>AA$14</v>
      </c>
      <c r="AB2724" s="186" t="str">
        <f t="shared" si="3974"/>
        <v>AB$14</v>
      </c>
      <c r="AC2724" s="186" t="str">
        <f t="shared" si="3974"/>
        <v>AC$14</v>
      </c>
      <c r="AD2724" s="186" t="str">
        <f t="shared" si="3974"/>
        <v>AD$14</v>
      </c>
      <c r="AE2724" s="186" t="str">
        <f t="shared" si="3974"/>
        <v>AE$14</v>
      </c>
      <c r="AF2724" s="186" t="str">
        <f t="shared" si="3974"/>
        <v>AF$14</v>
      </c>
      <c r="AG2724" s="186" t="str">
        <f t="shared" si="3974"/>
        <v>AG$14</v>
      </c>
      <c r="AH2724" s="186" t="str">
        <f t="shared" si="3974"/>
        <v>AH$14</v>
      </c>
      <c r="AI2724" s="186" t="str">
        <f t="shared" si="3974"/>
        <v>AI$14</v>
      </c>
      <c r="AJ2724" s="186" t="str">
        <f t="shared" si="3974"/>
        <v>AJ$14</v>
      </c>
      <c r="AK2724" s="186" t="str">
        <f t="shared" si="3974"/>
        <v>AK$14</v>
      </c>
      <c r="AL2724" s="186" t="str">
        <f t="shared" si="3974"/>
        <v>AL$14</v>
      </c>
      <c r="AM2724" s="186" t="str">
        <f t="shared" si="3974"/>
        <v>AM$14</v>
      </c>
      <c r="AN2724" s="186" t="str">
        <f t="shared" si="3974"/>
        <v>AN$14</v>
      </c>
      <c r="AO2724" s="186" t="str">
        <f t="shared" si="3974"/>
        <v>AO$14</v>
      </c>
      <c r="AP2724" s="186" t="str">
        <f t="shared" si="3974"/>
        <v>AP$14</v>
      </c>
      <c r="AQ2724" s="186" t="str">
        <f t="shared" si="3974"/>
        <v>AQ$14</v>
      </c>
      <c r="AR2724" s="186" t="str">
        <f t="shared" si="3974"/>
        <v>AR$14</v>
      </c>
      <c r="AS2724" s="186" t="str">
        <f t="shared" si="3974"/>
        <v>AS$14</v>
      </c>
      <c r="AT2724" s="186" t="str">
        <f t="shared" si="3974"/>
        <v>AT$14</v>
      </c>
      <c r="AU2724" s="186" t="str">
        <f t="shared" si="3974"/>
        <v>AU$14</v>
      </c>
      <c r="AV2724" s="186" t="str">
        <f t="shared" si="3974"/>
        <v>AV$14</v>
      </c>
      <c r="AW2724" s="186" t="str">
        <f t="shared" si="3974"/>
        <v>AW$14</v>
      </c>
      <c r="AX2724" s="186" t="str">
        <f t="shared" si="3974"/>
        <v>AX$14</v>
      </c>
      <c r="AY2724" s="186" t="str">
        <f t="shared" ref="AY2724:CD2724" si="3975">AY$18</f>
        <v>AY$14</v>
      </c>
      <c r="AZ2724" s="186" t="str">
        <f t="shared" si="3975"/>
        <v>AZ$14</v>
      </c>
      <c r="BA2724" s="186" t="str">
        <f t="shared" si="3975"/>
        <v>BA$14</v>
      </c>
      <c r="BB2724" s="186" t="str">
        <f t="shared" si="3975"/>
        <v>BB$14</v>
      </c>
      <c r="BC2724" s="186" t="str">
        <f t="shared" si="3975"/>
        <v>BC$14</v>
      </c>
      <c r="BD2724" s="186" t="str">
        <f t="shared" si="3975"/>
        <v>BD$14</v>
      </c>
      <c r="BE2724" s="186" t="str">
        <f t="shared" si="3975"/>
        <v>BE$14</v>
      </c>
      <c r="BF2724" s="186" t="str">
        <f t="shared" si="3975"/>
        <v>BF$14</v>
      </c>
      <c r="BG2724" s="186" t="str">
        <f t="shared" si="3975"/>
        <v>BG$14</v>
      </c>
      <c r="BH2724" s="186" t="str">
        <f t="shared" si="3975"/>
        <v>BH$14</v>
      </c>
      <c r="BI2724" s="186" t="str">
        <f t="shared" si="3975"/>
        <v>BI$14</v>
      </c>
      <c r="BJ2724" s="186" t="str">
        <f t="shared" si="3975"/>
        <v>BJ$14</v>
      </c>
      <c r="BK2724" s="186" t="str">
        <f t="shared" si="3975"/>
        <v>BK$14</v>
      </c>
      <c r="BL2724" s="186" t="str">
        <f t="shared" si="3975"/>
        <v>BL$14</v>
      </c>
      <c r="BM2724" s="186" t="str">
        <f t="shared" si="3975"/>
        <v>BM$14</v>
      </c>
      <c r="BN2724" s="186" t="str">
        <f t="shared" si="3975"/>
        <v>BN$14</v>
      </c>
      <c r="BO2724" s="186" t="str">
        <f t="shared" si="3975"/>
        <v>BO$14</v>
      </c>
      <c r="BP2724" s="186" t="str">
        <f t="shared" si="3975"/>
        <v>BP$14</v>
      </c>
      <c r="BQ2724" s="186" t="str">
        <f t="shared" si="3975"/>
        <v>BQ$14</v>
      </c>
      <c r="BR2724" s="186" t="str">
        <f t="shared" si="3975"/>
        <v>BR$14</v>
      </c>
      <c r="BS2724" s="186" t="str">
        <f t="shared" si="3975"/>
        <v>BS$14</v>
      </c>
      <c r="BT2724" s="186" t="str">
        <f t="shared" si="3975"/>
        <v>BT$14</v>
      </c>
      <c r="BU2724" s="186" t="str">
        <f t="shared" si="3975"/>
        <v>BU$14</v>
      </c>
      <c r="BV2724" s="186" t="str">
        <f t="shared" si="3975"/>
        <v>BV$14</v>
      </c>
      <c r="BW2724" s="186" t="str">
        <f t="shared" si="3975"/>
        <v>BW$14</v>
      </c>
      <c r="BX2724" s="186" t="str">
        <f t="shared" si="3975"/>
        <v>BX$14</v>
      </c>
      <c r="BY2724" s="186" t="str">
        <f t="shared" si="3975"/>
        <v>BY$14</v>
      </c>
      <c r="BZ2724" s="186" t="str">
        <f t="shared" si="3975"/>
        <v>BZ$14</v>
      </c>
      <c r="CA2724" s="186" t="str">
        <f t="shared" si="3975"/>
        <v>CA$14</v>
      </c>
      <c r="CB2724" s="186" t="str">
        <f t="shared" si="3975"/>
        <v>CB$14</v>
      </c>
      <c r="CC2724" s="186" t="str">
        <f t="shared" si="3975"/>
        <v>CC$14</v>
      </c>
      <c r="CD2724" s="186" t="str">
        <f t="shared" si="3975"/>
        <v>CD$14</v>
      </c>
      <c r="CE2724" s="186" t="str">
        <f t="shared" ref="CE2724:CL2724" si="3976">CE$18</f>
        <v>CE$14</v>
      </c>
      <c r="CF2724" s="186" t="str">
        <f t="shared" si="3976"/>
        <v>CF$14</v>
      </c>
      <c r="CG2724" s="186" t="str">
        <f t="shared" si="3976"/>
        <v>CG$14</v>
      </c>
      <c r="CH2724" s="186" t="str">
        <f t="shared" si="3976"/>
        <v>CH$14</v>
      </c>
      <c r="CI2724" s="186" t="str">
        <f t="shared" si="3976"/>
        <v>CI$14</v>
      </c>
      <c r="CJ2724" s="186" t="str">
        <f t="shared" si="3976"/>
        <v>CJ$14</v>
      </c>
      <c r="CK2724" s="186" t="str">
        <f t="shared" si="3976"/>
        <v>CK$14</v>
      </c>
      <c r="CL2724" s="186" t="str">
        <f t="shared" si="3976"/>
        <v>CL$14</v>
      </c>
    </row>
    <row r="2725" spans="2:90" x14ac:dyDescent="0.4">
      <c r="B2725" s="171" t="s">
        <v>464</v>
      </c>
      <c r="E2725" s="8"/>
      <c r="H2725" s="196"/>
      <c r="I2725" s="197"/>
      <c r="J2725" s="197"/>
      <c r="K2725" s="198"/>
      <c r="L2725" s="198"/>
      <c r="M2725" s="198"/>
      <c r="N2725" s="198"/>
      <c r="O2725" s="198"/>
      <c r="P2725" s="198"/>
      <c r="R2725" s="198"/>
      <c r="S2725" s="186" t="str">
        <f t="shared" ref="S2725:AX2725" si="3977">S$19</f>
        <v>S$15</v>
      </c>
      <c r="T2725" s="186" t="str">
        <f t="shared" si="3977"/>
        <v>T$15</v>
      </c>
      <c r="U2725" s="186" t="str">
        <f t="shared" si="3977"/>
        <v>U$15</v>
      </c>
      <c r="V2725" s="186" t="str">
        <f t="shared" si="3977"/>
        <v>V$15</v>
      </c>
      <c r="W2725" s="186" t="str">
        <f t="shared" si="3977"/>
        <v>W$15</v>
      </c>
      <c r="X2725" s="186" t="str">
        <f t="shared" si="3977"/>
        <v>X$15</v>
      </c>
      <c r="Y2725" s="186" t="str">
        <f t="shared" si="3977"/>
        <v>Y$15</v>
      </c>
      <c r="Z2725" s="186" t="str">
        <f t="shared" si="3977"/>
        <v>Z$15</v>
      </c>
      <c r="AA2725" s="186" t="str">
        <f t="shared" si="3977"/>
        <v>AA$15</v>
      </c>
      <c r="AB2725" s="186" t="str">
        <f t="shared" si="3977"/>
        <v>AB$15</v>
      </c>
      <c r="AC2725" s="186" t="str">
        <f t="shared" si="3977"/>
        <v>AC$15</v>
      </c>
      <c r="AD2725" s="186" t="str">
        <f t="shared" si="3977"/>
        <v>AD$15</v>
      </c>
      <c r="AE2725" s="186" t="str">
        <f t="shared" si="3977"/>
        <v>AE$15</v>
      </c>
      <c r="AF2725" s="186" t="str">
        <f t="shared" si="3977"/>
        <v>AF$15</v>
      </c>
      <c r="AG2725" s="186" t="str">
        <f t="shared" si="3977"/>
        <v>AG$15</v>
      </c>
      <c r="AH2725" s="186" t="str">
        <f t="shared" si="3977"/>
        <v>AH$15</v>
      </c>
      <c r="AI2725" s="186" t="str">
        <f t="shared" si="3977"/>
        <v>AI$15</v>
      </c>
      <c r="AJ2725" s="186" t="str">
        <f t="shared" si="3977"/>
        <v>AJ$15</v>
      </c>
      <c r="AK2725" s="186" t="str">
        <f t="shared" si="3977"/>
        <v>AK$15</v>
      </c>
      <c r="AL2725" s="186" t="str">
        <f t="shared" si="3977"/>
        <v>AL$15</v>
      </c>
      <c r="AM2725" s="186" t="str">
        <f t="shared" si="3977"/>
        <v>AM$15</v>
      </c>
      <c r="AN2725" s="186" t="str">
        <f t="shared" si="3977"/>
        <v>AN$15</v>
      </c>
      <c r="AO2725" s="186" t="str">
        <f t="shared" si="3977"/>
        <v>AO$15</v>
      </c>
      <c r="AP2725" s="186" t="str">
        <f t="shared" si="3977"/>
        <v>AP$15</v>
      </c>
      <c r="AQ2725" s="186" t="str">
        <f t="shared" si="3977"/>
        <v>AQ$15</v>
      </c>
      <c r="AR2725" s="186" t="str">
        <f t="shared" si="3977"/>
        <v>AR$15</v>
      </c>
      <c r="AS2725" s="186" t="str">
        <f t="shared" si="3977"/>
        <v>AS$15</v>
      </c>
      <c r="AT2725" s="186" t="str">
        <f t="shared" si="3977"/>
        <v>AT$15</v>
      </c>
      <c r="AU2725" s="186" t="str">
        <f t="shared" si="3977"/>
        <v>AU$15</v>
      </c>
      <c r="AV2725" s="186" t="str">
        <f t="shared" si="3977"/>
        <v>AV$15</v>
      </c>
      <c r="AW2725" s="186" t="str">
        <f t="shared" si="3977"/>
        <v>AW$15</v>
      </c>
      <c r="AX2725" s="186" t="str">
        <f t="shared" si="3977"/>
        <v>AX$15</v>
      </c>
      <c r="AY2725" s="186" t="str">
        <f t="shared" ref="AY2725:CD2725" si="3978">AY$19</f>
        <v>AY$15</v>
      </c>
      <c r="AZ2725" s="186" t="str">
        <f t="shared" si="3978"/>
        <v>AZ$15</v>
      </c>
      <c r="BA2725" s="186" t="str">
        <f t="shared" si="3978"/>
        <v>BA$15</v>
      </c>
      <c r="BB2725" s="186" t="str">
        <f t="shared" si="3978"/>
        <v>BB$15</v>
      </c>
      <c r="BC2725" s="186" t="str">
        <f t="shared" si="3978"/>
        <v>BC$15</v>
      </c>
      <c r="BD2725" s="186" t="str">
        <f t="shared" si="3978"/>
        <v>BD$15</v>
      </c>
      <c r="BE2725" s="186" t="str">
        <f t="shared" si="3978"/>
        <v>BE$15</v>
      </c>
      <c r="BF2725" s="186" t="str">
        <f t="shared" si="3978"/>
        <v>BF$15</v>
      </c>
      <c r="BG2725" s="186" t="str">
        <f t="shared" si="3978"/>
        <v>BG$15</v>
      </c>
      <c r="BH2725" s="186" t="str">
        <f t="shared" si="3978"/>
        <v>BH$15</v>
      </c>
      <c r="BI2725" s="186" t="str">
        <f t="shared" si="3978"/>
        <v>BI$15</v>
      </c>
      <c r="BJ2725" s="186" t="str">
        <f t="shared" si="3978"/>
        <v>BJ$15</v>
      </c>
      <c r="BK2725" s="186" t="str">
        <f t="shared" si="3978"/>
        <v>BK$15</v>
      </c>
      <c r="BL2725" s="186" t="str">
        <f t="shared" si="3978"/>
        <v>BL$15</v>
      </c>
      <c r="BM2725" s="186" t="str">
        <f t="shared" si="3978"/>
        <v>BM$15</v>
      </c>
      <c r="BN2725" s="186" t="str">
        <f t="shared" si="3978"/>
        <v>BN$15</v>
      </c>
      <c r="BO2725" s="186" t="str">
        <f t="shared" si="3978"/>
        <v>BO$15</v>
      </c>
      <c r="BP2725" s="186" t="str">
        <f t="shared" si="3978"/>
        <v>BP$15</v>
      </c>
      <c r="BQ2725" s="186" t="str">
        <f t="shared" si="3978"/>
        <v>BQ$15</v>
      </c>
      <c r="BR2725" s="186" t="str">
        <f t="shared" si="3978"/>
        <v>BR$15</v>
      </c>
      <c r="BS2725" s="186" t="str">
        <f t="shared" si="3978"/>
        <v>BS$15</v>
      </c>
      <c r="BT2725" s="186" t="str">
        <f t="shared" si="3978"/>
        <v>BT$15</v>
      </c>
      <c r="BU2725" s="186" t="str">
        <f t="shared" si="3978"/>
        <v>BU$15</v>
      </c>
      <c r="BV2725" s="186" t="str">
        <f t="shared" si="3978"/>
        <v>BV$15</v>
      </c>
      <c r="BW2725" s="186" t="str">
        <f t="shared" si="3978"/>
        <v>BW$15</v>
      </c>
      <c r="BX2725" s="186" t="str">
        <f t="shared" si="3978"/>
        <v>BX$15</v>
      </c>
      <c r="BY2725" s="186" t="str">
        <f t="shared" si="3978"/>
        <v>BY$15</v>
      </c>
      <c r="BZ2725" s="186" t="str">
        <f t="shared" si="3978"/>
        <v>BZ$15</v>
      </c>
      <c r="CA2725" s="186" t="str">
        <f t="shared" si="3978"/>
        <v>CA$15</v>
      </c>
      <c r="CB2725" s="186" t="str">
        <f t="shared" si="3978"/>
        <v>CB$15</v>
      </c>
      <c r="CC2725" s="186" t="str">
        <f t="shared" si="3978"/>
        <v>CC$15</v>
      </c>
      <c r="CD2725" s="186" t="str">
        <f t="shared" si="3978"/>
        <v>CD$15</v>
      </c>
      <c r="CE2725" s="186" t="str">
        <f t="shared" ref="CE2725:CL2725" si="3979">CE$19</f>
        <v>CE$15</v>
      </c>
      <c r="CF2725" s="186" t="str">
        <f t="shared" si="3979"/>
        <v>CF$15</v>
      </c>
      <c r="CG2725" s="186" t="str">
        <f t="shared" si="3979"/>
        <v>CG$15</v>
      </c>
      <c r="CH2725" s="186" t="str">
        <f t="shared" si="3979"/>
        <v>CH$15</v>
      </c>
      <c r="CI2725" s="186" t="str">
        <f t="shared" si="3979"/>
        <v>CI$15</v>
      </c>
      <c r="CJ2725" s="186" t="str">
        <f t="shared" si="3979"/>
        <v>CJ$15</v>
      </c>
      <c r="CK2725" s="186" t="str">
        <f t="shared" si="3979"/>
        <v>CK$15</v>
      </c>
      <c r="CL2725" s="186" t="str">
        <f t="shared" si="3979"/>
        <v>CL$15</v>
      </c>
    </row>
    <row r="2726" spans="2:90" x14ac:dyDescent="0.4">
      <c r="B2726" s="132"/>
      <c r="E2726" s="8"/>
      <c r="H2726" s="12"/>
      <c r="I2726" s="60"/>
      <c r="J2726" s="60"/>
      <c r="K2726" s="15"/>
      <c r="L2726" s="15"/>
      <c r="M2726" s="15"/>
      <c r="N2726" s="15"/>
      <c r="O2726" s="15"/>
      <c r="P2726" s="15"/>
      <c r="R2726" s="15"/>
      <c r="S2726" s="80"/>
      <c r="T2726" s="80"/>
      <c r="U2726" s="80"/>
      <c r="V2726" s="80"/>
      <c r="W2726" s="80"/>
      <c r="X2726" s="80"/>
      <c r="Y2726" s="80"/>
      <c r="Z2726" s="80"/>
      <c r="AA2726" s="80"/>
      <c r="AB2726" s="80"/>
      <c r="AC2726" s="80"/>
      <c r="AD2726" s="80"/>
      <c r="AE2726" s="80"/>
      <c r="AF2726" s="80"/>
      <c r="AG2726" s="80"/>
      <c r="AH2726" s="80"/>
      <c r="AI2726" s="80"/>
      <c r="AJ2726" s="80"/>
      <c r="AK2726" s="80"/>
      <c r="AL2726" s="80"/>
      <c r="AM2726" s="80"/>
      <c r="AN2726" s="80"/>
      <c r="AO2726" s="80"/>
      <c r="AP2726" s="80"/>
      <c r="AQ2726" s="80"/>
      <c r="AR2726" s="80"/>
      <c r="AS2726" s="80"/>
      <c r="AT2726" s="80"/>
      <c r="AU2726" s="80"/>
      <c r="AV2726" s="80"/>
      <c r="AW2726" s="80"/>
      <c r="AX2726" s="80"/>
      <c r="AY2726" s="80"/>
      <c r="AZ2726" s="80"/>
      <c r="BA2726" s="80"/>
      <c r="BB2726" s="80"/>
      <c r="BC2726" s="80"/>
      <c r="BD2726" s="80"/>
      <c r="BE2726" s="80"/>
      <c r="BF2726" s="80"/>
      <c r="BG2726" s="80"/>
      <c r="BH2726" s="80"/>
      <c r="BI2726" s="80"/>
      <c r="BJ2726" s="80"/>
      <c r="BK2726" s="80"/>
      <c r="BL2726" s="80"/>
      <c r="BM2726" s="80"/>
      <c r="BN2726" s="80"/>
      <c r="BO2726" s="80"/>
      <c r="BP2726" s="80"/>
      <c r="BQ2726" s="80"/>
      <c r="BR2726" s="80"/>
      <c r="BS2726" s="80"/>
      <c r="BT2726" s="80"/>
      <c r="BU2726" s="80"/>
      <c r="BV2726" s="80"/>
      <c r="BW2726" s="80"/>
      <c r="BX2726" s="80"/>
      <c r="BY2726" s="80"/>
      <c r="BZ2726" s="80"/>
      <c r="CA2726" s="80"/>
      <c r="CB2726" s="80"/>
      <c r="CC2726" s="80"/>
      <c r="CD2726" s="80"/>
      <c r="CE2726" s="80"/>
      <c r="CF2726" s="80"/>
      <c r="CG2726" s="80"/>
      <c r="CH2726" s="80"/>
      <c r="CI2726" s="80"/>
      <c r="CJ2726" s="80"/>
      <c r="CK2726" s="80"/>
      <c r="CL2726" s="80"/>
    </row>
    <row r="2727" spans="2:90" x14ac:dyDescent="0.4">
      <c r="B2727" s="132"/>
      <c r="E2727" s="8"/>
      <c r="H2727" s="12"/>
      <c r="I2727" s="60"/>
      <c r="J2727" s="60"/>
      <c r="K2727" s="15"/>
      <c r="L2727" s="15"/>
      <c r="M2727" s="15"/>
      <c r="N2727" s="15"/>
      <c r="O2727" s="15"/>
      <c r="P2727" s="15"/>
      <c r="R2727" s="15"/>
      <c r="S2727" s="80"/>
      <c r="T2727" s="80"/>
      <c r="U2727" s="80"/>
      <c r="V2727" s="80"/>
      <c r="W2727" s="80"/>
      <c r="X2727" s="80"/>
      <c r="Y2727" s="80"/>
      <c r="Z2727" s="80"/>
      <c r="AA2727" s="80"/>
      <c r="AB2727" s="80"/>
      <c r="AC2727" s="80"/>
      <c r="AD2727" s="80"/>
      <c r="AE2727" s="80"/>
      <c r="AF2727" s="80"/>
      <c r="AG2727" s="80"/>
      <c r="AH2727" s="80"/>
      <c r="AI2727" s="80"/>
      <c r="AJ2727" s="80"/>
      <c r="AK2727" s="80"/>
      <c r="AL2727" s="80"/>
      <c r="AM2727" s="80"/>
      <c r="AN2727" s="80"/>
      <c r="AO2727" s="80"/>
      <c r="AP2727" s="80"/>
      <c r="AQ2727" s="80"/>
      <c r="AR2727" s="80"/>
      <c r="AS2727" s="80"/>
      <c r="AT2727" s="80"/>
      <c r="AU2727" s="80"/>
      <c r="AV2727" s="80"/>
      <c r="AW2727" s="80"/>
      <c r="AX2727" s="80"/>
      <c r="AY2727" s="80"/>
      <c r="AZ2727" s="80"/>
      <c r="BA2727" s="80"/>
      <c r="BB2727" s="80"/>
      <c r="BC2727" s="80"/>
      <c r="BD2727" s="80"/>
      <c r="BE2727" s="80"/>
      <c r="BF2727" s="80"/>
      <c r="BG2727" s="80"/>
      <c r="BH2727" s="80"/>
      <c r="BI2727" s="80"/>
      <c r="BJ2727" s="80"/>
      <c r="BK2727" s="80"/>
      <c r="BL2727" s="80"/>
      <c r="BM2727" s="80"/>
      <c r="BN2727" s="80"/>
      <c r="BO2727" s="80"/>
      <c r="BP2727" s="80"/>
      <c r="BQ2727" s="80"/>
      <c r="BR2727" s="80"/>
      <c r="BS2727" s="80"/>
      <c r="BT2727" s="80"/>
      <c r="BU2727" s="80"/>
      <c r="BV2727" s="80"/>
      <c r="BW2727" s="80"/>
      <c r="BX2727" s="80"/>
      <c r="BY2727" s="80"/>
      <c r="BZ2727" s="80"/>
      <c r="CA2727" s="80"/>
      <c r="CB2727" s="80"/>
      <c r="CC2727" s="80"/>
      <c r="CD2727" s="80"/>
      <c r="CE2727" s="80"/>
      <c r="CF2727" s="80"/>
      <c r="CG2727" s="80"/>
      <c r="CH2727" s="80"/>
      <c r="CI2727" s="80"/>
      <c r="CJ2727" s="80"/>
      <c r="CK2727" s="80"/>
      <c r="CL2727" s="80"/>
    </row>
    <row r="2728" spans="2:90" x14ac:dyDescent="0.4">
      <c r="B2728" s="132"/>
      <c r="E2728" s="8"/>
      <c r="H2728" s="12"/>
      <c r="I2728" s="60"/>
      <c r="J2728" s="60"/>
      <c r="K2728" s="15"/>
      <c r="L2728" s="15"/>
      <c r="M2728" s="15"/>
      <c r="N2728" s="15"/>
      <c r="O2728" s="15"/>
      <c r="P2728" s="15"/>
      <c r="R2728" s="15"/>
      <c r="S2728" s="80"/>
      <c r="T2728" s="80"/>
      <c r="U2728" s="80"/>
      <c r="V2728" s="80"/>
      <c r="W2728" s="80"/>
      <c r="X2728" s="80"/>
      <c r="Y2728" s="80"/>
      <c r="Z2728" s="80"/>
      <c r="AA2728" s="80"/>
      <c r="AB2728" s="80"/>
      <c r="AC2728" s="80"/>
      <c r="AD2728" s="80"/>
      <c r="AE2728" s="80"/>
      <c r="AF2728" s="80"/>
      <c r="AG2728" s="80"/>
      <c r="AH2728" s="80"/>
      <c r="AI2728" s="80"/>
      <c r="AJ2728" s="80"/>
      <c r="AK2728" s="80"/>
      <c r="AL2728" s="80"/>
      <c r="AM2728" s="80"/>
      <c r="AN2728" s="80"/>
      <c r="AO2728" s="80"/>
      <c r="AP2728" s="80"/>
      <c r="AQ2728" s="80"/>
      <c r="AR2728" s="80"/>
      <c r="AS2728" s="80"/>
      <c r="AT2728" s="80"/>
      <c r="AU2728" s="80"/>
      <c r="AV2728" s="80"/>
      <c r="AW2728" s="80"/>
      <c r="AX2728" s="80"/>
      <c r="AY2728" s="80"/>
      <c r="AZ2728" s="80"/>
      <c r="BA2728" s="80"/>
      <c r="BB2728" s="80"/>
      <c r="BC2728" s="80"/>
      <c r="BD2728" s="80"/>
      <c r="BE2728" s="80"/>
      <c r="BF2728" s="80"/>
      <c r="BG2728" s="80"/>
      <c r="BH2728" s="80"/>
      <c r="BI2728" s="80"/>
      <c r="BJ2728" s="80"/>
      <c r="BK2728" s="80"/>
      <c r="BL2728" s="80"/>
      <c r="BM2728" s="80"/>
      <c r="BN2728" s="80"/>
      <c r="BO2728" s="80"/>
      <c r="BP2728" s="80"/>
      <c r="BQ2728" s="80"/>
      <c r="BR2728" s="80"/>
      <c r="BS2728" s="80"/>
      <c r="BT2728" s="80"/>
      <c r="BU2728" s="80"/>
      <c r="BV2728" s="80"/>
      <c r="BW2728" s="80"/>
      <c r="BX2728" s="80"/>
      <c r="BY2728" s="80"/>
      <c r="BZ2728" s="80"/>
      <c r="CA2728" s="80"/>
      <c r="CB2728" s="80"/>
      <c r="CC2728" s="80"/>
      <c r="CD2728" s="80"/>
      <c r="CE2728" s="80"/>
      <c r="CF2728" s="80"/>
      <c r="CG2728" s="80"/>
      <c r="CH2728" s="80"/>
      <c r="CI2728" s="80"/>
      <c r="CJ2728" s="80"/>
      <c r="CK2728" s="80"/>
      <c r="CL2728" s="80"/>
    </row>
    <row r="2729" spans="2:90" x14ac:dyDescent="0.4">
      <c r="B2729" s="132"/>
      <c r="E2729" s="8"/>
      <c r="H2729" s="12"/>
      <c r="I2729" s="60"/>
      <c r="J2729" s="60"/>
      <c r="K2729" s="15"/>
      <c r="L2729" s="15"/>
      <c r="M2729" s="15"/>
      <c r="N2729" s="15"/>
      <c r="O2729" s="15"/>
      <c r="P2729" s="15"/>
      <c r="R2729" s="15"/>
      <c r="S2729" s="80"/>
      <c r="T2729" s="80"/>
      <c r="U2729" s="80"/>
      <c r="V2729" s="80"/>
      <c r="W2729" s="80"/>
      <c r="X2729" s="80"/>
      <c r="Y2729" s="80"/>
      <c r="Z2729" s="80"/>
      <c r="AA2729" s="80"/>
      <c r="AB2729" s="80"/>
      <c r="AC2729" s="80"/>
      <c r="AD2729" s="80"/>
      <c r="AE2729" s="80"/>
      <c r="AF2729" s="80"/>
      <c r="AG2729" s="80"/>
      <c r="AH2729" s="80"/>
      <c r="AI2729" s="80"/>
      <c r="AJ2729" s="80"/>
      <c r="AK2729" s="80"/>
      <c r="AL2729" s="80"/>
      <c r="AM2729" s="80"/>
      <c r="AN2729" s="80"/>
      <c r="AO2729" s="80"/>
      <c r="AP2729" s="80"/>
      <c r="AQ2729" s="80"/>
      <c r="AR2729" s="80"/>
      <c r="AS2729" s="80"/>
      <c r="AT2729" s="80"/>
      <c r="AU2729" s="80"/>
      <c r="AV2729" s="80"/>
      <c r="AW2729" s="80"/>
      <c r="AX2729" s="80"/>
      <c r="AY2729" s="80"/>
      <c r="AZ2729" s="80"/>
      <c r="BA2729" s="80"/>
      <c r="BB2729" s="80"/>
      <c r="BC2729" s="80"/>
      <c r="BD2729" s="80"/>
      <c r="BE2729" s="80"/>
      <c r="BF2729" s="80"/>
      <c r="BG2729" s="80"/>
      <c r="BH2729" s="80"/>
      <c r="BI2729" s="80"/>
      <c r="BJ2729" s="80"/>
      <c r="BK2729" s="80"/>
      <c r="BL2729" s="80"/>
      <c r="BM2729" s="80"/>
      <c r="BN2729" s="80"/>
      <c r="BO2729" s="80"/>
      <c r="BP2729" s="80"/>
      <c r="BQ2729" s="80"/>
      <c r="BR2729" s="80"/>
      <c r="BS2729" s="80"/>
      <c r="BT2729" s="80"/>
      <c r="BU2729" s="80"/>
      <c r="BV2729" s="80"/>
      <c r="BW2729" s="80"/>
      <c r="BX2729" s="80"/>
      <c r="BY2729" s="80"/>
      <c r="BZ2729" s="80"/>
      <c r="CA2729" s="80"/>
      <c r="CB2729" s="80"/>
      <c r="CC2729" s="80"/>
      <c r="CD2729" s="80"/>
      <c r="CE2729" s="80"/>
      <c r="CF2729" s="80"/>
      <c r="CG2729" s="80"/>
      <c r="CH2729" s="80"/>
      <c r="CI2729" s="80"/>
      <c r="CJ2729" s="80"/>
      <c r="CK2729" s="80"/>
      <c r="CL2729" s="80"/>
    </row>
    <row r="2730" spans="2:90" x14ac:dyDescent="0.4">
      <c r="B2730" s="132"/>
      <c r="E2730" s="8"/>
      <c r="H2730" s="12"/>
      <c r="I2730" s="60"/>
      <c r="J2730" s="60"/>
      <c r="K2730" s="15"/>
      <c r="L2730" s="15"/>
      <c r="M2730" s="15"/>
      <c r="N2730" s="15"/>
      <c r="O2730" s="15"/>
      <c r="P2730" s="15"/>
      <c r="R2730" s="15"/>
      <c r="S2730" s="80"/>
      <c r="T2730" s="80"/>
      <c r="U2730" s="80"/>
      <c r="V2730" s="80"/>
      <c r="W2730" s="80"/>
      <c r="X2730" s="80"/>
      <c r="Y2730" s="80"/>
      <c r="Z2730" s="80"/>
      <c r="AA2730" s="80"/>
      <c r="AB2730" s="80"/>
      <c r="AC2730" s="80"/>
      <c r="AD2730" s="80"/>
      <c r="AE2730" s="80"/>
      <c r="AF2730" s="80"/>
      <c r="AG2730" s="80"/>
      <c r="AH2730" s="80"/>
      <c r="AI2730" s="80"/>
      <c r="AJ2730" s="80"/>
      <c r="AK2730" s="80"/>
      <c r="AL2730" s="80"/>
      <c r="AM2730" s="80"/>
      <c r="AN2730" s="80"/>
      <c r="AO2730" s="80"/>
      <c r="AP2730" s="80"/>
      <c r="AQ2730" s="80"/>
      <c r="AR2730" s="80"/>
      <c r="AS2730" s="80"/>
      <c r="AT2730" s="80"/>
      <c r="AU2730" s="80"/>
      <c r="AV2730" s="80"/>
      <c r="AW2730" s="80"/>
      <c r="AX2730" s="80"/>
      <c r="AY2730" s="80"/>
      <c r="AZ2730" s="80"/>
      <c r="BA2730" s="80"/>
      <c r="BB2730" s="80"/>
      <c r="BC2730" s="80"/>
      <c r="BD2730" s="80"/>
      <c r="BE2730" s="80"/>
      <c r="BF2730" s="80"/>
      <c r="BG2730" s="80"/>
      <c r="BH2730" s="80"/>
      <c r="BI2730" s="80"/>
      <c r="BJ2730" s="80"/>
      <c r="BK2730" s="80"/>
      <c r="BL2730" s="80"/>
      <c r="BM2730" s="80"/>
      <c r="BN2730" s="80"/>
      <c r="BO2730" s="80"/>
      <c r="BP2730" s="80"/>
      <c r="BQ2730" s="80"/>
      <c r="BR2730" s="80"/>
      <c r="BS2730" s="80"/>
      <c r="BT2730" s="80"/>
      <c r="BU2730" s="80"/>
      <c r="BV2730" s="80"/>
      <c r="BW2730" s="80"/>
      <c r="BX2730" s="80"/>
      <c r="BY2730" s="80"/>
      <c r="BZ2730" s="80"/>
      <c r="CA2730" s="80"/>
      <c r="CB2730" s="80"/>
      <c r="CC2730" s="80"/>
      <c r="CD2730" s="80"/>
      <c r="CE2730" s="80"/>
      <c r="CF2730" s="80"/>
      <c r="CG2730" s="80"/>
      <c r="CH2730" s="80"/>
      <c r="CI2730" s="80"/>
      <c r="CJ2730" s="80"/>
      <c r="CK2730" s="80"/>
      <c r="CL2730" s="80"/>
    </row>
    <row r="2731" spans="2:90" x14ac:dyDescent="0.4">
      <c r="B2731" s="132"/>
      <c r="E2731" s="8"/>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c r="CL2731" s="80"/>
    </row>
    <row r="2732" spans="2:90" x14ac:dyDescent="0.4">
      <c r="B2732" s="132"/>
      <c r="E2732" s="8"/>
      <c r="H2732" s="12"/>
      <c r="I2732" s="60"/>
      <c r="J2732" s="60"/>
      <c r="K2732" s="15"/>
      <c r="L2732" s="15"/>
      <c r="M2732" s="15"/>
      <c r="N2732" s="15"/>
      <c r="O2732" s="15"/>
      <c r="P2732" s="15"/>
      <c r="R2732" s="15"/>
      <c r="S2732" s="80"/>
      <c r="T2732" s="80"/>
      <c r="U2732" s="80"/>
      <c r="V2732" s="80"/>
      <c r="W2732" s="80"/>
      <c r="X2732" s="80"/>
      <c r="Y2732" s="80"/>
      <c r="Z2732" s="80"/>
      <c r="AA2732" s="80"/>
      <c r="AB2732" s="80"/>
      <c r="AC2732" s="80"/>
      <c r="AD2732" s="80"/>
      <c r="AE2732" s="80"/>
      <c r="AF2732" s="80"/>
      <c r="AG2732" s="80"/>
      <c r="AH2732" s="80"/>
      <c r="AI2732" s="80"/>
      <c r="AJ2732" s="80"/>
      <c r="AK2732" s="80"/>
      <c r="AL2732" s="80"/>
      <c r="AM2732" s="80"/>
      <c r="AN2732" s="80"/>
      <c r="AO2732" s="80"/>
      <c r="AP2732" s="80"/>
      <c r="AQ2732" s="80"/>
      <c r="AR2732" s="80"/>
      <c r="AS2732" s="80"/>
      <c r="AT2732" s="80"/>
      <c r="AU2732" s="80"/>
      <c r="AV2732" s="80"/>
      <c r="AW2732" s="80"/>
      <c r="AX2732" s="80"/>
      <c r="AY2732" s="80"/>
      <c r="AZ2732" s="80"/>
      <c r="BA2732" s="80"/>
      <c r="BB2732" s="80"/>
      <c r="BC2732" s="80"/>
      <c r="BD2732" s="80"/>
      <c r="BE2732" s="80"/>
      <c r="BF2732" s="80"/>
      <c r="BG2732" s="80"/>
      <c r="BH2732" s="80"/>
      <c r="BI2732" s="80"/>
      <c r="BJ2732" s="80"/>
      <c r="BK2732" s="80"/>
      <c r="BL2732" s="80"/>
      <c r="BM2732" s="80"/>
      <c r="BN2732" s="80"/>
      <c r="BO2732" s="80"/>
      <c r="BP2732" s="80"/>
      <c r="BQ2732" s="80"/>
      <c r="BR2732" s="80"/>
      <c r="BS2732" s="80"/>
      <c r="BT2732" s="80"/>
      <c r="BU2732" s="80"/>
      <c r="BV2732" s="80"/>
      <c r="BW2732" s="80"/>
      <c r="BX2732" s="80"/>
      <c r="BY2732" s="80"/>
      <c r="BZ2732" s="80"/>
      <c r="CA2732" s="80"/>
      <c r="CB2732" s="80"/>
      <c r="CC2732" s="80"/>
      <c r="CD2732" s="80"/>
      <c r="CE2732" s="80"/>
      <c r="CF2732" s="80"/>
      <c r="CG2732" s="80"/>
      <c r="CH2732" s="80"/>
      <c r="CI2732" s="80"/>
      <c r="CJ2732" s="80"/>
      <c r="CK2732" s="80"/>
      <c r="CL2732" s="80"/>
    </row>
    <row r="2733" spans="2:90" x14ac:dyDescent="0.4">
      <c r="B2733" s="132"/>
      <c r="E2733" s="8"/>
      <c r="H2733" s="12"/>
      <c r="I2733" s="60"/>
      <c r="J2733" s="60"/>
      <c r="K2733" s="15"/>
      <c r="L2733" s="15"/>
      <c r="M2733" s="15"/>
      <c r="N2733" s="15"/>
      <c r="O2733" s="15"/>
      <c r="P2733" s="15"/>
      <c r="R2733" s="15"/>
      <c r="S2733" s="80"/>
      <c r="T2733" s="80"/>
      <c r="U2733" s="80"/>
      <c r="V2733" s="80"/>
      <c r="W2733" s="80"/>
      <c r="X2733" s="80"/>
      <c r="Y2733" s="80"/>
      <c r="Z2733" s="80"/>
      <c r="AA2733" s="80"/>
      <c r="AB2733" s="80"/>
      <c r="AC2733" s="80"/>
      <c r="AD2733" s="80"/>
      <c r="AE2733" s="80"/>
      <c r="AF2733" s="80"/>
      <c r="AG2733" s="80"/>
      <c r="AH2733" s="80"/>
      <c r="AI2733" s="80"/>
      <c r="AJ2733" s="80"/>
      <c r="AK2733" s="80"/>
      <c r="AL2733" s="80"/>
      <c r="AM2733" s="80"/>
      <c r="AN2733" s="80"/>
      <c r="AO2733" s="80"/>
      <c r="AP2733" s="80"/>
      <c r="AQ2733" s="80"/>
      <c r="AR2733" s="80"/>
      <c r="AS2733" s="80"/>
      <c r="AT2733" s="80"/>
      <c r="AU2733" s="80"/>
      <c r="AV2733" s="80"/>
      <c r="AW2733" s="80"/>
      <c r="AX2733" s="80"/>
      <c r="AY2733" s="80"/>
      <c r="AZ2733" s="80"/>
      <c r="BA2733" s="80"/>
      <c r="BB2733" s="80"/>
      <c r="BC2733" s="80"/>
      <c r="BD2733" s="80"/>
      <c r="BE2733" s="80"/>
      <c r="BF2733" s="80"/>
      <c r="BG2733" s="80"/>
      <c r="BH2733" s="80"/>
      <c r="BI2733" s="80"/>
      <c r="BJ2733" s="80"/>
      <c r="BK2733" s="80"/>
      <c r="BL2733" s="80"/>
      <c r="BM2733" s="80"/>
      <c r="BN2733" s="80"/>
      <c r="BO2733" s="80"/>
      <c r="BP2733" s="80"/>
      <c r="BQ2733" s="80"/>
      <c r="BR2733" s="80"/>
      <c r="BS2733" s="80"/>
      <c r="BT2733" s="80"/>
      <c r="BU2733" s="80"/>
      <c r="BV2733" s="80"/>
      <c r="BW2733" s="80"/>
      <c r="BX2733" s="80"/>
      <c r="BY2733" s="80"/>
      <c r="BZ2733" s="80"/>
      <c r="CA2733" s="80"/>
      <c r="CB2733" s="80"/>
      <c r="CC2733" s="80"/>
      <c r="CD2733" s="80"/>
      <c r="CE2733" s="80"/>
      <c r="CF2733" s="80"/>
      <c r="CG2733" s="80"/>
      <c r="CH2733" s="80"/>
      <c r="CI2733" s="80"/>
      <c r="CJ2733" s="80"/>
      <c r="CK2733" s="80"/>
      <c r="CL2733" s="80"/>
    </row>
    <row r="2734" spans="2:90" x14ac:dyDescent="0.4">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c r="CL2734" s="80"/>
    </row>
    <row r="2735" spans="2:90" x14ac:dyDescent="0.4">
      <c r="B2735" s="132"/>
      <c r="E2735" s="8"/>
      <c r="H2735" s="12"/>
      <c r="I2735" s="60"/>
      <c r="J2735" s="60"/>
      <c r="K2735" s="15"/>
      <c r="L2735" s="15"/>
      <c r="M2735" s="15"/>
      <c r="N2735" s="15"/>
      <c r="O2735" s="15"/>
      <c r="P2735" s="15"/>
      <c r="R2735" s="15"/>
      <c r="S2735" s="80"/>
      <c r="T2735" s="80"/>
      <c r="U2735" s="80"/>
      <c r="V2735" s="80"/>
      <c r="W2735" s="80"/>
      <c r="X2735" s="80"/>
      <c r="Y2735" s="80"/>
      <c r="Z2735" s="80"/>
      <c r="AA2735" s="80"/>
      <c r="AB2735" s="80"/>
      <c r="AC2735" s="80"/>
      <c r="AD2735" s="80"/>
      <c r="AE2735" s="80"/>
      <c r="AF2735" s="80"/>
      <c r="AG2735" s="80"/>
      <c r="AH2735" s="80"/>
      <c r="AI2735" s="80"/>
      <c r="AJ2735" s="80"/>
      <c r="AK2735" s="80"/>
      <c r="AL2735" s="80"/>
      <c r="AM2735" s="80"/>
      <c r="AN2735" s="80"/>
      <c r="AO2735" s="80"/>
      <c r="AP2735" s="80"/>
      <c r="AQ2735" s="80"/>
      <c r="AR2735" s="80"/>
      <c r="AS2735" s="80"/>
      <c r="AT2735" s="80"/>
      <c r="AU2735" s="80"/>
      <c r="AV2735" s="80"/>
      <c r="AW2735" s="80"/>
      <c r="AX2735" s="80"/>
      <c r="AY2735" s="80"/>
      <c r="AZ2735" s="80"/>
      <c r="BA2735" s="80"/>
      <c r="BB2735" s="80"/>
      <c r="BC2735" s="80"/>
      <c r="BD2735" s="80"/>
      <c r="BE2735" s="80"/>
      <c r="BF2735" s="80"/>
      <c r="BG2735" s="80"/>
      <c r="BH2735" s="80"/>
      <c r="BI2735" s="80"/>
      <c r="BJ2735" s="80"/>
      <c r="BK2735" s="80"/>
      <c r="BL2735" s="80"/>
      <c r="BM2735" s="80"/>
      <c r="BN2735" s="80"/>
      <c r="BO2735" s="80"/>
      <c r="BP2735" s="80"/>
      <c r="BQ2735" s="80"/>
      <c r="BR2735" s="80"/>
      <c r="BS2735" s="80"/>
      <c r="BT2735" s="80"/>
      <c r="BU2735" s="80"/>
      <c r="BV2735" s="80"/>
      <c r="BW2735" s="80"/>
      <c r="BX2735" s="80"/>
      <c r="BY2735" s="80"/>
      <c r="BZ2735" s="80"/>
      <c r="CA2735" s="80"/>
      <c r="CB2735" s="80"/>
      <c r="CC2735" s="80"/>
      <c r="CD2735" s="80"/>
      <c r="CE2735" s="80"/>
      <c r="CF2735" s="80"/>
      <c r="CG2735" s="80"/>
      <c r="CH2735" s="80"/>
      <c r="CI2735" s="80"/>
      <c r="CJ2735" s="80"/>
      <c r="CK2735" s="80"/>
      <c r="CL2735" s="80"/>
    </row>
    <row r="2736" spans="2:90" x14ac:dyDescent="0.4">
      <c r="B2736" s="27"/>
      <c r="C2736" s="27"/>
      <c r="D2736" s="27"/>
      <c r="E2736" s="27"/>
      <c r="F2736" s="27"/>
      <c r="G2736" s="27"/>
      <c r="H2736" s="27"/>
      <c r="I2736" s="27"/>
      <c r="J2736" s="27"/>
      <c r="K2736" s="27"/>
      <c r="L2736" s="27"/>
      <c r="M2736" s="27"/>
      <c r="N2736" s="27"/>
      <c r="O2736" s="27"/>
      <c r="P2736" s="27"/>
    </row>
    <row r="2743" spans="2:16" x14ac:dyDescent="0.4">
      <c r="B2743" s="27"/>
      <c r="C2743" s="27"/>
      <c r="D2743" s="27"/>
      <c r="E2743" s="27"/>
      <c r="F2743" s="27"/>
      <c r="G2743" s="27"/>
      <c r="H2743" s="27"/>
      <c r="I2743" s="27"/>
      <c r="J2743" s="27"/>
      <c r="K2743" s="27"/>
      <c r="L2743" s="27"/>
      <c r="M2743" s="27"/>
      <c r="N2743" s="27"/>
      <c r="O2743" s="27"/>
      <c r="P2743" s="27"/>
    </row>
    <row r="2744" spans="2:16" x14ac:dyDescent="0.4">
      <c r="B2744" s="27"/>
      <c r="C2744" s="27"/>
      <c r="D2744" s="27"/>
      <c r="E2744" s="27"/>
      <c r="F2744" s="27"/>
      <c r="G2744" s="27"/>
      <c r="H2744" s="27"/>
      <c r="I2744" s="27"/>
      <c r="J2744" s="27"/>
      <c r="K2744" s="27"/>
      <c r="L2744" s="27"/>
      <c r="M2744" s="27"/>
      <c r="N2744" s="27"/>
      <c r="O2744" s="27"/>
      <c r="P2744" s="27"/>
    </row>
    <row r="2745" spans="2:16" x14ac:dyDescent="0.4">
      <c r="B2745" s="27"/>
      <c r="C2745" s="27"/>
      <c r="D2745" s="27"/>
      <c r="E2745" s="27"/>
      <c r="F2745" s="27"/>
      <c r="G2745" s="27"/>
      <c r="H2745" s="27"/>
      <c r="I2745" s="27"/>
      <c r="J2745" s="27"/>
      <c r="K2745" s="27"/>
      <c r="L2745" s="27"/>
      <c r="M2745" s="27"/>
      <c r="N2745" s="27"/>
      <c r="O2745" s="27"/>
      <c r="P2745" s="27"/>
    </row>
    <row r="2746" spans="2:16" x14ac:dyDescent="0.4">
      <c r="B2746" s="27"/>
      <c r="C2746" s="27"/>
      <c r="D2746" s="27"/>
      <c r="E2746" s="27"/>
      <c r="F2746" s="27"/>
      <c r="G2746" s="27"/>
      <c r="H2746" s="27"/>
      <c r="I2746" s="27"/>
      <c r="J2746" s="27"/>
      <c r="K2746" s="27"/>
      <c r="L2746" s="27"/>
      <c r="M2746" s="27"/>
      <c r="N2746" s="27"/>
      <c r="O2746" s="27"/>
      <c r="P2746" s="27"/>
    </row>
    <row r="2747" spans="2:16" x14ac:dyDescent="0.4">
      <c r="B2747" s="27"/>
      <c r="C2747" s="27"/>
      <c r="D2747" s="27"/>
      <c r="E2747" s="27"/>
      <c r="F2747" s="27"/>
      <c r="G2747" s="27"/>
      <c r="H2747" s="27"/>
      <c r="I2747" s="27"/>
      <c r="J2747" s="27"/>
      <c r="K2747" s="27"/>
      <c r="L2747" s="27"/>
      <c r="M2747" s="27"/>
      <c r="N2747" s="27"/>
      <c r="O2747" s="27"/>
      <c r="P2747" s="27"/>
    </row>
    <row r="2748" spans="2:16" x14ac:dyDescent="0.4">
      <c r="B2748" s="27"/>
      <c r="C2748" s="27"/>
      <c r="D2748" s="27"/>
      <c r="E2748" s="27"/>
      <c r="F2748" s="27"/>
      <c r="G2748" s="27"/>
      <c r="H2748" s="27"/>
      <c r="I2748" s="27"/>
      <c r="J2748" s="27"/>
      <c r="K2748" s="27"/>
      <c r="L2748" s="27"/>
      <c r="M2748" s="27"/>
      <c r="N2748" s="27"/>
      <c r="O2748" s="27"/>
      <c r="P2748" s="27"/>
    </row>
    <row r="2749" spans="2:16" x14ac:dyDescent="0.4">
      <c r="B2749" s="27"/>
      <c r="C2749" s="27"/>
      <c r="D2749" s="27"/>
      <c r="E2749" s="27"/>
      <c r="F2749" s="27"/>
      <c r="G2749" s="27"/>
      <c r="H2749" s="27"/>
      <c r="I2749" s="27"/>
      <c r="J2749" s="27"/>
      <c r="K2749" s="27"/>
      <c r="L2749" s="27"/>
      <c r="M2749" s="27"/>
      <c r="N2749" s="27"/>
      <c r="O2749" s="27"/>
      <c r="P2749" s="27"/>
    </row>
    <row r="2750" spans="2:16" x14ac:dyDescent="0.4">
      <c r="B2750" s="27"/>
      <c r="C2750" s="27"/>
      <c r="D2750" s="27"/>
      <c r="E2750" s="27"/>
      <c r="F2750" s="27"/>
      <c r="G2750" s="27"/>
      <c r="H2750" s="27"/>
      <c r="I2750" s="27"/>
      <c r="J2750" s="27"/>
      <c r="K2750" s="27"/>
      <c r="L2750" s="27"/>
      <c r="M2750" s="27"/>
      <c r="N2750" s="27"/>
      <c r="O2750" s="27"/>
      <c r="P2750" s="27"/>
    </row>
    <row r="2751" spans="2:16" x14ac:dyDescent="0.4">
      <c r="B2751" s="27"/>
      <c r="C2751" s="27"/>
      <c r="D2751" s="27"/>
      <c r="E2751" s="27"/>
      <c r="F2751" s="27"/>
      <c r="G2751" s="27"/>
      <c r="H2751" s="27"/>
      <c r="I2751" s="27"/>
      <c r="J2751" s="27"/>
      <c r="K2751" s="27"/>
      <c r="L2751" s="27"/>
      <c r="M2751" s="27"/>
      <c r="N2751" s="27"/>
      <c r="O2751" s="27"/>
      <c r="P2751" s="27"/>
    </row>
    <row r="2752" spans="2:16" x14ac:dyDescent="0.4">
      <c r="B2752" s="27"/>
      <c r="C2752" s="27"/>
      <c r="D2752" s="27"/>
      <c r="E2752" s="27"/>
      <c r="F2752" s="27"/>
      <c r="G2752" s="27"/>
      <c r="H2752" s="27"/>
      <c r="I2752" s="27"/>
      <c r="J2752" s="27"/>
      <c r="K2752" s="27"/>
      <c r="L2752" s="27"/>
      <c r="M2752" s="27"/>
      <c r="N2752" s="27"/>
      <c r="O2752" s="27"/>
      <c r="P2752" s="27"/>
    </row>
    <row r="2753" spans="2:90" x14ac:dyDescent="0.4">
      <c r="B2753" s="27"/>
      <c r="C2753" s="27"/>
      <c r="D2753" s="27"/>
      <c r="E2753" s="27"/>
      <c r="F2753" s="27"/>
      <c r="G2753" s="27"/>
      <c r="H2753" s="27"/>
      <c r="I2753" s="27"/>
      <c r="J2753" s="27"/>
      <c r="K2753" s="27"/>
      <c r="L2753" s="27"/>
      <c r="M2753" s="27"/>
      <c r="N2753" s="27"/>
      <c r="O2753" s="27"/>
      <c r="P2753" s="27"/>
    </row>
    <row r="2754" spans="2:90" x14ac:dyDescent="0.4">
      <c r="B2754" s="132"/>
      <c r="E2754" s="8"/>
      <c r="H2754" s="12"/>
      <c r="I2754" s="60"/>
      <c r="J2754" s="60"/>
      <c r="K2754" s="15"/>
      <c r="L2754" s="15"/>
      <c r="M2754" s="15"/>
      <c r="N2754" s="15"/>
      <c r="O2754" s="15"/>
      <c r="P2754" s="15"/>
      <c r="R2754" s="15"/>
      <c r="S2754" s="175"/>
      <c r="T2754" s="175"/>
      <c r="U2754" s="175"/>
      <c r="V2754" s="175"/>
      <c r="W2754" s="175"/>
      <c r="X2754" s="175"/>
      <c r="Y2754" s="175"/>
      <c r="Z2754" s="175"/>
      <c r="AA2754" s="175"/>
      <c r="AB2754" s="175"/>
      <c r="AC2754" s="175"/>
      <c r="AD2754" s="175"/>
      <c r="AE2754" s="175"/>
      <c r="AF2754" s="175"/>
      <c r="AG2754" s="175"/>
      <c r="AH2754" s="175"/>
      <c r="AI2754" s="175"/>
      <c r="AJ2754" s="175"/>
      <c r="AK2754" s="175"/>
      <c r="AL2754" s="175"/>
      <c r="AM2754" s="175"/>
      <c r="AN2754" s="175"/>
      <c r="AO2754" s="175"/>
      <c r="AP2754" s="175"/>
      <c r="AQ2754" s="175"/>
      <c r="AR2754" s="175"/>
      <c r="AS2754" s="175"/>
      <c r="AT2754" s="175"/>
      <c r="AU2754" s="175"/>
      <c r="AV2754" s="175"/>
      <c r="AW2754" s="175"/>
      <c r="AX2754" s="175"/>
      <c r="AY2754" s="175"/>
      <c r="AZ2754" s="175"/>
      <c r="BA2754" s="175"/>
      <c r="BB2754" s="175"/>
      <c r="BC2754" s="175"/>
      <c r="BD2754" s="175"/>
      <c r="BE2754" s="175"/>
      <c r="BF2754" s="175"/>
      <c r="BG2754" s="175"/>
      <c r="BH2754" s="175"/>
      <c r="BI2754" s="175"/>
      <c r="BJ2754" s="175"/>
      <c r="BK2754" s="175"/>
      <c r="BL2754" s="175"/>
      <c r="BM2754" s="175"/>
      <c r="BN2754" s="175"/>
      <c r="BO2754" s="175"/>
      <c r="BP2754" s="175"/>
      <c r="BQ2754" s="175"/>
      <c r="BR2754" s="175"/>
      <c r="BS2754" s="175"/>
      <c r="BT2754" s="175"/>
      <c r="BU2754" s="175"/>
      <c r="BV2754" s="175"/>
      <c r="BW2754" s="175"/>
      <c r="BX2754" s="175"/>
      <c r="BY2754" s="175"/>
      <c r="BZ2754" s="175"/>
      <c r="CA2754" s="175"/>
      <c r="CB2754" s="175"/>
      <c r="CC2754" s="175"/>
      <c r="CD2754" s="175"/>
      <c r="CE2754" s="175"/>
      <c r="CF2754" s="175"/>
      <c r="CG2754" s="175"/>
      <c r="CH2754" s="175"/>
      <c r="CI2754" s="175"/>
      <c r="CJ2754" s="175"/>
      <c r="CK2754" s="175"/>
      <c r="CL2754" s="175"/>
    </row>
    <row r="2755" spans="2:90" x14ac:dyDescent="0.4">
      <c r="B2755" s="132"/>
      <c r="E2755" s="8"/>
      <c r="H2755" s="12"/>
      <c r="I2755" s="60"/>
      <c r="J2755" s="60"/>
      <c r="K2755" s="15"/>
      <c r="L2755" s="15"/>
      <c r="M2755" s="15"/>
      <c r="N2755" s="15"/>
      <c r="O2755" s="15"/>
      <c r="P2755" s="15"/>
      <c r="R2755" s="15"/>
      <c r="S2755" s="175"/>
      <c r="T2755" s="175"/>
      <c r="U2755" s="175"/>
      <c r="V2755" s="175"/>
      <c r="W2755" s="175"/>
      <c r="X2755" s="175"/>
      <c r="Y2755" s="175"/>
      <c r="Z2755" s="175"/>
      <c r="AA2755" s="175"/>
      <c r="AB2755" s="175"/>
      <c r="AC2755" s="175"/>
      <c r="AD2755" s="175"/>
      <c r="AE2755" s="175"/>
      <c r="AF2755" s="175"/>
      <c r="AG2755" s="175"/>
      <c r="AH2755" s="175"/>
      <c r="AI2755" s="175"/>
      <c r="AJ2755" s="175"/>
      <c r="AK2755" s="175"/>
      <c r="AL2755" s="175"/>
      <c r="AM2755" s="175"/>
      <c r="AN2755" s="175"/>
      <c r="AO2755" s="175"/>
      <c r="AP2755" s="175"/>
      <c r="AQ2755" s="175"/>
      <c r="AR2755" s="175"/>
      <c r="AS2755" s="175"/>
      <c r="AT2755" s="175"/>
      <c r="AU2755" s="175"/>
      <c r="AV2755" s="175"/>
      <c r="AW2755" s="175"/>
      <c r="AX2755" s="175"/>
      <c r="AY2755" s="175"/>
      <c r="AZ2755" s="175"/>
      <c r="BA2755" s="175"/>
      <c r="BB2755" s="175"/>
      <c r="BC2755" s="175"/>
      <c r="BD2755" s="175"/>
      <c r="BE2755" s="175"/>
      <c r="BF2755" s="175"/>
      <c r="BG2755" s="175"/>
      <c r="BH2755" s="175"/>
      <c r="BI2755" s="175"/>
      <c r="BJ2755" s="175"/>
      <c r="BK2755" s="175"/>
      <c r="BL2755" s="175"/>
      <c r="BM2755" s="175"/>
      <c r="BN2755" s="175"/>
      <c r="BO2755" s="175"/>
      <c r="BP2755" s="175"/>
      <c r="BQ2755" s="175"/>
      <c r="BR2755" s="175"/>
      <c r="BS2755" s="175"/>
      <c r="BT2755" s="175"/>
      <c r="BU2755" s="175"/>
      <c r="BV2755" s="175"/>
      <c r="BW2755" s="175"/>
      <c r="BX2755" s="175"/>
      <c r="BY2755" s="175"/>
      <c r="BZ2755" s="175"/>
      <c r="CA2755" s="175"/>
      <c r="CB2755" s="175"/>
      <c r="CC2755" s="175"/>
      <c r="CD2755" s="175"/>
      <c r="CE2755" s="175"/>
      <c r="CF2755" s="175"/>
      <c r="CG2755" s="175"/>
      <c r="CH2755" s="175"/>
      <c r="CI2755" s="175"/>
      <c r="CJ2755" s="175"/>
      <c r="CK2755" s="175"/>
      <c r="CL2755" s="175"/>
    </row>
    <row r="2756" spans="2:90" x14ac:dyDescent="0.4">
      <c r="B2756" s="132"/>
      <c r="E2756" s="8"/>
      <c r="H2756" s="12"/>
      <c r="I2756" s="60"/>
      <c r="J2756" s="60"/>
      <c r="K2756" s="15"/>
      <c r="L2756" s="15"/>
      <c r="M2756" s="15"/>
      <c r="N2756" s="15"/>
      <c r="O2756" s="15"/>
      <c r="P2756" s="15"/>
      <c r="R2756" s="15"/>
      <c r="S2756" s="175"/>
      <c r="T2756" s="175"/>
      <c r="U2756" s="175"/>
      <c r="V2756" s="175"/>
      <c r="W2756" s="175"/>
      <c r="X2756" s="175"/>
      <c r="Y2756" s="175"/>
      <c r="Z2756" s="175"/>
      <c r="AA2756" s="175"/>
      <c r="AB2756" s="175"/>
      <c r="AC2756" s="175"/>
      <c r="AD2756" s="175"/>
      <c r="AE2756" s="175"/>
      <c r="AF2756" s="175"/>
      <c r="AG2756" s="175"/>
      <c r="AH2756" s="175"/>
      <c r="AI2756" s="175"/>
      <c r="AJ2756" s="175"/>
      <c r="AK2756" s="175"/>
      <c r="AL2756" s="175"/>
      <c r="AM2756" s="175"/>
      <c r="AN2756" s="175"/>
      <c r="AO2756" s="175"/>
      <c r="AP2756" s="175"/>
      <c r="AQ2756" s="175"/>
      <c r="AR2756" s="175"/>
      <c r="AS2756" s="175"/>
      <c r="AT2756" s="175"/>
      <c r="AU2756" s="175"/>
      <c r="AV2756" s="175"/>
      <c r="AW2756" s="175"/>
      <c r="AX2756" s="175"/>
      <c r="AY2756" s="175"/>
      <c r="AZ2756" s="175"/>
      <c r="BA2756" s="175"/>
      <c r="BB2756" s="175"/>
      <c r="BC2756" s="175"/>
      <c r="BD2756" s="175"/>
      <c r="BE2756" s="175"/>
      <c r="BF2756" s="175"/>
      <c r="BG2756" s="175"/>
      <c r="BH2756" s="175"/>
      <c r="BI2756" s="175"/>
      <c r="BJ2756" s="175"/>
      <c r="BK2756" s="175"/>
      <c r="BL2756" s="175"/>
      <c r="BM2756" s="175"/>
      <c r="BN2756" s="175"/>
      <c r="BO2756" s="175"/>
      <c r="BP2756" s="175"/>
      <c r="BQ2756" s="175"/>
      <c r="BR2756" s="175"/>
      <c r="BS2756" s="175"/>
      <c r="BT2756" s="175"/>
      <c r="BU2756" s="175"/>
      <c r="BV2756" s="175"/>
      <c r="BW2756" s="175"/>
      <c r="BX2756" s="175"/>
      <c r="BY2756" s="175"/>
      <c r="BZ2756" s="175"/>
      <c r="CA2756" s="175"/>
      <c r="CB2756" s="175"/>
      <c r="CC2756" s="175"/>
      <c r="CD2756" s="175"/>
      <c r="CE2756" s="175"/>
      <c r="CF2756" s="175"/>
      <c r="CG2756" s="175"/>
      <c r="CH2756" s="175"/>
      <c r="CI2756" s="175"/>
      <c r="CJ2756" s="175"/>
      <c r="CK2756" s="175"/>
      <c r="CL2756" s="175"/>
    </row>
    <row r="2757" spans="2:90" x14ac:dyDescent="0.4">
      <c r="B2757" s="132"/>
      <c r="E2757" s="8"/>
      <c r="H2757" s="12"/>
      <c r="I2757" s="60"/>
      <c r="J2757" s="60"/>
      <c r="K2757" s="15"/>
      <c r="L2757" s="15"/>
      <c r="M2757" s="15"/>
      <c r="N2757" s="15"/>
      <c r="O2757" s="15"/>
      <c r="P2757" s="15"/>
      <c r="R2757" s="15"/>
      <c r="S2757" s="175"/>
      <c r="T2757" s="175"/>
      <c r="U2757" s="175"/>
      <c r="V2757" s="175"/>
      <c r="W2757" s="175"/>
      <c r="X2757" s="175"/>
      <c r="Y2757" s="175"/>
      <c r="Z2757" s="175"/>
      <c r="AA2757" s="175"/>
      <c r="AB2757" s="175"/>
      <c r="AC2757" s="175"/>
      <c r="AD2757" s="175"/>
      <c r="AE2757" s="175"/>
      <c r="AF2757" s="175"/>
      <c r="AG2757" s="175"/>
      <c r="AH2757" s="175"/>
      <c r="AI2757" s="175"/>
      <c r="AJ2757" s="175"/>
      <c r="AK2757" s="175"/>
      <c r="AL2757" s="175"/>
      <c r="AM2757" s="175"/>
      <c r="AN2757" s="175"/>
      <c r="AO2757" s="175"/>
      <c r="AP2757" s="175"/>
      <c r="AQ2757" s="175"/>
      <c r="AR2757" s="175"/>
      <c r="AS2757" s="175"/>
      <c r="AT2757" s="175"/>
      <c r="AU2757" s="175"/>
      <c r="AV2757" s="175"/>
      <c r="AW2757" s="175"/>
      <c r="AX2757" s="175"/>
      <c r="AY2757" s="175"/>
      <c r="AZ2757" s="175"/>
      <c r="BA2757" s="175"/>
      <c r="BB2757" s="175"/>
      <c r="BC2757" s="175"/>
      <c r="BD2757" s="175"/>
      <c r="BE2757" s="175"/>
      <c r="BF2757" s="175"/>
      <c r="BG2757" s="175"/>
      <c r="BH2757" s="175"/>
      <c r="BI2757" s="175"/>
      <c r="BJ2757" s="175"/>
      <c r="BK2757" s="175"/>
      <c r="BL2757" s="175"/>
      <c r="BM2757" s="175"/>
      <c r="BN2757" s="175"/>
      <c r="BO2757" s="175"/>
      <c r="BP2757" s="175"/>
      <c r="BQ2757" s="175"/>
      <c r="BR2757" s="175"/>
      <c r="BS2757" s="175"/>
      <c r="BT2757" s="175"/>
      <c r="BU2757" s="175"/>
      <c r="BV2757" s="175"/>
      <c r="BW2757" s="175"/>
      <c r="BX2757" s="175"/>
      <c r="BY2757" s="175"/>
      <c r="BZ2757" s="175"/>
      <c r="CA2757" s="175"/>
      <c r="CB2757" s="175"/>
      <c r="CC2757" s="175"/>
      <c r="CD2757" s="175"/>
      <c r="CE2757" s="175"/>
      <c r="CF2757" s="175"/>
      <c r="CG2757" s="175"/>
      <c r="CH2757" s="175"/>
      <c r="CI2757" s="175"/>
      <c r="CJ2757" s="175"/>
      <c r="CK2757" s="175"/>
      <c r="CL2757" s="175"/>
    </row>
    <row r="2758" spans="2:90" x14ac:dyDescent="0.4">
      <c r="B2758" s="132"/>
      <c r="E2758" s="8"/>
      <c r="H2758" s="12"/>
      <c r="I2758" s="60"/>
      <c r="J2758" s="60"/>
      <c r="K2758" s="15"/>
      <c r="L2758" s="15"/>
      <c r="M2758" s="15"/>
      <c r="N2758" s="15"/>
      <c r="O2758" s="15"/>
      <c r="P2758" s="15"/>
      <c r="R2758" s="15"/>
      <c r="S2758" s="175"/>
      <c r="T2758" s="175"/>
      <c r="U2758" s="175"/>
      <c r="V2758" s="175"/>
      <c r="W2758" s="175"/>
      <c r="X2758" s="175"/>
      <c r="Y2758" s="175"/>
      <c r="Z2758" s="175"/>
      <c r="AA2758" s="175"/>
      <c r="AB2758" s="175"/>
      <c r="AC2758" s="175"/>
      <c r="AD2758" s="175"/>
      <c r="AE2758" s="175"/>
      <c r="AF2758" s="175"/>
      <c r="AG2758" s="175"/>
      <c r="AH2758" s="175"/>
      <c r="AI2758" s="175"/>
      <c r="AJ2758" s="175"/>
      <c r="AK2758" s="175"/>
      <c r="AL2758" s="175"/>
      <c r="AM2758" s="175"/>
      <c r="AN2758" s="175"/>
      <c r="AO2758" s="175"/>
      <c r="AP2758" s="175"/>
      <c r="AQ2758" s="175"/>
      <c r="AR2758" s="175"/>
      <c r="AS2758" s="175"/>
      <c r="AT2758" s="175"/>
      <c r="AU2758" s="175"/>
      <c r="AV2758" s="175"/>
      <c r="AW2758" s="175"/>
      <c r="AX2758" s="175"/>
      <c r="AY2758" s="175"/>
      <c r="AZ2758" s="175"/>
      <c r="BA2758" s="175"/>
      <c r="BB2758" s="175"/>
      <c r="BC2758" s="175"/>
      <c r="BD2758" s="175"/>
      <c r="BE2758" s="175"/>
      <c r="BF2758" s="175"/>
      <c r="BG2758" s="175"/>
      <c r="BH2758" s="175"/>
      <c r="BI2758" s="175"/>
      <c r="BJ2758" s="175"/>
      <c r="BK2758" s="175"/>
      <c r="BL2758" s="175"/>
      <c r="BM2758" s="175"/>
      <c r="BN2758" s="175"/>
      <c r="BO2758" s="175"/>
      <c r="BP2758" s="175"/>
      <c r="BQ2758" s="175"/>
      <c r="BR2758" s="175"/>
      <c r="BS2758" s="175"/>
      <c r="BT2758" s="175"/>
      <c r="BU2758" s="175"/>
      <c r="BV2758" s="175"/>
      <c r="BW2758" s="175"/>
      <c r="BX2758" s="175"/>
      <c r="BY2758" s="175"/>
      <c r="BZ2758" s="175"/>
      <c r="CA2758" s="175"/>
      <c r="CB2758" s="175"/>
      <c r="CC2758" s="175"/>
      <c r="CD2758" s="175"/>
      <c r="CE2758" s="175"/>
      <c r="CF2758" s="175"/>
      <c r="CG2758" s="175"/>
      <c r="CH2758" s="175"/>
      <c r="CI2758" s="175"/>
      <c r="CJ2758" s="175"/>
      <c r="CK2758" s="175"/>
      <c r="CL2758" s="175"/>
    </row>
    <row r="2759" spans="2:90" x14ac:dyDescent="0.4">
      <c r="B2759" s="132"/>
      <c r="E2759" s="8"/>
      <c r="H2759" s="12"/>
      <c r="I2759" s="60"/>
      <c r="J2759" s="60"/>
      <c r="K2759" s="15"/>
      <c r="L2759" s="15"/>
      <c r="M2759" s="15"/>
      <c r="N2759" s="15"/>
      <c r="O2759" s="15"/>
      <c r="P2759" s="15"/>
      <c r="R2759" s="15"/>
      <c r="S2759" s="175"/>
      <c r="T2759" s="175"/>
      <c r="U2759" s="175"/>
      <c r="V2759" s="175"/>
      <c r="W2759" s="175"/>
      <c r="X2759" s="175"/>
      <c r="Y2759" s="175"/>
      <c r="Z2759" s="175"/>
      <c r="AA2759" s="175"/>
      <c r="AB2759" s="175"/>
      <c r="AC2759" s="175"/>
      <c r="AD2759" s="175"/>
      <c r="AE2759" s="175"/>
      <c r="AF2759" s="175"/>
      <c r="AG2759" s="175"/>
      <c r="AH2759" s="175"/>
      <c r="AI2759" s="175"/>
      <c r="AJ2759" s="175"/>
      <c r="AK2759" s="175"/>
      <c r="AL2759" s="175"/>
      <c r="AM2759" s="175"/>
      <c r="AN2759" s="175"/>
      <c r="AO2759" s="175"/>
      <c r="AP2759" s="175"/>
      <c r="AQ2759" s="175"/>
      <c r="AR2759" s="175"/>
      <c r="AS2759" s="175"/>
      <c r="AT2759" s="175"/>
      <c r="AU2759" s="175"/>
      <c r="AV2759" s="175"/>
      <c r="AW2759" s="175"/>
      <c r="AX2759" s="175"/>
      <c r="AY2759" s="175"/>
      <c r="AZ2759" s="175"/>
      <c r="BA2759" s="175"/>
      <c r="BB2759" s="175"/>
      <c r="BC2759" s="175"/>
      <c r="BD2759" s="175"/>
      <c r="BE2759" s="175"/>
      <c r="BF2759" s="175"/>
      <c r="BG2759" s="175"/>
      <c r="BH2759" s="175"/>
      <c r="BI2759" s="175"/>
      <c r="BJ2759" s="175"/>
      <c r="BK2759" s="175"/>
      <c r="BL2759" s="175"/>
      <c r="BM2759" s="175"/>
      <c r="BN2759" s="175"/>
      <c r="BO2759" s="175"/>
      <c r="BP2759" s="175"/>
      <c r="BQ2759" s="175"/>
      <c r="BR2759" s="175"/>
      <c r="BS2759" s="175"/>
      <c r="BT2759" s="175"/>
      <c r="BU2759" s="175"/>
      <c r="BV2759" s="175"/>
      <c r="BW2759" s="175"/>
      <c r="BX2759" s="175"/>
      <c r="BY2759" s="175"/>
      <c r="BZ2759" s="175"/>
      <c r="CA2759" s="175"/>
      <c r="CB2759" s="175"/>
      <c r="CC2759" s="175"/>
      <c r="CD2759" s="175"/>
      <c r="CE2759" s="175"/>
      <c r="CF2759" s="175"/>
      <c r="CG2759" s="175"/>
      <c r="CH2759" s="175"/>
      <c r="CI2759" s="175"/>
      <c r="CJ2759" s="175"/>
      <c r="CK2759" s="175"/>
      <c r="CL2759" s="175"/>
    </row>
    <row r="2760" spans="2:90" x14ac:dyDescent="0.4">
      <c r="B2760" s="132"/>
      <c r="E2760" s="8"/>
      <c r="H2760" s="12"/>
      <c r="I2760" s="60"/>
      <c r="J2760" s="60"/>
      <c r="K2760" s="15"/>
      <c r="L2760" s="15"/>
      <c r="M2760" s="15"/>
      <c r="N2760" s="15"/>
      <c r="O2760" s="15"/>
      <c r="P2760" s="15"/>
      <c r="R2760" s="15"/>
      <c r="S2760" s="175"/>
      <c r="T2760" s="175"/>
      <c r="U2760" s="175"/>
      <c r="V2760" s="175"/>
      <c r="W2760" s="175"/>
      <c r="X2760" s="175"/>
      <c r="Y2760" s="175"/>
      <c r="Z2760" s="175"/>
      <c r="AA2760" s="175"/>
      <c r="AB2760" s="175"/>
      <c r="AC2760" s="175"/>
      <c r="AD2760" s="175"/>
      <c r="AE2760" s="175"/>
      <c r="AF2760" s="175"/>
      <c r="AG2760" s="175"/>
      <c r="AH2760" s="175"/>
      <c r="AI2760" s="175"/>
      <c r="AJ2760" s="175"/>
      <c r="AK2760" s="175"/>
      <c r="AL2760" s="175"/>
      <c r="AM2760" s="175"/>
      <c r="AN2760" s="175"/>
      <c r="AO2760" s="175"/>
      <c r="AP2760" s="175"/>
      <c r="AQ2760" s="175"/>
      <c r="AR2760" s="175"/>
      <c r="AS2760" s="175"/>
      <c r="AT2760" s="175"/>
      <c r="AU2760" s="175"/>
      <c r="AV2760" s="175"/>
      <c r="AW2760" s="175"/>
      <c r="AX2760" s="175"/>
      <c r="AY2760" s="175"/>
      <c r="AZ2760" s="175"/>
      <c r="BA2760" s="175"/>
      <c r="BB2760" s="175"/>
      <c r="BC2760" s="175"/>
      <c r="BD2760" s="175"/>
      <c r="BE2760" s="175"/>
      <c r="BF2760" s="175"/>
      <c r="BG2760" s="175"/>
      <c r="BH2760" s="175"/>
      <c r="BI2760" s="175"/>
      <c r="BJ2760" s="175"/>
      <c r="BK2760" s="175"/>
      <c r="BL2760" s="175"/>
      <c r="BM2760" s="175"/>
      <c r="BN2760" s="175"/>
      <c r="BO2760" s="175"/>
      <c r="BP2760" s="175"/>
      <c r="BQ2760" s="175"/>
      <c r="BR2760" s="175"/>
      <c r="BS2760" s="175"/>
      <c r="BT2760" s="175"/>
      <c r="BU2760" s="175"/>
      <c r="BV2760" s="175"/>
      <c r="BW2760" s="175"/>
      <c r="BX2760" s="175"/>
      <c r="BY2760" s="175"/>
      <c r="BZ2760" s="175"/>
      <c r="CA2760" s="175"/>
      <c r="CB2760" s="175"/>
      <c r="CC2760" s="175"/>
      <c r="CD2760" s="175"/>
      <c r="CE2760" s="175"/>
      <c r="CF2760" s="175"/>
      <c r="CG2760" s="175"/>
      <c r="CH2760" s="175"/>
      <c r="CI2760" s="175"/>
      <c r="CJ2760" s="175"/>
      <c r="CK2760" s="175"/>
      <c r="CL2760" s="175"/>
    </row>
    <row r="2761" spans="2:90" x14ac:dyDescent="0.4">
      <c r="B2761" s="132"/>
      <c r="E2761" s="8"/>
      <c r="H2761" s="12"/>
      <c r="I2761" s="60"/>
      <c r="J2761" s="60"/>
      <c r="K2761" s="15"/>
      <c r="L2761" s="15"/>
      <c r="M2761" s="15"/>
      <c r="N2761" s="15"/>
      <c r="O2761" s="15"/>
      <c r="P2761" s="15"/>
      <c r="R2761" s="15"/>
      <c r="S2761" s="175"/>
      <c r="T2761" s="175"/>
      <c r="U2761" s="175"/>
      <c r="V2761" s="175"/>
      <c r="W2761" s="175"/>
      <c r="X2761" s="175"/>
      <c r="Y2761" s="175"/>
      <c r="Z2761" s="175"/>
      <c r="AA2761" s="175"/>
      <c r="AB2761" s="175"/>
      <c r="AC2761" s="175"/>
      <c r="AD2761" s="175"/>
      <c r="AE2761" s="175"/>
      <c r="AF2761" s="175"/>
      <c r="AG2761" s="175"/>
      <c r="AH2761" s="175"/>
      <c r="AI2761" s="175"/>
      <c r="AJ2761" s="175"/>
      <c r="AK2761" s="175"/>
      <c r="AL2761" s="175"/>
      <c r="AM2761" s="175"/>
      <c r="AN2761" s="175"/>
      <c r="AO2761" s="175"/>
      <c r="AP2761" s="175"/>
      <c r="AQ2761" s="175"/>
      <c r="AR2761" s="175"/>
      <c r="AS2761" s="175"/>
      <c r="AT2761" s="175"/>
      <c r="AU2761" s="175"/>
      <c r="AV2761" s="175"/>
      <c r="AW2761" s="175"/>
      <c r="AX2761" s="175"/>
      <c r="AY2761" s="175"/>
      <c r="AZ2761" s="175"/>
      <c r="BA2761" s="175"/>
      <c r="BB2761" s="175"/>
      <c r="BC2761" s="175"/>
      <c r="BD2761" s="175"/>
      <c r="BE2761" s="175"/>
      <c r="BF2761" s="175"/>
      <c r="BG2761" s="175"/>
      <c r="BH2761" s="175"/>
      <c r="BI2761" s="175"/>
      <c r="BJ2761" s="175"/>
      <c r="BK2761" s="175"/>
      <c r="BL2761" s="175"/>
      <c r="BM2761" s="175"/>
      <c r="BN2761" s="175"/>
      <c r="BO2761" s="175"/>
      <c r="BP2761" s="175"/>
      <c r="BQ2761" s="175"/>
      <c r="BR2761" s="175"/>
      <c r="BS2761" s="175"/>
      <c r="BT2761" s="175"/>
      <c r="BU2761" s="175"/>
      <c r="BV2761" s="175"/>
      <c r="BW2761" s="175"/>
      <c r="BX2761" s="175"/>
      <c r="BY2761" s="175"/>
      <c r="BZ2761" s="175"/>
      <c r="CA2761" s="175"/>
      <c r="CB2761" s="175"/>
      <c r="CC2761" s="175"/>
      <c r="CD2761" s="175"/>
      <c r="CE2761" s="175"/>
      <c r="CF2761" s="175"/>
      <c r="CG2761" s="175"/>
      <c r="CH2761" s="175"/>
      <c r="CI2761" s="175"/>
      <c r="CJ2761" s="175"/>
      <c r="CK2761" s="175"/>
      <c r="CL2761" s="175"/>
    </row>
    <row r="2767" spans="2:90" x14ac:dyDescent="0.4">
      <c r="B2767" s="202" t="s">
        <v>480</v>
      </c>
      <c r="C2767" s="27"/>
      <c r="D2767" s="27"/>
      <c r="E2767" s="27" t="s">
        <v>480</v>
      </c>
      <c r="F2767" s="27" t="s">
        <v>480</v>
      </c>
      <c r="G2767" s="27" t="s">
        <v>480</v>
      </c>
      <c r="H2767" s="202" t="s">
        <v>480</v>
      </c>
      <c r="I2767" s="203" t="s">
        <v>480</v>
      </c>
      <c r="J2767" s="203"/>
      <c r="K2767" s="202" t="s">
        <v>480</v>
      </c>
      <c r="L2767" s="202" t="s">
        <v>480</v>
      </c>
      <c r="M2767" s="202" t="s">
        <v>480</v>
      </c>
      <c r="N2767" s="202" t="s">
        <v>480</v>
      </c>
      <c r="O2767" s="202" t="s">
        <v>480</v>
      </c>
      <c r="P2767" s="202" t="s">
        <v>480</v>
      </c>
      <c r="R2767" s="202" t="s">
        <v>480</v>
      </c>
      <c r="S2767" s="202" t="s">
        <v>480</v>
      </c>
      <c r="T2767" s="202" t="s">
        <v>480</v>
      </c>
      <c r="U2767" s="202" t="s">
        <v>480</v>
      </c>
      <c r="V2767" s="202" t="s">
        <v>480</v>
      </c>
      <c r="W2767" s="202" t="s">
        <v>480</v>
      </c>
      <c r="X2767" s="202" t="s">
        <v>480</v>
      </c>
      <c r="Y2767" s="202" t="s">
        <v>480</v>
      </c>
      <c r="Z2767" s="202" t="s">
        <v>480</v>
      </c>
      <c r="AA2767" s="202" t="s">
        <v>480</v>
      </c>
      <c r="AB2767" s="202" t="s">
        <v>480</v>
      </c>
      <c r="AC2767" s="202" t="s">
        <v>480</v>
      </c>
      <c r="AD2767" s="202" t="s">
        <v>480</v>
      </c>
      <c r="AE2767" s="202" t="s">
        <v>480</v>
      </c>
      <c r="AF2767" s="202" t="s">
        <v>480</v>
      </c>
      <c r="AG2767" s="202" t="s">
        <v>480</v>
      </c>
      <c r="AH2767" s="202" t="s">
        <v>480</v>
      </c>
      <c r="AI2767" s="202" t="s">
        <v>480</v>
      </c>
      <c r="AJ2767" s="202" t="s">
        <v>480</v>
      </c>
      <c r="AK2767" s="202" t="s">
        <v>480</v>
      </c>
      <c r="AL2767" s="202" t="s">
        <v>480</v>
      </c>
      <c r="AM2767" s="202" t="s">
        <v>480</v>
      </c>
      <c r="AN2767" s="202" t="s">
        <v>480</v>
      </c>
      <c r="AO2767" s="202" t="s">
        <v>480</v>
      </c>
      <c r="AP2767" s="202" t="s">
        <v>480</v>
      </c>
      <c r="AQ2767" s="202" t="s">
        <v>480</v>
      </c>
      <c r="AR2767" s="202" t="s">
        <v>480</v>
      </c>
      <c r="AS2767" s="202" t="s">
        <v>480</v>
      </c>
      <c r="AT2767" s="202" t="s">
        <v>480</v>
      </c>
      <c r="AU2767" s="202" t="s">
        <v>480</v>
      </c>
      <c r="AV2767" s="202" t="s">
        <v>480</v>
      </c>
      <c r="AW2767" s="202" t="s">
        <v>480</v>
      </c>
      <c r="AX2767" s="202" t="s">
        <v>480</v>
      </c>
      <c r="AY2767" s="202" t="s">
        <v>480</v>
      </c>
      <c r="AZ2767" s="202" t="s">
        <v>480</v>
      </c>
      <c r="BA2767" s="202" t="s">
        <v>480</v>
      </c>
      <c r="BB2767" s="202" t="s">
        <v>480</v>
      </c>
      <c r="BC2767" s="202" t="s">
        <v>480</v>
      </c>
      <c r="BD2767" s="202" t="s">
        <v>480</v>
      </c>
      <c r="BE2767" s="202" t="s">
        <v>480</v>
      </c>
      <c r="BF2767" s="202" t="s">
        <v>480</v>
      </c>
      <c r="BG2767" s="202" t="s">
        <v>480</v>
      </c>
      <c r="BH2767" s="202" t="s">
        <v>480</v>
      </c>
      <c r="BI2767" s="202" t="s">
        <v>480</v>
      </c>
      <c r="BJ2767" s="202" t="s">
        <v>480</v>
      </c>
      <c r="BK2767" s="202" t="s">
        <v>480</v>
      </c>
      <c r="BL2767" s="202" t="s">
        <v>480</v>
      </c>
      <c r="BM2767" s="202" t="s">
        <v>480</v>
      </c>
      <c r="BN2767" s="202" t="s">
        <v>480</v>
      </c>
      <c r="BO2767" s="202" t="s">
        <v>480</v>
      </c>
      <c r="BP2767" s="202" t="s">
        <v>480</v>
      </c>
      <c r="BQ2767" s="202" t="s">
        <v>480</v>
      </c>
      <c r="BR2767" s="202" t="s">
        <v>480</v>
      </c>
      <c r="BS2767" s="202" t="s">
        <v>480</v>
      </c>
      <c r="BT2767" s="202" t="s">
        <v>480</v>
      </c>
      <c r="BU2767" s="202" t="s">
        <v>480</v>
      </c>
      <c r="BV2767" s="202" t="s">
        <v>480</v>
      </c>
      <c r="BW2767" s="202" t="s">
        <v>480</v>
      </c>
      <c r="BX2767" s="202" t="s">
        <v>480</v>
      </c>
      <c r="BY2767" s="202" t="s">
        <v>480</v>
      </c>
      <c r="BZ2767" s="202" t="s">
        <v>480</v>
      </c>
      <c r="CA2767" s="202" t="s">
        <v>480</v>
      </c>
      <c r="CB2767" s="202" t="s">
        <v>480</v>
      </c>
      <c r="CC2767" s="202" t="s">
        <v>480</v>
      </c>
      <c r="CD2767" s="202" t="s">
        <v>480</v>
      </c>
      <c r="CE2767" s="202" t="s">
        <v>480</v>
      </c>
      <c r="CF2767" s="202" t="s">
        <v>480</v>
      </c>
      <c r="CG2767" s="202" t="s">
        <v>480</v>
      </c>
      <c r="CH2767" s="202" t="s">
        <v>480</v>
      </c>
      <c r="CI2767" s="202" t="s">
        <v>480</v>
      </c>
      <c r="CJ2767" s="202" t="s">
        <v>480</v>
      </c>
      <c r="CK2767" s="202" t="s">
        <v>480</v>
      </c>
      <c r="CL2767" s="202" t="s">
        <v>480</v>
      </c>
    </row>
    <row r="2769" spans="2:90" x14ac:dyDescent="0.4">
      <c r="B2769" s="171" t="s">
        <v>490</v>
      </c>
      <c r="E2769" s="8"/>
      <c r="H2769" s="170"/>
      <c r="I2769" s="172"/>
      <c r="J2769" s="172"/>
      <c r="K2769" s="193"/>
      <c r="L2769" s="193"/>
      <c r="M2769" s="193"/>
      <c r="N2769" s="193"/>
      <c r="O2769" s="193"/>
      <c r="P2769" s="193"/>
      <c r="R2769" s="194"/>
      <c r="S2769" s="170"/>
      <c r="T2769" s="170"/>
      <c r="U2769" s="170"/>
      <c r="V2769" s="170"/>
      <c r="W2769" s="170"/>
      <c r="X2769" s="170"/>
      <c r="Y2769" s="170"/>
      <c r="Z2769" s="170"/>
      <c r="AA2769" s="170"/>
      <c r="AB2769" s="170"/>
      <c r="AC2769" s="170"/>
      <c r="AD2769" s="170"/>
      <c r="AE2769" s="170"/>
      <c r="AF2769" s="170"/>
      <c r="AG2769" s="170"/>
      <c r="AH2769" s="170"/>
      <c r="AI2769" s="170"/>
      <c r="AJ2769" s="170"/>
      <c r="AK2769" s="170"/>
      <c r="AL2769" s="170"/>
      <c r="AM2769" s="170"/>
      <c r="AN2769" s="170"/>
      <c r="AO2769" s="170"/>
      <c r="AP2769" s="170"/>
      <c r="AQ2769" s="170"/>
      <c r="AR2769" s="170"/>
      <c r="AS2769" s="170"/>
      <c r="AT2769" s="170"/>
      <c r="AU2769" s="170"/>
      <c r="AV2769" s="170"/>
      <c r="AW2769" s="170"/>
      <c r="AX2769" s="170"/>
      <c r="AY2769" s="170"/>
      <c r="AZ2769" s="170"/>
      <c r="BA2769" s="170"/>
      <c r="BB2769" s="170"/>
      <c r="BC2769" s="170"/>
      <c r="BD2769" s="170"/>
      <c r="BE2769" s="170"/>
      <c r="BF2769" s="170"/>
      <c r="BG2769" s="170"/>
      <c r="BH2769" s="170"/>
      <c r="BI2769" s="170"/>
      <c r="BJ2769" s="170"/>
      <c r="BK2769" s="170"/>
      <c r="BL2769" s="170"/>
      <c r="BM2769" s="170"/>
      <c r="BN2769" s="170"/>
      <c r="BO2769" s="170"/>
      <c r="BP2769" s="170"/>
      <c r="BQ2769" s="170"/>
      <c r="BR2769" s="170"/>
      <c r="BS2769" s="170"/>
      <c r="BT2769" s="170"/>
      <c r="BU2769" s="170"/>
      <c r="BV2769" s="170"/>
      <c r="BW2769" s="170"/>
      <c r="BX2769" s="170"/>
      <c r="BY2769" s="170"/>
      <c r="BZ2769" s="170"/>
      <c r="CA2769" s="170"/>
      <c r="CB2769" s="170"/>
      <c r="CC2769" s="170"/>
      <c r="CD2769" s="170"/>
      <c r="CE2769" s="170"/>
      <c r="CF2769" s="170"/>
      <c r="CG2769" s="170"/>
      <c r="CH2769" s="170"/>
      <c r="CI2769" s="170"/>
      <c r="CJ2769" s="170"/>
      <c r="CK2769" s="170"/>
      <c r="CL2769" s="170"/>
    </row>
    <row r="2770" spans="2:90" x14ac:dyDescent="0.4">
      <c r="B2770" s="171" t="s">
        <v>492</v>
      </c>
      <c r="E2770" s="8"/>
      <c r="H2770" s="170"/>
      <c r="I2770" s="172"/>
      <c r="J2770" s="172"/>
      <c r="K2770" s="193"/>
      <c r="L2770" s="193"/>
      <c r="M2770" s="193"/>
      <c r="N2770" s="193"/>
      <c r="O2770" s="193"/>
      <c r="P2770" s="193"/>
      <c r="R2770" s="194"/>
      <c r="S2770" s="170"/>
      <c r="T2770" s="170"/>
      <c r="U2770" s="170"/>
      <c r="V2770" s="170"/>
      <c r="W2770" s="170"/>
      <c r="X2770" s="170"/>
      <c r="Y2770" s="170"/>
      <c r="Z2770" s="170"/>
      <c r="AA2770" s="170"/>
      <c r="AB2770" s="170"/>
      <c r="AC2770" s="170"/>
      <c r="AD2770" s="170"/>
      <c r="AE2770" s="170"/>
      <c r="AF2770" s="170"/>
      <c r="AG2770" s="170"/>
      <c r="AH2770" s="170"/>
      <c r="AI2770" s="170"/>
      <c r="AJ2770" s="170"/>
      <c r="AK2770" s="170"/>
      <c r="AL2770" s="170"/>
      <c r="AM2770" s="170"/>
      <c r="AN2770" s="170"/>
      <c r="AO2770" s="170"/>
      <c r="AP2770" s="170"/>
      <c r="AQ2770" s="170"/>
      <c r="AR2770" s="170"/>
      <c r="AS2770" s="170"/>
      <c r="AT2770" s="170"/>
      <c r="AU2770" s="170"/>
      <c r="AV2770" s="170"/>
      <c r="AW2770" s="170"/>
      <c r="AX2770" s="170"/>
      <c r="AY2770" s="170"/>
      <c r="AZ2770" s="170"/>
      <c r="BA2770" s="170"/>
      <c r="BB2770" s="170"/>
      <c r="BC2770" s="170"/>
      <c r="BD2770" s="170"/>
      <c r="BE2770" s="170"/>
      <c r="BF2770" s="170"/>
      <c r="BG2770" s="170"/>
      <c r="BH2770" s="170"/>
      <c r="BI2770" s="170"/>
      <c r="BJ2770" s="170"/>
      <c r="BK2770" s="170"/>
      <c r="BL2770" s="170"/>
      <c r="BM2770" s="170"/>
      <c r="BN2770" s="170"/>
      <c r="BO2770" s="170"/>
      <c r="BP2770" s="170"/>
      <c r="BQ2770" s="170"/>
      <c r="BR2770" s="170"/>
      <c r="BS2770" s="170"/>
      <c r="BT2770" s="170"/>
      <c r="BU2770" s="170"/>
      <c r="BV2770" s="170"/>
      <c r="BW2770" s="170"/>
      <c r="BX2770" s="170"/>
      <c r="BY2770" s="170"/>
      <c r="BZ2770" s="170"/>
      <c r="CA2770" s="170"/>
      <c r="CB2770" s="170"/>
      <c r="CC2770" s="170"/>
      <c r="CD2770" s="170"/>
      <c r="CE2770" s="170"/>
      <c r="CF2770" s="170"/>
      <c r="CG2770" s="170"/>
      <c r="CH2770" s="170"/>
      <c r="CI2770" s="170"/>
      <c r="CJ2770" s="170"/>
      <c r="CK2770" s="170"/>
      <c r="CL2770" s="170"/>
    </row>
    <row r="2771" spans="2:90" x14ac:dyDescent="0.4">
      <c r="B2771" s="171" t="s">
        <v>461</v>
      </c>
      <c r="E2771" s="8"/>
      <c r="H2771" s="170"/>
      <c r="I2771" s="172"/>
      <c r="J2771" s="172"/>
      <c r="K2771" s="193"/>
      <c r="L2771" s="193"/>
      <c r="M2771" s="193"/>
      <c r="N2771" s="193"/>
      <c r="O2771" s="193"/>
      <c r="P2771" s="193"/>
      <c r="R2771" s="194"/>
      <c r="S2771" s="195" t="str">
        <f t="shared" ref="S2771:AX2771" si="3980">S$16</f>
        <v>S$12</v>
      </c>
      <c r="T2771" s="195" t="str">
        <f t="shared" si="3980"/>
        <v>T$12</v>
      </c>
      <c r="U2771" s="195" t="str">
        <f t="shared" si="3980"/>
        <v>U$12</v>
      </c>
      <c r="V2771" s="195" t="str">
        <f t="shared" si="3980"/>
        <v>V$12</v>
      </c>
      <c r="W2771" s="195" t="str">
        <f t="shared" si="3980"/>
        <v>W$12</v>
      </c>
      <c r="X2771" s="195" t="str">
        <f t="shared" si="3980"/>
        <v>X$12</v>
      </c>
      <c r="Y2771" s="195" t="str">
        <f t="shared" si="3980"/>
        <v>Y$12</v>
      </c>
      <c r="Z2771" s="195" t="str">
        <f t="shared" si="3980"/>
        <v>Z$12</v>
      </c>
      <c r="AA2771" s="195" t="str">
        <f t="shared" si="3980"/>
        <v>AA$12</v>
      </c>
      <c r="AB2771" s="195" t="str">
        <f t="shared" si="3980"/>
        <v>AB$12</v>
      </c>
      <c r="AC2771" s="195" t="str">
        <f t="shared" si="3980"/>
        <v>AC$12</v>
      </c>
      <c r="AD2771" s="195" t="str">
        <f t="shared" si="3980"/>
        <v>AD$12</v>
      </c>
      <c r="AE2771" s="195" t="str">
        <f t="shared" si="3980"/>
        <v>AE$12</v>
      </c>
      <c r="AF2771" s="195" t="str">
        <f t="shared" si="3980"/>
        <v>AF$12</v>
      </c>
      <c r="AG2771" s="195" t="str">
        <f t="shared" si="3980"/>
        <v>AG$12</v>
      </c>
      <c r="AH2771" s="195" t="str">
        <f t="shared" si="3980"/>
        <v>AH$12</v>
      </c>
      <c r="AI2771" s="195" t="str">
        <f t="shared" si="3980"/>
        <v>AI$12</v>
      </c>
      <c r="AJ2771" s="195" t="str">
        <f t="shared" si="3980"/>
        <v>AJ$12</v>
      </c>
      <c r="AK2771" s="195" t="str">
        <f t="shared" si="3980"/>
        <v>AK$12</v>
      </c>
      <c r="AL2771" s="195" t="str">
        <f t="shared" si="3980"/>
        <v>AL$12</v>
      </c>
      <c r="AM2771" s="195" t="str">
        <f t="shared" si="3980"/>
        <v>AM$12</v>
      </c>
      <c r="AN2771" s="195" t="str">
        <f t="shared" si="3980"/>
        <v>AN$12</v>
      </c>
      <c r="AO2771" s="195" t="str">
        <f t="shared" si="3980"/>
        <v>AO$12</v>
      </c>
      <c r="AP2771" s="195" t="str">
        <f t="shared" si="3980"/>
        <v>AP$12</v>
      </c>
      <c r="AQ2771" s="195" t="str">
        <f t="shared" si="3980"/>
        <v>AQ$12</v>
      </c>
      <c r="AR2771" s="195" t="str">
        <f t="shared" si="3980"/>
        <v>AR$12</v>
      </c>
      <c r="AS2771" s="195" t="str">
        <f t="shared" si="3980"/>
        <v>AS$12</v>
      </c>
      <c r="AT2771" s="195" t="str">
        <f t="shared" si="3980"/>
        <v>AT$12</v>
      </c>
      <c r="AU2771" s="195" t="str">
        <f t="shared" si="3980"/>
        <v>AU$12</v>
      </c>
      <c r="AV2771" s="195" t="str">
        <f t="shared" si="3980"/>
        <v>AV$12</v>
      </c>
      <c r="AW2771" s="195" t="str">
        <f t="shared" si="3980"/>
        <v>AW$12</v>
      </c>
      <c r="AX2771" s="195" t="str">
        <f t="shared" si="3980"/>
        <v>AX$12</v>
      </c>
      <c r="AY2771" s="195" t="str">
        <f t="shared" ref="AY2771:CD2771" si="3981">AY$16</f>
        <v>AY$12</v>
      </c>
      <c r="AZ2771" s="195" t="str">
        <f t="shared" si="3981"/>
        <v>AZ$12</v>
      </c>
      <c r="BA2771" s="195" t="str">
        <f t="shared" si="3981"/>
        <v>BA$12</v>
      </c>
      <c r="BB2771" s="195" t="str">
        <f t="shared" si="3981"/>
        <v>BB$12</v>
      </c>
      <c r="BC2771" s="195" t="str">
        <f t="shared" si="3981"/>
        <v>BC$12</v>
      </c>
      <c r="BD2771" s="195" t="str">
        <f t="shared" si="3981"/>
        <v>BD$12</v>
      </c>
      <c r="BE2771" s="195" t="str">
        <f t="shared" si="3981"/>
        <v>BE$12</v>
      </c>
      <c r="BF2771" s="195" t="str">
        <f t="shared" si="3981"/>
        <v>BF$12</v>
      </c>
      <c r="BG2771" s="195" t="str">
        <f t="shared" si="3981"/>
        <v>BG$12</v>
      </c>
      <c r="BH2771" s="195" t="str">
        <f t="shared" si="3981"/>
        <v>BH$12</v>
      </c>
      <c r="BI2771" s="195" t="str">
        <f t="shared" si="3981"/>
        <v>BI$12</v>
      </c>
      <c r="BJ2771" s="195" t="str">
        <f t="shared" si="3981"/>
        <v>BJ$12</v>
      </c>
      <c r="BK2771" s="195" t="str">
        <f t="shared" si="3981"/>
        <v>BK$12</v>
      </c>
      <c r="BL2771" s="195" t="str">
        <f t="shared" si="3981"/>
        <v>BL$12</v>
      </c>
      <c r="BM2771" s="195" t="str">
        <f t="shared" si="3981"/>
        <v>BM$12</v>
      </c>
      <c r="BN2771" s="195" t="str">
        <f t="shared" si="3981"/>
        <v>BN$12</v>
      </c>
      <c r="BO2771" s="195" t="str">
        <f t="shared" si="3981"/>
        <v>BO$12</v>
      </c>
      <c r="BP2771" s="195" t="str">
        <f t="shared" si="3981"/>
        <v>BP$12</v>
      </c>
      <c r="BQ2771" s="195" t="str">
        <f t="shared" si="3981"/>
        <v>BQ$12</v>
      </c>
      <c r="BR2771" s="195" t="str">
        <f t="shared" si="3981"/>
        <v>BR$12</v>
      </c>
      <c r="BS2771" s="195" t="str">
        <f t="shared" si="3981"/>
        <v>BS$12</v>
      </c>
      <c r="BT2771" s="195" t="str">
        <f t="shared" si="3981"/>
        <v>BT$12</v>
      </c>
      <c r="BU2771" s="195" t="str">
        <f t="shared" si="3981"/>
        <v>BU$12</v>
      </c>
      <c r="BV2771" s="195" t="str">
        <f t="shared" si="3981"/>
        <v>BV$12</v>
      </c>
      <c r="BW2771" s="195" t="str">
        <f t="shared" si="3981"/>
        <v>BW$12</v>
      </c>
      <c r="BX2771" s="195" t="str">
        <f t="shared" si="3981"/>
        <v>BX$12</v>
      </c>
      <c r="BY2771" s="195" t="str">
        <f t="shared" si="3981"/>
        <v>BY$12</v>
      </c>
      <c r="BZ2771" s="195" t="str">
        <f t="shared" si="3981"/>
        <v>BZ$12</v>
      </c>
      <c r="CA2771" s="195" t="str">
        <f t="shared" si="3981"/>
        <v>CA$12</v>
      </c>
      <c r="CB2771" s="195" t="str">
        <f t="shared" si="3981"/>
        <v>CB$12</v>
      </c>
      <c r="CC2771" s="195" t="str">
        <f t="shared" si="3981"/>
        <v>CC$12</v>
      </c>
      <c r="CD2771" s="195" t="str">
        <f t="shared" si="3981"/>
        <v>CD$12</v>
      </c>
      <c r="CE2771" s="195" t="str">
        <f t="shared" ref="CE2771:CL2771" si="3982">CE$16</f>
        <v>CE$12</v>
      </c>
      <c r="CF2771" s="195" t="str">
        <f t="shared" si="3982"/>
        <v>CF$12</v>
      </c>
      <c r="CG2771" s="195" t="str">
        <f t="shared" si="3982"/>
        <v>CG$12</v>
      </c>
      <c r="CH2771" s="195" t="str">
        <f t="shared" si="3982"/>
        <v>CH$12</v>
      </c>
      <c r="CI2771" s="195" t="str">
        <f t="shared" si="3982"/>
        <v>CI$12</v>
      </c>
      <c r="CJ2771" s="195" t="str">
        <f t="shared" si="3982"/>
        <v>CJ$12</v>
      </c>
      <c r="CK2771" s="195" t="str">
        <f t="shared" si="3982"/>
        <v>CK$12</v>
      </c>
      <c r="CL2771" s="195" t="str">
        <f t="shared" si="3982"/>
        <v>CL$12</v>
      </c>
    </row>
    <row r="2772" spans="2:90" x14ac:dyDescent="0.4">
      <c r="B2772" s="171" t="s">
        <v>462</v>
      </c>
      <c r="E2772" s="8"/>
      <c r="H2772" s="196"/>
      <c r="I2772" s="197"/>
      <c r="J2772" s="197"/>
      <c r="K2772" s="198"/>
      <c r="L2772" s="198"/>
      <c r="M2772" s="198"/>
      <c r="N2772" s="198"/>
      <c r="O2772" s="198"/>
      <c r="P2772" s="198"/>
      <c r="R2772" s="198"/>
      <c r="S2772" s="195" t="str">
        <f t="shared" ref="S2772:AX2772" si="3983">S$17</f>
        <v>S$13</v>
      </c>
      <c r="T2772" s="195" t="str">
        <f t="shared" si="3983"/>
        <v>T$13</v>
      </c>
      <c r="U2772" s="195" t="str">
        <f t="shared" si="3983"/>
        <v>U$13</v>
      </c>
      <c r="V2772" s="195" t="str">
        <f t="shared" si="3983"/>
        <v>V$13</v>
      </c>
      <c r="W2772" s="195" t="str">
        <f t="shared" si="3983"/>
        <v>W$13</v>
      </c>
      <c r="X2772" s="195" t="str">
        <f t="shared" si="3983"/>
        <v>X$13</v>
      </c>
      <c r="Y2772" s="195" t="str">
        <f t="shared" si="3983"/>
        <v>Y$13</v>
      </c>
      <c r="Z2772" s="195" t="str">
        <f t="shared" si="3983"/>
        <v>Z$13</v>
      </c>
      <c r="AA2772" s="195" t="str">
        <f t="shared" si="3983"/>
        <v>AA$13</v>
      </c>
      <c r="AB2772" s="195" t="str">
        <f t="shared" si="3983"/>
        <v>AB$13</v>
      </c>
      <c r="AC2772" s="195" t="str">
        <f t="shared" si="3983"/>
        <v>AC$13</v>
      </c>
      <c r="AD2772" s="195" t="str">
        <f t="shared" si="3983"/>
        <v>AD$13</v>
      </c>
      <c r="AE2772" s="195" t="str">
        <f t="shared" si="3983"/>
        <v>AE$13</v>
      </c>
      <c r="AF2772" s="195" t="str">
        <f t="shared" si="3983"/>
        <v>AF$13</v>
      </c>
      <c r="AG2772" s="195" t="str">
        <f t="shared" si="3983"/>
        <v>AG$13</v>
      </c>
      <c r="AH2772" s="195" t="str">
        <f t="shared" si="3983"/>
        <v>AH$13</v>
      </c>
      <c r="AI2772" s="195" t="str">
        <f t="shared" si="3983"/>
        <v>AI$13</v>
      </c>
      <c r="AJ2772" s="195" t="str">
        <f t="shared" si="3983"/>
        <v>AJ$13</v>
      </c>
      <c r="AK2772" s="195" t="str">
        <f t="shared" si="3983"/>
        <v>AK$13</v>
      </c>
      <c r="AL2772" s="195" t="str">
        <f t="shared" si="3983"/>
        <v>AL$13</v>
      </c>
      <c r="AM2772" s="195" t="str">
        <f t="shared" si="3983"/>
        <v>AM$13</v>
      </c>
      <c r="AN2772" s="195" t="str">
        <f t="shared" si="3983"/>
        <v>AN$13</v>
      </c>
      <c r="AO2772" s="195" t="str">
        <f t="shared" si="3983"/>
        <v>AO$13</v>
      </c>
      <c r="AP2772" s="195" t="str">
        <f t="shared" si="3983"/>
        <v>AP$13</v>
      </c>
      <c r="AQ2772" s="195" t="str">
        <f t="shared" si="3983"/>
        <v>AQ$13</v>
      </c>
      <c r="AR2772" s="195" t="str">
        <f t="shared" si="3983"/>
        <v>AR$13</v>
      </c>
      <c r="AS2772" s="195" t="str">
        <f t="shared" si="3983"/>
        <v>AS$13</v>
      </c>
      <c r="AT2772" s="195" t="str">
        <f t="shared" si="3983"/>
        <v>AT$13</v>
      </c>
      <c r="AU2772" s="195" t="str">
        <f t="shared" si="3983"/>
        <v>AU$13</v>
      </c>
      <c r="AV2772" s="195" t="str">
        <f t="shared" si="3983"/>
        <v>AV$13</v>
      </c>
      <c r="AW2772" s="195" t="str">
        <f t="shared" si="3983"/>
        <v>AW$13</v>
      </c>
      <c r="AX2772" s="195" t="str">
        <f t="shared" si="3983"/>
        <v>AX$13</v>
      </c>
      <c r="AY2772" s="195" t="str">
        <f t="shared" ref="AY2772:CD2772" si="3984">AY$17</f>
        <v>AY$13</v>
      </c>
      <c r="AZ2772" s="195" t="str">
        <f t="shared" si="3984"/>
        <v>AZ$13</v>
      </c>
      <c r="BA2772" s="195" t="str">
        <f t="shared" si="3984"/>
        <v>BA$13</v>
      </c>
      <c r="BB2772" s="195" t="str">
        <f t="shared" si="3984"/>
        <v>BB$13</v>
      </c>
      <c r="BC2772" s="195" t="str">
        <f t="shared" si="3984"/>
        <v>BC$13</v>
      </c>
      <c r="BD2772" s="195" t="str">
        <f t="shared" si="3984"/>
        <v>BD$13</v>
      </c>
      <c r="BE2772" s="195" t="str">
        <f t="shared" si="3984"/>
        <v>BE$13</v>
      </c>
      <c r="BF2772" s="195" t="str">
        <f t="shared" si="3984"/>
        <v>BF$13</v>
      </c>
      <c r="BG2772" s="195" t="str">
        <f t="shared" si="3984"/>
        <v>BG$13</v>
      </c>
      <c r="BH2772" s="195" t="str">
        <f t="shared" si="3984"/>
        <v>BH$13</v>
      </c>
      <c r="BI2772" s="195" t="str">
        <f t="shared" si="3984"/>
        <v>BI$13</v>
      </c>
      <c r="BJ2772" s="195" t="str">
        <f t="shared" si="3984"/>
        <v>BJ$13</v>
      </c>
      <c r="BK2772" s="195" t="str">
        <f t="shared" si="3984"/>
        <v>BK$13</v>
      </c>
      <c r="BL2772" s="195" t="str">
        <f t="shared" si="3984"/>
        <v>BL$13</v>
      </c>
      <c r="BM2772" s="195" t="str">
        <f t="shared" si="3984"/>
        <v>BM$13</v>
      </c>
      <c r="BN2772" s="195" t="str">
        <f t="shared" si="3984"/>
        <v>BN$13</v>
      </c>
      <c r="BO2772" s="195" t="str">
        <f t="shared" si="3984"/>
        <v>BO$13</v>
      </c>
      <c r="BP2772" s="195" t="str">
        <f t="shared" si="3984"/>
        <v>BP$13</v>
      </c>
      <c r="BQ2772" s="195" t="str">
        <f t="shared" si="3984"/>
        <v>BQ$13</v>
      </c>
      <c r="BR2772" s="195" t="str">
        <f t="shared" si="3984"/>
        <v>BR$13</v>
      </c>
      <c r="BS2772" s="195" t="str">
        <f t="shared" si="3984"/>
        <v>BS$13</v>
      </c>
      <c r="BT2772" s="195" t="str">
        <f t="shared" si="3984"/>
        <v>BT$13</v>
      </c>
      <c r="BU2772" s="195" t="str">
        <f t="shared" si="3984"/>
        <v>BU$13</v>
      </c>
      <c r="BV2772" s="195" t="str">
        <f t="shared" si="3984"/>
        <v>BV$13</v>
      </c>
      <c r="BW2772" s="195" t="str">
        <f t="shared" si="3984"/>
        <v>BW$13</v>
      </c>
      <c r="BX2772" s="195" t="str">
        <f t="shared" si="3984"/>
        <v>BX$13</v>
      </c>
      <c r="BY2772" s="195" t="str">
        <f t="shared" si="3984"/>
        <v>BY$13</v>
      </c>
      <c r="BZ2772" s="195" t="str">
        <f t="shared" si="3984"/>
        <v>BZ$13</v>
      </c>
      <c r="CA2772" s="195" t="str">
        <f t="shared" si="3984"/>
        <v>CA$13</v>
      </c>
      <c r="CB2772" s="195" t="str">
        <f t="shared" si="3984"/>
        <v>CB$13</v>
      </c>
      <c r="CC2772" s="195" t="str">
        <f t="shared" si="3984"/>
        <v>CC$13</v>
      </c>
      <c r="CD2772" s="195" t="str">
        <f t="shared" si="3984"/>
        <v>CD$13</v>
      </c>
      <c r="CE2772" s="195" t="str">
        <f t="shared" ref="CE2772:CL2772" si="3985">CE$17</f>
        <v>CE$13</v>
      </c>
      <c r="CF2772" s="195" t="str">
        <f t="shared" si="3985"/>
        <v>CF$13</v>
      </c>
      <c r="CG2772" s="195" t="str">
        <f t="shared" si="3985"/>
        <v>CG$13</v>
      </c>
      <c r="CH2772" s="195" t="str">
        <f t="shared" si="3985"/>
        <v>CH$13</v>
      </c>
      <c r="CI2772" s="195" t="str">
        <f t="shared" si="3985"/>
        <v>CI$13</v>
      </c>
      <c r="CJ2772" s="195" t="str">
        <f t="shared" si="3985"/>
        <v>CJ$13</v>
      </c>
      <c r="CK2772" s="195" t="str">
        <f t="shared" si="3985"/>
        <v>CK$13</v>
      </c>
      <c r="CL2772" s="195" t="str">
        <f t="shared" si="3985"/>
        <v>CL$13</v>
      </c>
    </row>
    <row r="2773" spans="2:90" x14ac:dyDescent="0.4">
      <c r="B2773" s="171" t="s">
        <v>491</v>
      </c>
      <c r="E2773" s="8"/>
      <c r="H2773" s="196"/>
      <c r="I2773" s="197"/>
      <c r="J2773" s="197"/>
      <c r="K2773" s="198"/>
      <c r="L2773" s="198"/>
      <c r="M2773" s="198"/>
      <c r="N2773" s="198"/>
      <c r="O2773" s="198"/>
      <c r="P2773" s="198"/>
      <c r="R2773" s="198"/>
      <c r="S2773" s="186"/>
      <c r="T2773" s="186"/>
      <c r="U2773" s="186"/>
      <c r="V2773" s="186"/>
      <c r="W2773" s="186"/>
      <c r="X2773" s="186"/>
      <c r="Y2773" s="186"/>
      <c r="Z2773" s="186"/>
      <c r="AA2773" s="186"/>
      <c r="AB2773" s="186"/>
      <c r="AC2773" s="186"/>
      <c r="AD2773" s="186"/>
      <c r="AE2773" s="186"/>
      <c r="AF2773" s="186"/>
      <c r="AG2773" s="186"/>
      <c r="AH2773" s="186"/>
      <c r="AI2773" s="186"/>
      <c r="AJ2773" s="186"/>
      <c r="AK2773" s="186"/>
      <c r="AL2773" s="186"/>
      <c r="AM2773" s="186"/>
      <c r="AN2773" s="186"/>
      <c r="AO2773" s="186"/>
      <c r="AP2773" s="186"/>
      <c r="AQ2773" s="186"/>
      <c r="AR2773" s="186"/>
      <c r="AS2773" s="186"/>
      <c r="AT2773" s="186"/>
      <c r="AU2773" s="186"/>
      <c r="AV2773" s="186"/>
      <c r="AW2773" s="186"/>
      <c r="AX2773" s="186"/>
      <c r="AY2773" s="186"/>
      <c r="AZ2773" s="186"/>
      <c r="BA2773" s="186"/>
      <c r="BB2773" s="186"/>
      <c r="BC2773" s="186"/>
      <c r="BD2773" s="186"/>
      <c r="BE2773" s="186"/>
      <c r="BF2773" s="186"/>
      <c r="BG2773" s="186"/>
      <c r="BH2773" s="186"/>
      <c r="BI2773" s="186"/>
      <c r="BJ2773" s="186"/>
      <c r="BK2773" s="186"/>
      <c r="BL2773" s="186"/>
      <c r="BM2773" s="186"/>
      <c r="BN2773" s="186"/>
      <c r="BO2773" s="186"/>
      <c r="BP2773" s="186"/>
      <c r="BQ2773" s="186"/>
      <c r="BR2773" s="186"/>
      <c r="BS2773" s="186"/>
      <c r="BT2773" s="186"/>
      <c r="BU2773" s="186"/>
      <c r="BV2773" s="186"/>
      <c r="BW2773" s="186"/>
      <c r="BX2773" s="186"/>
      <c r="BY2773" s="186"/>
      <c r="BZ2773" s="186"/>
      <c r="CA2773" s="186"/>
      <c r="CB2773" s="186"/>
      <c r="CC2773" s="186"/>
      <c r="CD2773" s="186"/>
      <c r="CE2773" s="186"/>
      <c r="CF2773" s="186"/>
      <c r="CG2773" s="186"/>
      <c r="CH2773" s="186"/>
      <c r="CI2773" s="186"/>
      <c r="CJ2773" s="186"/>
      <c r="CK2773" s="186"/>
      <c r="CL2773" s="186"/>
    </row>
    <row r="2774" spans="2:90" x14ac:dyDescent="0.4">
      <c r="B2774" s="171" t="s">
        <v>505</v>
      </c>
      <c r="E2774" s="8"/>
      <c r="H2774" s="196"/>
      <c r="I2774" s="197"/>
      <c r="J2774" s="197"/>
      <c r="K2774" s="198"/>
      <c r="L2774" s="198"/>
      <c r="M2774" s="198"/>
      <c r="N2774" s="198"/>
      <c r="O2774" s="198"/>
      <c r="P2774" s="198"/>
      <c r="R2774" s="198"/>
      <c r="S2774" s="186"/>
      <c r="T2774" s="186"/>
      <c r="U2774" s="186"/>
      <c r="V2774" s="186"/>
      <c r="W2774" s="186"/>
      <c r="X2774" s="186"/>
      <c r="Y2774" s="186"/>
      <c r="Z2774" s="186"/>
      <c r="AA2774" s="186"/>
      <c r="AB2774" s="186"/>
      <c r="AC2774" s="186"/>
      <c r="AD2774" s="186"/>
      <c r="AE2774" s="186"/>
      <c r="AF2774" s="186"/>
      <c r="AG2774" s="186"/>
      <c r="AH2774" s="186"/>
      <c r="AI2774" s="186"/>
      <c r="AJ2774" s="186"/>
      <c r="AK2774" s="186"/>
      <c r="AL2774" s="186"/>
      <c r="AM2774" s="186"/>
      <c r="AN2774" s="186"/>
      <c r="AO2774" s="186"/>
      <c r="AP2774" s="186"/>
      <c r="AQ2774" s="186"/>
      <c r="AR2774" s="186"/>
      <c r="AS2774" s="186"/>
      <c r="AT2774" s="186"/>
      <c r="AU2774" s="186"/>
      <c r="AV2774" s="186"/>
      <c r="AW2774" s="186"/>
      <c r="AX2774" s="186"/>
      <c r="AY2774" s="186"/>
      <c r="AZ2774" s="186"/>
      <c r="BA2774" s="186"/>
      <c r="BB2774" s="186"/>
      <c r="BC2774" s="186"/>
      <c r="BD2774" s="186"/>
      <c r="BE2774" s="186"/>
      <c r="BF2774" s="186"/>
      <c r="BG2774" s="186"/>
      <c r="BH2774" s="186"/>
      <c r="BI2774" s="186"/>
      <c r="BJ2774" s="186"/>
      <c r="BK2774" s="186"/>
      <c r="BL2774" s="186"/>
      <c r="BM2774" s="186"/>
      <c r="BN2774" s="186"/>
      <c r="BO2774" s="186"/>
      <c r="BP2774" s="186"/>
      <c r="BQ2774" s="186"/>
      <c r="BR2774" s="186"/>
      <c r="BS2774" s="186"/>
      <c r="BT2774" s="186"/>
      <c r="BU2774" s="186"/>
      <c r="BV2774" s="186"/>
      <c r="BW2774" s="186"/>
      <c r="BX2774" s="186"/>
      <c r="BY2774" s="186"/>
      <c r="BZ2774" s="186"/>
      <c r="CA2774" s="186"/>
      <c r="CB2774" s="186"/>
      <c r="CC2774" s="186"/>
      <c r="CD2774" s="186"/>
      <c r="CE2774" s="186"/>
      <c r="CF2774" s="186"/>
      <c r="CG2774" s="186"/>
      <c r="CH2774" s="186"/>
      <c r="CI2774" s="186"/>
      <c r="CJ2774" s="186"/>
      <c r="CK2774" s="186"/>
      <c r="CL2774" s="186"/>
    </row>
    <row r="2775" spans="2:90" x14ac:dyDescent="0.4">
      <c r="B2775" s="171" t="s">
        <v>463</v>
      </c>
      <c r="E2775" s="8"/>
      <c r="H2775" s="196"/>
      <c r="I2775" s="197"/>
      <c r="J2775" s="197"/>
      <c r="K2775" s="198"/>
      <c r="L2775" s="198"/>
      <c r="M2775" s="198"/>
      <c r="N2775" s="198"/>
      <c r="O2775" s="198"/>
      <c r="P2775" s="198"/>
      <c r="R2775" s="198"/>
      <c r="S2775" s="186" t="str">
        <f t="shared" ref="S2775:AX2775" si="3986">S$18</f>
        <v>S$14</v>
      </c>
      <c r="T2775" s="186" t="str">
        <f t="shared" si="3986"/>
        <v>T$14</v>
      </c>
      <c r="U2775" s="186" t="str">
        <f t="shared" si="3986"/>
        <v>U$14</v>
      </c>
      <c r="V2775" s="186" t="str">
        <f t="shared" si="3986"/>
        <v>V$14</v>
      </c>
      <c r="W2775" s="186" t="str">
        <f t="shared" si="3986"/>
        <v>W$14</v>
      </c>
      <c r="X2775" s="186" t="str">
        <f t="shared" si="3986"/>
        <v>X$14</v>
      </c>
      <c r="Y2775" s="186" t="str">
        <f t="shared" si="3986"/>
        <v>Y$14</v>
      </c>
      <c r="Z2775" s="186" t="str">
        <f t="shared" si="3986"/>
        <v>Z$14</v>
      </c>
      <c r="AA2775" s="186" t="str">
        <f t="shared" si="3986"/>
        <v>AA$14</v>
      </c>
      <c r="AB2775" s="186" t="str">
        <f t="shared" si="3986"/>
        <v>AB$14</v>
      </c>
      <c r="AC2775" s="186" t="str">
        <f t="shared" si="3986"/>
        <v>AC$14</v>
      </c>
      <c r="AD2775" s="186" t="str">
        <f t="shared" si="3986"/>
        <v>AD$14</v>
      </c>
      <c r="AE2775" s="186" t="str">
        <f t="shared" si="3986"/>
        <v>AE$14</v>
      </c>
      <c r="AF2775" s="186" t="str">
        <f t="shared" si="3986"/>
        <v>AF$14</v>
      </c>
      <c r="AG2775" s="186" t="str">
        <f t="shared" si="3986"/>
        <v>AG$14</v>
      </c>
      <c r="AH2775" s="186" t="str">
        <f t="shared" si="3986"/>
        <v>AH$14</v>
      </c>
      <c r="AI2775" s="186" t="str">
        <f t="shared" si="3986"/>
        <v>AI$14</v>
      </c>
      <c r="AJ2775" s="186" t="str">
        <f t="shared" si="3986"/>
        <v>AJ$14</v>
      </c>
      <c r="AK2775" s="186" t="str">
        <f t="shared" si="3986"/>
        <v>AK$14</v>
      </c>
      <c r="AL2775" s="186" t="str">
        <f t="shared" si="3986"/>
        <v>AL$14</v>
      </c>
      <c r="AM2775" s="186" t="str">
        <f t="shared" si="3986"/>
        <v>AM$14</v>
      </c>
      <c r="AN2775" s="186" t="str">
        <f t="shared" si="3986"/>
        <v>AN$14</v>
      </c>
      <c r="AO2775" s="186" t="str">
        <f t="shared" si="3986"/>
        <v>AO$14</v>
      </c>
      <c r="AP2775" s="186" t="str">
        <f t="shared" si="3986"/>
        <v>AP$14</v>
      </c>
      <c r="AQ2775" s="186" t="str">
        <f t="shared" si="3986"/>
        <v>AQ$14</v>
      </c>
      <c r="AR2775" s="186" t="str">
        <f t="shared" si="3986"/>
        <v>AR$14</v>
      </c>
      <c r="AS2775" s="186" t="str">
        <f t="shared" si="3986"/>
        <v>AS$14</v>
      </c>
      <c r="AT2775" s="186" t="str">
        <f t="shared" si="3986"/>
        <v>AT$14</v>
      </c>
      <c r="AU2775" s="186" t="str">
        <f t="shared" si="3986"/>
        <v>AU$14</v>
      </c>
      <c r="AV2775" s="186" t="str">
        <f t="shared" si="3986"/>
        <v>AV$14</v>
      </c>
      <c r="AW2775" s="186" t="str">
        <f t="shared" si="3986"/>
        <v>AW$14</v>
      </c>
      <c r="AX2775" s="186" t="str">
        <f t="shared" si="3986"/>
        <v>AX$14</v>
      </c>
      <c r="AY2775" s="186" t="str">
        <f t="shared" ref="AY2775:CD2775" si="3987">AY$18</f>
        <v>AY$14</v>
      </c>
      <c r="AZ2775" s="186" t="str">
        <f t="shared" si="3987"/>
        <v>AZ$14</v>
      </c>
      <c r="BA2775" s="186" t="str">
        <f t="shared" si="3987"/>
        <v>BA$14</v>
      </c>
      <c r="BB2775" s="186" t="str">
        <f t="shared" si="3987"/>
        <v>BB$14</v>
      </c>
      <c r="BC2775" s="186" t="str">
        <f t="shared" si="3987"/>
        <v>BC$14</v>
      </c>
      <c r="BD2775" s="186" t="str">
        <f t="shared" si="3987"/>
        <v>BD$14</v>
      </c>
      <c r="BE2775" s="186" t="str">
        <f t="shared" si="3987"/>
        <v>BE$14</v>
      </c>
      <c r="BF2775" s="186" t="str">
        <f t="shared" si="3987"/>
        <v>BF$14</v>
      </c>
      <c r="BG2775" s="186" t="str">
        <f t="shared" si="3987"/>
        <v>BG$14</v>
      </c>
      <c r="BH2775" s="186" t="str">
        <f t="shared" si="3987"/>
        <v>BH$14</v>
      </c>
      <c r="BI2775" s="186" t="str">
        <f t="shared" si="3987"/>
        <v>BI$14</v>
      </c>
      <c r="BJ2775" s="186" t="str">
        <f t="shared" si="3987"/>
        <v>BJ$14</v>
      </c>
      <c r="BK2775" s="186" t="str">
        <f t="shared" si="3987"/>
        <v>BK$14</v>
      </c>
      <c r="BL2775" s="186" t="str">
        <f t="shared" si="3987"/>
        <v>BL$14</v>
      </c>
      <c r="BM2775" s="186" t="str">
        <f t="shared" si="3987"/>
        <v>BM$14</v>
      </c>
      <c r="BN2775" s="186" t="str">
        <f t="shared" si="3987"/>
        <v>BN$14</v>
      </c>
      <c r="BO2775" s="186" t="str">
        <f t="shared" si="3987"/>
        <v>BO$14</v>
      </c>
      <c r="BP2775" s="186" t="str">
        <f t="shared" si="3987"/>
        <v>BP$14</v>
      </c>
      <c r="BQ2775" s="186" t="str">
        <f t="shared" si="3987"/>
        <v>BQ$14</v>
      </c>
      <c r="BR2775" s="186" t="str">
        <f t="shared" si="3987"/>
        <v>BR$14</v>
      </c>
      <c r="BS2775" s="186" t="str">
        <f t="shared" si="3987"/>
        <v>BS$14</v>
      </c>
      <c r="BT2775" s="186" t="str">
        <f t="shared" si="3987"/>
        <v>BT$14</v>
      </c>
      <c r="BU2775" s="186" t="str">
        <f t="shared" si="3987"/>
        <v>BU$14</v>
      </c>
      <c r="BV2775" s="186" t="str">
        <f t="shared" si="3987"/>
        <v>BV$14</v>
      </c>
      <c r="BW2775" s="186" t="str">
        <f t="shared" si="3987"/>
        <v>BW$14</v>
      </c>
      <c r="BX2775" s="186" t="str">
        <f t="shared" si="3987"/>
        <v>BX$14</v>
      </c>
      <c r="BY2775" s="186" t="str">
        <f t="shared" si="3987"/>
        <v>BY$14</v>
      </c>
      <c r="BZ2775" s="186" t="str">
        <f t="shared" si="3987"/>
        <v>BZ$14</v>
      </c>
      <c r="CA2775" s="186" t="str">
        <f t="shared" si="3987"/>
        <v>CA$14</v>
      </c>
      <c r="CB2775" s="186" t="str">
        <f t="shared" si="3987"/>
        <v>CB$14</v>
      </c>
      <c r="CC2775" s="186" t="str">
        <f t="shared" si="3987"/>
        <v>CC$14</v>
      </c>
      <c r="CD2775" s="186" t="str">
        <f t="shared" si="3987"/>
        <v>CD$14</v>
      </c>
      <c r="CE2775" s="186" t="str">
        <f t="shared" ref="CE2775:CL2775" si="3988">CE$18</f>
        <v>CE$14</v>
      </c>
      <c r="CF2775" s="186" t="str">
        <f t="shared" si="3988"/>
        <v>CF$14</v>
      </c>
      <c r="CG2775" s="186" t="str">
        <f t="shared" si="3988"/>
        <v>CG$14</v>
      </c>
      <c r="CH2775" s="186" t="str">
        <f t="shared" si="3988"/>
        <v>CH$14</v>
      </c>
      <c r="CI2775" s="186" t="str">
        <f t="shared" si="3988"/>
        <v>CI$14</v>
      </c>
      <c r="CJ2775" s="186" t="str">
        <f t="shared" si="3988"/>
        <v>CJ$14</v>
      </c>
      <c r="CK2775" s="186" t="str">
        <f t="shared" si="3988"/>
        <v>CK$14</v>
      </c>
      <c r="CL2775" s="186" t="str">
        <f t="shared" si="3988"/>
        <v>CL$14</v>
      </c>
    </row>
    <row r="2776" spans="2:90" x14ac:dyDescent="0.4">
      <c r="B2776" s="171" t="s">
        <v>464</v>
      </c>
      <c r="E2776" s="8"/>
      <c r="H2776" s="196"/>
      <c r="I2776" s="197"/>
      <c r="J2776" s="197"/>
      <c r="K2776" s="198"/>
      <c r="L2776" s="198"/>
      <c r="M2776" s="198"/>
      <c r="N2776" s="198"/>
      <c r="O2776" s="198"/>
      <c r="P2776" s="198"/>
      <c r="R2776" s="198"/>
      <c r="S2776" s="186" t="str">
        <f t="shared" ref="S2776:AX2776" si="3989">S$19</f>
        <v>S$15</v>
      </c>
      <c r="T2776" s="186" t="str">
        <f t="shared" si="3989"/>
        <v>T$15</v>
      </c>
      <c r="U2776" s="186" t="str">
        <f t="shared" si="3989"/>
        <v>U$15</v>
      </c>
      <c r="V2776" s="186" t="str">
        <f t="shared" si="3989"/>
        <v>V$15</v>
      </c>
      <c r="W2776" s="186" t="str">
        <f t="shared" si="3989"/>
        <v>W$15</v>
      </c>
      <c r="X2776" s="186" t="str">
        <f t="shared" si="3989"/>
        <v>X$15</v>
      </c>
      <c r="Y2776" s="186" t="str">
        <f t="shared" si="3989"/>
        <v>Y$15</v>
      </c>
      <c r="Z2776" s="186" t="str">
        <f t="shared" si="3989"/>
        <v>Z$15</v>
      </c>
      <c r="AA2776" s="186" t="str">
        <f t="shared" si="3989"/>
        <v>AA$15</v>
      </c>
      <c r="AB2776" s="186" t="str">
        <f t="shared" si="3989"/>
        <v>AB$15</v>
      </c>
      <c r="AC2776" s="186" t="str">
        <f t="shared" si="3989"/>
        <v>AC$15</v>
      </c>
      <c r="AD2776" s="186" t="str">
        <f t="shared" si="3989"/>
        <v>AD$15</v>
      </c>
      <c r="AE2776" s="186" t="str">
        <f t="shared" si="3989"/>
        <v>AE$15</v>
      </c>
      <c r="AF2776" s="186" t="str">
        <f t="shared" si="3989"/>
        <v>AF$15</v>
      </c>
      <c r="AG2776" s="186" t="str">
        <f t="shared" si="3989"/>
        <v>AG$15</v>
      </c>
      <c r="AH2776" s="186" t="str">
        <f t="shared" si="3989"/>
        <v>AH$15</v>
      </c>
      <c r="AI2776" s="186" t="str">
        <f t="shared" si="3989"/>
        <v>AI$15</v>
      </c>
      <c r="AJ2776" s="186" t="str">
        <f t="shared" si="3989"/>
        <v>AJ$15</v>
      </c>
      <c r="AK2776" s="186" t="str">
        <f t="shared" si="3989"/>
        <v>AK$15</v>
      </c>
      <c r="AL2776" s="186" t="str">
        <f t="shared" si="3989"/>
        <v>AL$15</v>
      </c>
      <c r="AM2776" s="186" t="str">
        <f t="shared" si="3989"/>
        <v>AM$15</v>
      </c>
      <c r="AN2776" s="186" t="str">
        <f t="shared" si="3989"/>
        <v>AN$15</v>
      </c>
      <c r="AO2776" s="186" t="str">
        <f t="shared" si="3989"/>
        <v>AO$15</v>
      </c>
      <c r="AP2776" s="186" t="str">
        <f t="shared" si="3989"/>
        <v>AP$15</v>
      </c>
      <c r="AQ2776" s="186" t="str">
        <f t="shared" si="3989"/>
        <v>AQ$15</v>
      </c>
      <c r="AR2776" s="186" t="str">
        <f t="shared" si="3989"/>
        <v>AR$15</v>
      </c>
      <c r="AS2776" s="186" t="str">
        <f t="shared" si="3989"/>
        <v>AS$15</v>
      </c>
      <c r="AT2776" s="186" t="str">
        <f t="shared" si="3989"/>
        <v>AT$15</v>
      </c>
      <c r="AU2776" s="186" t="str">
        <f t="shared" si="3989"/>
        <v>AU$15</v>
      </c>
      <c r="AV2776" s="186" t="str">
        <f t="shared" si="3989"/>
        <v>AV$15</v>
      </c>
      <c r="AW2776" s="186" t="str">
        <f t="shared" si="3989"/>
        <v>AW$15</v>
      </c>
      <c r="AX2776" s="186" t="str">
        <f t="shared" si="3989"/>
        <v>AX$15</v>
      </c>
      <c r="AY2776" s="186" t="str">
        <f t="shared" ref="AY2776:CD2776" si="3990">AY$19</f>
        <v>AY$15</v>
      </c>
      <c r="AZ2776" s="186" t="str">
        <f t="shared" si="3990"/>
        <v>AZ$15</v>
      </c>
      <c r="BA2776" s="186" t="str">
        <f t="shared" si="3990"/>
        <v>BA$15</v>
      </c>
      <c r="BB2776" s="186" t="str">
        <f t="shared" si="3990"/>
        <v>BB$15</v>
      </c>
      <c r="BC2776" s="186" t="str">
        <f t="shared" si="3990"/>
        <v>BC$15</v>
      </c>
      <c r="BD2776" s="186" t="str">
        <f t="shared" si="3990"/>
        <v>BD$15</v>
      </c>
      <c r="BE2776" s="186" t="str">
        <f t="shared" si="3990"/>
        <v>BE$15</v>
      </c>
      <c r="BF2776" s="186" t="str">
        <f t="shared" si="3990"/>
        <v>BF$15</v>
      </c>
      <c r="BG2776" s="186" t="str">
        <f t="shared" si="3990"/>
        <v>BG$15</v>
      </c>
      <c r="BH2776" s="186" t="str">
        <f t="shared" si="3990"/>
        <v>BH$15</v>
      </c>
      <c r="BI2776" s="186" t="str">
        <f t="shared" si="3990"/>
        <v>BI$15</v>
      </c>
      <c r="BJ2776" s="186" t="str">
        <f t="shared" si="3990"/>
        <v>BJ$15</v>
      </c>
      <c r="BK2776" s="186" t="str">
        <f t="shared" si="3990"/>
        <v>BK$15</v>
      </c>
      <c r="BL2776" s="186" t="str">
        <f t="shared" si="3990"/>
        <v>BL$15</v>
      </c>
      <c r="BM2776" s="186" t="str">
        <f t="shared" si="3990"/>
        <v>BM$15</v>
      </c>
      <c r="BN2776" s="186" t="str">
        <f t="shared" si="3990"/>
        <v>BN$15</v>
      </c>
      <c r="BO2776" s="186" t="str">
        <f t="shared" si="3990"/>
        <v>BO$15</v>
      </c>
      <c r="BP2776" s="186" t="str">
        <f t="shared" si="3990"/>
        <v>BP$15</v>
      </c>
      <c r="BQ2776" s="186" t="str">
        <f t="shared" si="3990"/>
        <v>BQ$15</v>
      </c>
      <c r="BR2776" s="186" t="str">
        <f t="shared" si="3990"/>
        <v>BR$15</v>
      </c>
      <c r="BS2776" s="186" t="str">
        <f t="shared" si="3990"/>
        <v>BS$15</v>
      </c>
      <c r="BT2776" s="186" t="str">
        <f t="shared" si="3990"/>
        <v>BT$15</v>
      </c>
      <c r="BU2776" s="186" t="str">
        <f t="shared" si="3990"/>
        <v>BU$15</v>
      </c>
      <c r="BV2776" s="186" t="str">
        <f t="shared" si="3990"/>
        <v>BV$15</v>
      </c>
      <c r="BW2776" s="186" t="str">
        <f t="shared" si="3990"/>
        <v>BW$15</v>
      </c>
      <c r="BX2776" s="186" t="str">
        <f t="shared" si="3990"/>
        <v>BX$15</v>
      </c>
      <c r="BY2776" s="186" t="str">
        <f t="shared" si="3990"/>
        <v>BY$15</v>
      </c>
      <c r="BZ2776" s="186" t="str">
        <f t="shared" si="3990"/>
        <v>BZ$15</v>
      </c>
      <c r="CA2776" s="186" t="str">
        <f t="shared" si="3990"/>
        <v>CA$15</v>
      </c>
      <c r="CB2776" s="186" t="str">
        <f t="shared" si="3990"/>
        <v>CB$15</v>
      </c>
      <c r="CC2776" s="186" t="str">
        <f t="shared" si="3990"/>
        <v>CC$15</v>
      </c>
      <c r="CD2776" s="186" t="str">
        <f t="shared" si="3990"/>
        <v>CD$15</v>
      </c>
      <c r="CE2776" s="186" t="str">
        <f t="shared" ref="CE2776:CL2776" si="3991">CE$19</f>
        <v>CE$15</v>
      </c>
      <c r="CF2776" s="186" t="str">
        <f t="shared" si="3991"/>
        <v>CF$15</v>
      </c>
      <c r="CG2776" s="186" t="str">
        <f t="shared" si="3991"/>
        <v>CG$15</v>
      </c>
      <c r="CH2776" s="186" t="str">
        <f t="shared" si="3991"/>
        <v>CH$15</v>
      </c>
      <c r="CI2776" s="186" t="str">
        <f t="shared" si="3991"/>
        <v>CI$15</v>
      </c>
      <c r="CJ2776" s="186" t="str">
        <f t="shared" si="3991"/>
        <v>CJ$15</v>
      </c>
      <c r="CK2776" s="186" t="str">
        <f t="shared" si="3991"/>
        <v>CK$15</v>
      </c>
      <c r="CL2776" s="186" t="str">
        <f t="shared" si="3991"/>
        <v>CL$15</v>
      </c>
    </row>
    <row r="2777" spans="2:90" x14ac:dyDescent="0.4">
      <c r="B2777" s="70" t="s">
        <v>437</v>
      </c>
      <c r="C2777" s="31"/>
      <c r="D2777" t="s">
        <v>479</v>
      </c>
      <c r="E2777" s="8" t="str">
        <f>ROW()&amp;" "&amp;D2777</f>
        <v>2777 AOV-TR-RV</v>
      </c>
      <c r="F2777" t="s">
        <v>416</v>
      </c>
      <c r="G2777" s="31" t="s">
        <v>81</v>
      </c>
      <c r="H2777" s="48"/>
      <c r="I2777" s="285"/>
      <c r="J2777" s="285"/>
      <c r="K2777" s="48"/>
      <c r="L2777" s="48"/>
      <c r="M2777" s="48"/>
      <c r="N2777" s="48"/>
      <c r="O2777" s="48"/>
      <c r="P2777" s="48"/>
      <c r="R2777" s="70"/>
      <c r="S2777" s="286"/>
      <c r="T2777" s="286"/>
      <c r="U2777" s="286"/>
      <c r="V2777" s="286"/>
      <c r="W2777" s="286"/>
      <c r="X2777" s="286"/>
      <c r="Y2777" s="286"/>
      <c r="Z2777" s="286"/>
      <c r="AA2777" s="286"/>
      <c r="AB2777" s="286"/>
      <c r="AC2777" s="286"/>
      <c r="AD2777" s="286"/>
      <c r="AE2777" s="286"/>
      <c r="AF2777" s="286"/>
      <c r="AG2777" s="286"/>
      <c r="AH2777" s="286"/>
      <c r="AI2777" s="286"/>
      <c r="AJ2777" s="286"/>
      <c r="AK2777" s="286"/>
      <c r="AL2777" s="286"/>
      <c r="AM2777" s="286"/>
      <c r="AN2777" s="286"/>
      <c r="AO2777" s="286"/>
      <c r="AP2777" s="286"/>
      <c r="AQ2777" s="286"/>
      <c r="AR2777" s="286"/>
      <c r="AS2777" s="286"/>
      <c r="AT2777" s="286"/>
      <c r="AU2777" s="286"/>
      <c r="AV2777" s="286"/>
      <c r="AW2777" s="286"/>
      <c r="AX2777" s="286"/>
      <c r="AY2777" s="286"/>
      <c r="AZ2777" s="286"/>
      <c r="BA2777" s="286"/>
      <c r="BB2777" s="286"/>
      <c r="BC2777" s="286"/>
      <c r="BD2777" s="286"/>
      <c r="BE2777" s="286"/>
      <c r="BF2777" s="286"/>
      <c r="BG2777" s="286"/>
      <c r="BH2777" s="286"/>
      <c r="BI2777" s="286"/>
      <c r="BJ2777" s="286"/>
      <c r="BK2777" s="286"/>
      <c r="BL2777" s="286"/>
      <c r="BM2777" s="286"/>
      <c r="BN2777" s="286"/>
      <c r="BO2777" s="286"/>
      <c r="BP2777" s="286"/>
      <c r="BQ2777" s="286"/>
      <c r="BR2777" s="286"/>
      <c r="BS2777" s="286"/>
      <c r="BT2777" s="286"/>
      <c r="BU2777" s="286"/>
      <c r="BV2777" s="286"/>
      <c r="BW2777" s="286"/>
      <c r="BX2777" s="286"/>
      <c r="BY2777" s="286"/>
      <c r="BZ2777" s="286"/>
      <c r="CA2777" s="286"/>
      <c r="CB2777" s="286"/>
      <c r="CC2777" s="286"/>
      <c r="CD2777" s="286"/>
      <c r="CE2777" s="286"/>
      <c r="CF2777" s="286"/>
      <c r="CG2777" s="286"/>
      <c r="CH2777" s="286"/>
      <c r="CI2777" s="286"/>
      <c r="CJ2777" s="286"/>
      <c r="CK2777" s="286"/>
      <c r="CL2777" s="286"/>
    </row>
    <row r="2778" spans="2:90" x14ac:dyDescent="0.4">
      <c r="B2778" s="95" t="s">
        <v>343</v>
      </c>
      <c r="D2778" t="s">
        <v>479</v>
      </c>
      <c r="E2778" s="8" t="str">
        <f t="shared" ref="E2778:E2780" si="3992">ROW()&amp;" "&amp;D2778</f>
        <v>2778 AOV-TR-RV</v>
      </c>
      <c r="G2778" t="str">
        <f>E2778</f>
        <v>2778 AOV-TR-RV</v>
      </c>
      <c r="H2778" s="27"/>
      <c r="I2778" s="78"/>
      <c r="J2778" s="78"/>
      <c r="K2778" s="33"/>
      <c r="L2778" s="33"/>
      <c r="M2778" s="33"/>
      <c r="N2778" s="33"/>
      <c r="O2778" s="33"/>
      <c r="P2778" s="33"/>
      <c r="R2778" s="33"/>
      <c r="S2778" s="77"/>
      <c r="T2778" s="77"/>
      <c r="U2778" s="77"/>
      <c r="V2778" s="77"/>
      <c r="W2778" s="77"/>
      <c r="X2778" s="77"/>
      <c r="Y2778" s="77"/>
      <c r="Z2778" s="77"/>
      <c r="AA2778" s="77"/>
      <c r="AB2778" s="77"/>
      <c r="AC2778" s="77"/>
      <c r="AD2778" s="77"/>
      <c r="AE2778" s="77"/>
      <c r="AF2778" s="77"/>
      <c r="AG2778" s="77"/>
      <c r="AH2778" s="77"/>
      <c r="AI2778" s="77"/>
      <c r="AJ2778" s="77"/>
      <c r="AK2778" s="77"/>
      <c r="AL2778" s="77"/>
      <c r="AM2778" s="77"/>
      <c r="AN2778" s="77"/>
      <c r="AO2778" s="77"/>
      <c r="AP2778" s="77"/>
      <c r="AQ2778" s="77"/>
      <c r="AR2778" s="77"/>
      <c r="AS2778" s="77"/>
      <c r="AT2778" s="77"/>
      <c r="AU2778" s="77"/>
      <c r="AV2778" s="77"/>
      <c r="AW2778" s="77"/>
      <c r="AX2778" s="77"/>
      <c r="AY2778" s="77"/>
      <c r="AZ2778" s="77"/>
      <c r="BA2778" s="77"/>
      <c r="BB2778" s="77"/>
      <c r="BC2778" s="77"/>
      <c r="BD2778" s="77"/>
      <c r="BE2778" s="77"/>
      <c r="BF2778" s="77"/>
      <c r="BG2778" s="77"/>
      <c r="BH2778" s="77"/>
      <c r="BI2778" s="77"/>
      <c r="BJ2778" s="77"/>
      <c r="BK2778" s="77"/>
      <c r="BL2778" s="77"/>
      <c r="BM2778" s="77"/>
      <c r="BN2778" s="77"/>
      <c r="BO2778" s="77"/>
      <c r="BP2778" s="77"/>
      <c r="BQ2778" s="77"/>
      <c r="BR2778" s="77"/>
      <c r="BS2778" s="77"/>
      <c r="BT2778" s="77"/>
      <c r="BU2778" s="77"/>
      <c r="BV2778" s="77"/>
      <c r="BW2778" s="77"/>
      <c r="BX2778" s="77"/>
      <c r="BY2778" s="77"/>
      <c r="BZ2778" s="77"/>
      <c r="CA2778" s="77"/>
      <c r="CB2778" s="77"/>
      <c r="CC2778" s="77"/>
      <c r="CD2778" s="77"/>
      <c r="CE2778" s="77"/>
      <c r="CF2778" s="77"/>
      <c r="CG2778" s="77"/>
      <c r="CH2778" s="77"/>
      <c r="CI2778" s="77"/>
      <c r="CJ2778" s="77"/>
      <c r="CK2778" s="77"/>
      <c r="CL2778" s="77"/>
    </row>
    <row r="2779" spans="2:90" x14ac:dyDescent="0.4">
      <c r="B2779" s="141" t="s">
        <v>76</v>
      </c>
      <c r="C2779" t="s">
        <v>80</v>
      </c>
      <c r="D2779" t="s">
        <v>479</v>
      </c>
      <c r="E2779" s="8" t="str">
        <f t="shared" si="3992"/>
        <v>2779 AOV-TR-RV</v>
      </c>
      <c r="G2779" t="str">
        <f>E2779</f>
        <v>2779 AOV-TR-RV</v>
      </c>
      <c r="H2779" s="12"/>
      <c r="I2779" s="60"/>
      <c r="J2779" s="60"/>
      <c r="K2779" s="15">
        <f t="shared" ref="K2779:P2779" ca="1" si="3993">SUMIF($3:$3,K$2,2779:2779)</f>
        <v>12000</v>
      </c>
      <c r="L2779" s="15">
        <f t="shared" ca="1" si="3993"/>
        <v>12000</v>
      </c>
      <c r="M2779" s="15">
        <f t="shared" ca="1" si="3993"/>
        <v>12000</v>
      </c>
      <c r="N2779" s="15">
        <f t="shared" ca="1" si="3993"/>
        <v>12000</v>
      </c>
      <c r="O2779" s="15">
        <f t="shared" ca="1" si="3993"/>
        <v>12000</v>
      </c>
      <c r="P2779" s="15">
        <f t="shared" ca="1" si="3993"/>
        <v>12000</v>
      </c>
      <c r="R2779" s="15"/>
      <c r="S2779" s="76" cm="1">
        <f t="array" aca="1" ref="S2779" ca="1">INDIRECT(S2783)/S2780</f>
        <v>1000</v>
      </c>
      <c r="T2779" s="76" cm="1">
        <f t="array" aca="1" ref="T2779" ca="1">INDIRECT(T2783)/T2780</f>
        <v>1000</v>
      </c>
      <c r="U2779" s="76" cm="1">
        <f t="array" aca="1" ref="U2779" ca="1">INDIRECT(U2783)/U2780</f>
        <v>1000</v>
      </c>
      <c r="V2779" s="76" cm="1">
        <f t="array" aca="1" ref="V2779" ca="1">INDIRECT(V2783)/V2780</f>
        <v>1000</v>
      </c>
      <c r="W2779" s="76" cm="1">
        <f t="array" aca="1" ref="W2779" ca="1">INDIRECT(W2783)/W2780</f>
        <v>1000</v>
      </c>
      <c r="X2779" s="76" cm="1">
        <f t="array" aca="1" ref="X2779" ca="1">INDIRECT(X2783)/X2780</f>
        <v>1000</v>
      </c>
      <c r="Y2779" s="76" cm="1">
        <f t="array" aca="1" ref="Y2779" ca="1">INDIRECT(Y2783)/Y2780</f>
        <v>1000</v>
      </c>
      <c r="Z2779" s="76" cm="1">
        <f t="array" aca="1" ref="Z2779" ca="1">INDIRECT(Z2783)/Z2780</f>
        <v>1000</v>
      </c>
      <c r="AA2779" s="76" cm="1">
        <f t="array" aca="1" ref="AA2779" ca="1">INDIRECT(AA2783)/AA2780</f>
        <v>1000</v>
      </c>
      <c r="AB2779" s="76" cm="1">
        <f t="array" aca="1" ref="AB2779" ca="1">INDIRECT(AB2783)/AB2780</f>
        <v>1000</v>
      </c>
      <c r="AC2779" s="76" cm="1">
        <f t="array" aca="1" ref="AC2779" ca="1">INDIRECT(AC2783)/AC2780</f>
        <v>1000</v>
      </c>
      <c r="AD2779" s="76" cm="1">
        <f t="array" aca="1" ref="AD2779" ca="1">INDIRECT(AD2783)/AD2780</f>
        <v>1000</v>
      </c>
      <c r="AE2779" s="76" cm="1">
        <f t="array" aca="1" ref="AE2779" ca="1">INDIRECT(AE2783)/AE2780</f>
        <v>1000</v>
      </c>
      <c r="AF2779" s="76" cm="1">
        <f t="array" aca="1" ref="AF2779" ca="1">INDIRECT(AF2783)/AF2780</f>
        <v>1000</v>
      </c>
      <c r="AG2779" s="76" cm="1">
        <f t="array" aca="1" ref="AG2779" ca="1">INDIRECT(AG2783)/AG2780</f>
        <v>1000</v>
      </c>
      <c r="AH2779" s="76" cm="1">
        <f t="array" aca="1" ref="AH2779" ca="1">INDIRECT(AH2783)/AH2780</f>
        <v>1000</v>
      </c>
      <c r="AI2779" s="76" cm="1">
        <f t="array" aca="1" ref="AI2779" ca="1">INDIRECT(AI2783)/AI2780</f>
        <v>1000</v>
      </c>
      <c r="AJ2779" s="76" cm="1">
        <f t="array" aca="1" ref="AJ2779" ca="1">INDIRECT(AJ2783)/AJ2780</f>
        <v>1000</v>
      </c>
      <c r="AK2779" s="76" cm="1">
        <f t="array" aca="1" ref="AK2779" ca="1">INDIRECT(AK2783)/AK2780</f>
        <v>1000</v>
      </c>
      <c r="AL2779" s="76" cm="1">
        <f t="array" aca="1" ref="AL2779" ca="1">INDIRECT(AL2783)/AL2780</f>
        <v>1000</v>
      </c>
      <c r="AM2779" s="76" cm="1">
        <f t="array" aca="1" ref="AM2779" ca="1">INDIRECT(AM2783)/AM2780</f>
        <v>1000</v>
      </c>
      <c r="AN2779" s="76" cm="1">
        <f t="array" aca="1" ref="AN2779" ca="1">INDIRECT(AN2783)/AN2780</f>
        <v>1000</v>
      </c>
      <c r="AO2779" s="76" cm="1">
        <f t="array" aca="1" ref="AO2779" ca="1">INDIRECT(AO2783)/AO2780</f>
        <v>1000</v>
      </c>
      <c r="AP2779" s="76" cm="1">
        <f t="array" aca="1" ref="AP2779" ca="1">INDIRECT(AP2783)/AP2780</f>
        <v>1000</v>
      </c>
      <c r="AQ2779" s="76" cm="1">
        <f t="array" aca="1" ref="AQ2779" ca="1">INDIRECT(AQ2783)/AQ2780</f>
        <v>1000</v>
      </c>
      <c r="AR2779" s="76" cm="1">
        <f t="array" aca="1" ref="AR2779" ca="1">INDIRECT(AR2783)/AR2780</f>
        <v>1000</v>
      </c>
      <c r="AS2779" s="76" cm="1">
        <f t="array" aca="1" ref="AS2779" ca="1">INDIRECT(AS2783)/AS2780</f>
        <v>1000</v>
      </c>
      <c r="AT2779" s="76" cm="1">
        <f t="array" aca="1" ref="AT2779" ca="1">INDIRECT(AT2783)/AT2780</f>
        <v>1000</v>
      </c>
      <c r="AU2779" s="76" cm="1">
        <f t="array" aca="1" ref="AU2779" ca="1">INDIRECT(AU2783)/AU2780</f>
        <v>1000</v>
      </c>
      <c r="AV2779" s="76" cm="1">
        <f t="array" aca="1" ref="AV2779" ca="1">INDIRECT(AV2783)/AV2780</f>
        <v>1000</v>
      </c>
      <c r="AW2779" s="76" cm="1">
        <f t="array" aca="1" ref="AW2779" ca="1">INDIRECT(AW2783)/AW2780</f>
        <v>1000</v>
      </c>
      <c r="AX2779" s="76" cm="1">
        <f t="array" aca="1" ref="AX2779" ca="1">INDIRECT(AX2783)/AX2780</f>
        <v>1000</v>
      </c>
      <c r="AY2779" s="76" cm="1">
        <f t="array" aca="1" ref="AY2779" ca="1">INDIRECT(AY2783)/AY2780</f>
        <v>1000</v>
      </c>
      <c r="AZ2779" s="76" cm="1">
        <f t="array" aca="1" ref="AZ2779" ca="1">INDIRECT(AZ2783)/AZ2780</f>
        <v>1000</v>
      </c>
      <c r="BA2779" s="76" cm="1">
        <f t="array" aca="1" ref="BA2779" ca="1">INDIRECT(BA2783)/BA2780</f>
        <v>1000</v>
      </c>
      <c r="BB2779" s="76" cm="1">
        <f t="array" aca="1" ref="BB2779" ca="1">INDIRECT(BB2783)/BB2780</f>
        <v>1000</v>
      </c>
      <c r="BC2779" s="76" cm="1">
        <f t="array" aca="1" ref="BC2779" ca="1">INDIRECT(BC2783)/BC2780</f>
        <v>1000</v>
      </c>
      <c r="BD2779" s="76" cm="1">
        <f t="array" aca="1" ref="BD2779" ca="1">INDIRECT(BD2783)/BD2780</f>
        <v>1000</v>
      </c>
      <c r="BE2779" s="76" cm="1">
        <f t="array" aca="1" ref="BE2779" ca="1">INDIRECT(BE2783)/BE2780</f>
        <v>1000</v>
      </c>
      <c r="BF2779" s="76" cm="1">
        <f t="array" aca="1" ref="BF2779" ca="1">INDIRECT(BF2783)/BF2780</f>
        <v>1000</v>
      </c>
      <c r="BG2779" s="76" cm="1">
        <f t="array" aca="1" ref="BG2779" ca="1">INDIRECT(BG2783)/BG2780</f>
        <v>1000</v>
      </c>
      <c r="BH2779" s="76" cm="1">
        <f t="array" aca="1" ref="BH2779" ca="1">INDIRECT(BH2783)/BH2780</f>
        <v>1000</v>
      </c>
      <c r="BI2779" s="76" cm="1">
        <f t="array" aca="1" ref="BI2779" ca="1">INDIRECT(BI2783)/BI2780</f>
        <v>1000</v>
      </c>
      <c r="BJ2779" s="76" cm="1">
        <f t="array" aca="1" ref="BJ2779" ca="1">INDIRECT(BJ2783)/BJ2780</f>
        <v>1000</v>
      </c>
      <c r="BK2779" s="76" cm="1">
        <f t="array" aca="1" ref="BK2779" ca="1">INDIRECT(BK2783)/BK2780</f>
        <v>1000</v>
      </c>
      <c r="BL2779" s="76" cm="1">
        <f t="array" aca="1" ref="BL2779" ca="1">INDIRECT(BL2783)/BL2780</f>
        <v>1000</v>
      </c>
      <c r="BM2779" s="76" cm="1">
        <f t="array" aca="1" ref="BM2779" ca="1">INDIRECT(BM2783)/BM2780</f>
        <v>1000</v>
      </c>
      <c r="BN2779" s="76" cm="1">
        <f t="array" aca="1" ref="BN2779" ca="1">INDIRECT(BN2783)/BN2780</f>
        <v>1000</v>
      </c>
      <c r="BO2779" s="76" cm="1">
        <f t="array" aca="1" ref="BO2779" ca="1">INDIRECT(BO2783)/BO2780</f>
        <v>1000</v>
      </c>
      <c r="BP2779" s="76" cm="1">
        <f t="array" aca="1" ref="BP2779" ca="1">INDIRECT(BP2783)/BP2780</f>
        <v>1000</v>
      </c>
      <c r="BQ2779" s="76" cm="1">
        <f t="array" aca="1" ref="BQ2779" ca="1">INDIRECT(BQ2783)/BQ2780</f>
        <v>1000</v>
      </c>
      <c r="BR2779" s="76" cm="1">
        <f t="array" aca="1" ref="BR2779" ca="1">INDIRECT(BR2783)/BR2780</f>
        <v>1000</v>
      </c>
      <c r="BS2779" s="76" cm="1">
        <f t="array" aca="1" ref="BS2779" ca="1">INDIRECT(BS2783)/BS2780</f>
        <v>1000</v>
      </c>
      <c r="BT2779" s="76" cm="1">
        <f t="array" aca="1" ref="BT2779" ca="1">INDIRECT(BT2783)/BT2780</f>
        <v>1000</v>
      </c>
      <c r="BU2779" s="76" cm="1">
        <f t="array" aca="1" ref="BU2779" ca="1">INDIRECT(BU2783)/BU2780</f>
        <v>1000</v>
      </c>
      <c r="BV2779" s="76" cm="1">
        <f t="array" aca="1" ref="BV2779" ca="1">INDIRECT(BV2783)/BV2780</f>
        <v>1000</v>
      </c>
      <c r="BW2779" s="76" cm="1">
        <f t="array" aca="1" ref="BW2779" ca="1">INDIRECT(BW2783)/BW2780</f>
        <v>1000</v>
      </c>
      <c r="BX2779" s="76" cm="1">
        <f t="array" aca="1" ref="BX2779" ca="1">INDIRECT(BX2783)/BX2780</f>
        <v>1000</v>
      </c>
      <c r="BY2779" s="76" cm="1">
        <f t="array" aca="1" ref="BY2779" ca="1">INDIRECT(BY2783)/BY2780</f>
        <v>1000</v>
      </c>
      <c r="BZ2779" s="76" cm="1">
        <f t="array" aca="1" ref="BZ2779" ca="1">INDIRECT(BZ2783)/BZ2780</f>
        <v>1000</v>
      </c>
      <c r="CA2779" s="76" cm="1">
        <f t="array" aca="1" ref="CA2779" ca="1">INDIRECT(CA2783)/CA2780</f>
        <v>1000</v>
      </c>
      <c r="CB2779" s="76" cm="1">
        <f t="array" aca="1" ref="CB2779" ca="1">INDIRECT(CB2783)/CB2780</f>
        <v>1000</v>
      </c>
      <c r="CC2779" s="76" cm="1">
        <f t="array" aca="1" ref="CC2779" ca="1">INDIRECT(CC2783)/CC2780</f>
        <v>1000</v>
      </c>
      <c r="CD2779" s="76" cm="1">
        <f t="array" aca="1" ref="CD2779" ca="1">INDIRECT(CD2783)/CD2780</f>
        <v>1000</v>
      </c>
      <c r="CE2779" s="76" cm="1">
        <f t="array" aca="1" ref="CE2779" ca="1">INDIRECT(CE2783)/CE2780</f>
        <v>1000</v>
      </c>
      <c r="CF2779" s="76" cm="1">
        <f t="array" aca="1" ref="CF2779" ca="1">INDIRECT(CF2783)/CF2780</f>
        <v>1000</v>
      </c>
      <c r="CG2779" s="76" cm="1">
        <f t="array" aca="1" ref="CG2779" ca="1">INDIRECT(CG2783)/CG2780</f>
        <v>1000</v>
      </c>
      <c r="CH2779" s="76" cm="1">
        <f t="array" aca="1" ref="CH2779" ca="1">INDIRECT(CH2783)/CH2780</f>
        <v>1000</v>
      </c>
      <c r="CI2779" s="76" cm="1">
        <f t="array" aca="1" ref="CI2779" ca="1">INDIRECT(CI2783)/CI2780</f>
        <v>1000</v>
      </c>
      <c r="CJ2779" s="76" cm="1">
        <f t="array" aca="1" ref="CJ2779" ca="1">INDIRECT(CJ2783)/CJ2780</f>
        <v>1000</v>
      </c>
      <c r="CK2779" s="76" cm="1">
        <f t="array" aca="1" ref="CK2779" ca="1">INDIRECT(CK2783)/CK2780</f>
        <v>1000</v>
      </c>
      <c r="CL2779" s="76" cm="1">
        <f t="array" aca="1" ref="CL2779" ca="1">INDIRECT(CL2783)/CL2780</f>
        <v>1000</v>
      </c>
    </row>
    <row r="2780" spans="2:90" x14ac:dyDescent="0.4">
      <c r="B2780" s="141" t="s">
        <v>77</v>
      </c>
      <c r="D2780" t="s">
        <v>479</v>
      </c>
      <c r="E2780" s="8" t="str">
        <f t="shared" si="3992"/>
        <v>2780 AOV-TR-RV</v>
      </c>
      <c r="G2780" t="str">
        <f>E2780</f>
        <v>2780 AOV-TR-RV</v>
      </c>
      <c r="H2780" s="12"/>
      <c r="I2780" s="60"/>
      <c r="J2780" s="60"/>
      <c r="K2780" s="18">
        <v>10</v>
      </c>
      <c r="L2780" s="18">
        <v>10</v>
      </c>
      <c r="M2780" s="18">
        <v>10</v>
      </c>
      <c r="N2780" s="18">
        <v>10</v>
      </c>
      <c r="O2780" s="18">
        <v>10</v>
      </c>
      <c r="P2780" s="18">
        <v>10</v>
      </c>
      <c r="R2780" s="19"/>
      <c r="S2780" s="143" cm="1">
        <f t="array" ref="S2780">INDEX($K:$P,ROW(),MATCH(S$3,$K$2:$P$2,0))</f>
        <v>10</v>
      </c>
      <c r="T2780" s="143" cm="1">
        <f t="array" ref="T2780">INDEX($K:$P,ROW(),MATCH(T$3,$K$2:$P$2,0))</f>
        <v>10</v>
      </c>
      <c r="U2780" s="143" cm="1">
        <f t="array" ref="U2780">INDEX($K:$P,ROW(),MATCH(U$3,$K$2:$P$2,0))</f>
        <v>10</v>
      </c>
      <c r="V2780" s="143" cm="1">
        <f t="array" ref="V2780">INDEX($K:$P,ROW(),MATCH(V$3,$K$2:$P$2,0))</f>
        <v>10</v>
      </c>
      <c r="W2780" s="143" cm="1">
        <f t="array" ref="W2780">INDEX($K:$P,ROW(),MATCH(W$3,$K$2:$P$2,0))</f>
        <v>10</v>
      </c>
      <c r="X2780" s="143" cm="1">
        <f t="array" ref="X2780">INDEX($K:$P,ROW(),MATCH(X$3,$K$2:$P$2,0))</f>
        <v>10</v>
      </c>
      <c r="Y2780" s="143" cm="1">
        <f t="array" ref="Y2780">INDEX($K:$P,ROW(),MATCH(Y$3,$K$2:$P$2,0))</f>
        <v>10</v>
      </c>
      <c r="Z2780" s="143" cm="1">
        <f t="array" ref="Z2780">INDEX($K:$P,ROW(),MATCH(Z$3,$K$2:$P$2,0))</f>
        <v>10</v>
      </c>
      <c r="AA2780" s="143" cm="1">
        <f t="array" ref="AA2780">INDEX($K:$P,ROW(),MATCH(AA$3,$K$2:$P$2,0))</f>
        <v>10</v>
      </c>
      <c r="AB2780" s="143" cm="1">
        <f t="array" ref="AB2780">INDEX($K:$P,ROW(),MATCH(AB$3,$K$2:$P$2,0))</f>
        <v>10</v>
      </c>
      <c r="AC2780" s="143" cm="1">
        <f t="array" ref="AC2780">INDEX($K:$P,ROW(),MATCH(AC$3,$K$2:$P$2,0))</f>
        <v>10</v>
      </c>
      <c r="AD2780" s="143" cm="1">
        <f t="array" ref="AD2780">INDEX($K:$P,ROW(),MATCH(AD$3,$K$2:$P$2,0))</f>
        <v>10</v>
      </c>
      <c r="AE2780" s="143" cm="1">
        <f t="array" ref="AE2780">INDEX($K:$P,ROW(),MATCH(AE$3,$K$2:$P$2,0))</f>
        <v>10</v>
      </c>
      <c r="AF2780" s="143" cm="1">
        <f t="array" ref="AF2780">INDEX($K:$P,ROW(),MATCH(AF$3,$K$2:$P$2,0))</f>
        <v>10</v>
      </c>
      <c r="AG2780" s="143" cm="1">
        <f t="array" ref="AG2780">INDEX($K:$P,ROW(),MATCH(AG$3,$K$2:$P$2,0))</f>
        <v>10</v>
      </c>
      <c r="AH2780" s="143" cm="1">
        <f t="array" ref="AH2780">INDEX($K:$P,ROW(),MATCH(AH$3,$K$2:$P$2,0))</f>
        <v>10</v>
      </c>
      <c r="AI2780" s="143" cm="1">
        <f t="array" ref="AI2780">INDEX($K:$P,ROW(),MATCH(AI$3,$K$2:$P$2,0))</f>
        <v>10</v>
      </c>
      <c r="AJ2780" s="143" cm="1">
        <f t="array" ref="AJ2780">INDEX($K:$P,ROW(),MATCH(AJ$3,$K$2:$P$2,0))</f>
        <v>10</v>
      </c>
      <c r="AK2780" s="143" cm="1">
        <f t="array" ref="AK2780">INDEX($K:$P,ROW(),MATCH(AK$3,$K$2:$P$2,0))</f>
        <v>10</v>
      </c>
      <c r="AL2780" s="143" cm="1">
        <f t="array" ref="AL2780">INDEX($K:$P,ROW(),MATCH(AL$3,$K$2:$P$2,0))</f>
        <v>10</v>
      </c>
      <c r="AM2780" s="143" cm="1">
        <f t="array" ref="AM2780">INDEX($K:$P,ROW(),MATCH(AM$3,$K$2:$P$2,0))</f>
        <v>10</v>
      </c>
      <c r="AN2780" s="143" cm="1">
        <f t="array" ref="AN2780">INDEX($K:$P,ROW(),MATCH(AN$3,$K$2:$P$2,0))</f>
        <v>10</v>
      </c>
      <c r="AO2780" s="143" cm="1">
        <f t="array" ref="AO2780">INDEX($K:$P,ROW(),MATCH(AO$3,$K$2:$P$2,0))</f>
        <v>10</v>
      </c>
      <c r="AP2780" s="143" cm="1">
        <f t="array" ref="AP2780">INDEX($K:$P,ROW(),MATCH(AP$3,$K$2:$P$2,0))</f>
        <v>10</v>
      </c>
      <c r="AQ2780" s="143" cm="1">
        <f t="array" ref="AQ2780">INDEX($K:$P,ROW(),MATCH(AQ$3,$K$2:$P$2,0))</f>
        <v>10</v>
      </c>
      <c r="AR2780" s="143" cm="1">
        <f t="array" ref="AR2780">INDEX($K:$P,ROW(),MATCH(AR$3,$K$2:$P$2,0))</f>
        <v>10</v>
      </c>
      <c r="AS2780" s="143" cm="1">
        <f t="array" ref="AS2780">INDEX($K:$P,ROW(),MATCH(AS$3,$K$2:$P$2,0))</f>
        <v>10</v>
      </c>
      <c r="AT2780" s="143" cm="1">
        <f t="array" ref="AT2780">INDEX($K:$P,ROW(),MATCH(AT$3,$K$2:$P$2,0))</f>
        <v>10</v>
      </c>
      <c r="AU2780" s="143" cm="1">
        <f t="array" ref="AU2780">INDEX($K:$P,ROW(),MATCH(AU$3,$K$2:$P$2,0))</f>
        <v>10</v>
      </c>
      <c r="AV2780" s="143" cm="1">
        <f t="array" ref="AV2780">INDEX($K:$P,ROW(),MATCH(AV$3,$K$2:$P$2,0))</f>
        <v>10</v>
      </c>
      <c r="AW2780" s="143" cm="1">
        <f t="array" ref="AW2780">INDEX($K:$P,ROW(),MATCH(AW$3,$K$2:$P$2,0))</f>
        <v>10</v>
      </c>
      <c r="AX2780" s="143" cm="1">
        <f t="array" ref="AX2780">INDEX($K:$P,ROW(),MATCH(AX$3,$K$2:$P$2,0))</f>
        <v>10</v>
      </c>
      <c r="AY2780" s="143" cm="1">
        <f t="array" ref="AY2780">INDEX($K:$P,ROW(),MATCH(AY$3,$K$2:$P$2,0))</f>
        <v>10</v>
      </c>
      <c r="AZ2780" s="143" cm="1">
        <f t="array" ref="AZ2780">INDEX($K:$P,ROW(),MATCH(AZ$3,$K$2:$P$2,0))</f>
        <v>10</v>
      </c>
      <c r="BA2780" s="143" cm="1">
        <f t="array" ref="BA2780">INDEX($K:$P,ROW(),MATCH(BA$3,$K$2:$P$2,0))</f>
        <v>10</v>
      </c>
      <c r="BB2780" s="143" cm="1">
        <f t="array" ref="BB2780">INDEX($K:$P,ROW(),MATCH(BB$3,$K$2:$P$2,0))</f>
        <v>10</v>
      </c>
      <c r="BC2780" s="143" cm="1">
        <f t="array" ref="BC2780">INDEX($K:$P,ROW(),MATCH(BC$3,$K$2:$P$2,0))</f>
        <v>10</v>
      </c>
      <c r="BD2780" s="143" cm="1">
        <f t="array" ref="BD2780">INDEX($K:$P,ROW(),MATCH(BD$3,$K$2:$P$2,0))</f>
        <v>10</v>
      </c>
      <c r="BE2780" s="143" cm="1">
        <f t="array" ref="BE2780">INDEX($K:$P,ROW(),MATCH(BE$3,$K$2:$P$2,0))</f>
        <v>10</v>
      </c>
      <c r="BF2780" s="143" cm="1">
        <f t="array" ref="BF2780">INDEX($K:$P,ROW(),MATCH(BF$3,$K$2:$P$2,0))</f>
        <v>10</v>
      </c>
      <c r="BG2780" s="143" cm="1">
        <f t="array" ref="BG2780">INDEX($K:$P,ROW(),MATCH(BG$3,$K$2:$P$2,0))</f>
        <v>10</v>
      </c>
      <c r="BH2780" s="143" cm="1">
        <f t="array" ref="BH2780">INDEX($K:$P,ROW(),MATCH(BH$3,$K$2:$P$2,0))</f>
        <v>10</v>
      </c>
      <c r="BI2780" s="143" cm="1">
        <f t="array" ref="BI2780">INDEX($K:$P,ROW(),MATCH(BI$3,$K$2:$P$2,0))</f>
        <v>10</v>
      </c>
      <c r="BJ2780" s="143" cm="1">
        <f t="array" ref="BJ2780">INDEX($K:$P,ROW(),MATCH(BJ$3,$K$2:$P$2,0))</f>
        <v>10</v>
      </c>
      <c r="BK2780" s="143" cm="1">
        <f t="array" ref="BK2780">INDEX($K:$P,ROW(),MATCH(BK$3,$K$2:$P$2,0))</f>
        <v>10</v>
      </c>
      <c r="BL2780" s="143" cm="1">
        <f t="array" ref="BL2780">INDEX($K:$P,ROW(),MATCH(BL$3,$K$2:$P$2,0))</f>
        <v>10</v>
      </c>
      <c r="BM2780" s="143" cm="1">
        <f t="array" ref="BM2780">INDEX($K:$P,ROW(),MATCH(BM$3,$K$2:$P$2,0))</f>
        <v>10</v>
      </c>
      <c r="BN2780" s="143" cm="1">
        <f t="array" ref="BN2780">INDEX($K:$P,ROW(),MATCH(BN$3,$K$2:$P$2,0))</f>
        <v>10</v>
      </c>
      <c r="BO2780" s="143" cm="1">
        <f t="array" ref="BO2780">INDEX($K:$P,ROW(),MATCH(BO$3,$K$2:$P$2,0))</f>
        <v>10</v>
      </c>
      <c r="BP2780" s="143" cm="1">
        <f t="array" ref="BP2780">INDEX($K:$P,ROW(),MATCH(BP$3,$K$2:$P$2,0))</f>
        <v>10</v>
      </c>
      <c r="BQ2780" s="143" cm="1">
        <f t="array" ref="BQ2780">INDEX($K:$P,ROW(),MATCH(BQ$3,$K$2:$P$2,0))</f>
        <v>10</v>
      </c>
      <c r="BR2780" s="143" cm="1">
        <f t="array" ref="BR2780">INDEX($K:$P,ROW(),MATCH(BR$3,$K$2:$P$2,0))</f>
        <v>10</v>
      </c>
      <c r="BS2780" s="143" cm="1">
        <f t="array" ref="BS2780">INDEX($K:$P,ROW(),MATCH(BS$3,$K$2:$P$2,0))</f>
        <v>10</v>
      </c>
      <c r="BT2780" s="143" cm="1">
        <f t="array" ref="BT2780">INDEX($K:$P,ROW(),MATCH(BT$3,$K$2:$P$2,0))</f>
        <v>10</v>
      </c>
      <c r="BU2780" s="143" cm="1">
        <f t="array" ref="BU2780">INDEX($K:$P,ROW(),MATCH(BU$3,$K$2:$P$2,0))</f>
        <v>10</v>
      </c>
      <c r="BV2780" s="143" cm="1">
        <f t="array" ref="BV2780">INDEX($K:$P,ROW(),MATCH(BV$3,$K$2:$P$2,0))</f>
        <v>10</v>
      </c>
      <c r="BW2780" s="143" cm="1">
        <f t="array" ref="BW2780">INDEX($K:$P,ROW(),MATCH(BW$3,$K$2:$P$2,0))</f>
        <v>10</v>
      </c>
      <c r="BX2780" s="143" cm="1">
        <f t="array" ref="BX2780">INDEX($K:$P,ROW(),MATCH(BX$3,$K$2:$P$2,0))</f>
        <v>10</v>
      </c>
      <c r="BY2780" s="143" cm="1">
        <f t="array" ref="BY2780">INDEX($K:$P,ROW(),MATCH(BY$3,$K$2:$P$2,0))</f>
        <v>10</v>
      </c>
      <c r="BZ2780" s="143" cm="1">
        <f t="array" ref="BZ2780">INDEX($K:$P,ROW(),MATCH(BZ$3,$K$2:$P$2,0))</f>
        <v>10</v>
      </c>
      <c r="CA2780" s="143" cm="1">
        <f t="array" ref="CA2780">INDEX($K:$P,ROW(),MATCH(CA$3,$K$2:$P$2,0))</f>
        <v>10</v>
      </c>
      <c r="CB2780" s="143" cm="1">
        <f t="array" ref="CB2780">INDEX($K:$P,ROW(),MATCH(CB$3,$K$2:$P$2,0))</f>
        <v>10</v>
      </c>
      <c r="CC2780" s="143" cm="1">
        <f t="array" ref="CC2780">INDEX($K:$P,ROW(),MATCH(CC$3,$K$2:$P$2,0))</f>
        <v>10</v>
      </c>
      <c r="CD2780" s="143" cm="1">
        <f t="array" ref="CD2780">INDEX($K:$P,ROW(),MATCH(CD$3,$K$2:$P$2,0))</f>
        <v>10</v>
      </c>
      <c r="CE2780" s="143" cm="1">
        <f t="array" ref="CE2780">INDEX($K:$P,ROW(),MATCH(CE$3,$K$2:$P$2,0))</f>
        <v>10</v>
      </c>
      <c r="CF2780" s="143" cm="1">
        <f t="array" ref="CF2780">INDEX($K:$P,ROW(),MATCH(CF$3,$K$2:$P$2,0))</f>
        <v>10</v>
      </c>
      <c r="CG2780" s="143" cm="1">
        <f t="array" ref="CG2780">INDEX($K:$P,ROW(),MATCH(CG$3,$K$2:$P$2,0))</f>
        <v>10</v>
      </c>
      <c r="CH2780" s="143" cm="1">
        <f t="array" ref="CH2780">INDEX($K:$P,ROW(),MATCH(CH$3,$K$2:$P$2,0))</f>
        <v>10</v>
      </c>
      <c r="CI2780" s="143" cm="1">
        <f t="array" ref="CI2780">INDEX($K:$P,ROW(),MATCH(CI$3,$K$2:$P$2,0))</f>
        <v>10</v>
      </c>
      <c r="CJ2780" s="143" cm="1">
        <f t="array" ref="CJ2780">INDEX($K:$P,ROW(),MATCH(CJ$3,$K$2:$P$2,0))</f>
        <v>10</v>
      </c>
      <c r="CK2780" s="143" cm="1">
        <f t="array" ref="CK2780">INDEX($K:$P,ROW(),MATCH(CK$3,$K$2:$P$2,0))</f>
        <v>10</v>
      </c>
      <c r="CL2780" s="143" cm="1">
        <f t="array" ref="CL2780">INDEX($K:$P,ROW(),MATCH(CL$3,$K$2:$P$2,0))</f>
        <v>10</v>
      </c>
    </row>
    <row r="2781" spans="2:90" x14ac:dyDescent="0.4">
      <c r="B2781" s="132" t="str">
        <f>B2769</f>
        <v>(Primary label)</v>
      </c>
      <c r="D2781" t="s">
        <v>479</v>
      </c>
      <c r="E2781" s="8" t="str">
        <f t="shared" ref="E2781:E2788" si="3994">ROW()&amp;" "&amp;D2781</f>
        <v>2781 AOV-TR-RV</v>
      </c>
      <c r="G2781" t="s">
        <v>332</v>
      </c>
      <c r="H2781" s="27"/>
      <c r="I2781" s="78"/>
      <c r="J2781" s="78"/>
      <c r="K2781" s="33"/>
      <c r="L2781" s="33"/>
      <c r="M2781" s="33"/>
      <c r="N2781" s="33"/>
      <c r="O2781" s="33"/>
      <c r="P2781" s="33"/>
      <c r="R2781" s="33"/>
      <c r="S2781" s="77"/>
      <c r="T2781" s="77"/>
      <c r="U2781" s="77"/>
      <c r="V2781" s="77"/>
      <c r="W2781" s="77"/>
      <c r="X2781" s="77"/>
      <c r="Y2781" s="77"/>
      <c r="Z2781" s="77"/>
      <c r="AA2781" s="77"/>
      <c r="AB2781" s="77"/>
      <c r="AC2781" s="77"/>
      <c r="AD2781" s="77"/>
      <c r="AE2781" s="77"/>
      <c r="AF2781" s="77"/>
      <c r="AG2781" s="77"/>
      <c r="AH2781" s="77"/>
      <c r="AI2781" s="77"/>
      <c r="AJ2781" s="77"/>
      <c r="AK2781" s="77"/>
      <c r="AL2781" s="77"/>
      <c r="AM2781" s="77"/>
      <c r="AN2781" s="77"/>
      <c r="AO2781" s="77"/>
      <c r="AP2781" s="77"/>
      <c r="AQ2781" s="77"/>
      <c r="AR2781" s="77"/>
      <c r="AS2781" s="77"/>
      <c r="AT2781" s="77"/>
      <c r="AU2781" s="77"/>
      <c r="AV2781" s="77"/>
      <c r="AW2781" s="77"/>
      <c r="AX2781" s="77"/>
      <c r="AY2781" s="77"/>
      <c r="AZ2781" s="77"/>
      <c r="BA2781" s="77"/>
      <c r="BB2781" s="77"/>
      <c r="BC2781" s="77"/>
      <c r="BD2781" s="77"/>
      <c r="BE2781" s="77"/>
      <c r="BF2781" s="77"/>
      <c r="BG2781" s="77"/>
      <c r="BH2781" s="77"/>
      <c r="BI2781" s="77"/>
      <c r="BJ2781" s="77"/>
      <c r="BK2781" s="77"/>
      <c r="BL2781" s="77"/>
      <c r="BM2781" s="77"/>
      <c r="BN2781" s="77"/>
      <c r="BO2781" s="77"/>
      <c r="BP2781" s="77"/>
      <c r="BQ2781" s="77"/>
      <c r="BR2781" s="77"/>
      <c r="BS2781" s="77"/>
      <c r="BT2781" s="77"/>
      <c r="BU2781" s="77"/>
      <c r="BV2781" s="77"/>
      <c r="BW2781" s="77"/>
      <c r="BX2781" s="77"/>
      <c r="BY2781" s="77"/>
      <c r="BZ2781" s="77"/>
      <c r="CA2781" s="77"/>
      <c r="CB2781" s="77"/>
      <c r="CC2781" s="77"/>
      <c r="CD2781" s="77"/>
      <c r="CE2781" s="77"/>
      <c r="CF2781" s="77"/>
      <c r="CG2781" s="77"/>
      <c r="CH2781" s="77"/>
      <c r="CI2781" s="77"/>
      <c r="CJ2781" s="77"/>
      <c r="CK2781" s="77"/>
      <c r="CL2781" s="77"/>
    </row>
    <row r="2782" spans="2:90" x14ac:dyDescent="0.4">
      <c r="B2782" s="132" t="str">
        <f>B2770</f>
        <v>primary unit</v>
      </c>
      <c r="D2782" t="s">
        <v>479</v>
      </c>
      <c r="E2782" s="8" t="str">
        <f>ROW()&amp;" "&amp;D2782</f>
        <v>2782 AOV-TR-RV</v>
      </c>
      <c r="G2782" t="s">
        <v>332</v>
      </c>
      <c r="H2782" s="27"/>
      <c r="I2782" s="78"/>
      <c r="J2782" s="78"/>
      <c r="K2782" s="33"/>
      <c r="L2782" s="33"/>
      <c r="M2782" s="33"/>
      <c r="N2782" s="33"/>
      <c r="O2782" s="33"/>
      <c r="P2782" s="33"/>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32" t="str">
        <f>B2771</f>
        <v>Primary revenue driver</v>
      </c>
      <c r="C2783" t="s">
        <v>965</v>
      </c>
      <c r="D2783" t="s">
        <v>479</v>
      </c>
      <c r="E2783" s="8" t="str">
        <f t="shared" si="3994"/>
        <v>2783 AOV-TR-RV</v>
      </c>
      <c r="G2783" t="s">
        <v>332</v>
      </c>
      <c r="K2783" s="53"/>
      <c r="L2783" s="53"/>
      <c r="M2783" s="53"/>
      <c r="N2783" s="53"/>
      <c r="O2783" s="53"/>
      <c r="P2783" s="53"/>
      <c r="R2783" s="24"/>
      <c r="S2783" s="76" t="str">
        <f t="shared" ref="S2783" si="3995">S2771</f>
        <v>S$12</v>
      </c>
      <c r="T2783" s="76" t="str">
        <f t="shared" ref="T2783:AX2783" si="3996">T2771</f>
        <v>T$12</v>
      </c>
      <c r="U2783" s="76" t="str">
        <f t="shared" si="3996"/>
        <v>U$12</v>
      </c>
      <c r="V2783" s="76" t="str">
        <f t="shared" si="3996"/>
        <v>V$12</v>
      </c>
      <c r="W2783" s="76" t="str">
        <f t="shared" si="3996"/>
        <v>W$12</v>
      </c>
      <c r="X2783" s="76" t="str">
        <f t="shared" si="3996"/>
        <v>X$12</v>
      </c>
      <c r="Y2783" s="76" t="str">
        <f t="shared" si="3996"/>
        <v>Y$12</v>
      </c>
      <c r="Z2783" s="76" t="str">
        <f t="shared" si="3996"/>
        <v>Z$12</v>
      </c>
      <c r="AA2783" s="76" t="str">
        <f t="shared" si="3996"/>
        <v>AA$12</v>
      </c>
      <c r="AB2783" s="76" t="str">
        <f t="shared" si="3996"/>
        <v>AB$12</v>
      </c>
      <c r="AC2783" s="76" t="str">
        <f t="shared" si="3996"/>
        <v>AC$12</v>
      </c>
      <c r="AD2783" s="76" t="str">
        <f t="shared" si="3996"/>
        <v>AD$12</v>
      </c>
      <c r="AE2783" s="76" t="str">
        <f t="shared" si="3996"/>
        <v>AE$12</v>
      </c>
      <c r="AF2783" s="76" t="str">
        <f t="shared" si="3996"/>
        <v>AF$12</v>
      </c>
      <c r="AG2783" s="76" t="str">
        <f t="shared" si="3996"/>
        <v>AG$12</v>
      </c>
      <c r="AH2783" s="76" t="str">
        <f t="shared" si="3996"/>
        <v>AH$12</v>
      </c>
      <c r="AI2783" s="76" t="str">
        <f t="shared" si="3996"/>
        <v>AI$12</v>
      </c>
      <c r="AJ2783" s="76" t="str">
        <f t="shared" si="3996"/>
        <v>AJ$12</v>
      </c>
      <c r="AK2783" s="76" t="str">
        <f t="shared" si="3996"/>
        <v>AK$12</v>
      </c>
      <c r="AL2783" s="76" t="str">
        <f t="shared" si="3996"/>
        <v>AL$12</v>
      </c>
      <c r="AM2783" s="76" t="str">
        <f t="shared" si="3996"/>
        <v>AM$12</v>
      </c>
      <c r="AN2783" s="76" t="str">
        <f t="shared" si="3996"/>
        <v>AN$12</v>
      </c>
      <c r="AO2783" s="76" t="str">
        <f t="shared" si="3996"/>
        <v>AO$12</v>
      </c>
      <c r="AP2783" s="76" t="str">
        <f t="shared" si="3996"/>
        <v>AP$12</v>
      </c>
      <c r="AQ2783" s="76" t="str">
        <f t="shared" si="3996"/>
        <v>AQ$12</v>
      </c>
      <c r="AR2783" s="76" t="str">
        <f t="shared" si="3996"/>
        <v>AR$12</v>
      </c>
      <c r="AS2783" s="76" t="str">
        <f t="shared" si="3996"/>
        <v>AS$12</v>
      </c>
      <c r="AT2783" s="76" t="str">
        <f t="shared" si="3996"/>
        <v>AT$12</v>
      </c>
      <c r="AU2783" s="76" t="str">
        <f t="shared" si="3996"/>
        <v>AU$12</v>
      </c>
      <c r="AV2783" s="76" t="str">
        <f t="shared" si="3996"/>
        <v>AV$12</v>
      </c>
      <c r="AW2783" s="76" t="str">
        <f t="shared" si="3996"/>
        <v>AW$12</v>
      </c>
      <c r="AX2783" s="76" t="str">
        <f t="shared" si="3996"/>
        <v>AX$12</v>
      </c>
      <c r="AY2783" s="76" t="str">
        <f t="shared" ref="AY2783:CD2783" si="3997">AY2771</f>
        <v>AY$12</v>
      </c>
      <c r="AZ2783" s="76" t="str">
        <f t="shared" si="3997"/>
        <v>AZ$12</v>
      </c>
      <c r="BA2783" s="76" t="str">
        <f t="shared" si="3997"/>
        <v>BA$12</v>
      </c>
      <c r="BB2783" s="76" t="str">
        <f t="shared" si="3997"/>
        <v>BB$12</v>
      </c>
      <c r="BC2783" s="76" t="str">
        <f t="shared" si="3997"/>
        <v>BC$12</v>
      </c>
      <c r="BD2783" s="76" t="str">
        <f t="shared" si="3997"/>
        <v>BD$12</v>
      </c>
      <c r="BE2783" s="76" t="str">
        <f t="shared" si="3997"/>
        <v>BE$12</v>
      </c>
      <c r="BF2783" s="76" t="str">
        <f t="shared" si="3997"/>
        <v>BF$12</v>
      </c>
      <c r="BG2783" s="76" t="str">
        <f t="shared" si="3997"/>
        <v>BG$12</v>
      </c>
      <c r="BH2783" s="76" t="str">
        <f t="shared" si="3997"/>
        <v>BH$12</v>
      </c>
      <c r="BI2783" s="76" t="str">
        <f t="shared" si="3997"/>
        <v>BI$12</v>
      </c>
      <c r="BJ2783" s="76" t="str">
        <f t="shared" si="3997"/>
        <v>BJ$12</v>
      </c>
      <c r="BK2783" s="76" t="str">
        <f t="shared" si="3997"/>
        <v>BK$12</v>
      </c>
      <c r="BL2783" s="76" t="str">
        <f t="shared" si="3997"/>
        <v>BL$12</v>
      </c>
      <c r="BM2783" s="76" t="str">
        <f t="shared" si="3997"/>
        <v>BM$12</v>
      </c>
      <c r="BN2783" s="76" t="str">
        <f t="shared" si="3997"/>
        <v>BN$12</v>
      </c>
      <c r="BO2783" s="76" t="str">
        <f t="shared" si="3997"/>
        <v>BO$12</v>
      </c>
      <c r="BP2783" s="76" t="str">
        <f t="shared" si="3997"/>
        <v>BP$12</v>
      </c>
      <c r="BQ2783" s="76" t="str">
        <f t="shared" si="3997"/>
        <v>BQ$12</v>
      </c>
      <c r="BR2783" s="76" t="str">
        <f t="shared" si="3997"/>
        <v>BR$12</v>
      </c>
      <c r="BS2783" s="76" t="str">
        <f t="shared" si="3997"/>
        <v>BS$12</v>
      </c>
      <c r="BT2783" s="76" t="str">
        <f t="shared" si="3997"/>
        <v>BT$12</v>
      </c>
      <c r="BU2783" s="76" t="str">
        <f t="shared" si="3997"/>
        <v>BU$12</v>
      </c>
      <c r="BV2783" s="76" t="str">
        <f t="shared" si="3997"/>
        <v>BV$12</v>
      </c>
      <c r="BW2783" s="76" t="str">
        <f t="shared" si="3997"/>
        <v>BW$12</v>
      </c>
      <c r="BX2783" s="76" t="str">
        <f t="shared" si="3997"/>
        <v>BX$12</v>
      </c>
      <c r="BY2783" s="76" t="str">
        <f t="shared" si="3997"/>
        <v>BY$12</v>
      </c>
      <c r="BZ2783" s="76" t="str">
        <f t="shared" si="3997"/>
        <v>BZ$12</v>
      </c>
      <c r="CA2783" s="76" t="str">
        <f t="shared" si="3997"/>
        <v>CA$12</v>
      </c>
      <c r="CB2783" s="76" t="str">
        <f t="shared" si="3997"/>
        <v>CB$12</v>
      </c>
      <c r="CC2783" s="76" t="str">
        <f t="shared" si="3997"/>
        <v>CC$12</v>
      </c>
      <c r="CD2783" s="76" t="str">
        <f t="shared" si="3997"/>
        <v>CD$12</v>
      </c>
      <c r="CE2783" s="76" t="str">
        <f t="shared" ref="CE2783:CK2783" si="3998">CE2771</f>
        <v>CE$12</v>
      </c>
      <c r="CF2783" s="76" t="str">
        <f t="shared" si="3998"/>
        <v>CF$12</v>
      </c>
      <c r="CG2783" s="76" t="str">
        <f t="shared" si="3998"/>
        <v>CG$12</v>
      </c>
      <c r="CH2783" s="76" t="str">
        <f t="shared" si="3998"/>
        <v>CH$12</v>
      </c>
      <c r="CI2783" s="76" t="str">
        <f t="shared" si="3998"/>
        <v>CI$12</v>
      </c>
      <c r="CJ2783" s="76" t="str">
        <f t="shared" si="3998"/>
        <v>CJ$12</v>
      </c>
      <c r="CK2783" s="76" t="str">
        <f t="shared" si="3998"/>
        <v>CK$12</v>
      </c>
      <c r="CL2783" s="76" t="str">
        <f t="shared" ref="CL2783" si="3999">CL2771</f>
        <v>CL$12</v>
      </c>
    </row>
    <row r="2784" spans="2:90" x14ac:dyDescent="0.4">
      <c r="B2784" s="132" t="str">
        <f>B2772</f>
        <v>Primary volume driver</v>
      </c>
      <c r="D2784" t="s">
        <v>479</v>
      </c>
      <c r="E2784" s="8" t="str">
        <f t="shared" si="3994"/>
        <v>2784 AOV-TR-RV</v>
      </c>
      <c r="G2784" t="s">
        <v>332</v>
      </c>
      <c r="H2784" s="12"/>
      <c r="I2784" s="60"/>
      <c r="J2784" s="60"/>
      <c r="K2784" s="15"/>
      <c r="L2784" s="15"/>
      <c r="M2784" s="15"/>
      <c r="N2784" s="15"/>
      <c r="O2784" s="15"/>
      <c r="P2784" s="15"/>
      <c r="R2784" s="15"/>
      <c r="S2784" s="76" t="str">
        <f t="shared" ref="S2784" si="4000">S2772</f>
        <v>S$13</v>
      </c>
      <c r="T2784" s="76" t="str">
        <f t="shared" ref="T2784:AX2784" si="4001">T2772</f>
        <v>T$13</v>
      </c>
      <c r="U2784" s="76" t="str">
        <f t="shared" si="4001"/>
        <v>U$13</v>
      </c>
      <c r="V2784" s="76" t="str">
        <f t="shared" si="4001"/>
        <v>V$13</v>
      </c>
      <c r="W2784" s="76" t="str">
        <f t="shared" si="4001"/>
        <v>W$13</v>
      </c>
      <c r="X2784" s="76" t="str">
        <f t="shared" si="4001"/>
        <v>X$13</v>
      </c>
      <c r="Y2784" s="76" t="str">
        <f t="shared" si="4001"/>
        <v>Y$13</v>
      </c>
      <c r="Z2784" s="76" t="str">
        <f t="shared" si="4001"/>
        <v>Z$13</v>
      </c>
      <c r="AA2784" s="76" t="str">
        <f t="shared" si="4001"/>
        <v>AA$13</v>
      </c>
      <c r="AB2784" s="76" t="str">
        <f t="shared" si="4001"/>
        <v>AB$13</v>
      </c>
      <c r="AC2784" s="76" t="str">
        <f t="shared" si="4001"/>
        <v>AC$13</v>
      </c>
      <c r="AD2784" s="76" t="str">
        <f t="shared" si="4001"/>
        <v>AD$13</v>
      </c>
      <c r="AE2784" s="76" t="str">
        <f t="shared" si="4001"/>
        <v>AE$13</v>
      </c>
      <c r="AF2784" s="76" t="str">
        <f t="shared" si="4001"/>
        <v>AF$13</v>
      </c>
      <c r="AG2784" s="76" t="str">
        <f t="shared" si="4001"/>
        <v>AG$13</v>
      </c>
      <c r="AH2784" s="76" t="str">
        <f t="shared" si="4001"/>
        <v>AH$13</v>
      </c>
      <c r="AI2784" s="76" t="str">
        <f t="shared" si="4001"/>
        <v>AI$13</v>
      </c>
      <c r="AJ2784" s="76" t="str">
        <f t="shared" si="4001"/>
        <v>AJ$13</v>
      </c>
      <c r="AK2784" s="76" t="str">
        <f t="shared" si="4001"/>
        <v>AK$13</v>
      </c>
      <c r="AL2784" s="76" t="str">
        <f t="shared" si="4001"/>
        <v>AL$13</v>
      </c>
      <c r="AM2784" s="76" t="str">
        <f t="shared" si="4001"/>
        <v>AM$13</v>
      </c>
      <c r="AN2784" s="76" t="str">
        <f t="shared" si="4001"/>
        <v>AN$13</v>
      </c>
      <c r="AO2784" s="76" t="str">
        <f t="shared" si="4001"/>
        <v>AO$13</v>
      </c>
      <c r="AP2784" s="76" t="str">
        <f t="shared" si="4001"/>
        <v>AP$13</v>
      </c>
      <c r="AQ2784" s="76" t="str">
        <f t="shared" si="4001"/>
        <v>AQ$13</v>
      </c>
      <c r="AR2784" s="76" t="str">
        <f t="shared" si="4001"/>
        <v>AR$13</v>
      </c>
      <c r="AS2784" s="76" t="str">
        <f t="shared" si="4001"/>
        <v>AS$13</v>
      </c>
      <c r="AT2784" s="76" t="str">
        <f t="shared" si="4001"/>
        <v>AT$13</v>
      </c>
      <c r="AU2784" s="76" t="str">
        <f t="shared" si="4001"/>
        <v>AU$13</v>
      </c>
      <c r="AV2784" s="76" t="str">
        <f t="shared" si="4001"/>
        <v>AV$13</v>
      </c>
      <c r="AW2784" s="76" t="str">
        <f t="shared" si="4001"/>
        <v>AW$13</v>
      </c>
      <c r="AX2784" s="76" t="str">
        <f t="shared" si="4001"/>
        <v>AX$13</v>
      </c>
      <c r="AY2784" s="76" t="str">
        <f t="shared" ref="AY2784:CD2784" si="4002">AY2772</f>
        <v>AY$13</v>
      </c>
      <c r="AZ2784" s="76" t="str">
        <f t="shared" si="4002"/>
        <v>AZ$13</v>
      </c>
      <c r="BA2784" s="76" t="str">
        <f t="shared" si="4002"/>
        <v>BA$13</v>
      </c>
      <c r="BB2784" s="76" t="str">
        <f t="shared" si="4002"/>
        <v>BB$13</v>
      </c>
      <c r="BC2784" s="76" t="str">
        <f t="shared" si="4002"/>
        <v>BC$13</v>
      </c>
      <c r="BD2784" s="76" t="str">
        <f t="shared" si="4002"/>
        <v>BD$13</v>
      </c>
      <c r="BE2784" s="76" t="str">
        <f t="shared" si="4002"/>
        <v>BE$13</v>
      </c>
      <c r="BF2784" s="76" t="str">
        <f t="shared" si="4002"/>
        <v>BF$13</v>
      </c>
      <c r="BG2784" s="76" t="str">
        <f t="shared" si="4002"/>
        <v>BG$13</v>
      </c>
      <c r="BH2784" s="76" t="str">
        <f t="shared" si="4002"/>
        <v>BH$13</v>
      </c>
      <c r="BI2784" s="76" t="str">
        <f t="shared" si="4002"/>
        <v>BI$13</v>
      </c>
      <c r="BJ2784" s="76" t="str">
        <f t="shared" si="4002"/>
        <v>BJ$13</v>
      </c>
      <c r="BK2784" s="76" t="str">
        <f t="shared" si="4002"/>
        <v>BK$13</v>
      </c>
      <c r="BL2784" s="76" t="str">
        <f t="shared" si="4002"/>
        <v>BL$13</v>
      </c>
      <c r="BM2784" s="76" t="str">
        <f t="shared" si="4002"/>
        <v>BM$13</v>
      </c>
      <c r="BN2784" s="76" t="str">
        <f t="shared" si="4002"/>
        <v>BN$13</v>
      </c>
      <c r="BO2784" s="76" t="str">
        <f t="shared" si="4002"/>
        <v>BO$13</v>
      </c>
      <c r="BP2784" s="76" t="str">
        <f t="shared" si="4002"/>
        <v>BP$13</v>
      </c>
      <c r="BQ2784" s="76" t="str">
        <f t="shared" si="4002"/>
        <v>BQ$13</v>
      </c>
      <c r="BR2784" s="76" t="str">
        <f t="shared" si="4002"/>
        <v>BR$13</v>
      </c>
      <c r="BS2784" s="76" t="str">
        <f t="shared" si="4002"/>
        <v>BS$13</v>
      </c>
      <c r="BT2784" s="76" t="str">
        <f t="shared" si="4002"/>
        <v>BT$13</v>
      </c>
      <c r="BU2784" s="76" t="str">
        <f t="shared" si="4002"/>
        <v>BU$13</v>
      </c>
      <c r="BV2784" s="76" t="str">
        <f t="shared" si="4002"/>
        <v>BV$13</v>
      </c>
      <c r="BW2784" s="76" t="str">
        <f t="shared" si="4002"/>
        <v>BW$13</v>
      </c>
      <c r="BX2784" s="76" t="str">
        <f t="shared" si="4002"/>
        <v>BX$13</v>
      </c>
      <c r="BY2784" s="76" t="str">
        <f t="shared" si="4002"/>
        <v>BY$13</v>
      </c>
      <c r="BZ2784" s="76" t="str">
        <f t="shared" si="4002"/>
        <v>BZ$13</v>
      </c>
      <c r="CA2784" s="76" t="str">
        <f t="shared" si="4002"/>
        <v>CA$13</v>
      </c>
      <c r="CB2784" s="76" t="str">
        <f t="shared" si="4002"/>
        <v>CB$13</v>
      </c>
      <c r="CC2784" s="76" t="str">
        <f t="shared" si="4002"/>
        <v>CC$13</v>
      </c>
      <c r="CD2784" s="76" t="str">
        <f t="shared" si="4002"/>
        <v>CD$13</v>
      </c>
      <c r="CE2784" s="76" t="str">
        <f t="shared" ref="CE2784:CK2784" si="4003">CE2772</f>
        <v>CE$13</v>
      </c>
      <c r="CF2784" s="76" t="str">
        <f t="shared" si="4003"/>
        <v>CF$13</v>
      </c>
      <c r="CG2784" s="76" t="str">
        <f t="shared" si="4003"/>
        <v>CG$13</v>
      </c>
      <c r="CH2784" s="76" t="str">
        <f t="shared" si="4003"/>
        <v>CH$13</v>
      </c>
      <c r="CI2784" s="76" t="str">
        <f t="shared" si="4003"/>
        <v>CI$13</v>
      </c>
      <c r="CJ2784" s="76" t="str">
        <f t="shared" si="4003"/>
        <v>CJ$13</v>
      </c>
      <c r="CK2784" s="76" t="str">
        <f t="shared" si="4003"/>
        <v>CK$13</v>
      </c>
      <c r="CL2784" s="76" t="str">
        <f t="shared" ref="CL2784" si="4004">CL2772</f>
        <v>CL$13</v>
      </c>
    </row>
    <row r="2785" spans="2:90" x14ac:dyDescent="0.4">
      <c r="B2785" s="187" t="str">
        <f>B2777</f>
        <v>Average Order Value - Secondary volume driver:</v>
      </c>
      <c r="D2785" t="s">
        <v>479</v>
      </c>
      <c r="E2785" s="8" t="str">
        <f t="shared" si="3994"/>
        <v>2785 AOV-TR-RV</v>
      </c>
      <c r="G2785" t="s">
        <v>332</v>
      </c>
      <c r="H2785" s="12"/>
      <c r="I2785" s="60"/>
      <c r="J2785" s="60"/>
      <c r="K2785" s="15"/>
      <c r="L2785" s="15"/>
      <c r="M2785" s="15"/>
      <c r="N2785" s="15"/>
      <c r="O2785" s="15"/>
      <c r="P2785" s="15"/>
      <c r="R2785" s="15"/>
      <c r="S2785" s="76">
        <f t="shared" ref="S2785" si="4005">S2773</f>
        <v>0</v>
      </c>
      <c r="T2785" s="76">
        <f t="shared" ref="T2785:AX2785" si="4006">T2773</f>
        <v>0</v>
      </c>
      <c r="U2785" s="76">
        <f t="shared" si="4006"/>
        <v>0</v>
      </c>
      <c r="V2785" s="76">
        <f t="shared" si="4006"/>
        <v>0</v>
      </c>
      <c r="W2785" s="76">
        <f t="shared" si="4006"/>
        <v>0</v>
      </c>
      <c r="X2785" s="76">
        <f t="shared" si="4006"/>
        <v>0</v>
      </c>
      <c r="Y2785" s="76">
        <f t="shared" si="4006"/>
        <v>0</v>
      </c>
      <c r="Z2785" s="76">
        <f t="shared" si="4006"/>
        <v>0</v>
      </c>
      <c r="AA2785" s="76">
        <f t="shared" si="4006"/>
        <v>0</v>
      </c>
      <c r="AB2785" s="76">
        <f t="shared" si="4006"/>
        <v>0</v>
      </c>
      <c r="AC2785" s="76">
        <f t="shared" si="4006"/>
        <v>0</v>
      </c>
      <c r="AD2785" s="76">
        <f t="shared" si="4006"/>
        <v>0</v>
      </c>
      <c r="AE2785" s="76">
        <f t="shared" si="4006"/>
        <v>0</v>
      </c>
      <c r="AF2785" s="76">
        <f t="shared" si="4006"/>
        <v>0</v>
      </c>
      <c r="AG2785" s="76">
        <f t="shared" si="4006"/>
        <v>0</v>
      </c>
      <c r="AH2785" s="76">
        <f t="shared" si="4006"/>
        <v>0</v>
      </c>
      <c r="AI2785" s="76">
        <f t="shared" si="4006"/>
        <v>0</v>
      </c>
      <c r="AJ2785" s="76">
        <f t="shared" si="4006"/>
        <v>0</v>
      </c>
      <c r="AK2785" s="76">
        <f t="shared" si="4006"/>
        <v>0</v>
      </c>
      <c r="AL2785" s="76">
        <f t="shared" si="4006"/>
        <v>0</v>
      </c>
      <c r="AM2785" s="76">
        <f t="shared" si="4006"/>
        <v>0</v>
      </c>
      <c r="AN2785" s="76">
        <f t="shared" si="4006"/>
        <v>0</v>
      </c>
      <c r="AO2785" s="76">
        <f t="shared" si="4006"/>
        <v>0</v>
      </c>
      <c r="AP2785" s="76">
        <f t="shared" si="4006"/>
        <v>0</v>
      </c>
      <c r="AQ2785" s="76">
        <f t="shared" si="4006"/>
        <v>0</v>
      </c>
      <c r="AR2785" s="76">
        <f t="shared" si="4006"/>
        <v>0</v>
      </c>
      <c r="AS2785" s="76">
        <f t="shared" si="4006"/>
        <v>0</v>
      </c>
      <c r="AT2785" s="76">
        <f t="shared" si="4006"/>
        <v>0</v>
      </c>
      <c r="AU2785" s="76">
        <f t="shared" si="4006"/>
        <v>0</v>
      </c>
      <c r="AV2785" s="76">
        <f t="shared" si="4006"/>
        <v>0</v>
      </c>
      <c r="AW2785" s="76">
        <f t="shared" si="4006"/>
        <v>0</v>
      </c>
      <c r="AX2785" s="76">
        <f t="shared" si="4006"/>
        <v>0</v>
      </c>
      <c r="AY2785" s="76">
        <f t="shared" ref="AY2785:CD2785" si="4007">AY2773</f>
        <v>0</v>
      </c>
      <c r="AZ2785" s="76">
        <f t="shared" si="4007"/>
        <v>0</v>
      </c>
      <c r="BA2785" s="76">
        <f t="shared" si="4007"/>
        <v>0</v>
      </c>
      <c r="BB2785" s="76">
        <f t="shared" si="4007"/>
        <v>0</v>
      </c>
      <c r="BC2785" s="76">
        <f t="shared" si="4007"/>
        <v>0</v>
      </c>
      <c r="BD2785" s="76">
        <f t="shared" si="4007"/>
        <v>0</v>
      </c>
      <c r="BE2785" s="76">
        <f t="shared" si="4007"/>
        <v>0</v>
      </c>
      <c r="BF2785" s="76">
        <f t="shared" si="4007"/>
        <v>0</v>
      </c>
      <c r="BG2785" s="76">
        <f t="shared" si="4007"/>
        <v>0</v>
      </c>
      <c r="BH2785" s="76">
        <f t="shared" si="4007"/>
        <v>0</v>
      </c>
      <c r="BI2785" s="76">
        <f t="shared" si="4007"/>
        <v>0</v>
      </c>
      <c r="BJ2785" s="76">
        <f t="shared" si="4007"/>
        <v>0</v>
      </c>
      <c r="BK2785" s="76">
        <f t="shared" si="4007"/>
        <v>0</v>
      </c>
      <c r="BL2785" s="76">
        <f t="shared" si="4007"/>
        <v>0</v>
      </c>
      <c r="BM2785" s="76">
        <f t="shared" si="4007"/>
        <v>0</v>
      </c>
      <c r="BN2785" s="76">
        <f t="shared" si="4007"/>
        <v>0</v>
      </c>
      <c r="BO2785" s="76">
        <f t="shared" si="4007"/>
        <v>0</v>
      </c>
      <c r="BP2785" s="76">
        <f t="shared" si="4007"/>
        <v>0</v>
      </c>
      <c r="BQ2785" s="76">
        <f t="shared" si="4007"/>
        <v>0</v>
      </c>
      <c r="BR2785" s="76">
        <f t="shared" si="4007"/>
        <v>0</v>
      </c>
      <c r="BS2785" s="76">
        <f t="shared" si="4007"/>
        <v>0</v>
      </c>
      <c r="BT2785" s="76">
        <f t="shared" si="4007"/>
        <v>0</v>
      </c>
      <c r="BU2785" s="76">
        <f t="shared" si="4007"/>
        <v>0</v>
      </c>
      <c r="BV2785" s="76">
        <f t="shared" si="4007"/>
        <v>0</v>
      </c>
      <c r="BW2785" s="76">
        <f t="shared" si="4007"/>
        <v>0</v>
      </c>
      <c r="BX2785" s="76">
        <f t="shared" si="4007"/>
        <v>0</v>
      </c>
      <c r="BY2785" s="76">
        <f t="shared" si="4007"/>
        <v>0</v>
      </c>
      <c r="BZ2785" s="76">
        <f t="shared" si="4007"/>
        <v>0</v>
      </c>
      <c r="CA2785" s="76">
        <f t="shared" si="4007"/>
        <v>0</v>
      </c>
      <c r="CB2785" s="76">
        <f t="shared" si="4007"/>
        <v>0</v>
      </c>
      <c r="CC2785" s="76">
        <f t="shared" si="4007"/>
        <v>0</v>
      </c>
      <c r="CD2785" s="76">
        <f t="shared" si="4007"/>
        <v>0</v>
      </c>
      <c r="CE2785" s="76">
        <f t="shared" ref="CE2785:CK2785" si="4008">CE2773</f>
        <v>0</v>
      </c>
      <c r="CF2785" s="76">
        <f t="shared" si="4008"/>
        <v>0</v>
      </c>
      <c r="CG2785" s="76">
        <f t="shared" si="4008"/>
        <v>0</v>
      </c>
      <c r="CH2785" s="76">
        <f t="shared" si="4008"/>
        <v>0</v>
      </c>
      <c r="CI2785" s="76">
        <f t="shared" si="4008"/>
        <v>0</v>
      </c>
      <c r="CJ2785" s="76">
        <f t="shared" si="4008"/>
        <v>0</v>
      </c>
      <c r="CK2785" s="76">
        <f t="shared" si="4008"/>
        <v>0</v>
      </c>
      <c r="CL2785" s="76">
        <f t="shared" ref="CL2785" si="4009">CL2773</f>
        <v>0</v>
      </c>
    </row>
    <row r="2786" spans="2:90" x14ac:dyDescent="0.4">
      <c r="B2786" s="235" t="str">
        <f>IFERROR(SUBSTITUTE(TRIM(MID(B2777, SEARCH("-", B2777) + 1, LEN(B2777))),":",""),"no unit")</f>
        <v>Secondary volume driver</v>
      </c>
      <c r="D2786" t="s">
        <v>479</v>
      </c>
      <c r="E2786" s="8" t="str">
        <f t="shared" ref="E2786" si="4010">ROW()&amp;" "&amp;D2786</f>
        <v>2786 AOV-TR-RV</v>
      </c>
      <c r="G2786" t="s">
        <v>332</v>
      </c>
      <c r="H2786" s="12"/>
      <c r="I2786" s="60"/>
      <c r="J2786" s="60"/>
      <c r="K2786" s="15"/>
      <c r="L2786" s="15"/>
      <c r="M2786" s="15"/>
      <c r="N2786" s="15"/>
      <c r="O2786" s="15"/>
      <c r="P2786" s="15"/>
      <c r="R2786" s="15"/>
      <c r="S2786" s="76"/>
      <c r="T2786" s="76"/>
      <c r="U2786" s="76"/>
      <c r="V2786" s="76"/>
      <c r="W2786" s="76"/>
      <c r="X2786" s="76"/>
      <c r="Y2786" s="76"/>
      <c r="Z2786" s="76"/>
      <c r="AA2786" s="76"/>
      <c r="AB2786" s="76"/>
      <c r="AC2786" s="76"/>
      <c r="AD2786" s="76"/>
      <c r="AE2786" s="76"/>
      <c r="AF2786" s="76"/>
      <c r="AG2786" s="76"/>
      <c r="AH2786" s="76"/>
      <c r="AI2786" s="76"/>
      <c r="AJ2786" s="76"/>
      <c r="AK2786" s="76"/>
      <c r="AL2786" s="76"/>
      <c r="AM2786" s="76"/>
      <c r="AN2786" s="76"/>
      <c r="AO2786" s="76"/>
      <c r="AP2786" s="76"/>
      <c r="AQ2786" s="76"/>
      <c r="AR2786" s="76"/>
      <c r="AS2786" s="76"/>
      <c r="AT2786" s="76"/>
      <c r="AU2786" s="76"/>
      <c r="AV2786" s="76"/>
      <c r="AW2786" s="76"/>
      <c r="AX2786" s="76"/>
      <c r="AY2786" s="76"/>
      <c r="AZ2786" s="76"/>
      <c r="BA2786" s="76"/>
      <c r="BB2786" s="76"/>
      <c r="BC2786" s="76"/>
      <c r="BD2786" s="76"/>
      <c r="BE2786" s="76"/>
      <c r="BF2786" s="76"/>
      <c r="BG2786" s="76"/>
      <c r="BH2786" s="76"/>
      <c r="BI2786" s="76"/>
      <c r="BJ2786" s="76"/>
      <c r="BK2786" s="76"/>
      <c r="BL2786" s="76"/>
      <c r="BM2786" s="76"/>
      <c r="BN2786" s="76"/>
      <c r="BO2786" s="76"/>
      <c r="BP2786" s="76"/>
      <c r="BQ2786" s="76"/>
      <c r="BR2786" s="76"/>
      <c r="BS2786" s="76"/>
      <c r="BT2786" s="76"/>
      <c r="BU2786" s="76"/>
      <c r="BV2786" s="76"/>
      <c r="BW2786" s="76"/>
      <c r="BX2786" s="76"/>
      <c r="BY2786" s="76"/>
      <c r="BZ2786" s="76"/>
      <c r="CA2786" s="76"/>
      <c r="CB2786" s="76"/>
      <c r="CC2786" s="76"/>
      <c r="CD2786" s="76"/>
      <c r="CE2786" s="76"/>
      <c r="CF2786" s="76"/>
      <c r="CG2786" s="76"/>
      <c r="CH2786" s="76"/>
      <c r="CI2786" s="76"/>
      <c r="CJ2786" s="76"/>
      <c r="CK2786" s="76"/>
      <c r="CL2786" s="76"/>
    </row>
    <row r="2787" spans="2:90" x14ac:dyDescent="0.4">
      <c r="B2787" s="132" t="str">
        <f>B2775</f>
        <v>Secondary revenue driver</v>
      </c>
      <c r="D2787" t="s">
        <v>479</v>
      </c>
      <c r="E2787" s="8" t="str">
        <f t="shared" si="3994"/>
        <v>2787 AOV-TR-RV</v>
      </c>
      <c r="G2787" t="s">
        <v>332</v>
      </c>
      <c r="H2787" s="12"/>
      <c r="I2787" s="60"/>
      <c r="J2787" s="60"/>
      <c r="K2787" s="15"/>
      <c r="L2787" s="15"/>
      <c r="M2787" s="15"/>
      <c r="N2787" s="15"/>
      <c r="O2787" s="15"/>
      <c r="P2787" s="15"/>
      <c r="R2787" s="15"/>
      <c r="S2787" s="208" t="str">
        <f t="shared" ref="S2787" si="4011">ADDRESS(ROW(S2780),COLUMN(S2780),2)</f>
        <v>S$2780</v>
      </c>
      <c r="T2787" s="208" t="str">
        <f t="shared" ref="T2787:AX2787" si="4012">ADDRESS(ROW(T2780),COLUMN(T2780),2)</f>
        <v>T$2780</v>
      </c>
      <c r="U2787" s="208" t="str">
        <f t="shared" si="4012"/>
        <v>U$2780</v>
      </c>
      <c r="V2787" s="208" t="str">
        <f t="shared" si="4012"/>
        <v>V$2780</v>
      </c>
      <c r="W2787" s="208" t="str">
        <f t="shared" si="4012"/>
        <v>W$2780</v>
      </c>
      <c r="X2787" s="208" t="str">
        <f t="shared" si="4012"/>
        <v>X$2780</v>
      </c>
      <c r="Y2787" s="208" t="str">
        <f t="shared" si="4012"/>
        <v>Y$2780</v>
      </c>
      <c r="Z2787" s="208" t="str">
        <f t="shared" si="4012"/>
        <v>Z$2780</v>
      </c>
      <c r="AA2787" s="208" t="str">
        <f t="shared" si="4012"/>
        <v>AA$2780</v>
      </c>
      <c r="AB2787" s="208" t="str">
        <f t="shared" si="4012"/>
        <v>AB$2780</v>
      </c>
      <c r="AC2787" s="208" t="str">
        <f t="shared" si="4012"/>
        <v>AC$2780</v>
      </c>
      <c r="AD2787" s="208" t="str">
        <f t="shared" si="4012"/>
        <v>AD$2780</v>
      </c>
      <c r="AE2787" s="208" t="str">
        <f t="shared" si="4012"/>
        <v>AE$2780</v>
      </c>
      <c r="AF2787" s="208" t="str">
        <f t="shared" si="4012"/>
        <v>AF$2780</v>
      </c>
      <c r="AG2787" s="208" t="str">
        <f t="shared" si="4012"/>
        <v>AG$2780</v>
      </c>
      <c r="AH2787" s="208" t="str">
        <f t="shared" si="4012"/>
        <v>AH$2780</v>
      </c>
      <c r="AI2787" s="208" t="str">
        <f t="shared" si="4012"/>
        <v>AI$2780</v>
      </c>
      <c r="AJ2787" s="208" t="str">
        <f t="shared" si="4012"/>
        <v>AJ$2780</v>
      </c>
      <c r="AK2787" s="208" t="str">
        <f t="shared" si="4012"/>
        <v>AK$2780</v>
      </c>
      <c r="AL2787" s="208" t="str">
        <f t="shared" si="4012"/>
        <v>AL$2780</v>
      </c>
      <c r="AM2787" s="208" t="str">
        <f t="shared" si="4012"/>
        <v>AM$2780</v>
      </c>
      <c r="AN2787" s="208" t="str">
        <f t="shared" si="4012"/>
        <v>AN$2780</v>
      </c>
      <c r="AO2787" s="208" t="str">
        <f t="shared" si="4012"/>
        <v>AO$2780</v>
      </c>
      <c r="AP2787" s="208" t="str">
        <f t="shared" si="4012"/>
        <v>AP$2780</v>
      </c>
      <c r="AQ2787" s="208" t="str">
        <f t="shared" si="4012"/>
        <v>AQ$2780</v>
      </c>
      <c r="AR2787" s="208" t="str">
        <f t="shared" si="4012"/>
        <v>AR$2780</v>
      </c>
      <c r="AS2787" s="208" t="str">
        <f t="shared" si="4012"/>
        <v>AS$2780</v>
      </c>
      <c r="AT2787" s="208" t="str">
        <f t="shared" si="4012"/>
        <v>AT$2780</v>
      </c>
      <c r="AU2787" s="208" t="str">
        <f t="shared" si="4012"/>
        <v>AU$2780</v>
      </c>
      <c r="AV2787" s="208" t="str">
        <f t="shared" si="4012"/>
        <v>AV$2780</v>
      </c>
      <c r="AW2787" s="208" t="str">
        <f t="shared" si="4012"/>
        <v>AW$2780</v>
      </c>
      <c r="AX2787" s="208" t="str">
        <f t="shared" si="4012"/>
        <v>AX$2780</v>
      </c>
      <c r="AY2787" s="208" t="str">
        <f t="shared" ref="AY2787:CD2787" si="4013">ADDRESS(ROW(AY2780),COLUMN(AY2780),2)</f>
        <v>AY$2780</v>
      </c>
      <c r="AZ2787" s="208" t="str">
        <f t="shared" si="4013"/>
        <v>AZ$2780</v>
      </c>
      <c r="BA2787" s="208" t="str">
        <f t="shared" si="4013"/>
        <v>BA$2780</v>
      </c>
      <c r="BB2787" s="208" t="str">
        <f t="shared" si="4013"/>
        <v>BB$2780</v>
      </c>
      <c r="BC2787" s="208" t="str">
        <f t="shared" si="4013"/>
        <v>BC$2780</v>
      </c>
      <c r="BD2787" s="208" t="str">
        <f t="shared" si="4013"/>
        <v>BD$2780</v>
      </c>
      <c r="BE2787" s="208" t="str">
        <f t="shared" si="4013"/>
        <v>BE$2780</v>
      </c>
      <c r="BF2787" s="208" t="str">
        <f t="shared" si="4013"/>
        <v>BF$2780</v>
      </c>
      <c r="BG2787" s="208" t="str">
        <f t="shared" si="4013"/>
        <v>BG$2780</v>
      </c>
      <c r="BH2787" s="208" t="str">
        <f t="shared" si="4013"/>
        <v>BH$2780</v>
      </c>
      <c r="BI2787" s="208" t="str">
        <f t="shared" si="4013"/>
        <v>BI$2780</v>
      </c>
      <c r="BJ2787" s="208" t="str">
        <f t="shared" si="4013"/>
        <v>BJ$2780</v>
      </c>
      <c r="BK2787" s="208" t="str">
        <f t="shared" si="4013"/>
        <v>BK$2780</v>
      </c>
      <c r="BL2787" s="208" t="str">
        <f t="shared" si="4013"/>
        <v>BL$2780</v>
      </c>
      <c r="BM2787" s="208" t="str">
        <f t="shared" si="4013"/>
        <v>BM$2780</v>
      </c>
      <c r="BN2787" s="208" t="str">
        <f t="shared" si="4013"/>
        <v>BN$2780</v>
      </c>
      <c r="BO2787" s="208" t="str">
        <f t="shared" si="4013"/>
        <v>BO$2780</v>
      </c>
      <c r="BP2787" s="208" t="str">
        <f t="shared" si="4013"/>
        <v>BP$2780</v>
      </c>
      <c r="BQ2787" s="208" t="str">
        <f t="shared" si="4013"/>
        <v>BQ$2780</v>
      </c>
      <c r="BR2787" s="208" t="str">
        <f t="shared" si="4013"/>
        <v>BR$2780</v>
      </c>
      <c r="BS2787" s="208" t="str">
        <f t="shared" si="4013"/>
        <v>BS$2780</v>
      </c>
      <c r="BT2787" s="208" t="str">
        <f t="shared" si="4013"/>
        <v>BT$2780</v>
      </c>
      <c r="BU2787" s="208" t="str">
        <f t="shared" si="4013"/>
        <v>BU$2780</v>
      </c>
      <c r="BV2787" s="208" t="str">
        <f t="shared" si="4013"/>
        <v>BV$2780</v>
      </c>
      <c r="BW2787" s="208" t="str">
        <f t="shared" si="4013"/>
        <v>BW$2780</v>
      </c>
      <c r="BX2787" s="208" t="str">
        <f t="shared" si="4013"/>
        <v>BX$2780</v>
      </c>
      <c r="BY2787" s="208" t="str">
        <f t="shared" si="4013"/>
        <v>BY$2780</v>
      </c>
      <c r="BZ2787" s="208" t="str">
        <f t="shared" si="4013"/>
        <v>BZ$2780</v>
      </c>
      <c r="CA2787" s="208" t="str">
        <f t="shared" si="4013"/>
        <v>CA$2780</v>
      </c>
      <c r="CB2787" s="208" t="str">
        <f t="shared" si="4013"/>
        <v>CB$2780</v>
      </c>
      <c r="CC2787" s="208" t="str">
        <f t="shared" si="4013"/>
        <v>CC$2780</v>
      </c>
      <c r="CD2787" s="208" t="str">
        <f t="shared" si="4013"/>
        <v>CD$2780</v>
      </c>
      <c r="CE2787" s="208" t="str">
        <f t="shared" ref="CE2787:CK2787" si="4014">ADDRESS(ROW(CE2780),COLUMN(CE2780),2)</f>
        <v>CE$2780</v>
      </c>
      <c r="CF2787" s="208" t="str">
        <f t="shared" si="4014"/>
        <v>CF$2780</v>
      </c>
      <c r="CG2787" s="208" t="str">
        <f t="shared" si="4014"/>
        <v>CG$2780</v>
      </c>
      <c r="CH2787" s="208" t="str">
        <f t="shared" si="4014"/>
        <v>CH$2780</v>
      </c>
      <c r="CI2787" s="208" t="str">
        <f t="shared" si="4014"/>
        <v>CI$2780</v>
      </c>
      <c r="CJ2787" s="208" t="str">
        <f t="shared" si="4014"/>
        <v>CJ$2780</v>
      </c>
      <c r="CK2787" s="208" t="str">
        <f t="shared" si="4014"/>
        <v>CK$2780</v>
      </c>
      <c r="CL2787" s="208" t="str">
        <f t="shared" ref="CL2787" si="4015">ADDRESS(ROW(CL2780),COLUMN(CL2780),2)</f>
        <v>CL$2780</v>
      </c>
    </row>
    <row r="2788" spans="2:90" x14ac:dyDescent="0.4">
      <c r="B2788" s="132" t="str">
        <f>B2776</f>
        <v>Secondary volume driver</v>
      </c>
      <c r="D2788" t="s">
        <v>479</v>
      </c>
      <c r="E2788" s="8" t="str">
        <f t="shared" si="3994"/>
        <v>2788 AOV-TR-RV</v>
      </c>
      <c r="G2788" t="s">
        <v>332</v>
      </c>
      <c r="H2788" s="12"/>
      <c r="I2788" s="60"/>
      <c r="J2788" s="60"/>
      <c r="K2788" s="15"/>
      <c r="L2788" s="15"/>
      <c r="M2788" s="15"/>
      <c r="N2788" s="15"/>
      <c r="O2788" s="15"/>
      <c r="P2788" s="15"/>
      <c r="R2788" s="15"/>
      <c r="S2788" s="208" t="str">
        <f t="shared" ref="S2788" si="4016">ADDRESS(ROW(S2779),COLUMN(S2779),2)</f>
        <v>S$2779</v>
      </c>
      <c r="T2788" s="208" t="str">
        <f t="shared" ref="T2788:AX2788" si="4017">ADDRESS(ROW(T2779),COLUMN(T2779),2)</f>
        <v>T$2779</v>
      </c>
      <c r="U2788" s="208" t="str">
        <f t="shared" si="4017"/>
        <v>U$2779</v>
      </c>
      <c r="V2788" s="208" t="str">
        <f t="shared" si="4017"/>
        <v>V$2779</v>
      </c>
      <c r="W2788" s="208" t="str">
        <f t="shared" si="4017"/>
        <v>W$2779</v>
      </c>
      <c r="X2788" s="208" t="str">
        <f t="shared" si="4017"/>
        <v>X$2779</v>
      </c>
      <c r="Y2788" s="208" t="str">
        <f t="shared" si="4017"/>
        <v>Y$2779</v>
      </c>
      <c r="Z2788" s="208" t="str">
        <f t="shared" si="4017"/>
        <v>Z$2779</v>
      </c>
      <c r="AA2788" s="208" t="str">
        <f t="shared" si="4017"/>
        <v>AA$2779</v>
      </c>
      <c r="AB2788" s="208" t="str">
        <f t="shared" si="4017"/>
        <v>AB$2779</v>
      </c>
      <c r="AC2788" s="208" t="str">
        <f t="shared" si="4017"/>
        <v>AC$2779</v>
      </c>
      <c r="AD2788" s="208" t="str">
        <f t="shared" si="4017"/>
        <v>AD$2779</v>
      </c>
      <c r="AE2788" s="208" t="str">
        <f t="shared" si="4017"/>
        <v>AE$2779</v>
      </c>
      <c r="AF2788" s="208" t="str">
        <f t="shared" si="4017"/>
        <v>AF$2779</v>
      </c>
      <c r="AG2788" s="208" t="str">
        <f t="shared" si="4017"/>
        <v>AG$2779</v>
      </c>
      <c r="AH2788" s="208" t="str">
        <f t="shared" si="4017"/>
        <v>AH$2779</v>
      </c>
      <c r="AI2788" s="208" t="str">
        <f t="shared" si="4017"/>
        <v>AI$2779</v>
      </c>
      <c r="AJ2788" s="208" t="str">
        <f t="shared" si="4017"/>
        <v>AJ$2779</v>
      </c>
      <c r="AK2788" s="208" t="str">
        <f t="shared" si="4017"/>
        <v>AK$2779</v>
      </c>
      <c r="AL2788" s="208" t="str">
        <f t="shared" si="4017"/>
        <v>AL$2779</v>
      </c>
      <c r="AM2788" s="208" t="str">
        <f t="shared" si="4017"/>
        <v>AM$2779</v>
      </c>
      <c r="AN2788" s="208" t="str">
        <f t="shared" si="4017"/>
        <v>AN$2779</v>
      </c>
      <c r="AO2788" s="208" t="str">
        <f t="shared" si="4017"/>
        <v>AO$2779</v>
      </c>
      <c r="AP2788" s="208" t="str">
        <f t="shared" si="4017"/>
        <v>AP$2779</v>
      </c>
      <c r="AQ2788" s="208" t="str">
        <f t="shared" si="4017"/>
        <v>AQ$2779</v>
      </c>
      <c r="AR2788" s="208" t="str">
        <f t="shared" si="4017"/>
        <v>AR$2779</v>
      </c>
      <c r="AS2788" s="208" t="str">
        <f t="shared" si="4017"/>
        <v>AS$2779</v>
      </c>
      <c r="AT2788" s="208" t="str">
        <f t="shared" si="4017"/>
        <v>AT$2779</v>
      </c>
      <c r="AU2788" s="208" t="str">
        <f t="shared" si="4017"/>
        <v>AU$2779</v>
      </c>
      <c r="AV2788" s="208" t="str">
        <f t="shared" si="4017"/>
        <v>AV$2779</v>
      </c>
      <c r="AW2788" s="208" t="str">
        <f t="shared" si="4017"/>
        <v>AW$2779</v>
      </c>
      <c r="AX2788" s="208" t="str">
        <f t="shared" si="4017"/>
        <v>AX$2779</v>
      </c>
      <c r="AY2788" s="208" t="str">
        <f t="shared" ref="AY2788:CD2788" si="4018">ADDRESS(ROW(AY2779),COLUMN(AY2779),2)</f>
        <v>AY$2779</v>
      </c>
      <c r="AZ2788" s="208" t="str">
        <f t="shared" si="4018"/>
        <v>AZ$2779</v>
      </c>
      <c r="BA2788" s="208" t="str">
        <f t="shared" si="4018"/>
        <v>BA$2779</v>
      </c>
      <c r="BB2788" s="208" t="str">
        <f t="shared" si="4018"/>
        <v>BB$2779</v>
      </c>
      <c r="BC2788" s="208" t="str">
        <f t="shared" si="4018"/>
        <v>BC$2779</v>
      </c>
      <c r="BD2788" s="208" t="str">
        <f t="shared" si="4018"/>
        <v>BD$2779</v>
      </c>
      <c r="BE2788" s="208" t="str">
        <f t="shared" si="4018"/>
        <v>BE$2779</v>
      </c>
      <c r="BF2788" s="208" t="str">
        <f t="shared" si="4018"/>
        <v>BF$2779</v>
      </c>
      <c r="BG2788" s="208" t="str">
        <f t="shared" si="4018"/>
        <v>BG$2779</v>
      </c>
      <c r="BH2788" s="208" t="str">
        <f t="shared" si="4018"/>
        <v>BH$2779</v>
      </c>
      <c r="BI2788" s="208" t="str">
        <f t="shared" si="4018"/>
        <v>BI$2779</v>
      </c>
      <c r="BJ2788" s="208" t="str">
        <f t="shared" si="4018"/>
        <v>BJ$2779</v>
      </c>
      <c r="BK2788" s="208" t="str">
        <f t="shared" si="4018"/>
        <v>BK$2779</v>
      </c>
      <c r="BL2788" s="208" t="str">
        <f t="shared" si="4018"/>
        <v>BL$2779</v>
      </c>
      <c r="BM2788" s="208" t="str">
        <f t="shared" si="4018"/>
        <v>BM$2779</v>
      </c>
      <c r="BN2788" s="208" t="str">
        <f t="shared" si="4018"/>
        <v>BN$2779</v>
      </c>
      <c r="BO2788" s="208" t="str">
        <f t="shared" si="4018"/>
        <v>BO$2779</v>
      </c>
      <c r="BP2788" s="208" t="str">
        <f t="shared" si="4018"/>
        <v>BP$2779</v>
      </c>
      <c r="BQ2788" s="208" t="str">
        <f t="shared" si="4018"/>
        <v>BQ$2779</v>
      </c>
      <c r="BR2788" s="208" t="str">
        <f t="shared" si="4018"/>
        <v>BR$2779</v>
      </c>
      <c r="BS2788" s="208" t="str">
        <f t="shared" si="4018"/>
        <v>BS$2779</v>
      </c>
      <c r="BT2788" s="208" t="str">
        <f t="shared" si="4018"/>
        <v>BT$2779</v>
      </c>
      <c r="BU2788" s="208" t="str">
        <f t="shared" si="4018"/>
        <v>BU$2779</v>
      </c>
      <c r="BV2788" s="208" t="str">
        <f t="shared" si="4018"/>
        <v>BV$2779</v>
      </c>
      <c r="BW2788" s="208" t="str">
        <f t="shared" si="4018"/>
        <v>BW$2779</v>
      </c>
      <c r="BX2788" s="208" t="str">
        <f t="shared" si="4018"/>
        <v>BX$2779</v>
      </c>
      <c r="BY2788" s="208" t="str">
        <f t="shared" si="4018"/>
        <v>BY$2779</v>
      </c>
      <c r="BZ2788" s="208" t="str">
        <f t="shared" si="4018"/>
        <v>BZ$2779</v>
      </c>
      <c r="CA2788" s="208" t="str">
        <f t="shared" si="4018"/>
        <v>CA$2779</v>
      </c>
      <c r="CB2788" s="208" t="str">
        <f t="shared" si="4018"/>
        <v>CB$2779</v>
      </c>
      <c r="CC2788" s="208" t="str">
        <f t="shared" si="4018"/>
        <v>CC$2779</v>
      </c>
      <c r="CD2788" s="208" t="str">
        <f t="shared" si="4018"/>
        <v>CD$2779</v>
      </c>
      <c r="CE2788" s="208" t="str">
        <f t="shared" ref="CE2788:CK2788" si="4019">ADDRESS(ROW(CE2779),COLUMN(CE2779),2)</f>
        <v>CE$2779</v>
      </c>
      <c r="CF2788" s="208" t="str">
        <f t="shared" si="4019"/>
        <v>CF$2779</v>
      </c>
      <c r="CG2788" s="208" t="str">
        <f t="shared" si="4019"/>
        <v>CG$2779</v>
      </c>
      <c r="CH2788" s="208" t="str">
        <f t="shared" si="4019"/>
        <v>CH$2779</v>
      </c>
      <c r="CI2788" s="208" t="str">
        <f t="shared" si="4019"/>
        <v>CI$2779</v>
      </c>
      <c r="CJ2788" s="208" t="str">
        <f t="shared" si="4019"/>
        <v>CJ$2779</v>
      </c>
      <c r="CK2788" s="208" t="str">
        <f t="shared" si="4019"/>
        <v>CK$2779</v>
      </c>
      <c r="CL2788" s="208" t="str">
        <f t="shared" ref="CL2788" si="4020">ADDRESS(ROW(CL2779),COLUMN(CL2779),2)</f>
        <v>CL$2779</v>
      </c>
    </row>
    <row r="2790" spans="2:90" x14ac:dyDescent="0.4">
      <c r="B2790" s="171" t="s">
        <v>503</v>
      </c>
      <c r="E2790" s="8"/>
      <c r="H2790" s="170"/>
      <c r="I2790" s="172"/>
      <c r="J2790" s="172"/>
      <c r="K2790" s="193"/>
      <c r="L2790" s="193"/>
      <c r="M2790" s="193"/>
      <c r="N2790" s="193"/>
      <c r="O2790" s="193"/>
      <c r="P2790" s="193"/>
      <c r="R2790" s="194"/>
      <c r="S2790" s="170"/>
      <c r="T2790" s="170"/>
      <c r="U2790" s="170"/>
      <c r="V2790" s="170"/>
      <c r="W2790" s="170"/>
      <c r="X2790" s="170"/>
      <c r="Y2790" s="170"/>
      <c r="Z2790" s="170"/>
      <c r="AA2790" s="170"/>
      <c r="AB2790" s="170"/>
      <c r="AC2790" s="170"/>
      <c r="AD2790" s="170"/>
      <c r="AE2790" s="170"/>
      <c r="AF2790" s="170"/>
      <c r="AG2790" s="170"/>
      <c r="AH2790" s="170"/>
      <c r="AI2790" s="170"/>
      <c r="AJ2790" s="170"/>
      <c r="AK2790" s="170"/>
      <c r="AL2790" s="170"/>
      <c r="AM2790" s="170"/>
      <c r="AN2790" s="170"/>
      <c r="AO2790" s="170"/>
      <c r="AP2790" s="170"/>
      <c r="AQ2790" s="170"/>
      <c r="AR2790" s="170"/>
      <c r="AS2790" s="170"/>
      <c r="AT2790" s="170"/>
      <c r="AU2790" s="170"/>
      <c r="AV2790" s="170"/>
      <c r="AW2790" s="170"/>
      <c r="AX2790" s="170"/>
      <c r="AY2790" s="170"/>
      <c r="AZ2790" s="170"/>
      <c r="BA2790" s="170"/>
      <c r="BB2790" s="170"/>
      <c r="BC2790" s="170"/>
      <c r="BD2790" s="170"/>
      <c r="BE2790" s="170"/>
      <c r="BF2790" s="170"/>
      <c r="BG2790" s="170"/>
      <c r="BH2790" s="170"/>
      <c r="BI2790" s="170"/>
      <c r="BJ2790" s="170"/>
      <c r="BK2790" s="170"/>
      <c r="BL2790" s="170"/>
      <c r="BM2790" s="170"/>
      <c r="BN2790" s="170"/>
      <c r="BO2790" s="170"/>
      <c r="BP2790" s="170"/>
      <c r="BQ2790" s="170"/>
      <c r="BR2790" s="170"/>
      <c r="BS2790" s="170"/>
      <c r="BT2790" s="170"/>
      <c r="BU2790" s="170"/>
      <c r="BV2790" s="170"/>
      <c r="BW2790" s="170"/>
      <c r="BX2790" s="170"/>
      <c r="BY2790" s="170"/>
      <c r="BZ2790" s="170"/>
      <c r="CA2790" s="170"/>
      <c r="CB2790" s="170"/>
      <c r="CC2790" s="170"/>
      <c r="CD2790" s="170"/>
      <c r="CE2790" s="170"/>
      <c r="CF2790" s="170"/>
      <c r="CG2790" s="170"/>
      <c r="CH2790" s="170"/>
      <c r="CI2790" s="170"/>
      <c r="CJ2790" s="170"/>
      <c r="CK2790" s="170"/>
      <c r="CL2790" s="170"/>
    </row>
    <row r="2791" spans="2:90" x14ac:dyDescent="0.4">
      <c r="B2791" s="171" t="s">
        <v>504</v>
      </c>
      <c r="E2791" s="8"/>
      <c r="H2791" s="170"/>
      <c r="I2791" s="172"/>
      <c r="J2791" s="172"/>
      <c r="K2791" s="193"/>
      <c r="L2791" s="193"/>
      <c r="M2791" s="193"/>
      <c r="N2791" s="193"/>
      <c r="O2791" s="193"/>
      <c r="P2791" s="193"/>
      <c r="R2791" s="194"/>
      <c r="S2791" s="170"/>
      <c r="T2791" s="170"/>
      <c r="U2791" s="170"/>
      <c r="V2791" s="170"/>
      <c r="W2791" s="170"/>
      <c r="X2791" s="170"/>
      <c r="Y2791" s="170"/>
      <c r="Z2791" s="170"/>
      <c r="AA2791" s="170"/>
      <c r="AB2791" s="170"/>
      <c r="AC2791" s="170"/>
      <c r="AD2791" s="170"/>
      <c r="AE2791" s="170"/>
      <c r="AF2791" s="170"/>
      <c r="AG2791" s="170"/>
      <c r="AH2791" s="170"/>
      <c r="AI2791" s="170"/>
      <c r="AJ2791" s="170"/>
      <c r="AK2791" s="170"/>
      <c r="AL2791" s="170"/>
      <c r="AM2791" s="170"/>
      <c r="AN2791" s="170"/>
      <c r="AO2791" s="170"/>
      <c r="AP2791" s="170"/>
      <c r="AQ2791" s="170"/>
      <c r="AR2791" s="170"/>
      <c r="AS2791" s="170"/>
      <c r="AT2791" s="170"/>
      <c r="AU2791" s="170"/>
      <c r="AV2791" s="170"/>
      <c r="AW2791" s="170"/>
      <c r="AX2791" s="170"/>
      <c r="AY2791" s="170"/>
      <c r="AZ2791" s="170"/>
      <c r="BA2791" s="170"/>
      <c r="BB2791" s="170"/>
      <c r="BC2791" s="170"/>
      <c r="BD2791" s="170"/>
      <c r="BE2791" s="170"/>
      <c r="BF2791" s="170"/>
      <c r="BG2791" s="170"/>
      <c r="BH2791" s="170"/>
      <c r="BI2791" s="170"/>
      <c r="BJ2791" s="170"/>
      <c r="BK2791" s="170"/>
      <c r="BL2791" s="170"/>
      <c r="BM2791" s="170"/>
      <c r="BN2791" s="170"/>
      <c r="BO2791" s="170"/>
      <c r="BP2791" s="170"/>
      <c r="BQ2791" s="170"/>
      <c r="BR2791" s="170"/>
      <c r="BS2791" s="170"/>
      <c r="BT2791" s="170"/>
      <c r="BU2791" s="170"/>
      <c r="BV2791" s="170"/>
      <c r="BW2791" s="170"/>
      <c r="BX2791" s="170"/>
      <c r="BY2791" s="170"/>
      <c r="BZ2791" s="170"/>
      <c r="CA2791" s="170"/>
      <c r="CB2791" s="170"/>
      <c r="CC2791" s="170"/>
      <c r="CD2791" s="170"/>
      <c r="CE2791" s="170"/>
      <c r="CF2791" s="170"/>
      <c r="CG2791" s="170"/>
      <c r="CH2791" s="170"/>
      <c r="CI2791" s="170"/>
      <c r="CJ2791" s="170"/>
      <c r="CK2791" s="170"/>
      <c r="CL2791" s="170"/>
    </row>
    <row r="2792" spans="2:90" x14ac:dyDescent="0.4">
      <c r="B2792" s="171" t="s">
        <v>461</v>
      </c>
      <c r="E2792" s="8"/>
      <c r="H2792" s="170"/>
      <c r="I2792" s="172"/>
      <c r="J2792" s="172"/>
      <c r="K2792" s="193"/>
      <c r="L2792" s="193"/>
      <c r="M2792" s="193"/>
      <c r="N2792" s="193"/>
      <c r="O2792" s="193"/>
      <c r="P2792" s="193"/>
      <c r="R2792" s="194"/>
      <c r="S2792" s="195" t="str">
        <f t="shared" ref="S2792:AX2792" si="4021">S$16</f>
        <v>S$12</v>
      </c>
      <c r="T2792" s="195" t="str">
        <f t="shared" si="4021"/>
        <v>T$12</v>
      </c>
      <c r="U2792" s="195" t="str">
        <f t="shared" si="4021"/>
        <v>U$12</v>
      </c>
      <c r="V2792" s="195" t="str">
        <f t="shared" si="4021"/>
        <v>V$12</v>
      </c>
      <c r="W2792" s="195" t="str">
        <f t="shared" si="4021"/>
        <v>W$12</v>
      </c>
      <c r="X2792" s="195" t="str">
        <f t="shared" si="4021"/>
        <v>X$12</v>
      </c>
      <c r="Y2792" s="195" t="str">
        <f t="shared" si="4021"/>
        <v>Y$12</v>
      </c>
      <c r="Z2792" s="195" t="str">
        <f t="shared" si="4021"/>
        <v>Z$12</v>
      </c>
      <c r="AA2792" s="195" t="str">
        <f t="shared" si="4021"/>
        <v>AA$12</v>
      </c>
      <c r="AB2792" s="195" t="str">
        <f t="shared" si="4021"/>
        <v>AB$12</v>
      </c>
      <c r="AC2792" s="195" t="str">
        <f t="shared" si="4021"/>
        <v>AC$12</v>
      </c>
      <c r="AD2792" s="195" t="str">
        <f t="shared" si="4021"/>
        <v>AD$12</v>
      </c>
      <c r="AE2792" s="195" t="str">
        <f t="shared" si="4021"/>
        <v>AE$12</v>
      </c>
      <c r="AF2792" s="195" t="str">
        <f t="shared" si="4021"/>
        <v>AF$12</v>
      </c>
      <c r="AG2792" s="195" t="str">
        <f t="shared" si="4021"/>
        <v>AG$12</v>
      </c>
      <c r="AH2792" s="195" t="str">
        <f t="shared" si="4021"/>
        <v>AH$12</v>
      </c>
      <c r="AI2792" s="195" t="str">
        <f t="shared" si="4021"/>
        <v>AI$12</v>
      </c>
      <c r="AJ2792" s="195" t="str">
        <f t="shared" si="4021"/>
        <v>AJ$12</v>
      </c>
      <c r="AK2792" s="195" t="str">
        <f t="shared" si="4021"/>
        <v>AK$12</v>
      </c>
      <c r="AL2792" s="195" t="str">
        <f t="shared" si="4021"/>
        <v>AL$12</v>
      </c>
      <c r="AM2792" s="195" t="str">
        <f t="shared" si="4021"/>
        <v>AM$12</v>
      </c>
      <c r="AN2792" s="195" t="str">
        <f t="shared" si="4021"/>
        <v>AN$12</v>
      </c>
      <c r="AO2792" s="195" t="str">
        <f t="shared" si="4021"/>
        <v>AO$12</v>
      </c>
      <c r="AP2792" s="195" t="str">
        <f t="shared" si="4021"/>
        <v>AP$12</v>
      </c>
      <c r="AQ2792" s="195" t="str">
        <f t="shared" si="4021"/>
        <v>AQ$12</v>
      </c>
      <c r="AR2792" s="195" t="str">
        <f t="shared" si="4021"/>
        <v>AR$12</v>
      </c>
      <c r="AS2792" s="195" t="str">
        <f t="shared" si="4021"/>
        <v>AS$12</v>
      </c>
      <c r="AT2792" s="195" t="str">
        <f t="shared" si="4021"/>
        <v>AT$12</v>
      </c>
      <c r="AU2792" s="195" t="str">
        <f t="shared" si="4021"/>
        <v>AU$12</v>
      </c>
      <c r="AV2792" s="195" t="str">
        <f t="shared" si="4021"/>
        <v>AV$12</v>
      </c>
      <c r="AW2792" s="195" t="str">
        <f t="shared" si="4021"/>
        <v>AW$12</v>
      </c>
      <c r="AX2792" s="195" t="str">
        <f t="shared" si="4021"/>
        <v>AX$12</v>
      </c>
      <c r="AY2792" s="195" t="str">
        <f t="shared" ref="AY2792:CD2792" si="4022">AY$16</f>
        <v>AY$12</v>
      </c>
      <c r="AZ2792" s="195" t="str">
        <f t="shared" si="4022"/>
        <v>AZ$12</v>
      </c>
      <c r="BA2792" s="195" t="str">
        <f t="shared" si="4022"/>
        <v>BA$12</v>
      </c>
      <c r="BB2792" s="195" t="str">
        <f t="shared" si="4022"/>
        <v>BB$12</v>
      </c>
      <c r="BC2792" s="195" t="str">
        <f t="shared" si="4022"/>
        <v>BC$12</v>
      </c>
      <c r="BD2792" s="195" t="str">
        <f t="shared" si="4022"/>
        <v>BD$12</v>
      </c>
      <c r="BE2792" s="195" t="str">
        <f t="shared" si="4022"/>
        <v>BE$12</v>
      </c>
      <c r="BF2792" s="195" t="str">
        <f t="shared" si="4022"/>
        <v>BF$12</v>
      </c>
      <c r="BG2792" s="195" t="str">
        <f t="shared" si="4022"/>
        <v>BG$12</v>
      </c>
      <c r="BH2792" s="195" t="str">
        <f t="shared" si="4022"/>
        <v>BH$12</v>
      </c>
      <c r="BI2792" s="195" t="str">
        <f t="shared" si="4022"/>
        <v>BI$12</v>
      </c>
      <c r="BJ2792" s="195" t="str">
        <f t="shared" si="4022"/>
        <v>BJ$12</v>
      </c>
      <c r="BK2792" s="195" t="str">
        <f t="shared" si="4022"/>
        <v>BK$12</v>
      </c>
      <c r="BL2792" s="195" t="str">
        <f t="shared" si="4022"/>
        <v>BL$12</v>
      </c>
      <c r="BM2792" s="195" t="str">
        <f t="shared" si="4022"/>
        <v>BM$12</v>
      </c>
      <c r="BN2792" s="195" t="str">
        <f t="shared" si="4022"/>
        <v>BN$12</v>
      </c>
      <c r="BO2792" s="195" t="str">
        <f t="shared" si="4022"/>
        <v>BO$12</v>
      </c>
      <c r="BP2792" s="195" t="str">
        <f t="shared" si="4022"/>
        <v>BP$12</v>
      </c>
      <c r="BQ2792" s="195" t="str">
        <f t="shared" si="4022"/>
        <v>BQ$12</v>
      </c>
      <c r="BR2792" s="195" t="str">
        <f t="shared" si="4022"/>
        <v>BR$12</v>
      </c>
      <c r="BS2792" s="195" t="str">
        <f t="shared" si="4022"/>
        <v>BS$12</v>
      </c>
      <c r="BT2792" s="195" t="str">
        <f t="shared" si="4022"/>
        <v>BT$12</v>
      </c>
      <c r="BU2792" s="195" t="str">
        <f t="shared" si="4022"/>
        <v>BU$12</v>
      </c>
      <c r="BV2792" s="195" t="str">
        <f t="shared" si="4022"/>
        <v>BV$12</v>
      </c>
      <c r="BW2792" s="195" t="str">
        <f t="shared" si="4022"/>
        <v>BW$12</v>
      </c>
      <c r="BX2792" s="195" t="str">
        <f t="shared" si="4022"/>
        <v>BX$12</v>
      </c>
      <c r="BY2792" s="195" t="str">
        <f t="shared" si="4022"/>
        <v>BY$12</v>
      </c>
      <c r="BZ2792" s="195" t="str">
        <f t="shared" si="4022"/>
        <v>BZ$12</v>
      </c>
      <c r="CA2792" s="195" t="str">
        <f t="shared" si="4022"/>
        <v>CA$12</v>
      </c>
      <c r="CB2792" s="195" t="str">
        <f t="shared" si="4022"/>
        <v>CB$12</v>
      </c>
      <c r="CC2792" s="195" t="str">
        <f t="shared" si="4022"/>
        <v>CC$12</v>
      </c>
      <c r="CD2792" s="195" t="str">
        <f t="shared" si="4022"/>
        <v>CD$12</v>
      </c>
      <c r="CE2792" s="195" t="str">
        <f t="shared" ref="CE2792:CL2792" si="4023">CE$16</f>
        <v>CE$12</v>
      </c>
      <c r="CF2792" s="195" t="str">
        <f t="shared" si="4023"/>
        <v>CF$12</v>
      </c>
      <c r="CG2792" s="195" t="str">
        <f t="shared" si="4023"/>
        <v>CG$12</v>
      </c>
      <c r="CH2792" s="195" t="str">
        <f t="shared" si="4023"/>
        <v>CH$12</v>
      </c>
      <c r="CI2792" s="195" t="str">
        <f t="shared" si="4023"/>
        <v>CI$12</v>
      </c>
      <c r="CJ2792" s="195" t="str">
        <f t="shared" si="4023"/>
        <v>CJ$12</v>
      </c>
      <c r="CK2792" s="195" t="str">
        <f t="shared" si="4023"/>
        <v>CK$12</v>
      </c>
      <c r="CL2792" s="195" t="str">
        <f t="shared" si="4023"/>
        <v>CL$12</v>
      </c>
    </row>
    <row r="2793" spans="2:90" x14ac:dyDescent="0.4">
      <c r="B2793" s="171" t="s">
        <v>462</v>
      </c>
      <c r="E2793" s="8"/>
      <c r="H2793" s="196"/>
      <c r="I2793" s="197"/>
      <c r="J2793" s="197"/>
      <c r="K2793" s="198"/>
      <c r="L2793" s="198"/>
      <c r="M2793" s="198"/>
      <c r="N2793" s="198"/>
      <c r="O2793" s="198"/>
      <c r="P2793" s="198"/>
      <c r="R2793" s="198"/>
      <c r="S2793" s="195" t="str">
        <f t="shared" ref="S2793:AX2793" si="4024">S$17</f>
        <v>S$13</v>
      </c>
      <c r="T2793" s="195" t="str">
        <f t="shared" si="4024"/>
        <v>T$13</v>
      </c>
      <c r="U2793" s="195" t="str">
        <f t="shared" si="4024"/>
        <v>U$13</v>
      </c>
      <c r="V2793" s="195" t="str">
        <f t="shared" si="4024"/>
        <v>V$13</v>
      </c>
      <c r="W2793" s="195" t="str">
        <f t="shared" si="4024"/>
        <v>W$13</v>
      </c>
      <c r="X2793" s="195" t="str">
        <f t="shared" si="4024"/>
        <v>X$13</v>
      </c>
      <c r="Y2793" s="195" t="str">
        <f t="shared" si="4024"/>
        <v>Y$13</v>
      </c>
      <c r="Z2793" s="195" t="str">
        <f t="shared" si="4024"/>
        <v>Z$13</v>
      </c>
      <c r="AA2793" s="195" t="str">
        <f t="shared" si="4024"/>
        <v>AA$13</v>
      </c>
      <c r="AB2793" s="195" t="str">
        <f t="shared" si="4024"/>
        <v>AB$13</v>
      </c>
      <c r="AC2793" s="195" t="str">
        <f t="shared" si="4024"/>
        <v>AC$13</v>
      </c>
      <c r="AD2793" s="195" t="str">
        <f t="shared" si="4024"/>
        <v>AD$13</v>
      </c>
      <c r="AE2793" s="195" t="str">
        <f t="shared" si="4024"/>
        <v>AE$13</v>
      </c>
      <c r="AF2793" s="195" t="str">
        <f t="shared" si="4024"/>
        <v>AF$13</v>
      </c>
      <c r="AG2793" s="195" t="str">
        <f t="shared" si="4024"/>
        <v>AG$13</v>
      </c>
      <c r="AH2793" s="195" t="str">
        <f t="shared" si="4024"/>
        <v>AH$13</v>
      </c>
      <c r="AI2793" s="195" t="str">
        <f t="shared" si="4024"/>
        <v>AI$13</v>
      </c>
      <c r="AJ2793" s="195" t="str">
        <f t="shared" si="4024"/>
        <v>AJ$13</v>
      </c>
      <c r="AK2793" s="195" t="str">
        <f t="shared" si="4024"/>
        <v>AK$13</v>
      </c>
      <c r="AL2793" s="195" t="str">
        <f t="shared" si="4024"/>
        <v>AL$13</v>
      </c>
      <c r="AM2793" s="195" t="str">
        <f t="shared" si="4024"/>
        <v>AM$13</v>
      </c>
      <c r="AN2793" s="195" t="str">
        <f t="shared" si="4024"/>
        <v>AN$13</v>
      </c>
      <c r="AO2793" s="195" t="str">
        <f t="shared" si="4024"/>
        <v>AO$13</v>
      </c>
      <c r="AP2793" s="195" t="str">
        <f t="shared" si="4024"/>
        <v>AP$13</v>
      </c>
      <c r="AQ2793" s="195" t="str">
        <f t="shared" si="4024"/>
        <v>AQ$13</v>
      </c>
      <c r="AR2793" s="195" t="str">
        <f t="shared" si="4024"/>
        <v>AR$13</v>
      </c>
      <c r="AS2793" s="195" t="str">
        <f t="shared" si="4024"/>
        <v>AS$13</v>
      </c>
      <c r="AT2793" s="195" t="str">
        <f t="shared" si="4024"/>
        <v>AT$13</v>
      </c>
      <c r="AU2793" s="195" t="str">
        <f t="shared" si="4024"/>
        <v>AU$13</v>
      </c>
      <c r="AV2793" s="195" t="str">
        <f t="shared" si="4024"/>
        <v>AV$13</v>
      </c>
      <c r="AW2793" s="195" t="str">
        <f t="shared" si="4024"/>
        <v>AW$13</v>
      </c>
      <c r="AX2793" s="195" t="str">
        <f t="shared" si="4024"/>
        <v>AX$13</v>
      </c>
      <c r="AY2793" s="195" t="str">
        <f t="shared" ref="AY2793:CD2793" si="4025">AY$17</f>
        <v>AY$13</v>
      </c>
      <c r="AZ2793" s="195" t="str">
        <f t="shared" si="4025"/>
        <v>AZ$13</v>
      </c>
      <c r="BA2793" s="195" t="str">
        <f t="shared" si="4025"/>
        <v>BA$13</v>
      </c>
      <c r="BB2793" s="195" t="str">
        <f t="shared" si="4025"/>
        <v>BB$13</v>
      </c>
      <c r="BC2793" s="195" t="str">
        <f t="shared" si="4025"/>
        <v>BC$13</v>
      </c>
      <c r="BD2793" s="195" t="str">
        <f t="shared" si="4025"/>
        <v>BD$13</v>
      </c>
      <c r="BE2793" s="195" t="str">
        <f t="shared" si="4025"/>
        <v>BE$13</v>
      </c>
      <c r="BF2793" s="195" t="str">
        <f t="shared" si="4025"/>
        <v>BF$13</v>
      </c>
      <c r="BG2793" s="195" t="str">
        <f t="shared" si="4025"/>
        <v>BG$13</v>
      </c>
      <c r="BH2793" s="195" t="str">
        <f t="shared" si="4025"/>
        <v>BH$13</v>
      </c>
      <c r="BI2793" s="195" t="str">
        <f t="shared" si="4025"/>
        <v>BI$13</v>
      </c>
      <c r="BJ2793" s="195" t="str">
        <f t="shared" si="4025"/>
        <v>BJ$13</v>
      </c>
      <c r="BK2793" s="195" t="str">
        <f t="shared" si="4025"/>
        <v>BK$13</v>
      </c>
      <c r="BL2793" s="195" t="str">
        <f t="shared" si="4025"/>
        <v>BL$13</v>
      </c>
      <c r="BM2793" s="195" t="str">
        <f t="shared" si="4025"/>
        <v>BM$13</v>
      </c>
      <c r="BN2793" s="195" t="str">
        <f t="shared" si="4025"/>
        <v>BN$13</v>
      </c>
      <c r="BO2793" s="195" t="str">
        <f t="shared" si="4025"/>
        <v>BO$13</v>
      </c>
      <c r="BP2793" s="195" t="str">
        <f t="shared" si="4025"/>
        <v>BP$13</v>
      </c>
      <c r="BQ2793" s="195" t="str">
        <f t="shared" si="4025"/>
        <v>BQ$13</v>
      </c>
      <c r="BR2793" s="195" t="str">
        <f t="shared" si="4025"/>
        <v>BR$13</v>
      </c>
      <c r="BS2793" s="195" t="str">
        <f t="shared" si="4025"/>
        <v>BS$13</v>
      </c>
      <c r="BT2793" s="195" t="str">
        <f t="shared" si="4025"/>
        <v>BT$13</v>
      </c>
      <c r="BU2793" s="195" t="str">
        <f t="shared" si="4025"/>
        <v>BU$13</v>
      </c>
      <c r="BV2793" s="195" t="str">
        <f t="shared" si="4025"/>
        <v>BV$13</v>
      </c>
      <c r="BW2793" s="195" t="str">
        <f t="shared" si="4025"/>
        <v>BW$13</v>
      </c>
      <c r="BX2793" s="195" t="str">
        <f t="shared" si="4025"/>
        <v>BX$13</v>
      </c>
      <c r="BY2793" s="195" t="str">
        <f t="shared" si="4025"/>
        <v>BY$13</v>
      </c>
      <c r="BZ2793" s="195" t="str">
        <f t="shared" si="4025"/>
        <v>BZ$13</v>
      </c>
      <c r="CA2793" s="195" t="str">
        <f t="shared" si="4025"/>
        <v>CA$13</v>
      </c>
      <c r="CB2793" s="195" t="str">
        <f t="shared" si="4025"/>
        <v>CB$13</v>
      </c>
      <c r="CC2793" s="195" t="str">
        <f t="shared" si="4025"/>
        <v>CC$13</v>
      </c>
      <c r="CD2793" s="195" t="str">
        <f t="shared" si="4025"/>
        <v>CD$13</v>
      </c>
      <c r="CE2793" s="195" t="str">
        <f t="shared" ref="CE2793:CL2793" si="4026">CE$17</f>
        <v>CE$13</v>
      </c>
      <c r="CF2793" s="195" t="str">
        <f t="shared" si="4026"/>
        <v>CF$13</v>
      </c>
      <c r="CG2793" s="195" t="str">
        <f t="shared" si="4026"/>
        <v>CG$13</v>
      </c>
      <c r="CH2793" s="195" t="str">
        <f t="shared" si="4026"/>
        <v>CH$13</v>
      </c>
      <c r="CI2793" s="195" t="str">
        <f t="shared" si="4026"/>
        <v>CI$13</v>
      </c>
      <c r="CJ2793" s="195" t="str">
        <f t="shared" si="4026"/>
        <v>CJ$13</v>
      </c>
      <c r="CK2793" s="195" t="str">
        <f t="shared" si="4026"/>
        <v>CK$13</v>
      </c>
      <c r="CL2793" s="195" t="str">
        <f t="shared" si="4026"/>
        <v>CL$13</v>
      </c>
    </row>
    <row r="2794" spans="2:90" x14ac:dyDescent="0.4">
      <c r="B2794" s="171" t="s">
        <v>491</v>
      </c>
      <c r="E2794" s="8"/>
      <c r="H2794" s="196"/>
      <c r="I2794" s="197"/>
      <c r="J2794" s="197"/>
      <c r="K2794" s="198"/>
      <c r="L2794" s="198"/>
      <c r="M2794" s="198"/>
      <c r="N2794" s="198"/>
      <c r="O2794" s="198"/>
      <c r="P2794" s="198"/>
      <c r="R2794" s="198"/>
      <c r="S2794" s="186"/>
      <c r="T2794" s="186"/>
      <c r="U2794" s="186"/>
      <c r="V2794" s="186"/>
      <c r="W2794" s="186"/>
      <c r="X2794" s="186"/>
      <c r="Y2794" s="186"/>
      <c r="Z2794" s="186"/>
      <c r="AA2794" s="186"/>
      <c r="AB2794" s="186"/>
      <c r="AC2794" s="186"/>
      <c r="AD2794" s="186"/>
      <c r="AE2794" s="186"/>
      <c r="AF2794" s="186"/>
      <c r="AG2794" s="186"/>
      <c r="AH2794" s="186"/>
      <c r="AI2794" s="186"/>
      <c r="AJ2794" s="186"/>
      <c r="AK2794" s="186"/>
      <c r="AL2794" s="186"/>
      <c r="AM2794" s="186"/>
      <c r="AN2794" s="186"/>
      <c r="AO2794" s="186"/>
      <c r="AP2794" s="186"/>
      <c r="AQ2794" s="186"/>
      <c r="AR2794" s="186"/>
      <c r="AS2794" s="186"/>
      <c r="AT2794" s="186"/>
      <c r="AU2794" s="186"/>
      <c r="AV2794" s="186"/>
      <c r="AW2794" s="186"/>
      <c r="AX2794" s="186"/>
      <c r="AY2794" s="186"/>
      <c r="AZ2794" s="186"/>
      <c r="BA2794" s="186"/>
      <c r="BB2794" s="186"/>
      <c r="BC2794" s="186"/>
      <c r="BD2794" s="186"/>
      <c r="BE2794" s="186"/>
      <c r="BF2794" s="186"/>
      <c r="BG2794" s="186"/>
      <c r="BH2794" s="186"/>
      <c r="BI2794" s="186"/>
      <c r="BJ2794" s="186"/>
      <c r="BK2794" s="186"/>
      <c r="BL2794" s="186"/>
      <c r="BM2794" s="186"/>
      <c r="BN2794" s="186"/>
      <c r="BO2794" s="186"/>
      <c r="BP2794" s="186"/>
      <c r="BQ2794" s="186"/>
      <c r="BR2794" s="186"/>
      <c r="BS2794" s="186"/>
      <c r="BT2794" s="186"/>
      <c r="BU2794" s="186"/>
      <c r="BV2794" s="186"/>
      <c r="BW2794" s="186"/>
      <c r="BX2794" s="186"/>
      <c r="BY2794" s="186"/>
      <c r="BZ2794" s="186"/>
      <c r="CA2794" s="186"/>
      <c r="CB2794" s="186"/>
      <c r="CC2794" s="186"/>
      <c r="CD2794" s="186"/>
      <c r="CE2794" s="186"/>
      <c r="CF2794" s="186"/>
      <c r="CG2794" s="186"/>
      <c r="CH2794" s="186"/>
      <c r="CI2794" s="186"/>
      <c r="CJ2794" s="186"/>
      <c r="CK2794" s="186"/>
      <c r="CL2794" s="186"/>
    </row>
    <row r="2795" spans="2:90" x14ac:dyDescent="0.4">
      <c r="B2795" s="171" t="s">
        <v>505</v>
      </c>
      <c r="E2795" s="8"/>
      <c r="H2795" s="196"/>
      <c r="I2795" s="197"/>
      <c r="J2795" s="197"/>
      <c r="K2795" s="198"/>
      <c r="L2795" s="198"/>
      <c r="M2795" s="198"/>
      <c r="N2795" s="198"/>
      <c r="O2795" s="198"/>
      <c r="P2795" s="198"/>
      <c r="R2795" s="198"/>
      <c r="S2795" s="186"/>
      <c r="T2795" s="186"/>
      <c r="U2795" s="186"/>
      <c r="V2795" s="186"/>
      <c r="W2795" s="186"/>
      <c r="X2795" s="186"/>
      <c r="Y2795" s="186"/>
      <c r="Z2795" s="186"/>
      <c r="AA2795" s="186"/>
      <c r="AB2795" s="186"/>
      <c r="AC2795" s="186"/>
      <c r="AD2795" s="186"/>
      <c r="AE2795" s="186"/>
      <c r="AF2795" s="186"/>
      <c r="AG2795" s="186"/>
      <c r="AH2795" s="186"/>
      <c r="AI2795" s="186"/>
      <c r="AJ2795" s="186"/>
      <c r="AK2795" s="186"/>
      <c r="AL2795" s="186"/>
      <c r="AM2795" s="186"/>
      <c r="AN2795" s="186"/>
      <c r="AO2795" s="186"/>
      <c r="AP2795" s="186"/>
      <c r="AQ2795" s="186"/>
      <c r="AR2795" s="186"/>
      <c r="AS2795" s="186"/>
      <c r="AT2795" s="186"/>
      <c r="AU2795" s="186"/>
      <c r="AV2795" s="186"/>
      <c r="AW2795" s="186"/>
      <c r="AX2795" s="186"/>
      <c r="AY2795" s="186"/>
      <c r="AZ2795" s="186"/>
      <c r="BA2795" s="186"/>
      <c r="BB2795" s="186"/>
      <c r="BC2795" s="186"/>
      <c r="BD2795" s="186"/>
      <c r="BE2795" s="186"/>
      <c r="BF2795" s="186"/>
      <c r="BG2795" s="186"/>
      <c r="BH2795" s="186"/>
      <c r="BI2795" s="186"/>
      <c r="BJ2795" s="186"/>
      <c r="BK2795" s="186"/>
      <c r="BL2795" s="186"/>
      <c r="BM2795" s="186"/>
      <c r="BN2795" s="186"/>
      <c r="BO2795" s="186"/>
      <c r="BP2795" s="186"/>
      <c r="BQ2795" s="186"/>
      <c r="BR2795" s="186"/>
      <c r="BS2795" s="186"/>
      <c r="BT2795" s="186"/>
      <c r="BU2795" s="186"/>
      <c r="BV2795" s="186"/>
      <c r="BW2795" s="186"/>
      <c r="BX2795" s="186"/>
      <c r="BY2795" s="186"/>
      <c r="BZ2795" s="186"/>
      <c r="CA2795" s="186"/>
      <c r="CB2795" s="186"/>
      <c r="CC2795" s="186"/>
      <c r="CD2795" s="186"/>
      <c r="CE2795" s="186"/>
      <c r="CF2795" s="186"/>
      <c r="CG2795" s="186"/>
      <c r="CH2795" s="186"/>
      <c r="CI2795" s="186"/>
      <c r="CJ2795" s="186"/>
      <c r="CK2795" s="186"/>
      <c r="CL2795" s="186"/>
    </row>
    <row r="2796" spans="2:90" x14ac:dyDescent="0.4">
      <c r="B2796" s="171" t="s">
        <v>463</v>
      </c>
      <c r="E2796" s="8"/>
      <c r="H2796" s="196"/>
      <c r="I2796" s="197"/>
      <c r="J2796" s="197"/>
      <c r="K2796" s="198"/>
      <c r="L2796" s="198"/>
      <c r="M2796" s="198"/>
      <c r="N2796" s="198"/>
      <c r="O2796" s="198"/>
      <c r="P2796" s="198"/>
      <c r="R2796" s="198"/>
      <c r="S2796" s="186" t="str">
        <f t="shared" ref="S2796:AX2796" si="4027">S$18</f>
        <v>S$14</v>
      </c>
      <c r="T2796" s="186" t="str">
        <f t="shared" si="4027"/>
        <v>T$14</v>
      </c>
      <c r="U2796" s="186" t="str">
        <f t="shared" si="4027"/>
        <v>U$14</v>
      </c>
      <c r="V2796" s="186" t="str">
        <f t="shared" si="4027"/>
        <v>V$14</v>
      </c>
      <c r="W2796" s="186" t="str">
        <f t="shared" si="4027"/>
        <v>W$14</v>
      </c>
      <c r="X2796" s="186" t="str">
        <f t="shared" si="4027"/>
        <v>X$14</v>
      </c>
      <c r="Y2796" s="186" t="str">
        <f t="shared" si="4027"/>
        <v>Y$14</v>
      </c>
      <c r="Z2796" s="186" t="str">
        <f t="shared" si="4027"/>
        <v>Z$14</v>
      </c>
      <c r="AA2796" s="186" t="str">
        <f t="shared" si="4027"/>
        <v>AA$14</v>
      </c>
      <c r="AB2796" s="186" t="str">
        <f t="shared" si="4027"/>
        <v>AB$14</v>
      </c>
      <c r="AC2796" s="186" t="str">
        <f t="shared" si="4027"/>
        <v>AC$14</v>
      </c>
      <c r="AD2796" s="186" t="str">
        <f t="shared" si="4027"/>
        <v>AD$14</v>
      </c>
      <c r="AE2796" s="186" t="str">
        <f t="shared" si="4027"/>
        <v>AE$14</v>
      </c>
      <c r="AF2796" s="186" t="str">
        <f t="shared" si="4027"/>
        <v>AF$14</v>
      </c>
      <c r="AG2796" s="186" t="str">
        <f t="shared" si="4027"/>
        <v>AG$14</v>
      </c>
      <c r="AH2796" s="186" t="str">
        <f t="shared" si="4027"/>
        <v>AH$14</v>
      </c>
      <c r="AI2796" s="186" t="str">
        <f t="shared" si="4027"/>
        <v>AI$14</v>
      </c>
      <c r="AJ2796" s="186" t="str">
        <f t="shared" si="4027"/>
        <v>AJ$14</v>
      </c>
      <c r="AK2796" s="186" t="str">
        <f t="shared" si="4027"/>
        <v>AK$14</v>
      </c>
      <c r="AL2796" s="186" t="str">
        <f t="shared" si="4027"/>
        <v>AL$14</v>
      </c>
      <c r="AM2796" s="186" t="str">
        <f t="shared" si="4027"/>
        <v>AM$14</v>
      </c>
      <c r="AN2796" s="186" t="str">
        <f t="shared" si="4027"/>
        <v>AN$14</v>
      </c>
      <c r="AO2796" s="186" t="str">
        <f t="shared" si="4027"/>
        <v>AO$14</v>
      </c>
      <c r="AP2796" s="186" t="str">
        <f t="shared" si="4027"/>
        <v>AP$14</v>
      </c>
      <c r="AQ2796" s="186" t="str">
        <f t="shared" si="4027"/>
        <v>AQ$14</v>
      </c>
      <c r="AR2796" s="186" t="str">
        <f t="shared" si="4027"/>
        <v>AR$14</v>
      </c>
      <c r="AS2796" s="186" t="str">
        <f t="shared" si="4027"/>
        <v>AS$14</v>
      </c>
      <c r="AT2796" s="186" t="str">
        <f t="shared" si="4027"/>
        <v>AT$14</v>
      </c>
      <c r="AU2796" s="186" t="str">
        <f t="shared" si="4027"/>
        <v>AU$14</v>
      </c>
      <c r="AV2796" s="186" t="str">
        <f t="shared" si="4027"/>
        <v>AV$14</v>
      </c>
      <c r="AW2796" s="186" t="str">
        <f t="shared" si="4027"/>
        <v>AW$14</v>
      </c>
      <c r="AX2796" s="186" t="str">
        <f t="shared" si="4027"/>
        <v>AX$14</v>
      </c>
      <c r="AY2796" s="186" t="str">
        <f t="shared" ref="AY2796:CD2796" si="4028">AY$18</f>
        <v>AY$14</v>
      </c>
      <c r="AZ2796" s="186" t="str">
        <f t="shared" si="4028"/>
        <v>AZ$14</v>
      </c>
      <c r="BA2796" s="186" t="str">
        <f t="shared" si="4028"/>
        <v>BA$14</v>
      </c>
      <c r="BB2796" s="186" t="str">
        <f t="shared" si="4028"/>
        <v>BB$14</v>
      </c>
      <c r="BC2796" s="186" t="str">
        <f t="shared" si="4028"/>
        <v>BC$14</v>
      </c>
      <c r="BD2796" s="186" t="str">
        <f t="shared" si="4028"/>
        <v>BD$14</v>
      </c>
      <c r="BE2796" s="186" t="str">
        <f t="shared" si="4028"/>
        <v>BE$14</v>
      </c>
      <c r="BF2796" s="186" t="str">
        <f t="shared" si="4028"/>
        <v>BF$14</v>
      </c>
      <c r="BG2796" s="186" t="str">
        <f t="shared" si="4028"/>
        <v>BG$14</v>
      </c>
      <c r="BH2796" s="186" t="str">
        <f t="shared" si="4028"/>
        <v>BH$14</v>
      </c>
      <c r="BI2796" s="186" t="str">
        <f t="shared" si="4028"/>
        <v>BI$14</v>
      </c>
      <c r="BJ2796" s="186" t="str">
        <f t="shared" si="4028"/>
        <v>BJ$14</v>
      </c>
      <c r="BK2796" s="186" t="str">
        <f t="shared" si="4028"/>
        <v>BK$14</v>
      </c>
      <c r="BL2796" s="186" t="str">
        <f t="shared" si="4028"/>
        <v>BL$14</v>
      </c>
      <c r="BM2796" s="186" t="str">
        <f t="shared" si="4028"/>
        <v>BM$14</v>
      </c>
      <c r="BN2796" s="186" t="str">
        <f t="shared" si="4028"/>
        <v>BN$14</v>
      </c>
      <c r="BO2796" s="186" t="str">
        <f t="shared" si="4028"/>
        <v>BO$14</v>
      </c>
      <c r="BP2796" s="186" t="str">
        <f t="shared" si="4028"/>
        <v>BP$14</v>
      </c>
      <c r="BQ2796" s="186" t="str">
        <f t="shared" si="4028"/>
        <v>BQ$14</v>
      </c>
      <c r="BR2796" s="186" t="str">
        <f t="shared" si="4028"/>
        <v>BR$14</v>
      </c>
      <c r="BS2796" s="186" t="str">
        <f t="shared" si="4028"/>
        <v>BS$14</v>
      </c>
      <c r="BT2796" s="186" t="str">
        <f t="shared" si="4028"/>
        <v>BT$14</v>
      </c>
      <c r="BU2796" s="186" t="str">
        <f t="shared" si="4028"/>
        <v>BU$14</v>
      </c>
      <c r="BV2796" s="186" t="str">
        <f t="shared" si="4028"/>
        <v>BV$14</v>
      </c>
      <c r="BW2796" s="186" t="str">
        <f t="shared" si="4028"/>
        <v>BW$14</v>
      </c>
      <c r="BX2796" s="186" t="str">
        <f t="shared" si="4028"/>
        <v>BX$14</v>
      </c>
      <c r="BY2796" s="186" t="str">
        <f t="shared" si="4028"/>
        <v>BY$14</v>
      </c>
      <c r="BZ2796" s="186" t="str">
        <f t="shared" si="4028"/>
        <v>BZ$14</v>
      </c>
      <c r="CA2796" s="186" t="str">
        <f t="shared" si="4028"/>
        <v>CA$14</v>
      </c>
      <c r="CB2796" s="186" t="str">
        <f t="shared" si="4028"/>
        <v>CB$14</v>
      </c>
      <c r="CC2796" s="186" t="str">
        <f t="shared" si="4028"/>
        <v>CC$14</v>
      </c>
      <c r="CD2796" s="186" t="str">
        <f t="shared" si="4028"/>
        <v>CD$14</v>
      </c>
      <c r="CE2796" s="186" t="str">
        <f t="shared" ref="CE2796:CL2796" si="4029">CE$18</f>
        <v>CE$14</v>
      </c>
      <c r="CF2796" s="186" t="str">
        <f t="shared" si="4029"/>
        <v>CF$14</v>
      </c>
      <c r="CG2796" s="186" t="str">
        <f t="shared" si="4029"/>
        <v>CG$14</v>
      </c>
      <c r="CH2796" s="186" t="str">
        <f t="shared" si="4029"/>
        <v>CH$14</v>
      </c>
      <c r="CI2796" s="186" t="str">
        <f t="shared" si="4029"/>
        <v>CI$14</v>
      </c>
      <c r="CJ2796" s="186" t="str">
        <f t="shared" si="4029"/>
        <v>CJ$14</v>
      </c>
      <c r="CK2796" s="186" t="str">
        <f t="shared" si="4029"/>
        <v>CK$14</v>
      </c>
      <c r="CL2796" s="186" t="str">
        <f t="shared" si="4029"/>
        <v>CL$14</v>
      </c>
    </row>
    <row r="2797" spans="2:90" x14ac:dyDescent="0.4">
      <c r="B2797" s="171" t="s">
        <v>464</v>
      </c>
      <c r="E2797" s="8"/>
      <c r="H2797" s="196"/>
      <c r="I2797" s="197"/>
      <c r="J2797" s="197"/>
      <c r="K2797" s="198"/>
      <c r="L2797" s="198"/>
      <c r="M2797" s="198"/>
      <c r="N2797" s="198"/>
      <c r="O2797" s="198"/>
      <c r="P2797" s="198"/>
      <c r="R2797" s="198"/>
      <c r="S2797" s="186" t="str">
        <f t="shared" ref="S2797:AX2797" si="4030">S$19</f>
        <v>S$15</v>
      </c>
      <c r="T2797" s="186" t="str">
        <f t="shared" si="4030"/>
        <v>T$15</v>
      </c>
      <c r="U2797" s="186" t="str">
        <f t="shared" si="4030"/>
        <v>U$15</v>
      </c>
      <c r="V2797" s="186" t="str">
        <f t="shared" si="4030"/>
        <v>V$15</v>
      </c>
      <c r="W2797" s="186" t="str">
        <f t="shared" si="4030"/>
        <v>W$15</v>
      </c>
      <c r="X2797" s="186" t="str">
        <f t="shared" si="4030"/>
        <v>X$15</v>
      </c>
      <c r="Y2797" s="186" t="str">
        <f t="shared" si="4030"/>
        <v>Y$15</v>
      </c>
      <c r="Z2797" s="186" t="str">
        <f t="shared" si="4030"/>
        <v>Z$15</v>
      </c>
      <c r="AA2797" s="186" t="str">
        <f t="shared" si="4030"/>
        <v>AA$15</v>
      </c>
      <c r="AB2797" s="186" t="str">
        <f t="shared" si="4030"/>
        <v>AB$15</v>
      </c>
      <c r="AC2797" s="186" t="str">
        <f t="shared" si="4030"/>
        <v>AC$15</v>
      </c>
      <c r="AD2797" s="186" t="str">
        <f t="shared" si="4030"/>
        <v>AD$15</v>
      </c>
      <c r="AE2797" s="186" t="str">
        <f t="shared" si="4030"/>
        <v>AE$15</v>
      </c>
      <c r="AF2797" s="186" t="str">
        <f t="shared" si="4030"/>
        <v>AF$15</v>
      </c>
      <c r="AG2797" s="186" t="str">
        <f t="shared" si="4030"/>
        <v>AG$15</v>
      </c>
      <c r="AH2797" s="186" t="str">
        <f t="shared" si="4030"/>
        <v>AH$15</v>
      </c>
      <c r="AI2797" s="186" t="str">
        <f t="shared" si="4030"/>
        <v>AI$15</v>
      </c>
      <c r="AJ2797" s="186" t="str">
        <f t="shared" si="4030"/>
        <v>AJ$15</v>
      </c>
      <c r="AK2797" s="186" t="str">
        <f t="shared" si="4030"/>
        <v>AK$15</v>
      </c>
      <c r="AL2797" s="186" t="str">
        <f t="shared" si="4030"/>
        <v>AL$15</v>
      </c>
      <c r="AM2797" s="186" t="str">
        <f t="shared" si="4030"/>
        <v>AM$15</v>
      </c>
      <c r="AN2797" s="186" t="str">
        <f t="shared" si="4030"/>
        <v>AN$15</v>
      </c>
      <c r="AO2797" s="186" t="str">
        <f t="shared" si="4030"/>
        <v>AO$15</v>
      </c>
      <c r="AP2797" s="186" t="str">
        <f t="shared" si="4030"/>
        <v>AP$15</v>
      </c>
      <c r="AQ2797" s="186" t="str">
        <f t="shared" si="4030"/>
        <v>AQ$15</v>
      </c>
      <c r="AR2797" s="186" t="str">
        <f t="shared" si="4030"/>
        <v>AR$15</v>
      </c>
      <c r="AS2797" s="186" t="str">
        <f t="shared" si="4030"/>
        <v>AS$15</v>
      </c>
      <c r="AT2797" s="186" t="str">
        <f t="shared" si="4030"/>
        <v>AT$15</v>
      </c>
      <c r="AU2797" s="186" t="str">
        <f t="shared" si="4030"/>
        <v>AU$15</v>
      </c>
      <c r="AV2797" s="186" t="str">
        <f t="shared" si="4030"/>
        <v>AV$15</v>
      </c>
      <c r="AW2797" s="186" t="str">
        <f t="shared" si="4030"/>
        <v>AW$15</v>
      </c>
      <c r="AX2797" s="186" t="str">
        <f t="shared" si="4030"/>
        <v>AX$15</v>
      </c>
      <c r="AY2797" s="186" t="str">
        <f t="shared" ref="AY2797:CD2797" si="4031">AY$19</f>
        <v>AY$15</v>
      </c>
      <c r="AZ2797" s="186" t="str">
        <f t="shared" si="4031"/>
        <v>AZ$15</v>
      </c>
      <c r="BA2797" s="186" t="str">
        <f t="shared" si="4031"/>
        <v>BA$15</v>
      </c>
      <c r="BB2797" s="186" t="str">
        <f t="shared" si="4031"/>
        <v>BB$15</v>
      </c>
      <c r="BC2797" s="186" t="str">
        <f t="shared" si="4031"/>
        <v>BC$15</v>
      </c>
      <c r="BD2797" s="186" t="str">
        <f t="shared" si="4031"/>
        <v>BD$15</v>
      </c>
      <c r="BE2797" s="186" t="str">
        <f t="shared" si="4031"/>
        <v>BE$15</v>
      </c>
      <c r="BF2797" s="186" t="str">
        <f t="shared" si="4031"/>
        <v>BF$15</v>
      </c>
      <c r="BG2797" s="186" t="str">
        <f t="shared" si="4031"/>
        <v>BG$15</v>
      </c>
      <c r="BH2797" s="186" t="str">
        <f t="shared" si="4031"/>
        <v>BH$15</v>
      </c>
      <c r="BI2797" s="186" t="str">
        <f t="shared" si="4031"/>
        <v>BI$15</v>
      </c>
      <c r="BJ2797" s="186" t="str">
        <f t="shared" si="4031"/>
        <v>BJ$15</v>
      </c>
      <c r="BK2797" s="186" t="str">
        <f t="shared" si="4031"/>
        <v>BK$15</v>
      </c>
      <c r="BL2797" s="186" t="str">
        <f t="shared" si="4031"/>
        <v>BL$15</v>
      </c>
      <c r="BM2797" s="186" t="str">
        <f t="shared" si="4031"/>
        <v>BM$15</v>
      </c>
      <c r="BN2797" s="186" t="str">
        <f t="shared" si="4031"/>
        <v>BN$15</v>
      </c>
      <c r="BO2797" s="186" t="str">
        <f t="shared" si="4031"/>
        <v>BO$15</v>
      </c>
      <c r="BP2797" s="186" t="str">
        <f t="shared" si="4031"/>
        <v>BP$15</v>
      </c>
      <c r="BQ2797" s="186" t="str">
        <f t="shared" si="4031"/>
        <v>BQ$15</v>
      </c>
      <c r="BR2797" s="186" t="str">
        <f t="shared" si="4031"/>
        <v>BR$15</v>
      </c>
      <c r="BS2797" s="186" t="str">
        <f t="shared" si="4031"/>
        <v>BS$15</v>
      </c>
      <c r="BT2797" s="186" t="str">
        <f t="shared" si="4031"/>
        <v>BT$15</v>
      </c>
      <c r="BU2797" s="186" t="str">
        <f t="shared" si="4031"/>
        <v>BU$15</v>
      </c>
      <c r="BV2797" s="186" t="str">
        <f t="shared" si="4031"/>
        <v>BV$15</v>
      </c>
      <c r="BW2797" s="186" t="str">
        <f t="shared" si="4031"/>
        <v>BW$15</v>
      </c>
      <c r="BX2797" s="186" t="str">
        <f t="shared" si="4031"/>
        <v>BX$15</v>
      </c>
      <c r="BY2797" s="186" t="str">
        <f t="shared" si="4031"/>
        <v>BY$15</v>
      </c>
      <c r="BZ2797" s="186" t="str">
        <f t="shared" si="4031"/>
        <v>BZ$15</v>
      </c>
      <c r="CA2797" s="186" t="str">
        <f t="shared" si="4031"/>
        <v>CA$15</v>
      </c>
      <c r="CB2797" s="186" t="str">
        <f t="shared" si="4031"/>
        <v>CB$15</v>
      </c>
      <c r="CC2797" s="186" t="str">
        <f t="shared" si="4031"/>
        <v>CC$15</v>
      </c>
      <c r="CD2797" s="186" t="str">
        <f t="shared" si="4031"/>
        <v>CD$15</v>
      </c>
      <c r="CE2797" s="186" t="str">
        <f t="shared" ref="CE2797:CL2797" si="4032">CE$19</f>
        <v>CE$15</v>
      </c>
      <c r="CF2797" s="186" t="str">
        <f t="shared" si="4032"/>
        <v>CF$15</v>
      </c>
      <c r="CG2797" s="186" t="str">
        <f t="shared" si="4032"/>
        <v>CG$15</v>
      </c>
      <c r="CH2797" s="186" t="str">
        <f t="shared" si="4032"/>
        <v>CH$15</v>
      </c>
      <c r="CI2797" s="186" t="str">
        <f t="shared" si="4032"/>
        <v>CI$15</v>
      </c>
      <c r="CJ2797" s="186" t="str">
        <f t="shared" si="4032"/>
        <v>CJ$15</v>
      </c>
      <c r="CK2797" s="186" t="str">
        <f t="shared" si="4032"/>
        <v>CK$15</v>
      </c>
      <c r="CL2797" s="186" t="str">
        <f t="shared" si="4032"/>
        <v>CL$15</v>
      </c>
    </row>
    <row r="2798" spans="2:90" x14ac:dyDescent="0.4">
      <c r="B2798" s="139" t="s">
        <v>509</v>
      </c>
      <c r="C2798" s="31"/>
      <c r="D2798" t="s">
        <v>510</v>
      </c>
      <c r="E2798" s="8" t="str">
        <f t="shared" ref="E2798:E2801" si="4033">ROW()&amp;" "&amp;D2798</f>
        <v>2798 VOV-TV-V</v>
      </c>
      <c r="F2798" t="s">
        <v>511</v>
      </c>
      <c r="G2798" s="31" t="s">
        <v>81</v>
      </c>
      <c r="H2798" s="138"/>
      <c r="I2798" s="140"/>
      <c r="J2798" s="140"/>
      <c r="K2798" s="138"/>
      <c r="L2798" s="138"/>
      <c r="M2798" s="138"/>
      <c r="N2798" s="138"/>
      <c r="O2798" s="138"/>
      <c r="P2798" s="138"/>
      <c r="R2798" s="139"/>
      <c r="S2798" s="164"/>
      <c r="T2798" s="164"/>
      <c r="U2798" s="164"/>
      <c r="V2798" s="164"/>
      <c r="W2798" s="164"/>
      <c r="X2798" s="164"/>
      <c r="Y2798" s="164"/>
      <c r="Z2798" s="164"/>
      <c r="AA2798" s="164"/>
      <c r="AB2798" s="164"/>
      <c r="AC2798" s="164"/>
      <c r="AD2798" s="164"/>
      <c r="AE2798" s="164"/>
      <c r="AF2798" s="164"/>
      <c r="AG2798" s="164"/>
      <c r="AH2798" s="164"/>
      <c r="AI2798" s="164"/>
      <c r="AJ2798" s="164"/>
      <c r="AK2798" s="164"/>
      <c r="AL2798" s="164"/>
      <c r="AM2798" s="164"/>
      <c r="AN2798" s="164"/>
      <c r="AO2798" s="164"/>
      <c r="AP2798" s="164"/>
      <c r="AQ2798" s="164"/>
      <c r="AR2798" s="164"/>
      <c r="AS2798" s="164"/>
      <c r="AT2798" s="164"/>
      <c r="AU2798" s="164"/>
      <c r="AV2798" s="164"/>
      <c r="AW2798" s="164"/>
      <c r="AX2798" s="164"/>
      <c r="AY2798" s="164"/>
      <c r="AZ2798" s="164"/>
      <c r="BA2798" s="164"/>
      <c r="BB2798" s="164"/>
      <c r="BC2798" s="164"/>
      <c r="BD2798" s="164"/>
      <c r="BE2798" s="164"/>
      <c r="BF2798" s="164"/>
      <c r="BG2798" s="164"/>
      <c r="BH2798" s="164"/>
      <c r="BI2798" s="164"/>
      <c r="BJ2798" s="164"/>
      <c r="BK2798" s="164"/>
      <c r="BL2798" s="164"/>
      <c r="BM2798" s="164"/>
      <c r="BN2798" s="164"/>
      <c r="BO2798" s="164"/>
      <c r="BP2798" s="164"/>
      <c r="BQ2798" s="164"/>
      <c r="BR2798" s="164"/>
      <c r="BS2798" s="164"/>
      <c r="BT2798" s="164"/>
      <c r="BU2798" s="164"/>
      <c r="BV2798" s="164"/>
      <c r="BW2798" s="164"/>
      <c r="BX2798" s="164"/>
      <c r="BY2798" s="164"/>
      <c r="BZ2798" s="164"/>
      <c r="CA2798" s="164"/>
      <c r="CB2798" s="164"/>
      <c r="CC2798" s="164"/>
      <c r="CD2798" s="164"/>
      <c r="CE2798" s="164"/>
      <c r="CF2798" s="164"/>
      <c r="CG2798" s="164"/>
      <c r="CH2798" s="164"/>
      <c r="CI2798" s="164"/>
      <c r="CJ2798" s="164"/>
      <c r="CK2798" s="164"/>
      <c r="CL2798" s="164"/>
    </row>
    <row r="2799" spans="2:90" x14ac:dyDescent="0.4">
      <c r="B2799" s="95" t="str">
        <f>"# of "&amp;B2791&amp;"s"</f>
        <v># of procedures</v>
      </c>
      <c r="C2799" s="12"/>
      <c r="D2799" t="s">
        <v>510</v>
      </c>
      <c r="E2799" s="8" t="str">
        <f t="shared" si="4033"/>
        <v>2799 VOV-TV-V</v>
      </c>
      <c r="G2799" s="12" t="s">
        <v>332</v>
      </c>
      <c r="H2799" s="12"/>
      <c r="I2799" s="60"/>
      <c r="J2799" s="60"/>
      <c r="K2799" s="12"/>
      <c r="L2799" s="12"/>
      <c r="M2799" s="12"/>
      <c r="N2799" s="12"/>
      <c r="O2799" s="12"/>
      <c r="P2799" s="12"/>
      <c r="R2799" s="13"/>
      <c r="S2799" s="76"/>
      <c r="T2799" s="76"/>
      <c r="U2799" s="76"/>
      <c r="V2799" s="76"/>
      <c r="W2799" s="76"/>
      <c r="X2799" s="76"/>
      <c r="Y2799" s="76"/>
      <c r="Z2799" s="76"/>
      <c r="AA2799" s="76"/>
      <c r="AB2799" s="76"/>
      <c r="AC2799" s="76"/>
      <c r="AD2799" s="76"/>
      <c r="AE2799" s="76"/>
      <c r="AF2799" s="76"/>
      <c r="AG2799" s="76"/>
      <c r="AH2799" s="76"/>
      <c r="AI2799" s="76"/>
      <c r="AJ2799" s="76"/>
      <c r="AK2799" s="76"/>
      <c r="AL2799" s="76"/>
      <c r="AM2799" s="76"/>
      <c r="AN2799" s="76"/>
      <c r="AO2799" s="76"/>
      <c r="AP2799" s="76"/>
      <c r="AQ2799" s="76"/>
      <c r="AR2799" s="76"/>
      <c r="AS2799" s="76"/>
      <c r="AT2799" s="76"/>
      <c r="AU2799" s="76"/>
      <c r="AV2799" s="76"/>
      <c r="AW2799" s="76"/>
      <c r="AX2799" s="76"/>
      <c r="AY2799" s="76"/>
      <c r="AZ2799" s="76"/>
      <c r="BA2799" s="76"/>
      <c r="BB2799" s="76"/>
      <c r="BC2799" s="76"/>
      <c r="BD2799" s="76"/>
      <c r="BE2799" s="76"/>
      <c r="BF2799" s="76"/>
      <c r="BG2799" s="76"/>
      <c r="BH2799" s="76"/>
      <c r="BI2799" s="76"/>
      <c r="BJ2799" s="76"/>
      <c r="BK2799" s="76"/>
      <c r="BL2799" s="76"/>
      <c r="BM2799" s="76"/>
      <c r="BN2799" s="76"/>
      <c r="BO2799" s="76"/>
      <c r="BP2799" s="76"/>
      <c r="BQ2799" s="76"/>
      <c r="BR2799" s="76"/>
      <c r="BS2799" s="76"/>
      <c r="BT2799" s="76"/>
      <c r="BU2799" s="76"/>
      <c r="BV2799" s="76"/>
      <c r="BW2799" s="76"/>
      <c r="BX2799" s="76"/>
      <c r="BY2799" s="76"/>
      <c r="BZ2799" s="76"/>
      <c r="CA2799" s="76"/>
      <c r="CB2799" s="76"/>
      <c r="CC2799" s="76"/>
      <c r="CD2799" s="76"/>
      <c r="CE2799" s="76"/>
      <c r="CF2799" s="76"/>
      <c r="CG2799" s="76"/>
      <c r="CH2799" s="76"/>
      <c r="CI2799" s="76"/>
      <c r="CJ2799" s="76"/>
      <c r="CK2799" s="76"/>
      <c r="CL2799" s="76"/>
    </row>
    <row r="2800" spans="2:90" x14ac:dyDescent="0.4">
      <c r="B2800" s="141" t="str">
        <f>"# of "&amp;B2803&amp;"s/"&amp;B2791</f>
        <v># of implants/procedure</v>
      </c>
      <c r="C2800" s="31"/>
      <c r="D2800" t="s">
        <v>510</v>
      </c>
      <c r="E2800" s="8" t="str">
        <f t="shared" si="4033"/>
        <v>2800 VOV-TV-V</v>
      </c>
      <c r="G2800" s="31"/>
      <c r="H2800" s="31"/>
      <c r="I2800" s="73"/>
      <c r="J2800" s="73"/>
      <c r="K2800" s="12">
        <v>2</v>
      </c>
      <c r="L2800" s="12">
        <v>2</v>
      </c>
      <c r="M2800" s="12">
        <v>2</v>
      </c>
      <c r="N2800" s="12">
        <v>2</v>
      </c>
      <c r="O2800" s="12">
        <v>2</v>
      </c>
      <c r="P2800" s="12">
        <v>2</v>
      </c>
      <c r="R2800" s="67"/>
      <c r="S2800" s="76" cm="1">
        <f t="array" ref="S2800">INDEX($K:$P,ROW(),MATCH(S$3,$K$2:$P$2,0))</f>
        <v>2</v>
      </c>
      <c r="T2800" s="76" cm="1">
        <f t="array" ref="T2800">INDEX($K:$P,ROW(),MATCH(T$3,$K$2:$P$2,0))</f>
        <v>2</v>
      </c>
      <c r="U2800" s="76" cm="1">
        <f t="array" ref="U2800">INDEX($K:$P,ROW(),MATCH(U$3,$K$2:$P$2,0))</f>
        <v>2</v>
      </c>
      <c r="V2800" s="76" cm="1">
        <f t="array" ref="V2800">INDEX($K:$P,ROW(),MATCH(V$3,$K$2:$P$2,0))</f>
        <v>2</v>
      </c>
      <c r="W2800" s="76" cm="1">
        <f t="array" ref="W2800">INDEX($K:$P,ROW(),MATCH(W$3,$K$2:$P$2,0))</f>
        <v>2</v>
      </c>
      <c r="X2800" s="76" cm="1">
        <f t="array" ref="X2800">INDEX($K:$P,ROW(),MATCH(X$3,$K$2:$P$2,0))</f>
        <v>2</v>
      </c>
      <c r="Y2800" s="76" cm="1">
        <f t="array" ref="Y2800">INDEX($K:$P,ROW(),MATCH(Y$3,$K$2:$P$2,0))</f>
        <v>2</v>
      </c>
      <c r="Z2800" s="76" cm="1">
        <f t="array" ref="Z2800">INDEX($K:$P,ROW(),MATCH(Z$3,$K$2:$P$2,0))</f>
        <v>2</v>
      </c>
      <c r="AA2800" s="76" cm="1">
        <f t="array" ref="AA2800">INDEX($K:$P,ROW(),MATCH(AA$3,$K$2:$P$2,0))</f>
        <v>2</v>
      </c>
      <c r="AB2800" s="76" cm="1">
        <f t="array" ref="AB2800">INDEX($K:$P,ROW(),MATCH(AB$3,$K$2:$P$2,0))</f>
        <v>2</v>
      </c>
      <c r="AC2800" s="76" cm="1">
        <f t="array" ref="AC2800">INDEX($K:$P,ROW(),MATCH(AC$3,$K$2:$P$2,0))</f>
        <v>2</v>
      </c>
      <c r="AD2800" s="76" cm="1">
        <f t="array" ref="AD2800">INDEX($K:$P,ROW(),MATCH(AD$3,$K$2:$P$2,0))</f>
        <v>2</v>
      </c>
      <c r="AE2800" s="76" cm="1">
        <f t="array" ref="AE2800">INDEX($K:$P,ROW(),MATCH(AE$3,$K$2:$P$2,0))</f>
        <v>2</v>
      </c>
      <c r="AF2800" s="76" cm="1">
        <f t="array" ref="AF2800">INDEX($K:$P,ROW(),MATCH(AF$3,$K$2:$P$2,0))</f>
        <v>2</v>
      </c>
      <c r="AG2800" s="76" cm="1">
        <f t="array" ref="AG2800">INDEX($K:$P,ROW(),MATCH(AG$3,$K$2:$P$2,0))</f>
        <v>2</v>
      </c>
      <c r="AH2800" s="76" cm="1">
        <f t="array" ref="AH2800">INDEX($K:$P,ROW(),MATCH(AH$3,$K$2:$P$2,0))</f>
        <v>2</v>
      </c>
      <c r="AI2800" s="76" cm="1">
        <f t="array" ref="AI2800">INDEX($K:$P,ROW(),MATCH(AI$3,$K$2:$P$2,0))</f>
        <v>2</v>
      </c>
      <c r="AJ2800" s="76" cm="1">
        <f t="array" ref="AJ2800">INDEX($K:$P,ROW(),MATCH(AJ$3,$K$2:$P$2,0))</f>
        <v>2</v>
      </c>
      <c r="AK2800" s="76" cm="1">
        <f t="array" ref="AK2800">INDEX($K:$P,ROW(),MATCH(AK$3,$K$2:$P$2,0))</f>
        <v>2</v>
      </c>
      <c r="AL2800" s="76" cm="1">
        <f t="array" ref="AL2800">INDEX($K:$P,ROW(),MATCH(AL$3,$K$2:$P$2,0))</f>
        <v>2</v>
      </c>
      <c r="AM2800" s="76" cm="1">
        <f t="array" ref="AM2800">INDEX($K:$P,ROW(),MATCH(AM$3,$K$2:$P$2,0))</f>
        <v>2</v>
      </c>
      <c r="AN2800" s="76" cm="1">
        <f t="array" ref="AN2800">INDEX($K:$P,ROW(),MATCH(AN$3,$K$2:$P$2,0))</f>
        <v>2</v>
      </c>
      <c r="AO2800" s="76" cm="1">
        <f t="array" ref="AO2800">INDEX($K:$P,ROW(),MATCH(AO$3,$K$2:$P$2,0))</f>
        <v>2</v>
      </c>
      <c r="AP2800" s="76" cm="1">
        <f t="array" ref="AP2800">INDEX($K:$P,ROW(),MATCH(AP$3,$K$2:$P$2,0))</f>
        <v>2</v>
      </c>
      <c r="AQ2800" s="76" cm="1">
        <f t="array" ref="AQ2800">INDEX($K:$P,ROW(),MATCH(AQ$3,$K$2:$P$2,0))</f>
        <v>2</v>
      </c>
      <c r="AR2800" s="76" cm="1">
        <f t="array" ref="AR2800">INDEX($K:$P,ROW(),MATCH(AR$3,$K$2:$P$2,0))</f>
        <v>2</v>
      </c>
      <c r="AS2800" s="76" cm="1">
        <f t="array" ref="AS2800">INDEX($K:$P,ROW(),MATCH(AS$3,$K$2:$P$2,0))</f>
        <v>2</v>
      </c>
      <c r="AT2800" s="76" cm="1">
        <f t="array" ref="AT2800">INDEX($K:$P,ROW(),MATCH(AT$3,$K$2:$P$2,0))</f>
        <v>2</v>
      </c>
      <c r="AU2800" s="76" cm="1">
        <f t="array" ref="AU2800">INDEX($K:$P,ROW(),MATCH(AU$3,$K$2:$P$2,0))</f>
        <v>2</v>
      </c>
      <c r="AV2800" s="76" cm="1">
        <f t="array" ref="AV2800">INDEX($K:$P,ROW(),MATCH(AV$3,$K$2:$P$2,0))</f>
        <v>2</v>
      </c>
      <c r="AW2800" s="76" cm="1">
        <f t="array" ref="AW2800">INDEX($K:$P,ROW(),MATCH(AW$3,$K$2:$P$2,0))</f>
        <v>2</v>
      </c>
      <c r="AX2800" s="76" cm="1">
        <f t="array" ref="AX2800">INDEX($K:$P,ROW(),MATCH(AX$3,$K$2:$P$2,0))</f>
        <v>2</v>
      </c>
      <c r="AY2800" s="76" cm="1">
        <f t="array" ref="AY2800">INDEX($K:$P,ROW(),MATCH(AY$3,$K$2:$P$2,0))</f>
        <v>2</v>
      </c>
      <c r="AZ2800" s="76" cm="1">
        <f t="array" ref="AZ2800">INDEX($K:$P,ROW(),MATCH(AZ$3,$K$2:$P$2,0))</f>
        <v>2</v>
      </c>
      <c r="BA2800" s="76" cm="1">
        <f t="array" ref="BA2800">INDEX($K:$P,ROW(),MATCH(BA$3,$K$2:$P$2,0))</f>
        <v>2</v>
      </c>
      <c r="BB2800" s="76" cm="1">
        <f t="array" ref="BB2800">INDEX($K:$P,ROW(),MATCH(BB$3,$K$2:$P$2,0))</f>
        <v>2</v>
      </c>
      <c r="BC2800" s="76" cm="1">
        <f t="array" ref="BC2800">INDEX($K:$P,ROW(),MATCH(BC$3,$K$2:$P$2,0))</f>
        <v>2</v>
      </c>
      <c r="BD2800" s="76" cm="1">
        <f t="array" ref="BD2800">INDEX($K:$P,ROW(),MATCH(BD$3,$K$2:$P$2,0))</f>
        <v>2</v>
      </c>
      <c r="BE2800" s="76" cm="1">
        <f t="array" ref="BE2800">INDEX($K:$P,ROW(),MATCH(BE$3,$K$2:$P$2,0))</f>
        <v>2</v>
      </c>
      <c r="BF2800" s="76" cm="1">
        <f t="array" ref="BF2800">INDEX($K:$P,ROW(),MATCH(BF$3,$K$2:$P$2,0))</f>
        <v>2</v>
      </c>
      <c r="BG2800" s="76" cm="1">
        <f t="array" ref="BG2800">INDEX($K:$P,ROW(),MATCH(BG$3,$K$2:$P$2,0))</f>
        <v>2</v>
      </c>
      <c r="BH2800" s="76" cm="1">
        <f t="array" ref="BH2800">INDEX($K:$P,ROW(),MATCH(BH$3,$K$2:$P$2,0))</f>
        <v>2</v>
      </c>
      <c r="BI2800" s="76" cm="1">
        <f t="array" ref="BI2800">INDEX($K:$P,ROW(),MATCH(BI$3,$K$2:$P$2,0))</f>
        <v>2</v>
      </c>
      <c r="BJ2800" s="76" cm="1">
        <f t="array" ref="BJ2800">INDEX($K:$P,ROW(),MATCH(BJ$3,$K$2:$P$2,0))</f>
        <v>2</v>
      </c>
      <c r="BK2800" s="76" cm="1">
        <f t="array" ref="BK2800">INDEX($K:$P,ROW(),MATCH(BK$3,$K$2:$P$2,0))</f>
        <v>2</v>
      </c>
      <c r="BL2800" s="76" cm="1">
        <f t="array" ref="BL2800">INDEX($K:$P,ROW(),MATCH(BL$3,$K$2:$P$2,0))</f>
        <v>2</v>
      </c>
      <c r="BM2800" s="76" cm="1">
        <f t="array" ref="BM2800">INDEX($K:$P,ROW(),MATCH(BM$3,$K$2:$P$2,0))</f>
        <v>2</v>
      </c>
      <c r="BN2800" s="76" cm="1">
        <f t="array" ref="BN2800">INDEX($K:$P,ROW(),MATCH(BN$3,$K$2:$P$2,0))</f>
        <v>2</v>
      </c>
      <c r="BO2800" s="76" cm="1">
        <f t="array" ref="BO2800">INDEX($K:$P,ROW(),MATCH(BO$3,$K$2:$P$2,0))</f>
        <v>2</v>
      </c>
      <c r="BP2800" s="76" cm="1">
        <f t="array" ref="BP2800">INDEX($K:$P,ROW(),MATCH(BP$3,$K$2:$P$2,0))</f>
        <v>2</v>
      </c>
      <c r="BQ2800" s="76" cm="1">
        <f t="array" ref="BQ2800">INDEX($K:$P,ROW(),MATCH(BQ$3,$K$2:$P$2,0))</f>
        <v>2</v>
      </c>
      <c r="BR2800" s="76" cm="1">
        <f t="array" ref="BR2800">INDEX($K:$P,ROW(),MATCH(BR$3,$K$2:$P$2,0))</f>
        <v>2</v>
      </c>
      <c r="BS2800" s="76" cm="1">
        <f t="array" ref="BS2800">INDEX($K:$P,ROW(),MATCH(BS$3,$K$2:$P$2,0))</f>
        <v>2</v>
      </c>
      <c r="BT2800" s="76" cm="1">
        <f t="array" ref="BT2800">INDEX($K:$P,ROW(),MATCH(BT$3,$K$2:$P$2,0))</f>
        <v>2</v>
      </c>
      <c r="BU2800" s="76" cm="1">
        <f t="array" ref="BU2800">INDEX($K:$P,ROW(),MATCH(BU$3,$K$2:$P$2,0))</f>
        <v>2</v>
      </c>
      <c r="BV2800" s="76" cm="1">
        <f t="array" ref="BV2800">INDEX($K:$P,ROW(),MATCH(BV$3,$K$2:$P$2,0))</f>
        <v>2</v>
      </c>
      <c r="BW2800" s="76" cm="1">
        <f t="array" ref="BW2800">INDEX($K:$P,ROW(),MATCH(BW$3,$K$2:$P$2,0))</f>
        <v>2</v>
      </c>
      <c r="BX2800" s="76" cm="1">
        <f t="array" ref="BX2800">INDEX($K:$P,ROW(),MATCH(BX$3,$K$2:$P$2,0))</f>
        <v>2</v>
      </c>
      <c r="BY2800" s="76" cm="1">
        <f t="array" ref="BY2800">INDEX($K:$P,ROW(),MATCH(BY$3,$K$2:$P$2,0))</f>
        <v>2</v>
      </c>
      <c r="BZ2800" s="76" cm="1">
        <f t="array" ref="BZ2800">INDEX($K:$P,ROW(),MATCH(BZ$3,$K$2:$P$2,0))</f>
        <v>2</v>
      </c>
      <c r="CA2800" s="76" cm="1">
        <f t="array" ref="CA2800">INDEX($K:$P,ROW(),MATCH(CA$3,$K$2:$P$2,0))</f>
        <v>2</v>
      </c>
      <c r="CB2800" s="76" cm="1">
        <f t="array" ref="CB2800">INDEX($K:$P,ROW(),MATCH(CB$3,$K$2:$P$2,0))</f>
        <v>2</v>
      </c>
      <c r="CC2800" s="76" cm="1">
        <f t="array" ref="CC2800">INDEX($K:$P,ROW(),MATCH(CC$3,$K$2:$P$2,0))</f>
        <v>2</v>
      </c>
      <c r="CD2800" s="76" cm="1">
        <f t="array" ref="CD2800">INDEX($K:$P,ROW(),MATCH(CD$3,$K$2:$P$2,0))</f>
        <v>2</v>
      </c>
      <c r="CE2800" s="76" cm="1">
        <f t="array" ref="CE2800">INDEX($K:$P,ROW(),MATCH(CE$3,$K$2:$P$2,0))</f>
        <v>2</v>
      </c>
      <c r="CF2800" s="76" cm="1">
        <f t="array" ref="CF2800">INDEX($K:$P,ROW(),MATCH(CF$3,$K$2:$P$2,0))</f>
        <v>2</v>
      </c>
      <c r="CG2800" s="76" cm="1">
        <f t="array" ref="CG2800">INDEX($K:$P,ROW(),MATCH(CG$3,$K$2:$P$2,0))</f>
        <v>2</v>
      </c>
      <c r="CH2800" s="76" cm="1">
        <f t="array" ref="CH2800">INDEX($K:$P,ROW(),MATCH(CH$3,$K$2:$P$2,0))</f>
        <v>2</v>
      </c>
      <c r="CI2800" s="76" cm="1">
        <f t="array" ref="CI2800">INDEX($K:$P,ROW(),MATCH(CI$3,$K$2:$P$2,0))</f>
        <v>2</v>
      </c>
      <c r="CJ2800" s="76" cm="1">
        <f t="array" ref="CJ2800">INDEX($K:$P,ROW(),MATCH(CJ$3,$K$2:$P$2,0))</f>
        <v>2</v>
      </c>
      <c r="CK2800" s="76" cm="1">
        <f t="array" ref="CK2800">INDEX($K:$P,ROW(),MATCH(CK$3,$K$2:$P$2,0))</f>
        <v>2</v>
      </c>
      <c r="CL2800" s="76" cm="1">
        <f t="array" ref="CL2800">INDEX($K:$P,ROW(),MATCH(CL$3,$K$2:$P$2,0))</f>
        <v>2</v>
      </c>
    </row>
    <row r="2801" spans="2:90" x14ac:dyDescent="0.4">
      <c r="B2801" s="124" t="str">
        <f>"# of "&amp;B2803&amp;"s"</f>
        <v># of implants</v>
      </c>
      <c r="D2801" t="s">
        <v>510</v>
      </c>
      <c r="E2801" s="8" t="str">
        <f t="shared" si="4033"/>
        <v>2801 VOV-TV-V</v>
      </c>
      <c r="H2801" s="12"/>
      <c r="I2801" s="60"/>
      <c r="J2801" s="60"/>
      <c r="K2801" s="114">
        <f t="shared" ref="K2801:P2801" ca="1" si="4034">SUMIF($3:$3,K$2,2801:2801)</f>
        <v>120000</v>
      </c>
      <c r="L2801" s="114">
        <f t="shared" ca="1" si="4034"/>
        <v>120000</v>
      </c>
      <c r="M2801" s="114">
        <f t="shared" ca="1" si="4034"/>
        <v>120000</v>
      </c>
      <c r="N2801" s="114">
        <f t="shared" ca="1" si="4034"/>
        <v>120000</v>
      </c>
      <c r="O2801" s="114">
        <f t="shared" ca="1" si="4034"/>
        <v>120000</v>
      </c>
      <c r="P2801" s="114">
        <f t="shared" ca="1" si="4034"/>
        <v>120000</v>
      </c>
      <c r="R2801" s="15"/>
      <c r="S2801" s="147" cm="1">
        <f t="array" aca="1" ref="S2801" ca="1">INDIRECT(S2793)*S2800</f>
        <v>10000</v>
      </c>
      <c r="T2801" s="147" cm="1">
        <f t="array" aca="1" ref="T2801" ca="1">INDIRECT(T2793)*T2800</f>
        <v>10000</v>
      </c>
      <c r="U2801" s="147" cm="1">
        <f t="array" aca="1" ref="U2801" ca="1">INDIRECT(U2793)*U2800</f>
        <v>10000</v>
      </c>
      <c r="V2801" s="147" cm="1">
        <f t="array" aca="1" ref="V2801" ca="1">INDIRECT(V2793)*V2800</f>
        <v>10000</v>
      </c>
      <c r="W2801" s="147" cm="1">
        <f t="array" aca="1" ref="W2801" ca="1">INDIRECT(W2793)*W2800</f>
        <v>10000</v>
      </c>
      <c r="X2801" s="147" cm="1">
        <f t="array" aca="1" ref="X2801" ca="1">INDIRECT(X2793)*X2800</f>
        <v>10000</v>
      </c>
      <c r="Y2801" s="147" cm="1">
        <f t="array" aca="1" ref="Y2801" ca="1">INDIRECT(Y2793)*Y2800</f>
        <v>10000</v>
      </c>
      <c r="Z2801" s="147" cm="1">
        <f t="array" aca="1" ref="Z2801" ca="1">INDIRECT(Z2793)*Z2800</f>
        <v>10000</v>
      </c>
      <c r="AA2801" s="147" cm="1">
        <f t="array" aca="1" ref="AA2801" ca="1">INDIRECT(AA2793)*AA2800</f>
        <v>10000</v>
      </c>
      <c r="AB2801" s="147" cm="1">
        <f t="array" aca="1" ref="AB2801" ca="1">INDIRECT(AB2793)*AB2800</f>
        <v>10000</v>
      </c>
      <c r="AC2801" s="147" cm="1">
        <f t="array" aca="1" ref="AC2801" ca="1">INDIRECT(AC2793)*AC2800</f>
        <v>10000</v>
      </c>
      <c r="AD2801" s="147" cm="1">
        <f t="array" aca="1" ref="AD2801" ca="1">INDIRECT(AD2793)*AD2800</f>
        <v>10000</v>
      </c>
      <c r="AE2801" s="147" cm="1">
        <f t="array" aca="1" ref="AE2801" ca="1">INDIRECT(AE2793)*AE2800</f>
        <v>10000</v>
      </c>
      <c r="AF2801" s="147" cm="1">
        <f t="array" aca="1" ref="AF2801" ca="1">INDIRECT(AF2793)*AF2800</f>
        <v>10000</v>
      </c>
      <c r="AG2801" s="147" cm="1">
        <f t="array" aca="1" ref="AG2801" ca="1">INDIRECT(AG2793)*AG2800</f>
        <v>10000</v>
      </c>
      <c r="AH2801" s="147" cm="1">
        <f t="array" aca="1" ref="AH2801" ca="1">INDIRECT(AH2793)*AH2800</f>
        <v>10000</v>
      </c>
      <c r="AI2801" s="147" cm="1">
        <f t="array" aca="1" ref="AI2801" ca="1">INDIRECT(AI2793)*AI2800</f>
        <v>10000</v>
      </c>
      <c r="AJ2801" s="147" cm="1">
        <f t="array" aca="1" ref="AJ2801" ca="1">INDIRECT(AJ2793)*AJ2800</f>
        <v>10000</v>
      </c>
      <c r="AK2801" s="147" cm="1">
        <f t="array" aca="1" ref="AK2801" ca="1">INDIRECT(AK2793)*AK2800</f>
        <v>10000</v>
      </c>
      <c r="AL2801" s="147" cm="1">
        <f t="array" aca="1" ref="AL2801" ca="1">INDIRECT(AL2793)*AL2800</f>
        <v>10000</v>
      </c>
      <c r="AM2801" s="147" cm="1">
        <f t="array" aca="1" ref="AM2801" ca="1">INDIRECT(AM2793)*AM2800</f>
        <v>10000</v>
      </c>
      <c r="AN2801" s="147" cm="1">
        <f t="array" aca="1" ref="AN2801" ca="1">INDIRECT(AN2793)*AN2800</f>
        <v>10000</v>
      </c>
      <c r="AO2801" s="147" cm="1">
        <f t="array" aca="1" ref="AO2801" ca="1">INDIRECT(AO2793)*AO2800</f>
        <v>10000</v>
      </c>
      <c r="AP2801" s="147" cm="1">
        <f t="array" aca="1" ref="AP2801" ca="1">INDIRECT(AP2793)*AP2800</f>
        <v>10000</v>
      </c>
      <c r="AQ2801" s="147" cm="1">
        <f t="array" aca="1" ref="AQ2801" ca="1">INDIRECT(AQ2793)*AQ2800</f>
        <v>10000</v>
      </c>
      <c r="AR2801" s="147" cm="1">
        <f t="array" aca="1" ref="AR2801" ca="1">INDIRECT(AR2793)*AR2800</f>
        <v>10000</v>
      </c>
      <c r="AS2801" s="147" cm="1">
        <f t="array" aca="1" ref="AS2801" ca="1">INDIRECT(AS2793)*AS2800</f>
        <v>10000</v>
      </c>
      <c r="AT2801" s="147" cm="1">
        <f t="array" aca="1" ref="AT2801" ca="1">INDIRECT(AT2793)*AT2800</f>
        <v>10000</v>
      </c>
      <c r="AU2801" s="147" cm="1">
        <f t="array" aca="1" ref="AU2801" ca="1">INDIRECT(AU2793)*AU2800</f>
        <v>10000</v>
      </c>
      <c r="AV2801" s="147" cm="1">
        <f t="array" aca="1" ref="AV2801" ca="1">INDIRECT(AV2793)*AV2800</f>
        <v>10000</v>
      </c>
      <c r="AW2801" s="147" cm="1">
        <f t="array" aca="1" ref="AW2801" ca="1">INDIRECT(AW2793)*AW2800</f>
        <v>10000</v>
      </c>
      <c r="AX2801" s="147" cm="1">
        <f t="array" aca="1" ref="AX2801" ca="1">INDIRECT(AX2793)*AX2800</f>
        <v>10000</v>
      </c>
      <c r="AY2801" s="147" cm="1">
        <f t="array" aca="1" ref="AY2801" ca="1">INDIRECT(AY2793)*AY2800</f>
        <v>10000</v>
      </c>
      <c r="AZ2801" s="147" cm="1">
        <f t="array" aca="1" ref="AZ2801" ca="1">INDIRECT(AZ2793)*AZ2800</f>
        <v>10000</v>
      </c>
      <c r="BA2801" s="147" cm="1">
        <f t="array" aca="1" ref="BA2801" ca="1">INDIRECT(BA2793)*BA2800</f>
        <v>10000</v>
      </c>
      <c r="BB2801" s="147" cm="1">
        <f t="array" aca="1" ref="BB2801" ca="1">INDIRECT(BB2793)*BB2800</f>
        <v>10000</v>
      </c>
      <c r="BC2801" s="147" cm="1">
        <f t="array" aca="1" ref="BC2801" ca="1">INDIRECT(BC2793)*BC2800</f>
        <v>10000</v>
      </c>
      <c r="BD2801" s="147" cm="1">
        <f t="array" aca="1" ref="BD2801" ca="1">INDIRECT(BD2793)*BD2800</f>
        <v>10000</v>
      </c>
      <c r="BE2801" s="147" cm="1">
        <f t="array" aca="1" ref="BE2801" ca="1">INDIRECT(BE2793)*BE2800</f>
        <v>10000</v>
      </c>
      <c r="BF2801" s="147" cm="1">
        <f t="array" aca="1" ref="BF2801" ca="1">INDIRECT(BF2793)*BF2800</f>
        <v>10000</v>
      </c>
      <c r="BG2801" s="147" cm="1">
        <f t="array" aca="1" ref="BG2801" ca="1">INDIRECT(BG2793)*BG2800</f>
        <v>10000</v>
      </c>
      <c r="BH2801" s="147" cm="1">
        <f t="array" aca="1" ref="BH2801" ca="1">INDIRECT(BH2793)*BH2800</f>
        <v>10000</v>
      </c>
      <c r="BI2801" s="147" cm="1">
        <f t="array" aca="1" ref="BI2801" ca="1">INDIRECT(BI2793)*BI2800</f>
        <v>10000</v>
      </c>
      <c r="BJ2801" s="147" cm="1">
        <f t="array" aca="1" ref="BJ2801" ca="1">INDIRECT(BJ2793)*BJ2800</f>
        <v>10000</v>
      </c>
      <c r="BK2801" s="147" cm="1">
        <f t="array" aca="1" ref="BK2801" ca="1">INDIRECT(BK2793)*BK2800</f>
        <v>10000</v>
      </c>
      <c r="BL2801" s="147" cm="1">
        <f t="array" aca="1" ref="BL2801" ca="1">INDIRECT(BL2793)*BL2800</f>
        <v>10000</v>
      </c>
      <c r="BM2801" s="147" cm="1">
        <f t="array" aca="1" ref="BM2801" ca="1">INDIRECT(BM2793)*BM2800</f>
        <v>10000</v>
      </c>
      <c r="BN2801" s="147" cm="1">
        <f t="array" aca="1" ref="BN2801" ca="1">INDIRECT(BN2793)*BN2800</f>
        <v>10000</v>
      </c>
      <c r="BO2801" s="147" cm="1">
        <f t="array" aca="1" ref="BO2801" ca="1">INDIRECT(BO2793)*BO2800</f>
        <v>10000</v>
      </c>
      <c r="BP2801" s="147" cm="1">
        <f t="array" aca="1" ref="BP2801" ca="1">INDIRECT(BP2793)*BP2800</f>
        <v>10000</v>
      </c>
      <c r="BQ2801" s="147" cm="1">
        <f t="array" aca="1" ref="BQ2801" ca="1">INDIRECT(BQ2793)*BQ2800</f>
        <v>10000</v>
      </c>
      <c r="BR2801" s="147" cm="1">
        <f t="array" aca="1" ref="BR2801" ca="1">INDIRECT(BR2793)*BR2800</f>
        <v>10000</v>
      </c>
      <c r="BS2801" s="147" cm="1">
        <f t="array" aca="1" ref="BS2801" ca="1">INDIRECT(BS2793)*BS2800</f>
        <v>10000</v>
      </c>
      <c r="BT2801" s="147" cm="1">
        <f t="array" aca="1" ref="BT2801" ca="1">INDIRECT(BT2793)*BT2800</f>
        <v>10000</v>
      </c>
      <c r="BU2801" s="147" cm="1">
        <f t="array" aca="1" ref="BU2801" ca="1">INDIRECT(BU2793)*BU2800</f>
        <v>10000</v>
      </c>
      <c r="BV2801" s="147" cm="1">
        <f t="array" aca="1" ref="BV2801" ca="1">INDIRECT(BV2793)*BV2800</f>
        <v>10000</v>
      </c>
      <c r="BW2801" s="147" cm="1">
        <f t="array" aca="1" ref="BW2801" ca="1">INDIRECT(BW2793)*BW2800</f>
        <v>10000</v>
      </c>
      <c r="BX2801" s="147" cm="1">
        <f t="array" aca="1" ref="BX2801" ca="1">INDIRECT(BX2793)*BX2800</f>
        <v>10000</v>
      </c>
      <c r="BY2801" s="147" cm="1">
        <f t="array" aca="1" ref="BY2801" ca="1">INDIRECT(BY2793)*BY2800</f>
        <v>10000</v>
      </c>
      <c r="BZ2801" s="147" cm="1">
        <f t="array" aca="1" ref="BZ2801" ca="1">INDIRECT(BZ2793)*BZ2800</f>
        <v>10000</v>
      </c>
      <c r="CA2801" s="147" cm="1">
        <f t="array" aca="1" ref="CA2801" ca="1">INDIRECT(CA2793)*CA2800</f>
        <v>10000</v>
      </c>
      <c r="CB2801" s="147" cm="1">
        <f t="array" aca="1" ref="CB2801" ca="1">INDIRECT(CB2793)*CB2800</f>
        <v>10000</v>
      </c>
      <c r="CC2801" s="147" cm="1">
        <f t="array" aca="1" ref="CC2801" ca="1">INDIRECT(CC2793)*CC2800</f>
        <v>10000</v>
      </c>
      <c r="CD2801" s="147" cm="1">
        <f t="array" aca="1" ref="CD2801" ca="1">INDIRECT(CD2793)*CD2800</f>
        <v>10000</v>
      </c>
      <c r="CE2801" s="147" cm="1">
        <f t="array" aca="1" ref="CE2801" ca="1">INDIRECT(CE2793)*CE2800</f>
        <v>10000</v>
      </c>
      <c r="CF2801" s="147" cm="1">
        <f t="array" aca="1" ref="CF2801" ca="1">INDIRECT(CF2793)*CF2800</f>
        <v>10000</v>
      </c>
      <c r="CG2801" s="147" cm="1">
        <f t="array" aca="1" ref="CG2801" ca="1">INDIRECT(CG2793)*CG2800</f>
        <v>10000</v>
      </c>
      <c r="CH2801" s="147" cm="1">
        <f t="array" aca="1" ref="CH2801" ca="1">INDIRECT(CH2793)*CH2800</f>
        <v>10000</v>
      </c>
      <c r="CI2801" s="147" cm="1">
        <f t="array" aca="1" ref="CI2801" ca="1">INDIRECT(CI2793)*CI2800</f>
        <v>10000</v>
      </c>
      <c r="CJ2801" s="147" cm="1">
        <f t="array" aca="1" ref="CJ2801" ca="1">INDIRECT(CJ2793)*CJ2800</f>
        <v>10000</v>
      </c>
      <c r="CK2801" s="147" cm="1">
        <f t="array" aca="1" ref="CK2801" ca="1">INDIRECT(CK2793)*CK2800</f>
        <v>10000</v>
      </c>
      <c r="CL2801" s="147" cm="1">
        <f t="array" aca="1" ref="CL2801" ca="1">INDIRECT(CL2793)*CL2800</f>
        <v>10000</v>
      </c>
    </row>
    <row r="2802" spans="2:90" x14ac:dyDescent="0.4">
      <c r="B2802" s="132" t="str">
        <f>B2790</f>
        <v>Surgical procedures</v>
      </c>
      <c r="D2802" t="s">
        <v>510</v>
      </c>
      <c r="E2802" s="8" t="str">
        <f t="shared" ref="E2802" si="4035">ROW()&amp;" "&amp;D2802</f>
        <v>2802 VOV-TV-V</v>
      </c>
      <c r="G2802" t="s">
        <v>332</v>
      </c>
      <c r="H2802" s="12"/>
      <c r="I2802" s="60"/>
      <c r="J2802" s="60"/>
      <c r="K2802" s="38"/>
      <c r="L2802" s="38"/>
      <c r="M2802" s="38"/>
      <c r="N2802" s="38"/>
      <c r="O2802" s="38"/>
      <c r="P2802" s="38"/>
      <c r="R2802" s="15"/>
      <c r="S2802" s="234"/>
      <c r="T2802" s="234"/>
      <c r="U2802" s="234"/>
      <c r="V2802" s="234"/>
      <c r="W2802" s="234"/>
      <c r="X2802" s="234"/>
      <c r="Y2802" s="234"/>
      <c r="Z2802" s="234"/>
      <c r="AA2802" s="234"/>
      <c r="AB2802" s="234"/>
      <c r="AC2802" s="234"/>
      <c r="AD2802" s="234"/>
      <c r="AE2802" s="234"/>
      <c r="AF2802" s="234"/>
      <c r="AG2802" s="234"/>
      <c r="AH2802" s="234"/>
      <c r="AI2802" s="234"/>
      <c r="AJ2802" s="234"/>
      <c r="AK2802" s="234"/>
      <c r="AL2802" s="234"/>
      <c r="AM2802" s="234"/>
      <c r="AN2802" s="234"/>
      <c r="AO2802" s="234"/>
      <c r="AP2802" s="234"/>
      <c r="AQ2802" s="234"/>
      <c r="AR2802" s="234"/>
      <c r="AS2802" s="234"/>
      <c r="AT2802" s="234"/>
      <c r="AU2802" s="234"/>
      <c r="AV2802" s="234"/>
      <c r="AW2802" s="234"/>
      <c r="AX2802" s="234"/>
      <c r="AY2802" s="234"/>
      <c r="AZ2802" s="234"/>
      <c r="BA2802" s="234"/>
      <c r="BB2802" s="234"/>
      <c r="BC2802" s="234"/>
      <c r="BD2802" s="234"/>
      <c r="BE2802" s="234"/>
      <c r="BF2802" s="234"/>
      <c r="BG2802" s="234"/>
      <c r="BH2802" s="234"/>
      <c r="BI2802" s="234"/>
      <c r="BJ2802" s="234"/>
      <c r="BK2802" s="234"/>
      <c r="BL2802" s="234"/>
      <c r="BM2802" s="234"/>
      <c r="BN2802" s="234"/>
      <c r="BO2802" s="234"/>
      <c r="BP2802" s="234"/>
      <c r="BQ2802" s="234"/>
      <c r="BR2802" s="234"/>
      <c r="BS2802" s="234"/>
      <c r="BT2802" s="234"/>
      <c r="BU2802" s="234"/>
      <c r="BV2802" s="234"/>
      <c r="BW2802" s="234"/>
      <c r="BX2802" s="234"/>
      <c r="BY2802" s="234"/>
      <c r="BZ2802" s="234"/>
      <c r="CA2802" s="234"/>
      <c r="CB2802" s="234"/>
      <c r="CC2802" s="234"/>
      <c r="CD2802" s="234"/>
      <c r="CE2802" s="234"/>
      <c r="CF2802" s="234"/>
      <c r="CG2802" s="234"/>
      <c r="CH2802" s="234"/>
      <c r="CI2802" s="234"/>
      <c r="CJ2802" s="234"/>
      <c r="CK2802" s="234"/>
      <c r="CL2802" s="234"/>
    </row>
    <row r="2803" spans="2:90" x14ac:dyDescent="0.4">
      <c r="B2803" s="187" t="str">
        <f>IFERROR(SUBSTITUTE(TRIM(MID(B2798, SEARCH("-", B2798) + 1, LEN(B2798))),":",""),"no unit")</f>
        <v>implant</v>
      </c>
      <c r="D2803" t="s">
        <v>510</v>
      </c>
      <c r="E2803" s="8" t="str">
        <f>ROW()&amp;" "&amp;D2803</f>
        <v>2803 VOV-TV-V</v>
      </c>
      <c r="G2803" t="s">
        <v>332</v>
      </c>
      <c r="H2803" s="27"/>
      <c r="I2803" s="78"/>
      <c r="J2803" s="78"/>
      <c r="K2803" s="33"/>
      <c r="L2803" s="33"/>
      <c r="M2803" s="33"/>
      <c r="N2803" s="33"/>
      <c r="O2803" s="33"/>
      <c r="P2803" s="33"/>
      <c r="R2803" s="33"/>
      <c r="S2803" s="80"/>
      <c r="T2803" s="80"/>
      <c r="U2803" s="80"/>
      <c r="V2803" s="80"/>
      <c r="W2803" s="80"/>
      <c r="X2803" s="80"/>
      <c r="Y2803" s="80"/>
      <c r="Z2803" s="80"/>
      <c r="AA2803" s="80"/>
      <c r="AB2803" s="80"/>
      <c r="AC2803" s="80"/>
      <c r="AD2803" s="80"/>
      <c r="AE2803" s="80"/>
      <c r="AF2803" s="80"/>
      <c r="AG2803" s="80"/>
      <c r="AH2803" s="80"/>
      <c r="AI2803" s="80"/>
      <c r="AJ2803" s="80"/>
      <c r="AK2803" s="80"/>
      <c r="AL2803" s="80"/>
      <c r="AM2803" s="80"/>
      <c r="AN2803" s="80"/>
      <c r="AO2803" s="80"/>
      <c r="AP2803" s="80"/>
      <c r="AQ2803" s="80"/>
      <c r="AR2803" s="80"/>
      <c r="AS2803" s="80"/>
      <c r="AT2803" s="80"/>
      <c r="AU2803" s="80"/>
      <c r="AV2803" s="80"/>
      <c r="AW2803" s="80"/>
      <c r="AX2803" s="80"/>
      <c r="AY2803" s="80"/>
      <c r="AZ2803" s="80"/>
      <c r="BA2803" s="80"/>
      <c r="BB2803" s="80"/>
      <c r="BC2803" s="80"/>
      <c r="BD2803" s="80"/>
      <c r="BE2803" s="80"/>
      <c r="BF2803" s="80"/>
      <c r="BG2803" s="80"/>
      <c r="BH2803" s="80"/>
      <c r="BI2803" s="80"/>
      <c r="BJ2803" s="80"/>
      <c r="BK2803" s="80"/>
      <c r="BL2803" s="80"/>
      <c r="BM2803" s="80"/>
      <c r="BN2803" s="80"/>
      <c r="BO2803" s="80"/>
      <c r="BP2803" s="80"/>
      <c r="BQ2803" s="80"/>
      <c r="BR2803" s="80"/>
      <c r="BS2803" s="80"/>
      <c r="BT2803" s="80"/>
      <c r="BU2803" s="80"/>
      <c r="BV2803" s="80"/>
      <c r="BW2803" s="80"/>
      <c r="BX2803" s="80"/>
      <c r="BY2803" s="80"/>
      <c r="BZ2803" s="80"/>
      <c r="CA2803" s="80"/>
      <c r="CB2803" s="80"/>
      <c r="CC2803" s="80"/>
      <c r="CD2803" s="80"/>
      <c r="CE2803" s="80"/>
      <c r="CF2803" s="80"/>
      <c r="CG2803" s="80"/>
      <c r="CH2803" s="80"/>
      <c r="CI2803" s="80"/>
      <c r="CJ2803" s="80"/>
      <c r="CK2803" s="80"/>
      <c r="CL2803" s="80"/>
    </row>
    <row r="2804" spans="2:90" x14ac:dyDescent="0.4">
      <c r="B2804" s="132" t="s">
        <v>461</v>
      </c>
      <c r="D2804" t="s">
        <v>510</v>
      </c>
      <c r="E2804" s="8" t="str">
        <f t="shared" ref="E2804:E2809" si="4036">ROW()&amp;" "&amp;D2804</f>
        <v>2804 VOV-TV-V</v>
      </c>
      <c r="G2804" t="s">
        <v>332</v>
      </c>
      <c r="H2804" s="27"/>
      <c r="I2804" s="78"/>
      <c r="J2804" s="78"/>
      <c r="K2804" s="33"/>
      <c r="L2804" s="33"/>
      <c r="M2804" s="33"/>
      <c r="N2804" s="33"/>
      <c r="O2804" s="33"/>
      <c r="P2804" s="33"/>
      <c r="R2804" s="33"/>
      <c r="S2804" s="80" t="str">
        <f t="shared" ref="S2804" si="4037">S2792</f>
        <v>S$12</v>
      </c>
      <c r="T2804" s="80" t="str">
        <f t="shared" ref="T2804:CE2804" si="4038">T2792</f>
        <v>T$12</v>
      </c>
      <c r="U2804" s="80" t="str">
        <f t="shared" si="4038"/>
        <v>U$12</v>
      </c>
      <c r="V2804" s="80" t="str">
        <f t="shared" si="4038"/>
        <v>V$12</v>
      </c>
      <c r="W2804" s="80" t="str">
        <f t="shared" si="4038"/>
        <v>W$12</v>
      </c>
      <c r="X2804" s="80" t="str">
        <f t="shared" si="4038"/>
        <v>X$12</v>
      </c>
      <c r="Y2804" s="80" t="str">
        <f t="shared" si="4038"/>
        <v>Y$12</v>
      </c>
      <c r="Z2804" s="80" t="str">
        <f t="shared" si="4038"/>
        <v>Z$12</v>
      </c>
      <c r="AA2804" s="80" t="str">
        <f t="shared" si="4038"/>
        <v>AA$12</v>
      </c>
      <c r="AB2804" s="80" t="str">
        <f t="shared" si="4038"/>
        <v>AB$12</v>
      </c>
      <c r="AC2804" s="80" t="str">
        <f t="shared" si="4038"/>
        <v>AC$12</v>
      </c>
      <c r="AD2804" s="80" t="str">
        <f t="shared" si="4038"/>
        <v>AD$12</v>
      </c>
      <c r="AE2804" s="80" t="str">
        <f t="shared" si="4038"/>
        <v>AE$12</v>
      </c>
      <c r="AF2804" s="80" t="str">
        <f t="shared" si="4038"/>
        <v>AF$12</v>
      </c>
      <c r="AG2804" s="80" t="str">
        <f t="shared" si="4038"/>
        <v>AG$12</v>
      </c>
      <c r="AH2804" s="80" t="str">
        <f t="shared" si="4038"/>
        <v>AH$12</v>
      </c>
      <c r="AI2804" s="80" t="str">
        <f t="shared" si="4038"/>
        <v>AI$12</v>
      </c>
      <c r="AJ2804" s="80" t="str">
        <f t="shared" si="4038"/>
        <v>AJ$12</v>
      </c>
      <c r="AK2804" s="80" t="str">
        <f t="shared" si="4038"/>
        <v>AK$12</v>
      </c>
      <c r="AL2804" s="80" t="str">
        <f t="shared" si="4038"/>
        <v>AL$12</v>
      </c>
      <c r="AM2804" s="80" t="str">
        <f t="shared" si="4038"/>
        <v>AM$12</v>
      </c>
      <c r="AN2804" s="80" t="str">
        <f t="shared" si="4038"/>
        <v>AN$12</v>
      </c>
      <c r="AO2804" s="80" t="str">
        <f t="shared" si="4038"/>
        <v>AO$12</v>
      </c>
      <c r="AP2804" s="80" t="str">
        <f t="shared" si="4038"/>
        <v>AP$12</v>
      </c>
      <c r="AQ2804" s="80" t="str">
        <f t="shared" si="4038"/>
        <v>AQ$12</v>
      </c>
      <c r="AR2804" s="80" t="str">
        <f t="shared" si="4038"/>
        <v>AR$12</v>
      </c>
      <c r="AS2804" s="80" t="str">
        <f t="shared" si="4038"/>
        <v>AS$12</v>
      </c>
      <c r="AT2804" s="80" t="str">
        <f t="shared" si="4038"/>
        <v>AT$12</v>
      </c>
      <c r="AU2804" s="80" t="str">
        <f t="shared" si="4038"/>
        <v>AU$12</v>
      </c>
      <c r="AV2804" s="80" t="str">
        <f t="shared" si="4038"/>
        <v>AV$12</v>
      </c>
      <c r="AW2804" s="80" t="str">
        <f t="shared" si="4038"/>
        <v>AW$12</v>
      </c>
      <c r="AX2804" s="80" t="str">
        <f t="shared" si="4038"/>
        <v>AX$12</v>
      </c>
      <c r="AY2804" s="80" t="str">
        <f t="shared" si="4038"/>
        <v>AY$12</v>
      </c>
      <c r="AZ2804" s="80" t="str">
        <f t="shared" si="4038"/>
        <v>AZ$12</v>
      </c>
      <c r="BA2804" s="80" t="str">
        <f t="shared" si="4038"/>
        <v>BA$12</v>
      </c>
      <c r="BB2804" s="80" t="str">
        <f t="shared" si="4038"/>
        <v>BB$12</v>
      </c>
      <c r="BC2804" s="80" t="str">
        <f t="shared" si="4038"/>
        <v>BC$12</v>
      </c>
      <c r="BD2804" s="80" t="str">
        <f t="shared" si="4038"/>
        <v>BD$12</v>
      </c>
      <c r="BE2804" s="80" t="str">
        <f t="shared" si="4038"/>
        <v>BE$12</v>
      </c>
      <c r="BF2804" s="80" t="str">
        <f t="shared" si="4038"/>
        <v>BF$12</v>
      </c>
      <c r="BG2804" s="80" t="str">
        <f t="shared" si="4038"/>
        <v>BG$12</v>
      </c>
      <c r="BH2804" s="80" t="str">
        <f t="shared" si="4038"/>
        <v>BH$12</v>
      </c>
      <c r="BI2804" s="80" t="str">
        <f t="shared" si="4038"/>
        <v>BI$12</v>
      </c>
      <c r="BJ2804" s="80" t="str">
        <f t="shared" si="4038"/>
        <v>BJ$12</v>
      </c>
      <c r="BK2804" s="80" t="str">
        <f t="shared" si="4038"/>
        <v>BK$12</v>
      </c>
      <c r="BL2804" s="80" t="str">
        <f t="shared" si="4038"/>
        <v>BL$12</v>
      </c>
      <c r="BM2804" s="80" t="str">
        <f t="shared" si="4038"/>
        <v>BM$12</v>
      </c>
      <c r="BN2804" s="80" t="str">
        <f t="shared" si="4038"/>
        <v>BN$12</v>
      </c>
      <c r="BO2804" s="80" t="str">
        <f t="shared" si="4038"/>
        <v>BO$12</v>
      </c>
      <c r="BP2804" s="80" t="str">
        <f t="shared" si="4038"/>
        <v>BP$12</v>
      </c>
      <c r="BQ2804" s="80" t="str">
        <f t="shared" si="4038"/>
        <v>BQ$12</v>
      </c>
      <c r="BR2804" s="80" t="str">
        <f t="shared" si="4038"/>
        <v>BR$12</v>
      </c>
      <c r="BS2804" s="80" t="str">
        <f t="shared" si="4038"/>
        <v>BS$12</v>
      </c>
      <c r="BT2804" s="80" t="str">
        <f t="shared" si="4038"/>
        <v>BT$12</v>
      </c>
      <c r="BU2804" s="80" t="str">
        <f t="shared" si="4038"/>
        <v>BU$12</v>
      </c>
      <c r="BV2804" s="80" t="str">
        <f t="shared" si="4038"/>
        <v>BV$12</v>
      </c>
      <c r="BW2804" s="80" t="str">
        <f t="shared" si="4038"/>
        <v>BW$12</v>
      </c>
      <c r="BX2804" s="80" t="str">
        <f t="shared" si="4038"/>
        <v>BX$12</v>
      </c>
      <c r="BY2804" s="80" t="str">
        <f t="shared" si="4038"/>
        <v>BY$12</v>
      </c>
      <c r="BZ2804" s="80" t="str">
        <f t="shared" si="4038"/>
        <v>BZ$12</v>
      </c>
      <c r="CA2804" s="80" t="str">
        <f t="shared" si="4038"/>
        <v>CA$12</v>
      </c>
      <c r="CB2804" s="80" t="str">
        <f t="shared" si="4038"/>
        <v>CB$12</v>
      </c>
      <c r="CC2804" s="80" t="str">
        <f t="shared" si="4038"/>
        <v>CC$12</v>
      </c>
      <c r="CD2804" s="80" t="str">
        <f t="shared" si="4038"/>
        <v>CD$12</v>
      </c>
      <c r="CE2804" s="80" t="str">
        <f t="shared" si="4038"/>
        <v>CE$12</v>
      </c>
      <c r="CF2804" s="80" t="str">
        <f t="shared" ref="CF2804:CK2804" si="4039">CF2792</f>
        <v>CF$12</v>
      </c>
      <c r="CG2804" s="80" t="str">
        <f t="shared" si="4039"/>
        <v>CG$12</v>
      </c>
      <c r="CH2804" s="80" t="str">
        <f t="shared" si="4039"/>
        <v>CH$12</v>
      </c>
      <c r="CI2804" s="80" t="str">
        <f t="shared" si="4039"/>
        <v>CI$12</v>
      </c>
      <c r="CJ2804" s="80" t="str">
        <f t="shared" si="4039"/>
        <v>CJ$12</v>
      </c>
      <c r="CK2804" s="80" t="str">
        <f t="shared" si="4039"/>
        <v>CK$12</v>
      </c>
      <c r="CL2804" s="80" t="str">
        <f t="shared" ref="CL2804" si="4040">CL2792</f>
        <v>CL$12</v>
      </c>
    </row>
    <row r="2805" spans="2:90" x14ac:dyDescent="0.4">
      <c r="B2805" s="187" t="s">
        <v>462</v>
      </c>
      <c r="D2805" t="s">
        <v>510</v>
      </c>
      <c r="E2805" s="8" t="str">
        <f t="shared" si="4036"/>
        <v>2805 VOV-TV-V</v>
      </c>
      <c r="G2805" t="s">
        <v>332</v>
      </c>
      <c r="K2805" s="53"/>
      <c r="L2805" s="53"/>
      <c r="M2805" s="53"/>
      <c r="N2805" s="53"/>
      <c r="O2805" s="53"/>
      <c r="P2805" s="53"/>
      <c r="R2805" s="24"/>
      <c r="S2805" s="208" t="str">
        <f t="shared" ref="S2805" si="4041">ADDRESS(ROW(S2801),COLUMN(S2801),2)</f>
        <v>S$2801</v>
      </c>
      <c r="T2805" s="208" t="str">
        <f t="shared" ref="T2805:CE2805" si="4042">ADDRESS(ROW(T2801),COLUMN(T2801),2)</f>
        <v>T$2801</v>
      </c>
      <c r="U2805" s="208" t="str">
        <f t="shared" si="4042"/>
        <v>U$2801</v>
      </c>
      <c r="V2805" s="208" t="str">
        <f t="shared" si="4042"/>
        <v>V$2801</v>
      </c>
      <c r="W2805" s="208" t="str">
        <f t="shared" si="4042"/>
        <v>W$2801</v>
      </c>
      <c r="X2805" s="208" t="str">
        <f t="shared" si="4042"/>
        <v>X$2801</v>
      </c>
      <c r="Y2805" s="208" t="str">
        <f t="shared" si="4042"/>
        <v>Y$2801</v>
      </c>
      <c r="Z2805" s="208" t="str">
        <f t="shared" si="4042"/>
        <v>Z$2801</v>
      </c>
      <c r="AA2805" s="208" t="str">
        <f t="shared" si="4042"/>
        <v>AA$2801</v>
      </c>
      <c r="AB2805" s="208" t="str">
        <f t="shared" si="4042"/>
        <v>AB$2801</v>
      </c>
      <c r="AC2805" s="208" t="str">
        <f t="shared" si="4042"/>
        <v>AC$2801</v>
      </c>
      <c r="AD2805" s="208" t="str">
        <f t="shared" si="4042"/>
        <v>AD$2801</v>
      </c>
      <c r="AE2805" s="208" t="str">
        <f t="shared" si="4042"/>
        <v>AE$2801</v>
      </c>
      <c r="AF2805" s="208" t="str">
        <f t="shared" si="4042"/>
        <v>AF$2801</v>
      </c>
      <c r="AG2805" s="208" t="str">
        <f t="shared" si="4042"/>
        <v>AG$2801</v>
      </c>
      <c r="AH2805" s="208" t="str">
        <f t="shared" si="4042"/>
        <v>AH$2801</v>
      </c>
      <c r="AI2805" s="208" t="str">
        <f t="shared" si="4042"/>
        <v>AI$2801</v>
      </c>
      <c r="AJ2805" s="208" t="str">
        <f t="shared" si="4042"/>
        <v>AJ$2801</v>
      </c>
      <c r="AK2805" s="208" t="str">
        <f t="shared" si="4042"/>
        <v>AK$2801</v>
      </c>
      <c r="AL2805" s="208" t="str">
        <f t="shared" si="4042"/>
        <v>AL$2801</v>
      </c>
      <c r="AM2805" s="208" t="str">
        <f t="shared" si="4042"/>
        <v>AM$2801</v>
      </c>
      <c r="AN2805" s="208" t="str">
        <f t="shared" si="4042"/>
        <v>AN$2801</v>
      </c>
      <c r="AO2805" s="208" t="str">
        <f t="shared" si="4042"/>
        <v>AO$2801</v>
      </c>
      <c r="AP2805" s="208" t="str">
        <f t="shared" si="4042"/>
        <v>AP$2801</v>
      </c>
      <c r="AQ2805" s="208" t="str">
        <f t="shared" si="4042"/>
        <v>AQ$2801</v>
      </c>
      <c r="AR2805" s="208" t="str">
        <f t="shared" si="4042"/>
        <v>AR$2801</v>
      </c>
      <c r="AS2805" s="208" t="str">
        <f t="shared" si="4042"/>
        <v>AS$2801</v>
      </c>
      <c r="AT2805" s="208" t="str">
        <f t="shared" si="4042"/>
        <v>AT$2801</v>
      </c>
      <c r="AU2805" s="208" t="str">
        <f t="shared" si="4042"/>
        <v>AU$2801</v>
      </c>
      <c r="AV2805" s="208" t="str">
        <f t="shared" si="4042"/>
        <v>AV$2801</v>
      </c>
      <c r="AW2805" s="208" t="str">
        <f t="shared" si="4042"/>
        <v>AW$2801</v>
      </c>
      <c r="AX2805" s="208" t="str">
        <f t="shared" si="4042"/>
        <v>AX$2801</v>
      </c>
      <c r="AY2805" s="208" t="str">
        <f t="shared" si="4042"/>
        <v>AY$2801</v>
      </c>
      <c r="AZ2805" s="208" t="str">
        <f t="shared" si="4042"/>
        <v>AZ$2801</v>
      </c>
      <c r="BA2805" s="208" t="str">
        <f t="shared" si="4042"/>
        <v>BA$2801</v>
      </c>
      <c r="BB2805" s="208" t="str">
        <f t="shared" si="4042"/>
        <v>BB$2801</v>
      </c>
      <c r="BC2805" s="208" t="str">
        <f t="shared" si="4042"/>
        <v>BC$2801</v>
      </c>
      <c r="BD2805" s="208" t="str">
        <f t="shared" si="4042"/>
        <v>BD$2801</v>
      </c>
      <c r="BE2805" s="208" t="str">
        <f t="shared" si="4042"/>
        <v>BE$2801</v>
      </c>
      <c r="BF2805" s="208" t="str">
        <f t="shared" si="4042"/>
        <v>BF$2801</v>
      </c>
      <c r="BG2805" s="208" t="str">
        <f t="shared" si="4042"/>
        <v>BG$2801</v>
      </c>
      <c r="BH2805" s="208" t="str">
        <f t="shared" si="4042"/>
        <v>BH$2801</v>
      </c>
      <c r="BI2805" s="208" t="str">
        <f t="shared" si="4042"/>
        <v>BI$2801</v>
      </c>
      <c r="BJ2805" s="208" t="str">
        <f t="shared" si="4042"/>
        <v>BJ$2801</v>
      </c>
      <c r="BK2805" s="208" t="str">
        <f t="shared" si="4042"/>
        <v>BK$2801</v>
      </c>
      <c r="BL2805" s="208" t="str">
        <f t="shared" si="4042"/>
        <v>BL$2801</v>
      </c>
      <c r="BM2805" s="208" t="str">
        <f t="shared" si="4042"/>
        <v>BM$2801</v>
      </c>
      <c r="BN2805" s="208" t="str">
        <f t="shared" si="4042"/>
        <v>BN$2801</v>
      </c>
      <c r="BO2805" s="208" t="str">
        <f t="shared" si="4042"/>
        <v>BO$2801</v>
      </c>
      <c r="BP2805" s="208" t="str">
        <f t="shared" si="4042"/>
        <v>BP$2801</v>
      </c>
      <c r="BQ2805" s="208" t="str">
        <f t="shared" si="4042"/>
        <v>BQ$2801</v>
      </c>
      <c r="BR2805" s="208" t="str">
        <f t="shared" si="4042"/>
        <v>BR$2801</v>
      </c>
      <c r="BS2805" s="208" t="str">
        <f t="shared" si="4042"/>
        <v>BS$2801</v>
      </c>
      <c r="BT2805" s="208" t="str">
        <f t="shared" si="4042"/>
        <v>BT$2801</v>
      </c>
      <c r="BU2805" s="208" t="str">
        <f t="shared" si="4042"/>
        <v>BU$2801</v>
      </c>
      <c r="BV2805" s="208" t="str">
        <f t="shared" si="4042"/>
        <v>BV$2801</v>
      </c>
      <c r="BW2805" s="208" t="str">
        <f t="shared" si="4042"/>
        <v>BW$2801</v>
      </c>
      <c r="BX2805" s="208" t="str">
        <f t="shared" si="4042"/>
        <v>BX$2801</v>
      </c>
      <c r="BY2805" s="208" t="str">
        <f t="shared" si="4042"/>
        <v>BY$2801</v>
      </c>
      <c r="BZ2805" s="208" t="str">
        <f t="shared" si="4042"/>
        <v>BZ$2801</v>
      </c>
      <c r="CA2805" s="208" t="str">
        <f t="shared" si="4042"/>
        <v>CA$2801</v>
      </c>
      <c r="CB2805" s="208" t="str">
        <f t="shared" si="4042"/>
        <v>CB$2801</v>
      </c>
      <c r="CC2805" s="208" t="str">
        <f t="shared" si="4042"/>
        <v>CC$2801</v>
      </c>
      <c r="CD2805" s="208" t="str">
        <f t="shared" si="4042"/>
        <v>CD$2801</v>
      </c>
      <c r="CE2805" s="208" t="str">
        <f t="shared" si="4042"/>
        <v>CE$2801</v>
      </c>
      <c r="CF2805" s="208" t="str">
        <f t="shared" ref="CF2805:CK2805" si="4043">ADDRESS(ROW(CF2801),COLUMN(CF2801),2)</f>
        <v>CF$2801</v>
      </c>
      <c r="CG2805" s="208" t="str">
        <f t="shared" si="4043"/>
        <v>CG$2801</v>
      </c>
      <c r="CH2805" s="208" t="str">
        <f t="shared" si="4043"/>
        <v>CH$2801</v>
      </c>
      <c r="CI2805" s="208" t="str">
        <f t="shared" si="4043"/>
        <v>CI$2801</v>
      </c>
      <c r="CJ2805" s="208" t="str">
        <f t="shared" si="4043"/>
        <v>CJ$2801</v>
      </c>
      <c r="CK2805" s="208" t="str">
        <f t="shared" si="4043"/>
        <v>CK$2801</v>
      </c>
      <c r="CL2805" s="208" t="str">
        <f t="shared" ref="CL2805" si="4044">ADDRESS(ROW(CL2801),COLUMN(CL2801),2)</f>
        <v>CL$2801</v>
      </c>
    </row>
    <row r="2806" spans="2:90" x14ac:dyDescent="0.4">
      <c r="B2806" s="187" t="str">
        <f>B2798</f>
        <v>Volume of a volume modifier - implant</v>
      </c>
      <c r="D2806" t="s">
        <v>510</v>
      </c>
      <c r="E2806" s="8" t="str">
        <f t="shared" si="4036"/>
        <v>2806 VOV-TV-V</v>
      </c>
      <c r="G2806" t="s">
        <v>332</v>
      </c>
      <c r="H2806" s="12"/>
      <c r="I2806" s="60"/>
      <c r="J2806" s="60"/>
      <c r="K2806" s="15"/>
      <c r="L2806" s="15"/>
      <c r="M2806" s="15"/>
      <c r="N2806" s="15"/>
      <c r="O2806" s="15"/>
      <c r="P2806" s="15"/>
      <c r="R2806" s="15"/>
      <c r="S2806" s="80"/>
      <c r="T2806" s="80"/>
      <c r="U2806" s="80"/>
      <c r="V2806" s="80"/>
      <c r="W2806" s="80"/>
      <c r="X2806" s="80"/>
      <c r="Y2806" s="80"/>
      <c r="Z2806" s="80"/>
      <c r="AA2806" s="80"/>
      <c r="AB2806" s="80"/>
      <c r="AC2806" s="80"/>
      <c r="AD2806" s="80"/>
      <c r="AE2806" s="80"/>
      <c r="AF2806" s="80"/>
      <c r="AG2806" s="80"/>
      <c r="AH2806" s="80"/>
      <c r="AI2806" s="80"/>
      <c r="AJ2806" s="80"/>
      <c r="AK2806" s="80"/>
      <c r="AL2806" s="80"/>
      <c r="AM2806" s="80"/>
      <c r="AN2806" s="80"/>
      <c r="AO2806" s="80"/>
      <c r="AP2806" s="80"/>
      <c r="AQ2806" s="80"/>
      <c r="AR2806" s="80"/>
      <c r="AS2806" s="80"/>
      <c r="AT2806" s="80"/>
      <c r="AU2806" s="80"/>
      <c r="AV2806" s="80"/>
      <c r="AW2806" s="80"/>
      <c r="AX2806" s="80"/>
      <c r="AY2806" s="80"/>
      <c r="AZ2806" s="80"/>
      <c r="BA2806" s="80"/>
      <c r="BB2806" s="80"/>
      <c r="BC2806" s="80"/>
      <c r="BD2806" s="80"/>
      <c r="BE2806" s="80"/>
      <c r="BF2806" s="80"/>
      <c r="BG2806" s="80"/>
      <c r="BH2806" s="80"/>
      <c r="BI2806" s="80"/>
      <c r="BJ2806" s="80"/>
      <c r="BK2806" s="80"/>
      <c r="BL2806" s="80"/>
      <c r="BM2806" s="80"/>
      <c r="BN2806" s="80"/>
      <c r="BO2806" s="80"/>
      <c r="BP2806" s="80"/>
      <c r="BQ2806" s="80"/>
      <c r="BR2806" s="80"/>
      <c r="BS2806" s="80"/>
      <c r="BT2806" s="80"/>
      <c r="BU2806" s="80"/>
      <c r="BV2806" s="80"/>
      <c r="BW2806" s="80"/>
      <c r="BX2806" s="80"/>
      <c r="BY2806" s="80"/>
      <c r="BZ2806" s="80"/>
      <c r="CA2806" s="80"/>
      <c r="CB2806" s="80"/>
      <c r="CC2806" s="80"/>
      <c r="CD2806" s="80"/>
      <c r="CE2806" s="80"/>
      <c r="CF2806" s="80"/>
      <c r="CG2806" s="80"/>
      <c r="CH2806" s="80"/>
      <c r="CI2806" s="80"/>
      <c r="CJ2806" s="80"/>
      <c r="CK2806" s="80"/>
      <c r="CL2806" s="80"/>
    </row>
    <row r="2807" spans="2:90" x14ac:dyDescent="0.4">
      <c r="B2807" s="132" t="str">
        <f>B2795</f>
        <v xml:space="preserve">secondary unit </v>
      </c>
      <c r="D2807" t="s">
        <v>510</v>
      </c>
      <c r="E2807" s="8" t="str">
        <f t="shared" si="4036"/>
        <v>2807 VOV-TV-V</v>
      </c>
      <c r="G2807" t="s">
        <v>332</v>
      </c>
      <c r="H2807" s="12"/>
      <c r="I2807" s="60"/>
      <c r="J2807" s="60"/>
      <c r="K2807" s="15"/>
      <c r="L2807" s="15"/>
      <c r="M2807" s="15"/>
      <c r="N2807" s="15"/>
      <c r="O2807" s="15"/>
      <c r="P2807" s="15"/>
      <c r="R2807" s="15"/>
      <c r="S2807" s="76"/>
      <c r="T2807" s="76"/>
      <c r="U2807" s="76"/>
      <c r="V2807" s="76"/>
      <c r="W2807" s="76"/>
      <c r="X2807" s="76"/>
      <c r="Y2807" s="76"/>
      <c r="Z2807" s="76"/>
      <c r="AA2807" s="76"/>
      <c r="AB2807" s="76"/>
      <c r="AC2807" s="76"/>
      <c r="AD2807" s="76"/>
      <c r="AE2807" s="76"/>
      <c r="AF2807" s="76"/>
      <c r="AG2807" s="76"/>
      <c r="AH2807" s="76"/>
      <c r="AI2807" s="76"/>
      <c r="AJ2807" s="76"/>
      <c r="AK2807" s="76"/>
      <c r="AL2807" s="76"/>
      <c r="AM2807" s="76"/>
      <c r="AN2807" s="76"/>
      <c r="AO2807" s="76"/>
      <c r="AP2807" s="76"/>
      <c r="AQ2807" s="76"/>
      <c r="AR2807" s="76"/>
      <c r="AS2807" s="76"/>
      <c r="AT2807" s="76"/>
      <c r="AU2807" s="76"/>
      <c r="AV2807" s="76"/>
      <c r="AW2807" s="76"/>
      <c r="AX2807" s="76"/>
      <c r="AY2807" s="76"/>
      <c r="AZ2807" s="76"/>
      <c r="BA2807" s="76"/>
      <c r="BB2807" s="76"/>
      <c r="BC2807" s="76"/>
      <c r="BD2807" s="76"/>
      <c r="BE2807" s="76"/>
      <c r="BF2807" s="76"/>
      <c r="BG2807" s="76"/>
      <c r="BH2807" s="76"/>
      <c r="BI2807" s="76"/>
      <c r="BJ2807" s="76"/>
      <c r="BK2807" s="76"/>
      <c r="BL2807" s="76"/>
      <c r="BM2807" s="76"/>
      <c r="BN2807" s="76"/>
      <c r="BO2807" s="76"/>
      <c r="BP2807" s="76"/>
      <c r="BQ2807" s="76"/>
      <c r="BR2807" s="76"/>
      <c r="BS2807" s="76"/>
      <c r="BT2807" s="76"/>
      <c r="BU2807" s="76"/>
      <c r="BV2807" s="76"/>
      <c r="BW2807" s="76"/>
      <c r="BX2807" s="76"/>
      <c r="BY2807" s="76"/>
      <c r="BZ2807" s="76"/>
      <c r="CA2807" s="76"/>
      <c r="CB2807" s="76"/>
      <c r="CC2807" s="76"/>
      <c r="CD2807" s="76"/>
      <c r="CE2807" s="76"/>
      <c r="CF2807" s="76"/>
      <c r="CG2807" s="76"/>
      <c r="CH2807" s="76"/>
      <c r="CI2807" s="76"/>
      <c r="CJ2807" s="76"/>
      <c r="CK2807" s="76"/>
      <c r="CL2807" s="76"/>
    </row>
    <row r="2808" spans="2:90" x14ac:dyDescent="0.4">
      <c r="B2808" s="132" t="str">
        <f>B2796</f>
        <v>Secondary revenue driver</v>
      </c>
      <c r="D2808" t="s">
        <v>510</v>
      </c>
      <c r="E2808" s="8" t="str">
        <f t="shared" si="4036"/>
        <v>2808 VOV-TV-V</v>
      </c>
      <c r="G2808" t="s">
        <v>332</v>
      </c>
      <c r="H2808" s="12"/>
      <c r="I2808" s="60"/>
      <c r="J2808" s="60"/>
      <c r="K2808" s="15"/>
      <c r="L2808" s="15"/>
      <c r="M2808" s="15"/>
      <c r="N2808" s="15"/>
      <c r="O2808" s="15"/>
      <c r="P2808" s="15"/>
      <c r="R2808" s="15"/>
      <c r="S2808" s="76"/>
      <c r="T2808" s="76"/>
      <c r="U2808" s="76"/>
      <c r="V2808" s="76"/>
      <c r="W2808" s="76"/>
      <c r="X2808" s="76"/>
      <c r="Y2808" s="76"/>
      <c r="Z2808" s="76"/>
      <c r="AA2808" s="76"/>
      <c r="AB2808" s="76"/>
      <c r="AC2808" s="76"/>
      <c r="AD2808" s="76"/>
      <c r="AE2808" s="76"/>
      <c r="AF2808" s="76"/>
      <c r="AG2808" s="76"/>
      <c r="AH2808" s="76"/>
      <c r="AI2808" s="76"/>
      <c r="AJ2808" s="76"/>
      <c r="AK2808" s="76"/>
      <c r="AL2808" s="76"/>
      <c r="AM2808" s="76"/>
      <c r="AN2808" s="76"/>
      <c r="AO2808" s="76"/>
      <c r="AP2808" s="76"/>
      <c r="AQ2808" s="76"/>
      <c r="AR2808" s="76"/>
      <c r="AS2808" s="76"/>
      <c r="AT2808" s="76"/>
      <c r="AU2808" s="76"/>
      <c r="AV2808" s="76"/>
      <c r="AW2808" s="76"/>
      <c r="AX2808" s="76"/>
      <c r="AY2808" s="76"/>
      <c r="AZ2808" s="76"/>
      <c r="BA2808" s="76"/>
      <c r="BB2808" s="76"/>
      <c r="BC2808" s="76"/>
      <c r="BD2808" s="76"/>
      <c r="BE2808" s="76"/>
      <c r="BF2808" s="76"/>
      <c r="BG2808" s="76"/>
      <c r="BH2808" s="76"/>
      <c r="BI2808" s="76"/>
      <c r="BJ2808" s="76"/>
      <c r="BK2808" s="76"/>
      <c r="BL2808" s="76"/>
      <c r="BM2808" s="76"/>
      <c r="BN2808" s="76"/>
      <c r="BO2808" s="76"/>
      <c r="BP2808" s="76"/>
      <c r="BQ2808" s="76"/>
      <c r="BR2808" s="76"/>
      <c r="BS2808" s="76"/>
      <c r="BT2808" s="76"/>
      <c r="BU2808" s="76"/>
      <c r="BV2808" s="76"/>
      <c r="BW2808" s="76"/>
      <c r="BX2808" s="76"/>
      <c r="BY2808" s="76"/>
      <c r="BZ2808" s="76"/>
      <c r="CA2808" s="76"/>
      <c r="CB2808" s="76"/>
      <c r="CC2808" s="76"/>
      <c r="CD2808" s="76"/>
      <c r="CE2808" s="76"/>
      <c r="CF2808" s="76"/>
      <c r="CG2808" s="76"/>
      <c r="CH2808" s="76"/>
      <c r="CI2808" s="76"/>
      <c r="CJ2808" s="76"/>
      <c r="CK2808" s="76"/>
      <c r="CL2808" s="76"/>
    </row>
    <row r="2809" spans="2:90" x14ac:dyDescent="0.4">
      <c r="B2809" s="132" t="str">
        <f>B2797</f>
        <v>Secondary volume driver</v>
      </c>
      <c r="D2809" t="s">
        <v>510</v>
      </c>
      <c r="E2809" s="8" t="str">
        <f t="shared" si="4036"/>
        <v>2809 VOV-TV-V</v>
      </c>
      <c r="G2809" t="s">
        <v>332</v>
      </c>
      <c r="H2809" s="12"/>
      <c r="I2809" s="60"/>
      <c r="J2809" s="60"/>
      <c r="K2809" s="15"/>
      <c r="L2809" s="15"/>
      <c r="M2809" s="15"/>
      <c r="N2809" s="15"/>
      <c r="O2809" s="15"/>
      <c r="P2809" s="15"/>
      <c r="R2809" s="15"/>
      <c r="S2809" s="175"/>
      <c r="T2809" s="175"/>
      <c r="U2809" s="175"/>
      <c r="V2809" s="175"/>
      <c r="W2809" s="175"/>
      <c r="X2809" s="175"/>
      <c r="Y2809" s="175"/>
      <c r="Z2809" s="175"/>
      <c r="AA2809" s="175"/>
      <c r="AB2809" s="175"/>
      <c r="AC2809" s="175"/>
      <c r="AD2809" s="175"/>
      <c r="AE2809" s="175"/>
      <c r="AF2809" s="175"/>
      <c r="AG2809" s="175"/>
      <c r="AH2809" s="175"/>
      <c r="AI2809" s="175"/>
      <c r="AJ2809" s="175"/>
      <c r="AK2809" s="175"/>
      <c r="AL2809" s="175"/>
      <c r="AM2809" s="175"/>
      <c r="AN2809" s="175"/>
      <c r="AO2809" s="175"/>
      <c r="AP2809" s="175"/>
      <c r="AQ2809" s="175"/>
      <c r="AR2809" s="175"/>
      <c r="AS2809" s="175"/>
      <c r="AT2809" s="175"/>
      <c r="AU2809" s="175"/>
      <c r="AV2809" s="175"/>
      <c r="AW2809" s="175"/>
      <c r="AX2809" s="175"/>
      <c r="AY2809" s="175"/>
      <c r="AZ2809" s="175"/>
      <c r="BA2809" s="175"/>
      <c r="BB2809" s="175"/>
      <c r="BC2809" s="175"/>
      <c r="BD2809" s="175"/>
      <c r="BE2809" s="175"/>
      <c r="BF2809" s="175"/>
      <c r="BG2809" s="175"/>
      <c r="BH2809" s="175"/>
      <c r="BI2809" s="175"/>
      <c r="BJ2809" s="175"/>
      <c r="BK2809" s="175"/>
      <c r="BL2809" s="175"/>
      <c r="BM2809" s="175"/>
      <c r="BN2809" s="175"/>
      <c r="BO2809" s="175"/>
      <c r="BP2809" s="175"/>
      <c r="BQ2809" s="175"/>
      <c r="BR2809" s="175"/>
      <c r="BS2809" s="175"/>
      <c r="BT2809" s="175"/>
      <c r="BU2809" s="175"/>
      <c r="BV2809" s="175"/>
      <c r="BW2809" s="175"/>
      <c r="BX2809" s="175"/>
      <c r="BY2809" s="175"/>
      <c r="BZ2809" s="175"/>
      <c r="CA2809" s="175"/>
      <c r="CB2809" s="175"/>
      <c r="CC2809" s="175"/>
      <c r="CD2809" s="175"/>
      <c r="CE2809" s="175"/>
      <c r="CF2809" s="175"/>
      <c r="CG2809" s="175"/>
      <c r="CH2809" s="175"/>
      <c r="CI2809" s="175"/>
      <c r="CJ2809" s="175"/>
      <c r="CK2809" s="175"/>
      <c r="CL2809" s="175"/>
    </row>
    <row r="2810" spans="2:90" x14ac:dyDescent="0.4">
      <c r="B2810" s="132"/>
      <c r="E2810" s="8"/>
      <c r="H2810" s="12"/>
      <c r="I2810" s="60"/>
      <c r="J2810" s="60"/>
      <c r="K2810" s="15"/>
      <c r="L2810" s="15"/>
      <c r="M2810" s="15"/>
      <c r="N2810" s="15"/>
      <c r="O2810" s="15"/>
      <c r="P2810" s="15"/>
      <c r="R2810" s="15"/>
      <c r="S2810" s="175"/>
      <c r="T2810" s="175"/>
      <c r="U2810" s="175"/>
      <c r="V2810" s="175"/>
      <c r="W2810" s="175"/>
      <c r="X2810" s="175"/>
      <c r="Y2810" s="175"/>
      <c r="Z2810" s="175"/>
      <c r="AA2810" s="175"/>
      <c r="AB2810" s="175"/>
      <c r="AC2810" s="175"/>
      <c r="AD2810" s="175"/>
      <c r="AE2810" s="175"/>
      <c r="AF2810" s="175"/>
      <c r="AG2810" s="175"/>
      <c r="AH2810" s="175"/>
      <c r="AI2810" s="175"/>
      <c r="AJ2810" s="175"/>
      <c r="AK2810" s="175"/>
      <c r="AL2810" s="175"/>
      <c r="AM2810" s="175"/>
      <c r="AN2810" s="175"/>
      <c r="AO2810" s="175"/>
      <c r="AP2810" s="175"/>
      <c r="AQ2810" s="175"/>
      <c r="AR2810" s="175"/>
      <c r="AS2810" s="175"/>
      <c r="AT2810" s="175"/>
      <c r="AU2810" s="175"/>
      <c r="AV2810" s="175"/>
      <c r="AW2810" s="175"/>
      <c r="AX2810" s="175"/>
      <c r="AY2810" s="175"/>
      <c r="AZ2810" s="175"/>
      <c r="BA2810" s="175"/>
      <c r="BB2810" s="175"/>
      <c r="BC2810" s="175"/>
      <c r="BD2810" s="175"/>
      <c r="BE2810" s="175"/>
      <c r="BF2810" s="175"/>
      <c r="BG2810" s="175"/>
      <c r="BH2810" s="175"/>
      <c r="BI2810" s="175"/>
      <c r="BJ2810" s="175"/>
      <c r="BK2810" s="175"/>
      <c r="BL2810" s="175"/>
      <c r="BM2810" s="175"/>
      <c r="BN2810" s="175"/>
      <c r="BO2810" s="175"/>
      <c r="BP2810" s="175"/>
      <c r="BQ2810" s="175"/>
      <c r="BR2810" s="175"/>
      <c r="BS2810" s="175"/>
      <c r="BT2810" s="175"/>
      <c r="BU2810" s="175"/>
      <c r="BV2810" s="175"/>
      <c r="BW2810" s="175"/>
      <c r="BX2810" s="175"/>
      <c r="BY2810" s="175"/>
      <c r="BZ2810" s="175"/>
      <c r="CA2810" s="175"/>
      <c r="CB2810" s="175"/>
      <c r="CC2810" s="175"/>
      <c r="CD2810" s="175"/>
      <c r="CE2810" s="175"/>
      <c r="CF2810" s="175"/>
      <c r="CG2810" s="175"/>
      <c r="CH2810" s="175"/>
      <c r="CI2810" s="175"/>
      <c r="CJ2810" s="175"/>
      <c r="CK2810" s="175"/>
      <c r="CL2810" s="175"/>
    </row>
    <row r="2811" spans="2:90" x14ac:dyDescent="0.4">
      <c r="B2811" s="171" t="s">
        <v>503</v>
      </c>
      <c r="E2811" s="8"/>
      <c r="H2811" s="170"/>
      <c r="I2811" s="172"/>
      <c r="J2811" s="172"/>
      <c r="K2811" s="193"/>
      <c r="L2811" s="193"/>
      <c r="M2811" s="193"/>
      <c r="N2811" s="193"/>
      <c r="O2811" s="193"/>
      <c r="P2811" s="193"/>
      <c r="R2811" s="194"/>
      <c r="S2811" s="170"/>
      <c r="T2811" s="170"/>
      <c r="U2811" s="170"/>
      <c r="V2811" s="170"/>
      <c r="W2811" s="170"/>
      <c r="X2811" s="170"/>
      <c r="Y2811" s="170"/>
      <c r="Z2811" s="170"/>
      <c r="AA2811" s="170"/>
      <c r="AB2811" s="170"/>
      <c r="AC2811" s="170"/>
      <c r="AD2811" s="170"/>
      <c r="AE2811" s="170"/>
      <c r="AF2811" s="170"/>
      <c r="AG2811" s="170"/>
      <c r="AH2811" s="170"/>
      <c r="AI2811" s="170"/>
      <c r="AJ2811" s="170"/>
      <c r="AK2811" s="170"/>
      <c r="AL2811" s="170"/>
      <c r="AM2811" s="170"/>
      <c r="AN2811" s="170"/>
      <c r="AO2811" s="170"/>
      <c r="AP2811" s="170"/>
      <c r="AQ2811" s="170"/>
      <c r="AR2811" s="170"/>
      <c r="AS2811" s="170"/>
      <c r="AT2811" s="170"/>
      <c r="AU2811" s="170"/>
      <c r="AV2811" s="170"/>
      <c r="AW2811" s="170"/>
      <c r="AX2811" s="170"/>
      <c r="AY2811" s="170"/>
      <c r="AZ2811" s="170"/>
      <c r="BA2811" s="170"/>
      <c r="BB2811" s="170"/>
      <c r="BC2811" s="170"/>
      <c r="BD2811" s="170"/>
      <c r="BE2811" s="170"/>
      <c r="BF2811" s="170"/>
      <c r="BG2811" s="170"/>
      <c r="BH2811" s="170"/>
      <c r="BI2811" s="170"/>
      <c r="BJ2811" s="170"/>
      <c r="BK2811" s="170"/>
      <c r="BL2811" s="170"/>
      <c r="BM2811" s="170"/>
      <c r="BN2811" s="170"/>
      <c r="BO2811" s="170"/>
      <c r="BP2811" s="170"/>
      <c r="BQ2811" s="170"/>
      <c r="BR2811" s="170"/>
      <c r="BS2811" s="170"/>
      <c r="BT2811" s="170"/>
      <c r="BU2811" s="170"/>
      <c r="BV2811" s="170"/>
      <c r="BW2811" s="170"/>
      <c r="BX2811" s="170"/>
      <c r="BY2811" s="170"/>
      <c r="BZ2811" s="170"/>
      <c r="CA2811" s="170"/>
      <c r="CB2811" s="170"/>
      <c r="CC2811" s="170"/>
      <c r="CD2811" s="170"/>
      <c r="CE2811" s="170"/>
      <c r="CF2811" s="170"/>
      <c r="CG2811" s="170"/>
      <c r="CH2811" s="170"/>
      <c r="CI2811" s="170"/>
      <c r="CJ2811" s="170"/>
      <c r="CK2811" s="170"/>
      <c r="CL2811" s="170"/>
    </row>
    <row r="2812" spans="2:90" x14ac:dyDescent="0.4">
      <c r="B2812" s="171" t="s">
        <v>504</v>
      </c>
      <c r="E2812" s="8"/>
      <c r="H2812" s="170"/>
      <c r="I2812" s="172"/>
      <c r="J2812" s="172"/>
      <c r="K2812" s="193"/>
      <c r="L2812" s="193"/>
      <c r="M2812" s="193"/>
      <c r="N2812" s="193"/>
      <c r="O2812" s="193"/>
      <c r="P2812" s="193"/>
      <c r="R2812" s="194"/>
      <c r="S2812" s="170"/>
      <c r="T2812" s="170"/>
      <c r="U2812" s="170"/>
      <c r="V2812" s="170"/>
      <c r="W2812" s="170"/>
      <c r="X2812" s="170"/>
      <c r="Y2812" s="170"/>
      <c r="Z2812" s="170"/>
      <c r="AA2812" s="170"/>
      <c r="AB2812" s="170"/>
      <c r="AC2812" s="170"/>
      <c r="AD2812" s="170"/>
      <c r="AE2812" s="170"/>
      <c r="AF2812" s="170"/>
      <c r="AG2812" s="170"/>
      <c r="AH2812" s="170"/>
      <c r="AI2812" s="170"/>
      <c r="AJ2812" s="170"/>
      <c r="AK2812" s="170"/>
      <c r="AL2812" s="170"/>
      <c r="AM2812" s="170"/>
      <c r="AN2812" s="170"/>
      <c r="AO2812" s="170"/>
      <c r="AP2812" s="170"/>
      <c r="AQ2812" s="170"/>
      <c r="AR2812" s="170"/>
      <c r="AS2812" s="170"/>
      <c r="AT2812" s="170"/>
      <c r="AU2812" s="170"/>
      <c r="AV2812" s="170"/>
      <c r="AW2812" s="170"/>
      <c r="AX2812" s="170"/>
      <c r="AY2812" s="170"/>
      <c r="AZ2812" s="170"/>
      <c r="BA2812" s="170"/>
      <c r="BB2812" s="170"/>
      <c r="BC2812" s="170"/>
      <c r="BD2812" s="170"/>
      <c r="BE2812" s="170"/>
      <c r="BF2812" s="170"/>
      <c r="BG2812" s="170"/>
      <c r="BH2812" s="170"/>
      <c r="BI2812" s="170"/>
      <c r="BJ2812" s="170"/>
      <c r="BK2812" s="170"/>
      <c r="BL2812" s="170"/>
      <c r="BM2812" s="170"/>
      <c r="BN2812" s="170"/>
      <c r="BO2812" s="170"/>
      <c r="BP2812" s="170"/>
      <c r="BQ2812" s="170"/>
      <c r="BR2812" s="170"/>
      <c r="BS2812" s="170"/>
      <c r="BT2812" s="170"/>
      <c r="BU2812" s="170"/>
      <c r="BV2812" s="170"/>
      <c r="BW2812" s="170"/>
      <c r="BX2812" s="170"/>
      <c r="BY2812" s="170"/>
      <c r="BZ2812" s="170"/>
      <c r="CA2812" s="170"/>
      <c r="CB2812" s="170"/>
      <c r="CC2812" s="170"/>
      <c r="CD2812" s="170"/>
      <c r="CE2812" s="170"/>
      <c r="CF2812" s="170"/>
      <c r="CG2812" s="170"/>
      <c r="CH2812" s="170"/>
      <c r="CI2812" s="170"/>
      <c r="CJ2812" s="170"/>
      <c r="CK2812" s="170"/>
      <c r="CL2812" s="170"/>
    </row>
    <row r="2813" spans="2:90" x14ac:dyDescent="0.4">
      <c r="B2813" s="171" t="s">
        <v>461</v>
      </c>
      <c r="E2813" s="8"/>
      <c r="H2813" s="170"/>
      <c r="I2813" s="172"/>
      <c r="J2813" s="172"/>
      <c r="K2813" s="193"/>
      <c r="L2813" s="193"/>
      <c r="M2813" s="193"/>
      <c r="N2813" s="193"/>
      <c r="O2813" s="193"/>
      <c r="P2813" s="193"/>
      <c r="R2813" s="194"/>
      <c r="S2813" s="195" t="str">
        <f t="shared" ref="S2813:AX2813" si="4045">S$16</f>
        <v>S$12</v>
      </c>
      <c r="T2813" s="195" t="str">
        <f t="shared" si="4045"/>
        <v>T$12</v>
      </c>
      <c r="U2813" s="195" t="str">
        <f t="shared" si="4045"/>
        <v>U$12</v>
      </c>
      <c r="V2813" s="195" t="str">
        <f t="shared" si="4045"/>
        <v>V$12</v>
      </c>
      <c r="W2813" s="195" t="str">
        <f t="shared" si="4045"/>
        <v>W$12</v>
      </c>
      <c r="X2813" s="195" t="str">
        <f t="shared" si="4045"/>
        <v>X$12</v>
      </c>
      <c r="Y2813" s="195" t="str">
        <f t="shared" si="4045"/>
        <v>Y$12</v>
      </c>
      <c r="Z2813" s="195" t="str">
        <f t="shared" si="4045"/>
        <v>Z$12</v>
      </c>
      <c r="AA2813" s="195" t="str">
        <f t="shared" si="4045"/>
        <v>AA$12</v>
      </c>
      <c r="AB2813" s="195" t="str">
        <f t="shared" si="4045"/>
        <v>AB$12</v>
      </c>
      <c r="AC2813" s="195" t="str">
        <f t="shared" si="4045"/>
        <v>AC$12</v>
      </c>
      <c r="AD2813" s="195" t="str">
        <f t="shared" si="4045"/>
        <v>AD$12</v>
      </c>
      <c r="AE2813" s="195" t="str">
        <f t="shared" si="4045"/>
        <v>AE$12</v>
      </c>
      <c r="AF2813" s="195" t="str">
        <f t="shared" si="4045"/>
        <v>AF$12</v>
      </c>
      <c r="AG2813" s="195" t="str">
        <f t="shared" si="4045"/>
        <v>AG$12</v>
      </c>
      <c r="AH2813" s="195" t="str">
        <f t="shared" si="4045"/>
        <v>AH$12</v>
      </c>
      <c r="AI2813" s="195" t="str">
        <f t="shared" si="4045"/>
        <v>AI$12</v>
      </c>
      <c r="AJ2813" s="195" t="str">
        <f t="shared" si="4045"/>
        <v>AJ$12</v>
      </c>
      <c r="AK2813" s="195" t="str">
        <f t="shared" si="4045"/>
        <v>AK$12</v>
      </c>
      <c r="AL2813" s="195" t="str">
        <f t="shared" si="4045"/>
        <v>AL$12</v>
      </c>
      <c r="AM2813" s="195" t="str">
        <f t="shared" si="4045"/>
        <v>AM$12</v>
      </c>
      <c r="AN2813" s="195" t="str">
        <f t="shared" si="4045"/>
        <v>AN$12</v>
      </c>
      <c r="AO2813" s="195" t="str">
        <f t="shared" si="4045"/>
        <v>AO$12</v>
      </c>
      <c r="AP2813" s="195" t="str">
        <f t="shared" si="4045"/>
        <v>AP$12</v>
      </c>
      <c r="AQ2813" s="195" t="str">
        <f t="shared" si="4045"/>
        <v>AQ$12</v>
      </c>
      <c r="AR2813" s="195" t="str">
        <f t="shared" si="4045"/>
        <v>AR$12</v>
      </c>
      <c r="AS2813" s="195" t="str">
        <f t="shared" si="4045"/>
        <v>AS$12</v>
      </c>
      <c r="AT2813" s="195" t="str">
        <f t="shared" si="4045"/>
        <v>AT$12</v>
      </c>
      <c r="AU2813" s="195" t="str">
        <f t="shared" si="4045"/>
        <v>AU$12</v>
      </c>
      <c r="AV2813" s="195" t="str">
        <f t="shared" si="4045"/>
        <v>AV$12</v>
      </c>
      <c r="AW2813" s="195" t="str">
        <f t="shared" si="4045"/>
        <v>AW$12</v>
      </c>
      <c r="AX2813" s="195" t="str">
        <f t="shared" si="4045"/>
        <v>AX$12</v>
      </c>
      <c r="AY2813" s="195" t="str">
        <f t="shared" ref="AY2813:CD2813" si="4046">AY$16</f>
        <v>AY$12</v>
      </c>
      <c r="AZ2813" s="195" t="str">
        <f t="shared" si="4046"/>
        <v>AZ$12</v>
      </c>
      <c r="BA2813" s="195" t="str">
        <f t="shared" si="4046"/>
        <v>BA$12</v>
      </c>
      <c r="BB2813" s="195" t="str">
        <f t="shared" si="4046"/>
        <v>BB$12</v>
      </c>
      <c r="BC2813" s="195" t="str">
        <f t="shared" si="4046"/>
        <v>BC$12</v>
      </c>
      <c r="BD2813" s="195" t="str">
        <f t="shared" si="4046"/>
        <v>BD$12</v>
      </c>
      <c r="BE2813" s="195" t="str">
        <f t="shared" si="4046"/>
        <v>BE$12</v>
      </c>
      <c r="BF2813" s="195" t="str">
        <f t="shared" si="4046"/>
        <v>BF$12</v>
      </c>
      <c r="BG2813" s="195" t="str">
        <f t="shared" si="4046"/>
        <v>BG$12</v>
      </c>
      <c r="BH2813" s="195" t="str">
        <f t="shared" si="4046"/>
        <v>BH$12</v>
      </c>
      <c r="BI2813" s="195" t="str">
        <f t="shared" si="4046"/>
        <v>BI$12</v>
      </c>
      <c r="BJ2813" s="195" t="str">
        <f t="shared" si="4046"/>
        <v>BJ$12</v>
      </c>
      <c r="BK2813" s="195" t="str">
        <f t="shared" si="4046"/>
        <v>BK$12</v>
      </c>
      <c r="BL2813" s="195" t="str">
        <f t="shared" si="4046"/>
        <v>BL$12</v>
      </c>
      <c r="BM2813" s="195" t="str">
        <f t="shared" si="4046"/>
        <v>BM$12</v>
      </c>
      <c r="BN2813" s="195" t="str">
        <f t="shared" si="4046"/>
        <v>BN$12</v>
      </c>
      <c r="BO2813" s="195" t="str">
        <f t="shared" si="4046"/>
        <v>BO$12</v>
      </c>
      <c r="BP2813" s="195" t="str">
        <f t="shared" si="4046"/>
        <v>BP$12</v>
      </c>
      <c r="BQ2813" s="195" t="str">
        <f t="shared" si="4046"/>
        <v>BQ$12</v>
      </c>
      <c r="BR2813" s="195" t="str">
        <f t="shared" si="4046"/>
        <v>BR$12</v>
      </c>
      <c r="BS2813" s="195" t="str">
        <f t="shared" si="4046"/>
        <v>BS$12</v>
      </c>
      <c r="BT2813" s="195" t="str">
        <f t="shared" si="4046"/>
        <v>BT$12</v>
      </c>
      <c r="BU2813" s="195" t="str">
        <f t="shared" si="4046"/>
        <v>BU$12</v>
      </c>
      <c r="BV2813" s="195" t="str">
        <f t="shared" si="4046"/>
        <v>BV$12</v>
      </c>
      <c r="BW2813" s="195" t="str">
        <f t="shared" si="4046"/>
        <v>BW$12</v>
      </c>
      <c r="BX2813" s="195" t="str">
        <f t="shared" si="4046"/>
        <v>BX$12</v>
      </c>
      <c r="BY2813" s="195" t="str">
        <f t="shared" si="4046"/>
        <v>BY$12</v>
      </c>
      <c r="BZ2813" s="195" t="str">
        <f t="shared" si="4046"/>
        <v>BZ$12</v>
      </c>
      <c r="CA2813" s="195" t="str">
        <f t="shared" si="4046"/>
        <v>CA$12</v>
      </c>
      <c r="CB2813" s="195" t="str">
        <f t="shared" si="4046"/>
        <v>CB$12</v>
      </c>
      <c r="CC2813" s="195" t="str">
        <f t="shared" si="4046"/>
        <v>CC$12</v>
      </c>
      <c r="CD2813" s="195" t="str">
        <f t="shared" si="4046"/>
        <v>CD$12</v>
      </c>
      <c r="CE2813" s="195" t="str">
        <f t="shared" ref="CE2813:CL2813" si="4047">CE$16</f>
        <v>CE$12</v>
      </c>
      <c r="CF2813" s="195" t="str">
        <f t="shared" si="4047"/>
        <v>CF$12</v>
      </c>
      <c r="CG2813" s="195" t="str">
        <f t="shared" si="4047"/>
        <v>CG$12</v>
      </c>
      <c r="CH2813" s="195" t="str">
        <f t="shared" si="4047"/>
        <v>CH$12</v>
      </c>
      <c r="CI2813" s="195" t="str">
        <f t="shared" si="4047"/>
        <v>CI$12</v>
      </c>
      <c r="CJ2813" s="195" t="str">
        <f t="shared" si="4047"/>
        <v>CJ$12</v>
      </c>
      <c r="CK2813" s="195" t="str">
        <f t="shared" si="4047"/>
        <v>CK$12</v>
      </c>
      <c r="CL2813" s="195" t="str">
        <f t="shared" si="4047"/>
        <v>CL$12</v>
      </c>
    </row>
    <row r="2814" spans="2:90" x14ac:dyDescent="0.4">
      <c r="B2814" s="171" t="s">
        <v>462</v>
      </c>
      <c r="E2814" s="8"/>
      <c r="H2814" s="196"/>
      <c r="I2814" s="197"/>
      <c r="J2814" s="197"/>
      <c r="K2814" s="198"/>
      <c r="L2814" s="198"/>
      <c r="M2814" s="198"/>
      <c r="N2814" s="198"/>
      <c r="O2814" s="198"/>
      <c r="P2814" s="198"/>
      <c r="R2814" s="198"/>
      <c r="S2814" s="195" t="str">
        <f t="shared" ref="S2814:AX2814" si="4048">S$17</f>
        <v>S$13</v>
      </c>
      <c r="T2814" s="195" t="str">
        <f t="shared" si="4048"/>
        <v>T$13</v>
      </c>
      <c r="U2814" s="195" t="str">
        <f t="shared" si="4048"/>
        <v>U$13</v>
      </c>
      <c r="V2814" s="195" t="str">
        <f t="shared" si="4048"/>
        <v>V$13</v>
      </c>
      <c r="W2814" s="195" t="str">
        <f t="shared" si="4048"/>
        <v>W$13</v>
      </c>
      <c r="X2814" s="195" t="str">
        <f t="shared" si="4048"/>
        <v>X$13</v>
      </c>
      <c r="Y2814" s="195" t="str">
        <f t="shared" si="4048"/>
        <v>Y$13</v>
      </c>
      <c r="Z2814" s="195" t="str">
        <f t="shared" si="4048"/>
        <v>Z$13</v>
      </c>
      <c r="AA2814" s="195" t="str">
        <f t="shared" si="4048"/>
        <v>AA$13</v>
      </c>
      <c r="AB2814" s="195" t="str">
        <f t="shared" si="4048"/>
        <v>AB$13</v>
      </c>
      <c r="AC2814" s="195" t="str">
        <f t="shared" si="4048"/>
        <v>AC$13</v>
      </c>
      <c r="AD2814" s="195" t="str">
        <f t="shared" si="4048"/>
        <v>AD$13</v>
      </c>
      <c r="AE2814" s="195" t="str">
        <f t="shared" si="4048"/>
        <v>AE$13</v>
      </c>
      <c r="AF2814" s="195" t="str">
        <f t="shared" si="4048"/>
        <v>AF$13</v>
      </c>
      <c r="AG2814" s="195" t="str">
        <f t="shared" si="4048"/>
        <v>AG$13</v>
      </c>
      <c r="AH2814" s="195" t="str">
        <f t="shared" si="4048"/>
        <v>AH$13</v>
      </c>
      <c r="AI2814" s="195" t="str">
        <f t="shared" si="4048"/>
        <v>AI$13</v>
      </c>
      <c r="AJ2814" s="195" t="str">
        <f t="shared" si="4048"/>
        <v>AJ$13</v>
      </c>
      <c r="AK2814" s="195" t="str">
        <f t="shared" si="4048"/>
        <v>AK$13</v>
      </c>
      <c r="AL2814" s="195" t="str">
        <f t="shared" si="4048"/>
        <v>AL$13</v>
      </c>
      <c r="AM2814" s="195" t="str">
        <f t="shared" si="4048"/>
        <v>AM$13</v>
      </c>
      <c r="AN2814" s="195" t="str">
        <f t="shared" si="4048"/>
        <v>AN$13</v>
      </c>
      <c r="AO2814" s="195" t="str">
        <f t="shared" si="4048"/>
        <v>AO$13</v>
      </c>
      <c r="AP2814" s="195" t="str">
        <f t="shared" si="4048"/>
        <v>AP$13</v>
      </c>
      <c r="AQ2814" s="195" t="str">
        <f t="shared" si="4048"/>
        <v>AQ$13</v>
      </c>
      <c r="AR2814" s="195" t="str">
        <f t="shared" si="4048"/>
        <v>AR$13</v>
      </c>
      <c r="AS2814" s="195" t="str">
        <f t="shared" si="4048"/>
        <v>AS$13</v>
      </c>
      <c r="AT2814" s="195" t="str">
        <f t="shared" si="4048"/>
        <v>AT$13</v>
      </c>
      <c r="AU2814" s="195" t="str">
        <f t="shared" si="4048"/>
        <v>AU$13</v>
      </c>
      <c r="AV2814" s="195" t="str">
        <f t="shared" si="4048"/>
        <v>AV$13</v>
      </c>
      <c r="AW2814" s="195" t="str">
        <f t="shared" si="4048"/>
        <v>AW$13</v>
      </c>
      <c r="AX2814" s="195" t="str">
        <f t="shared" si="4048"/>
        <v>AX$13</v>
      </c>
      <c r="AY2814" s="195" t="str">
        <f t="shared" ref="AY2814:CD2814" si="4049">AY$17</f>
        <v>AY$13</v>
      </c>
      <c r="AZ2814" s="195" t="str">
        <f t="shared" si="4049"/>
        <v>AZ$13</v>
      </c>
      <c r="BA2814" s="195" t="str">
        <f t="shared" si="4049"/>
        <v>BA$13</v>
      </c>
      <c r="BB2814" s="195" t="str">
        <f t="shared" si="4049"/>
        <v>BB$13</v>
      </c>
      <c r="BC2814" s="195" t="str">
        <f t="shared" si="4049"/>
        <v>BC$13</v>
      </c>
      <c r="BD2814" s="195" t="str">
        <f t="shared" si="4049"/>
        <v>BD$13</v>
      </c>
      <c r="BE2814" s="195" t="str">
        <f t="shared" si="4049"/>
        <v>BE$13</v>
      </c>
      <c r="BF2814" s="195" t="str">
        <f t="shared" si="4049"/>
        <v>BF$13</v>
      </c>
      <c r="BG2814" s="195" t="str">
        <f t="shared" si="4049"/>
        <v>BG$13</v>
      </c>
      <c r="BH2814" s="195" t="str">
        <f t="shared" si="4049"/>
        <v>BH$13</v>
      </c>
      <c r="BI2814" s="195" t="str">
        <f t="shared" si="4049"/>
        <v>BI$13</v>
      </c>
      <c r="BJ2814" s="195" t="str">
        <f t="shared" si="4049"/>
        <v>BJ$13</v>
      </c>
      <c r="BK2814" s="195" t="str">
        <f t="shared" si="4049"/>
        <v>BK$13</v>
      </c>
      <c r="BL2814" s="195" t="str">
        <f t="shared" si="4049"/>
        <v>BL$13</v>
      </c>
      <c r="BM2814" s="195" t="str">
        <f t="shared" si="4049"/>
        <v>BM$13</v>
      </c>
      <c r="BN2814" s="195" t="str">
        <f t="shared" si="4049"/>
        <v>BN$13</v>
      </c>
      <c r="BO2814" s="195" t="str">
        <f t="shared" si="4049"/>
        <v>BO$13</v>
      </c>
      <c r="BP2814" s="195" t="str">
        <f t="shared" si="4049"/>
        <v>BP$13</v>
      </c>
      <c r="BQ2814" s="195" t="str">
        <f t="shared" si="4049"/>
        <v>BQ$13</v>
      </c>
      <c r="BR2814" s="195" t="str">
        <f t="shared" si="4049"/>
        <v>BR$13</v>
      </c>
      <c r="BS2814" s="195" t="str">
        <f t="shared" si="4049"/>
        <v>BS$13</v>
      </c>
      <c r="BT2814" s="195" t="str">
        <f t="shared" si="4049"/>
        <v>BT$13</v>
      </c>
      <c r="BU2814" s="195" t="str">
        <f t="shared" si="4049"/>
        <v>BU$13</v>
      </c>
      <c r="BV2814" s="195" t="str">
        <f t="shared" si="4049"/>
        <v>BV$13</v>
      </c>
      <c r="BW2814" s="195" t="str">
        <f t="shared" si="4049"/>
        <v>BW$13</v>
      </c>
      <c r="BX2814" s="195" t="str">
        <f t="shared" si="4049"/>
        <v>BX$13</v>
      </c>
      <c r="BY2814" s="195" t="str">
        <f t="shared" si="4049"/>
        <v>BY$13</v>
      </c>
      <c r="BZ2814" s="195" t="str">
        <f t="shared" si="4049"/>
        <v>BZ$13</v>
      </c>
      <c r="CA2814" s="195" t="str">
        <f t="shared" si="4049"/>
        <v>CA$13</v>
      </c>
      <c r="CB2814" s="195" t="str">
        <f t="shared" si="4049"/>
        <v>CB$13</v>
      </c>
      <c r="CC2814" s="195" t="str">
        <f t="shared" si="4049"/>
        <v>CC$13</v>
      </c>
      <c r="CD2814" s="195" t="str">
        <f t="shared" si="4049"/>
        <v>CD$13</v>
      </c>
      <c r="CE2814" s="195" t="str">
        <f t="shared" ref="CE2814:CL2814" si="4050">CE$17</f>
        <v>CE$13</v>
      </c>
      <c r="CF2814" s="195" t="str">
        <f t="shared" si="4050"/>
        <v>CF$13</v>
      </c>
      <c r="CG2814" s="195" t="str">
        <f t="shared" si="4050"/>
        <v>CG$13</v>
      </c>
      <c r="CH2814" s="195" t="str">
        <f t="shared" si="4050"/>
        <v>CH$13</v>
      </c>
      <c r="CI2814" s="195" t="str">
        <f t="shared" si="4050"/>
        <v>CI$13</v>
      </c>
      <c r="CJ2814" s="195" t="str">
        <f t="shared" si="4050"/>
        <v>CJ$13</v>
      </c>
      <c r="CK2814" s="195" t="str">
        <f t="shared" si="4050"/>
        <v>CK$13</v>
      </c>
      <c r="CL2814" s="195" t="str">
        <f t="shared" si="4050"/>
        <v>CL$13</v>
      </c>
    </row>
    <row r="2815" spans="2:90" x14ac:dyDescent="0.4">
      <c r="B2815" s="171" t="s">
        <v>491</v>
      </c>
      <c r="E2815" s="8"/>
      <c r="H2815" s="196"/>
      <c r="I2815" s="197"/>
      <c r="J2815" s="197"/>
      <c r="K2815" s="198"/>
      <c r="L2815" s="198"/>
      <c r="M2815" s="198"/>
      <c r="N2815" s="198"/>
      <c r="O2815" s="198"/>
      <c r="P2815" s="198"/>
      <c r="R2815" s="198"/>
      <c r="S2815" s="186"/>
      <c r="T2815" s="186"/>
      <c r="U2815" s="186"/>
      <c r="V2815" s="186"/>
      <c r="W2815" s="186"/>
      <c r="X2815" s="186"/>
      <c r="Y2815" s="186"/>
      <c r="Z2815" s="186"/>
      <c r="AA2815" s="186"/>
      <c r="AB2815" s="186"/>
      <c r="AC2815" s="186"/>
      <c r="AD2815" s="186"/>
      <c r="AE2815" s="186"/>
      <c r="AF2815" s="186"/>
      <c r="AG2815" s="186"/>
      <c r="AH2815" s="186"/>
      <c r="AI2815" s="186"/>
      <c r="AJ2815" s="186"/>
      <c r="AK2815" s="186"/>
      <c r="AL2815" s="186"/>
      <c r="AM2815" s="186"/>
      <c r="AN2815" s="186"/>
      <c r="AO2815" s="186"/>
      <c r="AP2815" s="186"/>
      <c r="AQ2815" s="186"/>
      <c r="AR2815" s="186"/>
      <c r="AS2815" s="186"/>
      <c r="AT2815" s="186"/>
      <c r="AU2815" s="186"/>
      <c r="AV2815" s="186"/>
      <c r="AW2815" s="186"/>
      <c r="AX2815" s="186"/>
      <c r="AY2815" s="186"/>
      <c r="AZ2815" s="186"/>
      <c r="BA2815" s="186"/>
      <c r="BB2815" s="186"/>
      <c r="BC2815" s="186"/>
      <c r="BD2815" s="186"/>
      <c r="BE2815" s="186"/>
      <c r="BF2815" s="186"/>
      <c r="BG2815" s="186"/>
      <c r="BH2815" s="186"/>
      <c r="BI2815" s="186"/>
      <c r="BJ2815" s="186"/>
      <c r="BK2815" s="186"/>
      <c r="BL2815" s="186"/>
      <c r="BM2815" s="186"/>
      <c r="BN2815" s="186"/>
      <c r="BO2815" s="186"/>
      <c r="BP2815" s="186"/>
      <c r="BQ2815" s="186"/>
      <c r="BR2815" s="186"/>
      <c r="BS2815" s="186"/>
      <c r="BT2815" s="186"/>
      <c r="BU2815" s="186"/>
      <c r="BV2815" s="186"/>
      <c r="BW2815" s="186"/>
      <c r="BX2815" s="186"/>
      <c r="BY2815" s="186"/>
      <c r="BZ2815" s="186"/>
      <c r="CA2815" s="186"/>
      <c r="CB2815" s="186"/>
      <c r="CC2815" s="186"/>
      <c r="CD2815" s="186"/>
      <c r="CE2815" s="186"/>
      <c r="CF2815" s="186"/>
      <c r="CG2815" s="186"/>
      <c r="CH2815" s="186"/>
      <c r="CI2815" s="186"/>
      <c r="CJ2815" s="186"/>
      <c r="CK2815" s="186"/>
      <c r="CL2815" s="186"/>
    </row>
    <row r="2816" spans="2:90" x14ac:dyDescent="0.4">
      <c r="B2816" s="171" t="s">
        <v>505</v>
      </c>
      <c r="E2816" s="8"/>
      <c r="H2816" s="196"/>
      <c r="I2816" s="197"/>
      <c r="J2816" s="197"/>
      <c r="K2816" s="198"/>
      <c r="L2816" s="198"/>
      <c r="M2816" s="198"/>
      <c r="N2816" s="198"/>
      <c r="O2816" s="198"/>
      <c r="P2816" s="198"/>
      <c r="R2816" s="198"/>
      <c r="S2816" s="186"/>
      <c r="T2816" s="186"/>
      <c r="U2816" s="186"/>
      <c r="V2816" s="186"/>
      <c r="W2816" s="186"/>
      <c r="X2816" s="186"/>
      <c r="Y2816" s="186"/>
      <c r="Z2816" s="186"/>
      <c r="AA2816" s="186"/>
      <c r="AB2816" s="186"/>
      <c r="AC2816" s="186"/>
      <c r="AD2816" s="186"/>
      <c r="AE2816" s="186"/>
      <c r="AF2816" s="186"/>
      <c r="AG2816" s="186"/>
      <c r="AH2816" s="186"/>
      <c r="AI2816" s="186"/>
      <c r="AJ2816" s="186"/>
      <c r="AK2816" s="186"/>
      <c r="AL2816" s="186"/>
      <c r="AM2816" s="186"/>
      <c r="AN2816" s="186"/>
      <c r="AO2816" s="186"/>
      <c r="AP2816" s="186"/>
      <c r="AQ2816" s="186"/>
      <c r="AR2816" s="186"/>
      <c r="AS2816" s="186"/>
      <c r="AT2816" s="186"/>
      <c r="AU2816" s="186"/>
      <c r="AV2816" s="186"/>
      <c r="AW2816" s="186"/>
      <c r="AX2816" s="186"/>
      <c r="AY2816" s="186"/>
      <c r="AZ2816" s="186"/>
      <c r="BA2816" s="186"/>
      <c r="BB2816" s="186"/>
      <c r="BC2816" s="186"/>
      <c r="BD2816" s="186"/>
      <c r="BE2816" s="186"/>
      <c r="BF2816" s="186"/>
      <c r="BG2816" s="186"/>
      <c r="BH2816" s="186"/>
      <c r="BI2816" s="186"/>
      <c r="BJ2816" s="186"/>
      <c r="BK2816" s="186"/>
      <c r="BL2816" s="186"/>
      <c r="BM2816" s="186"/>
      <c r="BN2816" s="186"/>
      <c r="BO2816" s="186"/>
      <c r="BP2816" s="186"/>
      <c r="BQ2816" s="186"/>
      <c r="BR2816" s="186"/>
      <c r="BS2816" s="186"/>
      <c r="BT2816" s="186"/>
      <c r="BU2816" s="186"/>
      <c r="BV2816" s="186"/>
      <c r="BW2816" s="186"/>
      <c r="BX2816" s="186"/>
      <c r="BY2816" s="186"/>
      <c r="BZ2816" s="186"/>
      <c r="CA2816" s="186"/>
      <c r="CB2816" s="186"/>
      <c r="CC2816" s="186"/>
      <c r="CD2816" s="186"/>
      <c r="CE2816" s="186"/>
      <c r="CF2816" s="186"/>
      <c r="CG2816" s="186"/>
      <c r="CH2816" s="186"/>
      <c r="CI2816" s="186"/>
      <c r="CJ2816" s="186"/>
      <c r="CK2816" s="186"/>
      <c r="CL2816" s="186"/>
    </row>
    <row r="2817" spans="2:90" x14ac:dyDescent="0.4">
      <c r="B2817" s="171" t="s">
        <v>463</v>
      </c>
      <c r="E2817" s="8"/>
      <c r="H2817" s="196"/>
      <c r="I2817" s="197"/>
      <c r="J2817" s="197"/>
      <c r="K2817" s="198"/>
      <c r="L2817" s="198"/>
      <c r="M2817" s="198"/>
      <c r="N2817" s="198"/>
      <c r="O2817" s="198"/>
      <c r="P2817" s="198"/>
      <c r="R2817" s="198"/>
      <c r="S2817" s="186" t="str">
        <f t="shared" ref="S2817:AX2817" si="4051">S$18</f>
        <v>S$14</v>
      </c>
      <c r="T2817" s="186" t="str">
        <f t="shared" si="4051"/>
        <v>T$14</v>
      </c>
      <c r="U2817" s="186" t="str">
        <f t="shared" si="4051"/>
        <v>U$14</v>
      </c>
      <c r="V2817" s="186" t="str">
        <f t="shared" si="4051"/>
        <v>V$14</v>
      </c>
      <c r="W2817" s="186" t="str">
        <f t="shared" si="4051"/>
        <v>W$14</v>
      </c>
      <c r="X2817" s="186" t="str">
        <f t="shared" si="4051"/>
        <v>X$14</v>
      </c>
      <c r="Y2817" s="186" t="str">
        <f t="shared" si="4051"/>
        <v>Y$14</v>
      </c>
      <c r="Z2817" s="186" t="str">
        <f t="shared" si="4051"/>
        <v>Z$14</v>
      </c>
      <c r="AA2817" s="186" t="str">
        <f t="shared" si="4051"/>
        <v>AA$14</v>
      </c>
      <c r="AB2817" s="186" t="str">
        <f t="shared" si="4051"/>
        <v>AB$14</v>
      </c>
      <c r="AC2817" s="186" t="str">
        <f t="shared" si="4051"/>
        <v>AC$14</v>
      </c>
      <c r="AD2817" s="186" t="str">
        <f t="shared" si="4051"/>
        <v>AD$14</v>
      </c>
      <c r="AE2817" s="186" t="str">
        <f t="shared" si="4051"/>
        <v>AE$14</v>
      </c>
      <c r="AF2817" s="186" t="str">
        <f t="shared" si="4051"/>
        <v>AF$14</v>
      </c>
      <c r="AG2817" s="186" t="str">
        <f t="shared" si="4051"/>
        <v>AG$14</v>
      </c>
      <c r="AH2817" s="186" t="str">
        <f t="shared" si="4051"/>
        <v>AH$14</v>
      </c>
      <c r="AI2817" s="186" t="str">
        <f t="shared" si="4051"/>
        <v>AI$14</v>
      </c>
      <c r="AJ2817" s="186" t="str">
        <f t="shared" si="4051"/>
        <v>AJ$14</v>
      </c>
      <c r="AK2817" s="186" t="str">
        <f t="shared" si="4051"/>
        <v>AK$14</v>
      </c>
      <c r="AL2817" s="186" t="str">
        <f t="shared" si="4051"/>
        <v>AL$14</v>
      </c>
      <c r="AM2817" s="186" t="str">
        <f t="shared" si="4051"/>
        <v>AM$14</v>
      </c>
      <c r="AN2817" s="186" t="str">
        <f t="shared" si="4051"/>
        <v>AN$14</v>
      </c>
      <c r="AO2817" s="186" t="str">
        <f t="shared" si="4051"/>
        <v>AO$14</v>
      </c>
      <c r="AP2817" s="186" t="str">
        <f t="shared" si="4051"/>
        <v>AP$14</v>
      </c>
      <c r="AQ2817" s="186" t="str">
        <f t="shared" si="4051"/>
        <v>AQ$14</v>
      </c>
      <c r="AR2817" s="186" t="str">
        <f t="shared" si="4051"/>
        <v>AR$14</v>
      </c>
      <c r="AS2817" s="186" t="str">
        <f t="shared" si="4051"/>
        <v>AS$14</v>
      </c>
      <c r="AT2817" s="186" t="str">
        <f t="shared" si="4051"/>
        <v>AT$14</v>
      </c>
      <c r="AU2817" s="186" t="str">
        <f t="shared" si="4051"/>
        <v>AU$14</v>
      </c>
      <c r="AV2817" s="186" t="str">
        <f t="shared" si="4051"/>
        <v>AV$14</v>
      </c>
      <c r="AW2817" s="186" t="str">
        <f t="shared" si="4051"/>
        <v>AW$14</v>
      </c>
      <c r="AX2817" s="186" t="str">
        <f t="shared" si="4051"/>
        <v>AX$14</v>
      </c>
      <c r="AY2817" s="186" t="str">
        <f t="shared" ref="AY2817:CD2817" si="4052">AY$18</f>
        <v>AY$14</v>
      </c>
      <c r="AZ2817" s="186" t="str">
        <f t="shared" si="4052"/>
        <v>AZ$14</v>
      </c>
      <c r="BA2817" s="186" t="str">
        <f t="shared" si="4052"/>
        <v>BA$14</v>
      </c>
      <c r="BB2817" s="186" t="str">
        <f t="shared" si="4052"/>
        <v>BB$14</v>
      </c>
      <c r="BC2817" s="186" t="str">
        <f t="shared" si="4052"/>
        <v>BC$14</v>
      </c>
      <c r="BD2817" s="186" t="str">
        <f t="shared" si="4052"/>
        <v>BD$14</v>
      </c>
      <c r="BE2817" s="186" t="str">
        <f t="shared" si="4052"/>
        <v>BE$14</v>
      </c>
      <c r="BF2817" s="186" t="str">
        <f t="shared" si="4052"/>
        <v>BF$14</v>
      </c>
      <c r="BG2817" s="186" t="str">
        <f t="shared" si="4052"/>
        <v>BG$14</v>
      </c>
      <c r="BH2817" s="186" t="str">
        <f t="shared" si="4052"/>
        <v>BH$14</v>
      </c>
      <c r="BI2817" s="186" t="str">
        <f t="shared" si="4052"/>
        <v>BI$14</v>
      </c>
      <c r="BJ2817" s="186" t="str">
        <f t="shared" si="4052"/>
        <v>BJ$14</v>
      </c>
      <c r="BK2817" s="186" t="str">
        <f t="shared" si="4052"/>
        <v>BK$14</v>
      </c>
      <c r="BL2817" s="186" t="str">
        <f t="shared" si="4052"/>
        <v>BL$14</v>
      </c>
      <c r="BM2817" s="186" t="str">
        <f t="shared" si="4052"/>
        <v>BM$14</v>
      </c>
      <c r="BN2817" s="186" t="str">
        <f t="shared" si="4052"/>
        <v>BN$14</v>
      </c>
      <c r="BO2817" s="186" t="str">
        <f t="shared" si="4052"/>
        <v>BO$14</v>
      </c>
      <c r="BP2817" s="186" t="str">
        <f t="shared" si="4052"/>
        <v>BP$14</v>
      </c>
      <c r="BQ2817" s="186" t="str">
        <f t="shared" si="4052"/>
        <v>BQ$14</v>
      </c>
      <c r="BR2817" s="186" t="str">
        <f t="shared" si="4052"/>
        <v>BR$14</v>
      </c>
      <c r="BS2817" s="186" t="str">
        <f t="shared" si="4052"/>
        <v>BS$14</v>
      </c>
      <c r="BT2817" s="186" t="str">
        <f t="shared" si="4052"/>
        <v>BT$14</v>
      </c>
      <c r="BU2817" s="186" t="str">
        <f t="shared" si="4052"/>
        <v>BU$14</v>
      </c>
      <c r="BV2817" s="186" t="str">
        <f t="shared" si="4052"/>
        <v>BV$14</v>
      </c>
      <c r="BW2817" s="186" t="str">
        <f t="shared" si="4052"/>
        <v>BW$14</v>
      </c>
      <c r="BX2817" s="186" t="str">
        <f t="shared" si="4052"/>
        <v>BX$14</v>
      </c>
      <c r="BY2817" s="186" t="str">
        <f t="shared" si="4052"/>
        <v>BY$14</v>
      </c>
      <c r="BZ2817" s="186" t="str">
        <f t="shared" si="4052"/>
        <v>BZ$14</v>
      </c>
      <c r="CA2817" s="186" t="str">
        <f t="shared" si="4052"/>
        <v>CA$14</v>
      </c>
      <c r="CB2817" s="186" t="str">
        <f t="shared" si="4052"/>
        <v>CB$14</v>
      </c>
      <c r="CC2817" s="186" t="str">
        <f t="shared" si="4052"/>
        <v>CC$14</v>
      </c>
      <c r="CD2817" s="186" t="str">
        <f t="shared" si="4052"/>
        <v>CD$14</v>
      </c>
      <c r="CE2817" s="186" t="str">
        <f t="shared" ref="CE2817:CL2817" si="4053">CE$18</f>
        <v>CE$14</v>
      </c>
      <c r="CF2817" s="186" t="str">
        <f t="shared" si="4053"/>
        <v>CF$14</v>
      </c>
      <c r="CG2817" s="186" t="str">
        <f t="shared" si="4053"/>
        <v>CG$14</v>
      </c>
      <c r="CH2817" s="186" t="str">
        <f t="shared" si="4053"/>
        <v>CH$14</v>
      </c>
      <c r="CI2817" s="186" t="str">
        <f t="shared" si="4053"/>
        <v>CI$14</v>
      </c>
      <c r="CJ2817" s="186" t="str">
        <f t="shared" si="4053"/>
        <v>CJ$14</v>
      </c>
      <c r="CK2817" s="186" t="str">
        <f t="shared" si="4053"/>
        <v>CK$14</v>
      </c>
      <c r="CL2817" s="186" t="str">
        <f t="shared" si="4053"/>
        <v>CL$14</v>
      </c>
    </row>
    <row r="2818" spans="2:90" x14ac:dyDescent="0.4">
      <c r="B2818" s="171" t="s">
        <v>464</v>
      </c>
      <c r="E2818" s="8"/>
      <c r="H2818" s="196"/>
      <c r="I2818" s="197"/>
      <c r="J2818" s="197"/>
      <c r="K2818" s="198"/>
      <c r="L2818" s="198"/>
      <c r="M2818" s="198"/>
      <c r="N2818" s="198"/>
      <c r="O2818" s="198"/>
      <c r="P2818" s="198"/>
      <c r="R2818" s="198"/>
      <c r="S2818" s="186" t="str">
        <f t="shared" ref="S2818:AX2818" si="4054">S$19</f>
        <v>S$15</v>
      </c>
      <c r="T2818" s="186" t="str">
        <f t="shared" si="4054"/>
        <v>T$15</v>
      </c>
      <c r="U2818" s="186" t="str">
        <f t="shared" si="4054"/>
        <v>U$15</v>
      </c>
      <c r="V2818" s="186" t="str">
        <f t="shared" si="4054"/>
        <v>V$15</v>
      </c>
      <c r="W2818" s="186" t="str">
        <f t="shared" si="4054"/>
        <v>W$15</v>
      </c>
      <c r="X2818" s="186" t="str">
        <f t="shared" si="4054"/>
        <v>X$15</v>
      </c>
      <c r="Y2818" s="186" t="str">
        <f t="shared" si="4054"/>
        <v>Y$15</v>
      </c>
      <c r="Z2818" s="186" t="str">
        <f t="shared" si="4054"/>
        <v>Z$15</v>
      </c>
      <c r="AA2818" s="186" t="str">
        <f t="shared" si="4054"/>
        <v>AA$15</v>
      </c>
      <c r="AB2818" s="186" t="str">
        <f t="shared" si="4054"/>
        <v>AB$15</v>
      </c>
      <c r="AC2818" s="186" t="str">
        <f t="shared" si="4054"/>
        <v>AC$15</v>
      </c>
      <c r="AD2818" s="186" t="str">
        <f t="shared" si="4054"/>
        <v>AD$15</v>
      </c>
      <c r="AE2818" s="186" t="str">
        <f t="shared" si="4054"/>
        <v>AE$15</v>
      </c>
      <c r="AF2818" s="186" t="str">
        <f t="shared" si="4054"/>
        <v>AF$15</v>
      </c>
      <c r="AG2818" s="186" t="str">
        <f t="shared" si="4054"/>
        <v>AG$15</v>
      </c>
      <c r="AH2818" s="186" t="str">
        <f t="shared" si="4054"/>
        <v>AH$15</v>
      </c>
      <c r="AI2818" s="186" t="str">
        <f t="shared" si="4054"/>
        <v>AI$15</v>
      </c>
      <c r="AJ2818" s="186" t="str">
        <f t="shared" si="4054"/>
        <v>AJ$15</v>
      </c>
      <c r="AK2818" s="186" t="str">
        <f t="shared" si="4054"/>
        <v>AK$15</v>
      </c>
      <c r="AL2818" s="186" t="str">
        <f t="shared" si="4054"/>
        <v>AL$15</v>
      </c>
      <c r="AM2818" s="186" t="str">
        <f t="shared" si="4054"/>
        <v>AM$15</v>
      </c>
      <c r="AN2818" s="186" t="str">
        <f t="shared" si="4054"/>
        <v>AN$15</v>
      </c>
      <c r="AO2818" s="186" t="str">
        <f t="shared" si="4054"/>
        <v>AO$15</v>
      </c>
      <c r="AP2818" s="186" t="str">
        <f t="shared" si="4054"/>
        <v>AP$15</v>
      </c>
      <c r="AQ2818" s="186" t="str">
        <f t="shared" si="4054"/>
        <v>AQ$15</v>
      </c>
      <c r="AR2818" s="186" t="str">
        <f t="shared" si="4054"/>
        <v>AR$15</v>
      </c>
      <c r="AS2818" s="186" t="str">
        <f t="shared" si="4054"/>
        <v>AS$15</v>
      </c>
      <c r="AT2818" s="186" t="str">
        <f t="shared" si="4054"/>
        <v>AT$15</v>
      </c>
      <c r="AU2818" s="186" t="str">
        <f t="shared" si="4054"/>
        <v>AU$15</v>
      </c>
      <c r="AV2818" s="186" t="str">
        <f t="shared" si="4054"/>
        <v>AV$15</v>
      </c>
      <c r="AW2818" s="186" t="str">
        <f t="shared" si="4054"/>
        <v>AW$15</v>
      </c>
      <c r="AX2818" s="186" t="str">
        <f t="shared" si="4054"/>
        <v>AX$15</v>
      </c>
      <c r="AY2818" s="186" t="str">
        <f t="shared" ref="AY2818:CD2818" si="4055">AY$19</f>
        <v>AY$15</v>
      </c>
      <c r="AZ2818" s="186" t="str">
        <f t="shared" si="4055"/>
        <v>AZ$15</v>
      </c>
      <c r="BA2818" s="186" t="str">
        <f t="shared" si="4055"/>
        <v>BA$15</v>
      </c>
      <c r="BB2818" s="186" t="str">
        <f t="shared" si="4055"/>
        <v>BB$15</v>
      </c>
      <c r="BC2818" s="186" t="str">
        <f t="shared" si="4055"/>
        <v>BC$15</v>
      </c>
      <c r="BD2818" s="186" t="str">
        <f t="shared" si="4055"/>
        <v>BD$15</v>
      </c>
      <c r="BE2818" s="186" t="str">
        <f t="shared" si="4055"/>
        <v>BE$15</v>
      </c>
      <c r="BF2818" s="186" t="str">
        <f t="shared" si="4055"/>
        <v>BF$15</v>
      </c>
      <c r="BG2818" s="186" t="str">
        <f t="shared" si="4055"/>
        <v>BG$15</v>
      </c>
      <c r="BH2818" s="186" t="str">
        <f t="shared" si="4055"/>
        <v>BH$15</v>
      </c>
      <c r="BI2818" s="186" t="str">
        <f t="shared" si="4055"/>
        <v>BI$15</v>
      </c>
      <c r="BJ2818" s="186" t="str">
        <f t="shared" si="4055"/>
        <v>BJ$15</v>
      </c>
      <c r="BK2818" s="186" t="str">
        <f t="shared" si="4055"/>
        <v>BK$15</v>
      </c>
      <c r="BL2818" s="186" t="str">
        <f t="shared" si="4055"/>
        <v>BL$15</v>
      </c>
      <c r="BM2818" s="186" t="str">
        <f t="shared" si="4055"/>
        <v>BM$15</v>
      </c>
      <c r="BN2818" s="186" t="str">
        <f t="shared" si="4055"/>
        <v>BN$15</v>
      </c>
      <c r="BO2818" s="186" t="str">
        <f t="shared" si="4055"/>
        <v>BO$15</v>
      </c>
      <c r="BP2818" s="186" t="str">
        <f t="shared" si="4055"/>
        <v>BP$15</v>
      </c>
      <c r="BQ2818" s="186" t="str">
        <f t="shared" si="4055"/>
        <v>BQ$15</v>
      </c>
      <c r="BR2818" s="186" t="str">
        <f t="shared" si="4055"/>
        <v>BR$15</v>
      </c>
      <c r="BS2818" s="186" t="str">
        <f t="shared" si="4055"/>
        <v>BS$15</v>
      </c>
      <c r="BT2818" s="186" t="str">
        <f t="shared" si="4055"/>
        <v>BT$15</v>
      </c>
      <c r="BU2818" s="186" t="str">
        <f t="shared" si="4055"/>
        <v>BU$15</v>
      </c>
      <c r="BV2818" s="186" t="str">
        <f t="shared" si="4055"/>
        <v>BV$15</v>
      </c>
      <c r="BW2818" s="186" t="str">
        <f t="shared" si="4055"/>
        <v>BW$15</v>
      </c>
      <c r="BX2818" s="186" t="str">
        <f t="shared" si="4055"/>
        <v>BX$15</v>
      </c>
      <c r="BY2818" s="186" t="str">
        <f t="shared" si="4055"/>
        <v>BY$15</v>
      </c>
      <c r="BZ2818" s="186" t="str">
        <f t="shared" si="4055"/>
        <v>BZ$15</v>
      </c>
      <c r="CA2818" s="186" t="str">
        <f t="shared" si="4055"/>
        <v>CA$15</v>
      </c>
      <c r="CB2818" s="186" t="str">
        <f t="shared" si="4055"/>
        <v>CB$15</v>
      </c>
      <c r="CC2818" s="186" t="str">
        <f t="shared" si="4055"/>
        <v>CC$15</v>
      </c>
      <c r="CD2818" s="186" t="str">
        <f t="shared" si="4055"/>
        <v>CD$15</v>
      </c>
      <c r="CE2818" s="186" t="str">
        <f t="shared" ref="CE2818:CL2818" si="4056">CE$19</f>
        <v>CE$15</v>
      </c>
      <c r="CF2818" s="186" t="str">
        <f t="shared" si="4056"/>
        <v>CF$15</v>
      </c>
      <c r="CG2818" s="186" t="str">
        <f t="shared" si="4056"/>
        <v>CG$15</v>
      </c>
      <c r="CH2818" s="186" t="str">
        <f t="shared" si="4056"/>
        <v>CH$15</v>
      </c>
      <c r="CI2818" s="186" t="str">
        <f t="shared" si="4056"/>
        <v>CI$15</v>
      </c>
      <c r="CJ2818" s="186" t="str">
        <f t="shared" si="4056"/>
        <v>CJ$15</v>
      </c>
      <c r="CK2818" s="186" t="str">
        <f t="shared" si="4056"/>
        <v>CK$15</v>
      </c>
      <c r="CL2818" s="186" t="str">
        <f t="shared" si="4056"/>
        <v>CL$15</v>
      </c>
    </row>
    <row r="2819" spans="2:90" x14ac:dyDescent="0.4">
      <c r="B2819" s="139" t="s">
        <v>514</v>
      </c>
      <c r="C2819" s="31"/>
      <c r="D2819" t="s">
        <v>516</v>
      </c>
      <c r="E2819" s="8" t="str">
        <f t="shared" ref="E2819:E2823" si="4057">ROW()&amp;" "&amp;D2819</f>
        <v>2819 FAIL-TV-V</v>
      </c>
      <c r="F2819" t="s">
        <v>513</v>
      </c>
      <c r="G2819" s="31" t="s">
        <v>81</v>
      </c>
      <c r="H2819" s="138"/>
      <c r="I2819" s="140"/>
      <c r="J2819" s="140"/>
      <c r="K2819" s="138"/>
      <c r="L2819" s="138"/>
      <c r="M2819" s="138"/>
      <c r="N2819" s="138"/>
      <c r="O2819" s="138"/>
      <c r="P2819" s="138"/>
      <c r="R2819" s="139"/>
      <c r="S2819" s="164"/>
      <c r="T2819" s="164"/>
      <c r="U2819" s="164"/>
      <c r="V2819" s="164"/>
      <c r="W2819" s="164"/>
      <c r="X2819" s="164"/>
      <c r="Y2819" s="164"/>
      <c r="Z2819" s="164"/>
      <c r="AA2819" s="164"/>
      <c r="AB2819" s="164"/>
      <c r="AC2819" s="164"/>
      <c r="AD2819" s="164"/>
      <c r="AE2819" s="164"/>
      <c r="AF2819" s="164"/>
      <c r="AG2819" s="164"/>
      <c r="AH2819" s="164"/>
      <c r="AI2819" s="164"/>
      <c r="AJ2819" s="164"/>
      <c r="AK2819" s="164"/>
      <c r="AL2819" s="164"/>
      <c r="AM2819" s="164"/>
      <c r="AN2819" s="164"/>
      <c r="AO2819" s="164"/>
      <c r="AP2819" s="164"/>
      <c r="AQ2819" s="164"/>
      <c r="AR2819" s="164"/>
      <c r="AS2819" s="164"/>
      <c r="AT2819" s="164"/>
      <c r="AU2819" s="164"/>
      <c r="AV2819" s="164"/>
      <c r="AW2819" s="164"/>
      <c r="AX2819" s="164"/>
      <c r="AY2819" s="164"/>
      <c r="AZ2819" s="164"/>
      <c r="BA2819" s="164"/>
      <c r="BB2819" s="164"/>
      <c r="BC2819" s="164"/>
      <c r="BD2819" s="164"/>
      <c r="BE2819" s="164"/>
      <c r="BF2819" s="164"/>
      <c r="BG2819" s="164"/>
      <c r="BH2819" s="164"/>
      <c r="BI2819" s="164"/>
      <c r="BJ2819" s="164"/>
      <c r="BK2819" s="164"/>
      <c r="BL2819" s="164"/>
      <c r="BM2819" s="164"/>
      <c r="BN2819" s="164"/>
      <c r="BO2819" s="164"/>
      <c r="BP2819" s="164"/>
      <c r="BQ2819" s="164"/>
      <c r="BR2819" s="164"/>
      <c r="BS2819" s="164"/>
      <c r="BT2819" s="164"/>
      <c r="BU2819" s="164"/>
      <c r="BV2819" s="164"/>
      <c r="BW2819" s="164"/>
      <c r="BX2819" s="164"/>
      <c r="BY2819" s="164"/>
      <c r="BZ2819" s="164"/>
      <c r="CA2819" s="164"/>
      <c r="CB2819" s="164"/>
      <c r="CC2819" s="164"/>
      <c r="CD2819" s="164"/>
      <c r="CE2819" s="164"/>
      <c r="CF2819" s="164"/>
      <c r="CG2819" s="164"/>
      <c r="CH2819" s="164"/>
      <c r="CI2819" s="164"/>
      <c r="CJ2819" s="164"/>
      <c r="CK2819" s="164"/>
      <c r="CL2819" s="164"/>
    </row>
    <row r="2820" spans="2:90" x14ac:dyDescent="0.4">
      <c r="B2820" s="95" t="str">
        <f>B2814</f>
        <v>Primary volume driver</v>
      </c>
      <c r="C2820" s="12"/>
      <c r="D2820" t="s">
        <v>516</v>
      </c>
      <c r="E2820" s="8" t="str">
        <f t="shared" si="4057"/>
        <v>2820 FAIL-TV-V</v>
      </c>
      <c r="G2820" s="12" t="s">
        <v>332</v>
      </c>
      <c r="H2820" s="12"/>
      <c r="I2820" s="60"/>
      <c r="J2820" s="60"/>
      <c r="K2820" s="12"/>
      <c r="L2820" s="12"/>
      <c r="M2820" s="12"/>
      <c r="N2820" s="12"/>
      <c r="O2820" s="12"/>
      <c r="P2820" s="12"/>
      <c r="R2820" s="13"/>
      <c r="S2820" s="76"/>
      <c r="T2820" s="76"/>
      <c r="U2820" s="76"/>
      <c r="V2820" s="76"/>
      <c r="W2820" s="76"/>
      <c r="X2820" s="76"/>
      <c r="Y2820" s="76"/>
      <c r="Z2820" s="76"/>
      <c r="AA2820" s="76"/>
      <c r="AB2820" s="76"/>
      <c r="AC2820" s="76"/>
      <c r="AD2820" s="76"/>
      <c r="AE2820" s="76"/>
      <c r="AF2820" s="76"/>
      <c r="AG2820" s="76"/>
      <c r="AH2820" s="76"/>
      <c r="AI2820" s="76"/>
      <c r="AJ2820" s="76"/>
      <c r="AK2820" s="76"/>
      <c r="AL2820" s="76"/>
      <c r="AM2820" s="76"/>
      <c r="AN2820" s="76"/>
      <c r="AO2820" s="76"/>
      <c r="AP2820" s="76"/>
      <c r="AQ2820" s="76"/>
      <c r="AR2820" s="76"/>
      <c r="AS2820" s="76"/>
      <c r="AT2820" s="76"/>
      <c r="AU2820" s="76"/>
      <c r="AV2820" s="76"/>
      <c r="AW2820" s="76"/>
      <c r="AX2820" s="76"/>
      <c r="AY2820" s="76"/>
      <c r="AZ2820" s="76"/>
      <c r="BA2820" s="76"/>
      <c r="BB2820" s="76"/>
      <c r="BC2820" s="76"/>
      <c r="BD2820" s="76"/>
      <c r="BE2820" s="76"/>
      <c r="BF2820" s="76"/>
      <c r="BG2820" s="76"/>
      <c r="BH2820" s="76"/>
      <c r="BI2820" s="76"/>
      <c r="BJ2820" s="76"/>
      <c r="BK2820" s="76"/>
      <c r="BL2820" s="76"/>
      <c r="BM2820" s="76"/>
      <c r="BN2820" s="76"/>
      <c r="BO2820" s="76"/>
      <c r="BP2820" s="76"/>
      <c r="BQ2820" s="76"/>
      <c r="BR2820" s="76"/>
      <c r="BS2820" s="76"/>
      <c r="BT2820" s="76"/>
      <c r="BU2820" s="76"/>
      <c r="BV2820" s="76"/>
      <c r="BW2820" s="76"/>
      <c r="BX2820" s="76"/>
      <c r="BY2820" s="76"/>
      <c r="BZ2820" s="76"/>
      <c r="CA2820" s="76"/>
      <c r="CB2820" s="76"/>
      <c r="CC2820" s="76"/>
      <c r="CD2820" s="76"/>
      <c r="CE2820" s="76"/>
      <c r="CF2820" s="76"/>
      <c r="CG2820" s="76"/>
      <c r="CH2820" s="76"/>
      <c r="CI2820" s="76"/>
      <c r="CJ2820" s="76"/>
      <c r="CK2820" s="76"/>
      <c r="CL2820" s="76"/>
    </row>
    <row r="2821" spans="2:90" x14ac:dyDescent="0.4">
      <c r="B2821" s="141" t="s">
        <v>515</v>
      </c>
      <c r="C2821" s="31"/>
      <c r="D2821" t="s">
        <v>516</v>
      </c>
      <c r="E2821" s="8" t="str">
        <f t="shared" si="4057"/>
        <v>2821 FAIL-TV-V</v>
      </c>
      <c r="G2821" s="31"/>
      <c r="H2821" s="31"/>
      <c r="I2821" s="73"/>
      <c r="J2821" s="73"/>
      <c r="K2821" s="21">
        <v>0.5</v>
      </c>
      <c r="L2821" s="21">
        <v>0.5</v>
      </c>
      <c r="M2821" s="21">
        <v>0.5</v>
      </c>
      <c r="N2821" s="21">
        <v>0.5</v>
      </c>
      <c r="O2821" s="21">
        <v>0.5</v>
      </c>
      <c r="P2821" s="21">
        <v>0.5</v>
      </c>
      <c r="R2821" s="67"/>
      <c r="S2821" s="146" cm="1">
        <f t="array" ref="S2821">INDEX($K:$P,ROW(),MATCH(S$3,$K$2:$P$2,0))</f>
        <v>0.5</v>
      </c>
      <c r="T2821" s="146" cm="1">
        <f t="array" ref="T2821">INDEX($K:$P,ROW(),MATCH(T$3,$K$2:$P$2,0))</f>
        <v>0.5</v>
      </c>
      <c r="U2821" s="146" cm="1">
        <f t="array" ref="U2821">INDEX($K:$P,ROW(),MATCH(U$3,$K$2:$P$2,0))</f>
        <v>0.5</v>
      </c>
      <c r="V2821" s="146" cm="1">
        <f t="array" ref="V2821">INDEX($K:$P,ROW(),MATCH(V$3,$K$2:$P$2,0))</f>
        <v>0.5</v>
      </c>
      <c r="W2821" s="146" cm="1">
        <f t="array" ref="W2821">INDEX($K:$P,ROW(),MATCH(W$3,$K$2:$P$2,0))</f>
        <v>0.5</v>
      </c>
      <c r="X2821" s="146" cm="1">
        <f t="array" ref="X2821">INDEX($K:$P,ROW(),MATCH(X$3,$K$2:$P$2,0))</f>
        <v>0.5</v>
      </c>
      <c r="Y2821" s="146" cm="1">
        <f t="array" ref="Y2821">INDEX($K:$P,ROW(),MATCH(Y$3,$K$2:$P$2,0))</f>
        <v>0.5</v>
      </c>
      <c r="Z2821" s="146" cm="1">
        <f t="array" ref="Z2821">INDEX($K:$P,ROW(),MATCH(Z$3,$K$2:$P$2,0))</f>
        <v>0.5</v>
      </c>
      <c r="AA2821" s="146" cm="1">
        <f t="array" ref="AA2821">INDEX($K:$P,ROW(),MATCH(AA$3,$K$2:$P$2,0))</f>
        <v>0.5</v>
      </c>
      <c r="AB2821" s="146" cm="1">
        <f t="array" ref="AB2821">INDEX($K:$P,ROW(),MATCH(AB$3,$K$2:$P$2,0))</f>
        <v>0.5</v>
      </c>
      <c r="AC2821" s="146" cm="1">
        <f t="array" ref="AC2821">INDEX($K:$P,ROW(),MATCH(AC$3,$K$2:$P$2,0))</f>
        <v>0.5</v>
      </c>
      <c r="AD2821" s="146" cm="1">
        <f t="array" ref="AD2821">INDEX($K:$P,ROW(),MATCH(AD$3,$K$2:$P$2,0))</f>
        <v>0.5</v>
      </c>
      <c r="AE2821" s="146" cm="1">
        <f t="array" ref="AE2821">INDEX($K:$P,ROW(),MATCH(AE$3,$K$2:$P$2,0))</f>
        <v>0.5</v>
      </c>
      <c r="AF2821" s="146" cm="1">
        <f t="array" ref="AF2821">INDEX($K:$P,ROW(),MATCH(AF$3,$K$2:$P$2,0))</f>
        <v>0.5</v>
      </c>
      <c r="AG2821" s="146" cm="1">
        <f t="array" ref="AG2821">INDEX($K:$P,ROW(),MATCH(AG$3,$K$2:$P$2,0))</f>
        <v>0.5</v>
      </c>
      <c r="AH2821" s="146" cm="1">
        <f t="array" ref="AH2821">INDEX($K:$P,ROW(),MATCH(AH$3,$K$2:$P$2,0))</f>
        <v>0.5</v>
      </c>
      <c r="AI2821" s="146" cm="1">
        <f t="array" ref="AI2821">INDEX($K:$P,ROW(),MATCH(AI$3,$K$2:$P$2,0))</f>
        <v>0.5</v>
      </c>
      <c r="AJ2821" s="146" cm="1">
        <f t="array" ref="AJ2821">INDEX($K:$P,ROW(),MATCH(AJ$3,$K$2:$P$2,0))</f>
        <v>0.5</v>
      </c>
      <c r="AK2821" s="146" cm="1">
        <f t="array" ref="AK2821">INDEX($K:$P,ROW(),MATCH(AK$3,$K$2:$P$2,0))</f>
        <v>0.5</v>
      </c>
      <c r="AL2821" s="146" cm="1">
        <f t="array" ref="AL2821">INDEX($K:$P,ROW(),MATCH(AL$3,$K$2:$P$2,0))</f>
        <v>0.5</v>
      </c>
      <c r="AM2821" s="146" cm="1">
        <f t="array" ref="AM2821">INDEX($K:$P,ROW(),MATCH(AM$3,$K$2:$P$2,0))</f>
        <v>0.5</v>
      </c>
      <c r="AN2821" s="146" cm="1">
        <f t="array" ref="AN2821">INDEX($K:$P,ROW(),MATCH(AN$3,$K$2:$P$2,0))</f>
        <v>0.5</v>
      </c>
      <c r="AO2821" s="146" cm="1">
        <f t="array" ref="AO2821">INDEX($K:$P,ROW(),MATCH(AO$3,$K$2:$P$2,0))</f>
        <v>0.5</v>
      </c>
      <c r="AP2821" s="146" cm="1">
        <f t="array" ref="AP2821">INDEX($K:$P,ROW(),MATCH(AP$3,$K$2:$P$2,0))</f>
        <v>0.5</v>
      </c>
      <c r="AQ2821" s="146" cm="1">
        <f t="array" ref="AQ2821">INDEX($K:$P,ROW(),MATCH(AQ$3,$K$2:$P$2,0))</f>
        <v>0.5</v>
      </c>
      <c r="AR2821" s="146" cm="1">
        <f t="array" ref="AR2821">INDEX($K:$P,ROW(),MATCH(AR$3,$K$2:$P$2,0))</f>
        <v>0.5</v>
      </c>
      <c r="AS2821" s="146" cm="1">
        <f t="array" ref="AS2821">INDEX($K:$P,ROW(),MATCH(AS$3,$K$2:$P$2,0))</f>
        <v>0.5</v>
      </c>
      <c r="AT2821" s="146" cm="1">
        <f t="array" ref="AT2821">INDEX($K:$P,ROW(),MATCH(AT$3,$K$2:$P$2,0))</f>
        <v>0.5</v>
      </c>
      <c r="AU2821" s="146" cm="1">
        <f t="array" ref="AU2821">INDEX($K:$P,ROW(),MATCH(AU$3,$K$2:$P$2,0))</f>
        <v>0.5</v>
      </c>
      <c r="AV2821" s="146" cm="1">
        <f t="array" ref="AV2821">INDEX($K:$P,ROW(),MATCH(AV$3,$K$2:$P$2,0))</f>
        <v>0.5</v>
      </c>
      <c r="AW2821" s="146" cm="1">
        <f t="array" ref="AW2821">INDEX($K:$P,ROW(),MATCH(AW$3,$K$2:$P$2,0))</f>
        <v>0.5</v>
      </c>
      <c r="AX2821" s="146" cm="1">
        <f t="array" ref="AX2821">INDEX($K:$P,ROW(),MATCH(AX$3,$K$2:$P$2,0))</f>
        <v>0.5</v>
      </c>
      <c r="AY2821" s="146" cm="1">
        <f t="array" ref="AY2821">INDEX($K:$P,ROW(),MATCH(AY$3,$K$2:$P$2,0))</f>
        <v>0.5</v>
      </c>
      <c r="AZ2821" s="146" cm="1">
        <f t="array" ref="AZ2821">INDEX($K:$P,ROW(),MATCH(AZ$3,$K$2:$P$2,0))</f>
        <v>0.5</v>
      </c>
      <c r="BA2821" s="146" cm="1">
        <f t="array" ref="BA2821">INDEX($K:$P,ROW(),MATCH(BA$3,$K$2:$P$2,0))</f>
        <v>0.5</v>
      </c>
      <c r="BB2821" s="146" cm="1">
        <f t="array" ref="BB2821">INDEX($K:$P,ROW(),MATCH(BB$3,$K$2:$P$2,0))</f>
        <v>0.5</v>
      </c>
      <c r="BC2821" s="146" cm="1">
        <f t="array" ref="BC2821">INDEX($K:$P,ROW(),MATCH(BC$3,$K$2:$P$2,0))</f>
        <v>0.5</v>
      </c>
      <c r="BD2821" s="146" cm="1">
        <f t="array" ref="BD2821">INDEX($K:$P,ROW(),MATCH(BD$3,$K$2:$P$2,0))</f>
        <v>0.5</v>
      </c>
      <c r="BE2821" s="146" cm="1">
        <f t="array" ref="BE2821">INDEX($K:$P,ROW(),MATCH(BE$3,$K$2:$P$2,0))</f>
        <v>0.5</v>
      </c>
      <c r="BF2821" s="146" cm="1">
        <f t="array" ref="BF2821">INDEX($K:$P,ROW(),MATCH(BF$3,$K$2:$P$2,0))</f>
        <v>0.5</v>
      </c>
      <c r="BG2821" s="146" cm="1">
        <f t="array" ref="BG2821">INDEX($K:$P,ROW(),MATCH(BG$3,$K$2:$P$2,0))</f>
        <v>0.5</v>
      </c>
      <c r="BH2821" s="146" cm="1">
        <f t="array" ref="BH2821">INDEX($K:$P,ROW(),MATCH(BH$3,$K$2:$P$2,0))</f>
        <v>0.5</v>
      </c>
      <c r="BI2821" s="146" cm="1">
        <f t="array" ref="BI2821">INDEX($K:$P,ROW(),MATCH(BI$3,$K$2:$P$2,0))</f>
        <v>0.5</v>
      </c>
      <c r="BJ2821" s="146" cm="1">
        <f t="array" ref="BJ2821">INDEX($K:$P,ROW(),MATCH(BJ$3,$K$2:$P$2,0))</f>
        <v>0.5</v>
      </c>
      <c r="BK2821" s="146" cm="1">
        <f t="array" ref="BK2821">INDEX($K:$P,ROW(),MATCH(BK$3,$K$2:$P$2,0))</f>
        <v>0.5</v>
      </c>
      <c r="BL2821" s="146" cm="1">
        <f t="array" ref="BL2821">INDEX($K:$P,ROW(),MATCH(BL$3,$K$2:$P$2,0))</f>
        <v>0.5</v>
      </c>
      <c r="BM2821" s="146" cm="1">
        <f t="array" ref="BM2821">INDEX($K:$P,ROW(),MATCH(BM$3,$K$2:$P$2,0))</f>
        <v>0.5</v>
      </c>
      <c r="BN2821" s="146" cm="1">
        <f t="array" ref="BN2821">INDEX($K:$P,ROW(),MATCH(BN$3,$K$2:$P$2,0))</f>
        <v>0.5</v>
      </c>
      <c r="BO2821" s="146" cm="1">
        <f t="array" ref="BO2821">INDEX($K:$P,ROW(),MATCH(BO$3,$K$2:$P$2,0))</f>
        <v>0.5</v>
      </c>
      <c r="BP2821" s="146" cm="1">
        <f t="array" ref="BP2821">INDEX($K:$P,ROW(),MATCH(BP$3,$K$2:$P$2,0))</f>
        <v>0.5</v>
      </c>
      <c r="BQ2821" s="146" cm="1">
        <f t="array" ref="BQ2821">INDEX($K:$P,ROW(),MATCH(BQ$3,$K$2:$P$2,0))</f>
        <v>0.5</v>
      </c>
      <c r="BR2821" s="146" cm="1">
        <f t="array" ref="BR2821">INDEX($K:$P,ROW(),MATCH(BR$3,$K$2:$P$2,0))</f>
        <v>0.5</v>
      </c>
      <c r="BS2821" s="146" cm="1">
        <f t="array" ref="BS2821">INDEX($K:$P,ROW(),MATCH(BS$3,$K$2:$P$2,0))</f>
        <v>0.5</v>
      </c>
      <c r="BT2821" s="146" cm="1">
        <f t="array" ref="BT2821">INDEX($K:$P,ROW(),MATCH(BT$3,$K$2:$P$2,0))</f>
        <v>0.5</v>
      </c>
      <c r="BU2821" s="146" cm="1">
        <f t="array" ref="BU2821">INDEX($K:$P,ROW(),MATCH(BU$3,$K$2:$P$2,0))</f>
        <v>0.5</v>
      </c>
      <c r="BV2821" s="146" cm="1">
        <f t="array" ref="BV2821">INDEX($K:$P,ROW(),MATCH(BV$3,$K$2:$P$2,0))</f>
        <v>0.5</v>
      </c>
      <c r="BW2821" s="146" cm="1">
        <f t="array" ref="BW2821">INDEX($K:$P,ROW(),MATCH(BW$3,$K$2:$P$2,0))</f>
        <v>0.5</v>
      </c>
      <c r="BX2821" s="146" cm="1">
        <f t="array" ref="BX2821">INDEX($K:$P,ROW(),MATCH(BX$3,$K$2:$P$2,0))</f>
        <v>0.5</v>
      </c>
      <c r="BY2821" s="146" cm="1">
        <f t="array" ref="BY2821">INDEX($K:$P,ROW(),MATCH(BY$3,$K$2:$P$2,0))</f>
        <v>0.5</v>
      </c>
      <c r="BZ2821" s="146" cm="1">
        <f t="array" ref="BZ2821">INDEX($K:$P,ROW(),MATCH(BZ$3,$K$2:$P$2,0))</f>
        <v>0.5</v>
      </c>
      <c r="CA2821" s="146" cm="1">
        <f t="array" ref="CA2821">INDEX($K:$P,ROW(),MATCH(CA$3,$K$2:$P$2,0))</f>
        <v>0.5</v>
      </c>
      <c r="CB2821" s="146" cm="1">
        <f t="array" ref="CB2821">INDEX($K:$P,ROW(),MATCH(CB$3,$K$2:$P$2,0))</f>
        <v>0.5</v>
      </c>
      <c r="CC2821" s="146" cm="1">
        <f t="array" ref="CC2821">INDEX($K:$P,ROW(),MATCH(CC$3,$K$2:$P$2,0))</f>
        <v>0.5</v>
      </c>
      <c r="CD2821" s="146" cm="1">
        <f t="array" ref="CD2821">INDEX($K:$P,ROW(),MATCH(CD$3,$K$2:$P$2,0))</f>
        <v>0.5</v>
      </c>
      <c r="CE2821" s="146" cm="1">
        <f t="array" ref="CE2821">INDEX($K:$P,ROW(),MATCH(CE$3,$K$2:$P$2,0))</f>
        <v>0.5</v>
      </c>
      <c r="CF2821" s="146" cm="1">
        <f t="array" ref="CF2821">INDEX($K:$P,ROW(),MATCH(CF$3,$K$2:$P$2,0))</f>
        <v>0.5</v>
      </c>
      <c r="CG2821" s="146" cm="1">
        <f t="array" ref="CG2821">INDEX($K:$P,ROW(),MATCH(CG$3,$K$2:$P$2,0))</f>
        <v>0.5</v>
      </c>
      <c r="CH2821" s="146" cm="1">
        <f t="array" ref="CH2821">INDEX($K:$P,ROW(),MATCH(CH$3,$K$2:$P$2,0))</f>
        <v>0.5</v>
      </c>
      <c r="CI2821" s="146" cm="1">
        <f t="array" ref="CI2821">INDEX($K:$P,ROW(),MATCH(CI$3,$K$2:$P$2,0))</f>
        <v>0.5</v>
      </c>
      <c r="CJ2821" s="146" cm="1">
        <f t="array" ref="CJ2821">INDEX($K:$P,ROW(),MATCH(CJ$3,$K$2:$P$2,0))</f>
        <v>0.5</v>
      </c>
      <c r="CK2821" s="146" cm="1">
        <f t="array" ref="CK2821">INDEX($K:$P,ROW(),MATCH(CK$3,$K$2:$P$2,0))</f>
        <v>0.5</v>
      </c>
      <c r="CL2821" s="146" cm="1">
        <f t="array" ref="CL2821">INDEX($K:$P,ROW(),MATCH(CL$3,$K$2:$P$2,0))</f>
        <v>0.5</v>
      </c>
    </row>
    <row r="2822" spans="2:90" x14ac:dyDescent="0.4">
      <c r="B2822" s="124" t="str">
        <f>"# of "&amp;B2824&amp;"s"</f>
        <v># of in and outs (charged)s</v>
      </c>
      <c r="D2822" t="s">
        <v>516</v>
      </c>
      <c r="E2822" s="8" t="str">
        <f t="shared" si="4057"/>
        <v>2822 FAIL-TV-V</v>
      </c>
      <c r="H2822" s="12"/>
      <c r="I2822" s="60"/>
      <c r="J2822" s="60"/>
      <c r="K2822" s="114">
        <f t="shared" ref="K2822:P2822" ca="1" si="4058">SUMIF($3:$3,K$2,2822:2822)</f>
        <v>30000</v>
      </c>
      <c r="L2822" s="114">
        <f t="shared" ca="1" si="4058"/>
        <v>30000</v>
      </c>
      <c r="M2822" s="114">
        <f t="shared" ca="1" si="4058"/>
        <v>30000</v>
      </c>
      <c r="N2822" s="114">
        <f t="shared" ca="1" si="4058"/>
        <v>30000</v>
      </c>
      <c r="O2822" s="114">
        <f t="shared" ca="1" si="4058"/>
        <v>30000</v>
      </c>
      <c r="P2822" s="114">
        <f t="shared" ca="1" si="4058"/>
        <v>30000</v>
      </c>
      <c r="R2822" s="15"/>
      <c r="S2822" s="147" cm="1">
        <f t="array" aca="1" ref="S2822" ca="1">INDIRECT(S2814)*S2821</f>
        <v>2500</v>
      </c>
      <c r="T2822" s="147" cm="1">
        <f t="array" aca="1" ref="T2822" ca="1">INDIRECT(T2814)*T2821</f>
        <v>2500</v>
      </c>
      <c r="U2822" s="147" cm="1">
        <f t="array" aca="1" ref="U2822" ca="1">INDIRECT(U2814)*U2821</f>
        <v>2500</v>
      </c>
      <c r="V2822" s="147" cm="1">
        <f t="array" aca="1" ref="V2822" ca="1">INDIRECT(V2814)*V2821</f>
        <v>2500</v>
      </c>
      <c r="W2822" s="147" cm="1">
        <f t="array" aca="1" ref="W2822" ca="1">INDIRECT(W2814)*W2821</f>
        <v>2500</v>
      </c>
      <c r="X2822" s="147" cm="1">
        <f t="array" aca="1" ref="X2822" ca="1">INDIRECT(X2814)*X2821</f>
        <v>2500</v>
      </c>
      <c r="Y2822" s="147" cm="1">
        <f t="array" aca="1" ref="Y2822" ca="1">INDIRECT(Y2814)*Y2821</f>
        <v>2500</v>
      </c>
      <c r="Z2822" s="147" cm="1">
        <f t="array" aca="1" ref="Z2822" ca="1">INDIRECT(Z2814)*Z2821</f>
        <v>2500</v>
      </c>
      <c r="AA2822" s="147" cm="1">
        <f t="array" aca="1" ref="AA2822" ca="1">INDIRECT(AA2814)*AA2821</f>
        <v>2500</v>
      </c>
      <c r="AB2822" s="147" cm="1">
        <f t="array" aca="1" ref="AB2822" ca="1">INDIRECT(AB2814)*AB2821</f>
        <v>2500</v>
      </c>
      <c r="AC2822" s="147" cm="1">
        <f t="array" aca="1" ref="AC2822" ca="1">INDIRECT(AC2814)*AC2821</f>
        <v>2500</v>
      </c>
      <c r="AD2822" s="147" cm="1">
        <f t="array" aca="1" ref="AD2822" ca="1">INDIRECT(AD2814)*AD2821</f>
        <v>2500</v>
      </c>
      <c r="AE2822" s="147" cm="1">
        <f t="array" aca="1" ref="AE2822" ca="1">INDIRECT(AE2814)*AE2821</f>
        <v>2500</v>
      </c>
      <c r="AF2822" s="147" cm="1">
        <f t="array" aca="1" ref="AF2822" ca="1">INDIRECT(AF2814)*AF2821</f>
        <v>2500</v>
      </c>
      <c r="AG2822" s="147" cm="1">
        <f t="array" aca="1" ref="AG2822" ca="1">INDIRECT(AG2814)*AG2821</f>
        <v>2500</v>
      </c>
      <c r="AH2822" s="147" cm="1">
        <f t="array" aca="1" ref="AH2822" ca="1">INDIRECT(AH2814)*AH2821</f>
        <v>2500</v>
      </c>
      <c r="AI2822" s="147" cm="1">
        <f t="array" aca="1" ref="AI2822" ca="1">INDIRECT(AI2814)*AI2821</f>
        <v>2500</v>
      </c>
      <c r="AJ2822" s="147" cm="1">
        <f t="array" aca="1" ref="AJ2822" ca="1">INDIRECT(AJ2814)*AJ2821</f>
        <v>2500</v>
      </c>
      <c r="AK2822" s="147" cm="1">
        <f t="array" aca="1" ref="AK2822" ca="1">INDIRECT(AK2814)*AK2821</f>
        <v>2500</v>
      </c>
      <c r="AL2822" s="147" cm="1">
        <f t="array" aca="1" ref="AL2822" ca="1">INDIRECT(AL2814)*AL2821</f>
        <v>2500</v>
      </c>
      <c r="AM2822" s="147" cm="1">
        <f t="array" aca="1" ref="AM2822" ca="1">INDIRECT(AM2814)*AM2821</f>
        <v>2500</v>
      </c>
      <c r="AN2822" s="147" cm="1">
        <f t="array" aca="1" ref="AN2822" ca="1">INDIRECT(AN2814)*AN2821</f>
        <v>2500</v>
      </c>
      <c r="AO2822" s="147" cm="1">
        <f t="array" aca="1" ref="AO2822" ca="1">INDIRECT(AO2814)*AO2821</f>
        <v>2500</v>
      </c>
      <c r="AP2822" s="147" cm="1">
        <f t="array" aca="1" ref="AP2822" ca="1">INDIRECT(AP2814)*AP2821</f>
        <v>2500</v>
      </c>
      <c r="AQ2822" s="147" cm="1">
        <f t="array" aca="1" ref="AQ2822" ca="1">INDIRECT(AQ2814)*AQ2821</f>
        <v>2500</v>
      </c>
      <c r="AR2822" s="147" cm="1">
        <f t="array" aca="1" ref="AR2822" ca="1">INDIRECT(AR2814)*AR2821</f>
        <v>2500</v>
      </c>
      <c r="AS2822" s="147" cm="1">
        <f t="array" aca="1" ref="AS2822" ca="1">INDIRECT(AS2814)*AS2821</f>
        <v>2500</v>
      </c>
      <c r="AT2822" s="147" cm="1">
        <f t="array" aca="1" ref="AT2822" ca="1">INDIRECT(AT2814)*AT2821</f>
        <v>2500</v>
      </c>
      <c r="AU2822" s="147" cm="1">
        <f t="array" aca="1" ref="AU2822" ca="1">INDIRECT(AU2814)*AU2821</f>
        <v>2500</v>
      </c>
      <c r="AV2822" s="147" cm="1">
        <f t="array" aca="1" ref="AV2822" ca="1">INDIRECT(AV2814)*AV2821</f>
        <v>2500</v>
      </c>
      <c r="AW2822" s="147" cm="1">
        <f t="array" aca="1" ref="AW2822" ca="1">INDIRECT(AW2814)*AW2821</f>
        <v>2500</v>
      </c>
      <c r="AX2822" s="147" cm="1">
        <f t="array" aca="1" ref="AX2822" ca="1">INDIRECT(AX2814)*AX2821</f>
        <v>2500</v>
      </c>
      <c r="AY2822" s="147" cm="1">
        <f t="array" aca="1" ref="AY2822" ca="1">INDIRECT(AY2814)*AY2821</f>
        <v>2500</v>
      </c>
      <c r="AZ2822" s="147" cm="1">
        <f t="array" aca="1" ref="AZ2822" ca="1">INDIRECT(AZ2814)*AZ2821</f>
        <v>2500</v>
      </c>
      <c r="BA2822" s="147" cm="1">
        <f t="array" aca="1" ref="BA2822" ca="1">INDIRECT(BA2814)*BA2821</f>
        <v>2500</v>
      </c>
      <c r="BB2822" s="147" cm="1">
        <f t="array" aca="1" ref="BB2822" ca="1">INDIRECT(BB2814)*BB2821</f>
        <v>2500</v>
      </c>
      <c r="BC2822" s="147" cm="1">
        <f t="array" aca="1" ref="BC2822" ca="1">INDIRECT(BC2814)*BC2821</f>
        <v>2500</v>
      </c>
      <c r="BD2822" s="147" cm="1">
        <f t="array" aca="1" ref="BD2822" ca="1">INDIRECT(BD2814)*BD2821</f>
        <v>2500</v>
      </c>
      <c r="BE2822" s="147" cm="1">
        <f t="array" aca="1" ref="BE2822" ca="1">INDIRECT(BE2814)*BE2821</f>
        <v>2500</v>
      </c>
      <c r="BF2822" s="147" cm="1">
        <f t="array" aca="1" ref="BF2822" ca="1">INDIRECT(BF2814)*BF2821</f>
        <v>2500</v>
      </c>
      <c r="BG2822" s="147" cm="1">
        <f t="array" aca="1" ref="BG2822" ca="1">INDIRECT(BG2814)*BG2821</f>
        <v>2500</v>
      </c>
      <c r="BH2822" s="147" cm="1">
        <f t="array" aca="1" ref="BH2822" ca="1">INDIRECT(BH2814)*BH2821</f>
        <v>2500</v>
      </c>
      <c r="BI2822" s="147" cm="1">
        <f t="array" aca="1" ref="BI2822" ca="1">INDIRECT(BI2814)*BI2821</f>
        <v>2500</v>
      </c>
      <c r="BJ2822" s="147" cm="1">
        <f t="array" aca="1" ref="BJ2822" ca="1">INDIRECT(BJ2814)*BJ2821</f>
        <v>2500</v>
      </c>
      <c r="BK2822" s="147" cm="1">
        <f t="array" aca="1" ref="BK2822" ca="1">INDIRECT(BK2814)*BK2821</f>
        <v>2500</v>
      </c>
      <c r="BL2822" s="147" cm="1">
        <f t="array" aca="1" ref="BL2822" ca="1">INDIRECT(BL2814)*BL2821</f>
        <v>2500</v>
      </c>
      <c r="BM2822" s="147" cm="1">
        <f t="array" aca="1" ref="BM2822" ca="1">INDIRECT(BM2814)*BM2821</f>
        <v>2500</v>
      </c>
      <c r="BN2822" s="147" cm="1">
        <f t="array" aca="1" ref="BN2822" ca="1">INDIRECT(BN2814)*BN2821</f>
        <v>2500</v>
      </c>
      <c r="BO2822" s="147" cm="1">
        <f t="array" aca="1" ref="BO2822" ca="1">INDIRECT(BO2814)*BO2821</f>
        <v>2500</v>
      </c>
      <c r="BP2822" s="147" cm="1">
        <f t="array" aca="1" ref="BP2822" ca="1">INDIRECT(BP2814)*BP2821</f>
        <v>2500</v>
      </c>
      <c r="BQ2822" s="147" cm="1">
        <f t="array" aca="1" ref="BQ2822" ca="1">INDIRECT(BQ2814)*BQ2821</f>
        <v>2500</v>
      </c>
      <c r="BR2822" s="147" cm="1">
        <f t="array" aca="1" ref="BR2822" ca="1">INDIRECT(BR2814)*BR2821</f>
        <v>2500</v>
      </c>
      <c r="BS2822" s="147" cm="1">
        <f t="array" aca="1" ref="BS2822" ca="1">INDIRECT(BS2814)*BS2821</f>
        <v>2500</v>
      </c>
      <c r="BT2822" s="147" cm="1">
        <f t="array" aca="1" ref="BT2822" ca="1">INDIRECT(BT2814)*BT2821</f>
        <v>2500</v>
      </c>
      <c r="BU2822" s="147" cm="1">
        <f t="array" aca="1" ref="BU2822" ca="1">INDIRECT(BU2814)*BU2821</f>
        <v>2500</v>
      </c>
      <c r="BV2822" s="147" cm="1">
        <f t="array" aca="1" ref="BV2822" ca="1">INDIRECT(BV2814)*BV2821</f>
        <v>2500</v>
      </c>
      <c r="BW2822" s="147" cm="1">
        <f t="array" aca="1" ref="BW2822" ca="1">INDIRECT(BW2814)*BW2821</f>
        <v>2500</v>
      </c>
      <c r="BX2822" s="147" cm="1">
        <f t="array" aca="1" ref="BX2822" ca="1">INDIRECT(BX2814)*BX2821</f>
        <v>2500</v>
      </c>
      <c r="BY2822" s="147" cm="1">
        <f t="array" aca="1" ref="BY2822" ca="1">INDIRECT(BY2814)*BY2821</f>
        <v>2500</v>
      </c>
      <c r="BZ2822" s="147" cm="1">
        <f t="array" aca="1" ref="BZ2822" ca="1">INDIRECT(BZ2814)*BZ2821</f>
        <v>2500</v>
      </c>
      <c r="CA2822" s="147" cm="1">
        <f t="array" aca="1" ref="CA2822" ca="1">INDIRECT(CA2814)*CA2821</f>
        <v>2500</v>
      </c>
      <c r="CB2822" s="147" cm="1">
        <f t="array" aca="1" ref="CB2822" ca="1">INDIRECT(CB2814)*CB2821</f>
        <v>2500</v>
      </c>
      <c r="CC2822" s="147" cm="1">
        <f t="array" aca="1" ref="CC2822" ca="1">INDIRECT(CC2814)*CC2821</f>
        <v>2500</v>
      </c>
      <c r="CD2822" s="147" cm="1">
        <f t="array" aca="1" ref="CD2822" ca="1">INDIRECT(CD2814)*CD2821</f>
        <v>2500</v>
      </c>
      <c r="CE2822" s="147" cm="1">
        <f t="array" aca="1" ref="CE2822" ca="1">INDIRECT(CE2814)*CE2821</f>
        <v>2500</v>
      </c>
      <c r="CF2822" s="147" cm="1">
        <f t="array" aca="1" ref="CF2822" ca="1">INDIRECT(CF2814)*CF2821</f>
        <v>2500</v>
      </c>
      <c r="CG2822" s="147" cm="1">
        <f t="array" aca="1" ref="CG2822" ca="1">INDIRECT(CG2814)*CG2821</f>
        <v>2500</v>
      </c>
      <c r="CH2822" s="147" cm="1">
        <f t="array" aca="1" ref="CH2822" ca="1">INDIRECT(CH2814)*CH2821</f>
        <v>2500</v>
      </c>
      <c r="CI2822" s="147" cm="1">
        <f t="array" aca="1" ref="CI2822" ca="1">INDIRECT(CI2814)*CI2821</f>
        <v>2500</v>
      </c>
      <c r="CJ2822" s="147" cm="1">
        <f t="array" aca="1" ref="CJ2822" ca="1">INDIRECT(CJ2814)*CJ2821</f>
        <v>2500</v>
      </c>
      <c r="CK2822" s="147" cm="1">
        <f t="array" aca="1" ref="CK2822" ca="1">INDIRECT(CK2814)*CK2821</f>
        <v>2500</v>
      </c>
      <c r="CL2822" s="147" cm="1">
        <f t="array" aca="1" ref="CL2822" ca="1">INDIRECT(CL2814)*CL2821</f>
        <v>2500</v>
      </c>
    </row>
    <row r="2823" spans="2:90" x14ac:dyDescent="0.4">
      <c r="B2823" s="132" t="str">
        <f>B2811</f>
        <v>Surgical procedures</v>
      </c>
      <c r="D2823" t="s">
        <v>516</v>
      </c>
      <c r="E2823" s="8" t="str">
        <f t="shared" si="4057"/>
        <v>2823 FAIL-TV-V</v>
      </c>
      <c r="G2823" t="s">
        <v>332</v>
      </c>
      <c r="H2823" s="12"/>
      <c r="I2823" s="60"/>
      <c r="J2823" s="60"/>
      <c r="K2823" s="38"/>
      <c r="L2823" s="38"/>
      <c r="M2823" s="38"/>
      <c r="N2823" s="38"/>
      <c r="O2823" s="38"/>
      <c r="P2823" s="38"/>
      <c r="R2823" s="15"/>
      <c r="S2823" s="234"/>
      <c r="T2823" s="234"/>
      <c r="U2823" s="234"/>
      <c r="V2823" s="234"/>
      <c r="W2823" s="234"/>
      <c r="X2823" s="234"/>
      <c r="Y2823" s="234"/>
      <c r="Z2823" s="234"/>
      <c r="AA2823" s="234"/>
      <c r="AB2823" s="234"/>
      <c r="AC2823" s="234"/>
      <c r="AD2823" s="234"/>
      <c r="AE2823" s="234"/>
      <c r="AF2823" s="234"/>
      <c r="AG2823" s="234"/>
      <c r="AH2823" s="234"/>
      <c r="AI2823" s="234"/>
      <c r="AJ2823" s="234"/>
      <c r="AK2823" s="234"/>
      <c r="AL2823" s="234"/>
      <c r="AM2823" s="234"/>
      <c r="AN2823" s="234"/>
      <c r="AO2823" s="234"/>
      <c r="AP2823" s="234"/>
      <c r="AQ2823" s="234"/>
      <c r="AR2823" s="234"/>
      <c r="AS2823" s="234"/>
      <c r="AT2823" s="234"/>
      <c r="AU2823" s="234"/>
      <c r="AV2823" s="234"/>
      <c r="AW2823" s="234"/>
      <c r="AX2823" s="234"/>
      <c r="AY2823" s="234"/>
      <c r="AZ2823" s="234"/>
      <c r="BA2823" s="234"/>
      <c r="BB2823" s="234"/>
      <c r="BC2823" s="234"/>
      <c r="BD2823" s="234"/>
      <c r="BE2823" s="234"/>
      <c r="BF2823" s="234"/>
      <c r="BG2823" s="234"/>
      <c r="BH2823" s="234"/>
      <c r="BI2823" s="234"/>
      <c r="BJ2823" s="234"/>
      <c r="BK2823" s="234"/>
      <c r="BL2823" s="234"/>
      <c r="BM2823" s="234"/>
      <c r="BN2823" s="234"/>
      <c r="BO2823" s="234"/>
      <c r="BP2823" s="234"/>
      <c r="BQ2823" s="234"/>
      <c r="BR2823" s="234"/>
      <c r="BS2823" s="234"/>
      <c r="BT2823" s="234"/>
      <c r="BU2823" s="234"/>
      <c r="BV2823" s="234"/>
      <c r="BW2823" s="234"/>
      <c r="BX2823" s="234"/>
      <c r="BY2823" s="234"/>
      <c r="BZ2823" s="234"/>
      <c r="CA2823" s="234"/>
      <c r="CB2823" s="234"/>
      <c r="CC2823" s="234"/>
      <c r="CD2823" s="234"/>
      <c r="CE2823" s="234"/>
      <c r="CF2823" s="234"/>
      <c r="CG2823" s="234"/>
      <c r="CH2823" s="234"/>
      <c r="CI2823" s="234"/>
      <c r="CJ2823" s="234"/>
      <c r="CK2823" s="234"/>
      <c r="CL2823" s="234"/>
    </row>
    <row r="2824" spans="2:90" x14ac:dyDescent="0.4">
      <c r="B2824" s="187" t="str">
        <f>SUBSTITUTE(TRIM(MID(B2819, SEARCH("-", B2819) + 1, LEN(B2819))),":","")</f>
        <v>in and outs (charged)</v>
      </c>
      <c r="D2824" t="s">
        <v>516</v>
      </c>
      <c r="E2824" s="8" t="str">
        <f>ROW()&amp;" "&amp;D2824</f>
        <v>2824 FAIL-TV-V</v>
      </c>
      <c r="G2824" t="s">
        <v>332</v>
      </c>
      <c r="H2824" s="27"/>
      <c r="I2824" s="78"/>
      <c r="J2824" s="78"/>
      <c r="K2824" s="33"/>
      <c r="L2824" s="33"/>
      <c r="M2824" s="33"/>
      <c r="N2824" s="33"/>
      <c r="O2824" s="33"/>
      <c r="P2824" s="33"/>
      <c r="R2824" s="33"/>
      <c r="S2824" s="80"/>
      <c r="T2824" s="80"/>
      <c r="U2824" s="80"/>
      <c r="V2824" s="80"/>
      <c r="W2824" s="80"/>
      <c r="X2824" s="80"/>
      <c r="Y2824" s="80"/>
      <c r="Z2824" s="80"/>
      <c r="AA2824" s="80"/>
      <c r="AB2824" s="80"/>
      <c r="AC2824" s="80"/>
      <c r="AD2824" s="80"/>
      <c r="AE2824" s="80"/>
      <c r="AF2824" s="80"/>
      <c r="AG2824" s="80"/>
      <c r="AH2824" s="80"/>
      <c r="AI2824" s="80"/>
      <c r="AJ2824" s="80"/>
      <c r="AK2824" s="80"/>
      <c r="AL2824" s="80"/>
      <c r="AM2824" s="80"/>
      <c r="AN2824" s="80"/>
      <c r="AO2824" s="80"/>
      <c r="AP2824" s="80"/>
      <c r="AQ2824" s="80"/>
      <c r="AR2824" s="80"/>
      <c r="AS2824" s="80"/>
      <c r="AT2824" s="80"/>
      <c r="AU2824" s="80"/>
      <c r="AV2824" s="80"/>
      <c r="AW2824" s="80"/>
      <c r="AX2824" s="80"/>
      <c r="AY2824" s="80"/>
      <c r="AZ2824" s="80"/>
      <c r="BA2824" s="80"/>
      <c r="BB2824" s="80"/>
      <c r="BC2824" s="80"/>
      <c r="BD2824" s="80"/>
      <c r="BE2824" s="80"/>
      <c r="BF2824" s="80"/>
      <c r="BG2824" s="80"/>
      <c r="BH2824" s="80"/>
      <c r="BI2824" s="80"/>
      <c r="BJ2824" s="80"/>
      <c r="BK2824" s="80"/>
      <c r="BL2824" s="80"/>
      <c r="BM2824" s="80"/>
      <c r="BN2824" s="80"/>
      <c r="BO2824" s="80"/>
      <c r="BP2824" s="80"/>
      <c r="BQ2824" s="80"/>
      <c r="BR2824" s="80"/>
      <c r="BS2824" s="80"/>
      <c r="BT2824" s="80"/>
      <c r="BU2824" s="80"/>
      <c r="BV2824" s="80"/>
      <c r="BW2824" s="80"/>
      <c r="BX2824" s="80"/>
      <c r="BY2824" s="80"/>
      <c r="BZ2824" s="80"/>
      <c r="CA2824" s="80"/>
      <c r="CB2824" s="80"/>
      <c r="CC2824" s="80"/>
      <c r="CD2824" s="80"/>
      <c r="CE2824" s="80"/>
      <c r="CF2824" s="80"/>
      <c r="CG2824" s="80"/>
      <c r="CH2824" s="80"/>
      <c r="CI2824" s="80"/>
      <c r="CJ2824" s="80"/>
      <c r="CK2824" s="80"/>
      <c r="CL2824" s="80"/>
    </row>
    <row r="2825" spans="2:90" x14ac:dyDescent="0.4">
      <c r="B2825" s="132" t="s">
        <v>461</v>
      </c>
      <c r="D2825" t="s">
        <v>516</v>
      </c>
      <c r="E2825" s="8" t="str">
        <f t="shared" ref="E2825:E2830" si="4059">ROW()&amp;" "&amp;D2825</f>
        <v>2825 FAIL-TV-V</v>
      </c>
      <c r="G2825" t="s">
        <v>332</v>
      </c>
      <c r="H2825" s="27"/>
      <c r="I2825" s="78"/>
      <c r="J2825" s="78"/>
      <c r="K2825" s="33"/>
      <c r="L2825" s="33"/>
      <c r="M2825" s="33"/>
      <c r="N2825" s="33"/>
      <c r="O2825" s="33"/>
      <c r="P2825" s="33"/>
      <c r="R2825" s="33"/>
      <c r="S2825" s="80" t="str">
        <f t="shared" ref="S2825" si="4060">S2813</f>
        <v>S$12</v>
      </c>
      <c r="T2825" s="80" t="str">
        <f t="shared" ref="T2825:AX2825" si="4061">T2813</f>
        <v>T$12</v>
      </c>
      <c r="U2825" s="80" t="str">
        <f t="shared" si="4061"/>
        <v>U$12</v>
      </c>
      <c r="V2825" s="80" t="str">
        <f t="shared" si="4061"/>
        <v>V$12</v>
      </c>
      <c r="W2825" s="80" t="str">
        <f t="shared" si="4061"/>
        <v>W$12</v>
      </c>
      <c r="X2825" s="80" t="str">
        <f t="shared" si="4061"/>
        <v>X$12</v>
      </c>
      <c r="Y2825" s="80" t="str">
        <f t="shared" si="4061"/>
        <v>Y$12</v>
      </c>
      <c r="Z2825" s="80" t="str">
        <f t="shared" si="4061"/>
        <v>Z$12</v>
      </c>
      <c r="AA2825" s="80" t="str">
        <f t="shared" si="4061"/>
        <v>AA$12</v>
      </c>
      <c r="AB2825" s="80" t="str">
        <f t="shared" si="4061"/>
        <v>AB$12</v>
      </c>
      <c r="AC2825" s="80" t="str">
        <f t="shared" si="4061"/>
        <v>AC$12</v>
      </c>
      <c r="AD2825" s="80" t="str">
        <f t="shared" si="4061"/>
        <v>AD$12</v>
      </c>
      <c r="AE2825" s="80" t="str">
        <f t="shared" si="4061"/>
        <v>AE$12</v>
      </c>
      <c r="AF2825" s="80" t="str">
        <f t="shared" si="4061"/>
        <v>AF$12</v>
      </c>
      <c r="AG2825" s="80" t="str">
        <f t="shared" si="4061"/>
        <v>AG$12</v>
      </c>
      <c r="AH2825" s="80" t="str">
        <f t="shared" si="4061"/>
        <v>AH$12</v>
      </c>
      <c r="AI2825" s="80" t="str">
        <f t="shared" si="4061"/>
        <v>AI$12</v>
      </c>
      <c r="AJ2825" s="80" t="str">
        <f t="shared" si="4061"/>
        <v>AJ$12</v>
      </c>
      <c r="AK2825" s="80" t="str">
        <f t="shared" si="4061"/>
        <v>AK$12</v>
      </c>
      <c r="AL2825" s="80" t="str">
        <f t="shared" si="4061"/>
        <v>AL$12</v>
      </c>
      <c r="AM2825" s="80" t="str">
        <f t="shared" si="4061"/>
        <v>AM$12</v>
      </c>
      <c r="AN2825" s="80" t="str">
        <f t="shared" si="4061"/>
        <v>AN$12</v>
      </c>
      <c r="AO2825" s="80" t="str">
        <f t="shared" si="4061"/>
        <v>AO$12</v>
      </c>
      <c r="AP2825" s="80" t="str">
        <f t="shared" si="4061"/>
        <v>AP$12</v>
      </c>
      <c r="AQ2825" s="80" t="str">
        <f t="shared" si="4061"/>
        <v>AQ$12</v>
      </c>
      <c r="AR2825" s="80" t="str">
        <f t="shared" si="4061"/>
        <v>AR$12</v>
      </c>
      <c r="AS2825" s="80" t="str">
        <f t="shared" si="4061"/>
        <v>AS$12</v>
      </c>
      <c r="AT2825" s="80" t="str">
        <f t="shared" si="4061"/>
        <v>AT$12</v>
      </c>
      <c r="AU2825" s="80" t="str">
        <f t="shared" si="4061"/>
        <v>AU$12</v>
      </c>
      <c r="AV2825" s="80" t="str">
        <f t="shared" si="4061"/>
        <v>AV$12</v>
      </c>
      <c r="AW2825" s="80" t="str">
        <f t="shared" si="4061"/>
        <v>AW$12</v>
      </c>
      <c r="AX2825" s="80" t="str">
        <f t="shared" si="4061"/>
        <v>AX$12</v>
      </c>
      <c r="AY2825" s="80" t="str">
        <f t="shared" ref="AY2825:CD2825" si="4062">AY2813</f>
        <v>AY$12</v>
      </c>
      <c r="AZ2825" s="80" t="str">
        <f t="shared" si="4062"/>
        <v>AZ$12</v>
      </c>
      <c r="BA2825" s="80" t="str">
        <f t="shared" si="4062"/>
        <v>BA$12</v>
      </c>
      <c r="BB2825" s="80" t="str">
        <f t="shared" si="4062"/>
        <v>BB$12</v>
      </c>
      <c r="BC2825" s="80" t="str">
        <f t="shared" si="4062"/>
        <v>BC$12</v>
      </c>
      <c r="BD2825" s="80" t="str">
        <f t="shared" si="4062"/>
        <v>BD$12</v>
      </c>
      <c r="BE2825" s="80" t="str">
        <f t="shared" si="4062"/>
        <v>BE$12</v>
      </c>
      <c r="BF2825" s="80" t="str">
        <f t="shared" si="4062"/>
        <v>BF$12</v>
      </c>
      <c r="BG2825" s="80" t="str">
        <f t="shared" si="4062"/>
        <v>BG$12</v>
      </c>
      <c r="BH2825" s="80" t="str">
        <f t="shared" si="4062"/>
        <v>BH$12</v>
      </c>
      <c r="BI2825" s="80" t="str">
        <f t="shared" si="4062"/>
        <v>BI$12</v>
      </c>
      <c r="BJ2825" s="80" t="str">
        <f t="shared" si="4062"/>
        <v>BJ$12</v>
      </c>
      <c r="BK2825" s="80" t="str">
        <f t="shared" si="4062"/>
        <v>BK$12</v>
      </c>
      <c r="BL2825" s="80" t="str">
        <f t="shared" si="4062"/>
        <v>BL$12</v>
      </c>
      <c r="BM2825" s="80" t="str">
        <f t="shared" si="4062"/>
        <v>BM$12</v>
      </c>
      <c r="BN2825" s="80" t="str">
        <f t="shared" si="4062"/>
        <v>BN$12</v>
      </c>
      <c r="BO2825" s="80" t="str">
        <f t="shared" si="4062"/>
        <v>BO$12</v>
      </c>
      <c r="BP2825" s="80" t="str">
        <f t="shared" si="4062"/>
        <v>BP$12</v>
      </c>
      <c r="BQ2825" s="80" t="str">
        <f t="shared" si="4062"/>
        <v>BQ$12</v>
      </c>
      <c r="BR2825" s="80" t="str">
        <f t="shared" si="4062"/>
        <v>BR$12</v>
      </c>
      <c r="BS2825" s="80" t="str">
        <f t="shared" si="4062"/>
        <v>BS$12</v>
      </c>
      <c r="BT2825" s="80" t="str">
        <f t="shared" si="4062"/>
        <v>BT$12</v>
      </c>
      <c r="BU2825" s="80" t="str">
        <f t="shared" si="4062"/>
        <v>BU$12</v>
      </c>
      <c r="BV2825" s="80" t="str">
        <f t="shared" si="4062"/>
        <v>BV$12</v>
      </c>
      <c r="BW2825" s="80" t="str">
        <f t="shared" si="4062"/>
        <v>BW$12</v>
      </c>
      <c r="BX2825" s="80" t="str">
        <f t="shared" si="4062"/>
        <v>BX$12</v>
      </c>
      <c r="BY2825" s="80" t="str">
        <f t="shared" si="4062"/>
        <v>BY$12</v>
      </c>
      <c r="BZ2825" s="80" t="str">
        <f t="shared" si="4062"/>
        <v>BZ$12</v>
      </c>
      <c r="CA2825" s="80" t="str">
        <f t="shared" si="4062"/>
        <v>CA$12</v>
      </c>
      <c r="CB2825" s="80" t="str">
        <f t="shared" si="4062"/>
        <v>CB$12</v>
      </c>
      <c r="CC2825" s="80" t="str">
        <f t="shared" si="4062"/>
        <v>CC$12</v>
      </c>
      <c r="CD2825" s="80" t="str">
        <f t="shared" si="4062"/>
        <v>CD$12</v>
      </c>
      <c r="CE2825" s="80" t="str">
        <f t="shared" ref="CE2825:CK2825" si="4063">CE2813</f>
        <v>CE$12</v>
      </c>
      <c r="CF2825" s="80" t="str">
        <f t="shared" si="4063"/>
        <v>CF$12</v>
      </c>
      <c r="CG2825" s="80" t="str">
        <f t="shared" si="4063"/>
        <v>CG$12</v>
      </c>
      <c r="CH2825" s="80" t="str">
        <f t="shared" si="4063"/>
        <v>CH$12</v>
      </c>
      <c r="CI2825" s="80" t="str">
        <f t="shared" si="4063"/>
        <v>CI$12</v>
      </c>
      <c r="CJ2825" s="80" t="str">
        <f t="shared" si="4063"/>
        <v>CJ$12</v>
      </c>
      <c r="CK2825" s="80" t="str">
        <f t="shared" si="4063"/>
        <v>CK$12</v>
      </c>
      <c r="CL2825" s="80" t="str">
        <f t="shared" ref="CL2825" si="4064">CL2813</f>
        <v>CL$12</v>
      </c>
    </row>
    <row r="2826" spans="2:90" x14ac:dyDescent="0.4">
      <c r="B2826" s="187" t="s">
        <v>462</v>
      </c>
      <c r="D2826" t="s">
        <v>516</v>
      </c>
      <c r="E2826" s="8" t="str">
        <f t="shared" si="4059"/>
        <v>2826 FAIL-TV-V</v>
      </c>
      <c r="G2826" t="s">
        <v>332</v>
      </c>
      <c r="K2826" s="53"/>
      <c r="L2826" s="53"/>
      <c r="M2826" s="53"/>
      <c r="N2826" s="53"/>
      <c r="O2826" s="53"/>
      <c r="P2826" s="53"/>
      <c r="R2826" s="24"/>
      <c r="S2826" s="208" t="str">
        <f t="shared" ref="S2826" si="4065">ADDRESS(ROW(S2822),COLUMN(S2822),2)</f>
        <v>S$2822</v>
      </c>
      <c r="T2826" s="208" t="str">
        <f t="shared" ref="T2826:CE2826" si="4066">ADDRESS(ROW(T2822),COLUMN(T2822),2)</f>
        <v>T$2822</v>
      </c>
      <c r="U2826" s="208" t="str">
        <f t="shared" si="4066"/>
        <v>U$2822</v>
      </c>
      <c r="V2826" s="208" t="str">
        <f t="shared" si="4066"/>
        <v>V$2822</v>
      </c>
      <c r="W2826" s="208" t="str">
        <f t="shared" si="4066"/>
        <v>W$2822</v>
      </c>
      <c r="X2826" s="208" t="str">
        <f t="shared" si="4066"/>
        <v>X$2822</v>
      </c>
      <c r="Y2826" s="208" t="str">
        <f t="shared" si="4066"/>
        <v>Y$2822</v>
      </c>
      <c r="Z2826" s="208" t="str">
        <f t="shared" si="4066"/>
        <v>Z$2822</v>
      </c>
      <c r="AA2826" s="208" t="str">
        <f t="shared" si="4066"/>
        <v>AA$2822</v>
      </c>
      <c r="AB2826" s="208" t="str">
        <f t="shared" si="4066"/>
        <v>AB$2822</v>
      </c>
      <c r="AC2826" s="208" t="str">
        <f t="shared" si="4066"/>
        <v>AC$2822</v>
      </c>
      <c r="AD2826" s="208" t="str">
        <f t="shared" si="4066"/>
        <v>AD$2822</v>
      </c>
      <c r="AE2826" s="208" t="str">
        <f t="shared" si="4066"/>
        <v>AE$2822</v>
      </c>
      <c r="AF2826" s="208" t="str">
        <f t="shared" si="4066"/>
        <v>AF$2822</v>
      </c>
      <c r="AG2826" s="208" t="str">
        <f t="shared" si="4066"/>
        <v>AG$2822</v>
      </c>
      <c r="AH2826" s="208" t="str">
        <f t="shared" si="4066"/>
        <v>AH$2822</v>
      </c>
      <c r="AI2826" s="208" t="str">
        <f t="shared" si="4066"/>
        <v>AI$2822</v>
      </c>
      <c r="AJ2826" s="208" t="str">
        <f t="shared" si="4066"/>
        <v>AJ$2822</v>
      </c>
      <c r="AK2826" s="208" t="str">
        <f t="shared" si="4066"/>
        <v>AK$2822</v>
      </c>
      <c r="AL2826" s="208" t="str">
        <f t="shared" si="4066"/>
        <v>AL$2822</v>
      </c>
      <c r="AM2826" s="208" t="str">
        <f t="shared" si="4066"/>
        <v>AM$2822</v>
      </c>
      <c r="AN2826" s="208" t="str">
        <f t="shared" si="4066"/>
        <v>AN$2822</v>
      </c>
      <c r="AO2826" s="208" t="str">
        <f t="shared" si="4066"/>
        <v>AO$2822</v>
      </c>
      <c r="AP2826" s="208" t="str">
        <f t="shared" si="4066"/>
        <v>AP$2822</v>
      </c>
      <c r="AQ2826" s="208" t="str">
        <f t="shared" si="4066"/>
        <v>AQ$2822</v>
      </c>
      <c r="AR2826" s="208" t="str">
        <f t="shared" si="4066"/>
        <v>AR$2822</v>
      </c>
      <c r="AS2826" s="208" t="str">
        <f t="shared" si="4066"/>
        <v>AS$2822</v>
      </c>
      <c r="AT2826" s="208" t="str">
        <f t="shared" si="4066"/>
        <v>AT$2822</v>
      </c>
      <c r="AU2826" s="208" t="str">
        <f t="shared" si="4066"/>
        <v>AU$2822</v>
      </c>
      <c r="AV2826" s="208" t="str">
        <f t="shared" si="4066"/>
        <v>AV$2822</v>
      </c>
      <c r="AW2826" s="208" t="str">
        <f t="shared" si="4066"/>
        <v>AW$2822</v>
      </c>
      <c r="AX2826" s="208" t="str">
        <f t="shared" si="4066"/>
        <v>AX$2822</v>
      </c>
      <c r="AY2826" s="208" t="str">
        <f t="shared" si="4066"/>
        <v>AY$2822</v>
      </c>
      <c r="AZ2826" s="208" t="str">
        <f t="shared" si="4066"/>
        <v>AZ$2822</v>
      </c>
      <c r="BA2826" s="208" t="str">
        <f t="shared" si="4066"/>
        <v>BA$2822</v>
      </c>
      <c r="BB2826" s="208" t="str">
        <f t="shared" si="4066"/>
        <v>BB$2822</v>
      </c>
      <c r="BC2826" s="208" t="str">
        <f t="shared" si="4066"/>
        <v>BC$2822</v>
      </c>
      <c r="BD2826" s="208" t="str">
        <f t="shared" si="4066"/>
        <v>BD$2822</v>
      </c>
      <c r="BE2826" s="208" t="str">
        <f t="shared" si="4066"/>
        <v>BE$2822</v>
      </c>
      <c r="BF2826" s="208" t="str">
        <f t="shared" si="4066"/>
        <v>BF$2822</v>
      </c>
      <c r="BG2826" s="208" t="str">
        <f t="shared" si="4066"/>
        <v>BG$2822</v>
      </c>
      <c r="BH2826" s="208" t="str">
        <f t="shared" si="4066"/>
        <v>BH$2822</v>
      </c>
      <c r="BI2826" s="208" t="str">
        <f t="shared" si="4066"/>
        <v>BI$2822</v>
      </c>
      <c r="BJ2826" s="208" t="str">
        <f t="shared" si="4066"/>
        <v>BJ$2822</v>
      </c>
      <c r="BK2826" s="208" t="str">
        <f t="shared" si="4066"/>
        <v>BK$2822</v>
      </c>
      <c r="BL2826" s="208" t="str">
        <f t="shared" si="4066"/>
        <v>BL$2822</v>
      </c>
      <c r="BM2826" s="208" t="str">
        <f t="shared" si="4066"/>
        <v>BM$2822</v>
      </c>
      <c r="BN2826" s="208" t="str">
        <f t="shared" si="4066"/>
        <v>BN$2822</v>
      </c>
      <c r="BO2826" s="208" t="str">
        <f t="shared" si="4066"/>
        <v>BO$2822</v>
      </c>
      <c r="BP2826" s="208" t="str">
        <f t="shared" si="4066"/>
        <v>BP$2822</v>
      </c>
      <c r="BQ2826" s="208" t="str">
        <f t="shared" si="4066"/>
        <v>BQ$2822</v>
      </c>
      <c r="BR2826" s="208" t="str">
        <f t="shared" si="4066"/>
        <v>BR$2822</v>
      </c>
      <c r="BS2826" s="208" t="str">
        <f t="shared" si="4066"/>
        <v>BS$2822</v>
      </c>
      <c r="BT2826" s="208" t="str">
        <f t="shared" si="4066"/>
        <v>BT$2822</v>
      </c>
      <c r="BU2826" s="208" t="str">
        <f t="shared" si="4066"/>
        <v>BU$2822</v>
      </c>
      <c r="BV2826" s="208" t="str">
        <f t="shared" si="4066"/>
        <v>BV$2822</v>
      </c>
      <c r="BW2826" s="208" t="str">
        <f t="shared" si="4066"/>
        <v>BW$2822</v>
      </c>
      <c r="BX2826" s="208" t="str">
        <f t="shared" si="4066"/>
        <v>BX$2822</v>
      </c>
      <c r="BY2826" s="208" t="str">
        <f t="shared" si="4066"/>
        <v>BY$2822</v>
      </c>
      <c r="BZ2826" s="208" t="str">
        <f t="shared" si="4066"/>
        <v>BZ$2822</v>
      </c>
      <c r="CA2826" s="208" t="str">
        <f t="shared" si="4066"/>
        <v>CA$2822</v>
      </c>
      <c r="CB2826" s="208" t="str">
        <f t="shared" si="4066"/>
        <v>CB$2822</v>
      </c>
      <c r="CC2826" s="208" t="str">
        <f t="shared" si="4066"/>
        <v>CC$2822</v>
      </c>
      <c r="CD2826" s="208" t="str">
        <f t="shared" si="4066"/>
        <v>CD$2822</v>
      </c>
      <c r="CE2826" s="208" t="str">
        <f t="shared" si="4066"/>
        <v>CE$2822</v>
      </c>
      <c r="CF2826" s="208" t="str">
        <f t="shared" ref="CF2826:CK2826" si="4067">ADDRESS(ROW(CF2822),COLUMN(CF2822),2)</f>
        <v>CF$2822</v>
      </c>
      <c r="CG2826" s="208" t="str">
        <f t="shared" si="4067"/>
        <v>CG$2822</v>
      </c>
      <c r="CH2826" s="208" t="str">
        <f t="shared" si="4067"/>
        <v>CH$2822</v>
      </c>
      <c r="CI2826" s="208" t="str">
        <f t="shared" si="4067"/>
        <v>CI$2822</v>
      </c>
      <c r="CJ2826" s="208" t="str">
        <f t="shared" si="4067"/>
        <v>CJ$2822</v>
      </c>
      <c r="CK2826" s="208" t="str">
        <f t="shared" si="4067"/>
        <v>CK$2822</v>
      </c>
      <c r="CL2826" s="208" t="str">
        <f t="shared" ref="CL2826" si="4068">ADDRESS(ROW(CL2822),COLUMN(CL2822),2)</f>
        <v>CL$2822</v>
      </c>
    </row>
    <row r="2827" spans="2:90" x14ac:dyDescent="0.4">
      <c r="B2827" s="187" t="str">
        <f>B2819</f>
        <v>% failure - in and outs (charged)</v>
      </c>
      <c r="D2827" t="s">
        <v>516</v>
      </c>
      <c r="E2827" s="8" t="str">
        <f t="shared" si="4059"/>
        <v>2827 FAIL-TV-V</v>
      </c>
      <c r="G2827" t="s">
        <v>332</v>
      </c>
      <c r="H2827" s="12"/>
      <c r="I2827" s="60"/>
      <c r="J2827" s="60"/>
      <c r="K2827" s="15"/>
      <c r="L2827" s="15"/>
      <c r="M2827" s="15"/>
      <c r="N2827" s="15"/>
      <c r="O2827" s="15"/>
      <c r="P2827" s="15"/>
      <c r="R2827" s="15"/>
      <c r="S2827" s="80"/>
      <c r="T2827" s="80"/>
      <c r="U2827" s="80"/>
      <c r="V2827" s="80"/>
      <c r="W2827" s="80"/>
      <c r="X2827" s="80"/>
      <c r="Y2827" s="80"/>
      <c r="Z2827" s="80"/>
      <c r="AA2827" s="80"/>
      <c r="AB2827" s="80"/>
      <c r="AC2827" s="80"/>
      <c r="AD2827" s="80"/>
      <c r="AE2827" s="80"/>
      <c r="AF2827" s="80"/>
      <c r="AG2827" s="80"/>
      <c r="AH2827" s="80"/>
      <c r="AI2827" s="80"/>
      <c r="AJ2827" s="80"/>
      <c r="AK2827" s="80"/>
      <c r="AL2827" s="80"/>
      <c r="AM2827" s="80"/>
      <c r="AN2827" s="80"/>
      <c r="AO2827" s="80"/>
      <c r="AP2827" s="80"/>
      <c r="AQ2827" s="80"/>
      <c r="AR2827" s="80"/>
      <c r="AS2827" s="80"/>
      <c r="AT2827" s="80"/>
      <c r="AU2827" s="80"/>
      <c r="AV2827" s="80"/>
      <c r="AW2827" s="80"/>
      <c r="AX2827" s="80"/>
      <c r="AY2827" s="80"/>
      <c r="AZ2827" s="80"/>
      <c r="BA2827" s="80"/>
      <c r="BB2827" s="80"/>
      <c r="BC2827" s="80"/>
      <c r="BD2827" s="80"/>
      <c r="BE2827" s="80"/>
      <c r="BF2827" s="80"/>
      <c r="BG2827" s="80"/>
      <c r="BH2827" s="80"/>
      <c r="BI2827" s="80"/>
      <c r="BJ2827" s="80"/>
      <c r="BK2827" s="80"/>
      <c r="BL2827" s="80"/>
      <c r="BM2827" s="80"/>
      <c r="BN2827" s="80"/>
      <c r="BO2827" s="80"/>
      <c r="BP2827" s="80"/>
      <c r="BQ2827" s="80"/>
      <c r="BR2827" s="80"/>
      <c r="BS2827" s="80"/>
      <c r="BT2827" s="80"/>
      <c r="BU2827" s="80"/>
      <c r="BV2827" s="80"/>
      <c r="BW2827" s="80"/>
      <c r="BX2827" s="80"/>
      <c r="BY2827" s="80"/>
      <c r="BZ2827" s="80"/>
      <c r="CA2827" s="80"/>
      <c r="CB2827" s="80"/>
      <c r="CC2827" s="80"/>
      <c r="CD2827" s="80"/>
      <c r="CE2827" s="80"/>
      <c r="CF2827" s="80"/>
      <c r="CG2827" s="80"/>
      <c r="CH2827" s="80"/>
      <c r="CI2827" s="80"/>
      <c r="CJ2827" s="80"/>
      <c r="CK2827" s="80"/>
      <c r="CL2827" s="80"/>
    </row>
    <row r="2828" spans="2:90" x14ac:dyDescent="0.4">
      <c r="B2828" s="132" t="str">
        <f>B2816</f>
        <v xml:space="preserve">secondary unit </v>
      </c>
      <c r="D2828" t="s">
        <v>516</v>
      </c>
      <c r="E2828" s="8" t="str">
        <f t="shared" si="4059"/>
        <v>2828 FAIL-TV-V</v>
      </c>
      <c r="G2828" t="s">
        <v>332</v>
      </c>
      <c r="H2828" s="12"/>
      <c r="I2828" s="60"/>
      <c r="J2828" s="60"/>
      <c r="K2828" s="15"/>
      <c r="L2828" s="15"/>
      <c r="M2828" s="15"/>
      <c r="N2828" s="15"/>
      <c r="O2828" s="15"/>
      <c r="P2828" s="15"/>
      <c r="R2828" s="15"/>
      <c r="S2828" s="76"/>
      <c r="T2828" s="76"/>
      <c r="U2828" s="76"/>
      <c r="V2828" s="76"/>
      <c r="W2828" s="76"/>
      <c r="X2828" s="76"/>
      <c r="Y2828" s="76"/>
      <c r="Z2828" s="76"/>
      <c r="AA2828" s="76"/>
      <c r="AB2828" s="76"/>
      <c r="AC2828" s="76"/>
      <c r="AD2828" s="76"/>
      <c r="AE2828" s="76"/>
      <c r="AF2828" s="76"/>
      <c r="AG2828" s="76"/>
      <c r="AH2828" s="76"/>
      <c r="AI2828" s="76"/>
      <c r="AJ2828" s="76"/>
      <c r="AK2828" s="76"/>
      <c r="AL2828" s="76"/>
      <c r="AM2828" s="76"/>
      <c r="AN2828" s="76"/>
      <c r="AO2828" s="76"/>
      <c r="AP2828" s="76"/>
      <c r="AQ2828" s="76"/>
      <c r="AR2828" s="76"/>
      <c r="AS2828" s="76"/>
      <c r="AT2828" s="76"/>
      <c r="AU2828" s="76"/>
      <c r="AV2828" s="76"/>
      <c r="AW2828" s="76"/>
      <c r="AX2828" s="76"/>
      <c r="AY2828" s="76"/>
      <c r="AZ2828" s="76"/>
      <c r="BA2828" s="76"/>
      <c r="BB2828" s="76"/>
      <c r="BC2828" s="76"/>
      <c r="BD2828" s="76"/>
      <c r="BE2828" s="76"/>
      <c r="BF2828" s="76"/>
      <c r="BG2828" s="76"/>
      <c r="BH2828" s="76"/>
      <c r="BI2828" s="76"/>
      <c r="BJ2828" s="76"/>
      <c r="BK2828" s="76"/>
      <c r="BL2828" s="76"/>
      <c r="BM2828" s="76"/>
      <c r="BN2828" s="76"/>
      <c r="BO2828" s="76"/>
      <c r="BP2828" s="76"/>
      <c r="BQ2828" s="76"/>
      <c r="BR2828" s="76"/>
      <c r="BS2828" s="76"/>
      <c r="BT2828" s="76"/>
      <c r="BU2828" s="76"/>
      <c r="BV2828" s="76"/>
      <c r="BW2828" s="76"/>
      <c r="BX2828" s="76"/>
      <c r="BY2828" s="76"/>
      <c r="BZ2828" s="76"/>
      <c r="CA2828" s="76"/>
      <c r="CB2828" s="76"/>
      <c r="CC2828" s="76"/>
      <c r="CD2828" s="76"/>
      <c r="CE2828" s="76"/>
      <c r="CF2828" s="76"/>
      <c r="CG2828" s="76"/>
      <c r="CH2828" s="76"/>
      <c r="CI2828" s="76"/>
      <c r="CJ2828" s="76"/>
      <c r="CK2828" s="76"/>
      <c r="CL2828" s="76"/>
    </row>
    <row r="2829" spans="2:90" x14ac:dyDescent="0.4">
      <c r="B2829" s="132" t="str">
        <f>B2817</f>
        <v>Secondary revenue driver</v>
      </c>
      <c r="D2829" t="s">
        <v>516</v>
      </c>
      <c r="E2829" s="8" t="str">
        <f t="shared" si="4059"/>
        <v>2829 FAIL-TV-V</v>
      </c>
      <c r="G2829" t="s">
        <v>332</v>
      </c>
      <c r="H2829" s="12"/>
      <c r="I2829" s="60"/>
      <c r="J2829" s="60"/>
      <c r="K2829" s="15"/>
      <c r="L2829" s="15"/>
      <c r="M2829" s="15"/>
      <c r="N2829" s="15"/>
      <c r="O2829" s="15"/>
      <c r="P2829" s="15"/>
      <c r="R2829" s="15"/>
      <c r="S2829" s="76"/>
      <c r="T2829" s="76"/>
      <c r="U2829" s="76"/>
      <c r="V2829" s="76"/>
      <c r="W2829" s="76"/>
      <c r="X2829" s="76"/>
      <c r="Y2829" s="76"/>
      <c r="Z2829" s="76"/>
      <c r="AA2829" s="76"/>
      <c r="AB2829" s="76"/>
      <c r="AC2829" s="76"/>
      <c r="AD2829" s="76"/>
      <c r="AE2829" s="76"/>
      <c r="AF2829" s="76"/>
      <c r="AG2829" s="76"/>
      <c r="AH2829" s="76"/>
      <c r="AI2829" s="76"/>
      <c r="AJ2829" s="76"/>
      <c r="AK2829" s="76"/>
      <c r="AL2829" s="76"/>
      <c r="AM2829" s="76"/>
      <c r="AN2829" s="76"/>
      <c r="AO2829" s="76"/>
      <c r="AP2829" s="76"/>
      <c r="AQ2829" s="76"/>
      <c r="AR2829" s="76"/>
      <c r="AS2829" s="76"/>
      <c r="AT2829" s="76"/>
      <c r="AU2829" s="76"/>
      <c r="AV2829" s="76"/>
      <c r="AW2829" s="76"/>
      <c r="AX2829" s="76"/>
      <c r="AY2829" s="76"/>
      <c r="AZ2829" s="76"/>
      <c r="BA2829" s="76"/>
      <c r="BB2829" s="76"/>
      <c r="BC2829" s="76"/>
      <c r="BD2829" s="76"/>
      <c r="BE2829" s="76"/>
      <c r="BF2829" s="76"/>
      <c r="BG2829" s="76"/>
      <c r="BH2829" s="76"/>
      <c r="BI2829" s="76"/>
      <c r="BJ2829" s="76"/>
      <c r="BK2829" s="76"/>
      <c r="BL2829" s="76"/>
      <c r="BM2829" s="76"/>
      <c r="BN2829" s="76"/>
      <c r="BO2829" s="76"/>
      <c r="BP2829" s="76"/>
      <c r="BQ2829" s="76"/>
      <c r="BR2829" s="76"/>
      <c r="BS2829" s="76"/>
      <c r="BT2829" s="76"/>
      <c r="BU2829" s="76"/>
      <c r="BV2829" s="76"/>
      <c r="BW2829" s="76"/>
      <c r="BX2829" s="76"/>
      <c r="BY2829" s="76"/>
      <c r="BZ2829" s="76"/>
      <c r="CA2829" s="76"/>
      <c r="CB2829" s="76"/>
      <c r="CC2829" s="76"/>
      <c r="CD2829" s="76"/>
      <c r="CE2829" s="76"/>
      <c r="CF2829" s="76"/>
      <c r="CG2829" s="76"/>
      <c r="CH2829" s="76"/>
      <c r="CI2829" s="76"/>
      <c r="CJ2829" s="76"/>
      <c r="CK2829" s="76"/>
      <c r="CL2829" s="76"/>
    </row>
    <row r="2830" spans="2:90" x14ac:dyDescent="0.4">
      <c r="B2830" s="132" t="str">
        <f>B2818</f>
        <v>Secondary volume driver</v>
      </c>
      <c r="D2830" t="s">
        <v>516</v>
      </c>
      <c r="E2830" s="8" t="str">
        <f t="shared" si="4059"/>
        <v>2830 FAIL-TV-V</v>
      </c>
      <c r="G2830" t="s">
        <v>332</v>
      </c>
      <c r="H2830" s="12"/>
      <c r="I2830" s="60"/>
      <c r="J2830" s="60"/>
      <c r="K2830" s="15"/>
      <c r="L2830" s="15"/>
      <c r="M2830" s="15"/>
      <c r="N2830" s="15"/>
      <c r="O2830" s="15"/>
      <c r="P2830" s="15"/>
      <c r="R2830" s="15"/>
      <c r="S2830" s="175"/>
      <c r="T2830" s="175"/>
      <c r="U2830" s="175"/>
      <c r="V2830" s="175"/>
      <c r="W2830" s="175"/>
      <c r="X2830" s="175"/>
      <c r="Y2830" s="175"/>
      <c r="Z2830" s="175"/>
      <c r="AA2830" s="175"/>
      <c r="AB2830" s="175"/>
      <c r="AC2830" s="175"/>
      <c r="AD2830" s="175"/>
      <c r="AE2830" s="175"/>
      <c r="AF2830" s="175"/>
      <c r="AG2830" s="175"/>
      <c r="AH2830" s="175"/>
      <c r="AI2830" s="175"/>
      <c r="AJ2830" s="175"/>
      <c r="AK2830" s="175"/>
      <c r="AL2830" s="175"/>
      <c r="AM2830" s="175"/>
      <c r="AN2830" s="175"/>
      <c r="AO2830" s="175"/>
      <c r="AP2830" s="175"/>
      <c r="AQ2830" s="175"/>
      <c r="AR2830" s="175"/>
      <c r="AS2830" s="175"/>
      <c r="AT2830" s="175"/>
      <c r="AU2830" s="175"/>
      <c r="AV2830" s="175"/>
      <c r="AW2830" s="175"/>
      <c r="AX2830" s="175"/>
      <c r="AY2830" s="175"/>
      <c r="AZ2830" s="175"/>
      <c r="BA2830" s="175"/>
      <c r="BB2830" s="175"/>
      <c r="BC2830" s="175"/>
      <c r="BD2830" s="175"/>
      <c r="BE2830" s="175"/>
      <c r="BF2830" s="175"/>
      <c r="BG2830" s="175"/>
      <c r="BH2830" s="175"/>
      <c r="BI2830" s="175"/>
      <c r="BJ2830" s="175"/>
      <c r="BK2830" s="175"/>
      <c r="BL2830" s="175"/>
      <c r="BM2830" s="175"/>
      <c r="BN2830" s="175"/>
      <c r="BO2830" s="175"/>
      <c r="BP2830" s="175"/>
      <c r="BQ2830" s="175"/>
      <c r="BR2830" s="175"/>
      <c r="BS2830" s="175"/>
      <c r="BT2830" s="175"/>
      <c r="BU2830" s="175"/>
      <c r="BV2830" s="175"/>
      <c r="BW2830" s="175"/>
      <c r="BX2830" s="175"/>
      <c r="BY2830" s="175"/>
      <c r="BZ2830" s="175"/>
      <c r="CA2830" s="175"/>
      <c r="CB2830" s="175"/>
      <c r="CC2830" s="175"/>
      <c r="CD2830" s="175"/>
      <c r="CE2830" s="175"/>
      <c r="CF2830" s="175"/>
      <c r="CG2830" s="175"/>
      <c r="CH2830" s="175"/>
      <c r="CI2830" s="175"/>
      <c r="CJ2830" s="175"/>
      <c r="CK2830" s="175"/>
      <c r="CL2830" s="175"/>
    </row>
    <row r="2832" spans="2:90" x14ac:dyDescent="0.4">
      <c r="B2832" s="171" t="s">
        <v>503</v>
      </c>
      <c r="E2832" s="8"/>
      <c r="H2832" s="170"/>
      <c r="I2832" s="172"/>
      <c r="J2832" s="172"/>
      <c r="K2832" s="193"/>
      <c r="L2832" s="193"/>
      <c r="M2832" s="193"/>
      <c r="N2832" s="193"/>
      <c r="O2832" s="193"/>
      <c r="P2832" s="193"/>
      <c r="R2832" s="194"/>
      <c r="S2832" s="170"/>
      <c r="T2832" s="170"/>
      <c r="U2832" s="170"/>
      <c r="V2832" s="170"/>
      <c r="W2832" s="170"/>
      <c r="X2832" s="170"/>
      <c r="Y2832" s="170"/>
      <c r="Z2832" s="170"/>
      <c r="AA2832" s="170"/>
      <c r="AB2832" s="170"/>
      <c r="AC2832" s="170"/>
      <c r="AD2832" s="170"/>
      <c r="AE2832" s="170"/>
      <c r="AF2832" s="170"/>
      <c r="AG2832" s="170"/>
      <c r="AH2832" s="170"/>
      <c r="AI2832" s="170"/>
      <c r="AJ2832" s="170"/>
      <c r="AK2832" s="170"/>
      <c r="AL2832" s="170"/>
      <c r="AM2832" s="170"/>
      <c r="AN2832" s="170"/>
      <c r="AO2832" s="170"/>
      <c r="AP2832" s="170"/>
      <c r="AQ2832" s="170"/>
      <c r="AR2832" s="170"/>
      <c r="AS2832" s="170"/>
      <c r="AT2832" s="170"/>
      <c r="AU2832" s="170"/>
      <c r="AV2832" s="170"/>
      <c r="AW2832" s="170"/>
      <c r="AX2832" s="170"/>
      <c r="AY2832" s="170"/>
      <c r="AZ2832" s="170"/>
      <c r="BA2832" s="170"/>
      <c r="BB2832" s="170"/>
      <c r="BC2832" s="170"/>
      <c r="BD2832" s="170"/>
      <c r="BE2832" s="170"/>
      <c r="BF2832" s="170"/>
      <c r="BG2832" s="170"/>
      <c r="BH2832" s="170"/>
      <c r="BI2832" s="170"/>
      <c r="BJ2832" s="170"/>
      <c r="BK2832" s="170"/>
      <c r="BL2832" s="170"/>
      <c r="BM2832" s="170"/>
      <c r="BN2832" s="170"/>
      <c r="BO2832" s="170"/>
      <c r="BP2832" s="170"/>
      <c r="BQ2832" s="170"/>
      <c r="BR2832" s="170"/>
      <c r="BS2832" s="170"/>
      <c r="BT2832" s="170"/>
      <c r="BU2832" s="170"/>
      <c r="BV2832" s="170"/>
      <c r="BW2832" s="170"/>
      <c r="BX2832" s="170"/>
      <c r="BY2832" s="170"/>
      <c r="BZ2832" s="170"/>
      <c r="CA2832" s="170"/>
      <c r="CB2832" s="170"/>
      <c r="CC2832" s="170"/>
      <c r="CD2832" s="170"/>
      <c r="CE2832" s="170"/>
      <c r="CF2832" s="170"/>
      <c r="CG2832" s="170"/>
      <c r="CH2832" s="170"/>
      <c r="CI2832" s="170"/>
      <c r="CJ2832" s="170"/>
      <c r="CK2832" s="170"/>
      <c r="CL2832" s="170"/>
    </row>
    <row r="2833" spans="2:90" x14ac:dyDescent="0.4">
      <c r="B2833" s="171" t="s">
        <v>504</v>
      </c>
      <c r="E2833" s="8"/>
      <c r="H2833" s="170"/>
      <c r="I2833" s="172"/>
      <c r="J2833" s="172"/>
      <c r="K2833" s="193"/>
      <c r="L2833" s="193"/>
      <c r="M2833" s="193"/>
      <c r="N2833" s="193"/>
      <c r="O2833" s="193"/>
      <c r="P2833" s="193"/>
      <c r="R2833" s="194"/>
      <c r="S2833" s="170"/>
      <c r="T2833" s="170"/>
      <c r="U2833" s="170"/>
      <c r="V2833" s="170"/>
      <c r="W2833" s="170"/>
      <c r="X2833" s="170"/>
      <c r="Y2833" s="170"/>
      <c r="Z2833" s="170"/>
      <c r="AA2833" s="170"/>
      <c r="AB2833" s="170"/>
      <c r="AC2833" s="170"/>
      <c r="AD2833" s="170"/>
      <c r="AE2833" s="170"/>
      <c r="AF2833" s="170"/>
      <c r="AG2833" s="170"/>
      <c r="AH2833" s="170"/>
      <c r="AI2833" s="170"/>
      <c r="AJ2833" s="170"/>
      <c r="AK2833" s="170"/>
      <c r="AL2833" s="170"/>
      <c r="AM2833" s="170"/>
      <c r="AN2833" s="170"/>
      <c r="AO2833" s="170"/>
      <c r="AP2833" s="170"/>
      <c r="AQ2833" s="170"/>
      <c r="AR2833" s="170"/>
      <c r="AS2833" s="170"/>
      <c r="AT2833" s="170"/>
      <c r="AU2833" s="170"/>
      <c r="AV2833" s="170"/>
      <c r="AW2833" s="170"/>
      <c r="AX2833" s="170"/>
      <c r="AY2833" s="170"/>
      <c r="AZ2833" s="170"/>
      <c r="BA2833" s="170"/>
      <c r="BB2833" s="170"/>
      <c r="BC2833" s="170"/>
      <c r="BD2833" s="170"/>
      <c r="BE2833" s="170"/>
      <c r="BF2833" s="170"/>
      <c r="BG2833" s="170"/>
      <c r="BH2833" s="170"/>
      <c r="BI2833" s="170"/>
      <c r="BJ2833" s="170"/>
      <c r="BK2833" s="170"/>
      <c r="BL2833" s="170"/>
      <c r="BM2833" s="170"/>
      <c r="BN2833" s="170"/>
      <c r="BO2833" s="170"/>
      <c r="BP2833" s="170"/>
      <c r="BQ2833" s="170"/>
      <c r="BR2833" s="170"/>
      <c r="BS2833" s="170"/>
      <c r="BT2833" s="170"/>
      <c r="BU2833" s="170"/>
      <c r="BV2833" s="170"/>
      <c r="BW2833" s="170"/>
      <c r="BX2833" s="170"/>
      <c r="BY2833" s="170"/>
      <c r="BZ2833" s="170"/>
      <c r="CA2833" s="170"/>
      <c r="CB2833" s="170"/>
      <c r="CC2833" s="170"/>
      <c r="CD2833" s="170"/>
      <c r="CE2833" s="170"/>
      <c r="CF2833" s="170"/>
      <c r="CG2833" s="170"/>
      <c r="CH2833" s="170"/>
      <c r="CI2833" s="170"/>
      <c r="CJ2833" s="170"/>
      <c r="CK2833" s="170"/>
      <c r="CL2833" s="170"/>
    </row>
    <row r="2834" spans="2:90" x14ac:dyDescent="0.4">
      <c r="B2834" s="171" t="s">
        <v>461</v>
      </c>
      <c r="E2834" s="8"/>
      <c r="H2834" s="170"/>
      <c r="I2834" s="172"/>
      <c r="J2834" s="172"/>
      <c r="K2834" s="193"/>
      <c r="L2834" s="193"/>
      <c r="M2834" s="193"/>
      <c r="N2834" s="193"/>
      <c r="O2834" s="193"/>
      <c r="P2834" s="193"/>
      <c r="R2834" s="194"/>
      <c r="S2834" s="195" t="str">
        <f t="shared" ref="S2834:AX2834" si="4069">S$16</f>
        <v>S$12</v>
      </c>
      <c r="T2834" s="195" t="str">
        <f t="shared" si="4069"/>
        <v>T$12</v>
      </c>
      <c r="U2834" s="195" t="str">
        <f t="shared" si="4069"/>
        <v>U$12</v>
      </c>
      <c r="V2834" s="195" t="str">
        <f t="shared" si="4069"/>
        <v>V$12</v>
      </c>
      <c r="W2834" s="195" t="str">
        <f t="shared" si="4069"/>
        <v>W$12</v>
      </c>
      <c r="X2834" s="195" t="str">
        <f t="shared" si="4069"/>
        <v>X$12</v>
      </c>
      <c r="Y2834" s="195" t="str">
        <f t="shared" si="4069"/>
        <v>Y$12</v>
      </c>
      <c r="Z2834" s="195" t="str">
        <f t="shared" si="4069"/>
        <v>Z$12</v>
      </c>
      <c r="AA2834" s="195" t="str">
        <f t="shared" si="4069"/>
        <v>AA$12</v>
      </c>
      <c r="AB2834" s="195" t="str">
        <f t="shared" si="4069"/>
        <v>AB$12</v>
      </c>
      <c r="AC2834" s="195" t="str">
        <f t="shared" si="4069"/>
        <v>AC$12</v>
      </c>
      <c r="AD2834" s="195" t="str">
        <f t="shared" si="4069"/>
        <v>AD$12</v>
      </c>
      <c r="AE2834" s="195" t="str">
        <f t="shared" si="4069"/>
        <v>AE$12</v>
      </c>
      <c r="AF2834" s="195" t="str">
        <f t="shared" si="4069"/>
        <v>AF$12</v>
      </c>
      <c r="AG2834" s="195" t="str">
        <f t="shared" si="4069"/>
        <v>AG$12</v>
      </c>
      <c r="AH2834" s="195" t="str">
        <f t="shared" si="4069"/>
        <v>AH$12</v>
      </c>
      <c r="AI2834" s="195" t="str">
        <f t="shared" si="4069"/>
        <v>AI$12</v>
      </c>
      <c r="AJ2834" s="195" t="str">
        <f t="shared" si="4069"/>
        <v>AJ$12</v>
      </c>
      <c r="AK2834" s="195" t="str">
        <f t="shared" si="4069"/>
        <v>AK$12</v>
      </c>
      <c r="AL2834" s="195" t="str">
        <f t="shared" si="4069"/>
        <v>AL$12</v>
      </c>
      <c r="AM2834" s="195" t="str">
        <f t="shared" si="4069"/>
        <v>AM$12</v>
      </c>
      <c r="AN2834" s="195" t="str">
        <f t="shared" si="4069"/>
        <v>AN$12</v>
      </c>
      <c r="AO2834" s="195" t="str">
        <f t="shared" si="4069"/>
        <v>AO$12</v>
      </c>
      <c r="AP2834" s="195" t="str">
        <f t="shared" si="4069"/>
        <v>AP$12</v>
      </c>
      <c r="AQ2834" s="195" t="str">
        <f t="shared" si="4069"/>
        <v>AQ$12</v>
      </c>
      <c r="AR2834" s="195" t="str">
        <f t="shared" si="4069"/>
        <v>AR$12</v>
      </c>
      <c r="AS2834" s="195" t="str">
        <f t="shared" si="4069"/>
        <v>AS$12</v>
      </c>
      <c r="AT2834" s="195" t="str">
        <f t="shared" si="4069"/>
        <v>AT$12</v>
      </c>
      <c r="AU2834" s="195" t="str">
        <f t="shared" si="4069"/>
        <v>AU$12</v>
      </c>
      <c r="AV2834" s="195" t="str">
        <f t="shared" si="4069"/>
        <v>AV$12</v>
      </c>
      <c r="AW2834" s="195" t="str">
        <f t="shared" si="4069"/>
        <v>AW$12</v>
      </c>
      <c r="AX2834" s="195" t="str">
        <f t="shared" si="4069"/>
        <v>AX$12</v>
      </c>
      <c r="AY2834" s="195" t="str">
        <f t="shared" ref="AY2834:CD2834" si="4070">AY$16</f>
        <v>AY$12</v>
      </c>
      <c r="AZ2834" s="195" t="str">
        <f t="shared" si="4070"/>
        <v>AZ$12</v>
      </c>
      <c r="BA2834" s="195" t="str">
        <f t="shared" si="4070"/>
        <v>BA$12</v>
      </c>
      <c r="BB2834" s="195" t="str">
        <f t="shared" si="4070"/>
        <v>BB$12</v>
      </c>
      <c r="BC2834" s="195" t="str">
        <f t="shared" si="4070"/>
        <v>BC$12</v>
      </c>
      <c r="BD2834" s="195" t="str">
        <f t="shared" si="4070"/>
        <v>BD$12</v>
      </c>
      <c r="BE2834" s="195" t="str">
        <f t="shared" si="4070"/>
        <v>BE$12</v>
      </c>
      <c r="BF2834" s="195" t="str">
        <f t="shared" si="4070"/>
        <v>BF$12</v>
      </c>
      <c r="BG2834" s="195" t="str">
        <f t="shared" si="4070"/>
        <v>BG$12</v>
      </c>
      <c r="BH2834" s="195" t="str">
        <f t="shared" si="4070"/>
        <v>BH$12</v>
      </c>
      <c r="BI2834" s="195" t="str">
        <f t="shared" si="4070"/>
        <v>BI$12</v>
      </c>
      <c r="BJ2834" s="195" t="str">
        <f t="shared" si="4070"/>
        <v>BJ$12</v>
      </c>
      <c r="BK2834" s="195" t="str">
        <f t="shared" si="4070"/>
        <v>BK$12</v>
      </c>
      <c r="BL2834" s="195" t="str">
        <f t="shared" si="4070"/>
        <v>BL$12</v>
      </c>
      <c r="BM2834" s="195" t="str">
        <f t="shared" si="4070"/>
        <v>BM$12</v>
      </c>
      <c r="BN2834" s="195" t="str">
        <f t="shared" si="4070"/>
        <v>BN$12</v>
      </c>
      <c r="BO2834" s="195" t="str">
        <f t="shared" si="4070"/>
        <v>BO$12</v>
      </c>
      <c r="BP2834" s="195" t="str">
        <f t="shared" si="4070"/>
        <v>BP$12</v>
      </c>
      <c r="BQ2834" s="195" t="str">
        <f t="shared" si="4070"/>
        <v>BQ$12</v>
      </c>
      <c r="BR2834" s="195" t="str">
        <f t="shared" si="4070"/>
        <v>BR$12</v>
      </c>
      <c r="BS2834" s="195" t="str">
        <f t="shared" si="4070"/>
        <v>BS$12</v>
      </c>
      <c r="BT2834" s="195" t="str">
        <f t="shared" si="4070"/>
        <v>BT$12</v>
      </c>
      <c r="BU2834" s="195" t="str">
        <f t="shared" si="4070"/>
        <v>BU$12</v>
      </c>
      <c r="BV2834" s="195" t="str">
        <f t="shared" si="4070"/>
        <v>BV$12</v>
      </c>
      <c r="BW2834" s="195" t="str">
        <f t="shared" si="4070"/>
        <v>BW$12</v>
      </c>
      <c r="BX2834" s="195" t="str">
        <f t="shared" si="4070"/>
        <v>BX$12</v>
      </c>
      <c r="BY2834" s="195" t="str">
        <f t="shared" si="4070"/>
        <v>BY$12</v>
      </c>
      <c r="BZ2834" s="195" t="str">
        <f t="shared" si="4070"/>
        <v>BZ$12</v>
      </c>
      <c r="CA2834" s="195" t="str">
        <f t="shared" si="4070"/>
        <v>CA$12</v>
      </c>
      <c r="CB2834" s="195" t="str">
        <f t="shared" si="4070"/>
        <v>CB$12</v>
      </c>
      <c r="CC2834" s="195" t="str">
        <f t="shared" si="4070"/>
        <v>CC$12</v>
      </c>
      <c r="CD2834" s="195" t="str">
        <f t="shared" si="4070"/>
        <v>CD$12</v>
      </c>
      <c r="CE2834" s="195" t="str">
        <f t="shared" ref="CE2834:CL2834" si="4071">CE$16</f>
        <v>CE$12</v>
      </c>
      <c r="CF2834" s="195" t="str">
        <f t="shared" si="4071"/>
        <v>CF$12</v>
      </c>
      <c r="CG2834" s="195" t="str">
        <f t="shared" si="4071"/>
        <v>CG$12</v>
      </c>
      <c r="CH2834" s="195" t="str">
        <f t="shared" si="4071"/>
        <v>CH$12</v>
      </c>
      <c r="CI2834" s="195" t="str">
        <f t="shared" si="4071"/>
        <v>CI$12</v>
      </c>
      <c r="CJ2834" s="195" t="str">
        <f t="shared" si="4071"/>
        <v>CJ$12</v>
      </c>
      <c r="CK2834" s="195" t="str">
        <f t="shared" si="4071"/>
        <v>CK$12</v>
      </c>
      <c r="CL2834" s="195" t="str">
        <f t="shared" si="4071"/>
        <v>CL$12</v>
      </c>
    </row>
    <row r="2835" spans="2:90" x14ac:dyDescent="0.4">
      <c r="B2835" s="171" t="s">
        <v>462</v>
      </c>
      <c r="E2835" s="8"/>
      <c r="H2835" s="196"/>
      <c r="I2835" s="197"/>
      <c r="J2835" s="197"/>
      <c r="K2835" s="198"/>
      <c r="L2835" s="198"/>
      <c r="M2835" s="198"/>
      <c r="N2835" s="198"/>
      <c r="O2835" s="198"/>
      <c r="P2835" s="198"/>
      <c r="R2835" s="198"/>
      <c r="S2835" s="195" t="str">
        <f t="shared" ref="S2835:AX2835" si="4072">S$17</f>
        <v>S$13</v>
      </c>
      <c r="T2835" s="195" t="str">
        <f t="shared" si="4072"/>
        <v>T$13</v>
      </c>
      <c r="U2835" s="195" t="str">
        <f t="shared" si="4072"/>
        <v>U$13</v>
      </c>
      <c r="V2835" s="195" t="str">
        <f t="shared" si="4072"/>
        <v>V$13</v>
      </c>
      <c r="W2835" s="195" t="str">
        <f t="shared" si="4072"/>
        <v>W$13</v>
      </c>
      <c r="X2835" s="195" t="str">
        <f t="shared" si="4072"/>
        <v>X$13</v>
      </c>
      <c r="Y2835" s="195" t="str">
        <f t="shared" si="4072"/>
        <v>Y$13</v>
      </c>
      <c r="Z2835" s="195" t="str">
        <f t="shared" si="4072"/>
        <v>Z$13</v>
      </c>
      <c r="AA2835" s="195" t="str">
        <f t="shared" si="4072"/>
        <v>AA$13</v>
      </c>
      <c r="AB2835" s="195" t="str">
        <f t="shared" si="4072"/>
        <v>AB$13</v>
      </c>
      <c r="AC2835" s="195" t="str">
        <f t="shared" si="4072"/>
        <v>AC$13</v>
      </c>
      <c r="AD2835" s="195" t="str">
        <f t="shared" si="4072"/>
        <v>AD$13</v>
      </c>
      <c r="AE2835" s="195" t="str">
        <f t="shared" si="4072"/>
        <v>AE$13</v>
      </c>
      <c r="AF2835" s="195" t="str">
        <f t="shared" si="4072"/>
        <v>AF$13</v>
      </c>
      <c r="AG2835" s="195" t="str">
        <f t="shared" si="4072"/>
        <v>AG$13</v>
      </c>
      <c r="AH2835" s="195" t="str">
        <f t="shared" si="4072"/>
        <v>AH$13</v>
      </c>
      <c r="AI2835" s="195" t="str">
        <f t="shared" si="4072"/>
        <v>AI$13</v>
      </c>
      <c r="AJ2835" s="195" t="str">
        <f t="shared" si="4072"/>
        <v>AJ$13</v>
      </c>
      <c r="AK2835" s="195" t="str">
        <f t="shared" si="4072"/>
        <v>AK$13</v>
      </c>
      <c r="AL2835" s="195" t="str">
        <f t="shared" si="4072"/>
        <v>AL$13</v>
      </c>
      <c r="AM2835" s="195" t="str">
        <f t="shared" si="4072"/>
        <v>AM$13</v>
      </c>
      <c r="AN2835" s="195" t="str">
        <f t="shared" si="4072"/>
        <v>AN$13</v>
      </c>
      <c r="AO2835" s="195" t="str">
        <f t="shared" si="4072"/>
        <v>AO$13</v>
      </c>
      <c r="AP2835" s="195" t="str">
        <f t="shared" si="4072"/>
        <v>AP$13</v>
      </c>
      <c r="AQ2835" s="195" t="str">
        <f t="shared" si="4072"/>
        <v>AQ$13</v>
      </c>
      <c r="AR2835" s="195" t="str">
        <f t="shared" si="4072"/>
        <v>AR$13</v>
      </c>
      <c r="AS2835" s="195" t="str">
        <f t="shared" si="4072"/>
        <v>AS$13</v>
      </c>
      <c r="AT2835" s="195" t="str">
        <f t="shared" si="4072"/>
        <v>AT$13</v>
      </c>
      <c r="AU2835" s="195" t="str">
        <f t="shared" si="4072"/>
        <v>AU$13</v>
      </c>
      <c r="AV2835" s="195" t="str">
        <f t="shared" si="4072"/>
        <v>AV$13</v>
      </c>
      <c r="AW2835" s="195" t="str">
        <f t="shared" si="4072"/>
        <v>AW$13</v>
      </c>
      <c r="AX2835" s="195" t="str">
        <f t="shared" si="4072"/>
        <v>AX$13</v>
      </c>
      <c r="AY2835" s="195" t="str">
        <f t="shared" ref="AY2835:CD2835" si="4073">AY$17</f>
        <v>AY$13</v>
      </c>
      <c r="AZ2835" s="195" t="str">
        <f t="shared" si="4073"/>
        <v>AZ$13</v>
      </c>
      <c r="BA2835" s="195" t="str">
        <f t="shared" si="4073"/>
        <v>BA$13</v>
      </c>
      <c r="BB2835" s="195" t="str">
        <f t="shared" si="4073"/>
        <v>BB$13</v>
      </c>
      <c r="BC2835" s="195" t="str">
        <f t="shared" si="4073"/>
        <v>BC$13</v>
      </c>
      <c r="BD2835" s="195" t="str">
        <f t="shared" si="4073"/>
        <v>BD$13</v>
      </c>
      <c r="BE2835" s="195" t="str">
        <f t="shared" si="4073"/>
        <v>BE$13</v>
      </c>
      <c r="BF2835" s="195" t="str">
        <f t="shared" si="4073"/>
        <v>BF$13</v>
      </c>
      <c r="BG2835" s="195" t="str">
        <f t="shared" si="4073"/>
        <v>BG$13</v>
      </c>
      <c r="BH2835" s="195" t="str">
        <f t="shared" si="4073"/>
        <v>BH$13</v>
      </c>
      <c r="BI2835" s="195" t="str">
        <f t="shared" si="4073"/>
        <v>BI$13</v>
      </c>
      <c r="BJ2835" s="195" t="str">
        <f t="shared" si="4073"/>
        <v>BJ$13</v>
      </c>
      <c r="BK2835" s="195" t="str">
        <f t="shared" si="4073"/>
        <v>BK$13</v>
      </c>
      <c r="BL2835" s="195" t="str">
        <f t="shared" si="4073"/>
        <v>BL$13</v>
      </c>
      <c r="BM2835" s="195" t="str">
        <f t="shared" si="4073"/>
        <v>BM$13</v>
      </c>
      <c r="BN2835" s="195" t="str">
        <f t="shared" si="4073"/>
        <v>BN$13</v>
      </c>
      <c r="BO2835" s="195" t="str">
        <f t="shared" si="4073"/>
        <v>BO$13</v>
      </c>
      <c r="BP2835" s="195" t="str">
        <f t="shared" si="4073"/>
        <v>BP$13</v>
      </c>
      <c r="BQ2835" s="195" t="str">
        <f t="shared" si="4073"/>
        <v>BQ$13</v>
      </c>
      <c r="BR2835" s="195" t="str">
        <f t="shared" si="4073"/>
        <v>BR$13</v>
      </c>
      <c r="BS2835" s="195" t="str">
        <f t="shared" si="4073"/>
        <v>BS$13</v>
      </c>
      <c r="BT2835" s="195" t="str">
        <f t="shared" si="4073"/>
        <v>BT$13</v>
      </c>
      <c r="BU2835" s="195" t="str">
        <f t="shared" si="4073"/>
        <v>BU$13</v>
      </c>
      <c r="BV2835" s="195" t="str">
        <f t="shared" si="4073"/>
        <v>BV$13</v>
      </c>
      <c r="BW2835" s="195" t="str">
        <f t="shared" si="4073"/>
        <v>BW$13</v>
      </c>
      <c r="BX2835" s="195" t="str">
        <f t="shared" si="4073"/>
        <v>BX$13</v>
      </c>
      <c r="BY2835" s="195" t="str">
        <f t="shared" si="4073"/>
        <v>BY$13</v>
      </c>
      <c r="BZ2835" s="195" t="str">
        <f t="shared" si="4073"/>
        <v>BZ$13</v>
      </c>
      <c r="CA2835" s="195" t="str">
        <f t="shared" si="4073"/>
        <v>CA$13</v>
      </c>
      <c r="CB2835" s="195" t="str">
        <f t="shared" si="4073"/>
        <v>CB$13</v>
      </c>
      <c r="CC2835" s="195" t="str">
        <f t="shared" si="4073"/>
        <v>CC$13</v>
      </c>
      <c r="CD2835" s="195" t="str">
        <f t="shared" si="4073"/>
        <v>CD$13</v>
      </c>
      <c r="CE2835" s="195" t="str">
        <f t="shared" ref="CE2835:CL2835" si="4074">CE$17</f>
        <v>CE$13</v>
      </c>
      <c r="CF2835" s="195" t="str">
        <f t="shared" si="4074"/>
        <v>CF$13</v>
      </c>
      <c r="CG2835" s="195" t="str">
        <f t="shared" si="4074"/>
        <v>CG$13</v>
      </c>
      <c r="CH2835" s="195" t="str">
        <f t="shared" si="4074"/>
        <v>CH$13</v>
      </c>
      <c r="CI2835" s="195" t="str">
        <f t="shared" si="4074"/>
        <v>CI$13</v>
      </c>
      <c r="CJ2835" s="195" t="str">
        <f t="shared" si="4074"/>
        <v>CJ$13</v>
      </c>
      <c r="CK2835" s="195" t="str">
        <f t="shared" si="4074"/>
        <v>CK$13</v>
      </c>
      <c r="CL2835" s="195" t="str">
        <f t="shared" si="4074"/>
        <v>CL$13</v>
      </c>
    </row>
    <row r="2836" spans="2:90" x14ac:dyDescent="0.4">
      <c r="B2836" s="171" t="s">
        <v>491</v>
      </c>
      <c r="E2836" s="8"/>
      <c r="H2836" s="196"/>
      <c r="I2836" s="197"/>
      <c r="J2836" s="197"/>
      <c r="K2836" s="198"/>
      <c r="L2836" s="198"/>
      <c r="M2836" s="198"/>
      <c r="N2836" s="198"/>
      <c r="O2836" s="198"/>
      <c r="P2836" s="198"/>
      <c r="R2836" s="198"/>
      <c r="S2836" s="186"/>
      <c r="T2836" s="186"/>
      <c r="U2836" s="186"/>
      <c r="V2836" s="186"/>
      <c r="W2836" s="186"/>
      <c r="X2836" s="186"/>
      <c r="Y2836" s="186"/>
      <c r="Z2836" s="186"/>
      <c r="AA2836" s="186"/>
      <c r="AB2836" s="186"/>
      <c r="AC2836" s="186"/>
      <c r="AD2836" s="186"/>
      <c r="AE2836" s="186"/>
      <c r="AF2836" s="186"/>
      <c r="AG2836" s="186"/>
      <c r="AH2836" s="186"/>
      <c r="AI2836" s="186"/>
      <c r="AJ2836" s="186"/>
      <c r="AK2836" s="186"/>
      <c r="AL2836" s="186"/>
      <c r="AM2836" s="186"/>
      <c r="AN2836" s="186"/>
      <c r="AO2836" s="186"/>
      <c r="AP2836" s="186"/>
      <c r="AQ2836" s="186"/>
      <c r="AR2836" s="186"/>
      <c r="AS2836" s="186"/>
      <c r="AT2836" s="186"/>
      <c r="AU2836" s="186"/>
      <c r="AV2836" s="186"/>
      <c r="AW2836" s="186"/>
      <c r="AX2836" s="186"/>
      <c r="AY2836" s="186"/>
      <c r="AZ2836" s="186"/>
      <c r="BA2836" s="186"/>
      <c r="BB2836" s="186"/>
      <c r="BC2836" s="186"/>
      <c r="BD2836" s="186"/>
      <c r="BE2836" s="186"/>
      <c r="BF2836" s="186"/>
      <c r="BG2836" s="186"/>
      <c r="BH2836" s="186"/>
      <c r="BI2836" s="186"/>
      <c r="BJ2836" s="186"/>
      <c r="BK2836" s="186"/>
      <c r="BL2836" s="186"/>
      <c r="BM2836" s="186"/>
      <c r="BN2836" s="186"/>
      <c r="BO2836" s="186"/>
      <c r="BP2836" s="186"/>
      <c r="BQ2836" s="186"/>
      <c r="BR2836" s="186"/>
      <c r="BS2836" s="186"/>
      <c r="BT2836" s="186"/>
      <c r="BU2836" s="186"/>
      <c r="BV2836" s="186"/>
      <c r="BW2836" s="186"/>
      <c r="BX2836" s="186"/>
      <c r="BY2836" s="186"/>
      <c r="BZ2836" s="186"/>
      <c r="CA2836" s="186"/>
      <c r="CB2836" s="186"/>
      <c r="CC2836" s="186"/>
      <c r="CD2836" s="186"/>
      <c r="CE2836" s="186"/>
      <c r="CF2836" s="186"/>
      <c r="CG2836" s="186"/>
      <c r="CH2836" s="186"/>
      <c r="CI2836" s="186"/>
      <c r="CJ2836" s="186"/>
      <c r="CK2836" s="186"/>
      <c r="CL2836" s="186"/>
    </row>
    <row r="2837" spans="2:90" x14ac:dyDescent="0.4">
      <c r="B2837" s="171" t="s">
        <v>505</v>
      </c>
      <c r="E2837" s="8"/>
      <c r="H2837" s="196"/>
      <c r="I2837" s="197"/>
      <c r="J2837" s="197"/>
      <c r="K2837" s="198"/>
      <c r="L2837" s="198"/>
      <c r="M2837" s="198"/>
      <c r="N2837" s="198"/>
      <c r="O2837" s="198"/>
      <c r="P2837" s="198"/>
      <c r="R2837" s="198"/>
      <c r="S2837" s="186"/>
      <c r="T2837" s="186"/>
      <c r="U2837" s="186"/>
      <c r="V2837" s="186"/>
      <c r="W2837" s="186"/>
      <c r="X2837" s="186"/>
      <c r="Y2837" s="186"/>
      <c r="Z2837" s="186"/>
      <c r="AA2837" s="186"/>
      <c r="AB2837" s="186"/>
      <c r="AC2837" s="186"/>
      <c r="AD2837" s="186"/>
      <c r="AE2837" s="186"/>
      <c r="AF2837" s="186"/>
      <c r="AG2837" s="186"/>
      <c r="AH2837" s="186"/>
      <c r="AI2837" s="186"/>
      <c r="AJ2837" s="186"/>
      <c r="AK2837" s="186"/>
      <c r="AL2837" s="186"/>
      <c r="AM2837" s="186"/>
      <c r="AN2837" s="186"/>
      <c r="AO2837" s="186"/>
      <c r="AP2837" s="186"/>
      <c r="AQ2837" s="186"/>
      <c r="AR2837" s="186"/>
      <c r="AS2837" s="186"/>
      <c r="AT2837" s="186"/>
      <c r="AU2837" s="186"/>
      <c r="AV2837" s="186"/>
      <c r="AW2837" s="186"/>
      <c r="AX2837" s="186"/>
      <c r="AY2837" s="186"/>
      <c r="AZ2837" s="186"/>
      <c r="BA2837" s="186"/>
      <c r="BB2837" s="186"/>
      <c r="BC2837" s="186"/>
      <c r="BD2837" s="186"/>
      <c r="BE2837" s="186"/>
      <c r="BF2837" s="186"/>
      <c r="BG2837" s="186"/>
      <c r="BH2837" s="186"/>
      <c r="BI2837" s="186"/>
      <c r="BJ2837" s="186"/>
      <c r="BK2837" s="186"/>
      <c r="BL2837" s="186"/>
      <c r="BM2837" s="186"/>
      <c r="BN2837" s="186"/>
      <c r="BO2837" s="186"/>
      <c r="BP2837" s="186"/>
      <c r="BQ2837" s="186"/>
      <c r="BR2837" s="186"/>
      <c r="BS2837" s="186"/>
      <c r="BT2837" s="186"/>
      <c r="BU2837" s="186"/>
      <c r="BV2837" s="186"/>
      <c r="BW2837" s="186"/>
      <c r="BX2837" s="186"/>
      <c r="BY2837" s="186"/>
      <c r="BZ2837" s="186"/>
      <c r="CA2837" s="186"/>
      <c r="CB2837" s="186"/>
      <c r="CC2837" s="186"/>
      <c r="CD2837" s="186"/>
      <c r="CE2837" s="186"/>
      <c r="CF2837" s="186"/>
      <c r="CG2837" s="186"/>
      <c r="CH2837" s="186"/>
      <c r="CI2837" s="186"/>
      <c r="CJ2837" s="186"/>
      <c r="CK2837" s="186"/>
      <c r="CL2837" s="186"/>
    </row>
    <row r="2838" spans="2:90" x14ac:dyDescent="0.4">
      <c r="B2838" s="171" t="s">
        <v>463</v>
      </c>
      <c r="E2838" s="8"/>
      <c r="H2838" s="196"/>
      <c r="I2838" s="197"/>
      <c r="J2838" s="197"/>
      <c r="K2838" s="198"/>
      <c r="L2838" s="198"/>
      <c r="M2838" s="198"/>
      <c r="N2838" s="198"/>
      <c r="O2838" s="198"/>
      <c r="P2838" s="198"/>
      <c r="R2838" s="198"/>
      <c r="S2838" s="186" t="str">
        <f t="shared" ref="S2838:AX2838" si="4075">S$18</f>
        <v>S$14</v>
      </c>
      <c r="T2838" s="186" t="str">
        <f t="shared" si="4075"/>
        <v>T$14</v>
      </c>
      <c r="U2838" s="186" t="str">
        <f t="shared" si="4075"/>
        <v>U$14</v>
      </c>
      <c r="V2838" s="186" t="str">
        <f t="shared" si="4075"/>
        <v>V$14</v>
      </c>
      <c r="W2838" s="186" t="str">
        <f t="shared" si="4075"/>
        <v>W$14</v>
      </c>
      <c r="X2838" s="186" t="str">
        <f t="shared" si="4075"/>
        <v>X$14</v>
      </c>
      <c r="Y2838" s="186" t="str">
        <f t="shared" si="4075"/>
        <v>Y$14</v>
      </c>
      <c r="Z2838" s="186" t="str">
        <f t="shared" si="4075"/>
        <v>Z$14</v>
      </c>
      <c r="AA2838" s="186" t="str">
        <f t="shared" si="4075"/>
        <v>AA$14</v>
      </c>
      <c r="AB2838" s="186" t="str">
        <f t="shared" si="4075"/>
        <v>AB$14</v>
      </c>
      <c r="AC2838" s="186" t="str">
        <f t="shared" si="4075"/>
        <v>AC$14</v>
      </c>
      <c r="AD2838" s="186" t="str">
        <f t="shared" si="4075"/>
        <v>AD$14</v>
      </c>
      <c r="AE2838" s="186" t="str">
        <f t="shared" si="4075"/>
        <v>AE$14</v>
      </c>
      <c r="AF2838" s="186" t="str">
        <f t="shared" si="4075"/>
        <v>AF$14</v>
      </c>
      <c r="AG2838" s="186" t="str">
        <f t="shared" si="4075"/>
        <v>AG$14</v>
      </c>
      <c r="AH2838" s="186" t="str">
        <f t="shared" si="4075"/>
        <v>AH$14</v>
      </c>
      <c r="AI2838" s="186" t="str">
        <f t="shared" si="4075"/>
        <v>AI$14</v>
      </c>
      <c r="AJ2838" s="186" t="str">
        <f t="shared" si="4075"/>
        <v>AJ$14</v>
      </c>
      <c r="AK2838" s="186" t="str">
        <f t="shared" si="4075"/>
        <v>AK$14</v>
      </c>
      <c r="AL2838" s="186" t="str">
        <f t="shared" si="4075"/>
        <v>AL$14</v>
      </c>
      <c r="AM2838" s="186" t="str">
        <f t="shared" si="4075"/>
        <v>AM$14</v>
      </c>
      <c r="AN2838" s="186" t="str">
        <f t="shared" si="4075"/>
        <v>AN$14</v>
      </c>
      <c r="AO2838" s="186" t="str">
        <f t="shared" si="4075"/>
        <v>AO$14</v>
      </c>
      <c r="AP2838" s="186" t="str">
        <f t="shared" si="4075"/>
        <v>AP$14</v>
      </c>
      <c r="AQ2838" s="186" t="str">
        <f t="shared" si="4075"/>
        <v>AQ$14</v>
      </c>
      <c r="AR2838" s="186" t="str">
        <f t="shared" si="4075"/>
        <v>AR$14</v>
      </c>
      <c r="AS2838" s="186" t="str">
        <f t="shared" si="4075"/>
        <v>AS$14</v>
      </c>
      <c r="AT2838" s="186" t="str">
        <f t="shared" si="4075"/>
        <v>AT$14</v>
      </c>
      <c r="AU2838" s="186" t="str">
        <f t="shared" si="4075"/>
        <v>AU$14</v>
      </c>
      <c r="AV2838" s="186" t="str">
        <f t="shared" si="4075"/>
        <v>AV$14</v>
      </c>
      <c r="AW2838" s="186" t="str">
        <f t="shared" si="4075"/>
        <v>AW$14</v>
      </c>
      <c r="AX2838" s="186" t="str">
        <f t="shared" si="4075"/>
        <v>AX$14</v>
      </c>
      <c r="AY2838" s="186" t="str">
        <f t="shared" ref="AY2838:CD2838" si="4076">AY$18</f>
        <v>AY$14</v>
      </c>
      <c r="AZ2838" s="186" t="str">
        <f t="shared" si="4076"/>
        <v>AZ$14</v>
      </c>
      <c r="BA2838" s="186" t="str">
        <f t="shared" si="4076"/>
        <v>BA$14</v>
      </c>
      <c r="BB2838" s="186" t="str">
        <f t="shared" si="4076"/>
        <v>BB$14</v>
      </c>
      <c r="BC2838" s="186" t="str">
        <f t="shared" si="4076"/>
        <v>BC$14</v>
      </c>
      <c r="BD2838" s="186" t="str">
        <f t="shared" si="4076"/>
        <v>BD$14</v>
      </c>
      <c r="BE2838" s="186" t="str">
        <f t="shared" si="4076"/>
        <v>BE$14</v>
      </c>
      <c r="BF2838" s="186" t="str">
        <f t="shared" si="4076"/>
        <v>BF$14</v>
      </c>
      <c r="BG2838" s="186" t="str">
        <f t="shared" si="4076"/>
        <v>BG$14</v>
      </c>
      <c r="BH2838" s="186" t="str">
        <f t="shared" si="4076"/>
        <v>BH$14</v>
      </c>
      <c r="BI2838" s="186" t="str">
        <f t="shared" si="4076"/>
        <v>BI$14</v>
      </c>
      <c r="BJ2838" s="186" t="str">
        <f t="shared" si="4076"/>
        <v>BJ$14</v>
      </c>
      <c r="BK2838" s="186" t="str">
        <f t="shared" si="4076"/>
        <v>BK$14</v>
      </c>
      <c r="BL2838" s="186" t="str">
        <f t="shared" si="4076"/>
        <v>BL$14</v>
      </c>
      <c r="BM2838" s="186" t="str">
        <f t="shared" si="4076"/>
        <v>BM$14</v>
      </c>
      <c r="BN2838" s="186" t="str">
        <f t="shared" si="4076"/>
        <v>BN$14</v>
      </c>
      <c r="BO2838" s="186" t="str">
        <f t="shared" si="4076"/>
        <v>BO$14</v>
      </c>
      <c r="BP2838" s="186" t="str">
        <f t="shared" si="4076"/>
        <v>BP$14</v>
      </c>
      <c r="BQ2838" s="186" t="str">
        <f t="shared" si="4076"/>
        <v>BQ$14</v>
      </c>
      <c r="BR2838" s="186" t="str">
        <f t="shared" si="4076"/>
        <v>BR$14</v>
      </c>
      <c r="BS2838" s="186" t="str">
        <f t="shared" si="4076"/>
        <v>BS$14</v>
      </c>
      <c r="BT2838" s="186" t="str">
        <f t="shared" si="4076"/>
        <v>BT$14</v>
      </c>
      <c r="BU2838" s="186" t="str">
        <f t="shared" si="4076"/>
        <v>BU$14</v>
      </c>
      <c r="BV2838" s="186" t="str">
        <f t="shared" si="4076"/>
        <v>BV$14</v>
      </c>
      <c r="BW2838" s="186" t="str">
        <f t="shared" si="4076"/>
        <v>BW$14</v>
      </c>
      <c r="BX2838" s="186" t="str">
        <f t="shared" si="4076"/>
        <v>BX$14</v>
      </c>
      <c r="BY2838" s="186" t="str">
        <f t="shared" si="4076"/>
        <v>BY$14</v>
      </c>
      <c r="BZ2838" s="186" t="str">
        <f t="shared" si="4076"/>
        <v>BZ$14</v>
      </c>
      <c r="CA2838" s="186" t="str">
        <f t="shared" si="4076"/>
        <v>CA$14</v>
      </c>
      <c r="CB2838" s="186" t="str">
        <f t="shared" si="4076"/>
        <v>CB$14</v>
      </c>
      <c r="CC2838" s="186" t="str">
        <f t="shared" si="4076"/>
        <v>CC$14</v>
      </c>
      <c r="CD2838" s="186" t="str">
        <f t="shared" si="4076"/>
        <v>CD$14</v>
      </c>
      <c r="CE2838" s="186" t="str">
        <f t="shared" ref="CE2838:CL2838" si="4077">CE$18</f>
        <v>CE$14</v>
      </c>
      <c r="CF2838" s="186" t="str">
        <f t="shared" si="4077"/>
        <v>CF$14</v>
      </c>
      <c r="CG2838" s="186" t="str">
        <f t="shared" si="4077"/>
        <v>CG$14</v>
      </c>
      <c r="CH2838" s="186" t="str">
        <f t="shared" si="4077"/>
        <v>CH$14</v>
      </c>
      <c r="CI2838" s="186" t="str">
        <f t="shared" si="4077"/>
        <v>CI$14</v>
      </c>
      <c r="CJ2838" s="186" t="str">
        <f t="shared" si="4077"/>
        <v>CJ$14</v>
      </c>
      <c r="CK2838" s="186" t="str">
        <f t="shared" si="4077"/>
        <v>CK$14</v>
      </c>
      <c r="CL2838" s="186" t="str">
        <f t="shared" si="4077"/>
        <v>CL$14</v>
      </c>
    </row>
    <row r="2839" spans="2:90" x14ac:dyDescent="0.4">
      <c r="B2839" s="171" t="s">
        <v>464</v>
      </c>
      <c r="E2839" s="8"/>
      <c r="H2839" s="196"/>
      <c r="I2839" s="197"/>
      <c r="J2839" s="197"/>
      <c r="K2839" s="198"/>
      <c r="L2839" s="198"/>
      <c r="M2839" s="198"/>
      <c r="N2839" s="198"/>
      <c r="O2839" s="198"/>
      <c r="P2839" s="198"/>
      <c r="R2839" s="198"/>
      <c r="S2839" s="186" t="str">
        <f t="shared" ref="S2839:AX2839" si="4078">S$19</f>
        <v>S$15</v>
      </c>
      <c r="T2839" s="186" t="str">
        <f t="shared" si="4078"/>
        <v>T$15</v>
      </c>
      <c r="U2839" s="186" t="str">
        <f t="shared" si="4078"/>
        <v>U$15</v>
      </c>
      <c r="V2839" s="186" t="str">
        <f t="shared" si="4078"/>
        <v>V$15</v>
      </c>
      <c r="W2839" s="186" t="str">
        <f t="shared" si="4078"/>
        <v>W$15</v>
      </c>
      <c r="X2839" s="186" t="str">
        <f t="shared" si="4078"/>
        <v>X$15</v>
      </c>
      <c r="Y2839" s="186" t="str">
        <f t="shared" si="4078"/>
        <v>Y$15</v>
      </c>
      <c r="Z2839" s="186" t="str">
        <f t="shared" si="4078"/>
        <v>Z$15</v>
      </c>
      <c r="AA2839" s="186" t="str">
        <f t="shared" si="4078"/>
        <v>AA$15</v>
      </c>
      <c r="AB2839" s="186" t="str">
        <f t="shared" si="4078"/>
        <v>AB$15</v>
      </c>
      <c r="AC2839" s="186" t="str">
        <f t="shared" si="4078"/>
        <v>AC$15</v>
      </c>
      <c r="AD2839" s="186" t="str">
        <f t="shared" si="4078"/>
        <v>AD$15</v>
      </c>
      <c r="AE2839" s="186" t="str">
        <f t="shared" si="4078"/>
        <v>AE$15</v>
      </c>
      <c r="AF2839" s="186" t="str">
        <f t="shared" si="4078"/>
        <v>AF$15</v>
      </c>
      <c r="AG2839" s="186" t="str">
        <f t="shared" si="4078"/>
        <v>AG$15</v>
      </c>
      <c r="AH2839" s="186" t="str">
        <f t="shared" si="4078"/>
        <v>AH$15</v>
      </c>
      <c r="AI2839" s="186" t="str">
        <f t="shared" si="4078"/>
        <v>AI$15</v>
      </c>
      <c r="AJ2839" s="186" t="str">
        <f t="shared" si="4078"/>
        <v>AJ$15</v>
      </c>
      <c r="AK2839" s="186" t="str">
        <f t="shared" si="4078"/>
        <v>AK$15</v>
      </c>
      <c r="AL2839" s="186" t="str">
        <f t="shared" si="4078"/>
        <v>AL$15</v>
      </c>
      <c r="AM2839" s="186" t="str">
        <f t="shared" si="4078"/>
        <v>AM$15</v>
      </c>
      <c r="AN2839" s="186" t="str">
        <f t="shared" si="4078"/>
        <v>AN$15</v>
      </c>
      <c r="AO2839" s="186" t="str">
        <f t="shared" si="4078"/>
        <v>AO$15</v>
      </c>
      <c r="AP2839" s="186" t="str">
        <f t="shared" si="4078"/>
        <v>AP$15</v>
      </c>
      <c r="AQ2839" s="186" t="str">
        <f t="shared" si="4078"/>
        <v>AQ$15</v>
      </c>
      <c r="AR2839" s="186" t="str">
        <f t="shared" si="4078"/>
        <v>AR$15</v>
      </c>
      <c r="AS2839" s="186" t="str">
        <f t="shared" si="4078"/>
        <v>AS$15</v>
      </c>
      <c r="AT2839" s="186" t="str">
        <f t="shared" si="4078"/>
        <v>AT$15</v>
      </c>
      <c r="AU2839" s="186" t="str">
        <f t="shared" si="4078"/>
        <v>AU$15</v>
      </c>
      <c r="AV2839" s="186" t="str">
        <f t="shared" si="4078"/>
        <v>AV$15</v>
      </c>
      <c r="AW2839" s="186" t="str">
        <f t="shared" si="4078"/>
        <v>AW$15</v>
      </c>
      <c r="AX2839" s="186" t="str">
        <f t="shared" si="4078"/>
        <v>AX$15</v>
      </c>
      <c r="AY2839" s="186" t="str">
        <f t="shared" ref="AY2839:CD2839" si="4079">AY$19</f>
        <v>AY$15</v>
      </c>
      <c r="AZ2839" s="186" t="str">
        <f t="shared" si="4079"/>
        <v>AZ$15</v>
      </c>
      <c r="BA2839" s="186" t="str">
        <f t="shared" si="4079"/>
        <v>BA$15</v>
      </c>
      <c r="BB2839" s="186" t="str">
        <f t="shared" si="4079"/>
        <v>BB$15</v>
      </c>
      <c r="BC2839" s="186" t="str">
        <f t="shared" si="4079"/>
        <v>BC$15</v>
      </c>
      <c r="BD2839" s="186" t="str">
        <f t="shared" si="4079"/>
        <v>BD$15</v>
      </c>
      <c r="BE2839" s="186" t="str">
        <f t="shared" si="4079"/>
        <v>BE$15</v>
      </c>
      <c r="BF2839" s="186" t="str">
        <f t="shared" si="4079"/>
        <v>BF$15</v>
      </c>
      <c r="BG2839" s="186" t="str">
        <f t="shared" si="4079"/>
        <v>BG$15</v>
      </c>
      <c r="BH2839" s="186" t="str">
        <f t="shared" si="4079"/>
        <v>BH$15</v>
      </c>
      <c r="BI2839" s="186" t="str">
        <f t="shared" si="4079"/>
        <v>BI$15</v>
      </c>
      <c r="BJ2839" s="186" t="str">
        <f t="shared" si="4079"/>
        <v>BJ$15</v>
      </c>
      <c r="BK2839" s="186" t="str">
        <f t="shared" si="4079"/>
        <v>BK$15</v>
      </c>
      <c r="BL2839" s="186" t="str">
        <f t="shared" si="4079"/>
        <v>BL$15</v>
      </c>
      <c r="BM2839" s="186" t="str">
        <f t="shared" si="4079"/>
        <v>BM$15</v>
      </c>
      <c r="BN2839" s="186" t="str">
        <f t="shared" si="4079"/>
        <v>BN$15</v>
      </c>
      <c r="BO2839" s="186" t="str">
        <f t="shared" si="4079"/>
        <v>BO$15</v>
      </c>
      <c r="BP2839" s="186" t="str">
        <f t="shared" si="4079"/>
        <v>BP$15</v>
      </c>
      <c r="BQ2839" s="186" t="str">
        <f t="shared" si="4079"/>
        <v>BQ$15</v>
      </c>
      <c r="BR2839" s="186" t="str">
        <f t="shared" si="4079"/>
        <v>BR$15</v>
      </c>
      <c r="BS2839" s="186" t="str">
        <f t="shared" si="4079"/>
        <v>BS$15</v>
      </c>
      <c r="BT2839" s="186" t="str">
        <f t="shared" si="4079"/>
        <v>BT$15</v>
      </c>
      <c r="BU2839" s="186" t="str">
        <f t="shared" si="4079"/>
        <v>BU$15</v>
      </c>
      <c r="BV2839" s="186" t="str">
        <f t="shared" si="4079"/>
        <v>BV$15</v>
      </c>
      <c r="BW2839" s="186" t="str">
        <f t="shared" si="4079"/>
        <v>BW$15</v>
      </c>
      <c r="BX2839" s="186" t="str">
        <f t="shared" si="4079"/>
        <v>BX$15</v>
      </c>
      <c r="BY2839" s="186" t="str">
        <f t="shared" si="4079"/>
        <v>BY$15</v>
      </c>
      <c r="BZ2839" s="186" t="str">
        <f t="shared" si="4079"/>
        <v>BZ$15</v>
      </c>
      <c r="CA2839" s="186" t="str">
        <f t="shared" si="4079"/>
        <v>CA$15</v>
      </c>
      <c r="CB2839" s="186" t="str">
        <f t="shared" si="4079"/>
        <v>CB$15</v>
      </c>
      <c r="CC2839" s="186" t="str">
        <f t="shared" si="4079"/>
        <v>CC$15</v>
      </c>
      <c r="CD2839" s="186" t="str">
        <f t="shared" si="4079"/>
        <v>CD$15</v>
      </c>
      <c r="CE2839" s="186" t="str">
        <f t="shared" ref="CE2839:CL2839" si="4080">CE$19</f>
        <v>CE$15</v>
      </c>
      <c r="CF2839" s="186" t="str">
        <f t="shared" si="4080"/>
        <v>CF$15</v>
      </c>
      <c r="CG2839" s="186" t="str">
        <f t="shared" si="4080"/>
        <v>CG$15</v>
      </c>
      <c r="CH2839" s="186" t="str">
        <f t="shared" si="4080"/>
        <v>CH$15</v>
      </c>
      <c r="CI2839" s="186" t="str">
        <f t="shared" si="4080"/>
        <v>CI$15</v>
      </c>
      <c r="CJ2839" s="186" t="str">
        <f t="shared" si="4080"/>
        <v>CJ$15</v>
      </c>
      <c r="CK2839" s="186" t="str">
        <f t="shared" si="4080"/>
        <v>CK$15</v>
      </c>
      <c r="CL2839" s="186" t="str">
        <f t="shared" si="4080"/>
        <v>CL$15</v>
      </c>
    </row>
    <row r="2840" spans="2:90" x14ac:dyDescent="0.4">
      <c r="B2840" s="139" t="s">
        <v>543</v>
      </c>
      <c r="C2840" s="31"/>
      <c r="D2840" t="s">
        <v>541</v>
      </c>
      <c r="E2840" s="8" t="str">
        <f t="shared" ref="E2840:E2858" si="4081">ROW()&amp;" "&amp;D2840</f>
        <v>2840 SEASON MONTHL-TV-V</v>
      </c>
      <c r="F2840" t="s">
        <v>553</v>
      </c>
      <c r="G2840" s="31" t="s">
        <v>81</v>
      </c>
      <c r="H2840" s="138"/>
      <c r="I2840" s="140"/>
      <c r="J2840" s="140"/>
      <c r="K2840" s="138"/>
      <c r="L2840" s="138"/>
      <c r="M2840" s="138"/>
      <c r="N2840" s="138"/>
      <c r="O2840" s="138"/>
      <c r="P2840" s="138"/>
      <c r="R2840" s="139"/>
      <c r="S2840" s="164"/>
      <c r="T2840" s="164"/>
      <c r="U2840" s="164"/>
      <c r="V2840" s="164"/>
      <c r="W2840" s="164"/>
      <c r="X2840" s="164"/>
      <c r="Y2840" s="164"/>
      <c r="Z2840" s="164"/>
      <c r="AA2840" s="164"/>
      <c r="AB2840" s="164"/>
      <c r="AC2840" s="164"/>
      <c r="AD2840" s="164"/>
      <c r="AE2840" s="164"/>
      <c r="AF2840" s="164"/>
      <c r="AG2840" s="164"/>
      <c r="AH2840" s="164"/>
      <c r="AI2840" s="164"/>
      <c r="AJ2840" s="164"/>
      <c r="AK2840" s="164"/>
      <c r="AL2840" s="164"/>
      <c r="AM2840" s="164"/>
      <c r="AN2840" s="164"/>
      <c r="AO2840" s="164"/>
      <c r="AP2840" s="164"/>
      <c r="AQ2840" s="164"/>
      <c r="AR2840" s="164"/>
      <c r="AS2840" s="164"/>
      <c r="AT2840" s="164"/>
      <c r="AU2840" s="164"/>
      <c r="AV2840" s="164"/>
      <c r="AW2840" s="164"/>
      <c r="AX2840" s="164"/>
      <c r="AY2840" s="164"/>
      <c r="AZ2840" s="164"/>
      <c r="BA2840" s="164"/>
      <c r="BB2840" s="164"/>
      <c r="BC2840" s="164"/>
      <c r="BD2840" s="164"/>
      <c r="BE2840" s="164"/>
      <c r="BF2840" s="164"/>
      <c r="BG2840" s="164"/>
      <c r="BH2840" s="164"/>
      <c r="BI2840" s="164"/>
      <c r="BJ2840" s="164"/>
      <c r="BK2840" s="164"/>
      <c r="BL2840" s="164"/>
      <c r="BM2840" s="164"/>
      <c r="BN2840" s="164"/>
      <c r="BO2840" s="164"/>
      <c r="BP2840" s="164"/>
      <c r="BQ2840" s="164"/>
      <c r="BR2840" s="164"/>
      <c r="BS2840" s="164"/>
      <c r="BT2840" s="164"/>
      <c r="BU2840" s="164"/>
      <c r="BV2840" s="164"/>
      <c r="BW2840" s="164"/>
      <c r="BX2840" s="164"/>
      <c r="BY2840" s="164"/>
      <c r="BZ2840" s="164"/>
      <c r="CA2840" s="164"/>
      <c r="CB2840" s="164"/>
      <c r="CC2840" s="164"/>
      <c r="CD2840" s="164"/>
      <c r="CE2840" s="164"/>
      <c r="CF2840" s="164"/>
      <c r="CG2840" s="164"/>
      <c r="CH2840" s="164"/>
      <c r="CI2840" s="164"/>
      <c r="CJ2840" s="164"/>
      <c r="CK2840" s="164"/>
      <c r="CL2840" s="164"/>
    </row>
    <row r="2841" spans="2:90" x14ac:dyDescent="0.4">
      <c r="B2841" s="95" t="str">
        <f>B2835</f>
        <v>Primary volume driver</v>
      </c>
      <c r="C2841" s="12"/>
      <c r="D2841" t="s">
        <v>541</v>
      </c>
      <c r="E2841" s="8" t="str">
        <f t="shared" si="4081"/>
        <v>2841 SEASON MONTHL-TV-V</v>
      </c>
      <c r="G2841" s="12" t="s">
        <v>332</v>
      </c>
      <c r="H2841" s="12"/>
      <c r="I2841" s="60"/>
      <c r="J2841" s="60"/>
      <c r="K2841" s="12"/>
      <c r="L2841" s="12"/>
      <c r="M2841" s="12"/>
      <c r="N2841" s="12"/>
      <c r="O2841" s="12"/>
      <c r="P2841" s="12"/>
      <c r="R2841" s="13"/>
      <c r="S2841" s="76"/>
      <c r="T2841" s="76"/>
      <c r="U2841" s="76"/>
      <c r="V2841" s="76"/>
      <c r="W2841" s="76"/>
      <c r="X2841" s="76"/>
      <c r="Y2841" s="76"/>
      <c r="Z2841" s="76"/>
      <c r="AA2841" s="76"/>
      <c r="AB2841" s="76"/>
      <c r="AC2841" s="76"/>
      <c r="AD2841" s="76"/>
      <c r="AE2841" s="76"/>
      <c r="AF2841" s="76"/>
      <c r="AG2841" s="76"/>
      <c r="AH2841" s="76"/>
      <c r="AI2841" s="76"/>
      <c r="AJ2841" s="76"/>
      <c r="AK2841" s="76"/>
      <c r="AL2841" s="76"/>
      <c r="AM2841" s="76"/>
      <c r="AN2841" s="76"/>
      <c r="AO2841" s="76"/>
      <c r="AP2841" s="76"/>
      <c r="AQ2841" s="76"/>
      <c r="AR2841" s="76"/>
      <c r="AS2841" s="76"/>
      <c r="AT2841" s="76"/>
      <c r="AU2841" s="76"/>
      <c r="AV2841" s="76"/>
      <c r="AW2841" s="76"/>
      <c r="AX2841" s="76"/>
      <c r="AY2841" s="76"/>
      <c r="AZ2841" s="76"/>
      <c r="BA2841" s="76"/>
      <c r="BB2841" s="76"/>
      <c r="BC2841" s="76"/>
      <c r="BD2841" s="76"/>
      <c r="BE2841" s="76"/>
      <c r="BF2841" s="76"/>
      <c r="BG2841" s="76"/>
      <c r="BH2841" s="76"/>
      <c r="BI2841" s="76"/>
      <c r="BJ2841" s="76"/>
      <c r="BK2841" s="76"/>
      <c r="BL2841" s="76"/>
      <c r="BM2841" s="76"/>
      <c r="BN2841" s="76"/>
      <c r="BO2841" s="76"/>
      <c r="BP2841" s="76"/>
      <c r="BQ2841" s="76"/>
      <c r="BR2841" s="76"/>
      <c r="BS2841" s="76"/>
      <c r="BT2841" s="76"/>
      <c r="BU2841" s="76"/>
      <c r="BV2841" s="76"/>
      <c r="BW2841" s="76"/>
      <c r="BX2841" s="76"/>
      <c r="BY2841" s="76"/>
      <c r="BZ2841" s="76"/>
      <c r="CA2841" s="76"/>
      <c r="CB2841" s="76"/>
      <c r="CC2841" s="76"/>
      <c r="CD2841" s="76"/>
      <c r="CE2841" s="76"/>
      <c r="CF2841" s="76"/>
      <c r="CG2841" s="76"/>
      <c r="CH2841" s="76"/>
      <c r="CI2841" s="76"/>
      <c r="CJ2841" s="76"/>
      <c r="CK2841" s="76"/>
      <c r="CL2841" s="76"/>
    </row>
    <row r="2842" spans="2:90" x14ac:dyDescent="0.4">
      <c r="B2842" s="95" t="str">
        <f>"Seasonally adjusted # of "&amp;B2833&amp;"s"</f>
        <v>Seasonally adjusted # of procedures</v>
      </c>
      <c r="C2842" s="12"/>
      <c r="D2842" t="s">
        <v>541</v>
      </c>
      <c r="E2842" s="8"/>
      <c r="G2842" s="12"/>
      <c r="H2842" s="12"/>
      <c r="I2842" s="60"/>
      <c r="J2842" s="60"/>
      <c r="K2842" s="12"/>
      <c r="L2842" s="12"/>
      <c r="M2842" s="12"/>
      <c r="N2842" s="12"/>
      <c r="O2842" s="12"/>
      <c r="P2842" s="12"/>
      <c r="R2842" s="13"/>
      <c r="S2842" s="76" cm="1">
        <f t="array" aca="1" ref="S2842" ca="1">INDIRECT(S2835)*INDEX($H2845:$I2856,MATCH(S$7,$I2845:$I2856,0),1)*12</f>
        <v>5000</v>
      </c>
      <c r="T2842" s="76" cm="1">
        <f t="array" aca="1" ref="T2842" ca="1">INDIRECT(T2835)*INDEX($H2845:$I2856,MATCH(T$7,$I2845:$I2856,0),1)*12</f>
        <v>7500</v>
      </c>
      <c r="U2842" s="76" cm="1">
        <f t="array" aca="1" ref="U2842" ca="1">INDIRECT(U2835)*INDEX($H2845:$I2856,MATCH(U$7,$I2845:$I2856,0),1)*12</f>
        <v>2500</v>
      </c>
      <c r="V2842" s="76" cm="1">
        <f t="array" aca="1" ref="V2842" ca="1">INDIRECT(V2835)*INDEX($H2845:$I2856,MATCH(V$7,$I2845:$I2856,0),1)*12</f>
        <v>7500</v>
      </c>
      <c r="W2842" s="76" cm="1">
        <f t="array" aca="1" ref="W2842" ca="1">INDIRECT(W2835)*INDEX($H2845:$I2856,MATCH(W$7,$I2845:$I2856,0),1)*12</f>
        <v>2500</v>
      </c>
      <c r="X2842" s="76" cm="1">
        <f t="array" aca="1" ref="X2842" ca="1">INDIRECT(X2835)*INDEX($H2845:$I2856,MATCH(X$7,$I2845:$I2856,0),1)*12</f>
        <v>7500</v>
      </c>
      <c r="Y2842" s="76" cm="1">
        <f t="array" aca="1" ref="Y2842" ca="1">INDIRECT(Y2835)*INDEX($H2845:$I2856,MATCH(Y$7,$I2845:$I2856,0),1)*12</f>
        <v>2500</v>
      </c>
      <c r="Z2842" s="76" cm="1">
        <f t="array" aca="1" ref="Z2842" ca="1">INDIRECT(Z2835)*INDEX($H2845:$I2856,MATCH(Z$7,$I2845:$I2856,0),1)*12</f>
        <v>7500</v>
      </c>
      <c r="AA2842" s="76" cm="1">
        <f t="array" aca="1" ref="AA2842" ca="1">INDIRECT(AA2835)*INDEX($H2845:$I2856,MATCH(AA$7,$I2845:$I2856,0),1)*12</f>
        <v>2500</v>
      </c>
      <c r="AB2842" s="76" cm="1">
        <f t="array" aca="1" ref="AB2842" ca="1">INDIRECT(AB2835)*INDEX($H2845:$I2856,MATCH(AB$7,$I2845:$I2856,0),1)*12</f>
        <v>7500</v>
      </c>
      <c r="AC2842" s="76" cm="1">
        <f t="array" aca="1" ref="AC2842" ca="1">INDIRECT(AC2835)*INDEX($H2845:$I2856,MATCH(AC$7,$I2845:$I2856,0),1)*12</f>
        <v>2500</v>
      </c>
      <c r="AD2842" s="76" cm="1">
        <f t="array" aca="1" ref="AD2842" ca="1">INDIRECT(AD2835)*INDEX($H2845:$I2856,MATCH(AD$7,$I2845:$I2856,0),1)*12</f>
        <v>4980</v>
      </c>
      <c r="AE2842" s="76" cm="1">
        <f t="array" aca="1" ref="AE2842" ca="1">INDIRECT(AE2835)*INDEX($H2845:$I2856,MATCH(AE$7,$I2845:$I2856,0),1)*12</f>
        <v>5000</v>
      </c>
      <c r="AF2842" s="76" cm="1">
        <f t="array" aca="1" ref="AF2842" ca="1">INDIRECT(AF2835)*INDEX($H2845:$I2856,MATCH(AF$7,$I2845:$I2856,0),1)*12</f>
        <v>7500</v>
      </c>
      <c r="AG2842" s="76" cm="1">
        <f t="array" aca="1" ref="AG2842" ca="1">INDIRECT(AG2835)*INDEX($H2845:$I2856,MATCH(AG$7,$I2845:$I2856,0),1)*12</f>
        <v>2500</v>
      </c>
      <c r="AH2842" s="76" cm="1">
        <f t="array" aca="1" ref="AH2842" ca="1">INDIRECT(AH2835)*INDEX($H2845:$I2856,MATCH(AH$7,$I2845:$I2856,0),1)*12</f>
        <v>7500</v>
      </c>
      <c r="AI2842" s="76" cm="1">
        <f t="array" aca="1" ref="AI2842" ca="1">INDIRECT(AI2835)*INDEX($H2845:$I2856,MATCH(AI$7,$I2845:$I2856,0),1)*12</f>
        <v>2500</v>
      </c>
      <c r="AJ2842" s="76" cm="1">
        <f t="array" aca="1" ref="AJ2842" ca="1">INDIRECT(AJ2835)*INDEX($H2845:$I2856,MATCH(AJ$7,$I2845:$I2856,0),1)*12</f>
        <v>7500</v>
      </c>
      <c r="AK2842" s="76" cm="1">
        <f t="array" aca="1" ref="AK2842" ca="1">INDIRECT(AK2835)*INDEX($H2845:$I2856,MATCH(AK$7,$I2845:$I2856,0),1)*12</f>
        <v>2500</v>
      </c>
      <c r="AL2842" s="76" cm="1">
        <f t="array" aca="1" ref="AL2842" ca="1">INDIRECT(AL2835)*INDEX($H2845:$I2856,MATCH(AL$7,$I2845:$I2856,0),1)*12</f>
        <v>7500</v>
      </c>
      <c r="AM2842" s="76" cm="1">
        <f t="array" aca="1" ref="AM2842" ca="1">INDIRECT(AM2835)*INDEX($H2845:$I2856,MATCH(AM$7,$I2845:$I2856,0),1)*12</f>
        <v>2500</v>
      </c>
      <c r="AN2842" s="76" cm="1">
        <f t="array" aca="1" ref="AN2842" ca="1">INDIRECT(AN2835)*INDEX($H2845:$I2856,MATCH(AN$7,$I2845:$I2856,0),1)*12</f>
        <v>7500</v>
      </c>
      <c r="AO2842" s="76" cm="1">
        <f t="array" aca="1" ref="AO2842" ca="1">INDIRECT(AO2835)*INDEX($H2845:$I2856,MATCH(AO$7,$I2845:$I2856,0),1)*12</f>
        <v>2500</v>
      </c>
      <c r="AP2842" s="76" cm="1">
        <f t="array" aca="1" ref="AP2842" ca="1">INDIRECT(AP2835)*INDEX($H2845:$I2856,MATCH(AP$7,$I2845:$I2856,0),1)*12</f>
        <v>4980</v>
      </c>
      <c r="AQ2842" s="76" cm="1">
        <f t="array" aca="1" ref="AQ2842" ca="1">INDIRECT(AQ2835)*INDEX($H2845:$I2856,MATCH(AQ$7,$I2845:$I2856,0),1)*12</f>
        <v>5000</v>
      </c>
      <c r="AR2842" s="76" cm="1">
        <f t="array" aca="1" ref="AR2842" ca="1">INDIRECT(AR2835)*INDEX($H2845:$I2856,MATCH(AR$7,$I2845:$I2856,0),1)*12</f>
        <v>7500</v>
      </c>
      <c r="AS2842" s="76" cm="1">
        <f t="array" aca="1" ref="AS2842" ca="1">INDIRECT(AS2835)*INDEX($H2845:$I2856,MATCH(AS$7,$I2845:$I2856,0),1)*12</f>
        <v>2500</v>
      </c>
      <c r="AT2842" s="76" cm="1">
        <f t="array" aca="1" ref="AT2842" ca="1">INDIRECT(AT2835)*INDEX($H2845:$I2856,MATCH(AT$7,$I2845:$I2856,0),1)*12</f>
        <v>7500</v>
      </c>
      <c r="AU2842" s="76" cm="1">
        <f t="array" aca="1" ref="AU2842" ca="1">INDIRECT(AU2835)*INDEX($H2845:$I2856,MATCH(AU$7,$I2845:$I2856,0),1)*12</f>
        <v>2500</v>
      </c>
      <c r="AV2842" s="76" cm="1">
        <f t="array" aca="1" ref="AV2842" ca="1">INDIRECT(AV2835)*INDEX($H2845:$I2856,MATCH(AV$7,$I2845:$I2856,0),1)*12</f>
        <v>7500</v>
      </c>
      <c r="AW2842" s="76" cm="1">
        <f t="array" aca="1" ref="AW2842" ca="1">INDIRECT(AW2835)*INDEX($H2845:$I2856,MATCH(AW$7,$I2845:$I2856,0),1)*12</f>
        <v>2500</v>
      </c>
      <c r="AX2842" s="76" cm="1">
        <f t="array" aca="1" ref="AX2842" ca="1">INDIRECT(AX2835)*INDEX($H2845:$I2856,MATCH(AX$7,$I2845:$I2856,0),1)*12</f>
        <v>7500</v>
      </c>
      <c r="AY2842" s="76" cm="1">
        <f t="array" aca="1" ref="AY2842" ca="1">INDIRECT(AY2835)*INDEX($H2845:$I2856,MATCH(AY$7,$I2845:$I2856,0),1)*12</f>
        <v>2500</v>
      </c>
      <c r="AZ2842" s="76" cm="1">
        <f t="array" aca="1" ref="AZ2842" ca="1">INDIRECT(AZ2835)*INDEX($H2845:$I2856,MATCH(AZ$7,$I2845:$I2856,0),1)*12</f>
        <v>7500</v>
      </c>
      <c r="BA2842" s="76" cm="1">
        <f t="array" aca="1" ref="BA2842" ca="1">INDIRECT(BA2835)*INDEX($H2845:$I2856,MATCH(BA$7,$I2845:$I2856,0),1)*12</f>
        <v>2500</v>
      </c>
      <c r="BB2842" s="76" cm="1">
        <f t="array" aca="1" ref="BB2842" ca="1">INDIRECT(BB2835)*INDEX($H2845:$I2856,MATCH(BB$7,$I2845:$I2856,0),1)*12</f>
        <v>4980</v>
      </c>
      <c r="BC2842" s="76" cm="1">
        <f t="array" aca="1" ref="BC2842" ca="1">INDIRECT(BC2835)*INDEX($H2845:$I2856,MATCH(BC$7,$I2845:$I2856,0),1)*12</f>
        <v>5000</v>
      </c>
      <c r="BD2842" s="76" cm="1">
        <f t="array" aca="1" ref="BD2842" ca="1">INDIRECT(BD2835)*INDEX($H2845:$I2856,MATCH(BD$7,$I2845:$I2856,0),1)*12</f>
        <v>7500</v>
      </c>
      <c r="BE2842" s="76" cm="1">
        <f t="array" aca="1" ref="BE2842" ca="1">INDIRECT(BE2835)*INDEX($H2845:$I2856,MATCH(BE$7,$I2845:$I2856,0),1)*12</f>
        <v>2500</v>
      </c>
      <c r="BF2842" s="76" cm="1">
        <f t="array" aca="1" ref="BF2842" ca="1">INDIRECT(BF2835)*INDEX($H2845:$I2856,MATCH(BF$7,$I2845:$I2856,0),1)*12</f>
        <v>7500</v>
      </c>
      <c r="BG2842" s="76" cm="1">
        <f t="array" aca="1" ref="BG2842" ca="1">INDIRECT(BG2835)*INDEX($H2845:$I2856,MATCH(BG$7,$I2845:$I2856,0),1)*12</f>
        <v>2500</v>
      </c>
      <c r="BH2842" s="76" cm="1">
        <f t="array" aca="1" ref="BH2842" ca="1">INDIRECT(BH2835)*INDEX($H2845:$I2856,MATCH(BH$7,$I2845:$I2856,0),1)*12</f>
        <v>7500</v>
      </c>
      <c r="BI2842" s="76" cm="1">
        <f t="array" aca="1" ref="BI2842" ca="1">INDIRECT(BI2835)*INDEX($H2845:$I2856,MATCH(BI$7,$I2845:$I2856,0),1)*12</f>
        <v>2500</v>
      </c>
      <c r="BJ2842" s="76" cm="1">
        <f t="array" aca="1" ref="BJ2842" ca="1">INDIRECT(BJ2835)*INDEX($H2845:$I2856,MATCH(BJ$7,$I2845:$I2856,0),1)*12</f>
        <v>7500</v>
      </c>
      <c r="BK2842" s="76" cm="1">
        <f t="array" aca="1" ref="BK2842" ca="1">INDIRECT(BK2835)*INDEX($H2845:$I2856,MATCH(BK$7,$I2845:$I2856,0),1)*12</f>
        <v>2500</v>
      </c>
      <c r="BL2842" s="76" cm="1">
        <f t="array" aca="1" ref="BL2842" ca="1">INDIRECT(BL2835)*INDEX($H2845:$I2856,MATCH(BL$7,$I2845:$I2856,0),1)*12</f>
        <v>7500</v>
      </c>
      <c r="BM2842" s="76" cm="1">
        <f t="array" aca="1" ref="BM2842" ca="1">INDIRECT(BM2835)*INDEX($H2845:$I2856,MATCH(BM$7,$I2845:$I2856,0),1)*12</f>
        <v>2500</v>
      </c>
      <c r="BN2842" s="76" cm="1">
        <f t="array" aca="1" ref="BN2842" ca="1">INDIRECT(BN2835)*INDEX($H2845:$I2856,MATCH(BN$7,$I2845:$I2856,0),1)*12</f>
        <v>4980</v>
      </c>
      <c r="BO2842" s="76" cm="1">
        <f t="array" aca="1" ref="BO2842" ca="1">INDIRECT(BO2835)*INDEX($H2845:$I2856,MATCH(BO$7,$I2845:$I2856,0),1)*12</f>
        <v>5000</v>
      </c>
      <c r="BP2842" s="76" cm="1">
        <f t="array" aca="1" ref="BP2842" ca="1">INDIRECT(BP2835)*INDEX($H2845:$I2856,MATCH(BP$7,$I2845:$I2856,0),1)*12</f>
        <v>7500</v>
      </c>
      <c r="BQ2842" s="76" cm="1">
        <f t="array" aca="1" ref="BQ2842" ca="1">INDIRECT(BQ2835)*INDEX($H2845:$I2856,MATCH(BQ$7,$I2845:$I2856,0),1)*12</f>
        <v>2500</v>
      </c>
      <c r="BR2842" s="76" cm="1">
        <f t="array" aca="1" ref="BR2842" ca="1">INDIRECT(BR2835)*INDEX($H2845:$I2856,MATCH(BR$7,$I2845:$I2856,0),1)*12</f>
        <v>7500</v>
      </c>
      <c r="BS2842" s="76" cm="1">
        <f t="array" aca="1" ref="BS2842" ca="1">INDIRECT(BS2835)*INDEX($H2845:$I2856,MATCH(BS$7,$I2845:$I2856,0),1)*12</f>
        <v>2500</v>
      </c>
      <c r="BT2842" s="76" cm="1">
        <f t="array" aca="1" ref="BT2842" ca="1">INDIRECT(BT2835)*INDEX($H2845:$I2856,MATCH(BT$7,$I2845:$I2856,0),1)*12</f>
        <v>7500</v>
      </c>
      <c r="BU2842" s="76" cm="1">
        <f t="array" aca="1" ref="BU2842" ca="1">INDIRECT(BU2835)*INDEX($H2845:$I2856,MATCH(BU$7,$I2845:$I2856,0),1)*12</f>
        <v>2500</v>
      </c>
      <c r="BV2842" s="76" cm="1">
        <f t="array" aca="1" ref="BV2842" ca="1">INDIRECT(BV2835)*INDEX($H2845:$I2856,MATCH(BV$7,$I2845:$I2856,0),1)*12</f>
        <v>7500</v>
      </c>
      <c r="BW2842" s="76" cm="1">
        <f t="array" aca="1" ref="BW2842" ca="1">INDIRECT(BW2835)*INDEX($H2845:$I2856,MATCH(BW$7,$I2845:$I2856,0),1)*12</f>
        <v>2500</v>
      </c>
      <c r="BX2842" s="76" cm="1">
        <f t="array" aca="1" ref="BX2842" ca="1">INDIRECT(BX2835)*INDEX($H2845:$I2856,MATCH(BX$7,$I2845:$I2856,0),1)*12</f>
        <v>7500</v>
      </c>
      <c r="BY2842" s="76" cm="1">
        <f t="array" aca="1" ref="BY2842" ca="1">INDIRECT(BY2835)*INDEX($H2845:$I2856,MATCH(BY$7,$I2845:$I2856,0),1)*12</f>
        <v>2500</v>
      </c>
      <c r="BZ2842" s="76" cm="1">
        <f t="array" aca="1" ref="BZ2842" ca="1">INDIRECT(BZ2835)*INDEX($H2845:$I2856,MATCH(BZ$7,$I2845:$I2856,0),1)*12</f>
        <v>4980</v>
      </c>
      <c r="CA2842" s="76" cm="1">
        <f t="array" aca="1" ref="CA2842" ca="1">INDIRECT(CA2835)*INDEX($H2845:$I2856,MATCH(CA$7,$I2845:$I2856,0),1)*12</f>
        <v>5000</v>
      </c>
      <c r="CB2842" s="76" cm="1">
        <f t="array" aca="1" ref="CB2842" ca="1">INDIRECT(CB2835)*INDEX($H2845:$I2856,MATCH(CB$7,$I2845:$I2856,0),1)*12</f>
        <v>7500</v>
      </c>
      <c r="CC2842" s="76" cm="1">
        <f t="array" aca="1" ref="CC2842" ca="1">INDIRECT(CC2835)*INDEX($H2845:$I2856,MATCH(CC$7,$I2845:$I2856,0),1)*12</f>
        <v>2500</v>
      </c>
      <c r="CD2842" s="76" cm="1">
        <f t="array" aca="1" ref="CD2842" ca="1">INDIRECT(CD2835)*INDEX($H2845:$I2856,MATCH(CD$7,$I2845:$I2856,0),1)*12</f>
        <v>7500</v>
      </c>
      <c r="CE2842" s="76" cm="1">
        <f t="array" aca="1" ref="CE2842" ca="1">INDIRECT(CE2835)*INDEX($H2845:$I2856,MATCH(CE$7,$I2845:$I2856,0),1)*12</f>
        <v>2500</v>
      </c>
      <c r="CF2842" s="76" cm="1">
        <f t="array" aca="1" ref="CF2842" ca="1">INDIRECT(CF2835)*INDEX($H2845:$I2856,MATCH(CF$7,$I2845:$I2856,0),1)*12</f>
        <v>7500</v>
      </c>
      <c r="CG2842" s="76" cm="1">
        <f t="array" aca="1" ref="CG2842" ca="1">INDIRECT(CG2835)*INDEX($H2845:$I2856,MATCH(CG$7,$I2845:$I2856,0),1)*12</f>
        <v>2500</v>
      </c>
      <c r="CH2842" s="76" cm="1">
        <f t="array" aca="1" ref="CH2842" ca="1">INDIRECT(CH2835)*INDEX($H2845:$I2856,MATCH(CH$7,$I2845:$I2856,0),1)*12</f>
        <v>7500</v>
      </c>
      <c r="CI2842" s="76" cm="1">
        <f t="array" aca="1" ref="CI2842" ca="1">INDIRECT(CI2835)*INDEX($H2845:$I2856,MATCH(CI$7,$I2845:$I2856,0),1)*12</f>
        <v>2500</v>
      </c>
      <c r="CJ2842" s="76" cm="1">
        <f t="array" aca="1" ref="CJ2842" ca="1">INDIRECT(CJ2835)*INDEX($H2845:$I2856,MATCH(CJ$7,$I2845:$I2856,0),1)*12</f>
        <v>7500</v>
      </c>
      <c r="CK2842" s="76" cm="1">
        <f t="array" aca="1" ref="CK2842" ca="1">INDIRECT(CK2835)*INDEX($H2845:$I2856,MATCH(CK$7,$I2845:$I2856,0),1)*12</f>
        <v>2500</v>
      </c>
      <c r="CL2842" s="76" cm="1">
        <f t="array" aca="1" ref="CL2842" ca="1">INDIRECT(CL2835)*INDEX($H2845:$I2856,MATCH(CL$7,$I2845:$I2856,0),1)*12</f>
        <v>4980</v>
      </c>
    </row>
    <row r="2843" spans="2:90" x14ac:dyDescent="0.4">
      <c r="B2843" s="124"/>
      <c r="D2843" t="s">
        <v>541</v>
      </c>
      <c r="E2843" s="8"/>
      <c r="H2843" s="12"/>
      <c r="I2843" s="60"/>
      <c r="J2843" s="60"/>
      <c r="K2843" s="38"/>
      <c r="L2843" s="38"/>
      <c r="M2843" s="38"/>
      <c r="N2843" s="38"/>
      <c r="O2843" s="38"/>
      <c r="P2843" s="38"/>
      <c r="R2843" s="15"/>
      <c r="S2843" s="234"/>
      <c r="T2843" s="234"/>
      <c r="U2843" s="234"/>
      <c r="V2843" s="234"/>
      <c r="W2843" s="234"/>
      <c r="X2843" s="234"/>
      <c r="Y2843" s="234"/>
      <c r="Z2843" s="234"/>
      <c r="AA2843" s="234"/>
      <c r="AB2843" s="234"/>
      <c r="AC2843" s="234"/>
      <c r="AD2843" s="234"/>
      <c r="AE2843" s="234"/>
      <c r="AF2843" s="234"/>
      <c r="AG2843" s="234"/>
      <c r="AH2843" s="234"/>
      <c r="AI2843" s="234"/>
      <c r="AJ2843" s="234"/>
      <c r="AK2843" s="234"/>
      <c r="AL2843" s="234"/>
      <c r="AM2843" s="234"/>
      <c r="AN2843" s="234"/>
      <c r="AO2843" s="234"/>
      <c r="AP2843" s="234"/>
      <c r="AQ2843" s="234"/>
      <c r="AR2843" s="234"/>
      <c r="AS2843" s="234"/>
      <c r="AT2843" s="234"/>
      <c r="AU2843" s="234"/>
      <c r="AV2843" s="234"/>
      <c r="AW2843" s="234"/>
      <c r="AX2843" s="234"/>
      <c r="AY2843" s="234"/>
      <c r="AZ2843" s="234"/>
      <c r="BA2843" s="234"/>
      <c r="BB2843" s="234"/>
      <c r="BC2843" s="234"/>
      <c r="BD2843" s="234"/>
      <c r="BE2843" s="234"/>
      <c r="BF2843" s="234"/>
      <c r="BG2843" s="234"/>
      <c r="BH2843" s="234"/>
      <c r="BI2843" s="234"/>
      <c r="BJ2843" s="234"/>
      <c r="BK2843" s="234"/>
      <c r="BL2843" s="234"/>
      <c r="BM2843" s="234"/>
      <c r="BN2843" s="234"/>
      <c r="BO2843" s="234"/>
      <c r="BP2843" s="234"/>
      <c r="BQ2843" s="234"/>
      <c r="BR2843" s="234"/>
      <c r="BS2843" s="234"/>
      <c r="BT2843" s="234"/>
      <c r="BU2843" s="234"/>
      <c r="BV2843" s="234"/>
      <c r="BW2843" s="234"/>
      <c r="BX2843" s="234"/>
      <c r="BY2843" s="234"/>
      <c r="BZ2843" s="234"/>
      <c r="CA2843" s="234"/>
      <c r="CB2843" s="234"/>
      <c r="CC2843" s="234"/>
      <c r="CD2843" s="234"/>
      <c r="CE2843" s="234"/>
      <c r="CF2843" s="234"/>
      <c r="CG2843" s="234"/>
      <c r="CH2843" s="234"/>
      <c r="CI2843" s="234"/>
      <c r="CJ2843" s="234"/>
      <c r="CK2843" s="234"/>
      <c r="CL2843" s="234"/>
    </row>
    <row r="2844" spans="2:90" x14ac:dyDescent="0.4">
      <c r="B2844" s="124" t="s">
        <v>542</v>
      </c>
      <c r="D2844" t="s">
        <v>541</v>
      </c>
      <c r="E2844" s="8"/>
      <c r="H2844" s="12"/>
      <c r="I2844" s="60"/>
      <c r="J2844" s="60"/>
      <c r="K2844" s="38"/>
      <c r="L2844" s="38"/>
      <c r="M2844" s="38"/>
      <c r="N2844" s="38"/>
      <c r="O2844" s="38"/>
      <c r="P2844" s="38"/>
      <c r="R2844" s="15"/>
      <c r="S2844" s="234"/>
      <c r="T2844" s="234"/>
      <c r="U2844" s="234"/>
      <c r="V2844" s="234"/>
      <c r="W2844" s="234"/>
      <c r="X2844" s="234"/>
      <c r="Y2844" s="234"/>
      <c r="Z2844" s="234"/>
      <c r="AA2844" s="234"/>
      <c r="AB2844" s="234"/>
      <c r="AC2844" s="234"/>
      <c r="AD2844" s="234"/>
      <c r="AE2844" s="234"/>
      <c r="AF2844" s="234"/>
      <c r="AG2844" s="234"/>
      <c r="AH2844" s="234"/>
      <c r="AI2844" s="234"/>
      <c r="AJ2844" s="234"/>
      <c r="AK2844" s="234"/>
      <c r="AL2844" s="234"/>
      <c r="AM2844" s="234"/>
      <c r="AN2844" s="234"/>
      <c r="AO2844" s="234"/>
      <c r="AP2844" s="234"/>
      <c r="AQ2844" s="234"/>
      <c r="AR2844" s="234"/>
      <c r="AS2844" s="234"/>
      <c r="AT2844" s="234"/>
      <c r="AU2844" s="234"/>
      <c r="AV2844" s="234"/>
      <c r="AW2844" s="234"/>
      <c r="AX2844" s="234"/>
      <c r="AY2844" s="234"/>
      <c r="AZ2844" s="234"/>
      <c r="BA2844" s="234"/>
      <c r="BB2844" s="234"/>
      <c r="BC2844" s="234"/>
      <c r="BD2844" s="234"/>
      <c r="BE2844" s="234"/>
      <c r="BF2844" s="234"/>
      <c r="BG2844" s="234"/>
      <c r="BH2844" s="234"/>
      <c r="BI2844" s="234"/>
      <c r="BJ2844" s="234"/>
      <c r="BK2844" s="234"/>
      <c r="BL2844" s="234"/>
      <c r="BM2844" s="234"/>
      <c r="BN2844" s="234"/>
      <c r="BO2844" s="234"/>
      <c r="BP2844" s="234"/>
      <c r="BQ2844" s="234"/>
      <c r="BR2844" s="234"/>
      <c r="BS2844" s="234"/>
      <c r="BT2844" s="234"/>
      <c r="BU2844" s="234"/>
      <c r="BV2844" s="234"/>
      <c r="BW2844" s="234"/>
      <c r="BX2844" s="234"/>
      <c r="BY2844" s="234"/>
      <c r="BZ2844" s="234"/>
      <c r="CA2844" s="234"/>
      <c r="CB2844" s="234"/>
      <c r="CC2844" s="234"/>
      <c r="CD2844" s="234"/>
      <c r="CE2844" s="234"/>
      <c r="CF2844" s="234"/>
      <c r="CG2844" s="234"/>
      <c r="CH2844" s="234"/>
      <c r="CI2844" s="234"/>
      <c r="CJ2844" s="234"/>
      <c r="CK2844" s="234"/>
      <c r="CL2844" s="234"/>
    </row>
    <row r="2845" spans="2:90" x14ac:dyDescent="0.4">
      <c r="B2845" s="310">
        <v>45292</v>
      </c>
      <c r="D2845" t="s">
        <v>541</v>
      </c>
      <c r="E2845" s="8"/>
      <c r="H2845" s="16">
        <v>8.3333333333333329E-2</v>
      </c>
      <c r="I2845" s="60">
        <v>1</v>
      </c>
      <c r="J2845" s="60"/>
      <c r="K2845" s="38"/>
      <c r="L2845" s="38"/>
      <c r="M2845" s="38"/>
      <c r="N2845" s="38"/>
      <c r="O2845" s="38"/>
      <c r="P2845" s="38"/>
      <c r="R2845" s="15"/>
      <c r="S2845" s="234"/>
      <c r="T2845" s="234"/>
      <c r="U2845" s="234"/>
      <c r="V2845" s="234"/>
      <c r="W2845" s="234"/>
      <c r="X2845" s="234"/>
      <c r="Y2845" s="234"/>
      <c r="Z2845" s="234"/>
      <c r="AA2845" s="234"/>
      <c r="AB2845" s="234"/>
      <c r="AC2845" s="234"/>
      <c r="AD2845" s="234"/>
      <c r="AE2845" s="234"/>
      <c r="AF2845" s="234"/>
      <c r="AG2845" s="234"/>
      <c r="AH2845" s="234"/>
      <c r="AI2845" s="234"/>
      <c r="AJ2845" s="234"/>
      <c r="AK2845" s="234"/>
      <c r="AL2845" s="234"/>
      <c r="AM2845" s="234"/>
      <c r="AN2845" s="234"/>
      <c r="AO2845" s="234"/>
      <c r="AP2845" s="234"/>
      <c r="AQ2845" s="234"/>
      <c r="AR2845" s="234"/>
      <c r="AS2845" s="234"/>
      <c r="AT2845" s="234"/>
      <c r="AU2845" s="234"/>
      <c r="AV2845" s="234"/>
      <c r="AW2845" s="234"/>
      <c r="AX2845" s="234"/>
      <c r="AY2845" s="234"/>
      <c r="AZ2845" s="234"/>
      <c r="BA2845" s="234"/>
      <c r="BB2845" s="234"/>
      <c r="BC2845" s="234"/>
      <c r="BD2845" s="234"/>
      <c r="BE2845" s="234"/>
      <c r="BF2845" s="234"/>
      <c r="BG2845" s="234"/>
      <c r="BH2845" s="234"/>
      <c r="BI2845" s="234"/>
      <c r="BJ2845" s="234"/>
      <c r="BK2845" s="234"/>
      <c r="BL2845" s="234"/>
      <c r="BM2845" s="234"/>
      <c r="BN2845" s="234"/>
      <c r="BO2845" s="234"/>
      <c r="BP2845" s="234"/>
      <c r="BQ2845" s="234"/>
      <c r="BR2845" s="234"/>
      <c r="BS2845" s="234"/>
      <c r="BT2845" s="234"/>
      <c r="BU2845" s="234"/>
      <c r="BV2845" s="234"/>
      <c r="BW2845" s="234"/>
      <c r="BX2845" s="234"/>
      <c r="BY2845" s="234"/>
      <c r="BZ2845" s="234"/>
      <c r="CA2845" s="234"/>
      <c r="CB2845" s="234"/>
      <c r="CC2845" s="234"/>
      <c r="CD2845" s="234"/>
      <c r="CE2845" s="234"/>
      <c r="CF2845" s="234"/>
      <c r="CG2845" s="234"/>
      <c r="CH2845" s="234"/>
      <c r="CI2845" s="234"/>
      <c r="CJ2845" s="234"/>
      <c r="CK2845" s="234"/>
      <c r="CL2845" s="234"/>
    </row>
    <row r="2846" spans="2:90" x14ac:dyDescent="0.4">
      <c r="B2846" s="310">
        <f>EOMONTH(B2845,1)</f>
        <v>45351</v>
      </c>
      <c r="D2846" t="s">
        <v>541</v>
      </c>
      <c r="E2846" s="8"/>
      <c r="H2846" s="16">
        <v>0.125</v>
      </c>
      <c r="I2846" s="60">
        <f>I2845+1</f>
        <v>2</v>
      </c>
      <c r="J2846" s="60"/>
      <c r="K2846" s="38"/>
      <c r="L2846" s="38"/>
      <c r="M2846" s="38"/>
      <c r="N2846" s="38"/>
      <c r="O2846" s="38"/>
      <c r="P2846" s="38"/>
      <c r="R2846" s="15"/>
      <c r="S2846" s="234"/>
      <c r="T2846" s="234"/>
      <c r="U2846" s="234"/>
      <c r="V2846" s="234"/>
      <c r="W2846" s="234"/>
      <c r="X2846" s="234"/>
      <c r="Y2846" s="234"/>
      <c r="Z2846" s="234"/>
      <c r="AA2846" s="234"/>
      <c r="AB2846" s="234"/>
      <c r="AC2846" s="234"/>
      <c r="AD2846" s="234"/>
      <c r="AE2846" s="234"/>
      <c r="AF2846" s="234"/>
      <c r="AG2846" s="234"/>
      <c r="AH2846" s="234"/>
      <c r="AI2846" s="234"/>
      <c r="AJ2846" s="234"/>
      <c r="AK2846" s="234"/>
      <c r="AL2846" s="234"/>
      <c r="AM2846" s="234"/>
      <c r="AN2846" s="234"/>
      <c r="AO2846" s="234"/>
      <c r="AP2846" s="234"/>
      <c r="AQ2846" s="234"/>
      <c r="AR2846" s="234"/>
      <c r="AS2846" s="234"/>
      <c r="AT2846" s="234"/>
      <c r="AU2846" s="234"/>
      <c r="AV2846" s="234"/>
      <c r="AW2846" s="234"/>
      <c r="AX2846" s="234"/>
      <c r="AY2846" s="234"/>
      <c r="AZ2846" s="234"/>
      <c r="BA2846" s="234"/>
      <c r="BB2846" s="234"/>
      <c r="BC2846" s="234"/>
      <c r="BD2846" s="234"/>
      <c r="BE2846" s="234"/>
      <c r="BF2846" s="234"/>
      <c r="BG2846" s="234"/>
      <c r="BH2846" s="234"/>
      <c r="BI2846" s="234"/>
      <c r="BJ2846" s="234"/>
      <c r="BK2846" s="234"/>
      <c r="BL2846" s="234"/>
      <c r="BM2846" s="234"/>
      <c r="BN2846" s="234"/>
      <c r="BO2846" s="234"/>
      <c r="BP2846" s="234"/>
      <c r="BQ2846" s="234"/>
      <c r="BR2846" s="234"/>
      <c r="BS2846" s="234"/>
      <c r="BT2846" s="234"/>
      <c r="BU2846" s="234"/>
      <c r="BV2846" s="234"/>
      <c r="BW2846" s="234"/>
      <c r="BX2846" s="234"/>
      <c r="BY2846" s="234"/>
      <c r="BZ2846" s="234"/>
      <c r="CA2846" s="234"/>
      <c r="CB2846" s="234"/>
      <c r="CC2846" s="234"/>
      <c r="CD2846" s="234"/>
      <c r="CE2846" s="234"/>
      <c r="CF2846" s="234"/>
      <c r="CG2846" s="234"/>
      <c r="CH2846" s="234"/>
      <c r="CI2846" s="234"/>
      <c r="CJ2846" s="234"/>
      <c r="CK2846" s="234"/>
      <c r="CL2846" s="234"/>
    </row>
    <row r="2847" spans="2:90" x14ac:dyDescent="0.4">
      <c r="B2847" s="310">
        <f t="shared" ref="B2847:B2856" si="4082">EOMONTH(B2846,1)</f>
        <v>45382</v>
      </c>
      <c r="D2847" t="s">
        <v>541</v>
      </c>
      <c r="E2847" s="8"/>
      <c r="H2847" s="16">
        <v>4.1666666666666664E-2</v>
      </c>
      <c r="I2847" s="60">
        <f t="shared" ref="I2847:I2856" si="4083">I2846+1</f>
        <v>3</v>
      </c>
      <c r="J2847" s="60"/>
      <c r="K2847" s="38"/>
      <c r="L2847" s="38"/>
      <c r="M2847" s="38"/>
      <c r="N2847" s="38"/>
      <c r="O2847" s="38"/>
      <c r="P2847" s="38"/>
      <c r="R2847" s="15"/>
      <c r="S2847" s="234"/>
      <c r="T2847" s="234"/>
      <c r="U2847" s="234"/>
      <c r="V2847" s="234"/>
      <c r="W2847" s="234"/>
      <c r="X2847" s="234"/>
      <c r="Y2847" s="234"/>
      <c r="Z2847" s="234"/>
      <c r="AA2847" s="234"/>
      <c r="AB2847" s="234"/>
      <c r="AC2847" s="234"/>
      <c r="AD2847" s="234"/>
      <c r="AE2847" s="234"/>
      <c r="AF2847" s="234"/>
      <c r="AG2847" s="234"/>
      <c r="AH2847" s="234"/>
      <c r="AI2847" s="234"/>
      <c r="AJ2847" s="234"/>
      <c r="AK2847" s="234"/>
      <c r="AL2847" s="234"/>
      <c r="AM2847" s="234"/>
      <c r="AN2847" s="234"/>
      <c r="AO2847" s="234"/>
      <c r="AP2847" s="234"/>
      <c r="AQ2847" s="234"/>
      <c r="AR2847" s="234"/>
      <c r="AS2847" s="234"/>
      <c r="AT2847" s="234"/>
      <c r="AU2847" s="234"/>
      <c r="AV2847" s="234"/>
      <c r="AW2847" s="234"/>
      <c r="AX2847" s="234"/>
      <c r="AY2847" s="234"/>
      <c r="AZ2847" s="234"/>
      <c r="BA2847" s="234"/>
      <c r="BB2847" s="234"/>
      <c r="BC2847" s="234"/>
      <c r="BD2847" s="234"/>
      <c r="BE2847" s="234"/>
      <c r="BF2847" s="234"/>
      <c r="BG2847" s="234"/>
      <c r="BH2847" s="234"/>
      <c r="BI2847" s="234"/>
      <c r="BJ2847" s="234"/>
      <c r="BK2847" s="234"/>
      <c r="BL2847" s="234"/>
      <c r="BM2847" s="234"/>
      <c r="BN2847" s="234"/>
      <c r="BO2847" s="234"/>
      <c r="BP2847" s="234"/>
      <c r="BQ2847" s="234"/>
      <c r="BR2847" s="234"/>
      <c r="BS2847" s="234"/>
      <c r="BT2847" s="234"/>
      <c r="BU2847" s="234"/>
      <c r="BV2847" s="234"/>
      <c r="BW2847" s="234"/>
      <c r="BX2847" s="234"/>
      <c r="BY2847" s="234"/>
      <c r="BZ2847" s="234"/>
      <c r="CA2847" s="234"/>
      <c r="CB2847" s="234"/>
      <c r="CC2847" s="234"/>
      <c r="CD2847" s="234"/>
      <c r="CE2847" s="234"/>
      <c r="CF2847" s="234"/>
      <c r="CG2847" s="234"/>
      <c r="CH2847" s="234"/>
      <c r="CI2847" s="234"/>
      <c r="CJ2847" s="234"/>
      <c r="CK2847" s="234"/>
      <c r="CL2847" s="234"/>
    </row>
    <row r="2848" spans="2:90" x14ac:dyDescent="0.4">
      <c r="B2848" s="310">
        <f t="shared" si="4082"/>
        <v>45412</v>
      </c>
      <c r="D2848" t="s">
        <v>541</v>
      </c>
      <c r="E2848" s="8"/>
      <c r="H2848" s="16">
        <v>0.125</v>
      </c>
      <c r="I2848" s="60">
        <f t="shared" si="4083"/>
        <v>4</v>
      </c>
      <c r="J2848" s="60"/>
      <c r="K2848" s="38"/>
      <c r="L2848" s="38"/>
      <c r="M2848" s="38"/>
      <c r="N2848" s="38"/>
      <c r="O2848" s="38"/>
      <c r="P2848" s="38"/>
      <c r="R2848" s="15"/>
      <c r="S2848" s="234"/>
      <c r="T2848" s="234"/>
      <c r="U2848" s="234"/>
      <c r="V2848" s="234"/>
      <c r="W2848" s="234"/>
      <c r="X2848" s="234"/>
      <c r="Y2848" s="234"/>
      <c r="Z2848" s="234"/>
      <c r="AA2848" s="234"/>
      <c r="AB2848" s="234"/>
      <c r="AC2848" s="234"/>
      <c r="AD2848" s="234"/>
      <c r="AE2848" s="234"/>
      <c r="AF2848" s="234"/>
      <c r="AG2848" s="234"/>
      <c r="AH2848" s="234"/>
      <c r="AI2848" s="234"/>
      <c r="AJ2848" s="234"/>
      <c r="AK2848" s="234"/>
      <c r="AL2848" s="234"/>
      <c r="AM2848" s="234"/>
      <c r="AN2848" s="234"/>
      <c r="AO2848" s="234"/>
      <c r="AP2848" s="234"/>
      <c r="AQ2848" s="234"/>
      <c r="AR2848" s="234"/>
      <c r="AS2848" s="234"/>
      <c r="AT2848" s="234"/>
      <c r="AU2848" s="234"/>
      <c r="AV2848" s="234"/>
      <c r="AW2848" s="234"/>
      <c r="AX2848" s="234"/>
      <c r="AY2848" s="234"/>
      <c r="AZ2848" s="234"/>
      <c r="BA2848" s="234"/>
      <c r="BB2848" s="234"/>
      <c r="BC2848" s="234"/>
      <c r="BD2848" s="234"/>
      <c r="BE2848" s="234"/>
      <c r="BF2848" s="234"/>
      <c r="BG2848" s="234"/>
      <c r="BH2848" s="234"/>
      <c r="BI2848" s="234"/>
      <c r="BJ2848" s="234"/>
      <c r="BK2848" s="234"/>
      <c r="BL2848" s="234"/>
      <c r="BM2848" s="234"/>
      <c r="BN2848" s="234"/>
      <c r="BO2848" s="234"/>
      <c r="BP2848" s="234"/>
      <c r="BQ2848" s="234"/>
      <c r="BR2848" s="234"/>
      <c r="BS2848" s="234"/>
      <c r="BT2848" s="234"/>
      <c r="BU2848" s="234"/>
      <c r="BV2848" s="234"/>
      <c r="BW2848" s="234"/>
      <c r="BX2848" s="234"/>
      <c r="BY2848" s="234"/>
      <c r="BZ2848" s="234"/>
      <c r="CA2848" s="234"/>
      <c r="CB2848" s="234"/>
      <c r="CC2848" s="234"/>
      <c r="CD2848" s="234"/>
      <c r="CE2848" s="234"/>
      <c r="CF2848" s="234"/>
      <c r="CG2848" s="234"/>
      <c r="CH2848" s="234"/>
      <c r="CI2848" s="234"/>
      <c r="CJ2848" s="234"/>
      <c r="CK2848" s="234"/>
      <c r="CL2848" s="234"/>
    </row>
    <row r="2849" spans="2:90" x14ac:dyDescent="0.4">
      <c r="B2849" s="310">
        <f t="shared" si="4082"/>
        <v>45443</v>
      </c>
      <c r="D2849" t="s">
        <v>541</v>
      </c>
      <c r="E2849" s="8"/>
      <c r="H2849" s="16">
        <v>4.1666666666666664E-2</v>
      </c>
      <c r="I2849" s="60">
        <f t="shared" si="4083"/>
        <v>5</v>
      </c>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310">
        <f t="shared" si="4082"/>
        <v>45473</v>
      </c>
      <c r="D2850" t="s">
        <v>541</v>
      </c>
      <c r="E2850" s="8"/>
      <c r="H2850" s="16">
        <v>0.125</v>
      </c>
      <c r="I2850" s="60">
        <f t="shared" si="4083"/>
        <v>6</v>
      </c>
      <c r="J2850" s="60"/>
      <c r="K2850" s="38"/>
      <c r="L2850" s="38"/>
      <c r="M2850" s="38"/>
      <c r="N2850" s="38"/>
      <c r="O2850" s="38"/>
      <c r="P2850" s="38"/>
      <c r="R2850" s="15"/>
      <c r="S2850" s="234"/>
      <c r="T2850" s="234"/>
      <c r="U2850" s="234"/>
      <c r="V2850" s="234"/>
      <c r="W2850" s="234"/>
      <c r="X2850" s="234"/>
      <c r="Y2850" s="234"/>
      <c r="Z2850" s="234"/>
      <c r="AA2850" s="234"/>
      <c r="AB2850" s="234"/>
      <c r="AC2850" s="234"/>
      <c r="AD2850" s="234"/>
      <c r="AE2850" s="234"/>
      <c r="AF2850" s="234"/>
      <c r="AG2850" s="234"/>
      <c r="AH2850" s="234"/>
      <c r="AI2850" s="234"/>
      <c r="AJ2850" s="234"/>
      <c r="AK2850" s="234"/>
      <c r="AL2850" s="234"/>
      <c r="AM2850" s="234"/>
      <c r="AN2850" s="234"/>
      <c r="AO2850" s="234"/>
      <c r="AP2850" s="234"/>
      <c r="AQ2850" s="234"/>
      <c r="AR2850" s="234"/>
      <c r="AS2850" s="234"/>
      <c r="AT2850" s="234"/>
      <c r="AU2850" s="234"/>
      <c r="AV2850" s="234"/>
      <c r="AW2850" s="234"/>
      <c r="AX2850" s="234"/>
      <c r="AY2850" s="234"/>
      <c r="AZ2850" s="234"/>
      <c r="BA2850" s="234"/>
      <c r="BB2850" s="234"/>
      <c r="BC2850" s="234"/>
      <c r="BD2850" s="234"/>
      <c r="BE2850" s="234"/>
      <c r="BF2850" s="234"/>
      <c r="BG2850" s="234"/>
      <c r="BH2850" s="234"/>
      <c r="BI2850" s="234"/>
      <c r="BJ2850" s="234"/>
      <c r="BK2850" s="234"/>
      <c r="BL2850" s="234"/>
      <c r="BM2850" s="234"/>
      <c r="BN2850" s="234"/>
      <c r="BO2850" s="234"/>
      <c r="BP2850" s="234"/>
      <c r="BQ2850" s="234"/>
      <c r="BR2850" s="234"/>
      <c r="BS2850" s="234"/>
      <c r="BT2850" s="234"/>
      <c r="BU2850" s="234"/>
      <c r="BV2850" s="234"/>
      <c r="BW2850" s="234"/>
      <c r="BX2850" s="234"/>
      <c r="BY2850" s="234"/>
      <c r="BZ2850" s="234"/>
      <c r="CA2850" s="234"/>
      <c r="CB2850" s="234"/>
      <c r="CC2850" s="234"/>
      <c r="CD2850" s="234"/>
      <c r="CE2850" s="234"/>
      <c r="CF2850" s="234"/>
      <c r="CG2850" s="234"/>
      <c r="CH2850" s="234"/>
      <c r="CI2850" s="234"/>
      <c r="CJ2850" s="234"/>
      <c r="CK2850" s="234"/>
      <c r="CL2850" s="234"/>
    </row>
    <row r="2851" spans="2:90" x14ac:dyDescent="0.4">
      <c r="B2851" s="310">
        <f t="shared" si="4082"/>
        <v>45504</v>
      </c>
      <c r="D2851" t="s">
        <v>541</v>
      </c>
      <c r="E2851" s="8"/>
      <c r="H2851" s="16">
        <v>4.1666666666666664E-2</v>
      </c>
      <c r="I2851" s="60">
        <f t="shared" si="4083"/>
        <v>7</v>
      </c>
      <c r="J2851" s="60"/>
      <c r="K2851" s="38"/>
      <c r="L2851" s="38"/>
      <c r="M2851" s="38"/>
      <c r="N2851" s="38"/>
      <c r="O2851" s="38"/>
      <c r="P2851" s="38"/>
      <c r="R2851" s="15"/>
      <c r="S2851" s="234"/>
      <c r="T2851" s="234"/>
      <c r="U2851" s="234"/>
      <c r="V2851" s="234"/>
      <c r="W2851" s="234"/>
      <c r="X2851" s="234"/>
      <c r="Y2851" s="234"/>
      <c r="Z2851" s="234"/>
      <c r="AA2851" s="234"/>
      <c r="AB2851" s="234"/>
      <c r="AC2851" s="234"/>
      <c r="AD2851" s="234"/>
      <c r="AE2851" s="234"/>
      <c r="AF2851" s="234"/>
      <c r="AG2851" s="234"/>
      <c r="AH2851" s="234"/>
      <c r="AI2851" s="234"/>
      <c r="AJ2851" s="234"/>
      <c r="AK2851" s="234"/>
      <c r="AL2851" s="234"/>
      <c r="AM2851" s="234"/>
      <c r="AN2851" s="234"/>
      <c r="AO2851" s="234"/>
      <c r="AP2851" s="234"/>
      <c r="AQ2851" s="234"/>
      <c r="AR2851" s="234"/>
      <c r="AS2851" s="234"/>
      <c r="AT2851" s="234"/>
      <c r="AU2851" s="234"/>
      <c r="AV2851" s="234"/>
      <c r="AW2851" s="234"/>
      <c r="AX2851" s="234"/>
      <c r="AY2851" s="234"/>
      <c r="AZ2851" s="234"/>
      <c r="BA2851" s="234"/>
      <c r="BB2851" s="234"/>
      <c r="BC2851" s="234"/>
      <c r="BD2851" s="234"/>
      <c r="BE2851" s="234"/>
      <c r="BF2851" s="234"/>
      <c r="BG2851" s="234"/>
      <c r="BH2851" s="234"/>
      <c r="BI2851" s="234"/>
      <c r="BJ2851" s="234"/>
      <c r="BK2851" s="234"/>
      <c r="BL2851" s="234"/>
      <c r="BM2851" s="234"/>
      <c r="BN2851" s="234"/>
      <c r="BO2851" s="234"/>
      <c r="BP2851" s="234"/>
      <c r="BQ2851" s="234"/>
      <c r="BR2851" s="234"/>
      <c r="BS2851" s="234"/>
      <c r="BT2851" s="234"/>
      <c r="BU2851" s="234"/>
      <c r="BV2851" s="234"/>
      <c r="BW2851" s="234"/>
      <c r="BX2851" s="234"/>
      <c r="BY2851" s="234"/>
      <c r="BZ2851" s="234"/>
      <c r="CA2851" s="234"/>
      <c r="CB2851" s="234"/>
      <c r="CC2851" s="234"/>
      <c r="CD2851" s="234"/>
      <c r="CE2851" s="234"/>
      <c r="CF2851" s="234"/>
      <c r="CG2851" s="234"/>
      <c r="CH2851" s="234"/>
      <c r="CI2851" s="234"/>
      <c r="CJ2851" s="234"/>
      <c r="CK2851" s="234"/>
      <c r="CL2851" s="234"/>
    </row>
    <row r="2852" spans="2:90" x14ac:dyDescent="0.4">
      <c r="B2852" s="310">
        <f t="shared" si="4082"/>
        <v>45535</v>
      </c>
      <c r="D2852" t="s">
        <v>541</v>
      </c>
      <c r="E2852" s="8"/>
      <c r="H2852" s="16">
        <v>0.125</v>
      </c>
      <c r="I2852" s="60">
        <f t="shared" si="4083"/>
        <v>8</v>
      </c>
      <c r="J2852" s="60"/>
      <c r="K2852" s="38"/>
      <c r="L2852" s="38"/>
      <c r="M2852" s="38"/>
      <c r="N2852" s="38"/>
      <c r="O2852" s="38"/>
      <c r="P2852" s="38"/>
      <c r="R2852" s="15"/>
      <c r="S2852" s="234"/>
      <c r="T2852" s="234"/>
      <c r="U2852" s="234"/>
      <c r="V2852" s="234"/>
      <c r="W2852" s="234"/>
      <c r="X2852" s="234"/>
      <c r="Y2852" s="234"/>
      <c r="Z2852" s="234"/>
      <c r="AA2852" s="234"/>
      <c r="AB2852" s="234"/>
      <c r="AC2852" s="234"/>
      <c r="AD2852" s="234"/>
      <c r="AE2852" s="234"/>
      <c r="AF2852" s="234"/>
      <c r="AG2852" s="234"/>
      <c r="AH2852" s="234"/>
      <c r="AI2852" s="234"/>
      <c r="AJ2852" s="234"/>
      <c r="AK2852" s="234"/>
      <c r="AL2852" s="234"/>
      <c r="AM2852" s="234"/>
      <c r="AN2852" s="234"/>
      <c r="AO2852" s="234"/>
      <c r="AP2852" s="234"/>
      <c r="AQ2852" s="234"/>
      <c r="AR2852" s="234"/>
      <c r="AS2852" s="234"/>
      <c r="AT2852" s="234"/>
      <c r="AU2852" s="234"/>
      <c r="AV2852" s="234"/>
      <c r="AW2852" s="234"/>
      <c r="AX2852" s="234"/>
      <c r="AY2852" s="234"/>
      <c r="AZ2852" s="234"/>
      <c r="BA2852" s="234"/>
      <c r="BB2852" s="234"/>
      <c r="BC2852" s="234"/>
      <c r="BD2852" s="234"/>
      <c r="BE2852" s="234"/>
      <c r="BF2852" s="234"/>
      <c r="BG2852" s="234"/>
      <c r="BH2852" s="234"/>
      <c r="BI2852" s="234"/>
      <c r="BJ2852" s="234"/>
      <c r="BK2852" s="234"/>
      <c r="BL2852" s="234"/>
      <c r="BM2852" s="234"/>
      <c r="BN2852" s="234"/>
      <c r="BO2852" s="234"/>
      <c r="BP2852" s="234"/>
      <c r="BQ2852" s="234"/>
      <c r="BR2852" s="234"/>
      <c r="BS2852" s="234"/>
      <c r="BT2852" s="234"/>
      <c r="BU2852" s="234"/>
      <c r="BV2852" s="234"/>
      <c r="BW2852" s="234"/>
      <c r="BX2852" s="234"/>
      <c r="BY2852" s="234"/>
      <c r="BZ2852" s="234"/>
      <c r="CA2852" s="234"/>
      <c r="CB2852" s="234"/>
      <c r="CC2852" s="234"/>
      <c r="CD2852" s="234"/>
      <c r="CE2852" s="234"/>
      <c r="CF2852" s="234"/>
      <c r="CG2852" s="234"/>
      <c r="CH2852" s="234"/>
      <c r="CI2852" s="234"/>
      <c r="CJ2852" s="234"/>
      <c r="CK2852" s="234"/>
      <c r="CL2852" s="234"/>
    </row>
    <row r="2853" spans="2:90" x14ac:dyDescent="0.4">
      <c r="B2853" s="310">
        <f t="shared" si="4082"/>
        <v>45565</v>
      </c>
      <c r="D2853" t="s">
        <v>541</v>
      </c>
      <c r="E2853" s="8"/>
      <c r="H2853" s="16">
        <v>4.1666666666666664E-2</v>
      </c>
      <c r="I2853" s="60">
        <f t="shared" si="4083"/>
        <v>9</v>
      </c>
      <c r="J2853" s="60"/>
      <c r="K2853" s="38"/>
      <c r="L2853" s="38"/>
      <c r="M2853" s="38"/>
      <c r="N2853" s="38"/>
      <c r="O2853" s="38"/>
      <c r="P2853" s="38"/>
      <c r="R2853" s="15"/>
      <c r="S2853" s="234"/>
      <c r="T2853" s="234"/>
      <c r="U2853" s="234"/>
      <c r="V2853" s="234"/>
      <c r="W2853" s="234"/>
      <c r="X2853" s="234"/>
      <c r="Y2853" s="234"/>
      <c r="Z2853" s="234"/>
      <c r="AA2853" s="234"/>
      <c r="AB2853" s="234"/>
      <c r="AC2853" s="234"/>
      <c r="AD2853" s="234"/>
      <c r="AE2853" s="234"/>
      <c r="AF2853" s="234"/>
      <c r="AG2853" s="234"/>
      <c r="AH2853" s="234"/>
      <c r="AI2853" s="234"/>
      <c r="AJ2853" s="234"/>
      <c r="AK2853" s="234"/>
      <c r="AL2853" s="234"/>
      <c r="AM2853" s="234"/>
      <c r="AN2853" s="234"/>
      <c r="AO2853" s="234"/>
      <c r="AP2853" s="234"/>
      <c r="AQ2853" s="234"/>
      <c r="AR2853" s="234"/>
      <c r="AS2853" s="234"/>
      <c r="AT2853" s="234"/>
      <c r="AU2853" s="234"/>
      <c r="AV2853" s="234"/>
      <c r="AW2853" s="234"/>
      <c r="AX2853" s="234"/>
      <c r="AY2853" s="234"/>
      <c r="AZ2853" s="234"/>
      <c r="BA2853" s="234"/>
      <c r="BB2853" s="234"/>
      <c r="BC2853" s="234"/>
      <c r="BD2853" s="234"/>
      <c r="BE2853" s="234"/>
      <c r="BF2853" s="234"/>
      <c r="BG2853" s="234"/>
      <c r="BH2853" s="234"/>
      <c r="BI2853" s="234"/>
      <c r="BJ2853" s="234"/>
      <c r="BK2853" s="234"/>
      <c r="BL2853" s="234"/>
      <c r="BM2853" s="234"/>
      <c r="BN2853" s="234"/>
      <c r="BO2853" s="234"/>
      <c r="BP2853" s="234"/>
      <c r="BQ2853" s="234"/>
      <c r="BR2853" s="234"/>
      <c r="BS2853" s="234"/>
      <c r="BT2853" s="234"/>
      <c r="BU2853" s="234"/>
      <c r="BV2853" s="234"/>
      <c r="BW2853" s="234"/>
      <c r="BX2853" s="234"/>
      <c r="BY2853" s="234"/>
      <c r="BZ2853" s="234"/>
      <c r="CA2853" s="234"/>
      <c r="CB2853" s="234"/>
      <c r="CC2853" s="234"/>
      <c r="CD2853" s="234"/>
      <c r="CE2853" s="234"/>
      <c r="CF2853" s="234"/>
      <c r="CG2853" s="234"/>
      <c r="CH2853" s="234"/>
      <c r="CI2853" s="234"/>
      <c r="CJ2853" s="234"/>
      <c r="CK2853" s="234"/>
      <c r="CL2853" s="234"/>
    </row>
    <row r="2854" spans="2:90" x14ac:dyDescent="0.4">
      <c r="B2854" s="310">
        <f t="shared" si="4082"/>
        <v>45596</v>
      </c>
      <c r="D2854" t="s">
        <v>541</v>
      </c>
      <c r="E2854" s="8"/>
      <c r="H2854" s="16">
        <v>0.125</v>
      </c>
      <c r="I2854" s="60">
        <f t="shared" si="4083"/>
        <v>10</v>
      </c>
      <c r="J2854" s="60"/>
      <c r="K2854" s="38"/>
      <c r="L2854" s="38"/>
      <c r="M2854" s="38"/>
      <c r="N2854" s="38"/>
      <c r="O2854" s="38"/>
      <c r="P2854" s="38"/>
      <c r="R2854" s="15"/>
      <c r="S2854" s="234"/>
      <c r="T2854" s="234"/>
      <c r="U2854" s="234"/>
      <c r="V2854" s="234"/>
      <c r="W2854" s="234"/>
      <c r="X2854" s="234"/>
      <c r="Y2854" s="234"/>
      <c r="Z2854" s="234"/>
      <c r="AA2854" s="234"/>
      <c r="AB2854" s="234"/>
      <c r="AC2854" s="234"/>
      <c r="AD2854" s="234"/>
      <c r="AE2854" s="234"/>
      <c r="AF2854" s="234"/>
      <c r="AG2854" s="234"/>
      <c r="AH2854" s="234"/>
      <c r="AI2854" s="234"/>
      <c r="AJ2854" s="234"/>
      <c r="AK2854" s="234"/>
      <c r="AL2854" s="234"/>
      <c r="AM2854" s="234"/>
      <c r="AN2854" s="234"/>
      <c r="AO2854" s="234"/>
      <c r="AP2854" s="234"/>
      <c r="AQ2854" s="234"/>
      <c r="AR2854" s="234"/>
      <c r="AS2854" s="234"/>
      <c r="AT2854" s="234"/>
      <c r="AU2854" s="234"/>
      <c r="AV2854" s="234"/>
      <c r="AW2854" s="234"/>
      <c r="AX2854" s="234"/>
      <c r="AY2854" s="234"/>
      <c r="AZ2854" s="234"/>
      <c r="BA2854" s="234"/>
      <c r="BB2854" s="234"/>
      <c r="BC2854" s="234"/>
      <c r="BD2854" s="234"/>
      <c r="BE2854" s="234"/>
      <c r="BF2854" s="234"/>
      <c r="BG2854" s="234"/>
      <c r="BH2854" s="234"/>
      <c r="BI2854" s="234"/>
      <c r="BJ2854" s="234"/>
      <c r="BK2854" s="234"/>
      <c r="BL2854" s="234"/>
      <c r="BM2854" s="234"/>
      <c r="BN2854" s="234"/>
      <c r="BO2854" s="234"/>
      <c r="BP2854" s="234"/>
      <c r="BQ2854" s="234"/>
      <c r="BR2854" s="234"/>
      <c r="BS2854" s="234"/>
      <c r="BT2854" s="234"/>
      <c r="BU2854" s="234"/>
      <c r="BV2854" s="234"/>
      <c r="BW2854" s="234"/>
      <c r="BX2854" s="234"/>
      <c r="BY2854" s="234"/>
      <c r="BZ2854" s="234"/>
      <c r="CA2854" s="234"/>
      <c r="CB2854" s="234"/>
      <c r="CC2854" s="234"/>
      <c r="CD2854" s="234"/>
      <c r="CE2854" s="234"/>
      <c r="CF2854" s="234"/>
      <c r="CG2854" s="234"/>
      <c r="CH2854" s="234"/>
      <c r="CI2854" s="234"/>
      <c r="CJ2854" s="234"/>
      <c r="CK2854" s="234"/>
      <c r="CL2854" s="234"/>
    </row>
    <row r="2855" spans="2:90" x14ac:dyDescent="0.4">
      <c r="B2855" s="310">
        <f t="shared" si="4082"/>
        <v>45626</v>
      </c>
      <c r="D2855" t="s">
        <v>541</v>
      </c>
      <c r="E2855" s="8"/>
      <c r="H2855" s="16">
        <v>4.1666666666666664E-2</v>
      </c>
      <c r="I2855" s="60">
        <f t="shared" si="4083"/>
        <v>11</v>
      </c>
      <c r="J2855" s="60"/>
      <c r="K2855" s="38"/>
      <c r="L2855" s="38"/>
      <c r="M2855" s="38"/>
      <c r="N2855" s="38"/>
      <c r="O2855" s="38"/>
      <c r="P2855" s="38"/>
      <c r="R2855" s="15"/>
      <c r="S2855" s="234"/>
      <c r="T2855" s="234"/>
      <c r="U2855" s="234"/>
      <c r="V2855" s="234"/>
      <c r="W2855" s="234"/>
      <c r="X2855" s="234"/>
      <c r="Y2855" s="234"/>
      <c r="Z2855" s="234"/>
      <c r="AA2855" s="234"/>
      <c r="AB2855" s="234"/>
      <c r="AC2855" s="234"/>
      <c r="AD2855" s="234"/>
      <c r="AE2855" s="234"/>
      <c r="AF2855" s="234"/>
      <c r="AG2855" s="234"/>
      <c r="AH2855" s="234"/>
      <c r="AI2855" s="234"/>
      <c r="AJ2855" s="234"/>
      <c r="AK2855" s="234"/>
      <c r="AL2855" s="234"/>
      <c r="AM2855" s="234"/>
      <c r="AN2855" s="234"/>
      <c r="AO2855" s="234"/>
      <c r="AP2855" s="234"/>
      <c r="AQ2855" s="234"/>
      <c r="AR2855" s="234"/>
      <c r="AS2855" s="234"/>
      <c r="AT2855" s="234"/>
      <c r="AU2855" s="234"/>
      <c r="AV2855" s="234"/>
      <c r="AW2855" s="234"/>
      <c r="AX2855" s="234"/>
      <c r="AY2855" s="234"/>
      <c r="AZ2855" s="234"/>
      <c r="BA2855" s="234"/>
      <c r="BB2855" s="234"/>
      <c r="BC2855" s="234"/>
      <c r="BD2855" s="234"/>
      <c r="BE2855" s="234"/>
      <c r="BF2855" s="234"/>
      <c r="BG2855" s="234"/>
      <c r="BH2855" s="234"/>
      <c r="BI2855" s="234"/>
      <c r="BJ2855" s="234"/>
      <c r="BK2855" s="234"/>
      <c r="BL2855" s="234"/>
      <c r="BM2855" s="234"/>
      <c r="BN2855" s="234"/>
      <c r="BO2855" s="234"/>
      <c r="BP2855" s="234"/>
      <c r="BQ2855" s="234"/>
      <c r="BR2855" s="234"/>
      <c r="BS2855" s="234"/>
      <c r="BT2855" s="234"/>
      <c r="BU2855" s="234"/>
      <c r="BV2855" s="234"/>
      <c r="BW2855" s="234"/>
      <c r="BX2855" s="234"/>
      <c r="BY2855" s="234"/>
      <c r="BZ2855" s="234"/>
      <c r="CA2855" s="234"/>
      <c r="CB2855" s="234"/>
      <c r="CC2855" s="234"/>
      <c r="CD2855" s="234"/>
      <c r="CE2855" s="234"/>
      <c r="CF2855" s="234"/>
      <c r="CG2855" s="234"/>
      <c r="CH2855" s="234"/>
      <c r="CI2855" s="234"/>
      <c r="CJ2855" s="234"/>
      <c r="CK2855" s="234"/>
      <c r="CL2855" s="234"/>
    </row>
    <row r="2856" spans="2:90" x14ac:dyDescent="0.4">
      <c r="B2856" s="310">
        <f t="shared" si="4082"/>
        <v>45657</v>
      </c>
      <c r="D2856" t="s">
        <v>541</v>
      </c>
      <c r="E2856" s="8"/>
      <c r="H2856" s="16">
        <v>8.3000000000000004E-2</v>
      </c>
      <c r="I2856" s="60">
        <f t="shared" si="4083"/>
        <v>12</v>
      </c>
      <c r="J2856" s="60"/>
      <c r="K2856" s="38"/>
      <c r="L2856" s="38"/>
      <c r="M2856" s="38"/>
      <c r="N2856" s="38"/>
      <c r="O2856" s="38"/>
      <c r="P2856" s="38"/>
      <c r="R2856" s="15"/>
      <c r="S2856" s="234"/>
      <c r="T2856" s="234"/>
      <c r="U2856" s="234"/>
      <c r="V2856" s="234"/>
      <c r="W2856" s="234"/>
      <c r="X2856" s="234"/>
      <c r="Y2856" s="234"/>
      <c r="Z2856" s="234"/>
      <c r="AA2856" s="234"/>
      <c r="AB2856" s="234"/>
      <c r="AC2856" s="234"/>
      <c r="AD2856" s="234"/>
      <c r="AE2856" s="234"/>
      <c r="AF2856" s="234"/>
      <c r="AG2856" s="234"/>
      <c r="AH2856" s="234"/>
      <c r="AI2856" s="234"/>
      <c r="AJ2856" s="234"/>
      <c r="AK2856" s="234"/>
      <c r="AL2856" s="234"/>
      <c r="AM2856" s="234"/>
      <c r="AN2856" s="234"/>
      <c r="AO2856" s="234"/>
      <c r="AP2856" s="234"/>
      <c r="AQ2856" s="234"/>
      <c r="AR2856" s="234"/>
      <c r="AS2856" s="234"/>
      <c r="AT2856" s="234"/>
      <c r="AU2856" s="234"/>
      <c r="AV2856" s="234"/>
      <c r="AW2856" s="234"/>
      <c r="AX2856" s="234"/>
      <c r="AY2856" s="234"/>
      <c r="AZ2856" s="234"/>
      <c r="BA2856" s="234"/>
      <c r="BB2856" s="234"/>
      <c r="BC2856" s="234"/>
      <c r="BD2856" s="234"/>
      <c r="BE2856" s="234"/>
      <c r="BF2856" s="234"/>
      <c r="BG2856" s="234"/>
      <c r="BH2856" s="234"/>
      <c r="BI2856" s="234"/>
      <c r="BJ2856" s="234"/>
      <c r="BK2856" s="234"/>
      <c r="BL2856" s="234"/>
      <c r="BM2856" s="234"/>
      <c r="BN2856" s="234"/>
      <c r="BO2856" s="234"/>
      <c r="BP2856" s="234"/>
      <c r="BQ2856" s="234"/>
      <c r="BR2856" s="234"/>
      <c r="BS2856" s="234"/>
      <c r="BT2856" s="234"/>
      <c r="BU2856" s="234"/>
      <c r="BV2856" s="234"/>
      <c r="BW2856" s="234"/>
      <c r="BX2856" s="234"/>
      <c r="BY2856" s="234"/>
      <c r="BZ2856" s="234"/>
      <c r="CA2856" s="234"/>
      <c r="CB2856" s="234"/>
      <c r="CC2856" s="234"/>
      <c r="CD2856" s="234"/>
      <c r="CE2856" s="234"/>
      <c r="CF2856" s="234"/>
      <c r="CG2856" s="234"/>
      <c r="CH2856" s="234"/>
      <c r="CI2856" s="234"/>
      <c r="CJ2856" s="234"/>
      <c r="CK2856" s="234"/>
      <c r="CL2856" s="234"/>
    </row>
    <row r="2857" spans="2:90" x14ac:dyDescent="0.4">
      <c r="B2857" s="141" t="s">
        <v>62</v>
      </c>
      <c r="D2857" t="s">
        <v>541</v>
      </c>
      <c r="E2857" s="8"/>
      <c r="H2857" s="34">
        <f>1-SUM(H2845:H2856)</f>
        <v>3.3333333333340764E-4</v>
      </c>
      <c r="I2857" s="60"/>
      <c r="J2857" s="60"/>
      <c r="K2857" s="38"/>
      <c r="L2857" s="38"/>
      <c r="M2857" s="38"/>
      <c r="N2857" s="38"/>
      <c r="O2857" s="38"/>
      <c r="P2857" s="38"/>
      <c r="R2857" s="15"/>
      <c r="S2857" s="234"/>
      <c r="T2857" s="234"/>
      <c r="U2857" s="234"/>
      <c r="V2857" s="234"/>
      <c r="W2857" s="234"/>
      <c r="X2857" s="234"/>
      <c r="Y2857" s="234"/>
      <c r="Z2857" s="234"/>
      <c r="AA2857" s="234"/>
      <c r="AB2857" s="234"/>
      <c r="AC2857" s="234"/>
      <c r="AD2857" s="234"/>
      <c r="AE2857" s="234"/>
      <c r="AF2857" s="234"/>
      <c r="AG2857" s="234"/>
      <c r="AH2857" s="234"/>
      <c r="AI2857" s="234"/>
      <c r="AJ2857" s="234"/>
      <c r="AK2857" s="234"/>
      <c r="AL2857" s="234"/>
      <c r="AM2857" s="234"/>
      <c r="AN2857" s="234"/>
      <c r="AO2857" s="234"/>
      <c r="AP2857" s="234"/>
      <c r="AQ2857" s="234"/>
      <c r="AR2857" s="234"/>
      <c r="AS2857" s="234"/>
      <c r="AT2857" s="234"/>
      <c r="AU2857" s="234"/>
      <c r="AV2857" s="234"/>
      <c r="AW2857" s="234"/>
      <c r="AX2857" s="234"/>
      <c r="AY2857" s="234"/>
      <c r="AZ2857" s="234"/>
      <c r="BA2857" s="234"/>
      <c r="BB2857" s="234"/>
      <c r="BC2857" s="234"/>
      <c r="BD2857" s="234"/>
      <c r="BE2857" s="234"/>
      <c r="BF2857" s="234"/>
      <c r="BG2857" s="234"/>
      <c r="BH2857" s="234"/>
      <c r="BI2857" s="234"/>
      <c r="BJ2857" s="234"/>
      <c r="BK2857" s="234"/>
      <c r="BL2857" s="234"/>
      <c r="BM2857" s="234"/>
      <c r="BN2857" s="234"/>
      <c r="BO2857" s="234"/>
      <c r="BP2857" s="234"/>
      <c r="BQ2857" s="234"/>
      <c r="BR2857" s="234"/>
      <c r="BS2857" s="234"/>
      <c r="BT2857" s="234"/>
      <c r="BU2857" s="234"/>
      <c r="BV2857" s="234"/>
      <c r="BW2857" s="234"/>
      <c r="BX2857" s="234"/>
      <c r="BY2857" s="234"/>
      <c r="BZ2857" s="234"/>
      <c r="CA2857" s="234"/>
      <c r="CB2857" s="234"/>
      <c r="CC2857" s="234"/>
      <c r="CD2857" s="234"/>
      <c r="CE2857" s="234"/>
      <c r="CF2857" s="234"/>
      <c r="CG2857" s="234"/>
      <c r="CH2857" s="234"/>
      <c r="CI2857" s="234"/>
      <c r="CJ2857" s="234"/>
      <c r="CK2857" s="234"/>
      <c r="CL2857" s="234"/>
    </row>
    <row r="2858" spans="2:90" x14ac:dyDescent="0.4">
      <c r="B2858" s="132" t="str">
        <f>B2832</f>
        <v>Surgical procedures</v>
      </c>
      <c r="D2858" t="s">
        <v>541</v>
      </c>
      <c r="E2858" s="8" t="str">
        <f t="shared" si="4081"/>
        <v>2858 SEASON MONTHL-TV-V</v>
      </c>
      <c r="G2858" t="s">
        <v>332</v>
      </c>
      <c r="H2858" s="12"/>
      <c r="I2858" s="60"/>
      <c r="J2858" s="60"/>
      <c r="K2858" s="38"/>
      <c r="L2858" s="38"/>
      <c r="M2858" s="38"/>
      <c r="N2858" s="38"/>
      <c r="O2858" s="38"/>
      <c r="P2858" s="38"/>
      <c r="R2858" s="15"/>
      <c r="S2858" s="234"/>
      <c r="T2858" s="234"/>
      <c r="U2858" s="234"/>
      <c r="V2858" s="234"/>
      <c r="W2858" s="234"/>
      <c r="X2858" s="234"/>
      <c r="Y2858" s="234"/>
      <c r="Z2858" s="234"/>
      <c r="AA2858" s="234"/>
      <c r="AB2858" s="234"/>
      <c r="AC2858" s="234"/>
      <c r="AD2858" s="234"/>
      <c r="AE2858" s="234"/>
      <c r="AF2858" s="234"/>
      <c r="AG2858" s="234"/>
      <c r="AH2858" s="234"/>
      <c r="AI2858" s="234"/>
      <c r="AJ2858" s="234"/>
      <c r="AK2858" s="234"/>
      <c r="AL2858" s="234"/>
      <c r="AM2858" s="234"/>
      <c r="AN2858" s="234"/>
      <c r="AO2858" s="234"/>
      <c r="AP2858" s="234"/>
      <c r="AQ2858" s="234"/>
      <c r="AR2858" s="234"/>
      <c r="AS2858" s="234"/>
      <c r="AT2858" s="234"/>
      <c r="AU2858" s="234"/>
      <c r="AV2858" s="234"/>
      <c r="AW2858" s="234"/>
      <c r="AX2858" s="234"/>
      <c r="AY2858" s="234"/>
      <c r="AZ2858" s="234"/>
      <c r="BA2858" s="234"/>
      <c r="BB2858" s="234"/>
      <c r="BC2858" s="234"/>
      <c r="BD2858" s="234"/>
      <c r="BE2858" s="234"/>
      <c r="BF2858" s="234"/>
      <c r="BG2858" s="234"/>
      <c r="BH2858" s="234"/>
      <c r="BI2858" s="234"/>
      <c r="BJ2858" s="234"/>
      <c r="BK2858" s="234"/>
      <c r="BL2858" s="234"/>
      <c r="BM2858" s="234"/>
      <c r="BN2858" s="234"/>
      <c r="BO2858" s="234"/>
      <c r="BP2858" s="234"/>
      <c r="BQ2858" s="234"/>
      <c r="BR2858" s="234"/>
      <c r="BS2858" s="234"/>
      <c r="BT2858" s="234"/>
      <c r="BU2858" s="234"/>
      <c r="BV2858" s="234"/>
      <c r="BW2858" s="234"/>
      <c r="BX2858" s="234"/>
      <c r="BY2858" s="234"/>
      <c r="BZ2858" s="234"/>
      <c r="CA2858" s="234"/>
      <c r="CB2858" s="234"/>
      <c r="CC2858" s="234"/>
      <c r="CD2858" s="234"/>
      <c r="CE2858" s="234"/>
      <c r="CF2858" s="234"/>
      <c r="CG2858" s="234"/>
      <c r="CH2858" s="234"/>
      <c r="CI2858" s="234"/>
      <c r="CJ2858" s="234"/>
      <c r="CK2858" s="234"/>
      <c r="CL2858" s="234"/>
    </row>
    <row r="2859" spans="2:90" x14ac:dyDescent="0.4">
      <c r="B2859" s="132" t="str">
        <f t="shared" ref="B2859:B2865" si="4084">B2833</f>
        <v>procedure</v>
      </c>
      <c r="D2859" t="s">
        <v>541</v>
      </c>
      <c r="E2859" s="8" t="str">
        <f>ROW()&amp;" "&amp;D2859</f>
        <v>2859 SEASON MONTHL-TV-V</v>
      </c>
      <c r="G2859" t="s">
        <v>332</v>
      </c>
      <c r="H2859" s="27"/>
      <c r="I2859" s="78"/>
      <c r="J2859" s="78"/>
      <c r="K2859" s="33"/>
      <c r="L2859" s="33"/>
      <c r="M2859" s="33"/>
      <c r="N2859" s="33"/>
      <c r="O2859" s="33"/>
      <c r="P2859" s="33"/>
      <c r="R2859" s="33"/>
      <c r="S2859" s="80"/>
      <c r="T2859" s="80"/>
      <c r="U2859" s="80"/>
      <c r="V2859" s="80"/>
      <c r="W2859" s="80"/>
      <c r="X2859" s="80"/>
      <c r="Y2859" s="80"/>
      <c r="Z2859" s="80"/>
      <c r="AA2859" s="80"/>
      <c r="AB2859" s="80"/>
      <c r="AC2859" s="80"/>
      <c r="AD2859" s="80"/>
      <c r="AE2859" s="80"/>
      <c r="AF2859" s="80"/>
      <c r="AG2859" s="80"/>
      <c r="AH2859" s="80"/>
      <c r="AI2859" s="80"/>
      <c r="AJ2859" s="80"/>
      <c r="AK2859" s="80"/>
      <c r="AL2859" s="80"/>
      <c r="AM2859" s="80"/>
      <c r="AN2859" s="80"/>
      <c r="AO2859" s="80"/>
      <c r="AP2859" s="80"/>
      <c r="AQ2859" s="80"/>
      <c r="AR2859" s="80"/>
      <c r="AS2859" s="80"/>
      <c r="AT2859" s="80"/>
      <c r="AU2859" s="80"/>
      <c r="AV2859" s="80"/>
      <c r="AW2859" s="80"/>
      <c r="AX2859" s="80"/>
      <c r="AY2859" s="80"/>
      <c r="AZ2859" s="80"/>
      <c r="BA2859" s="80"/>
      <c r="BB2859" s="80"/>
      <c r="BC2859" s="80"/>
      <c r="BD2859" s="80"/>
      <c r="BE2859" s="80"/>
      <c r="BF2859" s="80"/>
      <c r="BG2859" s="80"/>
      <c r="BH2859" s="80"/>
      <c r="BI2859" s="80"/>
      <c r="BJ2859" s="80"/>
      <c r="BK2859" s="80"/>
      <c r="BL2859" s="80"/>
      <c r="BM2859" s="80"/>
      <c r="BN2859" s="80"/>
      <c r="BO2859" s="80"/>
      <c r="BP2859" s="80"/>
      <c r="BQ2859" s="80"/>
      <c r="BR2859" s="80"/>
      <c r="BS2859" s="80"/>
      <c r="BT2859" s="80"/>
      <c r="BU2859" s="80"/>
      <c r="BV2859" s="80"/>
      <c r="BW2859" s="80"/>
      <c r="BX2859" s="80"/>
      <c r="BY2859" s="80"/>
      <c r="BZ2859" s="80"/>
      <c r="CA2859" s="80"/>
      <c r="CB2859" s="80"/>
      <c r="CC2859" s="80"/>
      <c r="CD2859" s="80"/>
      <c r="CE2859" s="80"/>
      <c r="CF2859" s="80"/>
      <c r="CG2859" s="80"/>
      <c r="CH2859" s="80"/>
      <c r="CI2859" s="80"/>
      <c r="CJ2859" s="80"/>
      <c r="CK2859" s="80"/>
      <c r="CL2859" s="80"/>
    </row>
    <row r="2860" spans="2:90" x14ac:dyDescent="0.4">
      <c r="B2860" s="132" t="str">
        <f t="shared" si="4084"/>
        <v>Primary revenue driver</v>
      </c>
      <c r="D2860" t="s">
        <v>541</v>
      </c>
      <c r="E2860" s="8" t="str">
        <f t="shared" ref="E2860:E2865" si="4085">ROW()&amp;" "&amp;D2860</f>
        <v>2860 SEASON MONTHL-TV-V</v>
      </c>
      <c r="G2860" t="s">
        <v>332</v>
      </c>
      <c r="H2860" s="27"/>
      <c r="I2860" s="78"/>
      <c r="J2860" s="78"/>
      <c r="K2860" s="33"/>
      <c r="L2860" s="33"/>
      <c r="M2860" s="33"/>
      <c r="N2860" s="33"/>
      <c r="O2860" s="33"/>
      <c r="P2860" s="33"/>
      <c r="R2860" s="33"/>
      <c r="S2860" s="80" t="str">
        <f t="shared" ref="S2860" si="4086">S2834</f>
        <v>S$12</v>
      </c>
      <c r="T2860" s="80" t="str">
        <f t="shared" ref="T2860:CE2860" si="4087">T2834</f>
        <v>T$12</v>
      </c>
      <c r="U2860" s="80" t="str">
        <f t="shared" si="4087"/>
        <v>U$12</v>
      </c>
      <c r="V2860" s="80" t="str">
        <f t="shared" si="4087"/>
        <v>V$12</v>
      </c>
      <c r="W2860" s="80" t="str">
        <f t="shared" si="4087"/>
        <v>W$12</v>
      </c>
      <c r="X2860" s="80" t="str">
        <f t="shared" si="4087"/>
        <v>X$12</v>
      </c>
      <c r="Y2860" s="80" t="str">
        <f t="shared" si="4087"/>
        <v>Y$12</v>
      </c>
      <c r="Z2860" s="80" t="str">
        <f t="shared" si="4087"/>
        <v>Z$12</v>
      </c>
      <c r="AA2860" s="80" t="str">
        <f t="shared" si="4087"/>
        <v>AA$12</v>
      </c>
      <c r="AB2860" s="80" t="str">
        <f t="shared" si="4087"/>
        <v>AB$12</v>
      </c>
      <c r="AC2860" s="80" t="str">
        <f t="shared" si="4087"/>
        <v>AC$12</v>
      </c>
      <c r="AD2860" s="80" t="str">
        <f t="shared" si="4087"/>
        <v>AD$12</v>
      </c>
      <c r="AE2860" s="80" t="str">
        <f t="shared" si="4087"/>
        <v>AE$12</v>
      </c>
      <c r="AF2860" s="80" t="str">
        <f t="shared" si="4087"/>
        <v>AF$12</v>
      </c>
      <c r="AG2860" s="80" t="str">
        <f t="shared" si="4087"/>
        <v>AG$12</v>
      </c>
      <c r="AH2860" s="80" t="str">
        <f t="shared" si="4087"/>
        <v>AH$12</v>
      </c>
      <c r="AI2860" s="80" t="str">
        <f t="shared" si="4087"/>
        <v>AI$12</v>
      </c>
      <c r="AJ2860" s="80" t="str">
        <f t="shared" si="4087"/>
        <v>AJ$12</v>
      </c>
      <c r="AK2860" s="80" t="str">
        <f t="shared" si="4087"/>
        <v>AK$12</v>
      </c>
      <c r="AL2860" s="80" t="str">
        <f t="shared" si="4087"/>
        <v>AL$12</v>
      </c>
      <c r="AM2860" s="80" t="str">
        <f t="shared" si="4087"/>
        <v>AM$12</v>
      </c>
      <c r="AN2860" s="80" t="str">
        <f t="shared" si="4087"/>
        <v>AN$12</v>
      </c>
      <c r="AO2860" s="80" t="str">
        <f t="shared" si="4087"/>
        <v>AO$12</v>
      </c>
      <c r="AP2860" s="80" t="str">
        <f t="shared" si="4087"/>
        <v>AP$12</v>
      </c>
      <c r="AQ2860" s="80" t="str">
        <f t="shared" si="4087"/>
        <v>AQ$12</v>
      </c>
      <c r="AR2860" s="80" t="str">
        <f t="shared" si="4087"/>
        <v>AR$12</v>
      </c>
      <c r="AS2860" s="80" t="str">
        <f t="shared" si="4087"/>
        <v>AS$12</v>
      </c>
      <c r="AT2860" s="80" t="str">
        <f t="shared" si="4087"/>
        <v>AT$12</v>
      </c>
      <c r="AU2860" s="80" t="str">
        <f t="shared" si="4087"/>
        <v>AU$12</v>
      </c>
      <c r="AV2860" s="80" t="str">
        <f t="shared" si="4087"/>
        <v>AV$12</v>
      </c>
      <c r="AW2860" s="80" t="str">
        <f t="shared" si="4087"/>
        <v>AW$12</v>
      </c>
      <c r="AX2860" s="80" t="str">
        <f t="shared" si="4087"/>
        <v>AX$12</v>
      </c>
      <c r="AY2860" s="80" t="str">
        <f t="shared" si="4087"/>
        <v>AY$12</v>
      </c>
      <c r="AZ2860" s="80" t="str">
        <f t="shared" si="4087"/>
        <v>AZ$12</v>
      </c>
      <c r="BA2860" s="80" t="str">
        <f t="shared" si="4087"/>
        <v>BA$12</v>
      </c>
      <c r="BB2860" s="80" t="str">
        <f t="shared" si="4087"/>
        <v>BB$12</v>
      </c>
      <c r="BC2860" s="80" t="str">
        <f t="shared" si="4087"/>
        <v>BC$12</v>
      </c>
      <c r="BD2860" s="80" t="str">
        <f t="shared" si="4087"/>
        <v>BD$12</v>
      </c>
      <c r="BE2860" s="80" t="str">
        <f t="shared" si="4087"/>
        <v>BE$12</v>
      </c>
      <c r="BF2860" s="80" t="str">
        <f t="shared" si="4087"/>
        <v>BF$12</v>
      </c>
      <c r="BG2860" s="80" t="str">
        <f t="shared" si="4087"/>
        <v>BG$12</v>
      </c>
      <c r="BH2860" s="80" t="str">
        <f t="shared" si="4087"/>
        <v>BH$12</v>
      </c>
      <c r="BI2860" s="80" t="str">
        <f t="shared" si="4087"/>
        <v>BI$12</v>
      </c>
      <c r="BJ2860" s="80" t="str">
        <f t="shared" si="4087"/>
        <v>BJ$12</v>
      </c>
      <c r="BK2860" s="80" t="str">
        <f t="shared" si="4087"/>
        <v>BK$12</v>
      </c>
      <c r="BL2860" s="80" t="str">
        <f t="shared" si="4087"/>
        <v>BL$12</v>
      </c>
      <c r="BM2860" s="80" t="str">
        <f t="shared" si="4087"/>
        <v>BM$12</v>
      </c>
      <c r="BN2860" s="80" t="str">
        <f t="shared" si="4087"/>
        <v>BN$12</v>
      </c>
      <c r="BO2860" s="80" t="str">
        <f t="shared" si="4087"/>
        <v>BO$12</v>
      </c>
      <c r="BP2860" s="80" t="str">
        <f t="shared" si="4087"/>
        <v>BP$12</v>
      </c>
      <c r="BQ2860" s="80" t="str">
        <f t="shared" si="4087"/>
        <v>BQ$12</v>
      </c>
      <c r="BR2860" s="80" t="str">
        <f t="shared" si="4087"/>
        <v>BR$12</v>
      </c>
      <c r="BS2860" s="80" t="str">
        <f t="shared" si="4087"/>
        <v>BS$12</v>
      </c>
      <c r="BT2860" s="80" t="str">
        <f t="shared" si="4087"/>
        <v>BT$12</v>
      </c>
      <c r="BU2860" s="80" t="str">
        <f t="shared" si="4087"/>
        <v>BU$12</v>
      </c>
      <c r="BV2860" s="80" t="str">
        <f t="shared" si="4087"/>
        <v>BV$12</v>
      </c>
      <c r="BW2860" s="80" t="str">
        <f t="shared" si="4087"/>
        <v>BW$12</v>
      </c>
      <c r="BX2860" s="80" t="str">
        <f t="shared" si="4087"/>
        <v>BX$12</v>
      </c>
      <c r="BY2860" s="80" t="str">
        <f t="shared" si="4087"/>
        <v>BY$12</v>
      </c>
      <c r="BZ2860" s="80" t="str">
        <f t="shared" si="4087"/>
        <v>BZ$12</v>
      </c>
      <c r="CA2860" s="80" t="str">
        <f t="shared" si="4087"/>
        <v>CA$12</v>
      </c>
      <c r="CB2860" s="80" t="str">
        <f t="shared" si="4087"/>
        <v>CB$12</v>
      </c>
      <c r="CC2860" s="80" t="str">
        <f t="shared" si="4087"/>
        <v>CC$12</v>
      </c>
      <c r="CD2860" s="80" t="str">
        <f t="shared" si="4087"/>
        <v>CD$12</v>
      </c>
      <c r="CE2860" s="80" t="str">
        <f t="shared" si="4087"/>
        <v>CE$12</v>
      </c>
      <c r="CF2860" s="80" t="str">
        <f t="shared" ref="CF2860:CK2860" si="4088">CF2834</f>
        <v>CF$12</v>
      </c>
      <c r="CG2860" s="80" t="str">
        <f t="shared" si="4088"/>
        <v>CG$12</v>
      </c>
      <c r="CH2860" s="80" t="str">
        <f t="shared" si="4088"/>
        <v>CH$12</v>
      </c>
      <c r="CI2860" s="80" t="str">
        <f t="shared" si="4088"/>
        <v>CI$12</v>
      </c>
      <c r="CJ2860" s="80" t="str">
        <f t="shared" si="4088"/>
        <v>CJ$12</v>
      </c>
      <c r="CK2860" s="80" t="str">
        <f t="shared" si="4088"/>
        <v>CK$12</v>
      </c>
      <c r="CL2860" s="80" t="str">
        <f t="shared" ref="CL2860" si="4089">CL2834</f>
        <v>CL$12</v>
      </c>
    </row>
    <row r="2861" spans="2:90" x14ac:dyDescent="0.4">
      <c r="B2861" s="132" t="str">
        <f t="shared" si="4084"/>
        <v>Primary volume driver</v>
      </c>
      <c r="D2861" t="s">
        <v>541</v>
      </c>
      <c r="E2861" s="8" t="str">
        <f t="shared" si="4085"/>
        <v>2861 SEASON MONTHL-TV-V</v>
      </c>
      <c r="G2861" t="s">
        <v>332</v>
      </c>
      <c r="K2861" s="53"/>
      <c r="L2861" s="53"/>
      <c r="M2861" s="53"/>
      <c r="N2861" s="53"/>
      <c r="O2861" s="53"/>
      <c r="P2861" s="53"/>
      <c r="R2861" s="24"/>
      <c r="S2861" s="4" t="str">
        <f t="shared" ref="S2861" si="4090">ADDRESS(ROW(S2842),COLUMN(S2842),2)</f>
        <v>S$2842</v>
      </c>
      <c r="T2861" s="4" t="str">
        <f t="shared" ref="T2861:CE2861" si="4091">ADDRESS(ROW(T2842),COLUMN(T2842),2)</f>
        <v>T$2842</v>
      </c>
      <c r="U2861" s="4" t="str">
        <f t="shared" si="4091"/>
        <v>U$2842</v>
      </c>
      <c r="V2861" s="4" t="str">
        <f t="shared" si="4091"/>
        <v>V$2842</v>
      </c>
      <c r="W2861" s="4" t="str">
        <f t="shared" si="4091"/>
        <v>W$2842</v>
      </c>
      <c r="X2861" s="4" t="str">
        <f t="shared" si="4091"/>
        <v>X$2842</v>
      </c>
      <c r="Y2861" s="4" t="str">
        <f t="shared" si="4091"/>
        <v>Y$2842</v>
      </c>
      <c r="Z2861" s="4" t="str">
        <f t="shared" si="4091"/>
        <v>Z$2842</v>
      </c>
      <c r="AA2861" s="4" t="str">
        <f t="shared" si="4091"/>
        <v>AA$2842</v>
      </c>
      <c r="AB2861" s="4" t="str">
        <f t="shared" si="4091"/>
        <v>AB$2842</v>
      </c>
      <c r="AC2861" s="4" t="str">
        <f t="shared" si="4091"/>
        <v>AC$2842</v>
      </c>
      <c r="AD2861" s="4" t="str">
        <f t="shared" si="4091"/>
        <v>AD$2842</v>
      </c>
      <c r="AE2861" s="4" t="str">
        <f t="shared" si="4091"/>
        <v>AE$2842</v>
      </c>
      <c r="AF2861" s="4" t="str">
        <f t="shared" si="4091"/>
        <v>AF$2842</v>
      </c>
      <c r="AG2861" s="4" t="str">
        <f t="shared" si="4091"/>
        <v>AG$2842</v>
      </c>
      <c r="AH2861" s="4" t="str">
        <f t="shared" si="4091"/>
        <v>AH$2842</v>
      </c>
      <c r="AI2861" s="4" t="str">
        <f t="shared" si="4091"/>
        <v>AI$2842</v>
      </c>
      <c r="AJ2861" s="4" t="str">
        <f t="shared" si="4091"/>
        <v>AJ$2842</v>
      </c>
      <c r="AK2861" s="4" t="str">
        <f t="shared" si="4091"/>
        <v>AK$2842</v>
      </c>
      <c r="AL2861" s="4" t="str">
        <f t="shared" si="4091"/>
        <v>AL$2842</v>
      </c>
      <c r="AM2861" s="4" t="str">
        <f t="shared" si="4091"/>
        <v>AM$2842</v>
      </c>
      <c r="AN2861" s="4" t="str">
        <f t="shared" si="4091"/>
        <v>AN$2842</v>
      </c>
      <c r="AO2861" s="4" t="str">
        <f t="shared" si="4091"/>
        <v>AO$2842</v>
      </c>
      <c r="AP2861" s="4" t="str">
        <f t="shared" si="4091"/>
        <v>AP$2842</v>
      </c>
      <c r="AQ2861" s="4" t="str">
        <f t="shared" si="4091"/>
        <v>AQ$2842</v>
      </c>
      <c r="AR2861" s="4" t="str">
        <f t="shared" si="4091"/>
        <v>AR$2842</v>
      </c>
      <c r="AS2861" s="4" t="str">
        <f t="shared" si="4091"/>
        <v>AS$2842</v>
      </c>
      <c r="AT2861" s="4" t="str">
        <f t="shared" si="4091"/>
        <v>AT$2842</v>
      </c>
      <c r="AU2861" s="4" t="str">
        <f t="shared" si="4091"/>
        <v>AU$2842</v>
      </c>
      <c r="AV2861" s="4" t="str">
        <f t="shared" si="4091"/>
        <v>AV$2842</v>
      </c>
      <c r="AW2861" s="4" t="str">
        <f t="shared" si="4091"/>
        <v>AW$2842</v>
      </c>
      <c r="AX2861" s="4" t="str">
        <f t="shared" si="4091"/>
        <v>AX$2842</v>
      </c>
      <c r="AY2861" s="4" t="str">
        <f t="shared" si="4091"/>
        <v>AY$2842</v>
      </c>
      <c r="AZ2861" s="4" t="str">
        <f t="shared" si="4091"/>
        <v>AZ$2842</v>
      </c>
      <c r="BA2861" s="4" t="str">
        <f t="shared" si="4091"/>
        <v>BA$2842</v>
      </c>
      <c r="BB2861" s="4" t="str">
        <f t="shared" si="4091"/>
        <v>BB$2842</v>
      </c>
      <c r="BC2861" s="4" t="str">
        <f t="shared" si="4091"/>
        <v>BC$2842</v>
      </c>
      <c r="BD2861" s="4" t="str">
        <f t="shared" si="4091"/>
        <v>BD$2842</v>
      </c>
      <c r="BE2861" s="4" t="str">
        <f t="shared" si="4091"/>
        <v>BE$2842</v>
      </c>
      <c r="BF2861" s="4" t="str">
        <f t="shared" si="4091"/>
        <v>BF$2842</v>
      </c>
      <c r="BG2861" s="4" t="str">
        <f t="shared" si="4091"/>
        <v>BG$2842</v>
      </c>
      <c r="BH2861" s="4" t="str">
        <f t="shared" si="4091"/>
        <v>BH$2842</v>
      </c>
      <c r="BI2861" s="4" t="str">
        <f t="shared" si="4091"/>
        <v>BI$2842</v>
      </c>
      <c r="BJ2861" s="4" t="str">
        <f t="shared" si="4091"/>
        <v>BJ$2842</v>
      </c>
      <c r="BK2861" s="4" t="str">
        <f t="shared" si="4091"/>
        <v>BK$2842</v>
      </c>
      <c r="BL2861" s="4" t="str">
        <f t="shared" si="4091"/>
        <v>BL$2842</v>
      </c>
      <c r="BM2861" s="4" t="str">
        <f t="shared" si="4091"/>
        <v>BM$2842</v>
      </c>
      <c r="BN2861" s="4" t="str">
        <f t="shared" si="4091"/>
        <v>BN$2842</v>
      </c>
      <c r="BO2861" s="4" t="str">
        <f t="shared" si="4091"/>
        <v>BO$2842</v>
      </c>
      <c r="BP2861" s="4" t="str">
        <f t="shared" si="4091"/>
        <v>BP$2842</v>
      </c>
      <c r="BQ2861" s="4" t="str">
        <f t="shared" si="4091"/>
        <v>BQ$2842</v>
      </c>
      <c r="BR2861" s="4" t="str">
        <f t="shared" si="4091"/>
        <v>BR$2842</v>
      </c>
      <c r="BS2861" s="4" t="str">
        <f t="shared" si="4091"/>
        <v>BS$2842</v>
      </c>
      <c r="BT2861" s="4" t="str">
        <f t="shared" si="4091"/>
        <v>BT$2842</v>
      </c>
      <c r="BU2861" s="4" t="str">
        <f t="shared" si="4091"/>
        <v>BU$2842</v>
      </c>
      <c r="BV2861" s="4" t="str">
        <f t="shared" si="4091"/>
        <v>BV$2842</v>
      </c>
      <c r="BW2861" s="4" t="str">
        <f t="shared" si="4091"/>
        <v>BW$2842</v>
      </c>
      <c r="BX2861" s="4" t="str">
        <f t="shared" si="4091"/>
        <v>BX$2842</v>
      </c>
      <c r="BY2861" s="4" t="str">
        <f t="shared" si="4091"/>
        <v>BY$2842</v>
      </c>
      <c r="BZ2861" s="4" t="str">
        <f t="shared" si="4091"/>
        <v>BZ$2842</v>
      </c>
      <c r="CA2861" s="4" t="str">
        <f t="shared" si="4091"/>
        <v>CA$2842</v>
      </c>
      <c r="CB2861" s="4" t="str">
        <f t="shared" si="4091"/>
        <v>CB$2842</v>
      </c>
      <c r="CC2861" s="4" t="str">
        <f t="shared" si="4091"/>
        <v>CC$2842</v>
      </c>
      <c r="CD2861" s="4" t="str">
        <f t="shared" si="4091"/>
        <v>CD$2842</v>
      </c>
      <c r="CE2861" s="4" t="str">
        <f t="shared" si="4091"/>
        <v>CE$2842</v>
      </c>
      <c r="CF2861" s="4" t="str">
        <f t="shared" ref="CF2861:CK2861" si="4092">ADDRESS(ROW(CF2842),COLUMN(CF2842),2)</f>
        <v>CF$2842</v>
      </c>
      <c r="CG2861" s="4" t="str">
        <f t="shared" si="4092"/>
        <v>CG$2842</v>
      </c>
      <c r="CH2861" s="4" t="str">
        <f t="shared" si="4092"/>
        <v>CH$2842</v>
      </c>
      <c r="CI2861" s="4" t="str">
        <f t="shared" si="4092"/>
        <v>CI$2842</v>
      </c>
      <c r="CJ2861" s="4" t="str">
        <f t="shared" si="4092"/>
        <v>CJ$2842</v>
      </c>
      <c r="CK2861" s="4" t="str">
        <f t="shared" si="4092"/>
        <v>CK$2842</v>
      </c>
      <c r="CL2861" s="4" t="str">
        <f t="shared" ref="CL2861" si="4093">ADDRESS(ROW(CL2842),COLUMN(CL2842),2)</f>
        <v>CL$2842</v>
      </c>
    </row>
    <row r="2862" spans="2:90" x14ac:dyDescent="0.4">
      <c r="B2862" s="132" t="str">
        <f t="shared" si="4084"/>
        <v>(Secondary label)</v>
      </c>
      <c r="D2862" t="s">
        <v>541</v>
      </c>
      <c r="E2862" s="8" t="str">
        <f t="shared" si="4085"/>
        <v>2862 SEASON MONTHL-TV-V</v>
      </c>
      <c r="G2862" t="s">
        <v>332</v>
      </c>
      <c r="H2862" s="12"/>
      <c r="I2862" s="60"/>
      <c r="J2862" s="60"/>
      <c r="K2862" s="15"/>
      <c r="L2862" s="15"/>
      <c r="M2862" s="15"/>
      <c r="N2862" s="15"/>
      <c r="O2862" s="15"/>
      <c r="P2862" s="15"/>
      <c r="R2862" s="15"/>
      <c r="S2862" s="80"/>
      <c r="T2862" s="80"/>
      <c r="U2862" s="80"/>
      <c r="V2862" s="80"/>
      <c r="W2862" s="80"/>
      <c r="X2862" s="80"/>
      <c r="Y2862" s="80"/>
      <c r="Z2862" s="80"/>
      <c r="AA2862" s="80"/>
      <c r="AB2862" s="80"/>
      <c r="AC2862" s="80"/>
      <c r="AD2862" s="80"/>
      <c r="AE2862" s="80"/>
      <c r="AF2862" s="80"/>
      <c r="AG2862" s="80"/>
      <c r="AH2862" s="80"/>
      <c r="AI2862" s="80"/>
      <c r="AJ2862" s="80"/>
      <c r="AK2862" s="80"/>
      <c r="AL2862" s="80"/>
      <c r="AM2862" s="80"/>
      <c r="AN2862" s="80"/>
      <c r="AO2862" s="80"/>
      <c r="AP2862" s="80"/>
      <c r="AQ2862" s="80"/>
      <c r="AR2862" s="80"/>
      <c r="AS2862" s="80"/>
      <c r="AT2862" s="80"/>
      <c r="AU2862" s="80"/>
      <c r="AV2862" s="80"/>
      <c r="AW2862" s="80"/>
      <c r="AX2862" s="80"/>
      <c r="AY2862" s="80"/>
      <c r="AZ2862" s="80"/>
      <c r="BA2862" s="80"/>
      <c r="BB2862" s="80"/>
      <c r="BC2862" s="80"/>
      <c r="BD2862" s="80"/>
      <c r="BE2862" s="80"/>
      <c r="BF2862" s="80"/>
      <c r="BG2862" s="80"/>
      <c r="BH2862" s="80"/>
      <c r="BI2862" s="80"/>
      <c r="BJ2862" s="80"/>
      <c r="BK2862" s="80"/>
      <c r="BL2862" s="80"/>
      <c r="BM2862" s="80"/>
      <c r="BN2862" s="80"/>
      <c r="BO2862" s="80"/>
      <c r="BP2862" s="80"/>
      <c r="BQ2862" s="80"/>
      <c r="BR2862" s="80"/>
      <c r="BS2862" s="80"/>
      <c r="BT2862" s="80"/>
      <c r="BU2862" s="80"/>
      <c r="BV2862" s="80"/>
      <c r="BW2862" s="80"/>
      <c r="BX2862" s="80"/>
      <c r="BY2862" s="80"/>
      <c r="BZ2862" s="80"/>
      <c r="CA2862" s="80"/>
      <c r="CB2862" s="80"/>
      <c r="CC2862" s="80"/>
      <c r="CD2862" s="80"/>
      <c r="CE2862" s="80"/>
      <c r="CF2862" s="80"/>
      <c r="CG2862" s="80"/>
      <c r="CH2862" s="80"/>
      <c r="CI2862" s="80"/>
      <c r="CJ2862" s="80"/>
      <c r="CK2862" s="80"/>
      <c r="CL2862" s="80"/>
    </row>
    <row r="2863" spans="2:90" x14ac:dyDescent="0.4">
      <c r="B2863" s="132" t="str">
        <f t="shared" si="4084"/>
        <v xml:space="preserve">secondary unit </v>
      </c>
      <c r="D2863" t="s">
        <v>541</v>
      </c>
      <c r="E2863" s="8" t="str">
        <f t="shared" si="4085"/>
        <v>2863 SEASON MONTHL-TV-V</v>
      </c>
      <c r="G2863" t="s">
        <v>332</v>
      </c>
      <c r="H2863" s="12"/>
      <c r="I2863" s="60"/>
      <c r="J2863" s="60"/>
      <c r="K2863" s="15"/>
      <c r="L2863" s="15"/>
      <c r="M2863" s="15"/>
      <c r="N2863" s="15"/>
      <c r="O2863" s="15"/>
      <c r="P2863" s="15"/>
      <c r="R2863" s="15"/>
      <c r="S2863" s="76"/>
      <c r="T2863" s="76"/>
      <c r="U2863" s="76"/>
      <c r="V2863" s="76"/>
      <c r="W2863" s="76"/>
      <c r="X2863" s="76"/>
      <c r="Y2863" s="76"/>
      <c r="Z2863" s="76"/>
      <c r="AA2863" s="76"/>
      <c r="AB2863" s="76"/>
      <c r="AC2863" s="76"/>
      <c r="AD2863" s="76"/>
      <c r="AE2863" s="76"/>
      <c r="AF2863" s="76"/>
      <c r="AG2863" s="76"/>
      <c r="AH2863" s="76"/>
      <c r="AI2863" s="76"/>
      <c r="AJ2863" s="76"/>
      <c r="AK2863" s="76"/>
      <c r="AL2863" s="76"/>
      <c r="AM2863" s="76"/>
      <c r="AN2863" s="76"/>
      <c r="AO2863" s="76"/>
      <c r="AP2863" s="76"/>
      <c r="AQ2863" s="76"/>
      <c r="AR2863" s="76"/>
      <c r="AS2863" s="76"/>
      <c r="AT2863" s="76"/>
      <c r="AU2863" s="76"/>
      <c r="AV2863" s="76"/>
      <c r="AW2863" s="76"/>
      <c r="AX2863" s="76"/>
      <c r="AY2863" s="76"/>
      <c r="AZ2863" s="76"/>
      <c r="BA2863" s="76"/>
      <c r="BB2863" s="76"/>
      <c r="BC2863" s="76"/>
      <c r="BD2863" s="76"/>
      <c r="BE2863" s="76"/>
      <c r="BF2863" s="76"/>
      <c r="BG2863" s="76"/>
      <c r="BH2863" s="76"/>
      <c r="BI2863" s="76"/>
      <c r="BJ2863" s="76"/>
      <c r="BK2863" s="76"/>
      <c r="BL2863" s="76"/>
      <c r="BM2863" s="76"/>
      <c r="BN2863" s="76"/>
      <c r="BO2863" s="76"/>
      <c r="BP2863" s="76"/>
      <c r="BQ2863" s="76"/>
      <c r="BR2863" s="76"/>
      <c r="BS2863" s="76"/>
      <c r="BT2863" s="76"/>
      <c r="BU2863" s="76"/>
      <c r="BV2863" s="76"/>
      <c r="BW2863" s="76"/>
      <c r="BX2863" s="76"/>
      <c r="BY2863" s="76"/>
      <c r="BZ2863" s="76"/>
      <c r="CA2863" s="76"/>
      <c r="CB2863" s="76"/>
      <c r="CC2863" s="76"/>
      <c r="CD2863" s="76"/>
      <c r="CE2863" s="76"/>
      <c r="CF2863" s="76"/>
      <c r="CG2863" s="76"/>
      <c r="CH2863" s="76"/>
      <c r="CI2863" s="76"/>
      <c r="CJ2863" s="76"/>
      <c r="CK2863" s="76"/>
      <c r="CL2863" s="76"/>
    </row>
    <row r="2864" spans="2:90" x14ac:dyDescent="0.4">
      <c r="B2864" s="132" t="str">
        <f t="shared" si="4084"/>
        <v>Secondary revenue driver</v>
      </c>
      <c r="D2864" t="s">
        <v>541</v>
      </c>
      <c r="E2864" s="8" t="str">
        <f t="shared" si="4085"/>
        <v>2864 SEASON MONTHL-TV-V</v>
      </c>
      <c r="G2864" t="s">
        <v>332</v>
      </c>
      <c r="H2864" s="12"/>
      <c r="I2864" s="60"/>
      <c r="J2864" s="60"/>
      <c r="K2864" s="15"/>
      <c r="L2864" s="15"/>
      <c r="M2864" s="15"/>
      <c r="N2864" s="15"/>
      <c r="O2864" s="15"/>
      <c r="P2864" s="15"/>
      <c r="R2864" s="15"/>
      <c r="S2864" s="80" t="str">
        <f t="shared" ref="S2864" si="4094">S2838</f>
        <v>S$14</v>
      </c>
      <c r="T2864" s="80" t="str">
        <f t="shared" ref="T2864:CE2864" si="4095">T2838</f>
        <v>T$14</v>
      </c>
      <c r="U2864" s="80" t="str">
        <f t="shared" si="4095"/>
        <v>U$14</v>
      </c>
      <c r="V2864" s="80" t="str">
        <f t="shared" si="4095"/>
        <v>V$14</v>
      </c>
      <c r="W2864" s="80" t="str">
        <f t="shared" si="4095"/>
        <v>W$14</v>
      </c>
      <c r="X2864" s="80" t="str">
        <f t="shared" si="4095"/>
        <v>X$14</v>
      </c>
      <c r="Y2864" s="80" t="str">
        <f t="shared" si="4095"/>
        <v>Y$14</v>
      </c>
      <c r="Z2864" s="80" t="str">
        <f t="shared" si="4095"/>
        <v>Z$14</v>
      </c>
      <c r="AA2864" s="80" t="str">
        <f t="shared" si="4095"/>
        <v>AA$14</v>
      </c>
      <c r="AB2864" s="80" t="str">
        <f t="shared" si="4095"/>
        <v>AB$14</v>
      </c>
      <c r="AC2864" s="80" t="str">
        <f t="shared" si="4095"/>
        <v>AC$14</v>
      </c>
      <c r="AD2864" s="80" t="str">
        <f t="shared" si="4095"/>
        <v>AD$14</v>
      </c>
      <c r="AE2864" s="80" t="str">
        <f t="shared" si="4095"/>
        <v>AE$14</v>
      </c>
      <c r="AF2864" s="80" t="str">
        <f t="shared" si="4095"/>
        <v>AF$14</v>
      </c>
      <c r="AG2864" s="80" t="str">
        <f t="shared" si="4095"/>
        <v>AG$14</v>
      </c>
      <c r="AH2864" s="80" t="str">
        <f t="shared" si="4095"/>
        <v>AH$14</v>
      </c>
      <c r="AI2864" s="80" t="str">
        <f t="shared" si="4095"/>
        <v>AI$14</v>
      </c>
      <c r="AJ2864" s="80" t="str">
        <f t="shared" si="4095"/>
        <v>AJ$14</v>
      </c>
      <c r="AK2864" s="80" t="str">
        <f t="shared" si="4095"/>
        <v>AK$14</v>
      </c>
      <c r="AL2864" s="80" t="str">
        <f t="shared" si="4095"/>
        <v>AL$14</v>
      </c>
      <c r="AM2864" s="80" t="str">
        <f t="shared" si="4095"/>
        <v>AM$14</v>
      </c>
      <c r="AN2864" s="80" t="str">
        <f t="shared" si="4095"/>
        <v>AN$14</v>
      </c>
      <c r="AO2864" s="80" t="str">
        <f t="shared" si="4095"/>
        <v>AO$14</v>
      </c>
      <c r="AP2864" s="80" t="str">
        <f t="shared" si="4095"/>
        <v>AP$14</v>
      </c>
      <c r="AQ2864" s="80" t="str">
        <f t="shared" si="4095"/>
        <v>AQ$14</v>
      </c>
      <c r="AR2864" s="80" t="str">
        <f t="shared" si="4095"/>
        <v>AR$14</v>
      </c>
      <c r="AS2864" s="80" t="str">
        <f t="shared" si="4095"/>
        <v>AS$14</v>
      </c>
      <c r="AT2864" s="80" t="str">
        <f t="shared" si="4095"/>
        <v>AT$14</v>
      </c>
      <c r="AU2864" s="80" t="str">
        <f t="shared" si="4095"/>
        <v>AU$14</v>
      </c>
      <c r="AV2864" s="80" t="str">
        <f t="shared" si="4095"/>
        <v>AV$14</v>
      </c>
      <c r="AW2864" s="80" t="str">
        <f t="shared" si="4095"/>
        <v>AW$14</v>
      </c>
      <c r="AX2864" s="80" t="str">
        <f t="shared" si="4095"/>
        <v>AX$14</v>
      </c>
      <c r="AY2864" s="80" t="str">
        <f t="shared" si="4095"/>
        <v>AY$14</v>
      </c>
      <c r="AZ2864" s="80" t="str">
        <f t="shared" si="4095"/>
        <v>AZ$14</v>
      </c>
      <c r="BA2864" s="80" t="str">
        <f t="shared" si="4095"/>
        <v>BA$14</v>
      </c>
      <c r="BB2864" s="80" t="str">
        <f t="shared" si="4095"/>
        <v>BB$14</v>
      </c>
      <c r="BC2864" s="80" t="str">
        <f t="shared" si="4095"/>
        <v>BC$14</v>
      </c>
      <c r="BD2864" s="80" t="str">
        <f t="shared" si="4095"/>
        <v>BD$14</v>
      </c>
      <c r="BE2864" s="80" t="str">
        <f t="shared" si="4095"/>
        <v>BE$14</v>
      </c>
      <c r="BF2864" s="80" t="str">
        <f t="shared" si="4095"/>
        <v>BF$14</v>
      </c>
      <c r="BG2864" s="80" t="str">
        <f t="shared" si="4095"/>
        <v>BG$14</v>
      </c>
      <c r="BH2864" s="80" t="str">
        <f t="shared" si="4095"/>
        <v>BH$14</v>
      </c>
      <c r="BI2864" s="80" t="str">
        <f t="shared" si="4095"/>
        <v>BI$14</v>
      </c>
      <c r="BJ2864" s="80" t="str">
        <f t="shared" si="4095"/>
        <v>BJ$14</v>
      </c>
      <c r="BK2864" s="80" t="str">
        <f t="shared" si="4095"/>
        <v>BK$14</v>
      </c>
      <c r="BL2864" s="80" t="str">
        <f t="shared" si="4095"/>
        <v>BL$14</v>
      </c>
      <c r="BM2864" s="80" t="str">
        <f t="shared" si="4095"/>
        <v>BM$14</v>
      </c>
      <c r="BN2864" s="80" t="str">
        <f t="shared" si="4095"/>
        <v>BN$14</v>
      </c>
      <c r="BO2864" s="80" t="str">
        <f t="shared" si="4095"/>
        <v>BO$14</v>
      </c>
      <c r="BP2864" s="80" t="str">
        <f t="shared" si="4095"/>
        <v>BP$14</v>
      </c>
      <c r="BQ2864" s="80" t="str">
        <f t="shared" si="4095"/>
        <v>BQ$14</v>
      </c>
      <c r="BR2864" s="80" t="str">
        <f t="shared" si="4095"/>
        <v>BR$14</v>
      </c>
      <c r="BS2864" s="80" t="str">
        <f t="shared" si="4095"/>
        <v>BS$14</v>
      </c>
      <c r="BT2864" s="80" t="str">
        <f t="shared" si="4095"/>
        <v>BT$14</v>
      </c>
      <c r="BU2864" s="80" t="str">
        <f t="shared" si="4095"/>
        <v>BU$14</v>
      </c>
      <c r="BV2864" s="80" t="str">
        <f t="shared" si="4095"/>
        <v>BV$14</v>
      </c>
      <c r="BW2864" s="80" t="str">
        <f t="shared" si="4095"/>
        <v>BW$14</v>
      </c>
      <c r="BX2864" s="80" t="str">
        <f t="shared" si="4095"/>
        <v>BX$14</v>
      </c>
      <c r="BY2864" s="80" t="str">
        <f t="shared" si="4095"/>
        <v>BY$14</v>
      </c>
      <c r="BZ2864" s="80" t="str">
        <f t="shared" si="4095"/>
        <v>BZ$14</v>
      </c>
      <c r="CA2864" s="80" t="str">
        <f t="shared" si="4095"/>
        <v>CA$14</v>
      </c>
      <c r="CB2864" s="80" t="str">
        <f t="shared" si="4095"/>
        <v>CB$14</v>
      </c>
      <c r="CC2864" s="80" t="str">
        <f t="shared" si="4095"/>
        <v>CC$14</v>
      </c>
      <c r="CD2864" s="80" t="str">
        <f t="shared" si="4095"/>
        <v>CD$14</v>
      </c>
      <c r="CE2864" s="80" t="str">
        <f t="shared" si="4095"/>
        <v>CE$14</v>
      </c>
      <c r="CF2864" s="80" t="str">
        <f t="shared" ref="CF2864:CK2864" si="4096">CF2838</f>
        <v>CF$14</v>
      </c>
      <c r="CG2864" s="80" t="str">
        <f t="shared" si="4096"/>
        <v>CG$14</v>
      </c>
      <c r="CH2864" s="80" t="str">
        <f t="shared" si="4096"/>
        <v>CH$14</v>
      </c>
      <c r="CI2864" s="80" t="str">
        <f t="shared" si="4096"/>
        <v>CI$14</v>
      </c>
      <c r="CJ2864" s="80" t="str">
        <f t="shared" si="4096"/>
        <v>CJ$14</v>
      </c>
      <c r="CK2864" s="80" t="str">
        <f t="shared" si="4096"/>
        <v>CK$14</v>
      </c>
      <c r="CL2864" s="80" t="str">
        <f t="shared" ref="CL2864" si="4097">CL2838</f>
        <v>CL$14</v>
      </c>
    </row>
    <row r="2865" spans="2:90" x14ac:dyDescent="0.4">
      <c r="B2865" s="132" t="str">
        <f t="shared" si="4084"/>
        <v>Secondary volume driver</v>
      </c>
      <c r="D2865" t="s">
        <v>541</v>
      </c>
      <c r="E2865" s="8" t="str">
        <f t="shared" si="4085"/>
        <v>2865 SEASON MONTHL-TV-V</v>
      </c>
      <c r="G2865" t="s">
        <v>332</v>
      </c>
      <c r="H2865" s="12"/>
      <c r="I2865" s="60"/>
      <c r="J2865" s="60"/>
      <c r="K2865" s="15"/>
      <c r="L2865" s="15"/>
      <c r="M2865" s="15"/>
      <c r="N2865" s="15"/>
      <c r="O2865" s="15"/>
      <c r="P2865" s="15"/>
      <c r="R2865" s="15"/>
      <c r="S2865" s="80" t="str">
        <f t="shared" ref="S2865" si="4098">S2839</f>
        <v>S$15</v>
      </c>
      <c r="T2865" s="80" t="str">
        <f t="shared" ref="T2865:CE2865" si="4099">T2839</f>
        <v>T$15</v>
      </c>
      <c r="U2865" s="80" t="str">
        <f t="shared" si="4099"/>
        <v>U$15</v>
      </c>
      <c r="V2865" s="80" t="str">
        <f t="shared" si="4099"/>
        <v>V$15</v>
      </c>
      <c r="W2865" s="80" t="str">
        <f t="shared" si="4099"/>
        <v>W$15</v>
      </c>
      <c r="X2865" s="80" t="str">
        <f t="shared" si="4099"/>
        <v>X$15</v>
      </c>
      <c r="Y2865" s="80" t="str">
        <f t="shared" si="4099"/>
        <v>Y$15</v>
      </c>
      <c r="Z2865" s="80" t="str">
        <f t="shared" si="4099"/>
        <v>Z$15</v>
      </c>
      <c r="AA2865" s="80" t="str">
        <f t="shared" si="4099"/>
        <v>AA$15</v>
      </c>
      <c r="AB2865" s="80" t="str">
        <f t="shared" si="4099"/>
        <v>AB$15</v>
      </c>
      <c r="AC2865" s="80" t="str">
        <f t="shared" si="4099"/>
        <v>AC$15</v>
      </c>
      <c r="AD2865" s="80" t="str">
        <f t="shared" si="4099"/>
        <v>AD$15</v>
      </c>
      <c r="AE2865" s="80" t="str">
        <f t="shared" si="4099"/>
        <v>AE$15</v>
      </c>
      <c r="AF2865" s="80" t="str">
        <f t="shared" si="4099"/>
        <v>AF$15</v>
      </c>
      <c r="AG2865" s="80" t="str">
        <f t="shared" si="4099"/>
        <v>AG$15</v>
      </c>
      <c r="AH2865" s="80" t="str">
        <f t="shared" si="4099"/>
        <v>AH$15</v>
      </c>
      <c r="AI2865" s="80" t="str">
        <f t="shared" si="4099"/>
        <v>AI$15</v>
      </c>
      <c r="AJ2865" s="80" t="str">
        <f t="shared" si="4099"/>
        <v>AJ$15</v>
      </c>
      <c r="AK2865" s="80" t="str">
        <f t="shared" si="4099"/>
        <v>AK$15</v>
      </c>
      <c r="AL2865" s="80" t="str">
        <f t="shared" si="4099"/>
        <v>AL$15</v>
      </c>
      <c r="AM2865" s="80" t="str">
        <f t="shared" si="4099"/>
        <v>AM$15</v>
      </c>
      <c r="AN2865" s="80" t="str">
        <f t="shared" si="4099"/>
        <v>AN$15</v>
      </c>
      <c r="AO2865" s="80" t="str">
        <f t="shared" si="4099"/>
        <v>AO$15</v>
      </c>
      <c r="AP2865" s="80" t="str">
        <f t="shared" si="4099"/>
        <v>AP$15</v>
      </c>
      <c r="AQ2865" s="80" t="str">
        <f t="shared" si="4099"/>
        <v>AQ$15</v>
      </c>
      <c r="AR2865" s="80" t="str">
        <f t="shared" si="4099"/>
        <v>AR$15</v>
      </c>
      <c r="AS2865" s="80" t="str">
        <f t="shared" si="4099"/>
        <v>AS$15</v>
      </c>
      <c r="AT2865" s="80" t="str">
        <f t="shared" si="4099"/>
        <v>AT$15</v>
      </c>
      <c r="AU2865" s="80" t="str">
        <f t="shared" si="4099"/>
        <v>AU$15</v>
      </c>
      <c r="AV2865" s="80" t="str">
        <f t="shared" si="4099"/>
        <v>AV$15</v>
      </c>
      <c r="AW2865" s="80" t="str">
        <f t="shared" si="4099"/>
        <v>AW$15</v>
      </c>
      <c r="AX2865" s="80" t="str">
        <f t="shared" si="4099"/>
        <v>AX$15</v>
      </c>
      <c r="AY2865" s="80" t="str">
        <f t="shared" si="4099"/>
        <v>AY$15</v>
      </c>
      <c r="AZ2865" s="80" t="str">
        <f t="shared" si="4099"/>
        <v>AZ$15</v>
      </c>
      <c r="BA2865" s="80" t="str">
        <f t="shared" si="4099"/>
        <v>BA$15</v>
      </c>
      <c r="BB2865" s="80" t="str">
        <f t="shared" si="4099"/>
        <v>BB$15</v>
      </c>
      <c r="BC2865" s="80" t="str">
        <f t="shared" si="4099"/>
        <v>BC$15</v>
      </c>
      <c r="BD2865" s="80" t="str">
        <f t="shared" si="4099"/>
        <v>BD$15</v>
      </c>
      <c r="BE2865" s="80" t="str">
        <f t="shared" si="4099"/>
        <v>BE$15</v>
      </c>
      <c r="BF2865" s="80" t="str">
        <f t="shared" si="4099"/>
        <v>BF$15</v>
      </c>
      <c r="BG2865" s="80" t="str">
        <f t="shared" si="4099"/>
        <v>BG$15</v>
      </c>
      <c r="BH2865" s="80" t="str">
        <f t="shared" si="4099"/>
        <v>BH$15</v>
      </c>
      <c r="BI2865" s="80" t="str">
        <f t="shared" si="4099"/>
        <v>BI$15</v>
      </c>
      <c r="BJ2865" s="80" t="str">
        <f t="shared" si="4099"/>
        <v>BJ$15</v>
      </c>
      <c r="BK2865" s="80" t="str">
        <f t="shared" si="4099"/>
        <v>BK$15</v>
      </c>
      <c r="BL2865" s="80" t="str">
        <f t="shared" si="4099"/>
        <v>BL$15</v>
      </c>
      <c r="BM2865" s="80" t="str">
        <f t="shared" si="4099"/>
        <v>BM$15</v>
      </c>
      <c r="BN2865" s="80" t="str">
        <f t="shared" si="4099"/>
        <v>BN$15</v>
      </c>
      <c r="BO2865" s="80" t="str">
        <f t="shared" si="4099"/>
        <v>BO$15</v>
      </c>
      <c r="BP2865" s="80" t="str">
        <f t="shared" si="4099"/>
        <v>BP$15</v>
      </c>
      <c r="BQ2865" s="80" t="str">
        <f t="shared" si="4099"/>
        <v>BQ$15</v>
      </c>
      <c r="BR2865" s="80" t="str">
        <f t="shared" si="4099"/>
        <v>BR$15</v>
      </c>
      <c r="BS2865" s="80" t="str">
        <f t="shared" si="4099"/>
        <v>BS$15</v>
      </c>
      <c r="BT2865" s="80" t="str">
        <f t="shared" si="4099"/>
        <v>BT$15</v>
      </c>
      <c r="BU2865" s="80" t="str">
        <f t="shared" si="4099"/>
        <v>BU$15</v>
      </c>
      <c r="BV2865" s="80" t="str">
        <f t="shared" si="4099"/>
        <v>BV$15</v>
      </c>
      <c r="BW2865" s="80" t="str">
        <f t="shared" si="4099"/>
        <v>BW$15</v>
      </c>
      <c r="BX2865" s="80" t="str">
        <f t="shared" si="4099"/>
        <v>BX$15</v>
      </c>
      <c r="BY2865" s="80" t="str">
        <f t="shared" si="4099"/>
        <v>BY$15</v>
      </c>
      <c r="BZ2865" s="80" t="str">
        <f t="shared" si="4099"/>
        <v>BZ$15</v>
      </c>
      <c r="CA2865" s="80" t="str">
        <f t="shared" si="4099"/>
        <v>CA$15</v>
      </c>
      <c r="CB2865" s="80" t="str">
        <f t="shared" si="4099"/>
        <v>CB$15</v>
      </c>
      <c r="CC2865" s="80" t="str">
        <f t="shared" si="4099"/>
        <v>CC$15</v>
      </c>
      <c r="CD2865" s="80" t="str">
        <f t="shared" si="4099"/>
        <v>CD$15</v>
      </c>
      <c r="CE2865" s="80" t="str">
        <f t="shared" si="4099"/>
        <v>CE$15</v>
      </c>
      <c r="CF2865" s="80" t="str">
        <f t="shared" ref="CF2865:CK2865" si="4100">CF2839</f>
        <v>CF$15</v>
      </c>
      <c r="CG2865" s="80" t="str">
        <f t="shared" si="4100"/>
        <v>CG$15</v>
      </c>
      <c r="CH2865" s="80" t="str">
        <f t="shared" si="4100"/>
        <v>CH$15</v>
      </c>
      <c r="CI2865" s="80" t="str">
        <f t="shared" si="4100"/>
        <v>CI$15</v>
      </c>
      <c r="CJ2865" s="80" t="str">
        <f t="shared" si="4100"/>
        <v>CJ$15</v>
      </c>
      <c r="CK2865" s="80" t="str">
        <f t="shared" si="4100"/>
        <v>CK$15</v>
      </c>
      <c r="CL2865" s="80" t="str">
        <f t="shared" ref="CL2865" si="4101">CL2839</f>
        <v>CL$15</v>
      </c>
    </row>
    <row r="2866" spans="2:90" x14ac:dyDescent="0.4">
      <c r="B2866" s="171" t="s">
        <v>503</v>
      </c>
      <c r="E2866" s="8"/>
      <c r="H2866" s="170"/>
      <c r="I2866" s="172"/>
      <c r="J2866" s="172"/>
      <c r="K2866" s="193"/>
      <c r="L2866" s="193"/>
      <c r="M2866" s="193"/>
      <c r="N2866" s="193"/>
      <c r="O2866" s="193"/>
      <c r="P2866" s="193"/>
      <c r="R2866" s="194"/>
      <c r="S2866" s="170"/>
      <c r="T2866" s="170"/>
      <c r="U2866" s="170"/>
      <c r="V2866" s="170"/>
      <c r="W2866" s="170"/>
      <c r="X2866" s="170"/>
      <c r="Y2866" s="170"/>
      <c r="Z2866" s="170"/>
      <c r="AA2866" s="170"/>
      <c r="AB2866" s="170"/>
      <c r="AC2866" s="170"/>
      <c r="AD2866" s="170"/>
      <c r="AE2866" s="170"/>
      <c r="AF2866" s="170"/>
      <c r="AG2866" s="170"/>
      <c r="AH2866" s="170"/>
      <c r="AI2866" s="170"/>
      <c r="AJ2866" s="170"/>
      <c r="AK2866" s="170"/>
      <c r="AL2866" s="170"/>
      <c r="AM2866" s="170"/>
      <c r="AN2866" s="170"/>
      <c r="AO2866" s="170"/>
      <c r="AP2866" s="170"/>
      <c r="AQ2866" s="170"/>
      <c r="AR2866" s="170"/>
      <c r="AS2866" s="170"/>
      <c r="AT2866" s="170"/>
      <c r="AU2866" s="170"/>
      <c r="AV2866" s="170"/>
      <c r="AW2866" s="170"/>
      <c r="AX2866" s="170"/>
      <c r="AY2866" s="170"/>
      <c r="AZ2866" s="170"/>
      <c r="BA2866" s="170"/>
      <c r="BB2866" s="170"/>
      <c r="BC2866" s="170"/>
      <c r="BD2866" s="170"/>
      <c r="BE2866" s="170"/>
      <c r="BF2866" s="170"/>
      <c r="BG2866" s="170"/>
      <c r="BH2866" s="170"/>
      <c r="BI2866" s="170"/>
      <c r="BJ2866" s="170"/>
      <c r="BK2866" s="170"/>
      <c r="BL2866" s="170"/>
      <c r="BM2866" s="170"/>
      <c r="BN2866" s="170"/>
      <c r="BO2866" s="170"/>
      <c r="BP2866" s="170"/>
      <c r="BQ2866" s="170"/>
      <c r="BR2866" s="170"/>
      <c r="BS2866" s="170"/>
      <c r="BT2866" s="170"/>
      <c r="BU2866" s="170"/>
      <c r="BV2866" s="170"/>
      <c r="BW2866" s="170"/>
      <c r="BX2866" s="170"/>
      <c r="BY2866" s="170"/>
      <c r="BZ2866" s="170"/>
      <c r="CA2866" s="170"/>
      <c r="CB2866" s="170"/>
      <c r="CC2866" s="170"/>
      <c r="CD2866" s="170"/>
      <c r="CE2866" s="170"/>
      <c r="CF2866" s="170"/>
      <c r="CG2866" s="170"/>
      <c r="CH2866" s="170"/>
      <c r="CI2866" s="170"/>
      <c r="CJ2866" s="170"/>
      <c r="CK2866" s="170"/>
      <c r="CL2866" s="170"/>
    </row>
    <row r="2867" spans="2:90" x14ac:dyDescent="0.4">
      <c r="B2867" s="171" t="s">
        <v>504</v>
      </c>
      <c r="E2867" s="8"/>
      <c r="H2867" s="170"/>
      <c r="I2867" s="172"/>
      <c r="J2867" s="172"/>
      <c r="K2867" s="193"/>
      <c r="L2867" s="193"/>
      <c r="M2867" s="193"/>
      <c r="N2867" s="193"/>
      <c r="O2867" s="193"/>
      <c r="P2867" s="193"/>
      <c r="R2867" s="194"/>
      <c r="S2867" s="170"/>
      <c r="T2867" s="170"/>
      <c r="U2867" s="170"/>
      <c r="V2867" s="170"/>
      <c r="W2867" s="170"/>
      <c r="X2867" s="170"/>
      <c r="Y2867" s="170"/>
      <c r="Z2867" s="170"/>
      <c r="AA2867" s="170"/>
      <c r="AB2867" s="170"/>
      <c r="AC2867" s="170"/>
      <c r="AD2867" s="170"/>
      <c r="AE2867" s="170"/>
      <c r="AF2867" s="170"/>
      <c r="AG2867" s="170"/>
      <c r="AH2867" s="170"/>
      <c r="AI2867" s="170"/>
      <c r="AJ2867" s="170"/>
      <c r="AK2867" s="170"/>
      <c r="AL2867" s="170"/>
      <c r="AM2867" s="170"/>
      <c r="AN2867" s="170"/>
      <c r="AO2867" s="170"/>
      <c r="AP2867" s="170"/>
      <c r="AQ2867" s="170"/>
      <c r="AR2867" s="170"/>
      <c r="AS2867" s="170"/>
      <c r="AT2867" s="170"/>
      <c r="AU2867" s="170"/>
      <c r="AV2867" s="170"/>
      <c r="AW2867" s="170"/>
      <c r="AX2867" s="170"/>
      <c r="AY2867" s="170"/>
      <c r="AZ2867" s="170"/>
      <c r="BA2867" s="170"/>
      <c r="BB2867" s="170"/>
      <c r="BC2867" s="170"/>
      <c r="BD2867" s="170"/>
      <c r="BE2867" s="170"/>
      <c r="BF2867" s="170"/>
      <c r="BG2867" s="170"/>
      <c r="BH2867" s="170"/>
      <c r="BI2867" s="170"/>
      <c r="BJ2867" s="170"/>
      <c r="BK2867" s="170"/>
      <c r="BL2867" s="170"/>
      <c r="BM2867" s="170"/>
      <c r="BN2867" s="170"/>
      <c r="BO2867" s="170"/>
      <c r="BP2867" s="170"/>
      <c r="BQ2867" s="170"/>
      <c r="BR2867" s="170"/>
      <c r="BS2867" s="170"/>
      <c r="BT2867" s="170"/>
      <c r="BU2867" s="170"/>
      <c r="BV2867" s="170"/>
      <c r="BW2867" s="170"/>
      <c r="BX2867" s="170"/>
      <c r="BY2867" s="170"/>
      <c r="BZ2867" s="170"/>
      <c r="CA2867" s="170"/>
      <c r="CB2867" s="170"/>
      <c r="CC2867" s="170"/>
      <c r="CD2867" s="170"/>
      <c r="CE2867" s="170"/>
      <c r="CF2867" s="170"/>
      <c r="CG2867" s="170"/>
      <c r="CH2867" s="170"/>
      <c r="CI2867" s="170"/>
      <c r="CJ2867" s="170"/>
      <c r="CK2867" s="170"/>
      <c r="CL2867" s="170"/>
    </row>
    <row r="2868" spans="2:90" x14ac:dyDescent="0.4">
      <c r="B2868" s="171" t="s">
        <v>461</v>
      </c>
      <c r="E2868" s="8"/>
      <c r="H2868" s="170"/>
      <c r="I2868" s="172"/>
      <c r="J2868" s="172"/>
      <c r="K2868" s="193"/>
      <c r="L2868" s="193"/>
      <c r="M2868" s="193"/>
      <c r="N2868" s="193"/>
      <c r="O2868" s="193"/>
      <c r="P2868" s="193"/>
      <c r="R2868" s="194"/>
      <c r="S2868" s="195" t="str">
        <f t="shared" ref="S2868:AX2868" si="4102">S$16</f>
        <v>S$12</v>
      </c>
      <c r="T2868" s="195" t="str">
        <f t="shared" si="4102"/>
        <v>T$12</v>
      </c>
      <c r="U2868" s="195" t="str">
        <f t="shared" si="4102"/>
        <v>U$12</v>
      </c>
      <c r="V2868" s="195" t="str">
        <f t="shared" si="4102"/>
        <v>V$12</v>
      </c>
      <c r="W2868" s="195" t="str">
        <f t="shared" si="4102"/>
        <v>W$12</v>
      </c>
      <c r="X2868" s="195" t="str">
        <f t="shared" si="4102"/>
        <v>X$12</v>
      </c>
      <c r="Y2868" s="195" t="str">
        <f t="shared" si="4102"/>
        <v>Y$12</v>
      </c>
      <c r="Z2868" s="195" t="str">
        <f t="shared" si="4102"/>
        <v>Z$12</v>
      </c>
      <c r="AA2868" s="195" t="str">
        <f t="shared" si="4102"/>
        <v>AA$12</v>
      </c>
      <c r="AB2868" s="195" t="str">
        <f t="shared" si="4102"/>
        <v>AB$12</v>
      </c>
      <c r="AC2868" s="195" t="str">
        <f t="shared" si="4102"/>
        <v>AC$12</v>
      </c>
      <c r="AD2868" s="195" t="str">
        <f t="shared" si="4102"/>
        <v>AD$12</v>
      </c>
      <c r="AE2868" s="195" t="str">
        <f t="shared" si="4102"/>
        <v>AE$12</v>
      </c>
      <c r="AF2868" s="195" t="str">
        <f t="shared" si="4102"/>
        <v>AF$12</v>
      </c>
      <c r="AG2868" s="195" t="str">
        <f t="shared" si="4102"/>
        <v>AG$12</v>
      </c>
      <c r="AH2868" s="195" t="str">
        <f t="shared" si="4102"/>
        <v>AH$12</v>
      </c>
      <c r="AI2868" s="195" t="str">
        <f t="shared" si="4102"/>
        <v>AI$12</v>
      </c>
      <c r="AJ2868" s="195" t="str">
        <f t="shared" si="4102"/>
        <v>AJ$12</v>
      </c>
      <c r="AK2868" s="195" t="str">
        <f t="shared" si="4102"/>
        <v>AK$12</v>
      </c>
      <c r="AL2868" s="195" t="str">
        <f t="shared" si="4102"/>
        <v>AL$12</v>
      </c>
      <c r="AM2868" s="195" t="str">
        <f t="shared" si="4102"/>
        <v>AM$12</v>
      </c>
      <c r="AN2868" s="195" t="str">
        <f t="shared" si="4102"/>
        <v>AN$12</v>
      </c>
      <c r="AO2868" s="195" t="str">
        <f t="shared" si="4102"/>
        <v>AO$12</v>
      </c>
      <c r="AP2868" s="195" t="str">
        <f t="shared" si="4102"/>
        <v>AP$12</v>
      </c>
      <c r="AQ2868" s="195" t="str">
        <f t="shared" si="4102"/>
        <v>AQ$12</v>
      </c>
      <c r="AR2868" s="195" t="str">
        <f t="shared" si="4102"/>
        <v>AR$12</v>
      </c>
      <c r="AS2868" s="195" t="str">
        <f t="shared" si="4102"/>
        <v>AS$12</v>
      </c>
      <c r="AT2868" s="195" t="str">
        <f t="shared" si="4102"/>
        <v>AT$12</v>
      </c>
      <c r="AU2868" s="195" t="str">
        <f t="shared" si="4102"/>
        <v>AU$12</v>
      </c>
      <c r="AV2868" s="195" t="str">
        <f t="shared" si="4102"/>
        <v>AV$12</v>
      </c>
      <c r="AW2868" s="195" t="str">
        <f t="shared" si="4102"/>
        <v>AW$12</v>
      </c>
      <c r="AX2868" s="195" t="str">
        <f t="shared" si="4102"/>
        <v>AX$12</v>
      </c>
      <c r="AY2868" s="195" t="str">
        <f t="shared" ref="AY2868:CD2868" si="4103">AY$16</f>
        <v>AY$12</v>
      </c>
      <c r="AZ2868" s="195" t="str">
        <f t="shared" si="4103"/>
        <v>AZ$12</v>
      </c>
      <c r="BA2868" s="195" t="str">
        <f t="shared" si="4103"/>
        <v>BA$12</v>
      </c>
      <c r="BB2868" s="195" t="str">
        <f t="shared" si="4103"/>
        <v>BB$12</v>
      </c>
      <c r="BC2868" s="195" t="str">
        <f t="shared" si="4103"/>
        <v>BC$12</v>
      </c>
      <c r="BD2868" s="195" t="str">
        <f t="shared" si="4103"/>
        <v>BD$12</v>
      </c>
      <c r="BE2868" s="195" t="str">
        <f t="shared" si="4103"/>
        <v>BE$12</v>
      </c>
      <c r="BF2868" s="195" t="str">
        <f t="shared" si="4103"/>
        <v>BF$12</v>
      </c>
      <c r="BG2868" s="195" t="str">
        <f t="shared" si="4103"/>
        <v>BG$12</v>
      </c>
      <c r="BH2868" s="195" t="str">
        <f t="shared" si="4103"/>
        <v>BH$12</v>
      </c>
      <c r="BI2868" s="195" t="str">
        <f t="shared" si="4103"/>
        <v>BI$12</v>
      </c>
      <c r="BJ2868" s="195" t="str">
        <f t="shared" si="4103"/>
        <v>BJ$12</v>
      </c>
      <c r="BK2868" s="195" t="str">
        <f t="shared" si="4103"/>
        <v>BK$12</v>
      </c>
      <c r="BL2868" s="195" t="str">
        <f t="shared" si="4103"/>
        <v>BL$12</v>
      </c>
      <c r="BM2868" s="195" t="str">
        <f t="shared" si="4103"/>
        <v>BM$12</v>
      </c>
      <c r="BN2868" s="195" t="str">
        <f t="shared" si="4103"/>
        <v>BN$12</v>
      </c>
      <c r="BO2868" s="195" t="str">
        <f t="shared" si="4103"/>
        <v>BO$12</v>
      </c>
      <c r="BP2868" s="195" t="str">
        <f t="shared" si="4103"/>
        <v>BP$12</v>
      </c>
      <c r="BQ2868" s="195" t="str">
        <f t="shared" si="4103"/>
        <v>BQ$12</v>
      </c>
      <c r="BR2868" s="195" t="str">
        <f t="shared" si="4103"/>
        <v>BR$12</v>
      </c>
      <c r="BS2868" s="195" t="str">
        <f t="shared" si="4103"/>
        <v>BS$12</v>
      </c>
      <c r="BT2868" s="195" t="str">
        <f t="shared" si="4103"/>
        <v>BT$12</v>
      </c>
      <c r="BU2868" s="195" t="str">
        <f t="shared" si="4103"/>
        <v>BU$12</v>
      </c>
      <c r="BV2868" s="195" t="str">
        <f t="shared" si="4103"/>
        <v>BV$12</v>
      </c>
      <c r="BW2868" s="195" t="str">
        <f t="shared" si="4103"/>
        <v>BW$12</v>
      </c>
      <c r="BX2868" s="195" t="str">
        <f t="shared" si="4103"/>
        <v>BX$12</v>
      </c>
      <c r="BY2868" s="195" t="str">
        <f t="shared" si="4103"/>
        <v>BY$12</v>
      </c>
      <c r="BZ2868" s="195" t="str">
        <f t="shared" si="4103"/>
        <v>BZ$12</v>
      </c>
      <c r="CA2868" s="195" t="str">
        <f t="shared" si="4103"/>
        <v>CA$12</v>
      </c>
      <c r="CB2868" s="195" t="str">
        <f t="shared" si="4103"/>
        <v>CB$12</v>
      </c>
      <c r="CC2868" s="195" t="str">
        <f t="shared" si="4103"/>
        <v>CC$12</v>
      </c>
      <c r="CD2868" s="195" t="str">
        <f t="shared" si="4103"/>
        <v>CD$12</v>
      </c>
      <c r="CE2868" s="195" t="str">
        <f t="shared" ref="CE2868:CL2868" si="4104">CE$16</f>
        <v>CE$12</v>
      </c>
      <c r="CF2868" s="195" t="str">
        <f t="shared" si="4104"/>
        <v>CF$12</v>
      </c>
      <c r="CG2868" s="195" t="str">
        <f t="shared" si="4104"/>
        <v>CG$12</v>
      </c>
      <c r="CH2868" s="195" t="str">
        <f t="shared" si="4104"/>
        <v>CH$12</v>
      </c>
      <c r="CI2868" s="195" t="str">
        <f t="shared" si="4104"/>
        <v>CI$12</v>
      </c>
      <c r="CJ2868" s="195" t="str">
        <f t="shared" si="4104"/>
        <v>CJ$12</v>
      </c>
      <c r="CK2868" s="195" t="str">
        <f t="shared" si="4104"/>
        <v>CK$12</v>
      </c>
      <c r="CL2868" s="195" t="str">
        <f t="shared" si="4104"/>
        <v>CL$12</v>
      </c>
    </row>
    <row r="2869" spans="2:90" x14ac:dyDescent="0.4">
      <c r="B2869" s="171" t="s">
        <v>462</v>
      </c>
      <c r="E2869" s="8"/>
      <c r="H2869" s="196"/>
      <c r="I2869" s="197"/>
      <c r="J2869" s="197"/>
      <c r="K2869" s="198"/>
      <c r="L2869" s="198"/>
      <c r="M2869" s="198"/>
      <c r="N2869" s="198"/>
      <c r="O2869" s="198"/>
      <c r="P2869" s="198"/>
      <c r="R2869" s="198"/>
      <c r="S2869" s="195" t="str">
        <f t="shared" ref="S2869:AX2869" si="4105">S$17</f>
        <v>S$13</v>
      </c>
      <c r="T2869" s="195" t="str">
        <f t="shared" si="4105"/>
        <v>T$13</v>
      </c>
      <c r="U2869" s="195" t="str">
        <f t="shared" si="4105"/>
        <v>U$13</v>
      </c>
      <c r="V2869" s="195" t="str">
        <f t="shared" si="4105"/>
        <v>V$13</v>
      </c>
      <c r="W2869" s="195" t="str">
        <f t="shared" si="4105"/>
        <v>W$13</v>
      </c>
      <c r="X2869" s="195" t="str">
        <f t="shared" si="4105"/>
        <v>X$13</v>
      </c>
      <c r="Y2869" s="195" t="str">
        <f t="shared" si="4105"/>
        <v>Y$13</v>
      </c>
      <c r="Z2869" s="195" t="str">
        <f t="shared" si="4105"/>
        <v>Z$13</v>
      </c>
      <c r="AA2869" s="195" t="str">
        <f t="shared" si="4105"/>
        <v>AA$13</v>
      </c>
      <c r="AB2869" s="195" t="str">
        <f t="shared" si="4105"/>
        <v>AB$13</v>
      </c>
      <c r="AC2869" s="195" t="str">
        <f t="shared" si="4105"/>
        <v>AC$13</v>
      </c>
      <c r="AD2869" s="195" t="str">
        <f t="shared" si="4105"/>
        <v>AD$13</v>
      </c>
      <c r="AE2869" s="195" t="str">
        <f t="shared" si="4105"/>
        <v>AE$13</v>
      </c>
      <c r="AF2869" s="195" t="str">
        <f t="shared" si="4105"/>
        <v>AF$13</v>
      </c>
      <c r="AG2869" s="195" t="str">
        <f t="shared" si="4105"/>
        <v>AG$13</v>
      </c>
      <c r="AH2869" s="195" t="str">
        <f t="shared" si="4105"/>
        <v>AH$13</v>
      </c>
      <c r="AI2869" s="195" t="str">
        <f t="shared" si="4105"/>
        <v>AI$13</v>
      </c>
      <c r="AJ2869" s="195" t="str">
        <f t="shared" si="4105"/>
        <v>AJ$13</v>
      </c>
      <c r="AK2869" s="195" t="str">
        <f t="shared" si="4105"/>
        <v>AK$13</v>
      </c>
      <c r="AL2869" s="195" t="str">
        <f t="shared" si="4105"/>
        <v>AL$13</v>
      </c>
      <c r="AM2869" s="195" t="str">
        <f t="shared" si="4105"/>
        <v>AM$13</v>
      </c>
      <c r="AN2869" s="195" t="str">
        <f t="shared" si="4105"/>
        <v>AN$13</v>
      </c>
      <c r="AO2869" s="195" t="str">
        <f t="shared" si="4105"/>
        <v>AO$13</v>
      </c>
      <c r="AP2869" s="195" t="str">
        <f t="shared" si="4105"/>
        <v>AP$13</v>
      </c>
      <c r="AQ2869" s="195" t="str">
        <f t="shared" si="4105"/>
        <v>AQ$13</v>
      </c>
      <c r="AR2869" s="195" t="str">
        <f t="shared" si="4105"/>
        <v>AR$13</v>
      </c>
      <c r="AS2869" s="195" t="str">
        <f t="shared" si="4105"/>
        <v>AS$13</v>
      </c>
      <c r="AT2869" s="195" t="str">
        <f t="shared" si="4105"/>
        <v>AT$13</v>
      </c>
      <c r="AU2869" s="195" t="str">
        <f t="shared" si="4105"/>
        <v>AU$13</v>
      </c>
      <c r="AV2869" s="195" t="str">
        <f t="shared" si="4105"/>
        <v>AV$13</v>
      </c>
      <c r="AW2869" s="195" t="str">
        <f t="shared" si="4105"/>
        <v>AW$13</v>
      </c>
      <c r="AX2869" s="195" t="str">
        <f t="shared" si="4105"/>
        <v>AX$13</v>
      </c>
      <c r="AY2869" s="195" t="str">
        <f t="shared" ref="AY2869:CD2869" si="4106">AY$17</f>
        <v>AY$13</v>
      </c>
      <c r="AZ2869" s="195" t="str">
        <f t="shared" si="4106"/>
        <v>AZ$13</v>
      </c>
      <c r="BA2869" s="195" t="str">
        <f t="shared" si="4106"/>
        <v>BA$13</v>
      </c>
      <c r="BB2869" s="195" t="str">
        <f t="shared" si="4106"/>
        <v>BB$13</v>
      </c>
      <c r="BC2869" s="195" t="str">
        <f t="shared" si="4106"/>
        <v>BC$13</v>
      </c>
      <c r="BD2869" s="195" t="str">
        <f t="shared" si="4106"/>
        <v>BD$13</v>
      </c>
      <c r="BE2869" s="195" t="str">
        <f t="shared" si="4106"/>
        <v>BE$13</v>
      </c>
      <c r="BF2869" s="195" t="str">
        <f t="shared" si="4106"/>
        <v>BF$13</v>
      </c>
      <c r="BG2869" s="195" t="str">
        <f t="shared" si="4106"/>
        <v>BG$13</v>
      </c>
      <c r="BH2869" s="195" t="str">
        <f t="shared" si="4106"/>
        <v>BH$13</v>
      </c>
      <c r="BI2869" s="195" t="str">
        <f t="shared" si="4106"/>
        <v>BI$13</v>
      </c>
      <c r="BJ2869" s="195" t="str">
        <f t="shared" si="4106"/>
        <v>BJ$13</v>
      </c>
      <c r="BK2869" s="195" t="str">
        <f t="shared" si="4106"/>
        <v>BK$13</v>
      </c>
      <c r="BL2869" s="195" t="str">
        <f t="shared" si="4106"/>
        <v>BL$13</v>
      </c>
      <c r="BM2869" s="195" t="str">
        <f t="shared" si="4106"/>
        <v>BM$13</v>
      </c>
      <c r="BN2869" s="195" t="str">
        <f t="shared" si="4106"/>
        <v>BN$13</v>
      </c>
      <c r="BO2869" s="195" t="str">
        <f t="shared" si="4106"/>
        <v>BO$13</v>
      </c>
      <c r="BP2869" s="195" t="str">
        <f t="shared" si="4106"/>
        <v>BP$13</v>
      </c>
      <c r="BQ2869" s="195" t="str">
        <f t="shared" si="4106"/>
        <v>BQ$13</v>
      </c>
      <c r="BR2869" s="195" t="str">
        <f t="shared" si="4106"/>
        <v>BR$13</v>
      </c>
      <c r="BS2869" s="195" t="str">
        <f t="shared" si="4106"/>
        <v>BS$13</v>
      </c>
      <c r="BT2869" s="195" t="str">
        <f t="shared" si="4106"/>
        <v>BT$13</v>
      </c>
      <c r="BU2869" s="195" t="str">
        <f t="shared" si="4106"/>
        <v>BU$13</v>
      </c>
      <c r="BV2869" s="195" t="str">
        <f t="shared" si="4106"/>
        <v>BV$13</v>
      </c>
      <c r="BW2869" s="195" t="str">
        <f t="shared" si="4106"/>
        <v>BW$13</v>
      </c>
      <c r="BX2869" s="195" t="str">
        <f t="shared" si="4106"/>
        <v>BX$13</v>
      </c>
      <c r="BY2869" s="195" t="str">
        <f t="shared" si="4106"/>
        <v>BY$13</v>
      </c>
      <c r="BZ2869" s="195" t="str">
        <f t="shared" si="4106"/>
        <v>BZ$13</v>
      </c>
      <c r="CA2869" s="195" t="str">
        <f t="shared" si="4106"/>
        <v>CA$13</v>
      </c>
      <c r="CB2869" s="195" t="str">
        <f t="shared" si="4106"/>
        <v>CB$13</v>
      </c>
      <c r="CC2869" s="195" t="str">
        <f t="shared" si="4106"/>
        <v>CC$13</v>
      </c>
      <c r="CD2869" s="195" t="str">
        <f t="shared" si="4106"/>
        <v>CD$13</v>
      </c>
      <c r="CE2869" s="195" t="str">
        <f t="shared" ref="CE2869:CL2869" si="4107">CE$17</f>
        <v>CE$13</v>
      </c>
      <c r="CF2869" s="195" t="str">
        <f t="shared" si="4107"/>
        <v>CF$13</v>
      </c>
      <c r="CG2869" s="195" t="str">
        <f t="shared" si="4107"/>
        <v>CG$13</v>
      </c>
      <c r="CH2869" s="195" t="str">
        <f t="shared" si="4107"/>
        <v>CH$13</v>
      </c>
      <c r="CI2869" s="195" t="str">
        <f t="shared" si="4107"/>
        <v>CI$13</v>
      </c>
      <c r="CJ2869" s="195" t="str">
        <f t="shared" si="4107"/>
        <v>CJ$13</v>
      </c>
      <c r="CK2869" s="195" t="str">
        <f t="shared" si="4107"/>
        <v>CK$13</v>
      </c>
      <c r="CL2869" s="195" t="str">
        <f t="shared" si="4107"/>
        <v>CL$13</v>
      </c>
    </row>
    <row r="2870" spans="2:90" x14ac:dyDescent="0.4">
      <c r="B2870" s="171" t="s">
        <v>491</v>
      </c>
      <c r="E2870" s="8"/>
      <c r="H2870" s="196"/>
      <c r="I2870" s="197"/>
      <c r="J2870" s="197"/>
      <c r="K2870" s="198"/>
      <c r="L2870" s="198"/>
      <c r="M2870" s="198"/>
      <c r="N2870" s="198"/>
      <c r="O2870" s="198"/>
      <c r="P2870" s="198"/>
      <c r="R2870" s="198"/>
      <c r="S2870" s="186"/>
      <c r="T2870" s="186"/>
      <c r="U2870" s="186"/>
      <c r="V2870" s="186"/>
      <c r="W2870" s="186"/>
      <c r="X2870" s="186"/>
      <c r="Y2870" s="186"/>
      <c r="Z2870" s="186"/>
      <c r="AA2870" s="186"/>
      <c r="AB2870" s="186"/>
      <c r="AC2870" s="186"/>
      <c r="AD2870" s="186"/>
      <c r="AE2870" s="186"/>
      <c r="AF2870" s="186"/>
      <c r="AG2870" s="186"/>
      <c r="AH2870" s="186"/>
      <c r="AI2870" s="186"/>
      <c r="AJ2870" s="186"/>
      <c r="AK2870" s="186"/>
      <c r="AL2870" s="186"/>
      <c r="AM2870" s="186"/>
      <c r="AN2870" s="186"/>
      <c r="AO2870" s="186"/>
      <c r="AP2870" s="186"/>
      <c r="AQ2870" s="186"/>
      <c r="AR2870" s="186"/>
      <c r="AS2870" s="186"/>
      <c r="AT2870" s="186"/>
      <c r="AU2870" s="186"/>
      <c r="AV2870" s="186"/>
      <c r="AW2870" s="186"/>
      <c r="AX2870" s="186"/>
      <c r="AY2870" s="186"/>
      <c r="AZ2870" s="186"/>
      <c r="BA2870" s="186"/>
      <c r="BB2870" s="186"/>
      <c r="BC2870" s="186"/>
      <c r="BD2870" s="186"/>
      <c r="BE2870" s="186"/>
      <c r="BF2870" s="186"/>
      <c r="BG2870" s="186"/>
      <c r="BH2870" s="186"/>
      <c r="BI2870" s="186"/>
      <c r="BJ2870" s="186"/>
      <c r="BK2870" s="186"/>
      <c r="BL2870" s="186"/>
      <c r="BM2870" s="186"/>
      <c r="BN2870" s="186"/>
      <c r="BO2870" s="186"/>
      <c r="BP2870" s="186"/>
      <c r="BQ2870" s="186"/>
      <c r="BR2870" s="186"/>
      <c r="BS2870" s="186"/>
      <c r="BT2870" s="186"/>
      <c r="BU2870" s="186"/>
      <c r="BV2870" s="186"/>
      <c r="BW2870" s="186"/>
      <c r="BX2870" s="186"/>
      <c r="BY2870" s="186"/>
      <c r="BZ2870" s="186"/>
      <c r="CA2870" s="186"/>
      <c r="CB2870" s="186"/>
      <c r="CC2870" s="186"/>
      <c r="CD2870" s="186"/>
      <c r="CE2870" s="186"/>
      <c r="CF2870" s="186"/>
      <c r="CG2870" s="186"/>
      <c r="CH2870" s="186"/>
      <c r="CI2870" s="186"/>
      <c r="CJ2870" s="186"/>
      <c r="CK2870" s="186"/>
      <c r="CL2870" s="186"/>
    </row>
    <row r="2871" spans="2:90" x14ac:dyDescent="0.4">
      <c r="B2871" s="171" t="s">
        <v>505</v>
      </c>
      <c r="E2871" s="8"/>
      <c r="H2871" s="196"/>
      <c r="I2871" s="197"/>
      <c r="J2871" s="197"/>
      <c r="K2871" s="198"/>
      <c r="L2871" s="198"/>
      <c r="M2871" s="198"/>
      <c r="N2871" s="198"/>
      <c r="O2871" s="198"/>
      <c r="P2871" s="198"/>
      <c r="R2871" s="198"/>
      <c r="S2871" s="186"/>
      <c r="T2871" s="186"/>
      <c r="U2871" s="186"/>
      <c r="V2871" s="186"/>
      <c r="W2871" s="186"/>
      <c r="X2871" s="186"/>
      <c r="Y2871" s="186"/>
      <c r="Z2871" s="186"/>
      <c r="AA2871" s="186"/>
      <c r="AB2871" s="186"/>
      <c r="AC2871" s="186"/>
      <c r="AD2871" s="186"/>
      <c r="AE2871" s="186"/>
      <c r="AF2871" s="186"/>
      <c r="AG2871" s="186"/>
      <c r="AH2871" s="186"/>
      <c r="AI2871" s="186"/>
      <c r="AJ2871" s="186"/>
      <c r="AK2871" s="186"/>
      <c r="AL2871" s="186"/>
      <c r="AM2871" s="186"/>
      <c r="AN2871" s="186"/>
      <c r="AO2871" s="186"/>
      <c r="AP2871" s="186"/>
      <c r="AQ2871" s="186"/>
      <c r="AR2871" s="186"/>
      <c r="AS2871" s="186"/>
      <c r="AT2871" s="186"/>
      <c r="AU2871" s="186"/>
      <c r="AV2871" s="186"/>
      <c r="AW2871" s="186"/>
      <c r="AX2871" s="186"/>
      <c r="AY2871" s="186"/>
      <c r="AZ2871" s="186"/>
      <c r="BA2871" s="186"/>
      <c r="BB2871" s="186"/>
      <c r="BC2871" s="186"/>
      <c r="BD2871" s="186"/>
      <c r="BE2871" s="186"/>
      <c r="BF2871" s="186"/>
      <c r="BG2871" s="186"/>
      <c r="BH2871" s="186"/>
      <c r="BI2871" s="186"/>
      <c r="BJ2871" s="186"/>
      <c r="BK2871" s="186"/>
      <c r="BL2871" s="186"/>
      <c r="BM2871" s="186"/>
      <c r="BN2871" s="186"/>
      <c r="BO2871" s="186"/>
      <c r="BP2871" s="186"/>
      <c r="BQ2871" s="186"/>
      <c r="BR2871" s="186"/>
      <c r="BS2871" s="186"/>
      <c r="BT2871" s="186"/>
      <c r="BU2871" s="186"/>
      <c r="BV2871" s="186"/>
      <c r="BW2871" s="186"/>
      <c r="BX2871" s="186"/>
      <c r="BY2871" s="186"/>
      <c r="BZ2871" s="186"/>
      <c r="CA2871" s="186"/>
      <c r="CB2871" s="186"/>
      <c r="CC2871" s="186"/>
      <c r="CD2871" s="186"/>
      <c r="CE2871" s="186"/>
      <c r="CF2871" s="186"/>
      <c r="CG2871" s="186"/>
      <c r="CH2871" s="186"/>
      <c r="CI2871" s="186"/>
      <c r="CJ2871" s="186"/>
      <c r="CK2871" s="186"/>
      <c r="CL2871" s="186"/>
    </row>
    <row r="2872" spans="2:90" x14ac:dyDescent="0.4">
      <c r="B2872" s="171" t="s">
        <v>463</v>
      </c>
      <c r="E2872" s="8"/>
      <c r="H2872" s="196"/>
      <c r="I2872" s="197"/>
      <c r="J2872" s="197"/>
      <c r="K2872" s="198"/>
      <c r="L2872" s="198"/>
      <c r="M2872" s="198"/>
      <c r="N2872" s="198"/>
      <c r="O2872" s="198"/>
      <c r="P2872" s="198"/>
      <c r="R2872" s="198"/>
      <c r="S2872" s="186" t="str">
        <f t="shared" ref="S2872:AX2872" si="4108">S$18</f>
        <v>S$14</v>
      </c>
      <c r="T2872" s="186" t="str">
        <f t="shared" si="4108"/>
        <v>T$14</v>
      </c>
      <c r="U2872" s="186" t="str">
        <f t="shared" si="4108"/>
        <v>U$14</v>
      </c>
      <c r="V2872" s="186" t="str">
        <f t="shared" si="4108"/>
        <v>V$14</v>
      </c>
      <c r="W2872" s="186" t="str">
        <f t="shared" si="4108"/>
        <v>W$14</v>
      </c>
      <c r="X2872" s="186" t="str">
        <f t="shared" si="4108"/>
        <v>X$14</v>
      </c>
      <c r="Y2872" s="186" t="str">
        <f t="shared" si="4108"/>
        <v>Y$14</v>
      </c>
      <c r="Z2872" s="186" t="str">
        <f t="shared" si="4108"/>
        <v>Z$14</v>
      </c>
      <c r="AA2872" s="186" t="str">
        <f t="shared" si="4108"/>
        <v>AA$14</v>
      </c>
      <c r="AB2872" s="186" t="str">
        <f t="shared" si="4108"/>
        <v>AB$14</v>
      </c>
      <c r="AC2872" s="186" t="str">
        <f t="shared" si="4108"/>
        <v>AC$14</v>
      </c>
      <c r="AD2872" s="186" t="str">
        <f t="shared" si="4108"/>
        <v>AD$14</v>
      </c>
      <c r="AE2872" s="186" t="str">
        <f t="shared" si="4108"/>
        <v>AE$14</v>
      </c>
      <c r="AF2872" s="186" t="str">
        <f t="shared" si="4108"/>
        <v>AF$14</v>
      </c>
      <c r="AG2872" s="186" t="str">
        <f t="shared" si="4108"/>
        <v>AG$14</v>
      </c>
      <c r="AH2872" s="186" t="str">
        <f t="shared" si="4108"/>
        <v>AH$14</v>
      </c>
      <c r="AI2872" s="186" t="str">
        <f t="shared" si="4108"/>
        <v>AI$14</v>
      </c>
      <c r="AJ2872" s="186" t="str">
        <f t="shared" si="4108"/>
        <v>AJ$14</v>
      </c>
      <c r="AK2872" s="186" t="str">
        <f t="shared" si="4108"/>
        <v>AK$14</v>
      </c>
      <c r="AL2872" s="186" t="str">
        <f t="shared" si="4108"/>
        <v>AL$14</v>
      </c>
      <c r="AM2872" s="186" t="str">
        <f t="shared" si="4108"/>
        <v>AM$14</v>
      </c>
      <c r="AN2872" s="186" t="str">
        <f t="shared" si="4108"/>
        <v>AN$14</v>
      </c>
      <c r="AO2872" s="186" t="str">
        <f t="shared" si="4108"/>
        <v>AO$14</v>
      </c>
      <c r="AP2872" s="186" t="str">
        <f t="shared" si="4108"/>
        <v>AP$14</v>
      </c>
      <c r="AQ2872" s="186" t="str">
        <f t="shared" si="4108"/>
        <v>AQ$14</v>
      </c>
      <c r="AR2872" s="186" t="str">
        <f t="shared" si="4108"/>
        <v>AR$14</v>
      </c>
      <c r="AS2872" s="186" t="str">
        <f t="shared" si="4108"/>
        <v>AS$14</v>
      </c>
      <c r="AT2872" s="186" t="str">
        <f t="shared" si="4108"/>
        <v>AT$14</v>
      </c>
      <c r="AU2872" s="186" t="str">
        <f t="shared" si="4108"/>
        <v>AU$14</v>
      </c>
      <c r="AV2872" s="186" t="str">
        <f t="shared" si="4108"/>
        <v>AV$14</v>
      </c>
      <c r="AW2872" s="186" t="str">
        <f t="shared" si="4108"/>
        <v>AW$14</v>
      </c>
      <c r="AX2872" s="186" t="str">
        <f t="shared" si="4108"/>
        <v>AX$14</v>
      </c>
      <c r="AY2872" s="186" t="str">
        <f t="shared" ref="AY2872:CD2872" si="4109">AY$18</f>
        <v>AY$14</v>
      </c>
      <c r="AZ2872" s="186" t="str">
        <f t="shared" si="4109"/>
        <v>AZ$14</v>
      </c>
      <c r="BA2872" s="186" t="str">
        <f t="shared" si="4109"/>
        <v>BA$14</v>
      </c>
      <c r="BB2872" s="186" t="str">
        <f t="shared" si="4109"/>
        <v>BB$14</v>
      </c>
      <c r="BC2872" s="186" t="str">
        <f t="shared" si="4109"/>
        <v>BC$14</v>
      </c>
      <c r="BD2872" s="186" t="str">
        <f t="shared" si="4109"/>
        <v>BD$14</v>
      </c>
      <c r="BE2872" s="186" t="str">
        <f t="shared" si="4109"/>
        <v>BE$14</v>
      </c>
      <c r="BF2872" s="186" t="str">
        <f t="shared" si="4109"/>
        <v>BF$14</v>
      </c>
      <c r="BG2872" s="186" t="str">
        <f t="shared" si="4109"/>
        <v>BG$14</v>
      </c>
      <c r="BH2872" s="186" t="str">
        <f t="shared" si="4109"/>
        <v>BH$14</v>
      </c>
      <c r="BI2872" s="186" t="str">
        <f t="shared" si="4109"/>
        <v>BI$14</v>
      </c>
      <c r="BJ2872" s="186" t="str">
        <f t="shared" si="4109"/>
        <v>BJ$14</v>
      </c>
      <c r="BK2872" s="186" t="str">
        <f t="shared" si="4109"/>
        <v>BK$14</v>
      </c>
      <c r="BL2872" s="186" t="str">
        <f t="shared" si="4109"/>
        <v>BL$14</v>
      </c>
      <c r="BM2872" s="186" t="str">
        <f t="shared" si="4109"/>
        <v>BM$14</v>
      </c>
      <c r="BN2872" s="186" t="str">
        <f t="shared" si="4109"/>
        <v>BN$14</v>
      </c>
      <c r="BO2872" s="186" t="str">
        <f t="shared" si="4109"/>
        <v>BO$14</v>
      </c>
      <c r="BP2872" s="186" t="str">
        <f t="shared" si="4109"/>
        <v>BP$14</v>
      </c>
      <c r="BQ2872" s="186" t="str">
        <f t="shared" si="4109"/>
        <v>BQ$14</v>
      </c>
      <c r="BR2872" s="186" t="str">
        <f t="shared" si="4109"/>
        <v>BR$14</v>
      </c>
      <c r="BS2872" s="186" t="str">
        <f t="shared" si="4109"/>
        <v>BS$14</v>
      </c>
      <c r="BT2872" s="186" t="str">
        <f t="shared" si="4109"/>
        <v>BT$14</v>
      </c>
      <c r="BU2872" s="186" t="str">
        <f t="shared" si="4109"/>
        <v>BU$14</v>
      </c>
      <c r="BV2872" s="186" t="str">
        <f t="shared" si="4109"/>
        <v>BV$14</v>
      </c>
      <c r="BW2872" s="186" t="str">
        <f t="shared" si="4109"/>
        <v>BW$14</v>
      </c>
      <c r="BX2872" s="186" t="str">
        <f t="shared" si="4109"/>
        <v>BX$14</v>
      </c>
      <c r="BY2872" s="186" t="str">
        <f t="shared" si="4109"/>
        <v>BY$14</v>
      </c>
      <c r="BZ2872" s="186" t="str">
        <f t="shared" si="4109"/>
        <v>BZ$14</v>
      </c>
      <c r="CA2872" s="186" t="str">
        <f t="shared" si="4109"/>
        <v>CA$14</v>
      </c>
      <c r="CB2872" s="186" t="str">
        <f t="shared" si="4109"/>
        <v>CB$14</v>
      </c>
      <c r="CC2872" s="186" t="str">
        <f t="shared" si="4109"/>
        <v>CC$14</v>
      </c>
      <c r="CD2872" s="186" t="str">
        <f t="shared" si="4109"/>
        <v>CD$14</v>
      </c>
      <c r="CE2872" s="186" t="str">
        <f t="shared" ref="CE2872:CL2872" si="4110">CE$18</f>
        <v>CE$14</v>
      </c>
      <c r="CF2872" s="186" t="str">
        <f t="shared" si="4110"/>
        <v>CF$14</v>
      </c>
      <c r="CG2872" s="186" t="str">
        <f t="shared" si="4110"/>
        <v>CG$14</v>
      </c>
      <c r="CH2872" s="186" t="str">
        <f t="shared" si="4110"/>
        <v>CH$14</v>
      </c>
      <c r="CI2872" s="186" t="str">
        <f t="shared" si="4110"/>
        <v>CI$14</v>
      </c>
      <c r="CJ2872" s="186" t="str">
        <f t="shared" si="4110"/>
        <v>CJ$14</v>
      </c>
      <c r="CK2872" s="186" t="str">
        <f t="shared" si="4110"/>
        <v>CK$14</v>
      </c>
      <c r="CL2872" s="186" t="str">
        <f t="shared" si="4110"/>
        <v>CL$14</v>
      </c>
    </row>
    <row r="2873" spans="2:90" x14ac:dyDescent="0.4">
      <c r="B2873" s="171" t="s">
        <v>464</v>
      </c>
      <c r="E2873" s="8"/>
      <c r="H2873" s="196"/>
      <c r="I2873" s="197"/>
      <c r="J2873" s="197"/>
      <c r="K2873" s="198"/>
      <c r="L2873" s="198"/>
      <c r="M2873" s="198"/>
      <c r="N2873" s="198"/>
      <c r="O2873" s="198"/>
      <c r="P2873" s="198"/>
      <c r="R2873" s="198"/>
      <c r="S2873" s="186" t="str">
        <f t="shared" ref="S2873:AX2873" si="4111">S$19</f>
        <v>S$15</v>
      </c>
      <c r="T2873" s="186" t="str">
        <f t="shared" si="4111"/>
        <v>T$15</v>
      </c>
      <c r="U2873" s="186" t="str">
        <f t="shared" si="4111"/>
        <v>U$15</v>
      </c>
      <c r="V2873" s="186" t="str">
        <f t="shared" si="4111"/>
        <v>V$15</v>
      </c>
      <c r="W2873" s="186" t="str">
        <f t="shared" si="4111"/>
        <v>W$15</v>
      </c>
      <c r="X2873" s="186" t="str">
        <f t="shared" si="4111"/>
        <v>X$15</v>
      </c>
      <c r="Y2873" s="186" t="str">
        <f t="shared" si="4111"/>
        <v>Y$15</v>
      </c>
      <c r="Z2873" s="186" t="str">
        <f t="shared" si="4111"/>
        <v>Z$15</v>
      </c>
      <c r="AA2873" s="186" t="str">
        <f t="shared" si="4111"/>
        <v>AA$15</v>
      </c>
      <c r="AB2873" s="186" t="str">
        <f t="shared" si="4111"/>
        <v>AB$15</v>
      </c>
      <c r="AC2873" s="186" t="str">
        <f t="shared" si="4111"/>
        <v>AC$15</v>
      </c>
      <c r="AD2873" s="186" t="str">
        <f t="shared" si="4111"/>
        <v>AD$15</v>
      </c>
      <c r="AE2873" s="186" t="str">
        <f t="shared" si="4111"/>
        <v>AE$15</v>
      </c>
      <c r="AF2873" s="186" t="str">
        <f t="shared" si="4111"/>
        <v>AF$15</v>
      </c>
      <c r="AG2873" s="186" t="str">
        <f t="shared" si="4111"/>
        <v>AG$15</v>
      </c>
      <c r="AH2873" s="186" t="str">
        <f t="shared" si="4111"/>
        <v>AH$15</v>
      </c>
      <c r="AI2873" s="186" t="str">
        <f t="shared" si="4111"/>
        <v>AI$15</v>
      </c>
      <c r="AJ2873" s="186" t="str">
        <f t="shared" si="4111"/>
        <v>AJ$15</v>
      </c>
      <c r="AK2873" s="186" t="str">
        <f t="shared" si="4111"/>
        <v>AK$15</v>
      </c>
      <c r="AL2873" s="186" t="str">
        <f t="shared" si="4111"/>
        <v>AL$15</v>
      </c>
      <c r="AM2873" s="186" t="str">
        <f t="shared" si="4111"/>
        <v>AM$15</v>
      </c>
      <c r="AN2873" s="186" t="str">
        <f t="shared" si="4111"/>
        <v>AN$15</v>
      </c>
      <c r="AO2873" s="186" t="str">
        <f t="shared" si="4111"/>
        <v>AO$15</v>
      </c>
      <c r="AP2873" s="186" t="str">
        <f t="shared" si="4111"/>
        <v>AP$15</v>
      </c>
      <c r="AQ2873" s="186" t="str">
        <f t="shared" si="4111"/>
        <v>AQ$15</v>
      </c>
      <c r="AR2873" s="186" t="str">
        <f t="shared" si="4111"/>
        <v>AR$15</v>
      </c>
      <c r="AS2873" s="186" t="str">
        <f t="shared" si="4111"/>
        <v>AS$15</v>
      </c>
      <c r="AT2873" s="186" t="str">
        <f t="shared" si="4111"/>
        <v>AT$15</v>
      </c>
      <c r="AU2873" s="186" t="str">
        <f t="shared" si="4111"/>
        <v>AU$15</v>
      </c>
      <c r="AV2873" s="186" t="str">
        <f t="shared" si="4111"/>
        <v>AV$15</v>
      </c>
      <c r="AW2873" s="186" t="str">
        <f t="shared" si="4111"/>
        <v>AW$15</v>
      </c>
      <c r="AX2873" s="186" t="str">
        <f t="shared" si="4111"/>
        <v>AX$15</v>
      </c>
      <c r="AY2873" s="186" t="str">
        <f t="shared" ref="AY2873:CD2873" si="4112">AY$19</f>
        <v>AY$15</v>
      </c>
      <c r="AZ2873" s="186" t="str">
        <f t="shared" si="4112"/>
        <v>AZ$15</v>
      </c>
      <c r="BA2873" s="186" t="str">
        <f t="shared" si="4112"/>
        <v>BA$15</v>
      </c>
      <c r="BB2873" s="186" t="str">
        <f t="shared" si="4112"/>
        <v>BB$15</v>
      </c>
      <c r="BC2873" s="186" t="str">
        <f t="shared" si="4112"/>
        <v>BC$15</v>
      </c>
      <c r="BD2873" s="186" t="str">
        <f t="shared" si="4112"/>
        <v>BD$15</v>
      </c>
      <c r="BE2873" s="186" t="str">
        <f t="shared" si="4112"/>
        <v>BE$15</v>
      </c>
      <c r="BF2873" s="186" t="str">
        <f t="shared" si="4112"/>
        <v>BF$15</v>
      </c>
      <c r="BG2873" s="186" t="str">
        <f t="shared" si="4112"/>
        <v>BG$15</v>
      </c>
      <c r="BH2873" s="186" t="str">
        <f t="shared" si="4112"/>
        <v>BH$15</v>
      </c>
      <c r="BI2873" s="186" t="str">
        <f t="shared" si="4112"/>
        <v>BI$15</v>
      </c>
      <c r="BJ2873" s="186" t="str">
        <f t="shared" si="4112"/>
        <v>BJ$15</v>
      </c>
      <c r="BK2873" s="186" t="str">
        <f t="shared" si="4112"/>
        <v>BK$15</v>
      </c>
      <c r="BL2873" s="186" t="str">
        <f t="shared" si="4112"/>
        <v>BL$15</v>
      </c>
      <c r="BM2873" s="186" t="str">
        <f t="shared" si="4112"/>
        <v>BM$15</v>
      </c>
      <c r="BN2873" s="186" t="str">
        <f t="shared" si="4112"/>
        <v>BN$15</v>
      </c>
      <c r="BO2873" s="186" t="str">
        <f t="shared" si="4112"/>
        <v>BO$15</v>
      </c>
      <c r="BP2873" s="186" t="str">
        <f t="shared" si="4112"/>
        <v>BP$15</v>
      </c>
      <c r="BQ2873" s="186" t="str">
        <f t="shared" si="4112"/>
        <v>BQ$15</v>
      </c>
      <c r="BR2873" s="186" t="str">
        <f t="shared" si="4112"/>
        <v>BR$15</v>
      </c>
      <c r="BS2873" s="186" t="str">
        <f t="shared" si="4112"/>
        <v>BS$15</v>
      </c>
      <c r="BT2873" s="186" t="str">
        <f t="shared" si="4112"/>
        <v>BT$15</v>
      </c>
      <c r="BU2873" s="186" t="str">
        <f t="shared" si="4112"/>
        <v>BU$15</v>
      </c>
      <c r="BV2873" s="186" t="str">
        <f t="shared" si="4112"/>
        <v>BV$15</v>
      </c>
      <c r="BW2873" s="186" t="str">
        <f t="shared" si="4112"/>
        <v>BW$15</v>
      </c>
      <c r="BX2873" s="186" t="str">
        <f t="shared" si="4112"/>
        <v>BX$15</v>
      </c>
      <c r="BY2873" s="186" t="str">
        <f t="shared" si="4112"/>
        <v>BY$15</v>
      </c>
      <c r="BZ2873" s="186" t="str">
        <f t="shared" si="4112"/>
        <v>BZ$15</v>
      </c>
      <c r="CA2873" s="186" t="str">
        <f t="shared" si="4112"/>
        <v>CA$15</v>
      </c>
      <c r="CB2873" s="186" t="str">
        <f t="shared" si="4112"/>
        <v>CB$15</v>
      </c>
      <c r="CC2873" s="186" t="str">
        <f t="shared" si="4112"/>
        <v>CC$15</v>
      </c>
      <c r="CD2873" s="186" t="str">
        <f t="shared" si="4112"/>
        <v>CD$15</v>
      </c>
      <c r="CE2873" s="186" t="str">
        <f t="shared" ref="CE2873:CL2873" si="4113">CE$19</f>
        <v>CE$15</v>
      </c>
      <c r="CF2873" s="186" t="str">
        <f t="shared" si="4113"/>
        <v>CF$15</v>
      </c>
      <c r="CG2873" s="186" t="str">
        <f t="shared" si="4113"/>
        <v>CG$15</v>
      </c>
      <c r="CH2873" s="186" t="str">
        <f t="shared" si="4113"/>
        <v>CH$15</v>
      </c>
      <c r="CI2873" s="186" t="str">
        <f t="shared" si="4113"/>
        <v>CI$15</v>
      </c>
      <c r="CJ2873" s="186" t="str">
        <f t="shared" si="4113"/>
        <v>CJ$15</v>
      </c>
      <c r="CK2873" s="186" t="str">
        <f t="shared" si="4113"/>
        <v>CK$15</v>
      </c>
      <c r="CL2873" s="186" t="str">
        <f t="shared" si="4113"/>
        <v>CL$15</v>
      </c>
    </row>
    <row r="2874" spans="2:90" x14ac:dyDescent="0.4">
      <c r="B2874" s="139" t="s">
        <v>544</v>
      </c>
      <c r="C2874" s="31"/>
      <c r="D2874" t="s">
        <v>545</v>
      </c>
      <c r="E2874" s="8" t="str">
        <f t="shared" ref="E2874:E2875" si="4114">ROW()&amp;" "&amp;D2874</f>
        <v>2874 SEASON MONTHL-TR-R</v>
      </c>
      <c r="F2874" t="s">
        <v>552</v>
      </c>
      <c r="G2874" s="31" t="s">
        <v>81</v>
      </c>
      <c r="H2874" s="138"/>
      <c r="I2874" s="140"/>
      <c r="J2874" s="140"/>
      <c r="K2874" s="138"/>
      <c r="L2874" s="138"/>
      <c r="M2874" s="138"/>
      <c r="N2874" s="138"/>
      <c r="O2874" s="138"/>
      <c r="P2874" s="138"/>
      <c r="R2874" s="139"/>
      <c r="S2874" s="164"/>
      <c r="T2874" s="164"/>
      <c r="U2874" s="164"/>
      <c r="V2874" s="164"/>
      <c r="W2874" s="164"/>
      <c r="X2874" s="164"/>
      <c r="Y2874" s="164"/>
      <c r="Z2874" s="164"/>
      <c r="AA2874" s="164"/>
      <c r="AB2874" s="164"/>
      <c r="AC2874" s="164"/>
      <c r="AD2874" s="164"/>
      <c r="AE2874" s="164"/>
      <c r="AF2874" s="164"/>
      <c r="AG2874" s="164"/>
      <c r="AH2874" s="164"/>
      <c r="AI2874" s="164"/>
      <c r="AJ2874" s="164"/>
      <c r="AK2874" s="164"/>
      <c r="AL2874" s="164"/>
      <c r="AM2874" s="164"/>
      <c r="AN2874" s="164"/>
      <c r="AO2874" s="164"/>
      <c r="AP2874" s="164"/>
      <c r="AQ2874" s="164"/>
      <c r="AR2874" s="164"/>
      <c r="AS2874" s="164"/>
      <c r="AT2874" s="164"/>
      <c r="AU2874" s="164"/>
      <c r="AV2874" s="164"/>
      <c r="AW2874" s="164"/>
      <c r="AX2874" s="164"/>
      <c r="AY2874" s="164"/>
      <c r="AZ2874" s="164"/>
      <c r="BA2874" s="164"/>
      <c r="BB2874" s="164"/>
      <c r="BC2874" s="164"/>
      <c r="BD2874" s="164"/>
      <c r="BE2874" s="164"/>
      <c r="BF2874" s="164"/>
      <c r="BG2874" s="164"/>
      <c r="BH2874" s="164"/>
      <c r="BI2874" s="164"/>
      <c r="BJ2874" s="164"/>
      <c r="BK2874" s="164"/>
      <c r="BL2874" s="164"/>
      <c r="BM2874" s="164"/>
      <c r="BN2874" s="164"/>
      <c r="BO2874" s="164"/>
      <c r="BP2874" s="164"/>
      <c r="BQ2874" s="164"/>
      <c r="BR2874" s="164"/>
      <c r="BS2874" s="164"/>
      <c r="BT2874" s="164"/>
      <c r="BU2874" s="164"/>
      <c r="BV2874" s="164"/>
      <c r="BW2874" s="164"/>
      <c r="BX2874" s="164"/>
      <c r="BY2874" s="164"/>
      <c r="BZ2874" s="164"/>
      <c r="CA2874" s="164"/>
      <c r="CB2874" s="164"/>
      <c r="CC2874" s="164"/>
      <c r="CD2874" s="164"/>
      <c r="CE2874" s="164"/>
      <c r="CF2874" s="164"/>
      <c r="CG2874" s="164"/>
      <c r="CH2874" s="164"/>
      <c r="CI2874" s="164"/>
      <c r="CJ2874" s="164"/>
      <c r="CK2874" s="164"/>
      <c r="CL2874" s="164"/>
    </row>
    <row r="2875" spans="2:90" x14ac:dyDescent="0.4">
      <c r="B2875" s="95" t="str">
        <f>B2869</f>
        <v>Primary volume driver</v>
      </c>
      <c r="C2875" s="12"/>
      <c r="D2875" t="s">
        <v>545</v>
      </c>
      <c r="E2875" s="8" t="str">
        <f t="shared" si="4114"/>
        <v>2875 SEASON MONTHL-TR-R</v>
      </c>
      <c r="G2875" s="12" t="s">
        <v>332</v>
      </c>
      <c r="H2875" s="12"/>
      <c r="I2875" s="60"/>
      <c r="J2875" s="60"/>
      <c r="K2875" s="12"/>
      <c r="L2875" s="12"/>
      <c r="M2875" s="12"/>
      <c r="N2875" s="12"/>
      <c r="O2875" s="12"/>
      <c r="P2875" s="12"/>
      <c r="R2875" s="13"/>
      <c r="S2875" s="76"/>
      <c r="T2875" s="76"/>
      <c r="U2875" s="76"/>
      <c r="V2875" s="76"/>
      <c r="W2875" s="76"/>
      <c r="X2875" s="76"/>
      <c r="Y2875" s="76"/>
      <c r="Z2875" s="76"/>
      <c r="AA2875" s="76"/>
      <c r="AB2875" s="76"/>
      <c r="AC2875" s="76"/>
      <c r="AD2875" s="76"/>
      <c r="AE2875" s="76"/>
      <c r="AF2875" s="76"/>
      <c r="AG2875" s="76"/>
      <c r="AH2875" s="76"/>
      <c r="AI2875" s="76"/>
      <c r="AJ2875" s="76"/>
      <c r="AK2875" s="76"/>
      <c r="AL2875" s="76"/>
      <c r="AM2875" s="76"/>
      <c r="AN2875" s="76"/>
      <c r="AO2875" s="76"/>
      <c r="AP2875" s="76"/>
      <c r="AQ2875" s="76"/>
      <c r="AR2875" s="76"/>
      <c r="AS2875" s="76"/>
      <c r="AT2875" s="76"/>
      <c r="AU2875" s="76"/>
      <c r="AV2875" s="76"/>
      <c r="AW2875" s="76"/>
      <c r="AX2875" s="76"/>
      <c r="AY2875" s="76"/>
      <c r="AZ2875" s="76"/>
      <c r="BA2875" s="76"/>
      <c r="BB2875" s="76"/>
      <c r="BC2875" s="76"/>
      <c r="BD2875" s="76"/>
      <c r="BE2875" s="76"/>
      <c r="BF2875" s="76"/>
      <c r="BG2875" s="76"/>
      <c r="BH2875" s="76"/>
      <c r="BI2875" s="76"/>
      <c r="BJ2875" s="76"/>
      <c r="BK2875" s="76"/>
      <c r="BL2875" s="76"/>
      <c r="BM2875" s="76"/>
      <c r="BN2875" s="76"/>
      <c r="BO2875" s="76"/>
      <c r="BP2875" s="76"/>
      <c r="BQ2875" s="76"/>
      <c r="BR2875" s="76"/>
      <c r="BS2875" s="76"/>
      <c r="BT2875" s="76"/>
      <c r="BU2875" s="76"/>
      <c r="BV2875" s="76"/>
      <c r="BW2875" s="76"/>
      <c r="BX2875" s="76"/>
      <c r="BY2875" s="76"/>
      <c r="BZ2875" s="76"/>
      <c r="CA2875" s="76"/>
      <c r="CB2875" s="76"/>
      <c r="CC2875" s="76"/>
      <c r="CD2875" s="76"/>
      <c r="CE2875" s="76"/>
      <c r="CF2875" s="76"/>
      <c r="CG2875" s="76"/>
      <c r="CH2875" s="76"/>
      <c r="CI2875" s="76"/>
      <c r="CJ2875" s="76"/>
      <c r="CK2875" s="76"/>
      <c r="CL2875" s="76"/>
    </row>
    <row r="2876" spans="2:90" x14ac:dyDescent="0.4">
      <c r="B2876" s="123" t="str">
        <f>"Seasonally adjusted revenue - "&amp;B2866</f>
        <v>Seasonally adjusted revenue - Surgical procedures</v>
      </c>
      <c r="C2876" s="12"/>
      <c r="D2876" t="s">
        <v>545</v>
      </c>
      <c r="E2876" s="8"/>
      <c r="G2876" s="12"/>
      <c r="H2876" s="12"/>
      <c r="I2876" s="60"/>
      <c r="J2876" s="60"/>
      <c r="K2876" s="12"/>
      <c r="L2876" s="12"/>
      <c r="M2876" s="12"/>
      <c r="N2876" s="12"/>
      <c r="O2876" s="12"/>
      <c r="P2876" s="12"/>
      <c r="R2876" s="13"/>
      <c r="S2876" s="77" cm="1">
        <f t="array" aca="1" ref="S2876" ca="1">INDIRECT(S2868)*INDEX($H2879:$I2890,MATCH(S$7,$I2879:$I2890,0),1)*12</f>
        <v>10000</v>
      </c>
      <c r="T2876" s="77" cm="1">
        <f t="array" aca="1" ref="T2876" ca="1">INDIRECT(T2868)*INDEX($H2879:$I2890,MATCH(T$7,$I2879:$I2890,0),1)*12</f>
        <v>15000</v>
      </c>
      <c r="U2876" s="77" cm="1">
        <f t="array" aca="1" ref="U2876" ca="1">INDIRECT(U2868)*INDEX($H2879:$I2890,MATCH(U$7,$I2879:$I2890,0),1)*12</f>
        <v>5000</v>
      </c>
      <c r="V2876" s="77" cm="1">
        <f t="array" aca="1" ref="V2876" ca="1">INDIRECT(V2868)*INDEX($H2879:$I2890,MATCH(V$7,$I2879:$I2890,0),1)*12</f>
        <v>15000</v>
      </c>
      <c r="W2876" s="77" cm="1">
        <f t="array" aca="1" ref="W2876" ca="1">INDIRECT(W2868)*INDEX($H2879:$I2890,MATCH(W$7,$I2879:$I2890,0),1)*12</f>
        <v>5000</v>
      </c>
      <c r="X2876" s="77" cm="1">
        <f t="array" aca="1" ref="X2876" ca="1">INDIRECT(X2868)*INDEX($H2879:$I2890,MATCH(X$7,$I2879:$I2890,0),1)*12</f>
        <v>15000</v>
      </c>
      <c r="Y2876" s="77" cm="1">
        <f t="array" aca="1" ref="Y2876" ca="1">INDIRECT(Y2868)*INDEX($H2879:$I2890,MATCH(Y$7,$I2879:$I2890,0),1)*12</f>
        <v>5000</v>
      </c>
      <c r="Z2876" s="77" cm="1">
        <f t="array" aca="1" ref="Z2876" ca="1">INDIRECT(Z2868)*INDEX($H2879:$I2890,MATCH(Z$7,$I2879:$I2890,0),1)*12</f>
        <v>15000</v>
      </c>
      <c r="AA2876" s="77" cm="1">
        <f t="array" aca="1" ref="AA2876" ca="1">INDIRECT(AA2868)*INDEX($H2879:$I2890,MATCH(AA$7,$I2879:$I2890,0),1)*12</f>
        <v>5000</v>
      </c>
      <c r="AB2876" s="77" cm="1">
        <f t="array" aca="1" ref="AB2876" ca="1">INDIRECT(AB2868)*INDEX($H2879:$I2890,MATCH(AB$7,$I2879:$I2890,0),1)*12</f>
        <v>15000</v>
      </c>
      <c r="AC2876" s="77" cm="1">
        <f t="array" aca="1" ref="AC2876" ca="1">INDIRECT(AC2868)*INDEX($H2879:$I2890,MATCH(AC$7,$I2879:$I2890,0),1)*12</f>
        <v>5000</v>
      </c>
      <c r="AD2876" s="77" cm="1">
        <f t="array" aca="1" ref="AD2876" ca="1">INDIRECT(AD2868)*INDEX($H2879:$I2890,MATCH(AD$7,$I2879:$I2890,0),1)*12</f>
        <v>9960</v>
      </c>
      <c r="AE2876" s="77" cm="1">
        <f t="array" aca="1" ref="AE2876" ca="1">INDIRECT(AE2868)*INDEX($H2879:$I2890,MATCH(AE$7,$I2879:$I2890,0),1)*12</f>
        <v>10000</v>
      </c>
      <c r="AF2876" s="77" cm="1">
        <f t="array" aca="1" ref="AF2876" ca="1">INDIRECT(AF2868)*INDEX($H2879:$I2890,MATCH(AF$7,$I2879:$I2890,0),1)*12</f>
        <v>15000</v>
      </c>
      <c r="AG2876" s="77" cm="1">
        <f t="array" aca="1" ref="AG2876" ca="1">INDIRECT(AG2868)*INDEX($H2879:$I2890,MATCH(AG$7,$I2879:$I2890,0),1)*12</f>
        <v>5000</v>
      </c>
      <c r="AH2876" s="77" cm="1">
        <f t="array" aca="1" ref="AH2876" ca="1">INDIRECT(AH2868)*INDEX($H2879:$I2890,MATCH(AH$7,$I2879:$I2890,0),1)*12</f>
        <v>15000</v>
      </c>
      <c r="AI2876" s="77" cm="1">
        <f t="array" aca="1" ref="AI2876" ca="1">INDIRECT(AI2868)*INDEX($H2879:$I2890,MATCH(AI$7,$I2879:$I2890,0),1)*12</f>
        <v>5000</v>
      </c>
      <c r="AJ2876" s="77" cm="1">
        <f t="array" aca="1" ref="AJ2876" ca="1">INDIRECT(AJ2868)*INDEX($H2879:$I2890,MATCH(AJ$7,$I2879:$I2890,0),1)*12</f>
        <v>15000</v>
      </c>
      <c r="AK2876" s="77" cm="1">
        <f t="array" aca="1" ref="AK2876" ca="1">INDIRECT(AK2868)*INDEX($H2879:$I2890,MATCH(AK$7,$I2879:$I2890,0),1)*12</f>
        <v>5000</v>
      </c>
      <c r="AL2876" s="77" cm="1">
        <f t="array" aca="1" ref="AL2876" ca="1">INDIRECT(AL2868)*INDEX($H2879:$I2890,MATCH(AL$7,$I2879:$I2890,0),1)*12</f>
        <v>15000</v>
      </c>
      <c r="AM2876" s="77" cm="1">
        <f t="array" aca="1" ref="AM2876" ca="1">INDIRECT(AM2868)*INDEX($H2879:$I2890,MATCH(AM$7,$I2879:$I2890,0),1)*12</f>
        <v>5000</v>
      </c>
      <c r="AN2876" s="77" cm="1">
        <f t="array" aca="1" ref="AN2876" ca="1">INDIRECT(AN2868)*INDEX($H2879:$I2890,MATCH(AN$7,$I2879:$I2890,0),1)*12</f>
        <v>15000</v>
      </c>
      <c r="AO2876" s="77" cm="1">
        <f t="array" aca="1" ref="AO2876" ca="1">INDIRECT(AO2868)*INDEX($H2879:$I2890,MATCH(AO$7,$I2879:$I2890,0),1)*12</f>
        <v>5000</v>
      </c>
      <c r="AP2876" s="77" cm="1">
        <f t="array" aca="1" ref="AP2876" ca="1">INDIRECT(AP2868)*INDEX($H2879:$I2890,MATCH(AP$7,$I2879:$I2890,0),1)*12</f>
        <v>9960</v>
      </c>
      <c r="AQ2876" s="77" cm="1">
        <f t="array" aca="1" ref="AQ2876" ca="1">INDIRECT(AQ2868)*INDEX($H2879:$I2890,MATCH(AQ$7,$I2879:$I2890,0),1)*12</f>
        <v>10000</v>
      </c>
      <c r="AR2876" s="77" cm="1">
        <f t="array" aca="1" ref="AR2876" ca="1">INDIRECT(AR2868)*INDEX($H2879:$I2890,MATCH(AR$7,$I2879:$I2890,0),1)*12</f>
        <v>15000</v>
      </c>
      <c r="AS2876" s="77" cm="1">
        <f t="array" aca="1" ref="AS2876" ca="1">INDIRECT(AS2868)*INDEX($H2879:$I2890,MATCH(AS$7,$I2879:$I2890,0),1)*12</f>
        <v>5000</v>
      </c>
      <c r="AT2876" s="77" cm="1">
        <f t="array" aca="1" ref="AT2876" ca="1">INDIRECT(AT2868)*INDEX($H2879:$I2890,MATCH(AT$7,$I2879:$I2890,0),1)*12</f>
        <v>15000</v>
      </c>
      <c r="AU2876" s="77" cm="1">
        <f t="array" aca="1" ref="AU2876" ca="1">INDIRECT(AU2868)*INDEX($H2879:$I2890,MATCH(AU$7,$I2879:$I2890,0),1)*12</f>
        <v>5000</v>
      </c>
      <c r="AV2876" s="77" cm="1">
        <f t="array" aca="1" ref="AV2876" ca="1">INDIRECT(AV2868)*INDEX($H2879:$I2890,MATCH(AV$7,$I2879:$I2890,0),1)*12</f>
        <v>15000</v>
      </c>
      <c r="AW2876" s="77" cm="1">
        <f t="array" aca="1" ref="AW2876" ca="1">INDIRECT(AW2868)*INDEX($H2879:$I2890,MATCH(AW$7,$I2879:$I2890,0),1)*12</f>
        <v>5000</v>
      </c>
      <c r="AX2876" s="77" cm="1">
        <f t="array" aca="1" ref="AX2876" ca="1">INDIRECT(AX2868)*INDEX($H2879:$I2890,MATCH(AX$7,$I2879:$I2890,0),1)*12</f>
        <v>15000</v>
      </c>
      <c r="AY2876" s="77" cm="1">
        <f t="array" aca="1" ref="AY2876" ca="1">INDIRECT(AY2868)*INDEX($H2879:$I2890,MATCH(AY$7,$I2879:$I2890,0),1)*12</f>
        <v>5000</v>
      </c>
      <c r="AZ2876" s="77" cm="1">
        <f t="array" aca="1" ref="AZ2876" ca="1">INDIRECT(AZ2868)*INDEX($H2879:$I2890,MATCH(AZ$7,$I2879:$I2890,0),1)*12</f>
        <v>15000</v>
      </c>
      <c r="BA2876" s="77" cm="1">
        <f t="array" aca="1" ref="BA2876" ca="1">INDIRECT(BA2868)*INDEX($H2879:$I2890,MATCH(BA$7,$I2879:$I2890,0),1)*12</f>
        <v>5000</v>
      </c>
      <c r="BB2876" s="77" cm="1">
        <f t="array" aca="1" ref="BB2876" ca="1">INDIRECT(BB2868)*INDEX($H2879:$I2890,MATCH(BB$7,$I2879:$I2890,0),1)*12</f>
        <v>9960</v>
      </c>
      <c r="BC2876" s="77" cm="1">
        <f t="array" aca="1" ref="BC2876" ca="1">INDIRECT(BC2868)*INDEX($H2879:$I2890,MATCH(BC$7,$I2879:$I2890,0),1)*12</f>
        <v>10000</v>
      </c>
      <c r="BD2876" s="77" cm="1">
        <f t="array" aca="1" ref="BD2876" ca="1">INDIRECT(BD2868)*INDEX($H2879:$I2890,MATCH(BD$7,$I2879:$I2890,0),1)*12</f>
        <v>15000</v>
      </c>
      <c r="BE2876" s="77" cm="1">
        <f t="array" aca="1" ref="BE2876" ca="1">INDIRECT(BE2868)*INDEX($H2879:$I2890,MATCH(BE$7,$I2879:$I2890,0),1)*12</f>
        <v>5000</v>
      </c>
      <c r="BF2876" s="77" cm="1">
        <f t="array" aca="1" ref="BF2876" ca="1">INDIRECT(BF2868)*INDEX($H2879:$I2890,MATCH(BF$7,$I2879:$I2890,0),1)*12</f>
        <v>15000</v>
      </c>
      <c r="BG2876" s="77" cm="1">
        <f t="array" aca="1" ref="BG2876" ca="1">INDIRECT(BG2868)*INDEX($H2879:$I2890,MATCH(BG$7,$I2879:$I2890,0),1)*12</f>
        <v>5000</v>
      </c>
      <c r="BH2876" s="77" cm="1">
        <f t="array" aca="1" ref="BH2876" ca="1">INDIRECT(BH2868)*INDEX($H2879:$I2890,MATCH(BH$7,$I2879:$I2890,0),1)*12</f>
        <v>15000</v>
      </c>
      <c r="BI2876" s="77" cm="1">
        <f t="array" aca="1" ref="BI2876" ca="1">INDIRECT(BI2868)*INDEX($H2879:$I2890,MATCH(BI$7,$I2879:$I2890,0),1)*12</f>
        <v>5000</v>
      </c>
      <c r="BJ2876" s="77" cm="1">
        <f t="array" aca="1" ref="BJ2876" ca="1">INDIRECT(BJ2868)*INDEX($H2879:$I2890,MATCH(BJ$7,$I2879:$I2890,0),1)*12</f>
        <v>15000</v>
      </c>
      <c r="BK2876" s="77" cm="1">
        <f t="array" aca="1" ref="BK2876" ca="1">INDIRECT(BK2868)*INDEX($H2879:$I2890,MATCH(BK$7,$I2879:$I2890,0),1)*12</f>
        <v>5000</v>
      </c>
      <c r="BL2876" s="77" cm="1">
        <f t="array" aca="1" ref="BL2876" ca="1">INDIRECT(BL2868)*INDEX($H2879:$I2890,MATCH(BL$7,$I2879:$I2890,0),1)*12</f>
        <v>15000</v>
      </c>
      <c r="BM2876" s="77" cm="1">
        <f t="array" aca="1" ref="BM2876" ca="1">INDIRECT(BM2868)*INDEX($H2879:$I2890,MATCH(BM$7,$I2879:$I2890,0),1)*12</f>
        <v>5000</v>
      </c>
      <c r="BN2876" s="77" cm="1">
        <f t="array" aca="1" ref="BN2876" ca="1">INDIRECT(BN2868)*INDEX($H2879:$I2890,MATCH(BN$7,$I2879:$I2890,0),1)*12</f>
        <v>9960</v>
      </c>
      <c r="BO2876" s="77" cm="1">
        <f t="array" aca="1" ref="BO2876" ca="1">INDIRECT(BO2868)*INDEX($H2879:$I2890,MATCH(BO$7,$I2879:$I2890,0),1)*12</f>
        <v>10000</v>
      </c>
      <c r="BP2876" s="77" cm="1">
        <f t="array" aca="1" ref="BP2876" ca="1">INDIRECT(BP2868)*INDEX($H2879:$I2890,MATCH(BP$7,$I2879:$I2890,0),1)*12</f>
        <v>15000</v>
      </c>
      <c r="BQ2876" s="77" cm="1">
        <f t="array" aca="1" ref="BQ2876" ca="1">INDIRECT(BQ2868)*INDEX($H2879:$I2890,MATCH(BQ$7,$I2879:$I2890,0),1)*12</f>
        <v>5000</v>
      </c>
      <c r="BR2876" s="77" cm="1">
        <f t="array" aca="1" ref="BR2876" ca="1">INDIRECT(BR2868)*INDEX($H2879:$I2890,MATCH(BR$7,$I2879:$I2890,0),1)*12</f>
        <v>15000</v>
      </c>
      <c r="BS2876" s="77" cm="1">
        <f t="array" aca="1" ref="BS2876" ca="1">INDIRECT(BS2868)*INDEX($H2879:$I2890,MATCH(BS$7,$I2879:$I2890,0),1)*12</f>
        <v>5000</v>
      </c>
      <c r="BT2876" s="77" cm="1">
        <f t="array" aca="1" ref="BT2876" ca="1">INDIRECT(BT2868)*INDEX($H2879:$I2890,MATCH(BT$7,$I2879:$I2890,0),1)*12</f>
        <v>15000</v>
      </c>
      <c r="BU2876" s="77" cm="1">
        <f t="array" aca="1" ref="BU2876" ca="1">INDIRECT(BU2868)*INDEX($H2879:$I2890,MATCH(BU$7,$I2879:$I2890,0),1)*12</f>
        <v>5000</v>
      </c>
      <c r="BV2876" s="77" cm="1">
        <f t="array" aca="1" ref="BV2876" ca="1">INDIRECT(BV2868)*INDEX($H2879:$I2890,MATCH(BV$7,$I2879:$I2890,0),1)*12</f>
        <v>15000</v>
      </c>
      <c r="BW2876" s="77" cm="1">
        <f t="array" aca="1" ref="BW2876" ca="1">INDIRECT(BW2868)*INDEX($H2879:$I2890,MATCH(BW$7,$I2879:$I2890,0),1)*12</f>
        <v>5000</v>
      </c>
      <c r="BX2876" s="77" cm="1">
        <f t="array" aca="1" ref="BX2876" ca="1">INDIRECT(BX2868)*INDEX($H2879:$I2890,MATCH(BX$7,$I2879:$I2890,0),1)*12</f>
        <v>15000</v>
      </c>
      <c r="BY2876" s="77" cm="1">
        <f t="array" aca="1" ref="BY2876" ca="1">INDIRECT(BY2868)*INDEX($H2879:$I2890,MATCH(BY$7,$I2879:$I2890,0),1)*12</f>
        <v>5000</v>
      </c>
      <c r="BZ2876" s="77" cm="1">
        <f t="array" aca="1" ref="BZ2876" ca="1">INDIRECT(BZ2868)*INDEX($H2879:$I2890,MATCH(BZ$7,$I2879:$I2890,0),1)*12</f>
        <v>9960</v>
      </c>
      <c r="CA2876" s="77" cm="1">
        <f t="array" aca="1" ref="CA2876" ca="1">INDIRECT(CA2868)*INDEX($H2879:$I2890,MATCH(CA$7,$I2879:$I2890,0),1)*12</f>
        <v>10000</v>
      </c>
      <c r="CB2876" s="77" cm="1">
        <f t="array" aca="1" ref="CB2876" ca="1">INDIRECT(CB2868)*INDEX($H2879:$I2890,MATCH(CB$7,$I2879:$I2890,0),1)*12</f>
        <v>15000</v>
      </c>
      <c r="CC2876" s="77" cm="1">
        <f t="array" aca="1" ref="CC2876" ca="1">INDIRECT(CC2868)*INDEX($H2879:$I2890,MATCH(CC$7,$I2879:$I2890,0),1)*12</f>
        <v>5000</v>
      </c>
      <c r="CD2876" s="77" cm="1">
        <f t="array" aca="1" ref="CD2876" ca="1">INDIRECT(CD2868)*INDEX($H2879:$I2890,MATCH(CD$7,$I2879:$I2890,0),1)*12</f>
        <v>15000</v>
      </c>
      <c r="CE2876" s="77" cm="1">
        <f t="array" aca="1" ref="CE2876" ca="1">INDIRECT(CE2868)*INDEX($H2879:$I2890,MATCH(CE$7,$I2879:$I2890,0),1)*12</f>
        <v>5000</v>
      </c>
      <c r="CF2876" s="77" cm="1">
        <f t="array" aca="1" ref="CF2876" ca="1">INDIRECT(CF2868)*INDEX($H2879:$I2890,MATCH(CF$7,$I2879:$I2890,0),1)*12</f>
        <v>15000</v>
      </c>
      <c r="CG2876" s="77" cm="1">
        <f t="array" aca="1" ref="CG2876" ca="1">INDIRECT(CG2868)*INDEX($H2879:$I2890,MATCH(CG$7,$I2879:$I2890,0),1)*12</f>
        <v>5000</v>
      </c>
      <c r="CH2876" s="77" cm="1">
        <f t="array" aca="1" ref="CH2876" ca="1">INDIRECT(CH2868)*INDEX($H2879:$I2890,MATCH(CH$7,$I2879:$I2890,0),1)*12</f>
        <v>15000</v>
      </c>
      <c r="CI2876" s="77" cm="1">
        <f t="array" aca="1" ref="CI2876" ca="1">INDIRECT(CI2868)*INDEX($H2879:$I2890,MATCH(CI$7,$I2879:$I2890,0),1)*12</f>
        <v>5000</v>
      </c>
      <c r="CJ2876" s="77" cm="1">
        <f t="array" aca="1" ref="CJ2876" ca="1">INDIRECT(CJ2868)*INDEX($H2879:$I2890,MATCH(CJ$7,$I2879:$I2890,0),1)*12</f>
        <v>15000</v>
      </c>
      <c r="CK2876" s="77" cm="1">
        <f t="array" aca="1" ref="CK2876" ca="1">INDIRECT(CK2868)*INDEX($H2879:$I2890,MATCH(CK$7,$I2879:$I2890,0),1)*12</f>
        <v>5000</v>
      </c>
      <c r="CL2876" s="77" cm="1">
        <f t="array" aca="1" ref="CL2876" ca="1">INDIRECT(CL2868)*INDEX($H2879:$I2890,MATCH(CL$7,$I2879:$I2890,0),1)*12</f>
        <v>9960</v>
      </c>
    </row>
    <row r="2877" spans="2:90" x14ac:dyDescent="0.4">
      <c r="B2877" s="124"/>
      <c r="D2877" t="s">
        <v>545</v>
      </c>
      <c r="E2877" s="8"/>
      <c r="H2877" s="12"/>
      <c r="I2877" s="60"/>
      <c r="J2877" s="60"/>
      <c r="K2877" s="38"/>
      <c r="L2877" s="38"/>
      <c r="M2877" s="38"/>
      <c r="N2877" s="38"/>
      <c r="O2877" s="38"/>
      <c r="P2877" s="38"/>
      <c r="R2877" s="15"/>
      <c r="S2877" s="234"/>
      <c r="T2877" s="234"/>
      <c r="U2877" s="234"/>
      <c r="V2877" s="234"/>
      <c r="W2877" s="234"/>
      <c r="X2877" s="234"/>
      <c r="Y2877" s="234"/>
      <c r="Z2877" s="234"/>
      <c r="AA2877" s="234"/>
      <c r="AB2877" s="234"/>
      <c r="AC2877" s="234"/>
      <c r="AD2877" s="234"/>
      <c r="AE2877" s="234"/>
      <c r="AF2877" s="234"/>
      <c r="AG2877" s="234"/>
      <c r="AH2877" s="234"/>
      <c r="AI2877" s="234"/>
      <c r="AJ2877" s="234"/>
      <c r="AK2877" s="234"/>
      <c r="AL2877" s="234"/>
      <c r="AM2877" s="234"/>
      <c r="AN2877" s="234"/>
      <c r="AO2877" s="234"/>
      <c r="AP2877" s="234"/>
      <c r="AQ2877" s="234"/>
      <c r="AR2877" s="234"/>
      <c r="AS2877" s="234"/>
      <c r="AT2877" s="234"/>
      <c r="AU2877" s="234"/>
      <c r="AV2877" s="234"/>
      <c r="AW2877" s="234"/>
      <c r="AX2877" s="234"/>
      <c r="AY2877" s="234"/>
      <c r="AZ2877" s="234"/>
      <c r="BA2877" s="234"/>
      <c r="BB2877" s="234"/>
      <c r="BC2877" s="234"/>
      <c r="BD2877" s="234"/>
      <c r="BE2877" s="234"/>
      <c r="BF2877" s="234"/>
      <c r="BG2877" s="234"/>
      <c r="BH2877" s="234"/>
      <c r="BI2877" s="234"/>
      <c r="BJ2877" s="234"/>
      <c r="BK2877" s="234"/>
      <c r="BL2877" s="234"/>
      <c r="BM2877" s="234"/>
      <c r="BN2877" s="234"/>
      <c r="BO2877" s="234"/>
      <c r="BP2877" s="234"/>
      <c r="BQ2877" s="234"/>
      <c r="BR2877" s="234"/>
      <c r="BS2877" s="234"/>
      <c r="BT2877" s="234"/>
      <c r="BU2877" s="234"/>
      <c r="BV2877" s="234"/>
      <c r="BW2877" s="234"/>
      <c r="BX2877" s="234"/>
      <c r="BY2877" s="234"/>
      <c r="BZ2877" s="234"/>
      <c r="CA2877" s="234"/>
      <c r="CB2877" s="234"/>
      <c r="CC2877" s="234"/>
      <c r="CD2877" s="234"/>
      <c r="CE2877" s="234"/>
      <c r="CF2877" s="234"/>
      <c r="CG2877" s="234"/>
      <c r="CH2877" s="234"/>
      <c r="CI2877" s="234"/>
      <c r="CJ2877" s="234"/>
      <c r="CK2877" s="234"/>
      <c r="CL2877" s="234"/>
    </row>
    <row r="2878" spans="2:90" x14ac:dyDescent="0.4">
      <c r="B2878" s="124" t="s">
        <v>542</v>
      </c>
      <c r="D2878" t="s">
        <v>545</v>
      </c>
      <c r="E2878" s="8"/>
      <c r="H2878" s="12"/>
      <c r="I2878" s="60"/>
      <c r="J2878" s="60"/>
      <c r="K2878" s="38"/>
      <c r="L2878" s="38"/>
      <c r="M2878" s="38"/>
      <c r="N2878" s="38"/>
      <c r="O2878" s="38"/>
      <c r="P2878" s="38"/>
      <c r="R2878" s="15"/>
      <c r="S2878" s="234"/>
      <c r="T2878" s="234"/>
      <c r="U2878" s="234"/>
      <c r="V2878" s="234"/>
      <c r="W2878" s="234"/>
      <c r="X2878" s="234"/>
      <c r="Y2878" s="234"/>
      <c r="Z2878" s="234"/>
      <c r="AA2878" s="234"/>
      <c r="AB2878" s="234"/>
      <c r="AC2878" s="234"/>
      <c r="AD2878" s="234"/>
      <c r="AE2878" s="234"/>
      <c r="AF2878" s="234"/>
      <c r="AG2878" s="234"/>
      <c r="AH2878" s="234"/>
      <c r="AI2878" s="234"/>
      <c r="AJ2878" s="234"/>
      <c r="AK2878" s="234"/>
      <c r="AL2878" s="234"/>
      <c r="AM2878" s="234"/>
      <c r="AN2878" s="234"/>
      <c r="AO2878" s="234"/>
      <c r="AP2878" s="234"/>
      <c r="AQ2878" s="234"/>
      <c r="AR2878" s="234"/>
      <c r="AS2878" s="234"/>
      <c r="AT2878" s="234"/>
      <c r="AU2878" s="234"/>
      <c r="AV2878" s="234"/>
      <c r="AW2878" s="234"/>
      <c r="AX2878" s="234"/>
      <c r="AY2878" s="234"/>
      <c r="AZ2878" s="234"/>
      <c r="BA2878" s="234"/>
      <c r="BB2878" s="234"/>
      <c r="BC2878" s="234"/>
      <c r="BD2878" s="234"/>
      <c r="BE2878" s="234"/>
      <c r="BF2878" s="234"/>
      <c r="BG2878" s="234"/>
      <c r="BH2878" s="234"/>
      <c r="BI2878" s="234"/>
      <c r="BJ2878" s="234"/>
      <c r="BK2878" s="234"/>
      <c r="BL2878" s="234"/>
      <c r="BM2878" s="234"/>
      <c r="BN2878" s="234"/>
      <c r="BO2878" s="234"/>
      <c r="BP2878" s="234"/>
      <c r="BQ2878" s="234"/>
      <c r="BR2878" s="234"/>
      <c r="BS2878" s="234"/>
      <c r="BT2878" s="234"/>
      <c r="BU2878" s="234"/>
      <c r="BV2878" s="234"/>
      <c r="BW2878" s="234"/>
      <c r="BX2878" s="234"/>
      <c r="BY2878" s="234"/>
      <c r="BZ2878" s="234"/>
      <c r="CA2878" s="234"/>
      <c r="CB2878" s="234"/>
      <c r="CC2878" s="234"/>
      <c r="CD2878" s="234"/>
      <c r="CE2878" s="234"/>
      <c r="CF2878" s="234"/>
      <c r="CG2878" s="234"/>
      <c r="CH2878" s="234"/>
      <c r="CI2878" s="234"/>
      <c r="CJ2878" s="234"/>
      <c r="CK2878" s="234"/>
      <c r="CL2878" s="234"/>
    </row>
    <row r="2879" spans="2:90" x14ac:dyDescent="0.4">
      <c r="B2879" s="310">
        <v>45292</v>
      </c>
      <c r="D2879" t="s">
        <v>545</v>
      </c>
      <c r="E2879" s="8"/>
      <c r="H2879" s="16">
        <v>8.3333333333333329E-2</v>
      </c>
      <c r="I2879" s="60">
        <v>1</v>
      </c>
      <c r="J2879" s="60"/>
      <c r="K2879" s="38"/>
      <c r="L2879" s="38"/>
      <c r="M2879" s="38"/>
      <c r="N2879" s="38"/>
      <c r="O2879" s="38"/>
      <c r="P2879" s="38"/>
      <c r="R2879" s="15"/>
      <c r="S2879" s="234"/>
      <c r="T2879" s="234"/>
      <c r="U2879" s="234"/>
      <c r="V2879" s="234"/>
      <c r="W2879" s="234"/>
      <c r="X2879" s="234"/>
      <c r="Y2879" s="234"/>
      <c r="Z2879" s="234"/>
      <c r="AA2879" s="234"/>
      <c r="AB2879" s="234"/>
      <c r="AC2879" s="234"/>
      <c r="AD2879" s="234"/>
      <c r="AE2879" s="234"/>
      <c r="AF2879" s="234"/>
      <c r="AG2879" s="234"/>
      <c r="AH2879" s="234"/>
      <c r="AI2879" s="234"/>
      <c r="AJ2879" s="234"/>
      <c r="AK2879" s="234"/>
      <c r="AL2879" s="234"/>
      <c r="AM2879" s="234"/>
      <c r="AN2879" s="234"/>
      <c r="AO2879" s="234"/>
      <c r="AP2879" s="234"/>
      <c r="AQ2879" s="234"/>
      <c r="AR2879" s="234"/>
      <c r="AS2879" s="234"/>
      <c r="AT2879" s="234"/>
      <c r="AU2879" s="234"/>
      <c r="AV2879" s="234"/>
      <c r="AW2879" s="234"/>
      <c r="AX2879" s="234"/>
      <c r="AY2879" s="234"/>
      <c r="AZ2879" s="234"/>
      <c r="BA2879" s="234"/>
      <c r="BB2879" s="234"/>
      <c r="BC2879" s="234"/>
      <c r="BD2879" s="234"/>
      <c r="BE2879" s="234"/>
      <c r="BF2879" s="234"/>
      <c r="BG2879" s="234"/>
      <c r="BH2879" s="234"/>
      <c r="BI2879" s="234"/>
      <c r="BJ2879" s="234"/>
      <c r="BK2879" s="234"/>
      <c r="BL2879" s="234"/>
      <c r="BM2879" s="234"/>
      <c r="BN2879" s="234"/>
      <c r="BO2879" s="234"/>
      <c r="BP2879" s="234"/>
      <c r="BQ2879" s="234"/>
      <c r="BR2879" s="234"/>
      <c r="BS2879" s="234"/>
      <c r="BT2879" s="234"/>
      <c r="BU2879" s="234"/>
      <c r="BV2879" s="234"/>
      <c r="BW2879" s="234"/>
      <c r="BX2879" s="234"/>
      <c r="BY2879" s="234"/>
      <c r="BZ2879" s="234"/>
      <c r="CA2879" s="234"/>
      <c r="CB2879" s="234"/>
      <c r="CC2879" s="234"/>
      <c r="CD2879" s="234"/>
      <c r="CE2879" s="234"/>
      <c r="CF2879" s="234"/>
      <c r="CG2879" s="234"/>
      <c r="CH2879" s="234"/>
      <c r="CI2879" s="234"/>
      <c r="CJ2879" s="234"/>
      <c r="CK2879" s="234"/>
      <c r="CL2879" s="234"/>
    </row>
    <row r="2880" spans="2:90" x14ac:dyDescent="0.4">
      <c r="B2880" s="310">
        <f>EOMONTH(B2879,1)</f>
        <v>45351</v>
      </c>
      <c r="D2880" t="s">
        <v>545</v>
      </c>
      <c r="E2880" s="8"/>
      <c r="H2880" s="16">
        <v>0.125</v>
      </c>
      <c r="I2880" s="60">
        <f>I2879+1</f>
        <v>2</v>
      </c>
      <c r="J2880" s="60"/>
      <c r="K2880" s="38"/>
      <c r="L2880" s="38"/>
      <c r="M2880" s="38"/>
      <c r="N2880" s="38"/>
      <c r="O2880" s="38"/>
      <c r="P2880" s="38"/>
      <c r="R2880" s="15"/>
      <c r="S2880" s="234"/>
      <c r="T2880" s="234"/>
      <c r="U2880" s="234"/>
      <c r="V2880" s="234"/>
      <c r="W2880" s="234"/>
      <c r="X2880" s="234"/>
      <c r="Y2880" s="234"/>
      <c r="Z2880" s="234"/>
      <c r="AA2880" s="234"/>
      <c r="AB2880" s="234"/>
      <c r="AC2880" s="234"/>
      <c r="AD2880" s="234"/>
      <c r="AE2880" s="234"/>
      <c r="AF2880" s="234"/>
      <c r="AG2880" s="234"/>
      <c r="AH2880" s="234"/>
      <c r="AI2880" s="234"/>
      <c r="AJ2880" s="234"/>
      <c r="AK2880" s="234"/>
      <c r="AL2880" s="234"/>
      <c r="AM2880" s="234"/>
      <c r="AN2880" s="234"/>
      <c r="AO2880" s="234"/>
      <c r="AP2880" s="234"/>
      <c r="AQ2880" s="234"/>
      <c r="AR2880" s="234"/>
      <c r="AS2880" s="234"/>
      <c r="AT2880" s="234"/>
      <c r="AU2880" s="234"/>
      <c r="AV2880" s="234"/>
      <c r="AW2880" s="234"/>
      <c r="AX2880" s="234"/>
      <c r="AY2880" s="234"/>
      <c r="AZ2880" s="234"/>
      <c r="BA2880" s="234"/>
      <c r="BB2880" s="234"/>
      <c r="BC2880" s="234"/>
      <c r="BD2880" s="234"/>
      <c r="BE2880" s="234"/>
      <c r="BF2880" s="234"/>
      <c r="BG2880" s="234"/>
      <c r="BH2880" s="234"/>
      <c r="BI2880" s="234"/>
      <c r="BJ2880" s="234"/>
      <c r="BK2880" s="234"/>
      <c r="BL2880" s="234"/>
      <c r="BM2880" s="234"/>
      <c r="BN2880" s="234"/>
      <c r="BO2880" s="234"/>
      <c r="BP2880" s="234"/>
      <c r="BQ2880" s="234"/>
      <c r="BR2880" s="234"/>
      <c r="BS2880" s="234"/>
      <c r="BT2880" s="234"/>
      <c r="BU2880" s="234"/>
      <c r="BV2880" s="234"/>
      <c r="BW2880" s="234"/>
      <c r="BX2880" s="234"/>
      <c r="BY2880" s="234"/>
      <c r="BZ2880" s="234"/>
      <c r="CA2880" s="234"/>
      <c r="CB2880" s="234"/>
      <c r="CC2880" s="234"/>
      <c r="CD2880" s="234"/>
      <c r="CE2880" s="234"/>
      <c r="CF2880" s="234"/>
      <c r="CG2880" s="234"/>
      <c r="CH2880" s="234"/>
      <c r="CI2880" s="234"/>
      <c r="CJ2880" s="234"/>
      <c r="CK2880" s="234"/>
      <c r="CL2880" s="234"/>
    </row>
    <row r="2881" spans="2:90" x14ac:dyDescent="0.4">
      <c r="B2881" s="310">
        <f t="shared" ref="B2881:B2890" si="4115">EOMONTH(B2880,1)</f>
        <v>45382</v>
      </c>
      <c r="D2881" t="s">
        <v>545</v>
      </c>
      <c r="E2881" s="8"/>
      <c r="H2881" s="16">
        <v>4.1666666666666664E-2</v>
      </c>
      <c r="I2881" s="60">
        <f t="shared" ref="I2881:I2890" si="4116">I2880+1</f>
        <v>3</v>
      </c>
      <c r="J2881" s="60"/>
      <c r="K2881" s="38"/>
      <c r="L2881" s="38"/>
      <c r="M2881" s="38"/>
      <c r="N2881" s="38"/>
      <c r="O2881" s="38"/>
      <c r="P2881" s="38"/>
      <c r="R2881" s="15"/>
      <c r="S2881" s="234"/>
      <c r="T2881" s="234"/>
      <c r="U2881" s="234"/>
      <c r="V2881" s="234"/>
      <c r="W2881" s="234"/>
      <c r="X2881" s="234"/>
      <c r="Y2881" s="234"/>
      <c r="Z2881" s="234"/>
      <c r="AA2881" s="234"/>
      <c r="AB2881" s="234"/>
      <c r="AC2881" s="234"/>
      <c r="AD2881" s="234"/>
      <c r="AE2881" s="234"/>
      <c r="AF2881" s="234"/>
      <c r="AG2881" s="234"/>
      <c r="AH2881" s="234"/>
      <c r="AI2881" s="234"/>
      <c r="AJ2881" s="234"/>
      <c r="AK2881" s="234"/>
      <c r="AL2881" s="234"/>
      <c r="AM2881" s="234"/>
      <c r="AN2881" s="234"/>
      <c r="AO2881" s="234"/>
      <c r="AP2881" s="234"/>
      <c r="AQ2881" s="234"/>
      <c r="AR2881" s="234"/>
      <c r="AS2881" s="234"/>
      <c r="AT2881" s="234"/>
      <c r="AU2881" s="234"/>
      <c r="AV2881" s="234"/>
      <c r="AW2881" s="234"/>
      <c r="AX2881" s="234"/>
      <c r="AY2881" s="234"/>
      <c r="AZ2881" s="234"/>
      <c r="BA2881" s="234"/>
      <c r="BB2881" s="234"/>
      <c r="BC2881" s="234"/>
      <c r="BD2881" s="234"/>
      <c r="BE2881" s="234"/>
      <c r="BF2881" s="234"/>
      <c r="BG2881" s="234"/>
      <c r="BH2881" s="234"/>
      <c r="BI2881" s="234"/>
      <c r="BJ2881" s="234"/>
      <c r="BK2881" s="234"/>
      <c r="BL2881" s="234"/>
      <c r="BM2881" s="234"/>
      <c r="BN2881" s="234"/>
      <c r="BO2881" s="234"/>
      <c r="BP2881" s="234"/>
      <c r="BQ2881" s="234"/>
      <c r="BR2881" s="234"/>
      <c r="BS2881" s="234"/>
      <c r="BT2881" s="234"/>
      <c r="BU2881" s="234"/>
      <c r="BV2881" s="234"/>
      <c r="BW2881" s="234"/>
      <c r="BX2881" s="234"/>
      <c r="BY2881" s="234"/>
      <c r="BZ2881" s="234"/>
      <c r="CA2881" s="234"/>
      <c r="CB2881" s="234"/>
      <c r="CC2881" s="234"/>
      <c r="CD2881" s="234"/>
      <c r="CE2881" s="234"/>
      <c r="CF2881" s="234"/>
      <c r="CG2881" s="234"/>
      <c r="CH2881" s="234"/>
      <c r="CI2881" s="234"/>
      <c r="CJ2881" s="234"/>
      <c r="CK2881" s="234"/>
      <c r="CL2881" s="234"/>
    </row>
    <row r="2882" spans="2:90" x14ac:dyDescent="0.4">
      <c r="B2882" s="310">
        <f t="shared" si="4115"/>
        <v>45412</v>
      </c>
      <c r="D2882" t="s">
        <v>545</v>
      </c>
      <c r="E2882" s="8"/>
      <c r="H2882" s="16">
        <v>0.125</v>
      </c>
      <c r="I2882" s="60">
        <f t="shared" si="4116"/>
        <v>4</v>
      </c>
      <c r="J2882" s="60"/>
      <c r="K2882" s="38"/>
      <c r="L2882" s="38"/>
      <c r="M2882" s="38"/>
      <c r="N2882" s="38"/>
      <c r="O2882" s="38"/>
      <c r="P2882" s="38"/>
      <c r="R2882" s="15"/>
      <c r="S2882" s="234"/>
      <c r="T2882" s="234"/>
      <c r="U2882" s="234"/>
      <c r="V2882" s="234"/>
      <c r="W2882" s="234"/>
      <c r="X2882" s="234"/>
      <c r="Y2882" s="234"/>
      <c r="Z2882" s="234"/>
      <c r="AA2882" s="234"/>
      <c r="AB2882" s="234"/>
      <c r="AC2882" s="234"/>
      <c r="AD2882" s="234"/>
      <c r="AE2882" s="234"/>
      <c r="AF2882" s="234"/>
      <c r="AG2882" s="234"/>
      <c r="AH2882" s="234"/>
      <c r="AI2882" s="234"/>
      <c r="AJ2882" s="234"/>
      <c r="AK2882" s="234"/>
      <c r="AL2882" s="234"/>
      <c r="AM2882" s="234"/>
      <c r="AN2882" s="234"/>
      <c r="AO2882" s="234"/>
      <c r="AP2882" s="234"/>
      <c r="AQ2882" s="234"/>
      <c r="AR2882" s="234"/>
      <c r="AS2882" s="234"/>
      <c r="AT2882" s="234"/>
      <c r="AU2882" s="234"/>
      <c r="AV2882" s="234"/>
      <c r="AW2882" s="234"/>
      <c r="AX2882" s="234"/>
      <c r="AY2882" s="234"/>
      <c r="AZ2882" s="234"/>
      <c r="BA2882" s="234"/>
      <c r="BB2882" s="234"/>
      <c r="BC2882" s="234"/>
      <c r="BD2882" s="234"/>
      <c r="BE2882" s="234"/>
      <c r="BF2882" s="234"/>
      <c r="BG2882" s="234"/>
      <c r="BH2882" s="234"/>
      <c r="BI2882" s="234"/>
      <c r="BJ2882" s="234"/>
      <c r="BK2882" s="234"/>
      <c r="BL2882" s="234"/>
      <c r="BM2882" s="234"/>
      <c r="BN2882" s="234"/>
      <c r="BO2882" s="234"/>
      <c r="BP2882" s="234"/>
      <c r="BQ2882" s="234"/>
      <c r="BR2882" s="234"/>
      <c r="BS2882" s="234"/>
      <c r="BT2882" s="234"/>
      <c r="BU2882" s="234"/>
      <c r="BV2882" s="234"/>
      <c r="BW2882" s="234"/>
      <c r="BX2882" s="234"/>
      <c r="BY2882" s="234"/>
      <c r="BZ2882" s="234"/>
      <c r="CA2882" s="234"/>
      <c r="CB2882" s="234"/>
      <c r="CC2882" s="234"/>
      <c r="CD2882" s="234"/>
      <c r="CE2882" s="234"/>
      <c r="CF2882" s="234"/>
      <c r="CG2882" s="234"/>
      <c r="CH2882" s="234"/>
      <c r="CI2882" s="234"/>
      <c r="CJ2882" s="234"/>
      <c r="CK2882" s="234"/>
      <c r="CL2882" s="234"/>
    </row>
    <row r="2883" spans="2:90" x14ac:dyDescent="0.4">
      <c r="B2883" s="310">
        <f t="shared" si="4115"/>
        <v>45443</v>
      </c>
      <c r="D2883" t="s">
        <v>545</v>
      </c>
      <c r="E2883" s="8"/>
      <c r="H2883" s="16">
        <v>4.1666666666666664E-2</v>
      </c>
      <c r="I2883" s="60">
        <f t="shared" si="4116"/>
        <v>5</v>
      </c>
      <c r="J2883" s="60"/>
      <c r="K2883" s="38"/>
      <c r="L2883" s="38"/>
      <c r="M2883" s="38"/>
      <c r="N2883" s="38"/>
      <c r="O2883" s="38"/>
      <c r="P2883" s="38"/>
      <c r="R2883" s="15"/>
      <c r="S2883" s="234"/>
      <c r="T2883" s="234"/>
      <c r="U2883" s="234"/>
      <c r="V2883" s="234"/>
      <c r="W2883" s="234"/>
      <c r="X2883" s="234"/>
      <c r="Y2883" s="234"/>
      <c r="Z2883" s="234"/>
      <c r="AA2883" s="234"/>
      <c r="AB2883" s="234"/>
      <c r="AC2883" s="234"/>
      <c r="AD2883" s="234"/>
      <c r="AE2883" s="234"/>
      <c r="AF2883" s="234"/>
      <c r="AG2883" s="234"/>
      <c r="AH2883" s="234"/>
      <c r="AI2883" s="234"/>
      <c r="AJ2883" s="234"/>
      <c r="AK2883" s="234"/>
      <c r="AL2883" s="234"/>
      <c r="AM2883" s="234"/>
      <c r="AN2883" s="234"/>
      <c r="AO2883" s="234"/>
      <c r="AP2883" s="234"/>
      <c r="AQ2883" s="234"/>
      <c r="AR2883" s="234"/>
      <c r="AS2883" s="234"/>
      <c r="AT2883" s="234"/>
      <c r="AU2883" s="234"/>
      <c r="AV2883" s="234"/>
      <c r="AW2883" s="234"/>
      <c r="AX2883" s="234"/>
      <c r="AY2883" s="234"/>
      <c r="AZ2883" s="234"/>
      <c r="BA2883" s="234"/>
      <c r="BB2883" s="234"/>
      <c r="BC2883" s="234"/>
      <c r="BD2883" s="234"/>
      <c r="BE2883" s="234"/>
      <c r="BF2883" s="234"/>
      <c r="BG2883" s="234"/>
      <c r="BH2883" s="234"/>
      <c r="BI2883" s="234"/>
      <c r="BJ2883" s="234"/>
      <c r="BK2883" s="234"/>
      <c r="BL2883" s="234"/>
      <c r="BM2883" s="234"/>
      <c r="BN2883" s="234"/>
      <c r="BO2883" s="234"/>
      <c r="BP2883" s="234"/>
      <c r="BQ2883" s="234"/>
      <c r="BR2883" s="234"/>
      <c r="BS2883" s="234"/>
      <c r="BT2883" s="234"/>
      <c r="BU2883" s="234"/>
      <c r="BV2883" s="234"/>
      <c r="BW2883" s="234"/>
      <c r="BX2883" s="234"/>
      <c r="BY2883" s="234"/>
      <c r="BZ2883" s="234"/>
      <c r="CA2883" s="234"/>
      <c r="CB2883" s="234"/>
      <c r="CC2883" s="234"/>
      <c r="CD2883" s="234"/>
      <c r="CE2883" s="234"/>
      <c r="CF2883" s="234"/>
      <c r="CG2883" s="234"/>
      <c r="CH2883" s="234"/>
      <c r="CI2883" s="234"/>
      <c r="CJ2883" s="234"/>
      <c r="CK2883" s="234"/>
      <c r="CL2883" s="234"/>
    </row>
    <row r="2884" spans="2:90" x14ac:dyDescent="0.4">
      <c r="B2884" s="310">
        <f t="shared" si="4115"/>
        <v>45473</v>
      </c>
      <c r="D2884" t="s">
        <v>545</v>
      </c>
      <c r="E2884" s="8"/>
      <c r="H2884" s="16">
        <v>0.125</v>
      </c>
      <c r="I2884" s="60">
        <f t="shared" si="4116"/>
        <v>6</v>
      </c>
      <c r="J2884" s="60"/>
      <c r="K2884" s="38"/>
      <c r="L2884" s="38"/>
      <c r="M2884" s="38"/>
      <c r="N2884" s="38"/>
      <c r="O2884" s="38"/>
      <c r="P2884" s="38"/>
      <c r="R2884" s="15"/>
      <c r="S2884" s="234"/>
      <c r="T2884" s="234"/>
      <c r="U2884" s="234"/>
      <c r="V2884" s="234"/>
      <c r="W2884" s="234"/>
      <c r="X2884" s="234"/>
      <c r="Y2884" s="234"/>
      <c r="Z2884" s="234"/>
      <c r="AA2884" s="234"/>
      <c r="AB2884" s="234"/>
      <c r="AC2884" s="234"/>
      <c r="AD2884" s="234"/>
      <c r="AE2884" s="234"/>
      <c r="AF2884" s="234"/>
      <c r="AG2884" s="234"/>
      <c r="AH2884" s="234"/>
      <c r="AI2884" s="234"/>
      <c r="AJ2884" s="234"/>
      <c r="AK2884" s="234"/>
      <c r="AL2884" s="234"/>
      <c r="AM2884" s="234"/>
      <c r="AN2884" s="234"/>
      <c r="AO2884" s="234"/>
      <c r="AP2884" s="234"/>
      <c r="AQ2884" s="234"/>
      <c r="AR2884" s="234"/>
      <c r="AS2884" s="234"/>
      <c r="AT2884" s="234"/>
      <c r="AU2884" s="234"/>
      <c r="AV2884" s="234"/>
      <c r="AW2884" s="234"/>
      <c r="AX2884" s="234"/>
      <c r="AY2884" s="234"/>
      <c r="AZ2884" s="234"/>
      <c r="BA2884" s="234"/>
      <c r="BB2884" s="234"/>
      <c r="BC2884" s="234"/>
      <c r="BD2884" s="234"/>
      <c r="BE2884" s="234"/>
      <c r="BF2884" s="234"/>
      <c r="BG2884" s="234"/>
      <c r="BH2884" s="234"/>
      <c r="BI2884" s="234"/>
      <c r="BJ2884" s="234"/>
      <c r="BK2884" s="234"/>
      <c r="BL2884" s="234"/>
      <c r="BM2884" s="234"/>
      <c r="BN2884" s="234"/>
      <c r="BO2884" s="234"/>
      <c r="BP2884" s="234"/>
      <c r="BQ2884" s="234"/>
      <c r="BR2884" s="234"/>
      <c r="BS2884" s="234"/>
      <c r="BT2884" s="234"/>
      <c r="BU2884" s="234"/>
      <c r="BV2884" s="234"/>
      <c r="BW2884" s="234"/>
      <c r="BX2884" s="234"/>
      <c r="BY2884" s="234"/>
      <c r="BZ2884" s="234"/>
      <c r="CA2884" s="234"/>
      <c r="CB2884" s="234"/>
      <c r="CC2884" s="234"/>
      <c r="CD2884" s="234"/>
      <c r="CE2884" s="234"/>
      <c r="CF2884" s="234"/>
      <c r="CG2884" s="234"/>
      <c r="CH2884" s="234"/>
      <c r="CI2884" s="234"/>
      <c r="CJ2884" s="234"/>
      <c r="CK2884" s="234"/>
      <c r="CL2884" s="234"/>
    </row>
    <row r="2885" spans="2:90" x14ac:dyDescent="0.4">
      <c r="B2885" s="310">
        <f t="shared" si="4115"/>
        <v>45504</v>
      </c>
      <c r="D2885" t="s">
        <v>545</v>
      </c>
      <c r="E2885" s="8"/>
      <c r="H2885" s="16">
        <v>4.1666666666666664E-2</v>
      </c>
      <c r="I2885" s="60">
        <f t="shared" si="4116"/>
        <v>7</v>
      </c>
      <c r="J2885" s="60"/>
      <c r="K2885" s="38"/>
      <c r="L2885" s="38"/>
      <c r="M2885" s="38"/>
      <c r="N2885" s="38"/>
      <c r="O2885" s="38"/>
      <c r="P2885" s="38"/>
      <c r="R2885" s="15"/>
      <c r="S2885" s="234"/>
      <c r="T2885" s="234"/>
      <c r="U2885" s="234"/>
      <c r="V2885" s="234"/>
      <c r="W2885" s="234"/>
      <c r="X2885" s="234"/>
      <c r="Y2885" s="234"/>
      <c r="Z2885" s="234"/>
      <c r="AA2885" s="234"/>
      <c r="AB2885" s="234"/>
      <c r="AC2885" s="234"/>
      <c r="AD2885" s="234"/>
      <c r="AE2885" s="234"/>
      <c r="AF2885" s="234"/>
      <c r="AG2885" s="234"/>
      <c r="AH2885" s="234"/>
      <c r="AI2885" s="234"/>
      <c r="AJ2885" s="234"/>
      <c r="AK2885" s="234"/>
      <c r="AL2885" s="234"/>
      <c r="AM2885" s="234"/>
      <c r="AN2885" s="234"/>
      <c r="AO2885" s="234"/>
      <c r="AP2885" s="234"/>
      <c r="AQ2885" s="234"/>
      <c r="AR2885" s="234"/>
      <c r="AS2885" s="234"/>
      <c r="AT2885" s="234"/>
      <c r="AU2885" s="234"/>
      <c r="AV2885" s="234"/>
      <c r="AW2885" s="234"/>
      <c r="AX2885" s="234"/>
      <c r="AY2885" s="234"/>
      <c r="AZ2885" s="234"/>
      <c r="BA2885" s="234"/>
      <c r="BB2885" s="234"/>
      <c r="BC2885" s="234"/>
      <c r="BD2885" s="234"/>
      <c r="BE2885" s="234"/>
      <c r="BF2885" s="234"/>
      <c r="BG2885" s="234"/>
      <c r="BH2885" s="234"/>
      <c r="BI2885" s="234"/>
      <c r="BJ2885" s="234"/>
      <c r="BK2885" s="234"/>
      <c r="BL2885" s="234"/>
      <c r="BM2885" s="234"/>
      <c r="BN2885" s="234"/>
      <c r="BO2885" s="234"/>
      <c r="BP2885" s="234"/>
      <c r="BQ2885" s="234"/>
      <c r="BR2885" s="234"/>
      <c r="BS2885" s="234"/>
      <c r="BT2885" s="234"/>
      <c r="BU2885" s="234"/>
      <c r="BV2885" s="234"/>
      <c r="BW2885" s="234"/>
      <c r="BX2885" s="234"/>
      <c r="BY2885" s="234"/>
      <c r="BZ2885" s="234"/>
      <c r="CA2885" s="234"/>
      <c r="CB2885" s="234"/>
      <c r="CC2885" s="234"/>
      <c r="CD2885" s="234"/>
      <c r="CE2885" s="234"/>
      <c r="CF2885" s="234"/>
      <c r="CG2885" s="234"/>
      <c r="CH2885" s="234"/>
      <c r="CI2885" s="234"/>
      <c r="CJ2885" s="234"/>
      <c r="CK2885" s="234"/>
      <c r="CL2885" s="234"/>
    </row>
    <row r="2886" spans="2:90" x14ac:dyDescent="0.4">
      <c r="B2886" s="310">
        <f t="shared" si="4115"/>
        <v>45535</v>
      </c>
      <c r="D2886" t="s">
        <v>545</v>
      </c>
      <c r="E2886" s="8"/>
      <c r="H2886" s="16">
        <v>0.125</v>
      </c>
      <c r="I2886" s="60">
        <f t="shared" si="4116"/>
        <v>8</v>
      </c>
      <c r="J2886" s="60"/>
      <c r="K2886" s="38"/>
      <c r="L2886" s="38"/>
      <c r="M2886" s="38"/>
      <c r="N2886" s="38"/>
      <c r="O2886" s="38"/>
      <c r="P2886" s="38"/>
      <c r="R2886" s="15"/>
      <c r="S2886" s="234"/>
      <c r="T2886" s="234"/>
      <c r="U2886" s="234"/>
      <c r="V2886" s="234"/>
      <c r="W2886" s="234"/>
      <c r="X2886" s="234"/>
      <c r="Y2886" s="234"/>
      <c r="Z2886" s="234"/>
      <c r="AA2886" s="234"/>
      <c r="AB2886" s="234"/>
      <c r="AC2886" s="234"/>
      <c r="AD2886" s="234"/>
      <c r="AE2886" s="234"/>
      <c r="AF2886" s="234"/>
      <c r="AG2886" s="234"/>
      <c r="AH2886" s="234"/>
      <c r="AI2886" s="234"/>
      <c r="AJ2886" s="234"/>
      <c r="AK2886" s="234"/>
      <c r="AL2886" s="234"/>
      <c r="AM2886" s="234"/>
      <c r="AN2886" s="234"/>
      <c r="AO2886" s="234"/>
      <c r="AP2886" s="234"/>
      <c r="AQ2886" s="234"/>
      <c r="AR2886" s="234"/>
      <c r="AS2886" s="234"/>
      <c r="AT2886" s="234"/>
      <c r="AU2886" s="234"/>
      <c r="AV2886" s="234"/>
      <c r="AW2886" s="234"/>
      <c r="AX2886" s="234"/>
      <c r="AY2886" s="234"/>
      <c r="AZ2886" s="234"/>
      <c r="BA2886" s="234"/>
      <c r="BB2886" s="234"/>
      <c r="BC2886" s="234"/>
      <c r="BD2886" s="234"/>
      <c r="BE2886" s="234"/>
      <c r="BF2886" s="234"/>
      <c r="BG2886" s="234"/>
      <c r="BH2886" s="234"/>
      <c r="BI2886" s="234"/>
      <c r="BJ2886" s="234"/>
      <c r="BK2886" s="234"/>
      <c r="BL2886" s="234"/>
      <c r="BM2886" s="234"/>
      <c r="BN2886" s="234"/>
      <c r="BO2886" s="234"/>
      <c r="BP2886" s="234"/>
      <c r="BQ2886" s="234"/>
      <c r="BR2886" s="234"/>
      <c r="BS2886" s="234"/>
      <c r="BT2886" s="234"/>
      <c r="BU2886" s="234"/>
      <c r="BV2886" s="234"/>
      <c r="BW2886" s="234"/>
      <c r="BX2886" s="234"/>
      <c r="BY2886" s="234"/>
      <c r="BZ2886" s="234"/>
      <c r="CA2886" s="234"/>
      <c r="CB2886" s="234"/>
      <c r="CC2886" s="234"/>
      <c r="CD2886" s="234"/>
      <c r="CE2886" s="234"/>
      <c r="CF2886" s="234"/>
      <c r="CG2886" s="234"/>
      <c r="CH2886" s="234"/>
      <c r="CI2886" s="234"/>
      <c r="CJ2886" s="234"/>
      <c r="CK2886" s="234"/>
      <c r="CL2886" s="234"/>
    </row>
    <row r="2887" spans="2:90" x14ac:dyDescent="0.4">
      <c r="B2887" s="310">
        <f t="shared" si="4115"/>
        <v>45565</v>
      </c>
      <c r="D2887" t="s">
        <v>545</v>
      </c>
      <c r="E2887" s="8"/>
      <c r="H2887" s="16">
        <v>4.1666666666666664E-2</v>
      </c>
      <c r="I2887" s="60">
        <f t="shared" si="4116"/>
        <v>9</v>
      </c>
      <c r="J2887" s="60"/>
      <c r="K2887" s="38"/>
      <c r="L2887" s="38"/>
      <c r="M2887" s="38"/>
      <c r="N2887" s="38"/>
      <c r="O2887" s="38"/>
      <c r="P2887" s="38"/>
      <c r="R2887" s="15"/>
      <c r="S2887" s="234"/>
      <c r="T2887" s="234"/>
      <c r="U2887" s="234"/>
      <c r="V2887" s="234"/>
      <c r="W2887" s="234"/>
      <c r="X2887" s="234"/>
      <c r="Y2887" s="234"/>
      <c r="Z2887" s="234"/>
      <c r="AA2887" s="234"/>
      <c r="AB2887" s="234"/>
      <c r="AC2887" s="234"/>
      <c r="AD2887" s="234"/>
      <c r="AE2887" s="234"/>
      <c r="AF2887" s="234"/>
      <c r="AG2887" s="234"/>
      <c r="AH2887" s="234"/>
      <c r="AI2887" s="234"/>
      <c r="AJ2887" s="234"/>
      <c r="AK2887" s="234"/>
      <c r="AL2887" s="234"/>
      <c r="AM2887" s="234"/>
      <c r="AN2887" s="234"/>
      <c r="AO2887" s="234"/>
      <c r="AP2887" s="234"/>
      <c r="AQ2887" s="234"/>
      <c r="AR2887" s="234"/>
      <c r="AS2887" s="234"/>
      <c r="AT2887" s="234"/>
      <c r="AU2887" s="234"/>
      <c r="AV2887" s="234"/>
      <c r="AW2887" s="234"/>
      <c r="AX2887" s="234"/>
      <c r="AY2887" s="234"/>
      <c r="AZ2887" s="234"/>
      <c r="BA2887" s="234"/>
      <c r="BB2887" s="234"/>
      <c r="BC2887" s="234"/>
      <c r="BD2887" s="234"/>
      <c r="BE2887" s="234"/>
      <c r="BF2887" s="234"/>
      <c r="BG2887" s="234"/>
      <c r="BH2887" s="234"/>
      <c r="BI2887" s="234"/>
      <c r="BJ2887" s="234"/>
      <c r="BK2887" s="234"/>
      <c r="BL2887" s="234"/>
      <c r="BM2887" s="234"/>
      <c r="BN2887" s="234"/>
      <c r="BO2887" s="234"/>
      <c r="BP2887" s="234"/>
      <c r="BQ2887" s="234"/>
      <c r="BR2887" s="234"/>
      <c r="BS2887" s="234"/>
      <c r="BT2887" s="234"/>
      <c r="BU2887" s="234"/>
      <c r="BV2887" s="234"/>
      <c r="BW2887" s="234"/>
      <c r="BX2887" s="234"/>
      <c r="BY2887" s="234"/>
      <c r="BZ2887" s="234"/>
      <c r="CA2887" s="234"/>
      <c r="CB2887" s="234"/>
      <c r="CC2887" s="234"/>
      <c r="CD2887" s="234"/>
      <c r="CE2887" s="234"/>
      <c r="CF2887" s="234"/>
      <c r="CG2887" s="234"/>
      <c r="CH2887" s="234"/>
      <c r="CI2887" s="234"/>
      <c r="CJ2887" s="234"/>
      <c r="CK2887" s="234"/>
      <c r="CL2887" s="234"/>
    </row>
    <row r="2888" spans="2:90" x14ac:dyDescent="0.4">
      <c r="B2888" s="310">
        <f t="shared" si="4115"/>
        <v>45596</v>
      </c>
      <c r="D2888" t="s">
        <v>545</v>
      </c>
      <c r="E2888" s="8"/>
      <c r="H2888" s="16">
        <v>0.125</v>
      </c>
      <c r="I2888" s="60">
        <f t="shared" si="4116"/>
        <v>10</v>
      </c>
      <c r="J2888" s="60"/>
      <c r="K2888" s="38"/>
      <c r="L2888" s="38"/>
      <c r="M2888" s="38"/>
      <c r="N2888" s="38"/>
      <c r="O2888" s="38"/>
      <c r="P2888" s="38"/>
      <c r="R2888" s="15"/>
      <c r="S2888" s="234"/>
      <c r="T2888" s="234"/>
      <c r="U2888" s="234"/>
      <c r="V2888" s="234"/>
      <c r="W2888" s="234"/>
      <c r="X2888" s="234"/>
      <c r="Y2888" s="234"/>
      <c r="Z2888" s="234"/>
      <c r="AA2888" s="234"/>
      <c r="AB2888" s="234"/>
      <c r="AC2888" s="234"/>
      <c r="AD2888" s="234"/>
      <c r="AE2888" s="234"/>
      <c r="AF2888" s="234"/>
      <c r="AG2888" s="234"/>
      <c r="AH2888" s="234"/>
      <c r="AI2888" s="234"/>
      <c r="AJ2888" s="234"/>
      <c r="AK2888" s="234"/>
      <c r="AL2888" s="234"/>
      <c r="AM2888" s="234"/>
      <c r="AN2888" s="234"/>
      <c r="AO2888" s="234"/>
      <c r="AP2888" s="234"/>
      <c r="AQ2888" s="234"/>
      <c r="AR2888" s="234"/>
      <c r="AS2888" s="234"/>
      <c r="AT2888" s="234"/>
      <c r="AU2888" s="234"/>
      <c r="AV2888" s="234"/>
      <c r="AW2888" s="234"/>
      <c r="AX2888" s="234"/>
      <c r="AY2888" s="234"/>
      <c r="AZ2888" s="234"/>
      <c r="BA2888" s="234"/>
      <c r="BB2888" s="234"/>
      <c r="BC2888" s="234"/>
      <c r="BD2888" s="234"/>
      <c r="BE2888" s="234"/>
      <c r="BF2888" s="234"/>
      <c r="BG2888" s="234"/>
      <c r="BH2888" s="234"/>
      <c r="BI2888" s="234"/>
      <c r="BJ2888" s="234"/>
      <c r="BK2888" s="234"/>
      <c r="BL2888" s="234"/>
      <c r="BM2888" s="234"/>
      <c r="BN2888" s="234"/>
      <c r="BO2888" s="234"/>
      <c r="BP2888" s="234"/>
      <c r="BQ2888" s="234"/>
      <c r="BR2888" s="234"/>
      <c r="BS2888" s="234"/>
      <c r="BT2888" s="234"/>
      <c r="BU2888" s="234"/>
      <c r="BV2888" s="234"/>
      <c r="BW2888" s="234"/>
      <c r="BX2888" s="234"/>
      <c r="BY2888" s="234"/>
      <c r="BZ2888" s="234"/>
      <c r="CA2888" s="234"/>
      <c r="CB2888" s="234"/>
      <c r="CC2888" s="234"/>
      <c r="CD2888" s="234"/>
      <c r="CE2888" s="234"/>
      <c r="CF2888" s="234"/>
      <c r="CG2888" s="234"/>
      <c r="CH2888" s="234"/>
      <c r="CI2888" s="234"/>
      <c r="CJ2888" s="234"/>
      <c r="CK2888" s="234"/>
      <c r="CL2888" s="234"/>
    </row>
    <row r="2889" spans="2:90" x14ac:dyDescent="0.4">
      <c r="B2889" s="310">
        <f t="shared" si="4115"/>
        <v>45626</v>
      </c>
      <c r="D2889" t="s">
        <v>545</v>
      </c>
      <c r="E2889" s="8"/>
      <c r="H2889" s="16">
        <v>4.1666666666666664E-2</v>
      </c>
      <c r="I2889" s="60">
        <f t="shared" si="4116"/>
        <v>11</v>
      </c>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310">
        <f t="shared" si="4115"/>
        <v>45657</v>
      </c>
      <c r="D2890" t="s">
        <v>545</v>
      </c>
      <c r="E2890" s="8"/>
      <c r="H2890" s="16">
        <v>8.3000000000000004E-2</v>
      </c>
      <c r="I2890" s="60">
        <f t="shared" si="4116"/>
        <v>12</v>
      </c>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141" t="s">
        <v>62</v>
      </c>
      <c r="D2891" t="s">
        <v>545</v>
      </c>
      <c r="E2891" s="8"/>
      <c r="H2891" s="34">
        <f>1-SUM(H2879:H2890)</f>
        <v>3.3333333333340764E-4</v>
      </c>
      <c r="I2891" s="60"/>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132" t="str">
        <f>B2866</f>
        <v>Surgical procedures</v>
      </c>
      <c r="D2892" t="s">
        <v>545</v>
      </c>
      <c r="E2892" s="8" t="str">
        <f t="shared" ref="E2892" si="4117">ROW()&amp;" "&amp;D2892</f>
        <v>2892 SEASON MONTHL-TR-R</v>
      </c>
      <c r="G2892" t="s">
        <v>332</v>
      </c>
      <c r="H2892" s="12"/>
      <c r="I2892" s="60"/>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132" t="str">
        <f t="shared" ref="B2893:B2899" si="4118">B2867</f>
        <v>procedure</v>
      </c>
      <c r="D2893" t="s">
        <v>545</v>
      </c>
      <c r="E2893" s="8" t="str">
        <f>ROW()&amp;" "&amp;D2893</f>
        <v>2893 SEASON MONTHL-TR-R</v>
      </c>
      <c r="G2893" t="s">
        <v>332</v>
      </c>
      <c r="H2893" s="27"/>
      <c r="I2893" s="78"/>
      <c r="J2893" s="78"/>
      <c r="K2893" s="33"/>
      <c r="L2893" s="33"/>
      <c r="M2893" s="33"/>
      <c r="N2893" s="33"/>
      <c r="O2893" s="33"/>
      <c r="P2893" s="33"/>
      <c r="R2893" s="33"/>
      <c r="S2893" s="80"/>
      <c r="T2893" s="80"/>
      <c r="U2893" s="80"/>
      <c r="V2893" s="80"/>
      <c r="W2893" s="80"/>
      <c r="X2893" s="80"/>
      <c r="Y2893" s="80"/>
      <c r="Z2893" s="80"/>
      <c r="AA2893" s="80"/>
      <c r="AB2893" s="80"/>
      <c r="AC2893" s="80"/>
      <c r="AD2893" s="80"/>
      <c r="AE2893" s="80"/>
      <c r="AF2893" s="80"/>
      <c r="AG2893" s="80"/>
      <c r="AH2893" s="80"/>
      <c r="AI2893" s="80"/>
      <c r="AJ2893" s="80"/>
      <c r="AK2893" s="80"/>
      <c r="AL2893" s="80"/>
      <c r="AM2893" s="80"/>
      <c r="AN2893" s="80"/>
      <c r="AO2893" s="80"/>
      <c r="AP2893" s="80"/>
      <c r="AQ2893" s="80"/>
      <c r="AR2893" s="80"/>
      <c r="AS2893" s="80"/>
      <c r="AT2893" s="80"/>
      <c r="AU2893" s="80"/>
      <c r="AV2893" s="80"/>
      <c r="AW2893" s="80"/>
      <c r="AX2893" s="80"/>
      <c r="AY2893" s="80"/>
      <c r="AZ2893" s="80"/>
      <c r="BA2893" s="80"/>
      <c r="BB2893" s="80"/>
      <c r="BC2893" s="80"/>
      <c r="BD2893" s="80"/>
      <c r="BE2893" s="80"/>
      <c r="BF2893" s="80"/>
      <c r="BG2893" s="80"/>
      <c r="BH2893" s="80"/>
      <c r="BI2893" s="80"/>
      <c r="BJ2893" s="80"/>
      <c r="BK2893" s="80"/>
      <c r="BL2893" s="80"/>
      <c r="BM2893" s="80"/>
      <c r="BN2893" s="80"/>
      <c r="BO2893" s="80"/>
      <c r="BP2893" s="80"/>
      <c r="BQ2893" s="80"/>
      <c r="BR2893" s="80"/>
      <c r="BS2893" s="80"/>
      <c r="BT2893" s="80"/>
      <c r="BU2893" s="80"/>
      <c r="BV2893" s="80"/>
      <c r="BW2893" s="80"/>
      <c r="BX2893" s="80"/>
      <c r="BY2893" s="80"/>
      <c r="BZ2893" s="80"/>
      <c r="CA2893" s="80"/>
      <c r="CB2893" s="80"/>
      <c r="CC2893" s="80"/>
      <c r="CD2893" s="80"/>
      <c r="CE2893" s="80"/>
      <c r="CF2893" s="80"/>
      <c r="CG2893" s="80"/>
      <c r="CH2893" s="80"/>
      <c r="CI2893" s="80"/>
      <c r="CJ2893" s="80"/>
      <c r="CK2893" s="80"/>
      <c r="CL2893" s="80"/>
    </row>
    <row r="2894" spans="2:90" x14ac:dyDescent="0.4">
      <c r="B2894" s="132" t="str">
        <f t="shared" si="4118"/>
        <v>Primary revenue driver</v>
      </c>
      <c r="D2894" t="s">
        <v>545</v>
      </c>
      <c r="E2894" s="8" t="str">
        <f t="shared" ref="E2894:E2899" si="4119">ROW()&amp;" "&amp;D2894</f>
        <v>2894 SEASON MONTHL-TR-R</v>
      </c>
      <c r="G2894" t="s">
        <v>332</v>
      </c>
      <c r="H2894" s="27"/>
      <c r="I2894" s="78"/>
      <c r="J2894" s="78"/>
      <c r="K2894" s="33"/>
      <c r="L2894" s="33"/>
      <c r="M2894" s="33"/>
      <c r="N2894" s="33"/>
      <c r="O2894" s="33"/>
      <c r="P2894" s="33"/>
      <c r="R2894" s="33"/>
      <c r="S2894" s="4" t="str">
        <f t="shared" ref="S2894" si="4120">ADDRESS(ROW(S2876),COLUMN(S2876),2)</f>
        <v>S$2876</v>
      </c>
      <c r="T2894" s="4" t="str">
        <f t="shared" ref="T2894:CE2894" si="4121">ADDRESS(ROW(T2876),COLUMN(T2876),2)</f>
        <v>T$2876</v>
      </c>
      <c r="U2894" s="4" t="str">
        <f t="shared" si="4121"/>
        <v>U$2876</v>
      </c>
      <c r="V2894" s="4" t="str">
        <f t="shared" si="4121"/>
        <v>V$2876</v>
      </c>
      <c r="W2894" s="4" t="str">
        <f t="shared" si="4121"/>
        <v>W$2876</v>
      </c>
      <c r="X2894" s="4" t="str">
        <f t="shared" si="4121"/>
        <v>X$2876</v>
      </c>
      <c r="Y2894" s="4" t="str">
        <f t="shared" si="4121"/>
        <v>Y$2876</v>
      </c>
      <c r="Z2894" s="4" t="str">
        <f t="shared" si="4121"/>
        <v>Z$2876</v>
      </c>
      <c r="AA2894" s="4" t="str">
        <f t="shared" si="4121"/>
        <v>AA$2876</v>
      </c>
      <c r="AB2894" s="4" t="str">
        <f t="shared" si="4121"/>
        <v>AB$2876</v>
      </c>
      <c r="AC2894" s="4" t="str">
        <f t="shared" si="4121"/>
        <v>AC$2876</v>
      </c>
      <c r="AD2894" s="4" t="str">
        <f t="shared" si="4121"/>
        <v>AD$2876</v>
      </c>
      <c r="AE2894" s="4" t="str">
        <f t="shared" si="4121"/>
        <v>AE$2876</v>
      </c>
      <c r="AF2894" s="4" t="str">
        <f t="shared" si="4121"/>
        <v>AF$2876</v>
      </c>
      <c r="AG2894" s="4" t="str">
        <f t="shared" si="4121"/>
        <v>AG$2876</v>
      </c>
      <c r="AH2894" s="4" t="str">
        <f t="shared" si="4121"/>
        <v>AH$2876</v>
      </c>
      <c r="AI2894" s="4" t="str">
        <f t="shared" si="4121"/>
        <v>AI$2876</v>
      </c>
      <c r="AJ2894" s="4" t="str">
        <f t="shared" si="4121"/>
        <v>AJ$2876</v>
      </c>
      <c r="AK2894" s="4" t="str">
        <f t="shared" si="4121"/>
        <v>AK$2876</v>
      </c>
      <c r="AL2894" s="4" t="str">
        <f t="shared" si="4121"/>
        <v>AL$2876</v>
      </c>
      <c r="AM2894" s="4" t="str">
        <f t="shared" si="4121"/>
        <v>AM$2876</v>
      </c>
      <c r="AN2894" s="4" t="str">
        <f t="shared" si="4121"/>
        <v>AN$2876</v>
      </c>
      <c r="AO2894" s="4" t="str">
        <f t="shared" si="4121"/>
        <v>AO$2876</v>
      </c>
      <c r="AP2894" s="4" t="str">
        <f t="shared" si="4121"/>
        <v>AP$2876</v>
      </c>
      <c r="AQ2894" s="4" t="str">
        <f t="shared" si="4121"/>
        <v>AQ$2876</v>
      </c>
      <c r="AR2894" s="4" t="str">
        <f t="shared" si="4121"/>
        <v>AR$2876</v>
      </c>
      <c r="AS2894" s="4" t="str">
        <f t="shared" si="4121"/>
        <v>AS$2876</v>
      </c>
      <c r="AT2894" s="4" t="str">
        <f t="shared" si="4121"/>
        <v>AT$2876</v>
      </c>
      <c r="AU2894" s="4" t="str">
        <f t="shared" si="4121"/>
        <v>AU$2876</v>
      </c>
      <c r="AV2894" s="4" t="str">
        <f t="shared" si="4121"/>
        <v>AV$2876</v>
      </c>
      <c r="AW2894" s="4" t="str">
        <f t="shared" si="4121"/>
        <v>AW$2876</v>
      </c>
      <c r="AX2894" s="4" t="str">
        <f t="shared" si="4121"/>
        <v>AX$2876</v>
      </c>
      <c r="AY2894" s="4" t="str">
        <f t="shared" si="4121"/>
        <v>AY$2876</v>
      </c>
      <c r="AZ2894" s="4" t="str">
        <f t="shared" si="4121"/>
        <v>AZ$2876</v>
      </c>
      <c r="BA2894" s="4" t="str">
        <f t="shared" si="4121"/>
        <v>BA$2876</v>
      </c>
      <c r="BB2894" s="4" t="str">
        <f t="shared" si="4121"/>
        <v>BB$2876</v>
      </c>
      <c r="BC2894" s="4" t="str">
        <f t="shared" si="4121"/>
        <v>BC$2876</v>
      </c>
      <c r="BD2894" s="4" t="str">
        <f t="shared" si="4121"/>
        <v>BD$2876</v>
      </c>
      <c r="BE2894" s="4" t="str">
        <f t="shared" si="4121"/>
        <v>BE$2876</v>
      </c>
      <c r="BF2894" s="4" t="str">
        <f t="shared" si="4121"/>
        <v>BF$2876</v>
      </c>
      <c r="BG2894" s="4" t="str">
        <f t="shared" si="4121"/>
        <v>BG$2876</v>
      </c>
      <c r="BH2894" s="4" t="str">
        <f t="shared" si="4121"/>
        <v>BH$2876</v>
      </c>
      <c r="BI2894" s="4" t="str">
        <f t="shared" si="4121"/>
        <v>BI$2876</v>
      </c>
      <c r="BJ2894" s="4" t="str">
        <f t="shared" si="4121"/>
        <v>BJ$2876</v>
      </c>
      <c r="BK2894" s="4" t="str">
        <f t="shared" si="4121"/>
        <v>BK$2876</v>
      </c>
      <c r="BL2894" s="4" t="str">
        <f t="shared" si="4121"/>
        <v>BL$2876</v>
      </c>
      <c r="BM2894" s="4" t="str">
        <f t="shared" si="4121"/>
        <v>BM$2876</v>
      </c>
      <c r="BN2894" s="4" t="str">
        <f t="shared" si="4121"/>
        <v>BN$2876</v>
      </c>
      <c r="BO2894" s="4" t="str">
        <f t="shared" si="4121"/>
        <v>BO$2876</v>
      </c>
      <c r="BP2894" s="4" t="str">
        <f t="shared" si="4121"/>
        <v>BP$2876</v>
      </c>
      <c r="BQ2894" s="4" t="str">
        <f t="shared" si="4121"/>
        <v>BQ$2876</v>
      </c>
      <c r="BR2894" s="4" t="str">
        <f t="shared" si="4121"/>
        <v>BR$2876</v>
      </c>
      <c r="BS2894" s="4" t="str">
        <f t="shared" si="4121"/>
        <v>BS$2876</v>
      </c>
      <c r="BT2894" s="4" t="str">
        <f t="shared" si="4121"/>
        <v>BT$2876</v>
      </c>
      <c r="BU2894" s="4" t="str">
        <f t="shared" si="4121"/>
        <v>BU$2876</v>
      </c>
      <c r="BV2894" s="4" t="str">
        <f t="shared" si="4121"/>
        <v>BV$2876</v>
      </c>
      <c r="BW2894" s="4" t="str">
        <f t="shared" si="4121"/>
        <v>BW$2876</v>
      </c>
      <c r="BX2894" s="4" t="str">
        <f t="shared" si="4121"/>
        <v>BX$2876</v>
      </c>
      <c r="BY2894" s="4" t="str">
        <f t="shared" si="4121"/>
        <v>BY$2876</v>
      </c>
      <c r="BZ2894" s="4" t="str">
        <f t="shared" si="4121"/>
        <v>BZ$2876</v>
      </c>
      <c r="CA2894" s="4" t="str">
        <f t="shared" si="4121"/>
        <v>CA$2876</v>
      </c>
      <c r="CB2894" s="4" t="str">
        <f t="shared" si="4121"/>
        <v>CB$2876</v>
      </c>
      <c r="CC2894" s="4" t="str">
        <f t="shared" si="4121"/>
        <v>CC$2876</v>
      </c>
      <c r="CD2894" s="4" t="str">
        <f t="shared" si="4121"/>
        <v>CD$2876</v>
      </c>
      <c r="CE2894" s="4" t="str">
        <f t="shared" si="4121"/>
        <v>CE$2876</v>
      </c>
      <c r="CF2894" s="4" t="str">
        <f t="shared" ref="CF2894:CK2894" si="4122">ADDRESS(ROW(CF2876),COLUMN(CF2876),2)</f>
        <v>CF$2876</v>
      </c>
      <c r="CG2894" s="4" t="str">
        <f t="shared" si="4122"/>
        <v>CG$2876</v>
      </c>
      <c r="CH2894" s="4" t="str">
        <f t="shared" si="4122"/>
        <v>CH$2876</v>
      </c>
      <c r="CI2894" s="4" t="str">
        <f t="shared" si="4122"/>
        <v>CI$2876</v>
      </c>
      <c r="CJ2894" s="4" t="str">
        <f t="shared" si="4122"/>
        <v>CJ$2876</v>
      </c>
      <c r="CK2894" s="4" t="str">
        <f t="shared" si="4122"/>
        <v>CK$2876</v>
      </c>
      <c r="CL2894" s="4" t="str">
        <f t="shared" ref="CL2894" si="4123">ADDRESS(ROW(CL2876),COLUMN(CL2876),2)</f>
        <v>CL$2876</v>
      </c>
    </row>
    <row r="2895" spans="2:90" x14ac:dyDescent="0.4">
      <c r="B2895" s="132" t="str">
        <f t="shared" si="4118"/>
        <v>Primary volume driver</v>
      </c>
      <c r="D2895" t="s">
        <v>545</v>
      </c>
      <c r="E2895" s="8" t="str">
        <f t="shared" si="4119"/>
        <v>2895 SEASON MONTHL-TR-R</v>
      </c>
      <c r="G2895" t="s">
        <v>332</v>
      </c>
      <c r="K2895" s="53"/>
      <c r="L2895" s="53"/>
      <c r="M2895" s="53"/>
      <c r="N2895" s="53"/>
      <c r="O2895" s="53"/>
      <c r="P2895" s="53"/>
      <c r="R2895" s="24"/>
      <c r="S2895" s="80" t="str">
        <f t="shared" ref="S2895" si="4124">S2869</f>
        <v>S$13</v>
      </c>
      <c r="T2895" s="80" t="str">
        <f t="shared" ref="T2895:CE2895" si="4125">T2869</f>
        <v>T$13</v>
      </c>
      <c r="U2895" s="80" t="str">
        <f t="shared" si="4125"/>
        <v>U$13</v>
      </c>
      <c r="V2895" s="80" t="str">
        <f t="shared" si="4125"/>
        <v>V$13</v>
      </c>
      <c r="W2895" s="80" t="str">
        <f t="shared" si="4125"/>
        <v>W$13</v>
      </c>
      <c r="X2895" s="80" t="str">
        <f t="shared" si="4125"/>
        <v>X$13</v>
      </c>
      <c r="Y2895" s="80" t="str">
        <f t="shared" si="4125"/>
        <v>Y$13</v>
      </c>
      <c r="Z2895" s="80" t="str">
        <f t="shared" si="4125"/>
        <v>Z$13</v>
      </c>
      <c r="AA2895" s="80" t="str">
        <f t="shared" si="4125"/>
        <v>AA$13</v>
      </c>
      <c r="AB2895" s="80" t="str">
        <f t="shared" si="4125"/>
        <v>AB$13</v>
      </c>
      <c r="AC2895" s="80" t="str">
        <f t="shared" si="4125"/>
        <v>AC$13</v>
      </c>
      <c r="AD2895" s="80" t="str">
        <f t="shared" si="4125"/>
        <v>AD$13</v>
      </c>
      <c r="AE2895" s="80" t="str">
        <f t="shared" si="4125"/>
        <v>AE$13</v>
      </c>
      <c r="AF2895" s="80" t="str">
        <f t="shared" si="4125"/>
        <v>AF$13</v>
      </c>
      <c r="AG2895" s="80" t="str">
        <f t="shared" si="4125"/>
        <v>AG$13</v>
      </c>
      <c r="AH2895" s="80" t="str">
        <f t="shared" si="4125"/>
        <v>AH$13</v>
      </c>
      <c r="AI2895" s="80" t="str">
        <f t="shared" si="4125"/>
        <v>AI$13</v>
      </c>
      <c r="AJ2895" s="80" t="str">
        <f t="shared" si="4125"/>
        <v>AJ$13</v>
      </c>
      <c r="AK2895" s="80" t="str">
        <f t="shared" si="4125"/>
        <v>AK$13</v>
      </c>
      <c r="AL2895" s="80" t="str">
        <f t="shared" si="4125"/>
        <v>AL$13</v>
      </c>
      <c r="AM2895" s="80" t="str">
        <f t="shared" si="4125"/>
        <v>AM$13</v>
      </c>
      <c r="AN2895" s="80" t="str">
        <f t="shared" si="4125"/>
        <v>AN$13</v>
      </c>
      <c r="AO2895" s="80" t="str">
        <f t="shared" si="4125"/>
        <v>AO$13</v>
      </c>
      <c r="AP2895" s="80" t="str">
        <f t="shared" si="4125"/>
        <v>AP$13</v>
      </c>
      <c r="AQ2895" s="80" t="str">
        <f t="shared" si="4125"/>
        <v>AQ$13</v>
      </c>
      <c r="AR2895" s="80" t="str">
        <f t="shared" si="4125"/>
        <v>AR$13</v>
      </c>
      <c r="AS2895" s="80" t="str">
        <f t="shared" si="4125"/>
        <v>AS$13</v>
      </c>
      <c r="AT2895" s="80" t="str">
        <f t="shared" si="4125"/>
        <v>AT$13</v>
      </c>
      <c r="AU2895" s="80" t="str">
        <f t="shared" si="4125"/>
        <v>AU$13</v>
      </c>
      <c r="AV2895" s="80" t="str">
        <f t="shared" si="4125"/>
        <v>AV$13</v>
      </c>
      <c r="AW2895" s="80" t="str">
        <f t="shared" si="4125"/>
        <v>AW$13</v>
      </c>
      <c r="AX2895" s="80" t="str">
        <f t="shared" si="4125"/>
        <v>AX$13</v>
      </c>
      <c r="AY2895" s="80" t="str">
        <f t="shared" si="4125"/>
        <v>AY$13</v>
      </c>
      <c r="AZ2895" s="80" t="str">
        <f t="shared" si="4125"/>
        <v>AZ$13</v>
      </c>
      <c r="BA2895" s="80" t="str">
        <f t="shared" si="4125"/>
        <v>BA$13</v>
      </c>
      <c r="BB2895" s="80" t="str">
        <f t="shared" si="4125"/>
        <v>BB$13</v>
      </c>
      <c r="BC2895" s="80" t="str">
        <f t="shared" si="4125"/>
        <v>BC$13</v>
      </c>
      <c r="BD2895" s="80" t="str">
        <f t="shared" si="4125"/>
        <v>BD$13</v>
      </c>
      <c r="BE2895" s="80" t="str">
        <f t="shared" si="4125"/>
        <v>BE$13</v>
      </c>
      <c r="BF2895" s="80" t="str">
        <f t="shared" si="4125"/>
        <v>BF$13</v>
      </c>
      <c r="BG2895" s="80" t="str">
        <f t="shared" si="4125"/>
        <v>BG$13</v>
      </c>
      <c r="BH2895" s="80" t="str">
        <f t="shared" si="4125"/>
        <v>BH$13</v>
      </c>
      <c r="BI2895" s="80" t="str">
        <f t="shared" si="4125"/>
        <v>BI$13</v>
      </c>
      <c r="BJ2895" s="80" t="str">
        <f t="shared" si="4125"/>
        <v>BJ$13</v>
      </c>
      <c r="BK2895" s="80" t="str">
        <f t="shared" si="4125"/>
        <v>BK$13</v>
      </c>
      <c r="BL2895" s="80" t="str">
        <f t="shared" si="4125"/>
        <v>BL$13</v>
      </c>
      <c r="BM2895" s="80" t="str">
        <f t="shared" si="4125"/>
        <v>BM$13</v>
      </c>
      <c r="BN2895" s="80" t="str">
        <f t="shared" si="4125"/>
        <v>BN$13</v>
      </c>
      <c r="BO2895" s="80" t="str">
        <f t="shared" si="4125"/>
        <v>BO$13</v>
      </c>
      <c r="BP2895" s="80" t="str">
        <f t="shared" si="4125"/>
        <v>BP$13</v>
      </c>
      <c r="BQ2895" s="80" t="str">
        <f t="shared" si="4125"/>
        <v>BQ$13</v>
      </c>
      <c r="BR2895" s="80" t="str">
        <f t="shared" si="4125"/>
        <v>BR$13</v>
      </c>
      <c r="BS2895" s="80" t="str">
        <f t="shared" si="4125"/>
        <v>BS$13</v>
      </c>
      <c r="BT2895" s="80" t="str">
        <f t="shared" si="4125"/>
        <v>BT$13</v>
      </c>
      <c r="BU2895" s="80" t="str">
        <f t="shared" si="4125"/>
        <v>BU$13</v>
      </c>
      <c r="BV2895" s="80" t="str">
        <f t="shared" si="4125"/>
        <v>BV$13</v>
      </c>
      <c r="BW2895" s="80" t="str">
        <f t="shared" si="4125"/>
        <v>BW$13</v>
      </c>
      <c r="BX2895" s="80" t="str">
        <f t="shared" si="4125"/>
        <v>BX$13</v>
      </c>
      <c r="BY2895" s="80" t="str">
        <f t="shared" si="4125"/>
        <v>BY$13</v>
      </c>
      <c r="BZ2895" s="80" t="str">
        <f t="shared" si="4125"/>
        <v>BZ$13</v>
      </c>
      <c r="CA2895" s="80" t="str">
        <f t="shared" si="4125"/>
        <v>CA$13</v>
      </c>
      <c r="CB2895" s="80" t="str">
        <f t="shared" si="4125"/>
        <v>CB$13</v>
      </c>
      <c r="CC2895" s="80" t="str">
        <f t="shared" si="4125"/>
        <v>CC$13</v>
      </c>
      <c r="CD2895" s="80" t="str">
        <f t="shared" si="4125"/>
        <v>CD$13</v>
      </c>
      <c r="CE2895" s="80" t="str">
        <f t="shared" si="4125"/>
        <v>CE$13</v>
      </c>
      <c r="CF2895" s="80" t="str">
        <f t="shared" ref="CF2895:CK2895" si="4126">CF2869</f>
        <v>CF$13</v>
      </c>
      <c r="CG2895" s="80" t="str">
        <f t="shared" si="4126"/>
        <v>CG$13</v>
      </c>
      <c r="CH2895" s="80" t="str">
        <f t="shared" si="4126"/>
        <v>CH$13</v>
      </c>
      <c r="CI2895" s="80" t="str">
        <f t="shared" si="4126"/>
        <v>CI$13</v>
      </c>
      <c r="CJ2895" s="80" t="str">
        <f t="shared" si="4126"/>
        <v>CJ$13</v>
      </c>
      <c r="CK2895" s="80" t="str">
        <f t="shared" si="4126"/>
        <v>CK$13</v>
      </c>
      <c r="CL2895" s="80" t="str">
        <f t="shared" ref="CL2895" si="4127">CL2869</f>
        <v>CL$13</v>
      </c>
    </row>
    <row r="2896" spans="2:90" x14ac:dyDescent="0.4">
      <c r="B2896" s="132" t="str">
        <f t="shared" si="4118"/>
        <v>(Secondary label)</v>
      </c>
      <c r="D2896" t="s">
        <v>545</v>
      </c>
      <c r="E2896" s="8" t="str">
        <f t="shared" si="4119"/>
        <v>2896 SEASON MONTHL-TR-R</v>
      </c>
      <c r="G2896" t="s">
        <v>332</v>
      </c>
      <c r="H2896" s="12"/>
      <c r="I2896" s="60"/>
      <c r="J2896" s="60"/>
      <c r="K2896" s="15"/>
      <c r="L2896" s="15"/>
      <c r="M2896" s="15"/>
      <c r="N2896" s="15"/>
      <c r="O2896" s="15"/>
      <c r="P2896" s="15"/>
      <c r="R2896" s="15"/>
      <c r="S2896" s="80"/>
      <c r="T2896" s="80"/>
      <c r="U2896" s="80"/>
      <c r="V2896" s="80"/>
      <c r="W2896" s="80"/>
      <c r="X2896" s="80"/>
      <c r="Y2896" s="80"/>
      <c r="Z2896" s="80"/>
      <c r="AA2896" s="80"/>
      <c r="AB2896" s="80"/>
      <c r="AC2896" s="80"/>
      <c r="AD2896" s="80"/>
      <c r="AE2896" s="80"/>
      <c r="AF2896" s="80"/>
      <c r="AG2896" s="80"/>
      <c r="AH2896" s="80"/>
      <c r="AI2896" s="80"/>
      <c r="AJ2896" s="80"/>
      <c r="AK2896" s="80"/>
      <c r="AL2896" s="80"/>
      <c r="AM2896" s="80"/>
      <c r="AN2896" s="80"/>
      <c r="AO2896" s="80"/>
      <c r="AP2896" s="80"/>
      <c r="AQ2896" s="80"/>
      <c r="AR2896" s="80"/>
      <c r="AS2896" s="80"/>
      <c r="AT2896" s="80"/>
      <c r="AU2896" s="80"/>
      <c r="AV2896" s="80"/>
      <c r="AW2896" s="80"/>
      <c r="AX2896" s="80"/>
      <c r="AY2896" s="80"/>
      <c r="AZ2896" s="80"/>
      <c r="BA2896" s="80"/>
      <c r="BB2896" s="80"/>
      <c r="BC2896" s="80"/>
      <c r="BD2896" s="80"/>
      <c r="BE2896" s="80"/>
      <c r="BF2896" s="80"/>
      <c r="BG2896" s="80"/>
      <c r="BH2896" s="80"/>
      <c r="BI2896" s="80"/>
      <c r="BJ2896" s="80"/>
      <c r="BK2896" s="80"/>
      <c r="BL2896" s="80"/>
      <c r="BM2896" s="80"/>
      <c r="BN2896" s="80"/>
      <c r="BO2896" s="80"/>
      <c r="BP2896" s="80"/>
      <c r="BQ2896" s="80"/>
      <c r="BR2896" s="80"/>
      <c r="BS2896" s="80"/>
      <c r="BT2896" s="80"/>
      <c r="BU2896" s="80"/>
      <c r="BV2896" s="80"/>
      <c r="BW2896" s="80"/>
      <c r="BX2896" s="80"/>
      <c r="BY2896" s="80"/>
      <c r="BZ2896" s="80"/>
      <c r="CA2896" s="80"/>
      <c r="CB2896" s="80"/>
      <c r="CC2896" s="80"/>
      <c r="CD2896" s="80"/>
      <c r="CE2896" s="80"/>
      <c r="CF2896" s="80"/>
      <c r="CG2896" s="80"/>
      <c r="CH2896" s="80"/>
      <c r="CI2896" s="80"/>
      <c r="CJ2896" s="80"/>
      <c r="CK2896" s="80"/>
      <c r="CL2896" s="80"/>
    </row>
    <row r="2897" spans="2:90" x14ac:dyDescent="0.4">
      <c r="B2897" s="132" t="str">
        <f t="shared" si="4118"/>
        <v xml:space="preserve">secondary unit </v>
      </c>
      <c r="D2897" t="s">
        <v>545</v>
      </c>
      <c r="E2897" s="8" t="str">
        <f t="shared" si="4119"/>
        <v>2897 SEASON MONTHL-TR-R</v>
      </c>
      <c r="G2897" t="s">
        <v>332</v>
      </c>
      <c r="H2897" s="12"/>
      <c r="I2897" s="60"/>
      <c r="J2897" s="60"/>
      <c r="K2897" s="15"/>
      <c r="L2897" s="15"/>
      <c r="M2897" s="15"/>
      <c r="N2897" s="15"/>
      <c r="O2897" s="15"/>
      <c r="P2897" s="15"/>
      <c r="R2897" s="15"/>
      <c r="S2897" s="76"/>
      <c r="T2897" s="76"/>
      <c r="U2897" s="76"/>
      <c r="V2897" s="76"/>
      <c r="W2897" s="76"/>
      <c r="X2897" s="76"/>
      <c r="Y2897" s="76"/>
      <c r="Z2897" s="76"/>
      <c r="AA2897" s="76"/>
      <c r="AB2897" s="76"/>
      <c r="AC2897" s="76"/>
      <c r="AD2897" s="76"/>
      <c r="AE2897" s="76"/>
      <c r="AF2897" s="76"/>
      <c r="AG2897" s="76"/>
      <c r="AH2897" s="76"/>
      <c r="AI2897" s="76"/>
      <c r="AJ2897" s="76"/>
      <c r="AK2897" s="76"/>
      <c r="AL2897" s="76"/>
      <c r="AM2897" s="76"/>
      <c r="AN2897" s="76"/>
      <c r="AO2897" s="76"/>
      <c r="AP2897" s="76"/>
      <c r="AQ2897" s="76"/>
      <c r="AR2897" s="76"/>
      <c r="AS2897" s="76"/>
      <c r="AT2897" s="76"/>
      <c r="AU2897" s="76"/>
      <c r="AV2897" s="76"/>
      <c r="AW2897" s="76"/>
      <c r="AX2897" s="76"/>
      <c r="AY2897" s="76"/>
      <c r="AZ2897" s="76"/>
      <c r="BA2897" s="76"/>
      <c r="BB2897" s="76"/>
      <c r="BC2897" s="76"/>
      <c r="BD2897" s="76"/>
      <c r="BE2897" s="76"/>
      <c r="BF2897" s="76"/>
      <c r="BG2897" s="76"/>
      <c r="BH2897" s="76"/>
      <c r="BI2897" s="76"/>
      <c r="BJ2897" s="76"/>
      <c r="BK2897" s="76"/>
      <c r="BL2897" s="76"/>
      <c r="BM2897" s="76"/>
      <c r="BN2897" s="76"/>
      <c r="BO2897" s="76"/>
      <c r="BP2897" s="76"/>
      <c r="BQ2897" s="76"/>
      <c r="BR2897" s="76"/>
      <c r="BS2897" s="76"/>
      <c r="BT2897" s="76"/>
      <c r="BU2897" s="76"/>
      <c r="BV2897" s="76"/>
      <c r="BW2897" s="76"/>
      <c r="BX2897" s="76"/>
      <c r="BY2897" s="76"/>
      <c r="BZ2897" s="76"/>
      <c r="CA2897" s="76"/>
      <c r="CB2897" s="76"/>
      <c r="CC2897" s="76"/>
      <c r="CD2897" s="76"/>
      <c r="CE2897" s="76"/>
      <c r="CF2897" s="76"/>
      <c r="CG2897" s="76"/>
      <c r="CH2897" s="76"/>
      <c r="CI2897" s="76"/>
      <c r="CJ2897" s="76"/>
      <c r="CK2897" s="76"/>
      <c r="CL2897" s="76"/>
    </row>
    <row r="2898" spans="2:90" x14ac:dyDescent="0.4">
      <c r="B2898" s="132" t="str">
        <f t="shared" si="4118"/>
        <v>Secondary revenue driver</v>
      </c>
      <c r="D2898" t="s">
        <v>545</v>
      </c>
      <c r="E2898" s="8" t="str">
        <f t="shared" si="4119"/>
        <v>2898 SEASON MONTHL-TR-R</v>
      </c>
      <c r="G2898" t="s">
        <v>332</v>
      </c>
      <c r="H2898" s="12"/>
      <c r="I2898" s="60"/>
      <c r="J2898" s="60"/>
      <c r="K2898" s="15"/>
      <c r="L2898" s="15"/>
      <c r="M2898" s="15"/>
      <c r="N2898" s="15"/>
      <c r="O2898" s="15"/>
      <c r="P2898" s="15"/>
      <c r="R2898" s="15"/>
      <c r="S2898" s="80" t="str">
        <f t="shared" ref="S2898" si="4128">S2872</f>
        <v>S$14</v>
      </c>
      <c r="T2898" s="80" t="str">
        <f t="shared" ref="T2898:CE2898" si="4129">T2872</f>
        <v>T$14</v>
      </c>
      <c r="U2898" s="80" t="str">
        <f t="shared" si="4129"/>
        <v>U$14</v>
      </c>
      <c r="V2898" s="80" t="str">
        <f t="shared" si="4129"/>
        <v>V$14</v>
      </c>
      <c r="W2898" s="80" t="str">
        <f t="shared" si="4129"/>
        <v>W$14</v>
      </c>
      <c r="X2898" s="80" t="str">
        <f t="shared" si="4129"/>
        <v>X$14</v>
      </c>
      <c r="Y2898" s="80" t="str">
        <f t="shared" si="4129"/>
        <v>Y$14</v>
      </c>
      <c r="Z2898" s="80" t="str">
        <f t="shared" si="4129"/>
        <v>Z$14</v>
      </c>
      <c r="AA2898" s="80" t="str">
        <f t="shared" si="4129"/>
        <v>AA$14</v>
      </c>
      <c r="AB2898" s="80" t="str">
        <f t="shared" si="4129"/>
        <v>AB$14</v>
      </c>
      <c r="AC2898" s="80" t="str">
        <f t="shared" si="4129"/>
        <v>AC$14</v>
      </c>
      <c r="AD2898" s="80" t="str">
        <f t="shared" si="4129"/>
        <v>AD$14</v>
      </c>
      <c r="AE2898" s="80" t="str">
        <f t="shared" si="4129"/>
        <v>AE$14</v>
      </c>
      <c r="AF2898" s="80" t="str">
        <f t="shared" si="4129"/>
        <v>AF$14</v>
      </c>
      <c r="AG2898" s="80" t="str">
        <f t="shared" si="4129"/>
        <v>AG$14</v>
      </c>
      <c r="AH2898" s="80" t="str">
        <f t="shared" si="4129"/>
        <v>AH$14</v>
      </c>
      <c r="AI2898" s="80" t="str">
        <f t="shared" si="4129"/>
        <v>AI$14</v>
      </c>
      <c r="AJ2898" s="80" t="str">
        <f t="shared" si="4129"/>
        <v>AJ$14</v>
      </c>
      <c r="AK2898" s="80" t="str">
        <f t="shared" si="4129"/>
        <v>AK$14</v>
      </c>
      <c r="AL2898" s="80" t="str">
        <f t="shared" si="4129"/>
        <v>AL$14</v>
      </c>
      <c r="AM2898" s="80" t="str">
        <f t="shared" si="4129"/>
        <v>AM$14</v>
      </c>
      <c r="AN2898" s="80" t="str">
        <f t="shared" si="4129"/>
        <v>AN$14</v>
      </c>
      <c r="AO2898" s="80" t="str">
        <f t="shared" si="4129"/>
        <v>AO$14</v>
      </c>
      <c r="AP2898" s="80" t="str">
        <f t="shared" si="4129"/>
        <v>AP$14</v>
      </c>
      <c r="AQ2898" s="80" t="str">
        <f t="shared" si="4129"/>
        <v>AQ$14</v>
      </c>
      <c r="AR2898" s="80" t="str">
        <f t="shared" si="4129"/>
        <v>AR$14</v>
      </c>
      <c r="AS2898" s="80" t="str">
        <f t="shared" si="4129"/>
        <v>AS$14</v>
      </c>
      <c r="AT2898" s="80" t="str">
        <f t="shared" si="4129"/>
        <v>AT$14</v>
      </c>
      <c r="AU2898" s="80" t="str">
        <f t="shared" si="4129"/>
        <v>AU$14</v>
      </c>
      <c r="AV2898" s="80" t="str">
        <f t="shared" si="4129"/>
        <v>AV$14</v>
      </c>
      <c r="AW2898" s="80" t="str">
        <f t="shared" si="4129"/>
        <v>AW$14</v>
      </c>
      <c r="AX2898" s="80" t="str">
        <f t="shared" si="4129"/>
        <v>AX$14</v>
      </c>
      <c r="AY2898" s="80" t="str">
        <f t="shared" si="4129"/>
        <v>AY$14</v>
      </c>
      <c r="AZ2898" s="80" t="str">
        <f t="shared" si="4129"/>
        <v>AZ$14</v>
      </c>
      <c r="BA2898" s="80" t="str">
        <f t="shared" si="4129"/>
        <v>BA$14</v>
      </c>
      <c r="BB2898" s="80" t="str">
        <f t="shared" si="4129"/>
        <v>BB$14</v>
      </c>
      <c r="BC2898" s="80" t="str">
        <f t="shared" si="4129"/>
        <v>BC$14</v>
      </c>
      <c r="BD2898" s="80" t="str">
        <f t="shared" si="4129"/>
        <v>BD$14</v>
      </c>
      <c r="BE2898" s="80" t="str">
        <f t="shared" si="4129"/>
        <v>BE$14</v>
      </c>
      <c r="BF2898" s="80" t="str">
        <f t="shared" si="4129"/>
        <v>BF$14</v>
      </c>
      <c r="BG2898" s="80" t="str">
        <f t="shared" si="4129"/>
        <v>BG$14</v>
      </c>
      <c r="BH2898" s="80" t="str">
        <f t="shared" si="4129"/>
        <v>BH$14</v>
      </c>
      <c r="BI2898" s="80" t="str">
        <f t="shared" si="4129"/>
        <v>BI$14</v>
      </c>
      <c r="BJ2898" s="80" t="str">
        <f t="shared" si="4129"/>
        <v>BJ$14</v>
      </c>
      <c r="BK2898" s="80" t="str">
        <f t="shared" si="4129"/>
        <v>BK$14</v>
      </c>
      <c r="BL2898" s="80" t="str">
        <f t="shared" si="4129"/>
        <v>BL$14</v>
      </c>
      <c r="BM2898" s="80" t="str">
        <f t="shared" si="4129"/>
        <v>BM$14</v>
      </c>
      <c r="BN2898" s="80" t="str">
        <f t="shared" si="4129"/>
        <v>BN$14</v>
      </c>
      <c r="BO2898" s="80" t="str">
        <f t="shared" si="4129"/>
        <v>BO$14</v>
      </c>
      <c r="BP2898" s="80" t="str">
        <f t="shared" si="4129"/>
        <v>BP$14</v>
      </c>
      <c r="BQ2898" s="80" t="str">
        <f t="shared" si="4129"/>
        <v>BQ$14</v>
      </c>
      <c r="BR2898" s="80" t="str">
        <f t="shared" si="4129"/>
        <v>BR$14</v>
      </c>
      <c r="BS2898" s="80" t="str">
        <f t="shared" si="4129"/>
        <v>BS$14</v>
      </c>
      <c r="BT2898" s="80" t="str">
        <f t="shared" si="4129"/>
        <v>BT$14</v>
      </c>
      <c r="BU2898" s="80" t="str">
        <f t="shared" si="4129"/>
        <v>BU$14</v>
      </c>
      <c r="BV2898" s="80" t="str">
        <f t="shared" si="4129"/>
        <v>BV$14</v>
      </c>
      <c r="BW2898" s="80" t="str">
        <f t="shared" si="4129"/>
        <v>BW$14</v>
      </c>
      <c r="BX2898" s="80" t="str">
        <f t="shared" si="4129"/>
        <v>BX$14</v>
      </c>
      <c r="BY2898" s="80" t="str">
        <f t="shared" si="4129"/>
        <v>BY$14</v>
      </c>
      <c r="BZ2898" s="80" t="str">
        <f t="shared" si="4129"/>
        <v>BZ$14</v>
      </c>
      <c r="CA2898" s="80" t="str">
        <f t="shared" si="4129"/>
        <v>CA$14</v>
      </c>
      <c r="CB2898" s="80" t="str">
        <f t="shared" si="4129"/>
        <v>CB$14</v>
      </c>
      <c r="CC2898" s="80" t="str">
        <f t="shared" si="4129"/>
        <v>CC$14</v>
      </c>
      <c r="CD2898" s="80" t="str">
        <f t="shared" si="4129"/>
        <v>CD$14</v>
      </c>
      <c r="CE2898" s="80" t="str">
        <f t="shared" si="4129"/>
        <v>CE$14</v>
      </c>
      <c r="CF2898" s="80" t="str">
        <f t="shared" ref="CF2898:CK2898" si="4130">CF2872</f>
        <v>CF$14</v>
      </c>
      <c r="CG2898" s="80" t="str">
        <f t="shared" si="4130"/>
        <v>CG$14</v>
      </c>
      <c r="CH2898" s="80" t="str">
        <f t="shared" si="4130"/>
        <v>CH$14</v>
      </c>
      <c r="CI2898" s="80" t="str">
        <f t="shared" si="4130"/>
        <v>CI$14</v>
      </c>
      <c r="CJ2898" s="80" t="str">
        <f t="shared" si="4130"/>
        <v>CJ$14</v>
      </c>
      <c r="CK2898" s="80" t="str">
        <f t="shared" si="4130"/>
        <v>CK$14</v>
      </c>
      <c r="CL2898" s="80" t="str">
        <f t="shared" ref="CL2898" si="4131">CL2872</f>
        <v>CL$14</v>
      </c>
    </row>
    <row r="2899" spans="2:90" x14ac:dyDescent="0.4">
      <c r="B2899" s="132" t="str">
        <f t="shared" si="4118"/>
        <v>Secondary volume driver</v>
      </c>
      <c r="D2899" t="s">
        <v>545</v>
      </c>
      <c r="E2899" s="8" t="str">
        <f t="shared" si="4119"/>
        <v>2899 SEASON MONTHL-TR-R</v>
      </c>
      <c r="G2899" t="s">
        <v>332</v>
      </c>
      <c r="H2899" s="12"/>
      <c r="I2899" s="60"/>
      <c r="J2899" s="60"/>
      <c r="K2899" s="15"/>
      <c r="L2899" s="15"/>
      <c r="M2899" s="15"/>
      <c r="N2899" s="15"/>
      <c r="O2899" s="15"/>
      <c r="P2899" s="15"/>
      <c r="R2899" s="15"/>
      <c r="S2899" s="80" t="str">
        <f t="shared" ref="S2899" si="4132">S2873</f>
        <v>S$15</v>
      </c>
      <c r="T2899" s="80" t="str">
        <f t="shared" ref="T2899:CE2899" si="4133">T2873</f>
        <v>T$15</v>
      </c>
      <c r="U2899" s="80" t="str">
        <f t="shared" si="4133"/>
        <v>U$15</v>
      </c>
      <c r="V2899" s="80" t="str">
        <f t="shared" si="4133"/>
        <v>V$15</v>
      </c>
      <c r="W2899" s="80" t="str">
        <f t="shared" si="4133"/>
        <v>W$15</v>
      </c>
      <c r="X2899" s="80" t="str">
        <f t="shared" si="4133"/>
        <v>X$15</v>
      </c>
      <c r="Y2899" s="80" t="str">
        <f t="shared" si="4133"/>
        <v>Y$15</v>
      </c>
      <c r="Z2899" s="80" t="str">
        <f t="shared" si="4133"/>
        <v>Z$15</v>
      </c>
      <c r="AA2899" s="80" t="str">
        <f t="shared" si="4133"/>
        <v>AA$15</v>
      </c>
      <c r="AB2899" s="80" t="str">
        <f t="shared" si="4133"/>
        <v>AB$15</v>
      </c>
      <c r="AC2899" s="80" t="str">
        <f t="shared" si="4133"/>
        <v>AC$15</v>
      </c>
      <c r="AD2899" s="80" t="str">
        <f t="shared" si="4133"/>
        <v>AD$15</v>
      </c>
      <c r="AE2899" s="80" t="str">
        <f t="shared" si="4133"/>
        <v>AE$15</v>
      </c>
      <c r="AF2899" s="80" t="str">
        <f t="shared" si="4133"/>
        <v>AF$15</v>
      </c>
      <c r="AG2899" s="80" t="str">
        <f t="shared" si="4133"/>
        <v>AG$15</v>
      </c>
      <c r="AH2899" s="80" t="str">
        <f t="shared" si="4133"/>
        <v>AH$15</v>
      </c>
      <c r="AI2899" s="80" t="str">
        <f t="shared" si="4133"/>
        <v>AI$15</v>
      </c>
      <c r="AJ2899" s="80" t="str">
        <f t="shared" si="4133"/>
        <v>AJ$15</v>
      </c>
      <c r="AK2899" s="80" t="str">
        <f t="shared" si="4133"/>
        <v>AK$15</v>
      </c>
      <c r="AL2899" s="80" t="str">
        <f t="shared" si="4133"/>
        <v>AL$15</v>
      </c>
      <c r="AM2899" s="80" t="str">
        <f t="shared" si="4133"/>
        <v>AM$15</v>
      </c>
      <c r="AN2899" s="80" t="str">
        <f t="shared" si="4133"/>
        <v>AN$15</v>
      </c>
      <c r="AO2899" s="80" t="str">
        <f t="shared" si="4133"/>
        <v>AO$15</v>
      </c>
      <c r="AP2899" s="80" t="str">
        <f t="shared" si="4133"/>
        <v>AP$15</v>
      </c>
      <c r="AQ2899" s="80" t="str">
        <f t="shared" si="4133"/>
        <v>AQ$15</v>
      </c>
      <c r="AR2899" s="80" t="str">
        <f t="shared" si="4133"/>
        <v>AR$15</v>
      </c>
      <c r="AS2899" s="80" t="str">
        <f t="shared" si="4133"/>
        <v>AS$15</v>
      </c>
      <c r="AT2899" s="80" t="str">
        <f t="shared" si="4133"/>
        <v>AT$15</v>
      </c>
      <c r="AU2899" s="80" t="str">
        <f t="shared" si="4133"/>
        <v>AU$15</v>
      </c>
      <c r="AV2899" s="80" t="str">
        <f t="shared" si="4133"/>
        <v>AV$15</v>
      </c>
      <c r="AW2899" s="80" t="str">
        <f t="shared" si="4133"/>
        <v>AW$15</v>
      </c>
      <c r="AX2899" s="80" t="str">
        <f t="shared" si="4133"/>
        <v>AX$15</v>
      </c>
      <c r="AY2899" s="80" t="str">
        <f t="shared" si="4133"/>
        <v>AY$15</v>
      </c>
      <c r="AZ2899" s="80" t="str">
        <f t="shared" si="4133"/>
        <v>AZ$15</v>
      </c>
      <c r="BA2899" s="80" t="str">
        <f t="shared" si="4133"/>
        <v>BA$15</v>
      </c>
      <c r="BB2899" s="80" t="str">
        <f t="shared" si="4133"/>
        <v>BB$15</v>
      </c>
      <c r="BC2899" s="80" t="str">
        <f t="shared" si="4133"/>
        <v>BC$15</v>
      </c>
      <c r="BD2899" s="80" t="str">
        <f t="shared" si="4133"/>
        <v>BD$15</v>
      </c>
      <c r="BE2899" s="80" t="str">
        <f t="shared" si="4133"/>
        <v>BE$15</v>
      </c>
      <c r="BF2899" s="80" t="str">
        <f t="shared" si="4133"/>
        <v>BF$15</v>
      </c>
      <c r="BG2899" s="80" t="str">
        <f t="shared" si="4133"/>
        <v>BG$15</v>
      </c>
      <c r="BH2899" s="80" t="str">
        <f t="shared" si="4133"/>
        <v>BH$15</v>
      </c>
      <c r="BI2899" s="80" t="str">
        <f t="shared" si="4133"/>
        <v>BI$15</v>
      </c>
      <c r="BJ2899" s="80" t="str">
        <f t="shared" si="4133"/>
        <v>BJ$15</v>
      </c>
      <c r="BK2899" s="80" t="str">
        <f t="shared" si="4133"/>
        <v>BK$15</v>
      </c>
      <c r="BL2899" s="80" t="str">
        <f t="shared" si="4133"/>
        <v>BL$15</v>
      </c>
      <c r="BM2899" s="80" t="str">
        <f t="shared" si="4133"/>
        <v>BM$15</v>
      </c>
      <c r="BN2899" s="80" t="str">
        <f t="shared" si="4133"/>
        <v>BN$15</v>
      </c>
      <c r="BO2899" s="80" t="str">
        <f t="shared" si="4133"/>
        <v>BO$15</v>
      </c>
      <c r="BP2899" s="80" t="str">
        <f t="shared" si="4133"/>
        <v>BP$15</v>
      </c>
      <c r="BQ2899" s="80" t="str">
        <f t="shared" si="4133"/>
        <v>BQ$15</v>
      </c>
      <c r="BR2899" s="80" t="str">
        <f t="shared" si="4133"/>
        <v>BR$15</v>
      </c>
      <c r="BS2899" s="80" t="str">
        <f t="shared" si="4133"/>
        <v>BS$15</v>
      </c>
      <c r="BT2899" s="80" t="str">
        <f t="shared" si="4133"/>
        <v>BT$15</v>
      </c>
      <c r="BU2899" s="80" t="str">
        <f t="shared" si="4133"/>
        <v>BU$15</v>
      </c>
      <c r="BV2899" s="80" t="str">
        <f t="shared" si="4133"/>
        <v>BV$15</v>
      </c>
      <c r="BW2899" s="80" t="str">
        <f t="shared" si="4133"/>
        <v>BW$15</v>
      </c>
      <c r="BX2899" s="80" t="str">
        <f t="shared" si="4133"/>
        <v>BX$15</v>
      </c>
      <c r="BY2899" s="80" t="str">
        <f t="shared" si="4133"/>
        <v>BY$15</v>
      </c>
      <c r="BZ2899" s="80" t="str">
        <f t="shared" si="4133"/>
        <v>BZ$15</v>
      </c>
      <c r="CA2899" s="80" t="str">
        <f t="shared" si="4133"/>
        <v>CA$15</v>
      </c>
      <c r="CB2899" s="80" t="str">
        <f t="shared" si="4133"/>
        <v>CB$15</v>
      </c>
      <c r="CC2899" s="80" t="str">
        <f t="shared" si="4133"/>
        <v>CC$15</v>
      </c>
      <c r="CD2899" s="80" t="str">
        <f t="shared" si="4133"/>
        <v>CD$15</v>
      </c>
      <c r="CE2899" s="80" t="str">
        <f t="shared" si="4133"/>
        <v>CE$15</v>
      </c>
      <c r="CF2899" s="80" t="str">
        <f t="shared" ref="CF2899:CK2899" si="4134">CF2873</f>
        <v>CF$15</v>
      </c>
      <c r="CG2899" s="80" t="str">
        <f t="shared" si="4134"/>
        <v>CG$15</v>
      </c>
      <c r="CH2899" s="80" t="str">
        <f t="shared" si="4134"/>
        <v>CH$15</v>
      </c>
      <c r="CI2899" s="80" t="str">
        <f t="shared" si="4134"/>
        <v>CI$15</v>
      </c>
      <c r="CJ2899" s="80" t="str">
        <f t="shared" si="4134"/>
        <v>CJ$15</v>
      </c>
      <c r="CK2899" s="80" t="str">
        <f t="shared" si="4134"/>
        <v>CK$15</v>
      </c>
      <c r="CL2899" s="80" t="str">
        <f t="shared" ref="CL2899" si="4135">CL2873</f>
        <v>CL$15</v>
      </c>
    </row>
    <row r="2900" spans="2:90" x14ac:dyDescent="0.4">
      <c r="B2900" s="132"/>
      <c r="E2900" s="8"/>
      <c r="H2900" s="12"/>
      <c r="I2900" s="60"/>
      <c r="J2900" s="60"/>
      <c r="K2900" s="15"/>
      <c r="L2900" s="15"/>
      <c r="M2900" s="15"/>
      <c r="N2900" s="15"/>
      <c r="O2900" s="15"/>
      <c r="P2900" s="15"/>
      <c r="R2900" s="15"/>
      <c r="S2900" s="80"/>
      <c r="T2900" s="80"/>
      <c r="U2900" s="80"/>
      <c r="V2900" s="80"/>
      <c r="W2900" s="80"/>
      <c r="X2900" s="80"/>
      <c r="Y2900" s="80"/>
      <c r="Z2900" s="80"/>
      <c r="AA2900" s="80"/>
      <c r="AB2900" s="80"/>
      <c r="AC2900" s="80"/>
      <c r="AD2900" s="80"/>
      <c r="AE2900" s="80"/>
      <c r="AF2900" s="80"/>
      <c r="AG2900" s="80"/>
      <c r="AH2900" s="80"/>
      <c r="AI2900" s="80"/>
      <c r="AJ2900" s="80"/>
      <c r="AK2900" s="80"/>
      <c r="AL2900" s="80"/>
      <c r="AM2900" s="80"/>
      <c r="AN2900" s="80"/>
      <c r="AO2900" s="80"/>
      <c r="AP2900" s="80"/>
      <c r="AQ2900" s="80"/>
      <c r="AR2900" s="80"/>
      <c r="AS2900" s="80"/>
      <c r="AT2900" s="80"/>
      <c r="AU2900" s="80"/>
      <c r="AV2900" s="80"/>
      <c r="AW2900" s="80"/>
      <c r="AX2900" s="80"/>
      <c r="AY2900" s="80"/>
      <c r="AZ2900" s="80"/>
      <c r="BA2900" s="80"/>
      <c r="BB2900" s="80"/>
      <c r="BC2900" s="80"/>
      <c r="BD2900" s="80"/>
      <c r="BE2900" s="80"/>
      <c r="BF2900" s="80"/>
      <c r="BG2900" s="80"/>
      <c r="BH2900" s="80"/>
      <c r="BI2900" s="80"/>
      <c r="BJ2900" s="80"/>
      <c r="BK2900" s="80"/>
      <c r="BL2900" s="80"/>
      <c r="BM2900" s="80"/>
      <c r="BN2900" s="80"/>
      <c r="BO2900" s="80"/>
      <c r="BP2900" s="80"/>
      <c r="BQ2900" s="80"/>
      <c r="BR2900" s="80"/>
      <c r="BS2900" s="80"/>
      <c r="BT2900" s="80"/>
      <c r="BU2900" s="80"/>
      <c r="BV2900" s="80"/>
      <c r="BW2900" s="80"/>
      <c r="BX2900" s="80"/>
      <c r="BY2900" s="80"/>
      <c r="BZ2900" s="80"/>
      <c r="CA2900" s="80"/>
      <c r="CB2900" s="80"/>
      <c r="CC2900" s="80"/>
      <c r="CD2900" s="80"/>
      <c r="CE2900" s="80"/>
      <c r="CF2900" s="80"/>
      <c r="CG2900" s="80"/>
      <c r="CH2900" s="80"/>
      <c r="CI2900" s="80"/>
      <c r="CJ2900" s="80"/>
      <c r="CK2900" s="80"/>
      <c r="CL2900" s="80"/>
    </row>
    <row r="2901" spans="2:90" x14ac:dyDescent="0.4">
      <c r="B2901" s="171" t="s">
        <v>503</v>
      </c>
      <c r="E2901" s="8"/>
      <c r="H2901" s="170"/>
      <c r="I2901" s="172"/>
      <c r="J2901" s="172"/>
      <c r="K2901" s="193"/>
      <c r="L2901" s="193"/>
      <c r="M2901" s="193"/>
      <c r="N2901" s="193"/>
      <c r="O2901" s="193"/>
      <c r="P2901" s="193"/>
      <c r="R2901" s="194"/>
      <c r="S2901" s="170"/>
      <c r="T2901" s="170"/>
      <c r="U2901" s="170"/>
      <c r="V2901" s="170"/>
      <c r="W2901" s="170"/>
      <c r="X2901" s="170"/>
      <c r="Y2901" s="170"/>
      <c r="Z2901" s="170"/>
      <c r="AA2901" s="170"/>
      <c r="AB2901" s="170"/>
      <c r="AC2901" s="170"/>
      <c r="AD2901" s="170"/>
      <c r="AE2901" s="170"/>
      <c r="AF2901" s="170"/>
      <c r="AG2901" s="170"/>
      <c r="AH2901" s="170"/>
      <c r="AI2901" s="170"/>
      <c r="AJ2901" s="170"/>
      <c r="AK2901" s="170"/>
      <c r="AL2901" s="170"/>
      <c r="AM2901" s="170"/>
      <c r="AN2901" s="170"/>
      <c r="AO2901" s="170"/>
      <c r="AP2901" s="170"/>
      <c r="AQ2901" s="170"/>
      <c r="AR2901" s="170"/>
      <c r="AS2901" s="170"/>
      <c r="AT2901" s="170"/>
      <c r="AU2901" s="170"/>
      <c r="AV2901" s="170"/>
      <c r="AW2901" s="170"/>
      <c r="AX2901" s="170"/>
      <c r="AY2901" s="170"/>
      <c r="AZ2901" s="170"/>
      <c r="BA2901" s="170"/>
      <c r="BB2901" s="170"/>
      <c r="BC2901" s="170"/>
      <c r="BD2901" s="170"/>
      <c r="BE2901" s="170"/>
      <c r="BF2901" s="170"/>
      <c r="BG2901" s="170"/>
      <c r="BH2901" s="170"/>
      <c r="BI2901" s="170"/>
      <c r="BJ2901" s="170"/>
      <c r="BK2901" s="170"/>
      <c r="BL2901" s="170"/>
      <c r="BM2901" s="170"/>
      <c r="BN2901" s="170"/>
      <c r="BO2901" s="170"/>
      <c r="BP2901" s="170"/>
      <c r="BQ2901" s="170"/>
      <c r="BR2901" s="170"/>
      <c r="BS2901" s="170"/>
      <c r="BT2901" s="170"/>
      <c r="BU2901" s="170"/>
      <c r="BV2901" s="170"/>
      <c r="BW2901" s="170"/>
      <c r="BX2901" s="170"/>
      <c r="BY2901" s="170"/>
      <c r="BZ2901" s="170"/>
      <c r="CA2901" s="170"/>
      <c r="CB2901" s="170"/>
      <c r="CC2901" s="170"/>
      <c r="CD2901" s="170"/>
      <c r="CE2901" s="170"/>
      <c r="CF2901" s="170"/>
      <c r="CG2901" s="170"/>
      <c r="CH2901" s="170"/>
      <c r="CI2901" s="170"/>
      <c r="CJ2901" s="170"/>
      <c r="CK2901" s="170"/>
      <c r="CL2901" s="170"/>
    </row>
    <row r="2902" spans="2:90" x14ac:dyDescent="0.4">
      <c r="B2902" s="171" t="s">
        <v>504</v>
      </c>
      <c r="E2902" s="8"/>
      <c r="H2902" s="170"/>
      <c r="I2902" s="172"/>
      <c r="J2902" s="172"/>
      <c r="K2902" s="193"/>
      <c r="L2902" s="193"/>
      <c r="M2902" s="193"/>
      <c r="N2902" s="193"/>
      <c r="O2902" s="193"/>
      <c r="P2902" s="193"/>
      <c r="R2902" s="194"/>
      <c r="S2902" s="170"/>
      <c r="T2902" s="170"/>
      <c r="U2902" s="170"/>
      <c r="V2902" s="170"/>
      <c r="W2902" s="170"/>
      <c r="X2902" s="170"/>
      <c r="Y2902" s="170"/>
      <c r="Z2902" s="170"/>
      <c r="AA2902" s="170"/>
      <c r="AB2902" s="170"/>
      <c r="AC2902" s="170"/>
      <c r="AD2902" s="170"/>
      <c r="AE2902" s="170"/>
      <c r="AF2902" s="170"/>
      <c r="AG2902" s="170"/>
      <c r="AH2902" s="170"/>
      <c r="AI2902" s="170"/>
      <c r="AJ2902" s="170"/>
      <c r="AK2902" s="170"/>
      <c r="AL2902" s="170"/>
      <c r="AM2902" s="170"/>
      <c r="AN2902" s="170"/>
      <c r="AO2902" s="170"/>
      <c r="AP2902" s="170"/>
      <c r="AQ2902" s="170"/>
      <c r="AR2902" s="170"/>
      <c r="AS2902" s="170"/>
      <c r="AT2902" s="170"/>
      <c r="AU2902" s="170"/>
      <c r="AV2902" s="170"/>
      <c r="AW2902" s="170"/>
      <c r="AX2902" s="170"/>
      <c r="AY2902" s="170"/>
      <c r="AZ2902" s="170"/>
      <c r="BA2902" s="170"/>
      <c r="BB2902" s="170"/>
      <c r="BC2902" s="170"/>
      <c r="BD2902" s="170"/>
      <c r="BE2902" s="170"/>
      <c r="BF2902" s="170"/>
      <c r="BG2902" s="170"/>
      <c r="BH2902" s="170"/>
      <c r="BI2902" s="170"/>
      <c r="BJ2902" s="170"/>
      <c r="BK2902" s="170"/>
      <c r="BL2902" s="170"/>
      <c r="BM2902" s="170"/>
      <c r="BN2902" s="170"/>
      <c r="BO2902" s="170"/>
      <c r="BP2902" s="170"/>
      <c r="BQ2902" s="170"/>
      <c r="BR2902" s="170"/>
      <c r="BS2902" s="170"/>
      <c r="BT2902" s="170"/>
      <c r="BU2902" s="170"/>
      <c r="BV2902" s="170"/>
      <c r="BW2902" s="170"/>
      <c r="BX2902" s="170"/>
      <c r="BY2902" s="170"/>
      <c r="BZ2902" s="170"/>
      <c r="CA2902" s="170"/>
      <c r="CB2902" s="170"/>
      <c r="CC2902" s="170"/>
      <c r="CD2902" s="170"/>
      <c r="CE2902" s="170"/>
      <c r="CF2902" s="170"/>
      <c r="CG2902" s="170"/>
      <c r="CH2902" s="170"/>
      <c r="CI2902" s="170"/>
      <c r="CJ2902" s="170"/>
      <c r="CK2902" s="170"/>
      <c r="CL2902" s="170"/>
    </row>
    <row r="2903" spans="2:90" x14ac:dyDescent="0.4">
      <c r="B2903" s="171" t="s">
        <v>461</v>
      </c>
      <c r="E2903" s="8"/>
      <c r="H2903" s="170"/>
      <c r="I2903" s="172"/>
      <c r="J2903" s="172"/>
      <c r="K2903" s="193"/>
      <c r="L2903" s="193"/>
      <c r="M2903" s="193"/>
      <c r="N2903" s="193"/>
      <c r="O2903" s="193"/>
      <c r="P2903" s="193"/>
      <c r="R2903" s="194"/>
      <c r="S2903" s="195" t="str">
        <f t="shared" ref="S2903:AX2903" si="4136">S$16</f>
        <v>S$12</v>
      </c>
      <c r="T2903" s="195" t="str">
        <f t="shared" si="4136"/>
        <v>T$12</v>
      </c>
      <c r="U2903" s="195" t="str">
        <f t="shared" si="4136"/>
        <v>U$12</v>
      </c>
      <c r="V2903" s="195" t="str">
        <f t="shared" si="4136"/>
        <v>V$12</v>
      </c>
      <c r="W2903" s="195" t="str">
        <f t="shared" si="4136"/>
        <v>W$12</v>
      </c>
      <c r="X2903" s="195" t="str">
        <f t="shared" si="4136"/>
        <v>X$12</v>
      </c>
      <c r="Y2903" s="195" t="str">
        <f t="shared" si="4136"/>
        <v>Y$12</v>
      </c>
      <c r="Z2903" s="195" t="str">
        <f t="shared" si="4136"/>
        <v>Z$12</v>
      </c>
      <c r="AA2903" s="195" t="str">
        <f t="shared" si="4136"/>
        <v>AA$12</v>
      </c>
      <c r="AB2903" s="195" t="str">
        <f t="shared" si="4136"/>
        <v>AB$12</v>
      </c>
      <c r="AC2903" s="195" t="str">
        <f t="shared" si="4136"/>
        <v>AC$12</v>
      </c>
      <c r="AD2903" s="195" t="str">
        <f t="shared" si="4136"/>
        <v>AD$12</v>
      </c>
      <c r="AE2903" s="195" t="str">
        <f t="shared" si="4136"/>
        <v>AE$12</v>
      </c>
      <c r="AF2903" s="195" t="str">
        <f t="shared" si="4136"/>
        <v>AF$12</v>
      </c>
      <c r="AG2903" s="195" t="str">
        <f t="shared" si="4136"/>
        <v>AG$12</v>
      </c>
      <c r="AH2903" s="195" t="str">
        <f t="shared" si="4136"/>
        <v>AH$12</v>
      </c>
      <c r="AI2903" s="195" t="str">
        <f t="shared" si="4136"/>
        <v>AI$12</v>
      </c>
      <c r="AJ2903" s="195" t="str">
        <f t="shared" si="4136"/>
        <v>AJ$12</v>
      </c>
      <c r="AK2903" s="195" t="str">
        <f t="shared" si="4136"/>
        <v>AK$12</v>
      </c>
      <c r="AL2903" s="195" t="str">
        <f t="shared" si="4136"/>
        <v>AL$12</v>
      </c>
      <c r="AM2903" s="195" t="str">
        <f t="shared" si="4136"/>
        <v>AM$12</v>
      </c>
      <c r="AN2903" s="195" t="str">
        <f t="shared" si="4136"/>
        <v>AN$12</v>
      </c>
      <c r="AO2903" s="195" t="str">
        <f t="shared" si="4136"/>
        <v>AO$12</v>
      </c>
      <c r="AP2903" s="195" t="str">
        <f t="shared" si="4136"/>
        <v>AP$12</v>
      </c>
      <c r="AQ2903" s="195" t="str">
        <f t="shared" si="4136"/>
        <v>AQ$12</v>
      </c>
      <c r="AR2903" s="195" t="str">
        <f t="shared" si="4136"/>
        <v>AR$12</v>
      </c>
      <c r="AS2903" s="195" t="str">
        <f t="shared" si="4136"/>
        <v>AS$12</v>
      </c>
      <c r="AT2903" s="195" t="str">
        <f t="shared" si="4136"/>
        <v>AT$12</v>
      </c>
      <c r="AU2903" s="195" t="str">
        <f t="shared" si="4136"/>
        <v>AU$12</v>
      </c>
      <c r="AV2903" s="195" t="str">
        <f t="shared" si="4136"/>
        <v>AV$12</v>
      </c>
      <c r="AW2903" s="195" t="str">
        <f t="shared" si="4136"/>
        <v>AW$12</v>
      </c>
      <c r="AX2903" s="195" t="str">
        <f t="shared" si="4136"/>
        <v>AX$12</v>
      </c>
      <c r="AY2903" s="195" t="str">
        <f t="shared" ref="AY2903:CD2903" si="4137">AY$16</f>
        <v>AY$12</v>
      </c>
      <c r="AZ2903" s="195" t="str">
        <f t="shared" si="4137"/>
        <v>AZ$12</v>
      </c>
      <c r="BA2903" s="195" t="str">
        <f t="shared" si="4137"/>
        <v>BA$12</v>
      </c>
      <c r="BB2903" s="195" t="str">
        <f t="shared" si="4137"/>
        <v>BB$12</v>
      </c>
      <c r="BC2903" s="195" t="str">
        <f t="shared" si="4137"/>
        <v>BC$12</v>
      </c>
      <c r="BD2903" s="195" t="str">
        <f t="shared" si="4137"/>
        <v>BD$12</v>
      </c>
      <c r="BE2903" s="195" t="str">
        <f t="shared" si="4137"/>
        <v>BE$12</v>
      </c>
      <c r="BF2903" s="195" t="str">
        <f t="shared" si="4137"/>
        <v>BF$12</v>
      </c>
      <c r="BG2903" s="195" t="str">
        <f t="shared" si="4137"/>
        <v>BG$12</v>
      </c>
      <c r="BH2903" s="195" t="str">
        <f t="shared" si="4137"/>
        <v>BH$12</v>
      </c>
      <c r="BI2903" s="195" t="str">
        <f t="shared" si="4137"/>
        <v>BI$12</v>
      </c>
      <c r="BJ2903" s="195" t="str">
        <f t="shared" si="4137"/>
        <v>BJ$12</v>
      </c>
      <c r="BK2903" s="195" t="str">
        <f t="shared" si="4137"/>
        <v>BK$12</v>
      </c>
      <c r="BL2903" s="195" t="str">
        <f t="shared" si="4137"/>
        <v>BL$12</v>
      </c>
      <c r="BM2903" s="195" t="str">
        <f t="shared" si="4137"/>
        <v>BM$12</v>
      </c>
      <c r="BN2903" s="195" t="str">
        <f t="shared" si="4137"/>
        <v>BN$12</v>
      </c>
      <c r="BO2903" s="195" t="str">
        <f t="shared" si="4137"/>
        <v>BO$12</v>
      </c>
      <c r="BP2903" s="195" t="str">
        <f t="shared" si="4137"/>
        <v>BP$12</v>
      </c>
      <c r="BQ2903" s="195" t="str">
        <f t="shared" si="4137"/>
        <v>BQ$12</v>
      </c>
      <c r="BR2903" s="195" t="str">
        <f t="shared" si="4137"/>
        <v>BR$12</v>
      </c>
      <c r="BS2903" s="195" t="str">
        <f t="shared" si="4137"/>
        <v>BS$12</v>
      </c>
      <c r="BT2903" s="195" t="str">
        <f t="shared" si="4137"/>
        <v>BT$12</v>
      </c>
      <c r="BU2903" s="195" t="str">
        <f t="shared" si="4137"/>
        <v>BU$12</v>
      </c>
      <c r="BV2903" s="195" t="str">
        <f t="shared" si="4137"/>
        <v>BV$12</v>
      </c>
      <c r="BW2903" s="195" t="str">
        <f t="shared" si="4137"/>
        <v>BW$12</v>
      </c>
      <c r="BX2903" s="195" t="str">
        <f t="shared" si="4137"/>
        <v>BX$12</v>
      </c>
      <c r="BY2903" s="195" t="str">
        <f t="shared" si="4137"/>
        <v>BY$12</v>
      </c>
      <c r="BZ2903" s="195" t="str">
        <f t="shared" si="4137"/>
        <v>BZ$12</v>
      </c>
      <c r="CA2903" s="195" t="str">
        <f t="shared" si="4137"/>
        <v>CA$12</v>
      </c>
      <c r="CB2903" s="195" t="str">
        <f t="shared" si="4137"/>
        <v>CB$12</v>
      </c>
      <c r="CC2903" s="195" t="str">
        <f t="shared" si="4137"/>
        <v>CC$12</v>
      </c>
      <c r="CD2903" s="195" t="str">
        <f t="shared" si="4137"/>
        <v>CD$12</v>
      </c>
      <c r="CE2903" s="195" t="str">
        <f t="shared" ref="CE2903:CL2903" si="4138">CE$16</f>
        <v>CE$12</v>
      </c>
      <c r="CF2903" s="195" t="str">
        <f t="shared" si="4138"/>
        <v>CF$12</v>
      </c>
      <c r="CG2903" s="195" t="str">
        <f t="shared" si="4138"/>
        <v>CG$12</v>
      </c>
      <c r="CH2903" s="195" t="str">
        <f t="shared" si="4138"/>
        <v>CH$12</v>
      </c>
      <c r="CI2903" s="195" t="str">
        <f t="shared" si="4138"/>
        <v>CI$12</v>
      </c>
      <c r="CJ2903" s="195" t="str">
        <f t="shared" si="4138"/>
        <v>CJ$12</v>
      </c>
      <c r="CK2903" s="195" t="str">
        <f t="shared" si="4138"/>
        <v>CK$12</v>
      </c>
      <c r="CL2903" s="195" t="str">
        <f t="shared" si="4138"/>
        <v>CL$12</v>
      </c>
    </row>
    <row r="2904" spans="2:90" x14ac:dyDescent="0.4">
      <c r="B2904" s="171" t="s">
        <v>462</v>
      </c>
      <c r="E2904" s="8"/>
      <c r="H2904" s="196"/>
      <c r="I2904" s="197"/>
      <c r="J2904" s="197"/>
      <c r="K2904" s="198"/>
      <c r="L2904" s="198"/>
      <c r="M2904" s="198"/>
      <c r="N2904" s="198"/>
      <c r="O2904" s="198"/>
      <c r="P2904" s="198"/>
      <c r="R2904" s="198"/>
      <c r="S2904" s="195" t="str">
        <f t="shared" ref="S2904:AX2904" si="4139">S$17</f>
        <v>S$13</v>
      </c>
      <c r="T2904" s="195" t="str">
        <f t="shared" si="4139"/>
        <v>T$13</v>
      </c>
      <c r="U2904" s="195" t="str">
        <f t="shared" si="4139"/>
        <v>U$13</v>
      </c>
      <c r="V2904" s="195" t="str">
        <f t="shared" si="4139"/>
        <v>V$13</v>
      </c>
      <c r="W2904" s="195" t="str">
        <f t="shared" si="4139"/>
        <v>W$13</v>
      </c>
      <c r="X2904" s="195" t="str">
        <f t="shared" si="4139"/>
        <v>X$13</v>
      </c>
      <c r="Y2904" s="195" t="str">
        <f t="shared" si="4139"/>
        <v>Y$13</v>
      </c>
      <c r="Z2904" s="195" t="str">
        <f t="shared" si="4139"/>
        <v>Z$13</v>
      </c>
      <c r="AA2904" s="195" t="str">
        <f t="shared" si="4139"/>
        <v>AA$13</v>
      </c>
      <c r="AB2904" s="195" t="str">
        <f t="shared" si="4139"/>
        <v>AB$13</v>
      </c>
      <c r="AC2904" s="195" t="str">
        <f t="shared" si="4139"/>
        <v>AC$13</v>
      </c>
      <c r="AD2904" s="195" t="str">
        <f t="shared" si="4139"/>
        <v>AD$13</v>
      </c>
      <c r="AE2904" s="195" t="str">
        <f t="shared" si="4139"/>
        <v>AE$13</v>
      </c>
      <c r="AF2904" s="195" t="str">
        <f t="shared" si="4139"/>
        <v>AF$13</v>
      </c>
      <c r="AG2904" s="195" t="str">
        <f t="shared" si="4139"/>
        <v>AG$13</v>
      </c>
      <c r="AH2904" s="195" t="str">
        <f t="shared" si="4139"/>
        <v>AH$13</v>
      </c>
      <c r="AI2904" s="195" t="str">
        <f t="shared" si="4139"/>
        <v>AI$13</v>
      </c>
      <c r="AJ2904" s="195" t="str">
        <f t="shared" si="4139"/>
        <v>AJ$13</v>
      </c>
      <c r="AK2904" s="195" t="str">
        <f t="shared" si="4139"/>
        <v>AK$13</v>
      </c>
      <c r="AL2904" s="195" t="str">
        <f t="shared" si="4139"/>
        <v>AL$13</v>
      </c>
      <c r="AM2904" s="195" t="str">
        <f t="shared" si="4139"/>
        <v>AM$13</v>
      </c>
      <c r="AN2904" s="195" t="str">
        <f t="shared" si="4139"/>
        <v>AN$13</v>
      </c>
      <c r="AO2904" s="195" t="str">
        <f t="shared" si="4139"/>
        <v>AO$13</v>
      </c>
      <c r="AP2904" s="195" t="str">
        <f t="shared" si="4139"/>
        <v>AP$13</v>
      </c>
      <c r="AQ2904" s="195" t="str">
        <f t="shared" si="4139"/>
        <v>AQ$13</v>
      </c>
      <c r="AR2904" s="195" t="str">
        <f t="shared" si="4139"/>
        <v>AR$13</v>
      </c>
      <c r="AS2904" s="195" t="str">
        <f t="shared" si="4139"/>
        <v>AS$13</v>
      </c>
      <c r="AT2904" s="195" t="str">
        <f t="shared" si="4139"/>
        <v>AT$13</v>
      </c>
      <c r="AU2904" s="195" t="str">
        <f t="shared" si="4139"/>
        <v>AU$13</v>
      </c>
      <c r="AV2904" s="195" t="str">
        <f t="shared" si="4139"/>
        <v>AV$13</v>
      </c>
      <c r="AW2904" s="195" t="str">
        <f t="shared" si="4139"/>
        <v>AW$13</v>
      </c>
      <c r="AX2904" s="195" t="str">
        <f t="shared" si="4139"/>
        <v>AX$13</v>
      </c>
      <c r="AY2904" s="195" t="str">
        <f t="shared" ref="AY2904:CD2904" si="4140">AY$17</f>
        <v>AY$13</v>
      </c>
      <c r="AZ2904" s="195" t="str">
        <f t="shared" si="4140"/>
        <v>AZ$13</v>
      </c>
      <c r="BA2904" s="195" t="str">
        <f t="shared" si="4140"/>
        <v>BA$13</v>
      </c>
      <c r="BB2904" s="195" t="str">
        <f t="shared" si="4140"/>
        <v>BB$13</v>
      </c>
      <c r="BC2904" s="195" t="str">
        <f t="shared" si="4140"/>
        <v>BC$13</v>
      </c>
      <c r="BD2904" s="195" t="str">
        <f t="shared" si="4140"/>
        <v>BD$13</v>
      </c>
      <c r="BE2904" s="195" t="str">
        <f t="shared" si="4140"/>
        <v>BE$13</v>
      </c>
      <c r="BF2904" s="195" t="str">
        <f t="shared" si="4140"/>
        <v>BF$13</v>
      </c>
      <c r="BG2904" s="195" t="str">
        <f t="shared" si="4140"/>
        <v>BG$13</v>
      </c>
      <c r="BH2904" s="195" t="str">
        <f t="shared" si="4140"/>
        <v>BH$13</v>
      </c>
      <c r="BI2904" s="195" t="str">
        <f t="shared" si="4140"/>
        <v>BI$13</v>
      </c>
      <c r="BJ2904" s="195" t="str">
        <f t="shared" si="4140"/>
        <v>BJ$13</v>
      </c>
      <c r="BK2904" s="195" t="str">
        <f t="shared" si="4140"/>
        <v>BK$13</v>
      </c>
      <c r="BL2904" s="195" t="str">
        <f t="shared" si="4140"/>
        <v>BL$13</v>
      </c>
      <c r="BM2904" s="195" t="str">
        <f t="shared" si="4140"/>
        <v>BM$13</v>
      </c>
      <c r="BN2904" s="195" t="str">
        <f t="shared" si="4140"/>
        <v>BN$13</v>
      </c>
      <c r="BO2904" s="195" t="str">
        <f t="shared" si="4140"/>
        <v>BO$13</v>
      </c>
      <c r="BP2904" s="195" t="str">
        <f t="shared" si="4140"/>
        <v>BP$13</v>
      </c>
      <c r="BQ2904" s="195" t="str">
        <f t="shared" si="4140"/>
        <v>BQ$13</v>
      </c>
      <c r="BR2904" s="195" t="str">
        <f t="shared" si="4140"/>
        <v>BR$13</v>
      </c>
      <c r="BS2904" s="195" t="str">
        <f t="shared" si="4140"/>
        <v>BS$13</v>
      </c>
      <c r="BT2904" s="195" t="str">
        <f t="shared" si="4140"/>
        <v>BT$13</v>
      </c>
      <c r="BU2904" s="195" t="str">
        <f t="shared" si="4140"/>
        <v>BU$13</v>
      </c>
      <c r="BV2904" s="195" t="str">
        <f t="shared" si="4140"/>
        <v>BV$13</v>
      </c>
      <c r="BW2904" s="195" t="str">
        <f t="shared" si="4140"/>
        <v>BW$13</v>
      </c>
      <c r="BX2904" s="195" t="str">
        <f t="shared" si="4140"/>
        <v>BX$13</v>
      </c>
      <c r="BY2904" s="195" t="str">
        <f t="shared" si="4140"/>
        <v>BY$13</v>
      </c>
      <c r="BZ2904" s="195" t="str">
        <f t="shared" si="4140"/>
        <v>BZ$13</v>
      </c>
      <c r="CA2904" s="195" t="str">
        <f t="shared" si="4140"/>
        <v>CA$13</v>
      </c>
      <c r="CB2904" s="195" t="str">
        <f t="shared" si="4140"/>
        <v>CB$13</v>
      </c>
      <c r="CC2904" s="195" t="str">
        <f t="shared" si="4140"/>
        <v>CC$13</v>
      </c>
      <c r="CD2904" s="195" t="str">
        <f t="shared" si="4140"/>
        <v>CD$13</v>
      </c>
      <c r="CE2904" s="195" t="str">
        <f t="shared" ref="CE2904:CL2904" si="4141">CE$17</f>
        <v>CE$13</v>
      </c>
      <c r="CF2904" s="195" t="str">
        <f t="shared" si="4141"/>
        <v>CF$13</v>
      </c>
      <c r="CG2904" s="195" t="str">
        <f t="shared" si="4141"/>
        <v>CG$13</v>
      </c>
      <c r="CH2904" s="195" t="str">
        <f t="shared" si="4141"/>
        <v>CH$13</v>
      </c>
      <c r="CI2904" s="195" t="str">
        <f t="shared" si="4141"/>
        <v>CI$13</v>
      </c>
      <c r="CJ2904" s="195" t="str">
        <f t="shared" si="4141"/>
        <v>CJ$13</v>
      </c>
      <c r="CK2904" s="195" t="str">
        <f t="shared" si="4141"/>
        <v>CK$13</v>
      </c>
      <c r="CL2904" s="195" t="str">
        <f t="shared" si="4141"/>
        <v>CL$13</v>
      </c>
    </row>
    <row r="2905" spans="2:90" x14ac:dyDescent="0.4">
      <c r="B2905" s="171" t="s">
        <v>491</v>
      </c>
      <c r="E2905" s="8"/>
      <c r="H2905" s="196"/>
      <c r="I2905" s="197"/>
      <c r="J2905" s="197"/>
      <c r="K2905" s="198"/>
      <c r="L2905" s="198"/>
      <c r="M2905" s="198"/>
      <c r="N2905" s="198"/>
      <c r="O2905" s="198"/>
      <c r="P2905" s="198"/>
      <c r="R2905" s="198"/>
      <c r="S2905" s="186"/>
      <c r="T2905" s="186"/>
      <c r="U2905" s="186"/>
      <c r="V2905" s="186"/>
      <c r="W2905" s="186"/>
      <c r="X2905" s="186"/>
      <c r="Y2905" s="186"/>
      <c r="Z2905" s="186"/>
      <c r="AA2905" s="186"/>
      <c r="AB2905" s="186"/>
      <c r="AC2905" s="186"/>
      <c r="AD2905" s="186"/>
      <c r="AE2905" s="186"/>
      <c r="AF2905" s="186"/>
      <c r="AG2905" s="186"/>
      <c r="AH2905" s="186"/>
      <c r="AI2905" s="186"/>
      <c r="AJ2905" s="186"/>
      <c r="AK2905" s="186"/>
      <c r="AL2905" s="186"/>
      <c r="AM2905" s="186"/>
      <c r="AN2905" s="186"/>
      <c r="AO2905" s="186"/>
      <c r="AP2905" s="186"/>
      <c r="AQ2905" s="186"/>
      <c r="AR2905" s="186"/>
      <c r="AS2905" s="186"/>
      <c r="AT2905" s="186"/>
      <c r="AU2905" s="186"/>
      <c r="AV2905" s="186"/>
      <c r="AW2905" s="186"/>
      <c r="AX2905" s="186"/>
      <c r="AY2905" s="186"/>
      <c r="AZ2905" s="186"/>
      <c r="BA2905" s="186"/>
      <c r="BB2905" s="186"/>
      <c r="BC2905" s="186"/>
      <c r="BD2905" s="186"/>
      <c r="BE2905" s="186"/>
      <c r="BF2905" s="186"/>
      <c r="BG2905" s="186"/>
      <c r="BH2905" s="186"/>
      <c r="BI2905" s="186"/>
      <c r="BJ2905" s="186"/>
      <c r="BK2905" s="186"/>
      <c r="BL2905" s="186"/>
      <c r="BM2905" s="186"/>
      <c r="BN2905" s="186"/>
      <c r="BO2905" s="186"/>
      <c r="BP2905" s="186"/>
      <c r="BQ2905" s="186"/>
      <c r="BR2905" s="186"/>
      <c r="BS2905" s="186"/>
      <c r="BT2905" s="186"/>
      <c r="BU2905" s="186"/>
      <c r="BV2905" s="186"/>
      <c r="BW2905" s="186"/>
      <c r="BX2905" s="186"/>
      <c r="BY2905" s="186"/>
      <c r="BZ2905" s="186"/>
      <c r="CA2905" s="186"/>
      <c r="CB2905" s="186"/>
      <c r="CC2905" s="186"/>
      <c r="CD2905" s="186"/>
      <c r="CE2905" s="186"/>
      <c r="CF2905" s="186"/>
      <c r="CG2905" s="186"/>
      <c r="CH2905" s="186"/>
      <c r="CI2905" s="186"/>
      <c r="CJ2905" s="186"/>
      <c r="CK2905" s="186"/>
      <c r="CL2905" s="186"/>
    </row>
    <row r="2906" spans="2:90" x14ac:dyDescent="0.4">
      <c r="B2906" s="171" t="s">
        <v>505</v>
      </c>
      <c r="E2906" s="8"/>
      <c r="H2906" s="196"/>
      <c r="I2906" s="197"/>
      <c r="J2906" s="197"/>
      <c r="K2906" s="198"/>
      <c r="L2906" s="198"/>
      <c r="M2906" s="198"/>
      <c r="N2906" s="198"/>
      <c r="O2906" s="198"/>
      <c r="P2906" s="198"/>
      <c r="R2906" s="198"/>
      <c r="S2906" s="186"/>
      <c r="T2906" s="186"/>
      <c r="U2906" s="186"/>
      <c r="V2906" s="186"/>
      <c r="W2906" s="186"/>
      <c r="X2906" s="186"/>
      <c r="Y2906" s="186"/>
      <c r="Z2906" s="186"/>
      <c r="AA2906" s="186"/>
      <c r="AB2906" s="186"/>
      <c r="AC2906" s="186"/>
      <c r="AD2906" s="186"/>
      <c r="AE2906" s="186"/>
      <c r="AF2906" s="186"/>
      <c r="AG2906" s="186"/>
      <c r="AH2906" s="186"/>
      <c r="AI2906" s="186"/>
      <c r="AJ2906" s="186"/>
      <c r="AK2906" s="186"/>
      <c r="AL2906" s="186"/>
      <c r="AM2906" s="186"/>
      <c r="AN2906" s="186"/>
      <c r="AO2906" s="186"/>
      <c r="AP2906" s="186"/>
      <c r="AQ2906" s="186"/>
      <c r="AR2906" s="186"/>
      <c r="AS2906" s="186"/>
      <c r="AT2906" s="186"/>
      <c r="AU2906" s="186"/>
      <c r="AV2906" s="186"/>
      <c r="AW2906" s="186"/>
      <c r="AX2906" s="186"/>
      <c r="AY2906" s="186"/>
      <c r="AZ2906" s="186"/>
      <c r="BA2906" s="186"/>
      <c r="BB2906" s="186"/>
      <c r="BC2906" s="186"/>
      <c r="BD2906" s="186"/>
      <c r="BE2906" s="186"/>
      <c r="BF2906" s="186"/>
      <c r="BG2906" s="186"/>
      <c r="BH2906" s="186"/>
      <c r="BI2906" s="186"/>
      <c r="BJ2906" s="186"/>
      <c r="BK2906" s="186"/>
      <c r="BL2906" s="186"/>
      <c r="BM2906" s="186"/>
      <c r="BN2906" s="186"/>
      <c r="BO2906" s="186"/>
      <c r="BP2906" s="186"/>
      <c r="BQ2906" s="186"/>
      <c r="BR2906" s="186"/>
      <c r="BS2906" s="186"/>
      <c r="BT2906" s="186"/>
      <c r="BU2906" s="186"/>
      <c r="BV2906" s="186"/>
      <c r="BW2906" s="186"/>
      <c r="BX2906" s="186"/>
      <c r="BY2906" s="186"/>
      <c r="BZ2906" s="186"/>
      <c r="CA2906" s="186"/>
      <c r="CB2906" s="186"/>
      <c r="CC2906" s="186"/>
      <c r="CD2906" s="186"/>
      <c r="CE2906" s="186"/>
      <c r="CF2906" s="186"/>
      <c r="CG2906" s="186"/>
      <c r="CH2906" s="186"/>
      <c r="CI2906" s="186"/>
      <c r="CJ2906" s="186"/>
      <c r="CK2906" s="186"/>
      <c r="CL2906" s="186"/>
    </row>
    <row r="2907" spans="2:90" x14ac:dyDescent="0.4">
      <c r="B2907" s="171" t="s">
        <v>463</v>
      </c>
      <c r="E2907" s="8"/>
      <c r="H2907" s="196"/>
      <c r="I2907" s="197"/>
      <c r="J2907" s="197"/>
      <c r="K2907" s="198"/>
      <c r="L2907" s="198"/>
      <c r="M2907" s="198"/>
      <c r="N2907" s="198"/>
      <c r="O2907" s="198"/>
      <c r="P2907" s="198"/>
      <c r="R2907" s="198"/>
      <c r="S2907" s="186" t="str">
        <f t="shared" ref="S2907:AX2907" si="4142">S$18</f>
        <v>S$14</v>
      </c>
      <c r="T2907" s="186" t="str">
        <f t="shared" si="4142"/>
        <v>T$14</v>
      </c>
      <c r="U2907" s="186" t="str">
        <f t="shared" si="4142"/>
        <v>U$14</v>
      </c>
      <c r="V2907" s="186" t="str">
        <f t="shared" si="4142"/>
        <v>V$14</v>
      </c>
      <c r="W2907" s="186" t="str">
        <f t="shared" si="4142"/>
        <v>W$14</v>
      </c>
      <c r="X2907" s="186" t="str">
        <f t="shared" si="4142"/>
        <v>X$14</v>
      </c>
      <c r="Y2907" s="186" t="str">
        <f t="shared" si="4142"/>
        <v>Y$14</v>
      </c>
      <c r="Z2907" s="186" t="str">
        <f t="shared" si="4142"/>
        <v>Z$14</v>
      </c>
      <c r="AA2907" s="186" t="str">
        <f t="shared" si="4142"/>
        <v>AA$14</v>
      </c>
      <c r="AB2907" s="186" t="str">
        <f t="shared" si="4142"/>
        <v>AB$14</v>
      </c>
      <c r="AC2907" s="186" t="str">
        <f t="shared" si="4142"/>
        <v>AC$14</v>
      </c>
      <c r="AD2907" s="186" t="str">
        <f t="shared" si="4142"/>
        <v>AD$14</v>
      </c>
      <c r="AE2907" s="186" t="str">
        <f t="shared" si="4142"/>
        <v>AE$14</v>
      </c>
      <c r="AF2907" s="186" t="str">
        <f t="shared" si="4142"/>
        <v>AF$14</v>
      </c>
      <c r="AG2907" s="186" t="str">
        <f t="shared" si="4142"/>
        <v>AG$14</v>
      </c>
      <c r="AH2907" s="186" t="str">
        <f t="shared" si="4142"/>
        <v>AH$14</v>
      </c>
      <c r="AI2907" s="186" t="str">
        <f t="shared" si="4142"/>
        <v>AI$14</v>
      </c>
      <c r="AJ2907" s="186" t="str">
        <f t="shared" si="4142"/>
        <v>AJ$14</v>
      </c>
      <c r="AK2907" s="186" t="str">
        <f t="shared" si="4142"/>
        <v>AK$14</v>
      </c>
      <c r="AL2907" s="186" t="str">
        <f t="shared" si="4142"/>
        <v>AL$14</v>
      </c>
      <c r="AM2907" s="186" t="str">
        <f t="shared" si="4142"/>
        <v>AM$14</v>
      </c>
      <c r="AN2907" s="186" t="str">
        <f t="shared" si="4142"/>
        <v>AN$14</v>
      </c>
      <c r="AO2907" s="186" t="str">
        <f t="shared" si="4142"/>
        <v>AO$14</v>
      </c>
      <c r="AP2907" s="186" t="str">
        <f t="shared" si="4142"/>
        <v>AP$14</v>
      </c>
      <c r="AQ2907" s="186" t="str">
        <f t="shared" si="4142"/>
        <v>AQ$14</v>
      </c>
      <c r="AR2907" s="186" t="str">
        <f t="shared" si="4142"/>
        <v>AR$14</v>
      </c>
      <c r="AS2907" s="186" t="str">
        <f t="shared" si="4142"/>
        <v>AS$14</v>
      </c>
      <c r="AT2907" s="186" t="str">
        <f t="shared" si="4142"/>
        <v>AT$14</v>
      </c>
      <c r="AU2907" s="186" t="str">
        <f t="shared" si="4142"/>
        <v>AU$14</v>
      </c>
      <c r="AV2907" s="186" t="str">
        <f t="shared" si="4142"/>
        <v>AV$14</v>
      </c>
      <c r="AW2907" s="186" t="str">
        <f t="shared" si="4142"/>
        <v>AW$14</v>
      </c>
      <c r="AX2907" s="186" t="str">
        <f t="shared" si="4142"/>
        <v>AX$14</v>
      </c>
      <c r="AY2907" s="186" t="str">
        <f t="shared" ref="AY2907:CD2907" si="4143">AY$18</f>
        <v>AY$14</v>
      </c>
      <c r="AZ2907" s="186" t="str">
        <f t="shared" si="4143"/>
        <v>AZ$14</v>
      </c>
      <c r="BA2907" s="186" t="str">
        <f t="shared" si="4143"/>
        <v>BA$14</v>
      </c>
      <c r="BB2907" s="186" t="str">
        <f t="shared" si="4143"/>
        <v>BB$14</v>
      </c>
      <c r="BC2907" s="186" t="str">
        <f t="shared" si="4143"/>
        <v>BC$14</v>
      </c>
      <c r="BD2907" s="186" t="str">
        <f t="shared" si="4143"/>
        <v>BD$14</v>
      </c>
      <c r="BE2907" s="186" t="str">
        <f t="shared" si="4143"/>
        <v>BE$14</v>
      </c>
      <c r="BF2907" s="186" t="str">
        <f t="shared" si="4143"/>
        <v>BF$14</v>
      </c>
      <c r="BG2907" s="186" t="str">
        <f t="shared" si="4143"/>
        <v>BG$14</v>
      </c>
      <c r="BH2907" s="186" t="str">
        <f t="shared" si="4143"/>
        <v>BH$14</v>
      </c>
      <c r="BI2907" s="186" t="str">
        <f t="shared" si="4143"/>
        <v>BI$14</v>
      </c>
      <c r="BJ2907" s="186" t="str">
        <f t="shared" si="4143"/>
        <v>BJ$14</v>
      </c>
      <c r="BK2907" s="186" t="str">
        <f t="shared" si="4143"/>
        <v>BK$14</v>
      </c>
      <c r="BL2907" s="186" t="str">
        <f t="shared" si="4143"/>
        <v>BL$14</v>
      </c>
      <c r="BM2907" s="186" t="str">
        <f t="shared" si="4143"/>
        <v>BM$14</v>
      </c>
      <c r="BN2907" s="186" t="str">
        <f t="shared" si="4143"/>
        <v>BN$14</v>
      </c>
      <c r="BO2907" s="186" t="str">
        <f t="shared" si="4143"/>
        <v>BO$14</v>
      </c>
      <c r="BP2907" s="186" t="str">
        <f t="shared" si="4143"/>
        <v>BP$14</v>
      </c>
      <c r="BQ2907" s="186" t="str">
        <f t="shared" si="4143"/>
        <v>BQ$14</v>
      </c>
      <c r="BR2907" s="186" t="str">
        <f t="shared" si="4143"/>
        <v>BR$14</v>
      </c>
      <c r="BS2907" s="186" t="str">
        <f t="shared" si="4143"/>
        <v>BS$14</v>
      </c>
      <c r="BT2907" s="186" t="str">
        <f t="shared" si="4143"/>
        <v>BT$14</v>
      </c>
      <c r="BU2907" s="186" t="str">
        <f t="shared" si="4143"/>
        <v>BU$14</v>
      </c>
      <c r="BV2907" s="186" t="str">
        <f t="shared" si="4143"/>
        <v>BV$14</v>
      </c>
      <c r="BW2907" s="186" t="str">
        <f t="shared" si="4143"/>
        <v>BW$14</v>
      </c>
      <c r="BX2907" s="186" t="str">
        <f t="shared" si="4143"/>
        <v>BX$14</v>
      </c>
      <c r="BY2907" s="186" t="str">
        <f t="shared" si="4143"/>
        <v>BY$14</v>
      </c>
      <c r="BZ2907" s="186" t="str">
        <f t="shared" si="4143"/>
        <v>BZ$14</v>
      </c>
      <c r="CA2907" s="186" t="str">
        <f t="shared" si="4143"/>
        <v>CA$14</v>
      </c>
      <c r="CB2907" s="186" t="str">
        <f t="shared" si="4143"/>
        <v>CB$14</v>
      </c>
      <c r="CC2907" s="186" t="str">
        <f t="shared" si="4143"/>
        <v>CC$14</v>
      </c>
      <c r="CD2907" s="186" t="str">
        <f t="shared" si="4143"/>
        <v>CD$14</v>
      </c>
      <c r="CE2907" s="186" t="str">
        <f t="shared" ref="CE2907:CL2907" si="4144">CE$18</f>
        <v>CE$14</v>
      </c>
      <c r="CF2907" s="186" t="str">
        <f t="shared" si="4144"/>
        <v>CF$14</v>
      </c>
      <c r="CG2907" s="186" t="str">
        <f t="shared" si="4144"/>
        <v>CG$14</v>
      </c>
      <c r="CH2907" s="186" t="str">
        <f t="shared" si="4144"/>
        <v>CH$14</v>
      </c>
      <c r="CI2907" s="186" t="str">
        <f t="shared" si="4144"/>
        <v>CI$14</v>
      </c>
      <c r="CJ2907" s="186" t="str">
        <f t="shared" si="4144"/>
        <v>CJ$14</v>
      </c>
      <c r="CK2907" s="186" t="str">
        <f t="shared" si="4144"/>
        <v>CK$14</v>
      </c>
      <c r="CL2907" s="186" t="str">
        <f t="shared" si="4144"/>
        <v>CL$14</v>
      </c>
    </row>
    <row r="2908" spans="2:90" x14ac:dyDescent="0.4">
      <c r="B2908" s="171" t="s">
        <v>464</v>
      </c>
      <c r="E2908" s="8"/>
      <c r="H2908" s="196"/>
      <c r="I2908" s="197"/>
      <c r="J2908" s="197"/>
      <c r="K2908" s="198"/>
      <c r="L2908" s="198"/>
      <c r="M2908" s="198"/>
      <c r="N2908" s="198"/>
      <c r="O2908" s="198"/>
      <c r="P2908" s="198"/>
      <c r="R2908" s="198"/>
      <c r="S2908" s="186" t="str">
        <f t="shared" ref="S2908:AX2908" si="4145">S$19</f>
        <v>S$15</v>
      </c>
      <c r="T2908" s="186" t="str">
        <f t="shared" si="4145"/>
        <v>T$15</v>
      </c>
      <c r="U2908" s="186" t="str">
        <f t="shared" si="4145"/>
        <v>U$15</v>
      </c>
      <c r="V2908" s="186" t="str">
        <f t="shared" si="4145"/>
        <v>V$15</v>
      </c>
      <c r="W2908" s="186" t="str">
        <f t="shared" si="4145"/>
        <v>W$15</v>
      </c>
      <c r="X2908" s="186" t="str">
        <f t="shared" si="4145"/>
        <v>X$15</v>
      </c>
      <c r="Y2908" s="186" t="str">
        <f t="shared" si="4145"/>
        <v>Y$15</v>
      </c>
      <c r="Z2908" s="186" t="str">
        <f t="shared" si="4145"/>
        <v>Z$15</v>
      </c>
      <c r="AA2908" s="186" t="str">
        <f t="shared" si="4145"/>
        <v>AA$15</v>
      </c>
      <c r="AB2908" s="186" t="str">
        <f t="shared" si="4145"/>
        <v>AB$15</v>
      </c>
      <c r="AC2908" s="186" t="str">
        <f t="shared" si="4145"/>
        <v>AC$15</v>
      </c>
      <c r="AD2908" s="186" t="str">
        <f t="shared" si="4145"/>
        <v>AD$15</v>
      </c>
      <c r="AE2908" s="186" t="str">
        <f t="shared" si="4145"/>
        <v>AE$15</v>
      </c>
      <c r="AF2908" s="186" t="str">
        <f t="shared" si="4145"/>
        <v>AF$15</v>
      </c>
      <c r="AG2908" s="186" t="str">
        <f t="shared" si="4145"/>
        <v>AG$15</v>
      </c>
      <c r="AH2908" s="186" t="str">
        <f t="shared" si="4145"/>
        <v>AH$15</v>
      </c>
      <c r="AI2908" s="186" t="str">
        <f t="shared" si="4145"/>
        <v>AI$15</v>
      </c>
      <c r="AJ2908" s="186" t="str">
        <f t="shared" si="4145"/>
        <v>AJ$15</v>
      </c>
      <c r="AK2908" s="186" t="str">
        <f t="shared" si="4145"/>
        <v>AK$15</v>
      </c>
      <c r="AL2908" s="186" t="str">
        <f t="shared" si="4145"/>
        <v>AL$15</v>
      </c>
      <c r="AM2908" s="186" t="str">
        <f t="shared" si="4145"/>
        <v>AM$15</v>
      </c>
      <c r="AN2908" s="186" t="str">
        <f t="shared" si="4145"/>
        <v>AN$15</v>
      </c>
      <c r="AO2908" s="186" t="str">
        <f t="shared" si="4145"/>
        <v>AO$15</v>
      </c>
      <c r="AP2908" s="186" t="str">
        <f t="shared" si="4145"/>
        <v>AP$15</v>
      </c>
      <c r="AQ2908" s="186" t="str">
        <f t="shared" si="4145"/>
        <v>AQ$15</v>
      </c>
      <c r="AR2908" s="186" t="str">
        <f t="shared" si="4145"/>
        <v>AR$15</v>
      </c>
      <c r="AS2908" s="186" t="str">
        <f t="shared" si="4145"/>
        <v>AS$15</v>
      </c>
      <c r="AT2908" s="186" t="str">
        <f t="shared" si="4145"/>
        <v>AT$15</v>
      </c>
      <c r="AU2908" s="186" t="str">
        <f t="shared" si="4145"/>
        <v>AU$15</v>
      </c>
      <c r="AV2908" s="186" t="str">
        <f t="shared" si="4145"/>
        <v>AV$15</v>
      </c>
      <c r="AW2908" s="186" t="str">
        <f t="shared" si="4145"/>
        <v>AW$15</v>
      </c>
      <c r="AX2908" s="186" t="str">
        <f t="shared" si="4145"/>
        <v>AX$15</v>
      </c>
      <c r="AY2908" s="186" t="str">
        <f t="shared" ref="AY2908:CD2908" si="4146">AY$19</f>
        <v>AY$15</v>
      </c>
      <c r="AZ2908" s="186" t="str">
        <f t="shared" si="4146"/>
        <v>AZ$15</v>
      </c>
      <c r="BA2908" s="186" t="str">
        <f t="shared" si="4146"/>
        <v>BA$15</v>
      </c>
      <c r="BB2908" s="186" t="str">
        <f t="shared" si="4146"/>
        <v>BB$15</v>
      </c>
      <c r="BC2908" s="186" t="str">
        <f t="shared" si="4146"/>
        <v>BC$15</v>
      </c>
      <c r="BD2908" s="186" t="str">
        <f t="shared" si="4146"/>
        <v>BD$15</v>
      </c>
      <c r="BE2908" s="186" t="str">
        <f t="shared" si="4146"/>
        <v>BE$15</v>
      </c>
      <c r="BF2908" s="186" t="str">
        <f t="shared" si="4146"/>
        <v>BF$15</v>
      </c>
      <c r="BG2908" s="186" t="str">
        <f t="shared" si="4146"/>
        <v>BG$15</v>
      </c>
      <c r="BH2908" s="186" t="str">
        <f t="shared" si="4146"/>
        <v>BH$15</v>
      </c>
      <c r="BI2908" s="186" t="str">
        <f t="shared" si="4146"/>
        <v>BI$15</v>
      </c>
      <c r="BJ2908" s="186" t="str">
        <f t="shared" si="4146"/>
        <v>BJ$15</v>
      </c>
      <c r="BK2908" s="186" t="str">
        <f t="shared" si="4146"/>
        <v>BK$15</v>
      </c>
      <c r="BL2908" s="186" t="str">
        <f t="shared" si="4146"/>
        <v>BL$15</v>
      </c>
      <c r="BM2908" s="186" t="str">
        <f t="shared" si="4146"/>
        <v>BM$15</v>
      </c>
      <c r="BN2908" s="186" t="str">
        <f t="shared" si="4146"/>
        <v>BN$15</v>
      </c>
      <c r="BO2908" s="186" t="str">
        <f t="shared" si="4146"/>
        <v>BO$15</v>
      </c>
      <c r="BP2908" s="186" t="str">
        <f t="shared" si="4146"/>
        <v>BP$15</v>
      </c>
      <c r="BQ2908" s="186" t="str">
        <f t="shared" si="4146"/>
        <v>BQ$15</v>
      </c>
      <c r="BR2908" s="186" t="str">
        <f t="shared" si="4146"/>
        <v>BR$15</v>
      </c>
      <c r="BS2908" s="186" t="str">
        <f t="shared" si="4146"/>
        <v>BS$15</v>
      </c>
      <c r="BT2908" s="186" t="str">
        <f t="shared" si="4146"/>
        <v>BT$15</v>
      </c>
      <c r="BU2908" s="186" t="str">
        <f t="shared" si="4146"/>
        <v>BU$15</v>
      </c>
      <c r="BV2908" s="186" t="str">
        <f t="shared" si="4146"/>
        <v>BV$15</v>
      </c>
      <c r="BW2908" s="186" t="str">
        <f t="shared" si="4146"/>
        <v>BW$15</v>
      </c>
      <c r="BX2908" s="186" t="str">
        <f t="shared" si="4146"/>
        <v>BX$15</v>
      </c>
      <c r="BY2908" s="186" t="str">
        <f t="shared" si="4146"/>
        <v>BY$15</v>
      </c>
      <c r="BZ2908" s="186" t="str">
        <f t="shared" si="4146"/>
        <v>BZ$15</v>
      </c>
      <c r="CA2908" s="186" t="str">
        <f t="shared" si="4146"/>
        <v>CA$15</v>
      </c>
      <c r="CB2908" s="186" t="str">
        <f t="shared" si="4146"/>
        <v>CB$15</v>
      </c>
      <c r="CC2908" s="186" t="str">
        <f t="shared" si="4146"/>
        <v>CC$15</v>
      </c>
      <c r="CD2908" s="186" t="str">
        <f t="shared" si="4146"/>
        <v>CD$15</v>
      </c>
      <c r="CE2908" s="186" t="str">
        <f t="shared" ref="CE2908:CL2908" si="4147">CE$19</f>
        <v>CE$15</v>
      </c>
      <c r="CF2908" s="186" t="str">
        <f t="shared" si="4147"/>
        <v>CF$15</v>
      </c>
      <c r="CG2908" s="186" t="str">
        <f t="shared" si="4147"/>
        <v>CG$15</v>
      </c>
      <c r="CH2908" s="186" t="str">
        <f t="shared" si="4147"/>
        <v>CH$15</v>
      </c>
      <c r="CI2908" s="186" t="str">
        <f t="shared" si="4147"/>
        <v>CI$15</v>
      </c>
      <c r="CJ2908" s="186" t="str">
        <f t="shared" si="4147"/>
        <v>CJ$15</v>
      </c>
      <c r="CK2908" s="186" t="str">
        <f t="shared" si="4147"/>
        <v>CK$15</v>
      </c>
      <c r="CL2908" s="186" t="str">
        <f t="shared" si="4147"/>
        <v>CL$15</v>
      </c>
    </row>
    <row r="2909" spans="2:90" x14ac:dyDescent="0.4">
      <c r="B2909" s="139" t="s">
        <v>544</v>
      </c>
      <c r="C2909" s="31"/>
      <c r="D2909" t="s">
        <v>554</v>
      </c>
      <c r="E2909" s="8" t="str">
        <f t="shared" ref="E2909:E2910" si="4148">ROW()&amp;" "&amp;D2909</f>
        <v>2909 SEASON QUARTER-TR-R</v>
      </c>
      <c r="F2909" t="s">
        <v>551</v>
      </c>
      <c r="G2909" s="31" t="s">
        <v>81</v>
      </c>
      <c r="H2909" s="138"/>
      <c r="I2909" s="140"/>
      <c r="J2909" s="140"/>
      <c r="K2909" s="138"/>
      <c r="L2909" s="138"/>
      <c r="M2909" s="138"/>
      <c r="N2909" s="138"/>
      <c r="O2909" s="138"/>
      <c r="P2909" s="138"/>
      <c r="R2909" s="139"/>
      <c r="S2909" s="164"/>
      <c r="T2909" s="164"/>
      <c r="U2909" s="164"/>
      <c r="V2909" s="164"/>
      <c r="W2909" s="164"/>
      <c r="X2909" s="164"/>
      <c r="Y2909" s="164"/>
      <c r="Z2909" s="164"/>
      <c r="AA2909" s="164"/>
      <c r="AB2909" s="164"/>
      <c r="AC2909" s="164"/>
      <c r="AD2909" s="164"/>
      <c r="AE2909" s="164"/>
      <c r="AF2909" s="164"/>
      <c r="AG2909" s="164"/>
      <c r="AH2909" s="164"/>
      <c r="AI2909" s="164"/>
      <c r="AJ2909" s="164"/>
      <c r="AK2909" s="164"/>
      <c r="AL2909" s="164"/>
      <c r="AM2909" s="164"/>
      <c r="AN2909" s="164"/>
      <c r="AO2909" s="164"/>
      <c r="AP2909" s="164"/>
      <c r="AQ2909" s="164"/>
      <c r="AR2909" s="164"/>
      <c r="AS2909" s="164"/>
      <c r="AT2909" s="164"/>
      <c r="AU2909" s="164"/>
      <c r="AV2909" s="164"/>
      <c r="AW2909" s="164"/>
      <c r="AX2909" s="164"/>
      <c r="AY2909" s="164"/>
      <c r="AZ2909" s="164"/>
      <c r="BA2909" s="164"/>
      <c r="BB2909" s="164"/>
      <c r="BC2909" s="164"/>
      <c r="BD2909" s="164"/>
      <c r="BE2909" s="164"/>
      <c r="BF2909" s="164"/>
      <c r="BG2909" s="164"/>
      <c r="BH2909" s="164"/>
      <c r="BI2909" s="164"/>
      <c r="BJ2909" s="164"/>
      <c r="BK2909" s="164"/>
      <c r="BL2909" s="164"/>
      <c r="BM2909" s="164"/>
      <c r="BN2909" s="164"/>
      <c r="BO2909" s="164"/>
      <c r="BP2909" s="164"/>
      <c r="BQ2909" s="164"/>
      <c r="BR2909" s="164"/>
      <c r="BS2909" s="164"/>
      <c r="BT2909" s="164"/>
      <c r="BU2909" s="164"/>
      <c r="BV2909" s="164"/>
      <c r="BW2909" s="164"/>
      <c r="BX2909" s="164"/>
      <c r="BY2909" s="164"/>
      <c r="BZ2909" s="164"/>
      <c r="CA2909" s="164"/>
      <c r="CB2909" s="164"/>
      <c r="CC2909" s="164"/>
      <c r="CD2909" s="164"/>
      <c r="CE2909" s="164"/>
      <c r="CF2909" s="164"/>
      <c r="CG2909" s="164"/>
      <c r="CH2909" s="164"/>
      <c r="CI2909" s="164"/>
      <c r="CJ2909" s="164"/>
      <c r="CK2909" s="164"/>
      <c r="CL2909" s="164"/>
    </row>
    <row r="2910" spans="2:90" x14ac:dyDescent="0.4">
      <c r="B2910" s="95" t="str">
        <f>B2904</f>
        <v>Primary volume driver</v>
      </c>
      <c r="C2910" s="12"/>
      <c r="D2910" t="s">
        <v>554</v>
      </c>
      <c r="E2910" s="8" t="str">
        <f t="shared" si="4148"/>
        <v>2910 SEASON QUARTER-TR-R</v>
      </c>
      <c r="G2910" s="12" t="s">
        <v>332</v>
      </c>
      <c r="H2910" s="12"/>
      <c r="I2910" s="60"/>
      <c r="J2910" s="60"/>
      <c r="K2910" s="12"/>
      <c r="L2910" s="12"/>
      <c r="M2910" s="12"/>
      <c r="N2910" s="12"/>
      <c r="O2910" s="12"/>
      <c r="P2910" s="12"/>
      <c r="R2910" s="13"/>
      <c r="S2910" s="76"/>
      <c r="T2910" s="76"/>
      <c r="U2910" s="76"/>
      <c r="V2910" s="76"/>
      <c r="W2910" s="76"/>
      <c r="X2910" s="76"/>
      <c r="Y2910" s="76"/>
      <c r="Z2910" s="76"/>
      <c r="AA2910" s="76"/>
      <c r="AB2910" s="76"/>
      <c r="AC2910" s="76"/>
      <c r="AD2910" s="76"/>
      <c r="AE2910" s="76"/>
      <c r="AF2910" s="76"/>
      <c r="AG2910" s="76"/>
      <c r="AH2910" s="76"/>
      <c r="AI2910" s="76"/>
      <c r="AJ2910" s="76"/>
      <c r="AK2910" s="76"/>
      <c r="AL2910" s="76"/>
      <c r="AM2910" s="76"/>
      <c r="AN2910" s="76"/>
      <c r="AO2910" s="76"/>
      <c r="AP2910" s="76"/>
      <c r="AQ2910" s="76"/>
      <c r="AR2910" s="76"/>
      <c r="AS2910" s="76"/>
      <c r="AT2910" s="76"/>
      <c r="AU2910" s="76"/>
      <c r="AV2910" s="76"/>
      <c r="AW2910" s="76"/>
      <c r="AX2910" s="76"/>
      <c r="AY2910" s="76"/>
      <c r="AZ2910" s="76"/>
      <c r="BA2910" s="76"/>
      <c r="BB2910" s="76"/>
      <c r="BC2910" s="76"/>
      <c r="BD2910" s="76"/>
      <c r="BE2910" s="76"/>
      <c r="BF2910" s="76"/>
      <c r="BG2910" s="76"/>
      <c r="BH2910" s="76"/>
      <c r="BI2910" s="76"/>
      <c r="BJ2910" s="76"/>
      <c r="BK2910" s="76"/>
      <c r="BL2910" s="76"/>
      <c r="BM2910" s="76"/>
      <c r="BN2910" s="76"/>
      <c r="BO2910" s="76"/>
      <c r="BP2910" s="76"/>
      <c r="BQ2910" s="76"/>
      <c r="BR2910" s="76"/>
      <c r="BS2910" s="76"/>
      <c r="BT2910" s="76"/>
      <c r="BU2910" s="76"/>
      <c r="BV2910" s="76"/>
      <c r="BW2910" s="76"/>
      <c r="BX2910" s="76"/>
      <c r="BY2910" s="76"/>
      <c r="BZ2910" s="76"/>
      <c r="CA2910" s="76"/>
      <c r="CB2910" s="76"/>
      <c r="CC2910" s="76"/>
      <c r="CD2910" s="76"/>
      <c r="CE2910" s="76"/>
      <c r="CF2910" s="76"/>
      <c r="CG2910" s="76"/>
      <c r="CH2910" s="76"/>
      <c r="CI2910" s="76"/>
      <c r="CJ2910" s="76"/>
      <c r="CK2910" s="76"/>
      <c r="CL2910" s="76"/>
    </row>
    <row r="2911" spans="2:90" x14ac:dyDescent="0.4">
      <c r="B2911" s="123" t="str">
        <f>"Seasonally adjusted revenue - "&amp;B2901</f>
        <v>Seasonally adjusted revenue - Surgical procedures</v>
      </c>
      <c r="C2911" s="12"/>
      <c r="D2911" t="s">
        <v>554</v>
      </c>
      <c r="E2911" s="8"/>
      <c r="G2911" s="12"/>
      <c r="H2911" s="12"/>
      <c r="I2911" s="60"/>
      <c r="J2911" s="60"/>
      <c r="K2911" s="12"/>
      <c r="L2911" s="12"/>
      <c r="M2911" s="12"/>
      <c r="N2911" s="12"/>
      <c r="O2911" s="12"/>
      <c r="P2911" s="12"/>
      <c r="R2911" s="13"/>
      <c r="S2911" s="76"/>
      <c r="T2911" s="76"/>
      <c r="U2911" s="76"/>
      <c r="V2911" s="76"/>
      <c r="W2911" s="76"/>
      <c r="X2911" s="76"/>
      <c r="Y2911" s="76"/>
      <c r="Z2911" s="76"/>
      <c r="AA2911" s="76"/>
      <c r="AB2911" s="76"/>
      <c r="AC2911" s="76"/>
      <c r="AD2911" s="76"/>
      <c r="AE2911" s="76"/>
      <c r="AF2911" s="76"/>
      <c r="AG2911" s="76"/>
      <c r="AH2911" s="76"/>
      <c r="AI2911" s="76"/>
      <c r="AJ2911" s="76"/>
      <c r="AK2911" s="76"/>
      <c r="AL2911" s="76"/>
      <c r="AM2911" s="76"/>
      <c r="AN2911" s="76"/>
      <c r="AO2911" s="76"/>
      <c r="AP2911" s="76"/>
      <c r="AQ2911" s="76"/>
      <c r="AR2911" s="76"/>
      <c r="AS2911" s="76"/>
      <c r="AT2911" s="76"/>
      <c r="AU2911" s="76"/>
      <c r="AV2911" s="76"/>
      <c r="AW2911" s="76"/>
      <c r="AX2911" s="76"/>
      <c r="AY2911" s="76"/>
      <c r="AZ2911" s="76"/>
      <c r="BA2911" s="76"/>
      <c r="BB2911" s="76"/>
      <c r="BC2911" s="76"/>
      <c r="BD2911" s="76"/>
      <c r="BE2911" s="76"/>
      <c r="BF2911" s="76"/>
      <c r="BG2911" s="76"/>
      <c r="BH2911" s="76"/>
      <c r="BI2911" s="76"/>
      <c r="BJ2911" s="76"/>
      <c r="BK2911" s="76"/>
      <c r="BL2911" s="76"/>
      <c r="BM2911" s="76"/>
      <c r="BN2911" s="76"/>
      <c r="BO2911" s="76"/>
      <c r="BP2911" s="76"/>
      <c r="BQ2911" s="76"/>
      <c r="BR2911" s="76"/>
      <c r="BS2911" s="76"/>
      <c r="BT2911" s="76"/>
      <c r="BU2911" s="76"/>
      <c r="BV2911" s="76"/>
      <c r="BW2911" s="76"/>
      <c r="BX2911" s="76"/>
      <c r="BY2911" s="76"/>
      <c r="BZ2911" s="76"/>
      <c r="CA2911" s="76"/>
      <c r="CB2911" s="76"/>
      <c r="CC2911" s="76"/>
      <c r="CD2911" s="76"/>
      <c r="CE2911" s="76"/>
      <c r="CF2911" s="76"/>
      <c r="CG2911" s="76"/>
      <c r="CH2911" s="76"/>
      <c r="CI2911" s="76"/>
      <c r="CJ2911" s="76"/>
      <c r="CK2911" s="76"/>
      <c r="CL2911" s="76"/>
    </row>
    <row r="2912" spans="2:90" x14ac:dyDescent="0.4">
      <c r="B2912" s="124"/>
      <c r="D2912" t="s">
        <v>554</v>
      </c>
      <c r="E2912" s="8"/>
      <c r="H2912" s="12"/>
      <c r="I2912" s="60"/>
      <c r="J2912" s="60"/>
      <c r="K2912" s="38"/>
      <c r="L2912" s="38"/>
      <c r="M2912" s="38"/>
      <c r="N2912" s="38"/>
      <c r="O2912" s="38"/>
      <c r="P2912" s="38"/>
      <c r="R2912" s="15"/>
      <c r="S2912" s="234"/>
      <c r="T2912" s="234"/>
      <c r="U2912" s="234"/>
      <c r="V2912" s="234"/>
      <c r="W2912" s="234"/>
      <c r="X2912" s="234"/>
      <c r="Y2912" s="234"/>
      <c r="Z2912" s="234"/>
      <c r="AA2912" s="234"/>
      <c r="AB2912" s="234"/>
      <c r="AC2912" s="234"/>
      <c r="AD2912" s="234"/>
      <c r="AE2912" s="234"/>
      <c r="AF2912" s="234"/>
      <c r="AG2912" s="234"/>
      <c r="AH2912" s="234"/>
      <c r="AI2912" s="234"/>
      <c r="AJ2912" s="234"/>
      <c r="AK2912" s="234"/>
      <c r="AL2912" s="234"/>
      <c r="AM2912" s="234"/>
      <c r="AN2912" s="234"/>
      <c r="AO2912" s="234"/>
      <c r="AP2912" s="234"/>
      <c r="AQ2912" s="234"/>
      <c r="AR2912" s="234"/>
      <c r="AS2912" s="234"/>
      <c r="AT2912" s="234"/>
      <c r="AU2912" s="234"/>
      <c r="AV2912" s="234"/>
      <c r="AW2912" s="234"/>
      <c r="AX2912" s="234"/>
      <c r="AY2912" s="234"/>
      <c r="AZ2912" s="234"/>
      <c r="BA2912" s="234"/>
      <c r="BB2912" s="234"/>
      <c r="BC2912" s="234"/>
      <c r="BD2912" s="234"/>
      <c r="BE2912" s="234"/>
      <c r="BF2912" s="234"/>
      <c r="BG2912" s="234"/>
      <c r="BH2912" s="234"/>
      <c r="BI2912" s="234"/>
      <c r="BJ2912" s="234"/>
      <c r="BK2912" s="234"/>
      <c r="BL2912" s="234"/>
      <c r="BM2912" s="234"/>
      <c r="BN2912" s="234"/>
      <c r="BO2912" s="234"/>
      <c r="BP2912" s="234"/>
      <c r="BQ2912" s="234"/>
      <c r="BR2912" s="234"/>
      <c r="BS2912" s="234"/>
      <c r="BT2912" s="234"/>
      <c r="BU2912" s="234"/>
      <c r="BV2912" s="234"/>
      <c r="BW2912" s="234"/>
      <c r="BX2912" s="234"/>
      <c r="BY2912" s="234"/>
      <c r="BZ2912" s="234"/>
      <c r="CA2912" s="234"/>
      <c r="CB2912" s="234"/>
      <c r="CC2912" s="234"/>
      <c r="CD2912" s="234"/>
      <c r="CE2912" s="234"/>
      <c r="CF2912" s="234"/>
      <c r="CG2912" s="234"/>
      <c r="CH2912" s="234"/>
      <c r="CI2912" s="234"/>
      <c r="CJ2912" s="234"/>
      <c r="CK2912" s="234"/>
      <c r="CL2912" s="234"/>
    </row>
    <row r="2913" spans="2:90" x14ac:dyDescent="0.4">
      <c r="B2913" s="124" t="s">
        <v>542</v>
      </c>
      <c r="D2913" t="s">
        <v>554</v>
      </c>
      <c r="E2913" s="8"/>
      <c r="H2913" s="12"/>
      <c r="I2913" s="60"/>
      <c r="J2913" s="60"/>
      <c r="K2913" s="38"/>
      <c r="L2913" s="38"/>
      <c r="M2913" s="38"/>
      <c r="N2913" s="38"/>
      <c r="O2913" s="38"/>
      <c r="P2913" s="38"/>
      <c r="R2913" s="15"/>
      <c r="S2913" s="234"/>
      <c r="T2913" s="234"/>
      <c r="U2913" s="234"/>
      <c r="V2913" s="234"/>
      <c r="W2913" s="234"/>
      <c r="X2913" s="234"/>
      <c r="Y2913" s="234"/>
      <c r="Z2913" s="234"/>
      <c r="AA2913" s="234"/>
      <c r="AB2913" s="234"/>
      <c r="AC2913" s="234"/>
      <c r="AD2913" s="234"/>
      <c r="AE2913" s="234"/>
      <c r="AF2913" s="234"/>
      <c r="AG2913" s="234"/>
      <c r="AH2913" s="234"/>
      <c r="AI2913" s="234"/>
      <c r="AJ2913" s="234"/>
      <c r="AK2913" s="234"/>
      <c r="AL2913" s="234"/>
      <c r="AM2913" s="234"/>
      <c r="AN2913" s="234"/>
      <c r="AO2913" s="234"/>
      <c r="AP2913" s="234"/>
      <c r="AQ2913" s="234"/>
      <c r="AR2913" s="234"/>
      <c r="AS2913" s="234"/>
      <c r="AT2913" s="234"/>
      <c r="AU2913" s="234"/>
      <c r="AV2913" s="234"/>
      <c r="AW2913" s="234"/>
      <c r="AX2913" s="234"/>
      <c r="AY2913" s="234"/>
      <c r="AZ2913" s="234"/>
      <c r="BA2913" s="234"/>
      <c r="BB2913" s="234"/>
      <c r="BC2913" s="234"/>
      <c r="BD2913" s="234"/>
      <c r="BE2913" s="234"/>
      <c r="BF2913" s="234"/>
      <c r="BG2913" s="234"/>
      <c r="BH2913" s="234"/>
      <c r="BI2913" s="234"/>
      <c r="BJ2913" s="234"/>
      <c r="BK2913" s="234"/>
      <c r="BL2913" s="234"/>
      <c r="BM2913" s="234"/>
      <c r="BN2913" s="234"/>
      <c r="BO2913" s="234"/>
      <c r="BP2913" s="234"/>
      <c r="BQ2913" s="234"/>
      <c r="BR2913" s="234"/>
      <c r="BS2913" s="234"/>
      <c r="BT2913" s="234"/>
      <c r="BU2913" s="234"/>
      <c r="BV2913" s="234"/>
      <c r="BW2913" s="234"/>
      <c r="BX2913" s="234"/>
      <c r="BY2913" s="234"/>
      <c r="BZ2913" s="234"/>
      <c r="CA2913" s="234"/>
      <c r="CB2913" s="234"/>
      <c r="CC2913" s="234"/>
      <c r="CD2913" s="234"/>
      <c r="CE2913" s="234"/>
      <c r="CF2913" s="234"/>
      <c r="CG2913" s="234"/>
      <c r="CH2913" s="234"/>
      <c r="CI2913" s="234"/>
      <c r="CJ2913" s="234"/>
      <c r="CK2913" s="234"/>
      <c r="CL2913" s="234"/>
    </row>
    <row r="2914" spans="2:90" x14ac:dyDescent="0.4">
      <c r="B2914" s="310" t="s">
        <v>547</v>
      </c>
      <c r="D2914" t="s">
        <v>554</v>
      </c>
      <c r="E2914" s="8"/>
      <c r="H2914" s="16">
        <v>0.1</v>
      </c>
      <c r="I2914">
        <v>1</v>
      </c>
      <c r="J2914"/>
      <c r="K2914" s="38"/>
      <c r="L2914" s="38"/>
      <c r="M2914" s="38"/>
      <c r="N2914" s="38"/>
      <c r="O2914" s="38"/>
      <c r="P2914" s="38"/>
      <c r="R2914" s="15"/>
      <c r="S2914" s="234"/>
      <c r="T2914" s="234"/>
      <c r="U2914" s="234"/>
      <c r="V2914" s="234"/>
      <c r="W2914" s="234"/>
      <c r="X2914" s="234"/>
      <c r="Y2914" s="234"/>
      <c r="Z2914" s="234"/>
      <c r="AA2914" s="234"/>
      <c r="AB2914" s="234"/>
      <c r="AC2914" s="234"/>
      <c r="AD2914" s="234"/>
      <c r="AE2914" s="234"/>
      <c r="AF2914" s="234"/>
      <c r="AG2914" s="234"/>
      <c r="AH2914" s="234"/>
      <c r="AI2914" s="234"/>
      <c r="AJ2914" s="234"/>
      <c r="AK2914" s="234"/>
      <c r="AL2914" s="234"/>
      <c r="AM2914" s="234"/>
      <c r="AN2914" s="234"/>
      <c r="AO2914" s="234"/>
      <c r="AP2914" s="234"/>
      <c r="AQ2914" s="234"/>
      <c r="AR2914" s="234"/>
      <c r="AS2914" s="234"/>
      <c r="AT2914" s="234"/>
      <c r="AU2914" s="234"/>
      <c r="AV2914" s="234"/>
      <c r="AW2914" s="234"/>
      <c r="AX2914" s="234"/>
      <c r="AY2914" s="234"/>
      <c r="AZ2914" s="234"/>
      <c r="BA2914" s="234"/>
      <c r="BB2914" s="234"/>
      <c r="BC2914" s="234"/>
      <c r="BD2914" s="234"/>
      <c r="BE2914" s="234"/>
      <c r="BF2914" s="234"/>
      <c r="BG2914" s="234"/>
      <c r="BH2914" s="234"/>
      <c r="BI2914" s="234"/>
      <c r="BJ2914" s="234"/>
      <c r="BK2914" s="234"/>
      <c r="BL2914" s="234"/>
      <c r="BM2914" s="234"/>
      <c r="BN2914" s="234"/>
      <c r="BO2914" s="234"/>
      <c r="BP2914" s="234"/>
      <c r="BQ2914" s="234"/>
      <c r="BR2914" s="234"/>
      <c r="BS2914" s="234"/>
      <c r="BT2914" s="234"/>
      <c r="BU2914" s="234"/>
      <c r="BV2914" s="234"/>
      <c r="BW2914" s="234"/>
      <c r="BX2914" s="234"/>
      <c r="BY2914" s="234"/>
      <c r="BZ2914" s="234"/>
      <c r="CA2914" s="234"/>
      <c r="CB2914" s="234"/>
      <c r="CC2914" s="234"/>
      <c r="CD2914" s="234"/>
      <c r="CE2914" s="234"/>
      <c r="CF2914" s="234"/>
      <c r="CG2914" s="234"/>
      <c r="CH2914" s="234"/>
      <c r="CI2914" s="234"/>
      <c r="CJ2914" s="234"/>
      <c r="CK2914" s="234"/>
      <c r="CL2914" s="234"/>
    </row>
    <row r="2915" spans="2:90" x14ac:dyDescent="0.4">
      <c r="B2915" s="310" t="s">
        <v>548</v>
      </c>
      <c r="D2915" t="s">
        <v>554</v>
      </c>
      <c r="E2915" s="8"/>
      <c r="H2915" s="16">
        <v>0.35</v>
      </c>
      <c r="I2915">
        <f>I2914+1</f>
        <v>2</v>
      </c>
      <c r="J2915"/>
      <c r="K2915" s="38"/>
      <c r="L2915" s="38"/>
      <c r="M2915" s="38"/>
      <c r="N2915" s="38"/>
      <c r="O2915" s="38"/>
      <c r="P2915" s="38"/>
      <c r="R2915" s="15"/>
      <c r="S2915" s="234"/>
      <c r="T2915" s="234"/>
      <c r="U2915" s="234"/>
      <c r="V2915" s="234"/>
      <c r="W2915" s="234"/>
      <c r="X2915" s="234"/>
      <c r="Y2915" s="234"/>
      <c r="Z2915" s="234"/>
      <c r="AA2915" s="234"/>
      <c r="AB2915" s="234"/>
      <c r="AC2915" s="234"/>
      <c r="AD2915" s="234"/>
      <c r="AE2915" s="234"/>
      <c r="AF2915" s="234"/>
      <c r="AG2915" s="234"/>
      <c r="AH2915" s="234"/>
      <c r="AI2915" s="234"/>
      <c r="AJ2915" s="234"/>
      <c r="AK2915" s="234"/>
      <c r="AL2915" s="234"/>
      <c r="AM2915" s="234"/>
      <c r="AN2915" s="234"/>
      <c r="AO2915" s="234"/>
      <c r="AP2915" s="234"/>
      <c r="AQ2915" s="234"/>
      <c r="AR2915" s="234"/>
      <c r="AS2915" s="234"/>
      <c r="AT2915" s="234"/>
      <c r="AU2915" s="234"/>
      <c r="AV2915" s="234"/>
      <c r="AW2915" s="234"/>
      <c r="AX2915" s="234"/>
      <c r="AY2915" s="234"/>
      <c r="AZ2915" s="234"/>
      <c r="BA2915" s="234"/>
      <c r="BB2915" s="234"/>
      <c r="BC2915" s="234"/>
      <c r="BD2915" s="234"/>
      <c r="BE2915" s="234"/>
      <c r="BF2915" s="234"/>
      <c r="BG2915" s="234"/>
      <c r="BH2915" s="234"/>
      <c r="BI2915" s="234"/>
      <c r="BJ2915" s="234"/>
      <c r="BK2915" s="234"/>
      <c r="BL2915" s="234"/>
      <c r="BM2915" s="234"/>
      <c r="BN2915" s="234"/>
      <c r="BO2915" s="234"/>
      <c r="BP2915" s="234"/>
      <c r="BQ2915" s="234"/>
      <c r="BR2915" s="234"/>
      <c r="BS2915" s="234"/>
      <c r="BT2915" s="234"/>
      <c r="BU2915" s="234"/>
      <c r="BV2915" s="234"/>
      <c r="BW2915" s="234"/>
      <c r="BX2915" s="234"/>
      <c r="BY2915" s="234"/>
      <c r="BZ2915" s="234"/>
      <c r="CA2915" s="234"/>
      <c r="CB2915" s="234"/>
      <c r="CC2915" s="234"/>
      <c r="CD2915" s="234"/>
      <c r="CE2915" s="234"/>
      <c r="CF2915" s="234"/>
      <c r="CG2915" s="234"/>
      <c r="CH2915" s="234"/>
      <c r="CI2915" s="234"/>
      <c r="CJ2915" s="234"/>
      <c r="CK2915" s="234"/>
      <c r="CL2915" s="234"/>
    </row>
    <row r="2916" spans="2:90" x14ac:dyDescent="0.4">
      <c r="B2916" s="310" t="s">
        <v>550</v>
      </c>
      <c r="D2916" t="s">
        <v>554</v>
      </c>
      <c r="E2916" s="8"/>
      <c r="H2916" s="16">
        <v>0.05</v>
      </c>
      <c r="I2916">
        <f t="shared" ref="I2916:I2917" si="4149">I2915+1</f>
        <v>3</v>
      </c>
      <c r="J2916"/>
      <c r="K2916" s="38"/>
      <c r="L2916" s="38"/>
      <c r="M2916" s="38"/>
      <c r="N2916" s="38"/>
      <c r="O2916" s="38"/>
      <c r="P2916" s="38"/>
      <c r="R2916" s="15"/>
      <c r="S2916" s="234"/>
      <c r="T2916" s="234"/>
      <c r="U2916" s="234"/>
      <c r="V2916" s="234"/>
      <c r="W2916" s="234"/>
      <c r="X2916" s="234"/>
      <c r="Y2916" s="234"/>
      <c r="Z2916" s="234"/>
      <c r="AA2916" s="234"/>
      <c r="AB2916" s="234"/>
      <c r="AC2916" s="234"/>
      <c r="AD2916" s="234"/>
      <c r="AE2916" s="234"/>
      <c r="AF2916" s="234"/>
      <c r="AG2916" s="234"/>
      <c r="AH2916" s="234"/>
      <c r="AI2916" s="234"/>
      <c r="AJ2916" s="234"/>
      <c r="AK2916" s="234"/>
      <c r="AL2916" s="234"/>
      <c r="AM2916" s="234"/>
      <c r="AN2916" s="234"/>
      <c r="AO2916" s="234"/>
      <c r="AP2916" s="234"/>
      <c r="AQ2916" s="234"/>
      <c r="AR2916" s="234"/>
      <c r="AS2916" s="234"/>
      <c r="AT2916" s="234"/>
      <c r="AU2916" s="234"/>
      <c r="AV2916" s="234"/>
      <c r="AW2916" s="234"/>
      <c r="AX2916" s="234"/>
      <c r="AY2916" s="234"/>
      <c r="AZ2916" s="234"/>
      <c r="BA2916" s="234"/>
      <c r="BB2916" s="234"/>
      <c r="BC2916" s="234"/>
      <c r="BD2916" s="234"/>
      <c r="BE2916" s="234"/>
      <c r="BF2916" s="234"/>
      <c r="BG2916" s="234"/>
      <c r="BH2916" s="234"/>
      <c r="BI2916" s="234"/>
      <c r="BJ2916" s="234"/>
      <c r="BK2916" s="234"/>
      <c r="BL2916" s="234"/>
      <c r="BM2916" s="234"/>
      <c r="BN2916" s="234"/>
      <c r="BO2916" s="234"/>
      <c r="BP2916" s="234"/>
      <c r="BQ2916" s="234"/>
      <c r="BR2916" s="234"/>
      <c r="BS2916" s="234"/>
      <c r="BT2916" s="234"/>
      <c r="BU2916" s="234"/>
      <c r="BV2916" s="234"/>
      <c r="BW2916" s="234"/>
      <c r="BX2916" s="234"/>
      <c r="BY2916" s="234"/>
      <c r="BZ2916" s="234"/>
      <c r="CA2916" s="234"/>
      <c r="CB2916" s="234"/>
      <c r="CC2916" s="234"/>
      <c r="CD2916" s="234"/>
      <c r="CE2916" s="234"/>
      <c r="CF2916" s="234"/>
      <c r="CG2916" s="234"/>
      <c r="CH2916" s="234"/>
      <c r="CI2916" s="234"/>
      <c r="CJ2916" s="234"/>
      <c r="CK2916" s="234"/>
      <c r="CL2916" s="234"/>
    </row>
    <row r="2917" spans="2:90" x14ac:dyDescent="0.4">
      <c r="B2917" s="310" t="s">
        <v>549</v>
      </c>
      <c r="D2917" t="s">
        <v>554</v>
      </c>
      <c r="E2917" s="8"/>
      <c r="H2917" s="16">
        <v>0.45</v>
      </c>
      <c r="I2917">
        <f t="shared" si="4149"/>
        <v>4</v>
      </c>
      <c r="J2917"/>
      <c r="K2917" s="38"/>
      <c r="L2917" s="38"/>
      <c r="M2917" s="38"/>
      <c r="N2917" s="38"/>
      <c r="O2917" s="38"/>
      <c r="P2917" s="38"/>
      <c r="R2917" s="15"/>
      <c r="S2917" s="234"/>
      <c r="T2917" s="234"/>
      <c r="U2917" s="234"/>
      <c r="V2917" s="234"/>
      <c r="W2917" s="234"/>
      <c r="X2917" s="234"/>
      <c r="Y2917" s="234"/>
      <c r="Z2917" s="234"/>
      <c r="AA2917" s="234"/>
      <c r="AB2917" s="234"/>
      <c r="AC2917" s="234"/>
      <c r="AD2917" s="234"/>
      <c r="AE2917" s="234"/>
      <c r="AF2917" s="234"/>
      <c r="AG2917" s="234"/>
      <c r="AH2917" s="234"/>
      <c r="AI2917" s="234"/>
      <c r="AJ2917" s="234"/>
      <c r="AK2917" s="234"/>
      <c r="AL2917" s="234"/>
      <c r="AM2917" s="234"/>
      <c r="AN2917" s="234"/>
      <c r="AO2917" s="234"/>
      <c r="AP2917" s="234"/>
      <c r="AQ2917" s="234"/>
      <c r="AR2917" s="234"/>
      <c r="AS2917" s="234"/>
      <c r="AT2917" s="234"/>
      <c r="AU2917" s="234"/>
      <c r="AV2917" s="234"/>
      <c r="AW2917" s="234"/>
      <c r="AX2917" s="234"/>
      <c r="AY2917" s="234"/>
      <c r="AZ2917" s="234"/>
      <c r="BA2917" s="234"/>
      <c r="BB2917" s="234"/>
      <c r="BC2917" s="234"/>
      <c r="BD2917" s="234"/>
      <c r="BE2917" s="234"/>
      <c r="BF2917" s="234"/>
      <c r="BG2917" s="234"/>
      <c r="BH2917" s="234"/>
      <c r="BI2917" s="234"/>
      <c r="BJ2917" s="234"/>
      <c r="BK2917" s="234"/>
      <c r="BL2917" s="234"/>
      <c r="BM2917" s="234"/>
      <c r="BN2917" s="234"/>
      <c r="BO2917" s="234"/>
      <c r="BP2917" s="234"/>
      <c r="BQ2917" s="234"/>
      <c r="BR2917" s="234"/>
      <c r="BS2917" s="234"/>
      <c r="BT2917" s="234"/>
      <c r="BU2917" s="234"/>
      <c r="BV2917" s="234"/>
      <c r="BW2917" s="234"/>
      <c r="BX2917" s="234"/>
      <c r="BY2917" s="234"/>
      <c r="BZ2917" s="234"/>
      <c r="CA2917" s="234"/>
      <c r="CB2917" s="234"/>
      <c r="CC2917" s="234"/>
      <c r="CD2917" s="234"/>
      <c r="CE2917" s="234"/>
      <c r="CF2917" s="234"/>
      <c r="CG2917" s="234"/>
      <c r="CH2917" s="234"/>
      <c r="CI2917" s="234"/>
      <c r="CJ2917" s="234"/>
      <c r="CK2917" s="234"/>
      <c r="CL2917" s="234"/>
    </row>
    <row r="2918" spans="2:90" x14ac:dyDescent="0.4">
      <c r="B2918" s="141" t="s">
        <v>62</v>
      </c>
      <c r="D2918" t="s">
        <v>554</v>
      </c>
      <c r="E2918" s="8"/>
      <c r="H2918" s="34">
        <f>1-SUM(H2914:H2917)</f>
        <v>5.0000000000000044E-2</v>
      </c>
      <c r="I2918" s="60"/>
      <c r="J2918" s="60"/>
      <c r="K2918" s="38"/>
      <c r="L2918" s="38"/>
      <c r="M2918" s="38"/>
      <c r="N2918" s="38"/>
      <c r="O2918" s="38"/>
      <c r="P2918" s="38"/>
      <c r="R2918" s="15"/>
      <c r="S2918" s="234"/>
      <c r="T2918" s="234"/>
      <c r="U2918" s="234"/>
      <c r="V2918" s="234"/>
      <c r="W2918" s="234"/>
      <c r="X2918" s="234"/>
      <c r="Y2918" s="234"/>
      <c r="Z2918" s="234"/>
      <c r="AA2918" s="234"/>
      <c r="AB2918" s="234"/>
      <c r="AC2918" s="234"/>
      <c r="AD2918" s="234"/>
      <c r="AE2918" s="234"/>
      <c r="AF2918" s="234"/>
      <c r="AG2918" s="234"/>
      <c r="AH2918" s="234"/>
      <c r="AI2918" s="234"/>
      <c r="AJ2918" s="234"/>
      <c r="AK2918" s="234"/>
      <c r="AL2918" s="234"/>
      <c r="AM2918" s="234"/>
      <c r="AN2918" s="234"/>
      <c r="AO2918" s="234"/>
      <c r="AP2918" s="234"/>
      <c r="AQ2918" s="234"/>
      <c r="AR2918" s="234"/>
      <c r="AS2918" s="234"/>
      <c r="AT2918" s="234"/>
      <c r="AU2918" s="234"/>
      <c r="AV2918" s="234"/>
      <c r="AW2918" s="234"/>
      <c r="AX2918" s="234"/>
      <c r="AY2918" s="234"/>
      <c r="AZ2918" s="234"/>
      <c r="BA2918" s="234"/>
      <c r="BB2918" s="234"/>
      <c r="BC2918" s="234"/>
      <c r="BD2918" s="234"/>
      <c r="BE2918" s="234"/>
      <c r="BF2918" s="234"/>
      <c r="BG2918" s="234"/>
      <c r="BH2918" s="234"/>
      <c r="BI2918" s="234"/>
      <c r="BJ2918" s="234"/>
      <c r="BK2918" s="234"/>
      <c r="BL2918" s="234"/>
      <c r="BM2918" s="234"/>
      <c r="BN2918" s="234"/>
      <c r="BO2918" s="234"/>
      <c r="BP2918" s="234"/>
      <c r="BQ2918" s="234"/>
      <c r="BR2918" s="234"/>
      <c r="BS2918" s="234"/>
      <c r="BT2918" s="234"/>
      <c r="BU2918" s="234"/>
      <c r="BV2918" s="234"/>
      <c r="BW2918" s="234"/>
      <c r="BX2918" s="234"/>
      <c r="BY2918" s="234"/>
      <c r="BZ2918" s="234"/>
      <c r="CA2918" s="234"/>
      <c r="CB2918" s="234"/>
      <c r="CC2918" s="234"/>
      <c r="CD2918" s="234"/>
      <c r="CE2918" s="234"/>
      <c r="CF2918" s="234"/>
      <c r="CG2918" s="234"/>
      <c r="CH2918" s="234"/>
      <c r="CI2918" s="234"/>
      <c r="CJ2918" s="234"/>
      <c r="CK2918" s="234"/>
      <c r="CL2918" s="234"/>
    </row>
    <row r="2919" spans="2:90" x14ac:dyDescent="0.4">
      <c r="B2919" s="132" t="str">
        <f t="shared" ref="B2919:B2926" si="4150">B2901</f>
        <v>Surgical procedures</v>
      </c>
      <c r="D2919" t="s">
        <v>554</v>
      </c>
      <c r="E2919" s="8" t="str">
        <f t="shared" ref="E2919" si="4151">ROW()&amp;" "&amp;D2919</f>
        <v>2919 SEASON QUARTER-TR-R</v>
      </c>
      <c r="G2919" t="s">
        <v>332</v>
      </c>
      <c r="H2919" s="12"/>
      <c r="I2919" s="60"/>
      <c r="J2919" s="60"/>
      <c r="K2919" s="38"/>
      <c r="L2919" s="38"/>
      <c r="M2919" s="38"/>
      <c r="N2919" s="38"/>
      <c r="O2919" s="38"/>
      <c r="P2919" s="38"/>
      <c r="R2919" s="15"/>
      <c r="S2919" s="234"/>
      <c r="T2919" s="234"/>
      <c r="U2919" s="234"/>
      <c r="V2919" s="234"/>
      <c r="W2919" s="234"/>
      <c r="X2919" s="234"/>
      <c r="Y2919" s="234"/>
      <c r="Z2919" s="234"/>
      <c r="AA2919" s="234"/>
      <c r="AB2919" s="234"/>
      <c r="AC2919" s="234"/>
      <c r="AD2919" s="234"/>
      <c r="AE2919" s="234"/>
      <c r="AF2919" s="234"/>
      <c r="AG2919" s="234"/>
      <c r="AH2919" s="234"/>
      <c r="AI2919" s="234"/>
      <c r="AJ2919" s="234"/>
      <c r="AK2919" s="234"/>
      <c r="AL2919" s="234"/>
      <c r="AM2919" s="234"/>
      <c r="AN2919" s="234"/>
      <c r="AO2919" s="234"/>
      <c r="AP2919" s="234"/>
      <c r="AQ2919" s="234"/>
      <c r="AR2919" s="234"/>
      <c r="AS2919" s="234"/>
      <c r="AT2919" s="234"/>
      <c r="AU2919" s="234"/>
      <c r="AV2919" s="234"/>
      <c r="AW2919" s="234"/>
      <c r="AX2919" s="234"/>
      <c r="AY2919" s="234"/>
      <c r="AZ2919" s="234"/>
      <c r="BA2919" s="234"/>
      <c r="BB2919" s="234"/>
      <c r="BC2919" s="234"/>
      <c r="BD2919" s="234"/>
      <c r="BE2919" s="234"/>
      <c r="BF2919" s="234"/>
      <c r="BG2919" s="234"/>
      <c r="BH2919" s="234"/>
      <c r="BI2919" s="234"/>
      <c r="BJ2919" s="234"/>
      <c r="BK2919" s="234"/>
      <c r="BL2919" s="234"/>
      <c r="BM2919" s="234"/>
      <c r="BN2919" s="234"/>
      <c r="BO2919" s="234"/>
      <c r="BP2919" s="234"/>
      <c r="BQ2919" s="234"/>
      <c r="BR2919" s="234"/>
      <c r="BS2919" s="234"/>
      <c r="BT2919" s="234"/>
      <c r="BU2919" s="234"/>
      <c r="BV2919" s="234"/>
      <c r="BW2919" s="234"/>
      <c r="BX2919" s="234"/>
      <c r="BY2919" s="234"/>
      <c r="BZ2919" s="234"/>
      <c r="CA2919" s="234"/>
      <c r="CB2919" s="234"/>
      <c r="CC2919" s="234"/>
      <c r="CD2919" s="234"/>
      <c r="CE2919" s="234"/>
      <c r="CF2919" s="234"/>
      <c r="CG2919" s="234"/>
      <c r="CH2919" s="234"/>
      <c r="CI2919" s="234"/>
      <c r="CJ2919" s="234"/>
      <c r="CK2919" s="234"/>
      <c r="CL2919" s="234"/>
    </row>
    <row r="2920" spans="2:90" x14ac:dyDescent="0.4">
      <c r="B2920" s="132" t="str">
        <f t="shared" si="4150"/>
        <v>procedure</v>
      </c>
      <c r="D2920" t="s">
        <v>554</v>
      </c>
      <c r="E2920" s="8" t="str">
        <f>ROW()&amp;" "&amp;D2920</f>
        <v>2920 SEASON QUARTER-TR-R</v>
      </c>
      <c r="G2920" t="s">
        <v>332</v>
      </c>
      <c r="H2920" s="27"/>
      <c r="I2920" s="78"/>
      <c r="J2920" s="78"/>
      <c r="K2920" s="33"/>
      <c r="L2920" s="33"/>
      <c r="M2920" s="33"/>
      <c r="N2920" s="33"/>
      <c r="O2920" s="33"/>
      <c r="P2920" s="33"/>
      <c r="R2920" s="33"/>
      <c r="S2920" s="80"/>
      <c r="T2920" s="80"/>
      <c r="U2920" s="80"/>
      <c r="V2920" s="80"/>
      <c r="W2920" s="80"/>
      <c r="X2920" s="80"/>
      <c r="Y2920" s="80"/>
      <c r="Z2920" s="80"/>
      <c r="AA2920" s="80"/>
      <c r="AB2920" s="80"/>
      <c r="AC2920" s="80"/>
      <c r="AD2920" s="80"/>
      <c r="AE2920" s="80"/>
      <c r="AF2920" s="80"/>
      <c r="AG2920" s="80"/>
      <c r="AH2920" s="80"/>
      <c r="AI2920" s="80"/>
      <c r="AJ2920" s="80"/>
      <c r="AK2920" s="80"/>
      <c r="AL2920" s="80"/>
      <c r="AM2920" s="80"/>
      <c r="AN2920" s="80"/>
      <c r="AO2920" s="80"/>
      <c r="AP2920" s="80"/>
      <c r="AQ2920" s="80"/>
      <c r="AR2920" s="80"/>
      <c r="AS2920" s="80"/>
      <c r="AT2920" s="80"/>
      <c r="AU2920" s="80"/>
      <c r="AV2920" s="80"/>
      <c r="AW2920" s="80"/>
      <c r="AX2920" s="80"/>
      <c r="AY2920" s="80"/>
      <c r="AZ2920" s="80"/>
      <c r="BA2920" s="80"/>
      <c r="BB2920" s="80"/>
      <c r="BC2920" s="80"/>
      <c r="BD2920" s="80"/>
      <c r="BE2920" s="80"/>
      <c r="BF2920" s="80"/>
      <c r="BG2920" s="80"/>
      <c r="BH2920" s="80"/>
      <c r="BI2920" s="80"/>
      <c r="BJ2920" s="80"/>
      <c r="BK2920" s="80"/>
      <c r="BL2920" s="80"/>
      <c r="BM2920" s="80"/>
      <c r="BN2920" s="80"/>
      <c r="BO2920" s="80"/>
      <c r="BP2920" s="80"/>
      <c r="BQ2920" s="80"/>
      <c r="BR2920" s="80"/>
      <c r="BS2920" s="80"/>
      <c r="BT2920" s="80"/>
      <c r="BU2920" s="80"/>
      <c r="BV2920" s="80"/>
      <c r="BW2920" s="80"/>
      <c r="BX2920" s="80"/>
      <c r="BY2920" s="80"/>
      <c r="BZ2920" s="80"/>
      <c r="CA2920" s="80"/>
      <c r="CB2920" s="80"/>
      <c r="CC2920" s="80"/>
      <c r="CD2920" s="80"/>
      <c r="CE2920" s="80"/>
      <c r="CF2920" s="80"/>
      <c r="CG2920" s="80"/>
      <c r="CH2920" s="80"/>
      <c r="CI2920" s="80"/>
      <c r="CJ2920" s="80"/>
      <c r="CK2920" s="80"/>
      <c r="CL2920" s="80"/>
    </row>
    <row r="2921" spans="2:90" x14ac:dyDescent="0.4">
      <c r="B2921" s="132" t="str">
        <f t="shared" si="4150"/>
        <v>Primary revenue driver</v>
      </c>
      <c r="D2921" t="s">
        <v>554</v>
      </c>
      <c r="E2921" s="8" t="str">
        <f t="shared" ref="E2921:E2926" si="4152">ROW()&amp;" "&amp;D2921</f>
        <v>2921 SEASON QUARTER-TR-R</v>
      </c>
      <c r="G2921" t="s">
        <v>332</v>
      </c>
      <c r="H2921" s="27"/>
      <c r="I2921" s="78"/>
      <c r="J2921" s="78"/>
      <c r="K2921" s="33"/>
      <c r="L2921" s="33"/>
      <c r="M2921" s="33"/>
      <c r="N2921" s="33"/>
      <c r="O2921" s="33"/>
      <c r="P2921" s="33"/>
      <c r="R2921" s="33"/>
      <c r="S2921" s="80"/>
      <c r="T2921" s="80"/>
      <c r="U2921" s="80"/>
      <c r="V2921" s="80"/>
      <c r="W2921" s="80"/>
      <c r="X2921" s="80"/>
      <c r="Y2921" s="80"/>
      <c r="Z2921" s="80"/>
      <c r="AA2921" s="80"/>
      <c r="AB2921" s="80"/>
      <c r="AC2921" s="80"/>
      <c r="AD2921" s="80"/>
      <c r="AE2921" s="80"/>
      <c r="AF2921" s="80"/>
      <c r="AG2921" s="80"/>
      <c r="AH2921" s="80"/>
      <c r="AI2921" s="80"/>
      <c r="AJ2921" s="80"/>
      <c r="AK2921" s="80"/>
      <c r="AL2921" s="80"/>
      <c r="AM2921" s="80"/>
      <c r="AN2921" s="80"/>
      <c r="AO2921" s="80"/>
      <c r="AP2921" s="80"/>
      <c r="AQ2921" s="80"/>
      <c r="AR2921" s="80"/>
      <c r="AS2921" s="80"/>
      <c r="AT2921" s="80"/>
      <c r="AU2921" s="80"/>
      <c r="AV2921" s="80"/>
      <c r="AW2921" s="80"/>
      <c r="AX2921" s="80"/>
      <c r="AY2921" s="80"/>
      <c r="AZ2921" s="80"/>
      <c r="BA2921" s="80"/>
      <c r="BB2921" s="80"/>
      <c r="BC2921" s="80"/>
      <c r="BD2921" s="80"/>
      <c r="BE2921" s="80"/>
      <c r="BF2921" s="80"/>
      <c r="BG2921" s="80"/>
      <c r="BH2921" s="80"/>
      <c r="BI2921" s="80"/>
      <c r="BJ2921" s="80"/>
      <c r="BK2921" s="80"/>
      <c r="BL2921" s="80"/>
      <c r="BM2921" s="80"/>
      <c r="BN2921" s="80"/>
      <c r="BO2921" s="80"/>
      <c r="BP2921" s="80"/>
      <c r="BQ2921" s="80"/>
      <c r="BR2921" s="80"/>
      <c r="BS2921" s="80"/>
      <c r="BT2921" s="80"/>
      <c r="BU2921" s="80"/>
      <c r="BV2921" s="80"/>
      <c r="BW2921" s="80"/>
      <c r="BX2921" s="80"/>
      <c r="BY2921" s="80"/>
      <c r="BZ2921" s="80"/>
      <c r="CA2921" s="80"/>
      <c r="CB2921" s="80"/>
      <c r="CC2921" s="80"/>
      <c r="CD2921" s="80"/>
      <c r="CE2921" s="80"/>
      <c r="CF2921" s="80"/>
      <c r="CG2921" s="80"/>
      <c r="CH2921" s="80"/>
      <c r="CI2921" s="80"/>
      <c r="CJ2921" s="80"/>
      <c r="CK2921" s="80"/>
      <c r="CL2921" s="80"/>
    </row>
    <row r="2922" spans="2:90" x14ac:dyDescent="0.4">
      <c r="B2922" s="132" t="str">
        <f t="shared" si="4150"/>
        <v>Primary volume driver</v>
      </c>
      <c r="D2922" t="s">
        <v>554</v>
      </c>
      <c r="E2922" s="8" t="str">
        <f t="shared" si="4152"/>
        <v>2922 SEASON QUARTER-TR-R</v>
      </c>
      <c r="G2922" t="s">
        <v>332</v>
      </c>
      <c r="K2922" s="53"/>
      <c r="L2922" s="53"/>
      <c r="M2922" s="53"/>
      <c r="N2922" s="53"/>
      <c r="O2922" s="53"/>
      <c r="P2922" s="53"/>
      <c r="R2922" s="24"/>
      <c r="S2922" s="80"/>
      <c r="T2922" s="80"/>
      <c r="U2922" s="80"/>
      <c r="V2922" s="80"/>
      <c r="W2922" s="80"/>
      <c r="X2922" s="80"/>
      <c r="Y2922" s="80"/>
      <c r="Z2922" s="80"/>
      <c r="AA2922" s="80"/>
      <c r="AB2922" s="80"/>
      <c r="AC2922" s="80"/>
      <c r="AD2922" s="80"/>
      <c r="AE2922" s="80"/>
      <c r="AF2922" s="80"/>
      <c r="AG2922" s="80"/>
      <c r="AH2922" s="80"/>
      <c r="AI2922" s="80"/>
      <c r="AJ2922" s="80"/>
      <c r="AK2922" s="80"/>
      <c r="AL2922" s="80"/>
      <c r="AM2922" s="80"/>
      <c r="AN2922" s="80"/>
      <c r="AO2922" s="80"/>
      <c r="AP2922" s="80"/>
      <c r="AQ2922" s="80"/>
      <c r="AR2922" s="80"/>
      <c r="AS2922" s="80"/>
      <c r="AT2922" s="80"/>
      <c r="AU2922" s="80"/>
      <c r="AV2922" s="80"/>
      <c r="AW2922" s="80"/>
      <c r="AX2922" s="80"/>
      <c r="AY2922" s="80"/>
      <c r="AZ2922" s="80"/>
      <c r="BA2922" s="80"/>
      <c r="BB2922" s="80"/>
      <c r="BC2922" s="80"/>
      <c r="BD2922" s="80"/>
      <c r="BE2922" s="80"/>
      <c r="BF2922" s="80"/>
      <c r="BG2922" s="80"/>
      <c r="BH2922" s="80"/>
      <c r="BI2922" s="80"/>
      <c r="BJ2922" s="80"/>
      <c r="BK2922" s="80"/>
      <c r="BL2922" s="80"/>
      <c r="BM2922" s="80"/>
      <c r="BN2922" s="80"/>
      <c r="BO2922" s="80"/>
      <c r="BP2922" s="80"/>
      <c r="BQ2922" s="80"/>
      <c r="BR2922" s="80"/>
      <c r="BS2922" s="80"/>
      <c r="BT2922" s="80"/>
      <c r="BU2922" s="80"/>
      <c r="BV2922" s="80"/>
      <c r="BW2922" s="80"/>
      <c r="BX2922" s="80"/>
      <c r="BY2922" s="80"/>
      <c r="BZ2922" s="80"/>
      <c r="CA2922" s="80"/>
      <c r="CB2922" s="80"/>
      <c r="CC2922" s="80"/>
      <c r="CD2922" s="80"/>
      <c r="CE2922" s="80"/>
      <c r="CF2922" s="80"/>
      <c r="CG2922" s="80"/>
      <c r="CH2922" s="80"/>
      <c r="CI2922" s="80"/>
      <c r="CJ2922" s="80"/>
      <c r="CK2922" s="80"/>
      <c r="CL2922" s="80"/>
    </row>
    <row r="2923" spans="2:90" x14ac:dyDescent="0.4">
      <c r="B2923" s="132" t="str">
        <f t="shared" si="4150"/>
        <v>(Secondary label)</v>
      </c>
      <c r="D2923" t="s">
        <v>554</v>
      </c>
      <c r="E2923" s="8" t="str">
        <f t="shared" si="4152"/>
        <v>2923 SEASON QUARTER-TR-R</v>
      </c>
      <c r="G2923" t="s">
        <v>332</v>
      </c>
      <c r="H2923" s="12"/>
      <c r="I2923" s="60"/>
      <c r="J2923" s="60"/>
      <c r="K2923" s="15"/>
      <c r="L2923" s="15"/>
      <c r="M2923" s="15"/>
      <c r="N2923" s="15"/>
      <c r="O2923" s="15"/>
      <c r="P2923" s="15"/>
      <c r="R2923" s="15"/>
      <c r="S2923" s="80"/>
      <c r="T2923" s="80"/>
      <c r="U2923" s="80"/>
      <c r="V2923" s="80"/>
      <c r="W2923" s="80"/>
      <c r="X2923" s="80"/>
      <c r="Y2923" s="80"/>
      <c r="Z2923" s="80"/>
      <c r="AA2923" s="80"/>
      <c r="AB2923" s="80"/>
      <c r="AC2923" s="80"/>
      <c r="AD2923" s="80"/>
      <c r="AE2923" s="80"/>
      <c r="AF2923" s="80"/>
      <c r="AG2923" s="80"/>
      <c r="AH2923" s="80"/>
      <c r="AI2923" s="80"/>
      <c r="AJ2923" s="80"/>
      <c r="AK2923" s="80"/>
      <c r="AL2923" s="80"/>
      <c r="AM2923" s="80"/>
      <c r="AN2923" s="80"/>
      <c r="AO2923" s="80"/>
      <c r="AP2923" s="80"/>
      <c r="AQ2923" s="80"/>
      <c r="AR2923" s="80"/>
      <c r="AS2923" s="80"/>
      <c r="AT2923" s="80"/>
      <c r="AU2923" s="80"/>
      <c r="AV2923" s="80"/>
      <c r="AW2923" s="80"/>
      <c r="AX2923" s="80"/>
      <c r="AY2923" s="80"/>
      <c r="AZ2923" s="80"/>
      <c r="BA2923" s="80"/>
      <c r="BB2923" s="80"/>
      <c r="BC2923" s="80"/>
      <c r="BD2923" s="80"/>
      <c r="BE2923" s="80"/>
      <c r="BF2923" s="80"/>
      <c r="BG2923" s="80"/>
      <c r="BH2923" s="80"/>
      <c r="BI2923" s="80"/>
      <c r="BJ2923" s="80"/>
      <c r="BK2923" s="80"/>
      <c r="BL2923" s="80"/>
      <c r="BM2923" s="80"/>
      <c r="BN2923" s="80"/>
      <c r="BO2923" s="80"/>
      <c r="BP2923" s="80"/>
      <c r="BQ2923" s="80"/>
      <c r="BR2923" s="80"/>
      <c r="BS2923" s="80"/>
      <c r="BT2923" s="80"/>
      <c r="BU2923" s="80"/>
      <c r="BV2923" s="80"/>
      <c r="BW2923" s="80"/>
      <c r="BX2923" s="80"/>
      <c r="BY2923" s="80"/>
      <c r="BZ2923" s="80"/>
      <c r="CA2923" s="80"/>
      <c r="CB2923" s="80"/>
      <c r="CC2923" s="80"/>
      <c r="CD2923" s="80"/>
      <c r="CE2923" s="80"/>
      <c r="CF2923" s="80"/>
      <c r="CG2923" s="80"/>
      <c r="CH2923" s="80"/>
      <c r="CI2923" s="80"/>
      <c r="CJ2923" s="80"/>
      <c r="CK2923" s="80"/>
      <c r="CL2923" s="80"/>
    </row>
    <row r="2924" spans="2:90" x14ac:dyDescent="0.4">
      <c r="B2924" s="132" t="str">
        <f t="shared" si="4150"/>
        <v xml:space="preserve">secondary unit </v>
      </c>
      <c r="D2924" t="s">
        <v>554</v>
      </c>
      <c r="E2924" s="8" t="str">
        <f t="shared" si="4152"/>
        <v>2924 SEASON QUARTER-TR-R</v>
      </c>
      <c r="G2924" t="s">
        <v>332</v>
      </c>
      <c r="H2924" s="12"/>
      <c r="I2924" s="60"/>
      <c r="J2924" s="60"/>
      <c r="K2924" s="15"/>
      <c r="L2924" s="15"/>
      <c r="M2924" s="15"/>
      <c r="N2924" s="15"/>
      <c r="O2924" s="15"/>
      <c r="P2924" s="15"/>
      <c r="R2924" s="15"/>
      <c r="S2924" s="76"/>
      <c r="T2924" s="76"/>
      <c r="U2924" s="76"/>
      <c r="V2924" s="76"/>
      <c r="W2924" s="76"/>
      <c r="X2924" s="76"/>
      <c r="Y2924" s="76"/>
      <c r="Z2924" s="76"/>
      <c r="AA2924" s="76"/>
      <c r="AB2924" s="76"/>
      <c r="AC2924" s="76"/>
      <c r="AD2924" s="76"/>
      <c r="AE2924" s="76"/>
      <c r="AF2924" s="76"/>
      <c r="AG2924" s="76"/>
      <c r="AH2924" s="76"/>
      <c r="AI2924" s="76"/>
      <c r="AJ2924" s="76"/>
      <c r="AK2924" s="76"/>
      <c r="AL2924" s="76"/>
      <c r="AM2924" s="76"/>
      <c r="AN2924" s="76"/>
      <c r="AO2924" s="76"/>
      <c r="AP2924" s="76"/>
      <c r="AQ2924" s="76"/>
      <c r="AR2924" s="76"/>
      <c r="AS2924" s="76"/>
      <c r="AT2924" s="76"/>
      <c r="AU2924" s="76"/>
      <c r="AV2924" s="76"/>
      <c r="AW2924" s="76"/>
      <c r="AX2924" s="76"/>
      <c r="AY2924" s="76"/>
      <c r="AZ2924" s="76"/>
      <c r="BA2924" s="76"/>
      <c r="BB2924" s="76"/>
      <c r="BC2924" s="76"/>
      <c r="BD2924" s="76"/>
      <c r="BE2924" s="76"/>
      <c r="BF2924" s="76"/>
      <c r="BG2924" s="76"/>
      <c r="BH2924" s="76"/>
      <c r="BI2924" s="76"/>
      <c r="BJ2924" s="76"/>
      <c r="BK2924" s="76"/>
      <c r="BL2924" s="76"/>
      <c r="BM2924" s="76"/>
      <c r="BN2924" s="76"/>
      <c r="BO2924" s="76"/>
      <c r="BP2924" s="76"/>
      <c r="BQ2924" s="76"/>
      <c r="BR2924" s="76"/>
      <c r="BS2924" s="76"/>
      <c r="BT2924" s="76"/>
      <c r="BU2924" s="76"/>
      <c r="BV2924" s="76"/>
      <c r="BW2924" s="76"/>
      <c r="BX2924" s="76"/>
      <c r="BY2924" s="76"/>
      <c r="BZ2924" s="76"/>
      <c r="CA2924" s="76"/>
      <c r="CB2924" s="76"/>
      <c r="CC2924" s="76"/>
      <c r="CD2924" s="76"/>
      <c r="CE2924" s="76"/>
      <c r="CF2924" s="76"/>
      <c r="CG2924" s="76"/>
      <c r="CH2924" s="76"/>
      <c r="CI2924" s="76"/>
      <c r="CJ2924" s="76"/>
      <c r="CK2924" s="76"/>
      <c r="CL2924" s="76"/>
    </row>
    <row r="2925" spans="2:90" x14ac:dyDescent="0.4">
      <c r="B2925" s="132" t="str">
        <f t="shared" si="4150"/>
        <v>Secondary revenue driver</v>
      </c>
      <c r="D2925" t="s">
        <v>554</v>
      </c>
      <c r="E2925" s="8" t="str">
        <f t="shared" si="4152"/>
        <v>2925 SEASON QUARTER-TR-R</v>
      </c>
      <c r="G2925" t="s">
        <v>332</v>
      </c>
      <c r="H2925" s="12"/>
      <c r="I2925" s="60"/>
      <c r="J2925" s="60"/>
      <c r="K2925" s="15"/>
      <c r="L2925" s="15"/>
      <c r="M2925" s="15"/>
      <c r="N2925" s="15"/>
      <c r="O2925" s="15"/>
      <c r="P2925" s="15"/>
      <c r="R2925" s="15"/>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2" t="str">
        <f t="shared" si="4150"/>
        <v>Secondary volume driver</v>
      </c>
      <c r="D2926" t="s">
        <v>554</v>
      </c>
      <c r="E2926" s="8" t="str">
        <f t="shared" si="4152"/>
        <v>2926 SEASON QUARTER-TR-R</v>
      </c>
      <c r="G2926" t="s">
        <v>332</v>
      </c>
      <c r="H2926" s="12"/>
      <c r="I2926" s="60"/>
      <c r="J2926" s="60"/>
      <c r="K2926" s="15"/>
      <c r="L2926" s="15"/>
      <c r="M2926" s="15"/>
      <c r="N2926" s="15"/>
      <c r="O2926" s="15"/>
      <c r="P2926" s="15"/>
      <c r="R2926" s="15"/>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2"/>
      <c r="E2927" s="8"/>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71" t="s">
        <v>503</v>
      </c>
      <c r="E2928" s="8"/>
      <c r="H2928" s="170"/>
      <c r="I2928" s="172"/>
      <c r="J2928" s="172"/>
      <c r="K2928" s="193"/>
      <c r="L2928" s="193"/>
      <c r="M2928" s="193"/>
      <c r="N2928" s="193"/>
      <c r="O2928" s="193"/>
      <c r="P2928" s="193"/>
      <c r="R2928" s="194"/>
      <c r="S2928" s="170"/>
      <c r="T2928" s="170"/>
      <c r="U2928" s="170"/>
      <c r="V2928" s="170"/>
      <c r="W2928" s="170"/>
      <c r="X2928" s="170"/>
      <c r="Y2928" s="170"/>
      <c r="Z2928" s="170"/>
      <c r="AA2928" s="170"/>
      <c r="AB2928" s="170"/>
      <c r="AC2928" s="170"/>
      <c r="AD2928" s="170"/>
      <c r="AE2928" s="170"/>
      <c r="AF2928" s="170"/>
      <c r="AG2928" s="170"/>
      <c r="AH2928" s="170"/>
      <c r="AI2928" s="170"/>
      <c r="AJ2928" s="170"/>
      <c r="AK2928" s="170"/>
      <c r="AL2928" s="170"/>
      <c r="AM2928" s="170"/>
      <c r="AN2928" s="170"/>
      <c r="AO2928" s="170"/>
      <c r="AP2928" s="170"/>
      <c r="AQ2928" s="170"/>
      <c r="AR2928" s="170"/>
      <c r="AS2928" s="170"/>
      <c r="AT2928" s="170"/>
      <c r="AU2928" s="170"/>
      <c r="AV2928" s="170"/>
      <c r="AW2928" s="170"/>
      <c r="AX2928" s="170"/>
      <c r="AY2928" s="170"/>
      <c r="AZ2928" s="170"/>
      <c r="BA2928" s="170"/>
      <c r="BB2928" s="170"/>
      <c r="BC2928" s="170"/>
      <c r="BD2928" s="170"/>
      <c r="BE2928" s="170"/>
      <c r="BF2928" s="170"/>
      <c r="BG2928" s="170"/>
      <c r="BH2928" s="170"/>
      <c r="BI2928" s="170"/>
      <c r="BJ2928" s="170"/>
      <c r="BK2928" s="170"/>
      <c r="BL2928" s="170"/>
      <c r="BM2928" s="170"/>
      <c r="BN2928" s="170"/>
      <c r="BO2928" s="170"/>
      <c r="BP2928" s="170"/>
      <c r="BQ2928" s="170"/>
      <c r="BR2928" s="170"/>
      <c r="BS2928" s="170"/>
      <c r="BT2928" s="170"/>
      <c r="BU2928" s="170"/>
      <c r="BV2928" s="170"/>
      <c r="BW2928" s="170"/>
      <c r="BX2928" s="170"/>
      <c r="BY2928" s="170"/>
      <c r="BZ2928" s="170"/>
      <c r="CA2928" s="170"/>
      <c r="CB2928" s="170"/>
      <c r="CC2928" s="170"/>
      <c r="CD2928" s="170"/>
      <c r="CE2928" s="170"/>
      <c r="CF2928" s="170"/>
      <c r="CG2928" s="170"/>
      <c r="CH2928" s="170"/>
      <c r="CI2928" s="170"/>
      <c r="CJ2928" s="170"/>
      <c r="CK2928" s="170"/>
      <c r="CL2928" s="170"/>
    </row>
    <row r="2929" spans="2:90" x14ac:dyDescent="0.4">
      <c r="B2929" s="171" t="s">
        <v>504</v>
      </c>
      <c r="E2929" s="8"/>
      <c r="H2929" s="170"/>
      <c r="I2929" s="172"/>
      <c r="J2929" s="172"/>
      <c r="K2929" s="193"/>
      <c r="L2929" s="193"/>
      <c r="M2929" s="193"/>
      <c r="N2929" s="193"/>
      <c r="O2929" s="193"/>
      <c r="P2929" s="193"/>
      <c r="R2929" s="194"/>
      <c r="S2929" s="170"/>
      <c r="T2929" s="170"/>
      <c r="U2929" s="170"/>
      <c r="V2929" s="170"/>
      <c r="W2929" s="170"/>
      <c r="X2929" s="170"/>
      <c r="Y2929" s="170"/>
      <c r="Z2929" s="170"/>
      <c r="AA2929" s="170"/>
      <c r="AB2929" s="170"/>
      <c r="AC2929" s="170"/>
      <c r="AD2929" s="170"/>
      <c r="AE2929" s="170"/>
      <c r="AF2929" s="170"/>
      <c r="AG2929" s="170"/>
      <c r="AH2929" s="170"/>
      <c r="AI2929" s="170"/>
      <c r="AJ2929" s="170"/>
      <c r="AK2929" s="170"/>
      <c r="AL2929" s="170"/>
      <c r="AM2929" s="170"/>
      <c r="AN2929" s="170"/>
      <c r="AO2929" s="170"/>
      <c r="AP2929" s="170"/>
      <c r="AQ2929" s="170"/>
      <c r="AR2929" s="170"/>
      <c r="AS2929" s="170"/>
      <c r="AT2929" s="170"/>
      <c r="AU2929" s="170"/>
      <c r="AV2929" s="170"/>
      <c r="AW2929" s="170"/>
      <c r="AX2929" s="170"/>
      <c r="AY2929" s="170"/>
      <c r="AZ2929" s="170"/>
      <c r="BA2929" s="170"/>
      <c r="BB2929" s="170"/>
      <c r="BC2929" s="170"/>
      <c r="BD2929" s="170"/>
      <c r="BE2929" s="170"/>
      <c r="BF2929" s="170"/>
      <c r="BG2929" s="170"/>
      <c r="BH2929" s="170"/>
      <c r="BI2929" s="170"/>
      <c r="BJ2929" s="170"/>
      <c r="BK2929" s="170"/>
      <c r="BL2929" s="170"/>
      <c r="BM2929" s="170"/>
      <c r="BN2929" s="170"/>
      <c r="BO2929" s="170"/>
      <c r="BP2929" s="170"/>
      <c r="BQ2929" s="170"/>
      <c r="BR2929" s="170"/>
      <c r="BS2929" s="170"/>
      <c r="BT2929" s="170"/>
      <c r="BU2929" s="170"/>
      <c r="BV2929" s="170"/>
      <c r="BW2929" s="170"/>
      <c r="BX2929" s="170"/>
      <c r="BY2929" s="170"/>
      <c r="BZ2929" s="170"/>
      <c r="CA2929" s="170"/>
      <c r="CB2929" s="170"/>
      <c r="CC2929" s="170"/>
      <c r="CD2929" s="170"/>
      <c r="CE2929" s="170"/>
      <c r="CF2929" s="170"/>
      <c r="CG2929" s="170"/>
      <c r="CH2929" s="170"/>
      <c r="CI2929" s="170"/>
      <c r="CJ2929" s="170"/>
      <c r="CK2929" s="170"/>
      <c r="CL2929" s="170"/>
    </row>
    <row r="2930" spans="2:90" x14ac:dyDescent="0.4">
      <c r="B2930" s="171" t="s">
        <v>461</v>
      </c>
      <c r="E2930" s="8"/>
      <c r="H2930" s="170"/>
      <c r="I2930" s="172"/>
      <c r="J2930" s="172"/>
      <c r="K2930" s="193"/>
      <c r="L2930" s="193"/>
      <c r="M2930" s="193"/>
      <c r="N2930" s="193"/>
      <c r="O2930" s="193"/>
      <c r="P2930" s="193"/>
      <c r="R2930" s="194"/>
      <c r="S2930" s="195" t="str">
        <f t="shared" ref="S2930:AX2930" si="4153">S$16</f>
        <v>S$12</v>
      </c>
      <c r="T2930" s="195" t="str">
        <f t="shared" si="4153"/>
        <v>T$12</v>
      </c>
      <c r="U2930" s="195" t="str">
        <f t="shared" si="4153"/>
        <v>U$12</v>
      </c>
      <c r="V2930" s="195" t="str">
        <f t="shared" si="4153"/>
        <v>V$12</v>
      </c>
      <c r="W2930" s="195" t="str">
        <f t="shared" si="4153"/>
        <v>W$12</v>
      </c>
      <c r="X2930" s="195" t="str">
        <f t="shared" si="4153"/>
        <v>X$12</v>
      </c>
      <c r="Y2930" s="195" t="str">
        <f t="shared" si="4153"/>
        <v>Y$12</v>
      </c>
      <c r="Z2930" s="195" t="str">
        <f t="shared" si="4153"/>
        <v>Z$12</v>
      </c>
      <c r="AA2930" s="195" t="str">
        <f t="shared" si="4153"/>
        <v>AA$12</v>
      </c>
      <c r="AB2930" s="195" t="str">
        <f t="shared" si="4153"/>
        <v>AB$12</v>
      </c>
      <c r="AC2930" s="195" t="str">
        <f t="shared" si="4153"/>
        <v>AC$12</v>
      </c>
      <c r="AD2930" s="195" t="str">
        <f t="shared" si="4153"/>
        <v>AD$12</v>
      </c>
      <c r="AE2930" s="195" t="str">
        <f t="shared" si="4153"/>
        <v>AE$12</v>
      </c>
      <c r="AF2930" s="195" t="str">
        <f t="shared" si="4153"/>
        <v>AF$12</v>
      </c>
      <c r="AG2930" s="195" t="str">
        <f t="shared" si="4153"/>
        <v>AG$12</v>
      </c>
      <c r="AH2930" s="195" t="str">
        <f t="shared" si="4153"/>
        <v>AH$12</v>
      </c>
      <c r="AI2930" s="195" t="str">
        <f t="shared" si="4153"/>
        <v>AI$12</v>
      </c>
      <c r="AJ2930" s="195" t="str">
        <f t="shared" si="4153"/>
        <v>AJ$12</v>
      </c>
      <c r="AK2930" s="195" t="str">
        <f t="shared" si="4153"/>
        <v>AK$12</v>
      </c>
      <c r="AL2930" s="195" t="str">
        <f t="shared" si="4153"/>
        <v>AL$12</v>
      </c>
      <c r="AM2930" s="195" t="str">
        <f t="shared" si="4153"/>
        <v>AM$12</v>
      </c>
      <c r="AN2930" s="195" t="str">
        <f t="shared" si="4153"/>
        <v>AN$12</v>
      </c>
      <c r="AO2930" s="195" t="str">
        <f t="shared" si="4153"/>
        <v>AO$12</v>
      </c>
      <c r="AP2930" s="195" t="str">
        <f t="shared" si="4153"/>
        <v>AP$12</v>
      </c>
      <c r="AQ2930" s="195" t="str">
        <f t="shared" si="4153"/>
        <v>AQ$12</v>
      </c>
      <c r="AR2930" s="195" t="str">
        <f t="shared" si="4153"/>
        <v>AR$12</v>
      </c>
      <c r="AS2930" s="195" t="str">
        <f t="shared" si="4153"/>
        <v>AS$12</v>
      </c>
      <c r="AT2930" s="195" t="str">
        <f t="shared" si="4153"/>
        <v>AT$12</v>
      </c>
      <c r="AU2930" s="195" t="str">
        <f t="shared" si="4153"/>
        <v>AU$12</v>
      </c>
      <c r="AV2930" s="195" t="str">
        <f t="shared" si="4153"/>
        <v>AV$12</v>
      </c>
      <c r="AW2930" s="195" t="str">
        <f t="shared" si="4153"/>
        <v>AW$12</v>
      </c>
      <c r="AX2930" s="195" t="str">
        <f t="shared" si="4153"/>
        <v>AX$12</v>
      </c>
      <c r="AY2930" s="195" t="str">
        <f t="shared" ref="AY2930:CD2930" si="4154">AY$16</f>
        <v>AY$12</v>
      </c>
      <c r="AZ2930" s="195" t="str">
        <f t="shared" si="4154"/>
        <v>AZ$12</v>
      </c>
      <c r="BA2930" s="195" t="str">
        <f t="shared" si="4154"/>
        <v>BA$12</v>
      </c>
      <c r="BB2930" s="195" t="str">
        <f t="shared" si="4154"/>
        <v>BB$12</v>
      </c>
      <c r="BC2930" s="195" t="str">
        <f t="shared" si="4154"/>
        <v>BC$12</v>
      </c>
      <c r="BD2930" s="195" t="str">
        <f t="shared" si="4154"/>
        <v>BD$12</v>
      </c>
      <c r="BE2930" s="195" t="str">
        <f t="shared" si="4154"/>
        <v>BE$12</v>
      </c>
      <c r="BF2930" s="195" t="str">
        <f t="shared" si="4154"/>
        <v>BF$12</v>
      </c>
      <c r="BG2930" s="195" t="str">
        <f t="shared" si="4154"/>
        <v>BG$12</v>
      </c>
      <c r="BH2930" s="195" t="str">
        <f t="shared" si="4154"/>
        <v>BH$12</v>
      </c>
      <c r="BI2930" s="195" t="str">
        <f t="shared" si="4154"/>
        <v>BI$12</v>
      </c>
      <c r="BJ2930" s="195" t="str">
        <f t="shared" si="4154"/>
        <v>BJ$12</v>
      </c>
      <c r="BK2930" s="195" t="str">
        <f t="shared" si="4154"/>
        <v>BK$12</v>
      </c>
      <c r="BL2930" s="195" t="str">
        <f t="shared" si="4154"/>
        <v>BL$12</v>
      </c>
      <c r="BM2930" s="195" t="str">
        <f t="shared" si="4154"/>
        <v>BM$12</v>
      </c>
      <c r="BN2930" s="195" t="str">
        <f t="shared" si="4154"/>
        <v>BN$12</v>
      </c>
      <c r="BO2930" s="195" t="str">
        <f t="shared" si="4154"/>
        <v>BO$12</v>
      </c>
      <c r="BP2930" s="195" t="str">
        <f t="shared" si="4154"/>
        <v>BP$12</v>
      </c>
      <c r="BQ2930" s="195" t="str">
        <f t="shared" si="4154"/>
        <v>BQ$12</v>
      </c>
      <c r="BR2930" s="195" t="str">
        <f t="shared" si="4154"/>
        <v>BR$12</v>
      </c>
      <c r="BS2930" s="195" t="str">
        <f t="shared" si="4154"/>
        <v>BS$12</v>
      </c>
      <c r="BT2930" s="195" t="str">
        <f t="shared" si="4154"/>
        <v>BT$12</v>
      </c>
      <c r="BU2930" s="195" t="str">
        <f t="shared" si="4154"/>
        <v>BU$12</v>
      </c>
      <c r="BV2930" s="195" t="str">
        <f t="shared" si="4154"/>
        <v>BV$12</v>
      </c>
      <c r="BW2930" s="195" t="str">
        <f t="shared" si="4154"/>
        <v>BW$12</v>
      </c>
      <c r="BX2930" s="195" t="str">
        <f t="shared" si="4154"/>
        <v>BX$12</v>
      </c>
      <c r="BY2930" s="195" t="str">
        <f t="shared" si="4154"/>
        <v>BY$12</v>
      </c>
      <c r="BZ2930" s="195" t="str">
        <f t="shared" si="4154"/>
        <v>BZ$12</v>
      </c>
      <c r="CA2930" s="195" t="str">
        <f t="shared" si="4154"/>
        <v>CA$12</v>
      </c>
      <c r="CB2930" s="195" t="str">
        <f t="shared" si="4154"/>
        <v>CB$12</v>
      </c>
      <c r="CC2930" s="195" t="str">
        <f t="shared" si="4154"/>
        <v>CC$12</v>
      </c>
      <c r="CD2930" s="195" t="str">
        <f t="shared" si="4154"/>
        <v>CD$12</v>
      </c>
      <c r="CE2930" s="195" t="str">
        <f t="shared" ref="CE2930:CL2930" si="4155">CE$16</f>
        <v>CE$12</v>
      </c>
      <c r="CF2930" s="195" t="str">
        <f t="shared" si="4155"/>
        <v>CF$12</v>
      </c>
      <c r="CG2930" s="195" t="str">
        <f t="shared" si="4155"/>
        <v>CG$12</v>
      </c>
      <c r="CH2930" s="195" t="str">
        <f t="shared" si="4155"/>
        <v>CH$12</v>
      </c>
      <c r="CI2930" s="195" t="str">
        <f t="shared" si="4155"/>
        <v>CI$12</v>
      </c>
      <c r="CJ2930" s="195" t="str">
        <f t="shared" si="4155"/>
        <v>CJ$12</v>
      </c>
      <c r="CK2930" s="195" t="str">
        <f t="shared" si="4155"/>
        <v>CK$12</v>
      </c>
      <c r="CL2930" s="195" t="str">
        <f t="shared" si="4155"/>
        <v>CL$12</v>
      </c>
    </row>
    <row r="2931" spans="2:90" x14ac:dyDescent="0.4">
      <c r="B2931" s="171" t="s">
        <v>462</v>
      </c>
      <c r="E2931" s="8"/>
      <c r="H2931" s="196"/>
      <c r="I2931" s="197"/>
      <c r="J2931" s="197"/>
      <c r="K2931" s="198"/>
      <c r="L2931" s="198"/>
      <c r="M2931" s="198"/>
      <c r="N2931" s="198"/>
      <c r="O2931" s="198"/>
      <c r="P2931" s="198"/>
      <c r="R2931" s="198"/>
      <c r="S2931" s="195" t="str">
        <f t="shared" ref="S2931:AX2931" si="4156">S$17</f>
        <v>S$13</v>
      </c>
      <c r="T2931" s="195" t="str">
        <f t="shared" si="4156"/>
        <v>T$13</v>
      </c>
      <c r="U2931" s="195" t="str">
        <f t="shared" si="4156"/>
        <v>U$13</v>
      </c>
      <c r="V2931" s="195" t="str">
        <f t="shared" si="4156"/>
        <v>V$13</v>
      </c>
      <c r="W2931" s="195" t="str">
        <f t="shared" si="4156"/>
        <v>W$13</v>
      </c>
      <c r="X2931" s="195" t="str">
        <f t="shared" si="4156"/>
        <v>X$13</v>
      </c>
      <c r="Y2931" s="195" t="str">
        <f t="shared" si="4156"/>
        <v>Y$13</v>
      </c>
      <c r="Z2931" s="195" t="str">
        <f t="shared" si="4156"/>
        <v>Z$13</v>
      </c>
      <c r="AA2931" s="195" t="str">
        <f t="shared" si="4156"/>
        <v>AA$13</v>
      </c>
      <c r="AB2931" s="195" t="str">
        <f t="shared" si="4156"/>
        <v>AB$13</v>
      </c>
      <c r="AC2931" s="195" t="str">
        <f t="shared" si="4156"/>
        <v>AC$13</v>
      </c>
      <c r="AD2931" s="195" t="str">
        <f t="shared" si="4156"/>
        <v>AD$13</v>
      </c>
      <c r="AE2931" s="195" t="str">
        <f t="shared" si="4156"/>
        <v>AE$13</v>
      </c>
      <c r="AF2931" s="195" t="str">
        <f t="shared" si="4156"/>
        <v>AF$13</v>
      </c>
      <c r="AG2931" s="195" t="str">
        <f t="shared" si="4156"/>
        <v>AG$13</v>
      </c>
      <c r="AH2931" s="195" t="str">
        <f t="shared" si="4156"/>
        <v>AH$13</v>
      </c>
      <c r="AI2931" s="195" t="str">
        <f t="shared" si="4156"/>
        <v>AI$13</v>
      </c>
      <c r="AJ2931" s="195" t="str">
        <f t="shared" si="4156"/>
        <v>AJ$13</v>
      </c>
      <c r="AK2931" s="195" t="str">
        <f t="shared" si="4156"/>
        <v>AK$13</v>
      </c>
      <c r="AL2931" s="195" t="str">
        <f t="shared" si="4156"/>
        <v>AL$13</v>
      </c>
      <c r="AM2931" s="195" t="str">
        <f t="shared" si="4156"/>
        <v>AM$13</v>
      </c>
      <c r="AN2931" s="195" t="str">
        <f t="shared" si="4156"/>
        <v>AN$13</v>
      </c>
      <c r="AO2931" s="195" t="str">
        <f t="shared" si="4156"/>
        <v>AO$13</v>
      </c>
      <c r="AP2931" s="195" t="str">
        <f t="shared" si="4156"/>
        <v>AP$13</v>
      </c>
      <c r="AQ2931" s="195" t="str">
        <f t="shared" si="4156"/>
        <v>AQ$13</v>
      </c>
      <c r="AR2931" s="195" t="str">
        <f t="shared" si="4156"/>
        <v>AR$13</v>
      </c>
      <c r="AS2931" s="195" t="str">
        <f t="shared" si="4156"/>
        <v>AS$13</v>
      </c>
      <c r="AT2931" s="195" t="str">
        <f t="shared" si="4156"/>
        <v>AT$13</v>
      </c>
      <c r="AU2931" s="195" t="str">
        <f t="shared" si="4156"/>
        <v>AU$13</v>
      </c>
      <c r="AV2931" s="195" t="str">
        <f t="shared" si="4156"/>
        <v>AV$13</v>
      </c>
      <c r="AW2931" s="195" t="str">
        <f t="shared" si="4156"/>
        <v>AW$13</v>
      </c>
      <c r="AX2931" s="195" t="str">
        <f t="shared" si="4156"/>
        <v>AX$13</v>
      </c>
      <c r="AY2931" s="195" t="str">
        <f t="shared" ref="AY2931:CD2931" si="4157">AY$17</f>
        <v>AY$13</v>
      </c>
      <c r="AZ2931" s="195" t="str">
        <f t="shared" si="4157"/>
        <v>AZ$13</v>
      </c>
      <c r="BA2931" s="195" t="str">
        <f t="shared" si="4157"/>
        <v>BA$13</v>
      </c>
      <c r="BB2931" s="195" t="str">
        <f t="shared" si="4157"/>
        <v>BB$13</v>
      </c>
      <c r="BC2931" s="195" t="str">
        <f t="shared" si="4157"/>
        <v>BC$13</v>
      </c>
      <c r="BD2931" s="195" t="str">
        <f t="shared" si="4157"/>
        <v>BD$13</v>
      </c>
      <c r="BE2931" s="195" t="str">
        <f t="shared" si="4157"/>
        <v>BE$13</v>
      </c>
      <c r="BF2931" s="195" t="str">
        <f t="shared" si="4157"/>
        <v>BF$13</v>
      </c>
      <c r="BG2931" s="195" t="str">
        <f t="shared" si="4157"/>
        <v>BG$13</v>
      </c>
      <c r="BH2931" s="195" t="str">
        <f t="shared" si="4157"/>
        <v>BH$13</v>
      </c>
      <c r="BI2931" s="195" t="str">
        <f t="shared" si="4157"/>
        <v>BI$13</v>
      </c>
      <c r="BJ2931" s="195" t="str">
        <f t="shared" si="4157"/>
        <v>BJ$13</v>
      </c>
      <c r="BK2931" s="195" t="str">
        <f t="shared" si="4157"/>
        <v>BK$13</v>
      </c>
      <c r="BL2931" s="195" t="str">
        <f t="shared" si="4157"/>
        <v>BL$13</v>
      </c>
      <c r="BM2931" s="195" t="str">
        <f t="shared" si="4157"/>
        <v>BM$13</v>
      </c>
      <c r="BN2931" s="195" t="str">
        <f t="shared" si="4157"/>
        <v>BN$13</v>
      </c>
      <c r="BO2931" s="195" t="str">
        <f t="shared" si="4157"/>
        <v>BO$13</v>
      </c>
      <c r="BP2931" s="195" t="str">
        <f t="shared" si="4157"/>
        <v>BP$13</v>
      </c>
      <c r="BQ2931" s="195" t="str">
        <f t="shared" si="4157"/>
        <v>BQ$13</v>
      </c>
      <c r="BR2931" s="195" t="str">
        <f t="shared" si="4157"/>
        <v>BR$13</v>
      </c>
      <c r="BS2931" s="195" t="str">
        <f t="shared" si="4157"/>
        <v>BS$13</v>
      </c>
      <c r="BT2931" s="195" t="str">
        <f t="shared" si="4157"/>
        <v>BT$13</v>
      </c>
      <c r="BU2931" s="195" t="str">
        <f t="shared" si="4157"/>
        <v>BU$13</v>
      </c>
      <c r="BV2931" s="195" t="str">
        <f t="shared" si="4157"/>
        <v>BV$13</v>
      </c>
      <c r="BW2931" s="195" t="str">
        <f t="shared" si="4157"/>
        <v>BW$13</v>
      </c>
      <c r="BX2931" s="195" t="str">
        <f t="shared" si="4157"/>
        <v>BX$13</v>
      </c>
      <c r="BY2931" s="195" t="str">
        <f t="shared" si="4157"/>
        <v>BY$13</v>
      </c>
      <c r="BZ2931" s="195" t="str">
        <f t="shared" si="4157"/>
        <v>BZ$13</v>
      </c>
      <c r="CA2931" s="195" t="str">
        <f t="shared" si="4157"/>
        <v>CA$13</v>
      </c>
      <c r="CB2931" s="195" t="str">
        <f t="shared" si="4157"/>
        <v>CB$13</v>
      </c>
      <c r="CC2931" s="195" t="str">
        <f t="shared" si="4157"/>
        <v>CC$13</v>
      </c>
      <c r="CD2931" s="195" t="str">
        <f t="shared" si="4157"/>
        <v>CD$13</v>
      </c>
      <c r="CE2931" s="195" t="str">
        <f t="shared" ref="CE2931:CL2931" si="4158">CE$17</f>
        <v>CE$13</v>
      </c>
      <c r="CF2931" s="195" t="str">
        <f t="shared" si="4158"/>
        <v>CF$13</v>
      </c>
      <c r="CG2931" s="195" t="str">
        <f t="shared" si="4158"/>
        <v>CG$13</v>
      </c>
      <c r="CH2931" s="195" t="str">
        <f t="shared" si="4158"/>
        <v>CH$13</v>
      </c>
      <c r="CI2931" s="195" t="str">
        <f t="shared" si="4158"/>
        <v>CI$13</v>
      </c>
      <c r="CJ2931" s="195" t="str">
        <f t="shared" si="4158"/>
        <v>CJ$13</v>
      </c>
      <c r="CK2931" s="195" t="str">
        <f t="shared" si="4158"/>
        <v>CK$13</v>
      </c>
      <c r="CL2931" s="195" t="str">
        <f t="shared" si="4158"/>
        <v>CL$13</v>
      </c>
    </row>
    <row r="2932" spans="2:90" x14ac:dyDescent="0.4">
      <c r="B2932" s="171" t="s">
        <v>491</v>
      </c>
      <c r="E2932" s="8"/>
      <c r="H2932" s="196"/>
      <c r="I2932" s="197"/>
      <c r="J2932" s="197"/>
      <c r="K2932" s="198"/>
      <c r="L2932" s="198"/>
      <c r="M2932" s="198"/>
      <c r="N2932" s="198"/>
      <c r="O2932" s="198"/>
      <c r="P2932" s="198"/>
      <c r="R2932" s="198"/>
      <c r="S2932" s="186"/>
      <c r="T2932" s="186"/>
      <c r="U2932" s="186"/>
      <c r="V2932" s="186"/>
      <c r="W2932" s="186"/>
      <c r="X2932" s="186"/>
      <c r="Y2932" s="186"/>
      <c r="Z2932" s="186"/>
      <c r="AA2932" s="186"/>
      <c r="AB2932" s="186"/>
      <c r="AC2932" s="186"/>
      <c r="AD2932" s="186"/>
      <c r="AE2932" s="186"/>
      <c r="AF2932" s="186"/>
      <c r="AG2932" s="186"/>
      <c r="AH2932" s="186"/>
      <c r="AI2932" s="186"/>
      <c r="AJ2932" s="186"/>
      <c r="AK2932" s="186"/>
      <c r="AL2932" s="186"/>
      <c r="AM2932" s="186"/>
      <c r="AN2932" s="186"/>
      <c r="AO2932" s="186"/>
      <c r="AP2932" s="186"/>
      <c r="AQ2932" s="186"/>
      <c r="AR2932" s="186"/>
      <c r="AS2932" s="186"/>
      <c r="AT2932" s="186"/>
      <c r="AU2932" s="186"/>
      <c r="AV2932" s="186"/>
      <c r="AW2932" s="186"/>
      <c r="AX2932" s="186"/>
      <c r="AY2932" s="186"/>
      <c r="AZ2932" s="186"/>
      <c r="BA2932" s="186"/>
      <c r="BB2932" s="186"/>
      <c r="BC2932" s="186"/>
      <c r="BD2932" s="186"/>
      <c r="BE2932" s="186"/>
      <c r="BF2932" s="186"/>
      <c r="BG2932" s="186"/>
      <c r="BH2932" s="186"/>
      <c r="BI2932" s="186"/>
      <c r="BJ2932" s="186"/>
      <c r="BK2932" s="186"/>
      <c r="BL2932" s="186"/>
      <c r="BM2932" s="186"/>
      <c r="BN2932" s="186"/>
      <c r="BO2932" s="186"/>
      <c r="BP2932" s="186"/>
      <c r="BQ2932" s="186"/>
      <c r="BR2932" s="186"/>
      <c r="BS2932" s="186"/>
      <c r="BT2932" s="186"/>
      <c r="BU2932" s="186"/>
      <c r="BV2932" s="186"/>
      <c r="BW2932" s="186"/>
      <c r="BX2932" s="186"/>
      <c r="BY2932" s="186"/>
      <c r="BZ2932" s="186"/>
      <c r="CA2932" s="186"/>
      <c r="CB2932" s="186"/>
      <c r="CC2932" s="186"/>
      <c r="CD2932" s="186"/>
      <c r="CE2932" s="186"/>
      <c r="CF2932" s="186"/>
      <c r="CG2932" s="186"/>
      <c r="CH2932" s="186"/>
      <c r="CI2932" s="186"/>
      <c r="CJ2932" s="186"/>
      <c r="CK2932" s="186"/>
      <c r="CL2932" s="186"/>
    </row>
    <row r="2933" spans="2:90" x14ac:dyDescent="0.4">
      <c r="B2933" s="171" t="s">
        <v>505</v>
      </c>
      <c r="E2933" s="8"/>
      <c r="H2933" s="196"/>
      <c r="I2933" s="197"/>
      <c r="J2933" s="197"/>
      <c r="K2933" s="198"/>
      <c r="L2933" s="198"/>
      <c r="M2933" s="198"/>
      <c r="N2933" s="198"/>
      <c r="O2933" s="198"/>
      <c r="P2933" s="198"/>
      <c r="R2933" s="198"/>
      <c r="S2933" s="186"/>
      <c r="T2933" s="186"/>
      <c r="U2933" s="186"/>
      <c r="V2933" s="186"/>
      <c r="W2933" s="186"/>
      <c r="X2933" s="186"/>
      <c r="Y2933" s="186"/>
      <c r="Z2933" s="186"/>
      <c r="AA2933" s="186"/>
      <c r="AB2933" s="186"/>
      <c r="AC2933" s="186"/>
      <c r="AD2933" s="186"/>
      <c r="AE2933" s="186"/>
      <c r="AF2933" s="186"/>
      <c r="AG2933" s="186"/>
      <c r="AH2933" s="186"/>
      <c r="AI2933" s="186"/>
      <c r="AJ2933" s="186"/>
      <c r="AK2933" s="186"/>
      <c r="AL2933" s="186"/>
      <c r="AM2933" s="186"/>
      <c r="AN2933" s="186"/>
      <c r="AO2933" s="186"/>
      <c r="AP2933" s="186"/>
      <c r="AQ2933" s="186"/>
      <c r="AR2933" s="186"/>
      <c r="AS2933" s="186"/>
      <c r="AT2933" s="186"/>
      <c r="AU2933" s="186"/>
      <c r="AV2933" s="186"/>
      <c r="AW2933" s="186"/>
      <c r="AX2933" s="186"/>
      <c r="AY2933" s="186"/>
      <c r="AZ2933" s="186"/>
      <c r="BA2933" s="186"/>
      <c r="BB2933" s="186"/>
      <c r="BC2933" s="186"/>
      <c r="BD2933" s="186"/>
      <c r="BE2933" s="186"/>
      <c r="BF2933" s="186"/>
      <c r="BG2933" s="186"/>
      <c r="BH2933" s="186"/>
      <c r="BI2933" s="186"/>
      <c r="BJ2933" s="186"/>
      <c r="BK2933" s="186"/>
      <c r="BL2933" s="186"/>
      <c r="BM2933" s="186"/>
      <c r="BN2933" s="186"/>
      <c r="BO2933" s="186"/>
      <c r="BP2933" s="186"/>
      <c r="BQ2933" s="186"/>
      <c r="BR2933" s="186"/>
      <c r="BS2933" s="186"/>
      <c r="BT2933" s="186"/>
      <c r="BU2933" s="186"/>
      <c r="BV2933" s="186"/>
      <c r="BW2933" s="186"/>
      <c r="BX2933" s="186"/>
      <c r="BY2933" s="186"/>
      <c r="BZ2933" s="186"/>
      <c r="CA2933" s="186"/>
      <c r="CB2933" s="186"/>
      <c r="CC2933" s="186"/>
      <c r="CD2933" s="186"/>
      <c r="CE2933" s="186"/>
      <c r="CF2933" s="186"/>
      <c r="CG2933" s="186"/>
      <c r="CH2933" s="186"/>
      <c r="CI2933" s="186"/>
      <c r="CJ2933" s="186"/>
      <c r="CK2933" s="186"/>
      <c r="CL2933" s="186"/>
    </row>
    <row r="2934" spans="2:90" x14ac:dyDescent="0.4">
      <c r="B2934" s="171" t="s">
        <v>463</v>
      </c>
      <c r="E2934" s="8"/>
      <c r="H2934" s="196"/>
      <c r="I2934" s="197"/>
      <c r="J2934" s="197"/>
      <c r="K2934" s="198"/>
      <c r="L2934" s="198"/>
      <c r="M2934" s="198"/>
      <c r="N2934" s="198"/>
      <c r="O2934" s="198"/>
      <c r="P2934" s="198"/>
      <c r="R2934" s="198"/>
      <c r="S2934" s="186" t="str">
        <f t="shared" ref="S2934:AX2934" si="4159">S$18</f>
        <v>S$14</v>
      </c>
      <c r="T2934" s="186" t="str">
        <f t="shared" si="4159"/>
        <v>T$14</v>
      </c>
      <c r="U2934" s="186" t="str">
        <f t="shared" si="4159"/>
        <v>U$14</v>
      </c>
      <c r="V2934" s="186" t="str">
        <f t="shared" si="4159"/>
        <v>V$14</v>
      </c>
      <c r="W2934" s="186" t="str">
        <f t="shared" si="4159"/>
        <v>W$14</v>
      </c>
      <c r="X2934" s="186" t="str">
        <f t="shared" si="4159"/>
        <v>X$14</v>
      </c>
      <c r="Y2934" s="186" t="str">
        <f t="shared" si="4159"/>
        <v>Y$14</v>
      </c>
      <c r="Z2934" s="186" t="str">
        <f t="shared" si="4159"/>
        <v>Z$14</v>
      </c>
      <c r="AA2934" s="186" t="str">
        <f t="shared" si="4159"/>
        <v>AA$14</v>
      </c>
      <c r="AB2934" s="186" t="str">
        <f t="shared" si="4159"/>
        <v>AB$14</v>
      </c>
      <c r="AC2934" s="186" t="str">
        <f t="shared" si="4159"/>
        <v>AC$14</v>
      </c>
      <c r="AD2934" s="186" t="str">
        <f t="shared" si="4159"/>
        <v>AD$14</v>
      </c>
      <c r="AE2934" s="186" t="str">
        <f t="shared" si="4159"/>
        <v>AE$14</v>
      </c>
      <c r="AF2934" s="186" t="str">
        <f t="shared" si="4159"/>
        <v>AF$14</v>
      </c>
      <c r="AG2934" s="186" t="str">
        <f t="shared" si="4159"/>
        <v>AG$14</v>
      </c>
      <c r="AH2934" s="186" t="str">
        <f t="shared" si="4159"/>
        <v>AH$14</v>
      </c>
      <c r="AI2934" s="186" t="str">
        <f t="shared" si="4159"/>
        <v>AI$14</v>
      </c>
      <c r="AJ2934" s="186" t="str">
        <f t="shared" si="4159"/>
        <v>AJ$14</v>
      </c>
      <c r="AK2934" s="186" t="str">
        <f t="shared" si="4159"/>
        <v>AK$14</v>
      </c>
      <c r="AL2934" s="186" t="str">
        <f t="shared" si="4159"/>
        <v>AL$14</v>
      </c>
      <c r="AM2934" s="186" t="str">
        <f t="shared" si="4159"/>
        <v>AM$14</v>
      </c>
      <c r="AN2934" s="186" t="str">
        <f t="shared" si="4159"/>
        <v>AN$14</v>
      </c>
      <c r="AO2934" s="186" t="str">
        <f t="shared" si="4159"/>
        <v>AO$14</v>
      </c>
      <c r="AP2934" s="186" t="str">
        <f t="shared" si="4159"/>
        <v>AP$14</v>
      </c>
      <c r="AQ2934" s="186" t="str">
        <f t="shared" si="4159"/>
        <v>AQ$14</v>
      </c>
      <c r="AR2934" s="186" t="str">
        <f t="shared" si="4159"/>
        <v>AR$14</v>
      </c>
      <c r="AS2934" s="186" t="str">
        <f t="shared" si="4159"/>
        <v>AS$14</v>
      </c>
      <c r="AT2934" s="186" t="str">
        <f t="shared" si="4159"/>
        <v>AT$14</v>
      </c>
      <c r="AU2934" s="186" t="str">
        <f t="shared" si="4159"/>
        <v>AU$14</v>
      </c>
      <c r="AV2934" s="186" t="str">
        <f t="shared" si="4159"/>
        <v>AV$14</v>
      </c>
      <c r="AW2934" s="186" t="str">
        <f t="shared" si="4159"/>
        <v>AW$14</v>
      </c>
      <c r="AX2934" s="186" t="str">
        <f t="shared" si="4159"/>
        <v>AX$14</v>
      </c>
      <c r="AY2934" s="186" t="str">
        <f t="shared" ref="AY2934:CD2934" si="4160">AY$18</f>
        <v>AY$14</v>
      </c>
      <c r="AZ2934" s="186" t="str">
        <f t="shared" si="4160"/>
        <v>AZ$14</v>
      </c>
      <c r="BA2934" s="186" t="str">
        <f t="shared" si="4160"/>
        <v>BA$14</v>
      </c>
      <c r="BB2934" s="186" t="str">
        <f t="shared" si="4160"/>
        <v>BB$14</v>
      </c>
      <c r="BC2934" s="186" t="str">
        <f t="shared" si="4160"/>
        <v>BC$14</v>
      </c>
      <c r="BD2934" s="186" t="str">
        <f t="shared" si="4160"/>
        <v>BD$14</v>
      </c>
      <c r="BE2934" s="186" t="str">
        <f t="shared" si="4160"/>
        <v>BE$14</v>
      </c>
      <c r="BF2934" s="186" t="str">
        <f t="shared" si="4160"/>
        <v>BF$14</v>
      </c>
      <c r="BG2934" s="186" t="str">
        <f t="shared" si="4160"/>
        <v>BG$14</v>
      </c>
      <c r="BH2934" s="186" t="str">
        <f t="shared" si="4160"/>
        <v>BH$14</v>
      </c>
      <c r="BI2934" s="186" t="str">
        <f t="shared" si="4160"/>
        <v>BI$14</v>
      </c>
      <c r="BJ2934" s="186" t="str">
        <f t="shared" si="4160"/>
        <v>BJ$14</v>
      </c>
      <c r="BK2934" s="186" t="str">
        <f t="shared" si="4160"/>
        <v>BK$14</v>
      </c>
      <c r="BL2934" s="186" t="str">
        <f t="shared" si="4160"/>
        <v>BL$14</v>
      </c>
      <c r="BM2934" s="186" t="str">
        <f t="shared" si="4160"/>
        <v>BM$14</v>
      </c>
      <c r="BN2934" s="186" t="str">
        <f t="shared" si="4160"/>
        <v>BN$14</v>
      </c>
      <c r="BO2934" s="186" t="str">
        <f t="shared" si="4160"/>
        <v>BO$14</v>
      </c>
      <c r="BP2934" s="186" t="str">
        <f t="shared" si="4160"/>
        <v>BP$14</v>
      </c>
      <c r="BQ2934" s="186" t="str">
        <f t="shared" si="4160"/>
        <v>BQ$14</v>
      </c>
      <c r="BR2934" s="186" t="str">
        <f t="shared" si="4160"/>
        <v>BR$14</v>
      </c>
      <c r="BS2934" s="186" t="str">
        <f t="shared" si="4160"/>
        <v>BS$14</v>
      </c>
      <c r="BT2934" s="186" t="str">
        <f t="shared" si="4160"/>
        <v>BT$14</v>
      </c>
      <c r="BU2934" s="186" t="str">
        <f t="shared" si="4160"/>
        <v>BU$14</v>
      </c>
      <c r="BV2934" s="186" t="str">
        <f t="shared" si="4160"/>
        <v>BV$14</v>
      </c>
      <c r="BW2934" s="186" t="str">
        <f t="shared" si="4160"/>
        <v>BW$14</v>
      </c>
      <c r="BX2934" s="186" t="str">
        <f t="shared" si="4160"/>
        <v>BX$14</v>
      </c>
      <c r="BY2934" s="186" t="str">
        <f t="shared" si="4160"/>
        <v>BY$14</v>
      </c>
      <c r="BZ2934" s="186" t="str">
        <f t="shared" si="4160"/>
        <v>BZ$14</v>
      </c>
      <c r="CA2934" s="186" t="str">
        <f t="shared" si="4160"/>
        <v>CA$14</v>
      </c>
      <c r="CB2934" s="186" t="str">
        <f t="shared" si="4160"/>
        <v>CB$14</v>
      </c>
      <c r="CC2934" s="186" t="str">
        <f t="shared" si="4160"/>
        <v>CC$14</v>
      </c>
      <c r="CD2934" s="186" t="str">
        <f t="shared" si="4160"/>
        <v>CD$14</v>
      </c>
      <c r="CE2934" s="186" t="str">
        <f t="shared" ref="CE2934:CL2934" si="4161">CE$18</f>
        <v>CE$14</v>
      </c>
      <c r="CF2934" s="186" t="str">
        <f t="shared" si="4161"/>
        <v>CF$14</v>
      </c>
      <c r="CG2934" s="186" t="str">
        <f t="shared" si="4161"/>
        <v>CG$14</v>
      </c>
      <c r="CH2934" s="186" t="str">
        <f t="shared" si="4161"/>
        <v>CH$14</v>
      </c>
      <c r="CI2934" s="186" t="str">
        <f t="shared" si="4161"/>
        <v>CI$14</v>
      </c>
      <c r="CJ2934" s="186" t="str">
        <f t="shared" si="4161"/>
        <v>CJ$14</v>
      </c>
      <c r="CK2934" s="186" t="str">
        <f t="shared" si="4161"/>
        <v>CK$14</v>
      </c>
      <c r="CL2934" s="186" t="str">
        <f t="shared" si="4161"/>
        <v>CL$14</v>
      </c>
    </row>
    <row r="2935" spans="2:90" x14ac:dyDescent="0.4">
      <c r="B2935" s="171" t="s">
        <v>464</v>
      </c>
      <c r="E2935" s="8"/>
      <c r="H2935" s="196"/>
      <c r="I2935" s="197"/>
      <c r="J2935" s="197"/>
      <c r="K2935" s="198"/>
      <c r="L2935" s="198"/>
      <c r="M2935" s="198"/>
      <c r="N2935" s="198"/>
      <c r="O2935" s="198"/>
      <c r="P2935" s="198"/>
      <c r="R2935" s="198"/>
      <c r="S2935" s="186" t="str">
        <f t="shared" ref="S2935:AX2935" si="4162">S$19</f>
        <v>S$15</v>
      </c>
      <c r="T2935" s="186" t="str">
        <f t="shared" si="4162"/>
        <v>T$15</v>
      </c>
      <c r="U2935" s="186" t="str">
        <f t="shared" si="4162"/>
        <v>U$15</v>
      </c>
      <c r="V2935" s="186" t="str">
        <f t="shared" si="4162"/>
        <v>V$15</v>
      </c>
      <c r="W2935" s="186" t="str">
        <f t="shared" si="4162"/>
        <v>W$15</v>
      </c>
      <c r="X2935" s="186" t="str">
        <f t="shared" si="4162"/>
        <v>X$15</v>
      </c>
      <c r="Y2935" s="186" t="str">
        <f t="shared" si="4162"/>
        <v>Y$15</v>
      </c>
      <c r="Z2935" s="186" t="str">
        <f t="shared" si="4162"/>
        <v>Z$15</v>
      </c>
      <c r="AA2935" s="186" t="str">
        <f t="shared" si="4162"/>
        <v>AA$15</v>
      </c>
      <c r="AB2935" s="186" t="str">
        <f t="shared" si="4162"/>
        <v>AB$15</v>
      </c>
      <c r="AC2935" s="186" t="str">
        <f t="shared" si="4162"/>
        <v>AC$15</v>
      </c>
      <c r="AD2935" s="186" t="str">
        <f t="shared" si="4162"/>
        <v>AD$15</v>
      </c>
      <c r="AE2935" s="186" t="str">
        <f t="shared" si="4162"/>
        <v>AE$15</v>
      </c>
      <c r="AF2935" s="186" t="str">
        <f t="shared" si="4162"/>
        <v>AF$15</v>
      </c>
      <c r="AG2935" s="186" t="str">
        <f t="shared" si="4162"/>
        <v>AG$15</v>
      </c>
      <c r="AH2935" s="186" t="str">
        <f t="shared" si="4162"/>
        <v>AH$15</v>
      </c>
      <c r="AI2935" s="186" t="str">
        <f t="shared" si="4162"/>
        <v>AI$15</v>
      </c>
      <c r="AJ2935" s="186" t="str">
        <f t="shared" si="4162"/>
        <v>AJ$15</v>
      </c>
      <c r="AK2935" s="186" t="str">
        <f t="shared" si="4162"/>
        <v>AK$15</v>
      </c>
      <c r="AL2935" s="186" t="str">
        <f t="shared" si="4162"/>
        <v>AL$15</v>
      </c>
      <c r="AM2935" s="186" t="str">
        <f t="shared" si="4162"/>
        <v>AM$15</v>
      </c>
      <c r="AN2935" s="186" t="str">
        <f t="shared" si="4162"/>
        <v>AN$15</v>
      </c>
      <c r="AO2935" s="186" t="str">
        <f t="shared" si="4162"/>
        <v>AO$15</v>
      </c>
      <c r="AP2935" s="186" t="str">
        <f t="shared" si="4162"/>
        <v>AP$15</v>
      </c>
      <c r="AQ2935" s="186" t="str">
        <f t="shared" si="4162"/>
        <v>AQ$15</v>
      </c>
      <c r="AR2935" s="186" t="str">
        <f t="shared" si="4162"/>
        <v>AR$15</v>
      </c>
      <c r="AS2935" s="186" t="str">
        <f t="shared" si="4162"/>
        <v>AS$15</v>
      </c>
      <c r="AT2935" s="186" t="str">
        <f t="shared" si="4162"/>
        <v>AT$15</v>
      </c>
      <c r="AU2935" s="186" t="str">
        <f t="shared" si="4162"/>
        <v>AU$15</v>
      </c>
      <c r="AV2935" s="186" t="str">
        <f t="shared" si="4162"/>
        <v>AV$15</v>
      </c>
      <c r="AW2935" s="186" t="str">
        <f t="shared" si="4162"/>
        <v>AW$15</v>
      </c>
      <c r="AX2935" s="186" t="str">
        <f t="shared" si="4162"/>
        <v>AX$15</v>
      </c>
      <c r="AY2935" s="186" t="str">
        <f t="shared" ref="AY2935:CD2935" si="4163">AY$19</f>
        <v>AY$15</v>
      </c>
      <c r="AZ2935" s="186" t="str">
        <f t="shared" si="4163"/>
        <v>AZ$15</v>
      </c>
      <c r="BA2935" s="186" t="str">
        <f t="shared" si="4163"/>
        <v>BA$15</v>
      </c>
      <c r="BB2935" s="186" t="str">
        <f t="shared" si="4163"/>
        <v>BB$15</v>
      </c>
      <c r="BC2935" s="186" t="str">
        <f t="shared" si="4163"/>
        <v>BC$15</v>
      </c>
      <c r="BD2935" s="186" t="str">
        <f t="shared" si="4163"/>
        <v>BD$15</v>
      </c>
      <c r="BE2935" s="186" t="str">
        <f t="shared" si="4163"/>
        <v>BE$15</v>
      </c>
      <c r="BF2935" s="186" t="str">
        <f t="shared" si="4163"/>
        <v>BF$15</v>
      </c>
      <c r="BG2935" s="186" t="str">
        <f t="shared" si="4163"/>
        <v>BG$15</v>
      </c>
      <c r="BH2935" s="186" t="str">
        <f t="shared" si="4163"/>
        <v>BH$15</v>
      </c>
      <c r="BI2935" s="186" t="str">
        <f t="shared" si="4163"/>
        <v>BI$15</v>
      </c>
      <c r="BJ2935" s="186" t="str">
        <f t="shared" si="4163"/>
        <v>BJ$15</v>
      </c>
      <c r="BK2935" s="186" t="str">
        <f t="shared" si="4163"/>
        <v>BK$15</v>
      </c>
      <c r="BL2935" s="186" t="str">
        <f t="shared" si="4163"/>
        <v>BL$15</v>
      </c>
      <c r="BM2935" s="186" t="str">
        <f t="shared" si="4163"/>
        <v>BM$15</v>
      </c>
      <c r="BN2935" s="186" t="str">
        <f t="shared" si="4163"/>
        <v>BN$15</v>
      </c>
      <c r="BO2935" s="186" t="str">
        <f t="shared" si="4163"/>
        <v>BO$15</v>
      </c>
      <c r="BP2935" s="186" t="str">
        <f t="shared" si="4163"/>
        <v>BP$15</v>
      </c>
      <c r="BQ2935" s="186" t="str">
        <f t="shared" si="4163"/>
        <v>BQ$15</v>
      </c>
      <c r="BR2935" s="186" t="str">
        <f t="shared" si="4163"/>
        <v>BR$15</v>
      </c>
      <c r="BS2935" s="186" t="str">
        <f t="shared" si="4163"/>
        <v>BS$15</v>
      </c>
      <c r="BT2935" s="186" t="str">
        <f t="shared" si="4163"/>
        <v>BT$15</v>
      </c>
      <c r="BU2935" s="186" t="str">
        <f t="shared" si="4163"/>
        <v>BU$15</v>
      </c>
      <c r="BV2935" s="186" t="str">
        <f t="shared" si="4163"/>
        <v>BV$15</v>
      </c>
      <c r="BW2935" s="186" t="str">
        <f t="shared" si="4163"/>
        <v>BW$15</v>
      </c>
      <c r="BX2935" s="186" t="str">
        <f t="shared" si="4163"/>
        <v>BX$15</v>
      </c>
      <c r="BY2935" s="186" t="str">
        <f t="shared" si="4163"/>
        <v>BY$15</v>
      </c>
      <c r="BZ2935" s="186" t="str">
        <f t="shared" si="4163"/>
        <v>BZ$15</v>
      </c>
      <c r="CA2935" s="186" t="str">
        <f t="shared" si="4163"/>
        <v>CA$15</v>
      </c>
      <c r="CB2935" s="186" t="str">
        <f t="shared" si="4163"/>
        <v>CB$15</v>
      </c>
      <c r="CC2935" s="186" t="str">
        <f t="shared" si="4163"/>
        <v>CC$15</v>
      </c>
      <c r="CD2935" s="186" t="str">
        <f t="shared" si="4163"/>
        <v>CD$15</v>
      </c>
      <c r="CE2935" s="186" t="str">
        <f t="shared" ref="CE2935:CL2935" si="4164">CE$19</f>
        <v>CE$15</v>
      </c>
      <c r="CF2935" s="186" t="str">
        <f t="shared" si="4164"/>
        <v>CF$15</v>
      </c>
      <c r="CG2935" s="186" t="str">
        <f t="shared" si="4164"/>
        <v>CG$15</v>
      </c>
      <c r="CH2935" s="186" t="str">
        <f t="shared" si="4164"/>
        <v>CH$15</v>
      </c>
      <c r="CI2935" s="186" t="str">
        <f t="shared" si="4164"/>
        <v>CI$15</v>
      </c>
      <c r="CJ2935" s="186" t="str">
        <f t="shared" si="4164"/>
        <v>CJ$15</v>
      </c>
      <c r="CK2935" s="186" t="str">
        <f t="shared" si="4164"/>
        <v>CK$15</v>
      </c>
      <c r="CL2935" s="186" t="str">
        <f t="shared" si="4164"/>
        <v>CL$15</v>
      </c>
    </row>
    <row r="2936" spans="2:90" x14ac:dyDescent="0.4">
      <c r="B2936" s="139" t="s">
        <v>555</v>
      </c>
      <c r="C2936" s="31"/>
      <c r="D2936" t="s">
        <v>546</v>
      </c>
      <c r="E2936" s="8" t="str">
        <f t="shared" ref="E2936:E2945" si="4165">ROW()&amp;" "&amp;D2936</f>
        <v>2936 SEASON QUARTER-TV-V</v>
      </c>
      <c r="F2936" t="s">
        <v>556</v>
      </c>
      <c r="G2936" s="31" t="s">
        <v>81</v>
      </c>
      <c r="H2936" s="138"/>
      <c r="I2936" s="140"/>
      <c r="J2936" s="140"/>
      <c r="K2936" s="138"/>
      <c r="L2936" s="138"/>
      <c r="M2936" s="138"/>
      <c r="N2936" s="138"/>
      <c r="O2936" s="138"/>
      <c r="P2936" s="138"/>
      <c r="R2936" s="139"/>
      <c r="S2936" s="164"/>
      <c r="T2936" s="164"/>
      <c r="U2936" s="164"/>
      <c r="V2936" s="164"/>
      <c r="W2936" s="164"/>
      <c r="X2936" s="164"/>
      <c r="Y2936" s="164"/>
      <c r="Z2936" s="164"/>
      <c r="AA2936" s="164"/>
      <c r="AB2936" s="164"/>
      <c r="AC2936" s="164"/>
      <c r="AD2936" s="164"/>
      <c r="AE2936" s="164"/>
      <c r="AF2936" s="164"/>
      <c r="AG2936" s="164"/>
      <c r="AH2936" s="164"/>
      <c r="AI2936" s="164"/>
      <c r="AJ2936" s="164"/>
      <c r="AK2936" s="164"/>
      <c r="AL2936" s="164"/>
      <c r="AM2936" s="164"/>
      <c r="AN2936" s="164"/>
      <c r="AO2936" s="164"/>
      <c r="AP2936" s="164"/>
      <c r="AQ2936" s="164"/>
      <c r="AR2936" s="164"/>
      <c r="AS2936" s="164"/>
      <c r="AT2936" s="164"/>
      <c r="AU2936" s="164"/>
      <c r="AV2936" s="164"/>
      <c r="AW2936" s="164"/>
      <c r="AX2936" s="164"/>
      <c r="AY2936" s="164"/>
      <c r="AZ2936" s="164"/>
      <c r="BA2936" s="164"/>
      <c r="BB2936" s="164"/>
      <c r="BC2936" s="164"/>
      <c r="BD2936" s="164"/>
      <c r="BE2936" s="164"/>
      <c r="BF2936" s="164"/>
      <c r="BG2936" s="164"/>
      <c r="BH2936" s="164"/>
      <c r="BI2936" s="164"/>
      <c r="BJ2936" s="164"/>
      <c r="BK2936" s="164"/>
      <c r="BL2936" s="164"/>
      <c r="BM2936" s="164"/>
      <c r="BN2936" s="164"/>
      <c r="BO2936" s="164"/>
      <c r="BP2936" s="164"/>
      <c r="BQ2936" s="164"/>
      <c r="BR2936" s="164"/>
      <c r="BS2936" s="164"/>
      <c r="BT2936" s="164"/>
      <c r="BU2936" s="164"/>
      <c r="BV2936" s="164"/>
      <c r="BW2936" s="164"/>
      <c r="BX2936" s="164"/>
      <c r="BY2936" s="164"/>
      <c r="BZ2936" s="164"/>
      <c r="CA2936" s="164"/>
      <c r="CB2936" s="164"/>
      <c r="CC2936" s="164"/>
      <c r="CD2936" s="164"/>
      <c r="CE2936" s="164"/>
      <c r="CF2936" s="164"/>
      <c r="CG2936" s="164"/>
      <c r="CH2936" s="164"/>
      <c r="CI2936" s="164"/>
      <c r="CJ2936" s="164"/>
      <c r="CK2936" s="164"/>
      <c r="CL2936" s="164"/>
    </row>
    <row r="2937" spans="2:90" x14ac:dyDescent="0.4">
      <c r="B2937" s="95" t="str">
        <f>B2931</f>
        <v>Primary volume driver</v>
      </c>
      <c r="C2937" s="12"/>
      <c r="D2937" t="s">
        <v>546</v>
      </c>
      <c r="E2937" s="8" t="str">
        <f t="shared" si="4165"/>
        <v>2937 SEASON QUARTER-TV-V</v>
      </c>
      <c r="G2937" s="12" t="s">
        <v>332</v>
      </c>
      <c r="H2937" s="12"/>
      <c r="I2937" s="60"/>
      <c r="J2937" s="60"/>
      <c r="K2937" s="12"/>
      <c r="L2937" s="12"/>
      <c r="M2937" s="12"/>
      <c r="N2937" s="12"/>
      <c r="O2937" s="12"/>
      <c r="P2937" s="12"/>
      <c r="R2937" s="13"/>
      <c r="S2937" s="76"/>
      <c r="T2937" s="76"/>
      <c r="U2937" s="76"/>
      <c r="V2937" s="76"/>
      <c r="W2937" s="76"/>
      <c r="X2937" s="76"/>
      <c r="Y2937" s="76"/>
      <c r="Z2937" s="76"/>
      <c r="AA2937" s="76"/>
      <c r="AB2937" s="76"/>
      <c r="AC2937" s="76"/>
      <c r="AD2937" s="76"/>
      <c r="AE2937" s="76"/>
      <c r="AF2937" s="76"/>
      <c r="AG2937" s="76"/>
      <c r="AH2937" s="76"/>
      <c r="AI2937" s="76"/>
      <c r="AJ2937" s="76"/>
      <c r="AK2937" s="76"/>
      <c r="AL2937" s="76"/>
      <c r="AM2937" s="76"/>
      <c r="AN2937" s="76"/>
      <c r="AO2937" s="76"/>
      <c r="AP2937" s="76"/>
      <c r="AQ2937" s="76"/>
      <c r="AR2937" s="76"/>
      <c r="AS2937" s="76"/>
      <c r="AT2937" s="76"/>
      <c r="AU2937" s="76"/>
      <c r="AV2937" s="76"/>
      <c r="AW2937" s="76"/>
      <c r="AX2937" s="76"/>
      <c r="AY2937" s="76"/>
      <c r="AZ2937" s="76"/>
      <c r="BA2937" s="76"/>
      <c r="BB2937" s="76"/>
      <c r="BC2937" s="76"/>
      <c r="BD2937" s="76"/>
      <c r="BE2937" s="76"/>
      <c r="BF2937" s="76"/>
      <c r="BG2937" s="76"/>
      <c r="BH2937" s="76"/>
      <c r="BI2937" s="76"/>
      <c r="BJ2937" s="76"/>
      <c r="BK2937" s="76"/>
      <c r="BL2937" s="76"/>
      <c r="BM2937" s="76"/>
      <c r="BN2937" s="76"/>
      <c r="BO2937" s="76"/>
      <c r="BP2937" s="76"/>
      <c r="BQ2937" s="76"/>
      <c r="BR2937" s="76"/>
      <c r="BS2937" s="76"/>
      <c r="BT2937" s="76"/>
      <c r="BU2937" s="76"/>
      <c r="BV2937" s="76"/>
      <c r="BW2937" s="76"/>
      <c r="BX2937" s="76"/>
      <c r="BY2937" s="76"/>
      <c r="BZ2937" s="76"/>
      <c r="CA2937" s="76"/>
      <c r="CB2937" s="76"/>
      <c r="CC2937" s="76"/>
      <c r="CD2937" s="76"/>
      <c r="CE2937" s="76"/>
      <c r="CF2937" s="76"/>
      <c r="CG2937" s="76"/>
      <c r="CH2937" s="76"/>
      <c r="CI2937" s="76"/>
      <c r="CJ2937" s="76"/>
      <c r="CK2937" s="76"/>
      <c r="CL2937" s="76"/>
    </row>
    <row r="2938" spans="2:90" x14ac:dyDescent="0.4">
      <c r="B2938" s="95" t="str">
        <f>"Seasonally adjusted # of "&amp;B2929&amp;"s"</f>
        <v>Seasonally adjusted # of procedures</v>
      </c>
      <c r="C2938" s="12"/>
      <c r="D2938" t="s">
        <v>546</v>
      </c>
      <c r="E2938" s="8" t="str">
        <f t="shared" si="4165"/>
        <v>2938 SEASON QUARTER-TV-V</v>
      </c>
      <c r="G2938" s="12"/>
      <c r="H2938" s="12"/>
      <c r="I2938" s="60"/>
      <c r="J2938" s="60"/>
      <c r="K2938" s="12"/>
      <c r="L2938" s="12"/>
      <c r="M2938" s="12"/>
      <c r="N2938" s="12"/>
      <c r="O2938" s="12"/>
      <c r="P2938" s="12"/>
      <c r="R2938" s="13"/>
      <c r="S2938" s="76"/>
      <c r="T2938" s="76"/>
      <c r="U2938" s="76"/>
      <c r="V2938" s="76"/>
      <c r="W2938" s="76"/>
      <c r="X2938" s="76"/>
      <c r="Y2938" s="76"/>
      <c r="Z2938" s="76"/>
      <c r="AA2938" s="76"/>
      <c r="AB2938" s="76"/>
      <c r="AC2938" s="76"/>
      <c r="AD2938" s="76"/>
      <c r="AE2938" s="76"/>
      <c r="AF2938" s="76"/>
      <c r="AG2938" s="76"/>
      <c r="AH2938" s="76"/>
      <c r="AI2938" s="76"/>
      <c r="AJ2938" s="76"/>
      <c r="AK2938" s="76"/>
      <c r="AL2938" s="76"/>
      <c r="AM2938" s="76"/>
      <c r="AN2938" s="76"/>
      <c r="AO2938" s="76"/>
      <c r="AP2938" s="76"/>
      <c r="AQ2938" s="76"/>
      <c r="AR2938" s="76"/>
      <c r="AS2938" s="76"/>
      <c r="AT2938" s="76"/>
      <c r="AU2938" s="76"/>
      <c r="AV2938" s="76"/>
      <c r="AW2938" s="76"/>
      <c r="AX2938" s="76"/>
      <c r="AY2938" s="76"/>
      <c r="AZ2938" s="76"/>
      <c r="BA2938" s="76"/>
      <c r="BB2938" s="76"/>
      <c r="BC2938" s="76"/>
      <c r="BD2938" s="76"/>
      <c r="BE2938" s="76"/>
      <c r="BF2938" s="76"/>
      <c r="BG2938" s="76"/>
      <c r="BH2938" s="76"/>
      <c r="BI2938" s="76"/>
      <c r="BJ2938" s="76"/>
      <c r="BK2938" s="76"/>
      <c r="BL2938" s="76"/>
      <c r="BM2938" s="76"/>
      <c r="BN2938" s="76"/>
      <c r="BO2938" s="76"/>
      <c r="BP2938" s="76"/>
      <c r="BQ2938" s="76"/>
      <c r="BR2938" s="76"/>
      <c r="BS2938" s="76"/>
      <c r="BT2938" s="76"/>
      <c r="BU2938" s="76"/>
      <c r="BV2938" s="76"/>
      <c r="BW2938" s="76"/>
      <c r="BX2938" s="76"/>
      <c r="BY2938" s="76"/>
      <c r="BZ2938" s="76"/>
      <c r="CA2938" s="76"/>
      <c r="CB2938" s="76"/>
      <c r="CC2938" s="76"/>
      <c r="CD2938" s="76"/>
      <c r="CE2938" s="76"/>
      <c r="CF2938" s="76"/>
      <c r="CG2938" s="76"/>
      <c r="CH2938" s="76"/>
      <c r="CI2938" s="76"/>
      <c r="CJ2938" s="76"/>
      <c r="CK2938" s="76"/>
      <c r="CL2938" s="76"/>
    </row>
    <row r="2939" spans="2:90" x14ac:dyDescent="0.4">
      <c r="B2939" s="124"/>
      <c r="D2939" t="s">
        <v>546</v>
      </c>
      <c r="E2939" s="8" t="str">
        <f t="shared" si="4165"/>
        <v>2939 SEASON QUARTER-TV-V</v>
      </c>
      <c r="H2939" s="12"/>
      <c r="I2939" s="60"/>
      <c r="J2939" s="60"/>
      <c r="K2939" s="38"/>
      <c r="L2939" s="38"/>
      <c r="M2939" s="38"/>
      <c r="N2939" s="38"/>
      <c r="O2939" s="38"/>
      <c r="P2939" s="38"/>
      <c r="R2939" s="15"/>
      <c r="S2939" s="234"/>
      <c r="T2939" s="234"/>
      <c r="U2939" s="234"/>
      <c r="V2939" s="234"/>
      <c r="W2939" s="234"/>
      <c r="X2939" s="234"/>
      <c r="Y2939" s="234"/>
      <c r="Z2939" s="234"/>
      <c r="AA2939" s="234"/>
      <c r="AB2939" s="234"/>
      <c r="AC2939" s="234"/>
      <c r="AD2939" s="234"/>
      <c r="AE2939" s="234"/>
      <c r="AF2939" s="234"/>
      <c r="AG2939" s="234"/>
      <c r="AH2939" s="234"/>
      <c r="AI2939" s="234"/>
      <c r="AJ2939" s="234"/>
      <c r="AK2939" s="234"/>
      <c r="AL2939" s="234"/>
      <c r="AM2939" s="234"/>
      <c r="AN2939" s="234"/>
      <c r="AO2939" s="234"/>
      <c r="AP2939" s="234"/>
      <c r="AQ2939" s="234"/>
      <c r="AR2939" s="234"/>
      <c r="AS2939" s="234"/>
      <c r="AT2939" s="234"/>
      <c r="AU2939" s="234"/>
      <c r="AV2939" s="234"/>
      <c r="AW2939" s="234"/>
      <c r="AX2939" s="234"/>
      <c r="AY2939" s="234"/>
      <c r="AZ2939" s="234"/>
      <c r="BA2939" s="234"/>
      <c r="BB2939" s="234"/>
      <c r="BC2939" s="234"/>
      <c r="BD2939" s="234"/>
      <c r="BE2939" s="234"/>
      <c r="BF2939" s="234"/>
      <c r="BG2939" s="234"/>
      <c r="BH2939" s="234"/>
      <c r="BI2939" s="234"/>
      <c r="BJ2939" s="234"/>
      <c r="BK2939" s="234"/>
      <c r="BL2939" s="234"/>
      <c r="BM2939" s="234"/>
      <c r="BN2939" s="234"/>
      <c r="BO2939" s="234"/>
      <c r="BP2939" s="234"/>
      <c r="BQ2939" s="234"/>
      <c r="BR2939" s="234"/>
      <c r="BS2939" s="234"/>
      <c r="BT2939" s="234"/>
      <c r="BU2939" s="234"/>
      <c r="BV2939" s="234"/>
      <c r="BW2939" s="234"/>
      <c r="BX2939" s="234"/>
      <c r="BY2939" s="234"/>
      <c r="BZ2939" s="234"/>
      <c r="CA2939" s="234"/>
      <c r="CB2939" s="234"/>
      <c r="CC2939" s="234"/>
      <c r="CD2939" s="234"/>
      <c r="CE2939" s="234"/>
      <c r="CF2939" s="234"/>
      <c r="CG2939" s="234"/>
      <c r="CH2939" s="234"/>
      <c r="CI2939" s="234"/>
      <c r="CJ2939" s="234"/>
      <c r="CK2939" s="234"/>
      <c r="CL2939" s="234"/>
    </row>
    <row r="2940" spans="2:90" x14ac:dyDescent="0.4">
      <c r="B2940" s="124" t="s">
        <v>542</v>
      </c>
      <c r="D2940" t="s">
        <v>546</v>
      </c>
      <c r="E2940" s="8" t="str">
        <f t="shared" si="4165"/>
        <v>2940 SEASON QUARTER-TV-V</v>
      </c>
      <c r="H2940" s="12"/>
      <c r="I2940" s="60"/>
      <c r="J2940" s="60"/>
      <c r="K2940" s="38"/>
      <c r="L2940" s="38"/>
      <c r="M2940" s="38"/>
      <c r="N2940" s="38"/>
      <c r="O2940" s="38"/>
      <c r="P2940" s="38"/>
      <c r="R2940" s="15"/>
      <c r="S2940" s="234"/>
      <c r="T2940" s="234"/>
      <c r="U2940" s="234"/>
      <c r="V2940" s="234"/>
      <c r="W2940" s="234"/>
      <c r="X2940" s="234"/>
      <c r="Y2940" s="234"/>
      <c r="Z2940" s="234"/>
      <c r="AA2940" s="234"/>
      <c r="AB2940" s="234"/>
      <c r="AC2940" s="234"/>
      <c r="AD2940" s="234"/>
      <c r="AE2940" s="234"/>
      <c r="AF2940" s="234"/>
      <c r="AG2940" s="234"/>
      <c r="AH2940" s="234"/>
      <c r="AI2940" s="234"/>
      <c r="AJ2940" s="234"/>
      <c r="AK2940" s="234"/>
      <c r="AL2940" s="234"/>
      <c r="AM2940" s="234"/>
      <c r="AN2940" s="234"/>
      <c r="AO2940" s="234"/>
      <c r="AP2940" s="234"/>
      <c r="AQ2940" s="234"/>
      <c r="AR2940" s="234"/>
      <c r="AS2940" s="234"/>
      <c r="AT2940" s="234"/>
      <c r="AU2940" s="234"/>
      <c r="AV2940" s="234"/>
      <c r="AW2940" s="234"/>
      <c r="AX2940" s="234"/>
      <c r="AY2940" s="234"/>
      <c r="AZ2940" s="234"/>
      <c r="BA2940" s="234"/>
      <c r="BB2940" s="234"/>
      <c r="BC2940" s="234"/>
      <c r="BD2940" s="234"/>
      <c r="BE2940" s="234"/>
      <c r="BF2940" s="234"/>
      <c r="BG2940" s="234"/>
      <c r="BH2940" s="234"/>
      <c r="BI2940" s="234"/>
      <c r="BJ2940" s="234"/>
      <c r="BK2940" s="234"/>
      <c r="BL2940" s="234"/>
      <c r="BM2940" s="234"/>
      <c r="BN2940" s="234"/>
      <c r="BO2940" s="234"/>
      <c r="BP2940" s="234"/>
      <c r="BQ2940" s="234"/>
      <c r="BR2940" s="234"/>
      <c r="BS2940" s="234"/>
      <c r="BT2940" s="234"/>
      <c r="BU2940" s="234"/>
      <c r="BV2940" s="234"/>
      <c r="BW2940" s="234"/>
      <c r="BX2940" s="234"/>
      <c r="BY2940" s="234"/>
      <c r="BZ2940" s="234"/>
      <c r="CA2940" s="234"/>
      <c r="CB2940" s="234"/>
      <c r="CC2940" s="234"/>
      <c r="CD2940" s="234"/>
      <c r="CE2940" s="234"/>
      <c r="CF2940" s="234"/>
      <c r="CG2940" s="234"/>
      <c r="CH2940" s="234"/>
      <c r="CI2940" s="234"/>
      <c r="CJ2940" s="234"/>
      <c r="CK2940" s="234"/>
      <c r="CL2940" s="234"/>
    </row>
    <row r="2941" spans="2:90" x14ac:dyDescent="0.4">
      <c r="B2941" s="310" t="s">
        <v>547</v>
      </c>
      <c r="D2941" t="s">
        <v>546</v>
      </c>
      <c r="E2941" s="8" t="str">
        <f t="shared" si="4165"/>
        <v>2941 SEASON QUARTER-TV-V</v>
      </c>
      <c r="H2941" s="16">
        <v>0.1</v>
      </c>
      <c r="I2941">
        <v>1</v>
      </c>
      <c r="J2941"/>
      <c r="K2941" s="38"/>
      <c r="L2941" s="38"/>
      <c r="M2941" s="38"/>
      <c r="N2941" s="38"/>
      <c r="O2941" s="38"/>
      <c r="P2941" s="38"/>
      <c r="R2941" s="15"/>
      <c r="S2941" s="234"/>
      <c r="T2941" s="234"/>
      <c r="U2941" s="234"/>
      <c r="V2941" s="234"/>
      <c r="W2941" s="234"/>
      <c r="X2941" s="234"/>
      <c r="Y2941" s="234"/>
      <c r="Z2941" s="234"/>
      <c r="AA2941" s="234"/>
      <c r="AB2941" s="234"/>
      <c r="AC2941" s="234"/>
      <c r="AD2941" s="234"/>
      <c r="AE2941" s="234"/>
      <c r="AF2941" s="234"/>
      <c r="AG2941" s="234"/>
      <c r="AH2941" s="234"/>
      <c r="AI2941" s="234"/>
      <c r="AJ2941" s="234"/>
      <c r="AK2941" s="234"/>
      <c r="AL2941" s="234"/>
      <c r="AM2941" s="234"/>
      <c r="AN2941" s="234"/>
      <c r="AO2941" s="234"/>
      <c r="AP2941" s="234"/>
      <c r="AQ2941" s="234"/>
      <c r="AR2941" s="234"/>
      <c r="AS2941" s="234"/>
      <c r="AT2941" s="234"/>
      <c r="AU2941" s="234"/>
      <c r="AV2941" s="234"/>
      <c r="AW2941" s="234"/>
      <c r="AX2941" s="234"/>
      <c r="AY2941" s="234"/>
      <c r="AZ2941" s="234"/>
      <c r="BA2941" s="234"/>
      <c r="BB2941" s="234"/>
      <c r="BC2941" s="234"/>
      <c r="BD2941" s="234"/>
      <c r="BE2941" s="234"/>
      <c r="BF2941" s="234"/>
      <c r="BG2941" s="234"/>
      <c r="BH2941" s="234"/>
      <c r="BI2941" s="234"/>
      <c r="BJ2941" s="234"/>
      <c r="BK2941" s="234"/>
      <c r="BL2941" s="234"/>
      <c r="BM2941" s="234"/>
      <c r="BN2941" s="234"/>
      <c r="BO2941" s="234"/>
      <c r="BP2941" s="234"/>
      <c r="BQ2941" s="234"/>
      <c r="BR2941" s="234"/>
      <c r="BS2941" s="234"/>
      <c r="BT2941" s="234"/>
      <c r="BU2941" s="234"/>
      <c r="BV2941" s="234"/>
      <c r="BW2941" s="234"/>
      <c r="BX2941" s="234"/>
      <c r="BY2941" s="234"/>
      <c r="BZ2941" s="234"/>
      <c r="CA2941" s="234"/>
      <c r="CB2941" s="234"/>
      <c r="CC2941" s="234"/>
      <c r="CD2941" s="234"/>
      <c r="CE2941" s="234"/>
      <c r="CF2941" s="234"/>
      <c r="CG2941" s="234"/>
      <c r="CH2941" s="234"/>
      <c r="CI2941" s="234"/>
      <c r="CJ2941" s="234"/>
      <c r="CK2941" s="234"/>
      <c r="CL2941" s="234"/>
    </row>
    <row r="2942" spans="2:90" x14ac:dyDescent="0.4">
      <c r="B2942" s="310" t="s">
        <v>548</v>
      </c>
      <c r="D2942" t="s">
        <v>546</v>
      </c>
      <c r="E2942" s="8" t="str">
        <f t="shared" si="4165"/>
        <v>2942 SEASON QUARTER-TV-V</v>
      </c>
      <c r="H2942" s="16">
        <v>0.35</v>
      </c>
      <c r="I2942">
        <f>I2941+1</f>
        <v>2</v>
      </c>
      <c r="J2942"/>
      <c r="K2942" s="38"/>
      <c r="L2942" s="38"/>
      <c r="M2942" s="38"/>
      <c r="N2942" s="38"/>
      <c r="O2942" s="38"/>
      <c r="P2942" s="38"/>
      <c r="R2942" s="15"/>
      <c r="S2942" s="234"/>
      <c r="T2942" s="234"/>
      <c r="U2942" s="234"/>
      <c r="V2942" s="234"/>
      <c r="W2942" s="234"/>
      <c r="X2942" s="234"/>
      <c r="Y2942" s="234"/>
      <c r="Z2942" s="234"/>
      <c r="AA2942" s="234"/>
      <c r="AB2942" s="234"/>
      <c r="AC2942" s="234"/>
      <c r="AD2942" s="234"/>
      <c r="AE2942" s="234"/>
      <c r="AF2942" s="234"/>
      <c r="AG2942" s="234"/>
      <c r="AH2942" s="234"/>
      <c r="AI2942" s="234"/>
      <c r="AJ2942" s="234"/>
      <c r="AK2942" s="234"/>
      <c r="AL2942" s="234"/>
      <c r="AM2942" s="234"/>
      <c r="AN2942" s="234"/>
      <c r="AO2942" s="234"/>
      <c r="AP2942" s="234"/>
      <c r="AQ2942" s="234"/>
      <c r="AR2942" s="234"/>
      <c r="AS2942" s="234"/>
      <c r="AT2942" s="234"/>
      <c r="AU2942" s="234"/>
      <c r="AV2942" s="234"/>
      <c r="AW2942" s="234"/>
      <c r="AX2942" s="234"/>
      <c r="AY2942" s="234"/>
      <c r="AZ2942" s="234"/>
      <c r="BA2942" s="234"/>
      <c r="BB2942" s="234"/>
      <c r="BC2942" s="234"/>
      <c r="BD2942" s="234"/>
      <c r="BE2942" s="234"/>
      <c r="BF2942" s="234"/>
      <c r="BG2942" s="234"/>
      <c r="BH2942" s="234"/>
      <c r="BI2942" s="234"/>
      <c r="BJ2942" s="234"/>
      <c r="BK2942" s="234"/>
      <c r="BL2942" s="234"/>
      <c r="BM2942" s="234"/>
      <c r="BN2942" s="234"/>
      <c r="BO2942" s="234"/>
      <c r="BP2942" s="234"/>
      <c r="BQ2942" s="234"/>
      <c r="BR2942" s="234"/>
      <c r="BS2942" s="234"/>
      <c r="BT2942" s="234"/>
      <c r="BU2942" s="234"/>
      <c r="BV2942" s="234"/>
      <c r="BW2942" s="234"/>
      <c r="BX2942" s="234"/>
      <c r="BY2942" s="234"/>
      <c r="BZ2942" s="234"/>
      <c r="CA2942" s="234"/>
      <c r="CB2942" s="234"/>
      <c r="CC2942" s="234"/>
      <c r="CD2942" s="234"/>
      <c r="CE2942" s="234"/>
      <c r="CF2942" s="234"/>
      <c r="CG2942" s="234"/>
      <c r="CH2942" s="234"/>
      <c r="CI2942" s="234"/>
      <c r="CJ2942" s="234"/>
      <c r="CK2942" s="234"/>
      <c r="CL2942" s="234"/>
    </row>
    <row r="2943" spans="2:90" x14ac:dyDescent="0.4">
      <c r="B2943" s="310" t="s">
        <v>550</v>
      </c>
      <c r="D2943" t="s">
        <v>546</v>
      </c>
      <c r="E2943" s="8" t="str">
        <f t="shared" si="4165"/>
        <v>2943 SEASON QUARTER-TV-V</v>
      </c>
      <c r="H2943" s="16">
        <v>0.05</v>
      </c>
      <c r="I2943">
        <f t="shared" ref="I2943:I2944" si="4166">I2942+1</f>
        <v>3</v>
      </c>
      <c r="J2943"/>
      <c r="K2943" s="38"/>
      <c r="L2943" s="38"/>
      <c r="M2943" s="38"/>
      <c r="N2943" s="38"/>
      <c r="O2943" s="38"/>
      <c r="P2943" s="38"/>
      <c r="R2943" s="15"/>
      <c r="S2943" s="234"/>
      <c r="T2943" s="234"/>
      <c r="U2943" s="234"/>
      <c r="V2943" s="234"/>
      <c r="W2943" s="234"/>
      <c r="X2943" s="234"/>
      <c r="Y2943" s="234"/>
      <c r="Z2943" s="234"/>
      <c r="AA2943" s="234"/>
      <c r="AB2943" s="234"/>
      <c r="AC2943" s="234"/>
      <c r="AD2943" s="234"/>
      <c r="AE2943" s="234"/>
      <c r="AF2943" s="234"/>
      <c r="AG2943" s="234"/>
      <c r="AH2943" s="234"/>
      <c r="AI2943" s="234"/>
      <c r="AJ2943" s="234"/>
      <c r="AK2943" s="234"/>
      <c r="AL2943" s="234"/>
      <c r="AM2943" s="234"/>
      <c r="AN2943" s="234"/>
      <c r="AO2943" s="234"/>
      <c r="AP2943" s="234"/>
      <c r="AQ2943" s="234"/>
      <c r="AR2943" s="234"/>
      <c r="AS2943" s="234"/>
      <c r="AT2943" s="234"/>
      <c r="AU2943" s="234"/>
      <c r="AV2943" s="234"/>
      <c r="AW2943" s="234"/>
      <c r="AX2943" s="234"/>
      <c r="AY2943" s="234"/>
      <c r="AZ2943" s="234"/>
      <c r="BA2943" s="234"/>
      <c r="BB2943" s="234"/>
      <c r="BC2943" s="234"/>
      <c r="BD2943" s="234"/>
      <c r="BE2943" s="234"/>
      <c r="BF2943" s="234"/>
      <c r="BG2943" s="234"/>
      <c r="BH2943" s="234"/>
      <c r="BI2943" s="234"/>
      <c r="BJ2943" s="234"/>
      <c r="BK2943" s="234"/>
      <c r="BL2943" s="234"/>
      <c r="BM2943" s="234"/>
      <c r="BN2943" s="234"/>
      <c r="BO2943" s="234"/>
      <c r="BP2943" s="234"/>
      <c r="BQ2943" s="234"/>
      <c r="BR2943" s="234"/>
      <c r="BS2943" s="234"/>
      <c r="BT2943" s="234"/>
      <c r="BU2943" s="234"/>
      <c r="BV2943" s="234"/>
      <c r="BW2943" s="234"/>
      <c r="BX2943" s="234"/>
      <c r="BY2943" s="234"/>
      <c r="BZ2943" s="234"/>
      <c r="CA2943" s="234"/>
      <c r="CB2943" s="234"/>
      <c r="CC2943" s="234"/>
      <c r="CD2943" s="234"/>
      <c r="CE2943" s="234"/>
      <c r="CF2943" s="234"/>
      <c r="CG2943" s="234"/>
      <c r="CH2943" s="234"/>
      <c r="CI2943" s="234"/>
      <c r="CJ2943" s="234"/>
      <c r="CK2943" s="234"/>
      <c r="CL2943" s="234"/>
    </row>
    <row r="2944" spans="2:90" x14ac:dyDescent="0.4">
      <c r="B2944" s="310" t="s">
        <v>549</v>
      </c>
      <c r="D2944" t="s">
        <v>546</v>
      </c>
      <c r="E2944" s="8" t="str">
        <f t="shared" si="4165"/>
        <v>2944 SEASON QUARTER-TV-V</v>
      </c>
      <c r="H2944" s="16">
        <v>0.45</v>
      </c>
      <c r="I2944">
        <f t="shared" si="4166"/>
        <v>4</v>
      </c>
      <c r="J2944"/>
      <c r="K2944" s="38"/>
      <c r="L2944" s="38"/>
      <c r="M2944" s="38"/>
      <c r="N2944" s="38"/>
      <c r="O2944" s="38"/>
      <c r="P2944" s="38"/>
      <c r="R2944" s="15"/>
      <c r="S2944" s="234"/>
      <c r="T2944" s="234"/>
      <c r="U2944" s="234"/>
      <c r="V2944" s="234"/>
      <c r="W2944" s="234"/>
      <c r="X2944" s="234"/>
      <c r="Y2944" s="234"/>
      <c r="Z2944" s="234"/>
      <c r="AA2944" s="234"/>
      <c r="AB2944" s="234"/>
      <c r="AC2944" s="234"/>
      <c r="AD2944" s="234"/>
      <c r="AE2944" s="234"/>
      <c r="AF2944" s="234"/>
      <c r="AG2944" s="234"/>
      <c r="AH2944" s="234"/>
      <c r="AI2944" s="234"/>
      <c r="AJ2944" s="234"/>
      <c r="AK2944" s="234"/>
      <c r="AL2944" s="234"/>
      <c r="AM2944" s="234"/>
      <c r="AN2944" s="234"/>
      <c r="AO2944" s="234"/>
      <c r="AP2944" s="234"/>
      <c r="AQ2944" s="234"/>
      <c r="AR2944" s="234"/>
      <c r="AS2944" s="234"/>
      <c r="AT2944" s="234"/>
      <c r="AU2944" s="234"/>
      <c r="AV2944" s="234"/>
      <c r="AW2944" s="234"/>
      <c r="AX2944" s="234"/>
      <c r="AY2944" s="234"/>
      <c r="AZ2944" s="234"/>
      <c r="BA2944" s="234"/>
      <c r="BB2944" s="234"/>
      <c r="BC2944" s="234"/>
      <c r="BD2944" s="234"/>
      <c r="BE2944" s="234"/>
      <c r="BF2944" s="234"/>
      <c r="BG2944" s="234"/>
      <c r="BH2944" s="234"/>
      <c r="BI2944" s="234"/>
      <c r="BJ2944" s="234"/>
      <c r="BK2944" s="234"/>
      <c r="BL2944" s="234"/>
      <c r="BM2944" s="234"/>
      <c r="BN2944" s="234"/>
      <c r="BO2944" s="234"/>
      <c r="BP2944" s="234"/>
      <c r="BQ2944" s="234"/>
      <c r="BR2944" s="234"/>
      <c r="BS2944" s="234"/>
      <c r="BT2944" s="234"/>
      <c r="BU2944" s="234"/>
      <c r="BV2944" s="234"/>
      <c r="BW2944" s="234"/>
      <c r="BX2944" s="234"/>
      <c r="BY2944" s="234"/>
      <c r="BZ2944" s="234"/>
      <c r="CA2944" s="234"/>
      <c r="CB2944" s="234"/>
      <c r="CC2944" s="234"/>
      <c r="CD2944" s="234"/>
      <c r="CE2944" s="234"/>
      <c r="CF2944" s="234"/>
      <c r="CG2944" s="234"/>
      <c r="CH2944" s="234"/>
      <c r="CI2944" s="234"/>
      <c r="CJ2944" s="234"/>
      <c r="CK2944" s="234"/>
      <c r="CL2944" s="234"/>
    </row>
    <row r="2945" spans="2:90" x14ac:dyDescent="0.4">
      <c r="B2945" s="141" t="s">
        <v>62</v>
      </c>
      <c r="D2945" t="s">
        <v>546</v>
      </c>
      <c r="E2945" s="8" t="str">
        <f t="shared" si="4165"/>
        <v>2945 SEASON QUARTER-TV-V</v>
      </c>
      <c r="H2945" s="34">
        <f>1-SUM(H2941:H2944)</f>
        <v>5.0000000000000044E-2</v>
      </c>
      <c r="I2945" s="60"/>
      <c r="J2945" s="60"/>
      <c r="K2945" s="38"/>
      <c r="L2945" s="38"/>
      <c r="M2945" s="38"/>
      <c r="N2945" s="38"/>
      <c r="O2945" s="38"/>
      <c r="P2945" s="38"/>
      <c r="R2945" s="15"/>
      <c r="S2945" s="234"/>
      <c r="T2945" s="234"/>
      <c r="U2945" s="234"/>
      <c r="V2945" s="234"/>
      <c r="W2945" s="234"/>
      <c r="X2945" s="234"/>
      <c r="Y2945" s="234"/>
      <c r="Z2945" s="234"/>
      <c r="AA2945" s="234"/>
      <c r="AB2945" s="234"/>
      <c r="AC2945" s="234"/>
      <c r="AD2945" s="234"/>
      <c r="AE2945" s="234"/>
      <c r="AF2945" s="234"/>
      <c r="AG2945" s="234"/>
      <c r="AH2945" s="234"/>
      <c r="AI2945" s="234"/>
      <c r="AJ2945" s="234"/>
      <c r="AK2945" s="234"/>
      <c r="AL2945" s="234"/>
      <c r="AM2945" s="234"/>
      <c r="AN2945" s="234"/>
      <c r="AO2945" s="234"/>
      <c r="AP2945" s="234"/>
      <c r="AQ2945" s="234"/>
      <c r="AR2945" s="234"/>
      <c r="AS2945" s="234"/>
      <c r="AT2945" s="234"/>
      <c r="AU2945" s="234"/>
      <c r="AV2945" s="234"/>
      <c r="AW2945" s="234"/>
      <c r="AX2945" s="234"/>
      <c r="AY2945" s="234"/>
      <c r="AZ2945" s="234"/>
      <c r="BA2945" s="234"/>
      <c r="BB2945" s="234"/>
      <c r="BC2945" s="234"/>
      <c r="BD2945" s="234"/>
      <c r="BE2945" s="234"/>
      <c r="BF2945" s="234"/>
      <c r="BG2945" s="234"/>
      <c r="BH2945" s="234"/>
      <c r="BI2945" s="234"/>
      <c r="BJ2945" s="234"/>
      <c r="BK2945" s="234"/>
      <c r="BL2945" s="234"/>
      <c r="BM2945" s="234"/>
      <c r="BN2945" s="234"/>
      <c r="BO2945" s="234"/>
      <c r="BP2945" s="234"/>
      <c r="BQ2945" s="234"/>
      <c r="BR2945" s="234"/>
      <c r="BS2945" s="234"/>
      <c r="BT2945" s="234"/>
      <c r="BU2945" s="234"/>
      <c r="BV2945" s="234"/>
      <c r="BW2945" s="234"/>
      <c r="BX2945" s="234"/>
      <c r="BY2945" s="234"/>
      <c r="BZ2945" s="234"/>
      <c r="CA2945" s="234"/>
      <c r="CB2945" s="234"/>
      <c r="CC2945" s="234"/>
      <c r="CD2945" s="234"/>
      <c r="CE2945" s="234"/>
      <c r="CF2945" s="234"/>
      <c r="CG2945" s="234"/>
      <c r="CH2945" s="234"/>
      <c r="CI2945" s="234"/>
      <c r="CJ2945" s="234"/>
      <c r="CK2945" s="234"/>
      <c r="CL2945" s="234"/>
    </row>
    <row r="2946" spans="2:90" x14ac:dyDescent="0.4">
      <c r="B2946" s="132" t="str">
        <f t="shared" ref="B2946:B2953" si="4167">B2928</f>
        <v>Surgical procedures</v>
      </c>
      <c r="D2946" t="s">
        <v>546</v>
      </c>
      <c r="E2946" s="8" t="str">
        <f t="shared" ref="E2946" si="4168">ROW()&amp;" "&amp;D2946</f>
        <v>2946 SEASON QUARTER-TV-V</v>
      </c>
      <c r="G2946" t="s">
        <v>332</v>
      </c>
      <c r="H2946" s="12"/>
      <c r="I2946" s="60"/>
      <c r="J2946" s="60"/>
      <c r="K2946" s="38"/>
      <c r="L2946" s="38"/>
      <c r="M2946" s="38"/>
      <c r="N2946" s="38"/>
      <c r="O2946" s="38"/>
      <c r="P2946" s="38"/>
      <c r="R2946" s="15"/>
      <c r="S2946" s="234"/>
      <c r="T2946" s="234"/>
      <c r="U2946" s="234"/>
      <c r="V2946" s="234"/>
      <c r="W2946" s="234"/>
      <c r="X2946" s="234"/>
      <c r="Y2946" s="234"/>
      <c r="Z2946" s="234"/>
      <c r="AA2946" s="234"/>
      <c r="AB2946" s="234"/>
      <c r="AC2946" s="234"/>
      <c r="AD2946" s="234"/>
      <c r="AE2946" s="234"/>
      <c r="AF2946" s="234"/>
      <c r="AG2946" s="234"/>
      <c r="AH2946" s="234"/>
      <c r="AI2946" s="234"/>
      <c r="AJ2946" s="234"/>
      <c r="AK2946" s="234"/>
      <c r="AL2946" s="234"/>
      <c r="AM2946" s="234"/>
      <c r="AN2946" s="234"/>
      <c r="AO2946" s="234"/>
      <c r="AP2946" s="234"/>
      <c r="AQ2946" s="234"/>
      <c r="AR2946" s="234"/>
      <c r="AS2946" s="234"/>
      <c r="AT2946" s="234"/>
      <c r="AU2946" s="234"/>
      <c r="AV2946" s="234"/>
      <c r="AW2946" s="234"/>
      <c r="AX2946" s="234"/>
      <c r="AY2946" s="234"/>
      <c r="AZ2946" s="234"/>
      <c r="BA2946" s="234"/>
      <c r="BB2946" s="234"/>
      <c r="BC2946" s="234"/>
      <c r="BD2946" s="234"/>
      <c r="BE2946" s="234"/>
      <c r="BF2946" s="234"/>
      <c r="BG2946" s="234"/>
      <c r="BH2946" s="234"/>
      <c r="BI2946" s="234"/>
      <c r="BJ2946" s="234"/>
      <c r="BK2946" s="234"/>
      <c r="BL2946" s="234"/>
      <c r="BM2946" s="234"/>
      <c r="BN2946" s="234"/>
      <c r="BO2946" s="234"/>
      <c r="BP2946" s="234"/>
      <c r="BQ2946" s="234"/>
      <c r="BR2946" s="234"/>
      <c r="BS2946" s="234"/>
      <c r="BT2946" s="234"/>
      <c r="BU2946" s="234"/>
      <c r="BV2946" s="234"/>
      <c r="BW2946" s="234"/>
      <c r="BX2946" s="234"/>
      <c r="BY2946" s="234"/>
      <c r="BZ2946" s="234"/>
      <c r="CA2946" s="234"/>
      <c r="CB2946" s="234"/>
      <c r="CC2946" s="234"/>
      <c r="CD2946" s="234"/>
      <c r="CE2946" s="234"/>
      <c r="CF2946" s="234"/>
      <c r="CG2946" s="234"/>
      <c r="CH2946" s="234"/>
      <c r="CI2946" s="234"/>
      <c r="CJ2946" s="234"/>
      <c r="CK2946" s="234"/>
      <c r="CL2946" s="234"/>
    </row>
    <row r="2947" spans="2:90" x14ac:dyDescent="0.4">
      <c r="B2947" s="132" t="str">
        <f t="shared" si="4167"/>
        <v>procedure</v>
      </c>
      <c r="D2947" t="s">
        <v>546</v>
      </c>
      <c r="E2947" s="8" t="str">
        <f>ROW()&amp;" "&amp;D2947</f>
        <v>2947 SEASON QUARTER-TV-V</v>
      </c>
      <c r="G2947" t="s">
        <v>332</v>
      </c>
      <c r="H2947" s="27"/>
      <c r="I2947" s="78"/>
      <c r="J2947" s="78"/>
      <c r="K2947" s="33"/>
      <c r="L2947" s="33"/>
      <c r="M2947" s="33"/>
      <c r="N2947" s="33"/>
      <c r="O2947" s="33"/>
      <c r="P2947" s="33"/>
      <c r="R2947" s="33"/>
      <c r="S2947" s="80"/>
      <c r="T2947" s="80"/>
      <c r="U2947" s="80"/>
      <c r="V2947" s="80"/>
      <c r="W2947" s="80"/>
      <c r="X2947" s="80"/>
      <c r="Y2947" s="80"/>
      <c r="Z2947" s="80"/>
      <c r="AA2947" s="80"/>
      <c r="AB2947" s="80"/>
      <c r="AC2947" s="80"/>
      <c r="AD2947" s="80"/>
      <c r="AE2947" s="80"/>
      <c r="AF2947" s="80"/>
      <c r="AG2947" s="80"/>
      <c r="AH2947" s="80"/>
      <c r="AI2947" s="80"/>
      <c r="AJ2947" s="80"/>
      <c r="AK2947" s="80"/>
      <c r="AL2947" s="80"/>
      <c r="AM2947" s="80"/>
      <c r="AN2947" s="80"/>
      <c r="AO2947" s="80"/>
      <c r="AP2947" s="80"/>
      <c r="AQ2947" s="80"/>
      <c r="AR2947" s="80"/>
      <c r="AS2947" s="80"/>
      <c r="AT2947" s="80"/>
      <c r="AU2947" s="80"/>
      <c r="AV2947" s="80"/>
      <c r="AW2947" s="80"/>
      <c r="AX2947" s="80"/>
      <c r="AY2947" s="80"/>
      <c r="AZ2947" s="80"/>
      <c r="BA2947" s="80"/>
      <c r="BB2947" s="80"/>
      <c r="BC2947" s="80"/>
      <c r="BD2947" s="80"/>
      <c r="BE2947" s="80"/>
      <c r="BF2947" s="80"/>
      <c r="BG2947" s="80"/>
      <c r="BH2947" s="80"/>
      <c r="BI2947" s="80"/>
      <c r="BJ2947" s="80"/>
      <c r="BK2947" s="80"/>
      <c r="BL2947" s="80"/>
      <c r="BM2947" s="80"/>
      <c r="BN2947" s="80"/>
      <c r="BO2947" s="80"/>
      <c r="BP2947" s="80"/>
      <c r="BQ2947" s="80"/>
      <c r="BR2947" s="80"/>
      <c r="BS2947" s="80"/>
      <c r="BT2947" s="80"/>
      <c r="BU2947" s="80"/>
      <c r="BV2947" s="80"/>
      <c r="BW2947" s="80"/>
      <c r="BX2947" s="80"/>
      <c r="BY2947" s="80"/>
      <c r="BZ2947" s="80"/>
      <c r="CA2947" s="80"/>
      <c r="CB2947" s="80"/>
      <c r="CC2947" s="80"/>
      <c r="CD2947" s="80"/>
      <c r="CE2947" s="80"/>
      <c r="CF2947" s="80"/>
      <c r="CG2947" s="80"/>
      <c r="CH2947" s="80"/>
      <c r="CI2947" s="80"/>
      <c r="CJ2947" s="80"/>
      <c r="CK2947" s="80"/>
      <c r="CL2947" s="80"/>
    </row>
    <row r="2948" spans="2:90" x14ac:dyDescent="0.4">
      <c r="B2948" s="132" t="str">
        <f t="shared" si="4167"/>
        <v>Primary revenue driver</v>
      </c>
      <c r="D2948" t="s">
        <v>546</v>
      </c>
      <c r="E2948" s="8" t="str">
        <f t="shared" ref="E2948:E2953" si="4169">ROW()&amp;" "&amp;D2948</f>
        <v>2948 SEASON QUARTER-TV-V</v>
      </c>
      <c r="G2948" t="s">
        <v>332</v>
      </c>
      <c r="H2948" s="27"/>
      <c r="I2948" s="78"/>
      <c r="J2948" s="78"/>
      <c r="K2948" s="33"/>
      <c r="L2948" s="33"/>
      <c r="M2948" s="33"/>
      <c r="N2948" s="33"/>
      <c r="O2948" s="33"/>
      <c r="P2948" s="33"/>
      <c r="R2948" s="33"/>
      <c r="S2948" s="80"/>
      <c r="T2948" s="80"/>
      <c r="U2948" s="80"/>
      <c r="V2948" s="80"/>
      <c r="W2948" s="80"/>
      <c r="X2948" s="80"/>
      <c r="Y2948" s="80"/>
      <c r="Z2948" s="80"/>
      <c r="AA2948" s="80"/>
      <c r="AB2948" s="80"/>
      <c r="AC2948" s="80"/>
      <c r="AD2948" s="80"/>
      <c r="AE2948" s="80"/>
      <c r="AF2948" s="80"/>
      <c r="AG2948" s="80"/>
      <c r="AH2948" s="80"/>
      <c r="AI2948" s="80"/>
      <c r="AJ2948" s="80"/>
      <c r="AK2948" s="80"/>
      <c r="AL2948" s="80"/>
      <c r="AM2948" s="80"/>
      <c r="AN2948" s="80"/>
      <c r="AO2948" s="80"/>
      <c r="AP2948" s="80"/>
      <c r="AQ2948" s="80"/>
      <c r="AR2948" s="80"/>
      <c r="AS2948" s="80"/>
      <c r="AT2948" s="80"/>
      <c r="AU2948" s="80"/>
      <c r="AV2948" s="80"/>
      <c r="AW2948" s="80"/>
      <c r="AX2948" s="80"/>
      <c r="AY2948" s="80"/>
      <c r="AZ2948" s="80"/>
      <c r="BA2948" s="80"/>
      <c r="BB2948" s="80"/>
      <c r="BC2948" s="80"/>
      <c r="BD2948" s="80"/>
      <c r="BE2948" s="80"/>
      <c r="BF2948" s="80"/>
      <c r="BG2948" s="80"/>
      <c r="BH2948" s="80"/>
      <c r="BI2948" s="80"/>
      <c r="BJ2948" s="80"/>
      <c r="BK2948" s="80"/>
      <c r="BL2948" s="80"/>
      <c r="BM2948" s="80"/>
      <c r="BN2948" s="80"/>
      <c r="BO2948" s="80"/>
      <c r="BP2948" s="80"/>
      <c r="BQ2948" s="80"/>
      <c r="BR2948" s="80"/>
      <c r="BS2948" s="80"/>
      <c r="BT2948" s="80"/>
      <c r="BU2948" s="80"/>
      <c r="BV2948" s="80"/>
      <c r="BW2948" s="80"/>
      <c r="BX2948" s="80"/>
      <c r="BY2948" s="80"/>
      <c r="BZ2948" s="80"/>
      <c r="CA2948" s="80"/>
      <c r="CB2948" s="80"/>
      <c r="CC2948" s="80"/>
      <c r="CD2948" s="80"/>
      <c r="CE2948" s="80"/>
      <c r="CF2948" s="80"/>
      <c r="CG2948" s="80"/>
      <c r="CH2948" s="80"/>
      <c r="CI2948" s="80"/>
      <c r="CJ2948" s="80"/>
      <c r="CK2948" s="80"/>
      <c r="CL2948" s="80"/>
    </row>
    <row r="2949" spans="2:90" x14ac:dyDescent="0.4">
      <c r="B2949" s="132" t="str">
        <f t="shared" si="4167"/>
        <v>Primary volume driver</v>
      </c>
      <c r="D2949" t="s">
        <v>546</v>
      </c>
      <c r="E2949" s="8" t="str">
        <f t="shared" si="4169"/>
        <v>2949 SEASON QUARTER-TV-V</v>
      </c>
      <c r="G2949" t="s">
        <v>332</v>
      </c>
      <c r="K2949" s="53"/>
      <c r="L2949" s="53"/>
      <c r="M2949" s="53"/>
      <c r="N2949" s="53"/>
      <c r="O2949" s="53"/>
      <c r="P2949" s="53"/>
      <c r="R2949" s="24"/>
      <c r="S2949" s="80"/>
      <c r="T2949" s="80"/>
      <c r="U2949" s="80"/>
      <c r="V2949" s="80"/>
      <c r="W2949" s="80"/>
      <c r="X2949" s="80"/>
      <c r="Y2949" s="80"/>
      <c r="Z2949" s="80"/>
      <c r="AA2949" s="80"/>
      <c r="AB2949" s="80"/>
      <c r="AC2949" s="80"/>
      <c r="AD2949" s="80"/>
      <c r="AE2949" s="80"/>
      <c r="AF2949" s="80"/>
      <c r="AG2949" s="80"/>
      <c r="AH2949" s="80"/>
      <c r="AI2949" s="80"/>
      <c r="AJ2949" s="80"/>
      <c r="AK2949" s="80"/>
      <c r="AL2949" s="80"/>
      <c r="AM2949" s="80"/>
      <c r="AN2949" s="80"/>
      <c r="AO2949" s="80"/>
      <c r="AP2949" s="80"/>
      <c r="AQ2949" s="80"/>
      <c r="AR2949" s="80"/>
      <c r="AS2949" s="80"/>
      <c r="AT2949" s="80"/>
      <c r="AU2949" s="80"/>
      <c r="AV2949" s="80"/>
      <c r="AW2949" s="80"/>
      <c r="AX2949" s="80"/>
      <c r="AY2949" s="80"/>
      <c r="AZ2949" s="80"/>
      <c r="BA2949" s="80"/>
      <c r="BB2949" s="80"/>
      <c r="BC2949" s="80"/>
      <c r="BD2949" s="80"/>
      <c r="BE2949" s="80"/>
      <c r="BF2949" s="80"/>
      <c r="BG2949" s="80"/>
      <c r="BH2949" s="80"/>
      <c r="BI2949" s="80"/>
      <c r="BJ2949" s="80"/>
      <c r="BK2949" s="80"/>
      <c r="BL2949" s="80"/>
      <c r="BM2949" s="80"/>
      <c r="BN2949" s="80"/>
      <c r="BO2949" s="80"/>
      <c r="BP2949" s="80"/>
      <c r="BQ2949" s="80"/>
      <c r="BR2949" s="80"/>
      <c r="BS2949" s="80"/>
      <c r="BT2949" s="80"/>
      <c r="BU2949" s="80"/>
      <c r="BV2949" s="80"/>
      <c r="BW2949" s="80"/>
      <c r="BX2949" s="80"/>
      <c r="BY2949" s="80"/>
      <c r="BZ2949" s="80"/>
      <c r="CA2949" s="80"/>
      <c r="CB2949" s="80"/>
      <c r="CC2949" s="80"/>
      <c r="CD2949" s="80"/>
      <c r="CE2949" s="80"/>
      <c r="CF2949" s="80"/>
      <c r="CG2949" s="80"/>
      <c r="CH2949" s="80"/>
      <c r="CI2949" s="80"/>
      <c r="CJ2949" s="80"/>
      <c r="CK2949" s="80"/>
      <c r="CL2949" s="80"/>
    </row>
    <row r="2950" spans="2:90" x14ac:dyDescent="0.4">
      <c r="B2950" s="132" t="str">
        <f t="shared" si="4167"/>
        <v>(Secondary label)</v>
      </c>
      <c r="D2950" t="s">
        <v>546</v>
      </c>
      <c r="E2950" s="8" t="str">
        <f t="shared" si="4169"/>
        <v>2950 SEASON QUARTER-TV-V</v>
      </c>
      <c r="G2950" t="s">
        <v>332</v>
      </c>
      <c r="H2950" s="12"/>
      <c r="I2950" s="60"/>
      <c r="J2950" s="60"/>
      <c r="K2950" s="15"/>
      <c r="L2950" s="15"/>
      <c r="M2950" s="15"/>
      <c r="N2950" s="15"/>
      <c r="O2950" s="15"/>
      <c r="P2950" s="15"/>
      <c r="R2950" s="15"/>
      <c r="S2950" s="80"/>
      <c r="T2950" s="80"/>
      <c r="U2950" s="80"/>
      <c r="V2950" s="80"/>
      <c r="W2950" s="80"/>
      <c r="X2950" s="80"/>
      <c r="Y2950" s="80"/>
      <c r="Z2950" s="80"/>
      <c r="AA2950" s="80"/>
      <c r="AB2950" s="80"/>
      <c r="AC2950" s="80"/>
      <c r="AD2950" s="80"/>
      <c r="AE2950" s="80"/>
      <c r="AF2950" s="80"/>
      <c r="AG2950" s="80"/>
      <c r="AH2950" s="80"/>
      <c r="AI2950" s="80"/>
      <c r="AJ2950" s="80"/>
      <c r="AK2950" s="80"/>
      <c r="AL2950" s="80"/>
      <c r="AM2950" s="80"/>
      <c r="AN2950" s="80"/>
      <c r="AO2950" s="80"/>
      <c r="AP2950" s="80"/>
      <c r="AQ2950" s="80"/>
      <c r="AR2950" s="80"/>
      <c r="AS2950" s="80"/>
      <c r="AT2950" s="80"/>
      <c r="AU2950" s="80"/>
      <c r="AV2950" s="80"/>
      <c r="AW2950" s="80"/>
      <c r="AX2950" s="80"/>
      <c r="AY2950" s="80"/>
      <c r="AZ2950" s="80"/>
      <c r="BA2950" s="80"/>
      <c r="BB2950" s="80"/>
      <c r="BC2950" s="80"/>
      <c r="BD2950" s="80"/>
      <c r="BE2950" s="80"/>
      <c r="BF2950" s="80"/>
      <c r="BG2950" s="80"/>
      <c r="BH2950" s="80"/>
      <c r="BI2950" s="80"/>
      <c r="BJ2950" s="80"/>
      <c r="BK2950" s="80"/>
      <c r="BL2950" s="80"/>
      <c r="BM2950" s="80"/>
      <c r="BN2950" s="80"/>
      <c r="BO2950" s="80"/>
      <c r="BP2950" s="80"/>
      <c r="BQ2950" s="80"/>
      <c r="BR2950" s="80"/>
      <c r="BS2950" s="80"/>
      <c r="BT2950" s="80"/>
      <c r="BU2950" s="80"/>
      <c r="BV2950" s="80"/>
      <c r="BW2950" s="80"/>
      <c r="BX2950" s="80"/>
      <c r="BY2950" s="80"/>
      <c r="BZ2950" s="80"/>
      <c r="CA2950" s="80"/>
      <c r="CB2950" s="80"/>
      <c r="CC2950" s="80"/>
      <c r="CD2950" s="80"/>
      <c r="CE2950" s="80"/>
      <c r="CF2950" s="80"/>
      <c r="CG2950" s="80"/>
      <c r="CH2950" s="80"/>
      <c r="CI2950" s="80"/>
      <c r="CJ2950" s="80"/>
      <c r="CK2950" s="80"/>
      <c r="CL2950" s="80"/>
    </row>
    <row r="2951" spans="2:90" x14ac:dyDescent="0.4">
      <c r="B2951" s="132" t="str">
        <f t="shared" si="4167"/>
        <v xml:space="preserve">secondary unit </v>
      </c>
      <c r="D2951" t="s">
        <v>546</v>
      </c>
      <c r="E2951" s="8" t="str">
        <f t="shared" si="4169"/>
        <v>2951 SEASON QUARTER-TV-V</v>
      </c>
      <c r="G2951" t="s">
        <v>332</v>
      </c>
      <c r="H2951" s="12"/>
      <c r="I2951" s="60"/>
      <c r="J2951" s="60"/>
      <c r="K2951" s="15"/>
      <c r="L2951" s="15"/>
      <c r="M2951" s="15"/>
      <c r="N2951" s="15"/>
      <c r="O2951" s="15"/>
      <c r="P2951" s="15"/>
      <c r="R2951" s="15"/>
      <c r="S2951" s="76"/>
      <c r="T2951" s="76"/>
      <c r="U2951" s="76"/>
      <c r="V2951" s="76"/>
      <c r="W2951" s="76"/>
      <c r="X2951" s="76"/>
      <c r="Y2951" s="76"/>
      <c r="Z2951" s="76"/>
      <c r="AA2951" s="76"/>
      <c r="AB2951" s="76"/>
      <c r="AC2951" s="76"/>
      <c r="AD2951" s="76"/>
      <c r="AE2951" s="76"/>
      <c r="AF2951" s="76"/>
      <c r="AG2951" s="76"/>
      <c r="AH2951" s="76"/>
      <c r="AI2951" s="76"/>
      <c r="AJ2951" s="76"/>
      <c r="AK2951" s="76"/>
      <c r="AL2951" s="76"/>
      <c r="AM2951" s="76"/>
      <c r="AN2951" s="76"/>
      <c r="AO2951" s="76"/>
      <c r="AP2951" s="76"/>
      <c r="AQ2951" s="76"/>
      <c r="AR2951" s="76"/>
      <c r="AS2951" s="76"/>
      <c r="AT2951" s="76"/>
      <c r="AU2951" s="76"/>
      <c r="AV2951" s="76"/>
      <c r="AW2951" s="76"/>
      <c r="AX2951" s="76"/>
      <c r="AY2951" s="76"/>
      <c r="AZ2951" s="76"/>
      <c r="BA2951" s="76"/>
      <c r="BB2951" s="76"/>
      <c r="BC2951" s="76"/>
      <c r="BD2951" s="76"/>
      <c r="BE2951" s="76"/>
      <c r="BF2951" s="76"/>
      <c r="BG2951" s="76"/>
      <c r="BH2951" s="76"/>
      <c r="BI2951" s="76"/>
      <c r="BJ2951" s="76"/>
      <c r="BK2951" s="76"/>
      <c r="BL2951" s="76"/>
      <c r="BM2951" s="76"/>
      <c r="BN2951" s="76"/>
      <c r="BO2951" s="76"/>
      <c r="BP2951" s="76"/>
      <c r="BQ2951" s="76"/>
      <c r="BR2951" s="76"/>
      <c r="BS2951" s="76"/>
      <c r="BT2951" s="76"/>
      <c r="BU2951" s="76"/>
      <c r="BV2951" s="76"/>
      <c r="BW2951" s="76"/>
      <c r="BX2951" s="76"/>
      <c r="BY2951" s="76"/>
      <c r="BZ2951" s="76"/>
      <c r="CA2951" s="76"/>
      <c r="CB2951" s="76"/>
      <c r="CC2951" s="76"/>
      <c r="CD2951" s="76"/>
      <c r="CE2951" s="76"/>
      <c r="CF2951" s="76"/>
      <c r="CG2951" s="76"/>
      <c r="CH2951" s="76"/>
      <c r="CI2951" s="76"/>
      <c r="CJ2951" s="76"/>
      <c r="CK2951" s="76"/>
      <c r="CL2951" s="76"/>
    </row>
    <row r="2952" spans="2:90" x14ac:dyDescent="0.4">
      <c r="B2952" s="132" t="str">
        <f t="shared" si="4167"/>
        <v>Secondary revenue driver</v>
      </c>
      <c r="D2952" t="s">
        <v>546</v>
      </c>
      <c r="E2952" s="8" t="str">
        <f t="shared" si="4169"/>
        <v>2952 SEASON QUARTER-TV-V</v>
      </c>
      <c r="G2952" t="s">
        <v>332</v>
      </c>
      <c r="H2952" s="12"/>
      <c r="I2952" s="60"/>
      <c r="J2952" s="60"/>
      <c r="K2952" s="15"/>
      <c r="L2952" s="15"/>
      <c r="M2952" s="15"/>
      <c r="N2952" s="15"/>
      <c r="O2952" s="15"/>
      <c r="P2952" s="15"/>
      <c r="R2952" s="15"/>
      <c r="S2952" s="80"/>
      <c r="T2952" s="80"/>
      <c r="U2952" s="80"/>
      <c r="V2952" s="80"/>
      <c r="W2952" s="80"/>
      <c r="X2952" s="80"/>
      <c r="Y2952" s="80"/>
      <c r="Z2952" s="80"/>
      <c r="AA2952" s="80"/>
      <c r="AB2952" s="80"/>
      <c r="AC2952" s="80"/>
      <c r="AD2952" s="80"/>
      <c r="AE2952" s="80"/>
      <c r="AF2952" s="80"/>
      <c r="AG2952" s="80"/>
      <c r="AH2952" s="80"/>
      <c r="AI2952" s="80"/>
      <c r="AJ2952" s="80"/>
      <c r="AK2952" s="80"/>
      <c r="AL2952" s="80"/>
      <c r="AM2952" s="80"/>
      <c r="AN2952" s="80"/>
      <c r="AO2952" s="80"/>
      <c r="AP2952" s="80"/>
      <c r="AQ2952" s="80"/>
      <c r="AR2952" s="80"/>
      <c r="AS2952" s="80"/>
      <c r="AT2952" s="80"/>
      <c r="AU2952" s="80"/>
      <c r="AV2952" s="80"/>
      <c r="AW2952" s="80"/>
      <c r="AX2952" s="80"/>
      <c r="AY2952" s="80"/>
      <c r="AZ2952" s="80"/>
      <c r="BA2952" s="80"/>
      <c r="BB2952" s="80"/>
      <c r="BC2952" s="80"/>
      <c r="BD2952" s="80"/>
      <c r="BE2952" s="80"/>
      <c r="BF2952" s="80"/>
      <c r="BG2952" s="80"/>
      <c r="BH2952" s="80"/>
      <c r="BI2952" s="80"/>
      <c r="BJ2952" s="80"/>
      <c r="BK2952" s="80"/>
      <c r="BL2952" s="80"/>
      <c r="BM2952" s="80"/>
      <c r="BN2952" s="80"/>
      <c r="BO2952" s="80"/>
      <c r="BP2952" s="80"/>
      <c r="BQ2952" s="80"/>
      <c r="BR2952" s="80"/>
      <c r="BS2952" s="80"/>
      <c r="BT2952" s="80"/>
      <c r="BU2952" s="80"/>
      <c r="BV2952" s="80"/>
      <c r="BW2952" s="80"/>
      <c r="BX2952" s="80"/>
      <c r="BY2952" s="80"/>
      <c r="BZ2952" s="80"/>
      <c r="CA2952" s="80"/>
      <c r="CB2952" s="80"/>
      <c r="CC2952" s="80"/>
      <c r="CD2952" s="80"/>
      <c r="CE2952" s="80"/>
      <c r="CF2952" s="80"/>
      <c r="CG2952" s="80"/>
      <c r="CH2952" s="80"/>
      <c r="CI2952" s="80"/>
      <c r="CJ2952" s="80"/>
      <c r="CK2952" s="80"/>
      <c r="CL2952" s="80"/>
    </row>
    <row r="2953" spans="2:90" x14ac:dyDescent="0.4">
      <c r="B2953" s="132" t="str">
        <f t="shared" si="4167"/>
        <v>Secondary volume driver</v>
      </c>
      <c r="D2953" t="s">
        <v>546</v>
      </c>
      <c r="E2953" s="8" t="str">
        <f t="shared" si="4169"/>
        <v>2953 SEASON QUARTER-TV-V</v>
      </c>
      <c r="G2953" t="s">
        <v>332</v>
      </c>
      <c r="H2953" s="12"/>
      <c r="I2953" s="60"/>
      <c r="J2953" s="60"/>
      <c r="K2953" s="15"/>
      <c r="L2953" s="15"/>
      <c r="M2953" s="15"/>
      <c r="N2953" s="15"/>
      <c r="O2953" s="15"/>
      <c r="P2953" s="15"/>
      <c r="R2953" s="15"/>
      <c r="S2953" s="80"/>
      <c r="T2953" s="80"/>
      <c r="U2953" s="80"/>
      <c r="V2953" s="80"/>
      <c r="W2953" s="80"/>
      <c r="X2953" s="80"/>
      <c r="Y2953" s="80"/>
      <c r="Z2953" s="80"/>
      <c r="AA2953" s="80"/>
      <c r="AB2953" s="80"/>
      <c r="AC2953" s="80"/>
      <c r="AD2953" s="80"/>
      <c r="AE2953" s="80"/>
      <c r="AF2953" s="80"/>
      <c r="AG2953" s="80"/>
      <c r="AH2953" s="80"/>
      <c r="AI2953" s="80"/>
      <c r="AJ2953" s="80"/>
      <c r="AK2953" s="80"/>
      <c r="AL2953" s="80"/>
      <c r="AM2953" s="80"/>
      <c r="AN2953" s="80"/>
      <c r="AO2953" s="80"/>
      <c r="AP2953" s="80"/>
      <c r="AQ2953" s="80"/>
      <c r="AR2953" s="80"/>
      <c r="AS2953" s="80"/>
      <c r="AT2953" s="80"/>
      <c r="AU2953" s="80"/>
      <c r="AV2953" s="80"/>
      <c r="AW2953" s="80"/>
      <c r="AX2953" s="80"/>
      <c r="AY2953" s="80"/>
      <c r="AZ2953" s="80"/>
      <c r="BA2953" s="80"/>
      <c r="BB2953" s="80"/>
      <c r="BC2953" s="80"/>
      <c r="BD2953" s="80"/>
      <c r="BE2953" s="80"/>
      <c r="BF2953" s="80"/>
      <c r="BG2953" s="80"/>
      <c r="BH2953" s="80"/>
      <c r="BI2953" s="80"/>
      <c r="BJ2953" s="80"/>
      <c r="BK2953" s="80"/>
      <c r="BL2953" s="80"/>
      <c r="BM2953" s="80"/>
      <c r="BN2953" s="80"/>
      <c r="BO2953" s="80"/>
      <c r="BP2953" s="80"/>
      <c r="BQ2953" s="80"/>
      <c r="BR2953" s="80"/>
      <c r="BS2953" s="80"/>
      <c r="BT2953" s="80"/>
      <c r="BU2953" s="80"/>
      <c r="BV2953" s="80"/>
      <c r="BW2953" s="80"/>
      <c r="BX2953" s="80"/>
      <c r="BY2953" s="80"/>
      <c r="BZ2953" s="80"/>
      <c r="CA2953" s="80"/>
      <c r="CB2953" s="80"/>
      <c r="CC2953" s="80"/>
      <c r="CD2953" s="80"/>
      <c r="CE2953" s="80"/>
      <c r="CF2953" s="80"/>
      <c r="CG2953" s="80"/>
      <c r="CH2953" s="80"/>
      <c r="CI2953" s="80"/>
      <c r="CJ2953" s="80"/>
      <c r="CK2953" s="80"/>
      <c r="CL2953" s="80"/>
    </row>
    <row r="2954" spans="2:90" x14ac:dyDescent="0.4">
      <c r="B2954" s="132"/>
      <c r="E2954" s="8"/>
      <c r="H2954" s="12"/>
      <c r="I2954" s="60"/>
      <c r="J2954" s="60"/>
      <c r="K2954" s="15"/>
      <c r="L2954" s="15"/>
      <c r="M2954" s="15"/>
      <c r="N2954" s="15"/>
      <c r="O2954" s="15"/>
      <c r="P2954" s="15"/>
      <c r="R2954" s="15"/>
      <c r="S2954" s="80"/>
      <c r="T2954" s="80"/>
      <c r="U2954" s="80"/>
      <c r="V2954" s="80"/>
      <c r="W2954" s="80"/>
      <c r="X2954" s="80"/>
      <c r="Y2954" s="80"/>
      <c r="Z2954" s="80"/>
      <c r="AA2954" s="80"/>
      <c r="AB2954" s="80"/>
      <c r="AC2954" s="80"/>
      <c r="AD2954" s="80"/>
      <c r="AE2954" s="80"/>
      <c r="AF2954" s="80"/>
      <c r="AG2954" s="80"/>
      <c r="AH2954" s="80"/>
      <c r="AI2954" s="80"/>
      <c r="AJ2954" s="80"/>
      <c r="AK2954" s="80"/>
      <c r="AL2954" s="80"/>
      <c r="AM2954" s="80"/>
      <c r="AN2954" s="80"/>
      <c r="AO2954" s="80"/>
      <c r="AP2954" s="80"/>
      <c r="AQ2954" s="80"/>
      <c r="AR2954" s="80"/>
      <c r="AS2954" s="80"/>
      <c r="AT2954" s="80"/>
      <c r="AU2954" s="80"/>
      <c r="AV2954" s="80"/>
      <c r="AW2954" s="80"/>
      <c r="AX2954" s="80"/>
      <c r="AY2954" s="80"/>
      <c r="AZ2954" s="80"/>
      <c r="BA2954" s="80"/>
      <c r="BB2954" s="80"/>
      <c r="BC2954" s="80"/>
      <c r="BD2954" s="80"/>
      <c r="BE2954" s="80"/>
      <c r="BF2954" s="80"/>
      <c r="BG2954" s="80"/>
      <c r="BH2954" s="80"/>
      <c r="BI2954" s="80"/>
      <c r="BJ2954" s="80"/>
      <c r="BK2954" s="80"/>
      <c r="BL2954" s="80"/>
      <c r="BM2954" s="80"/>
      <c r="BN2954" s="80"/>
      <c r="BO2954" s="80"/>
      <c r="BP2954" s="80"/>
      <c r="BQ2954" s="80"/>
      <c r="BR2954" s="80"/>
      <c r="BS2954" s="80"/>
      <c r="BT2954" s="80"/>
      <c r="BU2954" s="80"/>
      <c r="BV2954" s="80"/>
      <c r="BW2954" s="80"/>
      <c r="BX2954" s="80"/>
      <c r="BY2954" s="80"/>
      <c r="BZ2954" s="80"/>
      <c r="CA2954" s="80"/>
      <c r="CB2954" s="80"/>
      <c r="CC2954" s="80"/>
      <c r="CD2954" s="80"/>
      <c r="CE2954" s="80"/>
      <c r="CF2954" s="80"/>
      <c r="CG2954" s="80"/>
      <c r="CH2954" s="80"/>
      <c r="CI2954" s="80"/>
      <c r="CJ2954" s="80"/>
      <c r="CK2954" s="80"/>
      <c r="CL2954" s="80"/>
    </row>
    <row r="2955" spans="2:90" x14ac:dyDescent="0.4">
      <c r="B2955" s="171" t="s">
        <v>503</v>
      </c>
      <c r="E2955" s="8"/>
      <c r="H2955" s="170"/>
      <c r="I2955" s="172"/>
      <c r="J2955" s="172"/>
      <c r="K2955" s="193"/>
      <c r="L2955" s="193"/>
      <c r="M2955" s="193"/>
      <c r="N2955" s="193"/>
      <c r="O2955" s="193"/>
      <c r="P2955" s="193"/>
      <c r="R2955" s="194"/>
      <c r="S2955" s="170"/>
      <c r="T2955" s="170"/>
      <c r="U2955" s="170"/>
      <c r="V2955" s="170"/>
      <c r="W2955" s="170"/>
      <c r="X2955" s="170"/>
      <c r="Y2955" s="170"/>
      <c r="Z2955" s="170"/>
      <c r="AA2955" s="170"/>
      <c r="AB2955" s="170"/>
      <c r="AC2955" s="170"/>
      <c r="AD2955" s="170"/>
      <c r="AE2955" s="170"/>
      <c r="AF2955" s="170"/>
      <c r="AG2955" s="170"/>
      <c r="AH2955" s="170"/>
      <c r="AI2955" s="170"/>
      <c r="AJ2955" s="170"/>
      <c r="AK2955" s="170"/>
      <c r="AL2955" s="170"/>
      <c r="AM2955" s="170"/>
      <c r="AN2955" s="170"/>
      <c r="AO2955" s="170"/>
      <c r="AP2955" s="170"/>
      <c r="AQ2955" s="170"/>
      <c r="AR2955" s="170"/>
      <c r="AS2955" s="170"/>
      <c r="AT2955" s="170"/>
      <c r="AU2955" s="170"/>
      <c r="AV2955" s="170"/>
      <c r="AW2955" s="170"/>
      <c r="AX2955" s="170"/>
      <c r="AY2955" s="170"/>
      <c r="AZ2955" s="170"/>
      <c r="BA2955" s="170"/>
      <c r="BB2955" s="170"/>
      <c r="BC2955" s="170"/>
      <c r="BD2955" s="170"/>
      <c r="BE2955" s="170"/>
      <c r="BF2955" s="170"/>
      <c r="BG2955" s="170"/>
      <c r="BH2955" s="170"/>
      <c r="BI2955" s="170"/>
      <c r="BJ2955" s="170"/>
      <c r="BK2955" s="170"/>
      <c r="BL2955" s="170"/>
      <c r="BM2955" s="170"/>
      <c r="BN2955" s="170"/>
      <c r="BO2955" s="170"/>
      <c r="BP2955" s="170"/>
      <c r="BQ2955" s="170"/>
      <c r="BR2955" s="170"/>
      <c r="BS2955" s="170"/>
      <c r="BT2955" s="170"/>
      <c r="BU2955" s="170"/>
      <c r="BV2955" s="170"/>
      <c r="BW2955" s="170"/>
      <c r="BX2955" s="170"/>
      <c r="BY2955" s="170"/>
      <c r="BZ2955" s="170"/>
      <c r="CA2955" s="170"/>
      <c r="CB2955" s="170"/>
      <c r="CC2955" s="170"/>
      <c r="CD2955" s="170"/>
      <c r="CE2955" s="170"/>
      <c r="CF2955" s="170"/>
      <c r="CG2955" s="170"/>
      <c r="CH2955" s="170"/>
      <c r="CI2955" s="170"/>
      <c r="CJ2955" s="170"/>
      <c r="CK2955" s="170"/>
      <c r="CL2955" s="170"/>
    </row>
    <row r="2956" spans="2:90" x14ac:dyDescent="0.4">
      <c r="B2956" s="171" t="s">
        <v>504</v>
      </c>
      <c r="E2956" s="8"/>
      <c r="H2956" s="170"/>
      <c r="I2956" s="172"/>
      <c r="J2956" s="172"/>
      <c r="K2956" s="193"/>
      <c r="L2956" s="193"/>
      <c r="M2956" s="193"/>
      <c r="N2956" s="193"/>
      <c r="O2956" s="193"/>
      <c r="P2956" s="193"/>
      <c r="R2956" s="194"/>
      <c r="S2956" s="170"/>
      <c r="T2956" s="170"/>
      <c r="U2956" s="170"/>
      <c r="V2956" s="170"/>
      <c r="W2956" s="170"/>
      <c r="X2956" s="170"/>
      <c r="Y2956" s="170"/>
      <c r="Z2956" s="170"/>
      <c r="AA2956" s="170"/>
      <c r="AB2956" s="170"/>
      <c r="AC2956" s="170"/>
      <c r="AD2956" s="170"/>
      <c r="AE2956" s="170"/>
      <c r="AF2956" s="170"/>
      <c r="AG2956" s="170"/>
      <c r="AH2956" s="170"/>
      <c r="AI2956" s="170"/>
      <c r="AJ2956" s="170"/>
      <c r="AK2956" s="170"/>
      <c r="AL2956" s="170"/>
      <c r="AM2956" s="170"/>
      <c r="AN2956" s="170"/>
      <c r="AO2956" s="170"/>
      <c r="AP2956" s="170"/>
      <c r="AQ2956" s="170"/>
      <c r="AR2956" s="170"/>
      <c r="AS2956" s="170"/>
      <c r="AT2956" s="170"/>
      <c r="AU2956" s="170"/>
      <c r="AV2956" s="170"/>
      <c r="AW2956" s="170"/>
      <c r="AX2956" s="170"/>
      <c r="AY2956" s="170"/>
      <c r="AZ2956" s="170"/>
      <c r="BA2956" s="170"/>
      <c r="BB2956" s="170"/>
      <c r="BC2956" s="170"/>
      <c r="BD2956" s="170"/>
      <c r="BE2956" s="170"/>
      <c r="BF2956" s="170"/>
      <c r="BG2956" s="170"/>
      <c r="BH2956" s="170"/>
      <c r="BI2956" s="170"/>
      <c r="BJ2956" s="170"/>
      <c r="BK2956" s="170"/>
      <c r="BL2956" s="170"/>
      <c r="BM2956" s="170"/>
      <c r="BN2956" s="170"/>
      <c r="BO2956" s="170"/>
      <c r="BP2956" s="170"/>
      <c r="BQ2956" s="170"/>
      <c r="BR2956" s="170"/>
      <c r="BS2956" s="170"/>
      <c r="BT2956" s="170"/>
      <c r="BU2956" s="170"/>
      <c r="BV2956" s="170"/>
      <c r="BW2956" s="170"/>
      <c r="BX2956" s="170"/>
      <c r="BY2956" s="170"/>
      <c r="BZ2956" s="170"/>
      <c r="CA2956" s="170"/>
      <c r="CB2956" s="170"/>
      <c r="CC2956" s="170"/>
      <c r="CD2956" s="170"/>
      <c r="CE2956" s="170"/>
      <c r="CF2956" s="170"/>
      <c r="CG2956" s="170"/>
      <c r="CH2956" s="170"/>
      <c r="CI2956" s="170"/>
      <c r="CJ2956" s="170"/>
      <c r="CK2956" s="170"/>
      <c r="CL2956" s="170"/>
    </row>
    <row r="2957" spans="2:90" x14ac:dyDescent="0.4">
      <c r="B2957" s="171" t="s">
        <v>461</v>
      </c>
      <c r="E2957" s="8"/>
      <c r="H2957" s="170"/>
      <c r="I2957" s="172"/>
      <c r="J2957" s="172"/>
      <c r="K2957" s="193"/>
      <c r="L2957" s="193"/>
      <c r="M2957" s="193"/>
      <c r="N2957" s="193"/>
      <c r="O2957" s="193"/>
      <c r="P2957" s="193"/>
      <c r="R2957" s="194"/>
      <c r="S2957" s="195" t="str">
        <f t="shared" ref="S2957:AX2957" si="4170">S$16</f>
        <v>S$12</v>
      </c>
      <c r="T2957" s="195" t="str">
        <f t="shared" si="4170"/>
        <v>T$12</v>
      </c>
      <c r="U2957" s="195" t="str">
        <f t="shared" si="4170"/>
        <v>U$12</v>
      </c>
      <c r="V2957" s="195" t="str">
        <f t="shared" si="4170"/>
        <v>V$12</v>
      </c>
      <c r="W2957" s="195" t="str">
        <f t="shared" si="4170"/>
        <v>W$12</v>
      </c>
      <c r="X2957" s="195" t="str">
        <f t="shared" si="4170"/>
        <v>X$12</v>
      </c>
      <c r="Y2957" s="195" t="str">
        <f t="shared" si="4170"/>
        <v>Y$12</v>
      </c>
      <c r="Z2957" s="195" t="str">
        <f t="shared" si="4170"/>
        <v>Z$12</v>
      </c>
      <c r="AA2957" s="195" t="str">
        <f t="shared" si="4170"/>
        <v>AA$12</v>
      </c>
      <c r="AB2957" s="195" t="str">
        <f t="shared" si="4170"/>
        <v>AB$12</v>
      </c>
      <c r="AC2957" s="195" t="str">
        <f t="shared" si="4170"/>
        <v>AC$12</v>
      </c>
      <c r="AD2957" s="195" t="str">
        <f t="shared" si="4170"/>
        <v>AD$12</v>
      </c>
      <c r="AE2957" s="195" t="str">
        <f t="shared" si="4170"/>
        <v>AE$12</v>
      </c>
      <c r="AF2957" s="195" t="str">
        <f t="shared" si="4170"/>
        <v>AF$12</v>
      </c>
      <c r="AG2957" s="195" t="str">
        <f t="shared" si="4170"/>
        <v>AG$12</v>
      </c>
      <c r="AH2957" s="195" t="str">
        <f t="shared" si="4170"/>
        <v>AH$12</v>
      </c>
      <c r="AI2957" s="195" t="str">
        <f t="shared" si="4170"/>
        <v>AI$12</v>
      </c>
      <c r="AJ2957" s="195" t="str">
        <f t="shared" si="4170"/>
        <v>AJ$12</v>
      </c>
      <c r="AK2957" s="195" t="str">
        <f t="shared" si="4170"/>
        <v>AK$12</v>
      </c>
      <c r="AL2957" s="195" t="str">
        <f t="shared" si="4170"/>
        <v>AL$12</v>
      </c>
      <c r="AM2957" s="195" t="str">
        <f t="shared" si="4170"/>
        <v>AM$12</v>
      </c>
      <c r="AN2957" s="195" t="str">
        <f t="shared" si="4170"/>
        <v>AN$12</v>
      </c>
      <c r="AO2957" s="195" t="str">
        <f t="shared" si="4170"/>
        <v>AO$12</v>
      </c>
      <c r="AP2957" s="195" t="str">
        <f t="shared" si="4170"/>
        <v>AP$12</v>
      </c>
      <c r="AQ2957" s="195" t="str">
        <f t="shared" si="4170"/>
        <v>AQ$12</v>
      </c>
      <c r="AR2957" s="195" t="str">
        <f t="shared" si="4170"/>
        <v>AR$12</v>
      </c>
      <c r="AS2957" s="195" t="str">
        <f t="shared" si="4170"/>
        <v>AS$12</v>
      </c>
      <c r="AT2957" s="195" t="str">
        <f t="shared" si="4170"/>
        <v>AT$12</v>
      </c>
      <c r="AU2957" s="195" t="str">
        <f t="shared" si="4170"/>
        <v>AU$12</v>
      </c>
      <c r="AV2957" s="195" t="str">
        <f t="shared" si="4170"/>
        <v>AV$12</v>
      </c>
      <c r="AW2957" s="195" t="str">
        <f t="shared" si="4170"/>
        <v>AW$12</v>
      </c>
      <c r="AX2957" s="195" t="str">
        <f t="shared" si="4170"/>
        <v>AX$12</v>
      </c>
      <c r="AY2957" s="195" t="str">
        <f t="shared" ref="AY2957:CD2957" si="4171">AY$16</f>
        <v>AY$12</v>
      </c>
      <c r="AZ2957" s="195" t="str">
        <f t="shared" si="4171"/>
        <v>AZ$12</v>
      </c>
      <c r="BA2957" s="195" t="str">
        <f t="shared" si="4171"/>
        <v>BA$12</v>
      </c>
      <c r="BB2957" s="195" t="str">
        <f t="shared" si="4171"/>
        <v>BB$12</v>
      </c>
      <c r="BC2957" s="195" t="str">
        <f t="shared" si="4171"/>
        <v>BC$12</v>
      </c>
      <c r="BD2957" s="195" t="str">
        <f t="shared" si="4171"/>
        <v>BD$12</v>
      </c>
      <c r="BE2957" s="195" t="str">
        <f t="shared" si="4171"/>
        <v>BE$12</v>
      </c>
      <c r="BF2957" s="195" t="str">
        <f t="shared" si="4171"/>
        <v>BF$12</v>
      </c>
      <c r="BG2957" s="195" t="str">
        <f t="shared" si="4171"/>
        <v>BG$12</v>
      </c>
      <c r="BH2957" s="195" t="str">
        <f t="shared" si="4171"/>
        <v>BH$12</v>
      </c>
      <c r="BI2957" s="195" t="str">
        <f t="shared" si="4171"/>
        <v>BI$12</v>
      </c>
      <c r="BJ2957" s="195" t="str">
        <f t="shared" si="4171"/>
        <v>BJ$12</v>
      </c>
      <c r="BK2957" s="195" t="str">
        <f t="shared" si="4171"/>
        <v>BK$12</v>
      </c>
      <c r="BL2957" s="195" t="str">
        <f t="shared" si="4171"/>
        <v>BL$12</v>
      </c>
      <c r="BM2957" s="195" t="str">
        <f t="shared" si="4171"/>
        <v>BM$12</v>
      </c>
      <c r="BN2957" s="195" t="str">
        <f t="shared" si="4171"/>
        <v>BN$12</v>
      </c>
      <c r="BO2957" s="195" t="str">
        <f t="shared" si="4171"/>
        <v>BO$12</v>
      </c>
      <c r="BP2957" s="195" t="str">
        <f t="shared" si="4171"/>
        <v>BP$12</v>
      </c>
      <c r="BQ2957" s="195" t="str">
        <f t="shared" si="4171"/>
        <v>BQ$12</v>
      </c>
      <c r="BR2957" s="195" t="str">
        <f t="shared" si="4171"/>
        <v>BR$12</v>
      </c>
      <c r="BS2957" s="195" t="str">
        <f t="shared" si="4171"/>
        <v>BS$12</v>
      </c>
      <c r="BT2957" s="195" t="str">
        <f t="shared" si="4171"/>
        <v>BT$12</v>
      </c>
      <c r="BU2957" s="195" t="str">
        <f t="shared" si="4171"/>
        <v>BU$12</v>
      </c>
      <c r="BV2957" s="195" t="str">
        <f t="shared" si="4171"/>
        <v>BV$12</v>
      </c>
      <c r="BW2957" s="195" t="str">
        <f t="shared" si="4171"/>
        <v>BW$12</v>
      </c>
      <c r="BX2957" s="195" t="str">
        <f t="shared" si="4171"/>
        <v>BX$12</v>
      </c>
      <c r="BY2957" s="195" t="str">
        <f t="shared" si="4171"/>
        <v>BY$12</v>
      </c>
      <c r="BZ2957" s="195" t="str">
        <f t="shared" si="4171"/>
        <v>BZ$12</v>
      </c>
      <c r="CA2957" s="195" t="str">
        <f t="shared" si="4171"/>
        <v>CA$12</v>
      </c>
      <c r="CB2957" s="195" t="str">
        <f t="shared" si="4171"/>
        <v>CB$12</v>
      </c>
      <c r="CC2957" s="195" t="str">
        <f t="shared" si="4171"/>
        <v>CC$12</v>
      </c>
      <c r="CD2957" s="195" t="str">
        <f t="shared" si="4171"/>
        <v>CD$12</v>
      </c>
      <c r="CE2957" s="195" t="str">
        <f t="shared" ref="CE2957:CL2957" si="4172">CE$16</f>
        <v>CE$12</v>
      </c>
      <c r="CF2957" s="195" t="str">
        <f t="shared" si="4172"/>
        <v>CF$12</v>
      </c>
      <c r="CG2957" s="195" t="str">
        <f t="shared" si="4172"/>
        <v>CG$12</v>
      </c>
      <c r="CH2957" s="195" t="str">
        <f t="shared" si="4172"/>
        <v>CH$12</v>
      </c>
      <c r="CI2957" s="195" t="str">
        <f t="shared" si="4172"/>
        <v>CI$12</v>
      </c>
      <c r="CJ2957" s="195" t="str">
        <f t="shared" si="4172"/>
        <v>CJ$12</v>
      </c>
      <c r="CK2957" s="195" t="str">
        <f t="shared" si="4172"/>
        <v>CK$12</v>
      </c>
      <c r="CL2957" s="195" t="str">
        <f t="shared" si="4172"/>
        <v>CL$12</v>
      </c>
    </row>
    <row r="2958" spans="2:90" x14ac:dyDescent="0.4">
      <c r="B2958" s="171" t="s">
        <v>462</v>
      </c>
      <c r="E2958" s="8"/>
      <c r="H2958" s="196"/>
      <c r="I2958" s="197"/>
      <c r="J2958" s="197"/>
      <c r="K2958" s="198"/>
      <c r="L2958" s="198"/>
      <c r="M2958" s="198"/>
      <c r="N2958" s="198"/>
      <c r="O2958" s="198"/>
      <c r="P2958" s="198"/>
      <c r="R2958" s="198"/>
      <c r="S2958" s="195" t="str">
        <f t="shared" ref="S2958:AX2958" si="4173">S$17</f>
        <v>S$13</v>
      </c>
      <c r="T2958" s="195" t="str">
        <f t="shared" si="4173"/>
        <v>T$13</v>
      </c>
      <c r="U2958" s="195" t="str">
        <f t="shared" si="4173"/>
        <v>U$13</v>
      </c>
      <c r="V2958" s="195" t="str">
        <f t="shared" si="4173"/>
        <v>V$13</v>
      </c>
      <c r="W2958" s="195" t="str">
        <f t="shared" si="4173"/>
        <v>W$13</v>
      </c>
      <c r="X2958" s="195" t="str">
        <f t="shared" si="4173"/>
        <v>X$13</v>
      </c>
      <c r="Y2958" s="195" t="str">
        <f t="shared" si="4173"/>
        <v>Y$13</v>
      </c>
      <c r="Z2958" s="195" t="str">
        <f t="shared" si="4173"/>
        <v>Z$13</v>
      </c>
      <c r="AA2958" s="195" t="str">
        <f t="shared" si="4173"/>
        <v>AA$13</v>
      </c>
      <c r="AB2958" s="195" t="str">
        <f t="shared" si="4173"/>
        <v>AB$13</v>
      </c>
      <c r="AC2958" s="195" t="str">
        <f t="shared" si="4173"/>
        <v>AC$13</v>
      </c>
      <c r="AD2958" s="195" t="str">
        <f t="shared" si="4173"/>
        <v>AD$13</v>
      </c>
      <c r="AE2958" s="195" t="str">
        <f t="shared" si="4173"/>
        <v>AE$13</v>
      </c>
      <c r="AF2958" s="195" t="str">
        <f t="shared" si="4173"/>
        <v>AF$13</v>
      </c>
      <c r="AG2958" s="195" t="str">
        <f t="shared" si="4173"/>
        <v>AG$13</v>
      </c>
      <c r="AH2958" s="195" t="str">
        <f t="shared" si="4173"/>
        <v>AH$13</v>
      </c>
      <c r="AI2958" s="195" t="str">
        <f t="shared" si="4173"/>
        <v>AI$13</v>
      </c>
      <c r="AJ2958" s="195" t="str">
        <f t="shared" si="4173"/>
        <v>AJ$13</v>
      </c>
      <c r="AK2958" s="195" t="str">
        <f t="shared" si="4173"/>
        <v>AK$13</v>
      </c>
      <c r="AL2958" s="195" t="str">
        <f t="shared" si="4173"/>
        <v>AL$13</v>
      </c>
      <c r="AM2958" s="195" t="str">
        <f t="shared" si="4173"/>
        <v>AM$13</v>
      </c>
      <c r="AN2958" s="195" t="str">
        <f t="shared" si="4173"/>
        <v>AN$13</v>
      </c>
      <c r="AO2958" s="195" t="str">
        <f t="shared" si="4173"/>
        <v>AO$13</v>
      </c>
      <c r="AP2958" s="195" t="str">
        <f t="shared" si="4173"/>
        <v>AP$13</v>
      </c>
      <c r="AQ2958" s="195" t="str">
        <f t="shared" si="4173"/>
        <v>AQ$13</v>
      </c>
      <c r="AR2958" s="195" t="str">
        <f t="shared" si="4173"/>
        <v>AR$13</v>
      </c>
      <c r="AS2958" s="195" t="str">
        <f t="shared" si="4173"/>
        <v>AS$13</v>
      </c>
      <c r="AT2958" s="195" t="str">
        <f t="shared" si="4173"/>
        <v>AT$13</v>
      </c>
      <c r="AU2958" s="195" t="str">
        <f t="shared" si="4173"/>
        <v>AU$13</v>
      </c>
      <c r="AV2958" s="195" t="str">
        <f t="shared" si="4173"/>
        <v>AV$13</v>
      </c>
      <c r="AW2958" s="195" t="str">
        <f t="shared" si="4173"/>
        <v>AW$13</v>
      </c>
      <c r="AX2958" s="195" t="str">
        <f t="shared" si="4173"/>
        <v>AX$13</v>
      </c>
      <c r="AY2958" s="195" t="str">
        <f t="shared" ref="AY2958:CD2958" si="4174">AY$17</f>
        <v>AY$13</v>
      </c>
      <c r="AZ2958" s="195" t="str">
        <f t="shared" si="4174"/>
        <v>AZ$13</v>
      </c>
      <c r="BA2958" s="195" t="str">
        <f t="shared" si="4174"/>
        <v>BA$13</v>
      </c>
      <c r="BB2958" s="195" t="str">
        <f t="shared" si="4174"/>
        <v>BB$13</v>
      </c>
      <c r="BC2958" s="195" t="str">
        <f t="shared" si="4174"/>
        <v>BC$13</v>
      </c>
      <c r="BD2958" s="195" t="str">
        <f t="shared" si="4174"/>
        <v>BD$13</v>
      </c>
      <c r="BE2958" s="195" t="str">
        <f t="shared" si="4174"/>
        <v>BE$13</v>
      </c>
      <c r="BF2958" s="195" t="str">
        <f t="shared" si="4174"/>
        <v>BF$13</v>
      </c>
      <c r="BG2958" s="195" t="str">
        <f t="shared" si="4174"/>
        <v>BG$13</v>
      </c>
      <c r="BH2958" s="195" t="str">
        <f t="shared" si="4174"/>
        <v>BH$13</v>
      </c>
      <c r="BI2958" s="195" t="str">
        <f t="shared" si="4174"/>
        <v>BI$13</v>
      </c>
      <c r="BJ2958" s="195" t="str">
        <f t="shared" si="4174"/>
        <v>BJ$13</v>
      </c>
      <c r="BK2958" s="195" t="str">
        <f t="shared" si="4174"/>
        <v>BK$13</v>
      </c>
      <c r="BL2958" s="195" t="str">
        <f t="shared" si="4174"/>
        <v>BL$13</v>
      </c>
      <c r="BM2958" s="195" t="str">
        <f t="shared" si="4174"/>
        <v>BM$13</v>
      </c>
      <c r="BN2958" s="195" t="str">
        <f t="shared" si="4174"/>
        <v>BN$13</v>
      </c>
      <c r="BO2958" s="195" t="str">
        <f t="shared" si="4174"/>
        <v>BO$13</v>
      </c>
      <c r="BP2958" s="195" t="str">
        <f t="shared" si="4174"/>
        <v>BP$13</v>
      </c>
      <c r="BQ2958" s="195" t="str">
        <f t="shared" si="4174"/>
        <v>BQ$13</v>
      </c>
      <c r="BR2958" s="195" t="str">
        <f t="shared" si="4174"/>
        <v>BR$13</v>
      </c>
      <c r="BS2958" s="195" t="str">
        <f t="shared" si="4174"/>
        <v>BS$13</v>
      </c>
      <c r="BT2958" s="195" t="str">
        <f t="shared" si="4174"/>
        <v>BT$13</v>
      </c>
      <c r="BU2958" s="195" t="str">
        <f t="shared" si="4174"/>
        <v>BU$13</v>
      </c>
      <c r="BV2958" s="195" t="str">
        <f t="shared" si="4174"/>
        <v>BV$13</v>
      </c>
      <c r="BW2958" s="195" t="str">
        <f t="shared" si="4174"/>
        <v>BW$13</v>
      </c>
      <c r="BX2958" s="195" t="str">
        <f t="shared" si="4174"/>
        <v>BX$13</v>
      </c>
      <c r="BY2958" s="195" t="str">
        <f t="shared" si="4174"/>
        <v>BY$13</v>
      </c>
      <c r="BZ2958" s="195" t="str">
        <f t="shared" si="4174"/>
        <v>BZ$13</v>
      </c>
      <c r="CA2958" s="195" t="str">
        <f t="shared" si="4174"/>
        <v>CA$13</v>
      </c>
      <c r="CB2958" s="195" t="str">
        <f t="shared" si="4174"/>
        <v>CB$13</v>
      </c>
      <c r="CC2958" s="195" t="str">
        <f t="shared" si="4174"/>
        <v>CC$13</v>
      </c>
      <c r="CD2958" s="195" t="str">
        <f t="shared" si="4174"/>
        <v>CD$13</v>
      </c>
      <c r="CE2958" s="195" t="str">
        <f t="shared" ref="CE2958:CL2958" si="4175">CE$17</f>
        <v>CE$13</v>
      </c>
      <c r="CF2958" s="195" t="str">
        <f t="shared" si="4175"/>
        <v>CF$13</v>
      </c>
      <c r="CG2958" s="195" t="str">
        <f t="shared" si="4175"/>
        <v>CG$13</v>
      </c>
      <c r="CH2958" s="195" t="str">
        <f t="shared" si="4175"/>
        <v>CH$13</v>
      </c>
      <c r="CI2958" s="195" t="str">
        <f t="shared" si="4175"/>
        <v>CI$13</v>
      </c>
      <c r="CJ2958" s="195" t="str">
        <f t="shared" si="4175"/>
        <v>CJ$13</v>
      </c>
      <c r="CK2958" s="195" t="str">
        <f t="shared" si="4175"/>
        <v>CK$13</v>
      </c>
      <c r="CL2958" s="195" t="str">
        <f t="shared" si="4175"/>
        <v>CL$13</v>
      </c>
    </row>
    <row r="2959" spans="2:90" x14ac:dyDescent="0.4">
      <c r="B2959" s="171" t="s">
        <v>491</v>
      </c>
      <c r="E2959" s="8"/>
      <c r="H2959" s="196"/>
      <c r="I2959" s="197"/>
      <c r="J2959" s="197"/>
      <c r="K2959" s="198"/>
      <c r="L2959" s="198"/>
      <c r="M2959" s="198"/>
      <c r="N2959" s="198"/>
      <c r="O2959" s="198"/>
      <c r="P2959" s="198"/>
      <c r="R2959" s="198"/>
      <c r="S2959" s="186"/>
      <c r="T2959" s="186"/>
      <c r="U2959" s="186"/>
      <c r="V2959" s="186"/>
      <c r="W2959" s="186"/>
      <c r="X2959" s="186"/>
      <c r="Y2959" s="186"/>
      <c r="Z2959" s="186"/>
      <c r="AA2959" s="186"/>
      <c r="AB2959" s="186"/>
      <c r="AC2959" s="186"/>
      <c r="AD2959" s="186"/>
      <c r="AE2959" s="186"/>
      <c r="AF2959" s="186"/>
      <c r="AG2959" s="186"/>
      <c r="AH2959" s="186"/>
      <c r="AI2959" s="186"/>
      <c r="AJ2959" s="186"/>
      <c r="AK2959" s="186"/>
      <c r="AL2959" s="186"/>
      <c r="AM2959" s="186"/>
      <c r="AN2959" s="186"/>
      <c r="AO2959" s="186"/>
      <c r="AP2959" s="186"/>
      <c r="AQ2959" s="186"/>
      <c r="AR2959" s="186"/>
      <c r="AS2959" s="186"/>
      <c r="AT2959" s="186"/>
      <c r="AU2959" s="186"/>
      <c r="AV2959" s="186"/>
      <c r="AW2959" s="186"/>
      <c r="AX2959" s="186"/>
      <c r="AY2959" s="186"/>
      <c r="AZ2959" s="186"/>
      <c r="BA2959" s="186"/>
      <c r="BB2959" s="186"/>
      <c r="BC2959" s="186"/>
      <c r="BD2959" s="186"/>
      <c r="BE2959" s="186"/>
      <c r="BF2959" s="186"/>
      <c r="BG2959" s="186"/>
      <c r="BH2959" s="186"/>
      <c r="BI2959" s="186"/>
      <c r="BJ2959" s="186"/>
      <c r="BK2959" s="186"/>
      <c r="BL2959" s="186"/>
      <c r="BM2959" s="186"/>
      <c r="BN2959" s="186"/>
      <c r="BO2959" s="186"/>
      <c r="BP2959" s="186"/>
      <c r="BQ2959" s="186"/>
      <c r="BR2959" s="186"/>
      <c r="BS2959" s="186"/>
      <c r="BT2959" s="186"/>
      <c r="BU2959" s="186"/>
      <c r="BV2959" s="186"/>
      <c r="BW2959" s="186"/>
      <c r="BX2959" s="186"/>
      <c r="BY2959" s="186"/>
      <c r="BZ2959" s="186"/>
      <c r="CA2959" s="186"/>
      <c r="CB2959" s="186"/>
      <c r="CC2959" s="186"/>
      <c r="CD2959" s="186"/>
      <c r="CE2959" s="186"/>
      <c r="CF2959" s="186"/>
      <c r="CG2959" s="186"/>
      <c r="CH2959" s="186"/>
      <c r="CI2959" s="186"/>
      <c r="CJ2959" s="186"/>
      <c r="CK2959" s="186"/>
      <c r="CL2959" s="186"/>
    </row>
    <row r="2960" spans="2:90" x14ac:dyDescent="0.4">
      <c r="B2960" s="171" t="s">
        <v>505</v>
      </c>
      <c r="E2960" s="8"/>
      <c r="H2960" s="196"/>
      <c r="I2960" s="197"/>
      <c r="J2960" s="197"/>
      <c r="K2960" s="198"/>
      <c r="L2960" s="198"/>
      <c r="M2960" s="198"/>
      <c r="N2960" s="198"/>
      <c r="O2960" s="198"/>
      <c r="P2960" s="198"/>
      <c r="R2960" s="198"/>
      <c r="S2960" s="186"/>
      <c r="T2960" s="186"/>
      <c r="U2960" s="186"/>
      <c r="V2960" s="186"/>
      <c r="W2960" s="186"/>
      <c r="X2960" s="186"/>
      <c r="Y2960" s="186"/>
      <c r="Z2960" s="186"/>
      <c r="AA2960" s="186"/>
      <c r="AB2960" s="186"/>
      <c r="AC2960" s="186"/>
      <c r="AD2960" s="186"/>
      <c r="AE2960" s="186"/>
      <c r="AF2960" s="186"/>
      <c r="AG2960" s="186"/>
      <c r="AH2960" s="186"/>
      <c r="AI2960" s="186"/>
      <c r="AJ2960" s="186"/>
      <c r="AK2960" s="186"/>
      <c r="AL2960" s="186"/>
      <c r="AM2960" s="186"/>
      <c r="AN2960" s="186"/>
      <c r="AO2960" s="186"/>
      <c r="AP2960" s="186"/>
      <c r="AQ2960" s="186"/>
      <c r="AR2960" s="186"/>
      <c r="AS2960" s="186"/>
      <c r="AT2960" s="186"/>
      <c r="AU2960" s="186"/>
      <c r="AV2960" s="186"/>
      <c r="AW2960" s="186"/>
      <c r="AX2960" s="186"/>
      <c r="AY2960" s="186"/>
      <c r="AZ2960" s="186"/>
      <c r="BA2960" s="186"/>
      <c r="BB2960" s="186"/>
      <c r="BC2960" s="186"/>
      <c r="BD2960" s="186"/>
      <c r="BE2960" s="186"/>
      <c r="BF2960" s="186"/>
      <c r="BG2960" s="186"/>
      <c r="BH2960" s="186"/>
      <c r="BI2960" s="186"/>
      <c r="BJ2960" s="186"/>
      <c r="BK2960" s="186"/>
      <c r="BL2960" s="186"/>
      <c r="BM2960" s="186"/>
      <c r="BN2960" s="186"/>
      <c r="BO2960" s="186"/>
      <c r="BP2960" s="186"/>
      <c r="BQ2960" s="186"/>
      <c r="BR2960" s="186"/>
      <c r="BS2960" s="186"/>
      <c r="BT2960" s="186"/>
      <c r="BU2960" s="186"/>
      <c r="BV2960" s="186"/>
      <c r="BW2960" s="186"/>
      <c r="BX2960" s="186"/>
      <c r="BY2960" s="186"/>
      <c r="BZ2960" s="186"/>
      <c r="CA2960" s="186"/>
      <c r="CB2960" s="186"/>
      <c r="CC2960" s="186"/>
      <c r="CD2960" s="186"/>
      <c r="CE2960" s="186"/>
      <c r="CF2960" s="186"/>
      <c r="CG2960" s="186"/>
      <c r="CH2960" s="186"/>
      <c r="CI2960" s="186"/>
      <c r="CJ2960" s="186"/>
      <c r="CK2960" s="186"/>
      <c r="CL2960" s="186"/>
    </row>
    <row r="2961" spans="2:90" x14ac:dyDescent="0.4">
      <c r="B2961" s="171" t="s">
        <v>463</v>
      </c>
      <c r="E2961" s="8"/>
      <c r="H2961" s="196"/>
      <c r="I2961" s="197"/>
      <c r="J2961" s="197"/>
      <c r="K2961" s="198"/>
      <c r="L2961" s="198"/>
      <c r="M2961" s="198"/>
      <c r="N2961" s="198"/>
      <c r="O2961" s="198"/>
      <c r="P2961" s="198"/>
      <c r="R2961" s="198"/>
      <c r="S2961" s="186" t="str">
        <f t="shared" ref="S2961:AX2961" si="4176">S$18</f>
        <v>S$14</v>
      </c>
      <c r="T2961" s="186" t="str">
        <f t="shared" si="4176"/>
        <v>T$14</v>
      </c>
      <c r="U2961" s="186" t="str">
        <f t="shared" si="4176"/>
        <v>U$14</v>
      </c>
      <c r="V2961" s="186" t="str">
        <f t="shared" si="4176"/>
        <v>V$14</v>
      </c>
      <c r="W2961" s="186" t="str">
        <f t="shared" si="4176"/>
        <v>W$14</v>
      </c>
      <c r="X2961" s="186" t="str">
        <f t="shared" si="4176"/>
        <v>X$14</v>
      </c>
      <c r="Y2961" s="186" t="str">
        <f t="shared" si="4176"/>
        <v>Y$14</v>
      </c>
      <c r="Z2961" s="186" t="str">
        <f t="shared" si="4176"/>
        <v>Z$14</v>
      </c>
      <c r="AA2961" s="186" t="str">
        <f t="shared" si="4176"/>
        <v>AA$14</v>
      </c>
      <c r="AB2961" s="186" t="str">
        <f t="shared" si="4176"/>
        <v>AB$14</v>
      </c>
      <c r="AC2961" s="186" t="str">
        <f t="shared" si="4176"/>
        <v>AC$14</v>
      </c>
      <c r="AD2961" s="186" t="str">
        <f t="shared" si="4176"/>
        <v>AD$14</v>
      </c>
      <c r="AE2961" s="186" t="str">
        <f t="shared" si="4176"/>
        <v>AE$14</v>
      </c>
      <c r="AF2961" s="186" t="str">
        <f t="shared" si="4176"/>
        <v>AF$14</v>
      </c>
      <c r="AG2961" s="186" t="str">
        <f t="shared" si="4176"/>
        <v>AG$14</v>
      </c>
      <c r="AH2961" s="186" t="str">
        <f t="shared" si="4176"/>
        <v>AH$14</v>
      </c>
      <c r="AI2961" s="186" t="str">
        <f t="shared" si="4176"/>
        <v>AI$14</v>
      </c>
      <c r="AJ2961" s="186" t="str">
        <f t="shared" si="4176"/>
        <v>AJ$14</v>
      </c>
      <c r="AK2961" s="186" t="str">
        <f t="shared" si="4176"/>
        <v>AK$14</v>
      </c>
      <c r="AL2961" s="186" t="str">
        <f t="shared" si="4176"/>
        <v>AL$14</v>
      </c>
      <c r="AM2961" s="186" t="str">
        <f t="shared" si="4176"/>
        <v>AM$14</v>
      </c>
      <c r="AN2961" s="186" t="str">
        <f t="shared" si="4176"/>
        <v>AN$14</v>
      </c>
      <c r="AO2961" s="186" t="str">
        <f t="shared" si="4176"/>
        <v>AO$14</v>
      </c>
      <c r="AP2961" s="186" t="str">
        <f t="shared" si="4176"/>
        <v>AP$14</v>
      </c>
      <c r="AQ2961" s="186" t="str">
        <f t="shared" si="4176"/>
        <v>AQ$14</v>
      </c>
      <c r="AR2961" s="186" t="str">
        <f t="shared" si="4176"/>
        <v>AR$14</v>
      </c>
      <c r="AS2961" s="186" t="str">
        <f t="shared" si="4176"/>
        <v>AS$14</v>
      </c>
      <c r="AT2961" s="186" t="str">
        <f t="shared" si="4176"/>
        <v>AT$14</v>
      </c>
      <c r="AU2961" s="186" t="str">
        <f t="shared" si="4176"/>
        <v>AU$14</v>
      </c>
      <c r="AV2961" s="186" t="str">
        <f t="shared" si="4176"/>
        <v>AV$14</v>
      </c>
      <c r="AW2961" s="186" t="str">
        <f t="shared" si="4176"/>
        <v>AW$14</v>
      </c>
      <c r="AX2961" s="186" t="str">
        <f t="shared" si="4176"/>
        <v>AX$14</v>
      </c>
      <c r="AY2961" s="186" t="str">
        <f t="shared" ref="AY2961:CD2961" si="4177">AY$18</f>
        <v>AY$14</v>
      </c>
      <c r="AZ2961" s="186" t="str">
        <f t="shared" si="4177"/>
        <v>AZ$14</v>
      </c>
      <c r="BA2961" s="186" t="str">
        <f t="shared" si="4177"/>
        <v>BA$14</v>
      </c>
      <c r="BB2961" s="186" t="str">
        <f t="shared" si="4177"/>
        <v>BB$14</v>
      </c>
      <c r="BC2961" s="186" t="str">
        <f t="shared" si="4177"/>
        <v>BC$14</v>
      </c>
      <c r="BD2961" s="186" t="str">
        <f t="shared" si="4177"/>
        <v>BD$14</v>
      </c>
      <c r="BE2961" s="186" t="str">
        <f t="shared" si="4177"/>
        <v>BE$14</v>
      </c>
      <c r="BF2961" s="186" t="str">
        <f t="shared" si="4177"/>
        <v>BF$14</v>
      </c>
      <c r="BG2961" s="186" t="str">
        <f t="shared" si="4177"/>
        <v>BG$14</v>
      </c>
      <c r="BH2961" s="186" t="str">
        <f t="shared" si="4177"/>
        <v>BH$14</v>
      </c>
      <c r="BI2961" s="186" t="str">
        <f t="shared" si="4177"/>
        <v>BI$14</v>
      </c>
      <c r="BJ2961" s="186" t="str">
        <f t="shared" si="4177"/>
        <v>BJ$14</v>
      </c>
      <c r="BK2961" s="186" t="str">
        <f t="shared" si="4177"/>
        <v>BK$14</v>
      </c>
      <c r="BL2961" s="186" t="str">
        <f t="shared" si="4177"/>
        <v>BL$14</v>
      </c>
      <c r="BM2961" s="186" t="str">
        <f t="shared" si="4177"/>
        <v>BM$14</v>
      </c>
      <c r="BN2961" s="186" t="str">
        <f t="shared" si="4177"/>
        <v>BN$14</v>
      </c>
      <c r="BO2961" s="186" t="str">
        <f t="shared" si="4177"/>
        <v>BO$14</v>
      </c>
      <c r="BP2961" s="186" t="str">
        <f t="shared" si="4177"/>
        <v>BP$14</v>
      </c>
      <c r="BQ2961" s="186" t="str">
        <f t="shared" si="4177"/>
        <v>BQ$14</v>
      </c>
      <c r="BR2961" s="186" t="str">
        <f t="shared" si="4177"/>
        <v>BR$14</v>
      </c>
      <c r="BS2961" s="186" t="str">
        <f t="shared" si="4177"/>
        <v>BS$14</v>
      </c>
      <c r="BT2961" s="186" t="str">
        <f t="shared" si="4177"/>
        <v>BT$14</v>
      </c>
      <c r="BU2961" s="186" t="str">
        <f t="shared" si="4177"/>
        <v>BU$14</v>
      </c>
      <c r="BV2961" s="186" t="str">
        <f t="shared" si="4177"/>
        <v>BV$14</v>
      </c>
      <c r="BW2961" s="186" t="str">
        <f t="shared" si="4177"/>
        <v>BW$14</v>
      </c>
      <c r="BX2961" s="186" t="str">
        <f t="shared" si="4177"/>
        <v>BX$14</v>
      </c>
      <c r="BY2961" s="186" t="str">
        <f t="shared" si="4177"/>
        <v>BY$14</v>
      </c>
      <c r="BZ2961" s="186" t="str">
        <f t="shared" si="4177"/>
        <v>BZ$14</v>
      </c>
      <c r="CA2961" s="186" t="str">
        <f t="shared" si="4177"/>
        <v>CA$14</v>
      </c>
      <c r="CB2961" s="186" t="str">
        <f t="shared" si="4177"/>
        <v>CB$14</v>
      </c>
      <c r="CC2961" s="186" t="str">
        <f t="shared" si="4177"/>
        <v>CC$14</v>
      </c>
      <c r="CD2961" s="186" t="str">
        <f t="shared" si="4177"/>
        <v>CD$14</v>
      </c>
      <c r="CE2961" s="186" t="str">
        <f t="shared" ref="CE2961:CL2961" si="4178">CE$18</f>
        <v>CE$14</v>
      </c>
      <c r="CF2961" s="186" t="str">
        <f t="shared" si="4178"/>
        <v>CF$14</v>
      </c>
      <c r="CG2961" s="186" t="str">
        <f t="shared" si="4178"/>
        <v>CG$14</v>
      </c>
      <c r="CH2961" s="186" t="str">
        <f t="shared" si="4178"/>
        <v>CH$14</v>
      </c>
      <c r="CI2961" s="186" t="str">
        <f t="shared" si="4178"/>
        <v>CI$14</v>
      </c>
      <c r="CJ2961" s="186" t="str">
        <f t="shared" si="4178"/>
        <v>CJ$14</v>
      </c>
      <c r="CK2961" s="186" t="str">
        <f t="shared" si="4178"/>
        <v>CK$14</v>
      </c>
      <c r="CL2961" s="186" t="str">
        <f t="shared" si="4178"/>
        <v>CL$14</v>
      </c>
    </row>
    <row r="2962" spans="2:90" x14ac:dyDescent="0.4">
      <c r="B2962" s="171" t="s">
        <v>464</v>
      </c>
      <c r="E2962" s="8"/>
      <c r="H2962" s="196"/>
      <c r="I2962" s="197"/>
      <c r="J2962" s="197"/>
      <c r="K2962" s="198"/>
      <c r="L2962" s="198"/>
      <c r="M2962" s="198"/>
      <c r="N2962" s="198"/>
      <c r="O2962" s="198"/>
      <c r="P2962" s="198"/>
      <c r="R2962" s="198"/>
      <c r="S2962" s="186" t="str">
        <f t="shared" ref="S2962:AX2962" si="4179">S$19</f>
        <v>S$15</v>
      </c>
      <c r="T2962" s="186" t="str">
        <f t="shared" si="4179"/>
        <v>T$15</v>
      </c>
      <c r="U2962" s="186" t="str">
        <f t="shared" si="4179"/>
        <v>U$15</v>
      </c>
      <c r="V2962" s="186" t="str">
        <f t="shared" si="4179"/>
        <v>V$15</v>
      </c>
      <c r="W2962" s="186" t="str">
        <f t="shared" si="4179"/>
        <v>W$15</v>
      </c>
      <c r="X2962" s="186" t="str">
        <f t="shared" si="4179"/>
        <v>X$15</v>
      </c>
      <c r="Y2962" s="186" t="str">
        <f t="shared" si="4179"/>
        <v>Y$15</v>
      </c>
      <c r="Z2962" s="186" t="str">
        <f t="shared" si="4179"/>
        <v>Z$15</v>
      </c>
      <c r="AA2962" s="186" t="str">
        <f t="shared" si="4179"/>
        <v>AA$15</v>
      </c>
      <c r="AB2962" s="186" t="str">
        <f t="shared" si="4179"/>
        <v>AB$15</v>
      </c>
      <c r="AC2962" s="186" t="str">
        <f t="shared" si="4179"/>
        <v>AC$15</v>
      </c>
      <c r="AD2962" s="186" t="str">
        <f t="shared" si="4179"/>
        <v>AD$15</v>
      </c>
      <c r="AE2962" s="186" t="str">
        <f t="shared" si="4179"/>
        <v>AE$15</v>
      </c>
      <c r="AF2962" s="186" t="str">
        <f t="shared" si="4179"/>
        <v>AF$15</v>
      </c>
      <c r="AG2962" s="186" t="str">
        <f t="shared" si="4179"/>
        <v>AG$15</v>
      </c>
      <c r="AH2962" s="186" t="str">
        <f t="shared" si="4179"/>
        <v>AH$15</v>
      </c>
      <c r="AI2962" s="186" t="str">
        <f t="shared" si="4179"/>
        <v>AI$15</v>
      </c>
      <c r="AJ2962" s="186" t="str">
        <f t="shared" si="4179"/>
        <v>AJ$15</v>
      </c>
      <c r="AK2962" s="186" t="str">
        <f t="shared" si="4179"/>
        <v>AK$15</v>
      </c>
      <c r="AL2962" s="186" t="str">
        <f t="shared" si="4179"/>
        <v>AL$15</v>
      </c>
      <c r="AM2962" s="186" t="str">
        <f t="shared" si="4179"/>
        <v>AM$15</v>
      </c>
      <c r="AN2962" s="186" t="str">
        <f t="shared" si="4179"/>
        <v>AN$15</v>
      </c>
      <c r="AO2962" s="186" t="str">
        <f t="shared" si="4179"/>
        <v>AO$15</v>
      </c>
      <c r="AP2962" s="186" t="str">
        <f t="shared" si="4179"/>
        <v>AP$15</v>
      </c>
      <c r="AQ2962" s="186" t="str">
        <f t="shared" si="4179"/>
        <v>AQ$15</v>
      </c>
      <c r="AR2962" s="186" t="str">
        <f t="shared" si="4179"/>
        <v>AR$15</v>
      </c>
      <c r="AS2962" s="186" t="str">
        <f t="shared" si="4179"/>
        <v>AS$15</v>
      </c>
      <c r="AT2962" s="186" t="str">
        <f t="shared" si="4179"/>
        <v>AT$15</v>
      </c>
      <c r="AU2962" s="186" t="str">
        <f t="shared" si="4179"/>
        <v>AU$15</v>
      </c>
      <c r="AV2962" s="186" t="str">
        <f t="shared" si="4179"/>
        <v>AV$15</v>
      </c>
      <c r="AW2962" s="186" t="str">
        <f t="shared" si="4179"/>
        <v>AW$15</v>
      </c>
      <c r="AX2962" s="186" t="str">
        <f t="shared" si="4179"/>
        <v>AX$15</v>
      </c>
      <c r="AY2962" s="186" t="str">
        <f t="shared" ref="AY2962:CD2962" si="4180">AY$19</f>
        <v>AY$15</v>
      </c>
      <c r="AZ2962" s="186" t="str">
        <f t="shared" si="4180"/>
        <v>AZ$15</v>
      </c>
      <c r="BA2962" s="186" t="str">
        <f t="shared" si="4180"/>
        <v>BA$15</v>
      </c>
      <c r="BB2962" s="186" t="str">
        <f t="shared" si="4180"/>
        <v>BB$15</v>
      </c>
      <c r="BC2962" s="186" t="str">
        <f t="shared" si="4180"/>
        <v>BC$15</v>
      </c>
      <c r="BD2962" s="186" t="str">
        <f t="shared" si="4180"/>
        <v>BD$15</v>
      </c>
      <c r="BE2962" s="186" t="str">
        <f t="shared" si="4180"/>
        <v>BE$15</v>
      </c>
      <c r="BF2962" s="186" t="str">
        <f t="shared" si="4180"/>
        <v>BF$15</v>
      </c>
      <c r="BG2962" s="186" t="str">
        <f t="shared" si="4180"/>
        <v>BG$15</v>
      </c>
      <c r="BH2962" s="186" t="str">
        <f t="shared" si="4180"/>
        <v>BH$15</v>
      </c>
      <c r="BI2962" s="186" t="str">
        <f t="shared" si="4180"/>
        <v>BI$15</v>
      </c>
      <c r="BJ2962" s="186" t="str">
        <f t="shared" si="4180"/>
        <v>BJ$15</v>
      </c>
      <c r="BK2962" s="186" t="str">
        <f t="shared" si="4180"/>
        <v>BK$15</v>
      </c>
      <c r="BL2962" s="186" t="str">
        <f t="shared" si="4180"/>
        <v>BL$15</v>
      </c>
      <c r="BM2962" s="186" t="str">
        <f t="shared" si="4180"/>
        <v>BM$15</v>
      </c>
      <c r="BN2962" s="186" t="str">
        <f t="shared" si="4180"/>
        <v>BN$15</v>
      </c>
      <c r="BO2962" s="186" t="str">
        <f t="shared" si="4180"/>
        <v>BO$15</v>
      </c>
      <c r="BP2962" s="186" t="str">
        <f t="shared" si="4180"/>
        <v>BP$15</v>
      </c>
      <c r="BQ2962" s="186" t="str">
        <f t="shared" si="4180"/>
        <v>BQ$15</v>
      </c>
      <c r="BR2962" s="186" t="str">
        <f t="shared" si="4180"/>
        <v>BR$15</v>
      </c>
      <c r="BS2962" s="186" t="str">
        <f t="shared" si="4180"/>
        <v>BS$15</v>
      </c>
      <c r="BT2962" s="186" t="str">
        <f t="shared" si="4180"/>
        <v>BT$15</v>
      </c>
      <c r="BU2962" s="186" t="str">
        <f t="shared" si="4180"/>
        <v>BU$15</v>
      </c>
      <c r="BV2962" s="186" t="str">
        <f t="shared" si="4180"/>
        <v>BV$15</v>
      </c>
      <c r="BW2962" s="186" t="str">
        <f t="shared" si="4180"/>
        <v>BW$15</v>
      </c>
      <c r="BX2962" s="186" t="str">
        <f t="shared" si="4180"/>
        <v>BX$15</v>
      </c>
      <c r="BY2962" s="186" t="str">
        <f t="shared" si="4180"/>
        <v>BY$15</v>
      </c>
      <c r="BZ2962" s="186" t="str">
        <f t="shared" si="4180"/>
        <v>BZ$15</v>
      </c>
      <c r="CA2962" s="186" t="str">
        <f t="shared" si="4180"/>
        <v>CA$15</v>
      </c>
      <c r="CB2962" s="186" t="str">
        <f t="shared" si="4180"/>
        <v>CB$15</v>
      </c>
      <c r="CC2962" s="186" t="str">
        <f t="shared" si="4180"/>
        <v>CC$15</v>
      </c>
      <c r="CD2962" s="186" t="str">
        <f t="shared" si="4180"/>
        <v>CD$15</v>
      </c>
      <c r="CE2962" s="186" t="str">
        <f t="shared" ref="CE2962:CL2962" si="4181">CE$19</f>
        <v>CE$15</v>
      </c>
      <c r="CF2962" s="186" t="str">
        <f t="shared" si="4181"/>
        <v>CF$15</v>
      </c>
      <c r="CG2962" s="186" t="str">
        <f t="shared" si="4181"/>
        <v>CG$15</v>
      </c>
      <c r="CH2962" s="186" t="str">
        <f t="shared" si="4181"/>
        <v>CH$15</v>
      </c>
      <c r="CI2962" s="186" t="str">
        <f t="shared" si="4181"/>
        <v>CI$15</v>
      </c>
      <c r="CJ2962" s="186" t="str">
        <f t="shared" si="4181"/>
        <v>CJ$15</v>
      </c>
      <c r="CK2962" s="186" t="str">
        <f t="shared" si="4181"/>
        <v>CK$15</v>
      </c>
      <c r="CL2962" s="186" t="str">
        <f t="shared" si="4181"/>
        <v>CL$15</v>
      </c>
    </row>
    <row r="2963" spans="2:90" x14ac:dyDescent="0.4">
      <c r="B2963" s="139" t="s">
        <v>509</v>
      </c>
      <c r="C2963" s="31"/>
      <c r="D2963" t="s">
        <v>562</v>
      </c>
      <c r="E2963" s="8" t="str">
        <f t="shared" ref="E2963:E2967" si="4182">ROW()&amp;" "&amp;D2963</f>
        <v>2963 TOGGLE-TV-V</v>
      </c>
      <c r="F2963" t="s">
        <v>511</v>
      </c>
      <c r="G2963" s="31" t="s">
        <v>81</v>
      </c>
      <c r="H2963" s="138"/>
      <c r="I2963" s="140"/>
      <c r="J2963" s="140"/>
      <c r="K2963" s="138"/>
      <c r="L2963" s="138"/>
      <c r="M2963" s="138"/>
      <c r="N2963" s="138"/>
      <c r="O2963" s="138"/>
      <c r="P2963" s="138"/>
      <c r="R2963" s="139"/>
      <c r="S2963" s="164"/>
      <c r="T2963" s="164"/>
      <c r="U2963" s="164"/>
      <c r="V2963" s="164"/>
      <c r="W2963" s="164"/>
      <c r="X2963" s="164"/>
      <c r="Y2963" s="164"/>
      <c r="Z2963" s="164"/>
      <c r="AA2963" s="164"/>
      <c r="AB2963" s="164"/>
      <c r="AC2963" s="164"/>
      <c r="AD2963" s="164"/>
      <c r="AE2963" s="164"/>
      <c r="AF2963" s="164"/>
      <c r="AG2963" s="164"/>
      <c r="AH2963" s="164"/>
      <c r="AI2963" s="164"/>
      <c r="AJ2963" s="164"/>
      <c r="AK2963" s="164"/>
      <c r="AL2963" s="164"/>
      <c r="AM2963" s="164"/>
      <c r="AN2963" s="164"/>
      <c r="AO2963" s="164"/>
      <c r="AP2963" s="164"/>
      <c r="AQ2963" s="164"/>
      <c r="AR2963" s="164"/>
      <c r="AS2963" s="164"/>
      <c r="AT2963" s="164"/>
      <c r="AU2963" s="164"/>
      <c r="AV2963" s="164"/>
      <c r="AW2963" s="164"/>
      <c r="AX2963" s="164"/>
      <c r="AY2963" s="164"/>
      <c r="AZ2963" s="164"/>
      <c r="BA2963" s="164"/>
      <c r="BB2963" s="164"/>
      <c r="BC2963" s="164"/>
      <c r="BD2963" s="164"/>
      <c r="BE2963" s="164"/>
      <c r="BF2963" s="164"/>
      <c r="BG2963" s="164"/>
      <c r="BH2963" s="164"/>
      <c r="BI2963" s="164"/>
      <c r="BJ2963" s="164"/>
      <c r="BK2963" s="164"/>
      <c r="BL2963" s="164"/>
      <c r="BM2963" s="164"/>
      <c r="BN2963" s="164"/>
      <c r="BO2963" s="164"/>
      <c r="BP2963" s="164"/>
      <c r="BQ2963" s="164"/>
      <c r="BR2963" s="164"/>
      <c r="BS2963" s="164"/>
      <c r="BT2963" s="164"/>
      <c r="BU2963" s="164"/>
      <c r="BV2963" s="164"/>
      <c r="BW2963" s="164"/>
      <c r="BX2963" s="164"/>
      <c r="BY2963" s="164"/>
      <c r="BZ2963" s="164"/>
      <c r="CA2963" s="164"/>
      <c r="CB2963" s="164"/>
      <c r="CC2963" s="164"/>
      <c r="CD2963" s="164"/>
      <c r="CE2963" s="164"/>
      <c r="CF2963" s="164"/>
      <c r="CG2963" s="164"/>
      <c r="CH2963" s="164"/>
      <c r="CI2963" s="164"/>
      <c r="CJ2963" s="164"/>
      <c r="CK2963" s="164"/>
      <c r="CL2963" s="164"/>
    </row>
    <row r="2964" spans="2:90" x14ac:dyDescent="0.4">
      <c r="B2964" s="95" t="str">
        <f ca="1">OFFSET(B2964,-(ROW(B2964)-ROW(B2976)),0)&amp;" - before toggle"</f>
        <v># of assets - before toggle</v>
      </c>
      <c r="C2964" s="12"/>
      <c r="D2964" t="s">
        <v>562</v>
      </c>
      <c r="E2964" s="8" t="str">
        <f t="shared" si="4182"/>
        <v>2964 TOGGLE-TV-V</v>
      </c>
      <c r="G2964" s="12" t="s">
        <v>332</v>
      </c>
      <c r="H2964" s="12"/>
      <c r="I2964" s="60"/>
      <c r="J2964" s="60"/>
      <c r="K2964" s="12"/>
      <c r="L2964" s="12"/>
      <c r="M2964" s="12"/>
      <c r="N2964" s="12"/>
      <c r="O2964" s="12"/>
      <c r="P2964" s="12"/>
      <c r="R2964" s="13"/>
      <c r="S2964" s="76"/>
      <c r="T2964" s="76"/>
      <c r="U2964" s="76"/>
      <c r="V2964" s="76"/>
      <c r="W2964" s="76"/>
      <c r="X2964" s="76"/>
      <c r="Y2964" s="76"/>
      <c r="Z2964" s="76"/>
      <c r="AA2964" s="76"/>
      <c r="AB2964" s="76"/>
      <c r="AC2964" s="76"/>
      <c r="AD2964" s="76"/>
      <c r="AE2964" s="76"/>
      <c r="AF2964" s="76"/>
      <c r="AG2964" s="76"/>
      <c r="AH2964" s="76"/>
      <c r="AI2964" s="76"/>
      <c r="AJ2964" s="76"/>
      <c r="AK2964" s="76"/>
      <c r="AL2964" s="76"/>
      <c r="AM2964" s="76"/>
      <c r="AN2964" s="76"/>
      <c r="AO2964" s="76"/>
      <c r="AP2964" s="76"/>
      <c r="AQ2964" s="76"/>
      <c r="AR2964" s="76"/>
      <c r="AS2964" s="76"/>
      <c r="AT2964" s="76"/>
      <c r="AU2964" s="76"/>
      <c r="AV2964" s="76"/>
      <c r="AW2964" s="76"/>
      <c r="AX2964" s="76"/>
      <c r="AY2964" s="76"/>
      <c r="AZ2964" s="76"/>
      <c r="BA2964" s="76"/>
      <c r="BB2964" s="76"/>
      <c r="BC2964" s="76"/>
      <c r="BD2964" s="76"/>
      <c r="BE2964" s="76"/>
      <c r="BF2964" s="76"/>
      <c r="BG2964" s="76"/>
      <c r="BH2964" s="76"/>
      <c r="BI2964" s="76"/>
      <c r="BJ2964" s="76"/>
      <c r="BK2964" s="76"/>
      <c r="BL2964" s="76"/>
      <c r="BM2964" s="76"/>
      <c r="BN2964" s="76"/>
      <c r="BO2964" s="76"/>
      <c r="BP2964" s="76"/>
      <c r="BQ2964" s="76"/>
      <c r="BR2964" s="76"/>
      <c r="BS2964" s="76"/>
      <c r="BT2964" s="76"/>
      <c r="BU2964" s="76"/>
      <c r="BV2964" s="76"/>
      <c r="BW2964" s="76"/>
      <c r="BX2964" s="76"/>
      <c r="BY2964" s="76"/>
      <c r="BZ2964" s="76"/>
      <c r="CA2964" s="76"/>
      <c r="CB2964" s="76"/>
      <c r="CC2964" s="76"/>
      <c r="CD2964" s="76"/>
      <c r="CE2964" s="76"/>
      <c r="CF2964" s="76"/>
      <c r="CG2964" s="76"/>
      <c r="CH2964" s="76"/>
      <c r="CI2964" s="76"/>
      <c r="CJ2964" s="76"/>
      <c r="CK2964" s="76"/>
      <c r="CL2964" s="76"/>
    </row>
    <row r="2965" spans="2:90" x14ac:dyDescent="0.4">
      <c r="B2965" s="141" t="s">
        <v>563</v>
      </c>
      <c r="C2965" s="31"/>
      <c r="D2965" t="s">
        <v>562</v>
      </c>
      <c r="E2965" s="8" t="str">
        <f t="shared" si="4182"/>
        <v>2965 TOGGLE-TV-V</v>
      </c>
      <c r="G2965" s="31"/>
      <c r="H2965" s="31">
        <v>1</v>
      </c>
      <c r="I2965" s="73"/>
      <c r="J2965" s="73"/>
      <c r="K2965" s="12"/>
      <c r="L2965" s="12"/>
      <c r="M2965" s="12"/>
      <c r="N2965" s="12"/>
      <c r="O2965" s="12"/>
      <c r="P2965" s="12"/>
      <c r="R2965" s="67"/>
      <c r="S2965" s="76"/>
      <c r="T2965" s="76"/>
      <c r="U2965" s="76"/>
      <c r="V2965" s="76"/>
      <c r="W2965" s="76"/>
      <c r="X2965" s="76"/>
      <c r="Y2965" s="76"/>
      <c r="Z2965" s="76"/>
      <c r="AA2965" s="76"/>
      <c r="AB2965" s="76"/>
      <c r="AC2965" s="76"/>
      <c r="AD2965" s="76"/>
      <c r="AE2965" s="76"/>
      <c r="AF2965" s="76"/>
      <c r="AG2965" s="76"/>
      <c r="AH2965" s="76"/>
      <c r="AI2965" s="76"/>
      <c r="AJ2965" s="76"/>
      <c r="AK2965" s="76"/>
      <c r="AL2965" s="76"/>
      <c r="AM2965" s="76"/>
      <c r="AN2965" s="76"/>
      <c r="AO2965" s="76"/>
      <c r="AP2965" s="76"/>
      <c r="AQ2965" s="76"/>
      <c r="AR2965" s="76"/>
      <c r="AS2965" s="76"/>
      <c r="AT2965" s="76"/>
      <c r="AU2965" s="76"/>
      <c r="AV2965" s="76"/>
      <c r="AW2965" s="76"/>
      <c r="AX2965" s="76"/>
      <c r="AY2965" s="76"/>
      <c r="AZ2965" s="76"/>
      <c r="BA2965" s="76"/>
      <c r="BB2965" s="76"/>
      <c r="BC2965" s="76"/>
      <c r="BD2965" s="76"/>
      <c r="BE2965" s="76"/>
      <c r="BF2965" s="76"/>
      <c r="BG2965" s="76"/>
      <c r="BH2965" s="76"/>
      <c r="BI2965" s="76"/>
      <c r="BJ2965" s="76"/>
      <c r="BK2965" s="76"/>
      <c r="BL2965" s="76"/>
      <c r="BM2965" s="76"/>
      <c r="BN2965" s="76"/>
      <c r="BO2965" s="76"/>
      <c r="BP2965" s="76"/>
      <c r="BQ2965" s="76"/>
      <c r="BR2965" s="76"/>
      <c r="BS2965" s="76"/>
      <c r="BT2965" s="76"/>
      <c r="BU2965" s="76"/>
      <c r="BV2965" s="76"/>
      <c r="BW2965" s="76"/>
      <c r="BX2965" s="76"/>
      <c r="BY2965" s="76"/>
      <c r="BZ2965" s="76"/>
      <c r="CA2965" s="76"/>
      <c r="CB2965" s="76"/>
      <c r="CC2965" s="76"/>
      <c r="CD2965" s="76"/>
      <c r="CE2965" s="76"/>
      <c r="CF2965" s="76"/>
      <c r="CG2965" s="76"/>
      <c r="CH2965" s="76"/>
      <c r="CI2965" s="76"/>
      <c r="CJ2965" s="76"/>
      <c r="CK2965" s="76"/>
      <c r="CL2965" s="76"/>
    </row>
    <row r="2966" spans="2:90" x14ac:dyDescent="0.4">
      <c r="B2966" s="124" t="str">
        <f ca="1">SUBSTITUTE(B2964,"before toggle","after toggle")</f>
        <v># of assets - after toggle</v>
      </c>
      <c r="D2966" t="s">
        <v>562</v>
      </c>
      <c r="E2966" s="8" t="str">
        <f t="shared" si="4182"/>
        <v>2966 TOGGLE-TV-V</v>
      </c>
      <c r="H2966" s="12"/>
      <c r="I2966" s="60"/>
      <c r="J2966" s="60"/>
      <c r="K2966" s="114">
        <f t="shared" ref="K2966:P2966" ca="1" si="4183">SUMIF($4:$4,K$2,2966:2966)</f>
        <v>5000</v>
      </c>
      <c r="L2966" s="114">
        <f t="shared" ca="1" si="4183"/>
        <v>5000</v>
      </c>
      <c r="M2966" s="114">
        <f t="shared" ca="1" si="4183"/>
        <v>5000</v>
      </c>
      <c r="N2966" s="114">
        <f t="shared" ca="1" si="4183"/>
        <v>5000</v>
      </c>
      <c r="O2966" s="114">
        <f t="shared" ca="1" si="4183"/>
        <v>5000</v>
      </c>
      <c r="P2966" s="114">
        <f t="shared" ca="1" si="4183"/>
        <v>5000</v>
      </c>
      <c r="R2966" s="15"/>
      <c r="S2966" s="147" cm="1">
        <f t="array" aca="1" ref="S2966" ca="1">INDIRECT(S2958)*$H2965</f>
        <v>5000</v>
      </c>
      <c r="T2966" s="147" cm="1">
        <f t="array" aca="1" ref="T2966" ca="1">INDIRECT(T2958)*$H2965</f>
        <v>5000</v>
      </c>
      <c r="U2966" s="147" cm="1">
        <f t="array" aca="1" ref="U2966" ca="1">INDIRECT(U2958)*$H2965</f>
        <v>5000</v>
      </c>
      <c r="V2966" s="147" cm="1">
        <f t="array" aca="1" ref="V2966" ca="1">INDIRECT(V2958)*$H2965</f>
        <v>5000</v>
      </c>
      <c r="W2966" s="147" cm="1">
        <f t="array" aca="1" ref="W2966" ca="1">INDIRECT(W2958)*$H2965</f>
        <v>5000</v>
      </c>
      <c r="X2966" s="147" cm="1">
        <f t="array" aca="1" ref="X2966" ca="1">INDIRECT(X2958)*$H2965</f>
        <v>5000</v>
      </c>
      <c r="Y2966" s="147" cm="1">
        <f t="array" aca="1" ref="Y2966" ca="1">INDIRECT(Y2958)*$H2965</f>
        <v>5000</v>
      </c>
      <c r="Z2966" s="147" cm="1">
        <f t="array" aca="1" ref="Z2966" ca="1">INDIRECT(Z2958)*$H2965</f>
        <v>5000</v>
      </c>
      <c r="AA2966" s="147" cm="1">
        <f t="array" aca="1" ref="AA2966" ca="1">INDIRECT(AA2958)*$H2965</f>
        <v>5000</v>
      </c>
      <c r="AB2966" s="147" cm="1">
        <f t="array" aca="1" ref="AB2966" ca="1">INDIRECT(AB2958)*$H2965</f>
        <v>5000</v>
      </c>
      <c r="AC2966" s="147" cm="1">
        <f t="array" aca="1" ref="AC2966" ca="1">INDIRECT(AC2958)*$H2965</f>
        <v>5000</v>
      </c>
      <c r="AD2966" s="147" cm="1">
        <f t="array" aca="1" ref="AD2966" ca="1">INDIRECT(AD2958)*$H2965</f>
        <v>5000</v>
      </c>
      <c r="AE2966" s="147" cm="1">
        <f t="array" aca="1" ref="AE2966" ca="1">INDIRECT(AE2958)*$H2965</f>
        <v>5000</v>
      </c>
      <c r="AF2966" s="147" cm="1">
        <f t="array" aca="1" ref="AF2966" ca="1">INDIRECT(AF2958)*$H2965</f>
        <v>5000</v>
      </c>
      <c r="AG2966" s="147" cm="1">
        <f t="array" aca="1" ref="AG2966" ca="1">INDIRECT(AG2958)*$H2965</f>
        <v>5000</v>
      </c>
      <c r="AH2966" s="147" cm="1">
        <f t="array" aca="1" ref="AH2966" ca="1">INDIRECT(AH2958)*$H2965</f>
        <v>5000</v>
      </c>
      <c r="AI2966" s="147" cm="1">
        <f t="array" aca="1" ref="AI2966" ca="1">INDIRECT(AI2958)*$H2965</f>
        <v>5000</v>
      </c>
      <c r="AJ2966" s="147" cm="1">
        <f t="array" aca="1" ref="AJ2966" ca="1">INDIRECT(AJ2958)*$H2965</f>
        <v>5000</v>
      </c>
      <c r="AK2966" s="147" cm="1">
        <f t="array" aca="1" ref="AK2966" ca="1">INDIRECT(AK2958)*$H2965</f>
        <v>5000</v>
      </c>
      <c r="AL2966" s="147" cm="1">
        <f t="array" aca="1" ref="AL2966" ca="1">INDIRECT(AL2958)*$H2965</f>
        <v>5000</v>
      </c>
      <c r="AM2966" s="147" cm="1">
        <f t="array" aca="1" ref="AM2966" ca="1">INDIRECT(AM2958)*$H2965</f>
        <v>5000</v>
      </c>
      <c r="AN2966" s="147" cm="1">
        <f t="array" aca="1" ref="AN2966" ca="1">INDIRECT(AN2958)*$H2965</f>
        <v>5000</v>
      </c>
      <c r="AO2966" s="147" cm="1">
        <f t="array" aca="1" ref="AO2966" ca="1">INDIRECT(AO2958)*$H2965</f>
        <v>5000</v>
      </c>
      <c r="AP2966" s="147" cm="1">
        <f t="array" aca="1" ref="AP2966" ca="1">INDIRECT(AP2958)*$H2965</f>
        <v>5000</v>
      </c>
      <c r="AQ2966" s="147" cm="1">
        <f t="array" aca="1" ref="AQ2966" ca="1">INDIRECT(AQ2958)*$H2965</f>
        <v>5000</v>
      </c>
      <c r="AR2966" s="147" cm="1">
        <f t="array" aca="1" ref="AR2966" ca="1">INDIRECT(AR2958)*$H2965</f>
        <v>5000</v>
      </c>
      <c r="AS2966" s="147" cm="1">
        <f t="array" aca="1" ref="AS2966" ca="1">INDIRECT(AS2958)*$H2965</f>
        <v>5000</v>
      </c>
      <c r="AT2966" s="147" cm="1">
        <f t="array" aca="1" ref="AT2966" ca="1">INDIRECT(AT2958)*$H2965</f>
        <v>5000</v>
      </c>
      <c r="AU2966" s="147" cm="1">
        <f t="array" aca="1" ref="AU2966" ca="1">INDIRECT(AU2958)*$H2965</f>
        <v>5000</v>
      </c>
      <c r="AV2966" s="147" cm="1">
        <f t="array" aca="1" ref="AV2966" ca="1">INDIRECT(AV2958)*$H2965</f>
        <v>5000</v>
      </c>
      <c r="AW2966" s="147" cm="1">
        <f t="array" aca="1" ref="AW2966" ca="1">INDIRECT(AW2958)*$H2965</f>
        <v>5000</v>
      </c>
      <c r="AX2966" s="147" cm="1">
        <f t="array" aca="1" ref="AX2966" ca="1">INDIRECT(AX2958)*$H2965</f>
        <v>5000</v>
      </c>
      <c r="AY2966" s="147" cm="1">
        <f t="array" aca="1" ref="AY2966" ca="1">INDIRECT(AY2958)*$H2965</f>
        <v>5000</v>
      </c>
      <c r="AZ2966" s="147" cm="1">
        <f t="array" aca="1" ref="AZ2966" ca="1">INDIRECT(AZ2958)*$H2965</f>
        <v>5000</v>
      </c>
      <c r="BA2966" s="147" cm="1">
        <f t="array" aca="1" ref="BA2966" ca="1">INDIRECT(BA2958)*$H2965</f>
        <v>5000</v>
      </c>
      <c r="BB2966" s="147" cm="1">
        <f t="array" aca="1" ref="BB2966" ca="1">INDIRECT(BB2958)*$H2965</f>
        <v>5000</v>
      </c>
      <c r="BC2966" s="147" cm="1">
        <f t="array" aca="1" ref="BC2966" ca="1">INDIRECT(BC2958)*$H2965</f>
        <v>5000</v>
      </c>
      <c r="BD2966" s="147" cm="1">
        <f t="array" aca="1" ref="BD2966" ca="1">INDIRECT(BD2958)*$H2965</f>
        <v>5000</v>
      </c>
      <c r="BE2966" s="147" cm="1">
        <f t="array" aca="1" ref="BE2966" ca="1">INDIRECT(BE2958)*$H2965</f>
        <v>5000</v>
      </c>
      <c r="BF2966" s="147" cm="1">
        <f t="array" aca="1" ref="BF2966" ca="1">INDIRECT(BF2958)*$H2965</f>
        <v>5000</v>
      </c>
      <c r="BG2966" s="147" cm="1">
        <f t="array" aca="1" ref="BG2966" ca="1">INDIRECT(BG2958)*$H2965</f>
        <v>5000</v>
      </c>
      <c r="BH2966" s="147" cm="1">
        <f t="array" aca="1" ref="BH2966" ca="1">INDIRECT(BH2958)*$H2965</f>
        <v>5000</v>
      </c>
      <c r="BI2966" s="147" cm="1">
        <f t="array" aca="1" ref="BI2966" ca="1">INDIRECT(BI2958)*$H2965</f>
        <v>5000</v>
      </c>
      <c r="BJ2966" s="147" cm="1">
        <f t="array" aca="1" ref="BJ2966" ca="1">INDIRECT(BJ2958)*$H2965</f>
        <v>5000</v>
      </c>
      <c r="BK2966" s="147" cm="1">
        <f t="array" aca="1" ref="BK2966" ca="1">INDIRECT(BK2958)*$H2965</f>
        <v>5000</v>
      </c>
      <c r="BL2966" s="147" cm="1">
        <f t="array" aca="1" ref="BL2966" ca="1">INDIRECT(BL2958)*$H2965</f>
        <v>5000</v>
      </c>
      <c r="BM2966" s="147" cm="1">
        <f t="array" aca="1" ref="BM2966" ca="1">INDIRECT(BM2958)*$H2965</f>
        <v>5000</v>
      </c>
      <c r="BN2966" s="147" cm="1">
        <f t="array" aca="1" ref="BN2966" ca="1">INDIRECT(BN2958)*$H2965</f>
        <v>5000</v>
      </c>
      <c r="BO2966" s="147" cm="1">
        <f t="array" aca="1" ref="BO2966" ca="1">INDIRECT(BO2958)*$H2965</f>
        <v>5000</v>
      </c>
      <c r="BP2966" s="147" cm="1">
        <f t="array" aca="1" ref="BP2966" ca="1">INDIRECT(BP2958)*$H2965</f>
        <v>5000</v>
      </c>
      <c r="BQ2966" s="147" cm="1">
        <f t="array" aca="1" ref="BQ2966" ca="1">INDIRECT(BQ2958)*$H2965</f>
        <v>5000</v>
      </c>
      <c r="BR2966" s="147" cm="1">
        <f t="array" aca="1" ref="BR2966" ca="1">INDIRECT(BR2958)*$H2965</f>
        <v>5000</v>
      </c>
      <c r="BS2966" s="147" cm="1">
        <f t="array" aca="1" ref="BS2966" ca="1">INDIRECT(BS2958)*$H2965</f>
        <v>5000</v>
      </c>
      <c r="BT2966" s="147" cm="1">
        <f t="array" aca="1" ref="BT2966" ca="1">INDIRECT(BT2958)*$H2965</f>
        <v>5000</v>
      </c>
      <c r="BU2966" s="147" cm="1">
        <f t="array" aca="1" ref="BU2966" ca="1">INDIRECT(BU2958)*$H2965</f>
        <v>5000</v>
      </c>
      <c r="BV2966" s="147" cm="1">
        <f t="array" aca="1" ref="BV2966" ca="1">INDIRECT(BV2958)*$H2965</f>
        <v>5000</v>
      </c>
      <c r="BW2966" s="147" cm="1">
        <f t="array" aca="1" ref="BW2966" ca="1">INDIRECT(BW2958)*$H2965</f>
        <v>5000</v>
      </c>
      <c r="BX2966" s="147" cm="1">
        <f t="array" aca="1" ref="BX2966" ca="1">INDIRECT(BX2958)*$H2965</f>
        <v>5000</v>
      </c>
      <c r="BY2966" s="147" cm="1">
        <f t="array" aca="1" ref="BY2966" ca="1">INDIRECT(BY2958)*$H2965</f>
        <v>5000</v>
      </c>
      <c r="BZ2966" s="147" cm="1">
        <f t="array" aca="1" ref="BZ2966" ca="1">INDIRECT(BZ2958)*$H2965</f>
        <v>5000</v>
      </c>
      <c r="CA2966" s="147" cm="1">
        <f t="array" aca="1" ref="CA2966" ca="1">INDIRECT(CA2958)*$H2965</f>
        <v>5000</v>
      </c>
      <c r="CB2966" s="147" cm="1">
        <f t="array" aca="1" ref="CB2966" ca="1">INDIRECT(CB2958)*$H2965</f>
        <v>5000</v>
      </c>
      <c r="CC2966" s="147" cm="1">
        <f t="array" aca="1" ref="CC2966" ca="1">INDIRECT(CC2958)*$H2965</f>
        <v>5000</v>
      </c>
      <c r="CD2966" s="147" cm="1">
        <f t="array" aca="1" ref="CD2966" ca="1">INDIRECT(CD2958)*$H2965</f>
        <v>5000</v>
      </c>
      <c r="CE2966" s="147" cm="1">
        <f t="array" aca="1" ref="CE2966" ca="1">INDIRECT(CE2958)*$H2965</f>
        <v>5000</v>
      </c>
      <c r="CF2966" s="147" cm="1">
        <f t="array" aca="1" ref="CF2966" ca="1">INDIRECT(CF2958)*$H2965</f>
        <v>5000</v>
      </c>
      <c r="CG2966" s="147" cm="1">
        <f t="array" aca="1" ref="CG2966" ca="1">INDIRECT(CG2958)*$H2965</f>
        <v>5000</v>
      </c>
      <c r="CH2966" s="147" cm="1">
        <f t="array" aca="1" ref="CH2966" ca="1">INDIRECT(CH2958)*$H2965</f>
        <v>5000</v>
      </c>
      <c r="CI2966" s="147" cm="1">
        <f t="array" aca="1" ref="CI2966" ca="1">INDIRECT(CI2958)*$H2965</f>
        <v>5000</v>
      </c>
      <c r="CJ2966" s="147" cm="1">
        <f t="array" aca="1" ref="CJ2966" ca="1">INDIRECT(CJ2958)*$H2965</f>
        <v>5000</v>
      </c>
      <c r="CK2966" s="147" cm="1">
        <f t="array" aca="1" ref="CK2966" ca="1">INDIRECT(CK2958)*$H2965</f>
        <v>5000</v>
      </c>
      <c r="CL2966" s="147" cm="1">
        <f t="array" aca="1" ref="CL2966" ca="1">INDIRECT(CL2958)*$H2965</f>
        <v>5000</v>
      </c>
    </row>
    <row r="2967" spans="2:90" x14ac:dyDescent="0.4">
      <c r="B2967" s="132" t="str">
        <f>B2955</f>
        <v>Surgical procedures</v>
      </c>
      <c r="D2967" t="s">
        <v>562</v>
      </c>
      <c r="E2967" s="8" t="str">
        <f t="shared" si="4182"/>
        <v>2967 TOGGLE-TV-V</v>
      </c>
      <c r="G2967" t="s">
        <v>332</v>
      </c>
      <c r="H2967" s="12"/>
      <c r="I2967" s="60"/>
      <c r="J2967" s="60"/>
      <c r="K2967" s="38"/>
      <c r="L2967" s="38"/>
      <c r="M2967" s="38"/>
      <c r="N2967" s="38"/>
      <c r="O2967" s="38"/>
      <c r="P2967" s="38"/>
      <c r="R2967" s="15"/>
      <c r="S2967" s="234"/>
      <c r="T2967" s="234"/>
      <c r="U2967" s="234"/>
      <c r="V2967" s="234"/>
      <c r="W2967" s="234"/>
      <c r="X2967" s="234"/>
      <c r="Y2967" s="234"/>
      <c r="Z2967" s="234"/>
      <c r="AA2967" s="234"/>
      <c r="AB2967" s="234"/>
      <c r="AC2967" s="234"/>
      <c r="AD2967" s="234"/>
      <c r="AE2967" s="234"/>
      <c r="AF2967" s="234"/>
      <c r="AG2967" s="234"/>
      <c r="AH2967" s="234"/>
      <c r="AI2967" s="234"/>
      <c r="AJ2967" s="234"/>
      <c r="AK2967" s="234"/>
      <c r="AL2967" s="234"/>
      <c r="AM2967" s="234"/>
      <c r="AN2967" s="234"/>
      <c r="AO2967" s="234"/>
      <c r="AP2967" s="234"/>
      <c r="AQ2967" s="234"/>
      <c r="AR2967" s="234"/>
      <c r="AS2967" s="234"/>
      <c r="AT2967" s="234"/>
      <c r="AU2967" s="234"/>
      <c r="AV2967" s="234"/>
      <c r="AW2967" s="234"/>
      <c r="AX2967" s="234"/>
      <c r="AY2967" s="234"/>
      <c r="AZ2967" s="234"/>
      <c r="BA2967" s="234"/>
      <c r="BB2967" s="234"/>
      <c r="BC2967" s="234"/>
      <c r="BD2967" s="234"/>
      <c r="BE2967" s="234"/>
      <c r="BF2967" s="234"/>
      <c r="BG2967" s="234"/>
      <c r="BH2967" s="234"/>
      <c r="BI2967" s="234"/>
      <c r="BJ2967" s="234"/>
      <c r="BK2967" s="234"/>
      <c r="BL2967" s="234"/>
      <c r="BM2967" s="234"/>
      <c r="BN2967" s="234"/>
      <c r="BO2967" s="234"/>
      <c r="BP2967" s="234"/>
      <c r="BQ2967" s="234"/>
      <c r="BR2967" s="234"/>
      <c r="BS2967" s="234"/>
      <c r="BT2967" s="234"/>
      <c r="BU2967" s="234"/>
      <c r="BV2967" s="234"/>
      <c r="BW2967" s="234"/>
      <c r="BX2967" s="234"/>
      <c r="BY2967" s="234"/>
      <c r="BZ2967" s="234"/>
      <c r="CA2967" s="234"/>
      <c r="CB2967" s="234"/>
      <c r="CC2967" s="234"/>
      <c r="CD2967" s="234"/>
      <c r="CE2967" s="234"/>
      <c r="CF2967" s="234"/>
      <c r="CG2967" s="234"/>
      <c r="CH2967" s="234"/>
      <c r="CI2967" s="234"/>
      <c r="CJ2967" s="234"/>
      <c r="CK2967" s="234"/>
      <c r="CL2967" s="234"/>
    </row>
    <row r="2968" spans="2:90" x14ac:dyDescent="0.4">
      <c r="B2968" s="187" t="str">
        <f>IFERROR(SUBSTITUTE(TRIM(MID(B2963, SEARCH("-", B2963) + 1, LEN(B2963))),":",""),"no unit")</f>
        <v>implant</v>
      </c>
      <c r="D2968" t="s">
        <v>562</v>
      </c>
      <c r="E2968" s="8" t="str">
        <f>ROW()&amp;" "&amp;D2968</f>
        <v>2968 TOGGLE-TV-V</v>
      </c>
      <c r="G2968" t="s">
        <v>332</v>
      </c>
      <c r="H2968" s="27"/>
      <c r="I2968" s="78"/>
      <c r="J2968" s="78"/>
      <c r="K2968" s="33"/>
      <c r="L2968" s="33"/>
      <c r="M2968" s="33"/>
      <c r="N2968" s="33"/>
      <c r="O2968" s="33"/>
      <c r="P2968" s="33"/>
      <c r="R2968" s="33"/>
      <c r="S2968" s="80"/>
      <c r="T2968" s="80"/>
      <c r="U2968" s="80"/>
      <c r="V2968" s="80"/>
      <c r="W2968" s="80"/>
      <c r="X2968" s="80"/>
      <c r="Y2968" s="80"/>
      <c r="Z2968" s="80"/>
      <c r="AA2968" s="80"/>
      <c r="AB2968" s="80"/>
      <c r="AC2968" s="80"/>
      <c r="AD2968" s="80"/>
      <c r="AE2968" s="80"/>
      <c r="AF2968" s="80"/>
      <c r="AG2968" s="80"/>
      <c r="AH2968" s="80"/>
      <c r="AI2968" s="80"/>
      <c r="AJ2968" s="80"/>
      <c r="AK2968" s="80"/>
      <c r="AL2968" s="80"/>
      <c r="AM2968" s="80"/>
      <c r="AN2968" s="80"/>
      <c r="AO2968" s="80"/>
      <c r="AP2968" s="80"/>
      <c r="AQ2968" s="80"/>
      <c r="AR2968" s="80"/>
      <c r="AS2968" s="80"/>
      <c r="AT2968" s="80"/>
      <c r="AU2968" s="80"/>
      <c r="AV2968" s="80"/>
      <c r="AW2968" s="80"/>
      <c r="AX2968" s="80"/>
      <c r="AY2968" s="80"/>
      <c r="AZ2968" s="80"/>
      <c r="BA2968" s="80"/>
      <c r="BB2968" s="80"/>
      <c r="BC2968" s="80"/>
      <c r="BD2968" s="80"/>
      <c r="BE2968" s="80"/>
      <c r="BF2968" s="80"/>
      <c r="BG2968" s="80"/>
      <c r="BH2968" s="80"/>
      <c r="BI2968" s="80"/>
      <c r="BJ2968" s="80"/>
      <c r="BK2968" s="80"/>
      <c r="BL2968" s="80"/>
      <c r="BM2968" s="80"/>
      <c r="BN2968" s="80"/>
      <c r="BO2968" s="80"/>
      <c r="BP2968" s="80"/>
      <c r="BQ2968" s="80"/>
      <c r="BR2968" s="80"/>
      <c r="BS2968" s="80"/>
      <c r="BT2968" s="80"/>
      <c r="BU2968" s="80"/>
      <c r="BV2968" s="80"/>
      <c r="BW2968" s="80"/>
      <c r="BX2968" s="80"/>
      <c r="BY2968" s="80"/>
      <c r="BZ2968" s="80"/>
      <c r="CA2968" s="80"/>
      <c r="CB2968" s="80"/>
      <c r="CC2968" s="80"/>
      <c r="CD2968" s="80"/>
      <c r="CE2968" s="80"/>
      <c r="CF2968" s="80"/>
      <c r="CG2968" s="80"/>
      <c r="CH2968" s="80"/>
      <c r="CI2968" s="80"/>
      <c r="CJ2968" s="80"/>
      <c r="CK2968" s="80"/>
      <c r="CL2968" s="80"/>
    </row>
    <row r="2969" spans="2:90" x14ac:dyDescent="0.4">
      <c r="B2969" s="132" t="s">
        <v>461</v>
      </c>
      <c r="D2969" t="s">
        <v>562</v>
      </c>
      <c r="E2969" s="8" t="str">
        <f t="shared" ref="E2969:E2974" si="4184">ROW()&amp;" "&amp;D2969</f>
        <v>2969 TOGGLE-TV-V</v>
      </c>
      <c r="G2969" t="s">
        <v>332</v>
      </c>
      <c r="H2969" s="27"/>
      <c r="I2969" s="78"/>
      <c r="J2969" s="78"/>
      <c r="K2969" s="33"/>
      <c r="L2969" s="33"/>
      <c r="M2969" s="33"/>
      <c r="N2969" s="33"/>
      <c r="O2969" s="33"/>
      <c r="P2969" s="33"/>
      <c r="R2969" s="33"/>
      <c r="S2969" s="80" t="str">
        <f t="shared" ref="S2969" si="4185">S2957</f>
        <v>S$12</v>
      </c>
      <c r="T2969" s="80" t="str">
        <f t="shared" ref="T2969:CE2969" si="4186">T2957</f>
        <v>T$12</v>
      </c>
      <c r="U2969" s="80" t="str">
        <f t="shared" si="4186"/>
        <v>U$12</v>
      </c>
      <c r="V2969" s="80" t="str">
        <f t="shared" si="4186"/>
        <v>V$12</v>
      </c>
      <c r="W2969" s="80" t="str">
        <f t="shared" si="4186"/>
        <v>W$12</v>
      </c>
      <c r="X2969" s="80" t="str">
        <f t="shared" si="4186"/>
        <v>X$12</v>
      </c>
      <c r="Y2969" s="80" t="str">
        <f t="shared" si="4186"/>
        <v>Y$12</v>
      </c>
      <c r="Z2969" s="80" t="str">
        <f t="shared" si="4186"/>
        <v>Z$12</v>
      </c>
      <c r="AA2969" s="80" t="str">
        <f t="shared" si="4186"/>
        <v>AA$12</v>
      </c>
      <c r="AB2969" s="80" t="str">
        <f t="shared" si="4186"/>
        <v>AB$12</v>
      </c>
      <c r="AC2969" s="80" t="str">
        <f t="shared" si="4186"/>
        <v>AC$12</v>
      </c>
      <c r="AD2969" s="80" t="str">
        <f t="shared" si="4186"/>
        <v>AD$12</v>
      </c>
      <c r="AE2969" s="80" t="str">
        <f t="shared" si="4186"/>
        <v>AE$12</v>
      </c>
      <c r="AF2969" s="80" t="str">
        <f t="shared" si="4186"/>
        <v>AF$12</v>
      </c>
      <c r="AG2969" s="80" t="str">
        <f t="shared" si="4186"/>
        <v>AG$12</v>
      </c>
      <c r="AH2969" s="80" t="str">
        <f t="shared" si="4186"/>
        <v>AH$12</v>
      </c>
      <c r="AI2969" s="80" t="str">
        <f t="shared" si="4186"/>
        <v>AI$12</v>
      </c>
      <c r="AJ2969" s="80" t="str">
        <f t="shared" si="4186"/>
        <v>AJ$12</v>
      </c>
      <c r="AK2969" s="80" t="str">
        <f t="shared" si="4186"/>
        <v>AK$12</v>
      </c>
      <c r="AL2969" s="80" t="str">
        <f t="shared" si="4186"/>
        <v>AL$12</v>
      </c>
      <c r="AM2969" s="80" t="str">
        <f t="shared" si="4186"/>
        <v>AM$12</v>
      </c>
      <c r="AN2969" s="80" t="str">
        <f t="shared" si="4186"/>
        <v>AN$12</v>
      </c>
      <c r="AO2969" s="80" t="str">
        <f t="shared" si="4186"/>
        <v>AO$12</v>
      </c>
      <c r="AP2969" s="80" t="str">
        <f t="shared" si="4186"/>
        <v>AP$12</v>
      </c>
      <c r="AQ2969" s="80" t="str">
        <f t="shared" si="4186"/>
        <v>AQ$12</v>
      </c>
      <c r="AR2969" s="80" t="str">
        <f t="shared" si="4186"/>
        <v>AR$12</v>
      </c>
      <c r="AS2969" s="80" t="str">
        <f t="shared" si="4186"/>
        <v>AS$12</v>
      </c>
      <c r="AT2969" s="80" t="str">
        <f t="shared" si="4186"/>
        <v>AT$12</v>
      </c>
      <c r="AU2969" s="80" t="str">
        <f t="shared" si="4186"/>
        <v>AU$12</v>
      </c>
      <c r="AV2969" s="80" t="str">
        <f t="shared" si="4186"/>
        <v>AV$12</v>
      </c>
      <c r="AW2969" s="80" t="str">
        <f t="shared" si="4186"/>
        <v>AW$12</v>
      </c>
      <c r="AX2969" s="80" t="str">
        <f t="shared" si="4186"/>
        <v>AX$12</v>
      </c>
      <c r="AY2969" s="80" t="str">
        <f t="shared" si="4186"/>
        <v>AY$12</v>
      </c>
      <c r="AZ2969" s="80" t="str">
        <f t="shared" si="4186"/>
        <v>AZ$12</v>
      </c>
      <c r="BA2969" s="80" t="str">
        <f t="shared" si="4186"/>
        <v>BA$12</v>
      </c>
      <c r="BB2969" s="80" t="str">
        <f t="shared" si="4186"/>
        <v>BB$12</v>
      </c>
      <c r="BC2969" s="80" t="str">
        <f t="shared" si="4186"/>
        <v>BC$12</v>
      </c>
      <c r="BD2969" s="80" t="str">
        <f t="shared" si="4186"/>
        <v>BD$12</v>
      </c>
      <c r="BE2969" s="80" t="str">
        <f t="shared" si="4186"/>
        <v>BE$12</v>
      </c>
      <c r="BF2969" s="80" t="str">
        <f t="shared" si="4186"/>
        <v>BF$12</v>
      </c>
      <c r="BG2969" s="80" t="str">
        <f t="shared" si="4186"/>
        <v>BG$12</v>
      </c>
      <c r="BH2969" s="80" t="str">
        <f t="shared" si="4186"/>
        <v>BH$12</v>
      </c>
      <c r="BI2969" s="80" t="str">
        <f t="shared" si="4186"/>
        <v>BI$12</v>
      </c>
      <c r="BJ2969" s="80" t="str">
        <f t="shared" si="4186"/>
        <v>BJ$12</v>
      </c>
      <c r="BK2969" s="80" t="str">
        <f t="shared" si="4186"/>
        <v>BK$12</v>
      </c>
      <c r="BL2969" s="80" t="str">
        <f t="shared" si="4186"/>
        <v>BL$12</v>
      </c>
      <c r="BM2969" s="80" t="str">
        <f t="shared" si="4186"/>
        <v>BM$12</v>
      </c>
      <c r="BN2969" s="80" t="str">
        <f t="shared" si="4186"/>
        <v>BN$12</v>
      </c>
      <c r="BO2969" s="80" t="str">
        <f t="shared" si="4186"/>
        <v>BO$12</v>
      </c>
      <c r="BP2969" s="80" t="str">
        <f t="shared" si="4186"/>
        <v>BP$12</v>
      </c>
      <c r="BQ2969" s="80" t="str">
        <f t="shared" si="4186"/>
        <v>BQ$12</v>
      </c>
      <c r="BR2969" s="80" t="str">
        <f t="shared" si="4186"/>
        <v>BR$12</v>
      </c>
      <c r="BS2969" s="80" t="str">
        <f t="shared" si="4186"/>
        <v>BS$12</v>
      </c>
      <c r="BT2969" s="80" t="str">
        <f t="shared" si="4186"/>
        <v>BT$12</v>
      </c>
      <c r="BU2969" s="80" t="str">
        <f t="shared" si="4186"/>
        <v>BU$12</v>
      </c>
      <c r="BV2969" s="80" t="str">
        <f t="shared" si="4186"/>
        <v>BV$12</v>
      </c>
      <c r="BW2969" s="80" t="str">
        <f t="shared" si="4186"/>
        <v>BW$12</v>
      </c>
      <c r="BX2969" s="80" t="str">
        <f t="shared" si="4186"/>
        <v>BX$12</v>
      </c>
      <c r="BY2969" s="80" t="str">
        <f t="shared" si="4186"/>
        <v>BY$12</v>
      </c>
      <c r="BZ2969" s="80" t="str">
        <f t="shared" si="4186"/>
        <v>BZ$12</v>
      </c>
      <c r="CA2969" s="80" t="str">
        <f t="shared" si="4186"/>
        <v>CA$12</v>
      </c>
      <c r="CB2969" s="80" t="str">
        <f t="shared" si="4186"/>
        <v>CB$12</v>
      </c>
      <c r="CC2969" s="80" t="str">
        <f t="shared" si="4186"/>
        <v>CC$12</v>
      </c>
      <c r="CD2969" s="80" t="str">
        <f t="shared" si="4186"/>
        <v>CD$12</v>
      </c>
      <c r="CE2969" s="80" t="str">
        <f t="shared" si="4186"/>
        <v>CE$12</v>
      </c>
      <c r="CF2969" s="80" t="str">
        <f t="shared" ref="CF2969:CK2969" si="4187">CF2957</f>
        <v>CF$12</v>
      </c>
      <c r="CG2969" s="80" t="str">
        <f t="shared" si="4187"/>
        <v>CG$12</v>
      </c>
      <c r="CH2969" s="80" t="str">
        <f t="shared" si="4187"/>
        <v>CH$12</v>
      </c>
      <c r="CI2969" s="80" t="str">
        <f t="shared" si="4187"/>
        <v>CI$12</v>
      </c>
      <c r="CJ2969" s="80" t="str">
        <f t="shared" si="4187"/>
        <v>CJ$12</v>
      </c>
      <c r="CK2969" s="80" t="str">
        <f t="shared" si="4187"/>
        <v>CK$12</v>
      </c>
      <c r="CL2969" s="80" t="str">
        <f t="shared" ref="CL2969" si="4188">CL2957</f>
        <v>CL$12</v>
      </c>
    </row>
    <row r="2970" spans="2:90" x14ac:dyDescent="0.4">
      <c r="B2970" s="187" t="s">
        <v>462</v>
      </c>
      <c r="D2970" t="s">
        <v>562</v>
      </c>
      <c r="E2970" s="8" t="str">
        <f t="shared" si="4184"/>
        <v>2970 TOGGLE-TV-V</v>
      </c>
      <c r="G2970" t="s">
        <v>332</v>
      </c>
      <c r="K2970" s="53"/>
      <c r="L2970" s="53"/>
      <c r="M2970" s="53"/>
      <c r="N2970" s="53"/>
      <c r="O2970" s="53"/>
      <c r="P2970" s="53"/>
      <c r="R2970" s="24"/>
      <c r="S2970" s="208" t="str">
        <f t="shared" ref="S2970" si="4189">ADDRESS(ROW(S2966),COLUMN(S2966),2)</f>
        <v>S$2966</v>
      </c>
      <c r="T2970" s="208" t="str">
        <f t="shared" ref="T2970:CE2970" si="4190">ADDRESS(ROW(T2966),COLUMN(T2966),2)</f>
        <v>T$2966</v>
      </c>
      <c r="U2970" s="208" t="str">
        <f t="shared" si="4190"/>
        <v>U$2966</v>
      </c>
      <c r="V2970" s="208" t="str">
        <f t="shared" si="4190"/>
        <v>V$2966</v>
      </c>
      <c r="W2970" s="208" t="str">
        <f t="shared" si="4190"/>
        <v>W$2966</v>
      </c>
      <c r="X2970" s="208" t="str">
        <f t="shared" si="4190"/>
        <v>X$2966</v>
      </c>
      <c r="Y2970" s="208" t="str">
        <f t="shared" si="4190"/>
        <v>Y$2966</v>
      </c>
      <c r="Z2970" s="208" t="str">
        <f t="shared" si="4190"/>
        <v>Z$2966</v>
      </c>
      <c r="AA2970" s="208" t="str">
        <f t="shared" si="4190"/>
        <v>AA$2966</v>
      </c>
      <c r="AB2970" s="208" t="str">
        <f t="shared" si="4190"/>
        <v>AB$2966</v>
      </c>
      <c r="AC2970" s="208" t="str">
        <f t="shared" si="4190"/>
        <v>AC$2966</v>
      </c>
      <c r="AD2970" s="208" t="str">
        <f t="shared" si="4190"/>
        <v>AD$2966</v>
      </c>
      <c r="AE2970" s="208" t="str">
        <f t="shared" si="4190"/>
        <v>AE$2966</v>
      </c>
      <c r="AF2970" s="208" t="str">
        <f t="shared" si="4190"/>
        <v>AF$2966</v>
      </c>
      <c r="AG2970" s="208" t="str">
        <f t="shared" si="4190"/>
        <v>AG$2966</v>
      </c>
      <c r="AH2970" s="208" t="str">
        <f t="shared" si="4190"/>
        <v>AH$2966</v>
      </c>
      <c r="AI2970" s="208" t="str">
        <f t="shared" si="4190"/>
        <v>AI$2966</v>
      </c>
      <c r="AJ2970" s="208" t="str">
        <f t="shared" si="4190"/>
        <v>AJ$2966</v>
      </c>
      <c r="AK2970" s="208" t="str">
        <f t="shared" si="4190"/>
        <v>AK$2966</v>
      </c>
      <c r="AL2970" s="208" t="str">
        <f t="shared" si="4190"/>
        <v>AL$2966</v>
      </c>
      <c r="AM2970" s="208" t="str">
        <f t="shared" si="4190"/>
        <v>AM$2966</v>
      </c>
      <c r="AN2970" s="208" t="str">
        <f t="shared" si="4190"/>
        <v>AN$2966</v>
      </c>
      <c r="AO2970" s="208" t="str">
        <f t="shared" si="4190"/>
        <v>AO$2966</v>
      </c>
      <c r="AP2970" s="208" t="str">
        <f t="shared" si="4190"/>
        <v>AP$2966</v>
      </c>
      <c r="AQ2970" s="208" t="str">
        <f t="shared" si="4190"/>
        <v>AQ$2966</v>
      </c>
      <c r="AR2970" s="208" t="str">
        <f t="shared" si="4190"/>
        <v>AR$2966</v>
      </c>
      <c r="AS2970" s="208" t="str">
        <f t="shared" si="4190"/>
        <v>AS$2966</v>
      </c>
      <c r="AT2970" s="208" t="str">
        <f t="shared" si="4190"/>
        <v>AT$2966</v>
      </c>
      <c r="AU2970" s="208" t="str">
        <f t="shared" si="4190"/>
        <v>AU$2966</v>
      </c>
      <c r="AV2970" s="208" t="str">
        <f t="shared" si="4190"/>
        <v>AV$2966</v>
      </c>
      <c r="AW2970" s="208" t="str">
        <f t="shared" si="4190"/>
        <v>AW$2966</v>
      </c>
      <c r="AX2970" s="208" t="str">
        <f t="shared" si="4190"/>
        <v>AX$2966</v>
      </c>
      <c r="AY2970" s="208" t="str">
        <f t="shared" si="4190"/>
        <v>AY$2966</v>
      </c>
      <c r="AZ2970" s="208" t="str">
        <f t="shared" si="4190"/>
        <v>AZ$2966</v>
      </c>
      <c r="BA2970" s="208" t="str">
        <f t="shared" si="4190"/>
        <v>BA$2966</v>
      </c>
      <c r="BB2970" s="208" t="str">
        <f t="shared" si="4190"/>
        <v>BB$2966</v>
      </c>
      <c r="BC2970" s="208" t="str">
        <f t="shared" si="4190"/>
        <v>BC$2966</v>
      </c>
      <c r="BD2970" s="208" t="str">
        <f t="shared" si="4190"/>
        <v>BD$2966</v>
      </c>
      <c r="BE2970" s="208" t="str">
        <f t="shared" si="4190"/>
        <v>BE$2966</v>
      </c>
      <c r="BF2970" s="208" t="str">
        <f t="shared" si="4190"/>
        <v>BF$2966</v>
      </c>
      <c r="BG2970" s="208" t="str">
        <f t="shared" si="4190"/>
        <v>BG$2966</v>
      </c>
      <c r="BH2970" s="208" t="str">
        <f t="shared" si="4190"/>
        <v>BH$2966</v>
      </c>
      <c r="BI2970" s="208" t="str">
        <f t="shared" si="4190"/>
        <v>BI$2966</v>
      </c>
      <c r="BJ2970" s="208" t="str">
        <f t="shared" si="4190"/>
        <v>BJ$2966</v>
      </c>
      <c r="BK2970" s="208" t="str">
        <f t="shared" si="4190"/>
        <v>BK$2966</v>
      </c>
      <c r="BL2970" s="208" t="str">
        <f t="shared" si="4190"/>
        <v>BL$2966</v>
      </c>
      <c r="BM2970" s="208" t="str">
        <f t="shared" si="4190"/>
        <v>BM$2966</v>
      </c>
      <c r="BN2970" s="208" t="str">
        <f t="shared" si="4190"/>
        <v>BN$2966</v>
      </c>
      <c r="BO2970" s="208" t="str">
        <f t="shared" si="4190"/>
        <v>BO$2966</v>
      </c>
      <c r="BP2970" s="208" t="str">
        <f t="shared" si="4190"/>
        <v>BP$2966</v>
      </c>
      <c r="BQ2970" s="208" t="str">
        <f t="shared" si="4190"/>
        <v>BQ$2966</v>
      </c>
      <c r="BR2970" s="208" t="str">
        <f t="shared" si="4190"/>
        <v>BR$2966</v>
      </c>
      <c r="BS2970" s="208" t="str">
        <f t="shared" si="4190"/>
        <v>BS$2966</v>
      </c>
      <c r="BT2970" s="208" t="str">
        <f t="shared" si="4190"/>
        <v>BT$2966</v>
      </c>
      <c r="BU2970" s="208" t="str">
        <f t="shared" si="4190"/>
        <v>BU$2966</v>
      </c>
      <c r="BV2970" s="208" t="str">
        <f t="shared" si="4190"/>
        <v>BV$2966</v>
      </c>
      <c r="BW2970" s="208" t="str">
        <f t="shared" si="4190"/>
        <v>BW$2966</v>
      </c>
      <c r="BX2970" s="208" t="str">
        <f t="shared" si="4190"/>
        <v>BX$2966</v>
      </c>
      <c r="BY2970" s="208" t="str">
        <f t="shared" si="4190"/>
        <v>BY$2966</v>
      </c>
      <c r="BZ2970" s="208" t="str">
        <f t="shared" si="4190"/>
        <v>BZ$2966</v>
      </c>
      <c r="CA2970" s="208" t="str">
        <f t="shared" si="4190"/>
        <v>CA$2966</v>
      </c>
      <c r="CB2970" s="208" t="str">
        <f t="shared" si="4190"/>
        <v>CB$2966</v>
      </c>
      <c r="CC2970" s="208" t="str">
        <f t="shared" si="4190"/>
        <v>CC$2966</v>
      </c>
      <c r="CD2970" s="208" t="str">
        <f t="shared" si="4190"/>
        <v>CD$2966</v>
      </c>
      <c r="CE2970" s="208" t="str">
        <f t="shared" si="4190"/>
        <v>CE$2966</v>
      </c>
      <c r="CF2970" s="208" t="str">
        <f t="shared" ref="CF2970:CK2970" si="4191">ADDRESS(ROW(CF2966),COLUMN(CF2966),2)</f>
        <v>CF$2966</v>
      </c>
      <c r="CG2970" s="208" t="str">
        <f t="shared" si="4191"/>
        <v>CG$2966</v>
      </c>
      <c r="CH2970" s="208" t="str">
        <f t="shared" si="4191"/>
        <v>CH$2966</v>
      </c>
      <c r="CI2970" s="208" t="str">
        <f t="shared" si="4191"/>
        <v>CI$2966</v>
      </c>
      <c r="CJ2970" s="208" t="str">
        <f t="shared" si="4191"/>
        <v>CJ$2966</v>
      </c>
      <c r="CK2970" s="208" t="str">
        <f t="shared" si="4191"/>
        <v>CK$2966</v>
      </c>
      <c r="CL2970" s="208" t="str">
        <f t="shared" ref="CL2970" si="4192">ADDRESS(ROW(CL2966),COLUMN(CL2966),2)</f>
        <v>CL$2966</v>
      </c>
    </row>
    <row r="2971" spans="2:90" x14ac:dyDescent="0.4">
      <c r="B2971" s="187" t="str">
        <f>B2963</f>
        <v>Volume of a volume modifier - implant</v>
      </c>
      <c r="D2971" t="s">
        <v>562</v>
      </c>
      <c r="E2971" s="8" t="str">
        <f t="shared" si="4184"/>
        <v>2971 TOGGLE-TV-V</v>
      </c>
      <c r="G2971" t="s">
        <v>332</v>
      </c>
      <c r="H2971" s="12"/>
      <c r="I2971" s="60"/>
      <c r="J2971" s="60"/>
      <c r="K2971" s="15"/>
      <c r="L2971" s="15"/>
      <c r="M2971" s="15"/>
      <c r="N2971" s="15"/>
      <c r="O2971" s="15"/>
      <c r="P2971" s="15"/>
      <c r="R2971" s="15"/>
      <c r="S2971" s="80"/>
      <c r="T2971" s="80"/>
      <c r="U2971" s="80"/>
      <c r="V2971" s="80"/>
      <c r="W2971" s="80"/>
      <c r="X2971" s="80"/>
      <c r="Y2971" s="80"/>
      <c r="Z2971" s="80"/>
      <c r="AA2971" s="80"/>
      <c r="AB2971" s="80"/>
      <c r="AC2971" s="80"/>
      <c r="AD2971" s="80"/>
      <c r="AE2971" s="80"/>
      <c r="AF2971" s="80"/>
      <c r="AG2971" s="80"/>
      <c r="AH2971" s="80"/>
      <c r="AI2971" s="80"/>
      <c r="AJ2971" s="80"/>
      <c r="AK2971" s="80"/>
      <c r="AL2971" s="80"/>
      <c r="AM2971" s="80"/>
      <c r="AN2971" s="80"/>
      <c r="AO2971" s="80"/>
      <c r="AP2971" s="80"/>
      <c r="AQ2971" s="80"/>
      <c r="AR2971" s="80"/>
      <c r="AS2971" s="80"/>
      <c r="AT2971" s="80"/>
      <c r="AU2971" s="80"/>
      <c r="AV2971" s="80"/>
      <c r="AW2971" s="80"/>
      <c r="AX2971" s="80"/>
      <c r="AY2971" s="80"/>
      <c r="AZ2971" s="80"/>
      <c r="BA2971" s="80"/>
      <c r="BB2971" s="80"/>
      <c r="BC2971" s="80"/>
      <c r="BD2971" s="80"/>
      <c r="BE2971" s="80"/>
      <c r="BF2971" s="80"/>
      <c r="BG2971" s="80"/>
      <c r="BH2971" s="80"/>
      <c r="BI2971" s="80"/>
      <c r="BJ2971" s="80"/>
      <c r="BK2971" s="80"/>
      <c r="BL2971" s="80"/>
      <c r="BM2971" s="80"/>
      <c r="BN2971" s="80"/>
      <c r="BO2971" s="80"/>
      <c r="BP2971" s="80"/>
      <c r="BQ2971" s="80"/>
      <c r="BR2971" s="80"/>
      <c r="BS2971" s="80"/>
      <c r="BT2971" s="80"/>
      <c r="BU2971" s="80"/>
      <c r="BV2971" s="80"/>
      <c r="BW2971" s="80"/>
      <c r="BX2971" s="80"/>
      <c r="BY2971" s="80"/>
      <c r="BZ2971" s="80"/>
      <c r="CA2971" s="80"/>
      <c r="CB2971" s="80"/>
      <c r="CC2971" s="80"/>
      <c r="CD2971" s="80"/>
      <c r="CE2971" s="80"/>
      <c r="CF2971" s="80"/>
      <c r="CG2971" s="80"/>
      <c r="CH2971" s="80"/>
      <c r="CI2971" s="80"/>
      <c r="CJ2971" s="80"/>
      <c r="CK2971" s="80"/>
      <c r="CL2971" s="80"/>
    </row>
    <row r="2972" spans="2:90" x14ac:dyDescent="0.4">
      <c r="B2972" s="132" t="str">
        <f>B2960</f>
        <v xml:space="preserve">secondary unit </v>
      </c>
      <c r="D2972" t="s">
        <v>562</v>
      </c>
      <c r="E2972" s="8" t="str">
        <f t="shared" si="4184"/>
        <v>2972 TOGGLE-TV-V</v>
      </c>
      <c r="G2972" t="s">
        <v>332</v>
      </c>
      <c r="H2972" s="12"/>
      <c r="I2972" s="60"/>
      <c r="J2972" s="60"/>
      <c r="K2972" s="15"/>
      <c r="L2972" s="15"/>
      <c r="M2972" s="15"/>
      <c r="N2972" s="15"/>
      <c r="O2972" s="15"/>
      <c r="P2972" s="15"/>
      <c r="R2972" s="15"/>
      <c r="S2972" s="76"/>
      <c r="T2972" s="76"/>
      <c r="U2972" s="76"/>
      <c r="V2972" s="76"/>
      <c r="W2972" s="76"/>
      <c r="X2972" s="76"/>
      <c r="Y2972" s="76"/>
      <c r="Z2972" s="76"/>
      <c r="AA2972" s="76"/>
      <c r="AB2972" s="76"/>
      <c r="AC2972" s="76"/>
      <c r="AD2972" s="76"/>
      <c r="AE2972" s="76"/>
      <c r="AF2972" s="76"/>
      <c r="AG2972" s="76"/>
      <c r="AH2972" s="76"/>
      <c r="AI2972" s="76"/>
      <c r="AJ2972" s="76"/>
      <c r="AK2972" s="76"/>
      <c r="AL2972" s="76"/>
      <c r="AM2972" s="76"/>
      <c r="AN2972" s="76"/>
      <c r="AO2972" s="76"/>
      <c r="AP2972" s="76"/>
      <c r="AQ2972" s="76"/>
      <c r="AR2972" s="76"/>
      <c r="AS2972" s="76"/>
      <c r="AT2972" s="76"/>
      <c r="AU2972" s="76"/>
      <c r="AV2972" s="76"/>
      <c r="AW2972" s="76"/>
      <c r="AX2972" s="76"/>
      <c r="AY2972" s="76"/>
      <c r="AZ2972" s="76"/>
      <c r="BA2972" s="76"/>
      <c r="BB2972" s="76"/>
      <c r="BC2972" s="76"/>
      <c r="BD2972" s="76"/>
      <c r="BE2972" s="76"/>
      <c r="BF2972" s="76"/>
      <c r="BG2972" s="76"/>
      <c r="BH2972" s="76"/>
      <c r="BI2972" s="76"/>
      <c r="BJ2972" s="76"/>
      <c r="BK2972" s="76"/>
      <c r="BL2972" s="76"/>
      <c r="BM2972" s="76"/>
      <c r="BN2972" s="76"/>
      <c r="BO2972" s="76"/>
      <c r="BP2972" s="76"/>
      <c r="BQ2972" s="76"/>
      <c r="BR2972" s="76"/>
      <c r="BS2972" s="76"/>
      <c r="BT2972" s="76"/>
      <c r="BU2972" s="76"/>
      <c r="BV2972" s="76"/>
      <c r="BW2972" s="76"/>
      <c r="BX2972" s="76"/>
      <c r="BY2972" s="76"/>
      <c r="BZ2972" s="76"/>
      <c r="CA2972" s="76"/>
      <c r="CB2972" s="76"/>
      <c r="CC2972" s="76"/>
      <c r="CD2972" s="76"/>
      <c r="CE2972" s="76"/>
      <c r="CF2972" s="76"/>
      <c r="CG2972" s="76"/>
      <c r="CH2972" s="76"/>
      <c r="CI2972" s="76"/>
      <c r="CJ2972" s="76"/>
      <c r="CK2972" s="76"/>
      <c r="CL2972" s="76"/>
    </row>
    <row r="2973" spans="2:90" x14ac:dyDescent="0.4">
      <c r="B2973" s="132" t="str">
        <f>B2961</f>
        <v>Secondary revenue driver</v>
      </c>
      <c r="D2973" t="s">
        <v>562</v>
      </c>
      <c r="E2973" s="8" t="str">
        <f t="shared" si="4184"/>
        <v>2973 TOGGLE-TV-V</v>
      </c>
      <c r="G2973" t="s">
        <v>332</v>
      </c>
      <c r="H2973" s="12"/>
      <c r="I2973" s="60"/>
      <c r="J2973" s="60"/>
      <c r="K2973" s="15"/>
      <c r="L2973" s="15"/>
      <c r="M2973" s="15"/>
      <c r="N2973" s="15"/>
      <c r="O2973" s="15"/>
      <c r="P2973" s="15"/>
      <c r="R2973" s="15"/>
      <c r="S2973" s="76"/>
      <c r="T2973" s="76"/>
      <c r="U2973" s="76"/>
      <c r="V2973" s="76"/>
      <c r="W2973" s="76"/>
      <c r="X2973" s="76"/>
      <c r="Y2973" s="76"/>
      <c r="Z2973" s="76"/>
      <c r="AA2973" s="76"/>
      <c r="AB2973" s="76"/>
      <c r="AC2973" s="76"/>
      <c r="AD2973" s="76"/>
      <c r="AE2973" s="76"/>
      <c r="AF2973" s="76"/>
      <c r="AG2973" s="76"/>
      <c r="AH2973" s="76"/>
      <c r="AI2973" s="76"/>
      <c r="AJ2973" s="76"/>
      <c r="AK2973" s="76"/>
      <c r="AL2973" s="76"/>
      <c r="AM2973" s="76"/>
      <c r="AN2973" s="76"/>
      <c r="AO2973" s="76"/>
      <c r="AP2973" s="76"/>
      <c r="AQ2973" s="76"/>
      <c r="AR2973" s="76"/>
      <c r="AS2973" s="76"/>
      <c r="AT2973" s="76"/>
      <c r="AU2973" s="76"/>
      <c r="AV2973" s="76"/>
      <c r="AW2973" s="76"/>
      <c r="AX2973" s="76"/>
      <c r="AY2973" s="76"/>
      <c r="AZ2973" s="76"/>
      <c r="BA2973" s="76"/>
      <c r="BB2973" s="76"/>
      <c r="BC2973" s="76"/>
      <c r="BD2973" s="76"/>
      <c r="BE2973" s="76"/>
      <c r="BF2973" s="76"/>
      <c r="BG2973" s="76"/>
      <c r="BH2973" s="76"/>
      <c r="BI2973" s="76"/>
      <c r="BJ2973" s="76"/>
      <c r="BK2973" s="76"/>
      <c r="BL2973" s="76"/>
      <c r="BM2973" s="76"/>
      <c r="BN2973" s="76"/>
      <c r="BO2973" s="76"/>
      <c r="BP2973" s="76"/>
      <c r="BQ2973" s="76"/>
      <c r="BR2973" s="76"/>
      <c r="BS2973" s="76"/>
      <c r="BT2973" s="76"/>
      <c r="BU2973" s="76"/>
      <c r="BV2973" s="76"/>
      <c r="BW2973" s="76"/>
      <c r="BX2973" s="76"/>
      <c r="BY2973" s="76"/>
      <c r="BZ2973" s="76"/>
      <c r="CA2973" s="76"/>
      <c r="CB2973" s="76"/>
      <c r="CC2973" s="76"/>
      <c r="CD2973" s="76"/>
      <c r="CE2973" s="76"/>
      <c r="CF2973" s="76"/>
      <c r="CG2973" s="76"/>
      <c r="CH2973" s="76"/>
      <c r="CI2973" s="76"/>
      <c r="CJ2973" s="76"/>
      <c r="CK2973" s="76"/>
      <c r="CL2973" s="76"/>
    </row>
    <row r="2974" spans="2:90" x14ac:dyDescent="0.4">
      <c r="B2974" s="132" t="str">
        <f>B2962</f>
        <v>Secondary volume driver</v>
      </c>
      <c r="D2974" t="s">
        <v>562</v>
      </c>
      <c r="E2974" s="8" t="str">
        <f t="shared" si="4184"/>
        <v>2974 TOGGLE-TV-V</v>
      </c>
      <c r="G2974" t="s">
        <v>332</v>
      </c>
      <c r="H2974" s="12"/>
      <c r="I2974" s="60"/>
      <c r="J2974" s="60"/>
      <c r="K2974" s="15"/>
      <c r="L2974" s="15"/>
      <c r="M2974" s="15"/>
      <c r="N2974" s="15"/>
      <c r="O2974" s="15"/>
      <c r="P2974" s="15"/>
      <c r="R2974" s="15"/>
      <c r="S2974" s="175"/>
      <c r="T2974" s="175"/>
      <c r="U2974" s="175"/>
      <c r="V2974" s="175"/>
      <c r="W2974" s="175"/>
      <c r="X2974" s="175"/>
      <c r="Y2974" s="175"/>
      <c r="Z2974" s="175"/>
      <c r="AA2974" s="175"/>
      <c r="AB2974" s="175"/>
      <c r="AC2974" s="175"/>
      <c r="AD2974" s="175"/>
      <c r="AE2974" s="175"/>
      <c r="AF2974" s="175"/>
      <c r="AG2974" s="175"/>
      <c r="AH2974" s="175"/>
      <c r="AI2974" s="175"/>
      <c r="AJ2974" s="175"/>
      <c r="AK2974" s="175"/>
      <c r="AL2974" s="175"/>
      <c r="AM2974" s="175"/>
      <c r="AN2974" s="175"/>
      <c r="AO2974" s="175"/>
      <c r="AP2974" s="175"/>
      <c r="AQ2974" s="175"/>
      <c r="AR2974" s="175"/>
      <c r="AS2974" s="175"/>
      <c r="AT2974" s="175"/>
      <c r="AU2974" s="175"/>
      <c r="AV2974" s="175"/>
      <c r="AW2974" s="175"/>
      <c r="AX2974" s="175"/>
      <c r="AY2974" s="175"/>
      <c r="AZ2974" s="175"/>
      <c r="BA2974" s="175"/>
      <c r="BB2974" s="175"/>
      <c r="BC2974" s="175"/>
      <c r="BD2974" s="175"/>
      <c r="BE2974" s="175"/>
      <c r="BF2974" s="175"/>
      <c r="BG2974" s="175"/>
      <c r="BH2974" s="175"/>
      <c r="BI2974" s="175"/>
      <c r="BJ2974" s="175"/>
      <c r="BK2974" s="175"/>
      <c r="BL2974" s="175"/>
      <c r="BM2974" s="175"/>
      <c r="BN2974" s="175"/>
      <c r="BO2974" s="175"/>
      <c r="BP2974" s="175"/>
      <c r="BQ2974" s="175"/>
      <c r="BR2974" s="175"/>
      <c r="BS2974" s="175"/>
      <c r="BT2974" s="175"/>
      <c r="BU2974" s="175"/>
      <c r="BV2974" s="175"/>
      <c r="BW2974" s="175"/>
      <c r="BX2974" s="175"/>
      <c r="BY2974" s="175"/>
      <c r="BZ2974" s="175"/>
      <c r="CA2974" s="175"/>
      <c r="CB2974" s="175"/>
      <c r="CC2974" s="175"/>
      <c r="CD2974" s="175"/>
      <c r="CE2974" s="175"/>
      <c r="CF2974" s="175"/>
      <c r="CG2974" s="175"/>
      <c r="CH2974" s="175"/>
      <c r="CI2974" s="175"/>
      <c r="CJ2974" s="175"/>
      <c r="CK2974" s="175"/>
      <c r="CL2974" s="175"/>
    </row>
    <row r="2975" spans="2:90" x14ac:dyDescent="0.4">
      <c r="B2975" s="181" t="s">
        <v>459</v>
      </c>
      <c r="E2975" s="8"/>
      <c r="H2975" s="182"/>
      <c r="I2975" s="183"/>
      <c r="J2975" s="183"/>
      <c r="K2975" s="184"/>
      <c r="L2975" s="184"/>
      <c r="M2975" s="184"/>
      <c r="N2975" s="184"/>
      <c r="O2975" s="184"/>
      <c r="P2975" s="184"/>
      <c r="R2975" s="185"/>
      <c r="S2975" s="186"/>
      <c r="T2975" s="186"/>
      <c r="U2975" s="186"/>
      <c r="V2975" s="186"/>
      <c r="W2975" s="186"/>
      <c r="X2975" s="186"/>
      <c r="Y2975" s="186"/>
      <c r="Z2975" s="186"/>
      <c r="AA2975" s="186"/>
      <c r="AB2975" s="186"/>
      <c r="AC2975" s="186"/>
      <c r="AD2975" s="186"/>
      <c r="AE2975" s="186"/>
      <c r="AF2975" s="186"/>
      <c r="AG2975" s="186"/>
      <c r="AH2975" s="186"/>
      <c r="AI2975" s="186"/>
      <c r="AJ2975" s="186"/>
      <c r="AK2975" s="186"/>
      <c r="AL2975" s="186"/>
      <c r="AM2975" s="186"/>
      <c r="AN2975" s="186"/>
      <c r="AO2975" s="186"/>
      <c r="AP2975" s="186"/>
      <c r="AQ2975" s="186"/>
      <c r="AR2975" s="186"/>
      <c r="AS2975" s="186"/>
      <c r="AT2975" s="186"/>
      <c r="AU2975" s="186"/>
      <c r="AV2975" s="186"/>
      <c r="AW2975" s="186"/>
      <c r="AX2975" s="186"/>
      <c r="AY2975" s="186"/>
      <c r="AZ2975" s="186"/>
      <c r="BA2975" s="186"/>
      <c r="BB2975" s="186"/>
      <c r="BC2975" s="186"/>
      <c r="BD2975" s="186"/>
      <c r="BE2975" s="186"/>
      <c r="BF2975" s="186"/>
      <c r="BG2975" s="186"/>
      <c r="BH2975" s="186"/>
      <c r="BI2975" s="186"/>
      <c r="BJ2975" s="186"/>
      <c r="BK2975" s="186"/>
      <c r="BL2975" s="186"/>
      <c r="BM2975" s="186"/>
      <c r="BN2975" s="186"/>
      <c r="BO2975" s="186"/>
      <c r="BP2975" s="186"/>
      <c r="BQ2975" s="186"/>
      <c r="BR2975" s="186"/>
      <c r="BS2975" s="186"/>
      <c r="BT2975" s="186"/>
      <c r="BU2975" s="186"/>
      <c r="BV2975" s="186"/>
      <c r="BW2975" s="186"/>
      <c r="BX2975" s="186"/>
      <c r="BY2975" s="186"/>
      <c r="BZ2975" s="186"/>
      <c r="CA2975" s="186"/>
      <c r="CB2975" s="186"/>
      <c r="CC2975" s="186"/>
      <c r="CD2975" s="186"/>
      <c r="CE2975" s="186"/>
      <c r="CF2975" s="186"/>
      <c r="CG2975" s="186"/>
      <c r="CH2975" s="186"/>
      <c r="CI2975" s="186"/>
      <c r="CJ2975" s="186"/>
      <c r="CK2975" s="186"/>
      <c r="CL2975" s="186"/>
    </row>
    <row r="2976" spans="2:90" x14ac:dyDescent="0.4">
      <c r="B2976" s="181" t="s">
        <v>456</v>
      </c>
      <c r="E2976" s="8"/>
      <c r="H2976" s="182"/>
      <c r="I2976" s="183"/>
      <c r="J2976" s="183"/>
      <c r="K2976" s="184"/>
      <c r="L2976" s="184"/>
      <c r="M2976" s="184"/>
      <c r="N2976" s="184"/>
      <c r="O2976" s="184"/>
      <c r="P2976" s="184"/>
      <c r="R2976" s="185"/>
      <c r="S2976" s="186"/>
      <c r="T2976" s="186"/>
      <c r="U2976" s="186"/>
      <c r="V2976" s="186"/>
      <c r="W2976" s="186"/>
      <c r="X2976" s="186"/>
      <c r="Y2976" s="186"/>
      <c r="Z2976" s="186"/>
      <c r="AA2976" s="186"/>
      <c r="AB2976" s="186"/>
      <c r="AC2976" s="186"/>
      <c r="AD2976" s="186"/>
      <c r="AE2976" s="186"/>
      <c r="AF2976" s="186"/>
      <c r="AG2976" s="186"/>
      <c r="AH2976" s="186"/>
      <c r="AI2976" s="186"/>
      <c r="AJ2976" s="186"/>
      <c r="AK2976" s="186"/>
      <c r="AL2976" s="186"/>
      <c r="AM2976" s="186"/>
      <c r="AN2976" s="186"/>
      <c r="AO2976" s="186"/>
      <c r="AP2976" s="186"/>
      <c r="AQ2976" s="186"/>
      <c r="AR2976" s="186"/>
      <c r="AS2976" s="186"/>
      <c r="AT2976" s="186"/>
      <c r="AU2976" s="186"/>
      <c r="AV2976" s="186"/>
      <c r="AW2976" s="186"/>
      <c r="AX2976" s="186"/>
      <c r="AY2976" s="186"/>
      <c r="AZ2976" s="186"/>
      <c r="BA2976" s="186"/>
      <c r="BB2976" s="186"/>
      <c r="BC2976" s="186"/>
      <c r="BD2976" s="186"/>
      <c r="BE2976" s="186"/>
      <c r="BF2976" s="186"/>
      <c r="BG2976" s="186"/>
      <c r="BH2976" s="186"/>
      <c r="BI2976" s="186"/>
      <c r="BJ2976" s="186"/>
      <c r="BK2976" s="186"/>
      <c r="BL2976" s="186"/>
      <c r="BM2976" s="186"/>
      <c r="BN2976" s="186"/>
      <c r="BO2976" s="186"/>
      <c r="BP2976" s="186"/>
      <c r="BQ2976" s="186"/>
      <c r="BR2976" s="186"/>
      <c r="BS2976" s="186"/>
      <c r="BT2976" s="186"/>
      <c r="BU2976" s="186"/>
      <c r="BV2976" s="186"/>
      <c r="BW2976" s="186"/>
      <c r="BX2976" s="186"/>
      <c r="BY2976" s="186"/>
      <c r="BZ2976" s="186"/>
      <c r="CA2976" s="186"/>
      <c r="CB2976" s="186"/>
      <c r="CC2976" s="186"/>
      <c r="CD2976" s="186"/>
      <c r="CE2976" s="186"/>
      <c r="CF2976" s="186"/>
      <c r="CG2976" s="186"/>
      <c r="CH2976" s="186"/>
      <c r="CI2976" s="186"/>
      <c r="CJ2976" s="186"/>
      <c r="CK2976" s="186"/>
      <c r="CL2976" s="186"/>
    </row>
    <row r="2977" spans="2:90" x14ac:dyDescent="0.4">
      <c r="B2977" s="132"/>
      <c r="E2977" s="8"/>
      <c r="H2977" s="12"/>
      <c r="I2977" s="60"/>
      <c r="J2977" s="60"/>
      <c r="K2977" s="15"/>
      <c r="L2977" s="15"/>
      <c r="M2977" s="15"/>
      <c r="N2977" s="15"/>
      <c r="O2977" s="15"/>
      <c r="P2977" s="15"/>
      <c r="R2977" s="15"/>
      <c r="S2977" s="80"/>
      <c r="T2977" s="80"/>
      <c r="U2977" s="80"/>
      <c r="V2977" s="80"/>
      <c r="W2977" s="80"/>
      <c r="X2977" s="80"/>
      <c r="Y2977" s="80"/>
      <c r="Z2977" s="80"/>
      <c r="AA2977" s="80"/>
      <c r="AB2977" s="80"/>
      <c r="AC2977" s="80"/>
      <c r="AD2977" s="80"/>
      <c r="AE2977" s="80"/>
      <c r="AF2977" s="80"/>
      <c r="AG2977" s="80"/>
      <c r="AH2977" s="80"/>
      <c r="AI2977" s="80"/>
      <c r="AJ2977" s="80"/>
      <c r="AK2977" s="80"/>
      <c r="AL2977" s="80"/>
      <c r="AM2977" s="80"/>
      <c r="AN2977" s="80"/>
      <c r="AO2977" s="80"/>
      <c r="AP2977" s="80"/>
      <c r="AQ2977" s="80"/>
      <c r="AR2977" s="80"/>
      <c r="AS2977" s="80"/>
      <c r="AT2977" s="80"/>
      <c r="AU2977" s="80"/>
      <c r="AV2977" s="80"/>
      <c r="AW2977" s="80"/>
      <c r="AX2977" s="80"/>
      <c r="AY2977" s="80"/>
      <c r="AZ2977" s="80"/>
      <c r="BA2977" s="80"/>
      <c r="BB2977" s="80"/>
      <c r="BC2977" s="80"/>
      <c r="BD2977" s="80"/>
      <c r="BE2977" s="80"/>
      <c r="BF2977" s="80"/>
      <c r="BG2977" s="80"/>
      <c r="BH2977" s="80"/>
      <c r="BI2977" s="80"/>
      <c r="BJ2977" s="80"/>
      <c r="BK2977" s="80"/>
      <c r="BL2977" s="80"/>
      <c r="BM2977" s="80"/>
      <c r="BN2977" s="80"/>
      <c r="BO2977" s="80"/>
      <c r="BP2977" s="80"/>
      <c r="BQ2977" s="80"/>
      <c r="BR2977" s="80"/>
      <c r="BS2977" s="80"/>
      <c r="BT2977" s="80"/>
      <c r="BU2977" s="80"/>
      <c r="BV2977" s="80"/>
      <c r="BW2977" s="80"/>
      <c r="BX2977" s="80"/>
      <c r="BY2977" s="80"/>
      <c r="BZ2977" s="80"/>
      <c r="CA2977" s="80"/>
      <c r="CB2977" s="80"/>
      <c r="CC2977" s="80"/>
      <c r="CD2977" s="80"/>
      <c r="CE2977" s="80"/>
      <c r="CF2977" s="80"/>
      <c r="CG2977" s="80"/>
      <c r="CH2977" s="80"/>
      <c r="CI2977" s="80"/>
      <c r="CJ2977" s="80"/>
      <c r="CK2977" s="80"/>
      <c r="CL2977" s="80"/>
    </row>
    <row r="2978" spans="2:90" x14ac:dyDescent="0.4">
      <c r="B2978" s="132"/>
      <c r="E2978" s="8"/>
      <c r="H2978" s="12"/>
      <c r="I2978" s="60"/>
      <c r="J2978" s="60"/>
      <c r="K2978" s="15"/>
      <c r="L2978" s="15"/>
      <c r="M2978" s="15"/>
      <c r="N2978" s="15"/>
      <c r="O2978" s="15"/>
      <c r="P2978" s="15"/>
      <c r="R2978" s="15"/>
      <c r="S2978" s="80"/>
      <c r="T2978" s="80"/>
      <c r="U2978" s="80"/>
      <c r="V2978" s="80"/>
      <c r="W2978" s="80"/>
      <c r="X2978" s="80"/>
      <c r="Y2978" s="80"/>
      <c r="Z2978" s="80"/>
      <c r="AA2978" s="80"/>
      <c r="AB2978" s="80"/>
      <c r="AC2978" s="80"/>
      <c r="AD2978" s="80"/>
      <c r="AE2978" s="80"/>
      <c r="AF2978" s="80"/>
      <c r="AG2978" s="80"/>
      <c r="AH2978" s="80"/>
      <c r="AI2978" s="80"/>
      <c r="AJ2978" s="80"/>
      <c r="AK2978" s="80"/>
      <c r="AL2978" s="80"/>
      <c r="AM2978" s="80"/>
      <c r="AN2978" s="80"/>
      <c r="AO2978" s="80"/>
      <c r="AP2978" s="80"/>
      <c r="AQ2978" s="80"/>
      <c r="AR2978" s="80"/>
      <c r="AS2978" s="80"/>
      <c r="AT2978" s="80"/>
      <c r="AU2978" s="80"/>
      <c r="AV2978" s="80"/>
      <c r="AW2978" s="80"/>
      <c r="AX2978" s="80"/>
      <c r="AY2978" s="80"/>
      <c r="AZ2978" s="80"/>
      <c r="BA2978" s="80"/>
      <c r="BB2978" s="80"/>
      <c r="BC2978" s="80"/>
      <c r="BD2978" s="80"/>
      <c r="BE2978" s="80"/>
      <c r="BF2978" s="80"/>
      <c r="BG2978" s="80"/>
      <c r="BH2978" s="80"/>
      <c r="BI2978" s="80"/>
      <c r="BJ2978" s="80"/>
      <c r="BK2978" s="80"/>
      <c r="BL2978" s="80"/>
      <c r="BM2978" s="80"/>
      <c r="BN2978" s="80"/>
      <c r="BO2978" s="80"/>
      <c r="BP2978" s="80"/>
      <c r="BQ2978" s="80"/>
      <c r="BR2978" s="80"/>
      <c r="BS2978" s="80"/>
      <c r="BT2978" s="80"/>
      <c r="BU2978" s="80"/>
      <c r="BV2978" s="80"/>
      <c r="BW2978" s="80"/>
      <c r="BX2978" s="80"/>
      <c r="BY2978" s="80"/>
      <c r="BZ2978" s="80"/>
      <c r="CA2978" s="80"/>
      <c r="CB2978" s="80"/>
      <c r="CC2978" s="80"/>
      <c r="CD2978" s="80"/>
      <c r="CE2978" s="80"/>
      <c r="CF2978" s="80"/>
      <c r="CG2978" s="80"/>
      <c r="CH2978" s="80"/>
      <c r="CI2978" s="80"/>
      <c r="CJ2978" s="80"/>
      <c r="CK2978" s="80"/>
      <c r="CL2978" s="80"/>
    </row>
    <row r="2979" spans="2:90" x14ac:dyDescent="0.4">
      <c r="B2979" s="132"/>
      <c r="E2979" s="8"/>
      <c r="H2979" s="12"/>
      <c r="I2979" s="60"/>
      <c r="J2979" s="60"/>
      <c r="K2979" s="15"/>
      <c r="L2979" s="15"/>
      <c r="M2979" s="15"/>
      <c r="N2979" s="15"/>
      <c r="O2979" s="15"/>
      <c r="P2979" s="15"/>
      <c r="R2979" s="15"/>
      <c r="S2979" s="80"/>
      <c r="T2979" s="80"/>
      <c r="U2979" s="80"/>
      <c r="V2979" s="80"/>
      <c r="W2979" s="80"/>
      <c r="X2979" s="80"/>
      <c r="Y2979" s="80"/>
      <c r="Z2979" s="80"/>
      <c r="AA2979" s="80"/>
      <c r="AB2979" s="80"/>
      <c r="AC2979" s="80"/>
      <c r="AD2979" s="80"/>
      <c r="AE2979" s="80"/>
      <c r="AF2979" s="80"/>
      <c r="AG2979" s="80"/>
      <c r="AH2979" s="80"/>
      <c r="AI2979" s="80"/>
      <c r="AJ2979" s="80"/>
      <c r="AK2979" s="80"/>
      <c r="AL2979" s="80"/>
      <c r="AM2979" s="80"/>
      <c r="AN2979" s="80"/>
      <c r="AO2979" s="80"/>
      <c r="AP2979" s="80"/>
      <c r="AQ2979" s="80"/>
      <c r="AR2979" s="80"/>
      <c r="AS2979" s="80"/>
      <c r="AT2979" s="80"/>
      <c r="AU2979" s="80"/>
      <c r="AV2979" s="80"/>
      <c r="AW2979" s="80"/>
      <c r="AX2979" s="80"/>
      <c r="AY2979" s="80"/>
      <c r="AZ2979" s="80"/>
      <c r="BA2979" s="80"/>
      <c r="BB2979" s="80"/>
      <c r="BC2979" s="80"/>
      <c r="BD2979" s="80"/>
      <c r="BE2979" s="80"/>
      <c r="BF2979" s="80"/>
      <c r="BG2979" s="80"/>
      <c r="BH2979" s="80"/>
      <c r="BI2979" s="80"/>
      <c r="BJ2979" s="80"/>
      <c r="BK2979" s="80"/>
      <c r="BL2979" s="80"/>
      <c r="BM2979" s="80"/>
      <c r="BN2979" s="80"/>
      <c r="BO2979" s="80"/>
      <c r="BP2979" s="80"/>
      <c r="BQ2979" s="80"/>
      <c r="BR2979" s="80"/>
      <c r="BS2979" s="80"/>
      <c r="BT2979" s="80"/>
      <c r="BU2979" s="80"/>
      <c r="BV2979" s="80"/>
      <c r="BW2979" s="80"/>
      <c r="BX2979" s="80"/>
      <c r="BY2979" s="80"/>
      <c r="BZ2979" s="80"/>
      <c r="CA2979" s="80"/>
      <c r="CB2979" s="80"/>
      <c r="CC2979" s="80"/>
      <c r="CD2979" s="80"/>
      <c r="CE2979" s="80"/>
      <c r="CF2979" s="80"/>
      <c r="CG2979" s="80"/>
      <c r="CH2979" s="80"/>
      <c r="CI2979" s="80"/>
      <c r="CJ2979" s="80"/>
      <c r="CK2979" s="80"/>
      <c r="CL2979" s="80"/>
    </row>
    <row r="2980" spans="2:90" x14ac:dyDescent="0.4">
      <c r="B2980" s="132"/>
      <c r="E2980" s="8"/>
      <c r="H2980" s="12"/>
      <c r="I2980" s="60"/>
      <c r="J2980" s="60"/>
      <c r="K2980" s="15"/>
      <c r="L2980" s="15"/>
      <c r="M2980" s="15"/>
      <c r="N2980" s="15"/>
      <c r="O2980" s="15"/>
      <c r="P2980" s="15"/>
      <c r="R2980" s="15"/>
      <c r="S2980" s="80"/>
      <c r="T2980" s="80"/>
      <c r="U2980" s="80"/>
      <c r="V2980" s="80"/>
      <c r="W2980" s="80"/>
      <c r="X2980" s="80"/>
      <c r="Y2980" s="80"/>
      <c r="Z2980" s="80"/>
      <c r="AA2980" s="80"/>
      <c r="AB2980" s="80"/>
      <c r="AC2980" s="80"/>
      <c r="AD2980" s="80"/>
      <c r="AE2980" s="80"/>
      <c r="AF2980" s="80"/>
      <c r="AG2980" s="80"/>
      <c r="AH2980" s="80"/>
      <c r="AI2980" s="80"/>
      <c r="AJ2980" s="80"/>
      <c r="AK2980" s="80"/>
      <c r="AL2980" s="80"/>
      <c r="AM2980" s="80"/>
      <c r="AN2980" s="80"/>
      <c r="AO2980" s="80"/>
      <c r="AP2980" s="80"/>
      <c r="AQ2980" s="80"/>
      <c r="AR2980" s="80"/>
      <c r="AS2980" s="80"/>
      <c r="AT2980" s="80"/>
      <c r="AU2980" s="80"/>
      <c r="AV2980" s="80"/>
      <c r="AW2980" s="80"/>
      <c r="AX2980" s="80"/>
      <c r="AY2980" s="80"/>
      <c r="AZ2980" s="80"/>
      <c r="BA2980" s="80"/>
      <c r="BB2980" s="80"/>
      <c r="BC2980" s="80"/>
      <c r="BD2980" s="80"/>
      <c r="BE2980" s="80"/>
      <c r="BF2980" s="80"/>
      <c r="BG2980" s="80"/>
      <c r="BH2980" s="80"/>
      <c r="BI2980" s="80"/>
      <c r="BJ2980" s="80"/>
      <c r="BK2980" s="80"/>
      <c r="BL2980" s="80"/>
      <c r="BM2980" s="80"/>
      <c r="BN2980" s="80"/>
      <c r="BO2980" s="80"/>
      <c r="BP2980" s="80"/>
      <c r="BQ2980" s="80"/>
      <c r="BR2980" s="80"/>
      <c r="BS2980" s="80"/>
      <c r="BT2980" s="80"/>
      <c r="BU2980" s="80"/>
      <c r="BV2980" s="80"/>
      <c r="BW2980" s="80"/>
      <c r="BX2980" s="80"/>
      <c r="BY2980" s="80"/>
      <c r="BZ2980" s="80"/>
      <c r="CA2980" s="80"/>
      <c r="CB2980" s="80"/>
      <c r="CC2980" s="80"/>
      <c r="CD2980" s="80"/>
      <c r="CE2980" s="80"/>
      <c r="CF2980" s="80"/>
      <c r="CG2980" s="80"/>
      <c r="CH2980" s="80"/>
      <c r="CI2980" s="80"/>
      <c r="CJ2980" s="80"/>
      <c r="CK2980" s="80"/>
      <c r="CL2980" s="80"/>
    </row>
    <row r="2981" spans="2:90" x14ac:dyDescent="0.4">
      <c r="B2981" s="132"/>
      <c r="E2981" s="8"/>
      <c r="H2981" s="12"/>
      <c r="I2981" s="60"/>
      <c r="J2981" s="60"/>
      <c r="K2981" s="15"/>
      <c r="L2981" s="15"/>
      <c r="M2981" s="15"/>
      <c r="N2981" s="15"/>
      <c r="O2981" s="15"/>
      <c r="P2981" s="15"/>
      <c r="R2981" s="15"/>
      <c r="S2981" s="80"/>
      <c r="T2981" s="80"/>
      <c r="U2981" s="80"/>
      <c r="V2981" s="80"/>
      <c r="W2981" s="80"/>
      <c r="X2981" s="80"/>
      <c r="Y2981" s="80"/>
      <c r="Z2981" s="80"/>
      <c r="AA2981" s="80"/>
      <c r="AB2981" s="80"/>
      <c r="AC2981" s="80"/>
      <c r="AD2981" s="80"/>
      <c r="AE2981" s="80"/>
      <c r="AF2981" s="80"/>
      <c r="AG2981" s="80"/>
      <c r="AH2981" s="80"/>
      <c r="AI2981" s="80"/>
      <c r="AJ2981" s="80"/>
      <c r="AK2981" s="80"/>
      <c r="AL2981" s="80"/>
      <c r="AM2981" s="80"/>
      <c r="AN2981" s="80"/>
      <c r="AO2981" s="80"/>
      <c r="AP2981" s="80"/>
      <c r="AQ2981" s="80"/>
      <c r="AR2981" s="80"/>
      <c r="AS2981" s="80"/>
      <c r="AT2981" s="80"/>
      <c r="AU2981" s="80"/>
      <c r="AV2981" s="80"/>
      <c r="AW2981" s="80"/>
      <c r="AX2981" s="80"/>
      <c r="AY2981" s="80"/>
      <c r="AZ2981" s="80"/>
      <c r="BA2981" s="80"/>
      <c r="BB2981" s="80"/>
      <c r="BC2981" s="80"/>
      <c r="BD2981" s="80"/>
      <c r="BE2981" s="80"/>
      <c r="BF2981" s="80"/>
      <c r="BG2981" s="80"/>
      <c r="BH2981" s="80"/>
      <c r="BI2981" s="80"/>
      <c r="BJ2981" s="80"/>
      <c r="BK2981" s="80"/>
      <c r="BL2981" s="80"/>
      <c r="BM2981" s="80"/>
      <c r="BN2981" s="80"/>
      <c r="BO2981" s="80"/>
      <c r="BP2981" s="80"/>
      <c r="BQ2981" s="80"/>
      <c r="BR2981" s="80"/>
      <c r="BS2981" s="80"/>
      <c r="BT2981" s="80"/>
      <c r="BU2981" s="80"/>
      <c r="BV2981" s="80"/>
      <c r="BW2981" s="80"/>
      <c r="BX2981" s="80"/>
      <c r="BY2981" s="80"/>
      <c r="BZ2981" s="80"/>
      <c r="CA2981" s="80"/>
      <c r="CB2981" s="80"/>
      <c r="CC2981" s="80"/>
      <c r="CD2981" s="80"/>
      <c r="CE2981" s="80"/>
      <c r="CF2981" s="80"/>
      <c r="CG2981" s="80"/>
      <c r="CH2981" s="80"/>
      <c r="CI2981" s="80"/>
      <c r="CJ2981" s="80"/>
      <c r="CK2981" s="80"/>
      <c r="CL2981" s="80"/>
    </row>
    <row r="2982" spans="2:90" x14ac:dyDescent="0.4">
      <c r="B2982" s="132"/>
      <c r="E2982" s="8"/>
      <c r="H2982" s="12"/>
      <c r="I2982" s="60"/>
      <c r="J2982" s="60"/>
      <c r="K2982" s="15"/>
      <c r="L2982" s="15"/>
      <c r="M2982" s="15"/>
      <c r="N2982" s="15"/>
      <c r="O2982" s="15"/>
      <c r="P2982" s="15"/>
      <c r="R2982" s="15"/>
      <c r="S2982" s="80"/>
      <c r="T2982" s="80"/>
      <c r="U2982" s="80"/>
      <c r="V2982" s="80"/>
      <c r="W2982" s="80"/>
      <c r="X2982" s="80"/>
      <c r="Y2982" s="80"/>
      <c r="Z2982" s="80"/>
      <c r="AA2982" s="80"/>
      <c r="AB2982" s="80"/>
      <c r="AC2982" s="80"/>
      <c r="AD2982" s="80"/>
      <c r="AE2982" s="80"/>
      <c r="AF2982" s="80"/>
      <c r="AG2982" s="80"/>
      <c r="AH2982" s="80"/>
      <c r="AI2982" s="80"/>
      <c r="AJ2982" s="80"/>
      <c r="AK2982" s="80"/>
      <c r="AL2982" s="80"/>
      <c r="AM2982" s="80"/>
      <c r="AN2982" s="80"/>
      <c r="AO2982" s="80"/>
      <c r="AP2982" s="80"/>
      <c r="AQ2982" s="80"/>
      <c r="AR2982" s="80"/>
      <c r="AS2982" s="80"/>
      <c r="AT2982" s="80"/>
      <c r="AU2982" s="80"/>
      <c r="AV2982" s="80"/>
      <c r="AW2982" s="80"/>
      <c r="AX2982" s="80"/>
      <c r="AY2982" s="80"/>
      <c r="AZ2982" s="80"/>
      <c r="BA2982" s="80"/>
      <c r="BB2982" s="80"/>
      <c r="BC2982" s="80"/>
      <c r="BD2982" s="80"/>
      <c r="BE2982" s="80"/>
      <c r="BF2982" s="80"/>
      <c r="BG2982" s="80"/>
      <c r="BH2982" s="80"/>
      <c r="BI2982" s="80"/>
      <c r="BJ2982" s="80"/>
      <c r="BK2982" s="80"/>
      <c r="BL2982" s="80"/>
      <c r="BM2982" s="80"/>
      <c r="BN2982" s="80"/>
      <c r="BO2982" s="80"/>
      <c r="BP2982" s="80"/>
      <c r="BQ2982" s="80"/>
      <c r="BR2982" s="80"/>
      <c r="BS2982" s="80"/>
      <c r="BT2982" s="80"/>
      <c r="BU2982" s="80"/>
      <c r="BV2982" s="80"/>
      <c r="BW2982" s="80"/>
      <c r="BX2982" s="80"/>
      <c r="BY2982" s="80"/>
      <c r="BZ2982" s="80"/>
      <c r="CA2982" s="80"/>
      <c r="CB2982" s="80"/>
      <c r="CC2982" s="80"/>
      <c r="CD2982" s="80"/>
      <c r="CE2982" s="80"/>
      <c r="CF2982" s="80"/>
      <c r="CG2982" s="80"/>
      <c r="CH2982" s="80"/>
      <c r="CI2982" s="80"/>
      <c r="CJ2982" s="80"/>
      <c r="CK2982" s="80"/>
      <c r="CL2982" s="80"/>
    </row>
    <row r="2983" spans="2:90" x14ac:dyDescent="0.4">
      <c r="B2983" s="132"/>
      <c r="E2983" s="8"/>
      <c r="H2983" s="12"/>
      <c r="I2983" s="60"/>
      <c r="J2983" s="60"/>
      <c r="K2983" s="15"/>
      <c r="L2983" s="15"/>
      <c r="M2983" s="15"/>
      <c r="N2983" s="15"/>
      <c r="O2983" s="15"/>
      <c r="P2983" s="15"/>
      <c r="R2983" s="15"/>
      <c r="S2983" s="80"/>
      <c r="T2983" s="80"/>
      <c r="U2983" s="80"/>
      <c r="V2983" s="80"/>
      <c r="W2983" s="80"/>
      <c r="X2983" s="80"/>
      <c r="Y2983" s="80"/>
      <c r="Z2983" s="80"/>
      <c r="AA2983" s="80"/>
      <c r="AB2983" s="80"/>
      <c r="AC2983" s="80"/>
      <c r="AD2983" s="80"/>
      <c r="AE2983" s="80"/>
      <c r="AF2983" s="80"/>
      <c r="AG2983" s="80"/>
      <c r="AH2983" s="80"/>
      <c r="AI2983" s="80"/>
      <c r="AJ2983" s="80"/>
      <c r="AK2983" s="80"/>
      <c r="AL2983" s="80"/>
      <c r="AM2983" s="80"/>
      <c r="AN2983" s="80"/>
      <c r="AO2983" s="80"/>
      <c r="AP2983" s="80"/>
      <c r="AQ2983" s="80"/>
      <c r="AR2983" s="80"/>
      <c r="AS2983" s="80"/>
      <c r="AT2983" s="80"/>
      <c r="AU2983" s="80"/>
      <c r="AV2983" s="80"/>
      <c r="AW2983" s="80"/>
      <c r="AX2983" s="80"/>
      <c r="AY2983" s="80"/>
      <c r="AZ2983" s="80"/>
      <c r="BA2983" s="80"/>
      <c r="BB2983" s="80"/>
      <c r="BC2983" s="80"/>
      <c r="BD2983" s="80"/>
      <c r="BE2983" s="80"/>
      <c r="BF2983" s="80"/>
      <c r="BG2983" s="80"/>
      <c r="BH2983" s="80"/>
      <c r="BI2983" s="80"/>
      <c r="BJ2983" s="80"/>
      <c r="BK2983" s="80"/>
      <c r="BL2983" s="80"/>
      <c r="BM2983" s="80"/>
      <c r="BN2983" s="80"/>
      <c r="BO2983" s="80"/>
      <c r="BP2983" s="80"/>
      <c r="BQ2983" s="80"/>
      <c r="BR2983" s="80"/>
      <c r="BS2983" s="80"/>
      <c r="BT2983" s="80"/>
      <c r="BU2983" s="80"/>
      <c r="BV2983" s="80"/>
      <c r="BW2983" s="80"/>
      <c r="BX2983" s="80"/>
      <c r="BY2983" s="80"/>
      <c r="BZ2983" s="80"/>
      <c r="CA2983" s="80"/>
      <c r="CB2983" s="80"/>
      <c r="CC2983" s="80"/>
      <c r="CD2983" s="80"/>
      <c r="CE2983" s="80"/>
      <c r="CF2983" s="80"/>
      <c r="CG2983" s="80"/>
      <c r="CH2983" s="80"/>
      <c r="CI2983" s="80"/>
      <c r="CJ2983" s="80"/>
      <c r="CK2983" s="80"/>
      <c r="CL2983" s="80"/>
    </row>
    <row r="2984" spans="2:90" x14ac:dyDescent="0.4">
      <c r="B2984" s="132"/>
      <c r="E2984" s="8"/>
      <c r="H2984" s="12"/>
      <c r="I2984" s="60"/>
      <c r="J2984" s="60"/>
      <c r="K2984" s="15"/>
      <c r="L2984" s="15"/>
      <c r="M2984" s="15"/>
      <c r="N2984" s="15"/>
      <c r="O2984" s="15"/>
      <c r="P2984" s="15"/>
      <c r="R2984" s="15"/>
      <c r="S2984" s="80"/>
      <c r="T2984" s="80"/>
      <c r="U2984" s="80"/>
      <c r="V2984" s="80"/>
      <c r="W2984" s="80"/>
      <c r="X2984" s="80"/>
      <c r="Y2984" s="80"/>
      <c r="Z2984" s="80"/>
      <c r="AA2984" s="80"/>
      <c r="AB2984" s="80"/>
      <c r="AC2984" s="80"/>
      <c r="AD2984" s="80"/>
      <c r="AE2984" s="80"/>
      <c r="AF2984" s="80"/>
      <c r="AG2984" s="80"/>
      <c r="AH2984" s="80"/>
      <c r="AI2984" s="80"/>
      <c r="AJ2984" s="80"/>
      <c r="AK2984" s="80"/>
      <c r="AL2984" s="80"/>
      <c r="AM2984" s="80"/>
      <c r="AN2984" s="80"/>
      <c r="AO2984" s="80"/>
      <c r="AP2984" s="80"/>
      <c r="AQ2984" s="80"/>
      <c r="AR2984" s="80"/>
      <c r="AS2984" s="80"/>
      <c r="AT2984" s="80"/>
      <c r="AU2984" s="80"/>
      <c r="AV2984" s="80"/>
      <c r="AW2984" s="80"/>
      <c r="AX2984" s="80"/>
      <c r="AY2984" s="80"/>
      <c r="AZ2984" s="80"/>
      <c r="BA2984" s="80"/>
      <c r="BB2984" s="80"/>
      <c r="BC2984" s="80"/>
      <c r="BD2984" s="80"/>
      <c r="BE2984" s="80"/>
      <c r="BF2984" s="80"/>
      <c r="BG2984" s="80"/>
      <c r="BH2984" s="80"/>
      <c r="BI2984" s="80"/>
      <c r="BJ2984" s="80"/>
      <c r="BK2984" s="80"/>
      <c r="BL2984" s="80"/>
      <c r="BM2984" s="80"/>
      <c r="BN2984" s="80"/>
      <c r="BO2984" s="80"/>
      <c r="BP2984" s="80"/>
      <c r="BQ2984" s="80"/>
      <c r="BR2984" s="80"/>
      <c r="BS2984" s="80"/>
      <c r="BT2984" s="80"/>
      <c r="BU2984" s="80"/>
      <c r="BV2984" s="80"/>
      <c r="BW2984" s="80"/>
      <c r="BX2984" s="80"/>
      <c r="BY2984" s="80"/>
      <c r="BZ2984" s="80"/>
      <c r="CA2984" s="80"/>
      <c r="CB2984" s="80"/>
      <c r="CC2984" s="80"/>
      <c r="CD2984" s="80"/>
      <c r="CE2984" s="80"/>
      <c r="CF2984" s="80"/>
      <c r="CG2984" s="80"/>
      <c r="CH2984" s="80"/>
      <c r="CI2984" s="80"/>
      <c r="CJ2984" s="80"/>
      <c r="CK2984" s="80"/>
      <c r="CL2984" s="80"/>
    </row>
    <row r="2985" spans="2:90" x14ac:dyDescent="0.4">
      <c r="B2985" s="132"/>
      <c r="E2985" s="8"/>
      <c r="H2985" s="12"/>
      <c r="I2985" s="60"/>
      <c r="J2985" s="60"/>
      <c r="K2985" s="15"/>
      <c r="L2985" s="15"/>
      <c r="M2985" s="15"/>
      <c r="N2985" s="15"/>
      <c r="O2985" s="15"/>
      <c r="P2985" s="15"/>
      <c r="R2985" s="15"/>
      <c r="S2985" s="80"/>
      <c r="T2985" s="80"/>
      <c r="U2985" s="80"/>
      <c r="V2985" s="80"/>
      <c r="W2985" s="80"/>
      <c r="X2985" s="80"/>
      <c r="Y2985" s="80"/>
      <c r="Z2985" s="80"/>
      <c r="AA2985" s="80"/>
      <c r="AB2985" s="80"/>
      <c r="AC2985" s="80"/>
      <c r="AD2985" s="80"/>
      <c r="AE2985" s="80"/>
      <c r="AF2985" s="80"/>
      <c r="AG2985" s="80"/>
      <c r="AH2985" s="80"/>
      <c r="AI2985" s="80"/>
      <c r="AJ2985" s="80"/>
      <c r="AK2985" s="80"/>
      <c r="AL2985" s="80"/>
      <c r="AM2985" s="80"/>
      <c r="AN2985" s="80"/>
      <c r="AO2985" s="80"/>
      <c r="AP2985" s="80"/>
      <c r="AQ2985" s="80"/>
      <c r="AR2985" s="80"/>
      <c r="AS2985" s="80"/>
      <c r="AT2985" s="80"/>
      <c r="AU2985" s="80"/>
      <c r="AV2985" s="80"/>
      <c r="AW2985" s="80"/>
      <c r="AX2985" s="80"/>
      <c r="AY2985" s="80"/>
      <c r="AZ2985" s="80"/>
      <c r="BA2985" s="80"/>
      <c r="BB2985" s="80"/>
      <c r="BC2985" s="80"/>
      <c r="BD2985" s="80"/>
      <c r="BE2985" s="80"/>
      <c r="BF2985" s="80"/>
      <c r="BG2985" s="80"/>
      <c r="BH2985" s="80"/>
      <c r="BI2985" s="80"/>
      <c r="BJ2985" s="80"/>
      <c r="BK2985" s="80"/>
      <c r="BL2985" s="80"/>
      <c r="BM2985" s="80"/>
      <c r="BN2985" s="80"/>
      <c r="BO2985" s="80"/>
      <c r="BP2985" s="80"/>
      <c r="BQ2985" s="80"/>
      <c r="BR2985" s="80"/>
      <c r="BS2985" s="80"/>
      <c r="BT2985" s="80"/>
      <c r="BU2985" s="80"/>
      <c r="BV2985" s="80"/>
      <c r="BW2985" s="80"/>
      <c r="BX2985" s="80"/>
      <c r="BY2985" s="80"/>
      <c r="BZ2985" s="80"/>
      <c r="CA2985" s="80"/>
      <c r="CB2985" s="80"/>
      <c r="CC2985" s="80"/>
      <c r="CD2985" s="80"/>
      <c r="CE2985" s="80"/>
      <c r="CF2985" s="80"/>
      <c r="CG2985" s="80"/>
      <c r="CH2985" s="80"/>
      <c r="CI2985" s="80"/>
      <c r="CJ2985" s="80"/>
      <c r="CK2985" s="80"/>
      <c r="CL2985" s="80"/>
    </row>
    <row r="2986" spans="2:90" x14ac:dyDescent="0.4">
      <c r="B2986" s="132"/>
      <c r="E2986" s="8"/>
      <c r="H2986" s="12"/>
      <c r="I2986" s="60"/>
      <c r="J2986" s="60"/>
      <c r="K2986" s="15"/>
      <c r="L2986" s="15"/>
      <c r="M2986" s="15"/>
      <c r="N2986" s="15"/>
      <c r="O2986" s="15"/>
      <c r="P2986" s="15"/>
      <c r="R2986" s="15"/>
      <c r="S2986" s="80"/>
      <c r="T2986" s="80"/>
      <c r="U2986" s="80"/>
      <c r="V2986" s="80"/>
      <c r="W2986" s="80"/>
      <c r="X2986" s="80"/>
      <c r="Y2986" s="80"/>
      <c r="Z2986" s="80"/>
      <c r="AA2986" s="80"/>
      <c r="AB2986" s="80"/>
      <c r="AC2986" s="80"/>
      <c r="AD2986" s="80"/>
      <c r="AE2986" s="80"/>
      <c r="AF2986" s="80"/>
      <c r="AG2986" s="80"/>
      <c r="AH2986" s="80"/>
      <c r="AI2986" s="80"/>
      <c r="AJ2986" s="80"/>
      <c r="AK2986" s="80"/>
      <c r="AL2986" s="80"/>
      <c r="AM2986" s="80"/>
      <c r="AN2986" s="80"/>
      <c r="AO2986" s="80"/>
      <c r="AP2986" s="80"/>
      <c r="AQ2986" s="80"/>
      <c r="AR2986" s="80"/>
      <c r="AS2986" s="80"/>
      <c r="AT2986" s="80"/>
      <c r="AU2986" s="80"/>
      <c r="AV2986" s="80"/>
      <c r="AW2986" s="80"/>
      <c r="AX2986" s="80"/>
      <c r="AY2986" s="80"/>
      <c r="AZ2986" s="80"/>
      <c r="BA2986" s="80"/>
      <c r="BB2986" s="80"/>
      <c r="BC2986" s="80"/>
      <c r="BD2986" s="80"/>
      <c r="BE2986" s="80"/>
      <c r="BF2986" s="80"/>
      <c r="BG2986" s="80"/>
      <c r="BH2986" s="80"/>
      <c r="BI2986" s="80"/>
      <c r="BJ2986" s="80"/>
      <c r="BK2986" s="80"/>
      <c r="BL2986" s="80"/>
      <c r="BM2986" s="80"/>
      <c r="BN2986" s="80"/>
      <c r="BO2986" s="80"/>
      <c r="BP2986" s="80"/>
      <c r="BQ2986" s="80"/>
      <c r="BR2986" s="80"/>
      <c r="BS2986" s="80"/>
      <c r="BT2986" s="80"/>
      <c r="BU2986" s="80"/>
      <c r="BV2986" s="80"/>
      <c r="BW2986" s="80"/>
      <c r="BX2986" s="80"/>
      <c r="BY2986" s="80"/>
      <c r="BZ2986" s="80"/>
      <c r="CA2986" s="80"/>
      <c r="CB2986" s="80"/>
      <c r="CC2986" s="80"/>
      <c r="CD2986" s="80"/>
      <c r="CE2986" s="80"/>
      <c r="CF2986" s="80"/>
      <c r="CG2986" s="80"/>
      <c r="CH2986" s="80"/>
      <c r="CI2986" s="80"/>
      <c r="CJ2986" s="80"/>
      <c r="CK2986" s="80"/>
      <c r="CL2986" s="80"/>
    </row>
    <row r="2987" spans="2:90" x14ac:dyDescent="0.4">
      <c r="B2987" s="132"/>
      <c r="E2987" s="8"/>
      <c r="H2987" s="12"/>
      <c r="I2987" s="60"/>
      <c r="J2987" s="60"/>
      <c r="K2987" s="15"/>
      <c r="L2987" s="15"/>
      <c r="M2987" s="15"/>
      <c r="N2987" s="15"/>
      <c r="O2987" s="15"/>
      <c r="P2987" s="15"/>
      <c r="R2987" s="15"/>
      <c r="S2987" s="80"/>
      <c r="T2987" s="80"/>
      <c r="U2987" s="80"/>
      <c r="V2987" s="80"/>
      <c r="W2987" s="80"/>
      <c r="X2987" s="80"/>
      <c r="Y2987" s="80"/>
      <c r="Z2987" s="80"/>
      <c r="AA2987" s="80"/>
      <c r="AB2987" s="80"/>
      <c r="AC2987" s="80"/>
      <c r="AD2987" s="80"/>
      <c r="AE2987" s="80"/>
      <c r="AF2987" s="80"/>
      <c r="AG2987" s="80"/>
      <c r="AH2987" s="80"/>
      <c r="AI2987" s="80"/>
      <c r="AJ2987" s="80"/>
      <c r="AK2987" s="80"/>
      <c r="AL2987" s="80"/>
      <c r="AM2987" s="80"/>
      <c r="AN2987" s="80"/>
      <c r="AO2987" s="80"/>
      <c r="AP2987" s="80"/>
      <c r="AQ2987" s="80"/>
      <c r="AR2987" s="80"/>
      <c r="AS2987" s="80"/>
      <c r="AT2987" s="80"/>
      <c r="AU2987" s="80"/>
      <c r="AV2987" s="80"/>
      <c r="AW2987" s="80"/>
      <c r="AX2987" s="80"/>
      <c r="AY2987" s="80"/>
      <c r="AZ2987" s="80"/>
      <c r="BA2987" s="80"/>
      <c r="BB2987" s="80"/>
      <c r="BC2987" s="80"/>
      <c r="BD2987" s="80"/>
      <c r="BE2987" s="80"/>
      <c r="BF2987" s="80"/>
      <c r="BG2987" s="80"/>
      <c r="BH2987" s="80"/>
      <c r="BI2987" s="80"/>
      <c r="BJ2987" s="80"/>
      <c r="BK2987" s="80"/>
      <c r="BL2987" s="80"/>
      <c r="BM2987" s="80"/>
      <c r="BN2987" s="80"/>
      <c r="BO2987" s="80"/>
      <c r="BP2987" s="80"/>
      <c r="BQ2987" s="80"/>
      <c r="BR2987" s="80"/>
      <c r="BS2987" s="80"/>
      <c r="BT2987" s="80"/>
      <c r="BU2987" s="80"/>
      <c r="BV2987" s="80"/>
      <c r="BW2987" s="80"/>
      <c r="BX2987" s="80"/>
      <c r="BY2987" s="80"/>
      <c r="BZ2987" s="80"/>
      <c r="CA2987" s="80"/>
      <c r="CB2987" s="80"/>
      <c r="CC2987" s="80"/>
      <c r="CD2987" s="80"/>
      <c r="CE2987" s="80"/>
      <c r="CF2987" s="80"/>
      <c r="CG2987" s="80"/>
      <c r="CH2987" s="80"/>
      <c r="CI2987" s="80"/>
      <c r="CJ2987" s="80"/>
      <c r="CK2987" s="80"/>
      <c r="CL2987" s="80"/>
    </row>
    <row r="2988" spans="2:90" x14ac:dyDescent="0.4">
      <c r="B2988" s="132"/>
      <c r="E2988" s="8"/>
      <c r="H2988" s="12"/>
      <c r="I2988" s="60"/>
      <c r="J2988" s="60"/>
      <c r="K2988" s="15"/>
      <c r="L2988" s="15"/>
      <c r="M2988" s="15"/>
      <c r="N2988" s="15"/>
      <c r="O2988" s="15"/>
      <c r="P2988" s="15"/>
      <c r="R2988" s="15"/>
      <c r="S2988" s="80"/>
      <c r="T2988" s="80"/>
      <c r="U2988" s="80"/>
      <c r="V2988" s="80"/>
      <c r="W2988" s="80"/>
      <c r="X2988" s="80"/>
      <c r="Y2988" s="80"/>
      <c r="Z2988" s="80"/>
      <c r="AA2988" s="80"/>
      <c r="AB2988" s="80"/>
      <c r="AC2988" s="80"/>
      <c r="AD2988" s="80"/>
      <c r="AE2988" s="80"/>
      <c r="AF2988" s="80"/>
      <c r="AG2988" s="80"/>
      <c r="AH2988" s="80"/>
      <c r="AI2988" s="80"/>
      <c r="AJ2988" s="80"/>
      <c r="AK2988" s="80"/>
      <c r="AL2988" s="80"/>
      <c r="AM2988" s="80"/>
      <c r="AN2988" s="80"/>
      <c r="AO2988" s="80"/>
      <c r="AP2988" s="80"/>
      <c r="AQ2988" s="80"/>
      <c r="AR2988" s="80"/>
      <c r="AS2988" s="80"/>
      <c r="AT2988" s="80"/>
      <c r="AU2988" s="80"/>
      <c r="AV2988" s="80"/>
      <c r="AW2988" s="80"/>
      <c r="AX2988" s="80"/>
      <c r="AY2988" s="80"/>
      <c r="AZ2988" s="80"/>
      <c r="BA2988" s="80"/>
      <c r="BB2988" s="80"/>
      <c r="BC2988" s="80"/>
      <c r="BD2988" s="80"/>
      <c r="BE2988" s="80"/>
      <c r="BF2988" s="80"/>
      <c r="BG2988" s="80"/>
      <c r="BH2988" s="80"/>
      <c r="BI2988" s="80"/>
      <c r="BJ2988" s="80"/>
      <c r="BK2988" s="80"/>
      <c r="BL2988" s="80"/>
      <c r="BM2988" s="80"/>
      <c r="BN2988" s="80"/>
      <c r="BO2988" s="80"/>
      <c r="BP2988" s="80"/>
      <c r="BQ2988" s="80"/>
      <c r="BR2988" s="80"/>
      <c r="BS2988" s="80"/>
      <c r="BT2988" s="80"/>
      <c r="BU2988" s="80"/>
      <c r="BV2988" s="80"/>
      <c r="BW2988" s="80"/>
      <c r="BX2988" s="80"/>
      <c r="BY2988" s="80"/>
      <c r="BZ2988" s="80"/>
      <c r="CA2988" s="80"/>
      <c r="CB2988" s="80"/>
      <c r="CC2988" s="80"/>
      <c r="CD2988" s="80"/>
      <c r="CE2988" s="80"/>
      <c r="CF2988" s="80"/>
      <c r="CG2988" s="80"/>
      <c r="CH2988" s="80"/>
      <c r="CI2988" s="80"/>
      <c r="CJ2988" s="80"/>
      <c r="CK2988" s="80"/>
      <c r="CL2988" s="80"/>
    </row>
    <row r="2989" spans="2:90" x14ac:dyDescent="0.4">
      <c r="B2989" s="132"/>
      <c r="E2989" s="8"/>
      <c r="H2989" s="12"/>
      <c r="I2989" s="60"/>
      <c r="J2989" s="60"/>
      <c r="K2989" s="15"/>
      <c r="L2989" s="15"/>
      <c r="M2989" s="15"/>
      <c r="N2989" s="15"/>
      <c r="O2989" s="15"/>
      <c r="P2989" s="15"/>
      <c r="R2989" s="15"/>
      <c r="S2989" s="175"/>
      <c r="T2989" s="175"/>
      <c r="U2989" s="175"/>
      <c r="V2989" s="175"/>
      <c r="W2989" s="175"/>
      <c r="X2989" s="175"/>
      <c r="Y2989" s="175"/>
      <c r="Z2989" s="175"/>
      <c r="AA2989" s="175"/>
      <c r="AB2989" s="175"/>
      <c r="AC2989" s="175"/>
      <c r="AD2989" s="175"/>
      <c r="AE2989" s="175"/>
      <c r="AF2989" s="175"/>
      <c r="AG2989" s="175"/>
      <c r="AH2989" s="175"/>
      <c r="AI2989" s="175"/>
      <c r="AJ2989" s="175"/>
      <c r="AK2989" s="175"/>
      <c r="AL2989" s="175"/>
      <c r="AM2989" s="175"/>
      <c r="AN2989" s="175"/>
      <c r="AO2989" s="175"/>
      <c r="AP2989" s="175"/>
      <c r="AQ2989" s="175"/>
      <c r="AR2989" s="175"/>
      <c r="AS2989" s="175"/>
      <c r="AT2989" s="175"/>
      <c r="AU2989" s="175"/>
      <c r="AV2989" s="175"/>
      <c r="AW2989" s="175"/>
      <c r="AX2989" s="175"/>
      <c r="AY2989" s="175"/>
      <c r="AZ2989" s="175"/>
      <c r="BA2989" s="175"/>
      <c r="BB2989" s="175"/>
      <c r="BC2989" s="175"/>
      <c r="BD2989" s="175"/>
      <c r="BE2989" s="175"/>
      <c r="BF2989" s="175"/>
      <c r="BG2989" s="175"/>
      <c r="BH2989" s="175"/>
      <c r="BI2989" s="175"/>
      <c r="BJ2989" s="175"/>
      <c r="BK2989" s="175"/>
      <c r="BL2989" s="175"/>
      <c r="BM2989" s="175"/>
      <c r="BN2989" s="175"/>
      <c r="BO2989" s="175"/>
      <c r="BP2989" s="175"/>
      <c r="BQ2989" s="175"/>
      <c r="BR2989" s="175"/>
      <c r="BS2989" s="175"/>
      <c r="BT2989" s="175"/>
      <c r="BU2989" s="175"/>
      <c r="BV2989" s="175"/>
      <c r="BW2989" s="175"/>
      <c r="BX2989" s="175"/>
      <c r="BY2989" s="175"/>
      <c r="BZ2989" s="175"/>
      <c r="CA2989" s="175"/>
      <c r="CB2989" s="175"/>
      <c r="CC2989" s="175"/>
      <c r="CD2989" s="175"/>
      <c r="CE2989" s="175"/>
      <c r="CF2989" s="175"/>
      <c r="CG2989" s="175"/>
      <c r="CH2989" s="175"/>
      <c r="CI2989" s="175"/>
      <c r="CJ2989" s="175"/>
      <c r="CK2989" s="175"/>
      <c r="CL2989" s="175"/>
    </row>
    <row r="2990" spans="2:90" x14ac:dyDescent="0.4">
      <c r="B2990" s="132"/>
      <c r="E2990" s="8"/>
      <c r="H2990" s="12"/>
      <c r="I2990" s="60"/>
      <c r="J2990" s="60"/>
      <c r="K2990" s="15"/>
      <c r="L2990" s="15"/>
      <c r="M2990" s="15"/>
      <c r="N2990" s="15"/>
      <c r="O2990" s="15"/>
      <c r="P2990" s="15"/>
      <c r="R2990" s="15"/>
      <c r="S2990" s="175"/>
      <c r="T2990" s="175"/>
      <c r="U2990" s="175"/>
      <c r="V2990" s="175"/>
      <c r="W2990" s="175"/>
      <c r="X2990" s="175"/>
      <c r="Y2990" s="175"/>
      <c r="Z2990" s="175"/>
      <c r="AA2990" s="175"/>
      <c r="AB2990" s="175"/>
      <c r="AC2990" s="175"/>
      <c r="AD2990" s="175"/>
      <c r="AE2990" s="175"/>
      <c r="AF2990" s="175"/>
      <c r="AG2990" s="175"/>
      <c r="AH2990" s="175"/>
      <c r="AI2990" s="175"/>
      <c r="AJ2990" s="175"/>
      <c r="AK2990" s="175"/>
      <c r="AL2990" s="175"/>
      <c r="AM2990" s="175"/>
      <c r="AN2990" s="175"/>
      <c r="AO2990" s="175"/>
      <c r="AP2990" s="175"/>
      <c r="AQ2990" s="175"/>
      <c r="AR2990" s="175"/>
      <c r="AS2990" s="175"/>
      <c r="AT2990" s="175"/>
      <c r="AU2990" s="175"/>
      <c r="AV2990" s="175"/>
      <c r="AW2990" s="175"/>
      <c r="AX2990" s="175"/>
      <c r="AY2990" s="175"/>
      <c r="AZ2990" s="175"/>
      <c r="BA2990" s="175"/>
      <c r="BB2990" s="175"/>
      <c r="BC2990" s="175"/>
      <c r="BD2990" s="175"/>
      <c r="BE2990" s="175"/>
      <c r="BF2990" s="175"/>
      <c r="BG2990" s="175"/>
      <c r="BH2990" s="175"/>
      <c r="BI2990" s="175"/>
      <c r="BJ2990" s="175"/>
      <c r="BK2990" s="175"/>
      <c r="BL2990" s="175"/>
      <c r="BM2990" s="175"/>
      <c r="BN2990" s="175"/>
      <c r="BO2990" s="175"/>
      <c r="BP2990" s="175"/>
      <c r="BQ2990" s="175"/>
      <c r="BR2990" s="175"/>
      <c r="BS2990" s="175"/>
      <c r="BT2990" s="175"/>
      <c r="BU2990" s="175"/>
      <c r="BV2990" s="175"/>
      <c r="BW2990" s="175"/>
      <c r="BX2990" s="175"/>
      <c r="BY2990" s="175"/>
      <c r="BZ2990" s="175"/>
      <c r="CA2990" s="175"/>
      <c r="CB2990" s="175"/>
      <c r="CC2990" s="175"/>
      <c r="CD2990" s="175"/>
      <c r="CE2990" s="175"/>
      <c r="CF2990" s="175"/>
      <c r="CG2990" s="175"/>
      <c r="CH2990" s="175"/>
      <c r="CI2990" s="175"/>
      <c r="CJ2990" s="175"/>
      <c r="CK2990" s="175"/>
      <c r="CL2990" s="175"/>
    </row>
    <row r="2991" spans="2:90" x14ac:dyDescent="0.4">
      <c r="B2991" s="132"/>
      <c r="E2991" s="8"/>
      <c r="H2991" s="12"/>
      <c r="I2991" s="60"/>
      <c r="J2991" s="60"/>
      <c r="K2991" s="15"/>
      <c r="L2991" s="15"/>
      <c r="M2991" s="15"/>
      <c r="N2991" s="15"/>
      <c r="O2991" s="15"/>
      <c r="P2991" s="15"/>
      <c r="R2991" s="15"/>
      <c r="S2991" s="175"/>
      <c r="T2991" s="175"/>
      <c r="U2991" s="175"/>
      <c r="V2991" s="175"/>
      <c r="W2991" s="175"/>
      <c r="X2991" s="175"/>
      <c r="Y2991" s="175"/>
      <c r="Z2991" s="175"/>
      <c r="AA2991" s="175"/>
      <c r="AB2991" s="175"/>
      <c r="AC2991" s="175"/>
      <c r="AD2991" s="175"/>
      <c r="AE2991" s="175"/>
      <c r="AF2991" s="175"/>
      <c r="AG2991" s="175"/>
      <c r="AH2991" s="175"/>
      <c r="AI2991" s="175"/>
      <c r="AJ2991" s="175"/>
      <c r="AK2991" s="175"/>
      <c r="AL2991" s="175"/>
      <c r="AM2991" s="175"/>
      <c r="AN2991" s="175"/>
      <c r="AO2991" s="175"/>
      <c r="AP2991" s="175"/>
      <c r="AQ2991" s="175"/>
      <c r="AR2991" s="175"/>
      <c r="AS2991" s="175"/>
      <c r="AT2991" s="175"/>
      <c r="AU2991" s="175"/>
      <c r="AV2991" s="175"/>
      <c r="AW2991" s="175"/>
      <c r="AX2991" s="175"/>
      <c r="AY2991" s="175"/>
      <c r="AZ2991" s="175"/>
      <c r="BA2991" s="175"/>
      <c r="BB2991" s="175"/>
      <c r="BC2991" s="175"/>
      <c r="BD2991" s="175"/>
      <c r="BE2991" s="175"/>
      <c r="BF2991" s="175"/>
      <c r="BG2991" s="175"/>
      <c r="BH2991" s="175"/>
      <c r="BI2991" s="175"/>
      <c r="BJ2991" s="175"/>
      <c r="BK2991" s="175"/>
      <c r="BL2991" s="175"/>
      <c r="BM2991" s="175"/>
      <c r="BN2991" s="175"/>
      <c r="BO2991" s="175"/>
      <c r="BP2991" s="175"/>
      <c r="BQ2991" s="175"/>
      <c r="BR2991" s="175"/>
      <c r="BS2991" s="175"/>
      <c r="BT2991" s="175"/>
      <c r="BU2991" s="175"/>
      <c r="BV2991" s="175"/>
      <c r="BW2991" s="175"/>
      <c r="BX2991" s="175"/>
      <c r="BY2991" s="175"/>
      <c r="BZ2991" s="175"/>
      <c r="CA2991" s="175"/>
      <c r="CB2991" s="175"/>
      <c r="CC2991" s="175"/>
      <c r="CD2991" s="175"/>
      <c r="CE2991" s="175"/>
      <c r="CF2991" s="175"/>
      <c r="CG2991" s="175"/>
      <c r="CH2991" s="175"/>
      <c r="CI2991" s="175"/>
      <c r="CJ2991" s="175"/>
      <c r="CK2991" s="175"/>
      <c r="CL2991" s="175"/>
    </row>
    <row r="2992" spans="2:90" x14ac:dyDescent="0.4">
      <c r="B2992" s="132"/>
      <c r="E2992" s="8"/>
      <c r="H2992" s="12"/>
      <c r="I2992" s="60"/>
      <c r="J2992" s="60"/>
      <c r="K2992" s="15"/>
      <c r="L2992" s="15"/>
      <c r="M2992" s="15"/>
      <c r="N2992" s="15"/>
      <c r="O2992" s="15"/>
      <c r="P2992" s="15"/>
      <c r="R2992" s="15"/>
      <c r="S2992" s="175"/>
      <c r="T2992" s="175"/>
      <c r="U2992" s="175"/>
      <c r="V2992" s="175"/>
      <c r="W2992" s="175"/>
      <c r="X2992" s="175"/>
      <c r="Y2992" s="175"/>
      <c r="Z2992" s="175"/>
      <c r="AA2992" s="175"/>
      <c r="AB2992" s="175"/>
      <c r="AC2992" s="175"/>
      <c r="AD2992" s="175"/>
      <c r="AE2992" s="175"/>
      <c r="AF2992" s="175"/>
      <c r="AG2992" s="175"/>
      <c r="AH2992" s="175"/>
      <c r="AI2992" s="175"/>
      <c r="AJ2992" s="175"/>
      <c r="AK2992" s="175"/>
      <c r="AL2992" s="175"/>
      <c r="AM2992" s="175"/>
      <c r="AN2992" s="175"/>
      <c r="AO2992" s="175"/>
      <c r="AP2992" s="175"/>
      <c r="AQ2992" s="175"/>
      <c r="AR2992" s="175"/>
      <c r="AS2992" s="175"/>
      <c r="AT2992" s="175"/>
      <c r="AU2992" s="175"/>
      <c r="AV2992" s="175"/>
      <c r="AW2992" s="175"/>
      <c r="AX2992" s="175"/>
      <c r="AY2992" s="175"/>
      <c r="AZ2992" s="175"/>
      <c r="BA2992" s="175"/>
      <c r="BB2992" s="175"/>
      <c r="BC2992" s="175"/>
      <c r="BD2992" s="175"/>
      <c r="BE2992" s="175"/>
      <c r="BF2992" s="175"/>
      <c r="BG2992" s="175"/>
      <c r="BH2992" s="175"/>
      <c r="BI2992" s="175"/>
      <c r="BJ2992" s="175"/>
      <c r="BK2992" s="175"/>
      <c r="BL2992" s="175"/>
      <c r="BM2992" s="175"/>
      <c r="BN2992" s="175"/>
      <c r="BO2992" s="175"/>
      <c r="BP2992" s="175"/>
      <c r="BQ2992" s="175"/>
      <c r="BR2992" s="175"/>
      <c r="BS2992" s="175"/>
      <c r="BT2992" s="175"/>
      <c r="BU2992" s="175"/>
      <c r="BV2992" s="175"/>
      <c r="BW2992" s="175"/>
      <c r="BX2992" s="175"/>
      <c r="BY2992" s="175"/>
      <c r="BZ2992" s="175"/>
      <c r="CA2992" s="175"/>
      <c r="CB2992" s="175"/>
      <c r="CC2992" s="175"/>
      <c r="CD2992" s="175"/>
      <c r="CE2992" s="175"/>
      <c r="CF2992" s="175"/>
      <c r="CG2992" s="175"/>
      <c r="CH2992" s="175"/>
      <c r="CI2992" s="175"/>
      <c r="CJ2992" s="175"/>
      <c r="CK2992" s="175"/>
      <c r="CL2992" s="175"/>
    </row>
    <row r="2993" spans="2:90" x14ac:dyDescent="0.4">
      <c r="B2993" s="132"/>
      <c r="E2993" s="8"/>
      <c r="H2993" s="12"/>
      <c r="I2993" s="60"/>
      <c r="J2993" s="60"/>
      <c r="K2993" s="15"/>
      <c r="L2993" s="15"/>
      <c r="M2993" s="15"/>
      <c r="N2993" s="15"/>
      <c r="O2993" s="15"/>
      <c r="P2993" s="15"/>
      <c r="R2993" s="15"/>
      <c r="S2993" s="175"/>
      <c r="T2993" s="175"/>
      <c r="U2993" s="175"/>
      <c r="V2993" s="175"/>
      <c r="W2993" s="175"/>
      <c r="X2993" s="175"/>
      <c r="Y2993" s="175"/>
      <c r="Z2993" s="175"/>
      <c r="AA2993" s="175"/>
      <c r="AB2993" s="175"/>
      <c r="AC2993" s="175"/>
      <c r="AD2993" s="175"/>
      <c r="AE2993" s="175"/>
      <c r="AF2993" s="175"/>
      <c r="AG2993" s="175"/>
      <c r="AH2993" s="175"/>
      <c r="AI2993" s="175"/>
      <c r="AJ2993" s="175"/>
      <c r="AK2993" s="175"/>
      <c r="AL2993" s="175"/>
      <c r="AM2993" s="175"/>
      <c r="AN2993" s="175"/>
      <c r="AO2993" s="175"/>
      <c r="AP2993" s="175"/>
      <c r="AQ2993" s="175"/>
      <c r="AR2993" s="175"/>
      <c r="AS2993" s="175"/>
      <c r="AT2993" s="175"/>
      <c r="AU2993" s="175"/>
      <c r="AV2993" s="175"/>
      <c r="AW2993" s="175"/>
      <c r="AX2993" s="175"/>
      <c r="AY2993" s="175"/>
      <c r="AZ2993" s="175"/>
      <c r="BA2993" s="175"/>
      <c r="BB2993" s="175"/>
      <c r="BC2993" s="175"/>
      <c r="BD2993" s="175"/>
      <c r="BE2993" s="175"/>
      <c r="BF2993" s="175"/>
      <c r="BG2993" s="175"/>
      <c r="BH2993" s="175"/>
      <c r="BI2993" s="175"/>
      <c r="BJ2993" s="175"/>
      <c r="BK2993" s="175"/>
      <c r="BL2993" s="175"/>
      <c r="BM2993" s="175"/>
      <c r="BN2993" s="175"/>
      <c r="BO2993" s="175"/>
      <c r="BP2993" s="175"/>
      <c r="BQ2993" s="175"/>
      <c r="BR2993" s="175"/>
      <c r="BS2993" s="175"/>
      <c r="BT2993" s="175"/>
      <c r="BU2993" s="175"/>
      <c r="BV2993" s="175"/>
      <c r="BW2993" s="175"/>
      <c r="BX2993" s="175"/>
      <c r="BY2993" s="175"/>
      <c r="BZ2993" s="175"/>
      <c r="CA2993" s="175"/>
      <c r="CB2993" s="175"/>
      <c r="CC2993" s="175"/>
      <c r="CD2993" s="175"/>
      <c r="CE2993" s="175"/>
      <c r="CF2993" s="175"/>
      <c r="CG2993" s="175"/>
      <c r="CH2993" s="175"/>
      <c r="CI2993" s="175"/>
      <c r="CJ2993" s="175"/>
      <c r="CK2993" s="175"/>
      <c r="CL2993" s="175"/>
    </row>
    <row r="2994" spans="2:90" x14ac:dyDescent="0.4">
      <c r="B2994" s="132"/>
      <c r="E2994" s="8"/>
      <c r="H2994" s="12"/>
      <c r="I2994" s="60"/>
      <c r="J2994" s="60"/>
      <c r="K2994" s="15"/>
      <c r="L2994" s="15"/>
      <c r="M2994" s="15"/>
      <c r="N2994" s="15"/>
      <c r="O2994" s="15"/>
      <c r="P2994" s="15"/>
      <c r="R2994" s="15"/>
      <c r="S2994" s="175"/>
      <c r="T2994" s="175"/>
      <c r="U2994" s="175"/>
      <c r="V2994" s="175"/>
      <c r="W2994" s="175"/>
      <c r="X2994" s="175"/>
      <c r="Y2994" s="175"/>
      <c r="Z2994" s="175"/>
      <c r="AA2994" s="175"/>
      <c r="AB2994" s="175"/>
      <c r="AC2994" s="175"/>
      <c r="AD2994" s="175"/>
      <c r="AE2994" s="175"/>
      <c r="AF2994" s="175"/>
      <c r="AG2994" s="175"/>
      <c r="AH2994" s="175"/>
      <c r="AI2994" s="175"/>
      <c r="AJ2994" s="175"/>
      <c r="AK2994" s="175"/>
      <c r="AL2994" s="175"/>
      <c r="AM2994" s="175"/>
      <c r="AN2994" s="175"/>
      <c r="AO2994" s="175"/>
      <c r="AP2994" s="175"/>
      <c r="AQ2994" s="175"/>
      <c r="AR2994" s="175"/>
      <c r="AS2994" s="175"/>
      <c r="AT2994" s="175"/>
      <c r="AU2994" s="175"/>
      <c r="AV2994" s="175"/>
      <c r="AW2994" s="175"/>
      <c r="AX2994" s="175"/>
      <c r="AY2994" s="175"/>
      <c r="AZ2994" s="175"/>
      <c r="BA2994" s="175"/>
      <c r="BB2994" s="175"/>
      <c r="BC2994" s="175"/>
      <c r="BD2994" s="175"/>
      <c r="BE2994" s="175"/>
      <c r="BF2994" s="175"/>
      <c r="BG2994" s="175"/>
      <c r="BH2994" s="175"/>
      <c r="BI2994" s="175"/>
      <c r="BJ2994" s="175"/>
      <c r="BK2994" s="175"/>
      <c r="BL2994" s="175"/>
      <c r="BM2994" s="175"/>
      <c r="BN2994" s="175"/>
      <c r="BO2994" s="175"/>
      <c r="BP2994" s="175"/>
      <c r="BQ2994" s="175"/>
      <c r="BR2994" s="175"/>
      <c r="BS2994" s="175"/>
      <c r="BT2994" s="175"/>
      <c r="BU2994" s="175"/>
      <c r="BV2994" s="175"/>
      <c r="BW2994" s="175"/>
      <c r="BX2994" s="175"/>
      <c r="BY2994" s="175"/>
      <c r="BZ2994" s="175"/>
      <c r="CA2994" s="175"/>
      <c r="CB2994" s="175"/>
      <c r="CC2994" s="175"/>
      <c r="CD2994" s="175"/>
      <c r="CE2994" s="175"/>
      <c r="CF2994" s="175"/>
      <c r="CG2994" s="175"/>
      <c r="CH2994" s="175"/>
      <c r="CI2994" s="175"/>
      <c r="CJ2994" s="175"/>
      <c r="CK2994" s="175"/>
      <c r="CL2994" s="175"/>
    </row>
    <row r="2995" spans="2:90" x14ac:dyDescent="0.4">
      <c r="B2995" s="132"/>
      <c r="E2995" s="8"/>
      <c r="H2995" s="12"/>
      <c r="I2995" s="60"/>
      <c r="J2995" s="60"/>
      <c r="K2995" s="15"/>
      <c r="L2995" s="15"/>
      <c r="M2995" s="15"/>
      <c r="N2995" s="15"/>
      <c r="O2995" s="15"/>
      <c r="P2995" s="15"/>
      <c r="R2995" s="15"/>
      <c r="S2995" s="175"/>
      <c r="T2995" s="175"/>
      <c r="U2995" s="175"/>
      <c r="V2995" s="175"/>
      <c r="W2995" s="175"/>
      <c r="X2995" s="175"/>
      <c r="Y2995" s="175"/>
      <c r="Z2995" s="175"/>
      <c r="AA2995" s="175"/>
      <c r="AB2995" s="175"/>
      <c r="AC2995" s="175"/>
      <c r="AD2995" s="175"/>
      <c r="AE2995" s="175"/>
      <c r="AF2995" s="175"/>
      <c r="AG2995" s="175"/>
      <c r="AH2995" s="175"/>
      <c r="AI2995" s="175"/>
      <c r="AJ2995" s="175"/>
      <c r="AK2995" s="175"/>
      <c r="AL2995" s="175"/>
      <c r="AM2995" s="175"/>
      <c r="AN2995" s="175"/>
      <c r="AO2995" s="175"/>
      <c r="AP2995" s="175"/>
      <c r="AQ2995" s="175"/>
      <c r="AR2995" s="175"/>
      <c r="AS2995" s="175"/>
      <c r="AT2995" s="175"/>
      <c r="AU2995" s="175"/>
      <c r="AV2995" s="175"/>
      <c r="AW2995" s="175"/>
      <c r="AX2995" s="175"/>
      <c r="AY2995" s="175"/>
      <c r="AZ2995" s="175"/>
      <c r="BA2995" s="175"/>
      <c r="BB2995" s="175"/>
      <c r="BC2995" s="175"/>
      <c r="BD2995" s="175"/>
      <c r="BE2995" s="175"/>
      <c r="BF2995" s="175"/>
      <c r="BG2995" s="175"/>
      <c r="BH2995" s="175"/>
      <c r="BI2995" s="175"/>
      <c r="BJ2995" s="175"/>
      <c r="BK2995" s="175"/>
      <c r="BL2995" s="175"/>
      <c r="BM2995" s="175"/>
      <c r="BN2995" s="175"/>
      <c r="BO2995" s="175"/>
      <c r="BP2995" s="175"/>
      <c r="BQ2995" s="175"/>
      <c r="BR2995" s="175"/>
      <c r="BS2995" s="175"/>
      <c r="BT2995" s="175"/>
      <c r="BU2995" s="175"/>
      <c r="BV2995" s="175"/>
      <c r="BW2995" s="175"/>
      <c r="BX2995" s="175"/>
      <c r="BY2995" s="175"/>
      <c r="BZ2995" s="175"/>
      <c r="CA2995" s="175"/>
      <c r="CB2995" s="175"/>
      <c r="CC2995" s="175"/>
      <c r="CD2995" s="175"/>
      <c r="CE2995" s="175"/>
      <c r="CF2995" s="175"/>
      <c r="CG2995" s="175"/>
      <c r="CH2995" s="175"/>
      <c r="CI2995" s="175"/>
      <c r="CJ2995" s="175"/>
      <c r="CK2995" s="175"/>
      <c r="CL2995" s="175"/>
    </row>
    <row r="2996" spans="2:90" x14ac:dyDescent="0.4">
      <c r="B2996" s="132"/>
      <c r="E2996" s="8"/>
      <c r="H2996" s="12"/>
      <c r="I2996" s="60"/>
      <c r="J2996" s="60"/>
      <c r="K2996" s="15"/>
      <c r="L2996" s="15"/>
      <c r="M2996" s="15"/>
      <c r="N2996" s="15"/>
      <c r="O2996" s="15"/>
      <c r="P2996" s="15"/>
      <c r="R2996" s="15"/>
      <c r="S2996" s="175"/>
      <c r="T2996" s="175"/>
      <c r="U2996" s="175"/>
      <c r="V2996" s="175"/>
      <c r="W2996" s="175"/>
      <c r="X2996" s="175"/>
      <c r="Y2996" s="175"/>
      <c r="Z2996" s="175"/>
      <c r="AA2996" s="175"/>
      <c r="AB2996" s="175"/>
      <c r="AC2996" s="175"/>
      <c r="AD2996" s="175"/>
      <c r="AE2996" s="175"/>
      <c r="AF2996" s="175"/>
      <c r="AG2996" s="175"/>
      <c r="AH2996" s="175"/>
      <c r="AI2996" s="175"/>
      <c r="AJ2996" s="175"/>
      <c r="AK2996" s="175"/>
      <c r="AL2996" s="175"/>
      <c r="AM2996" s="175"/>
      <c r="AN2996" s="175"/>
      <c r="AO2996" s="175"/>
      <c r="AP2996" s="175"/>
      <c r="AQ2996" s="175"/>
      <c r="AR2996" s="175"/>
      <c r="AS2996" s="175"/>
      <c r="AT2996" s="175"/>
      <c r="AU2996" s="175"/>
      <c r="AV2996" s="175"/>
      <c r="AW2996" s="175"/>
      <c r="AX2996" s="175"/>
      <c r="AY2996" s="175"/>
      <c r="AZ2996" s="175"/>
      <c r="BA2996" s="175"/>
      <c r="BB2996" s="175"/>
      <c r="BC2996" s="175"/>
      <c r="BD2996" s="175"/>
      <c r="BE2996" s="175"/>
      <c r="BF2996" s="175"/>
      <c r="BG2996" s="175"/>
      <c r="BH2996" s="175"/>
      <c r="BI2996" s="175"/>
      <c r="BJ2996" s="175"/>
      <c r="BK2996" s="175"/>
      <c r="BL2996" s="175"/>
      <c r="BM2996" s="175"/>
      <c r="BN2996" s="175"/>
      <c r="BO2996" s="175"/>
      <c r="BP2996" s="175"/>
      <c r="BQ2996" s="175"/>
      <c r="BR2996" s="175"/>
      <c r="BS2996" s="175"/>
      <c r="BT2996" s="175"/>
      <c r="BU2996" s="175"/>
      <c r="BV2996" s="175"/>
      <c r="BW2996" s="175"/>
      <c r="BX2996" s="175"/>
      <c r="BY2996" s="175"/>
      <c r="BZ2996" s="175"/>
      <c r="CA2996" s="175"/>
      <c r="CB2996" s="175"/>
      <c r="CC2996" s="175"/>
      <c r="CD2996" s="175"/>
      <c r="CE2996" s="175"/>
      <c r="CF2996" s="175"/>
      <c r="CG2996" s="175"/>
      <c r="CH2996" s="175"/>
      <c r="CI2996" s="175"/>
      <c r="CJ2996" s="175"/>
      <c r="CK2996" s="175"/>
      <c r="CL2996" s="175"/>
    </row>
    <row r="2997" spans="2:90" x14ac:dyDescent="0.4">
      <c r="B2997" s="132"/>
      <c r="E2997" s="8"/>
      <c r="H2997" s="12"/>
      <c r="I2997" s="60"/>
      <c r="J2997" s="60"/>
      <c r="K2997" s="15"/>
      <c r="L2997" s="15"/>
      <c r="M2997" s="15"/>
      <c r="N2997" s="15"/>
      <c r="O2997" s="15"/>
      <c r="P2997" s="15"/>
      <c r="R2997" s="15"/>
      <c r="S2997" s="175"/>
      <c r="T2997" s="175"/>
      <c r="U2997" s="175"/>
      <c r="V2997" s="175"/>
      <c r="W2997" s="175"/>
      <c r="X2997" s="175"/>
      <c r="Y2997" s="175"/>
      <c r="Z2997" s="175"/>
      <c r="AA2997" s="175"/>
      <c r="AB2997" s="175"/>
      <c r="AC2997" s="175"/>
      <c r="AD2997" s="175"/>
      <c r="AE2997" s="175"/>
      <c r="AF2997" s="175"/>
      <c r="AG2997" s="175"/>
      <c r="AH2997" s="175"/>
      <c r="AI2997" s="175"/>
      <c r="AJ2997" s="175"/>
      <c r="AK2997" s="175"/>
      <c r="AL2997" s="175"/>
      <c r="AM2997" s="175"/>
      <c r="AN2997" s="175"/>
      <c r="AO2997" s="175"/>
      <c r="AP2997" s="175"/>
      <c r="AQ2997" s="175"/>
      <c r="AR2997" s="175"/>
      <c r="AS2997" s="175"/>
      <c r="AT2997" s="175"/>
      <c r="AU2997" s="175"/>
      <c r="AV2997" s="175"/>
      <c r="AW2997" s="175"/>
      <c r="AX2997" s="175"/>
      <c r="AY2997" s="175"/>
      <c r="AZ2997" s="175"/>
      <c r="BA2997" s="175"/>
      <c r="BB2997" s="175"/>
      <c r="BC2997" s="175"/>
      <c r="BD2997" s="175"/>
      <c r="BE2997" s="175"/>
      <c r="BF2997" s="175"/>
      <c r="BG2997" s="175"/>
      <c r="BH2997" s="175"/>
      <c r="BI2997" s="175"/>
      <c r="BJ2997" s="175"/>
      <c r="BK2997" s="175"/>
      <c r="BL2997" s="175"/>
      <c r="BM2997" s="175"/>
      <c r="BN2997" s="175"/>
      <c r="BO2997" s="175"/>
      <c r="BP2997" s="175"/>
      <c r="BQ2997" s="175"/>
      <c r="BR2997" s="175"/>
      <c r="BS2997" s="175"/>
      <c r="BT2997" s="175"/>
      <c r="BU2997" s="175"/>
      <c r="BV2997" s="175"/>
      <c r="BW2997" s="175"/>
      <c r="BX2997" s="175"/>
      <c r="BY2997" s="175"/>
      <c r="BZ2997" s="175"/>
      <c r="CA2997" s="175"/>
      <c r="CB2997" s="175"/>
      <c r="CC2997" s="175"/>
      <c r="CD2997" s="175"/>
      <c r="CE2997" s="175"/>
      <c r="CF2997" s="175"/>
      <c r="CG2997" s="175"/>
      <c r="CH2997" s="175"/>
      <c r="CI2997" s="175"/>
      <c r="CJ2997" s="175"/>
      <c r="CK2997" s="175"/>
      <c r="CL2997" s="175"/>
    </row>
    <row r="3003" spans="2:90" x14ac:dyDescent="0.4">
      <c r="B3003" s="202" t="s">
        <v>482</v>
      </c>
      <c r="C3003" s="27" t="s">
        <v>482</v>
      </c>
      <c r="D3003" s="27" t="s">
        <v>482</v>
      </c>
      <c r="E3003" s="27" t="s">
        <v>482</v>
      </c>
      <c r="F3003" s="27" t="s">
        <v>482</v>
      </c>
      <c r="G3003" s="27" t="s">
        <v>482</v>
      </c>
      <c r="H3003" s="202" t="s">
        <v>482</v>
      </c>
      <c r="I3003" s="203" t="s">
        <v>482</v>
      </c>
      <c r="J3003" s="203"/>
      <c r="K3003" s="202" t="s">
        <v>482</v>
      </c>
      <c r="L3003" s="202" t="s">
        <v>482</v>
      </c>
      <c r="M3003" s="202" t="s">
        <v>482</v>
      </c>
      <c r="N3003" s="202" t="s">
        <v>482</v>
      </c>
      <c r="O3003" s="202" t="s">
        <v>482</v>
      </c>
      <c r="P3003" s="202" t="s">
        <v>482</v>
      </c>
      <c r="R3003" s="202" t="s">
        <v>482</v>
      </c>
      <c r="S3003" s="202" t="s">
        <v>482</v>
      </c>
      <c r="T3003" s="202" t="s">
        <v>482</v>
      </c>
      <c r="U3003" s="202" t="s">
        <v>482</v>
      </c>
      <c r="V3003" s="202" t="s">
        <v>482</v>
      </c>
      <c r="W3003" s="202" t="s">
        <v>482</v>
      </c>
      <c r="X3003" s="202" t="s">
        <v>482</v>
      </c>
      <c r="Y3003" s="202" t="s">
        <v>482</v>
      </c>
      <c r="Z3003" s="202" t="s">
        <v>482</v>
      </c>
      <c r="AA3003" s="202" t="s">
        <v>482</v>
      </c>
      <c r="AB3003" s="202" t="s">
        <v>482</v>
      </c>
      <c r="AC3003" s="202" t="s">
        <v>482</v>
      </c>
      <c r="AD3003" s="202" t="s">
        <v>482</v>
      </c>
      <c r="AE3003" s="202" t="s">
        <v>482</v>
      </c>
      <c r="AF3003" s="202" t="s">
        <v>482</v>
      </c>
      <c r="AG3003" s="202" t="s">
        <v>482</v>
      </c>
      <c r="AH3003" s="202" t="s">
        <v>482</v>
      </c>
      <c r="AI3003" s="202" t="s">
        <v>482</v>
      </c>
      <c r="AJ3003" s="202" t="s">
        <v>482</v>
      </c>
      <c r="AK3003" s="202" t="s">
        <v>482</v>
      </c>
      <c r="AL3003" s="202" t="s">
        <v>482</v>
      </c>
      <c r="AM3003" s="202" t="s">
        <v>482</v>
      </c>
      <c r="AN3003" s="202" t="s">
        <v>482</v>
      </c>
      <c r="AO3003" s="202" t="s">
        <v>482</v>
      </c>
      <c r="AP3003" s="202" t="s">
        <v>482</v>
      </c>
      <c r="AQ3003" s="202" t="s">
        <v>482</v>
      </c>
      <c r="AR3003" s="202" t="s">
        <v>482</v>
      </c>
      <c r="AS3003" s="202" t="s">
        <v>482</v>
      </c>
      <c r="AT3003" s="202" t="s">
        <v>482</v>
      </c>
      <c r="AU3003" s="202" t="s">
        <v>482</v>
      </c>
      <c r="AV3003" s="202" t="s">
        <v>482</v>
      </c>
      <c r="AW3003" s="202" t="s">
        <v>482</v>
      </c>
      <c r="AX3003" s="202" t="s">
        <v>482</v>
      </c>
      <c r="AY3003" s="202" t="s">
        <v>482</v>
      </c>
      <c r="AZ3003" s="202" t="s">
        <v>482</v>
      </c>
      <c r="BA3003" s="202" t="s">
        <v>482</v>
      </c>
      <c r="BB3003" s="202" t="s">
        <v>482</v>
      </c>
      <c r="BC3003" s="202" t="s">
        <v>482</v>
      </c>
      <c r="BD3003" s="202" t="s">
        <v>482</v>
      </c>
      <c r="BE3003" s="202" t="s">
        <v>482</v>
      </c>
      <c r="BF3003" s="202" t="s">
        <v>482</v>
      </c>
      <c r="BG3003" s="202" t="s">
        <v>482</v>
      </c>
      <c r="BH3003" s="202" t="s">
        <v>482</v>
      </c>
      <c r="BI3003" s="202" t="s">
        <v>482</v>
      </c>
      <c r="BJ3003" s="202" t="s">
        <v>482</v>
      </c>
      <c r="BK3003" s="202" t="s">
        <v>482</v>
      </c>
      <c r="BL3003" s="202" t="s">
        <v>482</v>
      </c>
      <c r="BM3003" s="202" t="s">
        <v>482</v>
      </c>
      <c r="BN3003" s="202" t="s">
        <v>482</v>
      </c>
      <c r="BO3003" s="202" t="s">
        <v>482</v>
      </c>
      <c r="BP3003" s="202" t="s">
        <v>482</v>
      </c>
      <c r="BQ3003" s="202" t="s">
        <v>482</v>
      </c>
      <c r="BR3003" s="202" t="s">
        <v>482</v>
      </c>
      <c r="BS3003" s="202" t="s">
        <v>482</v>
      </c>
      <c r="BT3003" s="202" t="s">
        <v>482</v>
      </c>
      <c r="BU3003" s="202" t="s">
        <v>482</v>
      </c>
      <c r="BV3003" s="202" t="s">
        <v>482</v>
      </c>
      <c r="BW3003" s="202" t="s">
        <v>482</v>
      </c>
      <c r="BX3003" s="202" t="s">
        <v>482</v>
      </c>
      <c r="BY3003" s="202" t="s">
        <v>482</v>
      </c>
      <c r="BZ3003" s="202" t="s">
        <v>482</v>
      </c>
      <c r="CA3003" s="202" t="s">
        <v>482</v>
      </c>
      <c r="CB3003" s="202" t="s">
        <v>482</v>
      </c>
      <c r="CC3003" s="202" t="s">
        <v>482</v>
      </c>
      <c r="CD3003" s="202" t="s">
        <v>482</v>
      </c>
      <c r="CE3003" s="202" t="s">
        <v>482</v>
      </c>
      <c r="CF3003" s="202" t="s">
        <v>482</v>
      </c>
      <c r="CG3003" s="202" t="s">
        <v>482</v>
      </c>
      <c r="CH3003" s="202" t="s">
        <v>482</v>
      </c>
      <c r="CI3003" s="202" t="s">
        <v>482</v>
      </c>
      <c r="CJ3003" s="202" t="s">
        <v>482</v>
      </c>
      <c r="CK3003" s="202" t="s">
        <v>482</v>
      </c>
      <c r="CL3003" s="202" t="s">
        <v>482</v>
      </c>
    </row>
    <row r="3004" spans="2:90" x14ac:dyDescent="0.4">
      <c r="B3004" s="200"/>
      <c r="H3004" s="160"/>
      <c r="I3004" s="201"/>
      <c r="J3004" s="201"/>
      <c r="K3004" s="160"/>
      <c r="L3004" s="160"/>
      <c r="M3004" s="160"/>
      <c r="N3004" s="160"/>
      <c r="O3004" s="160"/>
      <c r="P3004" s="160"/>
      <c r="R3004" s="200"/>
      <c r="S3004" s="200"/>
      <c r="T3004" s="200"/>
      <c r="U3004" s="200"/>
      <c r="V3004" s="200"/>
      <c r="W3004" s="200"/>
      <c r="X3004" s="200"/>
      <c r="Y3004" s="200"/>
      <c r="Z3004" s="200"/>
      <c r="AA3004" s="200"/>
      <c r="AB3004" s="200"/>
      <c r="AC3004" s="200"/>
      <c r="AD3004" s="200"/>
      <c r="AE3004" s="200"/>
      <c r="AF3004" s="200"/>
      <c r="AG3004" s="200"/>
      <c r="AH3004" s="200"/>
      <c r="AI3004" s="200"/>
      <c r="AJ3004" s="200"/>
      <c r="AK3004" s="200"/>
      <c r="AL3004" s="200"/>
      <c r="AM3004" s="200"/>
      <c r="AN3004" s="200"/>
      <c r="AO3004" s="200"/>
      <c r="AP3004" s="200"/>
      <c r="AQ3004" s="200"/>
      <c r="AR3004" s="200"/>
      <c r="AS3004" s="200"/>
      <c r="AT3004" s="200"/>
      <c r="AU3004" s="200"/>
      <c r="AV3004" s="200"/>
      <c r="AW3004" s="200"/>
      <c r="AX3004" s="200"/>
      <c r="AY3004" s="200"/>
      <c r="AZ3004" s="200"/>
      <c r="BA3004" s="200"/>
      <c r="BB3004" s="200"/>
      <c r="BC3004" s="200"/>
      <c r="BD3004" s="200"/>
      <c r="BE3004" s="200"/>
      <c r="BF3004" s="200"/>
      <c r="BG3004" s="200"/>
      <c r="BH3004" s="200"/>
      <c r="BI3004" s="200"/>
      <c r="BJ3004" s="200"/>
      <c r="BK3004" s="200"/>
      <c r="BL3004" s="200"/>
      <c r="BM3004" s="200"/>
      <c r="BN3004" s="200"/>
      <c r="BO3004" s="200"/>
      <c r="BP3004" s="200"/>
      <c r="BQ3004" s="200"/>
      <c r="BR3004" s="200"/>
      <c r="BS3004" s="200"/>
      <c r="BT3004" s="200"/>
      <c r="BU3004" s="200"/>
      <c r="BV3004" s="200"/>
      <c r="BW3004" s="200"/>
      <c r="BX3004" s="200"/>
      <c r="BY3004" s="200"/>
      <c r="BZ3004" s="200"/>
      <c r="CA3004" s="200"/>
      <c r="CB3004" s="200"/>
      <c r="CC3004" s="200"/>
      <c r="CD3004" s="200"/>
      <c r="CE3004" s="200"/>
      <c r="CF3004" s="200"/>
      <c r="CG3004" s="200"/>
      <c r="CH3004" s="200"/>
      <c r="CI3004" s="200"/>
      <c r="CJ3004" s="200"/>
      <c r="CK3004" s="200"/>
      <c r="CL3004" s="200"/>
    </row>
    <row r="3005" spans="2:90" x14ac:dyDescent="0.4">
      <c r="B3005" s="200"/>
      <c r="H3005" s="160"/>
      <c r="I3005" s="201"/>
      <c r="J3005" s="201"/>
      <c r="K3005" s="160"/>
      <c r="L3005" s="160"/>
      <c r="M3005" s="160"/>
      <c r="N3005" s="160"/>
      <c r="O3005" s="160"/>
      <c r="P3005" s="160"/>
      <c r="R3005" s="200"/>
      <c r="S3005" s="200"/>
      <c r="T3005" s="200"/>
      <c r="U3005" s="200"/>
      <c r="V3005" s="200"/>
      <c r="W3005" s="200"/>
      <c r="X3005" s="200"/>
      <c r="Y3005" s="200"/>
      <c r="Z3005" s="200"/>
      <c r="AA3005" s="200"/>
      <c r="AB3005" s="200"/>
      <c r="AC3005" s="200"/>
      <c r="AD3005" s="200"/>
      <c r="AE3005" s="200"/>
      <c r="AF3005" s="200"/>
      <c r="AG3005" s="200"/>
      <c r="AH3005" s="200"/>
      <c r="AI3005" s="200"/>
      <c r="AJ3005" s="200"/>
      <c r="AK3005" s="200"/>
      <c r="AL3005" s="200"/>
      <c r="AM3005" s="200"/>
      <c r="AN3005" s="200"/>
      <c r="AO3005" s="200"/>
      <c r="AP3005" s="200"/>
      <c r="AQ3005" s="200"/>
      <c r="AR3005" s="200"/>
      <c r="AS3005" s="200"/>
      <c r="AT3005" s="200"/>
      <c r="AU3005" s="200"/>
      <c r="AV3005" s="200"/>
      <c r="AW3005" s="200"/>
      <c r="AX3005" s="200"/>
      <c r="AY3005" s="200"/>
      <c r="AZ3005" s="200"/>
      <c r="BA3005" s="200"/>
      <c r="BB3005" s="200"/>
      <c r="BC3005" s="200"/>
      <c r="BD3005" s="200"/>
      <c r="BE3005" s="200"/>
      <c r="BF3005" s="200"/>
      <c r="BG3005" s="200"/>
      <c r="BH3005" s="200"/>
      <c r="BI3005" s="200"/>
      <c r="BJ3005" s="200"/>
      <c r="BK3005" s="200"/>
      <c r="BL3005" s="200"/>
      <c r="BM3005" s="200"/>
      <c r="BN3005" s="200"/>
      <c r="BO3005" s="200"/>
      <c r="BP3005" s="200"/>
      <c r="BQ3005" s="200"/>
      <c r="BR3005" s="200"/>
      <c r="BS3005" s="200"/>
      <c r="BT3005" s="200"/>
      <c r="BU3005" s="200"/>
      <c r="BV3005" s="200"/>
      <c r="BW3005" s="200"/>
      <c r="BX3005" s="200"/>
      <c r="BY3005" s="200"/>
      <c r="BZ3005" s="200"/>
      <c r="CA3005" s="200"/>
      <c r="CB3005" s="200"/>
      <c r="CC3005" s="200"/>
      <c r="CD3005" s="200"/>
      <c r="CE3005" s="200"/>
      <c r="CF3005" s="200"/>
      <c r="CG3005" s="200"/>
      <c r="CH3005" s="200"/>
      <c r="CI3005" s="200"/>
      <c r="CJ3005" s="200"/>
      <c r="CK3005" s="200"/>
      <c r="CL3005" s="200"/>
    </row>
    <row r="3006" spans="2:90" x14ac:dyDescent="0.4">
      <c r="B3006" s="200"/>
      <c r="H3006" s="160"/>
      <c r="I3006" s="201"/>
      <c r="J3006" s="201"/>
      <c r="K3006" s="160"/>
      <c r="L3006" s="160"/>
      <c r="M3006" s="160"/>
      <c r="N3006" s="160"/>
      <c r="O3006" s="160"/>
      <c r="P3006" s="160"/>
      <c r="R3006" s="200"/>
      <c r="S3006" s="200"/>
      <c r="T3006" s="200"/>
      <c r="U3006" s="200"/>
      <c r="V3006" s="200"/>
      <c r="W3006" s="200"/>
      <c r="X3006" s="200"/>
      <c r="Y3006" s="200"/>
      <c r="Z3006" s="200"/>
      <c r="AA3006" s="200"/>
      <c r="AB3006" s="200"/>
      <c r="AC3006" s="200"/>
      <c r="AD3006" s="200"/>
      <c r="AE3006" s="200"/>
      <c r="AF3006" s="200"/>
      <c r="AG3006" s="200"/>
      <c r="AH3006" s="200"/>
      <c r="AI3006" s="200"/>
      <c r="AJ3006" s="200"/>
      <c r="AK3006" s="200"/>
      <c r="AL3006" s="200"/>
      <c r="AM3006" s="200"/>
      <c r="AN3006" s="200"/>
      <c r="AO3006" s="200"/>
      <c r="AP3006" s="200"/>
      <c r="AQ3006" s="200"/>
      <c r="AR3006" s="200"/>
      <c r="AS3006" s="200"/>
      <c r="AT3006" s="200"/>
      <c r="AU3006" s="200"/>
      <c r="AV3006" s="200"/>
      <c r="AW3006" s="200"/>
      <c r="AX3006" s="200"/>
      <c r="AY3006" s="200"/>
      <c r="AZ3006" s="200"/>
      <c r="BA3006" s="200"/>
      <c r="BB3006" s="200"/>
      <c r="BC3006" s="200"/>
      <c r="BD3006" s="200"/>
      <c r="BE3006" s="200"/>
      <c r="BF3006" s="200"/>
      <c r="BG3006" s="200"/>
      <c r="BH3006" s="200"/>
      <c r="BI3006" s="200"/>
      <c r="BJ3006" s="200"/>
      <c r="BK3006" s="200"/>
      <c r="BL3006" s="200"/>
      <c r="BM3006" s="200"/>
      <c r="BN3006" s="200"/>
      <c r="BO3006" s="200"/>
      <c r="BP3006" s="200"/>
      <c r="BQ3006" s="200"/>
      <c r="BR3006" s="200"/>
      <c r="BS3006" s="200"/>
      <c r="BT3006" s="200"/>
      <c r="BU3006" s="200"/>
      <c r="BV3006" s="200"/>
      <c r="BW3006" s="200"/>
      <c r="BX3006" s="200"/>
      <c r="BY3006" s="200"/>
      <c r="BZ3006" s="200"/>
      <c r="CA3006" s="200"/>
      <c r="CB3006" s="200"/>
      <c r="CC3006" s="200"/>
      <c r="CD3006" s="200"/>
      <c r="CE3006" s="200"/>
      <c r="CF3006" s="200"/>
      <c r="CG3006" s="200"/>
      <c r="CH3006" s="200"/>
      <c r="CI3006" s="200"/>
      <c r="CJ3006" s="200"/>
      <c r="CK3006" s="200"/>
      <c r="CL3006" s="200"/>
    </row>
    <row r="3007" spans="2:90" x14ac:dyDescent="0.4">
      <c r="B3007" s="200"/>
      <c r="H3007" s="160"/>
      <c r="I3007" s="201"/>
      <c r="J3007" s="201"/>
      <c r="K3007" s="160"/>
      <c r="L3007" s="160"/>
      <c r="M3007" s="160"/>
      <c r="N3007" s="160"/>
      <c r="O3007" s="160"/>
      <c r="P3007" s="160"/>
      <c r="R3007" s="200"/>
      <c r="S3007" s="200"/>
      <c r="T3007" s="200"/>
      <c r="U3007" s="200"/>
      <c r="V3007" s="200"/>
      <c r="W3007" s="200"/>
      <c r="X3007" s="200"/>
      <c r="Y3007" s="200"/>
      <c r="Z3007" s="200"/>
      <c r="AA3007" s="200"/>
      <c r="AB3007" s="200"/>
      <c r="AC3007" s="200"/>
      <c r="AD3007" s="200"/>
      <c r="AE3007" s="200"/>
      <c r="AF3007" s="200"/>
      <c r="AG3007" s="200"/>
      <c r="AH3007" s="200"/>
      <c r="AI3007" s="200"/>
      <c r="AJ3007" s="200"/>
      <c r="AK3007" s="200"/>
      <c r="AL3007" s="200"/>
      <c r="AM3007" s="200"/>
      <c r="AN3007" s="200"/>
      <c r="AO3007" s="200"/>
      <c r="AP3007" s="200"/>
      <c r="AQ3007" s="200"/>
      <c r="AR3007" s="200"/>
      <c r="AS3007" s="200"/>
      <c r="AT3007" s="200"/>
      <c r="AU3007" s="200"/>
      <c r="AV3007" s="200"/>
      <c r="AW3007" s="200"/>
      <c r="AX3007" s="200"/>
      <c r="AY3007" s="200"/>
      <c r="AZ3007" s="200"/>
      <c r="BA3007" s="200"/>
      <c r="BB3007" s="200"/>
      <c r="BC3007" s="200"/>
      <c r="BD3007" s="200"/>
      <c r="BE3007" s="200"/>
      <c r="BF3007" s="200"/>
      <c r="BG3007" s="200"/>
      <c r="BH3007" s="200"/>
      <c r="BI3007" s="200"/>
      <c r="BJ3007" s="200"/>
      <c r="BK3007" s="200"/>
      <c r="BL3007" s="200"/>
      <c r="BM3007" s="200"/>
      <c r="BN3007" s="200"/>
      <c r="BO3007" s="200"/>
      <c r="BP3007" s="200"/>
      <c r="BQ3007" s="200"/>
      <c r="BR3007" s="200"/>
      <c r="BS3007" s="200"/>
      <c r="BT3007" s="200"/>
      <c r="BU3007" s="200"/>
      <c r="BV3007" s="200"/>
      <c r="BW3007" s="200"/>
      <c r="BX3007" s="200"/>
      <c r="BY3007" s="200"/>
      <c r="BZ3007" s="200"/>
      <c r="CA3007" s="200"/>
      <c r="CB3007" s="200"/>
      <c r="CC3007" s="200"/>
      <c r="CD3007" s="200"/>
      <c r="CE3007" s="200"/>
      <c r="CF3007" s="200"/>
      <c r="CG3007" s="200"/>
      <c r="CH3007" s="200"/>
      <c r="CI3007" s="200"/>
      <c r="CJ3007" s="200"/>
      <c r="CK3007" s="200"/>
      <c r="CL3007" s="200"/>
    </row>
    <row r="3008" spans="2:90" x14ac:dyDescent="0.4">
      <c r="B3008" s="200"/>
      <c r="H3008" s="160"/>
      <c r="I3008" s="201"/>
      <c r="J3008" s="201"/>
      <c r="K3008" s="160"/>
      <c r="L3008" s="160"/>
      <c r="M3008" s="160"/>
      <c r="N3008" s="160"/>
      <c r="O3008" s="160"/>
      <c r="P3008" s="160"/>
      <c r="R3008" s="200"/>
      <c r="S3008" s="200"/>
      <c r="T3008" s="200"/>
      <c r="U3008" s="200"/>
      <c r="V3008" s="200"/>
      <c r="W3008" s="200"/>
      <c r="X3008" s="200"/>
      <c r="Y3008" s="200"/>
      <c r="Z3008" s="200"/>
      <c r="AA3008" s="200"/>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0"/>
      <c r="BB3008" s="200"/>
      <c r="BC3008" s="200"/>
      <c r="BD3008" s="200"/>
      <c r="BE3008" s="200"/>
      <c r="BF3008" s="200"/>
      <c r="BG3008" s="200"/>
      <c r="BH3008" s="200"/>
      <c r="BI3008" s="200"/>
      <c r="BJ3008" s="200"/>
      <c r="BK3008" s="200"/>
      <c r="BL3008" s="200"/>
      <c r="BM3008" s="200"/>
      <c r="BN3008" s="200"/>
      <c r="BO3008" s="200"/>
      <c r="BP3008" s="200"/>
      <c r="BQ3008" s="200"/>
      <c r="BR3008" s="200"/>
      <c r="BS3008" s="200"/>
      <c r="BT3008" s="200"/>
      <c r="BU3008" s="200"/>
      <c r="BV3008" s="200"/>
      <c r="BW3008" s="200"/>
      <c r="BX3008" s="200"/>
      <c r="BY3008" s="200"/>
      <c r="BZ3008" s="200"/>
      <c r="CA3008" s="200"/>
      <c r="CB3008" s="200"/>
      <c r="CC3008" s="200"/>
      <c r="CD3008" s="200"/>
      <c r="CE3008" s="200"/>
      <c r="CF3008" s="200"/>
      <c r="CG3008" s="200"/>
      <c r="CH3008" s="200"/>
      <c r="CI3008" s="200"/>
      <c r="CJ3008" s="200"/>
      <c r="CK3008" s="200"/>
      <c r="CL3008" s="200"/>
    </row>
    <row r="3009" spans="2:90" x14ac:dyDescent="0.4">
      <c r="B3009" s="200"/>
      <c r="H3009" s="160"/>
      <c r="I3009" s="201"/>
      <c r="J3009" s="201"/>
      <c r="K3009" s="160"/>
      <c r="L3009" s="160"/>
      <c r="M3009" s="160"/>
      <c r="N3009" s="160"/>
      <c r="O3009" s="160"/>
      <c r="P3009" s="160"/>
      <c r="R3009" s="200"/>
      <c r="S3009" s="200"/>
      <c r="T3009" s="200"/>
      <c r="U3009" s="200"/>
      <c r="V3009" s="200"/>
      <c r="W3009" s="200"/>
      <c r="X3009" s="200"/>
      <c r="Y3009" s="200"/>
      <c r="Z3009" s="200"/>
      <c r="AA3009" s="200"/>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0"/>
      <c r="BB3009" s="200"/>
      <c r="BC3009" s="200"/>
      <c r="BD3009" s="200"/>
      <c r="BE3009" s="200"/>
      <c r="BF3009" s="200"/>
      <c r="BG3009" s="200"/>
      <c r="BH3009" s="200"/>
      <c r="BI3009" s="200"/>
      <c r="BJ3009" s="200"/>
      <c r="BK3009" s="200"/>
      <c r="BL3009" s="200"/>
      <c r="BM3009" s="200"/>
      <c r="BN3009" s="200"/>
      <c r="BO3009" s="200"/>
      <c r="BP3009" s="200"/>
      <c r="BQ3009" s="200"/>
      <c r="BR3009" s="200"/>
      <c r="BS3009" s="200"/>
      <c r="BT3009" s="200"/>
      <c r="BU3009" s="200"/>
      <c r="BV3009" s="200"/>
      <c r="BW3009" s="200"/>
      <c r="BX3009" s="200"/>
      <c r="BY3009" s="200"/>
      <c r="BZ3009" s="200"/>
      <c r="CA3009" s="200"/>
      <c r="CB3009" s="200"/>
      <c r="CC3009" s="200"/>
      <c r="CD3009" s="200"/>
      <c r="CE3009" s="200"/>
      <c r="CF3009" s="200"/>
      <c r="CG3009" s="200"/>
      <c r="CH3009" s="200"/>
      <c r="CI3009" s="200"/>
      <c r="CJ3009" s="200"/>
      <c r="CK3009" s="200"/>
      <c r="CL3009" s="200"/>
    </row>
    <row r="3010" spans="2:90" x14ac:dyDescent="0.4">
      <c r="B3010" s="200"/>
      <c r="H3010" s="160"/>
      <c r="I3010" s="201"/>
      <c r="J3010" s="201"/>
      <c r="K3010" s="160"/>
      <c r="L3010" s="160"/>
      <c r="M3010" s="160"/>
      <c r="N3010" s="160"/>
      <c r="O3010" s="160"/>
      <c r="P3010" s="160"/>
      <c r="R3010" s="200"/>
      <c r="S3010" s="200"/>
      <c r="T3010" s="200"/>
      <c r="U3010" s="200"/>
      <c r="V3010" s="200"/>
      <c r="W3010" s="200"/>
      <c r="X3010" s="200"/>
      <c r="Y3010" s="200"/>
      <c r="Z3010" s="200"/>
      <c r="AA3010" s="200"/>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0"/>
      <c r="BB3010" s="200"/>
      <c r="BC3010" s="200"/>
      <c r="BD3010" s="200"/>
      <c r="BE3010" s="200"/>
      <c r="BF3010" s="200"/>
      <c r="BG3010" s="200"/>
      <c r="BH3010" s="200"/>
      <c r="BI3010" s="200"/>
      <c r="BJ3010" s="200"/>
      <c r="BK3010" s="200"/>
      <c r="BL3010" s="200"/>
      <c r="BM3010" s="200"/>
      <c r="BN3010" s="200"/>
      <c r="BO3010" s="200"/>
      <c r="BP3010" s="200"/>
      <c r="BQ3010" s="200"/>
      <c r="BR3010" s="200"/>
      <c r="BS3010" s="200"/>
      <c r="BT3010" s="200"/>
      <c r="BU3010" s="200"/>
      <c r="BV3010" s="200"/>
      <c r="BW3010" s="200"/>
      <c r="BX3010" s="200"/>
      <c r="BY3010" s="200"/>
      <c r="BZ3010" s="200"/>
      <c r="CA3010" s="200"/>
      <c r="CB3010" s="200"/>
      <c r="CC3010" s="200"/>
      <c r="CD3010" s="200"/>
      <c r="CE3010" s="200"/>
      <c r="CF3010" s="200"/>
      <c r="CG3010" s="200"/>
      <c r="CH3010" s="200"/>
      <c r="CI3010" s="200"/>
      <c r="CJ3010" s="200"/>
      <c r="CK3010" s="200"/>
      <c r="CL3010" s="200"/>
    </row>
    <row r="3011" spans="2:90" x14ac:dyDescent="0.4">
      <c r="B3011" s="200"/>
      <c r="H3011" s="160"/>
      <c r="I3011" s="201"/>
      <c r="J3011" s="201"/>
      <c r="K3011" s="160"/>
      <c r="L3011" s="160"/>
      <c r="M3011" s="160"/>
      <c r="N3011" s="160"/>
      <c r="O3011" s="160"/>
      <c r="P3011" s="160"/>
      <c r="R3011" s="200"/>
      <c r="S3011" s="200"/>
      <c r="T3011" s="200"/>
      <c r="U3011" s="200"/>
      <c r="V3011" s="200"/>
      <c r="W3011" s="200"/>
      <c r="X3011" s="200"/>
      <c r="Y3011" s="200"/>
      <c r="Z3011" s="200"/>
      <c r="AA3011" s="200"/>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0"/>
      <c r="BB3011" s="200"/>
      <c r="BC3011" s="200"/>
      <c r="BD3011" s="200"/>
      <c r="BE3011" s="200"/>
      <c r="BF3011" s="200"/>
      <c r="BG3011" s="200"/>
      <c r="BH3011" s="200"/>
      <c r="BI3011" s="200"/>
      <c r="BJ3011" s="200"/>
      <c r="BK3011" s="200"/>
      <c r="BL3011" s="200"/>
      <c r="BM3011" s="200"/>
      <c r="BN3011" s="200"/>
      <c r="BO3011" s="200"/>
      <c r="BP3011" s="200"/>
      <c r="BQ3011" s="200"/>
      <c r="BR3011" s="200"/>
      <c r="BS3011" s="200"/>
      <c r="BT3011" s="200"/>
      <c r="BU3011" s="200"/>
      <c r="BV3011" s="200"/>
      <c r="BW3011" s="200"/>
      <c r="BX3011" s="200"/>
      <c r="BY3011" s="200"/>
      <c r="BZ3011" s="200"/>
      <c r="CA3011" s="200"/>
      <c r="CB3011" s="200"/>
      <c r="CC3011" s="200"/>
      <c r="CD3011" s="200"/>
      <c r="CE3011" s="200"/>
      <c r="CF3011" s="200"/>
      <c r="CG3011" s="200"/>
      <c r="CH3011" s="200"/>
      <c r="CI3011" s="200"/>
      <c r="CJ3011" s="200"/>
      <c r="CK3011" s="200"/>
      <c r="CL3011" s="200"/>
    </row>
    <row r="3012" spans="2:90" x14ac:dyDescent="0.4">
      <c r="B3012" s="200"/>
      <c r="H3012" s="160"/>
      <c r="I3012" s="201"/>
      <c r="J3012" s="201"/>
      <c r="K3012" s="160"/>
      <c r="L3012" s="160"/>
      <c r="M3012" s="160"/>
      <c r="N3012" s="160"/>
      <c r="O3012" s="160"/>
      <c r="P3012" s="160"/>
      <c r="R3012" s="200"/>
      <c r="S3012" s="200"/>
      <c r="T3012" s="200"/>
      <c r="U3012" s="200"/>
      <c r="V3012" s="200"/>
      <c r="W3012" s="200"/>
      <c r="X3012" s="200"/>
      <c r="Y3012" s="200"/>
      <c r="Z3012" s="200"/>
      <c r="AA3012" s="200"/>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0"/>
      <c r="BB3012" s="200"/>
      <c r="BC3012" s="200"/>
      <c r="BD3012" s="200"/>
      <c r="BE3012" s="200"/>
      <c r="BF3012" s="200"/>
      <c r="BG3012" s="200"/>
      <c r="BH3012" s="200"/>
      <c r="BI3012" s="200"/>
      <c r="BJ3012" s="200"/>
      <c r="BK3012" s="200"/>
      <c r="BL3012" s="200"/>
      <c r="BM3012" s="200"/>
      <c r="BN3012" s="200"/>
      <c r="BO3012" s="200"/>
      <c r="BP3012" s="200"/>
      <c r="BQ3012" s="200"/>
      <c r="BR3012" s="200"/>
      <c r="BS3012" s="200"/>
      <c r="BT3012" s="200"/>
      <c r="BU3012" s="200"/>
      <c r="BV3012" s="200"/>
      <c r="BW3012" s="200"/>
      <c r="BX3012" s="200"/>
      <c r="BY3012" s="200"/>
      <c r="BZ3012" s="200"/>
      <c r="CA3012" s="200"/>
      <c r="CB3012" s="200"/>
      <c r="CC3012" s="200"/>
      <c r="CD3012" s="200"/>
      <c r="CE3012" s="200"/>
      <c r="CF3012" s="200"/>
      <c r="CG3012" s="200"/>
      <c r="CH3012" s="200"/>
      <c r="CI3012" s="200"/>
      <c r="CJ3012" s="200"/>
      <c r="CK3012" s="200"/>
      <c r="CL3012" s="200"/>
    </row>
    <row r="3013" spans="2:90" x14ac:dyDescent="0.4">
      <c r="B3013" s="200"/>
      <c r="H3013" s="160"/>
      <c r="I3013" s="201"/>
      <c r="J3013" s="201"/>
      <c r="K3013" s="160"/>
      <c r="L3013" s="160"/>
      <c r="M3013" s="160"/>
      <c r="N3013" s="160"/>
      <c r="O3013" s="160"/>
      <c r="P3013" s="160"/>
      <c r="R3013" s="200"/>
      <c r="S3013" s="200"/>
      <c r="T3013" s="200"/>
      <c r="U3013" s="200"/>
      <c r="V3013" s="200"/>
      <c r="W3013" s="200"/>
      <c r="X3013" s="200"/>
      <c r="Y3013" s="200"/>
      <c r="Z3013" s="200"/>
      <c r="AA3013" s="200"/>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0"/>
      <c r="BB3013" s="200"/>
      <c r="BC3013" s="200"/>
      <c r="BD3013" s="200"/>
      <c r="BE3013" s="200"/>
      <c r="BF3013" s="200"/>
      <c r="BG3013" s="200"/>
      <c r="BH3013" s="200"/>
      <c r="BI3013" s="200"/>
      <c r="BJ3013" s="200"/>
      <c r="BK3013" s="200"/>
      <c r="BL3013" s="200"/>
      <c r="BM3013" s="200"/>
      <c r="BN3013" s="200"/>
      <c r="BO3013" s="200"/>
      <c r="BP3013" s="200"/>
      <c r="BQ3013" s="200"/>
      <c r="BR3013" s="200"/>
      <c r="BS3013" s="200"/>
      <c r="BT3013" s="200"/>
      <c r="BU3013" s="200"/>
      <c r="BV3013" s="200"/>
      <c r="BW3013" s="200"/>
      <c r="BX3013" s="200"/>
      <c r="BY3013" s="200"/>
      <c r="BZ3013" s="200"/>
      <c r="CA3013" s="200"/>
      <c r="CB3013" s="200"/>
      <c r="CC3013" s="200"/>
      <c r="CD3013" s="200"/>
      <c r="CE3013" s="200"/>
      <c r="CF3013" s="200"/>
      <c r="CG3013" s="200"/>
      <c r="CH3013" s="200"/>
      <c r="CI3013" s="200"/>
      <c r="CJ3013" s="200"/>
      <c r="CK3013" s="200"/>
      <c r="CL3013" s="200"/>
    </row>
    <row r="3014" spans="2:90" x14ac:dyDescent="0.4">
      <c r="B3014" s="200"/>
      <c r="H3014" s="160"/>
      <c r="I3014" s="201"/>
      <c r="J3014" s="201"/>
      <c r="K3014" s="160"/>
      <c r="L3014" s="160"/>
      <c r="M3014" s="160"/>
      <c r="N3014" s="160"/>
      <c r="O3014" s="160"/>
      <c r="P3014" s="160"/>
      <c r="R3014" s="200"/>
      <c r="S3014" s="200"/>
      <c r="T3014" s="200"/>
      <c r="U3014" s="200"/>
      <c r="V3014" s="200"/>
      <c r="W3014" s="200"/>
      <c r="X3014" s="200"/>
      <c r="Y3014" s="200"/>
      <c r="Z3014" s="200"/>
      <c r="AA3014" s="200"/>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0"/>
      <c r="BB3014" s="200"/>
      <c r="BC3014" s="200"/>
      <c r="BD3014" s="200"/>
      <c r="BE3014" s="200"/>
      <c r="BF3014" s="200"/>
      <c r="BG3014" s="200"/>
      <c r="BH3014" s="200"/>
      <c r="BI3014" s="200"/>
      <c r="BJ3014" s="200"/>
      <c r="BK3014" s="200"/>
      <c r="BL3014" s="200"/>
      <c r="BM3014" s="200"/>
      <c r="BN3014" s="200"/>
      <c r="BO3014" s="200"/>
      <c r="BP3014" s="200"/>
      <c r="BQ3014" s="200"/>
      <c r="BR3014" s="200"/>
      <c r="BS3014" s="200"/>
      <c r="BT3014" s="200"/>
      <c r="BU3014" s="200"/>
      <c r="BV3014" s="200"/>
      <c r="BW3014" s="200"/>
      <c r="BX3014" s="200"/>
      <c r="BY3014" s="200"/>
      <c r="BZ3014" s="200"/>
      <c r="CA3014" s="200"/>
      <c r="CB3014" s="200"/>
      <c r="CC3014" s="200"/>
      <c r="CD3014" s="200"/>
      <c r="CE3014" s="200"/>
      <c r="CF3014" s="200"/>
      <c r="CG3014" s="200"/>
      <c r="CH3014" s="200"/>
      <c r="CI3014" s="200"/>
      <c r="CJ3014" s="200"/>
      <c r="CK3014" s="200"/>
      <c r="CL3014" s="200"/>
    </row>
    <row r="3015" spans="2:90" x14ac:dyDescent="0.4">
      <c r="B3015" s="200"/>
      <c r="H3015" s="160"/>
      <c r="I3015" s="201"/>
      <c r="J3015" s="201"/>
      <c r="K3015" s="160"/>
      <c r="L3015" s="160"/>
      <c r="M3015" s="160"/>
      <c r="N3015" s="160"/>
      <c r="O3015" s="160"/>
      <c r="P3015" s="160"/>
      <c r="R3015" s="200"/>
      <c r="S3015" s="200"/>
      <c r="T3015" s="200"/>
      <c r="U3015" s="200"/>
      <c r="V3015" s="200"/>
      <c r="W3015" s="200"/>
      <c r="X3015" s="200"/>
      <c r="Y3015" s="200"/>
      <c r="Z3015" s="200"/>
      <c r="AA3015" s="200"/>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0"/>
      <c r="BB3015" s="200"/>
      <c r="BC3015" s="200"/>
      <c r="BD3015" s="200"/>
      <c r="BE3015" s="200"/>
      <c r="BF3015" s="200"/>
      <c r="BG3015" s="200"/>
      <c r="BH3015" s="200"/>
      <c r="BI3015" s="200"/>
      <c r="BJ3015" s="200"/>
      <c r="BK3015" s="200"/>
      <c r="BL3015" s="200"/>
      <c r="BM3015" s="200"/>
      <c r="BN3015" s="200"/>
      <c r="BO3015" s="200"/>
      <c r="BP3015" s="200"/>
      <c r="BQ3015" s="200"/>
      <c r="BR3015" s="200"/>
      <c r="BS3015" s="200"/>
      <c r="BT3015" s="200"/>
      <c r="BU3015" s="200"/>
      <c r="BV3015" s="200"/>
      <c r="BW3015" s="200"/>
      <c r="BX3015" s="200"/>
      <c r="BY3015" s="200"/>
      <c r="BZ3015" s="200"/>
      <c r="CA3015" s="200"/>
      <c r="CB3015" s="200"/>
      <c r="CC3015" s="200"/>
      <c r="CD3015" s="200"/>
      <c r="CE3015" s="200"/>
      <c r="CF3015" s="200"/>
      <c r="CG3015" s="200"/>
      <c r="CH3015" s="200"/>
      <c r="CI3015" s="200"/>
      <c r="CJ3015" s="200"/>
      <c r="CK3015" s="200"/>
      <c r="CL3015" s="200"/>
    </row>
    <row r="3016" spans="2:90" x14ac:dyDescent="0.4">
      <c r="B3016" s="200"/>
      <c r="H3016" s="160"/>
      <c r="I3016" s="201"/>
      <c r="J3016" s="201"/>
      <c r="K3016" s="160"/>
      <c r="L3016" s="160"/>
      <c r="M3016" s="160"/>
      <c r="N3016" s="160"/>
      <c r="O3016" s="160"/>
      <c r="P3016" s="160"/>
      <c r="R3016" s="200"/>
      <c r="S3016" s="200"/>
      <c r="T3016" s="200"/>
      <c r="U3016" s="200"/>
      <c r="V3016" s="200"/>
      <c r="W3016" s="200"/>
      <c r="X3016" s="200"/>
      <c r="Y3016" s="200"/>
      <c r="Z3016" s="200"/>
      <c r="AA3016" s="200"/>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0"/>
      <c r="BB3016" s="200"/>
      <c r="BC3016" s="200"/>
      <c r="BD3016" s="200"/>
      <c r="BE3016" s="200"/>
      <c r="BF3016" s="200"/>
      <c r="BG3016" s="200"/>
      <c r="BH3016" s="200"/>
      <c r="BI3016" s="200"/>
      <c r="BJ3016" s="200"/>
      <c r="BK3016" s="200"/>
      <c r="BL3016" s="200"/>
      <c r="BM3016" s="200"/>
      <c r="BN3016" s="200"/>
      <c r="BO3016" s="200"/>
      <c r="BP3016" s="200"/>
      <c r="BQ3016" s="200"/>
      <c r="BR3016" s="200"/>
      <c r="BS3016" s="200"/>
      <c r="BT3016" s="200"/>
      <c r="BU3016" s="200"/>
      <c r="BV3016" s="200"/>
      <c r="BW3016" s="200"/>
      <c r="BX3016" s="200"/>
      <c r="BY3016" s="200"/>
      <c r="BZ3016" s="200"/>
      <c r="CA3016" s="200"/>
      <c r="CB3016" s="200"/>
      <c r="CC3016" s="200"/>
      <c r="CD3016" s="200"/>
      <c r="CE3016" s="200"/>
      <c r="CF3016" s="200"/>
      <c r="CG3016" s="200"/>
      <c r="CH3016" s="200"/>
      <c r="CI3016" s="200"/>
      <c r="CJ3016" s="200"/>
      <c r="CK3016" s="200"/>
      <c r="CL3016" s="200"/>
    </row>
    <row r="3019" spans="2:90" x14ac:dyDescent="0.4">
      <c r="B3019" s="171" t="s">
        <v>490</v>
      </c>
      <c r="E3019" s="8"/>
      <c r="H3019" s="170"/>
      <c r="I3019" s="172"/>
      <c r="J3019" s="172"/>
      <c r="K3019" s="193"/>
      <c r="L3019" s="193"/>
      <c r="M3019" s="193"/>
      <c r="N3019" s="193"/>
      <c r="O3019" s="193"/>
      <c r="P3019" s="193"/>
      <c r="R3019" s="194"/>
      <c r="S3019" s="170"/>
      <c r="T3019" s="170"/>
      <c r="U3019" s="170"/>
      <c r="V3019" s="170"/>
      <c r="W3019" s="170"/>
      <c r="X3019" s="170"/>
      <c r="Y3019" s="170"/>
      <c r="Z3019" s="170"/>
      <c r="AA3019" s="170"/>
      <c r="AB3019" s="170"/>
      <c r="AC3019" s="170"/>
      <c r="AD3019" s="170"/>
      <c r="AE3019" s="170"/>
      <c r="AF3019" s="170"/>
      <c r="AG3019" s="170"/>
      <c r="AH3019" s="170"/>
      <c r="AI3019" s="170"/>
      <c r="AJ3019" s="170"/>
      <c r="AK3019" s="170"/>
      <c r="AL3019" s="170"/>
      <c r="AM3019" s="170"/>
      <c r="AN3019" s="170"/>
      <c r="AO3019" s="170"/>
      <c r="AP3019" s="170"/>
      <c r="AQ3019" s="170"/>
      <c r="AR3019" s="170"/>
      <c r="AS3019" s="170"/>
      <c r="AT3019" s="170"/>
      <c r="AU3019" s="170"/>
      <c r="AV3019" s="170"/>
      <c r="AW3019" s="170"/>
      <c r="AX3019" s="170"/>
      <c r="AY3019" s="170"/>
      <c r="AZ3019" s="170"/>
      <c r="BA3019" s="170"/>
      <c r="BB3019" s="170"/>
      <c r="BC3019" s="170"/>
      <c r="BD3019" s="170"/>
      <c r="BE3019" s="170"/>
      <c r="BF3019" s="170"/>
      <c r="BG3019" s="170"/>
      <c r="BH3019" s="170"/>
      <c r="BI3019" s="170"/>
      <c r="BJ3019" s="170"/>
      <c r="BK3019" s="170"/>
      <c r="BL3019" s="170"/>
      <c r="BM3019" s="170"/>
      <c r="BN3019" s="170"/>
      <c r="BO3019" s="170"/>
      <c r="BP3019" s="170"/>
      <c r="BQ3019" s="170"/>
      <c r="BR3019" s="170"/>
      <c r="BS3019" s="170"/>
      <c r="BT3019" s="170"/>
      <c r="BU3019" s="170"/>
      <c r="BV3019" s="170"/>
      <c r="BW3019" s="170"/>
      <c r="BX3019" s="170"/>
      <c r="BY3019" s="170"/>
      <c r="BZ3019" s="170"/>
      <c r="CA3019" s="170"/>
      <c r="CB3019" s="170"/>
      <c r="CC3019" s="170"/>
      <c r="CD3019" s="170"/>
      <c r="CE3019" s="170"/>
      <c r="CF3019" s="170"/>
      <c r="CG3019" s="170"/>
      <c r="CH3019" s="170"/>
      <c r="CI3019" s="170"/>
      <c r="CJ3019" s="170"/>
      <c r="CK3019" s="170"/>
      <c r="CL3019" s="170"/>
    </row>
    <row r="3020" spans="2:90" x14ac:dyDescent="0.4">
      <c r="B3020" s="171" t="s">
        <v>492</v>
      </c>
      <c r="E3020" s="8"/>
      <c r="H3020" s="170"/>
      <c r="I3020" s="172"/>
      <c r="J3020" s="172"/>
      <c r="K3020" s="193"/>
      <c r="L3020" s="193"/>
      <c r="M3020" s="193"/>
      <c r="N3020" s="193"/>
      <c r="O3020" s="193"/>
      <c r="P3020" s="193"/>
      <c r="R3020" s="194"/>
      <c r="S3020" s="170"/>
      <c r="T3020" s="170"/>
      <c r="U3020" s="170"/>
      <c r="V3020" s="170"/>
      <c r="W3020" s="170"/>
      <c r="X3020" s="170"/>
      <c r="Y3020" s="170"/>
      <c r="Z3020" s="170"/>
      <c r="AA3020" s="170"/>
      <c r="AB3020" s="170"/>
      <c r="AC3020" s="170"/>
      <c r="AD3020" s="170"/>
      <c r="AE3020" s="170"/>
      <c r="AF3020" s="170"/>
      <c r="AG3020" s="170"/>
      <c r="AH3020" s="170"/>
      <c r="AI3020" s="170"/>
      <c r="AJ3020" s="170"/>
      <c r="AK3020" s="170"/>
      <c r="AL3020" s="170"/>
      <c r="AM3020" s="170"/>
      <c r="AN3020" s="170"/>
      <c r="AO3020" s="170"/>
      <c r="AP3020" s="170"/>
      <c r="AQ3020" s="170"/>
      <c r="AR3020" s="170"/>
      <c r="AS3020" s="170"/>
      <c r="AT3020" s="170"/>
      <c r="AU3020" s="170"/>
      <c r="AV3020" s="170"/>
      <c r="AW3020" s="170"/>
      <c r="AX3020" s="170"/>
      <c r="AY3020" s="170"/>
      <c r="AZ3020" s="170"/>
      <c r="BA3020" s="170"/>
      <c r="BB3020" s="170"/>
      <c r="BC3020" s="170"/>
      <c r="BD3020" s="170"/>
      <c r="BE3020" s="170"/>
      <c r="BF3020" s="170"/>
      <c r="BG3020" s="170"/>
      <c r="BH3020" s="170"/>
      <c r="BI3020" s="170"/>
      <c r="BJ3020" s="170"/>
      <c r="BK3020" s="170"/>
      <c r="BL3020" s="170"/>
      <c r="BM3020" s="170"/>
      <c r="BN3020" s="170"/>
      <c r="BO3020" s="170"/>
      <c r="BP3020" s="170"/>
      <c r="BQ3020" s="170"/>
      <c r="BR3020" s="170"/>
      <c r="BS3020" s="170"/>
      <c r="BT3020" s="170"/>
      <c r="BU3020" s="170"/>
      <c r="BV3020" s="170"/>
      <c r="BW3020" s="170"/>
      <c r="BX3020" s="170"/>
      <c r="BY3020" s="170"/>
      <c r="BZ3020" s="170"/>
      <c r="CA3020" s="170"/>
      <c r="CB3020" s="170"/>
      <c r="CC3020" s="170"/>
      <c r="CD3020" s="170"/>
      <c r="CE3020" s="170"/>
      <c r="CF3020" s="170"/>
      <c r="CG3020" s="170"/>
      <c r="CH3020" s="170"/>
      <c r="CI3020" s="170"/>
      <c r="CJ3020" s="170"/>
      <c r="CK3020" s="170"/>
      <c r="CL3020" s="170"/>
    </row>
    <row r="3021" spans="2:90" x14ac:dyDescent="0.4">
      <c r="B3021" s="171" t="s">
        <v>461</v>
      </c>
      <c r="E3021" s="8"/>
      <c r="H3021" s="170"/>
      <c r="I3021" s="172"/>
      <c r="J3021" s="172"/>
      <c r="K3021" s="193"/>
      <c r="L3021" s="193"/>
      <c r="M3021" s="193"/>
      <c r="N3021" s="193"/>
      <c r="O3021" s="193"/>
      <c r="P3021" s="193"/>
      <c r="R3021" s="194"/>
      <c r="S3021" s="195" t="str">
        <f t="shared" ref="S3021:AX3021" si="4193">S$16</f>
        <v>S$12</v>
      </c>
      <c r="T3021" s="195" t="str">
        <f t="shared" si="4193"/>
        <v>T$12</v>
      </c>
      <c r="U3021" s="195" t="str">
        <f t="shared" si="4193"/>
        <v>U$12</v>
      </c>
      <c r="V3021" s="195" t="str">
        <f t="shared" si="4193"/>
        <v>V$12</v>
      </c>
      <c r="W3021" s="195" t="str">
        <f t="shared" si="4193"/>
        <v>W$12</v>
      </c>
      <c r="X3021" s="195" t="str">
        <f t="shared" si="4193"/>
        <v>X$12</v>
      </c>
      <c r="Y3021" s="195" t="str">
        <f t="shared" si="4193"/>
        <v>Y$12</v>
      </c>
      <c r="Z3021" s="195" t="str">
        <f t="shared" si="4193"/>
        <v>Z$12</v>
      </c>
      <c r="AA3021" s="195" t="str">
        <f t="shared" si="4193"/>
        <v>AA$12</v>
      </c>
      <c r="AB3021" s="195" t="str">
        <f t="shared" si="4193"/>
        <v>AB$12</v>
      </c>
      <c r="AC3021" s="195" t="str">
        <f t="shared" si="4193"/>
        <v>AC$12</v>
      </c>
      <c r="AD3021" s="195" t="str">
        <f t="shared" si="4193"/>
        <v>AD$12</v>
      </c>
      <c r="AE3021" s="195" t="str">
        <f t="shared" si="4193"/>
        <v>AE$12</v>
      </c>
      <c r="AF3021" s="195" t="str">
        <f t="shared" si="4193"/>
        <v>AF$12</v>
      </c>
      <c r="AG3021" s="195" t="str">
        <f t="shared" si="4193"/>
        <v>AG$12</v>
      </c>
      <c r="AH3021" s="195" t="str">
        <f t="shared" si="4193"/>
        <v>AH$12</v>
      </c>
      <c r="AI3021" s="195" t="str">
        <f t="shared" si="4193"/>
        <v>AI$12</v>
      </c>
      <c r="AJ3021" s="195" t="str">
        <f t="shared" si="4193"/>
        <v>AJ$12</v>
      </c>
      <c r="AK3021" s="195" t="str">
        <f t="shared" si="4193"/>
        <v>AK$12</v>
      </c>
      <c r="AL3021" s="195" t="str">
        <f t="shared" si="4193"/>
        <v>AL$12</v>
      </c>
      <c r="AM3021" s="195" t="str">
        <f t="shared" si="4193"/>
        <v>AM$12</v>
      </c>
      <c r="AN3021" s="195" t="str">
        <f t="shared" si="4193"/>
        <v>AN$12</v>
      </c>
      <c r="AO3021" s="195" t="str">
        <f t="shared" si="4193"/>
        <v>AO$12</v>
      </c>
      <c r="AP3021" s="195" t="str">
        <f t="shared" si="4193"/>
        <v>AP$12</v>
      </c>
      <c r="AQ3021" s="195" t="str">
        <f t="shared" si="4193"/>
        <v>AQ$12</v>
      </c>
      <c r="AR3021" s="195" t="str">
        <f t="shared" si="4193"/>
        <v>AR$12</v>
      </c>
      <c r="AS3021" s="195" t="str">
        <f t="shared" si="4193"/>
        <v>AS$12</v>
      </c>
      <c r="AT3021" s="195" t="str">
        <f t="shared" si="4193"/>
        <v>AT$12</v>
      </c>
      <c r="AU3021" s="195" t="str">
        <f t="shared" si="4193"/>
        <v>AU$12</v>
      </c>
      <c r="AV3021" s="195" t="str">
        <f t="shared" si="4193"/>
        <v>AV$12</v>
      </c>
      <c r="AW3021" s="195" t="str">
        <f t="shared" si="4193"/>
        <v>AW$12</v>
      </c>
      <c r="AX3021" s="195" t="str">
        <f t="shared" si="4193"/>
        <v>AX$12</v>
      </c>
      <c r="AY3021" s="195" t="str">
        <f t="shared" ref="AY3021:CD3021" si="4194">AY$16</f>
        <v>AY$12</v>
      </c>
      <c r="AZ3021" s="195" t="str">
        <f t="shared" si="4194"/>
        <v>AZ$12</v>
      </c>
      <c r="BA3021" s="195" t="str">
        <f t="shared" si="4194"/>
        <v>BA$12</v>
      </c>
      <c r="BB3021" s="195" t="str">
        <f t="shared" si="4194"/>
        <v>BB$12</v>
      </c>
      <c r="BC3021" s="195" t="str">
        <f t="shared" si="4194"/>
        <v>BC$12</v>
      </c>
      <c r="BD3021" s="195" t="str">
        <f t="shared" si="4194"/>
        <v>BD$12</v>
      </c>
      <c r="BE3021" s="195" t="str">
        <f t="shared" si="4194"/>
        <v>BE$12</v>
      </c>
      <c r="BF3021" s="195" t="str">
        <f t="shared" si="4194"/>
        <v>BF$12</v>
      </c>
      <c r="BG3021" s="195" t="str">
        <f t="shared" si="4194"/>
        <v>BG$12</v>
      </c>
      <c r="BH3021" s="195" t="str">
        <f t="shared" si="4194"/>
        <v>BH$12</v>
      </c>
      <c r="BI3021" s="195" t="str">
        <f t="shared" si="4194"/>
        <v>BI$12</v>
      </c>
      <c r="BJ3021" s="195" t="str">
        <f t="shared" si="4194"/>
        <v>BJ$12</v>
      </c>
      <c r="BK3021" s="195" t="str">
        <f t="shared" si="4194"/>
        <v>BK$12</v>
      </c>
      <c r="BL3021" s="195" t="str">
        <f t="shared" si="4194"/>
        <v>BL$12</v>
      </c>
      <c r="BM3021" s="195" t="str">
        <f t="shared" si="4194"/>
        <v>BM$12</v>
      </c>
      <c r="BN3021" s="195" t="str">
        <f t="shared" si="4194"/>
        <v>BN$12</v>
      </c>
      <c r="BO3021" s="195" t="str">
        <f t="shared" si="4194"/>
        <v>BO$12</v>
      </c>
      <c r="BP3021" s="195" t="str">
        <f t="shared" si="4194"/>
        <v>BP$12</v>
      </c>
      <c r="BQ3021" s="195" t="str">
        <f t="shared" si="4194"/>
        <v>BQ$12</v>
      </c>
      <c r="BR3021" s="195" t="str">
        <f t="shared" si="4194"/>
        <v>BR$12</v>
      </c>
      <c r="BS3021" s="195" t="str">
        <f t="shared" si="4194"/>
        <v>BS$12</v>
      </c>
      <c r="BT3021" s="195" t="str">
        <f t="shared" si="4194"/>
        <v>BT$12</v>
      </c>
      <c r="BU3021" s="195" t="str">
        <f t="shared" si="4194"/>
        <v>BU$12</v>
      </c>
      <c r="BV3021" s="195" t="str">
        <f t="shared" si="4194"/>
        <v>BV$12</v>
      </c>
      <c r="BW3021" s="195" t="str">
        <f t="shared" si="4194"/>
        <v>BW$12</v>
      </c>
      <c r="BX3021" s="195" t="str">
        <f t="shared" si="4194"/>
        <v>BX$12</v>
      </c>
      <c r="BY3021" s="195" t="str">
        <f t="shared" si="4194"/>
        <v>BY$12</v>
      </c>
      <c r="BZ3021" s="195" t="str">
        <f t="shared" si="4194"/>
        <v>BZ$12</v>
      </c>
      <c r="CA3021" s="195" t="str">
        <f t="shared" si="4194"/>
        <v>CA$12</v>
      </c>
      <c r="CB3021" s="195" t="str">
        <f t="shared" si="4194"/>
        <v>CB$12</v>
      </c>
      <c r="CC3021" s="195" t="str">
        <f t="shared" si="4194"/>
        <v>CC$12</v>
      </c>
      <c r="CD3021" s="195" t="str">
        <f t="shared" si="4194"/>
        <v>CD$12</v>
      </c>
      <c r="CE3021" s="195" t="str">
        <f t="shared" ref="CE3021:CL3021" si="4195">CE$16</f>
        <v>CE$12</v>
      </c>
      <c r="CF3021" s="195" t="str">
        <f t="shared" si="4195"/>
        <v>CF$12</v>
      </c>
      <c r="CG3021" s="195" t="str">
        <f t="shared" si="4195"/>
        <v>CG$12</v>
      </c>
      <c r="CH3021" s="195" t="str">
        <f t="shared" si="4195"/>
        <v>CH$12</v>
      </c>
      <c r="CI3021" s="195" t="str">
        <f t="shared" si="4195"/>
        <v>CI$12</v>
      </c>
      <c r="CJ3021" s="195" t="str">
        <f t="shared" si="4195"/>
        <v>CJ$12</v>
      </c>
      <c r="CK3021" s="195" t="str">
        <f t="shared" si="4195"/>
        <v>CK$12</v>
      </c>
      <c r="CL3021" s="195" t="str">
        <f t="shared" si="4195"/>
        <v>CL$12</v>
      </c>
    </row>
    <row r="3022" spans="2:90" x14ac:dyDescent="0.4">
      <c r="B3022" s="171" t="s">
        <v>462</v>
      </c>
      <c r="E3022" s="8"/>
      <c r="H3022" s="196"/>
      <c r="I3022" s="197"/>
      <c r="J3022" s="197"/>
      <c r="K3022" s="198"/>
      <c r="L3022" s="198"/>
      <c r="M3022" s="198"/>
      <c r="N3022" s="198"/>
      <c r="O3022" s="198"/>
      <c r="P3022" s="198"/>
      <c r="R3022" s="198"/>
      <c r="S3022" s="195" t="str">
        <f t="shared" ref="S3022:AX3022" si="4196">S$17</f>
        <v>S$13</v>
      </c>
      <c r="T3022" s="195" t="str">
        <f t="shared" si="4196"/>
        <v>T$13</v>
      </c>
      <c r="U3022" s="195" t="str">
        <f t="shared" si="4196"/>
        <v>U$13</v>
      </c>
      <c r="V3022" s="195" t="str">
        <f t="shared" si="4196"/>
        <v>V$13</v>
      </c>
      <c r="W3022" s="195" t="str">
        <f t="shared" si="4196"/>
        <v>W$13</v>
      </c>
      <c r="X3022" s="195" t="str">
        <f t="shared" si="4196"/>
        <v>X$13</v>
      </c>
      <c r="Y3022" s="195" t="str">
        <f t="shared" si="4196"/>
        <v>Y$13</v>
      </c>
      <c r="Z3022" s="195" t="str">
        <f t="shared" si="4196"/>
        <v>Z$13</v>
      </c>
      <c r="AA3022" s="195" t="str">
        <f t="shared" si="4196"/>
        <v>AA$13</v>
      </c>
      <c r="AB3022" s="195" t="str">
        <f t="shared" si="4196"/>
        <v>AB$13</v>
      </c>
      <c r="AC3022" s="195" t="str">
        <f t="shared" si="4196"/>
        <v>AC$13</v>
      </c>
      <c r="AD3022" s="195" t="str">
        <f t="shared" si="4196"/>
        <v>AD$13</v>
      </c>
      <c r="AE3022" s="195" t="str">
        <f t="shared" si="4196"/>
        <v>AE$13</v>
      </c>
      <c r="AF3022" s="195" t="str">
        <f t="shared" si="4196"/>
        <v>AF$13</v>
      </c>
      <c r="AG3022" s="195" t="str">
        <f t="shared" si="4196"/>
        <v>AG$13</v>
      </c>
      <c r="AH3022" s="195" t="str">
        <f t="shared" si="4196"/>
        <v>AH$13</v>
      </c>
      <c r="AI3022" s="195" t="str">
        <f t="shared" si="4196"/>
        <v>AI$13</v>
      </c>
      <c r="AJ3022" s="195" t="str">
        <f t="shared" si="4196"/>
        <v>AJ$13</v>
      </c>
      <c r="AK3022" s="195" t="str">
        <f t="shared" si="4196"/>
        <v>AK$13</v>
      </c>
      <c r="AL3022" s="195" t="str">
        <f t="shared" si="4196"/>
        <v>AL$13</v>
      </c>
      <c r="AM3022" s="195" t="str">
        <f t="shared" si="4196"/>
        <v>AM$13</v>
      </c>
      <c r="AN3022" s="195" t="str">
        <f t="shared" si="4196"/>
        <v>AN$13</v>
      </c>
      <c r="AO3022" s="195" t="str">
        <f t="shared" si="4196"/>
        <v>AO$13</v>
      </c>
      <c r="AP3022" s="195" t="str">
        <f t="shared" si="4196"/>
        <v>AP$13</v>
      </c>
      <c r="AQ3022" s="195" t="str">
        <f t="shared" si="4196"/>
        <v>AQ$13</v>
      </c>
      <c r="AR3022" s="195" t="str">
        <f t="shared" si="4196"/>
        <v>AR$13</v>
      </c>
      <c r="AS3022" s="195" t="str">
        <f t="shared" si="4196"/>
        <v>AS$13</v>
      </c>
      <c r="AT3022" s="195" t="str">
        <f t="shared" si="4196"/>
        <v>AT$13</v>
      </c>
      <c r="AU3022" s="195" t="str">
        <f t="shared" si="4196"/>
        <v>AU$13</v>
      </c>
      <c r="AV3022" s="195" t="str">
        <f t="shared" si="4196"/>
        <v>AV$13</v>
      </c>
      <c r="AW3022" s="195" t="str">
        <f t="shared" si="4196"/>
        <v>AW$13</v>
      </c>
      <c r="AX3022" s="195" t="str">
        <f t="shared" si="4196"/>
        <v>AX$13</v>
      </c>
      <c r="AY3022" s="195" t="str">
        <f t="shared" ref="AY3022:CD3022" si="4197">AY$17</f>
        <v>AY$13</v>
      </c>
      <c r="AZ3022" s="195" t="str">
        <f t="shared" si="4197"/>
        <v>AZ$13</v>
      </c>
      <c r="BA3022" s="195" t="str">
        <f t="shared" si="4197"/>
        <v>BA$13</v>
      </c>
      <c r="BB3022" s="195" t="str">
        <f t="shared" si="4197"/>
        <v>BB$13</v>
      </c>
      <c r="BC3022" s="195" t="str">
        <f t="shared" si="4197"/>
        <v>BC$13</v>
      </c>
      <c r="BD3022" s="195" t="str">
        <f t="shared" si="4197"/>
        <v>BD$13</v>
      </c>
      <c r="BE3022" s="195" t="str">
        <f t="shared" si="4197"/>
        <v>BE$13</v>
      </c>
      <c r="BF3022" s="195" t="str">
        <f t="shared" si="4197"/>
        <v>BF$13</v>
      </c>
      <c r="BG3022" s="195" t="str">
        <f t="shared" si="4197"/>
        <v>BG$13</v>
      </c>
      <c r="BH3022" s="195" t="str">
        <f t="shared" si="4197"/>
        <v>BH$13</v>
      </c>
      <c r="BI3022" s="195" t="str">
        <f t="shared" si="4197"/>
        <v>BI$13</v>
      </c>
      <c r="BJ3022" s="195" t="str">
        <f t="shared" si="4197"/>
        <v>BJ$13</v>
      </c>
      <c r="BK3022" s="195" t="str">
        <f t="shared" si="4197"/>
        <v>BK$13</v>
      </c>
      <c r="BL3022" s="195" t="str">
        <f t="shared" si="4197"/>
        <v>BL$13</v>
      </c>
      <c r="BM3022" s="195" t="str">
        <f t="shared" si="4197"/>
        <v>BM$13</v>
      </c>
      <c r="BN3022" s="195" t="str">
        <f t="shared" si="4197"/>
        <v>BN$13</v>
      </c>
      <c r="BO3022" s="195" t="str">
        <f t="shared" si="4197"/>
        <v>BO$13</v>
      </c>
      <c r="BP3022" s="195" t="str">
        <f t="shared" si="4197"/>
        <v>BP$13</v>
      </c>
      <c r="BQ3022" s="195" t="str">
        <f t="shared" si="4197"/>
        <v>BQ$13</v>
      </c>
      <c r="BR3022" s="195" t="str">
        <f t="shared" si="4197"/>
        <v>BR$13</v>
      </c>
      <c r="BS3022" s="195" t="str">
        <f t="shared" si="4197"/>
        <v>BS$13</v>
      </c>
      <c r="BT3022" s="195" t="str">
        <f t="shared" si="4197"/>
        <v>BT$13</v>
      </c>
      <c r="BU3022" s="195" t="str">
        <f t="shared" si="4197"/>
        <v>BU$13</v>
      </c>
      <c r="BV3022" s="195" t="str">
        <f t="shared" si="4197"/>
        <v>BV$13</v>
      </c>
      <c r="BW3022" s="195" t="str">
        <f t="shared" si="4197"/>
        <v>BW$13</v>
      </c>
      <c r="BX3022" s="195" t="str">
        <f t="shared" si="4197"/>
        <v>BX$13</v>
      </c>
      <c r="BY3022" s="195" t="str">
        <f t="shared" si="4197"/>
        <v>BY$13</v>
      </c>
      <c r="BZ3022" s="195" t="str">
        <f t="shared" si="4197"/>
        <v>BZ$13</v>
      </c>
      <c r="CA3022" s="195" t="str">
        <f t="shared" si="4197"/>
        <v>CA$13</v>
      </c>
      <c r="CB3022" s="195" t="str">
        <f t="shared" si="4197"/>
        <v>CB$13</v>
      </c>
      <c r="CC3022" s="195" t="str">
        <f t="shared" si="4197"/>
        <v>CC$13</v>
      </c>
      <c r="CD3022" s="195" t="str">
        <f t="shared" si="4197"/>
        <v>CD$13</v>
      </c>
      <c r="CE3022" s="195" t="str">
        <f t="shared" ref="CE3022:CL3022" si="4198">CE$17</f>
        <v>CE$13</v>
      </c>
      <c r="CF3022" s="195" t="str">
        <f t="shared" si="4198"/>
        <v>CF$13</v>
      </c>
      <c r="CG3022" s="195" t="str">
        <f t="shared" si="4198"/>
        <v>CG$13</v>
      </c>
      <c r="CH3022" s="195" t="str">
        <f t="shared" si="4198"/>
        <v>CH$13</v>
      </c>
      <c r="CI3022" s="195" t="str">
        <f t="shared" si="4198"/>
        <v>CI$13</v>
      </c>
      <c r="CJ3022" s="195" t="str">
        <f t="shared" si="4198"/>
        <v>CJ$13</v>
      </c>
      <c r="CK3022" s="195" t="str">
        <f t="shared" si="4198"/>
        <v>CK$13</v>
      </c>
      <c r="CL3022" s="195" t="str">
        <f t="shared" si="4198"/>
        <v>CL$13</v>
      </c>
    </row>
    <row r="3023" spans="2:90" x14ac:dyDescent="0.4">
      <c r="B3023" s="171" t="s">
        <v>491</v>
      </c>
      <c r="E3023" s="8"/>
      <c r="H3023" s="196"/>
      <c r="I3023" s="197"/>
      <c r="J3023" s="197"/>
      <c r="K3023" s="198"/>
      <c r="L3023" s="198"/>
      <c r="M3023" s="198"/>
      <c r="N3023" s="198"/>
      <c r="O3023" s="198"/>
      <c r="P3023" s="198"/>
      <c r="R3023" s="198"/>
      <c r="S3023" s="186"/>
      <c r="T3023" s="186"/>
      <c r="U3023" s="186"/>
      <c r="V3023" s="186"/>
      <c r="W3023" s="186"/>
      <c r="X3023" s="186"/>
      <c r="Y3023" s="186"/>
      <c r="Z3023" s="186"/>
      <c r="AA3023" s="186"/>
      <c r="AB3023" s="186"/>
      <c r="AC3023" s="186"/>
      <c r="AD3023" s="186"/>
      <c r="AE3023" s="186"/>
      <c r="AF3023" s="186"/>
      <c r="AG3023" s="186"/>
      <c r="AH3023" s="186"/>
      <c r="AI3023" s="186"/>
      <c r="AJ3023" s="186"/>
      <c r="AK3023" s="186"/>
      <c r="AL3023" s="186"/>
      <c r="AM3023" s="186"/>
      <c r="AN3023" s="186"/>
      <c r="AO3023" s="186"/>
      <c r="AP3023" s="186"/>
      <c r="AQ3023" s="186"/>
      <c r="AR3023" s="186"/>
      <c r="AS3023" s="186"/>
      <c r="AT3023" s="186"/>
      <c r="AU3023" s="186"/>
      <c r="AV3023" s="186"/>
      <c r="AW3023" s="186"/>
      <c r="AX3023" s="186"/>
      <c r="AY3023" s="186"/>
      <c r="AZ3023" s="186"/>
      <c r="BA3023" s="186"/>
      <c r="BB3023" s="186"/>
      <c r="BC3023" s="186"/>
      <c r="BD3023" s="186"/>
      <c r="BE3023" s="186"/>
      <c r="BF3023" s="186"/>
      <c r="BG3023" s="186"/>
      <c r="BH3023" s="186"/>
      <c r="BI3023" s="186"/>
      <c r="BJ3023" s="186"/>
      <c r="BK3023" s="186"/>
      <c r="BL3023" s="186"/>
      <c r="BM3023" s="186"/>
      <c r="BN3023" s="186"/>
      <c r="BO3023" s="186"/>
      <c r="BP3023" s="186"/>
      <c r="BQ3023" s="186"/>
      <c r="BR3023" s="186"/>
      <c r="BS3023" s="186"/>
      <c r="BT3023" s="186"/>
      <c r="BU3023" s="186"/>
      <c r="BV3023" s="186"/>
      <c r="BW3023" s="186"/>
      <c r="BX3023" s="186"/>
      <c r="BY3023" s="186"/>
      <c r="BZ3023" s="186"/>
      <c r="CA3023" s="186"/>
      <c r="CB3023" s="186"/>
      <c r="CC3023" s="186"/>
      <c r="CD3023" s="186"/>
      <c r="CE3023" s="186"/>
      <c r="CF3023" s="186"/>
      <c r="CG3023" s="186"/>
      <c r="CH3023" s="186"/>
      <c r="CI3023" s="186"/>
      <c r="CJ3023" s="186"/>
      <c r="CK3023" s="186"/>
      <c r="CL3023" s="186"/>
    </row>
    <row r="3024" spans="2:90" x14ac:dyDescent="0.4">
      <c r="B3024" s="171" t="s">
        <v>505</v>
      </c>
      <c r="E3024" s="8"/>
      <c r="H3024" s="196"/>
      <c r="I3024" s="197"/>
      <c r="J3024" s="197"/>
      <c r="K3024" s="198"/>
      <c r="L3024" s="198"/>
      <c r="M3024" s="198"/>
      <c r="N3024" s="198"/>
      <c r="O3024" s="198"/>
      <c r="P3024" s="198"/>
      <c r="R3024" s="198"/>
      <c r="S3024" s="186"/>
      <c r="T3024" s="186"/>
      <c r="U3024" s="186"/>
      <c r="V3024" s="186"/>
      <c r="W3024" s="186"/>
      <c r="X3024" s="186"/>
      <c r="Y3024" s="186"/>
      <c r="Z3024" s="186"/>
      <c r="AA3024" s="186"/>
      <c r="AB3024" s="186"/>
      <c r="AC3024" s="186"/>
      <c r="AD3024" s="186"/>
      <c r="AE3024" s="186"/>
      <c r="AF3024" s="186"/>
      <c r="AG3024" s="186"/>
      <c r="AH3024" s="186"/>
      <c r="AI3024" s="186"/>
      <c r="AJ3024" s="186"/>
      <c r="AK3024" s="186"/>
      <c r="AL3024" s="186"/>
      <c r="AM3024" s="186"/>
      <c r="AN3024" s="186"/>
      <c r="AO3024" s="186"/>
      <c r="AP3024" s="186"/>
      <c r="AQ3024" s="186"/>
      <c r="AR3024" s="186"/>
      <c r="AS3024" s="186"/>
      <c r="AT3024" s="186"/>
      <c r="AU3024" s="186"/>
      <c r="AV3024" s="186"/>
      <c r="AW3024" s="186"/>
      <c r="AX3024" s="186"/>
      <c r="AY3024" s="186"/>
      <c r="AZ3024" s="186"/>
      <c r="BA3024" s="186"/>
      <c r="BB3024" s="186"/>
      <c r="BC3024" s="186"/>
      <c r="BD3024" s="186"/>
      <c r="BE3024" s="186"/>
      <c r="BF3024" s="186"/>
      <c r="BG3024" s="186"/>
      <c r="BH3024" s="186"/>
      <c r="BI3024" s="186"/>
      <c r="BJ3024" s="186"/>
      <c r="BK3024" s="186"/>
      <c r="BL3024" s="186"/>
      <c r="BM3024" s="186"/>
      <c r="BN3024" s="186"/>
      <c r="BO3024" s="186"/>
      <c r="BP3024" s="186"/>
      <c r="BQ3024" s="186"/>
      <c r="BR3024" s="186"/>
      <c r="BS3024" s="186"/>
      <c r="BT3024" s="186"/>
      <c r="BU3024" s="186"/>
      <c r="BV3024" s="186"/>
      <c r="BW3024" s="186"/>
      <c r="BX3024" s="186"/>
      <c r="BY3024" s="186"/>
      <c r="BZ3024" s="186"/>
      <c r="CA3024" s="186"/>
      <c r="CB3024" s="186"/>
      <c r="CC3024" s="186"/>
      <c r="CD3024" s="186"/>
      <c r="CE3024" s="186"/>
      <c r="CF3024" s="186"/>
      <c r="CG3024" s="186"/>
      <c r="CH3024" s="186"/>
      <c r="CI3024" s="186"/>
      <c r="CJ3024" s="186"/>
      <c r="CK3024" s="186"/>
      <c r="CL3024" s="186"/>
    </row>
    <row r="3025" spans="2:90" x14ac:dyDescent="0.4">
      <c r="B3025" s="171" t="s">
        <v>463</v>
      </c>
      <c r="E3025" s="8"/>
      <c r="H3025" s="196"/>
      <c r="I3025" s="197"/>
      <c r="J3025" s="197"/>
      <c r="K3025" s="198"/>
      <c r="L3025" s="198"/>
      <c r="M3025" s="198"/>
      <c r="N3025" s="198"/>
      <c r="O3025" s="198"/>
      <c r="P3025" s="198"/>
      <c r="R3025" s="198"/>
      <c r="S3025" s="186" t="str">
        <f t="shared" ref="S3025:AX3025" si="4199">S$18</f>
        <v>S$14</v>
      </c>
      <c r="T3025" s="186" t="str">
        <f t="shared" si="4199"/>
        <v>T$14</v>
      </c>
      <c r="U3025" s="186" t="str">
        <f t="shared" si="4199"/>
        <v>U$14</v>
      </c>
      <c r="V3025" s="186" t="str">
        <f t="shared" si="4199"/>
        <v>V$14</v>
      </c>
      <c r="W3025" s="186" t="str">
        <f t="shared" si="4199"/>
        <v>W$14</v>
      </c>
      <c r="X3025" s="186" t="str">
        <f t="shared" si="4199"/>
        <v>X$14</v>
      </c>
      <c r="Y3025" s="186" t="str">
        <f t="shared" si="4199"/>
        <v>Y$14</v>
      </c>
      <c r="Z3025" s="186" t="str">
        <f t="shared" si="4199"/>
        <v>Z$14</v>
      </c>
      <c r="AA3025" s="186" t="str">
        <f t="shared" si="4199"/>
        <v>AA$14</v>
      </c>
      <c r="AB3025" s="186" t="str">
        <f t="shared" si="4199"/>
        <v>AB$14</v>
      </c>
      <c r="AC3025" s="186" t="str">
        <f t="shared" si="4199"/>
        <v>AC$14</v>
      </c>
      <c r="AD3025" s="186" t="str">
        <f t="shared" si="4199"/>
        <v>AD$14</v>
      </c>
      <c r="AE3025" s="186" t="str">
        <f t="shared" si="4199"/>
        <v>AE$14</v>
      </c>
      <c r="AF3025" s="186" t="str">
        <f t="shared" si="4199"/>
        <v>AF$14</v>
      </c>
      <c r="AG3025" s="186" t="str">
        <f t="shared" si="4199"/>
        <v>AG$14</v>
      </c>
      <c r="AH3025" s="186" t="str">
        <f t="shared" si="4199"/>
        <v>AH$14</v>
      </c>
      <c r="AI3025" s="186" t="str">
        <f t="shared" si="4199"/>
        <v>AI$14</v>
      </c>
      <c r="AJ3025" s="186" t="str">
        <f t="shared" si="4199"/>
        <v>AJ$14</v>
      </c>
      <c r="AK3025" s="186" t="str">
        <f t="shared" si="4199"/>
        <v>AK$14</v>
      </c>
      <c r="AL3025" s="186" t="str">
        <f t="shared" si="4199"/>
        <v>AL$14</v>
      </c>
      <c r="AM3025" s="186" t="str">
        <f t="shared" si="4199"/>
        <v>AM$14</v>
      </c>
      <c r="AN3025" s="186" t="str">
        <f t="shared" si="4199"/>
        <v>AN$14</v>
      </c>
      <c r="AO3025" s="186" t="str">
        <f t="shared" si="4199"/>
        <v>AO$14</v>
      </c>
      <c r="AP3025" s="186" t="str">
        <f t="shared" si="4199"/>
        <v>AP$14</v>
      </c>
      <c r="AQ3025" s="186" t="str">
        <f t="shared" si="4199"/>
        <v>AQ$14</v>
      </c>
      <c r="AR3025" s="186" t="str">
        <f t="shared" si="4199"/>
        <v>AR$14</v>
      </c>
      <c r="AS3025" s="186" t="str">
        <f t="shared" si="4199"/>
        <v>AS$14</v>
      </c>
      <c r="AT3025" s="186" t="str">
        <f t="shared" si="4199"/>
        <v>AT$14</v>
      </c>
      <c r="AU3025" s="186" t="str">
        <f t="shared" si="4199"/>
        <v>AU$14</v>
      </c>
      <c r="AV3025" s="186" t="str">
        <f t="shared" si="4199"/>
        <v>AV$14</v>
      </c>
      <c r="AW3025" s="186" t="str">
        <f t="shared" si="4199"/>
        <v>AW$14</v>
      </c>
      <c r="AX3025" s="186" t="str">
        <f t="shared" si="4199"/>
        <v>AX$14</v>
      </c>
      <c r="AY3025" s="186" t="str">
        <f t="shared" ref="AY3025:CD3025" si="4200">AY$18</f>
        <v>AY$14</v>
      </c>
      <c r="AZ3025" s="186" t="str">
        <f t="shared" si="4200"/>
        <v>AZ$14</v>
      </c>
      <c r="BA3025" s="186" t="str">
        <f t="shared" si="4200"/>
        <v>BA$14</v>
      </c>
      <c r="BB3025" s="186" t="str">
        <f t="shared" si="4200"/>
        <v>BB$14</v>
      </c>
      <c r="BC3025" s="186" t="str">
        <f t="shared" si="4200"/>
        <v>BC$14</v>
      </c>
      <c r="BD3025" s="186" t="str">
        <f t="shared" si="4200"/>
        <v>BD$14</v>
      </c>
      <c r="BE3025" s="186" t="str">
        <f t="shared" si="4200"/>
        <v>BE$14</v>
      </c>
      <c r="BF3025" s="186" t="str">
        <f t="shared" si="4200"/>
        <v>BF$14</v>
      </c>
      <c r="BG3025" s="186" t="str">
        <f t="shared" si="4200"/>
        <v>BG$14</v>
      </c>
      <c r="BH3025" s="186" t="str">
        <f t="shared" si="4200"/>
        <v>BH$14</v>
      </c>
      <c r="BI3025" s="186" t="str">
        <f t="shared" si="4200"/>
        <v>BI$14</v>
      </c>
      <c r="BJ3025" s="186" t="str">
        <f t="shared" si="4200"/>
        <v>BJ$14</v>
      </c>
      <c r="BK3025" s="186" t="str">
        <f t="shared" si="4200"/>
        <v>BK$14</v>
      </c>
      <c r="BL3025" s="186" t="str">
        <f t="shared" si="4200"/>
        <v>BL$14</v>
      </c>
      <c r="BM3025" s="186" t="str">
        <f t="shared" si="4200"/>
        <v>BM$14</v>
      </c>
      <c r="BN3025" s="186" t="str">
        <f t="shared" si="4200"/>
        <v>BN$14</v>
      </c>
      <c r="BO3025" s="186" t="str">
        <f t="shared" si="4200"/>
        <v>BO$14</v>
      </c>
      <c r="BP3025" s="186" t="str">
        <f t="shared" si="4200"/>
        <v>BP$14</v>
      </c>
      <c r="BQ3025" s="186" t="str">
        <f t="shared" si="4200"/>
        <v>BQ$14</v>
      </c>
      <c r="BR3025" s="186" t="str">
        <f t="shared" si="4200"/>
        <v>BR$14</v>
      </c>
      <c r="BS3025" s="186" t="str">
        <f t="shared" si="4200"/>
        <v>BS$14</v>
      </c>
      <c r="BT3025" s="186" t="str">
        <f t="shared" si="4200"/>
        <v>BT$14</v>
      </c>
      <c r="BU3025" s="186" t="str">
        <f t="shared" si="4200"/>
        <v>BU$14</v>
      </c>
      <c r="BV3025" s="186" t="str">
        <f t="shared" si="4200"/>
        <v>BV$14</v>
      </c>
      <c r="BW3025" s="186" t="str">
        <f t="shared" si="4200"/>
        <v>BW$14</v>
      </c>
      <c r="BX3025" s="186" t="str">
        <f t="shared" si="4200"/>
        <v>BX$14</v>
      </c>
      <c r="BY3025" s="186" t="str">
        <f t="shared" si="4200"/>
        <v>BY$14</v>
      </c>
      <c r="BZ3025" s="186" t="str">
        <f t="shared" si="4200"/>
        <v>BZ$14</v>
      </c>
      <c r="CA3025" s="186" t="str">
        <f t="shared" si="4200"/>
        <v>CA$14</v>
      </c>
      <c r="CB3025" s="186" t="str">
        <f t="shared" si="4200"/>
        <v>CB$14</v>
      </c>
      <c r="CC3025" s="186" t="str">
        <f t="shared" si="4200"/>
        <v>CC$14</v>
      </c>
      <c r="CD3025" s="186" t="str">
        <f t="shared" si="4200"/>
        <v>CD$14</v>
      </c>
      <c r="CE3025" s="186" t="str">
        <f t="shared" ref="CE3025:CL3025" si="4201">CE$18</f>
        <v>CE$14</v>
      </c>
      <c r="CF3025" s="186" t="str">
        <f t="shared" si="4201"/>
        <v>CF$14</v>
      </c>
      <c r="CG3025" s="186" t="str">
        <f t="shared" si="4201"/>
        <v>CG$14</v>
      </c>
      <c r="CH3025" s="186" t="str">
        <f t="shared" si="4201"/>
        <v>CH$14</v>
      </c>
      <c r="CI3025" s="186" t="str">
        <f t="shared" si="4201"/>
        <v>CI$14</v>
      </c>
      <c r="CJ3025" s="186" t="str">
        <f t="shared" si="4201"/>
        <v>CJ$14</v>
      </c>
      <c r="CK3025" s="186" t="str">
        <f t="shared" si="4201"/>
        <v>CK$14</v>
      </c>
      <c r="CL3025" s="186" t="str">
        <f t="shared" si="4201"/>
        <v>CL$14</v>
      </c>
    </row>
    <row r="3026" spans="2:90" x14ac:dyDescent="0.4">
      <c r="B3026" s="171" t="s">
        <v>464</v>
      </c>
      <c r="E3026" s="8"/>
      <c r="H3026" s="196"/>
      <c r="I3026" s="197"/>
      <c r="J3026" s="197"/>
      <c r="K3026" s="198"/>
      <c r="L3026" s="198"/>
      <c r="M3026" s="198"/>
      <c r="N3026" s="198"/>
      <c r="O3026" s="198"/>
      <c r="P3026" s="198"/>
      <c r="R3026" s="198"/>
      <c r="S3026" s="186" t="str">
        <f t="shared" ref="S3026:AX3026" si="4202">S$19</f>
        <v>S$15</v>
      </c>
      <c r="T3026" s="186" t="str">
        <f t="shared" si="4202"/>
        <v>T$15</v>
      </c>
      <c r="U3026" s="186" t="str">
        <f t="shared" si="4202"/>
        <v>U$15</v>
      </c>
      <c r="V3026" s="186" t="str">
        <f t="shared" si="4202"/>
        <v>V$15</v>
      </c>
      <c r="W3026" s="186" t="str">
        <f t="shared" si="4202"/>
        <v>W$15</v>
      </c>
      <c r="X3026" s="186" t="str">
        <f t="shared" si="4202"/>
        <v>X$15</v>
      </c>
      <c r="Y3026" s="186" t="str">
        <f t="shared" si="4202"/>
        <v>Y$15</v>
      </c>
      <c r="Z3026" s="186" t="str">
        <f t="shared" si="4202"/>
        <v>Z$15</v>
      </c>
      <c r="AA3026" s="186" t="str">
        <f t="shared" si="4202"/>
        <v>AA$15</v>
      </c>
      <c r="AB3026" s="186" t="str">
        <f t="shared" si="4202"/>
        <v>AB$15</v>
      </c>
      <c r="AC3026" s="186" t="str">
        <f t="shared" si="4202"/>
        <v>AC$15</v>
      </c>
      <c r="AD3026" s="186" t="str">
        <f t="shared" si="4202"/>
        <v>AD$15</v>
      </c>
      <c r="AE3026" s="186" t="str">
        <f t="shared" si="4202"/>
        <v>AE$15</v>
      </c>
      <c r="AF3026" s="186" t="str">
        <f t="shared" si="4202"/>
        <v>AF$15</v>
      </c>
      <c r="AG3026" s="186" t="str">
        <f t="shared" si="4202"/>
        <v>AG$15</v>
      </c>
      <c r="AH3026" s="186" t="str">
        <f t="shared" si="4202"/>
        <v>AH$15</v>
      </c>
      <c r="AI3026" s="186" t="str">
        <f t="shared" si="4202"/>
        <v>AI$15</v>
      </c>
      <c r="AJ3026" s="186" t="str">
        <f t="shared" si="4202"/>
        <v>AJ$15</v>
      </c>
      <c r="AK3026" s="186" t="str">
        <f t="shared" si="4202"/>
        <v>AK$15</v>
      </c>
      <c r="AL3026" s="186" t="str">
        <f t="shared" si="4202"/>
        <v>AL$15</v>
      </c>
      <c r="AM3026" s="186" t="str">
        <f t="shared" si="4202"/>
        <v>AM$15</v>
      </c>
      <c r="AN3026" s="186" t="str">
        <f t="shared" si="4202"/>
        <v>AN$15</v>
      </c>
      <c r="AO3026" s="186" t="str">
        <f t="shared" si="4202"/>
        <v>AO$15</v>
      </c>
      <c r="AP3026" s="186" t="str">
        <f t="shared" si="4202"/>
        <v>AP$15</v>
      </c>
      <c r="AQ3026" s="186" t="str">
        <f t="shared" si="4202"/>
        <v>AQ$15</v>
      </c>
      <c r="AR3026" s="186" t="str">
        <f t="shared" si="4202"/>
        <v>AR$15</v>
      </c>
      <c r="AS3026" s="186" t="str">
        <f t="shared" si="4202"/>
        <v>AS$15</v>
      </c>
      <c r="AT3026" s="186" t="str">
        <f t="shared" si="4202"/>
        <v>AT$15</v>
      </c>
      <c r="AU3026" s="186" t="str">
        <f t="shared" si="4202"/>
        <v>AU$15</v>
      </c>
      <c r="AV3026" s="186" t="str">
        <f t="shared" si="4202"/>
        <v>AV$15</v>
      </c>
      <c r="AW3026" s="186" t="str">
        <f t="shared" si="4202"/>
        <v>AW$15</v>
      </c>
      <c r="AX3026" s="186" t="str">
        <f t="shared" si="4202"/>
        <v>AX$15</v>
      </c>
      <c r="AY3026" s="186" t="str">
        <f t="shared" ref="AY3026:CD3026" si="4203">AY$19</f>
        <v>AY$15</v>
      </c>
      <c r="AZ3026" s="186" t="str">
        <f t="shared" si="4203"/>
        <v>AZ$15</v>
      </c>
      <c r="BA3026" s="186" t="str">
        <f t="shared" si="4203"/>
        <v>BA$15</v>
      </c>
      <c r="BB3026" s="186" t="str">
        <f t="shared" si="4203"/>
        <v>BB$15</v>
      </c>
      <c r="BC3026" s="186" t="str">
        <f t="shared" si="4203"/>
        <v>BC$15</v>
      </c>
      <c r="BD3026" s="186" t="str">
        <f t="shared" si="4203"/>
        <v>BD$15</v>
      </c>
      <c r="BE3026" s="186" t="str">
        <f t="shared" si="4203"/>
        <v>BE$15</v>
      </c>
      <c r="BF3026" s="186" t="str">
        <f t="shared" si="4203"/>
        <v>BF$15</v>
      </c>
      <c r="BG3026" s="186" t="str">
        <f t="shared" si="4203"/>
        <v>BG$15</v>
      </c>
      <c r="BH3026" s="186" t="str">
        <f t="shared" si="4203"/>
        <v>BH$15</v>
      </c>
      <c r="BI3026" s="186" t="str">
        <f t="shared" si="4203"/>
        <v>BI$15</v>
      </c>
      <c r="BJ3026" s="186" t="str">
        <f t="shared" si="4203"/>
        <v>BJ$15</v>
      </c>
      <c r="BK3026" s="186" t="str">
        <f t="shared" si="4203"/>
        <v>BK$15</v>
      </c>
      <c r="BL3026" s="186" t="str">
        <f t="shared" si="4203"/>
        <v>BL$15</v>
      </c>
      <c r="BM3026" s="186" t="str">
        <f t="shared" si="4203"/>
        <v>BM$15</v>
      </c>
      <c r="BN3026" s="186" t="str">
        <f t="shared" si="4203"/>
        <v>BN$15</v>
      </c>
      <c r="BO3026" s="186" t="str">
        <f t="shared" si="4203"/>
        <v>BO$15</v>
      </c>
      <c r="BP3026" s="186" t="str">
        <f t="shared" si="4203"/>
        <v>BP$15</v>
      </c>
      <c r="BQ3026" s="186" t="str">
        <f t="shared" si="4203"/>
        <v>BQ$15</v>
      </c>
      <c r="BR3026" s="186" t="str">
        <f t="shared" si="4203"/>
        <v>BR$15</v>
      </c>
      <c r="BS3026" s="186" t="str">
        <f t="shared" si="4203"/>
        <v>BS$15</v>
      </c>
      <c r="BT3026" s="186" t="str">
        <f t="shared" si="4203"/>
        <v>BT$15</v>
      </c>
      <c r="BU3026" s="186" t="str">
        <f t="shared" si="4203"/>
        <v>BU$15</v>
      </c>
      <c r="BV3026" s="186" t="str">
        <f t="shared" si="4203"/>
        <v>BV$15</v>
      </c>
      <c r="BW3026" s="186" t="str">
        <f t="shared" si="4203"/>
        <v>BW$15</v>
      </c>
      <c r="BX3026" s="186" t="str">
        <f t="shared" si="4203"/>
        <v>BX$15</v>
      </c>
      <c r="BY3026" s="186" t="str">
        <f t="shared" si="4203"/>
        <v>BY$15</v>
      </c>
      <c r="BZ3026" s="186" t="str">
        <f t="shared" si="4203"/>
        <v>BZ$15</v>
      </c>
      <c r="CA3026" s="186" t="str">
        <f t="shared" si="4203"/>
        <v>CA$15</v>
      </c>
      <c r="CB3026" s="186" t="str">
        <f t="shared" si="4203"/>
        <v>CB$15</v>
      </c>
      <c r="CC3026" s="186" t="str">
        <f t="shared" si="4203"/>
        <v>CC$15</v>
      </c>
      <c r="CD3026" s="186" t="str">
        <f t="shared" si="4203"/>
        <v>CD$15</v>
      </c>
      <c r="CE3026" s="186" t="str">
        <f t="shared" ref="CE3026:CL3026" si="4204">CE$19</f>
        <v>CE$15</v>
      </c>
      <c r="CF3026" s="186" t="str">
        <f t="shared" si="4204"/>
        <v>CF$15</v>
      </c>
      <c r="CG3026" s="186" t="str">
        <f t="shared" si="4204"/>
        <v>CG$15</v>
      </c>
      <c r="CH3026" s="186" t="str">
        <f t="shared" si="4204"/>
        <v>CH$15</v>
      </c>
      <c r="CI3026" s="186" t="str">
        <f t="shared" si="4204"/>
        <v>CI$15</v>
      </c>
      <c r="CJ3026" s="186" t="str">
        <f t="shared" si="4204"/>
        <v>CJ$15</v>
      </c>
      <c r="CK3026" s="186" t="str">
        <f t="shared" si="4204"/>
        <v>CK$15</v>
      </c>
      <c r="CL3026" s="186" t="str">
        <f t="shared" si="4204"/>
        <v>CL$15</v>
      </c>
    </row>
    <row r="3027" spans="2:90" x14ac:dyDescent="0.4">
      <c r="B3027" s="70" t="s">
        <v>396</v>
      </c>
      <c r="C3027" s="31"/>
      <c r="D3027" t="s">
        <v>391</v>
      </c>
      <c r="E3027" s="8" t="str">
        <f t="shared" ref="E3027:E3083" si="4205">ROW()&amp;" "&amp;D3027</f>
        <v>3027 WCAR-IS</v>
      </c>
      <c r="F3027" t="s">
        <v>433</v>
      </c>
      <c r="G3027" s="31" t="s">
        <v>395</v>
      </c>
      <c r="H3027" s="48"/>
      <c r="I3027" s="285"/>
      <c r="J3027" s="285"/>
      <c r="K3027" s="48"/>
      <c r="L3027" s="48"/>
      <c r="M3027" s="48"/>
      <c r="N3027" s="48"/>
      <c r="O3027" s="48"/>
      <c r="P3027" s="48"/>
      <c r="R3027" s="70"/>
      <c r="S3027" s="286"/>
      <c r="T3027" s="286"/>
      <c r="U3027" s="286"/>
      <c r="V3027" s="286"/>
      <c r="W3027" s="286"/>
      <c r="X3027" s="286"/>
      <c r="Y3027" s="286"/>
      <c r="Z3027" s="286"/>
      <c r="AA3027" s="286"/>
      <c r="AB3027" s="286"/>
      <c r="AC3027" s="286"/>
      <c r="AD3027" s="286"/>
      <c r="AE3027" s="286"/>
      <c r="AF3027" s="286"/>
      <c r="AG3027" s="286"/>
      <c r="AH3027" s="286"/>
      <c r="AI3027" s="286"/>
      <c r="AJ3027" s="286"/>
      <c r="AK3027" s="286"/>
      <c r="AL3027" s="286"/>
      <c r="AM3027" s="286"/>
      <c r="AN3027" s="286"/>
      <c r="AO3027" s="286"/>
      <c r="AP3027" s="286"/>
      <c r="AQ3027" s="286"/>
      <c r="AR3027" s="286"/>
      <c r="AS3027" s="286"/>
      <c r="AT3027" s="286"/>
      <c r="AU3027" s="286"/>
      <c r="AV3027" s="286"/>
      <c r="AW3027" s="286"/>
      <c r="AX3027" s="286"/>
      <c r="AY3027" s="286"/>
      <c r="AZ3027" s="286"/>
      <c r="BA3027" s="286"/>
      <c r="BB3027" s="286"/>
      <c r="BC3027" s="286"/>
      <c r="BD3027" s="286"/>
      <c r="BE3027" s="286"/>
      <c r="BF3027" s="286"/>
      <c r="BG3027" s="286"/>
      <c r="BH3027" s="286"/>
      <c r="BI3027" s="286"/>
      <c r="BJ3027" s="286"/>
      <c r="BK3027" s="286"/>
      <c r="BL3027" s="286"/>
      <c r="BM3027" s="286"/>
      <c r="BN3027" s="286"/>
      <c r="BO3027" s="286"/>
      <c r="BP3027" s="286"/>
      <c r="BQ3027" s="286"/>
      <c r="BR3027" s="286"/>
      <c r="BS3027" s="286"/>
      <c r="BT3027" s="286"/>
      <c r="BU3027" s="286"/>
      <c r="BV3027" s="286"/>
      <c r="BW3027" s="286"/>
      <c r="BX3027" s="286"/>
      <c r="BY3027" s="286"/>
      <c r="BZ3027" s="286"/>
      <c r="CA3027" s="286"/>
      <c r="CB3027" s="286"/>
      <c r="CC3027" s="286"/>
      <c r="CD3027" s="286"/>
      <c r="CE3027" s="286"/>
      <c r="CF3027" s="286"/>
      <c r="CG3027" s="286"/>
      <c r="CH3027" s="286"/>
      <c r="CI3027" s="286"/>
      <c r="CJ3027" s="286"/>
      <c r="CK3027" s="286"/>
      <c r="CL3027" s="286"/>
    </row>
    <row r="3028" spans="2:90" x14ac:dyDescent="0.4">
      <c r="B3028" s="122" t="s">
        <v>392</v>
      </c>
      <c r="D3028" t="s">
        <v>391</v>
      </c>
      <c r="E3028" s="8" t="str">
        <f t="shared" si="4205"/>
        <v>3028 WCAR-IS</v>
      </c>
      <c r="G3028" t="str">
        <f t="shared" ref="G3028:G3035" si="4206">E3028</f>
        <v>3028 WCAR-IS</v>
      </c>
      <c r="H3028" s="31"/>
      <c r="I3028" s="73"/>
      <c r="J3028" s="73"/>
      <c r="K3028" s="121">
        <f ca="1">'IS BS CF'!K$20</f>
        <v>19234470.826335669</v>
      </c>
      <c r="L3028" s="121">
        <f ca="1">'IS BS CF'!L$20</f>
        <v>64560644.505838424</v>
      </c>
      <c r="M3028" s="121">
        <f ca="1">'IS BS CF'!M$20</f>
        <v>143220203.85268167</v>
      </c>
      <c r="N3028" s="121">
        <f ca="1">'IS BS CF'!N$20</f>
        <v>294058898.56479681</v>
      </c>
      <c r="O3028" s="121">
        <f ca="1">'IS BS CF'!O$20</f>
        <v>592234525.51825392</v>
      </c>
      <c r="P3028" s="121">
        <f ca="1">'IS BS CF'!P$20</f>
        <v>1186693566.7494879</v>
      </c>
      <c r="Q3028" s="121"/>
      <c r="R3028" s="121">
        <f>'IS BS CF'!R$20</f>
        <v>0</v>
      </c>
      <c r="S3028" s="121">
        <f ca="1">'IS BS CF'!S$20</f>
        <v>158333.33333333334</v>
      </c>
      <c r="T3028" s="121">
        <f ca="1">'IS BS CF'!T$20</f>
        <v>467083.33333333337</v>
      </c>
      <c r="U3028" s="121">
        <f ca="1">'IS BS CF'!U$20</f>
        <v>760395.83333333349</v>
      </c>
      <c r="V3028" s="121">
        <f ca="1">'IS BS CF'!V$20</f>
        <v>1039042.7083333335</v>
      </c>
      <c r="W3028" s="121">
        <f ca="1">'IS BS CF'!W$20</f>
        <v>1303757.2395833335</v>
      </c>
      <c r="X3028" s="121">
        <f ca="1">'IS BS CF'!X$20</f>
        <v>1555236.0442708335</v>
      </c>
      <c r="Y3028" s="121">
        <f ca="1">'IS BS CF'!Y$20</f>
        <v>1794140.9087239583</v>
      </c>
      <c r="Z3028" s="121">
        <f ca="1">'IS BS CF'!Z$20</f>
        <v>2021100.5299544274</v>
      </c>
      <c r="AA3028" s="121">
        <f ca="1">'IS BS CF'!AA$20</f>
        <v>2236712.1701233727</v>
      </c>
      <c r="AB3028" s="121">
        <f ca="1">'IS BS CF'!AB$20</f>
        <v>2441543.2282838705</v>
      </c>
      <c r="AC3028" s="121">
        <f ca="1">'IS BS CF'!AC$20</f>
        <v>2636132.7335363436</v>
      </c>
      <c r="AD3028" s="121">
        <f ca="1">'IS BS CF'!AD$20</f>
        <v>2820992.7635261929</v>
      </c>
      <c r="AE3028" s="121">
        <f ca="1">'IS BS CF'!AE$20</f>
        <v>3154943.1253498835</v>
      </c>
      <c r="AF3028" s="121">
        <f ca="1">'IS BS CF'!AF$20</f>
        <v>3630529.3024157225</v>
      </c>
      <c r="AG3028" s="121">
        <f ca="1">'IS BS CF'!AG$20</f>
        <v>4082336.1706282701</v>
      </c>
      <c r="AH3028" s="121">
        <f ca="1">'IS BS CF'!AH$20</f>
        <v>4511552.6954301903</v>
      </c>
      <c r="AI3028" s="121">
        <f ca="1">'IS BS CF'!AI$20</f>
        <v>4919308.3939920133</v>
      </c>
      <c r="AJ3028" s="121">
        <f ca="1">'IS BS CF'!AJ$20</f>
        <v>5306676.3076257464</v>
      </c>
      <c r="AK3028" s="121">
        <f ca="1">'IS BS CF'!AK$20</f>
        <v>5674675.8255777927</v>
      </c>
      <c r="AL3028" s="121">
        <f ca="1">'IS BS CF'!AL$20</f>
        <v>6024275.3676322363</v>
      </c>
      <c r="AM3028" s="121">
        <f ca="1">'IS BS CF'!AM$20</f>
        <v>6356394.932583957</v>
      </c>
      <c r="AN3028" s="121">
        <f ca="1">'IS BS CF'!AN$20</f>
        <v>6671908.5192880919</v>
      </c>
      <c r="AO3028" s="121">
        <f ca="1">'IS BS CF'!AO$20</f>
        <v>6971646.4266570201</v>
      </c>
      <c r="AP3028" s="121">
        <f ca="1">'IS BS CF'!AP$20</f>
        <v>7256397.4386575026</v>
      </c>
      <c r="AQ3028" s="121">
        <f ca="1">'IS BS CF'!AQ$20</f>
        <v>7843577.5667246263</v>
      </c>
      <c r="AR3028" s="121">
        <f ca="1">'IS BS CF'!AR$20</f>
        <v>8718065.3550550621</v>
      </c>
      <c r="AS3028" s="121">
        <f ca="1">'IS BS CF'!AS$20</f>
        <v>9548828.7539689764</v>
      </c>
      <c r="AT3028" s="121">
        <f ca="1">'IS BS CF'!AT$20</f>
        <v>10338053.982937194</v>
      </c>
      <c r="AU3028" s="121">
        <f ca="1">'IS BS CF'!AU$20</f>
        <v>11087817.950456999</v>
      </c>
      <c r="AV3028" s="121">
        <f ca="1">'IS BS CF'!AV$20</f>
        <v>11800093.719600815</v>
      </c>
      <c r="AW3028" s="121">
        <f ca="1">'IS BS CF'!AW$20</f>
        <v>12476755.700287443</v>
      </c>
      <c r="AX3028" s="121">
        <f ca="1">'IS BS CF'!AX$20</f>
        <v>13119584.581939735</v>
      </c>
      <c r="AY3028" s="121">
        <f ca="1">'IS BS CF'!AY$20</f>
        <v>13730272.019509412</v>
      </c>
      <c r="AZ3028" s="121">
        <f ca="1">'IS BS CF'!AZ$20</f>
        <v>14310425.08520061</v>
      </c>
      <c r="BA3028" s="121">
        <f ca="1">'IS BS CF'!BA$20</f>
        <v>14861570.497607244</v>
      </c>
      <c r="BB3028" s="121">
        <f ca="1">'IS BS CF'!BB$20</f>
        <v>15385158.639393546</v>
      </c>
      <c r="BC3028" s="121">
        <f ca="1">'IS BS CF'!BC$20</f>
        <v>16515900.707423871</v>
      </c>
      <c r="BD3028" s="121">
        <f ca="1">'IS BS CF'!BD$20</f>
        <v>18223439.005386014</v>
      </c>
      <c r="BE3028" s="121">
        <f ca="1">'IS BS CF'!BE$20</f>
        <v>19845600.388450045</v>
      </c>
      <c r="BF3028" s="121">
        <f ca="1">'IS BS CF'!BF$20</f>
        <v>21386653.702360876</v>
      </c>
      <c r="BG3028" s="121">
        <f ca="1">'IS BS CF'!BG$20</f>
        <v>22850654.35057617</v>
      </c>
      <c r="BH3028" s="121">
        <f ca="1">'IS BS CF'!BH$20</f>
        <v>24241454.966380689</v>
      </c>
      <c r="BI3028" s="121">
        <f ca="1">'IS BS CF'!BI$20</f>
        <v>25562715.551394988</v>
      </c>
      <c r="BJ3028" s="121">
        <f ca="1">'IS BS CF'!BJ$20</f>
        <v>26817913.107158571</v>
      </c>
      <c r="BK3028" s="121">
        <f ca="1">'IS BS CF'!BK$20</f>
        <v>28010350.785133969</v>
      </c>
      <c r="BL3028" s="121">
        <f ca="1">'IS BS CF'!BL$20</f>
        <v>29143166.579210605</v>
      </c>
      <c r="BM3028" s="121">
        <f ca="1">'IS BS CF'!BM$20</f>
        <v>30219341.583583407</v>
      </c>
      <c r="BN3028" s="121">
        <f ca="1">'IS BS CF'!BN$20</f>
        <v>31241707.837737568</v>
      </c>
      <c r="BO3028" s="121">
        <f ca="1">'IS BS CF'!BO$20</f>
        <v>33479622.445850689</v>
      </c>
      <c r="BP3028" s="121">
        <f ca="1">'IS BS CF'!BP$20</f>
        <v>36872307.990224823</v>
      </c>
      <c r="BQ3028" s="121">
        <f ca="1">'IS BS CF'!BQ$20</f>
        <v>40095359.257380247</v>
      </c>
      <c r="BR3028" s="121">
        <f ca="1">'IS BS CF'!BR$20</f>
        <v>43157257.9611779</v>
      </c>
      <c r="BS3028" s="121">
        <f ca="1">'IS BS CF'!BS$20</f>
        <v>46066061.729785666</v>
      </c>
      <c r="BT3028" s="121">
        <f ca="1">'IS BS CF'!BT$20</f>
        <v>48829425.309963062</v>
      </c>
      <c r="BU3028" s="121">
        <f ca="1">'IS BS CF'!BU$20</f>
        <v>51454620.711131558</v>
      </c>
      <c r="BV3028" s="121">
        <f ca="1">'IS BS CF'!BV$20</f>
        <v>53948556.342241652</v>
      </c>
      <c r="BW3028" s="121">
        <f ca="1">'IS BS CF'!BW$20</f>
        <v>56317795.191796236</v>
      </c>
      <c r="BX3028" s="121">
        <f ca="1">'IS BS CF'!BX$20</f>
        <v>58568572.098873079</v>
      </c>
      <c r="BY3028" s="121">
        <f ca="1">'IS BS CF'!BY$20</f>
        <v>60706810.160596088</v>
      </c>
      <c r="BZ3028" s="121">
        <f ca="1">'IS BS CF'!BZ$20</f>
        <v>62738136.319232956</v>
      </c>
      <c r="CA3028" s="121">
        <f ca="1">'IS BS CF'!CA$20</f>
        <v>67201229.503271297</v>
      </c>
      <c r="CB3028" s="121">
        <f ca="1">'IS BS CF'!CB$20</f>
        <v>73974501.361441076</v>
      </c>
      <c r="CC3028" s="121">
        <f ca="1">'IS BS CF'!CC$20</f>
        <v>80409109.626702353</v>
      </c>
      <c r="CD3028" s="121">
        <f ca="1">'IS BS CF'!CD$20</f>
        <v>86521987.478700578</v>
      </c>
      <c r="CE3028" s="121">
        <f ca="1">'IS BS CF'!CE$20</f>
        <v>92329221.438098878</v>
      </c>
      <c r="CF3028" s="121">
        <f ca="1">'IS BS CF'!CF$20</f>
        <v>97846093.699527264</v>
      </c>
      <c r="CG3028" s="121">
        <f ca="1">'IS BS CF'!CG$20</f>
        <v>103087122.34788425</v>
      </c>
      <c r="CH3028" s="121">
        <f ca="1">'IS BS CF'!CH$20</f>
        <v>108066099.56382336</v>
      </c>
      <c r="CI3028" s="121">
        <f ca="1">'IS BS CF'!CI$20</f>
        <v>112796127.91896552</v>
      </c>
      <c r="CJ3028" s="121">
        <f ca="1">'IS BS CF'!CJ$20</f>
        <v>117289654.85635057</v>
      </c>
      <c r="CK3028" s="121">
        <f ca="1">'IS BS CF'!CK$20</f>
        <v>121558505.44686638</v>
      </c>
      <c r="CL3028" s="121">
        <f ca="1">'IS BS CF'!CL$20</f>
        <v>125613913.5078564</v>
      </c>
    </row>
    <row r="3029" spans="2:90" x14ac:dyDescent="0.4">
      <c r="B3029" s="67"/>
      <c r="D3029" t="s">
        <v>391</v>
      </c>
      <c r="E3029" s="8" t="str">
        <f t="shared" si="4205"/>
        <v>3029 WCAR-IS</v>
      </c>
      <c r="G3029" t="str">
        <f t="shared" si="4206"/>
        <v>3029 WCAR-IS</v>
      </c>
      <c r="H3029" s="31"/>
      <c r="I3029" s="73"/>
      <c r="J3029" s="73"/>
      <c r="K3029" s="31"/>
      <c r="L3029" s="31"/>
      <c r="M3029" s="31"/>
      <c r="N3029" s="31"/>
      <c r="O3029" s="31"/>
      <c r="P3029" s="31"/>
      <c r="R3029" s="67"/>
      <c r="S3029" s="67"/>
      <c r="T3029" s="67"/>
      <c r="U3029" s="67"/>
      <c r="V3029" s="67"/>
      <c r="W3029" s="67"/>
      <c r="X3029" s="67"/>
      <c r="Y3029" s="67"/>
      <c r="Z3029" s="67"/>
      <c r="AA3029" s="67"/>
      <c r="AB3029" s="67"/>
      <c r="AC3029" s="67"/>
      <c r="AD3029" s="67"/>
      <c r="AE3029" s="67"/>
      <c r="AF3029" s="67"/>
      <c r="AG3029" s="67"/>
      <c r="AH3029" s="67"/>
      <c r="AI3029" s="67"/>
      <c r="AJ3029" s="67"/>
      <c r="AK3029" s="67"/>
      <c r="AL3029" s="67"/>
      <c r="AM3029" s="67"/>
      <c r="AN3029" s="67"/>
      <c r="AO3029" s="67"/>
      <c r="AP3029" s="67"/>
      <c r="AQ3029" s="67"/>
      <c r="AR3029" s="67"/>
      <c r="AS3029" s="67"/>
      <c r="AT3029" s="67"/>
      <c r="AU3029" s="67"/>
      <c r="AV3029" s="67"/>
      <c r="AW3029" s="67"/>
      <c r="AX3029" s="67"/>
      <c r="AY3029" s="67"/>
      <c r="AZ3029" s="67"/>
      <c r="BA3029" s="67"/>
      <c r="BB3029" s="67"/>
      <c r="BC3029" s="67"/>
      <c r="BD3029" s="67"/>
      <c r="BE3029" s="67"/>
      <c r="BF3029" s="67"/>
      <c r="BG3029" s="67"/>
      <c r="BH3029" s="67"/>
      <c r="BI3029" s="67"/>
      <c r="BJ3029" s="67"/>
      <c r="BK3029" s="67"/>
      <c r="BL3029" s="67"/>
      <c r="BM3029" s="67"/>
      <c r="BN3029" s="67"/>
      <c r="BO3029" s="67"/>
      <c r="BP3029" s="67"/>
      <c r="BQ3029" s="67"/>
      <c r="BR3029" s="67"/>
      <c r="BS3029" s="67"/>
      <c r="BT3029" s="67"/>
      <c r="BU3029" s="67"/>
      <c r="BV3029" s="67"/>
      <c r="BW3029" s="67"/>
      <c r="BX3029" s="67"/>
      <c r="BY3029" s="67"/>
      <c r="BZ3029" s="67"/>
      <c r="CA3029" s="67"/>
      <c r="CB3029" s="67"/>
      <c r="CC3029" s="67"/>
      <c r="CD3029" s="67"/>
      <c r="CE3029" s="67"/>
      <c r="CF3029" s="67"/>
      <c r="CG3029" s="67"/>
      <c r="CH3029" s="67"/>
      <c r="CI3029" s="67"/>
      <c r="CJ3029" s="67"/>
      <c r="CK3029" s="67"/>
      <c r="CL3029" s="67"/>
    </row>
    <row r="3030" spans="2:90" x14ac:dyDescent="0.4">
      <c r="B3030" s="126" t="str">
        <f>B3032&amp;":"</f>
        <v>Accounts receivable:</v>
      </c>
      <c r="D3030" t="s">
        <v>391</v>
      </c>
      <c r="E3030" s="8" t="str">
        <f t="shared" si="4205"/>
        <v>3030 WCAR-IS</v>
      </c>
      <c r="G3030" t="str">
        <f t="shared" si="4206"/>
        <v>3030 WCAR-IS</v>
      </c>
      <c r="I3030"/>
      <c r="J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row>
    <row r="3031" spans="2:90" x14ac:dyDescent="0.4">
      <c r="B3031" s="141" t="s">
        <v>222</v>
      </c>
      <c r="D3031" t="s">
        <v>391</v>
      </c>
      <c r="E3031" s="8" t="str">
        <f t="shared" si="4205"/>
        <v>3031 WCAR-IS</v>
      </c>
      <c r="G3031" t="str">
        <f t="shared" si="4206"/>
        <v>3031 WCAR-IS</v>
      </c>
      <c r="H3031" s="12"/>
      <c r="I3031" s="60"/>
      <c r="J3031" s="60"/>
      <c r="K3031" s="17">
        <v>30</v>
      </c>
      <c r="L3031" s="17">
        <v>30</v>
      </c>
      <c r="M3031" s="17">
        <v>30</v>
      </c>
      <c r="N3031" s="17">
        <v>30</v>
      </c>
      <c r="O3031" s="17">
        <v>30</v>
      </c>
      <c r="P3031" s="17">
        <v>30</v>
      </c>
      <c r="R3031" s="15"/>
      <c r="S3031" s="15" cm="1">
        <f t="array" ref="S3031">INDEX($K:$P,ROW(),MATCH(S$3,$K$2:$P$2,0))</f>
        <v>30</v>
      </c>
      <c r="T3031" s="15" cm="1">
        <f t="array" ref="T3031">INDEX($K:$P,ROW(),MATCH(T$3,$K$2:$P$2,0))</f>
        <v>30</v>
      </c>
      <c r="U3031" s="15" cm="1">
        <f t="array" ref="U3031">INDEX($K:$P,ROW(),MATCH(U$3,$K$2:$P$2,0))</f>
        <v>30</v>
      </c>
      <c r="V3031" s="15" cm="1">
        <f t="array" ref="V3031">INDEX($K:$P,ROW(),MATCH(V$3,$K$2:$P$2,0))</f>
        <v>30</v>
      </c>
      <c r="W3031" s="15" cm="1">
        <f t="array" ref="W3031">INDEX($K:$P,ROW(),MATCH(W$3,$K$2:$P$2,0))</f>
        <v>30</v>
      </c>
      <c r="X3031" s="15" cm="1">
        <f t="array" ref="X3031">INDEX($K:$P,ROW(),MATCH(X$3,$K$2:$P$2,0))</f>
        <v>30</v>
      </c>
      <c r="Y3031" s="15" cm="1">
        <f t="array" ref="Y3031">INDEX($K:$P,ROW(),MATCH(Y$3,$K$2:$P$2,0))</f>
        <v>30</v>
      </c>
      <c r="Z3031" s="15" cm="1">
        <f t="array" ref="Z3031">INDEX($K:$P,ROW(),MATCH(Z$3,$K$2:$P$2,0))</f>
        <v>30</v>
      </c>
      <c r="AA3031" s="15" cm="1">
        <f t="array" ref="AA3031">INDEX($K:$P,ROW(),MATCH(AA$3,$K$2:$P$2,0))</f>
        <v>30</v>
      </c>
      <c r="AB3031" s="15" cm="1">
        <f t="array" ref="AB3031">INDEX($K:$P,ROW(),MATCH(AB$3,$K$2:$P$2,0))</f>
        <v>30</v>
      </c>
      <c r="AC3031" s="15" cm="1">
        <f t="array" ref="AC3031">INDEX($K:$P,ROW(),MATCH(AC$3,$K$2:$P$2,0))</f>
        <v>30</v>
      </c>
      <c r="AD3031" s="15" cm="1">
        <f t="array" ref="AD3031">INDEX($K:$P,ROW(),MATCH(AD$3,$K$2:$P$2,0))</f>
        <v>30</v>
      </c>
      <c r="AE3031" s="15" cm="1">
        <f t="array" ref="AE3031">INDEX($K:$P,ROW(),MATCH(AE$3,$K$2:$P$2,0))</f>
        <v>30</v>
      </c>
      <c r="AF3031" s="15" cm="1">
        <f t="array" ref="AF3031">INDEX($K:$P,ROW(),MATCH(AF$3,$K$2:$P$2,0))</f>
        <v>30</v>
      </c>
      <c r="AG3031" s="15" cm="1">
        <f t="array" ref="AG3031">INDEX($K:$P,ROW(),MATCH(AG$3,$K$2:$P$2,0))</f>
        <v>30</v>
      </c>
      <c r="AH3031" s="15" cm="1">
        <f t="array" ref="AH3031">INDEX($K:$P,ROW(),MATCH(AH$3,$K$2:$P$2,0))</f>
        <v>30</v>
      </c>
      <c r="AI3031" s="15" cm="1">
        <f t="array" ref="AI3031">INDEX($K:$P,ROW(),MATCH(AI$3,$K$2:$P$2,0))</f>
        <v>30</v>
      </c>
      <c r="AJ3031" s="15" cm="1">
        <f t="array" ref="AJ3031">INDEX($K:$P,ROW(),MATCH(AJ$3,$K$2:$P$2,0))</f>
        <v>30</v>
      </c>
      <c r="AK3031" s="15" cm="1">
        <f t="array" ref="AK3031">INDEX($K:$P,ROW(),MATCH(AK$3,$K$2:$P$2,0))</f>
        <v>30</v>
      </c>
      <c r="AL3031" s="15" cm="1">
        <f t="array" ref="AL3031">INDEX($K:$P,ROW(),MATCH(AL$3,$K$2:$P$2,0))</f>
        <v>30</v>
      </c>
      <c r="AM3031" s="15" cm="1">
        <f t="array" ref="AM3031">INDEX($K:$P,ROW(),MATCH(AM$3,$K$2:$P$2,0))</f>
        <v>30</v>
      </c>
      <c r="AN3031" s="15" cm="1">
        <f t="array" ref="AN3031">INDEX($K:$P,ROW(),MATCH(AN$3,$K$2:$P$2,0))</f>
        <v>30</v>
      </c>
      <c r="AO3031" s="15" cm="1">
        <f t="array" ref="AO3031">INDEX($K:$P,ROW(),MATCH(AO$3,$K$2:$P$2,0))</f>
        <v>30</v>
      </c>
      <c r="AP3031" s="15" cm="1">
        <f t="array" ref="AP3031">INDEX($K:$P,ROW(),MATCH(AP$3,$K$2:$P$2,0))</f>
        <v>30</v>
      </c>
      <c r="AQ3031" s="15" cm="1">
        <f t="array" ref="AQ3031">INDEX($K:$P,ROW(),MATCH(AQ$3,$K$2:$P$2,0))</f>
        <v>30</v>
      </c>
      <c r="AR3031" s="15" cm="1">
        <f t="array" ref="AR3031">INDEX($K:$P,ROW(),MATCH(AR$3,$K$2:$P$2,0))</f>
        <v>30</v>
      </c>
      <c r="AS3031" s="15" cm="1">
        <f t="array" ref="AS3031">INDEX($K:$P,ROW(),MATCH(AS$3,$K$2:$P$2,0))</f>
        <v>30</v>
      </c>
      <c r="AT3031" s="15" cm="1">
        <f t="array" ref="AT3031">INDEX($K:$P,ROW(),MATCH(AT$3,$K$2:$P$2,0))</f>
        <v>30</v>
      </c>
      <c r="AU3031" s="15" cm="1">
        <f t="array" ref="AU3031">INDEX($K:$P,ROW(),MATCH(AU$3,$K$2:$P$2,0))</f>
        <v>30</v>
      </c>
      <c r="AV3031" s="15" cm="1">
        <f t="array" ref="AV3031">INDEX($K:$P,ROW(),MATCH(AV$3,$K$2:$P$2,0))</f>
        <v>30</v>
      </c>
      <c r="AW3031" s="15" cm="1">
        <f t="array" ref="AW3031">INDEX($K:$P,ROW(),MATCH(AW$3,$K$2:$P$2,0))</f>
        <v>30</v>
      </c>
      <c r="AX3031" s="15" cm="1">
        <f t="array" ref="AX3031">INDEX($K:$P,ROW(),MATCH(AX$3,$K$2:$P$2,0))</f>
        <v>30</v>
      </c>
      <c r="AY3031" s="15" cm="1">
        <f t="array" ref="AY3031">INDEX($K:$P,ROW(),MATCH(AY$3,$K$2:$P$2,0))</f>
        <v>30</v>
      </c>
      <c r="AZ3031" s="15" cm="1">
        <f t="array" ref="AZ3031">INDEX($K:$P,ROW(),MATCH(AZ$3,$K$2:$P$2,0))</f>
        <v>30</v>
      </c>
      <c r="BA3031" s="15" cm="1">
        <f t="array" ref="BA3031">INDEX($K:$P,ROW(),MATCH(BA$3,$K$2:$P$2,0))</f>
        <v>30</v>
      </c>
      <c r="BB3031" s="15" cm="1">
        <f t="array" ref="BB3031">INDEX($K:$P,ROW(),MATCH(BB$3,$K$2:$P$2,0))</f>
        <v>30</v>
      </c>
      <c r="BC3031" s="15" cm="1">
        <f t="array" ref="BC3031">INDEX($K:$P,ROW(),MATCH(BC$3,$K$2:$P$2,0))</f>
        <v>30</v>
      </c>
      <c r="BD3031" s="15" cm="1">
        <f t="array" ref="BD3031">INDEX($K:$P,ROW(),MATCH(BD$3,$K$2:$P$2,0))</f>
        <v>30</v>
      </c>
      <c r="BE3031" s="15" cm="1">
        <f t="array" ref="BE3031">INDEX($K:$P,ROW(),MATCH(BE$3,$K$2:$P$2,0))</f>
        <v>30</v>
      </c>
      <c r="BF3031" s="15" cm="1">
        <f t="array" ref="BF3031">INDEX($K:$P,ROW(),MATCH(BF$3,$K$2:$P$2,0))</f>
        <v>30</v>
      </c>
      <c r="BG3031" s="15" cm="1">
        <f t="array" ref="BG3031">INDEX($K:$P,ROW(),MATCH(BG$3,$K$2:$P$2,0))</f>
        <v>30</v>
      </c>
      <c r="BH3031" s="15" cm="1">
        <f t="array" ref="BH3031">INDEX($K:$P,ROW(),MATCH(BH$3,$K$2:$P$2,0))</f>
        <v>30</v>
      </c>
      <c r="BI3031" s="15" cm="1">
        <f t="array" ref="BI3031">INDEX($K:$P,ROW(),MATCH(BI$3,$K$2:$P$2,0))</f>
        <v>30</v>
      </c>
      <c r="BJ3031" s="15" cm="1">
        <f t="array" ref="BJ3031">INDEX($K:$P,ROW(),MATCH(BJ$3,$K$2:$P$2,0))</f>
        <v>30</v>
      </c>
      <c r="BK3031" s="15" cm="1">
        <f t="array" ref="BK3031">INDEX($K:$P,ROW(),MATCH(BK$3,$K$2:$P$2,0))</f>
        <v>30</v>
      </c>
      <c r="BL3031" s="15" cm="1">
        <f t="array" ref="BL3031">INDEX($K:$P,ROW(),MATCH(BL$3,$K$2:$P$2,0))</f>
        <v>30</v>
      </c>
      <c r="BM3031" s="15" cm="1">
        <f t="array" ref="BM3031">INDEX($K:$P,ROW(),MATCH(BM$3,$K$2:$P$2,0))</f>
        <v>30</v>
      </c>
      <c r="BN3031" s="15" cm="1">
        <f t="array" ref="BN3031">INDEX($K:$P,ROW(),MATCH(BN$3,$K$2:$P$2,0))</f>
        <v>30</v>
      </c>
      <c r="BO3031" s="15" cm="1">
        <f t="array" ref="BO3031">INDEX($K:$P,ROW(),MATCH(BO$3,$K$2:$P$2,0))</f>
        <v>30</v>
      </c>
      <c r="BP3031" s="15" cm="1">
        <f t="array" ref="BP3031">INDEX($K:$P,ROW(),MATCH(BP$3,$K$2:$P$2,0))</f>
        <v>30</v>
      </c>
      <c r="BQ3031" s="15" cm="1">
        <f t="array" ref="BQ3031">INDEX($K:$P,ROW(),MATCH(BQ$3,$K$2:$P$2,0))</f>
        <v>30</v>
      </c>
      <c r="BR3031" s="15" cm="1">
        <f t="array" ref="BR3031">INDEX($K:$P,ROW(),MATCH(BR$3,$K$2:$P$2,0))</f>
        <v>30</v>
      </c>
      <c r="BS3031" s="15" cm="1">
        <f t="array" ref="BS3031">INDEX($K:$P,ROW(),MATCH(BS$3,$K$2:$P$2,0))</f>
        <v>30</v>
      </c>
      <c r="BT3031" s="15" cm="1">
        <f t="array" ref="BT3031">INDEX($K:$P,ROW(),MATCH(BT$3,$K$2:$P$2,0))</f>
        <v>30</v>
      </c>
      <c r="BU3031" s="15" cm="1">
        <f t="array" ref="BU3031">INDEX($K:$P,ROW(),MATCH(BU$3,$K$2:$P$2,0))</f>
        <v>30</v>
      </c>
      <c r="BV3031" s="15" cm="1">
        <f t="array" ref="BV3031">INDEX($K:$P,ROW(),MATCH(BV$3,$K$2:$P$2,0))</f>
        <v>30</v>
      </c>
      <c r="BW3031" s="15" cm="1">
        <f t="array" ref="BW3031">INDEX($K:$P,ROW(),MATCH(BW$3,$K$2:$P$2,0))</f>
        <v>30</v>
      </c>
      <c r="BX3031" s="15" cm="1">
        <f t="array" ref="BX3031">INDEX($K:$P,ROW(),MATCH(BX$3,$K$2:$P$2,0))</f>
        <v>30</v>
      </c>
      <c r="BY3031" s="15" cm="1">
        <f t="array" ref="BY3031">INDEX($K:$P,ROW(),MATCH(BY$3,$K$2:$P$2,0))</f>
        <v>30</v>
      </c>
      <c r="BZ3031" s="15" cm="1">
        <f t="array" ref="BZ3031">INDEX($K:$P,ROW(),MATCH(BZ$3,$K$2:$P$2,0))</f>
        <v>30</v>
      </c>
      <c r="CA3031" s="15" cm="1">
        <f t="array" ref="CA3031">INDEX($K:$P,ROW(),MATCH(CA$3,$K$2:$P$2,0))</f>
        <v>30</v>
      </c>
      <c r="CB3031" s="15" cm="1">
        <f t="array" ref="CB3031">INDEX($K:$P,ROW(),MATCH(CB$3,$K$2:$P$2,0))</f>
        <v>30</v>
      </c>
      <c r="CC3031" s="15" cm="1">
        <f t="array" ref="CC3031">INDEX($K:$P,ROW(),MATCH(CC$3,$K$2:$P$2,0))</f>
        <v>30</v>
      </c>
      <c r="CD3031" s="15" cm="1">
        <f t="array" ref="CD3031">INDEX($K:$P,ROW(),MATCH(CD$3,$K$2:$P$2,0))</f>
        <v>30</v>
      </c>
      <c r="CE3031" s="15" cm="1">
        <f t="array" ref="CE3031">INDEX($K:$P,ROW(),MATCH(CE$3,$K$2:$P$2,0))</f>
        <v>30</v>
      </c>
      <c r="CF3031" s="15" cm="1">
        <f t="array" ref="CF3031">INDEX($K:$P,ROW(),MATCH(CF$3,$K$2:$P$2,0))</f>
        <v>30</v>
      </c>
      <c r="CG3031" s="15" cm="1">
        <f t="array" ref="CG3031">INDEX($K:$P,ROW(),MATCH(CG$3,$K$2:$P$2,0))</f>
        <v>30</v>
      </c>
      <c r="CH3031" s="15" cm="1">
        <f t="array" ref="CH3031">INDEX($K:$P,ROW(),MATCH(CH$3,$K$2:$P$2,0))</f>
        <v>30</v>
      </c>
      <c r="CI3031" s="15" cm="1">
        <f t="array" ref="CI3031">INDEX($K:$P,ROW(),MATCH(CI$3,$K$2:$P$2,0))</f>
        <v>30</v>
      </c>
      <c r="CJ3031" s="15" cm="1">
        <f t="array" ref="CJ3031">INDEX($K:$P,ROW(),MATCH(CJ$3,$K$2:$P$2,0))</f>
        <v>30</v>
      </c>
      <c r="CK3031" s="15" cm="1">
        <f t="array" ref="CK3031">INDEX($K:$P,ROW(),MATCH(CK$3,$K$2:$P$2,0))</f>
        <v>30</v>
      </c>
      <c r="CL3031" s="15" cm="1">
        <f t="array" ref="CL3031">INDEX($K:$P,ROW(),MATCH(CL$3,$K$2:$P$2,0))</f>
        <v>30</v>
      </c>
    </row>
    <row r="3032" spans="2:90" x14ac:dyDescent="0.4">
      <c r="B3032" s="123" t="str">
        <f>"Accounts receivable"</f>
        <v>Accounts receivable</v>
      </c>
      <c r="C3032" t="s">
        <v>224</v>
      </c>
      <c r="D3032" t="s">
        <v>391</v>
      </c>
      <c r="E3032" s="8" t="str">
        <f t="shared" si="4205"/>
        <v>3032 WCAR-IS</v>
      </c>
      <c r="G3032" t="str">
        <f t="shared" si="4206"/>
        <v>3032 WCAR-IS</v>
      </c>
      <c r="H3032" s="27"/>
      <c r="I3032" s="78"/>
      <c r="J3032" s="78"/>
      <c r="K3032" s="115">
        <f t="shared" ref="K3032:P3032" ca="1" si="4207">SUMIF($4:$4,K$2,3032:3032)</f>
        <v>2820992.7635261929</v>
      </c>
      <c r="L3032" s="115">
        <f t="shared" ca="1" si="4207"/>
        <v>7256397.4386575026</v>
      </c>
      <c r="M3032" s="115">
        <f t="shared" ca="1" si="4207"/>
        <v>15385158.639393546</v>
      </c>
      <c r="N3032" s="115">
        <f t="shared" ca="1" si="4207"/>
        <v>31241707.837737568</v>
      </c>
      <c r="O3032" s="115">
        <f t="shared" ca="1" si="4207"/>
        <v>62738136.319232956</v>
      </c>
      <c r="P3032" s="115">
        <f t="shared" ca="1" si="4207"/>
        <v>125613913.5078564</v>
      </c>
      <c r="R3032" s="115"/>
      <c r="S3032" s="115">
        <f t="shared" ref="S3032:AX3032" ca="1" si="4208">MIN(S3031/30*S3028,R3032+S3028)</f>
        <v>158333.33333333334</v>
      </c>
      <c r="T3032" s="115">
        <f t="shared" ca="1" si="4208"/>
        <v>467083.33333333337</v>
      </c>
      <c r="U3032" s="115">
        <f t="shared" ca="1" si="4208"/>
        <v>760395.83333333349</v>
      </c>
      <c r="V3032" s="115">
        <f t="shared" ca="1" si="4208"/>
        <v>1039042.7083333335</v>
      </c>
      <c r="W3032" s="115">
        <f t="shared" ca="1" si="4208"/>
        <v>1303757.2395833335</v>
      </c>
      <c r="X3032" s="115">
        <f t="shared" ca="1" si="4208"/>
        <v>1555236.0442708335</v>
      </c>
      <c r="Y3032" s="115">
        <f t="shared" ca="1" si="4208"/>
        <v>1794140.9087239583</v>
      </c>
      <c r="Z3032" s="115">
        <f t="shared" ca="1" si="4208"/>
        <v>2021100.5299544274</v>
      </c>
      <c r="AA3032" s="115">
        <f t="shared" ca="1" si="4208"/>
        <v>2236712.1701233727</v>
      </c>
      <c r="AB3032" s="115">
        <f t="shared" ca="1" si="4208"/>
        <v>2441543.2282838705</v>
      </c>
      <c r="AC3032" s="115">
        <f t="shared" ca="1" si="4208"/>
        <v>2636132.7335363436</v>
      </c>
      <c r="AD3032" s="115">
        <f t="shared" ca="1" si="4208"/>
        <v>2820992.7635261929</v>
      </c>
      <c r="AE3032" s="115">
        <f t="shared" ca="1" si="4208"/>
        <v>3154943.1253498835</v>
      </c>
      <c r="AF3032" s="115">
        <f t="shared" ca="1" si="4208"/>
        <v>3630529.3024157225</v>
      </c>
      <c r="AG3032" s="115">
        <f t="shared" ca="1" si="4208"/>
        <v>4082336.1706282701</v>
      </c>
      <c r="AH3032" s="115">
        <f t="shared" ca="1" si="4208"/>
        <v>4511552.6954301903</v>
      </c>
      <c r="AI3032" s="115">
        <f t="shared" ca="1" si="4208"/>
        <v>4919308.3939920133</v>
      </c>
      <c r="AJ3032" s="115">
        <f t="shared" ca="1" si="4208"/>
        <v>5306676.3076257464</v>
      </c>
      <c r="AK3032" s="115">
        <f t="shared" ca="1" si="4208"/>
        <v>5674675.8255777927</v>
      </c>
      <c r="AL3032" s="115">
        <f t="shared" ca="1" si="4208"/>
        <v>6024275.3676322363</v>
      </c>
      <c r="AM3032" s="115">
        <f t="shared" ca="1" si="4208"/>
        <v>6356394.932583957</v>
      </c>
      <c r="AN3032" s="115">
        <f t="shared" ca="1" si="4208"/>
        <v>6671908.5192880919</v>
      </c>
      <c r="AO3032" s="115">
        <f t="shared" ca="1" si="4208"/>
        <v>6971646.4266570201</v>
      </c>
      <c r="AP3032" s="115">
        <f t="shared" ca="1" si="4208"/>
        <v>7256397.4386575026</v>
      </c>
      <c r="AQ3032" s="115">
        <f t="shared" ca="1" si="4208"/>
        <v>7843577.5667246263</v>
      </c>
      <c r="AR3032" s="115">
        <f t="shared" ca="1" si="4208"/>
        <v>8718065.3550550621</v>
      </c>
      <c r="AS3032" s="115">
        <f t="shared" ca="1" si="4208"/>
        <v>9548828.7539689764</v>
      </c>
      <c r="AT3032" s="115">
        <f t="shared" ca="1" si="4208"/>
        <v>10338053.982937194</v>
      </c>
      <c r="AU3032" s="115">
        <f t="shared" ca="1" si="4208"/>
        <v>11087817.950456999</v>
      </c>
      <c r="AV3032" s="115">
        <f t="shared" ca="1" si="4208"/>
        <v>11800093.719600815</v>
      </c>
      <c r="AW3032" s="115">
        <f t="shared" ca="1" si="4208"/>
        <v>12476755.700287443</v>
      </c>
      <c r="AX3032" s="115">
        <f t="shared" ca="1" si="4208"/>
        <v>13119584.581939735</v>
      </c>
      <c r="AY3032" s="115">
        <f t="shared" ref="AY3032:CD3032" ca="1" si="4209">MIN(AY3031/30*AY3028,AX3032+AY3028)</f>
        <v>13730272.019509412</v>
      </c>
      <c r="AZ3032" s="115">
        <f t="shared" ca="1" si="4209"/>
        <v>14310425.08520061</v>
      </c>
      <c r="BA3032" s="115">
        <f t="shared" ca="1" si="4209"/>
        <v>14861570.497607244</v>
      </c>
      <c r="BB3032" s="115">
        <f t="shared" ca="1" si="4209"/>
        <v>15385158.639393546</v>
      </c>
      <c r="BC3032" s="115">
        <f t="shared" ca="1" si="4209"/>
        <v>16515900.707423871</v>
      </c>
      <c r="BD3032" s="115">
        <f t="shared" ca="1" si="4209"/>
        <v>18223439.005386014</v>
      </c>
      <c r="BE3032" s="115">
        <f t="shared" ca="1" si="4209"/>
        <v>19845600.388450045</v>
      </c>
      <c r="BF3032" s="115">
        <f t="shared" ca="1" si="4209"/>
        <v>21386653.702360876</v>
      </c>
      <c r="BG3032" s="115">
        <f t="shared" ca="1" si="4209"/>
        <v>22850654.35057617</v>
      </c>
      <c r="BH3032" s="115">
        <f t="shared" ca="1" si="4209"/>
        <v>24241454.966380689</v>
      </c>
      <c r="BI3032" s="115">
        <f t="shared" ca="1" si="4209"/>
        <v>25562715.551394988</v>
      </c>
      <c r="BJ3032" s="115">
        <f t="shared" ca="1" si="4209"/>
        <v>26817913.107158571</v>
      </c>
      <c r="BK3032" s="115">
        <f t="shared" ca="1" si="4209"/>
        <v>28010350.785133969</v>
      </c>
      <c r="BL3032" s="115">
        <f t="shared" ca="1" si="4209"/>
        <v>29143166.579210605</v>
      </c>
      <c r="BM3032" s="115">
        <f t="shared" ca="1" si="4209"/>
        <v>30219341.583583407</v>
      </c>
      <c r="BN3032" s="115">
        <f t="shared" ca="1" si="4209"/>
        <v>31241707.837737568</v>
      </c>
      <c r="BO3032" s="115">
        <f t="shared" ca="1" si="4209"/>
        <v>33479622.445850689</v>
      </c>
      <c r="BP3032" s="115">
        <f t="shared" ca="1" si="4209"/>
        <v>36872307.990224823</v>
      </c>
      <c r="BQ3032" s="115">
        <f t="shared" ca="1" si="4209"/>
        <v>40095359.257380247</v>
      </c>
      <c r="BR3032" s="115">
        <f t="shared" ca="1" si="4209"/>
        <v>43157257.9611779</v>
      </c>
      <c r="BS3032" s="115">
        <f t="shared" ca="1" si="4209"/>
        <v>46066061.729785666</v>
      </c>
      <c r="BT3032" s="115">
        <f t="shared" ca="1" si="4209"/>
        <v>48829425.309963062</v>
      </c>
      <c r="BU3032" s="115">
        <f t="shared" ca="1" si="4209"/>
        <v>51454620.711131558</v>
      </c>
      <c r="BV3032" s="115">
        <f t="shared" ca="1" si="4209"/>
        <v>53948556.342241652</v>
      </c>
      <c r="BW3032" s="115">
        <f t="shared" ca="1" si="4209"/>
        <v>56317795.191796236</v>
      </c>
      <c r="BX3032" s="115">
        <f t="shared" ca="1" si="4209"/>
        <v>58568572.098873079</v>
      </c>
      <c r="BY3032" s="115">
        <f t="shared" ca="1" si="4209"/>
        <v>60706810.160596088</v>
      </c>
      <c r="BZ3032" s="115">
        <f t="shared" ca="1" si="4209"/>
        <v>62738136.319232956</v>
      </c>
      <c r="CA3032" s="115">
        <f t="shared" ca="1" si="4209"/>
        <v>67201229.503271297</v>
      </c>
      <c r="CB3032" s="115">
        <f t="shared" ca="1" si="4209"/>
        <v>73974501.361441076</v>
      </c>
      <c r="CC3032" s="115">
        <f t="shared" ca="1" si="4209"/>
        <v>80409109.626702353</v>
      </c>
      <c r="CD3032" s="115">
        <f t="shared" ca="1" si="4209"/>
        <v>86521987.478700578</v>
      </c>
      <c r="CE3032" s="115">
        <f t="shared" ref="CE3032:CL3032" ca="1" si="4210">MIN(CE3031/30*CE3028,CD3032+CE3028)</f>
        <v>92329221.438098878</v>
      </c>
      <c r="CF3032" s="115">
        <f t="shared" ca="1" si="4210"/>
        <v>97846093.699527264</v>
      </c>
      <c r="CG3032" s="115">
        <f t="shared" ca="1" si="4210"/>
        <v>103087122.34788425</v>
      </c>
      <c r="CH3032" s="115">
        <f t="shared" ca="1" si="4210"/>
        <v>108066099.56382336</v>
      </c>
      <c r="CI3032" s="115">
        <f t="shared" ca="1" si="4210"/>
        <v>112796127.91896552</v>
      </c>
      <c r="CJ3032" s="115">
        <f t="shared" ca="1" si="4210"/>
        <v>117289654.85635057</v>
      </c>
      <c r="CK3032" s="115">
        <f t="shared" ca="1" si="4210"/>
        <v>121558505.44686638</v>
      </c>
      <c r="CL3032" s="115">
        <f t="shared" ca="1" si="4210"/>
        <v>125613913.5078564</v>
      </c>
    </row>
    <row r="3033" spans="2:90" x14ac:dyDescent="0.4">
      <c r="B3033" s="123"/>
      <c r="D3033" t="s">
        <v>391</v>
      </c>
      <c r="E3033" s="8" t="str">
        <f t="shared" si="4205"/>
        <v>3033 WCAR-IS</v>
      </c>
      <c r="G3033" t="str">
        <f t="shared" si="4206"/>
        <v>3033 WCAR-IS</v>
      </c>
      <c r="H3033" s="27"/>
      <c r="I3033" s="78"/>
      <c r="J3033" s="78"/>
      <c r="K3033" s="33"/>
      <c r="L3033" s="33"/>
      <c r="M3033" s="33"/>
      <c r="N3033" s="33"/>
      <c r="O3033" s="33"/>
      <c r="P3033" s="33"/>
      <c r="R3033" s="33"/>
      <c r="S3033" s="33"/>
      <c r="T3033" s="33"/>
      <c r="U3033" s="33"/>
      <c r="V3033" s="33"/>
      <c r="W3033" s="33"/>
      <c r="X3033" s="33"/>
      <c r="Y3033" s="33"/>
      <c r="Z3033" s="33"/>
      <c r="AA3033" s="33"/>
      <c r="AB3033" s="33"/>
      <c r="AC3033" s="33"/>
      <c r="AD3033" s="33"/>
      <c r="AE3033" s="33"/>
      <c r="AF3033" s="33"/>
      <c r="AG3033" s="33"/>
      <c r="AH3033" s="33"/>
      <c r="AI3033" s="33"/>
      <c r="AJ3033" s="33"/>
      <c r="AK3033" s="33"/>
      <c r="AL3033" s="33"/>
      <c r="AM3033" s="33"/>
      <c r="AN3033" s="33"/>
      <c r="AO3033" s="33"/>
      <c r="AP3033" s="33"/>
      <c r="AQ3033" s="33"/>
      <c r="AR3033" s="33"/>
      <c r="AS3033" s="33"/>
      <c r="AT3033" s="33"/>
      <c r="AU3033" s="33"/>
      <c r="AV3033" s="33"/>
      <c r="AW3033" s="33"/>
      <c r="AX3033" s="33"/>
      <c r="AY3033" s="33"/>
      <c r="AZ3033" s="33"/>
      <c r="BA3033" s="33"/>
      <c r="BB3033" s="33"/>
      <c r="BC3033" s="33"/>
      <c r="BD3033" s="33"/>
      <c r="BE3033" s="33"/>
      <c r="BF3033" s="33"/>
      <c r="BG3033" s="33"/>
      <c r="BH3033" s="33"/>
      <c r="BI3033" s="33"/>
      <c r="BJ3033" s="33"/>
      <c r="BK3033" s="33"/>
      <c r="BL3033" s="33"/>
      <c r="BM3033" s="33"/>
      <c r="BN3033" s="33"/>
      <c r="BO3033" s="33"/>
      <c r="BP3033" s="33"/>
      <c r="BQ3033" s="33"/>
      <c r="BR3033" s="33"/>
      <c r="BS3033" s="33"/>
      <c r="BT3033" s="33"/>
      <c r="BU3033" s="33"/>
      <c r="BV3033" s="33"/>
      <c r="BW3033" s="33"/>
      <c r="BX3033" s="33"/>
      <c r="BY3033" s="33"/>
      <c r="BZ3033" s="33"/>
      <c r="CA3033" s="33"/>
      <c r="CB3033" s="33"/>
      <c r="CC3033" s="33"/>
      <c r="CD3033" s="33"/>
      <c r="CE3033" s="33"/>
      <c r="CF3033" s="33"/>
      <c r="CG3033" s="33"/>
      <c r="CH3033" s="33"/>
      <c r="CI3033" s="33"/>
      <c r="CJ3033" s="33"/>
      <c r="CK3033" s="33"/>
      <c r="CL3033" s="33"/>
    </row>
    <row r="3034" spans="2:90" x14ac:dyDescent="0.4">
      <c r="B3034" s="123" t="str">
        <f>"Change in "&amp;B3032</f>
        <v>Change in Accounts receivable</v>
      </c>
      <c r="C3034" t="s">
        <v>234</v>
      </c>
      <c r="D3034" t="s">
        <v>391</v>
      </c>
      <c r="E3034" s="8" t="str">
        <f t="shared" si="4205"/>
        <v>3034 WCAR-IS</v>
      </c>
      <c r="G3034" t="str">
        <f t="shared" si="4206"/>
        <v>3034 WCAR-IS</v>
      </c>
      <c r="K3034" s="33">
        <f t="shared" ref="K3034:P3034" ca="1" si="4211">SUMIF($3:$3,K$2,3034:3034)</f>
        <v>-2820992.7635261929</v>
      </c>
      <c r="L3034" s="33">
        <f t="shared" ca="1" si="4211"/>
        <v>-4435404.6751313098</v>
      </c>
      <c r="M3034" s="33">
        <f t="shared" ca="1" si="4211"/>
        <v>-8128761.200736043</v>
      </c>
      <c r="N3034" s="33">
        <f t="shared" ca="1" si="4211"/>
        <v>-15856549.198344022</v>
      </c>
      <c r="O3034" s="33">
        <f t="shared" ca="1" si="4211"/>
        <v>-31496428.481495388</v>
      </c>
      <c r="P3034" s="33">
        <f t="shared" ca="1" si="4211"/>
        <v>-62875777.188623443</v>
      </c>
      <c r="R3034" s="33"/>
      <c r="S3034" s="33">
        <f t="shared" ref="S3034:AX3034" ca="1" si="4212">R3032-S3032</f>
        <v>-158333.33333333334</v>
      </c>
      <c r="T3034" s="33">
        <f t="shared" ca="1" si="4212"/>
        <v>-308750</v>
      </c>
      <c r="U3034" s="33">
        <f t="shared" ca="1" si="4212"/>
        <v>-293312.50000000012</v>
      </c>
      <c r="V3034" s="33">
        <f t="shared" ca="1" si="4212"/>
        <v>-278646.875</v>
      </c>
      <c r="W3034" s="33">
        <f t="shared" ca="1" si="4212"/>
        <v>-264714.53125</v>
      </c>
      <c r="X3034" s="33">
        <f t="shared" ca="1" si="4212"/>
        <v>-251478.8046875</v>
      </c>
      <c r="Y3034" s="33">
        <f t="shared" ca="1" si="4212"/>
        <v>-238904.86445312481</v>
      </c>
      <c r="Z3034" s="33">
        <f t="shared" ca="1" si="4212"/>
        <v>-226959.62123046909</v>
      </c>
      <c r="AA3034" s="33">
        <f t="shared" ca="1" si="4212"/>
        <v>-215611.64016894531</v>
      </c>
      <c r="AB3034" s="33">
        <f t="shared" ca="1" si="4212"/>
        <v>-204831.05816049781</v>
      </c>
      <c r="AC3034" s="33">
        <f t="shared" ca="1" si="4212"/>
        <v>-194589.50525247306</v>
      </c>
      <c r="AD3034" s="33">
        <f t="shared" ca="1" si="4212"/>
        <v>-184860.02998984931</v>
      </c>
      <c r="AE3034" s="33">
        <f t="shared" ca="1" si="4212"/>
        <v>-333950.36182369059</v>
      </c>
      <c r="AF3034" s="33">
        <f t="shared" ca="1" si="4212"/>
        <v>-475586.17706583906</v>
      </c>
      <c r="AG3034" s="33">
        <f t="shared" ca="1" si="4212"/>
        <v>-451806.86821254762</v>
      </c>
      <c r="AH3034" s="33">
        <f t="shared" ca="1" si="4212"/>
        <v>-429216.52480192017</v>
      </c>
      <c r="AI3034" s="33">
        <f t="shared" ca="1" si="4212"/>
        <v>-407755.698561823</v>
      </c>
      <c r="AJ3034" s="33">
        <f t="shared" ca="1" si="4212"/>
        <v>-387367.91363373306</v>
      </c>
      <c r="AK3034" s="33">
        <f t="shared" ca="1" si="4212"/>
        <v>-367999.51795204636</v>
      </c>
      <c r="AL3034" s="33">
        <f t="shared" ca="1" si="4212"/>
        <v>-349599.54205444362</v>
      </c>
      <c r="AM3034" s="33">
        <f t="shared" ca="1" si="4212"/>
        <v>-332119.56495172065</v>
      </c>
      <c r="AN3034" s="33">
        <f t="shared" ca="1" si="4212"/>
        <v>-315513.58670413494</v>
      </c>
      <c r="AO3034" s="33">
        <f t="shared" ca="1" si="4212"/>
        <v>-299737.90736892819</v>
      </c>
      <c r="AP3034" s="33">
        <f t="shared" ca="1" si="4212"/>
        <v>-284751.01200048253</v>
      </c>
      <c r="AQ3034" s="33">
        <f t="shared" ca="1" si="4212"/>
        <v>-587180.1280671237</v>
      </c>
      <c r="AR3034" s="33">
        <f t="shared" ca="1" si="4212"/>
        <v>-874487.78833043575</v>
      </c>
      <c r="AS3034" s="33">
        <f t="shared" ca="1" si="4212"/>
        <v>-830763.39891391434</v>
      </c>
      <c r="AT3034" s="33">
        <f t="shared" ca="1" si="4212"/>
        <v>-789225.22896821797</v>
      </c>
      <c r="AU3034" s="33">
        <f t="shared" ca="1" si="4212"/>
        <v>-749763.96751980484</v>
      </c>
      <c r="AV3034" s="33">
        <f t="shared" ca="1" si="4212"/>
        <v>-712275.76914381608</v>
      </c>
      <c r="AW3034" s="33">
        <f t="shared" ca="1" si="4212"/>
        <v>-676661.98068662733</v>
      </c>
      <c r="AX3034" s="33">
        <f t="shared" ca="1" si="4212"/>
        <v>-642828.88165229186</v>
      </c>
      <c r="AY3034" s="33">
        <f t="shared" ref="AY3034:CD3034" ca="1" si="4213">AX3032-AY3032</f>
        <v>-610687.43756967783</v>
      </c>
      <c r="AZ3034" s="33">
        <f t="shared" ca="1" si="4213"/>
        <v>-580153.06569119729</v>
      </c>
      <c r="BA3034" s="33">
        <f t="shared" ca="1" si="4213"/>
        <v>-551145.41240663454</v>
      </c>
      <c r="BB3034" s="33">
        <f t="shared" ca="1" si="4213"/>
        <v>-523588.14178630151</v>
      </c>
      <c r="BC3034" s="33">
        <f t="shared" ca="1" si="4213"/>
        <v>-1130742.0680303257</v>
      </c>
      <c r="BD3034" s="33">
        <f t="shared" ca="1" si="4213"/>
        <v>-1707538.2979621422</v>
      </c>
      <c r="BE3034" s="33">
        <f t="shared" ca="1" si="4213"/>
        <v>-1622161.3830640316</v>
      </c>
      <c r="BF3034" s="33">
        <f t="shared" ca="1" si="4213"/>
        <v>-1541053.3139108308</v>
      </c>
      <c r="BG3034" s="33">
        <f t="shared" ca="1" si="4213"/>
        <v>-1464000.6482152939</v>
      </c>
      <c r="BH3034" s="33">
        <f t="shared" ca="1" si="4213"/>
        <v>-1390800.6158045195</v>
      </c>
      <c r="BI3034" s="33">
        <f t="shared" ca="1" si="4213"/>
        <v>-1321260.5850142986</v>
      </c>
      <c r="BJ3034" s="33">
        <f t="shared" ca="1" si="4213"/>
        <v>-1255197.5557635836</v>
      </c>
      <c r="BK3034" s="33">
        <f t="shared" ca="1" si="4213"/>
        <v>-1192437.6779753976</v>
      </c>
      <c r="BL3034" s="33">
        <f t="shared" ca="1" si="4213"/>
        <v>-1132815.7940766364</v>
      </c>
      <c r="BM3034" s="33">
        <f t="shared" ca="1" si="4213"/>
        <v>-1076175.0043728016</v>
      </c>
      <c r="BN3034" s="33">
        <f t="shared" ca="1" si="4213"/>
        <v>-1022366.2541541606</v>
      </c>
      <c r="BO3034" s="33">
        <f t="shared" ca="1" si="4213"/>
        <v>-2237914.6081131212</v>
      </c>
      <c r="BP3034" s="33">
        <f t="shared" ca="1" si="4213"/>
        <v>-3392685.5443741344</v>
      </c>
      <c r="BQ3034" s="33">
        <f t="shared" ca="1" si="4213"/>
        <v>-3223051.2671554238</v>
      </c>
      <c r="BR3034" s="33">
        <f t="shared" ca="1" si="4213"/>
        <v>-3061898.7037976533</v>
      </c>
      <c r="BS3034" s="33">
        <f t="shared" ca="1" si="4213"/>
        <v>-2908803.7686077654</v>
      </c>
      <c r="BT3034" s="33">
        <f t="shared" ca="1" si="4213"/>
        <v>-2763363.5801773965</v>
      </c>
      <c r="BU3034" s="33">
        <f t="shared" ca="1" si="4213"/>
        <v>-2625195.4011684954</v>
      </c>
      <c r="BV3034" s="33">
        <f t="shared" ca="1" si="4213"/>
        <v>-2493935.6311100945</v>
      </c>
      <c r="BW3034" s="33">
        <f t="shared" ca="1" si="4213"/>
        <v>-2369238.8495545834</v>
      </c>
      <c r="BX3034" s="33">
        <f t="shared" ca="1" si="4213"/>
        <v>-2250776.9070768431</v>
      </c>
      <c r="BY3034" s="33">
        <f t="shared" ca="1" si="4213"/>
        <v>-2138238.0617230088</v>
      </c>
      <c r="BZ3034" s="33">
        <f t="shared" ca="1" si="4213"/>
        <v>-2031326.158636868</v>
      </c>
      <c r="CA3034" s="33">
        <f t="shared" ca="1" si="4213"/>
        <v>-4463093.184038341</v>
      </c>
      <c r="CB3034" s="33">
        <f t="shared" ca="1" si="4213"/>
        <v>-6773271.8581697792</v>
      </c>
      <c r="CC3034" s="33">
        <f t="shared" ca="1" si="4213"/>
        <v>-6434608.2652612776</v>
      </c>
      <c r="CD3034" s="33">
        <f t="shared" ca="1" si="4213"/>
        <v>-6112877.8519982249</v>
      </c>
      <c r="CE3034" s="33">
        <f t="shared" ref="CE3034:CL3034" ca="1" si="4214">CD3032-CE3032</f>
        <v>-5807233.9593982995</v>
      </c>
      <c r="CF3034" s="33">
        <f t="shared" ca="1" si="4214"/>
        <v>-5516872.261428386</v>
      </c>
      <c r="CG3034" s="33">
        <f t="shared" ca="1" si="4214"/>
        <v>-5241028.648356989</v>
      </c>
      <c r="CH3034" s="33">
        <f t="shared" ca="1" si="4214"/>
        <v>-4978977.2159391046</v>
      </c>
      <c r="CI3034" s="33">
        <f t="shared" ca="1" si="4214"/>
        <v>-4730028.3551421613</v>
      </c>
      <c r="CJ3034" s="33">
        <f t="shared" ca="1" si="4214"/>
        <v>-4493526.9373850524</v>
      </c>
      <c r="CK3034" s="33">
        <f t="shared" ca="1" si="4214"/>
        <v>-4268850.5905158073</v>
      </c>
      <c r="CL3034" s="33">
        <f t="shared" ca="1" si="4214"/>
        <v>-4055408.0609900206</v>
      </c>
    </row>
    <row r="3035" spans="2:90" x14ac:dyDescent="0.4">
      <c r="B3035" s="122"/>
      <c r="D3035" t="s">
        <v>391</v>
      </c>
      <c r="E3035" s="8" t="str">
        <f t="shared" si="4205"/>
        <v>3035 WCAR-IS</v>
      </c>
      <c r="G3035" t="str">
        <f t="shared" si="4206"/>
        <v>3035 WCAR-IS</v>
      </c>
      <c r="K3035" s="53"/>
      <c r="L3035" s="53"/>
      <c r="M3035" s="53"/>
      <c r="N3035" s="53"/>
      <c r="O3035" s="53"/>
      <c r="P3035" s="53"/>
      <c r="R3035" s="24"/>
      <c r="S3035" s="24"/>
      <c r="T3035" s="24"/>
      <c r="U3035" s="24"/>
      <c r="V3035" s="24"/>
      <c r="W3035" s="24"/>
      <c r="X3035" s="24"/>
      <c r="Y3035" s="24"/>
      <c r="Z3035" s="24"/>
      <c r="AA3035" s="24"/>
      <c r="AB3035" s="24"/>
      <c r="AC3035" s="24"/>
      <c r="AD3035" s="24"/>
      <c r="AE3035" s="24"/>
      <c r="AF3035" s="24"/>
      <c r="AG3035" s="24"/>
      <c r="AH3035" s="24"/>
      <c r="AI3035" s="24"/>
      <c r="AJ3035" s="24"/>
      <c r="AK3035" s="24"/>
      <c r="AL3035" s="24"/>
      <c r="AM3035" s="24"/>
      <c r="AN3035" s="24"/>
      <c r="AO3035" s="24"/>
      <c r="AP3035" s="24"/>
      <c r="AQ3035" s="24"/>
      <c r="AR3035" s="24"/>
      <c r="AS3035" s="24"/>
      <c r="AT3035" s="24"/>
      <c r="AU3035" s="24"/>
      <c r="AV3035" s="24"/>
      <c r="AW3035" s="24"/>
      <c r="AX3035" s="24"/>
      <c r="AY3035" s="24"/>
      <c r="AZ3035" s="24"/>
      <c r="BA3035" s="24"/>
      <c r="BB3035" s="24"/>
      <c r="BC3035" s="24"/>
      <c r="BD3035" s="24"/>
      <c r="BE3035" s="24"/>
      <c r="BF3035" s="24"/>
      <c r="BG3035" s="24"/>
      <c r="BH3035" s="24"/>
      <c r="BI3035" s="24"/>
      <c r="BJ3035" s="24"/>
      <c r="BK3035" s="24"/>
      <c r="BL3035" s="24"/>
      <c r="BM3035" s="24"/>
      <c r="BN3035" s="24"/>
      <c r="BO3035" s="24"/>
      <c r="BP3035" s="24"/>
      <c r="BQ3035" s="24"/>
      <c r="BR3035" s="24"/>
      <c r="BS3035" s="24"/>
      <c r="BT3035" s="24"/>
      <c r="BU3035" s="24"/>
      <c r="BV3035" s="24"/>
      <c r="BW3035" s="24"/>
      <c r="BX3035" s="24"/>
      <c r="BY3035" s="24"/>
      <c r="BZ3035" s="24"/>
      <c r="CA3035" s="24"/>
      <c r="CB3035" s="24"/>
      <c r="CC3035" s="24"/>
      <c r="CD3035" s="24"/>
      <c r="CE3035" s="24"/>
      <c r="CF3035" s="24"/>
      <c r="CG3035" s="24"/>
      <c r="CH3035" s="24"/>
      <c r="CI3035" s="24"/>
      <c r="CJ3035" s="24"/>
      <c r="CK3035" s="24"/>
      <c r="CL3035" s="24"/>
    </row>
    <row r="3036" spans="2:90" x14ac:dyDescent="0.4">
      <c r="B3036" s="132" t="str">
        <f>B3019</f>
        <v>(Primary label)</v>
      </c>
      <c r="D3036" t="s">
        <v>391</v>
      </c>
      <c r="E3036" s="8" t="str">
        <f t="shared" si="4205"/>
        <v>3036 WCAR-IS</v>
      </c>
      <c r="G3036" t="s">
        <v>332</v>
      </c>
      <c r="K3036" s="53"/>
      <c r="L3036" s="53"/>
      <c r="M3036" s="53"/>
      <c r="N3036" s="53"/>
      <c r="O3036" s="53"/>
      <c r="P3036" s="53"/>
      <c r="R3036" s="24"/>
      <c r="S3036" s="24"/>
      <c r="T3036" s="24"/>
      <c r="U3036" s="24"/>
      <c r="V3036" s="24"/>
      <c r="W3036" s="24"/>
      <c r="X3036" s="24"/>
      <c r="Y3036" s="24"/>
      <c r="Z3036" s="24"/>
      <c r="AA3036" s="24"/>
      <c r="AB3036" s="24"/>
      <c r="AC3036" s="24"/>
      <c r="AD3036" s="24"/>
      <c r="AE3036" s="24"/>
      <c r="AF3036" s="24"/>
      <c r="AG3036" s="24"/>
      <c r="AH3036" s="24"/>
      <c r="AI3036" s="24"/>
      <c r="AJ3036" s="24"/>
      <c r="AK3036" s="24"/>
      <c r="AL3036" s="24"/>
      <c r="AM3036" s="24"/>
      <c r="AN3036" s="24"/>
      <c r="AO3036" s="24"/>
      <c r="AP3036" s="24"/>
      <c r="AQ3036" s="24"/>
      <c r="AR3036" s="24"/>
      <c r="AS3036" s="24"/>
      <c r="AT3036" s="24"/>
      <c r="AU3036" s="24"/>
      <c r="AV3036" s="24"/>
      <c r="AW3036" s="24"/>
      <c r="AX3036" s="24"/>
      <c r="AY3036" s="24"/>
      <c r="AZ3036" s="24"/>
      <c r="BA3036" s="24"/>
      <c r="BB3036" s="24"/>
      <c r="BC3036" s="24"/>
      <c r="BD3036" s="24"/>
      <c r="BE3036" s="24"/>
      <c r="BF3036" s="24"/>
      <c r="BG3036" s="24"/>
      <c r="BH3036" s="24"/>
      <c r="BI3036" s="24"/>
      <c r="BJ3036" s="24"/>
      <c r="BK3036" s="24"/>
      <c r="BL3036" s="24"/>
      <c r="BM3036" s="24"/>
      <c r="BN3036" s="24"/>
      <c r="BO3036" s="24"/>
      <c r="BP3036" s="24"/>
      <c r="BQ3036" s="24"/>
      <c r="BR3036" s="24"/>
      <c r="BS3036" s="24"/>
      <c r="BT3036" s="24"/>
      <c r="BU3036" s="24"/>
      <c r="BV3036" s="24"/>
      <c r="BW3036" s="24"/>
      <c r="BX3036" s="24"/>
      <c r="BY3036" s="24"/>
      <c r="BZ3036" s="24"/>
      <c r="CA3036" s="24"/>
      <c r="CB3036" s="24"/>
      <c r="CC3036" s="24"/>
      <c r="CD3036" s="24"/>
      <c r="CE3036" s="24"/>
      <c r="CF3036" s="24"/>
      <c r="CG3036" s="24"/>
      <c r="CH3036" s="24"/>
      <c r="CI3036" s="24"/>
      <c r="CJ3036" s="24"/>
      <c r="CK3036" s="24"/>
      <c r="CL3036" s="24"/>
    </row>
    <row r="3037" spans="2:90" x14ac:dyDescent="0.4">
      <c r="B3037" s="132" t="str">
        <f t="shared" ref="B3037:B3043" si="4215">B3020</f>
        <v>primary unit</v>
      </c>
      <c r="D3037" t="s">
        <v>391</v>
      </c>
      <c r="E3037" s="8" t="str">
        <f t="shared" si="4205"/>
        <v>3037 WCAR-IS</v>
      </c>
      <c r="G3037" t="s">
        <v>332</v>
      </c>
      <c r="K3037" s="53"/>
      <c r="L3037" s="53"/>
      <c r="M3037" s="53"/>
      <c r="N3037" s="53"/>
      <c r="O3037" s="53"/>
      <c r="P3037" s="53"/>
      <c r="R3037" s="24"/>
      <c r="S3037" s="24"/>
      <c r="T3037" s="24"/>
      <c r="U3037" s="24"/>
      <c r="V3037" s="24"/>
      <c r="W3037" s="24"/>
      <c r="X3037" s="24"/>
      <c r="Y3037" s="24"/>
      <c r="Z3037" s="24"/>
      <c r="AA3037" s="24"/>
      <c r="AB3037" s="24"/>
      <c r="AC3037" s="24"/>
      <c r="AD3037" s="24"/>
      <c r="AE3037" s="24"/>
      <c r="AF3037" s="24"/>
      <c r="AG3037" s="24"/>
      <c r="AH3037" s="24"/>
      <c r="AI3037" s="24"/>
      <c r="AJ3037" s="24"/>
      <c r="AK3037" s="24"/>
      <c r="AL3037" s="24"/>
      <c r="AM3037" s="24"/>
      <c r="AN3037" s="24"/>
      <c r="AO3037" s="24"/>
      <c r="AP3037" s="24"/>
      <c r="AQ3037" s="24"/>
      <c r="AR3037" s="24"/>
      <c r="AS3037" s="24"/>
      <c r="AT3037" s="24"/>
      <c r="AU3037" s="24"/>
      <c r="AV3037" s="24"/>
      <c r="AW3037" s="24"/>
      <c r="AX3037" s="24"/>
      <c r="AY3037" s="24"/>
      <c r="AZ3037" s="24"/>
      <c r="BA3037" s="24"/>
      <c r="BB3037" s="24"/>
      <c r="BC3037" s="24"/>
      <c r="BD3037" s="24"/>
      <c r="BE3037" s="24"/>
      <c r="BF3037" s="24"/>
      <c r="BG3037" s="24"/>
      <c r="BH3037" s="24"/>
      <c r="BI3037" s="24"/>
      <c r="BJ3037" s="24"/>
      <c r="BK3037" s="24"/>
      <c r="BL3037" s="24"/>
      <c r="BM3037" s="24"/>
      <c r="BN3037" s="24"/>
      <c r="BO3037" s="24"/>
      <c r="BP3037" s="24"/>
      <c r="BQ3037" s="24"/>
      <c r="BR3037" s="24"/>
      <c r="BS3037" s="24"/>
      <c r="BT3037" s="24"/>
      <c r="BU3037" s="24"/>
      <c r="BV3037" s="24"/>
      <c r="BW3037" s="24"/>
      <c r="BX3037" s="24"/>
      <c r="BY3037" s="24"/>
      <c r="BZ3037" s="24"/>
      <c r="CA3037" s="24"/>
      <c r="CB3037" s="24"/>
      <c r="CC3037" s="24"/>
      <c r="CD3037" s="24"/>
      <c r="CE3037" s="24"/>
      <c r="CF3037" s="24"/>
      <c r="CG3037" s="24"/>
      <c r="CH3037" s="24"/>
      <c r="CI3037" s="24"/>
      <c r="CJ3037" s="24"/>
      <c r="CK3037" s="24"/>
      <c r="CL3037" s="24"/>
    </row>
    <row r="3038" spans="2:90" x14ac:dyDescent="0.4">
      <c r="B3038" s="132" t="str">
        <f t="shared" si="4215"/>
        <v>Primary revenue driver</v>
      </c>
      <c r="D3038" t="s">
        <v>391</v>
      </c>
      <c r="E3038" s="8" t="str">
        <f t="shared" si="4205"/>
        <v>3038 WCAR-IS</v>
      </c>
      <c r="G3038" t="s">
        <v>332</v>
      </c>
      <c r="K3038" s="53"/>
      <c r="L3038" s="53"/>
      <c r="M3038" s="53"/>
      <c r="N3038" s="53"/>
      <c r="O3038" s="53"/>
      <c r="P3038" s="53"/>
      <c r="R3038" s="24"/>
      <c r="S3038" s="175" t="str">
        <f t="shared" ref="S3038" si="4216">S3021</f>
        <v>S$12</v>
      </c>
      <c r="T3038" s="175" t="str">
        <f t="shared" ref="T3038:CE3038" si="4217">T3021</f>
        <v>T$12</v>
      </c>
      <c r="U3038" s="175" t="str">
        <f t="shared" si="4217"/>
        <v>U$12</v>
      </c>
      <c r="V3038" s="175" t="str">
        <f t="shared" si="4217"/>
        <v>V$12</v>
      </c>
      <c r="W3038" s="175" t="str">
        <f t="shared" si="4217"/>
        <v>W$12</v>
      </c>
      <c r="X3038" s="175" t="str">
        <f t="shared" si="4217"/>
        <v>X$12</v>
      </c>
      <c r="Y3038" s="175" t="str">
        <f t="shared" si="4217"/>
        <v>Y$12</v>
      </c>
      <c r="Z3038" s="175" t="str">
        <f t="shared" si="4217"/>
        <v>Z$12</v>
      </c>
      <c r="AA3038" s="175" t="str">
        <f t="shared" si="4217"/>
        <v>AA$12</v>
      </c>
      <c r="AB3038" s="175" t="str">
        <f t="shared" si="4217"/>
        <v>AB$12</v>
      </c>
      <c r="AC3038" s="175" t="str">
        <f t="shared" si="4217"/>
        <v>AC$12</v>
      </c>
      <c r="AD3038" s="175" t="str">
        <f t="shared" si="4217"/>
        <v>AD$12</v>
      </c>
      <c r="AE3038" s="175" t="str">
        <f t="shared" si="4217"/>
        <v>AE$12</v>
      </c>
      <c r="AF3038" s="175" t="str">
        <f t="shared" si="4217"/>
        <v>AF$12</v>
      </c>
      <c r="AG3038" s="175" t="str">
        <f t="shared" si="4217"/>
        <v>AG$12</v>
      </c>
      <c r="AH3038" s="175" t="str">
        <f t="shared" si="4217"/>
        <v>AH$12</v>
      </c>
      <c r="AI3038" s="175" t="str">
        <f t="shared" si="4217"/>
        <v>AI$12</v>
      </c>
      <c r="AJ3038" s="175" t="str">
        <f t="shared" si="4217"/>
        <v>AJ$12</v>
      </c>
      <c r="AK3038" s="175" t="str">
        <f t="shared" si="4217"/>
        <v>AK$12</v>
      </c>
      <c r="AL3038" s="175" t="str">
        <f t="shared" si="4217"/>
        <v>AL$12</v>
      </c>
      <c r="AM3038" s="175" t="str">
        <f t="shared" si="4217"/>
        <v>AM$12</v>
      </c>
      <c r="AN3038" s="175" t="str">
        <f t="shared" si="4217"/>
        <v>AN$12</v>
      </c>
      <c r="AO3038" s="175" t="str">
        <f t="shared" si="4217"/>
        <v>AO$12</v>
      </c>
      <c r="AP3038" s="175" t="str">
        <f t="shared" si="4217"/>
        <v>AP$12</v>
      </c>
      <c r="AQ3038" s="175" t="str">
        <f t="shared" si="4217"/>
        <v>AQ$12</v>
      </c>
      <c r="AR3038" s="175" t="str">
        <f t="shared" si="4217"/>
        <v>AR$12</v>
      </c>
      <c r="AS3038" s="175" t="str">
        <f t="shared" si="4217"/>
        <v>AS$12</v>
      </c>
      <c r="AT3038" s="175" t="str">
        <f t="shared" si="4217"/>
        <v>AT$12</v>
      </c>
      <c r="AU3038" s="175" t="str">
        <f t="shared" si="4217"/>
        <v>AU$12</v>
      </c>
      <c r="AV3038" s="175" t="str">
        <f t="shared" si="4217"/>
        <v>AV$12</v>
      </c>
      <c r="AW3038" s="175" t="str">
        <f t="shared" si="4217"/>
        <v>AW$12</v>
      </c>
      <c r="AX3038" s="175" t="str">
        <f t="shared" si="4217"/>
        <v>AX$12</v>
      </c>
      <c r="AY3038" s="175" t="str">
        <f t="shared" si="4217"/>
        <v>AY$12</v>
      </c>
      <c r="AZ3038" s="175" t="str">
        <f t="shared" si="4217"/>
        <v>AZ$12</v>
      </c>
      <c r="BA3038" s="175" t="str">
        <f t="shared" si="4217"/>
        <v>BA$12</v>
      </c>
      <c r="BB3038" s="175" t="str">
        <f t="shared" si="4217"/>
        <v>BB$12</v>
      </c>
      <c r="BC3038" s="175" t="str">
        <f t="shared" si="4217"/>
        <v>BC$12</v>
      </c>
      <c r="BD3038" s="175" t="str">
        <f t="shared" si="4217"/>
        <v>BD$12</v>
      </c>
      <c r="BE3038" s="175" t="str">
        <f t="shared" si="4217"/>
        <v>BE$12</v>
      </c>
      <c r="BF3038" s="175" t="str">
        <f t="shared" si="4217"/>
        <v>BF$12</v>
      </c>
      <c r="BG3038" s="175" t="str">
        <f t="shared" si="4217"/>
        <v>BG$12</v>
      </c>
      <c r="BH3038" s="175" t="str">
        <f t="shared" si="4217"/>
        <v>BH$12</v>
      </c>
      <c r="BI3038" s="175" t="str">
        <f t="shared" si="4217"/>
        <v>BI$12</v>
      </c>
      <c r="BJ3038" s="175" t="str">
        <f t="shared" si="4217"/>
        <v>BJ$12</v>
      </c>
      <c r="BK3038" s="175" t="str">
        <f t="shared" si="4217"/>
        <v>BK$12</v>
      </c>
      <c r="BL3038" s="175" t="str">
        <f t="shared" si="4217"/>
        <v>BL$12</v>
      </c>
      <c r="BM3038" s="175" t="str">
        <f t="shared" si="4217"/>
        <v>BM$12</v>
      </c>
      <c r="BN3038" s="175" t="str">
        <f t="shared" si="4217"/>
        <v>BN$12</v>
      </c>
      <c r="BO3038" s="175" t="str">
        <f t="shared" si="4217"/>
        <v>BO$12</v>
      </c>
      <c r="BP3038" s="175" t="str">
        <f t="shared" si="4217"/>
        <v>BP$12</v>
      </c>
      <c r="BQ3038" s="175" t="str">
        <f t="shared" si="4217"/>
        <v>BQ$12</v>
      </c>
      <c r="BR3038" s="175" t="str">
        <f t="shared" si="4217"/>
        <v>BR$12</v>
      </c>
      <c r="BS3038" s="175" t="str">
        <f t="shared" si="4217"/>
        <v>BS$12</v>
      </c>
      <c r="BT3038" s="175" t="str">
        <f t="shared" si="4217"/>
        <v>BT$12</v>
      </c>
      <c r="BU3038" s="175" t="str">
        <f t="shared" si="4217"/>
        <v>BU$12</v>
      </c>
      <c r="BV3038" s="175" t="str">
        <f t="shared" si="4217"/>
        <v>BV$12</v>
      </c>
      <c r="BW3038" s="175" t="str">
        <f t="shared" si="4217"/>
        <v>BW$12</v>
      </c>
      <c r="BX3038" s="175" t="str">
        <f t="shared" si="4217"/>
        <v>BX$12</v>
      </c>
      <c r="BY3038" s="175" t="str">
        <f t="shared" si="4217"/>
        <v>BY$12</v>
      </c>
      <c r="BZ3038" s="175" t="str">
        <f t="shared" si="4217"/>
        <v>BZ$12</v>
      </c>
      <c r="CA3038" s="175" t="str">
        <f t="shared" si="4217"/>
        <v>CA$12</v>
      </c>
      <c r="CB3038" s="175" t="str">
        <f t="shared" si="4217"/>
        <v>CB$12</v>
      </c>
      <c r="CC3038" s="175" t="str">
        <f t="shared" si="4217"/>
        <v>CC$12</v>
      </c>
      <c r="CD3038" s="175" t="str">
        <f t="shared" si="4217"/>
        <v>CD$12</v>
      </c>
      <c r="CE3038" s="175" t="str">
        <f t="shared" si="4217"/>
        <v>CE$12</v>
      </c>
      <c r="CF3038" s="175" t="str">
        <f t="shared" ref="CF3038:CK3038" si="4218">CF3021</f>
        <v>CF$12</v>
      </c>
      <c r="CG3038" s="175" t="str">
        <f t="shared" si="4218"/>
        <v>CG$12</v>
      </c>
      <c r="CH3038" s="175" t="str">
        <f t="shared" si="4218"/>
        <v>CH$12</v>
      </c>
      <c r="CI3038" s="175" t="str">
        <f t="shared" si="4218"/>
        <v>CI$12</v>
      </c>
      <c r="CJ3038" s="175" t="str">
        <f t="shared" si="4218"/>
        <v>CJ$12</v>
      </c>
      <c r="CK3038" s="175" t="str">
        <f t="shared" si="4218"/>
        <v>CK$12</v>
      </c>
      <c r="CL3038" s="175" t="str">
        <f t="shared" ref="CL3038" si="4219">CL3021</f>
        <v>CL$12</v>
      </c>
    </row>
    <row r="3039" spans="2:90" x14ac:dyDescent="0.4">
      <c r="B3039" s="132" t="str">
        <f t="shared" si="4215"/>
        <v>Primary volume driver</v>
      </c>
      <c r="D3039" t="s">
        <v>391</v>
      </c>
      <c r="E3039" s="8" t="str">
        <f t="shared" si="4205"/>
        <v>3039 WCAR-IS</v>
      </c>
      <c r="G3039" t="s">
        <v>332</v>
      </c>
      <c r="H3039" s="56"/>
      <c r="I3039" s="79"/>
      <c r="J3039" s="79"/>
      <c r="K3039" s="15"/>
      <c r="L3039" s="15"/>
      <c r="M3039" s="15"/>
      <c r="N3039" s="15"/>
      <c r="O3039" s="15"/>
      <c r="P3039" s="15"/>
      <c r="R3039" s="15"/>
      <c r="S3039" s="175" t="str">
        <f t="shared" ref="S3039" si="4220">S3022</f>
        <v>S$13</v>
      </c>
      <c r="T3039" s="175" t="str">
        <f t="shared" ref="T3039:CD3039" si="4221">T3022</f>
        <v>T$13</v>
      </c>
      <c r="U3039" s="175" t="str">
        <f t="shared" si="4221"/>
        <v>U$13</v>
      </c>
      <c r="V3039" s="175" t="str">
        <f t="shared" si="4221"/>
        <v>V$13</v>
      </c>
      <c r="W3039" s="175" t="str">
        <f t="shared" si="4221"/>
        <v>W$13</v>
      </c>
      <c r="X3039" s="175" t="str">
        <f t="shared" si="4221"/>
        <v>X$13</v>
      </c>
      <c r="Y3039" s="175" t="str">
        <f t="shared" si="4221"/>
        <v>Y$13</v>
      </c>
      <c r="Z3039" s="175" t="str">
        <f t="shared" si="4221"/>
        <v>Z$13</v>
      </c>
      <c r="AA3039" s="175" t="str">
        <f t="shared" si="4221"/>
        <v>AA$13</v>
      </c>
      <c r="AB3039" s="175" t="str">
        <f t="shared" si="4221"/>
        <v>AB$13</v>
      </c>
      <c r="AC3039" s="175" t="str">
        <f t="shared" si="4221"/>
        <v>AC$13</v>
      </c>
      <c r="AD3039" s="175" t="str">
        <f t="shared" si="4221"/>
        <v>AD$13</v>
      </c>
      <c r="AE3039" s="175" t="str">
        <f t="shared" si="4221"/>
        <v>AE$13</v>
      </c>
      <c r="AF3039" s="175" t="str">
        <f t="shared" si="4221"/>
        <v>AF$13</v>
      </c>
      <c r="AG3039" s="175" t="str">
        <f t="shared" si="4221"/>
        <v>AG$13</v>
      </c>
      <c r="AH3039" s="175" t="str">
        <f t="shared" si="4221"/>
        <v>AH$13</v>
      </c>
      <c r="AI3039" s="175" t="str">
        <f t="shared" si="4221"/>
        <v>AI$13</v>
      </c>
      <c r="AJ3039" s="175" t="str">
        <f t="shared" si="4221"/>
        <v>AJ$13</v>
      </c>
      <c r="AK3039" s="175" t="str">
        <f t="shared" si="4221"/>
        <v>AK$13</v>
      </c>
      <c r="AL3039" s="175" t="str">
        <f t="shared" si="4221"/>
        <v>AL$13</v>
      </c>
      <c r="AM3039" s="175" t="str">
        <f t="shared" si="4221"/>
        <v>AM$13</v>
      </c>
      <c r="AN3039" s="175" t="str">
        <f t="shared" si="4221"/>
        <v>AN$13</v>
      </c>
      <c r="AO3039" s="175" t="str">
        <f t="shared" si="4221"/>
        <v>AO$13</v>
      </c>
      <c r="AP3039" s="175" t="str">
        <f t="shared" si="4221"/>
        <v>AP$13</v>
      </c>
      <c r="AQ3039" s="175" t="str">
        <f t="shared" si="4221"/>
        <v>AQ$13</v>
      </c>
      <c r="AR3039" s="175" t="str">
        <f t="shared" si="4221"/>
        <v>AR$13</v>
      </c>
      <c r="AS3039" s="175" t="str">
        <f t="shared" si="4221"/>
        <v>AS$13</v>
      </c>
      <c r="AT3039" s="175" t="str">
        <f t="shared" si="4221"/>
        <v>AT$13</v>
      </c>
      <c r="AU3039" s="175" t="str">
        <f t="shared" si="4221"/>
        <v>AU$13</v>
      </c>
      <c r="AV3039" s="175" t="str">
        <f t="shared" si="4221"/>
        <v>AV$13</v>
      </c>
      <c r="AW3039" s="175" t="str">
        <f t="shared" si="4221"/>
        <v>AW$13</v>
      </c>
      <c r="AX3039" s="175" t="str">
        <f t="shared" si="4221"/>
        <v>AX$13</v>
      </c>
      <c r="AY3039" s="175" t="str">
        <f t="shared" si="4221"/>
        <v>AY$13</v>
      </c>
      <c r="AZ3039" s="175" t="str">
        <f t="shared" si="4221"/>
        <v>AZ$13</v>
      </c>
      <c r="BA3039" s="175" t="str">
        <f t="shared" si="4221"/>
        <v>BA$13</v>
      </c>
      <c r="BB3039" s="175" t="str">
        <f t="shared" si="4221"/>
        <v>BB$13</v>
      </c>
      <c r="BC3039" s="175" t="str">
        <f t="shared" si="4221"/>
        <v>BC$13</v>
      </c>
      <c r="BD3039" s="175" t="str">
        <f t="shared" si="4221"/>
        <v>BD$13</v>
      </c>
      <c r="BE3039" s="175" t="str">
        <f t="shared" si="4221"/>
        <v>BE$13</v>
      </c>
      <c r="BF3039" s="175" t="str">
        <f t="shared" si="4221"/>
        <v>BF$13</v>
      </c>
      <c r="BG3039" s="175" t="str">
        <f t="shared" si="4221"/>
        <v>BG$13</v>
      </c>
      <c r="BH3039" s="175" t="str">
        <f t="shared" si="4221"/>
        <v>BH$13</v>
      </c>
      <c r="BI3039" s="175" t="str">
        <f t="shared" si="4221"/>
        <v>BI$13</v>
      </c>
      <c r="BJ3039" s="175" t="str">
        <f t="shared" si="4221"/>
        <v>BJ$13</v>
      </c>
      <c r="BK3039" s="175" t="str">
        <f t="shared" si="4221"/>
        <v>BK$13</v>
      </c>
      <c r="BL3039" s="175" t="str">
        <f t="shared" si="4221"/>
        <v>BL$13</v>
      </c>
      <c r="BM3039" s="175" t="str">
        <f t="shared" si="4221"/>
        <v>BM$13</v>
      </c>
      <c r="BN3039" s="175" t="str">
        <f t="shared" si="4221"/>
        <v>BN$13</v>
      </c>
      <c r="BO3039" s="175" t="str">
        <f t="shared" si="4221"/>
        <v>BO$13</v>
      </c>
      <c r="BP3039" s="175" t="str">
        <f t="shared" si="4221"/>
        <v>BP$13</v>
      </c>
      <c r="BQ3039" s="175" t="str">
        <f t="shared" si="4221"/>
        <v>BQ$13</v>
      </c>
      <c r="BR3039" s="175" t="str">
        <f t="shared" si="4221"/>
        <v>BR$13</v>
      </c>
      <c r="BS3039" s="175" t="str">
        <f t="shared" si="4221"/>
        <v>BS$13</v>
      </c>
      <c r="BT3039" s="175" t="str">
        <f t="shared" si="4221"/>
        <v>BT$13</v>
      </c>
      <c r="BU3039" s="175" t="str">
        <f t="shared" si="4221"/>
        <v>BU$13</v>
      </c>
      <c r="BV3039" s="175" t="str">
        <f t="shared" si="4221"/>
        <v>BV$13</v>
      </c>
      <c r="BW3039" s="175" t="str">
        <f t="shared" si="4221"/>
        <v>BW$13</v>
      </c>
      <c r="BX3039" s="175" t="str">
        <f t="shared" si="4221"/>
        <v>BX$13</v>
      </c>
      <c r="BY3039" s="175" t="str">
        <f t="shared" si="4221"/>
        <v>BY$13</v>
      </c>
      <c r="BZ3039" s="175" t="str">
        <f t="shared" si="4221"/>
        <v>BZ$13</v>
      </c>
      <c r="CA3039" s="175" t="str">
        <f t="shared" si="4221"/>
        <v>CA$13</v>
      </c>
      <c r="CB3039" s="175" t="str">
        <f t="shared" si="4221"/>
        <v>CB$13</v>
      </c>
      <c r="CC3039" s="175" t="str">
        <f t="shared" si="4221"/>
        <v>CC$13</v>
      </c>
      <c r="CD3039" s="175" t="str">
        <f t="shared" si="4221"/>
        <v>CD$13</v>
      </c>
      <c r="CE3039" s="175" t="str">
        <f t="shared" ref="CE3039:CK3039" si="4222">CE3022</f>
        <v>CE$13</v>
      </c>
      <c r="CF3039" s="175" t="str">
        <f t="shared" si="4222"/>
        <v>CF$13</v>
      </c>
      <c r="CG3039" s="175" t="str">
        <f t="shared" si="4222"/>
        <v>CG$13</v>
      </c>
      <c r="CH3039" s="175" t="str">
        <f t="shared" si="4222"/>
        <v>CH$13</v>
      </c>
      <c r="CI3039" s="175" t="str">
        <f t="shared" si="4222"/>
        <v>CI$13</v>
      </c>
      <c r="CJ3039" s="175" t="str">
        <f t="shared" si="4222"/>
        <v>CJ$13</v>
      </c>
      <c r="CK3039" s="175" t="str">
        <f t="shared" si="4222"/>
        <v>CK$13</v>
      </c>
      <c r="CL3039" s="175" t="str">
        <f t="shared" ref="CL3039" si="4223">CL3022</f>
        <v>CL$13</v>
      </c>
    </row>
    <row r="3040" spans="2:90" x14ac:dyDescent="0.4">
      <c r="B3040" s="187" t="str">
        <f>B3027</f>
        <v>Simple accounts receivable - IS driven:</v>
      </c>
      <c r="D3040" t="s">
        <v>391</v>
      </c>
      <c r="E3040" s="8" t="str">
        <f t="shared" si="4205"/>
        <v>3040 WCAR-IS</v>
      </c>
      <c r="G3040" t="s">
        <v>332</v>
      </c>
      <c r="H3040" s="12"/>
      <c r="I3040" s="60"/>
      <c r="J3040" s="60"/>
      <c r="K3040" s="15"/>
      <c r="L3040" s="15"/>
      <c r="M3040" s="15"/>
      <c r="N3040" s="15"/>
      <c r="O3040" s="15"/>
      <c r="P3040" s="15"/>
      <c r="R3040" s="15"/>
      <c r="S3040" s="175">
        <f t="shared" ref="S3040" si="4224">S3023</f>
        <v>0</v>
      </c>
      <c r="T3040" s="175">
        <f t="shared" ref="T3040:CD3040" si="4225">T3023</f>
        <v>0</v>
      </c>
      <c r="U3040" s="175">
        <f t="shared" si="4225"/>
        <v>0</v>
      </c>
      <c r="V3040" s="175">
        <f t="shared" si="4225"/>
        <v>0</v>
      </c>
      <c r="W3040" s="175">
        <f t="shared" si="4225"/>
        <v>0</v>
      </c>
      <c r="X3040" s="175">
        <f t="shared" si="4225"/>
        <v>0</v>
      </c>
      <c r="Y3040" s="175">
        <f t="shared" si="4225"/>
        <v>0</v>
      </c>
      <c r="Z3040" s="175">
        <f t="shared" si="4225"/>
        <v>0</v>
      </c>
      <c r="AA3040" s="175">
        <f t="shared" si="4225"/>
        <v>0</v>
      </c>
      <c r="AB3040" s="175">
        <f t="shared" si="4225"/>
        <v>0</v>
      </c>
      <c r="AC3040" s="175">
        <f t="shared" si="4225"/>
        <v>0</v>
      </c>
      <c r="AD3040" s="175">
        <f t="shared" si="4225"/>
        <v>0</v>
      </c>
      <c r="AE3040" s="175">
        <f t="shared" si="4225"/>
        <v>0</v>
      </c>
      <c r="AF3040" s="175">
        <f t="shared" si="4225"/>
        <v>0</v>
      </c>
      <c r="AG3040" s="175">
        <f t="shared" si="4225"/>
        <v>0</v>
      </c>
      <c r="AH3040" s="175">
        <f t="shared" si="4225"/>
        <v>0</v>
      </c>
      <c r="AI3040" s="175">
        <f t="shared" si="4225"/>
        <v>0</v>
      </c>
      <c r="AJ3040" s="175">
        <f t="shared" si="4225"/>
        <v>0</v>
      </c>
      <c r="AK3040" s="175">
        <f t="shared" si="4225"/>
        <v>0</v>
      </c>
      <c r="AL3040" s="175">
        <f t="shared" si="4225"/>
        <v>0</v>
      </c>
      <c r="AM3040" s="175">
        <f t="shared" si="4225"/>
        <v>0</v>
      </c>
      <c r="AN3040" s="175">
        <f t="shared" si="4225"/>
        <v>0</v>
      </c>
      <c r="AO3040" s="175">
        <f t="shared" si="4225"/>
        <v>0</v>
      </c>
      <c r="AP3040" s="175">
        <f t="shared" si="4225"/>
        <v>0</v>
      </c>
      <c r="AQ3040" s="175">
        <f t="shared" si="4225"/>
        <v>0</v>
      </c>
      <c r="AR3040" s="175">
        <f t="shared" si="4225"/>
        <v>0</v>
      </c>
      <c r="AS3040" s="175">
        <f t="shared" si="4225"/>
        <v>0</v>
      </c>
      <c r="AT3040" s="175">
        <f t="shared" si="4225"/>
        <v>0</v>
      </c>
      <c r="AU3040" s="175">
        <f t="shared" si="4225"/>
        <v>0</v>
      </c>
      <c r="AV3040" s="175">
        <f t="shared" si="4225"/>
        <v>0</v>
      </c>
      <c r="AW3040" s="175">
        <f t="shared" si="4225"/>
        <v>0</v>
      </c>
      <c r="AX3040" s="175">
        <f t="shared" si="4225"/>
        <v>0</v>
      </c>
      <c r="AY3040" s="175">
        <f t="shared" si="4225"/>
        <v>0</v>
      </c>
      <c r="AZ3040" s="175">
        <f t="shared" si="4225"/>
        <v>0</v>
      </c>
      <c r="BA3040" s="175">
        <f t="shared" si="4225"/>
        <v>0</v>
      </c>
      <c r="BB3040" s="175">
        <f t="shared" si="4225"/>
        <v>0</v>
      </c>
      <c r="BC3040" s="175">
        <f t="shared" si="4225"/>
        <v>0</v>
      </c>
      <c r="BD3040" s="175">
        <f t="shared" si="4225"/>
        <v>0</v>
      </c>
      <c r="BE3040" s="175">
        <f t="shared" si="4225"/>
        <v>0</v>
      </c>
      <c r="BF3040" s="175">
        <f t="shared" si="4225"/>
        <v>0</v>
      </c>
      <c r="BG3040" s="175">
        <f t="shared" si="4225"/>
        <v>0</v>
      </c>
      <c r="BH3040" s="175">
        <f t="shared" si="4225"/>
        <v>0</v>
      </c>
      <c r="BI3040" s="175">
        <f t="shared" si="4225"/>
        <v>0</v>
      </c>
      <c r="BJ3040" s="175">
        <f t="shared" si="4225"/>
        <v>0</v>
      </c>
      <c r="BK3040" s="175">
        <f t="shared" si="4225"/>
        <v>0</v>
      </c>
      <c r="BL3040" s="175">
        <f t="shared" si="4225"/>
        <v>0</v>
      </c>
      <c r="BM3040" s="175">
        <f t="shared" si="4225"/>
        <v>0</v>
      </c>
      <c r="BN3040" s="175">
        <f t="shared" si="4225"/>
        <v>0</v>
      </c>
      <c r="BO3040" s="175">
        <f t="shared" si="4225"/>
        <v>0</v>
      </c>
      <c r="BP3040" s="175">
        <f t="shared" si="4225"/>
        <v>0</v>
      </c>
      <c r="BQ3040" s="175">
        <f t="shared" si="4225"/>
        <v>0</v>
      </c>
      <c r="BR3040" s="175">
        <f t="shared" si="4225"/>
        <v>0</v>
      </c>
      <c r="BS3040" s="175">
        <f t="shared" si="4225"/>
        <v>0</v>
      </c>
      <c r="BT3040" s="175">
        <f t="shared" si="4225"/>
        <v>0</v>
      </c>
      <c r="BU3040" s="175">
        <f t="shared" si="4225"/>
        <v>0</v>
      </c>
      <c r="BV3040" s="175">
        <f t="shared" si="4225"/>
        <v>0</v>
      </c>
      <c r="BW3040" s="175">
        <f t="shared" si="4225"/>
        <v>0</v>
      </c>
      <c r="BX3040" s="175">
        <f t="shared" si="4225"/>
        <v>0</v>
      </c>
      <c r="BY3040" s="175">
        <f t="shared" si="4225"/>
        <v>0</v>
      </c>
      <c r="BZ3040" s="175">
        <f t="shared" si="4225"/>
        <v>0</v>
      </c>
      <c r="CA3040" s="175">
        <f t="shared" si="4225"/>
        <v>0</v>
      </c>
      <c r="CB3040" s="175">
        <f t="shared" si="4225"/>
        <v>0</v>
      </c>
      <c r="CC3040" s="175">
        <f t="shared" si="4225"/>
        <v>0</v>
      </c>
      <c r="CD3040" s="175">
        <f t="shared" si="4225"/>
        <v>0</v>
      </c>
      <c r="CE3040" s="175">
        <f t="shared" ref="CE3040:CK3040" si="4226">CE3023</f>
        <v>0</v>
      </c>
      <c r="CF3040" s="175">
        <f t="shared" si="4226"/>
        <v>0</v>
      </c>
      <c r="CG3040" s="175">
        <f t="shared" si="4226"/>
        <v>0</v>
      </c>
      <c r="CH3040" s="175">
        <f t="shared" si="4226"/>
        <v>0</v>
      </c>
      <c r="CI3040" s="175">
        <f t="shared" si="4226"/>
        <v>0</v>
      </c>
      <c r="CJ3040" s="175">
        <f t="shared" si="4226"/>
        <v>0</v>
      </c>
      <c r="CK3040" s="175">
        <f t="shared" si="4226"/>
        <v>0</v>
      </c>
      <c r="CL3040" s="175">
        <f t="shared" ref="CL3040" si="4227">CL3023</f>
        <v>0</v>
      </c>
    </row>
    <row r="3041" spans="2:90" x14ac:dyDescent="0.4">
      <c r="B3041" s="187" t="str">
        <f>SUBSTITUTE(TRIM(MID(B3027, SEARCH("-", B3027) + 1, LEN(B3027))),":","")</f>
        <v>IS driven</v>
      </c>
      <c r="D3041" t="s">
        <v>391</v>
      </c>
      <c r="E3041" s="8" t="str">
        <f t="shared" si="4205"/>
        <v>3041 WCAR-IS</v>
      </c>
      <c r="G3041" t="s">
        <v>332</v>
      </c>
      <c r="H3041" s="12"/>
      <c r="I3041" s="60"/>
      <c r="J3041" s="60"/>
      <c r="K3041" s="15"/>
      <c r="L3041" s="15"/>
      <c r="M3041" s="15"/>
      <c r="N3041" s="15"/>
      <c r="O3041" s="15"/>
      <c r="P3041" s="15"/>
      <c r="R3041" s="15"/>
    </row>
    <row r="3042" spans="2:90" x14ac:dyDescent="0.4">
      <c r="B3042" s="132" t="str">
        <f t="shared" si="4215"/>
        <v>Secondary revenue driver</v>
      </c>
      <c r="D3042" t="s">
        <v>391</v>
      </c>
      <c r="E3042" s="8" t="str">
        <f t="shared" si="4205"/>
        <v>3042 WCAR-IS</v>
      </c>
      <c r="G3042" t="s">
        <v>332</v>
      </c>
      <c r="H3042" s="12"/>
      <c r="I3042" s="60"/>
      <c r="J3042" s="60"/>
      <c r="K3042" s="15"/>
      <c r="L3042" s="15"/>
      <c r="M3042" s="15"/>
      <c r="N3042" s="15"/>
      <c r="O3042" s="15"/>
      <c r="P3042" s="15"/>
      <c r="R3042" s="15"/>
      <c r="S3042" s="208" t="str">
        <f t="shared" ref="S3042" si="4228">ADDRESS(ROW(S3032),COLUMN(S3032),2)</f>
        <v>S$3032</v>
      </c>
      <c r="T3042" s="208" t="str">
        <f t="shared" ref="T3042:AX3042" si="4229">ADDRESS(ROW(T3032),COLUMN(T3032),2)</f>
        <v>T$3032</v>
      </c>
      <c r="U3042" s="208" t="str">
        <f t="shared" si="4229"/>
        <v>U$3032</v>
      </c>
      <c r="V3042" s="208" t="str">
        <f t="shared" si="4229"/>
        <v>V$3032</v>
      </c>
      <c r="W3042" s="208" t="str">
        <f t="shared" si="4229"/>
        <v>W$3032</v>
      </c>
      <c r="X3042" s="208" t="str">
        <f t="shared" si="4229"/>
        <v>X$3032</v>
      </c>
      <c r="Y3042" s="208" t="str">
        <f t="shared" si="4229"/>
        <v>Y$3032</v>
      </c>
      <c r="Z3042" s="208" t="str">
        <f t="shared" si="4229"/>
        <v>Z$3032</v>
      </c>
      <c r="AA3042" s="208" t="str">
        <f t="shared" si="4229"/>
        <v>AA$3032</v>
      </c>
      <c r="AB3042" s="208" t="str">
        <f t="shared" si="4229"/>
        <v>AB$3032</v>
      </c>
      <c r="AC3042" s="208" t="str">
        <f t="shared" si="4229"/>
        <v>AC$3032</v>
      </c>
      <c r="AD3042" s="208" t="str">
        <f t="shared" si="4229"/>
        <v>AD$3032</v>
      </c>
      <c r="AE3042" s="208" t="str">
        <f t="shared" si="4229"/>
        <v>AE$3032</v>
      </c>
      <c r="AF3042" s="208" t="str">
        <f t="shared" si="4229"/>
        <v>AF$3032</v>
      </c>
      <c r="AG3042" s="208" t="str">
        <f t="shared" si="4229"/>
        <v>AG$3032</v>
      </c>
      <c r="AH3042" s="208" t="str">
        <f t="shared" si="4229"/>
        <v>AH$3032</v>
      </c>
      <c r="AI3042" s="208" t="str">
        <f t="shared" si="4229"/>
        <v>AI$3032</v>
      </c>
      <c r="AJ3042" s="208" t="str">
        <f t="shared" si="4229"/>
        <v>AJ$3032</v>
      </c>
      <c r="AK3042" s="208" t="str">
        <f t="shared" si="4229"/>
        <v>AK$3032</v>
      </c>
      <c r="AL3042" s="208" t="str">
        <f t="shared" si="4229"/>
        <v>AL$3032</v>
      </c>
      <c r="AM3042" s="208" t="str">
        <f t="shared" si="4229"/>
        <v>AM$3032</v>
      </c>
      <c r="AN3042" s="208" t="str">
        <f t="shared" si="4229"/>
        <v>AN$3032</v>
      </c>
      <c r="AO3042" s="208" t="str">
        <f t="shared" si="4229"/>
        <v>AO$3032</v>
      </c>
      <c r="AP3042" s="208" t="str">
        <f t="shared" si="4229"/>
        <v>AP$3032</v>
      </c>
      <c r="AQ3042" s="208" t="str">
        <f t="shared" si="4229"/>
        <v>AQ$3032</v>
      </c>
      <c r="AR3042" s="208" t="str">
        <f t="shared" si="4229"/>
        <v>AR$3032</v>
      </c>
      <c r="AS3042" s="208" t="str">
        <f t="shared" si="4229"/>
        <v>AS$3032</v>
      </c>
      <c r="AT3042" s="208" t="str">
        <f t="shared" si="4229"/>
        <v>AT$3032</v>
      </c>
      <c r="AU3042" s="208" t="str">
        <f t="shared" si="4229"/>
        <v>AU$3032</v>
      </c>
      <c r="AV3042" s="208" t="str">
        <f t="shared" si="4229"/>
        <v>AV$3032</v>
      </c>
      <c r="AW3042" s="208" t="str">
        <f t="shared" si="4229"/>
        <v>AW$3032</v>
      </c>
      <c r="AX3042" s="208" t="str">
        <f t="shared" si="4229"/>
        <v>AX$3032</v>
      </c>
      <c r="AY3042" s="208" t="str">
        <f t="shared" ref="AY3042:CD3042" si="4230">ADDRESS(ROW(AY3032),COLUMN(AY3032),2)</f>
        <v>AY$3032</v>
      </c>
      <c r="AZ3042" s="208" t="str">
        <f t="shared" si="4230"/>
        <v>AZ$3032</v>
      </c>
      <c r="BA3042" s="208" t="str">
        <f t="shared" si="4230"/>
        <v>BA$3032</v>
      </c>
      <c r="BB3042" s="208" t="str">
        <f t="shared" si="4230"/>
        <v>BB$3032</v>
      </c>
      <c r="BC3042" s="208" t="str">
        <f t="shared" si="4230"/>
        <v>BC$3032</v>
      </c>
      <c r="BD3042" s="208" t="str">
        <f t="shared" si="4230"/>
        <v>BD$3032</v>
      </c>
      <c r="BE3042" s="208" t="str">
        <f t="shared" si="4230"/>
        <v>BE$3032</v>
      </c>
      <c r="BF3042" s="208" t="str">
        <f t="shared" si="4230"/>
        <v>BF$3032</v>
      </c>
      <c r="BG3042" s="208" t="str">
        <f t="shared" si="4230"/>
        <v>BG$3032</v>
      </c>
      <c r="BH3042" s="208" t="str">
        <f t="shared" si="4230"/>
        <v>BH$3032</v>
      </c>
      <c r="BI3042" s="208" t="str">
        <f t="shared" si="4230"/>
        <v>BI$3032</v>
      </c>
      <c r="BJ3042" s="208" t="str">
        <f t="shared" si="4230"/>
        <v>BJ$3032</v>
      </c>
      <c r="BK3042" s="208" t="str">
        <f t="shared" si="4230"/>
        <v>BK$3032</v>
      </c>
      <c r="BL3042" s="208" t="str">
        <f t="shared" si="4230"/>
        <v>BL$3032</v>
      </c>
      <c r="BM3042" s="208" t="str">
        <f t="shared" si="4230"/>
        <v>BM$3032</v>
      </c>
      <c r="BN3042" s="208" t="str">
        <f t="shared" si="4230"/>
        <v>BN$3032</v>
      </c>
      <c r="BO3042" s="208" t="str">
        <f t="shared" si="4230"/>
        <v>BO$3032</v>
      </c>
      <c r="BP3042" s="208" t="str">
        <f t="shared" si="4230"/>
        <v>BP$3032</v>
      </c>
      <c r="BQ3042" s="208" t="str">
        <f t="shared" si="4230"/>
        <v>BQ$3032</v>
      </c>
      <c r="BR3042" s="208" t="str">
        <f t="shared" si="4230"/>
        <v>BR$3032</v>
      </c>
      <c r="BS3042" s="208" t="str">
        <f t="shared" si="4230"/>
        <v>BS$3032</v>
      </c>
      <c r="BT3042" s="208" t="str">
        <f t="shared" si="4230"/>
        <v>BT$3032</v>
      </c>
      <c r="BU3042" s="208" t="str">
        <f t="shared" si="4230"/>
        <v>BU$3032</v>
      </c>
      <c r="BV3042" s="208" t="str">
        <f t="shared" si="4230"/>
        <v>BV$3032</v>
      </c>
      <c r="BW3042" s="208" t="str">
        <f t="shared" si="4230"/>
        <v>BW$3032</v>
      </c>
      <c r="BX3042" s="208" t="str">
        <f t="shared" si="4230"/>
        <v>BX$3032</v>
      </c>
      <c r="BY3042" s="208" t="str">
        <f t="shared" si="4230"/>
        <v>BY$3032</v>
      </c>
      <c r="BZ3042" s="208" t="str">
        <f t="shared" si="4230"/>
        <v>BZ$3032</v>
      </c>
      <c r="CA3042" s="208" t="str">
        <f t="shared" si="4230"/>
        <v>CA$3032</v>
      </c>
      <c r="CB3042" s="208" t="str">
        <f t="shared" si="4230"/>
        <v>CB$3032</v>
      </c>
      <c r="CC3042" s="208" t="str">
        <f t="shared" si="4230"/>
        <v>CC$3032</v>
      </c>
      <c r="CD3042" s="208" t="str">
        <f t="shared" si="4230"/>
        <v>CD$3032</v>
      </c>
      <c r="CE3042" s="208" t="str">
        <f t="shared" ref="CE3042:CK3042" si="4231">ADDRESS(ROW(CE3032),COLUMN(CE3032),2)</f>
        <v>CE$3032</v>
      </c>
      <c r="CF3042" s="208" t="str">
        <f t="shared" si="4231"/>
        <v>CF$3032</v>
      </c>
      <c r="CG3042" s="208" t="str">
        <f t="shared" si="4231"/>
        <v>CG$3032</v>
      </c>
      <c r="CH3042" s="208" t="str">
        <f t="shared" si="4231"/>
        <v>CH$3032</v>
      </c>
      <c r="CI3042" s="208" t="str">
        <f t="shared" si="4231"/>
        <v>CI$3032</v>
      </c>
      <c r="CJ3042" s="208" t="str">
        <f t="shared" si="4231"/>
        <v>CJ$3032</v>
      </c>
      <c r="CK3042" s="208" t="str">
        <f t="shared" si="4231"/>
        <v>CK$3032</v>
      </c>
      <c r="CL3042" s="208" t="str">
        <f t="shared" ref="CL3042" si="4232">ADDRESS(ROW(CL3032),COLUMN(CL3032),2)</f>
        <v>CL$3032</v>
      </c>
    </row>
    <row r="3043" spans="2:90" x14ac:dyDescent="0.4">
      <c r="B3043" s="132" t="str">
        <f t="shared" si="4215"/>
        <v>Secondary volume driver</v>
      </c>
      <c r="D3043" t="s">
        <v>391</v>
      </c>
      <c r="E3043" s="8" t="str">
        <f t="shared" ref="E3043" si="4233">ROW()&amp;" "&amp;D3043</f>
        <v>3043 WCAR-IS</v>
      </c>
      <c r="G3043" t="s">
        <v>332</v>
      </c>
      <c r="H3043" s="12"/>
      <c r="I3043" s="60"/>
      <c r="J3043" s="60"/>
      <c r="K3043" s="15"/>
      <c r="L3043" s="15"/>
      <c r="M3043" s="15"/>
      <c r="N3043" s="15"/>
      <c r="O3043" s="15"/>
      <c r="P3043" s="15"/>
      <c r="R3043" s="15"/>
      <c r="S3043" s="175" t="str">
        <f t="shared" ref="S3043" si="4234">S3026</f>
        <v>S$15</v>
      </c>
      <c r="T3043" s="175" t="str">
        <f t="shared" ref="T3043:AX3043" si="4235">T3026</f>
        <v>T$15</v>
      </c>
      <c r="U3043" s="175" t="str">
        <f t="shared" si="4235"/>
        <v>U$15</v>
      </c>
      <c r="V3043" s="175" t="str">
        <f t="shared" si="4235"/>
        <v>V$15</v>
      </c>
      <c r="W3043" s="175" t="str">
        <f t="shared" si="4235"/>
        <v>W$15</v>
      </c>
      <c r="X3043" s="175" t="str">
        <f t="shared" si="4235"/>
        <v>X$15</v>
      </c>
      <c r="Y3043" s="175" t="str">
        <f t="shared" si="4235"/>
        <v>Y$15</v>
      </c>
      <c r="Z3043" s="175" t="str">
        <f t="shared" si="4235"/>
        <v>Z$15</v>
      </c>
      <c r="AA3043" s="175" t="str">
        <f t="shared" si="4235"/>
        <v>AA$15</v>
      </c>
      <c r="AB3043" s="175" t="str">
        <f t="shared" si="4235"/>
        <v>AB$15</v>
      </c>
      <c r="AC3043" s="175" t="str">
        <f t="shared" si="4235"/>
        <v>AC$15</v>
      </c>
      <c r="AD3043" s="175" t="str">
        <f t="shared" si="4235"/>
        <v>AD$15</v>
      </c>
      <c r="AE3043" s="175" t="str">
        <f t="shared" si="4235"/>
        <v>AE$15</v>
      </c>
      <c r="AF3043" s="175" t="str">
        <f t="shared" si="4235"/>
        <v>AF$15</v>
      </c>
      <c r="AG3043" s="175" t="str">
        <f t="shared" si="4235"/>
        <v>AG$15</v>
      </c>
      <c r="AH3043" s="175" t="str">
        <f t="shared" si="4235"/>
        <v>AH$15</v>
      </c>
      <c r="AI3043" s="175" t="str">
        <f t="shared" si="4235"/>
        <v>AI$15</v>
      </c>
      <c r="AJ3043" s="175" t="str">
        <f t="shared" si="4235"/>
        <v>AJ$15</v>
      </c>
      <c r="AK3043" s="175" t="str">
        <f t="shared" si="4235"/>
        <v>AK$15</v>
      </c>
      <c r="AL3043" s="175" t="str">
        <f t="shared" si="4235"/>
        <v>AL$15</v>
      </c>
      <c r="AM3043" s="175" t="str">
        <f t="shared" si="4235"/>
        <v>AM$15</v>
      </c>
      <c r="AN3043" s="175" t="str">
        <f t="shared" si="4235"/>
        <v>AN$15</v>
      </c>
      <c r="AO3043" s="175" t="str">
        <f t="shared" si="4235"/>
        <v>AO$15</v>
      </c>
      <c r="AP3043" s="175" t="str">
        <f t="shared" si="4235"/>
        <v>AP$15</v>
      </c>
      <c r="AQ3043" s="175" t="str">
        <f t="shared" si="4235"/>
        <v>AQ$15</v>
      </c>
      <c r="AR3043" s="175" t="str">
        <f t="shared" si="4235"/>
        <v>AR$15</v>
      </c>
      <c r="AS3043" s="175" t="str">
        <f t="shared" si="4235"/>
        <v>AS$15</v>
      </c>
      <c r="AT3043" s="175" t="str">
        <f t="shared" si="4235"/>
        <v>AT$15</v>
      </c>
      <c r="AU3043" s="175" t="str">
        <f t="shared" si="4235"/>
        <v>AU$15</v>
      </c>
      <c r="AV3043" s="175" t="str">
        <f t="shared" si="4235"/>
        <v>AV$15</v>
      </c>
      <c r="AW3043" s="175" t="str">
        <f t="shared" si="4235"/>
        <v>AW$15</v>
      </c>
      <c r="AX3043" s="175" t="str">
        <f t="shared" si="4235"/>
        <v>AX$15</v>
      </c>
      <c r="AY3043" s="175" t="str">
        <f t="shared" ref="AY3043:CD3043" si="4236">AY3026</f>
        <v>AY$15</v>
      </c>
      <c r="AZ3043" s="175" t="str">
        <f t="shared" si="4236"/>
        <v>AZ$15</v>
      </c>
      <c r="BA3043" s="175" t="str">
        <f t="shared" si="4236"/>
        <v>BA$15</v>
      </c>
      <c r="BB3043" s="175" t="str">
        <f t="shared" si="4236"/>
        <v>BB$15</v>
      </c>
      <c r="BC3043" s="175" t="str">
        <f t="shared" si="4236"/>
        <v>BC$15</v>
      </c>
      <c r="BD3043" s="175" t="str">
        <f t="shared" si="4236"/>
        <v>BD$15</v>
      </c>
      <c r="BE3043" s="175" t="str">
        <f t="shared" si="4236"/>
        <v>BE$15</v>
      </c>
      <c r="BF3043" s="175" t="str">
        <f t="shared" si="4236"/>
        <v>BF$15</v>
      </c>
      <c r="BG3043" s="175" t="str">
        <f t="shared" si="4236"/>
        <v>BG$15</v>
      </c>
      <c r="BH3043" s="175" t="str">
        <f t="shared" si="4236"/>
        <v>BH$15</v>
      </c>
      <c r="BI3043" s="175" t="str">
        <f t="shared" si="4236"/>
        <v>BI$15</v>
      </c>
      <c r="BJ3043" s="175" t="str">
        <f t="shared" si="4236"/>
        <v>BJ$15</v>
      </c>
      <c r="BK3043" s="175" t="str">
        <f t="shared" si="4236"/>
        <v>BK$15</v>
      </c>
      <c r="BL3043" s="175" t="str">
        <f t="shared" si="4236"/>
        <v>BL$15</v>
      </c>
      <c r="BM3043" s="175" t="str">
        <f t="shared" si="4236"/>
        <v>BM$15</v>
      </c>
      <c r="BN3043" s="175" t="str">
        <f t="shared" si="4236"/>
        <v>BN$15</v>
      </c>
      <c r="BO3043" s="175" t="str">
        <f t="shared" si="4236"/>
        <v>BO$15</v>
      </c>
      <c r="BP3043" s="175" t="str">
        <f t="shared" si="4236"/>
        <v>BP$15</v>
      </c>
      <c r="BQ3043" s="175" t="str">
        <f t="shared" si="4236"/>
        <v>BQ$15</v>
      </c>
      <c r="BR3043" s="175" t="str">
        <f t="shared" si="4236"/>
        <v>BR$15</v>
      </c>
      <c r="BS3043" s="175" t="str">
        <f t="shared" si="4236"/>
        <v>BS$15</v>
      </c>
      <c r="BT3043" s="175" t="str">
        <f t="shared" si="4236"/>
        <v>BT$15</v>
      </c>
      <c r="BU3043" s="175" t="str">
        <f t="shared" si="4236"/>
        <v>BU$15</v>
      </c>
      <c r="BV3043" s="175" t="str">
        <f t="shared" si="4236"/>
        <v>BV$15</v>
      </c>
      <c r="BW3043" s="175" t="str">
        <f t="shared" si="4236"/>
        <v>BW$15</v>
      </c>
      <c r="BX3043" s="175" t="str">
        <f t="shared" si="4236"/>
        <v>BX$15</v>
      </c>
      <c r="BY3043" s="175" t="str">
        <f t="shared" si="4236"/>
        <v>BY$15</v>
      </c>
      <c r="BZ3043" s="175" t="str">
        <f t="shared" si="4236"/>
        <v>BZ$15</v>
      </c>
      <c r="CA3043" s="175" t="str">
        <f t="shared" si="4236"/>
        <v>CA$15</v>
      </c>
      <c r="CB3043" s="175" t="str">
        <f t="shared" si="4236"/>
        <v>CB$15</v>
      </c>
      <c r="CC3043" s="175" t="str">
        <f t="shared" si="4236"/>
        <v>CC$15</v>
      </c>
      <c r="CD3043" s="175" t="str">
        <f t="shared" si="4236"/>
        <v>CD$15</v>
      </c>
      <c r="CE3043" s="175" t="str">
        <f t="shared" ref="CE3043:CK3043" si="4237">CE3026</f>
        <v>CE$15</v>
      </c>
      <c r="CF3043" s="175" t="str">
        <f t="shared" si="4237"/>
        <v>CF$15</v>
      </c>
      <c r="CG3043" s="175" t="str">
        <f t="shared" si="4237"/>
        <v>CG$15</v>
      </c>
      <c r="CH3043" s="175" t="str">
        <f t="shared" si="4237"/>
        <v>CH$15</v>
      </c>
      <c r="CI3043" s="175" t="str">
        <f t="shared" si="4237"/>
        <v>CI$15</v>
      </c>
      <c r="CJ3043" s="175" t="str">
        <f t="shared" si="4237"/>
        <v>CJ$15</v>
      </c>
      <c r="CK3043" s="175" t="str">
        <f t="shared" si="4237"/>
        <v>CK$15</v>
      </c>
      <c r="CL3043" s="175" t="str">
        <f t="shared" ref="CL3043" si="4238">CL3026</f>
        <v>CL$15</v>
      </c>
    </row>
    <row r="3044" spans="2:90" x14ac:dyDescent="0.4">
      <c r="E3044" s="8"/>
      <c r="H3044" s="12"/>
      <c r="I3044" s="60"/>
      <c r="J3044" s="60"/>
      <c r="K3044" s="15"/>
      <c r="L3044" s="15"/>
      <c r="M3044" s="15"/>
      <c r="N3044" s="15"/>
      <c r="O3044" s="15"/>
      <c r="P3044" s="15"/>
      <c r="R3044" s="15"/>
      <c r="S3044" s="76"/>
      <c r="T3044" s="76"/>
      <c r="U3044" s="76"/>
      <c r="V3044" s="76"/>
      <c r="W3044" s="76"/>
      <c r="X3044" s="76"/>
      <c r="Y3044" s="76"/>
      <c r="Z3044" s="76"/>
      <c r="AA3044" s="76"/>
      <c r="AB3044" s="76"/>
      <c r="AC3044" s="76"/>
      <c r="AD3044" s="76"/>
      <c r="AE3044" s="76"/>
      <c r="AF3044" s="76"/>
      <c r="AG3044" s="76"/>
      <c r="AH3044" s="76"/>
      <c r="AI3044" s="76"/>
      <c r="AJ3044" s="76"/>
      <c r="AK3044" s="76"/>
      <c r="AL3044" s="76"/>
      <c r="AM3044" s="76"/>
      <c r="AN3044" s="76"/>
      <c r="AO3044" s="76"/>
      <c r="AP3044" s="76"/>
      <c r="AQ3044" s="76"/>
      <c r="AR3044" s="76"/>
      <c r="AS3044" s="76"/>
      <c r="AT3044" s="76"/>
      <c r="AU3044" s="76"/>
      <c r="AV3044" s="76"/>
      <c r="AW3044" s="76"/>
      <c r="AX3044" s="76"/>
      <c r="AY3044" s="76"/>
      <c r="AZ3044" s="76"/>
      <c r="BA3044" s="76"/>
      <c r="BB3044" s="76"/>
      <c r="BC3044" s="76"/>
      <c r="BD3044" s="76"/>
      <c r="BE3044" s="76"/>
      <c r="BF3044" s="76"/>
      <c r="BG3044" s="76"/>
      <c r="BH3044" s="76"/>
      <c r="BI3044" s="76"/>
      <c r="BJ3044" s="76"/>
      <c r="BK3044" s="76"/>
      <c r="BL3044" s="76"/>
      <c r="BM3044" s="76"/>
      <c r="BN3044" s="76"/>
      <c r="BO3044" s="76"/>
      <c r="BP3044" s="76"/>
      <c r="BQ3044" s="76"/>
      <c r="BR3044" s="76"/>
      <c r="BS3044" s="76"/>
      <c r="BT3044" s="76"/>
      <c r="BU3044" s="76"/>
      <c r="BV3044" s="76"/>
      <c r="BW3044" s="76"/>
      <c r="BX3044" s="76"/>
      <c r="BY3044" s="76"/>
      <c r="BZ3044" s="76"/>
      <c r="CA3044" s="76"/>
      <c r="CB3044" s="76"/>
      <c r="CC3044" s="76"/>
      <c r="CD3044" s="76"/>
      <c r="CE3044" s="76"/>
      <c r="CF3044" s="76"/>
      <c r="CG3044" s="76"/>
      <c r="CH3044" s="76"/>
      <c r="CI3044" s="76"/>
      <c r="CJ3044" s="76"/>
      <c r="CK3044" s="76"/>
      <c r="CL3044" s="76"/>
    </row>
    <row r="3045" spans="2:90" x14ac:dyDescent="0.4">
      <c r="B3045" s="171" t="s">
        <v>490</v>
      </c>
      <c r="E3045" s="8"/>
      <c r="H3045" s="170"/>
      <c r="I3045" s="172"/>
      <c r="J3045" s="172"/>
      <c r="K3045" s="193"/>
      <c r="L3045" s="193"/>
      <c r="M3045" s="193"/>
      <c r="N3045" s="193"/>
      <c r="O3045" s="193"/>
      <c r="P3045" s="193"/>
      <c r="R3045" s="194"/>
      <c r="S3045" s="170"/>
      <c r="T3045" s="170"/>
      <c r="U3045" s="170"/>
      <c r="V3045" s="170"/>
      <c r="W3045" s="170"/>
      <c r="X3045" s="170"/>
      <c r="Y3045" s="170"/>
      <c r="Z3045" s="170"/>
      <c r="AA3045" s="170"/>
      <c r="AB3045" s="170"/>
      <c r="AC3045" s="170"/>
      <c r="AD3045" s="170"/>
      <c r="AE3045" s="170"/>
      <c r="AF3045" s="170"/>
      <c r="AG3045" s="170"/>
      <c r="AH3045" s="170"/>
      <c r="AI3045" s="170"/>
      <c r="AJ3045" s="170"/>
      <c r="AK3045" s="170"/>
      <c r="AL3045" s="170"/>
      <c r="AM3045" s="170"/>
      <c r="AN3045" s="170"/>
      <c r="AO3045" s="170"/>
      <c r="AP3045" s="170"/>
      <c r="AQ3045" s="170"/>
      <c r="AR3045" s="170"/>
      <c r="AS3045" s="170"/>
      <c r="AT3045" s="170"/>
      <c r="AU3045" s="170"/>
      <c r="AV3045" s="170"/>
      <c r="AW3045" s="170"/>
      <c r="AX3045" s="170"/>
      <c r="AY3045" s="170"/>
      <c r="AZ3045" s="170"/>
      <c r="BA3045" s="170"/>
      <c r="BB3045" s="170"/>
      <c r="BC3045" s="170"/>
      <c r="BD3045" s="170"/>
      <c r="BE3045" s="170"/>
      <c r="BF3045" s="170"/>
      <c r="BG3045" s="170"/>
      <c r="BH3045" s="170"/>
      <c r="BI3045" s="170"/>
      <c r="BJ3045" s="170"/>
      <c r="BK3045" s="170"/>
      <c r="BL3045" s="170"/>
      <c r="BM3045" s="170"/>
      <c r="BN3045" s="170"/>
      <c r="BO3045" s="170"/>
      <c r="BP3045" s="170"/>
      <c r="BQ3045" s="170"/>
      <c r="BR3045" s="170"/>
      <c r="BS3045" s="170"/>
      <c r="BT3045" s="170"/>
      <c r="BU3045" s="170"/>
      <c r="BV3045" s="170"/>
      <c r="BW3045" s="170"/>
      <c r="BX3045" s="170"/>
      <c r="BY3045" s="170"/>
      <c r="BZ3045" s="170"/>
      <c r="CA3045" s="170"/>
      <c r="CB3045" s="170"/>
      <c r="CC3045" s="170"/>
      <c r="CD3045" s="170"/>
      <c r="CE3045" s="170"/>
      <c r="CF3045" s="170"/>
      <c r="CG3045" s="170"/>
      <c r="CH3045" s="170"/>
      <c r="CI3045" s="170"/>
      <c r="CJ3045" s="170"/>
      <c r="CK3045" s="170"/>
      <c r="CL3045" s="170"/>
    </row>
    <row r="3046" spans="2:90" x14ac:dyDescent="0.4">
      <c r="B3046" s="171" t="s">
        <v>492</v>
      </c>
      <c r="E3046" s="8"/>
      <c r="H3046" s="170"/>
      <c r="I3046" s="172"/>
      <c r="J3046" s="172"/>
      <c r="K3046" s="193"/>
      <c r="L3046" s="193"/>
      <c r="M3046" s="193"/>
      <c r="N3046" s="193"/>
      <c r="O3046" s="193"/>
      <c r="P3046" s="193"/>
      <c r="R3046" s="194"/>
      <c r="S3046" s="170"/>
      <c r="T3046" s="170"/>
      <c r="U3046" s="170"/>
      <c r="V3046" s="170"/>
      <c r="W3046" s="170"/>
      <c r="X3046" s="170"/>
      <c r="Y3046" s="170"/>
      <c r="Z3046" s="170"/>
      <c r="AA3046" s="170"/>
      <c r="AB3046" s="170"/>
      <c r="AC3046" s="170"/>
      <c r="AD3046" s="170"/>
      <c r="AE3046" s="170"/>
      <c r="AF3046" s="170"/>
      <c r="AG3046" s="170"/>
      <c r="AH3046" s="170"/>
      <c r="AI3046" s="170"/>
      <c r="AJ3046" s="170"/>
      <c r="AK3046" s="170"/>
      <c r="AL3046" s="170"/>
      <c r="AM3046" s="170"/>
      <c r="AN3046" s="170"/>
      <c r="AO3046" s="170"/>
      <c r="AP3046" s="170"/>
      <c r="AQ3046" s="170"/>
      <c r="AR3046" s="170"/>
      <c r="AS3046" s="170"/>
      <c r="AT3046" s="170"/>
      <c r="AU3046" s="170"/>
      <c r="AV3046" s="170"/>
      <c r="AW3046" s="170"/>
      <c r="AX3046" s="170"/>
      <c r="AY3046" s="170"/>
      <c r="AZ3046" s="170"/>
      <c r="BA3046" s="170"/>
      <c r="BB3046" s="170"/>
      <c r="BC3046" s="170"/>
      <c r="BD3046" s="170"/>
      <c r="BE3046" s="170"/>
      <c r="BF3046" s="170"/>
      <c r="BG3046" s="170"/>
      <c r="BH3046" s="170"/>
      <c r="BI3046" s="170"/>
      <c r="BJ3046" s="170"/>
      <c r="BK3046" s="170"/>
      <c r="BL3046" s="170"/>
      <c r="BM3046" s="170"/>
      <c r="BN3046" s="170"/>
      <c r="BO3046" s="170"/>
      <c r="BP3046" s="170"/>
      <c r="BQ3046" s="170"/>
      <c r="BR3046" s="170"/>
      <c r="BS3046" s="170"/>
      <c r="BT3046" s="170"/>
      <c r="BU3046" s="170"/>
      <c r="BV3046" s="170"/>
      <c r="BW3046" s="170"/>
      <c r="BX3046" s="170"/>
      <c r="BY3046" s="170"/>
      <c r="BZ3046" s="170"/>
      <c r="CA3046" s="170"/>
      <c r="CB3046" s="170"/>
      <c r="CC3046" s="170"/>
      <c r="CD3046" s="170"/>
      <c r="CE3046" s="170"/>
      <c r="CF3046" s="170"/>
      <c r="CG3046" s="170"/>
      <c r="CH3046" s="170"/>
      <c r="CI3046" s="170"/>
      <c r="CJ3046" s="170"/>
      <c r="CK3046" s="170"/>
      <c r="CL3046" s="170"/>
    </row>
    <row r="3047" spans="2:90" x14ac:dyDescent="0.4">
      <c r="B3047" s="171" t="s">
        <v>461</v>
      </c>
      <c r="E3047" s="8"/>
      <c r="H3047" s="170"/>
      <c r="I3047" s="172"/>
      <c r="J3047" s="172"/>
      <c r="K3047" s="193"/>
      <c r="L3047" s="193"/>
      <c r="M3047" s="193"/>
      <c r="N3047" s="193"/>
      <c r="O3047" s="193"/>
      <c r="P3047" s="193"/>
      <c r="R3047" s="194"/>
      <c r="S3047" s="195" t="str">
        <f t="shared" ref="S3047:AX3047" si="4239">S$16</f>
        <v>S$12</v>
      </c>
      <c r="T3047" s="195" t="str">
        <f t="shared" si="4239"/>
        <v>T$12</v>
      </c>
      <c r="U3047" s="195" t="str">
        <f t="shared" si="4239"/>
        <v>U$12</v>
      </c>
      <c r="V3047" s="195" t="str">
        <f t="shared" si="4239"/>
        <v>V$12</v>
      </c>
      <c r="W3047" s="195" t="str">
        <f t="shared" si="4239"/>
        <v>W$12</v>
      </c>
      <c r="X3047" s="195" t="str">
        <f t="shared" si="4239"/>
        <v>X$12</v>
      </c>
      <c r="Y3047" s="195" t="str">
        <f t="shared" si="4239"/>
        <v>Y$12</v>
      </c>
      <c r="Z3047" s="195" t="str">
        <f t="shared" si="4239"/>
        <v>Z$12</v>
      </c>
      <c r="AA3047" s="195" t="str">
        <f t="shared" si="4239"/>
        <v>AA$12</v>
      </c>
      <c r="AB3047" s="195" t="str">
        <f t="shared" si="4239"/>
        <v>AB$12</v>
      </c>
      <c r="AC3047" s="195" t="str">
        <f t="shared" si="4239"/>
        <v>AC$12</v>
      </c>
      <c r="AD3047" s="195" t="str">
        <f t="shared" si="4239"/>
        <v>AD$12</v>
      </c>
      <c r="AE3047" s="195" t="str">
        <f t="shared" si="4239"/>
        <v>AE$12</v>
      </c>
      <c r="AF3047" s="195" t="str">
        <f t="shared" si="4239"/>
        <v>AF$12</v>
      </c>
      <c r="AG3047" s="195" t="str">
        <f t="shared" si="4239"/>
        <v>AG$12</v>
      </c>
      <c r="AH3047" s="195" t="str">
        <f t="shared" si="4239"/>
        <v>AH$12</v>
      </c>
      <c r="AI3047" s="195" t="str">
        <f t="shared" si="4239"/>
        <v>AI$12</v>
      </c>
      <c r="AJ3047" s="195" t="str">
        <f t="shared" si="4239"/>
        <v>AJ$12</v>
      </c>
      <c r="AK3047" s="195" t="str">
        <f t="shared" si="4239"/>
        <v>AK$12</v>
      </c>
      <c r="AL3047" s="195" t="str">
        <f t="shared" si="4239"/>
        <v>AL$12</v>
      </c>
      <c r="AM3047" s="195" t="str">
        <f t="shared" si="4239"/>
        <v>AM$12</v>
      </c>
      <c r="AN3047" s="195" t="str">
        <f t="shared" si="4239"/>
        <v>AN$12</v>
      </c>
      <c r="AO3047" s="195" t="str">
        <f t="shared" si="4239"/>
        <v>AO$12</v>
      </c>
      <c r="AP3047" s="195" t="str">
        <f t="shared" si="4239"/>
        <v>AP$12</v>
      </c>
      <c r="AQ3047" s="195" t="str">
        <f t="shared" si="4239"/>
        <v>AQ$12</v>
      </c>
      <c r="AR3047" s="195" t="str">
        <f t="shared" si="4239"/>
        <v>AR$12</v>
      </c>
      <c r="AS3047" s="195" t="str">
        <f t="shared" si="4239"/>
        <v>AS$12</v>
      </c>
      <c r="AT3047" s="195" t="str">
        <f t="shared" si="4239"/>
        <v>AT$12</v>
      </c>
      <c r="AU3047" s="195" t="str">
        <f t="shared" si="4239"/>
        <v>AU$12</v>
      </c>
      <c r="AV3047" s="195" t="str">
        <f t="shared" si="4239"/>
        <v>AV$12</v>
      </c>
      <c r="AW3047" s="195" t="str">
        <f t="shared" si="4239"/>
        <v>AW$12</v>
      </c>
      <c r="AX3047" s="195" t="str">
        <f t="shared" si="4239"/>
        <v>AX$12</v>
      </c>
      <c r="AY3047" s="195" t="str">
        <f t="shared" ref="AY3047:CD3047" si="4240">AY$16</f>
        <v>AY$12</v>
      </c>
      <c r="AZ3047" s="195" t="str">
        <f t="shared" si="4240"/>
        <v>AZ$12</v>
      </c>
      <c r="BA3047" s="195" t="str">
        <f t="shared" si="4240"/>
        <v>BA$12</v>
      </c>
      <c r="BB3047" s="195" t="str">
        <f t="shared" si="4240"/>
        <v>BB$12</v>
      </c>
      <c r="BC3047" s="195" t="str">
        <f t="shared" si="4240"/>
        <v>BC$12</v>
      </c>
      <c r="BD3047" s="195" t="str">
        <f t="shared" si="4240"/>
        <v>BD$12</v>
      </c>
      <c r="BE3047" s="195" t="str">
        <f t="shared" si="4240"/>
        <v>BE$12</v>
      </c>
      <c r="BF3047" s="195" t="str">
        <f t="shared" si="4240"/>
        <v>BF$12</v>
      </c>
      <c r="BG3047" s="195" t="str">
        <f t="shared" si="4240"/>
        <v>BG$12</v>
      </c>
      <c r="BH3047" s="195" t="str">
        <f t="shared" si="4240"/>
        <v>BH$12</v>
      </c>
      <c r="BI3047" s="195" t="str">
        <f t="shared" si="4240"/>
        <v>BI$12</v>
      </c>
      <c r="BJ3047" s="195" t="str">
        <f t="shared" si="4240"/>
        <v>BJ$12</v>
      </c>
      <c r="BK3047" s="195" t="str">
        <f t="shared" si="4240"/>
        <v>BK$12</v>
      </c>
      <c r="BL3047" s="195" t="str">
        <f t="shared" si="4240"/>
        <v>BL$12</v>
      </c>
      <c r="BM3047" s="195" t="str">
        <f t="shared" si="4240"/>
        <v>BM$12</v>
      </c>
      <c r="BN3047" s="195" t="str">
        <f t="shared" si="4240"/>
        <v>BN$12</v>
      </c>
      <c r="BO3047" s="195" t="str">
        <f t="shared" si="4240"/>
        <v>BO$12</v>
      </c>
      <c r="BP3047" s="195" t="str">
        <f t="shared" si="4240"/>
        <v>BP$12</v>
      </c>
      <c r="BQ3047" s="195" t="str">
        <f t="shared" si="4240"/>
        <v>BQ$12</v>
      </c>
      <c r="BR3047" s="195" t="str">
        <f t="shared" si="4240"/>
        <v>BR$12</v>
      </c>
      <c r="BS3047" s="195" t="str">
        <f t="shared" si="4240"/>
        <v>BS$12</v>
      </c>
      <c r="BT3047" s="195" t="str">
        <f t="shared" si="4240"/>
        <v>BT$12</v>
      </c>
      <c r="BU3047" s="195" t="str">
        <f t="shared" si="4240"/>
        <v>BU$12</v>
      </c>
      <c r="BV3047" s="195" t="str">
        <f t="shared" si="4240"/>
        <v>BV$12</v>
      </c>
      <c r="BW3047" s="195" t="str">
        <f t="shared" si="4240"/>
        <v>BW$12</v>
      </c>
      <c r="BX3047" s="195" t="str">
        <f t="shared" si="4240"/>
        <v>BX$12</v>
      </c>
      <c r="BY3047" s="195" t="str">
        <f t="shared" si="4240"/>
        <v>BY$12</v>
      </c>
      <c r="BZ3047" s="195" t="str">
        <f t="shared" si="4240"/>
        <v>BZ$12</v>
      </c>
      <c r="CA3047" s="195" t="str">
        <f t="shared" si="4240"/>
        <v>CA$12</v>
      </c>
      <c r="CB3047" s="195" t="str">
        <f t="shared" si="4240"/>
        <v>CB$12</v>
      </c>
      <c r="CC3047" s="195" t="str">
        <f t="shared" si="4240"/>
        <v>CC$12</v>
      </c>
      <c r="CD3047" s="195" t="str">
        <f t="shared" si="4240"/>
        <v>CD$12</v>
      </c>
      <c r="CE3047" s="195" t="str">
        <f t="shared" ref="CE3047:CL3047" si="4241">CE$16</f>
        <v>CE$12</v>
      </c>
      <c r="CF3047" s="195" t="str">
        <f t="shared" si="4241"/>
        <v>CF$12</v>
      </c>
      <c r="CG3047" s="195" t="str">
        <f t="shared" si="4241"/>
        <v>CG$12</v>
      </c>
      <c r="CH3047" s="195" t="str">
        <f t="shared" si="4241"/>
        <v>CH$12</v>
      </c>
      <c r="CI3047" s="195" t="str">
        <f t="shared" si="4241"/>
        <v>CI$12</v>
      </c>
      <c r="CJ3047" s="195" t="str">
        <f t="shared" si="4241"/>
        <v>CJ$12</v>
      </c>
      <c r="CK3047" s="195" t="str">
        <f t="shared" si="4241"/>
        <v>CK$12</v>
      </c>
      <c r="CL3047" s="195" t="str">
        <f t="shared" si="4241"/>
        <v>CL$12</v>
      </c>
    </row>
    <row r="3048" spans="2:90" x14ac:dyDescent="0.4">
      <c r="B3048" s="171" t="s">
        <v>462</v>
      </c>
      <c r="E3048" s="8"/>
      <c r="H3048" s="196"/>
      <c r="I3048" s="197"/>
      <c r="J3048" s="197"/>
      <c r="K3048" s="198"/>
      <c r="L3048" s="198"/>
      <c r="M3048" s="198"/>
      <c r="N3048" s="198"/>
      <c r="O3048" s="198"/>
      <c r="P3048" s="198"/>
      <c r="R3048" s="198"/>
      <c r="S3048" s="195" t="str">
        <f t="shared" ref="S3048:AX3048" si="4242">S$17</f>
        <v>S$13</v>
      </c>
      <c r="T3048" s="195" t="str">
        <f t="shared" si="4242"/>
        <v>T$13</v>
      </c>
      <c r="U3048" s="195" t="str">
        <f t="shared" si="4242"/>
        <v>U$13</v>
      </c>
      <c r="V3048" s="195" t="str">
        <f t="shared" si="4242"/>
        <v>V$13</v>
      </c>
      <c r="W3048" s="195" t="str">
        <f t="shared" si="4242"/>
        <v>W$13</v>
      </c>
      <c r="X3048" s="195" t="str">
        <f t="shared" si="4242"/>
        <v>X$13</v>
      </c>
      <c r="Y3048" s="195" t="str">
        <f t="shared" si="4242"/>
        <v>Y$13</v>
      </c>
      <c r="Z3048" s="195" t="str">
        <f t="shared" si="4242"/>
        <v>Z$13</v>
      </c>
      <c r="AA3048" s="195" t="str">
        <f t="shared" si="4242"/>
        <v>AA$13</v>
      </c>
      <c r="AB3048" s="195" t="str">
        <f t="shared" si="4242"/>
        <v>AB$13</v>
      </c>
      <c r="AC3048" s="195" t="str">
        <f t="shared" si="4242"/>
        <v>AC$13</v>
      </c>
      <c r="AD3048" s="195" t="str">
        <f t="shared" si="4242"/>
        <v>AD$13</v>
      </c>
      <c r="AE3048" s="195" t="str">
        <f t="shared" si="4242"/>
        <v>AE$13</v>
      </c>
      <c r="AF3048" s="195" t="str">
        <f t="shared" si="4242"/>
        <v>AF$13</v>
      </c>
      <c r="AG3048" s="195" t="str">
        <f t="shared" si="4242"/>
        <v>AG$13</v>
      </c>
      <c r="AH3048" s="195" t="str">
        <f t="shared" si="4242"/>
        <v>AH$13</v>
      </c>
      <c r="AI3048" s="195" t="str">
        <f t="shared" si="4242"/>
        <v>AI$13</v>
      </c>
      <c r="AJ3048" s="195" t="str">
        <f t="shared" si="4242"/>
        <v>AJ$13</v>
      </c>
      <c r="AK3048" s="195" t="str">
        <f t="shared" si="4242"/>
        <v>AK$13</v>
      </c>
      <c r="AL3048" s="195" t="str">
        <f t="shared" si="4242"/>
        <v>AL$13</v>
      </c>
      <c r="AM3048" s="195" t="str">
        <f t="shared" si="4242"/>
        <v>AM$13</v>
      </c>
      <c r="AN3048" s="195" t="str">
        <f t="shared" si="4242"/>
        <v>AN$13</v>
      </c>
      <c r="AO3048" s="195" t="str">
        <f t="shared" si="4242"/>
        <v>AO$13</v>
      </c>
      <c r="AP3048" s="195" t="str">
        <f t="shared" si="4242"/>
        <v>AP$13</v>
      </c>
      <c r="AQ3048" s="195" t="str">
        <f t="shared" si="4242"/>
        <v>AQ$13</v>
      </c>
      <c r="AR3048" s="195" t="str">
        <f t="shared" si="4242"/>
        <v>AR$13</v>
      </c>
      <c r="AS3048" s="195" t="str">
        <f t="shared" si="4242"/>
        <v>AS$13</v>
      </c>
      <c r="AT3048" s="195" t="str">
        <f t="shared" si="4242"/>
        <v>AT$13</v>
      </c>
      <c r="AU3048" s="195" t="str">
        <f t="shared" si="4242"/>
        <v>AU$13</v>
      </c>
      <c r="AV3048" s="195" t="str">
        <f t="shared" si="4242"/>
        <v>AV$13</v>
      </c>
      <c r="AW3048" s="195" t="str">
        <f t="shared" si="4242"/>
        <v>AW$13</v>
      </c>
      <c r="AX3048" s="195" t="str">
        <f t="shared" si="4242"/>
        <v>AX$13</v>
      </c>
      <c r="AY3048" s="195" t="str">
        <f t="shared" ref="AY3048:CD3048" si="4243">AY$17</f>
        <v>AY$13</v>
      </c>
      <c r="AZ3048" s="195" t="str">
        <f t="shared" si="4243"/>
        <v>AZ$13</v>
      </c>
      <c r="BA3048" s="195" t="str">
        <f t="shared" si="4243"/>
        <v>BA$13</v>
      </c>
      <c r="BB3048" s="195" t="str">
        <f t="shared" si="4243"/>
        <v>BB$13</v>
      </c>
      <c r="BC3048" s="195" t="str">
        <f t="shared" si="4243"/>
        <v>BC$13</v>
      </c>
      <c r="BD3048" s="195" t="str">
        <f t="shared" si="4243"/>
        <v>BD$13</v>
      </c>
      <c r="BE3048" s="195" t="str">
        <f t="shared" si="4243"/>
        <v>BE$13</v>
      </c>
      <c r="BF3048" s="195" t="str">
        <f t="shared" si="4243"/>
        <v>BF$13</v>
      </c>
      <c r="BG3048" s="195" t="str">
        <f t="shared" si="4243"/>
        <v>BG$13</v>
      </c>
      <c r="BH3048" s="195" t="str">
        <f t="shared" si="4243"/>
        <v>BH$13</v>
      </c>
      <c r="BI3048" s="195" t="str">
        <f t="shared" si="4243"/>
        <v>BI$13</v>
      </c>
      <c r="BJ3048" s="195" t="str">
        <f t="shared" si="4243"/>
        <v>BJ$13</v>
      </c>
      <c r="BK3048" s="195" t="str">
        <f t="shared" si="4243"/>
        <v>BK$13</v>
      </c>
      <c r="BL3048" s="195" t="str">
        <f t="shared" si="4243"/>
        <v>BL$13</v>
      </c>
      <c r="BM3048" s="195" t="str">
        <f t="shared" si="4243"/>
        <v>BM$13</v>
      </c>
      <c r="BN3048" s="195" t="str">
        <f t="shared" si="4243"/>
        <v>BN$13</v>
      </c>
      <c r="BO3048" s="195" t="str">
        <f t="shared" si="4243"/>
        <v>BO$13</v>
      </c>
      <c r="BP3048" s="195" t="str">
        <f t="shared" si="4243"/>
        <v>BP$13</v>
      </c>
      <c r="BQ3048" s="195" t="str">
        <f t="shared" si="4243"/>
        <v>BQ$13</v>
      </c>
      <c r="BR3048" s="195" t="str">
        <f t="shared" si="4243"/>
        <v>BR$13</v>
      </c>
      <c r="BS3048" s="195" t="str">
        <f t="shared" si="4243"/>
        <v>BS$13</v>
      </c>
      <c r="BT3048" s="195" t="str">
        <f t="shared" si="4243"/>
        <v>BT$13</v>
      </c>
      <c r="BU3048" s="195" t="str">
        <f t="shared" si="4243"/>
        <v>BU$13</v>
      </c>
      <c r="BV3048" s="195" t="str">
        <f t="shared" si="4243"/>
        <v>BV$13</v>
      </c>
      <c r="BW3048" s="195" t="str">
        <f t="shared" si="4243"/>
        <v>BW$13</v>
      </c>
      <c r="BX3048" s="195" t="str">
        <f t="shared" si="4243"/>
        <v>BX$13</v>
      </c>
      <c r="BY3048" s="195" t="str">
        <f t="shared" si="4243"/>
        <v>BY$13</v>
      </c>
      <c r="BZ3048" s="195" t="str">
        <f t="shared" si="4243"/>
        <v>BZ$13</v>
      </c>
      <c r="CA3048" s="195" t="str">
        <f t="shared" si="4243"/>
        <v>CA$13</v>
      </c>
      <c r="CB3048" s="195" t="str">
        <f t="shared" si="4243"/>
        <v>CB$13</v>
      </c>
      <c r="CC3048" s="195" t="str">
        <f t="shared" si="4243"/>
        <v>CC$13</v>
      </c>
      <c r="CD3048" s="195" t="str">
        <f t="shared" si="4243"/>
        <v>CD$13</v>
      </c>
      <c r="CE3048" s="195" t="str">
        <f t="shared" ref="CE3048:CL3048" si="4244">CE$17</f>
        <v>CE$13</v>
      </c>
      <c r="CF3048" s="195" t="str">
        <f t="shared" si="4244"/>
        <v>CF$13</v>
      </c>
      <c r="CG3048" s="195" t="str">
        <f t="shared" si="4244"/>
        <v>CG$13</v>
      </c>
      <c r="CH3048" s="195" t="str">
        <f t="shared" si="4244"/>
        <v>CH$13</v>
      </c>
      <c r="CI3048" s="195" t="str">
        <f t="shared" si="4244"/>
        <v>CI$13</v>
      </c>
      <c r="CJ3048" s="195" t="str">
        <f t="shared" si="4244"/>
        <v>CJ$13</v>
      </c>
      <c r="CK3048" s="195" t="str">
        <f t="shared" si="4244"/>
        <v>CK$13</v>
      </c>
      <c r="CL3048" s="195" t="str">
        <f t="shared" si="4244"/>
        <v>CL$13</v>
      </c>
    </row>
    <row r="3049" spans="2:90" x14ac:dyDescent="0.4">
      <c r="B3049" s="171" t="s">
        <v>491</v>
      </c>
      <c r="E3049" s="8"/>
      <c r="H3049" s="196"/>
      <c r="I3049" s="197"/>
      <c r="J3049" s="197"/>
      <c r="K3049" s="198"/>
      <c r="L3049" s="198"/>
      <c r="M3049" s="198"/>
      <c r="N3049" s="198"/>
      <c r="O3049" s="198"/>
      <c r="P3049" s="198"/>
      <c r="R3049" s="198"/>
      <c r="S3049" s="186"/>
      <c r="T3049" s="186"/>
      <c r="U3049" s="186"/>
      <c r="V3049" s="186"/>
      <c r="W3049" s="186"/>
      <c r="X3049" s="186"/>
      <c r="Y3049" s="186"/>
      <c r="Z3049" s="186"/>
      <c r="AA3049" s="186"/>
      <c r="AB3049" s="186"/>
      <c r="AC3049" s="186"/>
      <c r="AD3049" s="186"/>
      <c r="AE3049" s="186"/>
      <c r="AF3049" s="186"/>
      <c r="AG3049" s="186"/>
      <c r="AH3049" s="186"/>
      <c r="AI3049" s="186"/>
      <c r="AJ3049" s="186"/>
      <c r="AK3049" s="186"/>
      <c r="AL3049" s="186"/>
      <c r="AM3049" s="186"/>
      <c r="AN3049" s="186"/>
      <c r="AO3049" s="186"/>
      <c r="AP3049" s="186"/>
      <c r="AQ3049" s="186"/>
      <c r="AR3049" s="186"/>
      <c r="AS3049" s="186"/>
      <c r="AT3049" s="186"/>
      <c r="AU3049" s="186"/>
      <c r="AV3049" s="186"/>
      <c r="AW3049" s="186"/>
      <c r="AX3049" s="186"/>
      <c r="AY3049" s="186"/>
      <c r="AZ3049" s="186"/>
      <c r="BA3049" s="186"/>
      <c r="BB3049" s="186"/>
      <c r="BC3049" s="186"/>
      <c r="BD3049" s="186"/>
      <c r="BE3049" s="186"/>
      <c r="BF3049" s="186"/>
      <c r="BG3049" s="186"/>
      <c r="BH3049" s="186"/>
      <c r="BI3049" s="186"/>
      <c r="BJ3049" s="186"/>
      <c r="BK3049" s="186"/>
      <c r="BL3049" s="186"/>
      <c r="BM3049" s="186"/>
      <c r="BN3049" s="186"/>
      <c r="BO3049" s="186"/>
      <c r="BP3049" s="186"/>
      <c r="BQ3049" s="186"/>
      <c r="BR3049" s="186"/>
      <c r="BS3049" s="186"/>
      <c r="BT3049" s="186"/>
      <c r="BU3049" s="186"/>
      <c r="BV3049" s="186"/>
      <c r="BW3049" s="186"/>
      <c r="BX3049" s="186"/>
      <c r="BY3049" s="186"/>
      <c r="BZ3049" s="186"/>
      <c r="CA3049" s="186"/>
      <c r="CB3049" s="186"/>
      <c r="CC3049" s="186"/>
      <c r="CD3049" s="186"/>
      <c r="CE3049" s="186"/>
      <c r="CF3049" s="186"/>
      <c r="CG3049" s="186"/>
      <c r="CH3049" s="186"/>
      <c r="CI3049" s="186"/>
      <c r="CJ3049" s="186"/>
      <c r="CK3049" s="186"/>
      <c r="CL3049" s="186"/>
    </row>
    <row r="3050" spans="2:90" x14ac:dyDescent="0.4">
      <c r="B3050" s="171" t="s">
        <v>505</v>
      </c>
      <c r="E3050" s="8"/>
      <c r="H3050" s="196"/>
      <c r="I3050" s="197"/>
      <c r="J3050" s="197"/>
      <c r="K3050" s="198"/>
      <c r="L3050" s="198"/>
      <c r="M3050" s="198"/>
      <c r="N3050" s="198"/>
      <c r="O3050" s="198"/>
      <c r="P3050" s="198"/>
      <c r="R3050" s="198"/>
      <c r="S3050" s="186"/>
      <c r="T3050" s="186"/>
      <c r="U3050" s="186"/>
      <c r="V3050" s="186"/>
      <c r="W3050" s="186"/>
      <c r="X3050" s="186"/>
      <c r="Y3050" s="186"/>
      <c r="Z3050" s="186"/>
      <c r="AA3050" s="186"/>
      <c r="AB3050" s="186"/>
      <c r="AC3050" s="186"/>
      <c r="AD3050" s="186"/>
      <c r="AE3050" s="186"/>
      <c r="AF3050" s="186"/>
      <c r="AG3050" s="186"/>
      <c r="AH3050" s="186"/>
      <c r="AI3050" s="186"/>
      <c r="AJ3050" s="186"/>
      <c r="AK3050" s="186"/>
      <c r="AL3050" s="186"/>
      <c r="AM3050" s="186"/>
      <c r="AN3050" s="186"/>
      <c r="AO3050" s="186"/>
      <c r="AP3050" s="186"/>
      <c r="AQ3050" s="186"/>
      <c r="AR3050" s="186"/>
      <c r="AS3050" s="186"/>
      <c r="AT3050" s="186"/>
      <c r="AU3050" s="186"/>
      <c r="AV3050" s="186"/>
      <c r="AW3050" s="186"/>
      <c r="AX3050" s="186"/>
      <c r="AY3050" s="186"/>
      <c r="AZ3050" s="186"/>
      <c r="BA3050" s="186"/>
      <c r="BB3050" s="186"/>
      <c r="BC3050" s="186"/>
      <c r="BD3050" s="186"/>
      <c r="BE3050" s="186"/>
      <c r="BF3050" s="186"/>
      <c r="BG3050" s="186"/>
      <c r="BH3050" s="186"/>
      <c r="BI3050" s="186"/>
      <c r="BJ3050" s="186"/>
      <c r="BK3050" s="186"/>
      <c r="BL3050" s="186"/>
      <c r="BM3050" s="186"/>
      <c r="BN3050" s="186"/>
      <c r="BO3050" s="186"/>
      <c r="BP3050" s="186"/>
      <c r="BQ3050" s="186"/>
      <c r="BR3050" s="186"/>
      <c r="BS3050" s="186"/>
      <c r="BT3050" s="186"/>
      <c r="BU3050" s="186"/>
      <c r="BV3050" s="186"/>
      <c r="BW3050" s="186"/>
      <c r="BX3050" s="186"/>
      <c r="BY3050" s="186"/>
      <c r="BZ3050" s="186"/>
      <c r="CA3050" s="186"/>
      <c r="CB3050" s="186"/>
      <c r="CC3050" s="186"/>
      <c r="CD3050" s="186"/>
      <c r="CE3050" s="186"/>
      <c r="CF3050" s="186"/>
      <c r="CG3050" s="186"/>
      <c r="CH3050" s="186"/>
      <c r="CI3050" s="186"/>
      <c r="CJ3050" s="186"/>
      <c r="CK3050" s="186"/>
      <c r="CL3050" s="186"/>
    </row>
    <row r="3051" spans="2:90" x14ac:dyDescent="0.4">
      <c r="B3051" s="171" t="s">
        <v>463</v>
      </c>
      <c r="E3051" s="8"/>
      <c r="H3051" s="196"/>
      <c r="I3051" s="197"/>
      <c r="J3051" s="197"/>
      <c r="K3051" s="198"/>
      <c r="L3051" s="198"/>
      <c r="M3051" s="198"/>
      <c r="N3051" s="198"/>
      <c r="O3051" s="198"/>
      <c r="P3051" s="198"/>
      <c r="R3051" s="198"/>
      <c r="S3051" s="186" t="str">
        <f t="shared" ref="S3051:AX3051" si="4245">S$18</f>
        <v>S$14</v>
      </c>
      <c r="T3051" s="186" t="str">
        <f t="shared" si="4245"/>
        <v>T$14</v>
      </c>
      <c r="U3051" s="186" t="str">
        <f t="shared" si="4245"/>
        <v>U$14</v>
      </c>
      <c r="V3051" s="186" t="str">
        <f t="shared" si="4245"/>
        <v>V$14</v>
      </c>
      <c r="W3051" s="186" t="str">
        <f t="shared" si="4245"/>
        <v>W$14</v>
      </c>
      <c r="X3051" s="186" t="str">
        <f t="shared" si="4245"/>
        <v>X$14</v>
      </c>
      <c r="Y3051" s="186" t="str">
        <f t="shared" si="4245"/>
        <v>Y$14</v>
      </c>
      <c r="Z3051" s="186" t="str">
        <f t="shared" si="4245"/>
        <v>Z$14</v>
      </c>
      <c r="AA3051" s="186" t="str">
        <f t="shared" si="4245"/>
        <v>AA$14</v>
      </c>
      <c r="AB3051" s="186" t="str">
        <f t="shared" si="4245"/>
        <v>AB$14</v>
      </c>
      <c r="AC3051" s="186" t="str">
        <f t="shared" si="4245"/>
        <v>AC$14</v>
      </c>
      <c r="AD3051" s="186" t="str">
        <f t="shared" si="4245"/>
        <v>AD$14</v>
      </c>
      <c r="AE3051" s="186" t="str">
        <f t="shared" si="4245"/>
        <v>AE$14</v>
      </c>
      <c r="AF3051" s="186" t="str">
        <f t="shared" si="4245"/>
        <v>AF$14</v>
      </c>
      <c r="AG3051" s="186" t="str">
        <f t="shared" si="4245"/>
        <v>AG$14</v>
      </c>
      <c r="AH3051" s="186" t="str">
        <f t="shared" si="4245"/>
        <v>AH$14</v>
      </c>
      <c r="AI3051" s="186" t="str">
        <f t="shared" si="4245"/>
        <v>AI$14</v>
      </c>
      <c r="AJ3051" s="186" t="str">
        <f t="shared" si="4245"/>
        <v>AJ$14</v>
      </c>
      <c r="AK3051" s="186" t="str">
        <f t="shared" si="4245"/>
        <v>AK$14</v>
      </c>
      <c r="AL3051" s="186" t="str">
        <f t="shared" si="4245"/>
        <v>AL$14</v>
      </c>
      <c r="AM3051" s="186" t="str">
        <f t="shared" si="4245"/>
        <v>AM$14</v>
      </c>
      <c r="AN3051" s="186" t="str">
        <f t="shared" si="4245"/>
        <v>AN$14</v>
      </c>
      <c r="AO3051" s="186" t="str">
        <f t="shared" si="4245"/>
        <v>AO$14</v>
      </c>
      <c r="AP3051" s="186" t="str">
        <f t="shared" si="4245"/>
        <v>AP$14</v>
      </c>
      <c r="AQ3051" s="186" t="str">
        <f t="shared" si="4245"/>
        <v>AQ$14</v>
      </c>
      <c r="AR3051" s="186" t="str">
        <f t="shared" si="4245"/>
        <v>AR$14</v>
      </c>
      <c r="AS3051" s="186" t="str">
        <f t="shared" si="4245"/>
        <v>AS$14</v>
      </c>
      <c r="AT3051" s="186" t="str">
        <f t="shared" si="4245"/>
        <v>AT$14</v>
      </c>
      <c r="AU3051" s="186" t="str">
        <f t="shared" si="4245"/>
        <v>AU$14</v>
      </c>
      <c r="AV3051" s="186" t="str">
        <f t="shared" si="4245"/>
        <v>AV$14</v>
      </c>
      <c r="AW3051" s="186" t="str">
        <f t="shared" si="4245"/>
        <v>AW$14</v>
      </c>
      <c r="AX3051" s="186" t="str">
        <f t="shared" si="4245"/>
        <v>AX$14</v>
      </c>
      <c r="AY3051" s="186" t="str">
        <f t="shared" ref="AY3051:CD3051" si="4246">AY$18</f>
        <v>AY$14</v>
      </c>
      <c r="AZ3051" s="186" t="str">
        <f t="shared" si="4246"/>
        <v>AZ$14</v>
      </c>
      <c r="BA3051" s="186" t="str">
        <f t="shared" si="4246"/>
        <v>BA$14</v>
      </c>
      <c r="BB3051" s="186" t="str">
        <f t="shared" si="4246"/>
        <v>BB$14</v>
      </c>
      <c r="BC3051" s="186" t="str">
        <f t="shared" si="4246"/>
        <v>BC$14</v>
      </c>
      <c r="BD3051" s="186" t="str">
        <f t="shared" si="4246"/>
        <v>BD$14</v>
      </c>
      <c r="BE3051" s="186" t="str">
        <f t="shared" si="4246"/>
        <v>BE$14</v>
      </c>
      <c r="BF3051" s="186" t="str">
        <f t="shared" si="4246"/>
        <v>BF$14</v>
      </c>
      <c r="BG3051" s="186" t="str">
        <f t="shared" si="4246"/>
        <v>BG$14</v>
      </c>
      <c r="BH3051" s="186" t="str">
        <f t="shared" si="4246"/>
        <v>BH$14</v>
      </c>
      <c r="BI3051" s="186" t="str">
        <f t="shared" si="4246"/>
        <v>BI$14</v>
      </c>
      <c r="BJ3051" s="186" t="str">
        <f t="shared" si="4246"/>
        <v>BJ$14</v>
      </c>
      <c r="BK3051" s="186" t="str">
        <f t="shared" si="4246"/>
        <v>BK$14</v>
      </c>
      <c r="BL3051" s="186" t="str">
        <f t="shared" si="4246"/>
        <v>BL$14</v>
      </c>
      <c r="BM3051" s="186" t="str">
        <f t="shared" si="4246"/>
        <v>BM$14</v>
      </c>
      <c r="BN3051" s="186" t="str">
        <f t="shared" si="4246"/>
        <v>BN$14</v>
      </c>
      <c r="BO3051" s="186" t="str">
        <f t="shared" si="4246"/>
        <v>BO$14</v>
      </c>
      <c r="BP3051" s="186" t="str">
        <f t="shared" si="4246"/>
        <v>BP$14</v>
      </c>
      <c r="BQ3051" s="186" t="str">
        <f t="shared" si="4246"/>
        <v>BQ$14</v>
      </c>
      <c r="BR3051" s="186" t="str">
        <f t="shared" si="4246"/>
        <v>BR$14</v>
      </c>
      <c r="BS3051" s="186" t="str">
        <f t="shared" si="4246"/>
        <v>BS$14</v>
      </c>
      <c r="BT3051" s="186" t="str">
        <f t="shared" si="4246"/>
        <v>BT$14</v>
      </c>
      <c r="BU3051" s="186" t="str">
        <f t="shared" si="4246"/>
        <v>BU$14</v>
      </c>
      <c r="BV3051" s="186" t="str">
        <f t="shared" si="4246"/>
        <v>BV$14</v>
      </c>
      <c r="BW3051" s="186" t="str">
        <f t="shared" si="4246"/>
        <v>BW$14</v>
      </c>
      <c r="BX3051" s="186" t="str">
        <f t="shared" si="4246"/>
        <v>BX$14</v>
      </c>
      <c r="BY3051" s="186" t="str">
        <f t="shared" si="4246"/>
        <v>BY$14</v>
      </c>
      <c r="BZ3051" s="186" t="str">
        <f t="shared" si="4246"/>
        <v>BZ$14</v>
      </c>
      <c r="CA3051" s="186" t="str">
        <f t="shared" si="4246"/>
        <v>CA$14</v>
      </c>
      <c r="CB3051" s="186" t="str">
        <f t="shared" si="4246"/>
        <v>CB$14</v>
      </c>
      <c r="CC3051" s="186" t="str">
        <f t="shared" si="4246"/>
        <v>CC$14</v>
      </c>
      <c r="CD3051" s="186" t="str">
        <f t="shared" si="4246"/>
        <v>CD$14</v>
      </c>
      <c r="CE3051" s="186" t="str">
        <f t="shared" ref="CE3051:CL3051" si="4247">CE$18</f>
        <v>CE$14</v>
      </c>
      <c r="CF3051" s="186" t="str">
        <f t="shared" si="4247"/>
        <v>CF$14</v>
      </c>
      <c r="CG3051" s="186" t="str">
        <f t="shared" si="4247"/>
        <v>CG$14</v>
      </c>
      <c r="CH3051" s="186" t="str">
        <f t="shared" si="4247"/>
        <v>CH$14</v>
      </c>
      <c r="CI3051" s="186" t="str">
        <f t="shared" si="4247"/>
        <v>CI$14</v>
      </c>
      <c r="CJ3051" s="186" t="str">
        <f t="shared" si="4247"/>
        <v>CJ$14</v>
      </c>
      <c r="CK3051" s="186" t="str">
        <f t="shared" si="4247"/>
        <v>CK$14</v>
      </c>
      <c r="CL3051" s="186" t="str">
        <f t="shared" si="4247"/>
        <v>CL$14</v>
      </c>
    </row>
    <row r="3052" spans="2:90" x14ac:dyDescent="0.4">
      <c r="B3052" s="171" t="s">
        <v>464</v>
      </c>
      <c r="E3052" s="8"/>
      <c r="H3052" s="196"/>
      <c r="I3052" s="197"/>
      <c r="J3052" s="197"/>
      <c r="K3052" s="198"/>
      <c r="L3052" s="198"/>
      <c r="M3052" s="198"/>
      <c r="N3052" s="198"/>
      <c r="O3052" s="198"/>
      <c r="P3052" s="198"/>
      <c r="R3052" s="198"/>
      <c r="S3052" s="186" t="str">
        <f t="shared" ref="S3052:AX3052" si="4248">S$19</f>
        <v>S$15</v>
      </c>
      <c r="T3052" s="186" t="str">
        <f t="shared" si="4248"/>
        <v>T$15</v>
      </c>
      <c r="U3052" s="186" t="str">
        <f t="shared" si="4248"/>
        <v>U$15</v>
      </c>
      <c r="V3052" s="186" t="str">
        <f t="shared" si="4248"/>
        <v>V$15</v>
      </c>
      <c r="W3052" s="186" t="str">
        <f t="shared" si="4248"/>
        <v>W$15</v>
      </c>
      <c r="X3052" s="186" t="str">
        <f t="shared" si="4248"/>
        <v>X$15</v>
      </c>
      <c r="Y3052" s="186" t="str">
        <f t="shared" si="4248"/>
        <v>Y$15</v>
      </c>
      <c r="Z3052" s="186" t="str">
        <f t="shared" si="4248"/>
        <v>Z$15</v>
      </c>
      <c r="AA3052" s="186" t="str">
        <f t="shared" si="4248"/>
        <v>AA$15</v>
      </c>
      <c r="AB3052" s="186" t="str">
        <f t="shared" si="4248"/>
        <v>AB$15</v>
      </c>
      <c r="AC3052" s="186" t="str">
        <f t="shared" si="4248"/>
        <v>AC$15</v>
      </c>
      <c r="AD3052" s="186" t="str">
        <f t="shared" si="4248"/>
        <v>AD$15</v>
      </c>
      <c r="AE3052" s="186" t="str">
        <f t="shared" si="4248"/>
        <v>AE$15</v>
      </c>
      <c r="AF3052" s="186" t="str">
        <f t="shared" si="4248"/>
        <v>AF$15</v>
      </c>
      <c r="AG3052" s="186" t="str">
        <f t="shared" si="4248"/>
        <v>AG$15</v>
      </c>
      <c r="AH3052" s="186" t="str">
        <f t="shared" si="4248"/>
        <v>AH$15</v>
      </c>
      <c r="AI3052" s="186" t="str">
        <f t="shared" si="4248"/>
        <v>AI$15</v>
      </c>
      <c r="AJ3052" s="186" t="str">
        <f t="shared" si="4248"/>
        <v>AJ$15</v>
      </c>
      <c r="AK3052" s="186" t="str">
        <f t="shared" si="4248"/>
        <v>AK$15</v>
      </c>
      <c r="AL3052" s="186" t="str">
        <f t="shared" si="4248"/>
        <v>AL$15</v>
      </c>
      <c r="AM3052" s="186" t="str">
        <f t="shared" si="4248"/>
        <v>AM$15</v>
      </c>
      <c r="AN3052" s="186" t="str">
        <f t="shared" si="4248"/>
        <v>AN$15</v>
      </c>
      <c r="AO3052" s="186" t="str">
        <f t="shared" si="4248"/>
        <v>AO$15</v>
      </c>
      <c r="AP3052" s="186" t="str">
        <f t="shared" si="4248"/>
        <v>AP$15</v>
      </c>
      <c r="AQ3052" s="186" t="str">
        <f t="shared" si="4248"/>
        <v>AQ$15</v>
      </c>
      <c r="AR3052" s="186" t="str">
        <f t="shared" si="4248"/>
        <v>AR$15</v>
      </c>
      <c r="AS3052" s="186" t="str">
        <f t="shared" si="4248"/>
        <v>AS$15</v>
      </c>
      <c r="AT3052" s="186" t="str">
        <f t="shared" si="4248"/>
        <v>AT$15</v>
      </c>
      <c r="AU3052" s="186" t="str">
        <f t="shared" si="4248"/>
        <v>AU$15</v>
      </c>
      <c r="AV3052" s="186" t="str">
        <f t="shared" si="4248"/>
        <v>AV$15</v>
      </c>
      <c r="AW3052" s="186" t="str">
        <f t="shared" si="4248"/>
        <v>AW$15</v>
      </c>
      <c r="AX3052" s="186" t="str">
        <f t="shared" si="4248"/>
        <v>AX$15</v>
      </c>
      <c r="AY3052" s="186" t="str">
        <f t="shared" ref="AY3052:CD3052" si="4249">AY$19</f>
        <v>AY$15</v>
      </c>
      <c r="AZ3052" s="186" t="str">
        <f t="shared" si="4249"/>
        <v>AZ$15</v>
      </c>
      <c r="BA3052" s="186" t="str">
        <f t="shared" si="4249"/>
        <v>BA$15</v>
      </c>
      <c r="BB3052" s="186" t="str">
        <f t="shared" si="4249"/>
        <v>BB$15</v>
      </c>
      <c r="BC3052" s="186" t="str">
        <f t="shared" si="4249"/>
        <v>BC$15</v>
      </c>
      <c r="BD3052" s="186" t="str">
        <f t="shared" si="4249"/>
        <v>BD$15</v>
      </c>
      <c r="BE3052" s="186" t="str">
        <f t="shared" si="4249"/>
        <v>BE$15</v>
      </c>
      <c r="BF3052" s="186" t="str">
        <f t="shared" si="4249"/>
        <v>BF$15</v>
      </c>
      <c r="BG3052" s="186" t="str">
        <f t="shared" si="4249"/>
        <v>BG$15</v>
      </c>
      <c r="BH3052" s="186" t="str">
        <f t="shared" si="4249"/>
        <v>BH$15</v>
      </c>
      <c r="BI3052" s="186" t="str">
        <f t="shared" si="4249"/>
        <v>BI$15</v>
      </c>
      <c r="BJ3052" s="186" t="str">
        <f t="shared" si="4249"/>
        <v>BJ$15</v>
      </c>
      <c r="BK3052" s="186" t="str">
        <f t="shared" si="4249"/>
        <v>BK$15</v>
      </c>
      <c r="BL3052" s="186" t="str">
        <f t="shared" si="4249"/>
        <v>BL$15</v>
      </c>
      <c r="BM3052" s="186" t="str">
        <f t="shared" si="4249"/>
        <v>BM$15</v>
      </c>
      <c r="BN3052" s="186" t="str">
        <f t="shared" si="4249"/>
        <v>BN$15</v>
      </c>
      <c r="BO3052" s="186" t="str">
        <f t="shared" si="4249"/>
        <v>BO$15</v>
      </c>
      <c r="BP3052" s="186" t="str">
        <f t="shared" si="4249"/>
        <v>BP$15</v>
      </c>
      <c r="BQ3052" s="186" t="str">
        <f t="shared" si="4249"/>
        <v>BQ$15</v>
      </c>
      <c r="BR3052" s="186" t="str">
        <f t="shared" si="4249"/>
        <v>BR$15</v>
      </c>
      <c r="BS3052" s="186" t="str">
        <f t="shared" si="4249"/>
        <v>BS$15</v>
      </c>
      <c r="BT3052" s="186" t="str">
        <f t="shared" si="4249"/>
        <v>BT$15</v>
      </c>
      <c r="BU3052" s="186" t="str">
        <f t="shared" si="4249"/>
        <v>BU$15</v>
      </c>
      <c r="BV3052" s="186" t="str">
        <f t="shared" si="4249"/>
        <v>BV$15</v>
      </c>
      <c r="BW3052" s="186" t="str">
        <f t="shared" si="4249"/>
        <v>BW$15</v>
      </c>
      <c r="BX3052" s="186" t="str">
        <f t="shared" si="4249"/>
        <v>BX$15</v>
      </c>
      <c r="BY3052" s="186" t="str">
        <f t="shared" si="4249"/>
        <v>BY$15</v>
      </c>
      <c r="BZ3052" s="186" t="str">
        <f t="shared" si="4249"/>
        <v>BZ$15</v>
      </c>
      <c r="CA3052" s="186" t="str">
        <f t="shared" si="4249"/>
        <v>CA$15</v>
      </c>
      <c r="CB3052" s="186" t="str">
        <f t="shared" si="4249"/>
        <v>CB$15</v>
      </c>
      <c r="CC3052" s="186" t="str">
        <f t="shared" si="4249"/>
        <v>CC$15</v>
      </c>
      <c r="CD3052" s="186" t="str">
        <f t="shared" si="4249"/>
        <v>CD$15</v>
      </c>
      <c r="CE3052" s="186" t="str">
        <f t="shared" ref="CE3052:CL3052" si="4250">CE$19</f>
        <v>CE$15</v>
      </c>
      <c r="CF3052" s="186" t="str">
        <f t="shared" si="4250"/>
        <v>CF$15</v>
      </c>
      <c r="CG3052" s="186" t="str">
        <f t="shared" si="4250"/>
        <v>CG$15</v>
      </c>
      <c r="CH3052" s="186" t="str">
        <f t="shared" si="4250"/>
        <v>CH$15</v>
      </c>
      <c r="CI3052" s="186" t="str">
        <f t="shared" si="4250"/>
        <v>CI$15</v>
      </c>
      <c r="CJ3052" s="186" t="str">
        <f t="shared" si="4250"/>
        <v>CJ$15</v>
      </c>
      <c r="CK3052" s="186" t="str">
        <f t="shared" si="4250"/>
        <v>CK$15</v>
      </c>
      <c r="CL3052" s="186" t="str">
        <f t="shared" si="4250"/>
        <v>CL$15</v>
      </c>
    </row>
    <row r="3053" spans="2:90" x14ac:dyDescent="0.4">
      <c r="B3053" s="70" t="s">
        <v>397</v>
      </c>
      <c r="C3053" s="31"/>
      <c r="D3053" t="s">
        <v>406</v>
      </c>
      <c r="E3053" s="8" t="str">
        <f t="shared" si="4205"/>
        <v>3053 WCINV-IS</v>
      </c>
      <c r="F3053" t="s">
        <v>434</v>
      </c>
      <c r="G3053" s="31" t="s">
        <v>395</v>
      </c>
      <c r="H3053" s="48"/>
      <c r="I3053" s="285"/>
      <c r="J3053" s="285"/>
      <c r="K3053" s="48"/>
      <c r="L3053" s="48"/>
      <c r="M3053" s="48"/>
      <c r="N3053" s="48"/>
      <c r="O3053" s="48"/>
      <c r="P3053" s="48"/>
      <c r="R3053" s="70"/>
      <c r="S3053" s="286"/>
      <c r="T3053" s="286"/>
      <c r="U3053" s="286"/>
      <c r="V3053" s="286"/>
      <c r="W3053" s="286"/>
      <c r="X3053" s="286"/>
      <c r="Y3053" s="286"/>
      <c r="Z3053" s="286"/>
      <c r="AA3053" s="286"/>
      <c r="AB3053" s="286"/>
      <c r="AC3053" s="286"/>
      <c r="AD3053" s="286"/>
      <c r="AE3053" s="286"/>
      <c r="AF3053" s="286"/>
      <c r="AG3053" s="286"/>
      <c r="AH3053" s="286"/>
      <c r="AI3053" s="286"/>
      <c r="AJ3053" s="286"/>
      <c r="AK3053" s="286"/>
      <c r="AL3053" s="286"/>
      <c r="AM3053" s="286"/>
      <c r="AN3053" s="286"/>
      <c r="AO3053" s="286"/>
      <c r="AP3053" s="286"/>
      <c r="AQ3053" s="286"/>
      <c r="AR3053" s="286"/>
      <c r="AS3053" s="286"/>
      <c r="AT3053" s="286"/>
      <c r="AU3053" s="286"/>
      <c r="AV3053" s="286"/>
      <c r="AW3053" s="286"/>
      <c r="AX3053" s="286"/>
      <c r="AY3053" s="286"/>
      <c r="AZ3053" s="286"/>
      <c r="BA3053" s="286"/>
      <c r="BB3053" s="286"/>
      <c r="BC3053" s="286"/>
      <c r="BD3053" s="286"/>
      <c r="BE3053" s="286"/>
      <c r="BF3053" s="286"/>
      <c r="BG3053" s="286"/>
      <c r="BH3053" s="286"/>
      <c r="BI3053" s="286"/>
      <c r="BJ3053" s="286"/>
      <c r="BK3053" s="286"/>
      <c r="BL3053" s="286"/>
      <c r="BM3053" s="286"/>
      <c r="BN3053" s="286"/>
      <c r="BO3053" s="286"/>
      <c r="BP3053" s="286"/>
      <c r="BQ3053" s="286"/>
      <c r="BR3053" s="286"/>
      <c r="BS3053" s="286"/>
      <c r="BT3053" s="286"/>
      <c r="BU3053" s="286"/>
      <c r="BV3053" s="286"/>
      <c r="BW3053" s="286"/>
      <c r="BX3053" s="286"/>
      <c r="BY3053" s="286"/>
      <c r="BZ3053" s="286"/>
      <c r="CA3053" s="286"/>
      <c r="CB3053" s="286"/>
      <c r="CC3053" s="286"/>
      <c r="CD3053" s="286"/>
      <c r="CE3053" s="286"/>
      <c r="CF3053" s="286"/>
      <c r="CG3053" s="286"/>
      <c r="CH3053" s="286"/>
      <c r="CI3053" s="286"/>
      <c r="CJ3053" s="286"/>
      <c r="CK3053" s="286"/>
      <c r="CL3053" s="286"/>
    </row>
    <row r="3054" spans="2:90" x14ac:dyDescent="0.4">
      <c r="B3054" s="122" t="s">
        <v>405</v>
      </c>
      <c r="D3054" t="s">
        <v>406</v>
      </c>
      <c r="E3054" s="8" t="str">
        <f t="shared" si="4205"/>
        <v>3054 WCINV-IS</v>
      </c>
      <c r="G3054" t="str">
        <f t="shared" ref="G3054:G3061" si="4251">E3054</f>
        <v>3054 WCINV-IS</v>
      </c>
      <c r="H3054" s="31"/>
      <c r="I3054" s="73"/>
      <c r="J3054" s="73"/>
      <c r="K3054" s="121">
        <f ca="1">'IS BS CF'!K$24</f>
        <v>0</v>
      </c>
      <c r="L3054" s="121">
        <f ca="1">'IS BS CF'!L$24</f>
        <v>0</v>
      </c>
      <c r="M3054" s="121">
        <f ca="1">'IS BS CF'!M$24</f>
        <v>0</v>
      </c>
      <c r="N3054" s="121">
        <f ca="1">'IS BS CF'!N$24</f>
        <v>0</v>
      </c>
      <c r="O3054" s="121">
        <f ca="1">'IS BS CF'!O$24</f>
        <v>0</v>
      </c>
      <c r="P3054" s="121">
        <f ca="1">'IS BS CF'!P$24</f>
        <v>0</v>
      </c>
      <c r="Q3054" s="121"/>
      <c r="R3054" s="121">
        <f>'IS BS CF'!R$24</f>
        <v>0</v>
      </c>
      <c r="S3054" s="121">
        <f ca="1">'IS BS CF'!S$24</f>
        <v>0</v>
      </c>
      <c r="T3054" s="121">
        <f ca="1">'IS BS CF'!T$24</f>
        <v>0</v>
      </c>
      <c r="U3054" s="121">
        <f ca="1">'IS BS CF'!U$24</f>
        <v>0</v>
      </c>
      <c r="V3054" s="121">
        <f ca="1">'IS BS CF'!V$24</f>
        <v>0</v>
      </c>
      <c r="W3054" s="121">
        <f ca="1">'IS BS CF'!W$24</f>
        <v>0</v>
      </c>
      <c r="X3054" s="121">
        <f ca="1">'IS BS CF'!X$24</f>
        <v>0</v>
      </c>
      <c r="Y3054" s="121">
        <f ca="1">'IS BS CF'!Y$24</f>
        <v>0</v>
      </c>
      <c r="Z3054" s="121">
        <f ca="1">'IS BS CF'!Z$24</f>
        <v>0</v>
      </c>
      <c r="AA3054" s="121">
        <f ca="1">'IS BS CF'!AA$24</f>
        <v>0</v>
      </c>
      <c r="AB3054" s="121">
        <f ca="1">'IS BS CF'!AB$24</f>
        <v>0</v>
      </c>
      <c r="AC3054" s="121">
        <f ca="1">'IS BS CF'!AC$24</f>
        <v>0</v>
      </c>
      <c r="AD3054" s="121">
        <f ca="1">'IS BS CF'!AD$24</f>
        <v>0</v>
      </c>
      <c r="AE3054" s="121">
        <f ca="1">'IS BS CF'!AE$24</f>
        <v>0</v>
      </c>
      <c r="AF3054" s="121">
        <f ca="1">'IS BS CF'!AF$24</f>
        <v>0</v>
      </c>
      <c r="AG3054" s="121">
        <f ca="1">'IS BS CF'!AG$24</f>
        <v>0</v>
      </c>
      <c r="AH3054" s="121">
        <f ca="1">'IS BS CF'!AH$24</f>
        <v>0</v>
      </c>
      <c r="AI3054" s="121">
        <f ca="1">'IS BS CF'!AI$24</f>
        <v>0</v>
      </c>
      <c r="AJ3054" s="121">
        <f ca="1">'IS BS CF'!AJ$24</f>
        <v>0</v>
      </c>
      <c r="AK3054" s="121">
        <f ca="1">'IS BS CF'!AK$24</f>
        <v>0</v>
      </c>
      <c r="AL3054" s="121">
        <f ca="1">'IS BS CF'!AL$24</f>
        <v>0</v>
      </c>
      <c r="AM3054" s="121">
        <f ca="1">'IS BS CF'!AM$24</f>
        <v>0</v>
      </c>
      <c r="AN3054" s="121">
        <f ca="1">'IS BS CF'!AN$24</f>
        <v>0</v>
      </c>
      <c r="AO3054" s="121">
        <f ca="1">'IS BS CF'!AO$24</f>
        <v>0</v>
      </c>
      <c r="AP3054" s="121">
        <f ca="1">'IS BS CF'!AP$24</f>
        <v>0</v>
      </c>
      <c r="AQ3054" s="121">
        <f ca="1">'IS BS CF'!AQ$24</f>
        <v>0</v>
      </c>
      <c r="AR3054" s="121">
        <f ca="1">'IS BS CF'!AR$24</f>
        <v>0</v>
      </c>
      <c r="AS3054" s="121">
        <f ca="1">'IS BS CF'!AS$24</f>
        <v>0</v>
      </c>
      <c r="AT3054" s="121">
        <f ca="1">'IS BS CF'!AT$24</f>
        <v>0</v>
      </c>
      <c r="AU3054" s="121">
        <f ca="1">'IS BS CF'!AU$24</f>
        <v>0</v>
      </c>
      <c r="AV3054" s="121">
        <f ca="1">'IS BS CF'!AV$24</f>
        <v>0</v>
      </c>
      <c r="AW3054" s="121">
        <f ca="1">'IS BS CF'!AW$24</f>
        <v>0</v>
      </c>
      <c r="AX3054" s="121">
        <f ca="1">'IS BS CF'!AX$24</f>
        <v>0</v>
      </c>
      <c r="AY3054" s="121">
        <f ca="1">'IS BS CF'!AY$24</f>
        <v>0</v>
      </c>
      <c r="AZ3054" s="121">
        <f ca="1">'IS BS CF'!AZ$24</f>
        <v>0</v>
      </c>
      <c r="BA3054" s="121">
        <f ca="1">'IS BS CF'!BA$24</f>
        <v>0</v>
      </c>
      <c r="BB3054" s="121">
        <f ca="1">'IS BS CF'!BB$24</f>
        <v>0</v>
      </c>
      <c r="BC3054" s="121">
        <f ca="1">'IS BS CF'!BC$24</f>
        <v>0</v>
      </c>
      <c r="BD3054" s="121">
        <f ca="1">'IS BS CF'!BD$24</f>
        <v>0</v>
      </c>
      <c r="BE3054" s="121">
        <f ca="1">'IS BS CF'!BE$24</f>
        <v>0</v>
      </c>
      <c r="BF3054" s="121">
        <f ca="1">'IS BS CF'!BF$24</f>
        <v>0</v>
      </c>
      <c r="BG3054" s="121">
        <f ca="1">'IS BS CF'!BG$24</f>
        <v>0</v>
      </c>
      <c r="BH3054" s="121">
        <f ca="1">'IS BS CF'!BH$24</f>
        <v>0</v>
      </c>
      <c r="BI3054" s="121">
        <f ca="1">'IS BS CF'!BI$24</f>
        <v>0</v>
      </c>
      <c r="BJ3054" s="121">
        <f ca="1">'IS BS CF'!BJ$24</f>
        <v>0</v>
      </c>
      <c r="BK3054" s="121">
        <f ca="1">'IS BS CF'!BK$24</f>
        <v>0</v>
      </c>
      <c r="BL3054" s="121">
        <f ca="1">'IS BS CF'!BL$24</f>
        <v>0</v>
      </c>
      <c r="BM3054" s="121">
        <f ca="1">'IS BS CF'!BM$24</f>
        <v>0</v>
      </c>
      <c r="BN3054" s="121">
        <f ca="1">'IS BS CF'!BN$24</f>
        <v>0</v>
      </c>
      <c r="BO3054" s="121">
        <f ca="1">'IS BS CF'!BO$24</f>
        <v>0</v>
      </c>
      <c r="BP3054" s="121">
        <f ca="1">'IS BS CF'!BP$24</f>
        <v>0</v>
      </c>
      <c r="BQ3054" s="121">
        <f ca="1">'IS BS CF'!BQ$24</f>
        <v>0</v>
      </c>
      <c r="BR3054" s="121">
        <f ca="1">'IS BS CF'!BR$24</f>
        <v>0</v>
      </c>
      <c r="BS3054" s="121">
        <f ca="1">'IS BS CF'!BS$24</f>
        <v>0</v>
      </c>
      <c r="BT3054" s="121">
        <f ca="1">'IS BS CF'!BT$24</f>
        <v>0</v>
      </c>
      <c r="BU3054" s="121">
        <f ca="1">'IS BS CF'!BU$24</f>
        <v>0</v>
      </c>
      <c r="BV3054" s="121">
        <f ca="1">'IS BS CF'!BV$24</f>
        <v>0</v>
      </c>
      <c r="BW3054" s="121">
        <f ca="1">'IS BS CF'!BW$24</f>
        <v>0</v>
      </c>
      <c r="BX3054" s="121">
        <f ca="1">'IS BS CF'!BX$24</f>
        <v>0</v>
      </c>
      <c r="BY3054" s="121">
        <f ca="1">'IS BS CF'!BY$24</f>
        <v>0</v>
      </c>
      <c r="BZ3054" s="121">
        <f ca="1">'IS BS CF'!BZ$24</f>
        <v>0</v>
      </c>
      <c r="CA3054" s="121">
        <f ca="1">'IS BS CF'!CA$24</f>
        <v>0</v>
      </c>
      <c r="CB3054" s="121">
        <f ca="1">'IS BS CF'!CB$24</f>
        <v>0</v>
      </c>
      <c r="CC3054" s="121">
        <f ca="1">'IS BS CF'!CC$24</f>
        <v>0</v>
      </c>
      <c r="CD3054" s="121">
        <f ca="1">'IS BS CF'!CD$24</f>
        <v>0</v>
      </c>
      <c r="CE3054" s="121">
        <f ca="1">'IS BS CF'!CE$24</f>
        <v>0</v>
      </c>
      <c r="CF3054" s="121">
        <f ca="1">'IS BS CF'!CF$24</f>
        <v>0</v>
      </c>
      <c r="CG3054" s="121">
        <f ca="1">'IS BS CF'!CG$24</f>
        <v>0</v>
      </c>
      <c r="CH3054" s="121">
        <f ca="1">'IS BS CF'!CH$24</f>
        <v>0</v>
      </c>
      <c r="CI3054" s="121">
        <f ca="1">'IS BS CF'!CI$24</f>
        <v>0</v>
      </c>
      <c r="CJ3054" s="121">
        <f ca="1">'IS BS CF'!CJ$24</f>
        <v>0</v>
      </c>
      <c r="CK3054" s="121">
        <f ca="1">'IS BS CF'!CK$24</f>
        <v>0</v>
      </c>
      <c r="CL3054" s="121">
        <f ca="1">'IS BS CF'!CL$24</f>
        <v>0</v>
      </c>
    </row>
    <row r="3055" spans="2:90" x14ac:dyDescent="0.4">
      <c r="B3055" s="67"/>
      <c r="D3055" t="s">
        <v>406</v>
      </c>
      <c r="E3055" s="8" t="str">
        <f t="shared" si="4205"/>
        <v>3055 WCINV-IS</v>
      </c>
      <c r="G3055" t="str">
        <f t="shared" si="4251"/>
        <v>3055 WCINV-IS</v>
      </c>
      <c r="H3055" s="31"/>
      <c r="I3055" s="73"/>
      <c r="J3055" s="73"/>
      <c r="K3055" s="31"/>
      <c r="L3055" s="31"/>
      <c r="M3055" s="31"/>
      <c r="N3055" s="31"/>
      <c r="O3055" s="31"/>
      <c r="P3055" s="31"/>
      <c r="R3055" s="67"/>
      <c r="S3055" s="67"/>
      <c r="T3055" s="67"/>
      <c r="U3055" s="67"/>
      <c r="V3055" s="67"/>
      <c r="W3055" s="67"/>
      <c r="X3055" s="67"/>
      <c r="Y3055" s="67"/>
      <c r="Z3055" s="67"/>
      <c r="AA3055" s="67"/>
      <c r="AB3055" s="67"/>
      <c r="AC3055" s="67"/>
      <c r="AD3055" s="67"/>
      <c r="AE3055" s="67"/>
      <c r="AF3055" s="67"/>
      <c r="AG3055" s="67"/>
      <c r="AH3055" s="67"/>
      <c r="AI3055" s="67"/>
      <c r="AJ3055" s="67"/>
      <c r="AK3055" s="67"/>
      <c r="AL3055" s="67"/>
      <c r="AM3055" s="67"/>
      <c r="AN3055" s="67"/>
      <c r="AO3055" s="67"/>
      <c r="AP3055" s="67"/>
      <c r="AQ3055" s="67"/>
      <c r="AR3055" s="67"/>
      <c r="AS3055" s="67"/>
      <c r="AT3055" s="67"/>
      <c r="AU3055" s="67"/>
      <c r="AV3055" s="67"/>
      <c r="AW3055" s="67"/>
      <c r="AX3055" s="67"/>
      <c r="AY3055" s="67"/>
      <c r="AZ3055" s="67"/>
      <c r="BA3055" s="67"/>
      <c r="BB3055" s="67"/>
      <c r="BC3055" s="67"/>
      <c r="BD3055" s="67"/>
      <c r="BE3055" s="67"/>
      <c r="BF3055" s="67"/>
      <c r="BG3055" s="67"/>
      <c r="BH3055" s="67"/>
      <c r="BI3055" s="67"/>
      <c r="BJ3055" s="67"/>
      <c r="BK3055" s="67"/>
      <c r="BL3055" s="67"/>
      <c r="BM3055" s="67"/>
      <c r="BN3055" s="67"/>
      <c r="BO3055" s="67"/>
      <c r="BP3055" s="67"/>
      <c r="BQ3055" s="67"/>
      <c r="BR3055" s="67"/>
      <c r="BS3055" s="67"/>
      <c r="BT3055" s="67"/>
      <c r="BU3055" s="67"/>
      <c r="BV3055" s="67"/>
      <c r="BW3055" s="67"/>
      <c r="BX3055" s="67"/>
      <c r="BY3055" s="67"/>
      <c r="BZ3055" s="67"/>
      <c r="CA3055" s="67"/>
      <c r="CB3055" s="67"/>
      <c r="CC3055" s="67"/>
      <c r="CD3055" s="67"/>
      <c r="CE3055" s="67"/>
      <c r="CF3055" s="67"/>
      <c r="CG3055" s="67"/>
      <c r="CH3055" s="67"/>
      <c r="CI3055" s="67"/>
      <c r="CJ3055" s="67"/>
      <c r="CK3055" s="67"/>
      <c r="CL3055" s="67"/>
    </row>
    <row r="3056" spans="2:90" x14ac:dyDescent="0.4">
      <c r="B3056" s="126" t="s">
        <v>398</v>
      </c>
      <c r="D3056" t="s">
        <v>406</v>
      </c>
      <c r="E3056" s="8" t="str">
        <f t="shared" si="4205"/>
        <v>3056 WCINV-IS</v>
      </c>
      <c r="G3056" t="str">
        <f t="shared" si="4251"/>
        <v>3056 WCINV-IS</v>
      </c>
      <c r="I3056"/>
      <c r="J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row>
    <row r="3057" spans="2:90" x14ac:dyDescent="0.4">
      <c r="B3057" s="141" t="s">
        <v>238</v>
      </c>
      <c r="D3057" t="s">
        <v>406</v>
      </c>
      <c r="E3057" s="8" t="str">
        <f t="shared" si="4205"/>
        <v>3057 WCINV-IS</v>
      </c>
      <c r="G3057" t="str">
        <f t="shared" si="4251"/>
        <v>3057 WCINV-IS</v>
      </c>
      <c r="H3057" s="12"/>
      <c r="I3057" s="60"/>
      <c r="J3057" s="60"/>
      <c r="K3057" s="17">
        <v>30</v>
      </c>
      <c r="L3057" s="17">
        <v>30</v>
      </c>
      <c r="M3057" s="17">
        <v>30</v>
      </c>
      <c r="N3057" s="17">
        <v>30</v>
      </c>
      <c r="O3057" s="17">
        <v>30</v>
      </c>
      <c r="P3057" s="17">
        <v>30</v>
      </c>
      <c r="R3057" s="15"/>
      <c r="S3057" s="15" cm="1">
        <f t="array" ref="S3057">INDEX($K:$P,ROW(),MATCH(S$3,$K$2:$P$2,0))</f>
        <v>30</v>
      </c>
      <c r="T3057" s="15" cm="1">
        <f t="array" ref="T3057">INDEX($K:$P,ROW(),MATCH(T$3,$K$2:$P$2,0))</f>
        <v>30</v>
      </c>
      <c r="U3057" s="15" cm="1">
        <f t="array" ref="U3057">INDEX($K:$P,ROW(),MATCH(U$3,$K$2:$P$2,0))</f>
        <v>30</v>
      </c>
      <c r="V3057" s="15" cm="1">
        <f t="array" ref="V3057">INDEX($K:$P,ROW(),MATCH(V$3,$K$2:$P$2,0))</f>
        <v>30</v>
      </c>
      <c r="W3057" s="15" cm="1">
        <f t="array" ref="W3057">INDEX($K:$P,ROW(),MATCH(W$3,$K$2:$P$2,0))</f>
        <v>30</v>
      </c>
      <c r="X3057" s="15" cm="1">
        <f t="array" ref="X3057">INDEX($K:$P,ROW(),MATCH(X$3,$K$2:$P$2,0))</f>
        <v>30</v>
      </c>
      <c r="Y3057" s="15" cm="1">
        <f t="array" ref="Y3057">INDEX($K:$P,ROW(),MATCH(Y$3,$K$2:$P$2,0))</f>
        <v>30</v>
      </c>
      <c r="Z3057" s="15" cm="1">
        <f t="array" ref="Z3057">INDEX($K:$P,ROW(),MATCH(Z$3,$K$2:$P$2,0))</f>
        <v>30</v>
      </c>
      <c r="AA3057" s="15" cm="1">
        <f t="array" ref="AA3057">INDEX($K:$P,ROW(),MATCH(AA$3,$K$2:$P$2,0))</f>
        <v>30</v>
      </c>
      <c r="AB3057" s="15" cm="1">
        <f t="array" ref="AB3057">INDEX($K:$P,ROW(),MATCH(AB$3,$K$2:$P$2,0))</f>
        <v>30</v>
      </c>
      <c r="AC3057" s="15" cm="1">
        <f t="array" ref="AC3057">INDEX($K:$P,ROW(),MATCH(AC$3,$K$2:$P$2,0))</f>
        <v>30</v>
      </c>
      <c r="AD3057" s="15" cm="1">
        <f t="array" ref="AD3057">INDEX($K:$P,ROW(),MATCH(AD$3,$K$2:$P$2,0))</f>
        <v>30</v>
      </c>
      <c r="AE3057" s="15" cm="1">
        <f t="array" ref="AE3057">INDEX($K:$P,ROW(),MATCH(AE$3,$K$2:$P$2,0))</f>
        <v>30</v>
      </c>
      <c r="AF3057" s="15" cm="1">
        <f t="array" ref="AF3057">INDEX($K:$P,ROW(),MATCH(AF$3,$K$2:$P$2,0))</f>
        <v>30</v>
      </c>
      <c r="AG3057" s="15" cm="1">
        <f t="array" ref="AG3057">INDEX($K:$P,ROW(),MATCH(AG$3,$K$2:$P$2,0))</f>
        <v>30</v>
      </c>
      <c r="AH3057" s="15" cm="1">
        <f t="array" ref="AH3057">INDEX($K:$P,ROW(),MATCH(AH$3,$K$2:$P$2,0))</f>
        <v>30</v>
      </c>
      <c r="AI3057" s="15" cm="1">
        <f t="array" ref="AI3057">INDEX($K:$P,ROW(),MATCH(AI$3,$K$2:$P$2,0))</f>
        <v>30</v>
      </c>
      <c r="AJ3057" s="15" cm="1">
        <f t="array" ref="AJ3057">INDEX($K:$P,ROW(),MATCH(AJ$3,$K$2:$P$2,0))</f>
        <v>30</v>
      </c>
      <c r="AK3057" s="15" cm="1">
        <f t="array" ref="AK3057">INDEX($K:$P,ROW(),MATCH(AK$3,$K$2:$P$2,0))</f>
        <v>30</v>
      </c>
      <c r="AL3057" s="15" cm="1">
        <f t="array" ref="AL3057">INDEX($K:$P,ROW(),MATCH(AL$3,$K$2:$P$2,0))</f>
        <v>30</v>
      </c>
      <c r="AM3057" s="15" cm="1">
        <f t="array" ref="AM3057">INDEX($K:$P,ROW(),MATCH(AM$3,$K$2:$P$2,0))</f>
        <v>30</v>
      </c>
      <c r="AN3057" s="15" cm="1">
        <f t="array" ref="AN3057">INDEX($K:$P,ROW(),MATCH(AN$3,$K$2:$P$2,0))</f>
        <v>30</v>
      </c>
      <c r="AO3057" s="15" cm="1">
        <f t="array" ref="AO3057">INDEX($K:$P,ROW(),MATCH(AO$3,$K$2:$P$2,0))</f>
        <v>30</v>
      </c>
      <c r="AP3057" s="15" cm="1">
        <f t="array" ref="AP3057">INDEX($K:$P,ROW(),MATCH(AP$3,$K$2:$P$2,0))</f>
        <v>30</v>
      </c>
      <c r="AQ3057" s="15" cm="1">
        <f t="array" ref="AQ3057">INDEX($K:$P,ROW(),MATCH(AQ$3,$K$2:$P$2,0))</f>
        <v>30</v>
      </c>
      <c r="AR3057" s="15" cm="1">
        <f t="array" ref="AR3057">INDEX($K:$P,ROW(),MATCH(AR$3,$K$2:$P$2,0))</f>
        <v>30</v>
      </c>
      <c r="AS3057" s="15" cm="1">
        <f t="array" ref="AS3057">INDEX($K:$P,ROW(),MATCH(AS$3,$K$2:$P$2,0))</f>
        <v>30</v>
      </c>
      <c r="AT3057" s="15" cm="1">
        <f t="array" ref="AT3057">INDEX($K:$P,ROW(),MATCH(AT$3,$K$2:$P$2,0))</f>
        <v>30</v>
      </c>
      <c r="AU3057" s="15" cm="1">
        <f t="array" ref="AU3057">INDEX($K:$P,ROW(),MATCH(AU$3,$K$2:$P$2,0))</f>
        <v>30</v>
      </c>
      <c r="AV3057" s="15" cm="1">
        <f t="array" ref="AV3057">INDEX($K:$P,ROW(),MATCH(AV$3,$K$2:$P$2,0))</f>
        <v>30</v>
      </c>
      <c r="AW3057" s="15" cm="1">
        <f t="array" ref="AW3057">INDEX($K:$P,ROW(),MATCH(AW$3,$K$2:$P$2,0))</f>
        <v>30</v>
      </c>
      <c r="AX3057" s="15" cm="1">
        <f t="array" ref="AX3057">INDEX($K:$P,ROW(),MATCH(AX$3,$K$2:$P$2,0))</f>
        <v>30</v>
      </c>
      <c r="AY3057" s="15" cm="1">
        <f t="array" ref="AY3057">INDEX($K:$P,ROW(),MATCH(AY$3,$K$2:$P$2,0))</f>
        <v>30</v>
      </c>
      <c r="AZ3057" s="15" cm="1">
        <f t="array" ref="AZ3057">INDEX($K:$P,ROW(),MATCH(AZ$3,$K$2:$P$2,0))</f>
        <v>30</v>
      </c>
      <c r="BA3057" s="15" cm="1">
        <f t="array" ref="BA3057">INDEX($K:$P,ROW(),MATCH(BA$3,$K$2:$P$2,0))</f>
        <v>30</v>
      </c>
      <c r="BB3057" s="15" cm="1">
        <f t="array" ref="BB3057">INDEX($K:$P,ROW(),MATCH(BB$3,$K$2:$P$2,0))</f>
        <v>30</v>
      </c>
      <c r="BC3057" s="15" cm="1">
        <f t="array" ref="BC3057">INDEX($K:$P,ROW(),MATCH(BC$3,$K$2:$P$2,0))</f>
        <v>30</v>
      </c>
      <c r="BD3057" s="15" cm="1">
        <f t="array" ref="BD3057">INDEX($K:$P,ROW(),MATCH(BD$3,$K$2:$P$2,0))</f>
        <v>30</v>
      </c>
      <c r="BE3057" s="15" cm="1">
        <f t="array" ref="BE3057">INDEX($K:$P,ROW(),MATCH(BE$3,$K$2:$P$2,0))</f>
        <v>30</v>
      </c>
      <c r="BF3057" s="15" cm="1">
        <f t="array" ref="BF3057">INDEX($K:$P,ROW(),MATCH(BF$3,$K$2:$P$2,0))</f>
        <v>30</v>
      </c>
      <c r="BG3057" s="15" cm="1">
        <f t="array" ref="BG3057">INDEX($K:$P,ROW(),MATCH(BG$3,$K$2:$P$2,0))</f>
        <v>30</v>
      </c>
      <c r="BH3057" s="15" cm="1">
        <f t="array" ref="BH3057">INDEX($K:$P,ROW(),MATCH(BH$3,$K$2:$P$2,0))</f>
        <v>30</v>
      </c>
      <c r="BI3057" s="15" cm="1">
        <f t="array" ref="BI3057">INDEX($K:$P,ROW(),MATCH(BI$3,$K$2:$P$2,0))</f>
        <v>30</v>
      </c>
      <c r="BJ3057" s="15" cm="1">
        <f t="array" ref="BJ3057">INDEX($K:$P,ROW(),MATCH(BJ$3,$K$2:$P$2,0))</f>
        <v>30</v>
      </c>
      <c r="BK3057" s="15" cm="1">
        <f t="array" ref="BK3057">INDEX($K:$P,ROW(),MATCH(BK$3,$K$2:$P$2,0))</f>
        <v>30</v>
      </c>
      <c r="BL3057" s="15" cm="1">
        <f t="array" ref="BL3057">INDEX($K:$P,ROW(),MATCH(BL$3,$K$2:$P$2,0))</f>
        <v>30</v>
      </c>
      <c r="BM3057" s="15" cm="1">
        <f t="array" ref="BM3057">INDEX($K:$P,ROW(),MATCH(BM$3,$K$2:$P$2,0))</f>
        <v>30</v>
      </c>
      <c r="BN3057" s="15" cm="1">
        <f t="array" ref="BN3057">INDEX($K:$P,ROW(),MATCH(BN$3,$K$2:$P$2,0))</f>
        <v>30</v>
      </c>
      <c r="BO3057" s="15" cm="1">
        <f t="array" ref="BO3057">INDEX($K:$P,ROW(),MATCH(BO$3,$K$2:$P$2,0))</f>
        <v>30</v>
      </c>
      <c r="BP3057" s="15" cm="1">
        <f t="array" ref="BP3057">INDEX($K:$P,ROW(),MATCH(BP$3,$K$2:$P$2,0))</f>
        <v>30</v>
      </c>
      <c r="BQ3057" s="15" cm="1">
        <f t="array" ref="BQ3057">INDEX($K:$P,ROW(),MATCH(BQ$3,$K$2:$P$2,0))</f>
        <v>30</v>
      </c>
      <c r="BR3057" s="15" cm="1">
        <f t="array" ref="BR3057">INDEX($K:$P,ROW(),MATCH(BR$3,$K$2:$P$2,0))</f>
        <v>30</v>
      </c>
      <c r="BS3057" s="15" cm="1">
        <f t="array" ref="BS3057">INDEX($K:$P,ROW(),MATCH(BS$3,$K$2:$P$2,0))</f>
        <v>30</v>
      </c>
      <c r="BT3057" s="15" cm="1">
        <f t="array" ref="BT3057">INDEX($K:$P,ROW(),MATCH(BT$3,$K$2:$P$2,0))</f>
        <v>30</v>
      </c>
      <c r="BU3057" s="15" cm="1">
        <f t="array" ref="BU3057">INDEX($K:$P,ROW(),MATCH(BU$3,$K$2:$P$2,0))</f>
        <v>30</v>
      </c>
      <c r="BV3057" s="15" cm="1">
        <f t="array" ref="BV3057">INDEX($K:$P,ROW(),MATCH(BV$3,$K$2:$P$2,0))</f>
        <v>30</v>
      </c>
      <c r="BW3057" s="15" cm="1">
        <f t="array" ref="BW3057">INDEX($K:$P,ROW(),MATCH(BW$3,$K$2:$P$2,0))</f>
        <v>30</v>
      </c>
      <c r="BX3057" s="15" cm="1">
        <f t="array" ref="BX3057">INDEX($K:$P,ROW(),MATCH(BX$3,$K$2:$P$2,0))</f>
        <v>30</v>
      </c>
      <c r="BY3057" s="15" cm="1">
        <f t="array" ref="BY3057">INDEX($K:$P,ROW(),MATCH(BY$3,$K$2:$P$2,0))</f>
        <v>30</v>
      </c>
      <c r="BZ3057" s="15" cm="1">
        <f t="array" ref="BZ3057">INDEX($K:$P,ROW(),MATCH(BZ$3,$K$2:$P$2,0))</f>
        <v>30</v>
      </c>
      <c r="CA3057" s="15" cm="1">
        <f t="array" ref="CA3057">INDEX($K:$P,ROW(),MATCH(CA$3,$K$2:$P$2,0))</f>
        <v>30</v>
      </c>
      <c r="CB3057" s="15" cm="1">
        <f t="array" ref="CB3057">INDEX($K:$P,ROW(),MATCH(CB$3,$K$2:$P$2,0))</f>
        <v>30</v>
      </c>
      <c r="CC3057" s="15" cm="1">
        <f t="array" ref="CC3057">INDEX($K:$P,ROW(),MATCH(CC$3,$K$2:$P$2,0))</f>
        <v>30</v>
      </c>
      <c r="CD3057" s="15" cm="1">
        <f t="array" ref="CD3057">INDEX($K:$P,ROW(),MATCH(CD$3,$K$2:$P$2,0))</f>
        <v>30</v>
      </c>
      <c r="CE3057" s="15" cm="1">
        <f t="array" ref="CE3057">INDEX($K:$P,ROW(),MATCH(CE$3,$K$2:$P$2,0))</f>
        <v>30</v>
      </c>
      <c r="CF3057" s="15" cm="1">
        <f t="array" ref="CF3057">INDEX($K:$P,ROW(),MATCH(CF$3,$K$2:$P$2,0))</f>
        <v>30</v>
      </c>
      <c r="CG3057" s="15" cm="1">
        <f t="array" ref="CG3057">INDEX($K:$P,ROW(),MATCH(CG$3,$K$2:$P$2,0))</f>
        <v>30</v>
      </c>
      <c r="CH3057" s="15" cm="1">
        <f t="array" ref="CH3057">INDEX($K:$P,ROW(),MATCH(CH$3,$K$2:$P$2,0))</f>
        <v>30</v>
      </c>
      <c r="CI3057" s="15" cm="1">
        <f t="array" ref="CI3057">INDEX($K:$P,ROW(),MATCH(CI$3,$K$2:$P$2,0))</f>
        <v>30</v>
      </c>
      <c r="CJ3057" s="15" cm="1">
        <f t="array" ref="CJ3057">INDEX($K:$P,ROW(),MATCH(CJ$3,$K$2:$P$2,0))</f>
        <v>30</v>
      </c>
      <c r="CK3057" s="15" cm="1">
        <f t="array" ref="CK3057">INDEX($K:$P,ROW(),MATCH(CK$3,$K$2:$P$2,0))</f>
        <v>30</v>
      </c>
      <c r="CL3057" s="15" cm="1">
        <f t="array" ref="CL3057">INDEX($K:$P,ROW(),MATCH(CL$3,$K$2:$P$2,0))</f>
        <v>30</v>
      </c>
    </row>
    <row r="3058" spans="2:90" x14ac:dyDescent="0.4">
      <c r="B3058" s="123" t="s">
        <v>36</v>
      </c>
      <c r="C3058" t="s">
        <v>224</v>
      </c>
      <c r="D3058" t="s">
        <v>406</v>
      </c>
      <c r="E3058" s="8" t="str">
        <f t="shared" si="4205"/>
        <v>3058 WCINV-IS</v>
      </c>
      <c r="G3058" t="str">
        <f t="shared" si="4251"/>
        <v>3058 WCINV-IS</v>
      </c>
      <c r="H3058" s="27"/>
      <c r="I3058" s="78"/>
      <c r="J3058" s="78"/>
      <c r="K3058" s="115">
        <f t="shared" ref="K3058:P3058" ca="1" si="4252">SUMIF($4:$4,K$2,3058:3058)</f>
        <v>0</v>
      </c>
      <c r="L3058" s="115">
        <f t="shared" ca="1" si="4252"/>
        <v>0</v>
      </c>
      <c r="M3058" s="115">
        <f t="shared" ca="1" si="4252"/>
        <v>0</v>
      </c>
      <c r="N3058" s="115">
        <f t="shared" ca="1" si="4252"/>
        <v>0</v>
      </c>
      <c r="O3058" s="115">
        <f t="shared" ca="1" si="4252"/>
        <v>0</v>
      </c>
      <c r="P3058" s="115">
        <f t="shared" ca="1" si="4252"/>
        <v>0</v>
      </c>
      <c r="R3058" s="115"/>
      <c r="S3058" s="115">
        <f t="shared" ref="S3058:AX3058" ca="1" si="4253">MIN(-S3057/30*S3054,R3058-S3054)</f>
        <v>0</v>
      </c>
      <c r="T3058" s="115">
        <f t="shared" ca="1" si="4253"/>
        <v>0</v>
      </c>
      <c r="U3058" s="115">
        <f t="shared" ca="1" si="4253"/>
        <v>0</v>
      </c>
      <c r="V3058" s="115">
        <f t="shared" ca="1" si="4253"/>
        <v>0</v>
      </c>
      <c r="W3058" s="115">
        <f t="shared" ca="1" si="4253"/>
        <v>0</v>
      </c>
      <c r="X3058" s="115">
        <f t="shared" ca="1" si="4253"/>
        <v>0</v>
      </c>
      <c r="Y3058" s="115">
        <f t="shared" ca="1" si="4253"/>
        <v>0</v>
      </c>
      <c r="Z3058" s="115">
        <f t="shared" ca="1" si="4253"/>
        <v>0</v>
      </c>
      <c r="AA3058" s="115">
        <f t="shared" ca="1" si="4253"/>
        <v>0</v>
      </c>
      <c r="AB3058" s="115">
        <f t="shared" ca="1" si="4253"/>
        <v>0</v>
      </c>
      <c r="AC3058" s="115">
        <f t="shared" ca="1" si="4253"/>
        <v>0</v>
      </c>
      <c r="AD3058" s="115">
        <f t="shared" ca="1" si="4253"/>
        <v>0</v>
      </c>
      <c r="AE3058" s="115">
        <f t="shared" ca="1" si="4253"/>
        <v>0</v>
      </c>
      <c r="AF3058" s="115">
        <f t="shared" ca="1" si="4253"/>
        <v>0</v>
      </c>
      <c r="AG3058" s="115">
        <f t="shared" ca="1" si="4253"/>
        <v>0</v>
      </c>
      <c r="AH3058" s="115">
        <f t="shared" ca="1" si="4253"/>
        <v>0</v>
      </c>
      <c r="AI3058" s="115">
        <f t="shared" ca="1" si="4253"/>
        <v>0</v>
      </c>
      <c r="AJ3058" s="115">
        <f t="shared" ca="1" si="4253"/>
        <v>0</v>
      </c>
      <c r="AK3058" s="115">
        <f t="shared" ca="1" si="4253"/>
        <v>0</v>
      </c>
      <c r="AL3058" s="115">
        <f t="shared" ca="1" si="4253"/>
        <v>0</v>
      </c>
      <c r="AM3058" s="115">
        <f t="shared" ca="1" si="4253"/>
        <v>0</v>
      </c>
      <c r="AN3058" s="115">
        <f t="shared" ca="1" si="4253"/>
        <v>0</v>
      </c>
      <c r="AO3058" s="115">
        <f t="shared" ca="1" si="4253"/>
        <v>0</v>
      </c>
      <c r="AP3058" s="115">
        <f t="shared" ca="1" si="4253"/>
        <v>0</v>
      </c>
      <c r="AQ3058" s="115">
        <f t="shared" ca="1" si="4253"/>
        <v>0</v>
      </c>
      <c r="AR3058" s="115">
        <f t="shared" ca="1" si="4253"/>
        <v>0</v>
      </c>
      <c r="AS3058" s="115">
        <f t="shared" ca="1" si="4253"/>
        <v>0</v>
      </c>
      <c r="AT3058" s="115">
        <f t="shared" ca="1" si="4253"/>
        <v>0</v>
      </c>
      <c r="AU3058" s="115">
        <f t="shared" ca="1" si="4253"/>
        <v>0</v>
      </c>
      <c r="AV3058" s="115">
        <f t="shared" ca="1" si="4253"/>
        <v>0</v>
      </c>
      <c r="AW3058" s="115">
        <f t="shared" ca="1" si="4253"/>
        <v>0</v>
      </c>
      <c r="AX3058" s="115">
        <f t="shared" ca="1" si="4253"/>
        <v>0</v>
      </c>
      <c r="AY3058" s="115">
        <f t="shared" ref="AY3058:CD3058" ca="1" si="4254">MIN(-AY3057/30*AY3054,AX3058-AY3054)</f>
        <v>0</v>
      </c>
      <c r="AZ3058" s="115">
        <f t="shared" ca="1" si="4254"/>
        <v>0</v>
      </c>
      <c r="BA3058" s="115">
        <f t="shared" ca="1" si="4254"/>
        <v>0</v>
      </c>
      <c r="BB3058" s="115">
        <f t="shared" ca="1" si="4254"/>
        <v>0</v>
      </c>
      <c r="BC3058" s="115">
        <f t="shared" ca="1" si="4254"/>
        <v>0</v>
      </c>
      <c r="BD3058" s="115">
        <f t="shared" ca="1" si="4254"/>
        <v>0</v>
      </c>
      <c r="BE3058" s="115">
        <f t="shared" ca="1" si="4254"/>
        <v>0</v>
      </c>
      <c r="BF3058" s="115">
        <f t="shared" ca="1" si="4254"/>
        <v>0</v>
      </c>
      <c r="BG3058" s="115">
        <f t="shared" ca="1" si="4254"/>
        <v>0</v>
      </c>
      <c r="BH3058" s="115">
        <f t="shared" ca="1" si="4254"/>
        <v>0</v>
      </c>
      <c r="BI3058" s="115">
        <f t="shared" ca="1" si="4254"/>
        <v>0</v>
      </c>
      <c r="BJ3058" s="115">
        <f t="shared" ca="1" si="4254"/>
        <v>0</v>
      </c>
      <c r="BK3058" s="115">
        <f t="shared" ca="1" si="4254"/>
        <v>0</v>
      </c>
      <c r="BL3058" s="115">
        <f t="shared" ca="1" si="4254"/>
        <v>0</v>
      </c>
      <c r="BM3058" s="115">
        <f t="shared" ca="1" si="4254"/>
        <v>0</v>
      </c>
      <c r="BN3058" s="115">
        <f t="shared" ca="1" si="4254"/>
        <v>0</v>
      </c>
      <c r="BO3058" s="115">
        <f t="shared" ca="1" si="4254"/>
        <v>0</v>
      </c>
      <c r="BP3058" s="115">
        <f t="shared" ca="1" si="4254"/>
        <v>0</v>
      </c>
      <c r="BQ3058" s="115">
        <f t="shared" ca="1" si="4254"/>
        <v>0</v>
      </c>
      <c r="BR3058" s="115">
        <f t="shared" ca="1" si="4254"/>
        <v>0</v>
      </c>
      <c r="BS3058" s="115">
        <f t="shared" ca="1" si="4254"/>
        <v>0</v>
      </c>
      <c r="BT3058" s="115">
        <f t="shared" ca="1" si="4254"/>
        <v>0</v>
      </c>
      <c r="BU3058" s="115">
        <f t="shared" ca="1" si="4254"/>
        <v>0</v>
      </c>
      <c r="BV3058" s="115">
        <f t="shared" ca="1" si="4254"/>
        <v>0</v>
      </c>
      <c r="BW3058" s="115">
        <f t="shared" ca="1" si="4254"/>
        <v>0</v>
      </c>
      <c r="BX3058" s="115">
        <f t="shared" ca="1" si="4254"/>
        <v>0</v>
      </c>
      <c r="BY3058" s="115">
        <f t="shared" ca="1" si="4254"/>
        <v>0</v>
      </c>
      <c r="BZ3058" s="115">
        <f t="shared" ca="1" si="4254"/>
        <v>0</v>
      </c>
      <c r="CA3058" s="115">
        <f t="shared" ca="1" si="4254"/>
        <v>0</v>
      </c>
      <c r="CB3058" s="115">
        <f t="shared" ca="1" si="4254"/>
        <v>0</v>
      </c>
      <c r="CC3058" s="115">
        <f t="shared" ca="1" si="4254"/>
        <v>0</v>
      </c>
      <c r="CD3058" s="115">
        <f t="shared" ca="1" si="4254"/>
        <v>0</v>
      </c>
      <c r="CE3058" s="115">
        <f t="shared" ref="CE3058:CL3058" ca="1" si="4255">MIN(-CE3057/30*CE3054,CD3058-CE3054)</f>
        <v>0</v>
      </c>
      <c r="CF3058" s="115">
        <f t="shared" ca="1" si="4255"/>
        <v>0</v>
      </c>
      <c r="CG3058" s="115">
        <f t="shared" ca="1" si="4255"/>
        <v>0</v>
      </c>
      <c r="CH3058" s="115">
        <f t="shared" ca="1" si="4255"/>
        <v>0</v>
      </c>
      <c r="CI3058" s="115">
        <f t="shared" ca="1" si="4255"/>
        <v>0</v>
      </c>
      <c r="CJ3058" s="115">
        <f t="shared" ca="1" si="4255"/>
        <v>0</v>
      </c>
      <c r="CK3058" s="115">
        <f t="shared" ca="1" si="4255"/>
        <v>0</v>
      </c>
      <c r="CL3058" s="115">
        <f t="shared" ca="1" si="4255"/>
        <v>0</v>
      </c>
    </row>
    <row r="3059" spans="2:90" x14ac:dyDescent="0.4">
      <c r="B3059" s="123"/>
      <c r="D3059" t="s">
        <v>406</v>
      </c>
      <c r="E3059" s="8" t="str">
        <f t="shared" si="4205"/>
        <v>3059 WCINV-IS</v>
      </c>
      <c r="G3059" t="str">
        <f t="shared" si="4251"/>
        <v>3059 WCINV-IS</v>
      </c>
      <c r="H3059" s="27"/>
      <c r="I3059" s="78"/>
      <c r="J3059" s="78"/>
      <c r="K3059" s="33"/>
      <c r="L3059" s="33"/>
      <c r="M3059" s="33"/>
      <c r="N3059" s="33"/>
      <c r="O3059" s="33"/>
      <c r="P3059" s="33"/>
      <c r="R3059" s="33"/>
      <c r="S3059" s="33"/>
      <c r="T3059" s="33"/>
      <c r="U3059" s="33"/>
      <c r="V3059" s="33"/>
      <c r="W3059" s="33"/>
      <c r="X3059" s="33"/>
      <c r="Y3059" s="33"/>
      <c r="Z3059" s="33"/>
      <c r="AA3059" s="33"/>
      <c r="AB3059" s="33"/>
      <c r="AC3059" s="33"/>
      <c r="AD3059" s="33"/>
      <c r="AE3059" s="33"/>
      <c r="AF3059" s="33"/>
      <c r="AG3059" s="33"/>
      <c r="AH3059" s="33"/>
      <c r="AI3059" s="33"/>
      <c r="AJ3059" s="33"/>
      <c r="AK3059" s="33"/>
      <c r="AL3059" s="33"/>
      <c r="AM3059" s="33"/>
      <c r="AN3059" s="33"/>
      <c r="AO3059" s="33"/>
      <c r="AP3059" s="33"/>
      <c r="AQ3059" s="33"/>
      <c r="AR3059" s="33"/>
      <c r="AS3059" s="33"/>
      <c r="AT3059" s="33"/>
      <c r="AU3059" s="33"/>
      <c r="AV3059" s="33"/>
      <c r="AW3059" s="33"/>
      <c r="AX3059" s="33"/>
      <c r="AY3059" s="33"/>
      <c r="AZ3059" s="33"/>
      <c r="BA3059" s="33"/>
      <c r="BB3059" s="33"/>
      <c r="BC3059" s="33"/>
      <c r="BD3059" s="33"/>
      <c r="BE3059" s="33"/>
      <c r="BF3059" s="33"/>
      <c r="BG3059" s="33"/>
      <c r="BH3059" s="33"/>
      <c r="BI3059" s="33"/>
      <c r="BJ3059" s="33"/>
      <c r="BK3059" s="33"/>
      <c r="BL3059" s="33"/>
      <c r="BM3059" s="33"/>
      <c r="BN3059" s="33"/>
      <c r="BO3059" s="33"/>
      <c r="BP3059" s="33"/>
      <c r="BQ3059" s="33"/>
      <c r="BR3059" s="33"/>
      <c r="BS3059" s="33"/>
      <c r="BT3059" s="33"/>
      <c r="BU3059" s="33"/>
      <c r="BV3059" s="33"/>
      <c r="BW3059" s="33"/>
      <c r="BX3059" s="33"/>
      <c r="BY3059" s="33"/>
      <c r="BZ3059" s="33"/>
      <c r="CA3059" s="33"/>
      <c r="CB3059" s="33"/>
      <c r="CC3059" s="33"/>
      <c r="CD3059" s="33"/>
      <c r="CE3059" s="33"/>
      <c r="CF3059" s="33"/>
      <c r="CG3059" s="33"/>
      <c r="CH3059" s="33"/>
      <c r="CI3059" s="33"/>
      <c r="CJ3059" s="33"/>
      <c r="CK3059" s="33"/>
      <c r="CL3059" s="33"/>
    </row>
    <row r="3060" spans="2:90" x14ac:dyDescent="0.4">
      <c r="B3060" s="123" t="str">
        <f>"Change in "&amp;B3058</f>
        <v>Change in Inventory</v>
      </c>
      <c r="C3060" t="s">
        <v>234</v>
      </c>
      <c r="D3060" t="s">
        <v>406</v>
      </c>
      <c r="E3060" s="8" t="str">
        <f t="shared" si="4205"/>
        <v>3060 WCINV-IS</v>
      </c>
      <c r="G3060" t="str">
        <f t="shared" si="4251"/>
        <v>3060 WCINV-IS</v>
      </c>
      <c r="K3060" s="33">
        <f t="shared" ref="K3060:P3060" ca="1" si="4256">SUMIF($3:$3,K$2,3060:3060)</f>
        <v>0</v>
      </c>
      <c r="L3060" s="33">
        <f t="shared" ca="1" si="4256"/>
        <v>0</v>
      </c>
      <c r="M3060" s="33">
        <f t="shared" ca="1" si="4256"/>
        <v>0</v>
      </c>
      <c r="N3060" s="33">
        <f t="shared" ca="1" si="4256"/>
        <v>0</v>
      </c>
      <c r="O3060" s="33">
        <f t="shared" ca="1" si="4256"/>
        <v>0</v>
      </c>
      <c r="P3060" s="33">
        <f t="shared" ca="1" si="4256"/>
        <v>0</v>
      </c>
      <c r="R3060" s="33"/>
      <c r="S3060" s="33">
        <f t="shared" ref="S3060:AX3060" ca="1" si="4257">R3058-S3058</f>
        <v>0</v>
      </c>
      <c r="T3060" s="33">
        <f t="shared" ca="1" si="4257"/>
        <v>0</v>
      </c>
      <c r="U3060" s="33">
        <f t="shared" ca="1" si="4257"/>
        <v>0</v>
      </c>
      <c r="V3060" s="33">
        <f t="shared" ca="1" si="4257"/>
        <v>0</v>
      </c>
      <c r="W3060" s="33">
        <f t="shared" ca="1" si="4257"/>
        <v>0</v>
      </c>
      <c r="X3060" s="33">
        <f t="shared" ca="1" si="4257"/>
        <v>0</v>
      </c>
      <c r="Y3060" s="33">
        <f t="shared" ca="1" si="4257"/>
        <v>0</v>
      </c>
      <c r="Z3060" s="33">
        <f t="shared" ca="1" si="4257"/>
        <v>0</v>
      </c>
      <c r="AA3060" s="33">
        <f t="shared" ca="1" si="4257"/>
        <v>0</v>
      </c>
      <c r="AB3060" s="33">
        <f t="shared" ca="1" si="4257"/>
        <v>0</v>
      </c>
      <c r="AC3060" s="33">
        <f t="shared" ca="1" si="4257"/>
        <v>0</v>
      </c>
      <c r="AD3060" s="33">
        <f t="shared" ca="1" si="4257"/>
        <v>0</v>
      </c>
      <c r="AE3060" s="33">
        <f t="shared" ca="1" si="4257"/>
        <v>0</v>
      </c>
      <c r="AF3060" s="33">
        <f t="shared" ca="1" si="4257"/>
        <v>0</v>
      </c>
      <c r="AG3060" s="33">
        <f t="shared" ca="1" si="4257"/>
        <v>0</v>
      </c>
      <c r="AH3060" s="33">
        <f t="shared" ca="1" si="4257"/>
        <v>0</v>
      </c>
      <c r="AI3060" s="33">
        <f t="shared" ca="1" si="4257"/>
        <v>0</v>
      </c>
      <c r="AJ3060" s="33">
        <f t="shared" ca="1" si="4257"/>
        <v>0</v>
      </c>
      <c r="AK3060" s="33">
        <f t="shared" ca="1" si="4257"/>
        <v>0</v>
      </c>
      <c r="AL3060" s="33">
        <f t="shared" ca="1" si="4257"/>
        <v>0</v>
      </c>
      <c r="AM3060" s="33">
        <f t="shared" ca="1" si="4257"/>
        <v>0</v>
      </c>
      <c r="AN3060" s="33">
        <f t="shared" ca="1" si="4257"/>
        <v>0</v>
      </c>
      <c r="AO3060" s="33">
        <f t="shared" ca="1" si="4257"/>
        <v>0</v>
      </c>
      <c r="AP3060" s="33">
        <f t="shared" ca="1" si="4257"/>
        <v>0</v>
      </c>
      <c r="AQ3060" s="33">
        <f t="shared" ca="1" si="4257"/>
        <v>0</v>
      </c>
      <c r="AR3060" s="33">
        <f t="shared" ca="1" si="4257"/>
        <v>0</v>
      </c>
      <c r="AS3060" s="33">
        <f t="shared" ca="1" si="4257"/>
        <v>0</v>
      </c>
      <c r="AT3060" s="33">
        <f t="shared" ca="1" si="4257"/>
        <v>0</v>
      </c>
      <c r="AU3060" s="33">
        <f t="shared" ca="1" si="4257"/>
        <v>0</v>
      </c>
      <c r="AV3060" s="33">
        <f t="shared" ca="1" si="4257"/>
        <v>0</v>
      </c>
      <c r="AW3060" s="33">
        <f t="shared" ca="1" si="4257"/>
        <v>0</v>
      </c>
      <c r="AX3060" s="33">
        <f t="shared" ca="1" si="4257"/>
        <v>0</v>
      </c>
      <c r="AY3060" s="33">
        <f t="shared" ref="AY3060:CD3060" ca="1" si="4258">AX3058-AY3058</f>
        <v>0</v>
      </c>
      <c r="AZ3060" s="33">
        <f t="shared" ca="1" si="4258"/>
        <v>0</v>
      </c>
      <c r="BA3060" s="33">
        <f t="shared" ca="1" si="4258"/>
        <v>0</v>
      </c>
      <c r="BB3060" s="33">
        <f t="shared" ca="1" si="4258"/>
        <v>0</v>
      </c>
      <c r="BC3060" s="33">
        <f t="shared" ca="1" si="4258"/>
        <v>0</v>
      </c>
      <c r="BD3060" s="33">
        <f t="shared" ca="1" si="4258"/>
        <v>0</v>
      </c>
      <c r="BE3060" s="33">
        <f t="shared" ca="1" si="4258"/>
        <v>0</v>
      </c>
      <c r="BF3060" s="33">
        <f t="shared" ca="1" si="4258"/>
        <v>0</v>
      </c>
      <c r="BG3060" s="33">
        <f t="shared" ca="1" si="4258"/>
        <v>0</v>
      </c>
      <c r="BH3060" s="33">
        <f t="shared" ca="1" si="4258"/>
        <v>0</v>
      </c>
      <c r="BI3060" s="33">
        <f t="shared" ca="1" si="4258"/>
        <v>0</v>
      </c>
      <c r="BJ3060" s="33">
        <f t="shared" ca="1" si="4258"/>
        <v>0</v>
      </c>
      <c r="BK3060" s="33">
        <f t="shared" ca="1" si="4258"/>
        <v>0</v>
      </c>
      <c r="BL3060" s="33">
        <f t="shared" ca="1" si="4258"/>
        <v>0</v>
      </c>
      <c r="BM3060" s="33">
        <f t="shared" ca="1" si="4258"/>
        <v>0</v>
      </c>
      <c r="BN3060" s="33">
        <f t="shared" ca="1" si="4258"/>
        <v>0</v>
      </c>
      <c r="BO3060" s="33">
        <f t="shared" ca="1" si="4258"/>
        <v>0</v>
      </c>
      <c r="BP3060" s="33">
        <f t="shared" ca="1" si="4258"/>
        <v>0</v>
      </c>
      <c r="BQ3060" s="33">
        <f t="shared" ca="1" si="4258"/>
        <v>0</v>
      </c>
      <c r="BR3060" s="33">
        <f t="shared" ca="1" si="4258"/>
        <v>0</v>
      </c>
      <c r="BS3060" s="33">
        <f t="shared" ca="1" si="4258"/>
        <v>0</v>
      </c>
      <c r="BT3060" s="33">
        <f t="shared" ca="1" si="4258"/>
        <v>0</v>
      </c>
      <c r="BU3060" s="33">
        <f t="shared" ca="1" si="4258"/>
        <v>0</v>
      </c>
      <c r="BV3060" s="33">
        <f t="shared" ca="1" si="4258"/>
        <v>0</v>
      </c>
      <c r="BW3060" s="33">
        <f t="shared" ca="1" si="4258"/>
        <v>0</v>
      </c>
      <c r="BX3060" s="33">
        <f t="shared" ca="1" si="4258"/>
        <v>0</v>
      </c>
      <c r="BY3060" s="33">
        <f t="shared" ca="1" si="4258"/>
        <v>0</v>
      </c>
      <c r="BZ3060" s="33">
        <f t="shared" ca="1" si="4258"/>
        <v>0</v>
      </c>
      <c r="CA3060" s="33">
        <f t="shared" ca="1" si="4258"/>
        <v>0</v>
      </c>
      <c r="CB3060" s="33">
        <f t="shared" ca="1" si="4258"/>
        <v>0</v>
      </c>
      <c r="CC3060" s="33">
        <f t="shared" ca="1" si="4258"/>
        <v>0</v>
      </c>
      <c r="CD3060" s="33">
        <f t="shared" ca="1" si="4258"/>
        <v>0</v>
      </c>
      <c r="CE3060" s="33">
        <f t="shared" ref="CE3060:CL3060" ca="1" si="4259">CD3058-CE3058</f>
        <v>0</v>
      </c>
      <c r="CF3060" s="33">
        <f t="shared" ca="1" si="4259"/>
        <v>0</v>
      </c>
      <c r="CG3060" s="33">
        <f t="shared" ca="1" si="4259"/>
        <v>0</v>
      </c>
      <c r="CH3060" s="33">
        <f t="shared" ca="1" si="4259"/>
        <v>0</v>
      </c>
      <c r="CI3060" s="33">
        <f t="shared" ca="1" si="4259"/>
        <v>0</v>
      </c>
      <c r="CJ3060" s="33">
        <f t="shared" ca="1" si="4259"/>
        <v>0</v>
      </c>
      <c r="CK3060" s="33">
        <f t="shared" ca="1" si="4259"/>
        <v>0</v>
      </c>
      <c r="CL3060" s="33">
        <f t="shared" ca="1" si="4259"/>
        <v>0</v>
      </c>
    </row>
    <row r="3061" spans="2:90" x14ac:dyDescent="0.4">
      <c r="B3061" s="122"/>
      <c r="D3061" t="s">
        <v>406</v>
      </c>
      <c r="E3061" s="8" t="str">
        <f t="shared" si="4205"/>
        <v>3061 WCINV-IS</v>
      </c>
      <c r="G3061" t="str">
        <f t="shared" si="4251"/>
        <v>3061 WCINV-IS</v>
      </c>
      <c r="K3061" s="53"/>
      <c r="L3061" s="53"/>
      <c r="M3061" s="53"/>
      <c r="N3061" s="53"/>
      <c r="O3061" s="53"/>
      <c r="P3061" s="53"/>
      <c r="R3061" s="24"/>
      <c r="S3061" s="24"/>
      <c r="T3061" s="24"/>
      <c r="U3061" s="24"/>
      <c r="V3061" s="24"/>
      <c r="W3061" s="24"/>
      <c r="X3061" s="24"/>
      <c r="Y3061" s="24"/>
      <c r="Z3061" s="24"/>
      <c r="AA3061" s="24"/>
      <c r="AB3061" s="24"/>
      <c r="AC3061" s="24"/>
      <c r="AD3061" s="24"/>
      <c r="AE3061" s="24"/>
      <c r="AF3061" s="24"/>
      <c r="AG3061" s="24"/>
      <c r="AH3061" s="24"/>
      <c r="AI3061" s="24"/>
      <c r="AJ3061" s="24"/>
      <c r="AK3061" s="24"/>
      <c r="AL3061" s="24"/>
      <c r="AM3061" s="24"/>
      <c r="AN3061" s="24"/>
      <c r="AO3061" s="24"/>
      <c r="AP3061" s="24"/>
      <c r="AQ3061" s="24"/>
      <c r="AR3061" s="24"/>
      <c r="AS3061" s="24"/>
      <c r="AT3061" s="24"/>
      <c r="AU3061" s="24"/>
      <c r="AV3061" s="24"/>
      <c r="AW3061" s="24"/>
      <c r="AX3061" s="24"/>
      <c r="AY3061" s="24"/>
      <c r="AZ3061" s="24"/>
      <c r="BA3061" s="24"/>
      <c r="BB3061" s="24"/>
      <c r="BC3061" s="24"/>
      <c r="BD3061" s="24"/>
      <c r="BE3061" s="24"/>
      <c r="BF3061" s="24"/>
      <c r="BG3061" s="24"/>
      <c r="BH3061" s="24"/>
      <c r="BI3061" s="24"/>
      <c r="BJ3061" s="24"/>
      <c r="BK3061" s="24"/>
      <c r="BL3061" s="24"/>
      <c r="BM3061" s="24"/>
      <c r="BN3061" s="24"/>
      <c r="BO3061" s="24"/>
      <c r="BP3061" s="24"/>
      <c r="BQ3061" s="24"/>
      <c r="BR3061" s="24"/>
      <c r="BS3061" s="24"/>
      <c r="BT3061" s="24"/>
      <c r="BU3061" s="24"/>
      <c r="BV3061" s="24"/>
      <c r="BW3061" s="24"/>
      <c r="BX3061" s="24"/>
      <c r="BY3061" s="24"/>
      <c r="BZ3061" s="24"/>
      <c r="CA3061" s="24"/>
      <c r="CB3061" s="24"/>
      <c r="CC3061" s="24"/>
      <c r="CD3061" s="24"/>
      <c r="CE3061" s="24"/>
      <c r="CF3061" s="24"/>
      <c r="CG3061" s="24"/>
      <c r="CH3061" s="24"/>
      <c r="CI3061" s="24"/>
      <c r="CJ3061" s="24"/>
      <c r="CK3061" s="24"/>
      <c r="CL3061" s="24"/>
    </row>
    <row r="3062" spans="2:90" x14ac:dyDescent="0.4">
      <c r="B3062" s="132" t="str">
        <f>Codes!B3045</f>
        <v>(Primary label)</v>
      </c>
      <c r="D3062" t="s">
        <v>406</v>
      </c>
      <c r="E3062" s="8" t="str">
        <f t="shared" si="4205"/>
        <v>3062 WCINV-IS</v>
      </c>
      <c r="G3062" t="s">
        <v>332</v>
      </c>
      <c r="K3062" s="53"/>
      <c r="L3062" s="53"/>
      <c r="M3062" s="53"/>
      <c r="N3062" s="53"/>
      <c r="O3062" s="53"/>
      <c r="P3062" s="53"/>
      <c r="R3062" s="24"/>
      <c r="S3062" s="24"/>
      <c r="T3062" s="24"/>
      <c r="U3062" s="24"/>
      <c r="V3062" s="24"/>
      <c r="W3062" s="24"/>
      <c r="X3062" s="24"/>
      <c r="Y3062" s="24"/>
      <c r="Z3062" s="24"/>
      <c r="AA3062" s="24"/>
      <c r="AB3062" s="24"/>
      <c r="AC3062" s="24"/>
      <c r="AD3062" s="24"/>
      <c r="AE3062" s="24"/>
      <c r="AF3062" s="24"/>
      <c r="AG3062" s="24"/>
      <c r="AH3062" s="24"/>
      <c r="AI3062" s="24"/>
      <c r="AJ3062" s="24"/>
      <c r="AK3062" s="24"/>
      <c r="AL3062" s="24"/>
      <c r="AM3062" s="24"/>
      <c r="AN3062" s="24"/>
      <c r="AO3062" s="24"/>
      <c r="AP3062" s="24"/>
      <c r="AQ3062" s="24"/>
      <c r="AR3062" s="24"/>
      <c r="AS3062" s="24"/>
      <c r="AT3062" s="24"/>
      <c r="AU3062" s="24"/>
      <c r="AV3062" s="24"/>
      <c r="AW3062" s="24"/>
      <c r="AX3062" s="24"/>
      <c r="AY3062" s="24"/>
      <c r="AZ3062" s="24"/>
      <c r="BA3062" s="24"/>
      <c r="BB3062" s="24"/>
      <c r="BC3062" s="24"/>
      <c r="BD3062" s="24"/>
      <c r="BE3062" s="24"/>
      <c r="BF3062" s="24"/>
      <c r="BG3062" s="24"/>
      <c r="BH3062" s="24"/>
      <c r="BI3062" s="24"/>
      <c r="BJ3062" s="24"/>
      <c r="BK3062" s="24"/>
      <c r="BL3062" s="24"/>
      <c r="BM3062" s="24"/>
      <c r="BN3062" s="24"/>
      <c r="BO3062" s="24"/>
      <c r="BP3062" s="24"/>
      <c r="BQ3062" s="24"/>
      <c r="BR3062" s="24"/>
      <c r="BS3062" s="24"/>
      <c r="BT3062" s="24"/>
      <c r="BU3062" s="24"/>
      <c r="BV3062" s="24"/>
      <c r="BW3062" s="24"/>
      <c r="BX3062" s="24"/>
      <c r="BY3062" s="24"/>
      <c r="BZ3062" s="24"/>
      <c r="CA3062" s="24"/>
      <c r="CB3062" s="24"/>
      <c r="CC3062" s="24"/>
      <c r="CD3062" s="24"/>
      <c r="CE3062" s="24"/>
      <c r="CF3062" s="24"/>
      <c r="CG3062" s="24"/>
      <c r="CH3062" s="24"/>
      <c r="CI3062" s="24"/>
      <c r="CJ3062" s="24"/>
      <c r="CK3062" s="24"/>
      <c r="CL3062" s="24"/>
    </row>
    <row r="3063" spans="2:90" x14ac:dyDescent="0.4">
      <c r="B3063" s="132" t="str">
        <f>Codes!B3046</f>
        <v>primary unit</v>
      </c>
      <c r="D3063" t="s">
        <v>406</v>
      </c>
      <c r="E3063" s="8" t="str">
        <f t="shared" si="4205"/>
        <v>3063 WCINV-IS</v>
      </c>
      <c r="G3063" t="s">
        <v>332</v>
      </c>
      <c r="K3063" s="53"/>
      <c r="L3063" s="53"/>
      <c r="M3063" s="53"/>
      <c r="N3063" s="53"/>
      <c r="O3063" s="53"/>
      <c r="P3063" s="53"/>
      <c r="R3063" s="24"/>
      <c r="S3063" s="24"/>
      <c r="T3063" s="24"/>
      <c r="U3063" s="24"/>
      <c r="V3063" s="24"/>
      <c r="W3063" s="24"/>
      <c r="X3063" s="24"/>
      <c r="Y3063" s="24"/>
      <c r="Z3063" s="24"/>
      <c r="AA3063" s="24"/>
      <c r="AB3063" s="24"/>
      <c r="AC3063" s="24"/>
      <c r="AD3063" s="24"/>
      <c r="AE3063" s="24"/>
      <c r="AF3063" s="24"/>
      <c r="AG3063" s="24"/>
      <c r="AH3063" s="24"/>
      <c r="AI3063" s="24"/>
      <c r="AJ3063" s="24"/>
      <c r="AK3063" s="24"/>
      <c r="AL3063" s="24"/>
      <c r="AM3063" s="24"/>
      <c r="AN3063" s="24"/>
      <c r="AO3063" s="24"/>
      <c r="AP3063" s="24"/>
      <c r="AQ3063" s="24"/>
      <c r="AR3063" s="24"/>
      <c r="AS3063" s="24"/>
      <c r="AT3063" s="24"/>
      <c r="AU3063" s="24"/>
      <c r="AV3063" s="24"/>
      <c r="AW3063" s="24"/>
      <c r="AX3063" s="24"/>
      <c r="AY3063" s="24"/>
      <c r="AZ3063" s="24"/>
      <c r="BA3063" s="24"/>
      <c r="BB3063" s="24"/>
      <c r="BC3063" s="24"/>
      <c r="BD3063" s="24"/>
      <c r="BE3063" s="24"/>
      <c r="BF3063" s="24"/>
      <c r="BG3063" s="24"/>
      <c r="BH3063" s="24"/>
      <c r="BI3063" s="24"/>
      <c r="BJ3063" s="24"/>
      <c r="BK3063" s="24"/>
      <c r="BL3063" s="24"/>
      <c r="BM3063" s="24"/>
      <c r="BN3063" s="24"/>
      <c r="BO3063" s="24"/>
      <c r="BP3063" s="24"/>
      <c r="BQ3063" s="24"/>
      <c r="BR3063" s="24"/>
      <c r="BS3063" s="24"/>
      <c r="BT3063" s="24"/>
      <c r="BU3063" s="24"/>
      <c r="BV3063" s="24"/>
      <c r="BW3063" s="24"/>
      <c r="BX3063" s="24"/>
      <c r="BY3063" s="24"/>
      <c r="BZ3063" s="24"/>
      <c r="CA3063" s="24"/>
      <c r="CB3063" s="24"/>
      <c r="CC3063" s="24"/>
      <c r="CD3063" s="24"/>
      <c r="CE3063" s="24"/>
      <c r="CF3063" s="24"/>
      <c r="CG3063" s="24"/>
      <c r="CH3063" s="24"/>
      <c r="CI3063" s="24"/>
      <c r="CJ3063" s="24"/>
      <c r="CK3063" s="24"/>
      <c r="CL3063" s="24"/>
    </row>
    <row r="3064" spans="2:90" x14ac:dyDescent="0.4">
      <c r="B3064" s="132" t="str">
        <f>Codes!B3047</f>
        <v>Primary revenue driver</v>
      </c>
      <c r="D3064" t="s">
        <v>406</v>
      </c>
      <c r="E3064" s="8" t="str">
        <f t="shared" si="4205"/>
        <v>3064 WCINV-IS</v>
      </c>
      <c r="G3064" t="s">
        <v>332</v>
      </c>
      <c r="K3064" s="53"/>
      <c r="L3064" s="53"/>
      <c r="M3064" s="53"/>
      <c r="N3064" s="53"/>
      <c r="O3064" s="53"/>
      <c r="P3064" s="53"/>
      <c r="R3064" s="24"/>
      <c r="S3064" s="175" t="str">
        <f t="shared" ref="S3064" si="4260">S3047</f>
        <v>S$12</v>
      </c>
      <c r="T3064" s="175" t="str">
        <f t="shared" ref="T3064:CE3064" si="4261">T3047</f>
        <v>T$12</v>
      </c>
      <c r="U3064" s="175" t="str">
        <f t="shared" si="4261"/>
        <v>U$12</v>
      </c>
      <c r="V3064" s="175" t="str">
        <f t="shared" si="4261"/>
        <v>V$12</v>
      </c>
      <c r="W3064" s="175" t="str">
        <f t="shared" si="4261"/>
        <v>W$12</v>
      </c>
      <c r="X3064" s="175" t="str">
        <f t="shared" si="4261"/>
        <v>X$12</v>
      </c>
      <c r="Y3064" s="175" t="str">
        <f t="shared" si="4261"/>
        <v>Y$12</v>
      </c>
      <c r="Z3064" s="175" t="str">
        <f t="shared" si="4261"/>
        <v>Z$12</v>
      </c>
      <c r="AA3064" s="175" t="str">
        <f t="shared" si="4261"/>
        <v>AA$12</v>
      </c>
      <c r="AB3064" s="175" t="str">
        <f t="shared" si="4261"/>
        <v>AB$12</v>
      </c>
      <c r="AC3064" s="175" t="str">
        <f t="shared" si="4261"/>
        <v>AC$12</v>
      </c>
      <c r="AD3064" s="175" t="str">
        <f t="shared" si="4261"/>
        <v>AD$12</v>
      </c>
      <c r="AE3064" s="175" t="str">
        <f t="shared" si="4261"/>
        <v>AE$12</v>
      </c>
      <c r="AF3064" s="175" t="str">
        <f t="shared" si="4261"/>
        <v>AF$12</v>
      </c>
      <c r="AG3064" s="175" t="str">
        <f t="shared" si="4261"/>
        <v>AG$12</v>
      </c>
      <c r="AH3064" s="175" t="str">
        <f t="shared" si="4261"/>
        <v>AH$12</v>
      </c>
      <c r="AI3064" s="175" t="str">
        <f t="shared" si="4261"/>
        <v>AI$12</v>
      </c>
      <c r="AJ3064" s="175" t="str">
        <f t="shared" si="4261"/>
        <v>AJ$12</v>
      </c>
      <c r="AK3064" s="175" t="str">
        <f t="shared" si="4261"/>
        <v>AK$12</v>
      </c>
      <c r="AL3064" s="175" t="str">
        <f t="shared" si="4261"/>
        <v>AL$12</v>
      </c>
      <c r="AM3064" s="175" t="str">
        <f t="shared" si="4261"/>
        <v>AM$12</v>
      </c>
      <c r="AN3064" s="175" t="str">
        <f t="shared" si="4261"/>
        <v>AN$12</v>
      </c>
      <c r="AO3064" s="175" t="str">
        <f t="shared" si="4261"/>
        <v>AO$12</v>
      </c>
      <c r="AP3064" s="175" t="str">
        <f t="shared" si="4261"/>
        <v>AP$12</v>
      </c>
      <c r="AQ3064" s="175" t="str">
        <f t="shared" si="4261"/>
        <v>AQ$12</v>
      </c>
      <c r="AR3064" s="175" t="str">
        <f t="shared" si="4261"/>
        <v>AR$12</v>
      </c>
      <c r="AS3064" s="175" t="str">
        <f t="shared" si="4261"/>
        <v>AS$12</v>
      </c>
      <c r="AT3064" s="175" t="str">
        <f t="shared" si="4261"/>
        <v>AT$12</v>
      </c>
      <c r="AU3064" s="175" t="str">
        <f t="shared" si="4261"/>
        <v>AU$12</v>
      </c>
      <c r="AV3064" s="175" t="str">
        <f t="shared" si="4261"/>
        <v>AV$12</v>
      </c>
      <c r="AW3064" s="175" t="str">
        <f t="shared" si="4261"/>
        <v>AW$12</v>
      </c>
      <c r="AX3064" s="175" t="str">
        <f t="shared" si="4261"/>
        <v>AX$12</v>
      </c>
      <c r="AY3064" s="175" t="str">
        <f t="shared" si="4261"/>
        <v>AY$12</v>
      </c>
      <c r="AZ3064" s="175" t="str">
        <f t="shared" si="4261"/>
        <v>AZ$12</v>
      </c>
      <c r="BA3064" s="175" t="str">
        <f t="shared" si="4261"/>
        <v>BA$12</v>
      </c>
      <c r="BB3064" s="175" t="str">
        <f t="shared" si="4261"/>
        <v>BB$12</v>
      </c>
      <c r="BC3064" s="175" t="str">
        <f t="shared" si="4261"/>
        <v>BC$12</v>
      </c>
      <c r="BD3064" s="175" t="str">
        <f t="shared" si="4261"/>
        <v>BD$12</v>
      </c>
      <c r="BE3064" s="175" t="str">
        <f t="shared" si="4261"/>
        <v>BE$12</v>
      </c>
      <c r="BF3064" s="175" t="str">
        <f t="shared" si="4261"/>
        <v>BF$12</v>
      </c>
      <c r="BG3064" s="175" t="str">
        <f t="shared" si="4261"/>
        <v>BG$12</v>
      </c>
      <c r="BH3064" s="175" t="str">
        <f t="shared" si="4261"/>
        <v>BH$12</v>
      </c>
      <c r="BI3064" s="175" t="str">
        <f t="shared" si="4261"/>
        <v>BI$12</v>
      </c>
      <c r="BJ3064" s="175" t="str">
        <f t="shared" si="4261"/>
        <v>BJ$12</v>
      </c>
      <c r="BK3064" s="175" t="str">
        <f t="shared" si="4261"/>
        <v>BK$12</v>
      </c>
      <c r="BL3064" s="175" t="str">
        <f t="shared" si="4261"/>
        <v>BL$12</v>
      </c>
      <c r="BM3064" s="175" t="str">
        <f t="shared" si="4261"/>
        <v>BM$12</v>
      </c>
      <c r="BN3064" s="175" t="str">
        <f t="shared" si="4261"/>
        <v>BN$12</v>
      </c>
      <c r="BO3064" s="175" t="str">
        <f t="shared" si="4261"/>
        <v>BO$12</v>
      </c>
      <c r="BP3064" s="175" t="str">
        <f t="shared" si="4261"/>
        <v>BP$12</v>
      </c>
      <c r="BQ3064" s="175" t="str">
        <f t="shared" si="4261"/>
        <v>BQ$12</v>
      </c>
      <c r="BR3064" s="175" t="str">
        <f t="shared" si="4261"/>
        <v>BR$12</v>
      </c>
      <c r="BS3064" s="175" t="str">
        <f t="shared" si="4261"/>
        <v>BS$12</v>
      </c>
      <c r="BT3064" s="175" t="str">
        <f t="shared" si="4261"/>
        <v>BT$12</v>
      </c>
      <c r="BU3064" s="175" t="str">
        <f t="shared" si="4261"/>
        <v>BU$12</v>
      </c>
      <c r="BV3064" s="175" t="str">
        <f t="shared" si="4261"/>
        <v>BV$12</v>
      </c>
      <c r="BW3064" s="175" t="str">
        <f t="shared" si="4261"/>
        <v>BW$12</v>
      </c>
      <c r="BX3064" s="175" t="str">
        <f t="shared" si="4261"/>
        <v>BX$12</v>
      </c>
      <c r="BY3064" s="175" t="str">
        <f t="shared" si="4261"/>
        <v>BY$12</v>
      </c>
      <c r="BZ3064" s="175" t="str">
        <f t="shared" si="4261"/>
        <v>BZ$12</v>
      </c>
      <c r="CA3064" s="175" t="str">
        <f t="shared" si="4261"/>
        <v>CA$12</v>
      </c>
      <c r="CB3064" s="175" t="str">
        <f t="shared" si="4261"/>
        <v>CB$12</v>
      </c>
      <c r="CC3064" s="175" t="str">
        <f t="shared" si="4261"/>
        <v>CC$12</v>
      </c>
      <c r="CD3064" s="175" t="str">
        <f t="shared" si="4261"/>
        <v>CD$12</v>
      </c>
      <c r="CE3064" s="175" t="str">
        <f t="shared" si="4261"/>
        <v>CE$12</v>
      </c>
      <c r="CF3064" s="175" t="str">
        <f t="shared" ref="CF3064:CK3064" si="4262">CF3047</f>
        <v>CF$12</v>
      </c>
      <c r="CG3064" s="175" t="str">
        <f t="shared" si="4262"/>
        <v>CG$12</v>
      </c>
      <c r="CH3064" s="175" t="str">
        <f t="shared" si="4262"/>
        <v>CH$12</v>
      </c>
      <c r="CI3064" s="175" t="str">
        <f t="shared" si="4262"/>
        <v>CI$12</v>
      </c>
      <c r="CJ3064" s="175" t="str">
        <f t="shared" si="4262"/>
        <v>CJ$12</v>
      </c>
      <c r="CK3064" s="175" t="str">
        <f t="shared" si="4262"/>
        <v>CK$12</v>
      </c>
      <c r="CL3064" s="175" t="str">
        <f t="shared" ref="CL3064" si="4263">CL3047</f>
        <v>CL$12</v>
      </c>
    </row>
    <row r="3065" spans="2:90" x14ac:dyDescent="0.4">
      <c r="B3065" s="132" t="str">
        <f>Codes!B3048</f>
        <v>Primary volume driver</v>
      </c>
      <c r="D3065" t="s">
        <v>406</v>
      </c>
      <c r="E3065" s="8" t="str">
        <f t="shared" si="4205"/>
        <v>3065 WCINV-IS</v>
      </c>
      <c r="G3065" t="s">
        <v>332</v>
      </c>
      <c r="H3065" s="56"/>
      <c r="I3065" s="79"/>
      <c r="J3065" s="79"/>
      <c r="K3065" s="15"/>
      <c r="L3065" s="15"/>
      <c r="M3065" s="15"/>
      <c r="N3065" s="15"/>
      <c r="O3065" s="15"/>
      <c r="P3065" s="15"/>
      <c r="R3065" s="15"/>
      <c r="S3065" s="175" t="str">
        <f t="shared" ref="S3065" si="4264">S3048</f>
        <v>S$13</v>
      </c>
      <c r="T3065" s="175" t="str">
        <f t="shared" ref="T3065:CD3065" si="4265">T3048</f>
        <v>T$13</v>
      </c>
      <c r="U3065" s="175" t="str">
        <f t="shared" si="4265"/>
        <v>U$13</v>
      </c>
      <c r="V3065" s="175" t="str">
        <f t="shared" si="4265"/>
        <v>V$13</v>
      </c>
      <c r="W3065" s="175" t="str">
        <f t="shared" si="4265"/>
        <v>W$13</v>
      </c>
      <c r="X3065" s="175" t="str">
        <f t="shared" si="4265"/>
        <v>X$13</v>
      </c>
      <c r="Y3065" s="175" t="str">
        <f t="shared" si="4265"/>
        <v>Y$13</v>
      </c>
      <c r="Z3065" s="175" t="str">
        <f t="shared" si="4265"/>
        <v>Z$13</v>
      </c>
      <c r="AA3065" s="175" t="str">
        <f t="shared" si="4265"/>
        <v>AA$13</v>
      </c>
      <c r="AB3065" s="175" t="str">
        <f t="shared" si="4265"/>
        <v>AB$13</v>
      </c>
      <c r="AC3065" s="175" t="str">
        <f t="shared" si="4265"/>
        <v>AC$13</v>
      </c>
      <c r="AD3065" s="175" t="str">
        <f t="shared" si="4265"/>
        <v>AD$13</v>
      </c>
      <c r="AE3065" s="175" t="str">
        <f t="shared" si="4265"/>
        <v>AE$13</v>
      </c>
      <c r="AF3065" s="175" t="str">
        <f t="shared" si="4265"/>
        <v>AF$13</v>
      </c>
      <c r="AG3065" s="175" t="str">
        <f t="shared" si="4265"/>
        <v>AG$13</v>
      </c>
      <c r="AH3065" s="175" t="str">
        <f t="shared" si="4265"/>
        <v>AH$13</v>
      </c>
      <c r="AI3065" s="175" t="str">
        <f t="shared" si="4265"/>
        <v>AI$13</v>
      </c>
      <c r="AJ3065" s="175" t="str">
        <f t="shared" si="4265"/>
        <v>AJ$13</v>
      </c>
      <c r="AK3065" s="175" t="str">
        <f t="shared" si="4265"/>
        <v>AK$13</v>
      </c>
      <c r="AL3065" s="175" t="str">
        <f t="shared" si="4265"/>
        <v>AL$13</v>
      </c>
      <c r="AM3065" s="175" t="str">
        <f t="shared" si="4265"/>
        <v>AM$13</v>
      </c>
      <c r="AN3065" s="175" t="str">
        <f t="shared" si="4265"/>
        <v>AN$13</v>
      </c>
      <c r="AO3065" s="175" t="str">
        <f t="shared" si="4265"/>
        <v>AO$13</v>
      </c>
      <c r="AP3065" s="175" t="str">
        <f t="shared" si="4265"/>
        <v>AP$13</v>
      </c>
      <c r="AQ3065" s="175" t="str">
        <f t="shared" si="4265"/>
        <v>AQ$13</v>
      </c>
      <c r="AR3065" s="175" t="str">
        <f t="shared" si="4265"/>
        <v>AR$13</v>
      </c>
      <c r="AS3065" s="175" t="str">
        <f t="shared" si="4265"/>
        <v>AS$13</v>
      </c>
      <c r="AT3065" s="175" t="str">
        <f t="shared" si="4265"/>
        <v>AT$13</v>
      </c>
      <c r="AU3065" s="175" t="str">
        <f t="shared" si="4265"/>
        <v>AU$13</v>
      </c>
      <c r="AV3065" s="175" t="str">
        <f t="shared" si="4265"/>
        <v>AV$13</v>
      </c>
      <c r="AW3065" s="175" t="str">
        <f t="shared" si="4265"/>
        <v>AW$13</v>
      </c>
      <c r="AX3065" s="175" t="str">
        <f t="shared" si="4265"/>
        <v>AX$13</v>
      </c>
      <c r="AY3065" s="175" t="str">
        <f t="shared" si="4265"/>
        <v>AY$13</v>
      </c>
      <c r="AZ3065" s="175" t="str">
        <f t="shared" si="4265"/>
        <v>AZ$13</v>
      </c>
      <c r="BA3065" s="175" t="str">
        <f t="shared" si="4265"/>
        <v>BA$13</v>
      </c>
      <c r="BB3065" s="175" t="str">
        <f t="shared" si="4265"/>
        <v>BB$13</v>
      </c>
      <c r="BC3065" s="175" t="str">
        <f t="shared" si="4265"/>
        <v>BC$13</v>
      </c>
      <c r="BD3065" s="175" t="str">
        <f t="shared" si="4265"/>
        <v>BD$13</v>
      </c>
      <c r="BE3065" s="175" t="str">
        <f t="shared" si="4265"/>
        <v>BE$13</v>
      </c>
      <c r="BF3065" s="175" t="str">
        <f t="shared" si="4265"/>
        <v>BF$13</v>
      </c>
      <c r="BG3065" s="175" t="str">
        <f t="shared" si="4265"/>
        <v>BG$13</v>
      </c>
      <c r="BH3065" s="175" t="str">
        <f t="shared" si="4265"/>
        <v>BH$13</v>
      </c>
      <c r="BI3065" s="175" t="str">
        <f t="shared" si="4265"/>
        <v>BI$13</v>
      </c>
      <c r="BJ3065" s="175" t="str">
        <f t="shared" si="4265"/>
        <v>BJ$13</v>
      </c>
      <c r="BK3065" s="175" t="str">
        <f t="shared" si="4265"/>
        <v>BK$13</v>
      </c>
      <c r="BL3065" s="175" t="str">
        <f t="shared" si="4265"/>
        <v>BL$13</v>
      </c>
      <c r="BM3065" s="175" t="str">
        <f t="shared" si="4265"/>
        <v>BM$13</v>
      </c>
      <c r="BN3065" s="175" t="str">
        <f t="shared" si="4265"/>
        <v>BN$13</v>
      </c>
      <c r="BO3065" s="175" t="str">
        <f t="shared" si="4265"/>
        <v>BO$13</v>
      </c>
      <c r="BP3065" s="175" t="str">
        <f t="shared" si="4265"/>
        <v>BP$13</v>
      </c>
      <c r="BQ3065" s="175" t="str">
        <f t="shared" si="4265"/>
        <v>BQ$13</v>
      </c>
      <c r="BR3065" s="175" t="str">
        <f t="shared" si="4265"/>
        <v>BR$13</v>
      </c>
      <c r="BS3065" s="175" t="str">
        <f t="shared" si="4265"/>
        <v>BS$13</v>
      </c>
      <c r="BT3065" s="175" t="str">
        <f t="shared" si="4265"/>
        <v>BT$13</v>
      </c>
      <c r="BU3065" s="175" t="str">
        <f t="shared" si="4265"/>
        <v>BU$13</v>
      </c>
      <c r="BV3065" s="175" t="str">
        <f t="shared" si="4265"/>
        <v>BV$13</v>
      </c>
      <c r="BW3065" s="175" t="str">
        <f t="shared" si="4265"/>
        <v>BW$13</v>
      </c>
      <c r="BX3065" s="175" t="str">
        <f t="shared" si="4265"/>
        <v>BX$13</v>
      </c>
      <c r="BY3065" s="175" t="str">
        <f t="shared" si="4265"/>
        <v>BY$13</v>
      </c>
      <c r="BZ3065" s="175" t="str">
        <f t="shared" si="4265"/>
        <v>BZ$13</v>
      </c>
      <c r="CA3065" s="175" t="str">
        <f t="shared" si="4265"/>
        <v>CA$13</v>
      </c>
      <c r="CB3065" s="175" t="str">
        <f t="shared" si="4265"/>
        <v>CB$13</v>
      </c>
      <c r="CC3065" s="175" t="str">
        <f t="shared" si="4265"/>
        <v>CC$13</v>
      </c>
      <c r="CD3065" s="175" t="str">
        <f t="shared" si="4265"/>
        <v>CD$13</v>
      </c>
      <c r="CE3065" s="175" t="str">
        <f t="shared" ref="CE3065:CK3065" si="4266">CE3048</f>
        <v>CE$13</v>
      </c>
      <c r="CF3065" s="175" t="str">
        <f t="shared" si="4266"/>
        <v>CF$13</v>
      </c>
      <c r="CG3065" s="175" t="str">
        <f t="shared" si="4266"/>
        <v>CG$13</v>
      </c>
      <c r="CH3065" s="175" t="str">
        <f t="shared" si="4266"/>
        <v>CH$13</v>
      </c>
      <c r="CI3065" s="175" t="str">
        <f t="shared" si="4266"/>
        <v>CI$13</v>
      </c>
      <c r="CJ3065" s="175" t="str">
        <f t="shared" si="4266"/>
        <v>CJ$13</v>
      </c>
      <c r="CK3065" s="175" t="str">
        <f t="shared" si="4266"/>
        <v>CK$13</v>
      </c>
      <c r="CL3065" s="175" t="str">
        <f t="shared" ref="CL3065" si="4267">CL3048</f>
        <v>CL$13</v>
      </c>
    </row>
    <row r="3066" spans="2:90" x14ac:dyDescent="0.4">
      <c r="B3066" s="187" t="str">
        <f>B3053</f>
        <v>Simple inventory- IS driven:</v>
      </c>
      <c r="D3066" t="s">
        <v>406</v>
      </c>
      <c r="E3066" s="8" t="str">
        <f t="shared" si="4205"/>
        <v>3066 WCINV-IS</v>
      </c>
      <c r="G3066" t="s">
        <v>332</v>
      </c>
      <c r="H3066" s="12"/>
      <c r="I3066" s="60"/>
      <c r="J3066" s="60"/>
      <c r="K3066" s="15"/>
      <c r="L3066" s="15"/>
      <c r="M3066" s="15"/>
      <c r="N3066" s="15"/>
      <c r="O3066" s="15"/>
      <c r="P3066" s="15"/>
      <c r="R3066" s="15"/>
      <c r="S3066" s="175">
        <f t="shared" ref="S3066" si="4268">S3049</f>
        <v>0</v>
      </c>
      <c r="T3066" s="175">
        <f t="shared" ref="T3066:CD3066" si="4269">T3049</f>
        <v>0</v>
      </c>
      <c r="U3066" s="175">
        <f t="shared" si="4269"/>
        <v>0</v>
      </c>
      <c r="V3066" s="175">
        <f t="shared" si="4269"/>
        <v>0</v>
      </c>
      <c r="W3066" s="175">
        <f t="shared" si="4269"/>
        <v>0</v>
      </c>
      <c r="X3066" s="175">
        <f t="shared" si="4269"/>
        <v>0</v>
      </c>
      <c r="Y3066" s="175">
        <f t="shared" si="4269"/>
        <v>0</v>
      </c>
      <c r="Z3066" s="175">
        <f t="shared" si="4269"/>
        <v>0</v>
      </c>
      <c r="AA3066" s="175">
        <f t="shared" si="4269"/>
        <v>0</v>
      </c>
      <c r="AB3066" s="175">
        <f t="shared" si="4269"/>
        <v>0</v>
      </c>
      <c r="AC3066" s="175">
        <f t="shared" si="4269"/>
        <v>0</v>
      </c>
      <c r="AD3066" s="175">
        <f t="shared" si="4269"/>
        <v>0</v>
      </c>
      <c r="AE3066" s="175">
        <f t="shared" si="4269"/>
        <v>0</v>
      </c>
      <c r="AF3066" s="175">
        <f t="shared" si="4269"/>
        <v>0</v>
      </c>
      <c r="AG3066" s="175">
        <f t="shared" si="4269"/>
        <v>0</v>
      </c>
      <c r="AH3066" s="175">
        <f t="shared" si="4269"/>
        <v>0</v>
      </c>
      <c r="AI3066" s="175">
        <f t="shared" si="4269"/>
        <v>0</v>
      </c>
      <c r="AJ3066" s="175">
        <f t="shared" si="4269"/>
        <v>0</v>
      </c>
      <c r="AK3066" s="175">
        <f t="shared" si="4269"/>
        <v>0</v>
      </c>
      <c r="AL3066" s="175">
        <f t="shared" si="4269"/>
        <v>0</v>
      </c>
      <c r="AM3066" s="175">
        <f t="shared" si="4269"/>
        <v>0</v>
      </c>
      <c r="AN3066" s="175">
        <f t="shared" si="4269"/>
        <v>0</v>
      </c>
      <c r="AO3066" s="175">
        <f t="shared" si="4269"/>
        <v>0</v>
      </c>
      <c r="AP3066" s="175">
        <f t="shared" si="4269"/>
        <v>0</v>
      </c>
      <c r="AQ3066" s="175">
        <f t="shared" si="4269"/>
        <v>0</v>
      </c>
      <c r="AR3066" s="175">
        <f t="shared" si="4269"/>
        <v>0</v>
      </c>
      <c r="AS3066" s="175">
        <f t="shared" si="4269"/>
        <v>0</v>
      </c>
      <c r="AT3066" s="175">
        <f t="shared" si="4269"/>
        <v>0</v>
      </c>
      <c r="AU3066" s="175">
        <f t="shared" si="4269"/>
        <v>0</v>
      </c>
      <c r="AV3066" s="175">
        <f t="shared" si="4269"/>
        <v>0</v>
      </c>
      <c r="AW3066" s="175">
        <f t="shared" si="4269"/>
        <v>0</v>
      </c>
      <c r="AX3066" s="175">
        <f t="shared" si="4269"/>
        <v>0</v>
      </c>
      <c r="AY3066" s="175">
        <f t="shared" si="4269"/>
        <v>0</v>
      </c>
      <c r="AZ3066" s="175">
        <f t="shared" si="4269"/>
        <v>0</v>
      </c>
      <c r="BA3066" s="175">
        <f t="shared" si="4269"/>
        <v>0</v>
      </c>
      <c r="BB3066" s="175">
        <f t="shared" si="4269"/>
        <v>0</v>
      </c>
      <c r="BC3066" s="175">
        <f t="shared" si="4269"/>
        <v>0</v>
      </c>
      <c r="BD3066" s="175">
        <f t="shared" si="4269"/>
        <v>0</v>
      </c>
      <c r="BE3066" s="175">
        <f t="shared" si="4269"/>
        <v>0</v>
      </c>
      <c r="BF3066" s="175">
        <f t="shared" si="4269"/>
        <v>0</v>
      </c>
      <c r="BG3066" s="175">
        <f t="shared" si="4269"/>
        <v>0</v>
      </c>
      <c r="BH3066" s="175">
        <f t="shared" si="4269"/>
        <v>0</v>
      </c>
      <c r="BI3066" s="175">
        <f t="shared" si="4269"/>
        <v>0</v>
      </c>
      <c r="BJ3066" s="175">
        <f t="shared" si="4269"/>
        <v>0</v>
      </c>
      <c r="BK3066" s="175">
        <f t="shared" si="4269"/>
        <v>0</v>
      </c>
      <c r="BL3066" s="175">
        <f t="shared" si="4269"/>
        <v>0</v>
      </c>
      <c r="BM3066" s="175">
        <f t="shared" si="4269"/>
        <v>0</v>
      </c>
      <c r="BN3066" s="175">
        <f t="shared" si="4269"/>
        <v>0</v>
      </c>
      <c r="BO3066" s="175">
        <f t="shared" si="4269"/>
        <v>0</v>
      </c>
      <c r="BP3066" s="175">
        <f t="shared" si="4269"/>
        <v>0</v>
      </c>
      <c r="BQ3066" s="175">
        <f t="shared" si="4269"/>
        <v>0</v>
      </c>
      <c r="BR3066" s="175">
        <f t="shared" si="4269"/>
        <v>0</v>
      </c>
      <c r="BS3066" s="175">
        <f t="shared" si="4269"/>
        <v>0</v>
      </c>
      <c r="BT3066" s="175">
        <f t="shared" si="4269"/>
        <v>0</v>
      </c>
      <c r="BU3066" s="175">
        <f t="shared" si="4269"/>
        <v>0</v>
      </c>
      <c r="BV3066" s="175">
        <f t="shared" si="4269"/>
        <v>0</v>
      </c>
      <c r="BW3066" s="175">
        <f t="shared" si="4269"/>
        <v>0</v>
      </c>
      <c r="BX3066" s="175">
        <f t="shared" si="4269"/>
        <v>0</v>
      </c>
      <c r="BY3066" s="175">
        <f t="shared" si="4269"/>
        <v>0</v>
      </c>
      <c r="BZ3066" s="175">
        <f t="shared" si="4269"/>
        <v>0</v>
      </c>
      <c r="CA3066" s="175">
        <f t="shared" si="4269"/>
        <v>0</v>
      </c>
      <c r="CB3066" s="175">
        <f t="shared" si="4269"/>
        <v>0</v>
      </c>
      <c r="CC3066" s="175">
        <f t="shared" si="4269"/>
        <v>0</v>
      </c>
      <c r="CD3066" s="175">
        <f t="shared" si="4269"/>
        <v>0</v>
      </c>
      <c r="CE3066" s="175">
        <f t="shared" ref="CE3066:CK3066" si="4270">CE3049</f>
        <v>0</v>
      </c>
      <c r="CF3066" s="175">
        <f t="shared" si="4270"/>
        <v>0</v>
      </c>
      <c r="CG3066" s="175">
        <f t="shared" si="4270"/>
        <v>0</v>
      </c>
      <c r="CH3066" s="175">
        <f t="shared" si="4270"/>
        <v>0</v>
      </c>
      <c r="CI3066" s="175">
        <f t="shared" si="4270"/>
        <v>0</v>
      </c>
      <c r="CJ3066" s="175">
        <f t="shared" si="4270"/>
        <v>0</v>
      </c>
      <c r="CK3066" s="175">
        <f t="shared" si="4270"/>
        <v>0</v>
      </c>
      <c r="CL3066" s="175">
        <f t="shared" ref="CL3066" si="4271">CL3049</f>
        <v>0</v>
      </c>
    </row>
    <row r="3067" spans="2:90" x14ac:dyDescent="0.4">
      <c r="B3067" s="187" t="str">
        <f>SUBSTITUTE(TRIM(MID(B3053, SEARCH("-", B3053) + 1, LEN(B3053))),":","")</f>
        <v>IS driven</v>
      </c>
      <c r="D3067" t="s">
        <v>406</v>
      </c>
      <c r="E3067" s="8" t="str">
        <f t="shared" si="4205"/>
        <v>3067 WCINV-IS</v>
      </c>
      <c r="G3067" t="s">
        <v>332</v>
      </c>
      <c r="H3067" s="12"/>
      <c r="I3067" s="60"/>
      <c r="J3067" s="60"/>
      <c r="K3067" s="15"/>
      <c r="L3067" s="15"/>
      <c r="M3067" s="15"/>
      <c r="N3067" s="15"/>
      <c r="O3067" s="15"/>
      <c r="P3067" s="15"/>
      <c r="R3067" s="15"/>
      <c r="S3067" s="208" t="str">
        <f t="shared" ref="S3067" si="4272">ADDRESS(ROW(S3058),COLUMN(S3058),2)</f>
        <v>S$3058</v>
      </c>
      <c r="T3067" s="208" t="str">
        <f t="shared" ref="T3067:AX3067" si="4273">ADDRESS(ROW(T3058),COLUMN(T3058),2)</f>
        <v>T$3058</v>
      </c>
      <c r="U3067" s="208" t="str">
        <f t="shared" si="4273"/>
        <v>U$3058</v>
      </c>
      <c r="V3067" s="208" t="str">
        <f t="shared" si="4273"/>
        <v>V$3058</v>
      </c>
      <c r="W3067" s="208" t="str">
        <f t="shared" si="4273"/>
        <v>W$3058</v>
      </c>
      <c r="X3067" s="208" t="str">
        <f t="shared" si="4273"/>
        <v>X$3058</v>
      </c>
      <c r="Y3067" s="208" t="str">
        <f t="shared" si="4273"/>
        <v>Y$3058</v>
      </c>
      <c r="Z3067" s="208" t="str">
        <f t="shared" si="4273"/>
        <v>Z$3058</v>
      </c>
      <c r="AA3067" s="208" t="str">
        <f t="shared" si="4273"/>
        <v>AA$3058</v>
      </c>
      <c r="AB3067" s="208" t="str">
        <f t="shared" si="4273"/>
        <v>AB$3058</v>
      </c>
      <c r="AC3067" s="208" t="str">
        <f t="shared" si="4273"/>
        <v>AC$3058</v>
      </c>
      <c r="AD3067" s="208" t="str">
        <f t="shared" si="4273"/>
        <v>AD$3058</v>
      </c>
      <c r="AE3067" s="208" t="str">
        <f t="shared" si="4273"/>
        <v>AE$3058</v>
      </c>
      <c r="AF3067" s="208" t="str">
        <f t="shared" si="4273"/>
        <v>AF$3058</v>
      </c>
      <c r="AG3067" s="208" t="str">
        <f t="shared" si="4273"/>
        <v>AG$3058</v>
      </c>
      <c r="AH3067" s="208" t="str">
        <f t="shared" si="4273"/>
        <v>AH$3058</v>
      </c>
      <c r="AI3067" s="208" t="str">
        <f t="shared" si="4273"/>
        <v>AI$3058</v>
      </c>
      <c r="AJ3067" s="208" t="str">
        <f t="shared" si="4273"/>
        <v>AJ$3058</v>
      </c>
      <c r="AK3067" s="208" t="str">
        <f t="shared" si="4273"/>
        <v>AK$3058</v>
      </c>
      <c r="AL3067" s="208" t="str">
        <f t="shared" si="4273"/>
        <v>AL$3058</v>
      </c>
      <c r="AM3067" s="208" t="str">
        <f t="shared" si="4273"/>
        <v>AM$3058</v>
      </c>
      <c r="AN3067" s="208" t="str">
        <f t="shared" si="4273"/>
        <v>AN$3058</v>
      </c>
      <c r="AO3067" s="208" t="str">
        <f t="shared" si="4273"/>
        <v>AO$3058</v>
      </c>
      <c r="AP3067" s="208" t="str">
        <f t="shared" si="4273"/>
        <v>AP$3058</v>
      </c>
      <c r="AQ3067" s="208" t="str">
        <f t="shared" si="4273"/>
        <v>AQ$3058</v>
      </c>
      <c r="AR3067" s="208" t="str">
        <f t="shared" si="4273"/>
        <v>AR$3058</v>
      </c>
      <c r="AS3067" s="208" t="str">
        <f t="shared" si="4273"/>
        <v>AS$3058</v>
      </c>
      <c r="AT3067" s="208" t="str">
        <f t="shared" si="4273"/>
        <v>AT$3058</v>
      </c>
      <c r="AU3067" s="208" t="str">
        <f t="shared" si="4273"/>
        <v>AU$3058</v>
      </c>
      <c r="AV3067" s="208" t="str">
        <f t="shared" si="4273"/>
        <v>AV$3058</v>
      </c>
      <c r="AW3067" s="208" t="str">
        <f t="shared" si="4273"/>
        <v>AW$3058</v>
      </c>
      <c r="AX3067" s="208" t="str">
        <f t="shared" si="4273"/>
        <v>AX$3058</v>
      </c>
      <c r="AY3067" s="208" t="str">
        <f t="shared" ref="AY3067:CD3067" si="4274">ADDRESS(ROW(AY3058),COLUMN(AY3058),2)</f>
        <v>AY$3058</v>
      </c>
      <c r="AZ3067" s="208" t="str">
        <f t="shared" si="4274"/>
        <v>AZ$3058</v>
      </c>
      <c r="BA3067" s="208" t="str">
        <f t="shared" si="4274"/>
        <v>BA$3058</v>
      </c>
      <c r="BB3067" s="208" t="str">
        <f t="shared" si="4274"/>
        <v>BB$3058</v>
      </c>
      <c r="BC3067" s="208" t="str">
        <f t="shared" si="4274"/>
        <v>BC$3058</v>
      </c>
      <c r="BD3067" s="208" t="str">
        <f t="shared" si="4274"/>
        <v>BD$3058</v>
      </c>
      <c r="BE3067" s="208" t="str">
        <f t="shared" si="4274"/>
        <v>BE$3058</v>
      </c>
      <c r="BF3067" s="208" t="str">
        <f t="shared" si="4274"/>
        <v>BF$3058</v>
      </c>
      <c r="BG3067" s="208" t="str">
        <f t="shared" si="4274"/>
        <v>BG$3058</v>
      </c>
      <c r="BH3067" s="208" t="str">
        <f t="shared" si="4274"/>
        <v>BH$3058</v>
      </c>
      <c r="BI3067" s="208" t="str">
        <f t="shared" si="4274"/>
        <v>BI$3058</v>
      </c>
      <c r="BJ3067" s="208" t="str">
        <f t="shared" si="4274"/>
        <v>BJ$3058</v>
      </c>
      <c r="BK3067" s="208" t="str">
        <f t="shared" si="4274"/>
        <v>BK$3058</v>
      </c>
      <c r="BL3067" s="208" t="str">
        <f t="shared" si="4274"/>
        <v>BL$3058</v>
      </c>
      <c r="BM3067" s="208" t="str">
        <f t="shared" si="4274"/>
        <v>BM$3058</v>
      </c>
      <c r="BN3067" s="208" t="str">
        <f t="shared" si="4274"/>
        <v>BN$3058</v>
      </c>
      <c r="BO3067" s="208" t="str">
        <f t="shared" si="4274"/>
        <v>BO$3058</v>
      </c>
      <c r="BP3067" s="208" t="str">
        <f t="shared" si="4274"/>
        <v>BP$3058</v>
      </c>
      <c r="BQ3067" s="208" t="str">
        <f t="shared" si="4274"/>
        <v>BQ$3058</v>
      </c>
      <c r="BR3067" s="208" t="str">
        <f t="shared" si="4274"/>
        <v>BR$3058</v>
      </c>
      <c r="BS3067" s="208" t="str">
        <f t="shared" si="4274"/>
        <v>BS$3058</v>
      </c>
      <c r="BT3067" s="208" t="str">
        <f t="shared" si="4274"/>
        <v>BT$3058</v>
      </c>
      <c r="BU3067" s="208" t="str">
        <f t="shared" si="4274"/>
        <v>BU$3058</v>
      </c>
      <c r="BV3067" s="208" t="str">
        <f t="shared" si="4274"/>
        <v>BV$3058</v>
      </c>
      <c r="BW3067" s="208" t="str">
        <f t="shared" si="4274"/>
        <v>BW$3058</v>
      </c>
      <c r="BX3067" s="208" t="str">
        <f t="shared" si="4274"/>
        <v>BX$3058</v>
      </c>
      <c r="BY3067" s="208" t="str">
        <f t="shared" si="4274"/>
        <v>BY$3058</v>
      </c>
      <c r="BZ3067" s="208" t="str">
        <f t="shared" si="4274"/>
        <v>BZ$3058</v>
      </c>
      <c r="CA3067" s="208" t="str">
        <f t="shared" si="4274"/>
        <v>CA$3058</v>
      </c>
      <c r="CB3067" s="208" t="str">
        <f t="shared" si="4274"/>
        <v>CB$3058</v>
      </c>
      <c r="CC3067" s="208" t="str">
        <f t="shared" si="4274"/>
        <v>CC$3058</v>
      </c>
      <c r="CD3067" s="208" t="str">
        <f t="shared" si="4274"/>
        <v>CD$3058</v>
      </c>
      <c r="CE3067" s="208" t="str">
        <f t="shared" ref="CE3067:CK3067" si="4275">ADDRESS(ROW(CE3058),COLUMN(CE3058),2)</f>
        <v>CE$3058</v>
      </c>
      <c r="CF3067" s="208" t="str">
        <f t="shared" si="4275"/>
        <v>CF$3058</v>
      </c>
      <c r="CG3067" s="208" t="str">
        <f t="shared" si="4275"/>
        <v>CG$3058</v>
      </c>
      <c r="CH3067" s="208" t="str">
        <f t="shared" si="4275"/>
        <v>CH$3058</v>
      </c>
      <c r="CI3067" s="208" t="str">
        <f t="shared" si="4275"/>
        <v>CI$3058</v>
      </c>
      <c r="CJ3067" s="208" t="str">
        <f t="shared" si="4275"/>
        <v>CJ$3058</v>
      </c>
      <c r="CK3067" s="208" t="str">
        <f t="shared" si="4275"/>
        <v>CK$3058</v>
      </c>
      <c r="CL3067" s="208" t="str">
        <f t="shared" ref="CL3067" si="4276">ADDRESS(ROW(CL3058),COLUMN(CL3058),2)</f>
        <v>CL$3058</v>
      </c>
    </row>
    <row r="3068" spans="2:90" x14ac:dyDescent="0.4">
      <c r="B3068" s="132" t="str">
        <f>Codes!B3051</f>
        <v>Secondary revenue driver</v>
      </c>
      <c r="D3068" t="s">
        <v>406</v>
      </c>
      <c r="E3068" s="8" t="str">
        <f t="shared" si="4205"/>
        <v>3068 WCINV-IS</v>
      </c>
      <c r="G3068" t="s">
        <v>332</v>
      </c>
      <c r="H3068" s="12"/>
      <c r="I3068" s="60"/>
      <c r="J3068" s="60"/>
      <c r="K3068" s="15"/>
      <c r="L3068" s="15"/>
      <c r="M3068" s="15"/>
      <c r="N3068" s="15"/>
      <c r="O3068" s="15"/>
      <c r="P3068" s="15"/>
      <c r="R3068" s="15"/>
      <c r="S3068" s="208" t="str">
        <f t="shared" ref="S3068" si="4277">ADDRESS(ROW(S3057),COLUMN(S3057),2)</f>
        <v>S$3057</v>
      </c>
      <c r="T3068" s="208" t="str">
        <f t="shared" ref="T3068:AX3068" si="4278">ADDRESS(ROW(T3057),COLUMN(T3057),2)</f>
        <v>T$3057</v>
      </c>
      <c r="U3068" s="208" t="str">
        <f t="shared" si="4278"/>
        <v>U$3057</v>
      </c>
      <c r="V3068" s="208" t="str">
        <f t="shared" si="4278"/>
        <v>V$3057</v>
      </c>
      <c r="W3068" s="208" t="str">
        <f t="shared" si="4278"/>
        <v>W$3057</v>
      </c>
      <c r="X3068" s="208" t="str">
        <f t="shared" si="4278"/>
        <v>X$3057</v>
      </c>
      <c r="Y3068" s="208" t="str">
        <f t="shared" si="4278"/>
        <v>Y$3057</v>
      </c>
      <c r="Z3068" s="208" t="str">
        <f t="shared" si="4278"/>
        <v>Z$3057</v>
      </c>
      <c r="AA3068" s="208" t="str">
        <f t="shared" si="4278"/>
        <v>AA$3057</v>
      </c>
      <c r="AB3068" s="208" t="str">
        <f t="shared" si="4278"/>
        <v>AB$3057</v>
      </c>
      <c r="AC3068" s="208" t="str">
        <f t="shared" si="4278"/>
        <v>AC$3057</v>
      </c>
      <c r="AD3068" s="208" t="str">
        <f t="shared" si="4278"/>
        <v>AD$3057</v>
      </c>
      <c r="AE3068" s="208" t="str">
        <f t="shared" si="4278"/>
        <v>AE$3057</v>
      </c>
      <c r="AF3068" s="208" t="str">
        <f t="shared" si="4278"/>
        <v>AF$3057</v>
      </c>
      <c r="AG3068" s="208" t="str">
        <f t="shared" si="4278"/>
        <v>AG$3057</v>
      </c>
      <c r="AH3068" s="208" t="str">
        <f t="shared" si="4278"/>
        <v>AH$3057</v>
      </c>
      <c r="AI3068" s="208" t="str">
        <f t="shared" si="4278"/>
        <v>AI$3057</v>
      </c>
      <c r="AJ3068" s="208" t="str">
        <f t="shared" si="4278"/>
        <v>AJ$3057</v>
      </c>
      <c r="AK3068" s="208" t="str">
        <f t="shared" si="4278"/>
        <v>AK$3057</v>
      </c>
      <c r="AL3068" s="208" t="str">
        <f t="shared" si="4278"/>
        <v>AL$3057</v>
      </c>
      <c r="AM3068" s="208" t="str">
        <f t="shared" si="4278"/>
        <v>AM$3057</v>
      </c>
      <c r="AN3068" s="208" t="str">
        <f t="shared" si="4278"/>
        <v>AN$3057</v>
      </c>
      <c r="AO3068" s="208" t="str">
        <f t="shared" si="4278"/>
        <v>AO$3057</v>
      </c>
      <c r="AP3068" s="208" t="str">
        <f t="shared" si="4278"/>
        <v>AP$3057</v>
      </c>
      <c r="AQ3068" s="208" t="str">
        <f t="shared" si="4278"/>
        <v>AQ$3057</v>
      </c>
      <c r="AR3068" s="208" t="str">
        <f t="shared" si="4278"/>
        <v>AR$3057</v>
      </c>
      <c r="AS3068" s="208" t="str">
        <f t="shared" si="4278"/>
        <v>AS$3057</v>
      </c>
      <c r="AT3068" s="208" t="str">
        <f t="shared" si="4278"/>
        <v>AT$3057</v>
      </c>
      <c r="AU3068" s="208" t="str">
        <f t="shared" si="4278"/>
        <v>AU$3057</v>
      </c>
      <c r="AV3068" s="208" t="str">
        <f t="shared" si="4278"/>
        <v>AV$3057</v>
      </c>
      <c r="AW3068" s="208" t="str">
        <f t="shared" si="4278"/>
        <v>AW$3057</v>
      </c>
      <c r="AX3068" s="208" t="str">
        <f t="shared" si="4278"/>
        <v>AX$3057</v>
      </c>
      <c r="AY3068" s="208" t="str">
        <f t="shared" ref="AY3068:CD3068" si="4279">ADDRESS(ROW(AY3057),COLUMN(AY3057),2)</f>
        <v>AY$3057</v>
      </c>
      <c r="AZ3068" s="208" t="str">
        <f t="shared" si="4279"/>
        <v>AZ$3057</v>
      </c>
      <c r="BA3068" s="208" t="str">
        <f t="shared" si="4279"/>
        <v>BA$3057</v>
      </c>
      <c r="BB3068" s="208" t="str">
        <f t="shared" si="4279"/>
        <v>BB$3057</v>
      </c>
      <c r="BC3068" s="208" t="str">
        <f t="shared" si="4279"/>
        <v>BC$3057</v>
      </c>
      <c r="BD3068" s="208" t="str">
        <f t="shared" si="4279"/>
        <v>BD$3057</v>
      </c>
      <c r="BE3068" s="208" t="str">
        <f t="shared" si="4279"/>
        <v>BE$3057</v>
      </c>
      <c r="BF3068" s="208" t="str">
        <f t="shared" si="4279"/>
        <v>BF$3057</v>
      </c>
      <c r="BG3068" s="208" t="str">
        <f t="shared" si="4279"/>
        <v>BG$3057</v>
      </c>
      <c r="BH3068" s="208" t="str">
        <f t="shared" si="4279"/>
        <v>BH$3057</v>
      </c>
      <c r="BI3068" s="208" t="str">
        <f t="shared" si="4279"/>
        <v>BI$3057</v>
      </c>
      <c r="BJ3068" s="208" t="str">
        <f t="shared" si="4279"/>
        <v>BJ$3057</v>
      </c>
      <c r="BK3068" s="208" t="str">
        <f t="shared" si="4279"/>
        <v>BK$3057</v>
      </c>
      <c r="BL3068" s="208" t="str">
        <f t="shared" si="4279"/>
        <v>BL$3057</v>
      </c>
      <c r="BM3068" s="208" t="str">
        <f t="shared" si="4279"/>
        <v>BM$3057</v>
      </c>
      <c r="BN3068" s="208" t="str">
        <f t="shared" si="4279"/>
        <v>BN$3057</v>
      </c>
      <c r="BO3068" s="208" t="str">
        <f t="shared" si="4279"/>
        <v>BO$3057</v>
      </c>
      <c r="BP3068" s="208" t="str">
        <f t="shared" si="4279"/>
        <v>BP$3057</v>
      </c>
      <c r="BQ3068" s="208" t="str">
        <f t="shared" si="4279"/>
        <v>BQ$3057</v>
      </c>
      <c r="BR3068" s="208" t="str">
        <f t="shared" si="4279"/>
        <v>BR$3057</v>
      </c>
      <c r="BS3068" s="208" t="str">
        <f t="shared" si="4279"/>
        <v>BS$3057</v>
      </c>
      <c r="BT3068" s="208" t="str">
        <f t="shared" si="4279"/>
        <v>BT$3057</v>
      </c>
      <c r="BU3068" s="208" t="str">
        <f t="shared" si="4279"/>
        <v>BU$3057</v>
      </c>
      <c r="BV3068" s="208" t="str">
        <f t="shared" si="4279"/>
        <v>BV$3057</v>
      </c>
      <c r="BW3068" s="208" t="str">
        <f t="shared" si="4279"/>
        <v>BW$3057</v>
      </c>
      <c r="BX3068" s="208" t="str">
        <f t="shared" si="4279"/>
        <v>BX$3057</v>
      </c>
      <c r="BY3068" s="208" t="str">
        <f t="shared" si="4279"/>
        <v>BY$3057</v>
      </c>
      <c r="BZ3068" s="208" t="str">
        <f t="shared" si="4279"/>
        <v>BZ$3057</v>
      </c>
      <c r="CA3068" s="208" t="str">
        <f t="shared" si="4279"/>
        <v>CA$3057</v>
      </c>
      <c r="CB3068" s="208" t="str">
        <f t="shared" si="4279"/>
        <v>CB$3057</v>
      </c>
      <c r="CC3068" s="208" t="str">
        <f t="shared" si="4279"/>
        <v>CC$3057</v>
      </c>
      <c r="CD3068" s="208" t="str">
        <f t="shared" si="4279"/>
        <v>CD$3057</v>
      </c>
      <c r="CE3068" s="208" t="str">
        <f t="shared" ref="CE3068:CK3068" si="4280">ADDRESS(ROW(CE3057),COLUMN(CE3057),2)</f>
        <v>CE$3057</v>
      </c>
      <c r="CF3068" s="208" t="str">
        <f t="shared" si="4280"/>
        <v>CF$3057</v>
      </c>
      <c r="CG3068" s="208" t="str">
        <f t="shared" si="4280"/>
        <v>CG$3057</v>
      </c>
      <c r="CH3068" s="208" t="str">
        <f t="shared" si="4280"/>
        <v>CH$3057</v>
      </c>
      <c r="CI3068" s="208" t="str">
        <f t="shared" si="4280"/>
        <v>CI$3057</v>
      </c>
      <c r="CJ3068" s="208" t="str">
        <f t="shared" si="4280"/>
        <v>CJ$3057</v>
      </c>
      <c r="CK3068" s="208" t="str">
        <f t="shared" si="4280"/>
        <v>CK$3057</v>
      </c>
      <c r="CL3068" s="208" t="str">
        <f t="shared" ref="CL3068" si="4281">ADDRESS(ROW(CL3057),COLUMN(CL3057),2)</f>
        <v>CL$3057</v>
      </c>
    </row>
    <row r="3069" spans="2:90" x14ac:dyDescent="0.4">
      <c r="E3069" s="8"/>
      <c r="H3069" s="12"/>
      <c r="I3069" s="60"/>
      <c r="J3069" s="60"/>
      <c r="K3069" s="15"/>
      <c r="L3069" s="15"/>
      <c r="M3069" s="15"/>
      <c r="N3069" s="15"/>
      <c r="O3069" s="15"/>
      <c r="P3069" s="15"/>
      <c r="R3069" s="15"/>
      <c r="S3069" s="76"/>
      <c r="T3069" s="76"/>
      <c r="U3069" s="76"/>
      <c r="V3069" s="76"/>
      <c r="W3069" s="76"/>
      <c r="X3069" s="76"/>
      <c r="Y3069" s="76"/>
      <c r="Z3069" s="76"/>
      <c r="AA3069" s="76"/>
      <c r="AB3069" s="76"/>
      <c r="AC3069" s="76"/>
      <c r="AD3069" s="76"/>
      <c r="AE3069" s="76"/>
      <c r="AF3069" s="76"/>
      <c r="AG3069" s="76"/>
      <c r="AH3069" s="76"/>
      <c r="AI3069" s="76"/>
      <c r="AJ3069" s="76"/>
      <c r="AK3069" s="76"/>
      <c r="AL3069" s="76"/>
      <c r="AM3069" s="76"/>
      <c r="AN3069" s="76"/>
      <c r="AO3069" s="76"/>
      <c r="AP3069" s="76"/>
      <c r="AQ3069" s="76"/>
      <c r="AR3069" s="76"/>
      <c r="AS3069" s="76"/>
      <c r="AT3069" s="76"/>
      <c r="AU3069" s="76"/>
      <c r="AV3069" s="76"/>
      <c r="AW3069" s="76"/>
      <c r="AX3069" s="76"/>
      <c r="AY3069" s="76"/>
      <c r="AZ3069" s="76"/>
      <c r="BA3069" s="76"/>
      <c r="BB3069" s="76"/>
      <c r="BC3069" s="76"/>
      <c r="BD3069" s="76"/>
      <c r="BE3069" s="76"/>
      <c r="BF3069" s="76"/>
      <c r="BG3069" s="76"/>
      <c r="BH3069" s="76"/>
      <c r="BI3069" s="76"/>
      <c r="BJ3069" s="76"/>
      <c r="BK3069" s="76"/>
      <c r="BL3069" s="76"/>
      <c r="BM3069" s="76"/>
      <c r="BN3069" s="76"/>
      <c r="BO3069" s="76"/>
      <c r="BP3069" s="76"/>
      <c r="BQ3069" s="76"/>
      <c r="BR3069" s="76"/>
      <c r="BS3069" s="76"/>
      <c r="BT3069" s="76"/>
      <c r="BU3069" s="76"/>
      <c r="BV3069" s="76"/>
      <c r="BW3069" s="76"/>
      <c r="BX3069" s="76"/>
      <c r="BY3069" s="76"/>
      <c r="BZ3069" s="76"/>
      <c r="CA3069" s="76"/>
      <c r="CB3069" s="76"/>
      <c r="CC3069" s="76"/>
      <c r="CD3069" s="76"/>
      <c r="CE3069" s="76"/>
      <c r="CF3069" s="76"/>
      <c r="CG3069" s="76"/>
      <c r="CH3069" s="76"/>
      <c r="CI3069" s="76"/>
      <c r="CJ3069" s="76"/>
      <c r="CK3069" s="76"/>
      <c r="CL3069" s="76"/>
    </row>
    <row r="3070" spans="2:90" x14ac:dyDescent="0.4">
      <c r="B3070" s="171" t="s">
        <v>490</v>
      </c>
      <c r="E3070" s="8"/>
      <c r="H3070" s="170"/>
      <c r="I3070" s="172"/>
      <c r="J3070" s="172"/>
      <c r="K3070" s="193"/>
      <c r="L3070" s="193"/>
      <c r="M3070" s="193"/>
      <c r="N3070" s="193"/>
      <c r="O3070" s="193"/>
      <c r="P3070" s="193"/>
      <c r="R3070" s="194"/>
      <c r="S3070" s="170"/>
      <c r="T3070" s="170"/>
      <c r="U3070" s="170"/>
      <c r="V3070" s="170"/>
      <c r="W3070" s="170"/>
      <c r="X3070" s="170"/>
      <c r="Y3070" s="170"/>
      <c r="Z3070" s="170"/>
      <c r="AA3070" s="170"/>
      <c r="AB3070" s="170"/>
      <c r="AC3070" s="170"/>
      <c r="AD3070" s="170"/>
      <c r="AE3070" s="170"/>
      <c r="AF3070" s="170"/>
      <c r="AG3070" s="170"/>
      <c r="AH3070" s="170"/>
      <c r="AI3070" s="170"/>
      <c r="AJ3070" s="170"/>
      <c r="AK3070" s="170"/>
      <c r="AL3070" s="170"/>
      <c r="AM3070" s="170"/>
      <c r="AN3070" s="170"/>
      <c r="AO3070" s="170"/>
      <c r="AP3070" s="170"/>
      <c r="AQ3070" s="170"/>
      <c r="AR3070" s="170"/>
      <c r="AS3070" s="170"/>
      <c r="AT3070" s="170"/>
      <c r="AU3070" s="170"/>
      <c r="AV3070" s="170"/>
      <c r="AW3070" s="170"/>
      <c r="AX3070" s="170"/>
      <c r="AY3070" s="170"/>
      <c r="AZ3070" s="170"/>
      <c r="BA3070" s="170"/>
      <c r="BB3070" s="170"/>
      <c r="BC3070" s="170"/>
      <c r="BD3070" s="170"/>
      <c r="BE3070" s="170"/>
      <c r="BF3070" s="170"/>
      <c r="BG3070" s="170"/>
      <c r="BH3070" s="170"/>
      <c r="BI3070" s="170"/>
      <c r="BJ3070" s="170"/>
      <c r="BK3070" s="170"/>
      <c r="BL3070" s="170"/>
      <c r="BM3070" s="170"/>
      <c r="BN3070" s="170"/>
      <c r="BO3070" s="170"/>
      <c r="BP3070" s="170"/>
      <c r="BQ3070" s="170"/>
      <c r="BR3070" s="170"/>
      <c r="BS3070" s="170"/>
      <c r="BT3070" s="170"/>
      <c r="BU3070" s="170"/>
      <c r="BV3070" s="170"/>
      <c r="BW3070" s="170"/>
      <c r="BX3070" s="170"/>
      <c r="BY3070" s="170"/>
      <c r="BZ3070" s="170"/>
      <c r="CA3070" s="170"/>
      <c r="CB3070" s="170"/>
      <c r="CC3070" s="170"/>
      <c r="CD3070" s="170"/>
      <c r="CE3070" s="170"/>
      <c r="CF3070" s="170"/>
      <c r="CG3070" s="170"/>
      <c r="CH3070" s="170"/>
      <c r="CI3070" s="170"/>
      <c r="CJ3070" s="170"/>
      <c r="CK3070" s="170"/>
      <c r="CL3070" s="170"/>
    </row>
    <row r="3071" spans="2:90" x14ac:dyDescent="0.4">
      <c r="B3071" s="171" t="s">
        <v>492</v>
      </c>
      <c r="E3071" s="8"/>
      <c r="H3071" s="170"/>
      <c r="I3071" s="172"/>
      <c r="J3071" s="172"/>
      <c r="K3071" s="193"/>
      <c r="L3071" s="193"/>
      <c r="M3071" s="193"/>
      <c r="N3071" s="193"/>
      <c r="O3071" s="193"/>
      <c r="P3071" s="193"/>
      <c r="R3071" s="194"/>
      <c r="S3071" s="170"/>
      <c r="T3071" s="170"/>
      <c r="U3071" s="170"/>
      <c r="V3071" s="170"/>
      <c r="W3071" s="170"/>
      <c r="X3071" s="170"/>
      <c r="Y3071" s="170"/>
      <c r="Z3071" s="170"/>
      <c r="AA3071" s="170"/>
      <c r="AB3071" s="170"/>
      <c r="AC3071" s="170"/>
      <c r="AD3071" s="170"/>
      <c r="AE3071" s="170"/>
      <c r="AF3071" s="170"/>
      <c r="AG3071" s="170"/>
      <c r="AH3071" s="170"/>
      <c r="AI3071" s="170"/>
      <c r="AJ3071" s="170"/>
      <c r="AK3071" s="170"/>
      <c r="AL3071" s="170"/>
      <c r="AM3071" s="170"/>
      <c r="AN3071" s="170"/>
      <c r="AO3071" s="170"/>
      <c r="AP3071" s="170"/>
      <c r="AQ3071" s="170"/>
      <c r="AR3071" s="170"/>
      <c r="AS3071" s="170"/>
      <c r="AT3071" s="170"/>
      <c r="AU3071" s="170"/>
      <c r="AV3071" s="170"/>
      <c r="AW3071" s="170"/>
      <c r="AX3071" s="170"/>
      <c r="AY3071" s="170"/>
      <c r="AZ3071" s="170"/>
      <c r="BA3071" s="170"/>
      <c r="BB3071" s="170"/>
      <c r="BC3071" s="170"/>
      <c r="BD3071" s="170"/>
      <c r="BE3071" s="170"/>
      <c r="BF3071" s="170"/>
      <c r="BG3071" s="170"/>
      <c r="BH3071" s="170"/>
      <c r="BI3071" s="170"/>
      <c r="BJ3071" s="170"/>
      <c r="BK3071" s="170"/>
      <c r="BL3071" s="170"/>
      <c r="BM3071" s="170"/>
      <c r="BN3071" s="170"/>
      <c r="BO3071" s="170"/>
      <c r="BP3071" s="170"/>
      <c r="BQ3071" s="170"/>
      <c r="BR3071" s="170"/>
      <c r="BS3071" s="170"/>
      <c r="BT3071" s="170"/>
      <c r="BU3071" s="170"/>
      <c r="BV3071" s="170"/>
      <c r="BW3071" s="170"/>
      <c r="BX3071" s="170"/>
      <c r="BY3071" s="170"/>
      <c r="BZ3071" s="170"/>
      <c r="CA3071" s="170"/>
      <c r="CB3071" s="170"/>
      <c r="CC3071" s="170"/>
      <c r="CD3071" s="170"/>
      <c r="CE3071" s="170"/>
      <c r="CF3071" s="170"/>
      <c r="CG3071" s="170"/>
      <c r="CH3071" s="170"/>
      <c r="CI3071" s="170"/>
      <c r="CJ3071" s="170"/>
      <c r="CK3071" s="170"/>
      <c r="CL3071" s="170"/>
    </row>
    <row r="3072" spans="2:90" x14ac:dyDescent="0.4">
      <c r="B3072" s="171" t="s">
        <v>461</v>
      </c>
      <c r="E3072" s="8"/>
      <c r="H3072" s="170"/>
      <c r="I3072" s="172"/>
      <c r="J3072" s="172"/>
      <c r="K3072" s="193"/>
      <c r="L3072" s="193"/>
      <c r="M3072" s="193"/>
      <c r="N3072" s="193"/>
      <c r="O3072" s="193"/>
      <c r="P3072" s="193"/>
      <c r="R3072" s="194"/>
      <c r="S3072" s="195" t="str">
        <f t="shared" ref="S3072:AX3072" si="4282">S$16</f>
        <v>S$12</v>
      </c>
      <c r="T3072" s="195" t="str">
        <f t="shared" si="4282"/>
        <v>T$12</v>
      </c>
      <c r="U3072" s="195" t="str">
        <f t="shared" si="4282"/>
        <v>U$12</v>
      </c>
      <c r="V3072" s="195" t="str">
        <f t="shared" si="4282"/>
        <v>V$12</v>
      </c>
      <c r="W3072" s="195" t="str">
        <f t="shared" si="4282"/>
        <v>W$12</v>
      </c>
      <c r="X3072" s="195" t="str">
        <f t="shared" si="4282"/>
        <v>X$12</v>
      </c>
      <c r="Y3072" s="195" t="str">
        <f t="shared" si="4282"/>
        <v>Y$12</v>
      </c>
      <c r="Z3072" s="195" t="str">
        <f t="shared" si="4282"/>
        <v>Z$12</v>
      </c>
      <c r="AA3072" s="195" t="str">
        <f t="shared" si="4282"/>
        <v>AA$12</v>
      </c>
      <c r="AB3072" s="195" t="str">
        <f t="shared" si="4282"/>
        <v>AB$12</v>
      </c>
      <c r="AC3072" s="195" t="str">
        <f t="shared" si="4282"/>
        <v>AC$12</v>
      </c>
      <c r="AD3072" s="195" t="str">
        <f t="shared" si="4282"/>
        <v>AD$12</v>
      </c>
      <c r="AE3072" s="195" t="str">
        <f t="shared" si="4282"/>
        <v>AE$12</v>
      </c>
      <c r="AF3072" s="195" t="str">
        <f t="shared" si="4282"/>
        <v>AF$12</v>
      </c>
      <c r="AG3072" s="195" t="str">
        <f t="shared" si="4282"/>
        <v>AG$12</v>
      </c>
      <c r="AH3072" s="195" t="str">
        <f t="shared" si="4282"/>
        <v>AH$12</v>
      </c>
      <c r="AI3072" s="195" t="str">
        <f t="shared" si="4282"/>
        <v>AI$12</v>
      </c>
      <c r="AJ3072" s="195" t="str">
        <f t="shared" si="4282"/>
        <v>AJ$12</v>
      </c>
      <c r="AK3072" s="195" t="str">
        <f t="shared" si="4282"/>
        <v>AK$12</v>
      </c>
      <c r="AL3072" s="195" t="str">
        <f t="shared" si="4282"/>
        <v>AL$12</v>
      </c>
      <c r="AM3072" s="195" t="str">
        <f t="shared" si="4282"/>
        <v>AM$12</v>
      </c>
      <c r="AN3072" s="195" t="str">
        <f t="shared" si="4282"/>
        <v>AN$12</v>
      </c>
      <c r="AO3072" s="195" t="str">
        <f t="shared" si="4282"/>
        <v>AO$12</v>
      </c>
      <c r="AP3072" s="195" t="str">
        <f t="shared" si="4282"/>
        <v>AP$12</v>
      </c>
      <c r="AQ3072" s="195" t="str">
        <f t="shared" si="4282"/>
        <v>AQ$12</v>
      </c>
      <c r="AR3072" s="195" t="str">
        <f t="shared" si="4282"/>
        <v>AR$12</v>
      </c>
      <c r="AS3072" s="195" t="str">
        <f t="shared" si="4282"/>
        <v>AS$12</v>
      </c>
      <c r="AT3072" s="195" t="str">
        <f t="shared" si="4282"/>
        <v>AT$12</v>
      </c>
      <c r="AU3072" s="195" t="str">
        <f t="shared" si="4282"/>
        <v>AU$12</v>
      </c>
      <c r="AV3072" s="195" t="str">
        <f t="shared" si="4282"/>
        <v>AV$12</v>
      </c>
      <c r="AW3072" s="195" t="str">
        <f t="shared" si="4282"/>
        <v>AW$12</v>
      </c>
      <c r="AX3072" s="195" t="str">
        <f t="shared" si="4282"/>
        <v>AX$12</v>
      </c>
      <c r="AY3072" s="195" t="str">
        <f t="shared" ref="AY3072:CD3072" si="4283">AY$16</f>
        <v>AY$12</v>
      </c>
      <c r="AZ3072" s="195" t="str">
        <f t="shared" si="4283"/>
        <v>AZ$12</v>
      </c>
      <c r="BA3072" s="195" t="str">
        <f t="shared" si="4283"/>
        <v>BA$12</v>
      </c>
      <c r="BB3072" s="195" t="str">
        <f t="shared" si="4283"/>
        <v>BB$12</v>
      </c>
      <c r="BC3072" s="195" t="str">
        <f t="shared" si="4283"/>
        <v>BC$12</v>
      </c>
      <c r="BD3072" s="195" t="str">
        <f t="shared" si="4283"/>
        <v>BD$12</v>
      </c>
      <c r="BE3072" s="195" t="str">
        <f t="shared" si="4283"/>
        <v>BE$12</v>
      </c>
      <c r="BF3072" s="195" t="str">
        <f t="shared" si="4283"/>
        <v>BF$12</v>
      </c>
      <c r="BG3072" s="195" t="str">
        <f t="shared" si="4283"/>
        <v>BG$12</v>
      </c>
      <c r="BH3072" s="195" t="str">
        <f t="shared" si="4283"/>
        <v>BH$12</v>
      </c>
      <c r="BI3072" s="195" t="str">
        <f t="shared" si="4283"/>
        <v>BI$12</v>
      </c>
      <c r="BJ3072" s="195" t="str">
        <f t="shared" si="4283"/>
        <v>BJ$12</v>
      </c>
      <c r="BK3072" s="195" t="str">
        <f t="shared" si="4283"/>
        <v>BK$12</v>
      </c>
      <c r="BL3072" s="195" t="str">
        <f t="shared" si="4283"/>
        <v>BL$12</v>
      </c>
      <c r="BM3072" s="195" t="str">
        <f t="shared" si="4283"/>
        <v>BM$12</v>
      </c>
      <c r="BN3072" s="195" t="str">
        <f t="shared" si="4283"/>
        <v>BN$12</v>
      </c>
      <c r="BO3072" s="195" t="str">
        <f t="shared" si="4283"/>
        <v>BO$12</v>
      </c>
      <c r="BP3072" s="195" t="str">
        <f t="shared" si="4283"/>
        <v>BP$12</v>
      </c>
      <c r="BQ3072" s="195" t="str">
        <f t="shared" si="4283"/>
        <v>BQ$12</v>
      </c>
      <c r="BR3072" s="195" t="str">
        <f t="shared" si="4283"/>
        <v>BR$12</v>
      </c>
      <c r="BS3072" s="195" t="str">
        <f t="shared" si="4283"/>
        <v>BS$12</v>
      </c>
      <c r="BT3072" s="195" t="str">
        <f t="shared" si="4283"/>
        <v>BT$12</v>
      </c>
      <c r="BU3072" s="195" t="str">
        <f t="shared" si="4283"/>
        <v>BU$12</v>
      </c>
      <c r="BV3072" s="195" t="str">
        <f t="shared" si="4283"/>
        <v>BV$12</v>
      </c>
      <c r="BW3072" s="195" t="str">
        <f t="shared" si="4283"/>
        <v>BW$12</v>
      </c>
      <c r="BX3072" s="195" t="str">
        <f t="shared" si="4283"/>
        <v>BX$12</v>
      </c>
      <c r="BY3072" s="195" t="str">
        <f t="shared" si="4283"/>
        <v>BY$12</v>
      </c>
      <c r="BZ3072" s="195" t="str">
        <f t="shared" si="4283"/>
        <v>BZ$12</v>
      </c>
      <c r="CA3072" s="195" t="str">
        <f t="shared" si="4283"/>
        <v>CA$12</v>
      </c>
      <c r="CB3072" s="195" t="str">
        <f t="shared" si="4283"/>
        <v>CB$12</v>
      </c>
      <c r="CC3072" s="195" t="str">
        <f t="shared" si="4283"/>
        <v>CC$12</v>
      </c>
      <c r="CD3072" s="195" t="str">
        <f t="shared" si="4283"/>
        <v>CD$12</v>
      </c>
      <c r="CE3072" s="195" t="str">
        <f t="shared" ref="CE3072:CL3072" si="4284">CE$16</f>
        <v>CE$12</v>
      </c>
      <c r="CF3072" s="195" t="str">
        <f t="shared" si="4284"/>
        <v>CF$12</v>
      </c>
      <c r="CG3072" s="195" t="str">
        <f t="shared" si="4284"/>
        <v>CG$12</v>
      </c>
      <c r="CH3072" s="195" t="str">
        <f t="shared" si="4284"/>
        <v>CH$12</v>
      </c>
      <c r="CI3072" s="195" t="str">
        <f t="shared" si="4284"/>
        <v>CI$12</v>
      </c>
      <c r="CJ3072" s="195" t="str">
        <f t="shared" si="4284"/>
        <v>CJ$12</v>
      </c>
      <c r="CK3072" s="195" t="str">
        <f t="shared" si="4284"/>
        <v>CK$12</v>
      </c>
      <c r="CL3072" s="195" t="str">
        <f t="shared" si="4284"/>
        <v>CL$12</v>
      </c>
    </row>
    <row r="3073" spans="2:90" x14ac:dyDescent="0.4">
      <c r="B3073" s="171" t="s">
        <v>462</v>
      </c>
      <c r="E3073" s="8"/>
      <c r="H3073" s="196"/>
      <c r="I3073" s="197"/>
      <c r="J3073" s="197"/>
      <c r="K3073" s="198"/>
      <c r="L3073" s="198"/>
      <c r="M3073" s="198"/>
      <c r="N3073" s="198"/>
      <c r="O3073" s="198"/>
      <c r="P3073" s="198"/>
      <c r="R3073" s="198"/>
      <c r="S3073" s="195" t="str">
        <f t="shared" ref="S3073:AX3073" si="4285">S$17</f>
        <v>S$13</v>
      </c>
      <c r="T3073" s="195" t="str">
        <f t="shared" si="4285"/>
        <v>T$13</v>
      </c>
      <c r="U3073" s="195" t="str">
        <f t="shared" si="4285"/>
        <v>U$13</v>
      </c>
      <c r="V3073" s="195" t="str">
        <f t="shared" si="4285"/>
        <v>V$13</v>
      </c>
      <c r="W3073" s="195" t="str">
        <f t="shared" si="4285"/>
        <v>W$13</v>
      </c>
      <c r="X3073" s="195" t="str">
        <f t="shared" si="4285"/>
        <v>X$13</v>
      </c>
      <c r="Y3073" s="195" t="str">
        <f t="shared" si="4285"/>
        <v>Y$13</v>
      </c>
      <c r="Z3073" s="195" t="str">
        <f t="shared" si="4285"/>
        <v>Z$13</v>
      </c>
      <c r="AA3073" s="195" t="str">
        <f t="shared" si="4285"/>
        <v>AA$13</v>
      </c>
      <c r="AB3073" s="195" t="str">
        <f t="shared" si="4285"/>
        <v>AB$13</v>
      </c>
      <c r="AC3073" s="195" t="str">
        <f t="shared" si="4285"/>
        <v>AC$13</v>
      </c>
      <c r="AD3073" s="195" t="str">
        <f t="shared" si="4285"/>
        <v>AD$13</v>
      </c>
      <c r="AE3073" s="195" t="str">
        <f t="shared" si="4285"/>
        <v>AE$13</v>
      </c>
      <c r="AF3073" s="195" t="str">
        <f t="shared" si="4285"/>
        <v>AF$13</v>
      </c>
      <c r="AG3073" s="195" t="str">
        <f t="shared" si="4285"/>
        <v>AG$13</v>
      </c>
      <c r="AH3073" s="195" t="str">
        <f t="shared" si="4285"/>
        <v>AH$13</v>
      </c>
      <c r="AI3073" s="195" t="str">
        <f t="shared" si="4285"/>
        <v>AI$13</v>
      </c>
      <c r="AJ3073" s="195" t="str">
        <f t="shared" si="4285"/>
        <v>AJ$13</v>
      </c>
      <c r="AK3073" s="195" t="str">
        <f t="shared" si="4285"/>
        <v>AK$13</v>
      </c>
      <c r="AL3073" s="195" t="str">
        <f t="shared" si="4285"/>
        <v>AL$13</v>
      </c>
      <c r="AM3073" s="195" t="str">
        <f t="shared" si="4285"/>
        <v>AM$13</v>
      </c>
      <c r="AN3073" s="195" t="str">
        <f t="shared" si="4285"/>
        <v>AN$13</v>
      </c>
      <c r="AO3073" s="195" t="str">
        <f t="shared" si="4285"/>
        <v>AO$13</v>
      </c>
      <c r="AP3073" s="195" t="str">
        <f t="shared" si="4285"/>
        <v>AP$13</v>
      </c>
      <c r="AQ3073" s="195" t="str">
        <f t="shared" si="4285"/>
        <v>AQ$13</v>
      </c>
      <c r="AR3073" s="195" t="str">
        <f t="shared" si="4285"/>
        <v>AR$13</v>
      </c>
      <c r="AS3073" s="195" t="str">
        <f t="shared" si="4285"/>
        <v>AS$13</v>
      </c>
      <c r="AT3073" s="195" t="str">
        <f t="shared" si="4285"/>
        <v>AT$13</v>
      </c>
      <c r="AU3073" s="195" t="str">
        <f t="shared" si="4285"/>
        <v>AU$13</v>
      </c>
      <c r="AV3073" s="195" t="str">
        <f t="shared" si="4285"/>
        <v>AV$13</v>
      </c>
      <c r="AW3073" s="195" t="str">
        <f t="shared" si="4285"/>
        <v>AW$13</v>
      </c>
      <c r="AX3073" s="195" t="str">
        <f t="shared" si="4285"/>
        <v>AX$13</v>
      </c>
      <c r="AY3073" s="195" t="str">
        <f t="shared" ref="AY3073:CD3073" si="4286">AY$17</f>
        <v>AY$13</v>
      </c>
      <c r="AZ3073" s="195" t="str">
        <f t="shared" si="4286"/>
        <v>AZ$13</v>
      </c>
      <c r="BA3073" s="195" t="str">
        <f t="shared" si="4286"/>
        <v>BA$13</v>
      </c>
      <c r="BB3073" s="195" t="str">
        <f t="shared" si="4286"/>
        <v>BB$13</v>
      </c>
      <c r="BC3073" s="195" t="str">
        <f t="shared" si="4286"/>
        <v>BC$13</v>
      </c>
      <c r="BD3073" s="195" t="str">
        <f t="shared" si="4286"/>
        <v>BD$13</v>
      </c>
      <c r="BE3073" s="195" t="str">
        <f t="shared" si="4286"/>
        <v>BE$13</v>
      </c>
      <c r="BF3073" s="195" t="str">
        <f t="shared" si="4286"/>
        <v>BF$13</v>
      </c>
      <c r="BG3073" s="195" t="str">
        <f t="shared" si="4286"/>
        <v>BG$13</v>
      </c>
      <c r="BH3073" s="195" t="str">
        <f t="shared" si="4286"/>
        <v>BH$13</v>
      </c>
      <c r="BI3073" s="195" t="str">
        <f t="shared" si="4286"/>
        <v>BI$13</v>
      </c>
      <c r="BJ3073" s="195" t="str">
        <f t="shared" si="4286"/>
        <v>BJ$13</v>
      </c>
      <c r="BK3073" s="195" t="str">
        <f t="shared" si="4286"/>
        <v>BK$13</v>
      </c>
      <c r="BL3073" s="195" t="str">
        <f t="shared" si="4286"/>
        <v>BL$13</v>
      </c>
      <c r="BM3073" s="195" t="str">
        <f t="shared" si="4286"/>
        <v>BM$13</v>
      </c>
      <c r="BN3073" s="195" t="str">
        <f t="shared" si="4286"/>
        <v>BN$13</v>
      </c>
      <c r="BO3073" s="195" t="str">
        <f t="shared" si="4286"/>
        <v>BO$13</v>
      </c>
      <c r="BP3073" s="195" t="str">
        <f t="shared" si="4286"/>
        <v>BP$13</v>
      </c>
      <c r="BQ3073" s="195" t="str">
        <f t="shared" si="4286"/>
        <v>BQ$13</v>
      </c>
      <c r="BR3073" s="195" t="str">
        <f t="shared" si="4286"/>
        <v>BR$13</v>
      </c>
      <c r="BS3073" s="195" t="str">
        <f t="shared" si="4286"/>
        <v>BS$13</v>
      </c>
      <c r="BT3073" s="195" t="str">
        <f t="shared" si="4286"/>
        <v>BT$13</v>
      </c>
      <c r="BU3073" s="195" t="str">
        <f t="shared" si="4286"/>
        <v>BU$13</v>
      </c>
      <c r="BV3073" s="195" t="str">
        <f t="shared" si="4286"/>
        <v>BV$13</v>
      </c>
      <c r="BW3073" s="195" t="str">
        <f t="shared" si="4286"/>
        <v>BW$13</v>
      </c>
      <c r="BX3073" s="195" t="str">
        <f t="shared" si="4286"/>
        <v>BX$13</v>
      </c>
      <c r="BY3073" s="195" t="str">
        <f t="shared" si="4286"/>
        <v>BY$13</v>
      </c>
      <c r="BZ3073" s="195" t="str">
        <f t="shared" si="4286"/>
        <v>BZ$13</v>
      </c>
      <c r="CA3073" s="195" t="str">
        <f t="shared" si="4286"/>
        <v>CA$13</v>
      </c>
      <c r="CB3073" s="195" t="str">
        <f t="shared" si="4286"/>
        <v>CB$13</v>
      </c>
      <c r="CC3073" s="195" t="str">
        <f t="shared" si="4286"/>
        <v>CC$13</v>
      </c>
      <c r="CD3073" s="195" t="str">
        <f t="shared" si="4286"/>
        <v>CD$13</v>
      </c>
      <c r="CE3073" s="195" t="str">
        <f t="shared" ref="CE3073:CL3073" si="4287">CE$17</f>
        <v>CE$13</v>
      </c>
      <c r="CF3073" s="195" t="str">
        <f t="shared" si="4287"/>
        <v>CF$13</v>
      </c>
      <c r="CG3073" s="195" t="str">
        <f t="shared" si="4287"/>
        <v>CG$13</v>
      </c>
      <c r="CH3073" s="195" t="str">
        <f t="shared" si="4287"/>
        <v>CH$13</v>
      </c>
      <c r="CI3073" s="195" t="str">
        <f t="shared" si="4287"/>
        <v>CI$13</v>
      </c>
      <c r="CJ3073" s="195" t="str">
        <f t="shared" si="4287"/>
        <v>CJ$13</v>
      </c>
      <c r="CK3073" s="195" t="str">
        <f t="shared" si="4287"/>
        <v>CK$13</v>
      </c>
      <c r="CL3073" s="195" t="str">
        <f t="shared" si="4287"/>
        <v>CL$13</v>
      </c>
    </row>
    <row r="3074" spans="2:90" x14ac:dyDescent="0.4">
      <c r="B3074" s="171" t="s">
        <v>491</v>
      </c>
      <c r="E3074" s="8"/>
      <c r="H3074" s="196"/>
      <c r="I3074" s="197"/>
      <c r="J3074" s="197"/>
      <c r="K3074" s="198"/>
      <c r="L3074" s="198"/>
      <c r="M3074" s="198"/>
      <c r="N3074" s="198"/>
      <c r="O3074" s="198"/>
      <c r="P3074" s="198"/>
      <c r="R3074" s="198"/>
      <c r="S3074" s="186"/>
      <c r="T3074" s="186"/>
      <c r="U3074" s="186"/>
      <c r="V3074" s="186"/>
      <c r="W3074" s="186"/>
      <c r="X3074" s="186"/>
      <c r="Y3074" s="186"/>
      <c r="Z3074" s="186"/>
      <c r="AA3074" s="186"/>
      <c r="AB3074" s="186"/>
      <c r="AC3074" s="186"/>
      <c r="AD3074" s="186"/>
      <c r="AE3074" s="186"/>
      <c r="AF3074" s="186"/>
      <c r="AG3074" s="186"/>
      <c r="AH3074" s="186"/>
      <c r="AI3074" s="186"/>
      <c r="AJ3074" s="186"/>
      <c r="AK3074" s="186"/>
      <c r="AL3074" s="186"/>
      <c r="AM3074" s="186"/>
      <c r="AN3074" s="186"/>
      <c r="AO3074" s="186"/>
      <c r="AP3074" s="186"/>
      <c r="AQ3074" s="186"/>
      <c r="AR3074" s="186"/>
      <c r="AS3074" s="186"/>
      <c r="AT3074" s="186"/>
      <c r="AU3074" s="186"/>
      <c r="AV3074" s="186"/>
      <c r="AW3074" s="186"/>
      <c r="AX3074" s="186"/>
      <c r="AY3074" s="186"/>
      <c r="AZ3074" s="186"/>
      <c r="BA3074" s="186"/>
      <c r="BB3074" s="186"/>
      <c r="BC3074" s="186"/>
      <c r="BD3074" s="186"/>
      <c r="BE3074" s="186"/>
      <c r="BF3074" s="186"/>
      <c r="BG3074" s="186"/>
      <c r="BH3074" s="186"/>
      <c r="BI3074" s="186"/>
      <c r="BJ3074" s="186"/>
      <c r="BK3074" s="186"/>
      <c r="BL3074" s="186"/>
      <c r="BM3074" s="186"/>
      <c r="BN3074" s="186"/>
      <c r="BO3074" s="186"/>
      <c r="BP3074" s="186"/>
      <c r="BQ3074" s="186"/>
      <c r="BR3074" s="186"/>
      <c r="BS3074" s="186"/>
      <c r="BT3074" s="186"/>
      <c r="BU3074" s="186"/>
      <c r="BV3074" s="186"/>
      <c r="BW3074" s="186"/>
      <c r="BX3074" s="186"/>
      <c r="BY3074" s="186"/>
      <c r="BZ3074" s="186"/>
      <c r="CA3074" s="186"/>
      <c r="CB3074" s="186"/>
      <c r="CC3074" s="186"/>
      <c r="CD3074" s="186"/>
      <c r="CE3074" s="186"/>
      <c r="CF3074" s="186"/>
      <c r="CG3074" s="186"/>
      <c r="CH3074" s="186"/>
      <c r="CI3074" s="186"/>
      <c r="CJ3074" s="186"/>
      <c r="CK3074" s="186"/>
      <c r="CL3074" s="186"/>
    </row>
    <row r="3075" spans="2:90" x14ac:dyDescent="0.4">
      <c r="B3075" s="171" t="s">
        <v>505</v>
      </c>
      <c r="E3075" s="8"/>
      <c r="H3075" s="196"/>
      <c r="I3075" s="197"/>
      <c r="J3075" s="197"/>
      <c r="K3075" s="198"/>
      <c r="L3075" s="198"/>
      <c r="M3075" s="198"/>
      <c r="N3075" s="198"/>
      <c r="O3075" s="198"/>
      <c r="P3075" s="198"/>
      <c r="R3075" s="198"/>
      <c r="S3075" s="186"/>
      <c r="T3075" s="186"/>
      <c r="U3075" s="186"/>
      <c r="V3075" s="186"/>
      <c r="W3075" s="186"/>
      <c r="X3075" s="186"/>
      <c r="Y3075" s="186"/>
      <c r="Z3075" s="186"/>
      <c r="AA3075" s="186"/>
      <c r="AB3075" s="186"/>
      <c r="AC3075" s="186"/>
      <c r="AD3075" s="186"/>
      <c r="AE3075" s="186"/>
      <c r="AF3075" s="186"/>
      <c r="AG3075" s="186"/>
      <c r="AH3075" s="186"/>
      <c r="AI3075" s="186"/>
      <c r="AJ3075" s="186"/>
      <c r="AK3075" s="186"/>
      <c r="AL3075" s="186"/>
      <c r="AM3075" s="186"/>
      <c r="AN3075" s="186"/>
      <c r="AO3075" s="186"/>
      <c r="AP3075" s="186"/>
      <c r="AQ3075" s="186"/>
      <c r="AR3075" s="186"/>
      <c r="AS3075" s="186"/>
      <c r="AT3075" s="186"/>
      <c r="AU3075" s="186"/>
      <c r="AV3075" s="186"/>
      <c r="AW3075" s="186"/>
      <c r="AX3075" s="186"/>
      <c r="AY3075" s="186"/>
      <c r="AZ3075" s="186"/>
      <c r="BA3075" s="186"/>
      <c r="BB3075" s="186"/>
      <c r="BC3075" s="186"/>
      <c r="BD3075" s="186"/>
      <c r="BE3075" s="186"/>
      <c r="BF3075" s="186"/>
      <c r="BG3075" s="186"/>
      <c r="BH3075" s="186"/>
      <c r="BI3075" s="186"/>
      <c r="BJ3075" s="186"/>
      <c r="BK3075" s="186"/>
      <c r="BL3075" s="186"/>
      <c r="BM3075" s="186"/>
      <c r="BN3075" s="186"/>
      <c r="BO3075" s="186"/>
      <c r="BP3075" s="186"/>
      <c r="BQ3075" s="186"/>
      <c r="BR3075" s="186"/>
      <c r="BS3075" s="186"/>
      <c r="BT3075" s="186"/>
      <c r="BU3075" s="186"/>
      <c r="BV3075" s="186"/>
      <c r="BW3075" s="186"/>
      <c r="BX3075" s="186"/>
      <c r="BY3075" s="186"/>
      <c r="BZ3075" s="186"/>
      <c r="CA3075" s="186"/>
      <c r="CB3075" s="186"/>
      <c r="CC3075" s="186"/>
      <c r="CD3075" s="186"/>
      <c r="CE3075" s="186"/>
      <c r="CF3075" s="186"/>
      <c r="CG3075" s="186"/>
      <c r="CH3075" s="186"/>
      <c r="CI3075" s="186"/>
      <c r="CJ3075" s="186"/>
      <c r="CK3075" s="186"/>
      <c r="CL3075" s="186"/>
    </row>
    <row r="3076" spans="2:90" x14ac:dyDescent="0.4">
      <c r="B3076" s="171" t="s">
        <v>463</v>
      </c>
      <c r="E3076" s="8"/>
      <c r="H3076" s="196"/>
      <c r="I3076" s="197"/>
      <c r="J3076" s="197"/>
      <c r="K3076" s="198"/>
      <c r="L3076" s="198"/>
      <c r="M3076" s="198"/>
      <c r="N3076" s="198"/>
      <c r="O3076" s="198"/>
      <c r="P3076" s="198"/>
      <c r="R3076" s="198"/>
      <c r="S3076" s="186" t="str">
        <f t="shared" ref="S3076:AX3076" si="4288">S$18</f>
        <v>S$14</v>
      </c>
      <c r="T3076" s="186" t="str">
        <f t="shared" si="4288"/>
        <v>T$14</v>
      </c>
      <c r="U3076" s="186" t="str">
        <f t="shared" si="4288"/>
        <v>U$14</v>
      </c>
      <c r="V3076" s="186" t="str">
        <f t="shared" si="4288"/>
        <v>V$14</v>
      </c>
      <c r="W3076" s="186" t="str">
        <f t="shared" si="4288"/>
        <v>W$14</v>
      </c>
      <c r="X3076" s="186" t="str">
        <f t="shared" si="4288"/>
        <v>X$14</v>
      </c>
      <c r="Y3076" s="186" t="str">
        <f t="shared" si="4288"/>
        <v>Y$14</v>
      </c>
      <c r="Z3076" s="186" t="str">
        <f t="shared" si="4288"/>
        <v>Z$14</v>
      </c>
      <c r="AA3076" s="186" t="str">
        <f t="shared" si="4288"/>
        <v>AA$14</v>
      </c>
      <c r="AB3076" s="186" t="str">
        <f t="shared" si="4288"/>
        <v>AB$14</v>
      </c>
      <c r="AC3076" s="186" t="str">
        <f t="shared" si="4288"/>
        <v>AC$14</v>
      </c>
      <c r="AD3076" s="186" t="str">
        <f t="shared" si="4288"/>
        <v>AD$14</v>
      </c>
      <c r="AE3076" s="186" t="str">
        <f t="shared" si="4288"/>
        <v>AE$14</v>
      </c>
      <c r="AF3076" s="186" t="str">
        <f t="shared" si="4288"/>
        <v>AF$14</v>
      </c>
      <c r="AG3076" s="186" t="str">
        <f t="shared" si="4288"/>
        <v>AG$14</v>
      </c>
      <c r="AH3076" s="186" t="str">
        <f t="shared" si="4288"/>
        <v>AH$14</v>
      </c>
      <c r="AI3076" s="186" t="str">
        <f t="shared" si="4288"/>
        <v>AI$14</v>
      </c>
      <c r="AJ3076" s="186" t="str">
        <f t="shared" si="4288"/>
        <v>AJ$14</v>
      </c>
      <c r="AK3076" s="186" t="str">
        <f t="shared" si="4288"/>
        <v>AK$14</v>
      </c>
      <c r="AL3076" s="186" t="str">
        <f t="shared" si="4288"/>
        <v>AL$14</v>
      </c>
      <c r="AM3076" s="186" t="str">
        <f t="shared" si="4288"/>
        <v>AM$14</v>
      </c>
      <c r="AN3076" s="186" t="str">
        <f t="shared" si="4288"/>
        <v>AN$14</v>
      </c>
      <c r="AO3076" s="186" t="str">
        <f t="shared" si="4288"/>
        <v>AO$14</v>
      </c>
      <c r="AP3076" s="186" t="str">
        <f t="shared" si="4288"/>
        <v>AP$14</v>
      </c>
      <c r="AQ3076" s="186" t="str">
        <f t="shared" si="4288"/>
        <v>AQ$14</v>
      </c>
      <c r="AR3076" s="186" t="str">
        <f t="shared" si="4288"/>
        <v>AR$14</v>
      </c>
      <c r="AS3076" s="186" t="str">
        <f t="shared" si="4288"/>
        <v>AS$14</v>
      </c>
      <c r="AT3076" s="186" t="str">
        <f t="shared" si="4288"/>
        <v>AT$14</v>
      </c>
      <c r="AU3076" s="186" t="str">
        <f t="shared" si="4288"/>
        <v>AU$14</v>
      </c>
      <c r="AV3076" s="186" t="str">
        <f t="shared" si="4288"/>
        <v>AV$14</v>
      </c>
      <c r="AW3076" s="186" t="str">
        <f t="shared" si="4288"/>
        <v>AW$14</v>
      </c>
      <c r="AX3076" s="186" t="str">
        <f t="shared" si="4288"/>
        <v>AX$14</v>
      </c>
      <c r="AY3076" s="186" t="str">
        <f t="shared" ref="AY3076:CD3076" si="4289">AY$18</f>
        <v>AY$14</v>
      </c>
      <c r="AZ3076" s="186" t="str">
        <f t="shared" si="4289"/>
        <v>AZ$14</v>
      </c>
      <c r="BA3076" s="186" t="str">
        <f t="shared" si="4289"/>
        <v>BA$14</v>
      </c>
      <c r="BB3076" s="186" t="str">
        <f t="shared" si="4289"/>
        <v>BB$14</v>
      </c>
      <c r="BC3076" s="186" t="str">
        <f t="shared" si="4289"/>
        <v>BC$14</v>
      </c>
      <c r="BD3076" s="186" t="str">
        <f t="shared" si="4289"/>
        <v>BD$14</v>
      </c>
      <c r="BE3076" s="186" t="str">
        <f t="shared" si="4289"/>
        <v>BE$14</v>
      </c>
      <c r="BF3076" s="186" t="str">
        <f t="shared" si="4289"/>
        <v>BF$14</v>
      </c>
      <c r="BG3076" s="186" t="str">
        <f t="shared" si="4289"/>
        <v>BG$14</v>
      </c>
      <c r="BH3076" s="186" t="str">
        <f t="shared" si="4289"/>
        <v>BH$14</v>
      </c>
      <c r="BI3076" s="186" t="str">
        <f t="shared" si="4289"/>
        <v>BI$14</v>
      </c>
      <c r="BJ3076" s="186" t="str">
        <f t="shared" si="4289"/>
        <v>BJ$14</v>
      </c>
      <c r="BK3076" s="186" t="str">
        <f t="shared" si="4289"/>
        <v>BK$14</v>
      </c>
      <c r="BL3076" s="186" t="str">
        <f t="shared" si="4289"/>
        <v>BL$14</v>
      </c>
      <c r="BM3076" s="186" t="str">
        <f t="shared" si="4289"/>
        <v>BM$14</v>
      </c>
      <c r="BN3076" s="186" t="str">
        <f t="shared" si="4289"/>
        <v>BN$14</v>
      </c>
      <c r="BO3076" s="186" t="str">
        <f t="shared" si="4289"/>
        <v>BO$14</v>
      </c>
      <c r="BP3076" s="186" t="str">
        <f t="shared" si="4289"/>
        <v>BP$14</v>
      </c>
      <c r="BQ3076" s="186" t="str">
        <f t="shared" si="4289"/>
        <v>BQ$14</v>
      </c>
      <c r="BR3076" s="186" t="str">
        <f t="shared" si="4289"/>
        <v>BR$14</v>
      </c>
      <c r="BS3076" s="186" t="str">
        <f t="shared" si="4289"/>
        <v>BS$14</v>
      </c>
      <c r="BT3076" s="186" t="str">
        <f t="shared" si="4289"/>
        <v>BT$14</v>
      </c>
      <c r="BU3076" s="186" t="str">
        <f t="shared" si="4289"/>
        <v>BU$14</v>
      </c>
      <c r="BV3076" s="186" t="str">
        <f t="shared" si="4289"/>
        <v>BV$14</v>
      </c>
      <c r="BW3076" s="186" t="str">
        <f t="shared" si="4289"/>
        <v>BW$14</v>
      </c>
      <c r="BX3076" s="186" t="str">
        <f t="shared" si="4289"/>
        <v>BX$14</v>
      </c>
      <c r="BY3076" s="186" t="str">
        <f t="shared" si="4289"/>
        <v>BY$14</v>
      </c>
      <c r="BZ3076" s="186" t="str">
        <f t="shared" si="4289"/>
        <v>BZ$14</v>
      </c>
      <c r="CA3076" s="186" t="str">
        <f t="shared" si="4289"/>
        <v>CA$14</v>
      </c>
      <c r="CB3076" s="186" t="str">
        <f t="shared" si="4289"/>
        <v>CB$14</v>
      </c>
      <c r="CC3076" s="186" t="str">
        <f t="shared" si="4289"/>
        <v>CC$14</v>
      </c>
      <c r="CD3076" s="186" t="str">
        <f t="shared" si="4289"/>
        <v>CD$14</v>
      </c>
      <c r="CE3076" s="186" t="str">
        <f t="shared" ref="CE3076:CL3076" si="4290">CE$18</f>
        <v>CE$14</v>
      </c>
      <c r="CF3076" s="186" t="str">
        <f t="shared" si="4290"/>
        <v>CF$14</v>
      </c>
      <c r="CG3076" s="186" t="str">
        <f t="shared" si="4290"/>
        <v>CG$14</v>
      </c>
      <c r="CH3076" s="186" t="str">
        <f t="shared" si="4290"/>
        <v>CH$14</v>
      </c>
      <c r="CI3076" s="186" t="str">
        <f t="shared" si="4290"/>
        <v>CI$14</v>
      </c>
      <c r="CJ3076" s="186" t="str">
        <f t="shared" si="4290"/>
        <v>CJ$14</v>
      </c>
      <c r="CK3076" s="186" t="str">
        <f t="shared" si="4290"/>
        <v>CK$14</v>
      </c>
      <c r="CL3076" s="186" t="str">
        <f t="shared" si="4290"/>
        <v>CL$14</v>
      </c>
    </row>
    <row r="3077" spans="2:90" x14ac:dyDescent="0.4">
      <c r="B3077" s="171" t="s">
        <v>464</v>
      </c>
      <c r="E3077" s="8"/>
      <c r="H3077" s="196"/>
      <c r="I3077" s="197"/>
      <c r="J3077" s="197"/>
      <c r="K3077" s="198"/>
      <c r="L3077" s="198"/>
      <c r="M3077" s="198"/>
      <c r="N3077" s="198"/>
      <c r="O3077" s="198"/>
      <c r="P3077" s="198"/>
      <c r="R3077" s="198"/>
      <c r="S3077" s="186" t="str">
        <f t="shared" ref="S3077:AX3077" si="4291">S$19</f>
        <v>S$15</v>
      </c>
      <c r="T3077" s="186" t="str">
        <f t="shared" si="4291"/>
        <v>T$15</v>
      </c>
      <c r="U3077" s="186" t="str">
        <f t="shared" si="4291"/>
        <v>U$15</v>
      </c>
      <c r="V3077" s="186" t="str">
        <f t="shared" si="4291"/>
        <v>V$15</v>
      </c>
      <c r="W3077" s="186" t="str">
        <f t="shared" si="4291"/>
        <v>W$15</v>
      </c>
      <c r="X3077" s="186" t="str">
        <f t="shared" si="4291"/>
        <v>X$15</v>
      </c>
      <c r="Y3077" s="186" t="str">
        <f t="shared" si="4291"/>
        <v>Y$15</v>
      </c>
      <c r="Z3077" s="186" t="str">
        <f t="shared" si="4291"/>
        <v>Z$15</v>
      </c>
      <c r="AA3077" s="186" t="str">
        <f t="shared" si="4291"/>
        <v>AA$15</v>
      </c>
      <c r="AB3077" s="186" t="str">
        <f t="shared" si="4291"/>
        <v>AB$15</v>
      </c>
      <c r="AC3077" s="186" t="str">
        <f t="shared" si="4291"/>
        <v>AC$15</v>
      </c>
      <c r="AD3077" s="186" t="str">
        <f t="shared" si="4291"/>
        <v>AD$15</v>
      </c>
      <c r="AE3077" s="186" t="str">
        <f t="shared" si="4291"/>
        <v>AE$15</v>
      </c>
      <c r="AF3077" s="186" t="str">
        <f t="shared" si="4291"/>
        <v>AF$15</v>
      </c>
      <c r="AG3077" s="186" t="str">
        <f t="shared" si="4291"/>
        <v>AG$15</v>
      </c>
      <c r="AH3077" s="186" t="str">
        <f t="shared" si="4291"/>
        <v>AH$15</v>
      </c>
      <c r="AI3077" s="186" t="str">
        <f t="shared" si="4291"/>
        <v>AI$15</v>
      </c>
      <c r="AJ3077" s="186" t="str">
        <f t="shared" si="4291"/>
        <v>AJ$15</v>
      </c>
      <c r="AK3077" s="186" t="str">
        <f t="shared" si="4291"/>
        <v>AK$15</v>
      </c>
      <c r="AL3077" s="186" t="str">
        <f t="shared" si="4291"/>
        <v>AL$15</v>
      </c>
      <c r="AM3077" s="186" t="str">
        <f t="shared" si="4291"/>
        <v>AM$15</v>
      </c>
      <c r="AN3077" s="186" t="str">
        <f t="shared" si="4291"/>
        <v>AN$15</v>
      </c>
      <c r="AO3077" s="186" t="str">
        <f t="shared" si="4291"/>
        <v>AO$15</v>
      </c>
      <c r="AP3077" s="186" t="str">
        <f t="shared" si="4291"/>
        <v>AP$15</v>
      </c>
      <c r="AQ3077" s="186" t="str">
        <f t="shared" si="4291"/>
        <v>AQ$15</v>
      </c>
      <c r="AR3077" s="186" t="str">
        <f t="shared" si="4291"/>
        <v>AR$15</v>
      </c>
      <c r="AS3077" s="186" t="str">
        <f t="shared" si="4291"/>
        <v>AS$15</v>
      </c>
      <c r="AT3077" s="186" t="str">
        <f t="shared" si="4291"/>
        <v>AT$15</v>
      </c>
      <c r="AU3077" s="186" t="str">
        <f t="shared" si="4291"/>
        <v>AU$15</v>
      </c>
      <c r="AV3077" s="186" t="str">
        <f t="shared" si="4291"/>
        <v>AV$15</v>
      </c>
      <c r="AW3077" s="186" t="str">
        <f t="shared" si="4291"/>
        <v>AW$15</v>
      </c>
      <c r="AX3077" s="186" t="str">
        <f t="shared" si="4291"/>
        <v>AX$15</v>
      </c>
      <c r="AY3077" s="186" t="str">
        <f t="shared" ref="AY3077:CD3077" si="4292">AY$19</f>
        <v>AY$15</v>
      </c>
      <c r="AZ3077" s="186" t="str">
        <f t="shared" si="4292"/>
        <v>AZ$15</v>
      </c>
      <c r="BA3077" s="186" t="str">
        <f t="shared" si="4292"/>
        <v>BA$15</v>
      </c>
      <c r="BB3077" s="186" t="str">
        <f t="shared" si="4292"/>
        <v>BB$15</v>
      </c>
      <c r="BC3077" s="186" t="str">
        <f t="shared" si="4292"/>
        <v>BC$15</v>
      </c>
      <c r="BD3077" s="186" t="str">
        <f t="shared" si="4292"/>
        <v>BD$15</v>
      </c>
      <c r="BE3077" s="186" t="str">
        <f t="shared" si="4292"/>
        <v>BE$15</v>
      </c>
      <c r="BF3077" s="186" t="str">
        <f t="shared" si="4292"/>
        <v>BF$15</v>
      </c>
      <c r="BG3077" s="186" t="str">
        <f t="shared" si="4292"/>
        <v>BG$15</v>
      </c>
      <c r="BH3077" s="186" t="str">
        <f t="shared" si="4292"/>
        <v>BH$15</v>
      </c>
      <c r="BI3077" s="186" t="str">
        <f t="shared" si="4292"/>
        <v>BI$15</v>
      </c>
      <c r="BJ3077" s="186" t="str">
        <f t="shared" si="4292"/>
        <v>BJ$15</v>
      </c>
      <c r="BK3077" s="186" t="str">
        <f t="shared" si="4292"/>
        <v>BK$15</v>
      </c>
      <c r="BL3077" s="186" t="str">
        <f t="shared" si="4292"/>
        <v>BL$15</v>
      </c>
      <c r="BM3077" s="186" t="str">
        <f t="shared" si="4292"/>
        <v>BM$15</v>
      </c>
      <c r="BN3077" s="186" t="str">
        <f t="shared" si="4292"/>
        <v>BN$15</v>
      </c>
      <c r="BO3077" s="186" t="str">
        <f t="shared" si="4292"/>
        <v>BO$15</v>
      </c>
      <c r="BP3077" s="186" t="str">
        <f t="shared" si="4292"/>
        <v>BP$15</v>
      </c>
      <c r="BQ3077" s="186" t="str">
        <f t="shared" si="4292"/>
        <v>BQ$15</v>
      </c>
      <c r="BR3077" s="186" t="str">
        <f t="shared" si="4292"/>
        <v>BR$15</v>
      </c>
      <c r="BS3077" s="186" t="str">
        <f t="shared" si="4292"/>
        <v>BS$15</v>
      </c>
      <c r="BT3077" s="186" t="str">
        <f t="shared" si="4292"/>
        <v>BT$15</v>
      </c>
      <c r="BU3077" s="186" t="str">
        <f t="shared" si="4292"/>
        <v>BU$15</v>
      </c>
      <c r="BV3077" s="186" t="str">
        <f t="shared" si="4292"/>
        <v>BV$15</v>
      </c>
      <c r="BW3077" s="186" t="str">
        <f t="shared" si="4292"/>
        <v>BW$15</v>
      </c>
      <c r="BX3077" s="186" t="str">
        <f t="shared" si="4292"/>
        <v>BX$15</v>
      </c>
      <c r="BY3077" s="186" t="str">
        <f t="shared" si="4292"/>
        <v>BY$15</v>
      </c>
      <c r="BZ3077" s="186" t="str">
        <f t="shared" si="4292"/>
        <v>BZ$15</v>
      </c>
      <c r="CA3077" s="186" t="str">
        <f t="shared" si="4292"/>
        <v>CA$15</v>
      </c>
      <c r="CB3077" s="186" t="str">
        <f t="shared" si="4292"/>
        <v>CB$15</v>
      </c>
      <c r="CC3077" s="186" t="str">
        <f t="shared" si="4292"/>
        <v>CC$15</v>
      </c>
      <c r="CD3077" s="186" t="str">
        <f t="shared" si="4292"/>
        <v>CD$15</v>
      </c>
      <c r="CE3077" s="186" t="str">
        <f t="shared" ref="CE3077:CL3077" si="4293">CE$19</f>
        <v>CE$15</v>
      </c>
      <c r="CF3077" s="186" t="str">
        <f t="shared" si="4293"/>
        <v>CF$15</v>
      </c>
      <c r="CG3077" s="186" t="str">
        <f t="shared" si="4293"/>
        <v>CG$15</v>
      </c>
      <c r="CH3077" s="186" t="str">
        <f t="shared" si="4293"/>
        <v>CH$15</v>
      </c>
      <c r="CI3077" s="186" t="str">
        <f t="shared" si="4293"/>
        <v>CI$15</v>
      </c>
      <c r="CJ3077" s="186" t="str">
        <f t="shared" si="4293"/>
        <v>CJ$15</v>
      </c>
      <c r="CK3077" s="186" t="str">
        <f t="shared" si="4293"/>
        <v>CK$15</v>
      </c>
      <c r="CL3077" s="186" t="str">
        <f t="shared" si="4293"/>
        <v>CL$15</v>
      </c>
    </row>
    <row r="3078" spans="2:90" x14ac:dyDescent="0.4">
      <c r="B3078" s="70" t="s">
        <v>399</v>
      </c>
      <c r="C3078" s="31"/>
      <c r="D3078" t="s">
        <v>407</v>
      </c>
      <c r="E3078" s="8" t="str">
        <f t="shared" si="4205"/>
        <v>3078 WCAP-IS</v>
      </c>
      <c r="F3078" t="s">
        <v>435</v>
      </c>
      <c r="G3078" s="31" t="s">
        <v>395</v>
      </c>
      <c r="H3078" s="48"/>
      <c r="I3078" s="285"/>
      <c r="J3078" s="285"/>
      <c r="K3078" s="48"/>
      <c r="L3078" s="48"/>
      <c r="M3078" s="48"/>
      <c r="N3078" s="48"/>
      <c r="O3078" s="48"/>
      <c r="P3078" s="48"/>
      <c r="R3078" s="70"/>
      <c r="S3078" s="286"/>
      <c r="T3078" s="286"/>
      <c r="U3078" s="286"/>
      <c r="V3078" s="286"/>
      <c r="W3078" s="286"/>
      <c r="X3078" s="286"/>
      <c r="Y3078" s="286"/>
      <c r="Z3078" s="286"/>
      <c r="AA3078" s="286"/>
      <c r="AB3078" s="286"/>
      <c r="AC3078" s="286"/>
      <c r="AD3078" s="286"/>
      <c r="AE3078" s="286"/>
      <c r="AF3078" s="286"/>
      <c r="AG3078" s="286"/>
      <c r="AH3078" s="286"/>
      <c r="AI3078" s="286"/>
      <c r="AJ3078" s="286"/>
      <c r="AK3078" s="286"/>
      <c r="AL3078" s="286"/>
      <c r="AM3078" s="286"/>
      <c r="AN3078" s="286"/>
      <c r="AO3078" s="286"/>
      <c r="AP3078" s="286"/>
      <c r="AQ3078" s="286"/>
      <c r="AR3078" s="286"/>
      <c r="AS3078" s="286"/>
      <c r="AT3078" s="286"/>
      <c r="AU3078" s="286"/>
      <c r="AV3078" s="286"/>
      <c r="AW3078" s="286"/>
      <c r="AX3078" s="286"/>
      <c r="AY3078" s="286"/>
      <c r="AZ3078" s="286"/>
      <c r="BA3078" s="286"/>
      <c r="BB3078" s="286"/>
      <c r="BC3078" s="286"/>
      <c r="BD3078" s="286"/>
      <c r="BE3078" s="286"/>
      <c r="BF3078" s="286"/>
      <c r="BG3078" s="286"/>
      <c r="BH3078" s="286"/>
      <c r="BI3078" s="286"/>
      <c r="BJ3078" s="286"/>
      <c r="BK3078" s="286"/>
      <c r="BL3078" s="286"/>
      <c r="BM3078" s="286"/>
      <c r="BN3078" s="286"/>
      <c r="BO3078" s="286"/>
      <c r="BP3078" s="286"/>
      <c r="BQ3078" s="286"/>
      <c r="BR3078" s="286"/>
      <c r="BS3078" s="286"/>
      <c r="BT3078" s="286"/>
      <c r="BU3078" s="286"/>
      <c r="BV3078" s="286"/>
      <c r="BW3078" s="286"/>
      <c r="BX3078" s="286"/>
      <c r="BY3078" s="286"/>
      <c r="BZ3078" s="286"/>
      <c r="CA3078" s="286"/>
      <c r="CB3078" s="286"/>
      <c r="CC3078" s="286"/>
      <c r="CD3078" s="286"/>
      <c r="CE3078" s="286"/>
      <c r="CF3078" s="286"/>
      <c r="CG3078" s="286"/>
      <c r="CH3078" s="286"/>
      <c r="CI3078" s="286"/>
      <c r="CJ3078" s="286"/>
      <c r="CK3078" s="286"/>
      <c r="CL3078" s="286"/>
    </row>
    <row r="3079" spans="2:90" x14ac:dyDescent="0.4">
      <c r="B3079" s="122" t="s">
        <v>404</v>
      </c>
      <c r="D3079" t="s">
        <v>407</v>
      </c>
      <c r="E3079" s="8" t="str">
        <f t="shared" si="4205"/>
        <v>3079 WCAP-IS</v>
      </c>
      <c r="G3079" t="str">
        <f t="shared" ref="G3079:G3086" si="4294">E3079</f>
        <v>3079 WCAP-IS</v>
      </c>
      <c r="H3079" s="31"/>
      <c r="I3079" s="73"/>
      <c r="J3079" s="73"/>
      <c r="K3079" s="121">
        <f ca="1">'IS BS CF'!K$24+'IS BS CF'!K$37</f>
        <v>-406350.39999999997</v>
      </c>
      <c r="L3079" s="121">
        <f ca="1">'IS BS CF'!L$24+'IS BS CF'!L$37</f>
        <v>-1072074.3650583844</v>
      </c>
      <c r="M3079" s="121">
        <f ca="1">'IS BS CF'!M$24+'IS BS CF'!M$37</f>
        <v>-1879793.3545268169</v>
      </c>
      <c r="N3079" s="121">
        <f ca="1">'IS BS CF'!N$24+'IS BS CF'!N$37</f>
        <v>-3410359.8674479676</v>
      </c>
      <c r="O3079" s="121">
        <f ca="1">'IS BS CF'!O$24+'IS BS CF'!O$37</f>
        <v>-6415404.6810725406</v>
      </c>
      <c r="P3079" s="121">
        <f ca="1">'IS BS CF'!P$24+'IS BS CF'!P$37</f>
        <v>-12384448.064679381</v>
      </c>
      <c r="Q3079" s="121"/>
      <c r="R3079" s="121">
        <f>'IS BS CF'!R$24+'IS BS CF'!R$37</f>
        <v>0</v>
      </c>
      <c r="S3079" s="121">
        <f ca="1">'IS BS CF'!S$24+'IS BS CF'!S$37</f>
        <v>-33862.533333333333</v>
      </c>
      <c r="T3079" s="121">
        <f ca="1">'IS BS CF'!T$24+'IS BS CF'!T$37</f>
        <v>-33862.533333333333</v>
      </c>
      <c r="U3079" s="121">
        <f ca="1">'IS BS CF'!U$24+'IS BS CF'!U$37</f>
        <v>-33862.533333333333</v>
      </c>
      <c r="V3079" s="121">
        <f ca="1">'IS BS CF'!V$24+'IS BS CF'!V$37</f>
        <v>-33862.533333333333</v>
      </c>
      <c r="W3079" s="121">
        <f ca="1">'IS BS CF'!W$24+'IS BS CF'!W$37</f>
        <v>-33862.533333333333</v>
      </c>
      <c r="X3079" s="121">
        <f ca="1">'IS BS CF'!X$24+'IS BS CF'!X$37</f>
        <v>-33862.533333333333</v>
      </c>
      <c r="Y3079" s="121">
        <f ca="1">'IS BS CF'!Y$24+'IS BS CF'!Y$37</f>
        <v>-33862.533333333333</v>
      </c>
      <c r="Z3079" s="121">
        <f ca="1">'IS BS CF'!Z$24+'IS BS CF'!Z$37</f>
        <v>-33862.533333333333</v>
      </c>
      <c r="AA3079" s="121">
        <f ca="1">'IS BS CF'!AA$24+'IS BS CF'!AA$37</f>
        <v>-33862.533333333333</v>
      </c>
      <c r="AB3079" s="121">
        <f ca="1">'IS BS CF'!AB$24+'IS BS CF'!AB$37</f>
        <v>-33862.533333333333</v>
      </c>
      <c r="AC3079" s="121">
        <f ca="1">'IS BS CF'!AC$24+'IS BS CF'!AC$37</f>
        <v>-33862.533333333333</v>
      </c>
      <c r="AD3079" s="121">
        <f ca="1">'IS BS CF'!AD$24+'IS BS CF'!AD$37</f>
        <v>-33862.533333333333</v>
      </c>
      <c r="AE3079" s="121">
        <f ca="1">'IS BS CF'!AE$24+'IS BS CF'!AE$37</f>
        <v>-67088.424586832174</v>
      </c>
      <c r="AF3079" s="121">
        <f ca="1">'IS BS CF'!AF$24+'IS BS CF'!AF$37</f>
        <v>-71844.286357490564</v>
      </c>
      <c r="AG3079" s="121">
        <f ca="1">'IS BS CF'!AG$24+'IS BS CF'!AG$37</f>
        <v>-76362.355039616043</v>
      </c>
      <c r="AH3079" s="121">
        <f ca="1">'IS BS CF'!AH$24+'IS BS CF'!AH$37</f>
        <v>-80654.520287635241</v>
      </c>
      <c r="AI3079" s="121">
        <f ca="1">'IS BS CF'!AI$24+'IS BS CF'!AI$37</f>
        <v>-84732.077273253468</v>
      </c>
      <c r="AJ3079" s="121">
        <f ca="1">'IS BS CF'!AJ$24+'IS BS CF'!AJ$37</f>
        <v>-88605.756409590802</v>
      </c>
      <c r="AK3079" s="121">
        <f ca="1">'IS BS CF'!AK$24+'IS BS CF'!AK$37</f>
        <v>-92285.751589111271</v>
      </c>
      <c r="AL3079" s="121">
        <f ca="1">'IS BS CF'!AL$24+'IS BS CF'!AL$37</f>
        <v>-95781.747009655694</v>
      </c>
      <c r="AM3079" s="121">
        <f ca="1">'IS BS CF'!AM$24+'IS BS CF'!AM$37</f>
        <v>-99102.942659172913</v>
      </c>
      <c r="AN3079" s="121">
        <f ca="1">'IS BS CF'!AN$24+'IS BS CF'!AN$37</f>
        <v>-102258.07852621426</v>
      </c>
      <c r="AO3079" s="121">
        <f ca="1">'IS BS CF'!AO$24+'IS BS CF'!AO$37</f>
        <v>-105255.45759990354</v>
      </c>
      <c r="AP3079" s="121">
        <f ca="1">'IS BS CF'!AP$24+'IS BS CF'!AP$37</f>
        <v>-108102.96771990837</v>
      </c>
      <c r="AQ3079" s="121">
        <f ca="1">'IS BS CF'!AQ$24+'IS BS CF'!AQ$37</f>
        <v>-115735.0520005796</v>
      </c>
      <c r="AR3079" s="121">
        <f ca="1">'IS BS CF'!AR$24+'IS BS CF'!AR$37</f>
        <v>-124479.92988388395</v>
      </c>
      <c r="AS3079" s="121">
        <f ca="1">'IS BS CF'!AS$24+'IS BS CF'!AS$37</f>
        <v>-132787.56387302311</v>
      </c>
      <c r="AT3079" s="121">
        <f ca="1">'IS BS CF'!AT$24+'IS BS CF'!AT$37</f>
        <v>-140679.81616270528</v>
      </c>
      <c r="AU3079" s="121">
        <f ca="1">'IS BS CF'!AU$24+'IS BS CF'!AU$37</f>
        <v>-148177.45583790334</v>
      </c>
      <c r="AV3079" s="121">
        <f ca="1">'IS BS CF'!AV$24+'IS BS CF'!AV$37</f>
        <v>-155300.2135293415</v>
      </c>
      <c r="AW3079" s="121">
        <f ca="1">'IS BS CF'!AW$24+'IS BS CF'!AW$37</f>
        <v>-162066.83333620775</v>
      </c>
      <c r="AX3079" s="121">
        <f ca="1">'IS BS CF'!AX$24+'IS BS CF'!AX$37</f>
        <v>-168495.12215273068</v>
      </c>
      <c r="AY3079" s="121">
        <f ca="1">'IS BS CF'!AY$24+'IS BS CF'!AY$37</f>
        <v>-174601.99652842747</v>
      </c>
      <c r="AZ3079" s="121">
        <f ca="1">'IS BS CF'!AZ$24+'IS BS CF'!AZ$37</f>
        <v>-180403.52718533945</v>
      </c>
      <c r="BA3079" s="121">
        <f ca="1">'IS BS CF'!BA$24+'IS BS CF'!BA$37</f>
        <v>-185914.98130940579</v>
      </c>
      <c r="BB3079" s="121">
        <f ca="1">'IS BS CF'!BB$24+'IS BS CF'!BB$37</f>
        <v>-191150.8627272688</v>
      </c>
      <c r="BC3079" s="121">
        <f ca="1">'IS BS CF'!BC$24+'IS BS CF'!BC$37</f>
        <v>-204306.58055757204</v>
      </c>
      <c r="BD3079" s="121">
        <f ca="1">'IS BS CF'!BD$24+'IS BS CF'!BD$37</f>
        <v>-221381.96353719349</v>
      </c>
      <c r="BE3079" s="121">
        <f ca="1">'IS BS CF'!BE$24+'IS BS CF'!BE$37</f>
        <v>-237603.57736783379</v>
      </c>
      <c r="BF3079" s="121">
        <f ca="1">'IS BS CF'!BF$24+'IS BS CF'!BF$37</f>
        <v>-253014.11050694212</v>
      </c>
      <c r="BG3079" s="121">
        <f ca="1">'IS BS CF'!BG$24+'IS BS CF'!BG$37</f>
        <v>-267654.11698909506</v>
      </c>
      <c r="BH3079" s="121">
        <f ca="1">'IS BS CF'!BH$24+'IS BS CF'!BH$37</f>
        <v>-281562.1231471402</v>
      </c>
      <c r="BI3079" s="121">
        <f ca="1">'IS BS CF'!BI$24+'IS BS CF'!BI$37</f>
        <v>-294774.72899728321</v>
      </c>
      <c r="BJ3079" s="121">
        <f ca="1">'IS BS CF'!BJ$24+'IS BS CF'!BJ$37</f>
        <v>-307326.70455491904</v>
      </c>
      <c r="BK3079" s="121">
        <f ca="1">'IS BS CF'!BK$24+'IS BS CF'!BK$37</f>
        <v>-319251.08133467304</v>
      </c>
      <c r="BL3079" s="121">
        <f ca="1">'IS BS CF'!BL$24+'IS BS CF'!BL$37</f>
        <v>-330579.23927543941</v>
      </c>
      <c r="BM3079" s="121">
        <f ca="1">'IS BS CF'!BM$24+'IS BS CF'!BM$37</f>
        <v>-341340.98931916739</v>
      </c>
      <c r="BN3079" s="121">
        <f ca="1">'IS BS CF'!BN$24+'IS BS CF'!BN$37</f>
        <v>-351564.65186070901</v>
      </c>
      <c r="BO3079" s="121">
        <f ca="1">'IS BS CF'!BO$24+'IS BS CF'!BO$37</f>
        <v>-375884.50994934025</v>
      </c>
      <c r="BP3079" s="121">
        <f ca="1">'IS BS CF'!BP$24+'IS BS CF'!BP$37</f>
        <v>-409811.36539308156</v>
      </c>
      <c r="BQ3079" s="121">
        <f ca="1">'IS BS CF'!BQ$24+'IS BS CF'!BQ$37</f>
        <v>-442041.87806463579</v>
      </c>
      <c r="BR3079" s="121">
        <f ca="1">'IS BS CF'!BR$24+'IS BS CF'!BR$37</f>
        <v>-472660.86510261236</v>
      </c>
      <c r="BS3079" s="121">
        <f ca="1">'IS BS CF'!BS$24+'IS BS CF'!BS$37</f>
        <v>-501748.90278869</v>
      </c>
      <c r="BT3079" s="121">
        <f ca="1">'IS BS CF'!BT$24+'IS BS CF'!BT$37</f>
        <v>-529382.53859046404</v>
      </c>
      <c r="BU3079" s="121">
        <f ca="1">'IS BS CF'!BU$24+'IS BS CF'!BU$37</f>
        <v>-555634.49260214891</v>
      </c>
      <c r="BV3079" s="121">
        <f ca="1">'IS BS CF'!BV$24+'IS BS CF'!BV$37</f>
        <v>-580573.84891324991</v>
      </c>
      <c r="BW3079" s="121">
        <f ca="1">'IS BS CF'!BW$24+'IS BS CF'!BW$37</f>
        <v>-604266.23740879574</v>
      </c>
      <c r="BX3079" s="121">
        <f ca="1">'IS BS CF'!BX$24+'IS BS CF'!BX$37</f>
        <v>-626774.00647956412</v>
      </c>
      <c r="BY3079" s="121">
        <f ca="1">'IS BS CF'!BY$24+'IS BS CF'!BY$37</f>
        <v>-648156.38709679421</v>
      </c>
      <c r="BZ3079" s="121">
        <f ca="1">'IS BS CF'!BZ$24+'IS BS CF'!BZ$37</f>
        <v>-668469.64868316287</v>
      </c>
      <c r="CA3079" s="121">
        <f ca="1">'IS BS CF'!CA$24+'IS BS CF'!CA$37</f>
        <v>-715138.32813142135</v>
      </c>
      <c r="CB3079" s="121">
        <f ca="1">'IS BS CF'!CB$24+'IS BS CF'!CB$37</f>
        <v>-782871.04671311914</v>
      </c>
      <c r="CC3079" s="121">
        <f ca="1">'IS BS CF'!CC$24+'IS BS CF'!CC$37</f>
        <v>-847217.12936573196</v>
      </c>
      <c r="CD3079" s="121">
        <f ca="1">'IS BS CF'!CD$24+'IS BS CF'!CD$37</f>
        <v>-908345.9078857142</v>
      </c>
      <c r="CE3079" s="121">
        <f ca="1">'IS BS CF'!CE$24+'IS BS CF'!CE$37</f>
        <v>-966418.24747969722</v>
      </c>
      <c r="CF3079" s="121">
        <f ca="1">'IS BS CF'!CF$24+'IS BS CF'!CF$37</f>
        <v>-1021586.970093981</v>
      </c>
      <c r="CG3079" s="121">
        <f ca="1">'IS BS CF'!CG$24+'IS BS CF'!CG$37</f>
        <v>-1073997.2565775509</v>
      </c>
      <c r="CH3079" s="121">
        <f ca="1">'IS BS CF'!CH$24+'IS BS CF'!CH$37</f>
        <v>-1123787.028736942</v>
      </c>
      <c r="CI3079" s="121">
        <f ca="1">'IS BS CF'!CI$24+'IS BS CF'!CI$37</f>
        <v>-1171087.3122883637</v>
      </c>
      <c r="CJ3079" s="121">
        <f ca="1">'IS BS CF'!CJ$24+'IS BS CF'!CJ$37</f>
        <v>-1216022.5816622141</v>
      </c>
      <c r="CK3079" s="121">
        <f ca="1">'IS BS CF'!CK$24+'IS BS CF'!CK$37</f>
        <v>-1258711.0875673722</v>
      </c>
      <c r="CL3079" s="121">
        <f ca="1">'IS BS CF'!CL$24+'IS BS CF'!CL$37</f>
        <v>-1299265.1681772724</v>
      </c>
    </row>
    <row r="3080" spans="2:90" x14ac:dyDescent="0.4">
      <c r="B3080" s="67"/>
      <c r="D3080" t="s">
        <v>407</v>
      </c>
      <c r="E3080" s="8" t="str">
        <f t="shared" si="4205"/>
        <v>3080 WCAP-IS</v>
      </c>
      <c r="G3080" t="str">
        <f t="shared" si="4294"/>
        <v>3080 WCAP-IS</v>
      </c>
      <c r="H3080" s="31"/>
      <c r="I3080" s="73"/>
      <c r="J3080" s="73"/>
      <c r="K3080" s="31"/>
      <c r="L3080" s="31"/>
      <c r="M3080" s="31"/>
      <c r="N3080" s="31"/>
      <c r="O3080" s="31"/>
      <c r="P3080" s="31"/>
      <c r="R3080" s="67"/>
      <c r="S3080" s="67"/>
      <c r="T3080" s="67"/>
      <c r="U3080" s="67"/>
      <c r="V3080" s="67"/>
      <c r="W3080" s="67"/>
      <c r="X3080" s="67"/>
      <c r="Y3080" s="67"/>
      <c r="Z3080" s="67"/>
      <c r="AA3080" s="67"/>
      <c r="AB3080" s="67"/>
      <c r="AC3080" s="67"/>
      <c r="AD3080" s="67"/>
      <c r="AE3080" s="67"/>
      <c r="AF3080" s="67"/>
      <c r="AG3080" s="67"/>
      <c r="AH3080" s="67"/>
      <c r="AI3080" s="67"/>
      <c r="AJ3080" s="67"/>
      <c r="AK3080" s="67"/>
      <c r="AL3080" s="67"/>
      <c r="AM3080" s="67"/>
      <c r="AN3080" s="67"/>
      <c r="AO3080" s="67"/>
      <c r="AP3080" s="67"/>
      <c r="AQ3080" s="67"/>
      <c r="AR3080" s="67"/>
      <c r="AS3080" s="67"/>
      <c r="AT3080" s="67"/>
      <c r="AU3080" s="67"/>
      <c r="AV3080" s="67"/>
      <c r="AW3080" s="67"/>
      <c r="AX3080" s="67"/>
      <c r="AY3080" s="67"/>
      <c r="AZ3080" s="67"/>
      <c r="BA3080" s="67"/>
      <c r="BB3080" s="67"/>
      <c r="BC3080" s="67"/>
      <c r="BD3080" s="67"/>
      <c r="BE3080" s="67"/>
      <c r="BF3080" s="67"/>
      <c r="BG3080" s="67"/>
      <c r="BH3080" s="67"/>
      <c r="BI3080" s="67"/>
      <c r="BJ3080" s="67"/>
      <c r="BK3080" s="67"/>
      <c r="BL3080" s="67"/>
      <c r="BM3080" s="67"/>
      <c r="BN3080" s="67"/>
      <c r="BO3080" s="67"/>
      <c r="BP3080" s="67"/>
      <c r="BQ3080" s="67"/>
      <c r="BR3080" s="67"/>
      <c r="BS3080" s="67"/>
      <c r="BT3080" s="67"/>
      <c r="BU3080" s="67"/>
      <c r="BV3080" s="67"/>
      <c r="BW3080" s="67"/>
      <c r="BX3080" s="67"/>
      <c r="BY3080" s="67"/>
      <c r="BZ3080" s="67"/>
      <c r="CA3080" s="67"/>
      <c r="CB3080" s="67"/>
      <c r="CC3080" s="67"/>
      <c r="CD3080" s="67"/>
      <c r="CE3080" s="67"/>
      <c r="CF3080" s="67"/>
      <c r="CG3080" s="67"/>
      <c r="CH3080" s="67"/>
      <c r="CI3080" s="67"/>
      <c r="CJ3080" s="67"/>
      <c r="CK3080" s="67"/>
      <c r="CL3080" s="67"/>
    </row>
    <row r="3081" spans="2:90" x14ac:dyDescent="0.4">
      <c r="B3081" s="126" t="s">
        <v>400</v>
      </c>
      <c r="D3081" t="s">
        <v>407</v>
      </c>
      <c r="E3081" s="8" t="str">
        <f t="shared" si="4205"/>
        <v>3081 WCAP-IS</v>
      </c>
      <c r="G3081" t="str">
        <f t="shared" si="4294"/>
        <v>3081 WCAP-IS</v>
      </c>
      <c r="I3081"/>
      <c r="J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row>
    <row r="3082" spans="2:90" x14ac:dyDescent="0.4">
      <c r="B3082" s="141" t="s">
        <v>401</v>
      </c>
      <c r="D3082" t="s">
        <v>407</v>
      </c>
      <c r="E3082" s="8" t="str">
        <f t="shared" si="4205"/>
        <v>3082 WCAP-IS</v>
      </c>
      <c r="G3082" t="str">
        <f t="shared" si="4294"/>
        <v>3082 WCAP-IS</v>
      </c>
      <c r="H3082" s="12"/>
      <c r="I3082" s="60"/>
      <c r="J3082" s="60"/>
      <c r="K3082" s="17">
        <v>30</v>
      </c>
      <c r="L3082" s="17">
        <v>30</v>
      </c>
      <c r="M3082" s="17">
        <v>30</v>
      </c>
      <c r="N3082" s="17">
        <v>30</v>
      </c>
      <c r="O3082" s="17">
        <v>30</v>
      </c>
      <c r="P3082" s="17">
        <v>30</v>
      </c>
      <c r="R3082" s="15"/>
      <c r="S3082" s="15" cm="1">
        <f t="array" ref="S3082">INDEX($K:$P,ROW(),MATCH(S$3,$K$2:$P$2,0))</f>
        <v>30</v>
      </c>
      <c r="T3082" s="15" cm="1">
        <f t="array" ref="T3082">INDEX($K:$P,ROW(),MATCH(T$3,$K$2:$P$2,0))</f>
        <v>30</v>
      </c>
      <c r="U3082" s="15" cm="1">
        <f t="array" ref="U3082">INDEX($K:$P,ROW(),MATCH(U$3,$K$2:$P$2,0))</f>
        <v>30</v>
      </c>
      <c r="V3082" s="15" cm="1">
        <f t="array" ref="V3082">INDEX($K:$P,ROW(),MATCH(V$3,$K$2:$P$2,0))</f>
        <v>30</v>
      </c>
      <c r="W3082" s="15" cm="1">
        <f t="array" ref="W3082">INDEX($K:$P,ROW(),MATCH(W$3,$K$2:$P$2,0))</f>
        <v>30</v>
      </c>
      <c r="X3082" s="15" cm="1">
        <f t="array" ref="X3082">INDEX($K:$P,ROW(),MATCH(X$3,$K$2:$P$2,0))</f>
        <v>30</v>
      </c>
      <c r="Y3082" s="15" cm="1">
        <f t="array" ref="Y3082">INDEX($K:$P,ROW(),MATCH(Y$3,$K$2:$P$2,0))</f>
        <v>30</v>
      </c>
      <c r="Z3082" s="15" cm="1">
        <f t="array" ref="Z3082">INDEX($K:$P,ROW(),MATCH(Z$3,$K$2:$P$2,0))</f>
        <v>30</v>
      </c>
      <c r="AA3082" s="15" cm="1">
        <f t="array" ref="AA3082">INDEX($K:$P,ROW(),MATCH(AA$3,$K$2:$P$2,0))</f>
        <v>30</v>
      </c>
      <c r="AB3082" s="15" cm="1">
        <f t="array" ref="AB3082">INDEX($K:$P,ROW(),MATCH(AB$3,$K$2:$P$2,0))</f>
        <v>30</v>
      </c>
      <c r="AC3082" s="15" cm="1">
        <f t="array" ref="AC3082">INDEX($K:$P,ROW(),MATCH(AC$3,$K$2:$P$2,0))</f>
        <v>30</v>
      </c>
      <c r="AD3082" s="15" cm="1">
        <f t="array" ref="AD3082">INDEX($K:$P,ROW(),MATCH(AD$3,$K$2:$P$2,0))</f>
        <v>30</v>
      </c>
      <c r="AE3082" s="15" cm="1">
        <f t="array" ref="AE3082">INDEX($K:$P,ROW(),MATCH(AE$3,$K$2:$P$2,0))</f>
        <v>30</v>
      </c>
      <c r="AF3082" s="15" cm="1">
        <f t="array" ref="AF3082">INDEX($K:$P,ROW(),MATCH(AF$3,$K$2:$P$2,0))</f>
        <v>30</v>
      </c>
      <c r="AG3082" s="15" cm="1">
        <f t="array" ref="AG3082">INDEX($K:$P,ROW(),MATCH(AG$3,$K$2:$P$2,0))</f>
        <v>30</v>
      </c>
      <c r="AH3082" s="15" cm="1">
        <f t="array" ref="AH3082">INDEX($K:$P,ROW(),MATCH(AH$3,$K$2:$P$2,0))</f>
        <v>30</v>
      </c>
      <c r="AI3082" s="15" cm="1">
        <f t="array" ref="AI3082">INDEX($K:$P,ROW(),MATCH(AI$3,$K$2:$P$2,0))</f>
        <v>30</v>
      </c>
      <c r="AJ3082" s="15" cm="1">
        <f t="array" ref="AJ3082">INDEX($K:$P,ROW(),MATCH(AJ$3,$K$2:$P$2,0))</f>
        <v>30</v>
      </c>
      <c r="AK3082" s="15" cm="1">
        <f t="array" ref="AK3082">INDEX($K:$P,ROW(),MATCH(AK$3,$K$2:$P$2,0))</f>
        <v>30</v>
      </c>
      <c r="AL3082" s="15" cm="1">
        <f t="array" ref="AL3082">INDEX($K:$P,ROW(),MATCH(AL$3,$K$2:$P$2,0))</f>
        <v>30</v>
      </c>
      <c r="AM3082" s="15" cm="1">
        <f t="array" ref="AM3082">INDEX($K:$P,ROW(),MATCH(AM$3,$K$2:$P$2,0))</f>
        <v>30</v>
      </c>
      <c r="AN3082" s="15" cm="1">
        <f t="array" ref="AN3082">INDEX($K:$P,ROW(),MATCH(AN$3,$K$2:$P$2,0))</f>
        <v>30</v>
      </c>
      <c r="AO3082" s="15" cm="1">
        <f t="array" ref="AO3082">INDEX($K:$P,ROW(),MATCH(AO$3,$K$2:$P$2,0))</f>
        <v>30</v>
      </c>
      <c r="AP3082" s="15" cm="1">
        <f t="array" ref="AP3082">INDEX($K:$P,ROW(),MATCH(AP$3,$K$2:$P$2,0))</f>
        <v>30</v>
      </c>
      <c r="AQ3082" s="15" cm="1">
        <f t="array" ref="AQ3082">INDEX($K:$P,ROW(),MATCH(AQ$3,$K$2:$P$2,0))</f>
        <v>30</v>
      </c>
      <c r="AR3082" s="15" cm="1">
        <f t="array" ref="AR3082">INDEX($K:$P,ROW(),MATCH(AR$3,$K$2:$P$2,0))</f>
        <v>30</v>
      </c>
      <c r="AS3082" s="15" cm="1">
        <f t="array" ref="AS3082">INDEX($K:$P,ROW(),MATCH(AS$3,$K$2:$P$2,0))</f>
        <v>30</v>
      </c>
      <c r="AT3082" s="15" cm="1">
        <f t="array" ref="AT3082">INDEX($K:$P,ROW(),MATCH(AT$3,$K$2:$P$2,0))</f>
        <v>30</v>
      </c>
      <c r="AU3082" s="15" cm="1">
        <f t="array" ref="AU3082">INDEX($K:$P,ROW(),MATCH(AU$3,$K$2:$P$2,0))</f>
        <v>30</v>
      </c>
      <c r="AV3082" s="15" cm="1">
        <f t="array" ref="AV3082">INDEX($K:$P,ROW(),MATCH(AV$3,$K$2:$P$2,0))</f>
        <v>30</v>
      </c>
      <c r="AW3082" s="15" cm="1">
        <f t="array" ref="AW3082">INDEX($K:$P,ROW(),MATCH(AW$3,$K$2:$P$2,0))</f>
        <v>30</v>
      </c>
      <c r="AX3082" s="15" cm="1">
        <f t="array" ref="AX3082">INDEX($K:$P,ROW(),MATCH(AX$3,$K$2:$P$2,0))</f>
        <v>30</v>
      </c>
      <c r="AY3082" s="15" cm="1">
        <f t="array" ref="AY3082">INDEX($K:$P,ROW(),MATCH(AY$3,$K$2:$P$2,0))</f>
        <v>30</v>
      </c>
      <c r="AZ3082" s="15" cm="1">
        <f t="array" ref="AZ3082">INDEX($K:$P,ROW(),MATCH(AZ$3,$K$2:$P$2,0))</f>
        <v>30</v>
      </c>
      <c r="BA3082" s="15" cm="1">
        <f t="array" ref="BA3082">INDEX($K:$P,ROW(),MATCH(BA$3,$K$2:$P$2,0))</f>
        <v>30</v>
      </c>
      <c r="BB3082" s="15" cm="1">
        <f t="array" ref="BB3082">INDEX($K:$P,ROW(),MATCH(BB$3,$K$2:$P$2,0))</f>
        <v>30</v>
      </c>
      <c r="BC3082" s="15" cm="1">
        <f t="array" ref="BC3082">INDEX($K:$P,ROW(),MATCH(BC$3,$K$2:$P$2,0))</f>
        <v>30</v>
      </c>
      <c r="BD3082" s="15" cm="1">
        <f t="array" ref="BD3082">INDEX($K:$P,ROW(),MATCH(BD$3,$K$2:$P$2,0))</f>
        <v>30</v>
      </c>
      <c r="BE3082" s="15" cm="1">
        <f t="array" ref="BE3082">INDEX($K:$P,ROW(),MATCH(BE$3,$K$2:$P$2,0))</f>
        <v>30</v>
      </c>
      <c r="BF3082" s="15" cm="1">
        <f t="array" ref="BF3082">INDEX($K:$P,ROW(),MATCH(BF$3,$K$2:$P$2,0))</f>
        <v>30</v>
      </c>
      <c r="BG3082" s="15" cm="1">
        <f t="array" ref="BG3082">INDEX($K:$P,ROW(),MATCH(BG$3,$K$2:$P$2,0))</f>
        <v>30</v>
      </c>
      <c r="BH3082" s="15" cm="1">
        <f t="array" ref="BH3082">INDEX($K:$P,ROW(),MATCH(BH$3,$K$2:$P$2,0))</f>
        <v>30</v>
      </c>
      <c r="BI3082" s="15" cm="1">
        <f t="array" ref="BI3082">INDEX($K:$P,ROW(),MATCH(BI$3,$K$2:$P$2,0))</f>
        <v>30</v>
      </c>
      <c r="BJ3082" s="15" cm="1">
        <f t="array" ref="BJ3082">INDEX($K:$P,ROW(),MATCH(BJ$3,$K$2:$P$2,0))</f>
        <v>30</v>
      </c>
      <c r="BK3082" s="15" cm="1">
        <f t="array" ref="BK3082">INDEX($K:$P,ROW(),MATCH(BK$3,$K$2:$P$2,0))</f>
        <v>30</v>
      </c>
      <c r="BL3082" s="15" cm="1">
        <f t="array" ref="BL3082">INDEX($K:$P,ROW(),MATCH(BL$3,$K$2:$P$2,0))</f>
        <v>30</v>
      </c>
      <c r="BM3082" s="15" cm="1">
        <f t="array" ref="BM3082">INDEX($K:$P,ROW(),MATCH(BM$3,$K$2:$P$2,0))</f>
        <v>30</v>
      </c>
      <c r="BN3082" s="15" cm="1">
        <f t="array" ref="BN3082">INDEX($K:$P,ROW(),MATCH(BN$3,$K$2:$P$2,0))</f>
        <v>30</v>
      </c>
      <c r="BO3082" s="15" cm="1">
        <f t="array" ref="BO3082">INDEX($K:$P,ROW(),MATCH(BO$3,$K$2:$P$2,0))</f>
        <v>30</v>
      </c>
      <c r="BP3082" s="15" cm="1">
        <f t="array" ref="BP3082">INDEX($K:$P,ROW(),MATCH(BP$3,$K$2:$P$2,0))</f>
        <v>30</v>
      </c>
      <c r="BQ3082" s="15" cm="1">
        <f t="array" ref="BQ3082">INDEX($K:$P,ROW(),MATCH(BQ$3,$K$2:$P$2,0))</f>
        <v>30</v>
      </c>
      <c r="BR3082" s="15" cm="1">
        <f t="array" ref="BR3082">INDEX($K:$P,ROW(),MATCH(BR$3,$K$2:$P$2,0))</f>
        <v>30</v>
      </c>
      <c r="BS3082" s="15" cm="1">
        <f t="array" ref="BS3082">INDEX($K:$P,ROW(),MATCH(BS$3,$K$2:$P$2,0))</f>
        <v>30</v>
      </c>
      <c r="BT3082" s="15" cm="1">
        <f t="array" ref="BT3082">INDEX($K:$P,ROW(),MATCH(BT$3,$K$2:$P$2,0))</f>
        <v>30</v>
      </c>
      <c r="BU3082" s="15" cm="1">
        <f t="array" ref="BU3082">INDEX($K:$P,ROW(),MATCH(BU$3,$K$2:$P$2,0))</f>
        <v>30</v>
      </c>
      <c r="BV3082" s="15" cm="1">
        <f t="array" ref="BV3082">INDEX($K:$P,ROW(),MATCH(BV$3,$K$2:$P$2,0))</f>
        <v>30</v>
      </c>
      <c r="BW3082" s="15" cm="1">
        <f t="array" ref="BW3082">INDEX($K:$P,ROW(),MATCH(BW$3,$K$2:$P$2,0))</f>
        <v>30</v>
      </c>
      <c r="BX3082" s="15" cm="1">
        <f t="array" ref="BX3082">INDEX($K:$P,ROW(),MATCH(BX$3,$K$2:$P$2,0))</f>
        <v>30</v>
      </c>
      <c r="BY3082" s="15" cm="1">
        <f t="array" ref="BY3082">INDEX($K:$P,ROW(),MATCH(BY$3,$K$2:$P$2,0))</f>
        <v>30</v>
      </c>
      <c r="BZ3082" s="15" cm="1">
        <f t="array" ref="BZ3082">INDEX($K:$P,ROW(),MATCH(BZ$3,$K$2:$P$2,0))</f>
        <v>30</v>
      </c>
      <c r="CA3082" s="15" cm="1">
        <f t="array" ref="CA3082">INDEX($K:$P,ROW(),MATCH(CA$3,$K$2:$P$2,0))</f>
        <v>30</v>
      </c>
      <c r="CB3082" s="15" cm="1">
        <f t="array" ref="CB3082">INDEX($K:$P,ROW(),MATCH(CB$3,$K$2:$P$2,0))</f>
        <v>30</v>
      </c>
      <c r="CC3082" s="15" cm="1">
        <f t="array" ref="CC3082">INDEX($K:$P,ROW(),MATCH(CC$3,$K$2:$P$2,0))</f>
        <v>30</v>
      </c>
      <c r="CD3082" s="15" cm="1">
        <f t="array" ref="CD3082">INDEX($K:$P,ROW(),MATCH(CD$3,$K$2:$P$2,0))</f>
        <v>30</v>
      </c>
      <c r="CE3082" s="15" cm="1">
        <f t="array" ref="CE3082">INDEX($K:$P,ROW(),MATCH(CE$3,$K$2:$P$2,0))</f>
        <v>30</v>
      </c>
      <c r="CF3082" s="15" cm="1">
        <f t="array" ref="CF3082">INDEX($K:$P,ROW(),MATCH(CF$3,$K$2:$P$2,0))</f>
        <v>30</v>
      </c>
      <c r="CG3082" s="15" cm="1">
        <f t="array" ref="CG3082">INDEX($K:$P,ROW(),MATCH(CG$3,$K$2:$P$2,0))</f>
        <v>30</v>
      </c>
      <c r="CH3082" s="15" cm="1">
        <f t="array" ref="CH3082">INDEX($K:$P,ROW(),MATCH(CH$3,$K$2:$P$2,0))</f>
        <v>30</v>
      </c>
      <c r="CI3082" s="15" cm="1">
        <f t="array" ref="CI3082">INDEX($K:$P,ROW(),MATCH(CI$3,$K$2:$P$2,0))</f>
        <v>30</v>
      </c>
      <c r="CJ3082" s="15" cm="1">
        <f t="array" ref="CJ3082">INDEX($K:$P,ROW(),MATCH(CJ$3,$K$2:$P$2,0))</f>
        <v>30</v>
      </c>
      <c r="CK3082" s="15" cm="1">
        <f t="array" ref="CK3082">INDEX($K:$P,ROW(),MATCH(CK$3,$K$2:$P$2,0))</f>
        <v>30</v>
      </c>
      <c r="CL3082" s="15" cm="1">
        <f t="array" ref="CL3082">INDEX($K:$P,ROW(),MATCH(CL$3,$K$2:$P$2,0))</f>
        <v>30</v>
      </c>
    </row>
    <row r="3083" spans="2:90" x14ac:dyDescent="0.4">
      <c r="B3083" s="123" t="str">
        <f>"Accounts payable"</f>
        <v>Accounts payable</v>
      </c>
      <c r="C3083" t="s">
        <v>232</v>
      </c>
      <c r="D3083" t="s">
        <v>407</v>
      </c>
      <c r="E3083" s="8" t="str">
        <f t="shared" si="4205"/>
        <v>3083 WCAP-IS</v>
      </c>
      <c r="G3083" t="str">
        <f t="shared" si="4294"/>
        <v>3083 WCAP-IS</v>
      </c>
      <c r="H3083" s="27"/>
      <c r="I3083" s="78"/>
      <c r="J3083" s="78"/>
      <c r="K3083" s="115">
        <f t="shared" ref="K3083:P3083" ca="1" si="4295">SUMIF($4:$4,K$2,3083:3083)</f>
        <v>33862.533333333333</v>
      </c>
      <c r="L3083" s="115">
        <f t="shared" ca="1" si="4295"/>
        <v>108102.96771990837</v>
      </c>
      <c r="M3083" s="115">
        <f t="shared" ca="1" si="4295"/>
        <v>191150.8627272688</v>
      </c>
      <c r="N3083" s="115">
        <f t="shared" ca="1" si="4295"/>
        <v>351564.65186070901</v>
      </c>
      <c r="O3083" s="115">
        <f t="shared" ca="1" si="4295"/>
        <v>668469.64868316287</v>
      </c>
      <c r="P3083" s="115">
        <f t="shared" ca="1" si="4295"/>
        <v>1299265.1681772724</v>
      </c>
      <c r="R3083" s="115"/>
      <c r="S3083" s="115">
        <f t="shared" ref="S3083:AX3083" ca="1" si="4296">MIN(-S3082/30*S3079,R3083-S3079)</f>
        <v>33862.533333333333</v>
      </c>
      <c r="T3083" s="115">
        <f t="shared" ca="1" si="4296"/>
        <v>33862.533333333333</v>
      </c>
      <c r="U3083" s="115">
        <f t="shared" ca="1" si="4296"/>
        <v>33862.533333333333</v>
      </c>
      <c r="V3083" s="115">
        <f t="shared" ca="1" si="4296"/>
        <v>33862.533333333333</v>
      </c>
      <c r="W3083" s="115">
        <f t="shared" ca="1" si="4296"/>
        <v>33862.533333333333</v>
      </c>
      <c r="X3083" s="115">
        <f t="shared" ca="1" si="4296"/>
        <v>33862.533333333333</v>
      </c>
      <c r="Y3083" s="115">
        <f t="shared" ca="1" si="4296"/>
        <v>33862.533333333333</v>
      </c>
      <c r="Z3083" s="115">
        <f t="shared" ca="1" si="4296"/>
        <v>33862.533333333333</v>
      </c>
      <c r="AA3083" s="115">
        <f t="shared" ca="1" si="4296"/>
        <v>33862.533333333333</v>
      </c>
      <c r="AB3083" s="115">
        <f t="shared" ca="1" si="4296"/>
        <v>33862.533333333333</v>
      </c>
      <c r="AC3083" s="115">
        <f t="shared" ca="1" si="4296"/>
        <v>33862.533333333333</v>
      </c>
      <c r="AD3083" s="115">
        <f t="shared" ca="1" si="4296"/>
        <v>33862.533333333333</v>
      </c>
      <c r="AE3083" s="115">
        <f t="shared" ca="1" si="4296"/>
        <v>67088.424586832174</v>
      </c>
      <c r="AF3083" s="115">
        <f t="shared" ca="1" si="4296"/>
        <v>71844.286357490564</v>
      </c>
      <c r="AG3083" s="115">
        <f t="shared" ca="1" si="4296"/>
        <v>76362.355039616043</v>
      </c>
      <c r="AH3083" s="115">
        <f t="shared" ca="1" si="4296"/>
        <v>80654.520287635241</v>
      </c>
      <c r="AI3083" s="115">
        <f t="shared" ca="1" si="4296"/>
        <v>84732.077273253468</v>
      </c>
      <c r="AJ3083" s="115">
        <f t="shared" ca="1" si="4296"/>
        <v>88605.756409590802</v>
      </c>
      <c r="AK3083" s="115">
        <f t="shared" ca="1" si="4296"/>
        <v>92285.751589111271</v>
      </c>
      <c r="AL3083" s="115">
        <f t="shared" ca="1" si="4296"/>
        <v>95781.747009655694</v>
      </c>
      <c r="AM3083" s="115">
        <f t="shared" ca="1" si="4296"/>
        <v>99102.942659172913</v>
      </c>
      <c r="AN3083" s="115">
        <f t="shared" ca="1" si="4296"/>
        <v>102258.07852621426</v>
      </c>
      <c r="AO3083" s="115">
        <f t="shared" ca="1" si="4296"/>
        <v>105255.45759990354</v>
      </c>
      <c r="AP3083" s="115">
        <f t="shared" ca="1" si="4296"/>
        <v>108102.96771990837</v>
      </c>
      <c r="AQ3083" s="115">
        <f t="shared" ca="1" si="4296"/>
        <v>115735.0520005796</v>
      </c>
      <c r="AR3083" s="115">
        <f t="shared" ca="1" si="4296"/>
        <v>124479.92988388395</v>
      </c>
      <c r="AS3083" s="115">
        <f t="shared" ca="1" si="4296"/>
        <v>132787.56387302311</v>
      </c>
      <c r="AT3083" s="115">
        <f t="shared" ca="1" si="4296"/>
        <v>140679.81616270528</v>
      </c>
      <c r="AU3083" s="115">
        <f t="shared" ca="1" si="4296"/>
        <v>148177.45583790334</v>
      </c>
      <c r="AV3083" s="115">
        <f t="shared" ca="1" si="4296"/>
        <v>155300.2135293415</v>
      </c>
      <c r="AW3083" s="115">
        <f t="shared" ca="1" si="4296"/>
        <v>162066.83333620775</v>
      </c>
      <c r="AX3083" s="115">
        <f t="shared" ca="1" si="4296"/>
        <v>168495.12215273068</v>
      </c>
      <c r="AY3083" s="115">
        <f t="shared" ref="AY3083:CD3083" ca="1" si="4297">MIN(-AY3082/30*AY3079,AX3083-AY3079)</f>
        <v>174601.99652842747</v>
      </c>
      <c r="AZ3083" s="115">
        <f t="shared" ca="1" si="4297"/>
        <v>180403.52718533945</v>
      </c>
      <c r="BA3083" s="115">
        <f t="shared" ca="1" si="4297"/>
        <v>185914.98130940579</v>
      </c>
      <c r="BB3083" s="115">
        <f t="shared" ca="1" si="4297"/>
        <v>191150.8627272688</v>
      </c>
      <c r="BC3083" s="115">
        <f t="shared" ca="1" si="4297"/>
        <v>204306.58055757204</v>
      </c>
      <c r="BD3083" s="115">
        <f t="shared" ca="1" si="4297"/>
        <v>221381.96353719349</v>
      </c>
      <c r="BE3083" s="115">
        <f t="shared" ca="1" si="4297"/>
        <v>237603.57736783379</v>
      </c>
      <c r="BF3083" s="115">
        <f t="shared" ca="1" si="4297"/>
        <v>253014.11050694212</v>
      </c>
      <c r="BG3083" s="115">
        <f t="shared" ca="1" si="4297"/>
        <v>267654.11698909506</v>
      </c>
      <c r="BH3083" s="115">
        <f t="shared" ca="1" si="4297"/>
        <v>281562.1231471402</v>
      </c>
      <c r="BI3083" s="115">
        <f t="shared" ca="1" si="4297"/>
        <v>294774.72899728321</v>
      </c>
      <c r="BJ3083" s="115">
        <f t="shared" ca="1" si="4297"/>
        <v>307326.70455491904</v>
      </c>
      <c r="BK3083" s="115">
        <f t="shared" ca="1" si="4297"/>
        <v>319251.08133467304</v>
      </c>
      <c r="BL3083" s="115">
        <f t="shared" ca="1" si="4297"/>
        <v>330579.23927543941</v>
      </c>
      <c r="BM3083" s="115">
        <f t="shared" ca="1" si="4297"/>
        <v>341340.98931916739</v>
      </c>
      <c r="BN3083" s="115">
        <f t="shared" ca="1" si="4297"/>
        <v>351564.65186070901</v>
      </c>
      <c r="BO3083" s="115">
        <f t="shared" ca="1" si="4297"/>
        <v>375884.50994934025</v>
      </c>
      <c r="BP3083" s="115">
        <f t="shared" ca="1" si="4297"/>
        <v>409811.36539308156</v>
      </c>
      <c r="BQ3083" s="115">
        <f t="shared" ca="1" si="4297"/>
        <v>442041.87806463579</v>
      </c>
      <c r="BR3083" s="115">
        <f t="shared" ca="1" si="4297"/>
        <v>472660.86510261236</v>
      </c>
      <c r="BS3083" s="115">
        <f t="shared" ca="1" si="4297"/>
        <v>501748.90278869</v>
      </c>
      <c r="BT3083" s="115">
        <f t="shared" ca="1" si="4297"/>
        <v>529382.53859046404</v>
      </c>
      <c r="BU3083" s="115">
        <f t="shared" ca="1" si="4297"/>
        <v>555634.49260214891</v>
      </c>
      <c r="BV3083" s="115">
        <f t="shared" ca="1" si="4297"/>
        <v>580573.84891324991</v>
      </c>
      <c r="BW3083" s="115">
        <f t="shared" ca="1" si="4297"/>
        <v>604266.23740879574</v>
      </c>
      <c r="BX3083" s="115">
        <f t="shared" ca="1" si="4297"/>
        <v>626774.00647956412</v>
      </c>
      <c r="BY3083" s="115">
        <f t="shared" ca="1" si="4297"/>
        <v>648156.38709679421</v>
      </c>
      <c r="BZ3083" s="115">
        <f t="shared" ca="1" si="4297"/>
        <v>668469.64868316287</v>
      </c>
      <c r="CA3083" s="115">
        <f t="shared" ca="1" si="4297"/>
        <v>715138.32813142135</v>
      </c>
      <c r="CB3083" s="115">
        <f t="shared" ca="1" si="4297"/>
        <v>782871.04671311914</v>
      </c>
      <c r="CC3083" s="115">
        <f t="shared" ca="1" si="4297"/>
        <v>847217.12936573196</v>
      </c>
      <c r="CD3083" s="115">
        <f t="shared" ca="1" si="4297"/>
        <v>908345.9078857142</v>
      </c>
      <c r="CE3083" s="115">
        <f t="shared" ref="CE3083:CL3083" ca="1" si="4298">MIN(-CE3082/30*CE3079,CD3083-CE3079)</f>
        <v>966418.24747969722</v>
      </c>
      <c r="CF3083" s="115">
        <f t="shared" ca="1" si="4298"/>
        <v>1021586.970093981</v>
      </c>
      <c r="CG3083" s="115">
        <f t="shared" ca="1" si="4298"/>
        <v>1073997.2565775509</v>
      </c>
      <c r="CH3083" s="115">
        <f t="shared" ca="1" si="4298"/>
        <v>1123787.028736942</v>
      </c>
      <c r="CI3083" s="115">
        <f t="shared" ca="1" si="4298"/>
        <v>1171087.3122883637</v>
      </c>
      <c r="CJ3083" s="115">
        <f t="shared" ca="1" si="4298"/>
        <v>1216022.5816622141</v>
      </c>
      <c r="CK3083" s="115">
        <f t="shared" ca="1" si="4298"/>
        <v>1258711.0875673722</v>
      </c>
      <c r="CL3083" s="115">
        <f t="shared" ca="1" si="4298"/>
        <v>1299265.1681772724</v>
      </c>
    </row>
    <row r="3084" spans="2:90" x14ac:dyDescent="0.4">
      <c r="B3084" s="123"/>
      <c r="D3084" t="s">
        <v>407</v>
      </c>
      <c r="E3084" s="8" t="str">
        <f t="shared" ref="E3084:E3119" si="4299">ROW()&amp;" "&amp;D3084</f>
        <v>3084 WCAP-IS</v>
      </c>
      <c r="G3084" t="str">
        <f t="shared" si="4294"/>
        <v>3084 WCAP-IS</v>
      </c>
      <c r="H3084" s="27"/>
      <c r="I3084" s="78"/>
      <c r="J3084" s="78"/>
      <c r="K3084" s="33"/>
      <c r="L3084" s="33"/>
      <c r="M3084" s="33"/>
      <c r="N3084" s="33"/>
      <c r="O3084" s="33"/>
      <c r="P3084" s="33"/>
      <c r="R3084" s="33"/>
      <c r="S3084" s="33"/>
      <c r="T3084" s="33"/>
      <c r="U3084" s="33"/>
      <c r="V3084" s="33"/>
      <c r="W3084" s="33"/>
      <c r="X3084" s="33"/>
      <c r="Y3084" s="33"/>
      <c r="Z3084" s="33"/>
      <c r="AA3084" s="33"/>
      <c r="AB3084" s="33"/>
      <c r="AC3084" s="33"/>
      <c r="AD3084" s="33"/>
      <c r="AE3084" s="33"/>
      <c r="AF3084" s="33"/>
      <c r="AG3084" s="33"/>
      <c r="AH3084" s="33"/>
      <c r="AI3084" s="33"/>
      <c r="AJ3084" s="33"/>
      <c r="AK3084" s="33"/>
      <c r="AL3084" s="33"/>
      <c r="AM3084" s="33"/>
      <c r="AN3084" s="33"/>
      <c r="AO3084" s="33"/>
      <c r="AP3084" s="33"/>
      <c r="AQ3084" s="33"/>
      <c r="AR3084" s="33"/>
      <c r="AS3084" s="33"/>
      <c r="AT3084" s="33"/>
      <c r="AU3084" s="33"/>
      <c r="AV3084" s="33"/>
      <c r="AW3084" s="33"/>
      <c r="AX3084" s="33"/>
      <c r="AY3084" s="33"/>
      <c r="AZ3084" s="33"/>
      <c r="BA3084" s="33"/>
      <c r="BB3084" s="33"/>
      <c r="BC3084" s="33"/>
      <c r="BD3084" s="33"/>
      <c r="BE3084" s="33"/>
      <c r="BF3084" s="33"/>
      <c r="BG3084" s="33"/>
      <c r="BH3084" s="33"/>
      <c r="BI3084" s="33"/>
      <c r="BJ3084" s="33"/>
      <c r="BK3084" s="33"/>
      <c r="BL3084" s="33"/>
      <c r="BM3084" s="33"/>
      <c r="BN3084" s="33"/>
      <c r="BO3084" s="33"/>
      <c r="BP3084" s="33"/>
      <c r="BQ3084" s="33"/>
      <c r="BR3084" s="33"/>
      <c r="BS3084" s="33"/>
      <c r="BT3084" s="33"/>
      <c r="BU3084" s="33"/>
      <c r="BV3084" s="33"/>
      <c r="BW3084" s="33"/>
      <c r="BX3084" s="33"/>
      <c r="BY3084" s="33"/>
      <c r="BZ3084" s="33"/>
      <c r="CA3084" s="33"/>
      <c r="CB3084" s="33"/>
      <c r="CC3084" s="33"/>
      <c r="CD3084" s="33"/>
      <c r="CE3084" s="33"/>
      <c r="CF3084" s="33"/>
      <c r="CG3084" s="33"/>
      <c r="CH3084" s="33"/>
      <c r="CI3084" s="33"/>
      <c r="CJ3084" s="33"/>
      <c r="CK3084" s="33"/>
      <c r="CL3084" s="33"/>
    </row>
    <row r="3085" spans="2:90" x14ac:dyDescent="0.4">
      <c r="B3085" s="123" t="str">
        <f>"Change in "&amp;B3083</f>
        <v>Change in Accounts payable</v>
      </c>
      <c r="C3085" t="s">
        <v>234</v>
      </c>
      <c r="D3085" t="s">
        <v>407</v>
      </c>
      <c r="E3085" s="8" t="str">
        <f t="shared" si="4299"/>
        <v>3085 WCAP-IS</v>
      </c>
      <c r="G3085" t="str">
        <f t="shared" si="4294"/>
        <v>3085 WCAP-IS</v>
      </c>
      <c r="K3085" s="33">
        <f t="shared" ref="K3085:P3085" ca="1" si="4300">SUMIF($3:$3,K$2,3085:3085)</f>
        <v>33862.533333333333</v>
      </c>
      <c r="L3085" s="33">
        <f t="shared" ca="1" si="4300"/>
        <v>74240.434386575042</v>
      </c>
      <c r="M3085" s="33">
        <f t="shared" ca="1" si="4300"/>
        <v>83047.895007360436</v>
      </c>
      <c r="N3085" s="33">
        <f t="shared" ca="1" si="4300"/>
        <v>160413.78913344021</v>
      </c>
      <c r="O3085" s="33">
        <f t="shared" ca="1" si="4300"/>
        <v>316904.99682245386</v>
      </c>
      <c r="P3085" s="33">
        <f t="shared" ca="1" si="4300"/>
        <v>630795.51949410955</v>
      </c>
      <c r="R3085" s="33"/>
      <c r="S3085" s="33">
        <f t="shared" ref="S3085:AX3085" ca="1" si="4301">S3083-R3083</f>
        <v>33862.533333333333</v>
      </c>
      <c r="T3085" s="33">
        <f t="shared" ca="1" si="4301"/>
        <v>0</v>
      </c>
      <c r="U3085" s="33">
        <f t="shared" ca="1" si="4301"/>
        <v>0</v>
      </c>
      <c r="V3085" s="33">
        <f t="shared" ca="1" si="4301"/>
        <v>0</v>
      </c>
      <c r="W3085" s="33">
        <f t="shared" ca="1" si="4301"/>
        <v>0</v>
      </c>
      <c r="X3085" s="33">
        <f t="shared" ca="1" si="4301"/>
        <v>0</v>
      </c>
      <c r="Y3085" s="33">
        <f t="shared" ca="1" si="4301"/>
        <v>0</v>
      </c>
      <c r="Z3085" s="33">
        <f t="shared" ca="1" si="4301"/>
        <v>0</v>
      </c>
      <c r="AA3085" s="33">
        <f t="shared" ca="1" si="4301"/>
        <v>0</v>
      </c>
      <c r="AB3085" s="33">
        <f t="shared" ca="1" si="4301"/>
        <v>0</v>
      </c>
      <c r="AC3085" s="33">
        <f t="shared" ca="1" si="4301"/>
        <v>0</v>
      </c>
      <c r="AD3085" s="33">
        <f t="shared" ca="1" si="4301"/>
        <v>0</v>
      </c>
      <c r="AE3085" s="33">
        <f t="shared" ca="1" si="4301"/>
        <v>33225.891253498841</v>
      </c>
      <c r="AF3085" s="33">
        <f t="shared" ca="1" si="4301"/>
        <v>4755.86177065839</v>
      </c>
      <c r="AG3085" s="33">
        <f t="shared" ca="1" si="4301"/>
        <v>4518.0686821254785</v>
      </c>
      <c r="AH3085" s="33">
        <f t="shared" ca="1" si="4301"/>
        <v>4292.1652480191988</v>
      </c>
      <c r="AI3085" s="33">
        <f t="shared" ca="1" si="4301"/>
        <v>4077.5569856182265</v>
      </c>
      <c r="AJ3085" s="33">
        <f t="shared" ca="1" si="4301"/>
        <v>3873.6791363373341</v>
      </c>
      <c r="AK3085" s="33">
        <f t="shared" ca="1" si="4301"/>
        <v>3679.9951795204688</v>
      </c>
      <c r="AL3085" s="33">
        <f t="shared" ca="1" si="4301"/>
        <v>3495.9954205444228</v>
      </c>
      <c r="AM3085" s="33">
        <f t="shared" ca="1" si="4301"/>
        <v>3321.1956495172199</v>
      </c>
      <c r="AN3085" s="33">
        <f t="shared" ca="1" si="4301"/>
        <v>3155.1358670413465</v>
      </c>
      <c r="AO3085" s="33">
        <f t="shared" ca="1" si="4301"/>
        <v>2997.3790736892843</v>
      </c>
      <c r="AP3085" s="33">
        <f t="shared" ca="1" si="4301"/>
        <v>2847.510120004823</v>
      </c>
      <c r="AQ3085" s="33">
        <f t="shared" ca="1" si="4301"/>
        <v>7632.0842806712317</v>
      </c>
      <c r="AR3085" s="33">
        <f t="shared" ca="1" si="4301"/>
        <v>8744.8778833043471</v>
      </c>
      <c r="AS3085" s="33">
        <f t="shared" ca="1" si="4301"/>
        <v>8307.633989139169</v>
      </c>
      <c r="AT3085" s="33">
        <f t="shared" ca="1" si="4301"/>
        <v>7892.2522896821611</v>
      </c>
      <c r="AU3085" s="33">
        <f t="shared" ca="1" si="4301"/>
        <v>7497.6396751980647</v>
      </c>
      <c r="AV3085" s="33">
        <f t="shared" ca="1" si="4301"/>
        <v>7122.7576914381643</v>
      </c>
      <c r="AW3085" s="33">
        <f t="shared" ca="1" si="4301"/>
        <v>6766.6198068662488</v>
      </c>
      <c r="AX3085" s="33">
        <f t="shared" ca="1" si="4301"/>
        <v>6428.2888165229233</v>
      </c>
      <c r="AY3085" s="33">
        <f t="shared" ref="AY3085:CD3085" ca="1" si="4302">AY3083-AX3083</f>
        <v>6106.8743756967888</v>
      </c>
      <c r="AZ3085" s="33">
        <f t="shared" ca="1" si="4302"/>
        <v>5801.5306569119857</v>
      </c>
      <c r="BA3085" s="33">
        <f t="shared" ca="1" si="4302"/>
        <v>5511.4541240663384</v>
      </c>
      <c r="BB3085" s="33">
        <f t="shared" ca="1" si="4302"/>
        <v>5235.8814178630128</v>
      </c>
      <c r="BC3085" s="33">
        <f t="shared" ca="1" si="4302"/>
        <v>13155.717830303241</v>
      </c>
      <c r="BD3085" s="33">
        <f t="shared" ca="1" si="4302"/>
        <v>17075.382979621441</v>
      </c>
      <c r="BE3085" s="33">
        <f t="shared" ca="1" si="4302"/>
        <v>16221.613830640301</v>
      </c>
      <c r="BF3085" s="33">
        <f t="shared" ca="1" si="4302"/>
        <v>15410.533139108331</v>
      </c>
      <c r="BG3085" s="33">
        <f t="shared" ca="1" si="4302"/>
        <v>14640.006482152938</v>
      </c>
      <c r="BH3085" s="33">
        <f t="shared" ca="1" si="4302"/>
        <v>13908.006158045144</v>
      </c>
      <c r="BI3085" s="33">
        <f t="shared" ca="1" si="4302"/>
        <v>13212.605850143009</v>
      </c>
      <c r="BJ3085" s="33">
        <f t="shared" ca="1" si="4302"/>
        <v>12551.975557635829</v>
      </c>
      <c r="BK3085" s="33">
        <f t="shared" ca="1" si="4302"/>
        <v>11924.376779754006</v>
      </c>
      <c r="BL3085" s="33">
        <f t="shared" ca="1" si="4302"/>
        <v>11328.157940766367</v>
      </c>
      <c r="BM3085" s="33">
        <f t="shared" ca="1" si="4302"/>
        <v>10761.750043727981</v>
      </c>
      <c r="BN3085" s="33">
        <f t="shared" ca="1" si="4302"/>
        <v>10223.66254154162</v>
      </c>
      <c r="BO3085" s="33">
        <f t="shared" ca="1" si="4302"/>
        <v>24319.858088631241</v>
      </c>
      <c r="BP3085" s="33">
        <f t="shared" ca="1" si="4302"/>
        <v>33926.855443741311</v>
      </c>
      <c r="BQ3085" s="33">
        <f t="shared" ca="1" si="4302"/>
        <v>32230.512671554228</v>
      </c>
      <c r="BR3085" s="33">
        <f t="shared" ca="1" si="4302"/>
        <v>30618.987037976563</v>
      </c>
      <c r="BS3085" s="33">
        <f t="shared" ca="1" si="4302"/>
        <v>29088.037686077645</v>
      </c>
      <c r="BT3085" s="33">
        <f t="shared" ca="1" si="4302"/>
        <v>27633.635801774042</v>
      </c>
      <c r="BU3085" s="33">
        <f t="shared" ca="1" si="4302"/>
        <v>26251.954011684866</v>
      </c>
      <c r="BV3085" s="33">
        <f t="shared" ca="1" si="4302"/>
        <v>24939.356311101001</v>
      </c>
      <c r="BW3085" s="33">
        <f t="shared" ca="1" si="4302"/>
        <v>23692.388495545834</v>
      </c>
      <c r="BX3085" s="33">
        <f t="shared" ca="1" si="4302"/>
        <v>22507.76907076838</v>
      </c>
      <c r="BY3085" s="33">
        <f t="shared" ca="1" si="4302"/>
        <v>21382.380617230083</v>
      </c>
      <c r="BZ3085" s="33">
        <f t="shared" ca="1" si="4302"/>
        <v>20313.261586368666</v>
      </c>
      <c r="CA3085" s="33">
        <f t="shared" ca="1" si="4302"/>
        <v>46668.679448258481</v>
      </c>
      <c r="CB3085" s="33">
        <f t="shared" ca="1" si="4302"/>
        <v>67732.718581697787</v>
      </c>
      <c r="CC3085" s="33">
        <f t="shared" ca="1" si="4302"/>
        <v>64346.082652612822</v>
      </c>
      <c r="CD3085" s="33">
        <f t="shared" ca="1" si="4302"/>
        <v>61128.778519982239</v>
      </c>
      <c r="CE3085" s="33">
        <f t="shared" ref="CE3085:CL3085" ca="1" si="4303">CE3083-CD3083</f>
        <v>58072.339593983022</v>
      </c>
      <c r="CF3085" s="33">
        <f t="shared" ca="1" si="4303"/>
        <v>55168.72261428379</v>
      </c>
      <c r="CG3085" s="33">
        <f t="shared" ca="1" si="4303"/>
        <v>52410.286483569886</v>
      </c>
      <c r="CH3085" s="33">
        <f t="shared" ca="1" si="4303"/>
        <v>49789.772159391083</v>
      </c>
      <c r="CI3085" s="33">
        <f t="shared" ca="1" si="4303"/>
        <v>47300.283551421715</v>
      </c>
      <c r="CJ3085" s="33">
        <f t="shared" ca="1" si="4303"/>
        <v>44935.269373850431</v>
      </c>
      <c r="CK3085" s="33">
        <f t="shared" ca="1" si="4303"/>
        <v>42688.505905158119</v>
      </c>
      <c r="CL3085" s="33">
        <f t="shared" ca="1" si="4303"/>
        <v>40554.080609900178</v>
      </c>
    </row>
    <row r="3086" spans="2:90" x14ac:dyDescent="0.4">
      <c r="B3086" s="122"/>
      <c r="D3086" t="s">
        <v>407</v>
      </c>
      <c r="E3086" s="8" t="str">
        <f t="shared" si="4299"/>
        <v>3086 WCAP-IS</v>
      </c>
      <c r="G3086" t="str">
        <f t="shared" si="4294"/>
        <v>3086 WCAP-IS</v>
      </c>
      <c r="K3086" s="53"/>
      <c r="L3086" s="53"/>
      <c r="M3086" s="53"/>
      <c r="N3086" s="53"/>
      <c r="O3086" s="53"/>
      <c r="P3086" s="53"/>
      <c r="R3086" s="24"/>
      <c r="S3086" s="24"/>
      <c r="T3086" s="24"/>
      <c r="U3086" s="24"/>
      <c r="V3086" s="24"/>
      <c r="W3086" s="24"/>
      <c r="X3086" s="24"/>
      <c r="Y3086" s="24"/>
      <c r="Z3086" s="24"/>
      <c r="AA3086" s="24"/>
      <c r="AB3086" s="24"/>
      <c r="AC3086" s="24"/>
      <c r="AD3086" s="24"/>
      <c r="AE3086" s="24"/>
      <c r="AF3086" s="24"/>
      <c r="AG3086" s="24"/>
      <c r="AH3086" s="24"/>
      <c r="AI3086" s="24"/>
      <c r="AJ3086" s="24"/>
      <c r="AK3086" s="24"/>
      <c r="AL3086" s="24"/>
      <c r="AM3086" s="24"/>
      <c r="AN3086" s="24"/>
      <c r="AO3086" s="24"/>
      <c r="AP3086" s="24"/>
      <c r="AQ3086" s="24"/>
      <c r="AR3086" s="24"/>
      <c r="AS3086" s="24"/>
      <c r="AT3086" s="24"/>
      <c r="AU3086" s="24"/>
      <c r="AV3086" s="24"/>
      <c r="AW3086" s="24"/>
      <c r="AX3086" s="24"/>
      <c r="AY3086" s="24"/>
      <c r="AZ3086" s="24"/>
      <c r="BA3086" s="24"/>
      <c r="BB3086" s="24"/>
      <c r="BC3086" s="24"/>
      <c r="BD3086" s="24"/>
      <c r="BE3086" s="24"/>
      <c r="BF3086" s="24"/>
      <c r="BG3086" s="24"/>
      <c r="BH3086" s="24"/>
      <c r="BI3086" s="24"/>
      <c r="BJ3086" s="24"/>
      <c r="BK3086" s="24"/>
      <c r="BL3086" s="24"/>
      <c r="BM3086" s="24"/>
      <c r="BN3086" s="24"/>
      <c r="BO3086" s="24"/>
      <c r="BP3086" s="24"/>
      <c r="BQ3086" s="24"/>
      <c r="BR3086" s="24"/>
      <c r="BS3086" s="24"/>
      <c r="BT3086" s="24"/>
      <c r="BU3086" s="24"/>
      <c r="BV3086" s="24"/>
      <c r="BW3086" s="24"/>
      <c r="BX3086" s="24"/>
      <c r="BY3086" s="24"/>
      <c r="BZ3086" s="24"/>
      <c r="CA3086" s="24"/>
      <c r="CB3086" s="24"/>
      <c r="CC3086" s="24"/>
      <c r="CD3086" s="24"/>
      <c r="CE3086" s="24"/>
      <c r="CF3086" s="24"/>
      <c r="CG3086" s="24"/>
      <c r="CH3086" s="24"/>
      <c r="CI3086" s="24"/>
      <c r="CJ3086" s="24"/>
      <c r="CK3086" s="24"/>
      <c r="CL3086" s="24"/>
    </row>
    <row r="3087" spans="2:90" x14ac:dyDescent="0.4">
      <c r="B3087" s="132" t="str">
        <f>B3070</f>
        <v>(Primary label)</v>
      </c>
      <c r="D3087" t="s">
        <v>407</v>
      </c>
      <c r="E3087" s="8" t="str">
        <f t="shared" si="4299"/>
        <v>3087 WCAP-IS</v>
      </c>
      <c r="G3087" t="s">
        <v>332</v>
      </c>
      <c r="K3087" s="53"/>
      <c r="L3087" s="53"/>
      <c r="M3087" s="53"/>
      <c r="N3087" s="53"/>
      <c r="O3087" s="53"/>
      <c r="P3087" s="53"/>
      <c r="R3087" s="24"/>
      <c r="S3087" s="24"/>
      <c r="T3087" s="24"/>
      <c r="U3087" s="24"/>
      <c r="V3087" s="24"/>
      <c r="W3087" s="24"/>
      <c r="X3087" s="24"/>
      <c r="Y3087" s="24"/>
      <c r="Z3087" s="24"/>
      <c r="AA3087" s="24"/>
      <c r="AB3087" s="24"/>
      <c r="AC3087" s="24"/>
      <c r="AD3087" s="24"/>
      <c r="AE3087" s="24"/>
      <c r="AF3087" s="24"/>
      <c r="AG3087" s="24"/>
      <c r="AH3087" s="24"/>
      <c r="AI3087" s="24"/>
      <c r="AJ3087" s="24"/>
      <c r="AK3087" s="24"/>
      <c r="AL3087" s="24"/>
      <c r="AM3087" s="24"/>
      <c r="AN3087" s="24"/>
      <c r="AO3087" s="24"/>
      <c r="AP3087" s="24"/>
      <c r="AQ3087" s="24"/>
      <c r="AR3087" s="24"/>
      <c r="AS3087" s="24"/>
      <c r="AT3087" s="24"/>
      <c r="AU3087" s="24"/>
      <c r="AV3087" s="24"/>
      <c r="AW3087" s="24"/>
      <c r="AX3087" s="24"/>
      <c r="AY3087" s="24"/>
      <c r="AZ3087" s="24"/>
      <c r="BA3087" s="24"/>
      <c r="BB3087" s="24"/>
      <c r="BC3087" s="24"/>
      <c r="BD3087" s="24"/>
      <c r="BE3087" s="24"/>
      <c r="BF3087" s="24"/>
      <c r="BG3087" s="24"/>
      <c r="BH3087" s="24"/>
      <c r="BI3087" s="24"/>
      <c r="BJ3087" s="24"/>
      <c r="BK3087" s="24"/>
      <c r="BL3087" s="24"/>
      <c r="BM3087" s="24"/>
      <c r="BN3087" s="24"/>
      <c r="BO3087" s="24"/>
      <c r="BP3087" s="24"/>
      <c r="BQ3087" s="24"/>
      <c r="BR3087" s="24"/>
      <c r="BS3087" s="24"/>
      <c r="BT3087" s="24"/>
      <c r="BU3087" s="24"/>
      <c r="BV3087" s="24"/>
      <c r="BW3087" s="24"/>
      <c r="BX3087" s="24"/>
      <c r="BY3087" s="24"/>
      <c r="BZ3087" s="24"/>
      <c r="CA3087" s="24"/>
      <c r="CB3087" s="24"/>
      <c r="CC3087" s="24"/>
      <c r="CD3087" s="24"/>
      <c r="CE3087" s="24"/>
      <c r="CF3087" s="24"/>
      <c r="CG3087" s="24"/>
      <c r="CH3087" s="24"/>
      <c r="CI3087" s="24"/>
      <c r="CJ3087" s="24"/>
      <c r="CK3087" s="24"/>
      <c r="CL3087" s="24"/>
    </row>
    <row r="3088" spans="2:90" x14ac:dyDescent="0.4">
      <c r="B3088" s="132" t="str">
        <f t="shared" ref="B3088:B3094" si="4304">B3071</f>
        <v>primary unit</v>
      </c>
      <c r="D3088" t="s">
        <v>407</v>
      </c>
      <c r="E3088" s="8" t="str">
        <f t="shared" si="4299"/>
        <v>3088 WCAP-IS</v>
      </c>
      <c r="G3088" t="s">
        <v>332</v>
      </c>
      <c r="K3088" s="53"/>
      <c r="L3088" s="53"/>
      <c r="M3088" s="53"/>
      <c r="N3088" s="53"/>
      <c r="O3088" s="53"/>
      <c r="P3088" s="53"/>
      <c r="R3088" s="24"/>
      <c r="S3088" s="24"/>
      <c r="T3088" s="24"/>
      <c r="U3088" s="24"/>
      <c r="V3088" s="24"/>
      <c r="W3088" s="24"/>
      <c r="X3088" s="24"/>
      <c r="Y3088" s="24"/>
      <c r="Z3088" s="24"/>
      <c r="AA3088" s="24"/>
      <c r="AB3088" s="24"/>
      <c r="AC3088" s="24"/>
      <c r="AD3088" s="24"/>
      <c r="AE3088" s="24"/>
      <c r="AF3088" s="24"/>
      <c r="AG3088" s="24"/>
      <c r="AH3088" s="24"/>
      <c r="AI3088" s="24"/>
      <c r="AJ3088" s="24"/>
      <c r="AK3088" s="24"/>
      <c r="AL3088" s="24"/>
      <c r="AM3088" s="24"/>
      <c r="AN3088" s="24"/>
      <c r="AO3088" s="24"/>
      <c r="AP3088" s="24"/>
      <c r="AQ3088" s="24"/>
      <c r="AR3088" s="24"/>
      <c r="AS3088" s="24"/>
      <c r="AT3088" s="24"/>
      <c r="AU3088" s="24"/>
      <c r="AV3088" s="24"/>
      <c r="AW3088" s="24"/>
      <c r="AX3088" s="24"/>
      <c r="AY3088" s="24"/>
      <c r="AZ3088" s="24"/>
      <c r="BA3088" s="24"/>
      <c r="BB3088" s="24"/>
      <c r="BC3088" s="24"/>
      <c r="BD3088" s="24"/>
      <c r="BE3088" s="24"/>
      <c r="BF3088" s="24"/>
      <c r="BG3088" s="24"/>
      <c r="BH3088" s="24"/>
      <c r="BI3088" s="24"/>
      <c r="BJ3088" s="24"/>
      <c r="BK3088" s="24"/>
      <c r="BL3088" s="24"/>
      <c r="BM3088" s="24"/>
      <c r="BN3088" s="24"/>
      <c r="BO3088" s="24"/>
      <c r="BP3088" s="24"/>
      <c r="BQ3088" s="24"/>
      <c r="BR3088" s="24"/>
      <c r="BS3088" s="24"/>
      <c r="BT3088" s="24"/>
      <c r="BU3088" s="24"/>
      <c r="BV3088" s="24"/>
      <c r="BW3088" s="24"/>
      <c r="BX3088" s="24"/>
      <c r="BY3088" s="24"/>
      <c r="BZ3088" s="24"/>
      <c r="CA3088" s="24"/>
      <c r="CB3088" s="24"/>
      <c r="CC3088" s="24"/>
      <c r="CD3088" s="24"/>
      <c r="CE3088" s="24"/>
      <c r="CF3088" s="24"/>
      <c r="CG3088" s="24"/>
      <c r="CH3088" s="24"/>
      <c r="CI3088" s="24"/>
      <c r="CJ3088" s="24"/>
      <c r="CK3088" s="24"/>
      <c r="CL3088" s="24"/>
    </row>
    <row r="3089" spans="2:90" x14ac:dyDescent="0.4">
      <c r="B3089" s="132" t="str">
        <f t="shared" si="4304"/>
        <v>Primary revenue driver</v>
      </c>
      <c r="D3089" t="s">
        <v>407</v>
      </c>
      <c r="E3089" s="8" t="str">
        <f t="shared" si="4299"/>
        <v>3089 WCAP-IS</v>
      </c>
      <c r="G3089" t="s">
        <v>332</v>
      </c>
      <c r="K3089" s="53"/>
      <c r="L3089" s="53"/>
      <c r="M3089" s="53"/>
      <c r="N3089" s="53"/>
      <c r="O3089" s="53"/>
      <c r="P3089" s="53"/>
      <c r="R3089" s="24"/>
      <c r="S3089" s="175" t="str">
        <f t="shared" ref="S3089" si="4305">S3072</f>
        <v>S$12</v>
      </c>
      <c r="T3089" s="175" t="str">
        <f t="shared" ref="T3089:CE3089" si="4306">T3072</f>
        <v>T$12</v>
      </c>
      <c r="U3089" s="175" t="str">
        <f t="shared" si="4306"/>
        <v>U$12</v>
      </c>
      <c r="V3089" s="175" t="str">
        <f t="shared" si="4306"/>
        <v>V$12</v>
      </c>
      <c r="W3089" s="175" t="str">
        <f t="shared" si="4306"/>
        <v>W$12</v>
      </c>
      <c r="X3089" s="175" t="str">
        <f t="shared" si="4306"/>
        <v>X$12</v>
      </c>
      <c r="Y3089" s="175" t="str">
        <f t="shared" si="4306"/>
        <v>Y$12</v>
      </c>
      <c r="Z3089" s="175" t="str">
        <f t="shared" si="4306"/>
        <v>Z$12</v>
      </c>
      <c r="AA3089" s="175" t="str">
        <f t="shared" si="4306"/>
        <v>AA$12</v>
      </c>
      <c r="AB3089" s="175" t="str">
        <f t="shared" si="4306"/>
        <v>AB$12</v>
      </c>
      <c r="AC3089" s="175" t="str">
        <f t="shared" si="4306"/>
        <v>AC$12</v>
      </c>
      <c r="AD3089" s="175" t="str">
        <f t="shared" si="4306"/>
        <v>AD$12</v>
      </c>
      <c r="AE3089" s="175" t="str">
        <f t="shared" si="4306"/>
        <v>AE$12</v>
      </c>
      <c r="AF3089" s="175" t="str">
        <f t="shared" si="4306"/>
        <v>AF$12</v>
      </c>
      <c r="AG3089" s="175" t="str">
        <f t="shared" si="4306"/>
        <v>AG$12</v>
      </c>
      <c r="AH3089" s="175" t="str">
        <f t="shared" si="4306"/>
        <v>AH$12</v>
      </c>
      <c r="AI3089" s="175" t="str">
        <f t="shared" si="4306"/>
        <v>AI$12</v>
      </c>
      <c r="AJ3089" s="175" t="str">
        <f t="shared" si="4306"/>
        <v>AJ$12</v>
      </c>
      <c r="AK3089" s="175" t="str">
        <f t="shared" si="4306"/>
        <v>AK$12</v>
      </c>
      <c r="AL3089" s="175" t="str">
        <f t="shared" si="4306"/>
        <v>AL$12</v>
      </c>
      <c r="AM3089" s="175" t="str">
        <f t="shared" si="4306"/>
        <v>AM$12</v>
      </c>
      <c r="AN3089" s="175" t="str">
        <f t="shared" si="4306"/>
        <v>AN$12</v>
      </c>
      <c r="AO3089" s="175" t="str">
        <f t="shared" si="4306"/>
        <v>AO$12</v>
      </c>
      <c r="AP3089" s="175" t="str">
        <f t="shared" si="4306"/>
        <v>AP$12</v>
      </c>
      <c r="AQ3089" s="175" t="str">
        <f t="shared" si="4306"/>
        <v>AQ$12</v>
      </c>
      <c r="AR3089" s="175" t="str">
        <f t="shared" si="4306"/>
        <v>AR$12</v>
      </c>
      <c r="AS3089" s="175" t="str">
        <f t="shared" si="4306"/>
        <v>AS$12</v>
      </c>
      <c r="AT3089" s="175" t="str">
        <f t="shared" si="4306"/>
        <v>AT$12</v>
      </c>
      <c r="AU3089" s="175" t="str">
        <f t="shared" si="4306"/>
        <v>AU$12</v>
      </c>
      <c r="AV3089" s="175" t="str">
        <f t="shared" si="4306"/>
        <v>AV$12</v>
      </c>
      <c r="AW3089" s="175" t="str">
        <f t="shared" si="4306"/>
        <v>AW$12</v>
      </c>
      <c r="AX3089" s="175" t="str">
        <f t="shared" si="4306"/>
        <v>AX$12</v>
      </c>
      <c r="AY3089" s="175" t="str">
        <f t="shared" si="4306"/>
        <v>AY$12</v>
      </c>
      <c r="AZ3089" s="175" t="str">
        <f t="shared" si="4306"/>
        <v>AZ$12</v>
      </c>
      <c r="BA3089" s="175" t="str">
        <f t="shared" si="4306"/>
        <v>BA$12</v>
      </c>
      <c r="BB3089" s="175" t="str">
        <f t="shared" si="4306"/>
        <v>BB$12</v>
      </c>
      <c r="BC3089" s="175" t="str">
        <f t="shared" si="4306"/>
        <v>BC$12</v>
      </c>
      <c r="BD3089" s="175" t="str">
        <f t="shared" si="4306"/>
        <v>BD$12</v>
      </c>
      <c r="BE3089" s="175" t="str">
        <f t="shared" si="4306"/>
        <v>BE$12</v>
      </c>
      <c r="BF3089" s="175" t="str">
        <f t="shared" si="4306"/>
        <v>BF$12</v>
      </c>
      <c r="BG3089" s="175" t="str">
        <f t="shared" si="4306"/>
        <v>BG$12</v>
      </c>
      <c r="BH3089" s="175" t="str">
        <f t="shared" si="4306"/>
        <v>BH$12</v>
      </c>
      <c r="BI3089" s="175" t="str">
        <f t="shared" si="4306"/>
        <v>BI$12</v>
      </c>
      <c r="BJ3089" s="175" t="str">
        <f t="shared" si="4306"/>
        <v>BJ$12</v>
      </c>
      <c r="BK3089" s="175" t="str">
        <f t="shared" si="4306"/>
        <v>BK$12</v>
      </c>
      <c r="BL3089" s="175" t="str">
        <f t="shared" si="4306"/>
        <v>BL$12</v>
      </c>
      <c r="BM3089" s="175" t="str">
        <f t="shared" si="4306"/>
        <v>BM$12</v>
      </c>
      <c r="BN3089" s="175" t="str">
        <f t="shared" si="4306"/>
        <v>BN$12</v>
      </c>
      <c r="BO3089" s="175" t="str">
        <f t="shared" si="4306"/>
        <v>BO$12</v>
      </c>
      <c r="BP3089" s="175" t="str">
        <f t="shared" si="4306"/>
        <v>BP$12</v>
      </c>
      <c r="BQ3089" s="175" t="str">
        <f t="shared" si="4306"/>
        <v>BQ$12</v>
      </c>
      <c r="BR3089" s="175" t="str">
        <f t="shared" si="4306"/>
        <v>BR$12</v>
      </c>
      <c r="BS3089" s="175" t="str">
        <f t="shared" si="4306"/>
        <v>BS$12</v>
      </c>
      <c r="BT3089" s="175" t="str">
        <f t="shared" si="4306"/>
        <v>BT$12</v>
      </c>
      <c r="BU3089" s="175" t="str">
        <f t="shared" si="4306"/>
        <v>BU$12</v>
      </c>
      <c r="BV3089" s="175" t="str">
        <f t="shared" si="4306"/>
        <v>BV$12</v>
      </c>
      <c r="BW3089" s="175" t="str">
        <f t="shared" si="4306"/>
        <v>BW$12</v>
      </c>
      <c r="BX3089" s="175" t="str">
        <f t="shared" si="4306"/>
        <v>BX$12</v>
      </c>
      <c r="BY3089" s="175" t="str">
        <f t="shared" si="4306"/>
        <v>BY$12</v>
      </c>
      <c r="BZ3089" s="175" t="str">
        <f t="shared" si="4306"/>
        <v>BZ$12</v>
      </c>
      <c r="CA3089" s="175" t="str">
        <f t="shared" si="4306"/>
        <v>CA$12</v>
      </c>
      <c r="CB3089" s="175" t="str">
        <f t="shared" si="4306"/>
        <v>CB$12</v>
      </c>
      <c r="CC3089" s="175" t="str">
        <f t="shared" si="4306"/>
        <v>CC$12</v>
      </c>
      <c r="CD3089" s="175" t="str">
        <f t="shared" si="4306"/>
        <v>CD$12</v>
      </c>
      <c r="CE3089" s="175" t="str">
        <f t="shared" si="4306"/>
        <v>CE$12</v>
      </c>
      <c r="CF3089" s="175" t="str">
        <f t="shared" ref="CF3089:CK3089" si="4307">CF3072</f>
        <v>CF$12</v>
      </c>
      <c r="CG3089" s="175" t="str">
        <f t="shared" si="4307"/>
        <v>CG$12</v>
      </c>
      <c r="CH3089" s="175" t="str">
        <f t="shared" si="4307"/>
        <v>CH$12</v>
      </c>
      <c r="CI3089" s="175" t="str">
        <f t="shared" si="4307"/>
        <v>CI$12</v>
      </c>
      <c r="CJ3089" s="175" t="str">
        <f t="shared" si="4307"/>
        <v>CJ$12</v>
      </c>
      <c r="CK3089" s="175" t="str">
        <f t="shared" si="4307"/>
        <v>CK$12</v>
      </c>
      <c r="CL3089" s="175" t="str">
        <f t="shared" ref="CL3089" si="4308">CL3072</f>
        <v>CL$12</v>
      </c>
    </row>
    <row r="3090" spans="2:90" x14ac:dyDescent="0.4">
      <c r="B3090" s="132" t="str">
        <f t="shared" si="4304"/>
        <v>Primary volume driver</v>
      </c>
      <c r="D3090" t="s">
        <v>407</v>
      </c>
      <c r="E3090" s="8" t="str">
        <f t="shared" si="4299"/>
        <v>3090 WCAP-IS</v>
      </c>
      <c r="G3090" t="s">
        <v>332</v>
      </c>
      <c r="H3090" s="56"/>
      <c r="I3090" s="79"/>
      <c r="J3090" s="79"/>
      <c r="K3090" s="15"/>
      <c r="L3090" s="15"/>
      <c r="M3090" s="15"/>
      <c r="N3090" s="15"/>
      <c r="O3090" s="15"/>
      <c r="P3090" s="15"/>
      <c r="R3090" s="15"/>
      <c r="S3090" s="175" t="str">
        <f t="shared" ref="S3090" si="4309">S3073</f>
        <v>S$13</v>
      </c>
      <c r="T3090" s="175" t="str">
        <f t="shared" ref="T3090:CD3090" si="4310">T3073</f>
        <v>T$13</v>
      </c>
      <c r="U3090" s="175" t="str">
        <f t="shared" si="4310"/>
        <v>U$13</v>
      </c>
      <c r="V3090" s="175" t="str">
        <f t="shared" si="4310"/>
        <v>V$13</v>
      </c>
      <c r="W3090" s="175" t="str">
        <f t="shared" si="4310"/>
        <v>W$13</v>
      </c>
      <c r="X3090" s="175" t="str">
        <f t="shared" si="4310"/>
        <v>X$13</v>
      </c>
      <c r="Y3090" s="175" t="str">
        <f t="shared" si="4310"/>
        <v>Y$13</v>
      </c>
      <c r="Z3090" s="175" t="str">
        <f t="shared" si="4310"/>
        <v>Z$13</v>
      </c>
      <c r="AA3090" s="175" t="str">
        <f t="shared" si="4310"/>
        <v>AA$13</v>
      </c>
      <c r="AB3090" s="175" t="str">
        <f t="shared" si="4310"/>
        <v>AB$13</v>
      </c>
      <c r="AC3090" s="175" t="str">
        <f t="shared" si="4310"/>
        <v>AC$13</v>
      </c>
      <c r="AD3090" s="175" t="str">
        <f t="shared" si="4310"/>
        <v>AD$13</v>
      </c>
      <c r="AE3090" s="175" t="str">
        <f t="shared" si="4310"/>
        <v>AE$13</v>
      </c>
      <c r="AF3090" s="175" t="str">
        <f t="shared" si="4310"/>
        <v>AF$13</v>
      </c>
      <c r="AG3090" s="175" t="str">
        <f t="shared" si="4310"/>
        <v>AG$13</v>
      </c>
      <c r="AH3090" s="175" t="str">
        <f t="shared" si="4310"/>
        <v>AH$13</v>
      </c>
      <c r="AI3090" s="175" t="str">
        <f t="shared" si="4310"/>
        <v>AI$13</v>
      </c>
      <c r="AJ3090" s="175" t="str">
        <f t="shared" si="4310"/>
        <v>AJ$13</v>
      </c>
      <c r="AK3090" s="175" t="str">
        <f t="shared" si="4310"/>
        <v>AK$13</v>
      </c>
      <c r="AL3090" s="175" t="str">
        <f t="shared" si="4310"/>
        <v>AL$13</v>
      </c>
      <c r="AM3090" s="175" t="str">
        <f t="shared" si="4310"/>
        <v>AM$13</v>
      </c>
      <c r="AN3090" s="175" t="str">
        <f t="shared" si="4310"/>
        <v>AN$13</v>
      </c>
      <c r="AO3090" s="175" t="str">
        <f t="shared" si="4310"/>
        <v>AO$13</v>
      </c>
      <c r="AP3090" s="175" t="str">
        <f t="shared" si="4310"/>
        <v>AP$13</v>
      </c>
      <c r="AQ3090" s="175" t="str">
        <f t="shared" si="4310"/>
        <v>AQ$13</v>
      </c>
      <c r="AR3090" s="175" t="str">
        <f t="shared" si="4310"/>
        <v>AR$13</v>
      </c>
      <c r="AS3090" s="175" t="str">
        <f t="shared" si="4310"/>
        <v>AS$13</v>
      </c>
      <c r="AT3090" s="175" t="str">
        <f t="shared" si="4310"/>
        <v>AT$13</v>
      </c>
      <c r="AU3090" s="175" t="str">
        <f t="shared" si="4310"/>
        <v>AU$13</v>
      </c>
      <c r="AV3090" s="175" t="str">
        <f t="shared" si="4310"/>
        <v>AV$13</v>
      </c>
      <c r="AW3090" s="175" t="str">
        <f t="shared" si="4310"/>
        <v>AW$13</v>
      </c>
      <c r="AX3090" s="175" t="str">
        <f t="shared" si="4310"/>
        <v>AX$13</v>
      </c>
      <c r="AY3090" s="175" t="str">
        <f t="shared" si="4310"/>
        <v>AY$13</v>
      </c>
      <c r="AZ3090" s="175" t="str">
        <f t="shared" si="4310"/>
        <v>AZ$13</v>
      </c>
      <c r="BA3090" s="175" t="str">
        <f t="shared" si="4310"/>
        <v>BA$13</v>
      </c>
      <c r="BB3090" s="175" t="str">
        <f t="shared" si="4310"/>
        <v>BB$13</v>
      </c>
      <c r="BC3090" s="175" t="str">
        <f t="shared" si="4310"/>
        <v>BC$13</v>
      </c>
      <c r="BD3090" s="175" t="str">
        <f t="shared" si="4310"/>
        <v>BD$13</v>
      </c>
      <c r="BE3090" s="175" t="str">
        <f t="shared" si="4310"/>
        <v>BE$13</v>
      </c>
      <c r="BF3090" s="175" t="str">
        <f t="shared" si="4310"/>
        <v>BF$13</v>
      </c>
      <c r="BG3090" s="175" t="str">
        <f t="shared" si="4310"/>
        <v>BG$13</v>
      </c>
      <c r="BH3090" s="175" t="str">
        <f t="shared" si="4310"/>
        <v>BH$13</v>
      </c>
      <c r="BI3090" s="175" t="str">
        <f t="shared" si="4310"/>
        <v>BI$13</v>
      </c>
      <c r="BJ3090" s="175" t="str">
        <f t="shared" si="4310"/>
        <v>BJ$13</v>
      </c>
      <c r="BK3090" s="175" t="str">
        <f t="shared" si="4310"/>
        <v>BK$13</v>
      </c>
      <c r="BL3090" s="175" t="str">
        <f t="shared" si="4310"/>
        <v>BL$13</v>
      </c>
      <c r="BM3090" s="175" t="str">
        <f t="shared" si="4310"/>
        <v>BM$13</v>
      </c>
      <c r="BN3090" s="175" t="str">
        <f t="shared" si="4310"/>
        <v>BN$13</v>
      </c>
      <c r="BO3090" s="175" t="str">
        <f t="shared" si="4310"/>
        <v>BO$13</v>
      </c>
      <c r="BP3090" s="175" t="str">
        <f t="shared" si="4310"/>
        <v>BP$13</v>
      </c>
      <c r="BQ3090" s="175" t="str">
        <f t="shared" si="4310"/>
        <v>BQ$13</v>
      </c>
      <c r="BR3090" s="175" t="str">
        <f t="shared" si="4310"/>
        <v>BR$13</v>
      </c>
      <c r="BS3090" s="175" t="str">
        <f t="shared" si="4310"/>
        <v>BS$13</v>
      </c>
      <c r="BT3090" s="175" t="str">
        <f t="shared" si="4310"/>
        <v>BT$13</v>
      </c>
      <c r="BU3090" s="175" t="str">
        <f t="shared" si="4310"/>
        <v>BU$13</v>
      </c>
      <c r="BV3090" s="175" t="str">
        <f t="shared" si="4310"/>
        <v>BV$13</v>
      </c>
      <c r="BW3090" s="175" t="str">
        <f t="shared" si="4310"/>
        <v>BW$13</v>
      </c>
      <c r="BX3090" s="175" t="str">
        <f t="shared" si="4310"/>
        <v>BX$13</v>
      </c>
      <c r="BY3090" s="175" t="str">
        <f t="shared" si="4310"/>
        <v>BY$13</v>
      </c>
      <c r="BZ3090" s="175" t="str">
        <f t="shared" si="4310"/>
        <v>BZ$13</v>
      </c>
      <c r="CA3090" s="175" t="str">
        <f t="shared" si="4310"/>
        <v>CA$13</v>
      </c>
      <c r="CB3090" s="175" t="str">
        <f t="shared" si="4310"/>
        <v>CB$13</v>
      </c>
      <c r="CC3090" s="175" t="str">
        <f t="shared" si="4310"/>
        <v>CC$13</v>
      </c>
      <c r="CD3090" s="175" t="str">
        <f t="shared" si="4310"/>
        <v>CD$13</v>
      </c>
      <c r="CE3090" s="175" t="str">
        <f t="shared" ref="CE3090:CK3090" si="4311">CE3073</f>
        <v>CE$13</v>
      </c>
      <c r="CF3090" s="175" t="str">
        <f t="shared" si="4311"/>
        <v>CF$13</v>
      </c>
      <c r="CG3090" s="175" t="str">
        <f t="shared" si="4311"/>
        <v>CG$13</v>
      </c>
      <c r="CH3090" s="175" t="str">
        <f t="shared" si="4311"/>
        <v>CH$13</v>
      </c>
      <c r="CI3090" s="175" t="str">
        <f t="shared" si="4311"/>
        <v>CI$13</v>
      </c>
      <c r="CJ3090" s="175" t="str">
        <f t="shared" si="4311"/>
        <v>CJ$13</v>
      </c>
      <c r="CK3090" s="175" t="str">
        <f t="shared" si="4311"/>
        <v>CK$13</v>
      </c>
      <c r="CL3090" s="175" t="str">
        <f t="shared" ref="CL3090" si="4312">CL3073</f>
        <v>CL$13</v>
      </c>
    </row>
    <row r="3091" spans="2:90" x14ac:dyDescent="0.4">
      <c r="B3091" s="187" t="str">
        <f>B3078</f>
        <v>Simple accounts payble - IS driven:</v>
      </c>
      <c r="D3091" t="s">
        <v>407</v>
      </c>
      <c r="E3091" s="8" t="str">
        <f t="shared" si="4299"/>
        <v>3091 WCAP-IS</v>
      </c>
      <c r="G3091" t="s">
        <v>332</v>
      </c>
      <c r="H3091" s="12"/>
      <c r="I3091" s="60"/>
      <c r="J3091" s="60"/>
      <c r="K3091" s="15"/>
      <c r="L3091" s="15"/>
      <c r="M3091" s="15"/>
      <c r="N3091" s="15"/>
      <c r="O3091" s="15"/>
      <c r="P3091" s="15"/>
      <c r="R3091" s="15"/>
      <c r="S3091" s="175">
        <f t="shared" ref="S3091" si="4313">S3074</f>
        <v>0</v>
      </c>
      <c r="T3091" s="175">
        <f t="shared" ref="T3091:CD3091" si="4314">T3074</f>
        <v>0</v>
      </c>
      <c r="U3091" s="175">
        <f t="shared" si="4314"/>
        <v>0</v>
      </c>
      <c r="V3091" s="175">
        <f t="shared" si="4314"/>
        <v>0</v>
      </c>
      <c r="W3091" s="175">
        <f t="shared" si="4314"/>
        <v>0</v>
      </c>
      <c r="X3091" s="175">
        <f t="shared" si="4314"/>
        <v>0</v>
      </c>
      <c r="Y3091" s="175">
        <f t="shared" si="4314"/>
        <v>0</v>
      </c>
      <c r="Z3091" s="175">
        <f t="shared" si="4314"/>
        <v>0</v>
      </c>
      <c r="AA3091" s="175">
        <f t="shared" si="4314"/>
        <v>0</v>
      </c>
      <c r="AB3091" s="175">
        <f t="shared" si="4314"/>
        <v>0</v>
      </c>
      <c r="AC3091" s="175">
        <f t="shared" si="4314"/>
        <v>0</v>
      </c>
      <c r="AD3091" s="175">
        <f t="shared" si="4314"/>
        <v>0</v>
      </c>
      <c r="AE3091" s="175">
        <f t="shared" si="4314"/>
        <v>0</v>
      </c>
      <c r="AF3091" s="175">
        <f t="shared" si="4314"/>
        <v>0</v>
      </c>
      <c r="AG3091" s="175">
        <f t="shared" si="4314"/>
        <v>0</v>
      </c>
      <c r="AH3091" s="175">
        <f t="shared" si="4314"/>
        <v>0</v>
      </c>
      <c r="AI3091" s="175">
        <f t="shared" si="4314"/>
        <v>0</v>
      </c>
      <c r="AJ3091" s="175">
        <f t="shared" si="4314"/>
        <v>0</v>
      </c>
      <c r="AK3091" s="175">
        <f t="shared" si="4314"/>
        <v>0</v>
      </c>
      <c r="AL3091" s="175">
        <f t="shared" si="4314"/>
        <v>0</v>
      </c>
      <c r="AM3091" s="175">
        <f t="shared" si="4314"/>
        <v>0</v>
      </c>
      <c r="AN3091" s="175">
        <f t="shared" si="4314"/>
        <v>0</v>
      </c>
      <c r="AO3091" s="175">
        <f t="shared" si="4314"/>
        <v>0</v>
      </c>
      <c r="AP3091" s="175">
        <f t="shared" si="4314"/>
        <v>0</v>
      </c>
      <c r="AQ3091" s="175">
        <f t="shared" si="4314"/>
        <v>0</v>
      </c>
      <c r="AR3091" s="175">
        <f t="shared" si="4314"/>
        <v>0</v>
      </c>
      <c r="AS3091" s="175">
        <f t="shared" si="4314"/>
        <v>0</v>
      </c>
      <c r="AT3091" s="175">
        <f t="shared" si="4314"/>
        <v>0</v>
      </c>
      <c r="AU3091" s="175">
        <f t="shared" si="4314"/>
        <v>0</v>
      </c>
      <c r="AV3091" s="175">
        <f t="shared" si="4314"/>
        <v>0</v>
      </c>
      <c r="AW3091" s="175">
        <f t="shared" si="4314"/>
        <v>0</v>
      </c>
      <c r="AX3091" s="175">
        <f t="shared" si="4314"/>
        <v>0</v>
      </c>
      <c r="AY3091" s="175">
        <f t="shared" si="4314"/>
        <v>0</v>
      </c>
      <c r="AZ3091" s="175">
        <f t="shared" si="4314"/>
        <v>0</v>
      </c>
      <c r="BA3091" s="175">
        <f t="shared" si="4314"/>
        <v>0</v>
      </c>
      <c r="BB3091" s="175">
        <f t="shared" si="4314"/>
        <v>0</v>
      </c>
      <c r="BC3091" s="175">
        <f t="shared" si="4314"/>
        <v>0</v>
      </c>
      <c r="BD3091" s="175">
        <f t="shared" si="4314"/>
        <v>0</v>
      </c>
      <c r="BE3091" s="175">
        <f t="shared" si="4314"/>
        <v>0</v>
      </c>
      <c r="BF3091" s="175">
        <f t="shared" si="4314"/>
        <v>0</v>
      </c>
      <c r="BG3091" s="175">
        <f t="shared" si="4314"/>
        <v>0</v>
      </c>
      <c r="BH3091" s="175">
        <f t="shared" si="4314"/>
        <v>0</v>
      </c>
      <c r="BI3091" s="175">
        <f t="shared" si="4314"/>
        <v>0</v>
      </c>
      <c r="BJ3091" s="175">
        <f t="shared" si="4314"/>
        <v>0</v>
      </c>
      <c r="BK3091" s="175">
        <f t="shared" si="4314"/>
        <v>0</v>
      </c>
      <c r="BL3091" s="175">
        <f t="shared" si="4314"/>
        <v>0</v>
      </c>
      <c r="BM3091" s="175">
        <f t="shared" si="4314"/>
        <v>0</v>
      </c>
      <c r="BN3091" s="175">
        <f t="shared" si="4314"/>
        <v>0</v>
      </c>
      <c r="BO3091" s="175">
        <f t="shared" si="4314"/>
        <v>0</v>
      </c>
      <c r="BP3091" s="175">
        <f t="shared" si="4314"/>
        <v>0</v>
      </c>
      <c r="BQ3091" s="175">
        <f t="shared" si="4314"/>
        <v>0</v>
      </c>
      <c r="BR3091" s="175">
        <f t="shared" si="4314"/>
        <v>0</v>
      </c>
      <c r="BS3091" s="175">
        <f t="shared" si="4314"/>
        <v>0</v>
      </c>
      <c r="BT3091" s="175">
        <f t="shared" si="4314"/>
        <v>0</v>
      </c>
      <c r="BU3091" s="175">
        <f t="shared" si="4314"/>
        <v>0</v>
      </c>
      <c r="BV3091" s="175">
        <f t="shared" si="4314"/>
        <v>0</v>
      </c>
      <c r="BW3091" s="175">
        <f t="shared" si="4314"/>
        <v>0</v>
      </c>
      <c r="BX3091" s="175">
        <f t="shared" si="4314"/>
        <v>0</v>
      </c>
      <c r="BY3091" s="175">
        <f t="shared" si="4314"/>
        <v>0</v>
      </c>
      <c r="BZ3091" s="175">
        <f t="shared" si="4314"/>
        <v>0</v>
      </c>
      <c r="CA3091" s="175">
        <f t="shared" si="4314"/>
        <v>0</v>
      </c>
      <c r="CB3091" s="175">
        <f t="shared" si="4314"/>
        <v>0</v>
      </c>
      <c r="CC3091" s="175">
        <f t="shared" si="4314"/>
        <v>0</v>
      </c>
      <c r="CD3091" s="175">
        <f t="shared" si="4314"/>
        <v>0</v>
      </c>
      <c r="CE3091" s="175">
        <f t="shared" ref="CE3091:CK3091" si="4315">CE3074</f>
        <v>0</v>
      </c>
      <c r="CF3091" s="175">
        <f t="shared" si="4315"/>
        <v>0</v>
      </c>
      <c r="CG3091" s="175">
        <f t="shared" si="4315"/>
        <v>0</v>
      </c>
      <c r="CH3091" s="175">
        <f t="shared" si="4315"/>
        <v>0</v>
      </c>
      <c r="CI3091" s="175">
        <f t="shared" si="4315"/>
        <v>0</v>
      </c>
      <c r="CJ3091" s="175">
        <f t="shared" si="4315"/>
        <v>0</v>
      </c>
      <c r="CK3091" s="175">
        <f t="shared" si="4315"/>
        <v>0</v>
      </c>
      <c r="CL3091" s="175">
        <f t="shared" ref="CL3091" si="4316">CL3074</f>
        <v>0</v>
      </c>
    </row>
    <row r="3092" spans="2:90" x14ac:dyDescent="0.4">
      <c r="B3092" s="187" t="str">
        <f>SUBSTITUTE(TRIM(MID(B3078, SEARCH("-", B3078) + 1, LEN(B3078))),":","")</f>
        <v>IS driven</v>
      </c>
      <c r="D3092" t="s">
        <v>407</v>
      </c>
      <c r="E3092" s="8" t="str">
        <f t="shared" si="4299"/>
        <v>3092 WCAP-IS</v>
      </c>
      <c r="G3092" t="s">
        <v>332</v>
      </c>
      <c r="H3092" s="12"/>
      <c r="I3092" s="60"/>
      <c r="J3092" s="60"/>
      <c r="K3092" s="15"/>
      <c r="L3092" s="15"/>
      <c r="M3092" s="15"/>
      <c r="N3092" s="15"/>
      <c r="O3092" s="15"/>
      <c r="P3092" s="15"/>
      <c r="R3092" s="15"/>
    </row>
    <row r="3093" spans="2:90" x14ac:dyDescent="0.4">
      <c r="B3093" s="132" t="str">
        <f t="shared" si="4304"/>
        <v>Secondary revenue driver</v>
      </c>
      <c r="D3093" t="s">
        <v>407</v>
      </c>
      <c r="E3093" s="8" t="str">
        <f t="shared" si="4299"/>
        <v>3093 WCAP-IS</v>
      </c>
      <c r="G3093" t="s">
        <v>332</v>
      </c>
      <c r="H3093" s="12"/>
      <c r="I3093" s="60"/>
      <c r="J3093" s="60"/>
      <c r="K3093" s="15"/>
      <c r="L3093" s="15"/>
      <c r="M3093" s="15"/>
      <c r="N3093" s="15"/>
      <c r="O3093" s="15"/>
      <c r="P3093" s="15"/>
      <c r="R3093" s="15"/>
      <c r="S3093" s="208" t="str">
        <f t="shared" ref="S3093" si="4317">ADDRESS(ROW(S3083),COLUMN(S3083),2)</f>
        <v>S$3083</v>
      </c>
      <c r="T3093" s="208" t="str">
        <f t="shared" ref="T3093:AX3093" si="4318">ADDRESS(ROW(T3083),COLUMN(T3083),2)</f>
        <v>T$3083</v>
      </c>
      <c r="U3093" s="208" t="str">
        <f t="shared" si="4318"/>
        <v>U$3083</v>
      </c>
      <c r="V3093" s="208" t="str">
        <f t="shared" si="4318"/>
        <v>V$3083</v>
      </c>
      <c r="W3093" s="208" t="str">
        <f t="shared" si="4318"/>
        <v>W$3083</v>
      </c>
      <c r="X3093" s="208" t="str">
        <f t="shared" si="4318"/>
        <v>X$3083</v>
      </c>
      <c r="Y3093" s="208" t="str">
        <f t="shared" si="4318"/>
        <v>Y$3083</v>
      </c>
      <c r="Z3093" s="208" t="str">
        <f t="shared" si="4318"/>
        <v>Z$3083</v>
      </c>
      <c r="AA3093" s="208" t="str">
        <f t="shared" si="4318"/>
        <v>AA$3083</v>
      </c>
      <c r="AB3093" s="208" t="str">
        <f t="shared" si="4318"/>
        <v>AB$3083</v>
      </c>
      <c r="AC3093" s="208" t="str">
        <f t="shared" si="4318"/>
        <v>AC$3083</v>
      </c>
      <c r="AD3093" s="208" t="str">
        <f t="shared" si="4318"/>
        <v>AD$3083</v>
      </c>
      <c r="AE3093" s="208" t="str">
        <f t="shared" si="4318"/>
        <v>AE$3083</v>
      </c>
      <c r="AF3093" s="208" t="str">
        <f t="shared" si="4318"/>
        <v>AF$3083</v>
      </c>
      <c r="AG3093" s="208" t="str">
        <f t="shared" si="4318"/>
        <v>AG$3083</v>
      </c>
      <c r="AH3093" s="208" t="str">
        <f t="shared" si="4318"/>
        <v>AH$3083</v>
      </c>
      <c r="AI3093" s="208" t="str">
        <f t="shared" si="4318"/>
        <v>AI$3083</v>
      </c>
      <c r="AJ3093" s="208" t="str">
        <f t="shared" si="4318"/>
        <v>AJ$3083</v>
      </c>
      <c r="AK3093" s="208" t="str">
        <f t="shared" si="4318"/>
        <v>AK$3083</v>
      </c>
      <c r="AL3093" s="208" t="str">
        <f t="shared" si="4318"/>
        <v>AL$3083</v>
      </c>
      <c r="AM3093" s="208" t="str">
        <f t="shared" si="4318"/>
        <v>AM$3083</v>
      </c>
      <c r="AN3093" s="208" t="str">
        <f t="shared" si="4318"/>
        <v>AN$3083</v>
      </c>
      <c r="AO3093" s="208" t="str">
        <f t="shared" si="4318"/>
        <v>AO$3083</v>
      </c>
      <c r="AP3093" s="208" t="str">
        <f t="shared" si="4318"/>
        <v>AP$3083</v>
      </c>
      <c r="AQ3093" s="208" t="str">
        <f t="shared" si="4318"/>
        <v>AQ$3083</v>
      </c>
      <c r="AR3093" s="208" t="str">
        <f t="shared" si="4318"/>
        <v>AR$3083</v>
      </c>
      <c r="AS3093" s="208" t="str">
        <f t="shared" si="4318"/>
        <v>AS$3083</v>
      </c>
      <c r="AT3093" s="208" t="str">
        <f t="shared" si="4318"/>
        <v>AT$3083</v>
      </c>
      <c r="AU3093" s="208" t="str">
        <f t="shared" si="4318"/>
        <v>AU$3083</v>
      </c>
      <c r="AV3093" s="208" t="str">
        <f t="shared" si="4318"/>
        <v>AV$3083</v>
      </c>
      <c r="AW3093" s="208" t="str">
        <f t="shared" si="4318"/>
        <v>AW$3083</v>
      </c>
      <c r="AX3093" s="208" t="str">
        <f t="shared" si="4318"/>
        <v>AX$3083</v>
      </c>
      <c r="AY3093" s="208" t="str">
        <f t="shared" ref="AY3093:CD3093" si="4319">ADDRESS(ROW(AY3083),COLUMN(AY3083),2)</f>
        <v>AY$3083</v>
      </c>
      <c r="AZ3093" s="208" t="str">
        <f t="shared" si="4319"/>
        <v>AZ$3083</v>
      </c>
      <c r="BA3093" s="208" t="str">
        <f t="shared" si="4319"/>
        <v>BA$3083</v>
      </c>
      <c r="BB3093" s="208" t="str">
        <f t="shared" si="4319"/>
        <v>BB$3083</v>
      </c>
      <c r="BC3093" s="208" t="str">
        <f t="shared" si="4319"/>
        <v>BC$3083</v>
      </c>
      <c r="BD3093" s="208" t="str">
        <f t="shared" si="4319"/>
        <v>BD$3083</v>
      </c>
      <c r="BE3093" s="208" t="str">
        <f t="shared" si="4319"/>
        <v>BE$3083</v>
      </c>
      <c r="BF3093" s="208" t="str">
        <f t="shared" si="4319"/>
        <v>BF$3083</v>
      </c>
      <c r="BG3093" s="208" t="str">
        <f t="shared" si="4319"/>
        <v>BG$3083</v>
      </c>
      <c r="BH3093" s="208" t="str">
        <f t="shared" si="4319"/>
        <v>BH$3083</v>
      </c>
      <c r="BI3093" s="208" t="str">
        <f t="shared" si="4319"/>
        <v>BI$3083</v>
      </c>
      <c r="BJ3093" s="208" t="str">
        <f t="shared" si="4319"/>
        <v>BJ$3083</v>
      </c>
      <c r="BK3093" s="208" t="str">
        <f t="shared" si="4319"/>
        <v>BK$3083</v>
      </c>
      <c r="BL3093" s="208" t="str">
        <f t="shared" si="4319"/>
        <v>BL$3083</v>
      </c>
      <c r="BM3093" s="208" t="str">
        <f t="shared" si="4319"/>
        <v>BM$3083</v>
      </c>
      <c r="BN3093" s="208" t="str">
        <f t="shared" si="4319"/>
        <v>BN$3083</v>
      </c>
      <c r="BO3093" s="208" t="str">
        <f t="shared" si="4319"/>
        <v>BO$3083</v>
      </c>
      <c r="BP3093" s="208" t="str">
        <f t="shared" si="4319"/>
        <v>BP$3083</v>
      </c>
      <c r="BQ3093" s="208" t="str">
        <f t="shared" si="4319"/>
        <v>BQ$3083</v>
      </c>
      <c r="BR3093" s="208" t="str">
        <f t="shared" si="4319"/>
        <v>BR$3083</v>
      </c>
      <c r="BS3093" s="208" t="str">
        <f t="shared" si="4319"/>
        <v>BS$3083</v>
      </c>
      <c r="BT3093" s="208" t="str">
        <f t="shared" si="4319"/>
        <v>BT$3083</v>
      </c>
      <c r="BU3093" s="208" t="str">
        <f t="shared" si="4319"/>
        <v>BU$3083</v>
      </c>
      <c r="BV3093" s="208" t="str">
        <f t="shared" si="4319"/>
        <v>BV$3083</v>
      </c>
      <c r="BW3093" s="208" t="str">
        <f t="shared" si="4319"/>
        <v>BW$3083</v>
      </c>
      <c r="BX3093" s="208" t="str">
        <f t="shared" si="4319"/>
        <v>BX$3083</v>
      </c>
      <c r="BY3093" s="208" t="str">
        <f t="shared" si="4319"/>
        <v>BY$3083</v>
      </c>
      <c r="BZ3093" s="208" t="str">
        <f t="shared" si="4319"/>
        <v>BZ$3083</v>
      </c>
      <c r="CA3093" s="208" t="str">
        <f t="shared" si="4319"/>
        <v>CA$3083</v>
      </c>
      <c r="CB3093" s="208" t="str">
        <f t="shared" si="4319"/>
        <v>CB$3083</v>
      </c>
      <c r="CC3093" s="208" t="str">
        <f t="shared" si="4319"/>
        <v>CC$3083</v>
      </c>
      <c r="CD3093" s="208" t="str">
        <f t="shared" si="4319"/>
        <v>CD$3083</v>
      </c>
      <c r="CE3093" s="208" t="str">
        <f t="shared" ref="CE3093:CK3093" si="4320">ADDRESS(ROW(CE3083),COLUMN(CE3083),2)</f>
        <v>CE$3083</v>
      </c>
      <c r="CF3093" s="208" t="str">
        <f t="shared" si="4320"/>
        <v>CF$3083</v>
      </c>
      <c r="CG3093" s="208" t="str">
        <f t="shared" si="4320"/>
        <v>CG$3083</v>
      </c>
      <c r="CH3093" s="208" t="str">
        <f t="shared" si="4320"/>
        <v>CH$3083</v>
      </c>
      <c r="CI3093" s="208" t="str">
        <f t="shared" si="4320"/>
        <v>CI$3083</v>
      </c>
      <c r="CJ3093" s="208" t="str">
        <f t="shared" si="4320"/>
        <v>CJ$3083</v>
      </c>
      <c r="CK3093" s="208" t="str">
        <f t="shared" si="4320"/>
        <v>CK$3083</v>
      </c>
      <c r="CL3093" s="208" t="str">
        <f t="shared" ref="CL3093" si="4321">ADDRESS(ROW(CL3083),COLUMN(CL3083),2)</f>
        <v>CL$3083</v>
      </c>
    </row>
    <row r="3094" spans="2:90" x14ac:dyDescent="0.4">
      <c r="B3094" s="132" t="str">
        <f t="shared" si="4304"/>
        <v>Secondary volume driver</v>
      </c>
      <c r="D3094" t="s">
        <v>407</v>
      </c>
      <c r="E3094" s="8" t="str">
        <f t="shared" ref="E3094" si="4322">ROW()&amp;" "&amp;D3094</f>
        <v>3094 WCAP-IS</v>
      </c>
      <c r="G3094" t="s">
        <v>332</v>
      </c>
      <c r="H3094" s="12"/>
      <c r="I3094" s="60"/>
      <c r="J3094" s="60"/>
      <c r="K3094" s="15"/>
      <c r="L3094" s="15"/>
      <c r="M3094" s="15"/>
      <c r="N3094" s="15"/>
      <c r="O3094" s="15"/>
      <c r="P3094" s="15"/>
      <c r="R3094" s="15"/>
      <c r="S3094" s="208" t="str">
        <f t="shared" ref="S3094" si="4323">ADDRESS(ROW(S3082),COLUMN(S3082),2)</f>
        <v>S$3082</v>
      </c>
      <c r="T3094" s="208" t="str">
        <f t="shared" ref="T3094:AX3094" si="4324">ADDRESS(ROW(T3082),COLUMN(T3082),2)</f>
        <v>T$3082</v>
      </c>
      <c r="U3094" s="208" t="str">
        <f t="shared" si="4324"/>
        <v>U$3082</v>
      </c>
      <c r="V3094" s="208" t="str">
        <f t="shared" si="4324"/>
        <v>V$3082</v>
      </c>
      <c r="W3094" s="208" t="str">
        <f t="shared" si="4324"/>
        <v>W$3082</v>
      </c>
      <c r="X3094" s="208" t="str">
        <f t="shared" si="4324"/>
        <v>X$3082</v>
      </c>
      <c r="Y3094" s="208" t="str">
        <f t="shared" si="4324"/>
        <v>Y$3082</v>
      </c>
      <c r="Z3094" s="208" t="str">
        <f t="shared" si="4324"/>
        <v>Z$3082</v>
      </c>
      <c r="AA3094" s="208" t="str">
        <f t="shared" si="4324"/>
        <v>AA$3082</v>
      </c>
      <c r="AB3094" s="208" t="str">
        <f t="shared" si="4324"/>
        <v>AB$3082</v>
      </c>
      <c r="AC3094" s="208" t="str">
        <f t="shared" si="4324"/>
        <v>AC$3082</v>
      </c>
      <c r="AD3094" s="208" t="str">
        <f t="shared" si="4324"/>
        <v>AD$3082</v>
      </c>
      <c r="AE3094" s="208" t="str">
        <f t="shared" si="4324"/>
        <v>AE$3082</v>
      </c>
      <c r="AF3094" s="208" t="str">
        <f t="shared" si="4324"/>
        <v>AF$3082</v>
      </c>
      <c r="AG3094" s="208" t="str">
        <f t="shared" si="4324"/>
        <v>AG$3082</v>
      </c>
      <c r="AH3094" s="208" t="str">
        <f t="shared" si="4324"/>
        <v>AH$3082</v>
      </c>
      <c r="AI3094" s="208" t="str">
        <f t="shared" si="4324"/>
        <v>AI$3082</v>
      </c>
      <c r="AJ3094" s="208" t="str">
        <f t="shared" si="4324"/>
        <v>AJ$3082</v>
      </c>
      <c r="AK3094" s="208" t="str">
        <f t="shared" si="4324"/>
        <v>AK$3082</v>
      </c>
      <c r="AL3094" s="208" t="str">
        <f t="shared" si="4324"/>
        <v>AL$3082</v>
      </c>
      <c r="AM3094" s="208" t="str">
        <f t="shared" si="4324"/>
        <v>AM$3082</v>
      </c>
      <c r="AN3094" s="208" t="str">
        <f t="shared" si="4324"/>
        <v>AN$3082</v>
      </c>
      <c r="AO3094" s="208" t="str">
        <f t="shared" si="4324"/>
        <v>AO$3082</v>
      </c>
      <c r="AP3094" s="208" t="str">
        <f t="shared" si="4324"/>
        <v>AP$3082</v>
      </c>
      <c r="AQ3094" s="208" t="str">
        <f t="shared" si="4324"/>
        <v>AQ$3082</v>
      </c>
      <c r="AR3094" s="208" t="str">
        <f t="shared" si="4324"/>
        <v>AR$3082</v>
      </c>
      <c r="AS3094" s="208" t="str">
        <f t="shared" si="4324"/>
        <v>AS$3082</v>
      </c>
      <c r="AT3094" s="208" t="str">
        <f t="shared" si="4324"/>
        <v>AT$3082</v>
      </c>
      <c r="AU3094" s="208" t="str">
        <f t="shared" si="4324"/>
        <v>AU$3082</v>
      </c>
      <c r="AV3094" s="208" t="str">
        <f t="shared" si="4324"/>
        <v>AV$3082</v>
      </c>
      <c r="AW3094" s="208" t="str">
        <f t="shared" si="4324"/>
        <v>AW$3082</v>
      </c>
      <c r="AX3094" s="208" t="str">
        <f t="shared" si="4324"/>
        <v>AX$3082</v>
      </c>
      <c r="AY3094" s="208" t="str">
        <f t="shared" ref="AY3094:CD3094" si="4325">ADDRESS(ROW(AY3082),COLUMN(AY3082),2)</f>
        <v>AY$3082</v>
      </c>
      <c r="AZ3094" s="208" t="str">
        <f t="shared" si="4325"/>
        <v>AZ$3082</v>
      </c>
      <c r="BA3094" s="208" t="str">
        <f t="shared" si="4325"/>
        <v>BA$3082</v>
      </c>
      <c r="BB3094" s="208" t="str">
        <f t="shared" si="4325"/>
        <v>BB$3082</v>
      </c>
      <c r="BC3094" s="208" t="str">
        <f t="shared" si="4325"/>
        <v>BC$3082</v>
      </c>
      <c r="BD3094" s="208" t="str">
        <f t="shared" si="4325"/>
        <v>BD$3082</v>
      </c>
      <c r="BE3094" s="208" t="str">
        <f t="shared" si="4325"/>
        <v>BE$3082</v>
      </c>
      <c r="BF3094" s="208" t="str">
        <f t="shared" si="4325"/>
        <v>BF$3082</v>
      </c>
      <c r="BG3094" s="208" t="str">
        <f t="shared" si="4325"/>
        <v>BG$3082</v>
      </c>
      <c r="BH3094" s="208" t="str">
        <f t="shared" si="4325"/>
        <v>BH$3082</v>
      </c>
      <c r="BI3094" s="208" t="str">
        <f t="shared" si="4325"/>
        <v>BI$3082</v>
      </c>
      <c r="BJ3094" s="208" t="str">
        <f t="shared" si="4325"/>
        <v>BJ$3082</v>
      </c>
      <c r="BK3094" s="208" t="str">
        <f t="shared" si="4325"/>
        <v>BK$3082</v>
      </c>
      <c r="BL3094" s="208" t="str">
        <f t="shared" si="4325"/>
        <v>BL$3082</v>
      </c>
      <c r="BM3094" s="208" t="str">
        <f t="shared" si="4325"/>
        <v>BM$3082</v>
      </c>
      <c r="BN3094" s="208" t="str">
        <f t="shared" si="4325"/>
        <v>BN$3082</v>
      </c>
      <c r="BO3094" s="208" t="str">
        <f t="shared" si="4325"/>
        <v>BO$3082</v>
      </c>
      <c r="BP3094" s="208" t="str">
        <f t="shared" si="4325"/>
        <v>BP$3082</v>
      </c>
      <c r="BQ3094" s="208" t="str">
        <f t="shared" si="4325"/>
        <v>BQ$3082</v>
      </c>
      <c r="BR3094" s="208" t="str">
        <f t="shared" si="4325"/>
        <v>BR$3082</v>
      </c>
      <c r="BS3094" s="208" t="str">
        <f t="shared" si="4325"/>
        <v>BS$3082</v>
      </c>
      <c r="BT3094" s="208" t="str">
        <f t="shared" si="4325"/>
        <v>BT$3082</v>
      </c>
      <c r="BU3094" s="208" t="str">
        <f t="shared" si="4325"/>
        <v>BU$3082</v>
      </c>
      <c r="BV3094" s="208" t="str">
        <f t="shared" si="4325"/>
        <v>BV$3082</v>
      </c>
      <c r="BW3094" s="208" t="str">
        <f t="shared" si="4325"/>
        <v>BW$3082</v>
      </c>
      <c r="BX3094" s="208" t="str">
        <f t="shared" si="4325"/>
        <v>BX$3082</v>
      </c>
      <c r="BY3094" s="208" t="str">
        <f t="shared" si="4325"/>
        <v>BY$3082</v>
      </c>
      <c r="BZ3094" s="208" t="str">
        <f t="shared" si="4325"/>
        <v>BZ$3082</v>
      </c>
      <c r="CA3094" s="208" t="str">
        <f t="shared" si="4325"/>
        <v>CA$3082</v>
      </c>
      <c r="CB3094" s="208" t="str">
        <f t="shared" si="4325"/>
        <v>CB$3082</v>
      </c>
      <c r="CC3094" s="208" t="str">
        <f t="shared" si="4325"/>
        <v>CC$3082</v>
      </c>
      <c r="CD3094" s="208" t="str">
        <f t="shared" si="4325"/>
        <v>CD$3082</v>
      </c>
      <c r="CE3094" s="208" t="str">
        <f t="shared" ref="CE3094:CK3094" si="4326">ADDRESS(ROW(CE3082),COLUMN(CE3082),2)</f>
        <v>CE$3082</v>
      </c>
      <c r="CF3094" s="208" t="str">
        <f t="shared" si="4326"/>
        <v>CF$3082</v>
      </c>
      <c r="CG3094" s="208" t="str">
        <f t="shared" si="4326"/>
        <v>CG$3082</v>
      </c>
      <c r="CH3094" s="208" t="str">
        <f t="shared" si="4326"/>
        <v>CH$3082</v>
      </c>
      <c r="CI3094" s="208" t="str">
        <f t="shared" si="4326"/>
        <v>CI$3082</v>
      </c>
      <c r="CJ3094" s="208" t="str">
        <f t="shared" si="4326"/>
        <v>CJ$3082</v>
      </c>
      <c r="CK3094" s="208" t="str">
        <f t="shared" si="4326"/>
        <v>CK$3082</v>
      </c>
      <c r="CL3094" s="208" t="str">
        <f t="shared" ref="CL3094" si="4327">ADDRESS(ROW(CL3082),COLUMN(CL3082),2)</f>
        <v>CL$3082</v>
      </c>
    </row>
    <row r="3095" spans="2:90" x14ac:dyDescent="0.4">
      <c r="E3095" s="8"/>
      <c r="H3095" s="12"/>
      <c r="I3095" s="60"/>
      <c r="J3095" s="60"/>
      <c r="K3095" s="15"/>
      <c r="L3095" s="15"/>
      <c r="M3095" s="15"/>
      <c r="N3095" s="15"/>
      <c r="O3095" s="15"/>
      <c r="P3095" s="15"/>
      <c r="R3095" s="15"/>
      <c r="S3095" s="76"/>
      <c r="T3095" s="76"/>
      <c r="U3095" s="76"/>
      <c r="V3095" s="76"/>
      <c r="W3095" s="76"/>
      <c r="X3095" s="76"/>
      <c r="Y3095" s="76"/>
      <c r="Z3095" s="76"/>
      <c r="AA3095" s="76"/>
      <c r="AB3095" s="76"/>
      <c r="AC3095" s="76"/>
      <c r="AD3095" s="76"/>
      <c r="AE3095" s="76"/>
      <c r="AF3095" s="76"/>
      <c r="AG3095" s="76"/>
      <c r="AH3095" s="76"/>
      <c r="AI3095" s="76"/>
      <c r="AJ3095" s="76"/>
      <c r="AK3095" s="76"/>
      <c r="AL3095" s="76"/>
      <c r="AM3095" s="76"/>
      <c r="AN3095" s="76"/>
      <c r="AO3095" s="76"/>
      <c r="AP3095" s="76"/>
      <c r="AQ3095" s="76"/>
      <c r="AR3095" s="76"/>
      <c r="AS3095" s="76"/>
      <c r="AT3095" s="76"/>
      <c r="AU3095" s="76"/>
      <c r="AV3095" s="76"/>
      <c r="AW3095" s="76"/>
      <c r="AX3095" s="76"/>
      <c r="AY3095" s="76"/>
      <c r="AZ3095" s="76"/>
      <c r="BA3095" s="76"/>
      <c r="BB3095" s="76"/>
      <c r="BC3095" s="76"/>
      <c r="BD3095" s="76"/>
      <c r="BE3095" s="76"/>
      <c r="BF3095" s="76"/>
      <c r="BG3095" s="76"/>
      <c r="BH3095" s="76"/>
      <c r="BI3095" s="76"/>
      <c r="BJ3095" s="76"/>
      <c r="BK3095" s="76"/>
      <c r="BL3095" s="76"/>
      <c r="BM3095" s="76"/>
      <c r="BN3095" s="76"/>
      <c r="BO3095" s="76"/>
      <c r="BP3095" s="76"/>
      <c r="BQ3095" s="76"/>
      <c r="BR3095" s="76"/>
      <c r="BS3095" s="76"/>
      <c r="BT3095" s="76"/>
      <c r="BU3095" s="76"/>
      <c r="BV3095" s="76"/>
      <c r="BW3095" s="76"/>
      <c r="BX3095" s="76"/>
      <c r="BY3095" s="76"/>
      <c r="BZ3095" s="76"/>
      <c r="CA3095" s="76"/>
      <c r="CB3095" s="76"/>
      <c r="CC3095" s="76"/>
      <c r="CD3095" s="76"/>
      <c r="CE3095" s="76"/>
      <c r="CF3095" s="76"/>
      <c r="CG3095" s="76"/>
      <c r="CH3095" s="76"/>
      <c r="CI3095" s="76"/>
      <c r="CJ3095" s="76"/>
      <c r="CK3095" s="76"/>
      <c r="CL3095" s="76"/>
    </row>
    <row r="3096" spans="2:90" x14ac:dyDescent="0.4">
      <c r="B3096" s="171" t="s">
        <v>490</v>
      </c>
      <c r="E3096" s="8"/>
      <c r="H3096" s="170"/>
      <c r="I3096" s="172"/>
      <c r="J3096" s="172"/>
      <c r="K3096" s="193"/>
      <c r="L3096" s="193"/>
      <c r="M3096" s="193"/>
      <c r="N3096" s="193"/>
      <c r="O3096" s="193"/>
      <c r="P3096" s="193"/>
      <c r="R3096" s="194"/>
      <c r="S3096" s="170"/>
      <c r="T3096" s="170"/>
      <c r="U3096" s="170"/>
      <c r="V3096" s="170"/>
      <c r="W3096" s="170"/>
      <c r="X3096" s="170"/>
      <c r="Y3096" s="170"/>
      <c r="Z3096" s="170"/>
      <c r="AA3096" s="170"/>
      <c r="AB3096" s="170"/>
      <c r="AC3096" s="170"/>
      <c r="AD3096" s="170"/>
      <c r="AE3096" s="170"/>
      <c r="AF3096" s="170"/>
      <c r="AG3096" s="170"/>
      <c r="AH3096" s="170"/>
      <c r="AI3096" s="170"/>
      <c r="AJ3096" s="170"/>
      <c r="AK3096" s="170"/>
      <c r="AL3096" s="170"/>
      <c r="AM3096" s="170"/>
      <c r="AN3096" s="170"/>
      <c r="AO3096" s="170"/>
      <c r="AP3096" s="170"/>
      <c r="AQ3096" s="170"/>
      <c r="AR3096" s="170"/>
      <c r="AS3096" s="170"/>
      <c r="AT3096" s="170"/>
      <c r="AU3096" s="170"/>
      <c r="AV3096" s="170"/>
      <c r="AW3096" s="170"/>
      <c r="AX3096" s="170"/>
      <c r="AY3096" s="170"/>
      <c r="AZ3096" s="170"/>
      <c r="BA3096" s="170"/>
      <c r="BB3096" s="170"/>
      <c r="BC3096" s="170"/>
      <c r="BD3096" s="170"/>
      <c r="BE3096" s="170"/>
      <c r="BF3096" s="170"/>
      <c r="BG3096" s="170"/>
      <c r="BH3096" s="170"/>
      <c r="BI3096" s="170"/>
      <c r="BJ3096" s="170"/>
      <c r="BK3096" s="170"/>
      <c r="BL3096" s="170"/>
      <c r="BM3096" s="170"/>
      <c r="BN3096" s="170"/>
      <c r="BO3096" s="170"/>
      <c r="BP3096" s="170"/>
      <c r="BQ3096" s="170"/>
      <c r="BR3096" s="170"/>
      <c r="BS3096" s="170"/>
      <c r="BT3096" s="170"/>
      <c r="BU3096" s="170"/>
      <c r="BV3096" s="170"/>
      <c r="BW3096" s="170"/>
      <c r="BX3096" s="170"/>
      <c r="BY3096" s="170"/>
      <c r="BZ3096" s="170"/>
      <c r="CA3096" s="170"/>
      <c r="CB3096" s="170"/>
      <c r="CC3096" s="170"/>
      <c r="CD3096" s="170"/>
      <c r="CE3096" s="170"/>
      <c r="CF3096" s="170"/>
      <c r="CG3096" s="170"/>
      <c r="CH3096" s="170"/>
      <c r="CI3096" s="170"/>
      <c r="CJ3096" s="170"/>
      <c r="CK3096" s="170"/>
      <c r="CL3096" s="170"/>
    </row>
    <row r="3097" spans="2:90" x14ac:dyDescent="0.4">
      <c r="B3097" s="171" t="s">
        <v>492</v>
      </c>
      <c r="E3097" s="8"/>
      <c r="H3097" s="170"/>
      <c r="I3097" s="172"/>
      <c r="J3097" s="172"/>
      <c r="K3097" s="193"/>
      <c r="L3097" s="193"/>
      <c r="M3097" s="193"/>
      <c r="N3097" s="193"/>
      <c r="O3097" s="193"/>
      <c r="P3097" s="193"/>
      <c r="R3097" s="194"/>
      <c r="S3097" s="170"/>
      <c r="T3097" s="170"/>
      <c r="U3097" s="170"/>
      <c r="V3097" s="170"/>
      <c r="W3097" s="170"/>
      <c r="X3097" s="170"/>
      <c r="Y3097" s="170"/>
      <c r="Z3097" s="170"/>
      <c r="AA3097" s="170"/>
      <c r="AB3097" s="170"/>
      <c r="AC3097" s="170"/>
      <c r="AD3097" s="170"/>
      <c r="AE3097" s="170"/>
      <c r="AF3097" s="170"/>
      <c r="AG3097" s="170"/>
      <c r="AH3097" s="170"/>
      <c r="AI3097" s="170"/>
      <c r="AJ3097" s="170"/>
      <c r="AK3097" s="170"/>
      <c r="AL3097" s="170"/>
      <c r="AM3097" s="170"/>
      <c r="AN3097" s="170"/>
      <c r="AO3097" s="170"/>
      <c r="AP3097" s="170"/>
      <c r="AQ3097" s="170"/>
      <c r="AR3097" s="170"/>
      <c r="AS3097" s="170"/>
      <c r="AT3097" s="170"/>
      <c r="AU3097" s="170"/>
      <c r="AV3097" s="170"/>
      <c r="AW3097" s="170"/>
      <c r="AX3097" s="170"/>
      <c r="AY3097" s="170"/>
      <c r="AZ3097" s="170"/>
      <c r="BA3097" s="170"/>
      <c r="BB3097" s="170"/>
      <c r="BC3097" s="170"/>
      <c r="BD3097" s="170"/>
      <c r="BE3097" s="170"/>
      <c r="BF3097" s="170"/>
      <c r="BG3097" s="170"/>
      <c r="BH3097" s="170"/>
      <c r="BI3097" s="170"/>
      <c r="BJ3097" s="170"/>
      <c r="BK3097" s="170"/>
      <c r="BL3097" s="170"/>
      <c r="BM3097" s="170"/>
      <c r="BN3097" s="170"/>
      <c r="BO3097" s="170"/>
      <c r="BP3097" s="170"/>
      <c r="BQ3097" s="170"/>
      <c r="BR3097" s="170"/>
      <c r="BS3097" s="170"/>
      <c r="BT3097" s="170"/>
      <c r="BU3097" s="170"/>
      <c r="BV3097" s="170"/>
      <c r="BW3097" s="170"/>
      <c r="BX3097" s="170"/>
      <c r="BY3097" s="170"/>
      <c r="BZ3097" s="170"/>
      <c r="CA3097" s="170"/>
      <c r="CB3097" s="170"/>
      <c r="CC3097" s="170"/>
      <c r="CD3097" s="170"/>
      <c r="CE3097" s="170"/>
      <c r="CF3097" s="170"/>
      <c r="CG3097" s="170"/>
      <c r="CH3097" s="170"/>
      <c r="CI3097" s="170"/>
      <c r="CJ3097" s="170"/>
      <c r="CK3097" s="170"/>
      <c r="CL3097" s="170"/>
    </row>
    <row r="3098" spans="2:90" x14ac:dyDescent="0.4">
      <c r="B3098" s="171" t="s">
        <v>461</v>
      </c>
      <c r="E3098" s="8"/>
      <c r="H3098" s="170"/>
      <c r="I3098" s="172"/>
      <c r="J3098" s="172"/>
      <c r="K3098" s="193"/>
      <c r="L3098" s="193"/>
      <c r="M3098" s="193"/>
      <c r="N3098" s="193"/>
      <c r="O3098" s="193"/>
      <c r="P3098" s="193"/>
      <c r="R3098" s="194"/>
      <c r="S3098" s="195" t="str">
        <f t="shared" ref="S3098:AX3098" si="4328">S$16</f>
        <v>S$12</v>
      </c>
      <c r="T3098" s="195" t="str">
        <f t="shared" si="4328"/>
        <v>T$12</v>
      </c>
      <c r="U3098" s="195" t="str">
        <f t="shared" si="4328"/>
        <v>U$12</v>
      </c>
      <c r="V3098" s="195" t="str">
        <f t="shared" si="4328"/>
        <v>V$12</v>
      </c>
      <c r="W3098" s="195" t="str">
        <f t="shared" si="4328"/>
        <v>W$12</v>
      </c>
      <c r="X3098" s="195" t="str">
        <f t="shared" si="4328"/>
        <v>X$12</v>
      </c>
      <c r="Y3098" s="195" t="str">
        <f t="shared" si="4328"/>
        <v>Y$12</v>
      </c>
      <c r="Z3098" s="195" t="str">
        <f t="shared" si="4328"/>
        <v>Z$12</v>
      </c>
      <c r="AA3098" s="195" t="str">
        <f t="shared" si="4328"/>
        <v>AA$12</v>
      </c>
      <c r="AB3098" s="195" t="str">
        <f t="shared" si="4328"/>
        <v>AB$12</v>
      </c>
      <c r="AC3098" s="195" t="str">
        <f t="shared" si="4328"/>
        <v>AC$12</v>
      </c>
      <c r="AD3098" s="195" t="str">
        <f t="shared" si="4328"/>
        <v>AD$12</v>
      </c>
      <c r="AE3098" s="195" t="str">
        <f t="shared" si="4328"/>
        <v>AE$12</v>
      </c>
      <c r="AF3098" s="195" t="str">
        <f t="shared" si="4328"/>
        <v>AF$12</v>
      </c>
      <c r="AG3098" s="195" t="str">
        <f t="shared" si="4328"/>
        <v>AG$12</v>
      </c>
      <c r="AH3098" s="195" t="str">
        <f t="shared" si="4328"/>
        <v>AH$12</v>
      </c>
      <c r="AI3098" s="195" t="str">
        <f t="shared" si="4328"/>
        <v>AI$12</v>
      </c>
      <c r="AJ3098" s="195" t="str">
        <f t="shared" si="4328"/>
        <v>AJ$12</v>
      </c>
      <c r="AK3098" s="195" t="str">
        <f t="shared" si="4328"/>
        <v>AK$12</v>
      </c>
      <c r="AL3098" s="195" t="str">
        <f t="shared" si="4328"/>
        <v>AL$12</v>
      </c>
      <c r="AM3098" s="195" t="str">
        <f t="shared" si="4328"/>
        <v>AM$12</v>
      </c>
      <c r="AN3098" s="195" t="str">
        <f t="shared" si="4328"/>
        <v>AN$12</v>
      </c>
      <c r="AO3098" s="195" t="str">
        <f t="shared" si="4328"/>
        <v>AO$12</v>
      </c>
      <c r="AP3098" s="195" t="str">
        <f t="shared" si="4328"/>
        <v>AP$12</v>
      </c>
      <c r="AQ3098" s="195" t="str">
        <f t="shared" si="4328"/>
        <v>AQ$12</v>
      </c>
      <c r="AR3098" s="195" t="str">
        <f t="shared" si="4328"/>
        <v>AR$12</v>
      </c>
      <c r="AS3098" s="195" t="str">
        <f t="shared" si="4328"/>
        <v>AS$12</v>
      </c>
      <c r="AT3098" s="195" t="str">
        <f t="shared" si="4328"/>
        <v>AT$12</v>
      </c>
      <c r="AU3098" s="195" t="str">
        <f t="shared" si="4328"/>
        <v>AU$12</v>
      </c>
      <c r="AV3098" s="195" t="str">
        <f t="shared" si="4328"/>
        <v>AV$12</v>
      </c>
      <c r="AW3098" s="195" t="str">
        <f t="shared" si="4328"/>
        <v>AW$12</v>
      </c>
      <c r="AX3098" s="195" t="str">
        <f t="shared" si="4328"/>
        <v>AX$12</v>
      </c>
      <c r="AY3098" s="195" t="str">
        <f t="shared" ref="AY3098:CD3098" si="4329">AY$16</f>
        <v>AY$12</v>
      </c>
      <c r="AZ3098" s="195" t="str">
        <f t="shared" si="4329"/>
        <v>AZ$12</v>
      </c>
      <c r="BA3098" s="195" t="str">
        <f t="shared" si="4329"/>
        <v>BA$12</v>
      </c>
      <c r="BB3098" s="195" t="str">
        <f t="shared" si="4329"/>
        <v>BB$12</v>
      </c>
      <c r="BC3098" s="195" t="str">
        <f t="shared" si="4329"/>
        <v>BC$12</v>
      </c>
      <c r="BD3098" s="195" t="str">
        <f t="shared" si="4329"/>
        <v>BD$12</v>
      </c>
      <c r="BE3098" s="195" t="str">
        <f t="shared" si="4329"/>
        <v>BE$12</v>
      </c>
      <c r="BF3098" s="195" t="str">
        <f t="shared" si="4329"/>
        <v>BF$12</v>
      </c>
      <c r="BG3098" s="195" t="str">
        <f t="shared" si="4329"/>
        <v>BG$12</v>
      </c>
      <c r="BH3098" s="195" t="str">
        <f t="shared" si="4329"/>
        <v>BH$12</v>
      </c>
      <c r="BI3098" s="195" t="str">
        <f t="shared" si="4329"/>
        <v>BI$12</v>
      </c>
      <c r="BJ3098" s="195" t="str">
        <f t="shared" si="4329"/>
        <v>BJ$12</v>
      </c>
      <c r="BK3098" s="195" t="str">
        <f t="shared" si="4329"/>
        <v>BK$12</v>
      </c>
      <c r="BL3098" s="195" t="str">
        <f t="shared" si="4329"/>
        <v>BL$12</v>
      </c>
      <c r="BM3098" s="195" t="str">
        <f t="shared" si="4329"/>
        <v>BM$12</v>
      </c>
      <c r="BN3098" s="195" t="str">
        <f t="shared" si="4329"/>
        <v>BN$12</v>
      </c>
      <c r="BO3098" s="195" t="str">
        <f t="shared" si="4329"/>
        <v>BO$12</v>
      </c>
      <c r="BP3098" s="195" t="str">
        <f t="shared" si="4329"/>
        <v>BP$12</v>
      </c>
      <c r="BQ3098" s="195" t="str">
        <f t="shared" si="4329"/>
        <v>BQ$12</v>
      </c>
      <c r="BR3098" s="195" t="str">
        <f t="shared" si="4329"/>
        <v>BR$12</v>
      </c>
      <c r="BS3098" s="195" t="str">
        <f t="shared" si="4329"/>
        <v>BS$12</v>
      </c>
      <c r="BT3098" s="195" t="str">
        <f t="shared" si="4329"/>
        <v>BT$12</v>
      </c>
      <c r="BU3098" s="195" t="str">
        <f t="shared" si="4329"/>
        <v>BU$12</v>
      </c>
      <c r="BV3098" s="195" t="str">
        <f t="shared" si="4329"/>
        <v>BV$12</v>
      </c>
      <c r="BW3098" s="195" t="str">
        <f t="shared" si="4329"/>
        <v>BW$12</v>
      </c>
      <c r="BX3098" s="195" t="str">
        <f t="shared" si="4329"/>
        <v>BX$12</v>
      </c>
      <c r="BY3098" s="195" t="str">
        <f t="shared" si="4329"/>
        <v>BY$12</v>
      </c>
      <c r="BZ3098" s="195" t="str">
        <f t="shared" si="4329"/>
        <v>BZ$12</v>
      </c>
      <c r="CA3098" s="195" t="str">
        <f t="shared" si="4329"/>
        <v>CA$12</v>
      </c>
      <c r="CB3098" s="195" t="str">
        <f t="shared" si="4329"/>
        <v>CB$12</v>
      </c>
      <c r="CC3098" s="195" t="str">
        <f t="shared" si="4329"/>
        <v>CC$12</v>
      </c>
      <c r="CD3098" s="195" t="str">
        <f t="shared" si="4329"/>
        <v>CD$12</v>
      </c>
      <c r="CE3098" s="195" t="str">
        <f t="shared" ref="CE3098:CL3098" si="4330">CE$16</f>
        <v>CE$12</v>
      </c>
      <c r="CF3098" s="195" t="str">
        <f t="shared" si="4330"/>
        <v>CF$12</v>
      </c>
      <c r="CG3098" s="195" t="str">
        <f t="shared" si="4330"/>
        <v>CG$12</v>
      </c>
      <c r="CH3098" s="195" t="str">
        <f t="shared" si="4330"/>
        <v>CH$12</v>
      </c>
      <c r="CI3098" s="195" t="str">
        <f t="shared" si="4330"/>
        <v>CI$12</v>
      </c>
      <c r="CJ3098" s="195" t="str">
        <f t="shared" si="4330"/>
        <v>CJ$12</v>
      </c>
      <c r="CK3098" s="195" t="str">
        <f t="shared" si="4330"/>
        <v>CK$12</v>
      </c>
      <c r="CL3098" s="195" t="str">
        <f t="shared" si="4330"/>
        <v>CL$12</v>
      </c>
    </row>
    <row r="3099" spans="2:90" x14ac:dyDescent="0.4">
      <c r="B3099" s="171" t="s">
        <v>462</v>
      </c>
      <c r="E3099" s="8"/>
      <c r="H3099" s="196"/>
      <c r="I3099" s="197"/>
      <c r="J3099" s="197"/>
      <c r="K3099" s="198"/>
      <c r="L3099" s="198"/>
      <c r="M3099" s="198"/>
      <c r="N3099" s="198"/>
      <c r="O3099" s="198"/>
      <c r="P3099" s="198"/>
      <c r="R3099" s="198"/>
      <c r="S3099" s="195" t="str">
        <f t="shared" ref="S3099:AX3099" si="4331">S$17</f>
        <v>S$13</v>
      </c>
      <c r="T3099" s="195" t="str">
        <f t="shared" si="4331"/>
        <v>T$13</v>
      </c>
      <c r="U3099" s="195" t="str">
        <f t="shared" si="4331"/>
        <v>U$13</v>
      </c>
      <c r="V3099" s="195" t="str">
        <f t="shared" si="4331"/>
        <v>V$13</v>
      </c>
      <c r="W3099" s="195" t="str">
        <f t="shared" si="4331"/>
        <v>W$13</v>
      </c>
      <c r="X3099" s="195" t="str">
        <f t="shared" si="4331"/>
        <v>X$13</v>
      </c>
      <c r="Y3099" s="195" t="str">
        <f t="shared" si="4331"/>
        <v>Y$13</v>
      </c>
      <c r="Z3099" s="195" t="str">
        <f t="shared" si="4331"/>
        <v>Z$13</v>
      </c>
      <c r="AA3099" s="195" t="str">
        <f t="shared" si="4331"/>
        <v>AA$13</v>
      </c>
      <c r="AB3099" s="195" t="str">
        <f t="shared" si="4331"/>
        <v>AB$13</v>
      </c>
      <c r="AC3099" s="195" t="str">
        <f t="shared" si="4331"/>
        <v>AC$13</v>
      </c>
      <c r="AD3099" s="195" t="str">
        <f t="shared" si="4331"/>
        <v>AD$13</v>
      </c>
      <c r="AE3099" s="195" t="str">
        <f t="shared" si="4331"/>
        <v>AE$13</v>
      </c>
      <c r="AF3099" s="195" t="str">
        <f t="shared" si="4331"/>
        <v>AF$13</v>
      </c>
      <c r="AG3099" s="195" t="str">
        <f t="shared" si="4331"/>
        <v>AG$13</v>
      </c>
      <c r="AH3099" s="195" t="str">
        <f t="shared" si="4331"/>
        <v>AH$13</v>
      </c>
      <c r="AI3099" s="195" t="str">
        <f t="shared" si="4331"/>
        <v>AI$13</v>
      </c>
      <c r="AJ3099" s="195" t="str">
        <f t="shared" si="4331"/>
        <v>AJ$13</v>
      </c>
      <c r="AK3099" s="195" t="str">
        <f t="shared" si="4331"/>
        <v>AK$13</v>
      </c>
      <c r="AL3099" s="195" t="str">
        <f t="shared" si="4331"/>
        <v>AL$13</v>
      </c>
      <c r="AM3099" s="195" t="str">
        <f t="shared" si="4331"/>
        <v>AM$13</v>
      </c>
      <c r="AN3099" s="195" t="str">
        <f t="shared" si="4331"/>
        <v>AN$13</v>
      </c>
      <c r="AO3099" s="195" t="str">
        <f t="shared" si="4331"/>
        <v>AO$13</v>
      </c>
      <c r="AP3099" s="195" t="str">
        <f t="shared" si="4331"/>
        <v>AP$13</v>
      </c>
      <c r="AQ3099" s="195" t="str">
        <f t="shared" si="4331"/>
        <v>AQ$13</v>
      </c>
      <c r="AR3099" s="195" t="str">
        <f t="shared" si="4331"/>
        <v>AR$13</v>
      </c>
      <c r="AS3099" s="195" t="str">
        <f t="shared" si="4331"/>
        <v>AS$13</v>
      </c>
      <c r="AT3099" s="195" t="str">
        <f t="shared" si="4331"/>
        <v>AT$13</v>
      </c>
      <c r="AU3099" s="195" t="str">
        <f t="shared" si="4331"/>
        <v>AU$13</v>
      </c>
      <c r="AV3099" s="195" t="str">
        <f t="shared" si="4331"/>
        <v>AV$13</v>
      </c>
      <c r="AW3099" s="195" t="str">
        <f t="shared" si="4331"/>
        <v>AW$13</v>
      </c>
      <c r="AX3099" s="195" t="str">
        <f t="shared" si="4331"/>
        <v>AX$13</v>
      </c>
      <c r="AY3099" s="195" t="str">
        <f t="shared" ref="AY3099:CD3099" si="4332">AY$17</f>
        <v>AY$13</v>
      </c>
      <c r="AZ3099" s="195" t="str">
        <f t="shared" si="4332"/>
        <v>AZ$13</v>
      </c>
      <c r="BA3099" s="195" t="str">
        <f t="shared" si="4332"/>
        <v>BA$13</v>
      </c>
      <c r="BB3099" s="195" t="str">
        <f t="shared" si="4332"/>
        <v>BB$13</v>
      </c>
      <c r="BC3099" s="195" t="str">
        <f t="shared" si="4332"/>
        <v>BC$13</v>
      </c>
      <c r="BD3099" s="195" t="str">
        <f t="shared" si="4332"/>
        <v>BD$13</v>
      </c>
      <c r="BE3099" s="195" t="str">
        <f t="shared" si="4332"/>
        <v>BE$13</v>
      </c>
      <c r="BF3099" s="195" t="str">
        <f t="shared" si="4332"/>
        <v>BF$13</v>
      </c>
      <c r="BG3099" s="195" t="str">
        <f t="shared" si="4332"/>
        <v>BG$13</v>
      </c>
      <c r="BH3099" s="195" t="str">
        <f t="shared" si="4332"/>
        <v>BH$13</v>
      </c>
      <c r="BI3099" s="195" t="str">
        <f t="shared" si="4332"/>
        <v>BI$13</v>
      </c>
      <c r="BJ3099" s="195" t="str">
        <f t="shared" si="4332"/>
        <v>BJ$13</v>
      </c>
      <c r="BK3099" s="195" t="str">
        <f t="shared" si="4332"/>
        <v>BK$13</v>
      </c>
      <c r="BL3099" s="195" t="str">
        <f t="shared" si="4332"/>
        <v>BL$13</v>
      </c>
      <c r="BM3099" s="195" t="str">
        <f t="shared" si="4332"/>
        <v>BM$13</v>
      </c>
      <c r="BN3099" s="195" t="str">
        <f t="shared" si="4332"/>
        <v>BN$13</v>
      </c>
      <c r="BO3099" s="195" t="str">
        <f t="shared" si="4332"/>
        <v>BO$13</v>
      </c>
      <c r="BP3099" s="195" t="str">
        <f t="shared" si="4332"/>
        <v>BP$13</v>
      </c>
      <c r="BQ3099" s="195" t="str">
        <f t="shared" si="4332"/>
        <v>BQ$13</v>
      </c>
      <c r="BR3099" s="195" t="str">
        <f t="shared" si="4332"/>
        <v>BR$13</v>
      </c>
      <c r="BS3099" s="195" t="str">
        <f t="shared" si="4332"/>
        <v>BS$13</v>
      </c>
      <c r="BT3099" s="195" t="str">
        <f t="shared" si="4332"/>
        <v>BT$13</v>
      </c>
      <c r="BU3099" s="195" t="str">
        <f t="shared" si="4332"/>
        <v>BU$13</v>
      </c>
      <c r="BV3099" s="195" t="str">
        <f t="shared" si="4332"/>
        <v>BV$13</v>
      </c>
      <c r="BW3099" s="195" t="str">
        <f t="shared" si="4332"/>
        <v>BW$13</v>
      </c>
      <c r="BX3099" s="195" t="str">
        <f t="shared" si="4332"/>
        <v>BX$13</v>
      </c>
      <c r="BY3099" s="195" t="str">
        <f t="shared" si="4332"/>
        <v>BY$13</v>
      </c>
      <c r="BZ3099" s="195" t="str">
        <f t="shared" si="4332"/>
        <v>BZ$13</v>
      </c>
      <c r="CA3099" s="195" t="str">
        <f t="shared" si="4332"/>
        <v>CA$13</v>
      </c>
      <c r="CB3099" s="195" t="str">
        <f t="shared" si="4332"/>
        <v>CB$13</v>
      </c>
      <c r="CC3099" s="195" t="str">
        <f t="shared" si="4332"/>
        <v>CC$13</v>
      </c>
      <c r="CD3099" s="195" t="str">
        <f t="shared" si="4332"/>
        <v>CD$13</v>
      </c>
      <c r="CE3099" s="195" t="str">
        <f t="shared" ref="CE3099:CL3099" si="4333">CE$17</f>
        <v>CE$13</v>
      </c>
      <c r="CF3099" s="195" t="str">
        <f t="shared" si="4333"/>
        <v>CF$13</v>
      </c>
      <c r="CG3099" s="195" t="str">
        <f t="shared" si="4333"/>
        <v>CG$13</v>
      </c>
      <c r="CH3099" s="195" t="str">
        <f t="shared" si="4333"/>
        <v>CH$13</v>
      </c>
      <c r="CI3099" s="195" t="str">
        <f t="shared" si="4333"/>
        <v>CI$13</v>
      </c>
      <c r="CJ3099" s="195" t="str">
        <f t="shared" si="4333"/>
        <v>CJ$13</v>
      </c>
      <c r="CK3099" s="195" t="str">
        <f t="shared" si="4333"/>
        <v>CK$13</v>
      </c>
      <c r="CL3099" s="195" t="str">
        <f t="shared" si="4333"/>
        <v>CL$13</v>
      </c>
    </row>
    <row r="3100" spans="2:90" x14ac:dyDescent="0.4">
      <c r="B3100" s="171" t="s">
        <v>491</v>
      </c>
      <c r="E3100" s="8"/>
      <c r="H3100" s="196"/>
      <c r="I3100" s="197"/>
      <c r="J3100" s="197"/>
      <c r="K3100" s="198"/>
      <c r="L3100" s="198"/>
      <c r="M3100" s="198"/>
      <c r="N3100" s="198"/>
      <c r="O3100" s="198"/>
      <c r="P3100" s="198"/>
      <c r="R3100" s="198"/>
      <c r="S3100" s="186"/>
      <c r="T3100" s="186"/>
      <c r="U3100" s="186"/>
      <c r="V3100" s="186"/>
      <c r="W3100" s="186"/>
      <c r="X3100" s="186"/>
      <c r="Y3100" s="186"/>
      <c r="Z3100" s="186"/>
      <c r="AA3100" s="186"/>
      <c r="AB3100" s="186"/>
      <c r="AC3100" s="186"/>
      <c r="AD3100" s="186"/>
      <c r="AE3100" s="186"/>
      <c r="AF3100" s="186"/>
      <c r="AG3100" s="186"/>
      <c r="AH3100" s="186"/>
      <c r="AI3100" s="186"/>
      <c r="AJ3100" s="186"/>
      <c r="AK3100" s="186"/>
      <c r="AL3100" s="186"/>
      <c r="AM3100" s="186"/>
      <c r="AN3100" s="186"/>
      <c r="AO3100" s="186"/>
      <c r="AP3100" s="186"/>
      <c r="AQ3100" s="186"/>
      <c r="AR3100" s="186"/>
      <c r="AS3100" s="186"/>
      <c r="AT3100" s="186"/>
      <c r="AU3100" s="186"/>
      <c r="AV3100" s="186"/>
      <c r="AW3100" s="186"/>
      <c r="AX3100" s="186"/>
      <c r="AY3100" s="186"/>
      <c r="AZ3100" s="186"/>
      <c r="BA3100" s="186"/>
      <c r="BB3100" s="186"/>
      <c r="BC3100" s="186"/>
      <c r="BD3100" s="186"/>
      <c r="BE3100" s="186"/>
      <c r="BF3100" s="186"/>
      <c r="BG3100" s="186"/>
      <c r="BH3100" s="186"/>
      <c r="BI3100" s="186"/>
      <c r="BJ3100" s="186"/>
      <c r="BK3100" s="186"/>
      <c r="BL3100" s="186"/>
      <c r="BM3100" s="186"/>
      <c r="BN3100" s="186"/>
      <c r="BO3100" s="186"/>
      <c r="BP3100" s="186"/>
      <c r="BQ3100" s="186"/>
      <c r="BR3100" s="186"/>
      <c r="BS3100" s="186"/>
      <c r="BT3100" s="186"/>
      <c r="BU3100" s="186"/>
      <c r="BV3100" s="186"/>
      <c r="BW3100" s="186"/>
      <c r="BX3100" s="186"/>
      <c r="BY3100" s="186"/>
      <c r="BZ3100" s="186"/>
      <c r="CA3100" s="186"/>
      <c r="CB3100" s="186"/>
      <c r="CC3100" s="186"/>
      <c r="CD3100" s="186"/>
      <c r="CE3100" s="186"/>
      <c r="CF3100" s="186"/>
      <c r="CG3100" s="186"/>
      <c r="CH3100" s="186"/>
      <c r="CI3100" s="186"/>
      <c r="CJ3100" s="186"/>
      <c r="CK3100" s="186"/>
      <c r="CL3100" s="186"/>
    </row>
    <row r="3101" spans="2:90" x14ac:dyDescent="0.4">
      <c r="B3101" s="171" t="s">
        <v>505</v>
      </c>
      <c r="E3101" s="8"/>
      <c r="H3101" s="196"/>
      <c r="I3101" s="197"/>
      <c r="J3101" s="197"/>
      <c r="K3101" s="198"/>
      <c r="L3101" s="198"/>
      <c r="M3101" s="198"/>
      <c r="N3101" s="198"/>
      <c r="O3101" s="198"/>
      <c r="P3101" s="198"/>
      <c r="R3101" s="198"/>
      <c r="S3101" s="186"/>
      <c r="T3101" s="186"/>
      <c r="U3101" s="186"/>
      <c r="V3101" s="186"/>
      <c r="W3101" s="186"/>
      <c r="X3101" s="186"/>
      <c r="Y3101" s="186"/>
      <c r="Z3101" s="186"/>
      <c r="AA3101" s="186"/>
      <c r="AB3101" s="186"/>
      <c r="AC3101" s="186"/>
      <c r="AD3101" s="186"/>
      <c r="AE3101" s="186"/>
      <c r="AF3101" s="186"/>
      <c r="AG3101" s="186"/>
      <c r="AH3101" s="186"/>
      <c r="AI3101" s="186"/>
      <c r="AJ3101" s="186"/>
      <c r="AK3101" s="186"/>
      <c r="AL3101" s="186"/>
      <c r="AM3101" s="186"/>
      <c r="AN3101" s="186"/>
      <c r="AO3101" s="186"/>
      <c r="AP3101" s="186"/>
      <c r="AQ3101" s="186"/>
      <c r="AR3101" s="186"/>
      <c r="AS3101" s="186"/>
      <c r="AT3101" s="186"/>
      <c r="AU3101" s="186"/>
      <c r="AV3101" s="186"/>
      <c r="AW3101" s="186"/>
      <c r="AX3101" s="186"/>
      <c r="AY3101" s="186"/>
      <c r="AZ3101" s="186"/>
      <c r="BA3101" s="186"/>
      <c r="BB3101" s="186"/>
      <c r="BC3101" s="186"/>
      <c r="BD3101" s="186"/>
      <c r="BE3101" s="186"/>
      <c r="BF3101" s="186"/>
      <c r="BG3101" s="186"/>
      <c r="BH3101" s="186"/>
      <c r="BI3101" s="186"/>
      <c r="BJ3101" s="186"/>
      <c r="BK3101" s="186"/>
      <c r="BL3101" s="186"/>
      <c r="BM3101" s="186"/>
      <c r="BN3101" s="186"/>
      <c r="BO3101" s="186"/>
      <c r="BP3101" s="186"/>
      <c r="BQ3101" s="186"/>
      <c r="BR3101" s="186"/>
      <c r="BS3101" s="186"/>
      <c r="BT3101" s="186"/>
      <c r="BU3101" s="186"/>
      <c r="BV3101" s="186"/>
      <c r="BW3101" s="186"/>
      <c r="BX3101" s="186"/>
      <c r="BY3101" s="186"/>
      <c r="BZ3101" s="186"/>
      <c r="CA3101" s="186"/>
      <c r="CB3101" s="186"/>
      <c r="CC3101" s="186"/>
      <c r="CD3101" s="186"/>
      <c r="CE3101" s="186"/>
      <c r="CF3101" s="186"/>
      <c r="CG3101" s="186"/>
      <c r="CH3101" s="186"/>
      <c r="CI3101" s="186"/>
      <c r="CJ3101" s="186"/>
      <c r="CK3101" s="186"/>
      <c r="CL3101" s="186"/>
    </row>
    <row r="3102" spans="2:90" x14ac:dyDescent="0.4">
      <c r="B3102" s="171" t="s">
        <v>463</v>
      </c>
      <c r="E3102" s="8"/>
      <c r="H3102" s="196"/>
      <c r="I3102" s="197"/>
      <c r="J3102" s="197"/>
      <c r="K3102" s="198"/>
      <c r="L3102" s="198"/>
      <c r="M3102" s="198"/>
      <c r="N3102" s="198"/>
      <c r="O3102" s="198"/>
      <c r="P3102" s="198"/>
      <c r="R3102" s="198"/>
      <c r="S3102" s="186" t="str">
        <f t="shared" ref="S3102:AX3102" si="4334">S$18</f>
        <v>S$14</v>
      </c>
      <c r="T3102" s="186" t="str">
        <f t="shared" si="4334"/>
        <v>T$14</v>
      </c>
      <c r="U3102" s="186" t="str">
        <f t="shared" si="4334"/>
        <v>U$14</v>
      </c>
      <c r="V3102" s="186" t="str">
        <f t="shared" si="4334"/>
        <v>V$14</v>
      </c>
      <c r="W3102" s="186" t="str">
        <f t="shared" si="4334"/>
        <v>W$14</v>
      </c>
      <c r="X3102" s="186" t="str">
        <f t="shared" si="4334"/>
        <v>X$14</v>
      </c>
      <c r="Y3102" s="186" t="str">
        <f t="shared" si="4334"/>
        <v>Y$14</v>
      </c>
      <c r="Z3102" s="186" t="str">
        <f t="shared" si="4334"/>
        <v>Z$14</v>
      </c>
      <c r="AA3102" s="186" t="str">
        <f t="shared" si="4334"/>
        <v>AA$14</v>
      </c>
      <c r="AB3102" s="186" t="str">
        <f t="shared" si="4334"/>
        <v>AB$14</v>
      </c>
      <c r="AC3102" s="186" t="str">
        <f t="shared" si="4334"/>
        <v>AC$14</v>
      </c>
      <c r="AD3102" s="186" t="str">
        <f t="shared" si="4334"/>
        <v>AD$14</v>
      </c>
      <c r="AE3102" s="186" t="str">
        <f t="shared" si="4334"/>
        <v>AE$14</v>
      </c>
      <c r="AF3102" s="186" t="str">
        <f t="shared" si="4334"/>
        <v>AF$14</v>
      </c>
      <c r="AG3102" s="186" t="str">
        <f t="shared" si="4334"/>
        <v>AG$14</v>
      </c>
      <c r="AH3102" s="186" t="str">
        <f t="shared" si="4334"/>
        <v>AH$14</v>
      </c>
      <c r="AI3102" s="186" t="str">
        <f t="shared" si="4334"/>
        <v>AI$14</v>
      </c>
      <c r="AJ3102" s="186" t="str">
        <f t="shared" si="4334"/>
        <v>AJ$14</v>
      </c>
      <c r="AK3102" s="186" t="str">
        <f t="shared" si="4334"/>
        <v>AK$14</v>
      </c>
      <c r="AL3102" s="186" t="str">
        <f t="shared" si="4334"/>
        <v>AL$14</v>
      </c>
      <c r="AM3102" s="186" t="str">
        <f t="shared" si="4334"/>
        <v>AM$14</v>
      </c>
      <c r="AN3102" s="186" t="str">
        <f t="shared" si="4334"/>
        <v>AN$14</v>
      </c>
      <c r="AO3102" s="186" t="str">
        <f t="shared" si="4334"/>
        <v>AO$14</v>
      </c>
      <c r="AP3102" s="186" t="str">
        <f t="shared" si="4334"/>
        <v>AP$14</v>
      </c>
      <c r="AQ3102" s="186" t="str">
        <f t="shared" si="4334"/>
        <v>AQ$14</v>
      </c>
      <c r="AR3102" s="186" t="str">
        <f t="shared" si="4334"/>
        <v>AR$14</v>
      </c>
      <c r="AS3102" s="186" t="str">
        <f t="shared" si="4334"/>
        <v>AS$14</v>
      </c>
      <c r="AT3102" s="186" t="str">
        <f t="shared" si="4334"/>
        <v>AT$14</v>
      </c>
      <c r="AU3102" s="186" t="str">
        <f t="shared" si="4334"/>
        <v>AU$14</v>
      </c>
      <c r="AV3102" s="186" t="str">
        <f t="shared" si="4334"/>
        <v>AV$14</v>
      </c>
      <c r="AW3102" s="186" t="str">
        <f t="shared" si="4334"/>
        <v>AW$14</v>
      </c>
      <c r="AX3102" s="186" t="str">
        <f t="shared" si="4334"/>
        <v>AX$14</v>
      </c>
      <c r="AY3102" s="186" t="str">
        <f t="shared" ref="AY3102:CD3102" si="4335">AY$18</f>
        <v>AY$14</v>
      </c>
      <c r="AZ3102" s="186" t="str">
        <f t="shared" si="4335"/>
        <v>AZ$14</v>
      </c>
      <c r="BA3102" s="186" t="str">
        <f t="shared" si="4335"/>
        <v>BA$14</v>
      </c>
      <c r="BB3102" s="186" t="str">
        <f t="shared" si="4335"/>
        <v>BB$14</v>
      </c>
      <c r="BC3102" s="186" t="str">
        <f t="shared" si="4335"/>
        <v>BC$14</v>
      </c>
      <c r="BD3102" s="186" t="str">
        <f t="shared" si="4335"/>
        <v>BD$14</v>
      </c>
      <c r="BE3102" s="186" t="str">
        <f t="shared" si="4335"/>
        <v>BE$14</v>
      </c>
      <c r="BF3102" s="186" t="str">
        <f t="shared" si="4335"/>
        <v>BF$14</v>
      </c>
      <c r="BG3102" s="186" t="str">
        <f t="shared" si="4335"/>
        <v>BG$14</v>
      </c>
      <c r="BH3102" s="186" t="str">
        <f t="shared" si="4335"/>
        <v>BH$14</v>
      </c>
      <c r="BI3102" s="186" t="str">
        <f t="shared" si="4335"/>
        <v>BI$14</v>
      </c>
      <c r="BJ3102" s="186" t="str">
        <f t="shared" si="4335"/>
        <v>BJ$14</v>
      </c>
      <c r="BK3102" s="186" t="str">
        <f t="shared" si="4335"/>
        <v>BK$14</v>
      </c>
      <c r="BL3102" s="186" t="str">
        <f t="shared" si="4335"/>
        <v>BL$14</v>
      </c>
      <c r="BM3102" s="186" t="str">
        <f t="shared" si="4335"/>
        <v>BM$14</v>
      </c>
      <c r="BN3102" s="186" t="str">
        <f t="shared" si="4335"/>
        <v>BN$14</v>
      </c>
      <c r="BO3102" s="186" t="str">
        <f t="shared" si="4335"/>
        <v>BO$14</v>
      </c>
      <c r="BP3102" s="186" t="str">
        <f t="shared" si="4335"/>
        <v>BP$14</v>
      </c>
      <c r="BQ3102" s="186" t="str">
        <f t="shared" si="4335"/>
        <v>BQ$14</v>
      </c>
      <c r="BR3102" s="186" t="str">
        <f t="shared" si="4335"/>
        <v>BR$14</v>
      </c>
      <c r="BS3102" s="186" t="str">
        <f t="shared" si="4335"/>
        <v>BS$14</v>
      </c>
      <c r="BT3102" s="186" t="str">
        <f t="shared" si="4335"/>
        <v>BT$14</v>
      </c>
      <c r="BU3102" s="186" t="str">
        <f t="shared" si="4335"/>
        <v>BU$14</v>
      </c>
      <c r="BV3102" s="186" t="str">
        <f t="shared" si="4335"/>
        <v>BV$14</v>
      </c>
      <c r="BW3102" s="186" t="str">
        <f t="shared" si="4335"/>
        <v>BW$14</v>
      </c>
      <c r="BX3102" s="186" t="str">
        <f t="shared" si="4335"/>
        <v>BX$14</v>
      </c>
      <c r="BY3102" s="186" t="str">
        <f t="shared" si="4335"/>
        <v>BY$14</v>
      </c>
      <c r="BZ3102" s="186" t="str">
        <f t="shared" si="4335"/>
        <v>BZ$14</v>
      </c>
      <c r="CA3102" s="186" t="str">
        <f t="shared" si="4335"/>
        <v>CA$14</v>
      </c>
      <c r="CB3102" s="186" t="str">
        <f t="shared" si="4335"/>
        <v>CB$14</v>
      </c>
      <c r="CC3102" s="186" t="str">
        <f t="shared" si="4335"/>
        <v>CC$14</v>
      </c>
      <c r="CD3102" s="186" t="str">
        <f t="shared" si="4335"/>
        <v>CD$14</v>
      </c>
      <c r="CE3102" s="186" t="str">
        <f t="shared" ref="CE3102:CL3102" si="4336">CE$18</f>
        <v>CE$14</v>
      </c>
      <c r="CF3102" s="186" t="str">
        <f t="shared" si="4336"/>
        <v>CF$14</v>
      </c>
      <c r="CG3102" s="186" t="str">
        <f t="shared" si="4336"/>
        <v>CG$14</v>
      </c>
      <c r="CH3102" s="186" t="str">
        <f t="shared" si="4336"/>
        <v>CH$14</v>
      </c>
      <c r="CI3102" s="186" t="str">
        <f t="shared" si="4336"/>
        <v>CI$14</v>
      </c>
      <c r="CJ3102" s="186" t="str">
        <f t="shared" si="4336"/>
        <v>CJ$14</v>
      </c>
      <c r="CK3102" s="186" t="str">
        <f t="shared" si="4336"/>
        <v>CK$14</v>
      </c>
      <c r="CL3102" s="186" t="str">
        <f t="shared" si="4336"/>
        <v>CL$14</v>
      </c>
    </row>
    <row r="3103" spans="2:90" x14ac:dyDescent="0.4">
      <c r="B3103" s="171" t="s">
        <v>464</v>
      </c>
      <c r="E3103" s="8"/>
      <c r="H3103" s="196"/>
      <c r="I3103" s="197"/>
      <c r="J3103" s="197"/>
      <c r="K3103" s="198"/>
      <c r="L3103" s="198"/>
      <c r="M3103" s="198"/>
      <c r="N3103" s="198"/>
      <c r="O3103" s="198"/>
      <c r="P3103" s="198"/>
      <c r="R3103" s="198"/>
      <c r="S3103" s="186" t="str">
        <f t="shared" ref="S3103:AX3103" si="4337">S$19</f>
        <v>S$15</v>
      </c>
      <c r="T3103" s="186" t="str">
        <f t="shared" si="4337"/>
        <v>T$15</v>
      </c>
      <c r="U3103" s="186" t="str">
        <f t="shared" si="4337"/>
        <v>U$15</v>
      </c>
      <c r="V3103" s="186" t="str">
        <f t="shared" si="4337"/>
        <v>V$15</v>
      </c>
      <c r="W3103" s="186" t="str">
        <f t="shared" si="4337"/>
        <v>W$15</v>
      </c>
      <c r="X3103" s="186" t="str">
        <f t="shared" si="4337"/>
        <v>X$15</v>
      </c>
      <c r="Y3103" s="186" t="str">
        <f t="shared" si="4337"/>
        <v>Y$15</v>
      </c>
      <c r="Z3103" s="186" t="str">
        <f t="shared" si="4337"/>
        <v>Z$15</v>
      </c>
      <c r="AA3103" s="186" t="str">
        <f t="shared" si="4337"/>
        <v>AA$15</v>
      </c>
      <c r="AB3103" s="186" t="str">
        <f t="shared" si="4337"/>
        <v>AB$15</v>
      </c>
      <c r="AC3103" s="186" t="str">
        <f t="shared" si="4337"/>
        <v>AC$15</v>
      </c>
      <c r="AD3103" s="186" t="str">
        <f t="shared" si="4337"/>
        <v>AD$15</v>
      </c>
      <c r="AE3103" s="186" t="str">
        <f t="shared" si="4337"/>
        <v>AE$15</v>
      </c>
      <c r="AF3103" s="186" t="str">
        <f t="shared" si="4337"/>
        <v>AF$15</v>
      </c>
      <c r="AG3103" s="186" t="str">
        <f t="shared" si="4337"/>
        <v>AG$15</v>
      </c>
      <c r="AH3103" s="186" t="str">
        <f t="shared" si="4337"/>
        <v>AH$15</v>
      </c>
      <c r="AI3103" s="186" t="str">
        <f t="shared" si="4337"/>
        <v>AI$15</v>
      </c>
      <c r="AJ3103" s="186" t="str">
        <f t="shared" si="4337"/>
        <v>AJ$15</v>
      </c>
      <c r="AK3103" s="186" t="str">
        <f t="shared" si="4337"/>
        <v>AK$15</v>
      </c>
      <c r="AL3103" s="186" t="str">
        <f t="shared" si="4337"/>
        <v>AL$15</v>
      </c>
      <c r="AM3103" s="186" t="str">
        <f t="shared" si="4337"/>
        <v>AM$15</v>
      </c>
      <c r="AN3103" s="186" t="str">
        <f t="shared" si="4337"/>
        <v>AN$15</v>
      </c>
      <c r="AO3103" s="186" t="str">
        <f t="shared" si="4337"/>
        <v>AO$15</v>
      </c>
      <c r="AP3103" s="186" t="str">
        <f t="shared" si="4337"/>
        <v>AP$15</v>
      </c>
      <c r="AQ3103" s="186" t="str">
        <f t="shared" si="4337"/>
        <v>AQ$15</v>
      </c>
      <c r="AR3103" s="186" t="str">
        <f t="shared" si="4337"/>
        <v>AR$15</v>
      </c>
      <c r="AS3103" s="186" t="str">
        <f t="shared" si="4337"/>
        <v>AS$15</v>
      </c>
      <c r="AT3103" s="186" t="str">
        <f t="shared" si="4337"/>
        <v>AT$15</v>
      </c>
      <c r="AU3103" s="186" t="str">
        <f t="shared" si="4337"/>
        <v>AU$15</v>
      </c>
      <c r="AV3103" s="186" t="str">
        <f t="shared" si="4337"/>
        <v>AV$15</v>
      </c>
      <c r="AW3103" s="186" t="str">
        <f t="shared" si="4337"/>
        <v>AW$15</v>
      </c>
      <c r="AX3103" s="186" t="str">
        <f t="shared" si="4337"/>
        <v>AX$15</v>
      </c>
      <c r="AY3103" s="186" t="str">
        <f t="shared" ref="AY3103:CD3103" si="4338">AY$19</f>
        <v>AY$15</v>
      </c>
      <c r="AZ3103" s="186" t="str">
        <f t="shared" si="4338"/>
        <v>AZ$15</v>
      </c>
      <c r="BA3103" s="186" t="str">
        <f t="shared" si="4338"/>
        <v>BA$15</v>
      </c>
      <c r="BB3103" s="186" t="str">
        <f t="shared" si="4338"/>
        <v>BB$15</v>
      </c>
      <c r="BC3103" s="186" t="str">
        <f t="shared" si="4338"/>
        <v>BC$15</v>
      </c>
      <c r="BD3103" s="186" t="str">
        <f t="shared" si="4338"/>
        <v>BD$15</v>
      </c>
      <c r="BE3103" s="186" t="str">
        <f t="shared" si="4338"/>
        <v>BE$15</v>
      </c>
      <c r="BF3103" s="186" t="str">
        <f t="shared" si="4338"/>
        <v>BF$15</v>
      </c>
      <c r="BG3103" s="186" t="str">
        <f t="shared" si="4338"/>
        <v>BG$15</v>
      </c>
      <c r="BH3103" s="186" t="str">
        <f t="shared" si="4338"/>
        <v>BH$15</v>
      </c>
      <c r="BI3103" s="186" t="str">
        <f t="shared" si="4338"/>
        <v>BI$15</v>
      </c>
      <c r="BJ3103" s="186" t="str">
        <f t="shared" si="4338"/>
        <v>BJ$15</v>
      </c>
      <c r="BK3103" s="186" t="str">
        <f t="shared" si="4338"/>
        <v>BK$15</v>
      </c>
      <c r="BL3103" s="186" t="str">
        <f t="shared" si="4338"/>
        <v>BL$15</v>
      </c>
      <c r="BM3103" s="186" t="str">
        <f t="shared" si="4338"/>
        <v>BM$15</v>
      </c>
      <c r="BN3103" s="186" t="str">
        <f t="shared" si="4338"/>
        <v>BN$15</v>
      </c>
      <c r="BO3103" s="186" t="str">
        <f t="shared" si="4338"/>
        <v>BO$15</v>
      </c>
      <c r="BP3103" s="186" t="str">
        <f t="shared" si="4338"/>
        <v>BP$15</v>
      </c>
      <c r="BQ3103" s="186" t="str">
        <f t="shared" si="4338"/>
        <v>BQ$15</v>
      </c>
      <c r="BR3103" s="186" t="str">
        <f t="shared" si="4338"/>
        <v>BR$15</v>
      </c>
      <c r="BS3103" s="186" t="str">
        <f t="shared" si="4338"/>
        <v>BS$15</v>
      </c>
      <c r="BT3103" s="186" t="str">
        <f t="shared" si="4338"/>
        <v>BT$15</v>
      </c>
      <c r="BU3103" s="186" t="str">
        <f t="shared" si="4338"/>
        <v>BU$15</v>
      </c>
      <c r="BV3103" s="186" t="str">
        <f t="shared" si="4338"/>
        <v>BV$15</v>
      </c>
      <c r="BW3103" s="186" t="str">
        <f t="shared" si="4338"/>
        <v>BW$15</v>
      </c>
      <c r="BX3103" s="186" t="str">
        <f t="shared" si="4338"/>
        <v>BX$15</v>
      </c>
      <c r="BY3103" s="186" t="str">
        <f t="shared" si="4338"/>
        <v>BY$15</v>
      </c>
      <c r="BZ3103" s="186" t="str">
        <f t="shared" si="4338"/>
        <v>BZ$15</v>
      </c>
      <c r="CA3103" s="186" t="str">
        <f t="shared" si="4338"/>
        <v>CA$15</v>
      </c>
      <c r="CB3103" s="186" t="str">
        <f t="shared" si="4338"/>
        <v>CB$15</v>
      </c>
      <c r="CC3103" s="186" t="str">
        <f t="shared" si="4338"/>
        <v>CC$15</v>
      </c>
      <c r="CD3103" s="186" t="str">
        <f t="shared" si="4338"/>
        <v>CD$15</v>
      </c>
      <c r="CE3103" s="186" t="str">
        <f t="shared" ref="CE3103:CL3103" si="4339">CE$19</f>
        <v>CE$15</v>
      </c>
      <c r="CF3103" s="186" t="str">
        <f t="shared" si="4339"/>
        <v>CF$15</v>
      </c>
      <c r="CG3103" s="186" t="str">
        <f t="shared" si="4339"/>
        <v>CG$15</v>
      </c>
      <c r="CH3103" s="186" t="str">
        <f t="shared" si="4339"/>
        <v>CH$15</v>
      </c>
      <c r="CI3103" s="186" t="str">
        <f t="shared" si="4339"/>
        <v>CI$15</v>
      </c>
      <c r="CJ3103" s="186" t="str">
        <f t="shared" si="4339"/>
        <v>CJ$15</v>
      </c>
      <c r="CK3103" s="186" t="str">
        <f t="shared" si="4339"/>
        <v>CK$15</v>
      </c>
      <c r="CL3103" s="186" t="str">
        <f t="shared" si="4339"/>
        <v>CL$15</v>
      </c>
    </row>
    <row r="3104" spans="2:90" x14ac:dyDescent="0.4">
      <c r="B3104" s="70" t="s">
        <v>402</v>
      </c>
      <c r="C3104" s="31"/>
      <c r="D3104" t="s">
        <v>408</v>
      </c>
      <c r="E3104" s="8" t="str">
        <f t="shared" si="4299"/>
        <v>3104 WCUR-IS</v>
      </c>
      <c r="F3104" t="s">
        <v>436</v>
      </c>
      <c r="G3104" s="31" t="s">
        <v>395</v>
      </c>
      <c r="H3104" s="48"/>
      <c r="I3104" s="285"/>
      <c r="J3104" s="285"/>
      <c r="K3104" s="48"/>
      <c r="L3104" s="48"/>
      <c r="M3104" s="48"/>
      <c r="N3104" s="48"/>
      <c r="O3104" s="48"/>
      <c r="P3104" s="48"/>
      <c r="R3104" s="70"/>
      <c r="S3104" s="286"/>
      <c r="T3104" s="286"/>
      <c r="U3104" s="286"/>
      <c r="V3104" s="286"/>
      <c r="W3104" s="286"/>
      <c r="X3104" s="286"/>
      <c r="Y3104" s="286"/>
      <c r="Z3104" s="286"/>
      <c r="AA3104" s="286"/>
      <c r="AB3104" s="286"/>
      <c r="AC3104" s="286"/>
      <c r="AD3104" s="286"/>
      <c r="AE3104" s="286"/>
      <c r="AF3104" s="286"/>
      <c r="AG3104" s="286"/>
      <c r="AH3104" s="286"/>
      <c r="AI3104" s="286"/>
      <c r="AJ3104" s="286"/>
      <c r="AK3104" s="286"/>
      <c r="AL3104" s="286"/>
      <c r="AM3104" s="286"/>
      <c r="AN3104" s="286"/>
      <c r="AO3104" s="286"/>
      <c r="AP3104" s="286"/>
      <c r="AQ3104" s="286"/>
      <c r="AR3104" s="286"/>
      <c r="AS3104" s="286"/>
      <c r="AT3104" s="286"/>
      <c r="AU3104" s="286"/>
      <c r="AV3104" s="286"/>
      <c r="AW3104" s="286"/>
      <c r="AX3104" s="286"/>
      <c r="AY3104" s="286"/>
      <c r="AZ3104" s="286"/>
      <c r="BA3104" s="286"/>
      <c r="BB3104" s="286"/>
      <c r="BC3104" s="286"/>
      <c r="BD3104" s="286"/>
      <c r="BE3104" s="286"/>
      <c r="BF3104" s="286"/>
      <c r="BG3104" s="286"/>
      <c r="BH3104" s="286"/>
      <c r="BI3104" s="286"/>
      <c r="BJ3104" s="286"/>
      <c r="BK3104" s="286"/>
      <c r="BL3104" s="286"/>
      <c r="BM3104" s="286"/>
      <c r="BN3104" s="286"/>
      <c r="BO3104" s="286"/>
      <c r="BP3104" s="286"/>
      <c r="BQ3104" s="286"/>
      <c r="BR3104" s="286"/>
      <c r="BS3104" s="286"/>
      <c r="BT3104" s="286"/>
      <c r="BU3104" s="286"/>
      <c r="BV3104" s="286"/>
      <c r="BW3104" s="286"/>
      <c r="BX3104" s="286"/>
      <c r="BY3104" s="286"/>
      <c r="BZ3104" s="286"/>
      <c r="CA3104" s="286"/>
      <c r="CB3104" s="286"/>
      <c r="CC3104" s="286"/>
      <c r="CD3104" s="286"/>
      <c r="CE3104" s="286"/>
      <c r="CF3104" s="286"/>
      <c r="CG3104" s="286"/>
      <c r="CH3104" s="286"/>
      <c r="CI3104" s="286"/>
      <c r="CJ3104" s="286"/>
      <c r="CK3104" s="286"/>
      <c r="CL3104" s="286"/>
    </row>
    <row r="3105" spans="2:90" x14ac:dyDescent="0.4">
      <c r="B3105" s="122" t="s">
        <v>392</v>
      </c>
      <c r="D3105" t="s">
        <v>408</v>
      </c>
      <c r="E3105" s="8" t="str">
        <f t="shared" si="4299"/>
        <v>3105 WCUR-IS</v>
      </c>
      <c r="G3105" t="str">
        <f t="shared" ref="G3105:G3112" si="4340">E3105</f>
        <v>3105 WCUR-IS</v>
      </c>
      <c r="H3105" s="31"/>
      <c r="I3105" s="73"/>
      <c r="J3105" s="73"/>
      <c r="K3105" s="121">
        <f ca="1">'IS BS CF'!K$20</f>
        <v>19234470.826335669</v>
      </c>
      <c r="L3105" s="121">
        <f ca="1">'IS BS CF'!L$20</f>
        <v>64560644.505838424</v>
      </c>
      <c r="M3105" s="121">
        <f ca="1">'IS BS CF'!M$20</f>
        <v>143220203.85268167</v>
      </c>
      <c r="N3105" s="121">
        <f ca="1">'IS BS CF'!N$20</f>
        <v>294058898.56479681</v>
      </c>
      <c r="O3105" s="121">
        <f ca="1">'IS BS CF'!O$20</f>
        <v>592234525.51825392</v>
      </c>
      <c r="P3105" s="121">
        <f ca="1">'IS BS CF'!P$20</f>
        <v>1186693566.7494879</v>
      </c>
      <c r="Q3105" s="121"/>
      <c r="R3105" s="121">
        <f>'IS BS CF'!R$20</f>
        <v>0</v>
      </c>
      <c r="S3105" s="121">
        <f ca="1">'IS BS CF'!S$20</f>
        <v>158333.33333333334</v>
      </c>
      <c r="T3105" s="121">
        <f ca="1">'IS BS CF'!T$20</f>
        <v>467083.33333333337</v>
      </c>
      <c r="U3105" s="121">
        <f ca="1">'IS BS CF'!U$20</f>
        <v>760395.83333333349</v>
      </c>
      <c r="V3105" s="121">
        <f ca="1">'IS BS CF'!V$20</f>
        <v>1039042.7083333335</v>
      </c>
      <c r="W3105" s="121">
        <f ca="1">'IS BS CF'!W$20</f>
        <v>1303757.2395833335</v>
      </c>
      <c r="X3105" s="121">
        <f ca="1">'IS BS CF'!X$20</f>
        <v>1555236.0442708335</v>
      </c>
      <c r="Y3105" s="121">
        <f ca="1">'IS BS CF'!Y$20</f>
        <v>1794140.9087239583</v>
      </c>
      <c r="Z3105" s="121">
        <f ca="1">'IS BS CF'!Z$20</f>
        <v>2021100.5299544274</v>
      </c>
      <c r="AA3105" s="121">
        <f ca="1">'IS BS CF'!AA$20</f>
        <v>2236712.1701233727</v>
      </c>
      <c r="AB3105" s="121">
        <f ca="1">'IS BS CF'!AB$20</f>
        <v>2441543.2282838705</v>
      </c>
      <c r="AC3105" s="121">
        <f ca="1">'IS BS CF'!AC$20</f>
        <v>2636132.7335363436</v>
      </c>
      <c r="AD3105" s="121">
        <f ca="1">'IS BS CF'!AD$20</f>
        <v>2820992.7635261929</v>
      </c>
      <c r="AE3105" s="121">
        <f ca="1">'IS BS CF'!AE$20</f>
        <v>3154943.1253498835</v>
      </c>
      <c r="AF3105" s="121">
        <f ca="1">'IS BS CF'!AF$20</f>
        <v>3630529.3024157225</v>
      </c>
      <c r="AG3105" s="121">
        <f ca="1">'IS BS CF'!AG$20</f>
        <v>4082336.1706282701</v>
      </c>
      <c r="AH3105" s="121">
        <f ca="1">'IS BS CF'!AH$20</f>
        <v>4511552.6954301903</v>
      </c>
      <c r="AI3105" s="121">
        <f ca="1">'IS BS CF'!AI$20</f>
        <v>4919308.3939920133</v>
      </c>
      <c r="AJ3105" s="121">
        <f ca="1">'IS BS CF'!AJ$20</f>
        <v>5306676.3076257464</v>
      </c>
      <c r="AK3105" s="121">
        <f ca="1">'IS BS CF'!AK$20</f>
        <v>5674675.8255777927</v>
      </c>
      <c r="AL3105" s="121">
        <f ca="1">'IS BS CF'!AL$20</f>
        <v>6024275.3676322363</v>
      </c>
      <c r="AM3105" s="121">
        <f ca="1">'IS BS CF'!AM$20</f>
        <v>6356394.932583957</v>
      </c>
      <c r="AN3105" s="121">
        <f ca="1">'IS BS CF'!AN$20</f>
        <v>6671908.5192880919</v>
      </c>
      <c r="AO3105" s="121">
        <f ca="1">'IS BS CF'!AO$20</f>
        <v>6971646.4266570201</v>
      </c>
      <c r="AP3105" s="121">
        <f ca="1">'IS BS CF'!AP$20</f>
        <v>7256397.4386575026</v>
      </c>
      <c r="AQ3105" s="121">
        <f ca="1">'IS BS CF'!AQ$20</f>
        <v>7843577.5667246263</v>
      </c>
      <c r="AR3105" s="121">
        <f ca="1">'IS BS CF'!AR$20</f>
        <v>8718065.3550550621</v>
      </c>
      <c r="AS3105" s="121">
        <f ca="1">'IS BS CF'!AS$20</f>
        <v>9548828.7539689764</v>
      </c>
      <c r="AT3105" s="121">
        <f ca="1">'IS BS CF'!AT$20</f>
        <v>10338053.982937194</v>
      </c>
      <c r="AU3105" s="121">
        <f ca="1">'IS BS CF'!AU$20</f>
        <v>11087817.950456999</v>
      </c>
      <c r="AV3105" s="121">
        <f ca="1">'IS BS CF'!AV$20</f>
        <v>11800093.719600815</v>
      </c>
      <c r="AW3105" s="121">
        <f ca="1">'IS BS CF'!AW$20</f>
        <v>12476755.700287443</v>
      </c>
      <c r="AX3105" s="121">
        <f ca="1">'IS BS CF'!AX$20</f>
        <v>13119584.581939735</v>
      </c>
      <c r="AY3105" s="121">
        <f ca="1">'IS BS CF'!AY$20</f>
        <v>13730272.019509412</v>
      </c>
      <c r="AZ3105" s="121">
        <f ca="1">'IS BS CF'!AZ$20</f>
        <v>14310425.08520061</v>
      </c>
      <c r="BA3105" s="121">
        <f ca="1">'IS BS CF'!BA$20</f>
        <v>14861570.497607244</v>
      </c>
      <c r="BB3105" s="121">
        <f ca="1">'IS BS CF'!BB$20</f>
        <v>15385158.639393546</v>
      </c>
      <c r="BC3105" s="121">
        <f ca="1">'IS BS CF'!BC$20</f>
        <v>16515900.707423871</v>
      </c>
      <c r="BD3105" s="121">
        <f ca="1">'IS BS CF'!BD$20</f>
        <v>18223439.005386014</v>
      </c>
      <c r="BE3105" s="121">
        <f ca="1">'IS BS CF'!BE$20</f>
        <v>19845600.388450045</v>
      </c>
      <c r="BF3105" s="121">
        <f ca="1">'IS BS CF'!BF$20</f>
        <v>21386653.702360876</v>
      </c>
      <c r="BG3105" s="121">
        <f ca="1">'IS BS CF'!BG$20</f>
        <v>22850654.35057617</v>
      </c>
      <c r="BH3105" s="121">
        <f ca="1">'IS BS CF'!BH$20</f>
        <v>24241454.966380689</v>
      </c>
      <c r="BI3105" s="121">
        <f ca="1">'IS BS CF'!BI$20</f>
        <v>25562715.551394988</v>
      </c>
      <c r="BJ3105" s="121">
        <f ca="1">'IS BS CF'!BJ$20</f>
        <v>26817913.107158571</v>
      </c>
      <c r="BK3105" s="121">
        <f ca="1">'IS BS CF'!BK$20</f>
        <v>28010350.785133969</v>
      </c>
      <c r="BL3105" s="121">
        <f ca="1">'IS BS CF'!BL$20</f>
        <v>29143166.579210605</v>
      </c>
      <c r="BM3105" s="121">
        <f ca="1">'IS BS CF'!BM$20</f>
        <v>30219341.583583407</v>
      </c>
      <c r="BN3105" s="121">
        <f ca="1">'IS BS CF'!BN$20</f>
        <v>31241707.837737568</v>
      </c>
      <c r="BO3105" s="121">
        <f ca="1">'IS BS CF'!BO$20</f>
        <v>33479622.445850689</v>
      </c>
      <c r="BP3105" s="121">
        <f ca="1">'IS BS CF'!BP$20</f>
        <v>36872307.990224823</v>
      </c>
      <c r="BQ3105" s="121">
        <f ca="1">'IS BS CF'!BQ$20</f>
        <v>40095359.257380247</v>
      </c>
      <c r="BR3105" s="121">
        <f ca="1">'IS BS CF'!BR$20</f>
        <v>43157257.9611779</v>
      </c>
      <c r="BS3105" s="121">
        <f ca="1">'IS BS CF'!BS$20</f>
        <v>46066061.729785666</v>
      </c>
      <c r="BT3105" s="121">
        <f ca="1">'IS BS CF'!BT$20</f>
        <v>48829425.309963062</v>
      </c>
      <c r="BU3105" s="121">
        <f ca="1">'IS BS CF'!BU$20</f>
        <v>51454620.711131558</v>
      </c>
      <c r="BV3105" s="121">
        <f ca="1">'IS BS CF'!BV$20</f>
        <v>53948556.342241652</v>
      </c>
      <c r="BW3105" s="121">
        <f ca="1">'IS BS CF'!BW$20</f>
        <v>56317795.191796236</v>
      </c>
      <c r="BX3105" s="121">
        <f ca="1">'IS BS CF'!BX$20</f>
        <v>58568572.098873079</v>
      </c>
      <c r="BY3105" s="121">
        <f ca="1">'IS BS CF'!BY$20</f>
        <v>60706810.160596088</v>
      </c>
      <c r="BZ3105" s="121">
        <f ca="1">'IS BS CF'!BZ$20</f>
        <v>62738136.319232956</v>
      </c>
      <c r="CA3105" s="121">
        <f ca="1">'IS BS CF'!CA$20</f>
        <v>67201229.503271297</v>
      </c>
      <c r="CB3105" s="121">
        <f ca="1">'IS BS CF'!CB$20</f>
        <v>73974501.361441076</v>
      </c>
      <c r="CC3105" s="121">
        <f ca="1">'IS BS CF'!CC$20</f>
        <v>80409109.626702353</v>
      </c>
      <c r="CD3105" s="121">
        <f ca="1">'IS BS CF'!CD$20</f>
        <v>86521987.478700578</v>
      </c>
      <c r="CE3105" s="121">
        <f ca="1">'IS BS CF'!CE$20</f>
        <v>92329221.438098878</v>
      </c>
      <c r="CF3105" s="121">
        <f ca="1">'IS BS CF'!CF$20</f>
        <v>97846093.699527264</v>
      </c>
      <c r="CG3105" s="121">
        <f ca="1">'IS BS CF'!CG$20</f>
        <v>103087122.34788425</v>
      </c>
      <c r="CH3105" s="121">
        <f ca="1">'IS BS CF'!CH$20</f>
        <v>108066099.56382336</v>
      </c>
      <c r="CI3105" s="121">
        <f ca="1">'IS BS CF'!CI$20</f>
        <v>112796127.91896552</v>
      </c>
      <c r="CJ3105" s="121">
        <f ca="1">'IS BS CF'!CJ$20</f>
        <v>117289654.85635057</v>
      </c>
      <c r="CK3105" s="121">
        <f ca="1">'IS BS CF'!CK$20</f>
        <v>121558505.44686638</v>
      </c>
      <c r="CL3105" s="121">
        <f ca="1">'IS BS CF'!CL$20</f>
        <v>125613913.5078564</v>
      </c>
    </row>
    <row r="3106" spans="2:90" x14ac:dyDescent="0.4">
      <c r="B3106" s="67"/>
      <c r="D3106" t="s">
        <v>408</v>
      </c>
      <c r="E3106" s="8" t="str">
        <f t="shared" si="4299"/>
        <v>3106 WCUR-IS</v>
      </c>
      <c r="G3106" t="str">
        <f t="shared" si="4340"/>
        <v>3106 WCUR-IS</v>
      </c>
      <c r="H3106" s="31"/>
      <c r="I3106" s="73"/>
      <c r="J3106" s="73"/>
      <c r="K3106" s="31"/>
      <c r="L3106" s="31"/>
      <c r="M3106" s="31"/>
      <c r="N3106" s="31"/>
      <c r="O3106" s="31"/>
      <c r="P3106" s="31"/>
      <c r="R3106" s="67"/>
      <c r="S3106" s="67"/>
      <c r="T3106" s="67"/>
      <c r="U3106" s="67"/>
      <c r="V3106" s="67"/>
      <c r="W3106" s="67"/>
      <c r="X3106" s="67"/>
      <c r="Y3106" s="67"/>
      <c r="Z3106" s="67"/>
      <c r="AA3106" s="67"/>
      <c r="AB3106" s="67"/>
      <c r="AC3106" s="67"/>
      <c r="AD3106" s="67"/>
      <c r="AE3106" s="67"/>
      <c r="AF3106" s="67"/>
      <c r="AG3106" s="67"/>
      <c r="AH3106" s="67"/>
      <c r="AI3106" s="67"/>
      <c r="AJ3106" s="67"/>
      <c r="AK3106" s="67"/>
      <c r="AL3106" s="67"/>
      <c r="AM3106" s="67"/>
      <c r="AN3106" s="67"/>
      <c r="AO3106" s="67"/>
      <c r="AP3106" s="67"/>
      <c r="AQ3106" s="67"/>
      <c r="AR3106" s="67"/>
      <c r="AS3106" s="67"/>
      <c r="AT3106" s="67"/>
      <c r="AU3106" s="67"/>
      <c r="AV3106" s="67"/>
      <c r="AW3106" s="67"/>
      <c r="AX3106" s="67"/>
      <c r="AY3106" s="67"/>
      <c r="AZ3106" s="67"/>
      <c r="BA3106" s="67"/>
      <c r="BB3106" s="67"/>
      <c r="BC3106" s="67"/>
      <c r="BD3106" s="67"/>
      <c r="BE3106" s="67"/>
      <c r="BF3106" s="67"/>
      <c r="BG3106" s="67"/>
      <c r="BH3106" s="67"/>
      <c r="BI3106" s="67"/>
      <c r="BJ3106" s="67"/>
      <c r="BK3106" s="67"/>
      <c r="BL3106" s="67"/>
      <c r="BM3106" s="67"/>
      <c r="BN3106" s="67"/>
      <c r="BO3106" s="67"/>
      <c r="BP3106" s="67"/>
      <c r="BQ3106" s="67"/>
      <c r="BR3106" s="67"/>
      <c r="BS3106" s="67"/>
      <c r="BT3106" s="67"/>
      <c r="BU3106" s="67"/>
      <c r="BV3106" s="67"/>
      <c r="BW3106" s="67"/>
      <c r="BX3106" s="67"/>
      <c r="BY3106" s="67"/>
      <c r="BZ3106" s="67"/>
      <c r="CA3106" s="67"/>
      <c r="CB3106" s="67"/>
      <c r="CC3106" s="67"/>
      <c r="CD3106" s="67"/>
      <c r="CE3106" s="67"/>
      <c r="CF3106" s="67"/>
      <c r="CG3106" s="67"/>
      <c r="CH3106" s="67"/>
      <c r="CI3106" s="67"/>
      <c r="CJ3106" s="67"/>
      <c r="CK3106" s="67"/>
      <c r="CL3106" s="67"/>
    </row>
    <row r="3107" spans="2:90" x14ac:dyDescent="0.4">
      <c r="B3107" s="126" t="str">
        <f>B3109&amp;":"</f>
        <v>Unearned revenue:</v>
      </c>
      <c r="D3107" t="s">
        <v>408</v>
      </c>
      <c r="E3107" s="8" t="str">
        <f t="shared" si="4299"/>
        <v>3107 WCUR-IS</v>
      </c>
      <c r="G3107" t="str">
        <f t="shared" si="4340"/>
        <v>3107 WCUR-IS</v>
      </c>
      <c r="I3107"/>
      <c r="J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row>
    <row r="3108" spans="2:90" x14ac:dyDescent="0.4">
      <c r="B3108" s="141" t="s">
        <v>403</v>
      </c>
      <c r="D3108" t="s">
        <v>408</v>
      </c>
      <c r="E3108" s="8" t="str">
        <f t="shared" si="4299"/>
        <v>3108 WCUR-IS</v>
      </c>
      <c r="G3108" t="str">
        <f t="shared" si="4340"/>
        <v>3108 WCUR-IS</v>
      </c>
      <c r="H3108" s="12"/>
      <c r="I3108" s="60"/>
      <c r="J3108" s="60"/>
      <c r="K3108" s="17">
        <v>30</v>
      </c>
      <c r="L3108" s="17">
        <v>30</v>
      </c>
      <c r="M3108" s="17">
        <v>30</v>
      </c>
      <c r="N3108" s="17">
        <v>30</v>
      </c>
      <c r="O3108" s="17">
        <v>30</v>
      </c>
      <c r="P3108" s="17">
        <v>30</v>
      </c>
      <c r="R3108" s="15"/>
      <c r="S3108" s="15" cm="1">
        <f t="array" ref="S3108">INDEX($K:$P,ROW(),MATCH(S$3,$K$2:$P$2,0))</f>
        <v>30</v>
      </c>
      <c r="T3108" s="15" cm="1">
        <f t="array" ref="T3108">INDEX($K:$P,ROW(),MATCH(T$3,$K$2:$P$2,0))</f>
        <v>30</v>
      </c>
      <c r="U3108" s="15" cm="1">
        <f t="array" ref="U3108">INDEX($K:$P,ROW(),MATCH(U$3,$K$2:$P$2,0))</f>
        <v>30</v>
      </c>
      <c r="V3108" s="15" cm="1">
        <f t="array" ref="V3108">INDEX($K:$P,ROW(),MATCH(V$3,$K$2:$P$2,0))</f>
        <v>30</v>
      </c>
      <c r="W3108" s="15" cm="1">
        <f t="array" ref="W3108">INDEX($K:$P,ROW(),MATCH(W$3,$K$2:$P$2,0))</f>
        <v>30</v>
      </c>
      <c r="X3108" s="15" cm="1">
        <f t="array" ref="X3108">INDEX($K:$P,ROW(),MATCH(X$3,$K$2:$P$2,0))</f>
        <v>30</v>
      </c>
      <c r="Y3108" s="15" cm="1">
        <f t="array" ref="Y3108">INDEX($K:$P,ROW(),MATCH(Y$3,$K$2:$P$2,0))</f>
        <v>30</v>
      </c>
      <c r="Z3108" s="15" cm="1">
        <f t="array" ref="Z3108">INDEX($K:$P,ROW(),MATCH(Z$3,$K$2:$P$2,0))</f>
        <v>30</v>
      </c>
      <c r="AA3108" s="15" cm="1">
        <f t="array" ref="AA3108">INDEX($K:$P,ROW(),MATCH(AA$3,$K$2:$P$2,0))</f>
        <v>30</v>
      </c>
      <c r="AB3108" s="15" cm="1">
        <f t="array" ref="AB3108">INDEX($K:$P,ROW(),MATCH(AB$3,$K$2:$P$2,0))</f>
        <v>30</v>
      </c>
      <c r="AC3108" s="15" cm="1">
        <f t="array" ref="AC3108">INDEX($K:$P,ROW(),MATCH(AC$3,$K$2:$P$2,0))</f>
        <v>30</v>
      </c>
      <c r="AD3108" s="15" cm="1">
        <f t="array" ref="AD3108">INDEX($K:$P,ROW(),MATCH(AD$3,$K$2:$P$2,0))</f>
        <v>30</v>
      </c>
      <c r="AE3108" s="15" cm="1">
        <f t="array" ref="AE3108">INDEX($K:$P,ROW(),MATCH(AE$3,$K$2:$P$2,0))</f>
        <v>30</v>
      </c>
      <c r="AF3108" s="15" cm="1">
        <f t="array" ref="AF3108">INDEX($K:$P,ROW(),MATCH(AF$3,$K$2:$P$2,0))</f>
        <v>30</v>
      </c>
      <c r="AG3108" s="15" cm="1">
        <f t="array" ref="AG3108">INDEX($K:$P,ROW(),MATCH(AG$3,$K$2:$P$2,0))</f>
        <v>30</v>
      </c>
      <c r="AH3108" s="15" cm="1">
        <f t="array" ref="AH3108">INDEX($K:$P,ROW(),MATCH(AH$3,$K$2:$P$2,0))</f>
        <v>30</v>
      </c>
      <c r="AI3108" s="15" cm="1">
        <f t="array" ref="AI3108">INDEX($K:$P,ROW(),MATCH(AI$3,$K$2:$P$2,0))</f>
        <v>30</v>
      </c>
      <c r="AJ3108" s="15" cm="1">
        <f t="array" ref="AJ3108">INDEX($K:$P,ROW(),MATCH(AJ$3,$K$2:$P$2,0))</f>
        <v>30</v>
      </c>
      <c r="AK3108" s="15" cm="1">
        <f t="array" ref="AK3108">INDEX($K:$P,ROW(),MATCH(AK$3,$K$2:$P$2,0))</f>
        <v>30</v>
      </c>
      <c r="AL3108" s="15" cm="1">
        <f t="array" ref="AL3108">INDEX($K:$P,ROW(),MATCH(AL$3,$K$2:$P$2,0))</f>
        <v>30</v>
      </c>
      <c r="AM3108" s="15" cm="1">
        <f t="array" ref="AM3108">INDEX($K:$P,ROW(),MATCH(AM$3,$K$2:$P$2,0))</f>
        <v>30</v>
      </c>
      <c r="AN3108" s="15" cm="1">
        <f t="array" ref="AN3108">INDEX($K:$P,ROW(),MATCH(AN$3,$K$2:$P$2,0))</f>
        <v>30</v>
      </c>
      <c r="AO3108" s="15" cm="1">
        <f t="array" ref="AO3108">INDEX($K:$P,ROW(),MATCH(AO$3,$K$2:$P$2,0))</f>
        <v>30</v>
      </c>
      <c r="AP3108" s="15" cm="1">
        <f t="array" ref="AP3108">INDEX($K:$P,ROW(),MATCH(AP$3,$K$2:$P$2,0))</f>
        <v>30</v>
      </c>
      <c r="AQ3108" s="15" cm="1">
        <f t="array" ref="AQ3108">INDEX($K:$P,ROW(),MATCH(AQ$3,$K$2:$P$2,0))</f>
        <v>30</v>
      </c>
      <c r="AR3108" s="15" cm="1">
        <f t="array" ref="AR3108">INDEX($K:$P,ROW(),MATCH(AR$3,$K$2:$P$2,0))</f>
        <v>30</v>
      </c>
      <c r="AS3108" s="15" cm="1">
        <f t="array" ref="AS3108">INDEX($K:$P,ROW(),MATCH(AS$3,$K$2:$P$2,0))</f>
        <v>30</v>
      </c>
      <c r="AT3108" s="15" cm="1">
        <f t="array" ref="AT3108">INDEX($K:$P,ROW(),MATCH(AT$3,$K$2:$P$2,0))</f>
        <v>30</v>
      </c>
      <c r="AU3108" s="15" cm="1">
        <f t="array" ref="AU3108">INDEX($K:$P,ROW(),MATCH(AU$3,$K$2:$P$2,0))</f>
        <v>30</v>
      </c>
      <c r="AV3108" s="15" cm="1">
        <f t="array" ref="AV3108">INDEX($K:$P,ROW(),MATCH(AV$3,$K$2:$P$2,0))</f>
        <v>30</v>
      </c>
      <c r="AW3108" s="15" cm="1">
        <f t="array" ref="AW3108">INDEX($K:$P,ROW(),MATCH(AW$3,$K$2:$P$2,0))</f>
        <v>30</v>
      </c>
      <c r="AX3108" s="15" cm="1">
        <f t="array" ref="AX3108">INDEX($K:$P,ROW(),MATCH(AX$3,$K$2:$P$2,0))</f>
        <v>30</v>
      </c>
      <c r="AY3108" s="15" cm="1">
        <f t="array" ref="AY3108">INDEX($K:$P,ROW(),MATCH(AY$3,$K$2:$P$2,0))</f>
        <v>30</v>
      </c>
      <c r="AZ3108" s="15" cm="1">
        <f t="array" ref="AZ3108">INDEX($K:$P,ROW(),MATCH(AZ$3,$K$2:$P$2,0))</f>
        <v>30</v>
      </c>
      <c r="BA3108" s="15" cm="1">
        <f t="array" ref="BA3108">INDEX($K:$P,ROW(),MATCH(BA$3,$K$2:$P$2,0))</f>
        <v>30</v>
      </c>
      <c r="BB3108" s="15" cm="1">
        <f t="array" ref="BB3108">INDEX($K:$P,ROW(),MATCH(BB$3,$K$2:$P$2,0))</f>
        <v>30</v>
      </c>
      <c r="BC3108" s="15" cm="1">
        <f t="array" ref="BC3108">INDEX($K:$P,ROW(),MATCH(BC$3,$K$2:$P$2,0))</f>
        <v>30</v>
      </c>
      <c r="BD3108" s="15" cm="1">
        <f t="array" ref="BD3108">INDEX($K:$P,ROW(),MATCH(BD$3,$K$2:$P$2,0))</f>
        <v>30</v>
      </c>
      <c r="BE3108" s="15" cm="1">
        <f t="array" ref="BE3108">INDEX($K:$P,ROW(),MATCH(BE$3,$K$2:$P$2,0))</f>
        <v>30</v>
      </c>
      <c r="BF3108" s="15" cm="1">
        <f t="array" ref="BF3108">INDEX($K:$P,ROW(),MATCH(BF$3,$K$2:$P$2,0))</f>
        <v>30</v>
      </c>
      <c r="BG3108" s="15" cm="1">
        <f t="array" ref="BG3108">INDEX($K:$P,ROW(),MATCH(BG$3,$K$2:$P$2,0))</f>
        <v>30</v>
      </c>
      <c r="BH3108" s="15" cm="1">
        <f t="array" ref="BH3108">INDEX($K:$P,ROW(),MATCH(BH$3,$K$2:$P$2,0))</f>
        <v>30</v>
      </c>
      <c r="BI3108" s="15" cm="1">
        <f t="array" ref="BI3108">INDEX($K:$P,ROW(),MATCH(BI$3,$K$2:$P$2,0))</f>
        <v>30</v>
      </c>
      <c r="BJ3108" s="15" cm="1">
        <f t="array" ref="BJ3108">INDEX($K:$P,ROW(),MATCH(BJ$3,$K$2:$P$2,0))</f>
        <v>30</v>
      </c>
      <c r="BK3108" s="15" cm="1">
        <f t="array" ref="BK3108">INDEX($K:$P,ROW(),MATCH(BK$3,$K$2:$P$2,0))</f>
        <v>30</v>
      </c>
      <c r="BL3108" s="15" cm="1">
        <f t="array" ref="BL3108">INDEX($K:$P,ROW(),MATCH(BL$3,$K$2:$P$2,0))</f>
        <v>30</v>
      </c>
      <c r="BM3108" s="15" cm="1">
        <f t="array" ref="BM3108">INDEX($K:$P,ROW(),MATCH(BM$3,$K$2:$P$2,0))</f>
        <v>30</v>
      </c>
      <c r="BN3108" s="15" cm="1">
        <f t="array" ref="BN3108">INDEX($K:$P,ROW(),MATCH(BN$3,$K$2:$P$2,0))</f>
        <v>30</v>
      </c>
      <c r="BO3108" s="15" cm="1">
        <f t="array" ref="BO3108">INDEX($K:$P,ROW(),MATCH(BO$3,$K$2:$P$2,0))</f>
        <v>30</v>
      </c>
      <c r="BP3108" s="15" cm="1">
        <f t="array" ref="BP3108">INDEX($K:$P,ROW(),MATCH(BP$3,$K$2:$P$2,0))</f>
        <v>30</v>
      </c>
      <c r="BQ3108" s="15" cm="1">
        <f t="array" ref="BQ3108">INDEX($K:$P,ROW(),MATCH(BQ$3,$K$2:$P$2,0))</f>
        <v>30</v>
      </c>
      <c r="BR3108" s="15" cm="1">
        <f t="array" ref="BR3108">INDEX($K:$P,ROW(),MATCH(BR$3,$K$2:$P$2,0))</f>
        <v>30</v>
      </c>
      <c r="BS3108" s="15" cm="1">
        <f t="array" ref="BS3108">INDEX($K:$P,ROW(),MATCH(BS$3,$K$2:$P$2,0))</f>
        <v>30</v>
      </c>
      <c r="BT3108" s="15" cm="1">
        <f t="array" ref="BT3108">INDEX($K:$P,ROW(),MATCH(BT$3,$K$2:$P$2,0))</f>
        <v>30</v>
      </c>
      <c r="BU3108" s="15" cm="1">
        <f t="array" ref="BU3108">INDEX($K:$P,ROW(),MATCH(BU$3,$K$2:$P$2,0))</f>
        <v>30</v>
      </c>
      <c r="BV3108" s="15" cm="1">
        <f t="array" ref="BV3108">INDEX($K:$P,ROW(),MATCH(BV$3,$K$2:$P$2,0))</f>
        <v>30</v>
      </c>
      <c r="BW3108" s="15" cm="1">
        <f t="array" ref="BW3108">INDEX($K:$P,ROW(),MATCH(BW$3,$K$2:$P$2,0))</f>
        <v>30</v>
      </c>
      <c r="BX3108" s="15" cm="1">
        <f t="array" ref="BX3108">INDEX($K:$P,ROW(),MATCH(BX$3,$K$2:$P$2,0))</f>
        <v>30</v>
      </c>
      <c r="BY3108" s="15" cm="1">
        <f t="array" ref="BY3108">INDEX($K:$P,ROW(),MATCH(BY$3,$K$2:$P$2,0))</f>
        <v>30</v>
      </c>
      <c r="BZ3108" s="15" cm="1">
        <f t="array" ref="BZ3108">INDEX($K:$P,ROW(),MATCH(BZ$3,$K$2:$P$2,0))</f>
        <v>30</v>
      </c>
      <c r="CA3108" s="15" cm="1">
        <f t="array" ref="CA3108">INDEX($K:$P,ROW(),MATCH(CA$3,$K$2:$P$2,0))</f>
        <v>30</v>
      </c>
      <c r="CB3108" s="15" cm="1">
        <f t="array" ref="CB3108">INDEX($K:$P,ROW(),MATCH(CB$3,$K$2:$P$2,0))</f>
        <v>30</v>
      </c>
      <c r="CC3108" s="15" cm="1">
        <f t="array" ref="CC3108">INDEX($K:$P,ROW(),MATCH(CC$3,$K$2:$P$2,0))</f>
        <v>30</v>
      </c>
      <c r="CD3108" s="15" cm="1">
        <f t="array" ref="CD3108">INDEX($K:$P,ROW(),MATCH(CD$3,$K$2:$P$2,0))</f>
        <v>30</v>
      </c>
      <c r="CE3108" s="15" cm="1">
        <f t="array" ref="CE3108">INDEX($K:$P,ROW(),MATCH(CE$3,$K$2:$P$2,0))</f>
        <v>30</v>
      </c>
      <c r="CF3108" s="15" cm="1">
        <f t="array" ref="CF3108">INDEX($K:$P,ROW(),MATCH(CF$3,$K$2:$P$2,0))</f>
        <v>30</v>
      </c>
      <c r="CG3108" s="15" cm="1">
        <f t="array" ref="CG3108">INDEX($K:$P,ROW(),MATCH(CG$3,$K$2:$P$2,0))</f>
        <v>30</v>
      </c>
      <c r="CH3108" s="15" cm="1">
        <f t="array" ref="CH3108">INDEX($K:$P,ROW(),MATCH(CH$3,$K$2:$P$2,0))</f>
        <v>30</v>
      </c>
      <c r="CI3108" s="15" cm="1">
        <f t="array" ref="CI3108">INDEX($K:$P,ROW(),MATCH(CI$3,$K$2:$P$2,0))</f>
        <v>30</v>
      </c>
      <c r="CJ3108" s="15" cm="1">
        <f t="array" ref="CJ3108">INDEX($K:$P,ROW(),MATCH(CJ$3,$K$2:$P$2,0))</f>
        <v>30</v>
      </c>
      <c r="CK3108" s="15" cm="1">
        <f t="array" ref="CK3108">INDEX($K:$P,ROW(),MATCH(CK$3,$K$2:$P$2,0))</f>
        <v>30</v>
      </c>
      <c r="CL3108" s="15" cm="1">
        <f t="array" ref="CL3108">INDEX($K:$P,ROW(),MATCH(CL$3,$K$2:$P$2,0))</f>
        <v>30</v>
      </c>
    </row>
    <row r="3109" spans="2:90" x14ac:dyDescent="0.4">
      <c r="B3109" s="123" t="s">
        <v>43</v>
      </c>
      <c r="C3109" t="s">
        <v>232</v>
      </c>
      <c r="D3109" t="s">
        <v>408</v>
      </c>
      <c r="E3109" s="8" t="str">
        <f t="shared" si="4299"/>
        <v>3109 WCUR-IS</v>
      </c>
      <c r="G3109" t="str">
        <f t="shared" si="4340"/>
        <v>3109 WCUR-IS</v>
      </c>
      <c r="H3109" s="27"/>
      <c r="I3109" s="78"/>
      <c r="J3109" s="78"/>
      <c r="K3109" s="115">
        <f t="shared" ref="K3109:P3109" ca="1" si="4341">SUMIF($4:$4,K$2,3109:3109)</f>
        <v>2820992.7635261929</v>
      </c>
      <c r="L3109" s="115">
        <f t="shared" ca="1" si="4341"/>
        <v>7256397.4386575026</v>
      </c>
      <c r="M3109" s="115">
        <f t="shared" ca="1" si="4341"/>
        <v>15385158.639393546</v>
      </c>
      <c r="N3109" s="115">
        <f t="shared" ca="1" si="4341"/>
        <v>31241707.837737568</v>
      </c>
      <c r="O3109" s="115">
        <f t="shared" ca="1" si="4341"/>
        <v>62738136.319232956</v>
      </c>
      <c r="P3109" s="115">
        <f t="shared" ca="1" si="4341"/>
        <v>125613913.5078564</v>
      </c>
      <c r="R3109" s="115"/>
      <c r="S3109" s="115">
        <f t="shared" ref="S3109:AX3109" ca="1" si="4342">MIN(S3108/30*S3105,R3109+S3105)</f>
        <v>158333.33333333334</v>
      </c>
      <c r="T3109" s="115">
        <f t="shared" ca="1" si="4342"/>
        <v>467083.33333333337</v>
      </c>
      <c r="U3109" s="115">
        <f t="shared" ca="1" si="4342"/>
        <v>760395.83333333349</v>
      </c>
      <c r="V3109" s="115">
        <f t="shared" ca="1" si="4342"/>
        <v>1039042.7083333335</v>
      </c>
      <c r="W3109" s="115">
        <f t="shared" ca="1" si="4342"/>
        <v>1303757.2395833335</v>
      </c>
      <c r="X3109" s="115">
        <f t="shared" ca="1" si="4342"/>
        <v>1555236.0442708335</v>
      </c>
      <c r="Y3109" s="115">
        <f t="shared" ca="1" si="4342"/>
        <v>1794140.9087239583</v>
      </c>
      <c r="Z3109" s="115">
        <f t="shared" ca="1" si="4342"/>
        <v>2021100.5299544274</v>
      </c>
      <c r="AA3109" s="115">
        <f t="shared" ca="1" si="4342"/>
        <v>2236712.1701233727</v>
      </c>
      <c r="AB3109" s="115">
        <f t="shared" ca="1" si="4342"/>
        <v>2441543.2282838705</v>
      </c>
      <c r="AC3109" s="115">
        <f t="shared" ca="1" si="4342"/>
        <v>2636132.7335363436</v>
      </c>
      <c r="AD3109" s="115">
        <f t="shared" ca="1" si="4342"/>
        <v>2820992.7635261929</v>
      </c>
      <c r="AE3109" s="115">
        <f t="shared" ca="1" si="4342"/>
        <v>3154943.1253498835</v>
      </c>
      <c r="AF3109" s="115">
        <f t="shared" ca="1" si="4342"/>
        <v>3630529.3024157225</v>
      </c>
      <c r="AG3109" s="115">
        <f t="shared" ca="1" si="4342"/>
        <v>4082336.1706282701</v>
      </c>
      <c r="AH3109" s="115">
        <f t="shared" ca="1" si="4342"/>
        <v>4511552.6954301903</v>
      </c>
      <c r="AI3109" s="115">
        <f t="shared" ca="1" si="4342"/>
        <v>4919308.3939920133</v>
      </c>
      <c r="AJ3109" s="115">
        <f t="shared" ca="1" si="4342"/>
        <v>5306676.3076257464</v>
      </c>
      <c r="AK3109" s="115">
        <f t="shared" ca="1" si="4342"/>
        <v>5674675.8255777927</v>
      </c>
      <c r="AL3109" s="115">
        <f t="shared" ca="1" si="4342"/>
        <v>6024275.3676322363</v>
      </c>
      <c r="AM3109" s="115">
        <f t="shared" ca="1" si="4342"/>
        <v>6356394.932583957</v>
      </c>
      <c r="AN3109" s="115">
        <f t="shared" ca="1" si="4342"/>
        <v>6671908.5192880919</v>
      </c>
      <c r="AO3109" s="115">
        <f t="shared" ca="1" si="4342"/>
        <v>6971646.4266570201</v>
      </c>
      <c r="AP3109" s="115">
        <f t="shared" ca="1" si="4342"/>
        <v>7256397.4386575026</v>
      </c>
      <c r="AQ3109" s="115">
        <f t="shared" ca="1" si="4342"/>
        <v>7843577.5667246263</v>
      </c>
      <c r="AR3109" s="115">
        <f t="shared" ca="1" si="4342"/>
        <v>8718065.3550550621</v>
      </c>
      <c r="AS3109" s="115">
        <f t="shared" ca="1" si="4342"/>
        <v>9548828.7539689764</v>
      </c>
      <c r="AT3109" s="115">
        <f t="shared" ca="1" si="4342"/>
        <v>10338053.982937194</v>
      </c>
      <c r="AU3109" s="115">
        <f t="shared" ca="1" si="4342"/>
        <v>11087817.950456999</v>
      </c>
      <c r="AV3109" s="115">
        <f t="shared" ca="1" si="4342"/>
        <v>11800093.719600815</v>
      </c>
      <c r="AW3109" s="115">
        <f t="shared" ca="1" si="4342"/>
        <v>12476755.700287443</v>
      </c>
      <c r="AX3109" s="115">
        <f t="shared" ca="1" si="4342"/>
        <v>13119584.581939735</v>
      </c>
      <c r="AY3109" s="115">
        <f t="shared" ref="AY3109:CD3109" ca="1" si="4343">MIN(AY3108/30*AY3105,AX3109+AY3105)</f>
        <v>13730272.019509412</v>
      </c>
      <c r="AZ3109" s="115">
        <f t="shared" ca="1" si="4343"/>
        <v>14310425.08520061</v>
      </c>
      <c r="BA3109" s="115">
        <f t="shared" ca="1" si="4343"/>
        <v>14861570.497607244</v>
      </c>
      <c r="BB3109" s="115">
        <f t="shared" ca="1" si="4343"/>
        <v>15385158.639393546</v>
      </c>
      <c r="BC3109" s="115">
        <f t="shared" ca="1" si="4343"/>
        <v>16515900.707423871</v>
      </c>
      <c r="BD3109" s="115">
        <f t="shared" ca="1" si="4343"/>
        <v>18223439.005386014</v>
      </c>
      <c r="BE3109" s="115">
        <f t="shared" ca="1" si="4343"/>
        <v>19845600.388450045</v>
      </c>
      <c r="BF3109" s="115">
        <f t="shared" ca="1" si="4343"/>
        <v>21386653.702360876</v>
      </c>
      <c r="BG3109" s="115">
        <f t="shared" ca="1" si="4343"/>
        <v>22850654.35057617</v>
      </c>
      <c r="BH3109" s="115">
        <f t="shared" ca="1" si="4343"/>
        <v>24241454.966380689</v>
      </c>
      <c r="BI3109" s="115">
        <f t="shared" ca="1" si="4343"/>
        <v>25562715.551394988</v>
      </c>
      <c r="BJ3109" s="115">
        <f t="shared" ca="1" si="4343"/>
        <v>26817913.107158571</v>
      </c>
      <c r="BK3109" s="115">
        <f t="shared" ca="1" si="4343"/>
        <v>28010350.785133969</v>
      </c>
      <c r="BL3109" s="115">
        <f t="shared" ca="1" si="4343"/>
        <v>29143166.579210605</v>
      </c>
      <c r="BM3109" s="115">
        <f t="shared" ca="1" si="4343"/>
        <v>30219341.583583407</v>
      </c>
      <c r="BN3109" s="115">
        <f t="shared" ca="1" si="4343"/>
        <v>31241707.837737568</v>
      </c>
      <c r="BO3109" s="115">
        <f t="shared" ca="1" si="4343"/>
        <v>33479622.445850689</v>
      </c>
      <c r="BP3109" s="115">
        <f t="shared" ca="1" si="4343"/>
        <v>36872307.990224823</v>
      </c>
      <c r="BQ3109" s="115">
        <f t="shared" ca="1" si="4343"/>
        <v>40095359.257380247</v>
      </c>
      <c r="BR3109" s="115">
        <f t="shared" ca="1" si="4343"/>
        <v>43157257.9611779</v>
      </c>
      <c r="BS3109" s="115">
        <f t="shared" ca="1" si="4343"/>
        <v>46066061.729785666</v>
      </c>
      <c r="BT3109" s="115">
        <f t="shared" ca="1" si="4343"/>
        <v>48829425.309963062</v>
      </c>
      <c r="BU3109" s="115">
        <f t="shared" ca="1" si="4343"/>
        <v>51454620.711131558</v>
      </c>
      <c r="BV3109" s="115">
        <f t="shared" ca="1" si="4343"/>
        <v>53948556.342241652</v>
      </c>
      <c r="BW3109" s="115">
        <f t="shared" ca="1" si="4343"/>
        <v>56317795.191796236</v>
      </c>
      <c r="BX3109" s="115">
        <f t="shared" ca="1" si="4343"/>
        <v>58568572.098873079</v>
      </c>
      <c r="BY3109" s="115">
        <f t="shared" ca="1" si="4343"/>
        <v>60706810.160596088</v>
      </c>
      <c r="BZ3109" s="115">
        <f t="shared" ca="1" si="4343"/>
        <v>62738136.319232956</v>
      </c>
      <c r="CA3109" s="115">
        <f t="shared" ca="1" si="4343"/>
        <v>67201229.503271297</v>
      </c>
      <c r="CB3109" s="115">
        <f t="shared" ca="1" si="4343"/>
        <v>73974501.361441076</v>
      </c>
      <c r="CC3109" s="115">
        <f t="shared" ca="1" si="4343"/>
        <v>80409109.626702353</v>
      </c>
      <c r="CD3109" s="115">
        <f t="shared" ca="1" si="4343"/>
        <v>86521987.478700578</v>
      </c>
      <c r="CE3109" s="115">
        <f t="shared" ref="CE3109:CL3109" ca="1" si="4344">MIN(CE3108/30*CE3105,CD3109+CE3105)</f>
        <v>92329221.438098878</v>
      </c>
      <c r="CF3109" s="115">
        <f t="shared" ca="1" si="4344"/>
        <v>97846093.699527264</v>
      </c>
      <c r="CG3109" s="115">
        <f t="shared" ca="1" si="4344"/>
        <v>103087122.34788425</v>
      </c>
      <c r="CH3109" s="115">
        <f t="shared" ca="1" si="4344"/>
        <v>108066099.56382336</v>
      </c>
      <c r="CI3109" s="115">
        <f t="shared" ca="1" si="4344"/>
        <v>112796127.91896552</v>
      </c>
      <c r="CJ3109" s="115">
        <f t="shared" ca="1" si="4344"/>
        <v>117289654.85635057</v>
      </c>
      <c r="CK3109" s="115">
        <f t="shared" ca="1" si="4344"/>
        <v>121558505.44686638</v>
      </c>
      <c r="CL3109" s="115">
        <f t="shared" ca="1" si="4344"/>
        <v>125613913.5078564</v>
      </c>
    </row>
    <row r="3110" spans="2:90" x14ac:dyDescent="0.4">
      <c r="B3110" s="123"/>
      <c r="D3110" t="s">
        <v>408</v>
      </c>
      <c r="E3110" s="8" t="str">
        <f t="shared" si="4299"/>
        <v>3110 WCUR-IS</v>
      </c>
      <c r="G3110" t="str">
        <f t="shared" si="4340"/>
        <v>3110 WCUR-IS</v>
      </c>
      <c r="H3110" s="27"/>
      <c r="I3110" s="78"/>
      <c r="J3110" s="78"/>
      <c r="K3110" s="33"/>
      <c r="L3110" s="33"/>
      <c r="M3110" s="33"/>
      <c r="N3110" s="33"/>
      <c r="O3110" s="33"/>
      <c r="P3110" s="33"/>
      <c r="R3110" s="33"/>
      <c r="S3110" s="33"/>
      <c r="T3110" s="33"/>
      <c r="U3110" s="33"/>
      <c r="V3110" s="33"/>
      <c r="W3110" s="33"/>
      <c r="X3110" s="33"/>
      <c r="Y3110" s="33"/>
      <c r="Z3110" s="33"/>
      <c r="AA3110" s="33"/>
      <c r="AB3110" s="33"/>
      <c r="AC3110" s="33"/>
      <c r="AD3110" s="33"/>
      <c r="AE3110" s="33"/>
      <c r="AF3110" s="33"/>
      <c r="AG3110" s="33"/>
      <c r="AH3110" s="33"/>
      <c r="AI3110" s="33"/>
      <c r="AJ3110" s="33"/>
      <c r="AK3110" s="33"/>
      <c r="AL3110" s="33"/>
      <c r="AM3110" s="33"/>
      <c r="AN3110" s="33"/>
      <c r="AO3110" s="33"/>
      <c r="AP3110" s="33"/>
      <c r="AQ3110" s="33"/>
      <c r="AR3110" s="33"/>
      <c r="AS3110" s="33"/>
      <c r="AT3110" s="33"/>
      <c r="AU3110" s="33"/>
      <c r="AV3110" s="33"/>
      <c r="AW3110" s="33"/>
      <c r="AX3110" s="33"/>
      <c r="AY3110" s="33"/>
      <c r="AZ3110" s="33"/>
      <c r="BA3110" s="33"/>
      <c r="BB3110" s="33"/>
      <c r="BC3110" s="33"/>
      <c r="BD3110" s="33"/>
      <c r="BE3110" s="33"/>
      <c r="BF3110" s="33"/>
      <c r="BG3110" s="33"/>
      <c r="BH3110" s="33"/>
      <c r="BI3110" s="33"/>
      <c r="BJ3110" s="33"/>
      <c r="BK3110" s="33"/>
      <c r="BL3110" s="33"/>
      <c r="BM3110" s="33"/>
      <c r="BN3110" s="33"/>
      <c r="BO3110" s="33"/>
      <c r="BP3110" s="33"/>
      <c r="BQ3110" s="33"/>
      <c r="BR3110" s="33"/>
      <c r="BS3110" s="33"/>
      <c r="BT3110" s="33"/>
      <c r="BU3110" s="33"/>
      <c r="BV3110" s="33"/>
      <c r="BW3110" s="33"/>
      <c r="BX3110" s="33"/>
      <c r="BY3110" s="33"/>
      <c r="BZ3110" s="33"/>
      <c r="CA3110" s="33"/>
      <c r="CB3110" s="33"/>
      <c r="CC3110" s="33"/>
      <c r="CD3110" s="33"/>
      <c r="CE3110" s="33"/>
      <c r="CF3110" s="33"/>
      <c r="CG3110" s="33"/>
      <c r="CH3110" s="33"/>
      <c r="CI3110" s="33"/>
      <c r="CJ3110" s="33"/>
      <c r="CK3110" s="33"/>
      <c r="CL3110" s="33"/>
    </row>
    <row r="3111" spans="2:90" x14ac:dyDescent="0.4">
      <c r="B3111" s="123" t="str">
        <f>"Change in "&amp;B3109</f>
        <v>Change in Unearned revenue</v>
      </c>
      <c r="C3111" t="s">
        <v>234</v>
      </c>
      <c r="D3111" t="s">
        <v>408</v>
      </c>
      <c r="E3111" s="8" t="str">
        <f t="shared" si="4299"/>
        <v>3111 WCUR-IS</v>
      </c>
      <c r="G3111" t="str">
        <f t="shared" si="4340"/>
        <v>3111 WCUR-IS</v>
      </c>
      <c r="K3111" s="33">
        <f t="shared" ref="K3111:P3111" ca="1" si="4345">SUMIF($3:$3,K$2,3111:3111)</f>
        <v>2820992.7635261929</v>
      </c>
      <c r="L3111" s="33">
        <f t="shared" ca="1" si="4345"/>
        <v>4435404.6751313098</v>
      </c>
      <c r="M3111" s="33">
        <f t="shared" ca="1" si="4345"/>
        <v>8128761.200736043</v>
      </c>
      <c r="N3111" s="33">
        <f t="shared" ca="1" si="4345"/>
        <v>15856549.198344022</v>
      </c>
      <c r="O3111" s="33">
        <f t="shared" ca="1" si="4345"/>
        <v>31496428.481495388</v>
      </c>
      <c r="P3111" s="33">
        <f t="shared" ca="1" si="4345"/>
        <v>62875777.188623443</v>
      </c>
      <c r="R3111" s="33"/>
      <c r="S3111" s="33">
        <f t="shared" ref="S3111:AX3111" ca="1" si="4346">S3109-R3109</f>
        <v>158333.33333333334</v>
      </c>
      <c r="T3111" s="33">
        <f t="shared" ca="1" si="4346"/>
        <v>308750</v>
      </c>
      <c r="U3111" s="33">
        <f t="shared" ca="1" si="4346"/>
        <v>293312.50000000012</v>
      </c>
      <c r="V3111" s="33">
        <f t="shared" ca="1" si="4346"/>
        <v>278646.875</v>
      </c>
      <c r="W3111" s="33">
        <f t="shared" ca="1" si="4346"/>
        <v>264714.53125</v>
      </c>
      <c r="X3111" s="33">
        <f t="shared" ca="1" si="4346"/>
        <v>251478.8046875</v>
      </c>
      <c r="Y3111" s="33">
        <f t="shared" ca="1" si="4346"/>
        <v>238904.86445312481</v>
      </c>
      <c r="Z3111" s="33">
        <f t="shared" ca="1" si="4346"/>
        <v>226959.62123046909</v>
      </c>
      <c r="AA3111" s="33">
        <f t="shared" ca="1" si="4346"/>
        <v>215611.64016894531</v>
      </c>
      <c r="AB3111" s="33">
        <f t="shared" ca="1" si="4346"/>
        <v>204831.05816049781</v>
      </c>
      <c r="AC3111" s="33">
        <f t="shared" ca="1" si="4346"/>
        <v>194589.50525247306</v>
      </c>
      <c r="AD3111" s="33">
        <f t="shared" ca="1" si="4346"/>
        <v>184860.02998984931</v>
      </c>
      <c r="AE3111" s="33">
        <f t="shared" ca="1" si="4346"/>
        <v>333950.36182369059</v>
      </c>
      <c r="AF3111" s="33">
        <f t="shared" ca="1" si="4346"/>
        <v>475586.17706583906</v>
      </c>
      <c r="AG3111" s="33">
        <f t="shared" ca="1" si="4346"/>
        <v>451806.86821254762</v>
      </c>
      <c r="AH3111" s="33">
        <f t="shared" ca="1" si="4346"/>
        <v>429216.52480192017</v>
      </c>
      <c r="AI3111" s="33">
        <f t="shared" ca="1" si="4346"/>
        <v>407755.698561823</v>
      </c>
      <c r="AJ3111" s="33">
        <f t="shared" ca="1" si="4346"/>
        <v>387367.91363373306</v>
      </c>
      <c r="AK3111" s="33">
        <f t="shared" ca="1" si="4346"/>
        <v>367999.51795204636</v>
      </c>
      <c r="AL3111" s="33">
        <f t="shared" ca="1" si="4346"/>
        <v>349599.54205444362</v>
      </c>
      <c r="AM3111" s="33">
        <f t="shared" ca="1" si="4346"/>
        <v>332119.56495172065</v>
      </c>
      <c r="AN3111" s="33">
        <f t="shared" ca="1" si="4346"/>
        <v>315513.58670413494</v>
      </c>
      <c r="AO3111" s="33">
        <f t="shared" ca="1" si="4346"/>
        <v>299737.90736892819</v>
      </c>
      <c r="AP3111" s="33">
        <f t="shared" ca="1" si="4346"/>
        <v>284751.01200048253</v>
      </c>
      <c r="AQ3111" s="33">
        <f t="shared" ca="1" si="4346"/>
        <v>587180.1280671237</v>
      </c>
      <c r="AR3111" s="33">
        <f t="shared" ca="1" si="4346"/>
        <v>874487.78833043575</v>
      </c>
      <c r="AS3111" s="33">
        <f t="shared" ca="1" si="4346"/>
        <v>830763.39891391434</v>
      </c>
      <c r="AT3111" s="33">
        <f t="shared" ca="1" si="4346"/>
        <v>789225.22896821797</v>
      </c>
      <c r="AU3111" s="33">
        <f t="shared" ca="1" si="4346"/>
        <v>749763.96751980484</v>
      </c>
      <c r="AV3111" s="33">
        <f t="shared" ca="1" si="4346"/>
        <v>712275.76914381608</v>
      </c>
      <c r="AW3111" s="33">
        <f t="shared" ca="1" si="4346"/>
        <v>676661.98068662733</v>
      </c>
      <c r="AX3111" s="33">
        <f t="shared" ca="1" si="4346"/>
        <v>642828.88165229186</v>
      </c>
      <c r="AY3111" s="33">
        <f t="shared" ref="AY3111:CD3111" ca="1" si="4347">AY3109-AX3109</f>
        <v>610687.43756967783</v>
      </c>
      <c r="AZ3111" s="33">
        <f t="shared" ca="1" si="4347"/>
        <v>580153.06569119729</v>
      </c>
      <c r="BA3111" s="33">
        <f t="shared" ca="1" si="4347"/>
        <v>551145.41240663454</v>
      </c>
      <c r="BB3111" s="33">
        <f t="shared" ca="1" si="4347"/>
        <v>523588.14178630151</v>
      </c>
      <c r="BC3111" s="33">
        <f t="shared" ca="1" si="4347"/>
        <v>1130742.0680303257</v>
      </c>
      <c r="BD3111" s="33">
        <f t="shared" ca="1" si="4347"/>
        <v>1707538.2979621422</v>
      </c>
      <c r="BE3111" s="33">
        <f t="shared" ca="1" si="4347"/>
        <v>1622161.3830640316</v>
      </c>
      <c r="BF3111" s="33">
        <f t="shared" ca="1" si="4347"/>
        <v>1541053.3139108308</v>
      </c>
      <c r="BG3111" s="33">
        <f t="shared" ca="1" si="4347"/>
        <v>1464000.6482152939</v>
      </c>
      <c r="BH3111" s="33">
        <f t="shared" ca="1" si="4347"/>
        <v>1390800.6158045195</v>
      </c>
      <c r="BI3111" s="33">
        <f t="shared" ca="1" si="4347"/>
        <v>1321260.5850142986</v>
      </c>
      <c r="BJ3111" s="33">
        <f t="shared" ca="1" si="4347"/>
        <v>1255197.5557635836</v>
      </c>
      <c r="BK3111" s="33">
        <f t="shared" ca="1" si="4347"/>
        <v>1192437.6779753976</v>
      </c>
      <c r="BL3111" s="33">
        <f t="shared" ca="1" si="4347"/>
        <v>1132815.7940766364</v>
      </c>
      <c r="BM3111" s="33">
        <f t="shared" ca="1" si="4347"/>
        <v>1076175.0043728016</v>
      </c>
      <c r="BN3111" s="33">
        <f t="shared" ca="1" si="4347"/>
        <v>1022366.2541541606</v>
      </c>
      <c r="BO3111" s="33">
        <f t="shared" ca="1" si="4347"/>
        <v>2237914.6081131212</v>
      </c>
      <c r="BP3111" s="33">
        <f t="shared" ca="1" si="4347"/>
        <v>3392685.5443741344</v>
      </c>
      <c r="BQ3111" s="33">
        <f t="shared" ca="1" si="4347"/>
        <v>3223051.2671554238</v>
      </c>
      <c r="BR3111" s="33">
        <f t="shared" ca="1" si="4347"/>
        <v>3061898.7037976533</v>
      </c>
      <c r="BS3111" s="33">
        <f t="shared" ca="1" si="4347"/>
        <v>2908803.7686077654</v>
      </c>
      <c r="BT3111" s="33">
        <f t="shared" ca="1" si="4347"/>
        <v>2763363.5801773965</v>
      </c>
      <c r="BU3111" s="33">
        <f t="shared" ca="1" si="4347"/>
        <v>2625195.4011684954</v>
      </c>
      <c r="BV3111" s="33">
        <f t="shared" ca="1" si="4347"/>
        <v>2493935.6311100945</v>
      </c>
      <c r="BW3111" s="33">
        <f t="shared" ca="1" si="4347"/>
        <v>2369238.8495545834</v>
      </c>
      <c r="BX3111" s="33">
        <f t="shared" ca="1" si="4347"/>
        <v>2250776.9070768431</v>
      </c>
      <c r="BY3111" s="33">
        <f t="shared" ca="1" si="4347"/>
        <v>2138238.0617230088</v>
      </c>
      <c r="BZ3111" s="33">
        <f t="shared" ca="1" si="4347"/>
        <v>2031326.158636868</v>
      </c>
      <c r="CA3111" s="33">
        <f t="shared" ca="1" si="4347"/>
        <v>4463093.184038341</v>
      </c>
      <c r="CB3111" s="33">
        <f t="shared" ca="1" si="4347"/>
        <v>6773271.8581697792</v>
      </c>
      <c r="CC3111" s="33">
        <f t="shared" ca="1" si="4347"/>
        <v>6434608.2652612776</v>
      </c>
      <c r="CD3111" s="33">
        <f t="shared" ca="1" si="4347"/>
        <v>6112877.8519982249</v>
      </c>
      <c r="CE3111" s="33">
        <f t="shared" ref="CE3111:CL3111" ca="1" si="4348">CE3109-CD3109</f>
        <v>5807233.9593982995</v>
      </c>
      <c r="CF3111" s="33">
        <f t="shared" ca="1" si="4348"/>
        <v>5516872.261428386</v>
      </c>
      <c r="CG3111" s="33">
        <f t="shared" ca="1" si="4348"/>
        <v>5241028.648356989</v>
      </c>
      <c r="CH3111" s="33">
        <f t="shared" ca="1" si="4348"/>
        <v>4978977.2159391046</v>
      </c>
      <c r="CI3111" s="33">
        <f t="shared" ca="1" si="4348"/>
        <v>4730028.3551421613</v>
      </c>
      <c r="CJ3111" s="33">
        <f t="shared" ca="1" si="4348"/>
        <v>4493526.9373850524</v>
      </c>
      <c r="CK3111" s="33">
        <f t="shared" ca="1" si="4348"/>
        <v>4268850.5905158073</v>
      </c>
      <c r="CL3111" s="33">
        <f t="shared" ca="1" si="4348"/>
        <v>4055408.0609900206</v>
      </c>
    </row>
    <row r="3112" spans="2:90" x14ac:dyDescent="0.4">
      <c r="B3112" s="122"/>
      <c r="D3112" t="s">
        <v>408</v>
      </c>
      <c r="E3112" s="8" t="str">
        <f t="shared" si="4299"/>
        <v>3112 WCUR-IS</v>
      </c>
      <c r="G3112" t="str">
        <f t="shared" si="4340"/>
        <v>3112 WCUR-IS</v>
      </c>
      <c r="K3112" s="53"/>
      <c r="L3112" s="53"/>
      <c r="M3112" s="53"/>
      <c r="N3112" s="53"/>
      <c r="O3112" s="53"/>
      <c r="P3112" s="53"/>
      <c r="R3112" s="24"/>
      <c r="S3112" s="24"/>
      <c r="T3112" s="24"/>
      <c r="U3112" s="24"/>
      <c r="V3112" s="24"/>
      <c r="W3112" s="24"/>
      <c r="X3112" s="24"/>
      <c r="Y3112" s="24"/>
      <c r="Z3112" s="24"/>
      <c r="AA3112" s="24"/>
      <c r="AB3112" s="24"/>
      <c r="AC3112" s="24"/>
      <c r="AD3112" s="24"/>
      <c r="AE3112" s="24"/>
      <c r="AF3112" s="24"/>
      <c r="AG3112" s="24"/>
      <c r="AH3112" s="24"/>
      <c r="AI3112" s="24"/>
      <c r="AJ3112" s="24"/>
      <c r="AK3112" s="24"/>
      <c r="AL3112" s="24"/>
      <c r="AM3112" s="24"/>
      <c r="AN3112" s="24"/>
      <c r="AO3112" s="24"/>
      <c r="AP3112" s="24"/>
      <c r="AQ3112" s="24"/>
      <c r="AR3112" s="24"/>
      <c r="AS3112" s="24"/>
      <c r="AT3112" s="24"/>
      <c r="AU3112" s="24"/>
      <c r="AV3112" s="24"/>
      <c r="AW3112" s="24"/>
      <c r="AX3112" s="24"/>
      <c r="AY3112" s="24"/>
      <c r="AZ3112" s="24"/>
      <c r="BA3112" s="24"/>
      <c r="BB3112" s="24"/>
      <c r="BC3112" s="24"/>
      <c r="BD3112" s="24"/>
      <c r="BE3112" s="24"/>
      <c r="BF3112" s="24"/>
      <c r="BG3112" s="24"/>
      <c r="BH3112" s="24"/>
      <c r="BI3112" s="24"/>
      <c r="BJ3112" s="24"/>
      <c r="BK3112" s="24"/>
      <c r="BL3112" s="24"/>
      <c r="BM3112" s="24"/>
      <c r="BN3112" s="24"/>
      <c r="BO3112" s="24"/>
      <c r="BP3112" s="24"/>
      <c r="BQ3112" s="24"/>
      <c r="BR3112" s="24"/>
      <c r="BS3112" s="24"/>
      <c r="BT3112" s="24"/>
      <c r="BU3112" s="24"/>
      <c r="BV3112" s="24"/>
      <c r="BW3112" s="24"/>
      <c r="BX3112" s="24"/>
      <c r="BY3112" s="24"/>
      <c r="BZ3112" s="24"/>
      <c r="CA3112" s="24"/>
      <c r="CB3112" s="24"/>
      <c r="CC3112" s="24"/>
      <c r="CD3112" s="24"/>
      <c r="CE3112" s="24"/>
      <c r="CF3112" s="24"/>
      <c r="CG3112" s="24"/>
      <c r="CH3112" s="24"/>
      <c r="CI3112" s="24"/>
      <c r="CJ3112" s="24"/>
      <c r="CK3112" s="24"/>
      <c r="CL3112" s="24"/>
    </row>
    <row r="3113" spans="2:90" x14ac:dyDescent="0.4">
      <c r="B3113" s="132" t="str">
        <f>B3087</f>
        <v>(Primary label)</v>
      </c>
      <c r="D3113" t="s">
        <v>408</v>
      </c>
      <c r="E3113" s="8" t="str">
        <f t="shared" si="4299"/>
        <v>3113 WCUR-IS</v>
      </c>
      <c r="G3113" t="s">
        <v>332</v>
      </c>
      <c r="K3113" s="53"/>
      <c r="L3113" s="53"/>
      <c r="M3113" s="53"/>
      <c r="N3113" s="53"/>
      <c r="O3113" s="53"/>
      <c r="P3113" s="53"/>
      <c r="R3113" s="24"/>
      <c r="S3113" s="24"/>
      <c r="T3113" s="24"/>
      <c r="U3113" s="24"/>
      <c r="V3113" s="24"/>
      <c r="W3113" s="24"/>
      <c r="X3113" s="24"/>
      <c r="Y3113" s="24"/>
      <c r="Z3113" s="24"/>
      <c r="AA3113" s="24"/>
      <c r="AB3113" s="24"/>
      <c r="AC3113" s="24"/>
      <c r="AD3113" s="24"/>
      <c r="AE3113" s="24"/>
      <c r="AF3113" s="24"/>
      <c r="AG3113" s="24"/>
      <c r="AH3113" s="24"/>
      <c r="AI3113" s="24"/>
      <c r="AJ3113" s="24"/>
      <c r="AK3113" s="24"/>
      <c r="AL3113" s="24"/>
      <c r="AM3113" s="24"/>
      <c r="AN3113" s="24"/>
      <c r="AO3113" s="24"/>
      <c r="AP3113" s="24"/>
      <c r="AQ3113" s="24"/>
      <c r="AR3113" s="24"/>
      <c r="AS3113" s="24"/>
      <c r="AT3113" s="24"/>
      <c r="AU3113" s="24"/>
      <c r="AV3113" s="24"/>
      <c r="AW3113" s="24"/>
      <c r="AX3113" s="24"/>
      <c r="AY3113" s="24"/>
      <c r="AZ3113" s="24"/>
      <c r="BA3113" s="24"/>
      <c r="BB3113" s="24"/>
      <c r="BC3113" s="24"/>
      <c r="BD3113" s="24"/>
      <c r="BE3113" s="24"/>
      <c r="BF3113" s="24"/>
      <c r="BG3113" s="24"/>
      <c r="BH3113" s="24"/>
      <c r="BI3113" s="24"/>
      <c r="BJ3113" s="24"/>
      <c r="BK3113" s="24"/>
      <c r="BL3113" s="24"/>
      <c r="BM3113" s="24"/>
      <c r="BN3113" s="24"/>
      <c r="BO3113" s="24"/>
      <c r="BP3113" s="24"/>
      <c r="BQ3113" s="24"/>
      <c r="BR3113" s="24"/>
      <c r="BS3113" s="24"/>
      <c r="BT3113" s="24"/>
      <c r="BU3113" s="24"/>
      <c r="BV3113" s="24"/>
      <c r="BW3113" s="24"/>
      <c r="BX3113" s="24"/>
      <c r="BY3113" s="24"/>
      <c r="BZ3113" s="24"/>
      <c r="CA3113" s="24"/>
      <c r="CB3113" s="24"/>
      <c r="CC3113" s="24"/>
      <c r="CD3113" s="24"/>
      <c r="CE3113" s="24"/>
      <c r="CF3113" s="24"/>
      <c r="CG3113" s="24"/>
      <c r="CH3113" s="24"/>
      <c r="CI3113" s="24"/>
      <c r="CJ3113" s="24"/>
      <c r="CK3113" s="24"/>
      <c r="CL3113" s="24"/>
    </row>
    <row r="3114" spans="2:90" x14ac:dyDescent="0.4">
      <c r="B3114" s="132" t="str">
        <f t="shared" ref="B3114:B3120" si="4349">B3088</f>
        <v>primary unit</v>
      </c>
      <c r="D3114" t="s">
        <v>408</v>
      </c>
      <c r="E3114" s="8" t="str">
        <f t="shared" si="4299"/>
        <v>3114 WCUR-IS</v>
      </c>
      <c r="G3114" t="s">
        <v>332</v>
      </c>
      <c r="K3114" s="53"/>
      <c r="L3114" s="53"/>
      <c r="M3114" s="53"/>
      <c r="N3114" s="53"/>
      <c r="O3114" s="53"/>
      <c r="P3114" s="53"/>
      <c r="R3114" s="24"/>
      <c r="S3114" s="24"/>
      <c r="T3114" s="24"/>
      <c r="U3114" s="24"/>
      <c r="V3114" s="24"/>
      <c r="W3114" s="24"/>
      <c r="X3114" s="24"/>
      <c r="Y3114" s="24"/>
      <c r="Z3114" s="24"/>
      <c r="AA3114" s="24"/>
      <c r="AB3114" s="24"/>
      <c r="AC3114" s="24"/>
      <c r="AD3114" s="24"/>
      <c r="AE3114" s="24"/>
      <c r="AF3114" s="24"/>
      <c r="AG3114" s="24"/>
      <c r="AH3114" s="24"/>
      <c r="AI3114" s="24"/>
      <c r="AJ3114" s="24"/>
      <c r="AK3114" s="24"/>
      <c r="AL3114" s="24"/>
      <c r="AM3114" s="24"/>
      <c r="AN3114" s="24"/>
      <c r="AO3114" s="24"/>
      <c r="AP3114" s="24"/>
      <c r="AQ3114" s="24"/>
      <c r="AR3114" s="24"/>
      <c r="AS3114" s="24"/>
      <c r="AT3114" s="24"/>
      <c r="AU3114" s="24"/>
      <c r="AV3114" s="24"/>
      <c r="AW3114" s="24"/>
      <c r="AX3114" s="24"/>
      <c r="AY3114" s="24"/>
      <c r="AZ3114" s="24"/>
      <c r="BA3114" s="24"/>
      <c r="BB3114" s="24"/>
      <c r="BC3114" s="24"/>
      <c r="BD3114" s="24"/>
      <c r="BE3114" s="24"/>
      <c r="BF3114" s="24"/>
      <c r="BG3114" s="24"/>
      <c r="BH3114" s="24"/>
      <c r="BI3114" s="24"/>
      <c r="BJ3114" s="24"/>
      <c r="BK3114" s="24"/>
      <c r="BL3114" s="24"/>
      <c r="BM3114" s="24"/>
      <c r="BN3114" s="24"/>
      <c r="BO3114" s="24"/>
      <c r="BP3114" s="24"/>
      <c r="BQ3114" s="24"/>
      <c r="BR3114" s="24"/>
      <c r="BS3114" s="24"/>
      <c r="BT3114" s="24"/>
      <c r="BU3114" s="24"/>
      <c r="BV3114" s="24"/>
      <c r="BW3114" s="24"/>
      <c r="BX3114" s="24"/>
      <c r="BY3114" s="24"/>
      <c r="BZ3114" s="24"/>
      <c r="CA3114" s="24"/>
      <c r="CB3114" s="24"/>
      <c r="CC3114" s="24"/>
      <c r="CD3114" s="24"/>
      <c r="CE3114" s="24"/>
      <c r="CF3114" s="24"/>
      <c r="CG3114" s="24"/>
      <c r="CH3114" s="24"/>
      <c r="CI3114" s="24"/>
      <c r="CJ3114" s="24"/>
      <c r="CK3114" s="24"/>
      <c r="CL3114" s="24"/>
    </row>
    <row r="3115" spans="2:90" x14ac:dyDescent="0.4">
      <c r="B3115" s="132" t="str">
        <f t="shared" si="4349"/>
        <v>Primary revenue driver</v>
      </c>
      <c r="D3115" t="s">
        <v>408</v>
      </c>
      <c r="E3115" s="8" t="str">
        <f t="shared" si="4299"/>
        <v>3115 WCUR-IS</v>
      </c>
      <c r="G3115" t="s">
        <v>332</v>
      </c>
      <c r="K3115" s="53"/>
      <c r="L3115" s="53"/>
      <c r="M3115" s="53"/>
      <c r="N3115" s="53"/>
      <c r="O3115" s="53"/>
      <c r="P3115" s="53"/>
      <c r="R3115" s="24"/>
      <c r="S3115" s="175" t="str">
        <f t="shared" ref="S3115" si="4350">S3098</f>
        <v>S$12</v>
      </c>
      <c r="T3115" s="175" t="str">
        <f t="shared" ref="T3115:CE3115" si="4351">T3098</f>
        <v>T$12</v>
      </c>
      <c r="U3115" s="175" t="str">
        <f t="shared" si="4351"/>
        <v>U$12</v>
      </c>
      <c r="V3115" s="175" t="str">
        <f t="shared" si="4351"/>
        <v>V$12</v>
      </c>
      <c r="W3115" s="175" t="str">
        <f t="shared" si="4351"/>
        <v>W$12</v>
      </c>
      <c r="X3115" s="175" t="str">
        <f t="shared" si="4351"/>
        <v>X$12</v>
      </c>
      <c r="Y3115" s="175" t="str">
        <f t="shared" si="4351"/>
        <v>Y$12</v>
      </c>
      <c r="Z3115" s="175" t="str">
        <f t="shared" si="4351"/>
        <v>Z$12</v>
      </c>
      <c r="AA3115" s="175" t="str">
        <f t="shared" si="4351"/>
        <v>AA$12</v>
      </c>
      <c r="AB3115" s="175" t="str">
        <f t="shared" si="4351"/>
        <v>AB$12</v>
      </c>
      <c r="AC3115" s="175" t="str">
        <f t="shared" si="4351"/>
        <v>AC$12</v>
      </c>
      <c r="AD3115" s="175" t="str">
        <f t="shared" si="4351"/>
        <v>AD$12</v>
      </c>
      <c r="AE3115" s="175" t="str">
        <f t="shared" si="4351"/>
        <v>AE$12</v>
      </c>
      <c r="AF3115" s="175" t="str">
        <f t="shared" si="4351"/>
        <v>AF$12</v>
      </c>
      <c r="AG3115" s="175" t="str">
        <f t="shared" si="4351"/>
        <v>AG$12</v>
      </c>
      <c r="AH3115" s="175" t="str">
        <f t="shared" si="4351"/>
        <v>AH$12</v>
      </c>
      <c r="AI3115" s="175" t="str">
        <f t="shared" si="4351"/>
        <v>AI$12</v>
      </c>
      <c r="AJ3115" s="175" t="str">
        <f t="shared" si="4351"/>
        <v>AJ$12</v>
      </c>
      <c r="AK3115" s="175" t="str">
        <f t="shared" si="4351"/>
        <v>AK$12</v>
      </c>
      <c r="AL3115" s="175" t="str">
        <f t="shared" si="4351"/>
        <v>AL$12</v>
      </c>
      <c r="AM3115" s="175" t="str">
        <f t="shared" si="4351"/>
        <v>AM$12</v>
      </c>
      <c r="AN3115" s="175" t="str">
        <f t="shared" si="4351"/>
        <v>AN$12</v>
      </c>
      <c r="AO3115" s="175" t="str">
        <f t="shared" si="4351"/>
        <v>AO$12</v>
      </c>
      <c r="AP3115" s="175" t="str">
        <f t="shared" si="4351"/>
        <v>AP$12</v>
      </c>
      <c r="AQ3115" s="175" t="str">
        <f t="shared" si="4351"/>
        <v>AQ$12</v>
      </c>
      <c r="AR3115" s="175" t="str">
        <f t="shared" si="4351"/>
        <v>AR$12</v>
      </c>
      <c r="AS3115" s="175" t="str">
        <f t="shared" si="4351"/>
        <v>AS$12</v>
      </c>
      <c r="AT3115" s="175" t="str">
        <f t="shared" si="4351"/>
        <v>AT$12</v>
      </c>
      <c r="AU3115" s="175" t="str">
        <f t="shared" si="4351"/>
        <v>AU$12</v>
      </c>
      <c r="AV3115" s="175" t="str">
        <f t="shared" si="4351"/>
        <v>AV$12</v>
      </c>
      <c r="AW3115" s="175" t="str">
        <f t="shared" si="4351"/>
        <v>AW$12</v>
      </c>
      <c r="AX3115" s="175" t="str">
        <f t="shared" si="4351"/>
        <v>AX$12</v>
      </c>
      <c r="AY3115" s="175" t="str">
        <f t="shared" si="4351"/>
        <v>AY$12</v>
      </c>
      <c r="AZ3115" s="175" t="str">
        <f t="shared" si="4351"/>
        <v>AZ$12</v>
      </c>
      <c r="BA3115" s="175" t="str">
        <f t="shared" si="4351"/>
        <v>BA$12</v>
      </c>
      <c r="BB3115" s="175" t="str">
        <f t="shared" si="4351"/>
        <v>BB$12</v>
      </c>
      <c r="BC3115" s="175" t="str">
        <f t="shared" si="4351"/>
        <v>BC$12</v>
      </c>
      <c r="BD3115" s="175" t="str">
        <f t="shared" si="4351"/>
        <v>BD$12</v>
      </c>
      <c r="BE3115" s="175" t="str">
        <f t="shared" si="4351"/>
        <v>BE$12</v>
      </c>
      <c r="BF3115" s="175" t="str">
        <f t="shared" si="4351"/>
        <v>BF$12</v>
      </c>
      <c r="BG3115" s="175" t="str">
        <f t="shared" si="4351"/>
        <v>BG$12</v>
      </c>
      <c r="BH3115" s="175" t="str">
        <f t="shared" si="4351"/>
        <v>BH$12</v>
      </c>
      <c r="BI3115" s="175" t="str">
        <f t="shared" si="4351"/>
        <v>BI$12</v>
      </c>
      <c r="BJ3115" s="175" t="str">
        <f t="shared" si="4351"/>
        <v>BJ$12</v>
      </c>
      <c r="BK3115" s="175" t="str">
        <f t="shared" si="4351"/>
        <v>BK$12</v>
      </c>
      <c r="BL3115" s="175" t="str">
        <f t="shared" si="4351"/>
        <v>BL$12</v>
      </c>
      <c r="BM3115" s="175" t="str">
        <f t="shared" si="4351"/>
        <v>BM$12</v>
      </c>
      <c r="BN3115" s="175" t="str">
        <f t="shared" si="4351"/>
        <v>BN$12</v>
      </c>
      <c r="BO3115" s="175" t="str">
        <f t="shared" si="4351"/>
        <v>BO$12</v>
      </c>
      <c r="BP3115" s="175" t="str">
        <f t="shared" si="4351"/>
        <v>BP$12</v>
      </c>
      <c r="BQ3115" s="175" t="str">
        <f t="shared" si="4351"/>
        <v>BQ$12</v>
      </c>
      <c r="BR3115" s="175" t="str">
        <f t="shared" si="4351"/>
        <v>BR$12</v>
      </c>
      <c r="BS3115" s="175" t="str">
        <f t="shared" si="4351"/>
        <v>BS$12</v>
      </c>
      <c r="BT3115" s="175" t="str">
        <f t="shared" si="4351"/>
        <v>BT$12</v>
      </c>
      <c r="BU3115" s="175" t="str">
        <f t="shared" si="4351"/>
        <v>BU$12</v>
      </c>
      <c r="BV3115" s="175" t="str">
        <f t="shared" si="4351"/>
        <v>BV$12</v>
      </c>
      <c r="BW3115" s="175" t="str">
        <f t="shared" si="4351"/>
        <v>BW$12</v>
      </c>
      <c r="BX3115" s="175" t="str">
        <f t="shared" si="4351"/>
        <v>BX$12</v>
      </c>
      <c r="BY3115" s="175" t="str">
        <f t="shared" si="4351"/>
        <v>BY$12</v>
      </c>
      <c r="BZ3115" s="175" t="str">
        <f t="shared" si="4351"/>
        <v>BZ$12</v>
      </c>
      <c r="CA3115" s="175" t="str">
        <f t="shared" si="4351"/>
        <v>CA$12</v>
      </c>
      <c r="CB3115" s="175" t="str">
        <f t="shared" si="4351"/>
        <v>CB$12</v>
      </c>
      <c r="CC3115" s="175" t="str">
        <f t="shared" si="4351"/>
        <v>CC$12</v>
      </c>
      <c r="CD3115" s="175" t="str">
        <f t="shared" si="4351"/>
        <v>CD$12</v>
      </c>
      <c r="CE3115" s="175" t="str">
        <f t="shared" si="4351"/>
        <v>CE$12</v>
      </c>
      <c r="CF3115" s="175" t="str">
        <f t="shared" ref="CF3115:CK3115" si="4352">CF3098</f>
        <v>CF$12</v>
      </c>
      <c r="CG3115" s="175" t="str">
        <f t="shared" si="4352"/>
        <v>CG$12</v>
      </c>
      <c r="CH3115" s="175" t="str">
        <f t="shared" si="4352"/>
        <v>CH$12</v>
      </c>
      <c r="CI3115" s="175" t="str">
        <f t="shared" si="4352"/>
        <v>CI$12</v>
      </c>
      <c r="CJ3115" s="175" t="str">
        <f t="shared" si="4352"/>
        <v>CJ$12</v>
      </c>
      <c r="CK3115" s="175" t="str">
        <f t="shared" si="4352"/>
        <v>CK$12</v>
      </c>
      <c r="CL3115" s="175" t="str">
        <f t="shared" ref="CL3115" si="4353">CL3098</f>
        <v>CL$12</v>
      </c>
    </row>
    <row r="3116" spans="2:90" x14ac:dyDescent="0.4">
      <c r="B3116" s="132" t="str">
        <f t="shared" si="4349"/>
        <v>Primary volume driver</v>
      </c>
      <c r="D3116" t="s">
        <v>408</v>
      </c>
      <c r="E3116" s="8" t="str">
        <f t="shared" si="4299"/>
        <v>3116 WCUR-IS</v>
      </c>
      <c r="G3116" t="s">
        <v>332</v>
      </c>
      <c r="H3116" s="56"/>
      <c r="I3116" s="79"/>
      <c r="J3116" s="79"/>
      <c r="K3116" s="15"/>
      <c r="L3116" s="15"/>
      <c r="M3116" s="15"/>
      <c r="N3116" s="15"/>
      <c r="O3116" s="15"/>
      <c r="P3116" s="15"/>
      <c r="R3116" s="15"/>
      <c r="S3116" s="175" t="str">
        <f t="shared" ref="S3116" si="4354">S3099</f>
        <v>S$13</v>
      </c>
      <c r="T3116" s="175" t="str">
        <f t="shared" ref="T3116:CD3116" si="4355">T3099</f>
        <v>T$13</v>
      </c>
      <c r="U3116" s="175" t="str">
        <f t="shared" si="4355"/>
        <v>U$13</v>
      </c>
      <c r="V3116" s="175" t="str">
        <f t="shared" si="4355"/>
        <v>V$13</v>
      </c>
      <c r="W3116" s="175" t="str">
        <f t="shared" si="4355"/>
        <v>W$13</v>
      </c>
      <c r="X3116" s="175" t="str">
        <f t="shared" si="4355"/>
        <v>X$13</v>
      </c>
      <c r="Y3116" s="175" t="str">
        <f t="shared" si="4355"/>
        <v>Y$13</v>
      </c>
      <c r="Z3116" s="175" t="str">
        <f t="shared" si="4355"/>
        <v>Z$13</v>
      </c>
      <c r="AA3116" s="175" t="str">
        <f t="shared" si="4355"/>
        <v>AA$13</v>
      </c>
      <c r="AB3116" s="175" t="str">
        <f t="shared" si="4355"/>
        <v>AB$13</v>
      </c>
      <c r="AC3116" s="175" t="str">
        <f t="shared" si="4355"/>
        <v>AC$13</v>
      </c>
      <c r="AD3116" s="175" t="str">
        <f t="shared" si="4355"/>
        <v>AD$13</v>
      </c>
      <c r="AE3116" s="175" t="str">
        <f t="shared" si="4355"/>
        <v>AE$13</v>
      </c>
      <c r="AF3116" s="175" t="str">
        <f t="shared" si="4355"/>
        <v>AF$13</v>
      </c>
      <c r="AG3116" s="175" t="str">
        <f t="shared" si="4355"/>
        <v>AG$13</v>
      </c>
      <c r="AH3116" s="175" t="str">
        <f t="shared" si="4355"/>
        <v>AH$13</v>
      </c>
      <c r="AI3116" s="175" t="str">
        <f t="shared" si="4355"/>
        <v>AI$13</v>
      </c>
      <c r="AJ3116" s="175" t="str">
        <f t="shared" si="4355"/>
        <v>AJ$13</v>
      </c>
      <c r="AK3116" s="175" t="str">
        <f t="shared" si="4355"/>
        <v>AK$13</v>
      </c>
      <c r="AL3116" s="175" t="str">
        <f t="shared" si="4355"/>
        <v>AL$13</v>
      </c>
      <c r="AM3116" s="175" t="str">
        <f t="shared" si="4355"/>
        <v>AM$13</v>
      </c>
      <c r="AN3116" s="175" t="str">
        <f t="shared" si="4355"/>
        <v>AN$13</v>
      </c>
      <c r="AO3116" s="175" t="str">
        <f t="shared" si="4355"/>
        <v>AO$13</v>
      </c>
      <c r="AP3116" s="175" t="str">
        <f t="shared" si="4355"/>
        <v>AP$13</v>
      </c>
      <c r="AQ3116" s="175" t="str">
        <f t="shared" si="4355"/>
        <v>AQ$13</v>
      </c>
      <c r="AR3116" s="175" t="str">
        <f t="shared" si="4355"/>
        <v>AR$13</v>
      </c>
      <c r="AS3116" s="175" t="str">
        <f t="shared" si="4355"/>
        <v>AS$13</v>
      </c>
      <c r="AT3116" s="175" t="str">
        <f t="shared" si="4355"/>
        <v>AT$13</v>
      </c>
      <c r="AU3116" s="175" t="str">
        <f t="shared" si="4355"/>
        <v>AU$13</v>
      </c>
      <c r="AV3116" s="175" t="str">
        <f t="shared" si="4355"/>
        <v>AV$13</v>
      </c>
      <c r="AW3116" s="175" t="str">
        <f t="shared" si="4355"/>
        <v>AW$13</v>
      </c>
      <c r="AX3116" s="175" t="str">
        <f t="shared" si="4355"/>
        <v>AX$13</v>
      </c>
      <c r="AY3116" s="175" t="str">
        <f t="shared" si="4355"/>
        <v>AY$13</v>
      </c>
      <c r="AZ3116" s="175" t="str">
        <f t="shared" si="4355"/>
        <v>AZ$13</v>
      </c>
      <c r="BA3116" s="175" t="str">
        <f t="shared" si="4355"/>
        <v>BA$13</v>
      </c>
      <c r="BB3116" s="175" t="str">
        <f t="shared" si="4355"/>
        <v>BB$13</v>
      </c>
      <c r="BC3116" s="175" t="str">
        <f t="shared" si="4355"/>
        <v>BC$13</v>
      </c>
      <c r="BD3116" s="175" t="str">
        <f t="shared" si="4355"/>
        <v>BD$13</v>
      </c>
      <c r="BE3116" s="175" t="str">
        <f t="shared" si="4355"/>
        <v>BE$13</v>
      </c>
      <c r="BF3116" s="175" t="str">
        <f t="shared" si="4355"/>
        <v>BF$13</v>
      </c>
      <c r="BG3116" s="175" t="str">
        <f t="shared" si="4355"/>
        <v>BG$13</v>
      </c>
      <c r="BH3116" s="175" t="str">
        <f t="shared" si="4355"/>
        <v>BH$13</v>
      </c>
      <c r="BI3116" s="175" t="str">
        <f t="shared" si="4355"/>
        <v>BI$13</v>
      </c>
      <c r="BJ3116" s="175" t="str">
        <f t="shared" si="4355"/>
        <v>BJ$13</v>
      </c>
      <c r="BK3116" s="175" t="str">
        <f t="shared" si="4355"/>
        <v>BK$13</v>
      </c>
      <c r="BL3116" s="175" t="str">
        <f t="shared" si="4355"/>
        <v>BL$13</v>
      </c>
      <c r="BM3116" s="175" t="str">
        <f t="shared" si="4355"/>
        <v>BM$13</v>
      </c>
      <c r="BN3116" s="175" t="str">
        <f t="shared" si="4355"/>
        <v>BN$13</v>
      </c>
      <c r="BO3116" s="175" t="str">
        <f t="shared" si="4355"/>
        <v>BO$13</v>
      </c>
      <c r="BP3116" s="175" t="str">
        <f t="shared" si="4355"/>
        <v>BP$13</v>
      </c>
      <c r="BQ3116" s="175" t="str">
        <f t="shared" si="4355"/>
        <v>BQ$13</v>
      </c>
      <c r="BR3116" s="175" t="str">
        <f t="shared" si="4355"/>
        <v>BR$13</v>
      </c>
      <c r="BS3116" s="175" t="str">
        <f t="shared" si="4355"/>
        <v>BS$13</v>
      </c>
      <c r="BT3116" s="175" t="str">
        <f t="shared" si="4355"/>
        <v>BT$13</v>
      </c>
      <c r="BU3116" s="175" t="str">
        <f t="shared" si="4355"/>
        <v>BU$13</v>
      </c>
      <c r="BV3116" s="175" t="str">
        <f t="shared" si="4355"/>
        <v>BV$13</v>
      </c>
      <c r="BW3116" s="175" t="str">
        <f t="shared" si="4355"/>
        <v>BW$13</v>
      </c>
      <c r="BX3116" s="175" t="str">
        <f t="shared" si="4355"/>
        <v>BX$13</v>
      </c>
      <c r="BY3116" s="175" t="str">
        <f t="shared" si="4355"/>
        <v>BY$13</v>
      </c>
      <c r="BZ3116" s="175" t="str">
        <f t="shared" si="4355"/>
        <v>BZ$13</v>
      </c>
      <c r="CA3116" s="175" t="str">
        <f t="shared" si="4355"/>
        <v>CA$13</v>
      </c>
      <c r="CB3116" s="175" t="str">
        <f t="shared" si="4355"/>
        <v>CB$13</v>
      </c>
      <c r="CC3116" s="175" t="str">
        <f t="shared" si="4355"/>
        <v>CC$13</v>
      </c>
      <c r="CD3116" s="175" t="str">
        <f t="shared" si="4355"/>
        <v>CD$13</v>
      </c>
      <c r="CE3116" s="175" t="str">
        <f t="shared" ref="CE3116:CK3116" si="4356">CE3099</f>
        <v>CE$13</v>
      </c>
      <c r="CF3116" s="175" t="str">
        <f t="shared" si="4356"/>
        <v>CF$13</v>
      </c>
      <c r="CG3116" s="175" t="str">
        <f t="shared" si="4356"/>
        <v>CG$13</v>
      </c>
      <c r="CH3116" s="175" t="str">
        <f t="shared" si="4356"/>
        <v>CH$13</v>
      </c>
      <c r="CI3116" s="175" t="str">
        <f t="shared" si="4356"/>
        <v>CI$13</v>
      </c>
      <c r="CJ3116" s="175" t="str">
        <f t="shared" si="4356"/>
        <v>CJ$13</v>
      </c>
      <c r="CK3116" s="175" t="str">
        <f t="shared" si="4356"/>
        <v>CK$13</v>
      </c>
      <c r="CL3116" s="175" t="str">
        <f t="shared" ref="CL3116" si="4357">CL3099</f>
        <v>CL$13</v>
      </c>
    </row>
    <row r="3117" spans="2:90" x14ac:dyDescent="0.4">
      <c r="B3117" s="132" t="str">
        <f t="shared" si="4349"/>
        <v>Simple accounts payble - IS driven:</v>
      </c>
      <c r="D3117" t="s">
        <v>408</v>
      </c>
      <c r="E3117" s="8" t="str">
        <f t="shared" si="4299"/>
        <v>3117 WCUR-IS</v>
      </c>
      <c r="G3117" t="s">
        <v>332</v>
      </c>
      <c r="H3117" s="12"/>
      <c r="I3117" s="60"/>
      <c r="J3117" s="60"/>
      <c r="K3117" s="15"/>
      <c r="L3117" s="15"/>
      <c r="M3117" s="15"/>
      <c r="N3117" s="15"/>
      <c r="O3117" s="15"/>
      <c r="P3117" s="15"/>
      <c r="R3117" s="15"/>
      <c r="S3117" s="175">
        <f t="shared" ref="S3117" si="4358">S3100</f>
        <v>0</v>
      </c>
      <c r="T3117" s="175">
        <f t="shared" ref="T3117:CD3117" si="4359">T3100</f>
        <v>0</v>
      </c>
      <c r="U3117" s="175">
        <f t="shared" si="4359"/>
        <v>0</v>
      </c>
      <c r="V3117" s="175">
        <f t="shared" si="4359"/>
        <v>0</v>
      </c>
      <c r="W3117" s="175">
        <f t="shared" si="4359"/>
        <v>0</v>
      </c>
      <c r="X3117" s="175">
        <f t="shared" si="4359"/>
        <v>0</v>
      </c>
      <c r="Y3117" s="175">
        <f t="shared" si="4359"/>
        <v>0</v>
      </c>
      <c r="Z3117" s="175">
        <f t="shared" si="4359"/>
        <v>0</v>
      </c>
      <c r="AA3117" s="175">
        <f t="shared" si="4359"/>
        <v>0</v>
      </c>
      <c r="AB3117" s="175">
        <f t="shared" si="4359"/>
        <v>0</v>
      </c>
      <c r="AC3117" s="175">
        <f t="shared" si="4359"/>
        <v>0</v>
      </c>
      <c r="AD3117" s="175">
        <f t="shared" si="4359"/>
        <v>0</v>
      </c>
      <c r="AE3117" s="175">
        <f t="shared" si="4359"/>
        <v>0</v>
      </c>
      <c r="AF3117" s="175">
        <f t="shared" si="4359"/>
        <v>0</v>
      </c>
      <c r="AG3117" s="175">
        <f t="shared" si="4359"/>
        <v>0</v>
      </c>
      <c r="AH3117" s="175">
        <f t="shared" si="4359"/>
        <v>0</v>
      </c>
      <c r="AI3117" s="175">
        <f t="shared" si="4359"/>
        <v>0</v>
      </c>
      <c r="AJ3117" s="175">
        <f t="shared" si="4359"/>
        <v>0</v>
      </c>
      <c r="AK3117" s="175">
        <f t="shared" si="4359"/>
        <v>0</v>
      </c>
      <c r="AL3117" s="175">
        <f t="shared" si="4359"/>
        <v>0</v>
      </c>
      <c r="AM3117" s="175">
        <f t="shared" si="4359"/>
        <v>0</v>
      </c>
      <c r="AN3117" s="175">
        <f t="shared" si="4359"/>
        <v>0</v>
      </c>
      <c r="AO3117" s="175">
        <f t="shared" si="4359"/>
        <v>0</v>
      </c>
      <c r="AP3117" s="175">
        <f t="shared" si="4359"/>
        <v>0</v>
      </c>
      <c r="AQ3117" s="175">
        <f t="shared" si="4359"/>
        <v>0</v>
      </c>
      <c r="AR3117" s="175">
        <f t="shared" si="4359"/>
        <v>0</v>
      </c>
      <c r="AS3117" s="175">
        <f t="shared" si="4359"/>
        <v>0</v>
      </c>
      <c r="AT3117" s="175">
        <f t="shared" si="4359"/>
        <v>0</v>
      </c>
      <c r="AU3117" s="175">
        <f t="shared" si="4359"/>
        <v>0</v>
      </c>
      <c r="AV3117" s="175">
        <f t="shared" si="4359"/>
        <v>0</v>
      </c>
      <c r="AW3117" s="175">
        <f t="shared" si="4359"/>
        <v>0</v>
      </c>
      <c r="AX3117" s="175">
        <f t="shared" si="4359"/>
        <v>0</v>
      </c>
      <c r="AY3117" s="175">
        <f t="shared" si="4359"/>
        <v>0</v>
      </c>
      <c r="AZ3117" s="175">
        <f t="shared" si="4359"/>
        <v>0</v>
      </c>
      <c r="BA3117" s="175">
        <f t="shared" si="4359"/>
        <v>0</v>
      </c>
      <c r="BB3117" s="175">
        <f t="shared" si="4359"/>
        <v>0</v>
      </c>
      <c r="BC3117" s="175">
        <f t="shared" si="4359"/>
        <v>0</v>
      </c>
      <c r="BD3117" s="175">
        <f t="shared" si="4359"/>
        <v>0</v>
      </c>
      <c r="BE3117" s="175">
        <f t="shared" si="4359"/>
        <v>0</v>
      </c>
      <c r="BF3117" s="175">
        <f t="shared" si="4359"/>
        <v>0</v>
      </c>
      <c r="BG3117" s="175">
        <f t="shared" si="4359"/>
        <v>0</v>
      </c>
      <c r="BH3117" s="175">
        <f t="shared" si="4359"/>
        <v>0</v>
      </c>
      <c r="BI3117" s="175">
        <f t="shared" si="4359"/>
        <v>0</v>
      </c>
      <c r="BJ3117" s="175">
        <f t="shared" si="4359"/>
        <v>0</v>
      </c>
      <c r="BK3117" s="175">
        <f t="shared" si="4359"/>
        <v>0</v>
      </c>
      <c r="BL3117" s="175">
        <f t="shared" si="4359"/>
        <v>0</v>
      </c>
      <c r="BM3117" s="175">
        <f t="shared" si="4359"/>
        <v>0</v>
      </c>
      <c r="BN3117" s="175">
        <f t="shared" si="4359"/>
        <v>0</v>
      </c>
      <c r="BO3117" s="175">
        <f t="shared" si="4359"/>
        <v>0</v>
      </c>
      <c r="BP3117" s="175">
        <f t="shared" si="4359"/>
        <v>0</v>
      </c>
      <c r="BQ3117" s="175">
        <f t="shared" si="4359"/>
        <v>0</v>
      </c>
      <c r="BR3117" s="175">
        <f t="shared" si="4359"/>
        <v>0</v>
      </c>
      <c r="BS3117" s="175">
        <f t="shared" si="4359"/>
        <v>0</v>
      </c>
      <c r="BT3117" s="175">
        <f t="shared" si="4359"/>
        <v>0</v>
      </c>
      <c r="BU3117" s="175">
        <f t="shared" si="4359"/>
        <v>0</v>
      </c>
      <c r="BV3117" s="175">
        <f t="shared" si="4359"/>
        <v>0</v>
      </c>
      <c r="BW3117" s="175">
        <f t="shared" si="4359"/>
        <v>0</v>
      </c>
      <c r="BX3117" s="175">
        <f t="shared" si="4359"/>
        <v>0</v>
      </c>
      <c r="BY3117" s="175">
        <f t="shared" si="4359"/>
        <v>0</v>
      </c>
      <c r="BZ3117" s="175">
        <f t="shared" si="4359"/>
        <v>0</v>
      </c>
      <c r="CA3117" s="175">
        <f t="shared" si="4359"/>
        <v>0</v>
      </c>
      <c r="CB3117" s="175">
        <f t="shared" si="4359"/>
        <v>0</v>
      </c>
      <c r="CC3117" s="175">
        <f t="shared" si="4359"/>
        <v>0</v>
      </c>
      <c r="CD3117" s="175">
        <f t="shared" si="4359"/>
        <v>0</v>
      </c>
      <c r="CE3117" s="175">
        <f t="shared" ref="CE3117:CK3117" si="4360">CE3100</f>
        <v>0</v>
      </c>
      <c r="CF3117" s="175">
        <f t="shared" si="4360"/>
        <v>0</v>
      </c>
      <c r="CG3117" s="175">
        <f t="shared" si="4360"/>
        <v>0</v>
      </c>
      <c r="CH3117" s="175">
        <f t="shared" si="4360"/>
        <v>0</v>
      </c>
      <c r="CI3117" s="175">
        <f t="shared" si="4360"/>
        <v>0</v>
      </c>
      <c r="CJ3117" s="175">
        <f t="shared" si="4360"/>
        <v>0</v>
      </c>
      <c r="CK3117" s="175">
        <f t="shared" si="4360"/>
        <v>0</v>
      </c>
      <c r="CL3117" s="175">
        <f t="shared" ref="CL3117" si="4361">CL3100</f>
        <v>0</v>
      </c>
    </row>
    <row r="3118" spans="2:90" x14ac:dyDescent="0.4">
      <c r="B3118" s="187" t="str">
        <f>SUBSTITUTE(TRIM(MID(B3104, SEARCH("-", B3104) + 1, LEN(B3104))),":","")</f>
        <v>IS driven</v>
      </c>
      <c r="D3118" t="s">
        <v>408</v>
      </c>
      <c r="E3118" s="8" t="str">
        <f t="shared" si="4299"/>
        <v>3118 WCUR-IS</v>
      </c>
      <c r="G3118" t="s">
        <v>332</v>
      </c>
      <c r="H3118" s="12"/>
      <c r="I3118" s="60"/>
      <c r="J3118" s="60"/>
      <c r="K3118" s="15"/>
      <c r="L3118" s="15"/>
      <c r="M3118" s="15"/>
      <c r="N3118" s="15"/>
      <c r="O3118" s="15"/>
      <c r="P3118" s="15"/>
      <c r="R3118" s="15"/>
    </row>
    <row r="3119" spans="2:90" x14ac:dyDescent="0.4">
      <c r="B3119" s="132" t="str">
        <f t="shared" si="4349"/>
        <v>Secondary revenue driver</v>
      </c>
      <c r="D3119" t="s">
        <v>408</v>
      </c>
      <c r="E3119" s="8" t="str">
        <f t="shared" si="4299"/>
        <v>3119 WCUR-IS</v>
      </c>
      <c r="G3119" t="s">
        <v>332</v>
      </c>
      <c r="H3119" s="12"/>
      <c r="I3119" s="60"/>
      <c r="J3119" s="60"/>
      <c r="K3119" s="15"/>
      <c r="L3119" s="15"/>
      <c r="M3119" s="15"/>
      <c r="N3119" s="15"/>
      <c r="O3119" s="15"/>
      <c r="P3119" s="15"/>
      <c r="R3119" s="15"/>
      <c r="S3119" s="208" t="str">
        <f t="shared" ref="S3119" si="4362">ADDRESS(ROW(S3108),COLUMN(S3108),2)</f>
        <v>S$3108</v>
      </c>
      <c r="T3119" s="208" t="str">
        <f t="shared" ref="T3119:AX3119" si="4363">ADDRESS(ROW(T3108),COLUMN(T3108),2)</f>
        <v>T$3108</v>
      </c>
      <c r="U3119" s="208" t="str">
        <f t="shared" si="4363"/>
        <v>U$3108</v>
      </c>
      <c r="V3119" s="208" t="str">
        <f t="shared" si="4363"/>
        <v>V$3108</v>
      </c>
      <c r="W3119" s="208" t="str">
        <f t="shared" si="4363"/>
        <v>W$3108</v>
      </c>
      <c r="X3119" s="208" t="str">
        <f t="shared" si="4363"/>
        <v>X$3108</v>
      </c>
      <c r="Y3119" s="208" t="str">
        <f t="shared" si="4363"/>
        <v>Y$3108</v>
      </c>
      <c r="Z3119" s="208" t="str">
        <f t="shared" si="4363"/>
        <v>Z$3108</v>
      </c>
      <c r="AA3119" s="208" t="str">
        <f t="shared" si="4363"/>
        <v>AA$3108</v>
      </c>
      <c r="AB3119" s="208" t="str">
        <f t="shared" si="4363"/>
        <v>AB$3108</v>
      </c>
      <c r="AC3119" s="208" t="str">
        <f t="shared" si="4363"/>
        <v>AC$3108</v>
      </c>
      <c r="AD3119" s="208" t="str">
        <f t="shared" si="4363"/>
        <v>AD$3108</v>
      </c>
      <c r="AE3119" s="208" t="str">
        <f t="shared" si="4363"/>
        <v>AE$3108</v>
      </c>
      <c r="AF3119" s="208" t="str">
        <f t="shared" si="4363"/>
        <v>AF$3108</v>
      </c>
      <c r="AG3119" s="208" t="str">
        <f t="shared" si="4363"/>
        <v>AG$3108</v>
      </c>
      <c r="AH3119" s="208" t="str">
        <f t="shared" si="4363"/>
        <v>AH$3108</v>
      </c>
      <c r="AI3119" s="208" t="str">
        <f t="shared" si="4363"/>
        <v>AI$3108</v>
      </c>
      <c r="AJ3119" s="208" t="str">
        <f t="shared" si="4363"/>
        <v>AJ$3108</v>
      </c>
      <c r="AK3119" s="208" t="str">
        <f t="shared" si="4363"/>
        <v>AK$3108</v>
      </c>
      <c r="AL3119" s="208" t="str">
        <f t="shared" si="4363"/>
        <v>AL$3108</v>
      </c>
      <c r="AM3119" s="208" t="str">
        <f t="shared" si="4363"/>
        <v>AM$3108</v>
      </c>
      <c r="AN3119" s="208" t="str">
        <f t="shared" si="4363"/>
        <v>AN$3108</v>
      </c>
      <c r="AO3119" s="208" t="str">
        <f t="shared" si="4363"/>
        <v>AO$3108</v>
      </c>
      <c r="AP3119" s="208" t="str">
        <f t="shared" si="4363"/>
        <v>AP$3108</v>
      </c>
      <c r="AQ3119" s="208" t="str">
        <f t="shared" si="4363"/>
        <v>AQ$3108</v>
      </c>
      <c r="AR3119" s="208" t="str">
        <f t="shared" si="4363"/>
        <v>AR$3108</v>
      </c>
      <c r="AS3119" s="208" t="str">
        <f t="shared" si="4363"/>
        <v>AS$3108</v>
      </c>
      <c r="AT3119" s="208" t="str">
        <f t="shared" si="4363"/>
        <v>AT$3108</v>
      </c>
      <c r="AU3119" s="208" t="str">
        <f t="shared" si="4363"/>
        <v>AU$3108</v>
      </c>
      <c r="AV3119" s="208" t="str">
        <f t="shared" si="4363"/>
        <v>AV$3108</v>
      </c>
      <c r="AW3119" s="208" t="str">
        <f t="shared" si="4363"/>
        <v>AW$3108</v>
      </c>
      <c r="AX3119" s="208" t="str">
        <f t="shared" si="4363"/>
        <v>AX$3108</v>
      </c>
      <c r="AY3119" s="208" t="str">
        <f t="shared" ref="AY3119:CD3119" si="4364">ADDRESS(ROW(AY3108),COLUMN(AY3108),2)</f>
        <v>AY$3108</v>
      </c>
      <c r="AZ3119" s="208" t="str">
        <f t="shared" si="4364"/>
        <v>AZ$3108</v>
      </c>
      <c r="BA3119" s="208" t="str">
        <f t="shared" si="4364"/>
        <v>BA$3108</v>
      </c>
      <c r="BB3119" s="208" t="str">
        <f t="shared" si="4364"/>
        <v>BB$3108</v>
      </c>
      <c r="BC3119" s="208" t="str">
        <f t="shared" si="4364"/>
        <v>BC$3108</v>
      </c>
      <c r="BD3119" s="208" t="str">
        <f t="shared" si="4364"/>
        <v>BD$3108</v>
      </c>
      <c r="BE3119" s="208" t="str">
        <f t="shared" si="4364"/>
        <v>BE$3108</v>
      </c>
      <c r="BF3119" s="208" t="str">
        <f t="shared" si="4364"/>
        <v>BF$3108</v>
      </c>
      <c r="BG3119" s="208" t="str">
        <f t="shared" si="4364"/>
        <v>BG$3108</v>
      </c>
      <c r="BH3119" s="208" t="str">
        <f t="shared" si="4364"/>
        <v>BH$3108</v>
      </c>
      <c r="BI3119" s="208" t="str">
        <f t="shared" si="4364"/>
        <v>BI$3108</v>
      </c>
      <c r="BJ3119" s="208" t="str">
        <f t="shared" si="4364"/>
        <v>BJ$3108</v>
      </c>
      <c r="BK3119" s="208" t="str">
        <f t="shared" si="4364"/>
        <v>BK$3108</v>
      </c>
      <c r="BL3119" s="208" t="str">
        <f t="shared" si="4364"/>
        <v>BL$3108</v>
      </c>
      <c r="BM3119" s="208" t="str">
        <f t="shared" si="4364"/>
        <v>BM$3108</v>
      </c>
      <c r="BN3119" s="208" t="str">
        <f t="shared" si="4364"/>
        <v>BN$3108</v>
      </c>
      <c r="BO3119" s="208" t="str">
        <f t="shared" si="4364"/>
        <v>BO$3108</v>
      </c>
      <c r="BP3119" s="208" t="str">
        <f t="shared" si="4364"/>
        <v>BP$3108</v>
      </c>
      <c r="BQ3119" s="208" t="str">
        <f t="shared" si="4364"/>
        <v>BQ$3108</v>
      </c>
      <c r="BR3119" s="208" t="str">
        <f t="shared" si="4364"/>
        <v>BR$3108</v>
      </c>
      <c r="BS3119" s="208" t="str">
        <f t="shared" si="4364"/>
        <v>BS$3108</v>
      </c>
      <c r="BT3119" s="208" t="str">
        <f t="shared" si="4364"/>
        <v>BT$3108</v>
      </c>
      <c r="BU3119" s="208" t="str">
        <f t="shared" si="4364"/>
        <v>BU$3108</v>
      </c>
      <c r="BV3119" s="208" t="str">
        <f t="shared" si="4364"/>
        <v>BV$3108</v>
      </c>
      <c r="BW3119" s="208" t="str">
        <f t="shared" si="4364"/>
        <v>BW$3108</v>
      </c>
      <c r="BX3119" s="208" t="str">
        <f t="shared" si="4364"/>
        <v>BX$3108</v>
      </c>
      <c r="BY3119" s="208" t="str">
        <f t="shared" si="4364"/>
        <v>BY$3108</v>
      </c>
      <c r="BZ3119" s="208" t="str">
        <f t="shared" si="4364"/>
        <v>BZ$3108</v>
      </c>
      <c r="CA3119" s="208" t="str">
        <f t="shared" si="4364"/>
        <v>CA$3108</v>
      </c>
      <c r="CB3119" s="208" t="str">
        <f t="shared" si="4364"/>
        <v>CB$3108</v>
      </c>
      <c r="CC3119" s="208" t="str">
        <f t="shared" si="4364"/>
        <v>CC$3108</v>
      </c>
      <c r="CD3119" s="208" t="str">
        <f t="shared" si="4364"/>
        <v>CD$3108</v>
      </c>
      <c r="CE3119" s="208" t="str">
        <f t="shared" ref="CE3119:CK3119" si="4365">ADDRESS(ROW(CE3108),COLUMN(CE3108),2)</f>
        <v>CE$3108</v>
      </c>
      <c r="CF3119" s="208" t="str">
        <f t="shared" si="4365"/>
        <v>CF$3108</v>
      </c>
      <c r="CG3119" s="208" t="str">
        <f t="shared" si="4365"/>
        <v>CG$3108</v>
      </c>
      <c r="CH3119" s="208" t="str">
        <f t="shared" si="4365"/>
        <v>CH$3108</v>
      </c>
      <c r="CI3119" s="208" t="str">
        <f t="shared" si="4365"/>
        <v>CI$3108</v>
      </c>
      <c r="CJ3119" s="208" t="str">
        <f t="shared" si="4365"/>
        <v>CJ$3108</v>
      </c>
      <c r="CK3119" s="208" t="str">
        <f t="shared" si="4365"/>
        <v>CK$3108</v>
      </c>
      <c r="CL3119" s="208" t="str">
        <f t="shared" ref="CL3119" si="4366">ADDRESS(ROW(CL3108),COLUMN(CL3108),2)</f>
        <v>CL$3108</v>
      </c>
    </row>
    <row r="3120" spans="2:90" x14ac:dyDescent="0.4">
      <c r="B3120" s="132" t="str">
        <f t="shared" si="4349"/>
        <v>Secondary volume driver</v>
      </c>
      <c r="D3120" t="s">
        <v>408</v>
      </c>
      <c r="E3120" s="8" t="str">
        <f t="shared" ref="E3120" si="4367">ROW()&amp;" "&amp;D3120</f>
        <v>3120 WCUR-IS</v>
      </c>
      <c r="G3120" t="s">
        <v>332</v>
      </c>
      <c r="S3120" s="208" t="str">
        <f t="shared" ref="S3120" si="4368">ADDRESS(ROW(S3107),COLUMN(S3107),2)</f>
        <v>S$3107</v>
      </c>
      <c r="T3120" s="208" t="str">
        <f t="shared" ref="T3120:AX3120" si="4369">ADDRESS(ROW(T3107),COLUMN(T3107),2)</f>
        <v>T$3107</v>
      </c>
      <c r="U3120" s="208" t="str">
        <f t="shared" si="4369"/>
        <v>U$3107</v>
      </c>
      <c r="V3120" s="208" t="str">
        <f t="shared" si="4369"/>
        <v>V$3107</v>
      </c>
      <c r="W3120" s="208" t="str">
        <f t="shared" si="4369"/>
        <v>W$3107</v>
      </c>
      <c r="X3120" s="208" t="str">
        <f t="shared" si="4369"/>
        <v>X$3107</v>
      </c>
      <c r="Y3120" s="208" t="str">
        <f t="shared" si="4369"/>
        <v>Y$3107</v>
      </c>
      <c r="Z3120" s="208" t="str">
        <f t="shared" si="4369"/>
        <v>Z$3107</v>
      </c>
      <c r="AA3120" s="208" t="str">
        <f t="shared" si="4369"/>
        <v>AA$3107</v>
      </c>
      <c r="AB3120" s="208" t="str">
        <f t="shared" si="4369"/>
        <v>AB$3107</v>
      </c>
      <c r="AC3120" s="208" t="str">
        <f t="shared" si="4369"/>
        <v>AC$3107</v>
      </c>
      <c r="AD3120" s="208" t="str">
        <f t="shared" si="4369"/>
        <v>AD$3107</v>
      </c>
      <c r="AE3120" s="208" t="str">
        <f t="shared" si="4369"/>
        <v>AE$3107</v>
      </c>
      <c r="AF3120" s="208" t="str">
        <f t="shared" si="4369"/>
        <v>AF$3107</v>
      </c>
      <c r="AG3120" s="208" t="str">
        <f t="shared" si="4369"/>
        <v>AG$3107</v>
      </c>
      <c r="AH3120" s="208" t="str">
        <f t="shared" si="4369"/>
        <v>AH$3107</v>
      </c>
      <c r="AI3120" s="208" t="str">
        <f t="shared" si="4369"/>
        <v>AI$3107</v>
      </c>
      <c r="AJ3120" s="208" t="str">
        <f t="shared" si="4369"/>
        <v>AJ$3107</v>
      </c>
      <c r="AK3120" s="208" t="str">
        <f t="shared" si="4369"/>
        <v>AK$3107</v>
      </c>
      <c r="AL3120" s="208" t="str">
        <f t="shared" si="4369"/>
        <v>AL$3107</v>
      </c>
      <c r="AM3120" s="208" t="str">
        <f t="shared" si="4369"/>
        <v>AM$3107</v>
      </c>
      <c r="AN3120" s="208" t="str">
        <f t="shared" si="4369"/>
        <v>AN$3107</v>
      </c>
      <c r="AO3120" s="208" t="str">
        <f t="shared" si="4369"/>
        <v>AO$3107</v>
      </c>
      <c r="AP3120" s="208" t="str">
        <f t="shared" si="4369"/>
        <v>AP$3107</v>
      </c>
      <c r="AQ3120" s="208" t="str">
        <f t="shared" si="4369"/>
        <v>AQ$3107</v>
      </c>
      <c r="AR3120" s="208" t="str">
        <f t="shared" si="4369"/>
        <v>AR$3107</v>
      </c>
      <c r="AS3120" s="208" t="str">
        <f t="shared" si="4369"/>
        <v>AS$3107</v>
      </c>
      <c r="AT3120" s="208" t="str">
        <f t="shared" si="4369"/>
        <v>AT$3107</v>
      </c>
      <c r="AU3120" s="208" t="str">
        <f t="shared" si="4369"/>
        <v>AU$3107</v>
      </c>
      <c r="AV3120" s="208" t="str">
        <f t="shared" si="4369"/>
        <v>AV$3107</v>
      </c>
      <c r="AW3120" s="208" t="str">
        <f t="shared" si="4369"/>
        <v>AW$3107</v>
      </c>
      <c r="AX3120" s="208" t="str">
        <f t="shared" si="4369"/>
        <v>AX$3107</v>
      </c>
      <c r="AY3120" s="208" t="str">
        <f t="shared" ref="AY3120:CD3120" si="4370">ADDRESS(ROW(AY3107),COLUMN(AY3107),2)</f>
        <v>AY$3107</v>
      </c>
      <c r="AZ3120" s="208" t="str">
        <f t="shared" si="4370"/>
        <v>AZ$3107</v>
      </c>
      <c r="BA3120" s="208" t="str">
        <f t="shared" si="4370"/>
        <v>BA$3107</v>
      </c>
      <c r="BB3120" s="208" t="str">
        <f t="shared" si="4370"/>
        <v>BB$3107</v>
      </c>
      <c r="BC3120" s="208" t="str">
        <f t="shared" si="4370"/>
        <v>BC$3107</v>
      </c>
      <c r="BD3120" s="208" t="str">
        <f t="shared" si="4370"/>
        <v>BD$3107</v>
      </c>
      <c r="BE3120" s="208" t="str">
        <f t="shared" si="4370"/>
        <v>BE$3107</v>
      </c>
      <c r="BF3120" s="208" t="str">
        <f t="shared" si="4370"/>
        <v>BF$3107</v>
      </c>
      <c r="BG3120" s="208" t="str">
        <f t="shared" si="4370"/>
        <v>BG$3107</v>
      </c>
      <c r="BH3120" s="208" t="str">
        <f t="shared" si="4370"/>
        <v>BH$3107</v>
      </c>
      <c r="BI3120" s="208" t="str">
        <f t="shared" si="4370"/>
        <v>BI$3107</v>
      </c>
      <c r="BJ3120" s="208" t="str">
        <f t="shared" si="4370"/>
        <v>BJ$3107</v>
      </c>
      <c r="BK3120" s="208" t="str">
        <f t="shared" si="4370"/>
        <v>BK$3107</v>
      </c>
      <c r="BL3120" s="208" t="str">
        <f t="shared" si="4370"/>
        <v>BL$3107</v>
      </c>
      <c r="BM3120" s="208" t="str">
        <f t="shared" si="4370"/>
        <v>BM$3107</v>
      </c>
      <c r="BN3120" s="208" t="str">
        <f t="shared" si="4370"/>
        <v>BN$3107</v>
      </c>
      <c r="BO3120" s="208" t="str">
        <f t="shared" si="4370"/>
        <v>BO$3107</v>
      </c>
      <c r="BP3120" s="208" t="str">
        <f t="shared" si="4370"/>
        <v>BP$3107</v>
      </c>
      <c r="BQ3120" s="208" t="str">
        <f t="shared" si="4370"/>
        <v>BQ$3107</v>
      </c>
      <c r="BR3120" s="208" t="str">
        <f t="shared" si="4370"/>
        <v>BR$3107</v>
      </c>
      <c r="BS3120" s="208" t="str">
        <f t="shared" si="4370"/>
        <v>BS$3107</v>
      </c>
      <c r="BT3120" s="208" t="str">
        <f t="shared" si="4370"/>
        <v>BT$3107</v>
      </c>
      <c r="BU3120" s="208" t="str">
        <f t="shared" si="4370"/>
        <v>BU$3107</v>
      </c>
      <c r="BV3120" s="208" t="str">
        <f t="shared" si="4370"/>
        <v>BV$3107</v>
      </c>
      <c r="BW3120" s="208" t="str">
        <f t="shared" si="4370"/>
        <v>BW$3107</v>
      </c>
      <c r="BX3120" s="208" t="str">
        <f t="shared" si="4370"/>
        <v>BX$3107</v>
      </c>
      <c r="BY3120" s="208" t="str">
        <f t="shared" si="4370"/>
        <v>BY$3107</v>
      </c>
      <c r="BZ3120" s="208" t="str">
        <f t="shared" si="4370"/>
        <v>BZ$3107</v>
      </c>
      <c r="CA3120" s="208" t="str">
        <f t="shared" si="4370"/>
        <v>CA$3107</v>
      </c>
      <c r="CB3120" s="208" t="str">
        <f t="shared" si="4370"/>
        <v>CB$3107</v>
      </c>
      <c r="CC3120" s="208" t="str">
        <f t="shared" si="4370"/>
        <v>CC$3107</v>
      </c>
      <c r="CD3120" s="208" t="str">
        <f t="shared" si="4370"/>
        <v>CD$3107</v>
      </c>
      <c r="CE3120" s="208" t="str">
        <f t="shared" ref="CE3120:CK3120" si="4371">ADDRESS(ROW(CE3107),COLUMN(CE3107),2)</f>
        <v>CE$3107</v>
      </c>
      <c r="CF3120" s="208" t="str">
        <f t="shared" si="4371"/>
        <v>CF$3107</v>
      </c>
      <c r="CG3120" s="208" t="str">
        <f t="shared" si="4371"/>
        <v>CG$3107</v>
      </c>
      <c r="CH3120" s="208" t="str">
        <f t="shared" si="4371"/>
        <v>CH$3107</v>
      </c>
      <c r="CI3120" s="208" t="str">
        <f t="shared" si="4371"/>
        <v>CI$3107</v>
      </c>
      <c r="CJ3120" s="208" t="str">
        <f t="shared" si="4371"/>
        <v>CJ$3107</v>
      </c>
      <c r="CK3120" s="208" t="str">
        <f t="shared" si="4371"/>
        <v>CK$3107</v>
      </c>
      <c r="CL3120" s="208" t="str">
        <f t="shared" ref="CL3120" si="4372">ADDRESS(ROW(CL3107),COLUMN(CL3107),2)</f>
        <v>CL$3107</v>
      </c>
    </row>
    <row r="3122" spans="2:90" x14ac:dyDescent="0.4">
      <c r="B3122" s="171" t="s">
        <v>490</v>
      </c>
      <c r="E3122" s="8"/>
      <c r="H3122" s="170"/>
      <c r="I3122" s="172"/>
      <c r="J3122" s="172"/>
      <c r="K3122" s="193"/>
      <c r="L3122" s="193"/>
      <c r="M3122" s="193"/>
      <c r="N3122" s="193"/>
      <c r="O3122" s="193"/>
      <c r="P3122" s="193"/>
      <c r="R3122" s="194"/>
      <c r="S3122" s="170"/>
      <c r="T3122" s="170"/>
      <c r="U3122" s="170"/>
      <c r="V3122" s="170"/>
      <c r="W3122" s="170"/>
      <c r="X3122" s="170"/>
      <c r="Y3122" s="170"/>
      <c r="Z3122" s="170"/>
      <c r="AA3122" s="170"/>
      <c r="AB3122" s="170"/>
      <c r="AC3122" s="170"/>
      <c r="AD3122" s="170"/>
      <c r="AE3122" s="170"/>
      <c r="AF3122" s="170"/>
      <c r="AG3122" s="170"/>
      <c r="AH3122" s="170"/>
      <c r="AI3122" s="170"/>
      <c r="AJ3122" s="170"/>
      <c r="AK3122" s="170"/>
      <c r="AL3122" s="170"/>
      <c r="AM3122" s="170"/>
      <c r="AN3122" s="170"/>
      <c r="AO3122" s="170"/>
      <c r="AP3122" s="170"/>
      <c r="AQ3122" s="170"/>
      <c r="AR3122" s="170"/>
      <c r="AS3122" s="170"/>
      <c r="AT3122" s="170"/>
      <c r="AU3122" s="170"/>
      <c r="AV3122" s="170"/>
      <c r="AW3122" s="170"/>
      <c r="AX3122" s="170"/>
      <c r="AY3122" s="170"/>
      <c r="AZ3122" s="170"/>
      <c r="BA3122" s="170"/>
      <c r="BB3122" s="170"/>
      <c r="BC3122" s="170"/>
      <c r="BD3122" s="170"/>
      <c r="BE3122" s="170"/>
      <c r="BF3122" s="170"/>
      <c r="BG3122" s="170"/>
      <c r="BH3122" s="170"/>
      <c r="BI3122" s="170"/>
      <c r="BJ3122" s="170"/>
      <c r="BK3122" s="170"/>
      <c r="BL3122" s="170"/>
      <c r="BM3122" s="170"/>
      <c r="BN3122" s="170"/>
      <c r="BO3122" s="170"/>
      <c r="BP3122" s="170"/>
      <c r="BQ3122" s="170"/>
      <c r="BR3122" s="170"/>
      <c r="BS3122" s="170"/>
      <c r="BT3122" s="170"/>
      <c r="BU3122" s="170"/>
      <c r="BV3122" s="170"/>
      <c r="BW3122" s="170"/>
      <c r="BX3122" s="170"/>
      <c r="BY3122" s="170"/>
      <c r="BZ3122" s="170"/>
      <c r="CA3122" s="170"/>
      <c r="CB3122" s="170"/>
      <c r="CC3122" s="170"/>
      <c r="CD3122" s="170"/>
      <c r="CE3122" s="170"/>
      <c r="CF3122" s="170"/>
      <c r="CG3122" s="170"/>
      <c r="CH3122" s="170"/>
      <c r="CI3122" s="170"/>
      <c r="CJ3122" s="170"/>
      <c r="CK3122" s="170"/>
      <c r="CL3122" s="170"/>
    </row>
    <row r="3123" spans="2:90" x14ac:dyDescent="0.4">
      <c r="B3123" s="171" t="s">
        <v>492</v>
      </c>
      <c r="E3123" s="8"/>
      <c r="H3123" s="170"/>
      <c r="I3123" s="172"/>
      <c r="J3123" s="172"/>
      <c r="K3123" s="193"/>
      <c r="L3123" s="193"/>
      <c r="M3123" s="193"/>
      <c r="N3123" s="193"/>
      <c r="O3123" s="193"/>
      <c r="P3123" s="193"/>
      <c r="R3123" s="194"/>
      <c r="S3123" s="170"/>
      <c r="T3123" s="170"/>
      <c r="U3123" s="170"/>
      <c r="V3123" s="170"/>
      <c r="W3123" s="170"/>
      <c r="X3123" s="170"/>
      <c r="Y3123" s="170"/>
      <c r="Z3123" s="170"/>
      <c r="AA3123" s="170"/>
      <c r="AB3123" s="170"/>
      <c r="AC3123" s="170"/>
      <c r="AD3123" s="170"/>
      <c r="AE3123" s="170"/>
      <c r="AF3123" s="170"/>
      <c r="AG3123" s="170"/>
      <c r="AH3123" s="170"/>
      <c r="AI3123" s="170"/>
      <c r="AJ3123" s="170"/>
      <c r="AK3123" s="170"/>
      <c r="AL3123" s="170"/>
      <c r="AM3123" s="170"/>
      <c r="AN3123" s="170"/>
      <c r="AO3123" s="170"/>
      <c r="AP3123" s="170"/>
      <c r="AQ3123" s="170"/>
      <c r="AR3123" s="170"/>
      <c r="AS3123" s="170"/>
      <c r="AT3123" s="170"/>
      <c r="AU3123" s="170"/>
      <c r="AV3123" s="170"/>
      <c r="AW3123" s="170"/>
      <c r="AX3123" s="170"/>
      <c r="AY3123" s="170"/>
      <c r="AZ3123" s="170"/>
      <c r="BA3123" s="170"/>
      <c r="BB3123" s="170"/>
      <c r="BC3123" s="170"/>
      <c r="BD3123" s="170"/>
      <c r="BE3123" s="170"/>
      <c r="BF3123" s="170"/>
      <c r="BG3123" s="170"/>
      <c r="BH3123" s="170"/>
      <c r="BI3123" s="170"/>
      <c r="BJ3123" s="170"/>
      <c r="BK3123" s="170"/>
      <c r="BL3123" s="170"/>
      <c r="BM3123" s="170"/>
      <c r="BN3123" s="170"/>
      <c r="BO3123" s="170"/>
      <c r="BP3123" s="170"/>
      <c r="BQ3123" s="170"/>
      <c r="BR3123" s="170"/>
      <c r="BS3123" s="170"/>
      <c r="BT3123" s="170"/>
      <c r="BU3123" s="170"/>
      <c r="BV3123" s="170"/>
      <c r="BW3123" s="170"/>
      <c r="BX3123" s="170"/>
      <c r="BY3123" s="170"/>
      <c r="BZ3123" s="170"/>
      <c r="CA3123" s="170"/>
      <c r="CB3123" s="170"/>
      <c r="CC3123" s="170"/>
      <c r="CD3123" s="170"/>
      <c r="CE3123" s="170"/>
      <c r="CF3123" s="170"/>
      <c r="CG3123" s="170"/>
      <c r="CH3123" s="170"/>
      <c r="CI3123" s="170"/>
      <c r="CJ3123" s="170"/>
      <c r="CK3123" s="170"/>
      <c r="CL3123" s="170"/>
    </row>
    <row r="3124" spans="2:90" x14ac:dyDescent="0.4">
      <c r="B3124" s="171" t="s">
        <v>461</v>
      </c>
      <c r="E3124" s="8"/>
      <c r="H3124" s="170"/>
      <c r="I3124" s="172"/>
      <c r="J3124" s="172"/>
      <c r="K3124" s="193"/>
      <c r="L3124" s="193"/>
      <c r="M3124" s="193"/>
      <c r="N3124" s="193"/>
      <c r="O3124" s="193"/>
      <c r="P3124" s="193"/>
      <c r="R3124" s="194"/>
      <c r="S3124" s="195" t="str">
        <f t="shared" ref="S3124:AX3124" si="4373">S$16</f>
        <v>S$12</v>
      </c>
      <c r="T3124" s="195" t="str">
        <f t="shared" si="4373"/>
        <v>T$12</v>
      </c>
      <c r="U3124" s="195" t="str">
        <f t="shared" si="4373"/>
        <v>U$12</v>
      </c>
      <c r="V3124" s="195" t="str">
        <f t="shared" si="4373"/>
        <v>V$12</v>
      </c>
      <c r="W3124" s="195" t="str">
        <f t="shared" si="4373"/>
        <v>W$12</v>
      </c>
      <c r="X3124" s="195" t="str">
        <f t="shared" si="4373"/>
        <v>X$12</v>
      </c>
      <c r="Y3124" s="195" t="str">
        <f t="shared" si="4373"/>
        <v>Y$12</v>
      </c>
      <c r="Z3124" s="195" t="str">
        <f t="shared" si="4373"/>
        <v>Z$12</v>
      </c>
      <c r="AA3124" s="195" t="str">
        <f t="shared" si="4373"/>
        <v>AA$12</v>
      </c>
      <c r="AB3124" s="195" t="str">
        <f t="shared" si="4373"/>
        <v>AB$12</v>
      </c>
      <c r="AC3124" s="195" t="str">
        <f t="shared" si="4373"/>
        <v>AC$12</v>
      </c>
      <c r="AD3124" s="195" t="str">
        <f t="shared" si="4373"/>
        <v>AD$12</v>
      </c>
      <c r="AE3124" s="195" t="str">
        <f t="shared" si="4373"/>
        <v>AE$12</v>
      </c>
      <c r="AF3124" s="195" t="str">
        <f t="shared" si="4373"/>
        <v>AF$12</v>
      </c>
      <c r="AG3124" s="195" t="str">
        <f t="shared" si="4373"/>
        <v>AG$12</v>
      </c>
      <c r="AH3124" s="195" t="str">
        <f t="shared" si="4373"/>
        <v>AH$12</v>
      </c>
      <c r="AI3124" s="195" t="str">
        <f t="shared" si="4373"/>
        <v>AI$12</v>
      </c>
      <c r="AJ3124" s="195" t="str">
        <f t="shared" si="4373"/>
        <v>AJ$12</v>
      </c>
      <c r="AK3124" s="195" t="str">
        <f t="shared" si="4373"/>
        <v>AK$12</v>
      </c>
      <c r="AL3124" s="195" t="str">
        <f t="shared" si="4373"/>
        <v>AL$12</v>
      </c>
      <c r="AM3124" s="195" t="str">
        <f t="shared" si="4373"/>
        <v>AM$12</v>
      </c>
      <c r="AN3124" s="195" t="str">
        <f t="shared" si="4373"/>
        <v>AN$12</v>
      </c>
      <c r="AO3124" s="195" t="str">
        <f t="shared" si="4373"/>
        <v>AO$12</v>
      </c>
      <c r="AP3124" s="195" t="str">
        <f t="shared" si="4373"/>
        <v>AP$12</v>
      </c>
      <c r="AQ3124" s="195" t="str">
        <f t="shared" si="4373"/>
        <v>AQ$12</v>
      </c>
      <c r="AR3124" s="195" t="str">
        <f t="shared" si="4373"/>
        <v>AR$12</v>
      </c>
      <c r="AS3124" s="195" t="str">
        <f t="shared" si="4373"/>
        <v>AS$12</v>
      </c>
      <c r="AT3124" s="195" t="str">
        <f t="shared" si="4373"/>
        <v>AT$12</v>
      </c>
      <c r="AU3124" s="195" t="str">
        <f t="shared" si="4373"/>
        <v>AU$12</v>
      </c>
      <c r="AV3124" s="195" t="str">
        <f t="shared" si="4373"/>
        <v>AV$12</v>
      </c>
      <c r="AW3124" s="195" t="str">
        <f t="shared" si="4373"/>
        <v>AW$12</v>
      </c>
      <c r="AX3124" s="195" t="str">
        <f t="shared" si="4373"/>
        <v>AX$12</v>
      </c>
      <c r="AY3124" s="195" t="str">
        <f t="shared" ref="AY3124:CD3124" si="4374">AY$16</f>
        <v>AY$12</v>
      </c>
      <c r="AZ3124" s="195" t="str">
        <f t="shared" si="4374"/>
        <v>AZ$12</v>
      </c>
      <c r="BA3124" s="195" t="str">
        <f t="shared" si="4374"/>
        <v>BA$12</v>
      </c>
      <c r="BB3124" s="195" t="str">
        <f t="shared" si="4374"/>
        <v>BB$12</v>
      </c>
      <c r="BC3124" s="195" t="str">
        <f t="shared" si="4374"/>
        <v>BC$12</v>
      </c>
      <c r="BD3124" s="195" t="str">
        <f t="shared" si="4374"/>
        <v>BD$12</v>
      </c>
      <c r="BE3124" s="195" t="str">
        <f t="shared" si="4374"/>
        <v>BE$12</v>
      </c>
      <c r="BF3124" s="195" t="str">
        <f t="shared" si="4374"/>
        <v>BF$12</v>
      </c>
      <c r="BG3124" s="195" t="str">
        <f t="shared" si="4374"/>
        <v>BG$12</v>
      </c>
      <c r="BH3124" s="195" t="str">
        <f t="shared" si="4374"/>
        <v>BH$12</v>
      </c>
      <c r="BI3124" s="195" t="str">
        <f t="shared" si="4374"/>
        <v>BI$12</v>
      </c>
      <c r="BJ3124" s="195" t="str">
        <f t="shared" si="4374"/>
        <v>BJ$12</v>
      </c>
      <c r="BK3124" s="195" t="str">
        <f t="shared" si="4374"/>
        <v>BK$12</v>
      </c>
      <c r="BL3124" s="195" t="str">
        <f t="shared" si="4374"/>
        <v>BL$12</v>
      </c>
      <c r="BM3124" s="195" t="str">
        <f t="shared" si="4374"/>
        <v>BM$12</v>
      </c>
      <c r="BN3124" s="195" t="str">
        <f t="shared" si="4374"/>
        <v>BN$12</v>
      </c>
      <c r="BO3124" s="195" t="str">
        <f t="shared" si="4374"/>
        <v>BO$12</v>
      </c>
      <c r="BP3124" s="195" t="str">
        <f t="shared" si="4374"/>
        <v>BP$12</v>
      </c>
      <c r="BQ3124" s="195" t="str">
        <f t="shared" si="4374"/>
        <v>BQ$12</v>
      </c>
      <c r="BR3124" s="195" t="str">
        <f t="shared" si="4374"/>
        <v>BR$12</v>
      </c>
      <c r="BS3124" s="195" t="str">
        <f t="shared" si="4374"/>
        <v>BS$12</v>
      </c>
      <c r="BT3124" s="195" t="str">
        <f t="shared" si="4374"/>
        <v>BT$12</v>
      </c>
      <c r="BU3124" s="195" t="str">
        <f t="shared" si="4374"/>
        <v>BU$12</v>
      </c>
      <c r="BV3124" s="195" t="str">
        <f t="shared" si="4374"/>
        <v>BV$12</v>
      </c>
      <c r="BW3124" s="195" t="str">
        <f t="shared" si="4374"/>
        <v>BW$12</v>
      </c>
      <c r="BX3124" s="195" t="str">
        <f t="shared" si="4374"/>
        <v>BX$12</v>
      </c>
      <c r="BY3124" s="195" t="str">
        <f t="shared" si="4374"/>
        <v>BY$12</v>
      </c>
      <c r="BZ3124" s="195" t="str">
        <f t="shared" si="4374"/>
        <v>BZ$12</v>
      </c>
      <c r="CA3124" s="195" t="str">
        <f t="shared" si="4374"/>
        <v>CA$12</v>
      </c>
      <c r="CB3124" s="195" t="str">
        <f t="shared" si="4374"/>
        <v>CB$12</v>
      </c>
      <c r="CC3124" s="195" t="str">
        <f t="shared" si="4374"/>
        <v>CC$12</v>
      </c>
      <c r="CD3124" s="195" t="str">
        <f t="shared" si="4374"/>
        <v>CD$12</v>
      </c>
      <c r="CE3124" s="195" t="str">
        <f t="shared" ref="CE3124:CL3124" si="4375">CE$16</f>
        <v>CE$12</v>
      </c>
      <c r="CF3124" s="195" t="str">
        <f t="shared" si="4375"/>
        <v>CF$12</v>
      </c>
      <c r="CG3124" s="195" t="str">
        <f t="shared" si="4375"/>
        <v>CG$12</v>
      </c>
      <c r="CH3124" s="195" t="str">
        <f t="shared" si="4375"/>
        <v>CH$12</v>
      </c>
      <c r="CI3124" s="195" t="str">
        <f t="shared" si="4375"/>
        <v>CI$12</v>
      </c>
      <c r="CJ3124" s="195" t="str">
        <f t="shared" si="4375"/>
        <v>CJ$12</v>
      </c>
      <c r="CK3124" s="195" t="str">
        <f t="shared" si="4375"/>
        <v>CK$12</v>
      </c>
      <c r="CL3124" s="195" t="str">
        <f t="shared" si="4375"/>
        <v>CL$12</v>
      </c>
    </row>
    <row r="3125" spans="2:90" x14ac:dyDescent="0.4">
      <c r="B3125" s="171" t="s">
        <v>462</v>
      </c>
      <c r="E3125" s="8"/>
      <c r="H3125" s="196"/>
      <c r="I3125" s="197"/>
      <c r="J3125" s="197"/>
      <c r="K3125" s="198"/>
      <c r="L3125" s="198"/>
      <c r="M3125" s="198"/>
      <c r="N3125" s="198"/>
      <c r="O3125" s="198"/>
      <c r="P3125" s="198"/>
      <c r="R3125" s="198"/>
      <c r="S3125" s="195" t="str">
        <f t="shared" ref="S3125:AX3125" si="4376">S$17</f>
        <v>S$13</v>
      </c>
      <c r="T3125" s="195" t="str">
        <f t="shared" si="4376"/>
        <v>T$13</v>
      </c>
      <c r="U3125" s="195" t="str">
        <f t="shared" si="4376"/>
        <v>U$13</v>
      </c>
      <c r="V3125" s="195" t="str">
        <f t="shared" si="4376"/>
        <v>V$13</v>
      </c>
      <c r="W3125" s="195" t="str">
        <f t="shared" si="4376"/>
        <v>W$13</v>
      </c>
      <c r="X3125" s="195" t="str">
        <f t="shared" si="4376"/>
        <v>X$13</v>
      </c>
      <c r="Y3125" s="195" t="str">
        <f t="shared" si="4376"/>
        <v>Y$13</v>
      </c>
      <c r="Z3125" s="195" t="str">
        <f t="shared" si="4376"/>
        <v>Z$13</v>
      </c>
      <c r="AA3125" s="195" t="str">
        <f t="shared" si="4376"/>
        <v>AA$13</v>
      </c>
      <c r="AB3125" s="195" t="str">
        <f t="shared" si="4376"/>
        <v>AB$13</v>
      </c>
      <c r="AC3125" s="195" t="str">
        <f t="shared" si="4376"/>
        <v>AC$13</v>
      </c>
      <c r="AD3125" s="195" t="str">
        <f t="shared" si="4376"/>
        <v>AD$13</v>
      </c>
      <c r="AE3125" s="195" t="str">
        <f t="shared" si="4376"/>
        <v>AE$13</v>
      </c>
      <c r="AF3125" s="195" t="str">
        <f t="shared" si="4376"/>
        <v>AF$13</v>
      </c>
      <c r="AG3125" s="195" t="str">
        <f t="shared" si="4376"/>
        <v>AG$13</v>
      </c>
      <c r="AH3125" s="195" t="str">
        <f t="shared" si="4376"/>
        <v>AH$13</v>
      </c>
      <c r="AI3125" s="195" t="str">
        <f t="shared" si="4376"/>
        <v>AI$13</v>
      </c>
      <c r="AJ3125" s="195" t="str">
        <f t="shared" si="4376"/>
        <v>AJ$13</v>
      </c>
      <c r="AK3125" s="195" t="str">
        <f t="shared" si="4376"/>
        <v>AK$13</v>
      </c>
      <c r="AL3125" s="195" t="str">
        <f t="shared" si="4376"/>
        <v>AL$13</v>
      </c>
      <c r="AM3125" s="195" t="str">
        <f t="shared" si="4376"/>
        <v>AM$13</v>
      </c>
      <c r="AN3125" s="195" t="str">
        <f t="shared" si="4376"/>
        <v>AN$13</v>
      </c>
      <c r="AO3125" s="195" t="str">
        <f t="shared" si="4376"/>
        <v>AO$13</v>
      </c>
      <c r="AP3125" s="195" t="str">
        <f t="shared" si="4376"/>
        <v>AP$13</v>
      </c>
      <c r="AQ3125" s="195" t="str">
        <f t="shared" si="4376"/>
        <v>AQ$13</v>
      </c>
      <c r="AR3125" s="195" t="str">
        <f t="shared" si="4376"/>
        <v>AR$13</v>
      </c>
      <c r="AS3125" s="195" t="str">
        <f t="shared" si="4376"/>
        <v>AS$13</v>
      </c>
      <c r="AT3125" s="195" t="str">
        <f t="shared" si="4376"/>
        <v>AT$13</v>
      </c>
      <c r="AU3125" s="195" t="str">
        <f t="shared" si="4376"/>
        <v>AU$13</v>
      </c>
      <c r="AV3125" s="195" t="str">
        <f t="shared" si="4376"/>
        <v>AV$13</v>
      </c>
      <c r="AW3125" s="195" t="str">
        <f t="shared" si="4376"/>
        <v>AW$13</v>
      </c>
      <c r="AX3125" s="195" t="str">
        <f t="shared" si="4376"/>
        <v>AX$13</v>
      </c>
      <c r="AY3125" s="195" t="str">
        <f t="shared" ref="AY3125:CD3125" si="4377">AY$17</f>
        <v>AY$13</v>
      </c>
      <c r="AZ3125" s="195" t="str">
        <f t="shared" si="4377"/>
        <v>AZ$13</v>
      </c>
      <c r="BA3125" s="195" t="str">
        <f t="shared" si="4377"/>
        <v>BA$13</v>
      </c>
      <c r="BB3125" s="195" t="str">
        <f t="shared" si="4377"/>
        <v>BB$13</v>
      </c>
      <c r="BC3125" s="195" t="str">
        <f t="shared" si="4377"/>
        <v>BC$13</v>
      </c>
      <c r="BD3125" s="195" t="str">
        <f t="shared" si="4377"/>
        <v>BD$13</v>
      </c>
      <c r="BE3125" s="195" t="str">
        <f t="shared" si="4377"/>
        <v>BE$13</v>
      </c>
      <c r="BF3125" s="195" t="str">
        <f t="shared" si="4377"/>
        <v>BF$13</v>
      </c>
      <c r="BG3125" s="195" t="str">
        <f t="shared" si="4377"/>
        <v>BG$13</v>
      </c>
      <c r="BH3125" s="195" t="str">
        <f t="shared" si="4377"/>
        <v>BH$13</v>
      </c>
      <c r="BI3125" s="195" t="str">
        <f t="shared" si="4377"/>
        <v>BI$13</v>
      </c>
      <c r="BJ3125" s="195" t="str">
        <f t="shared" si="4377"/>
        <v>BJ$13</v>
      </c>
      <c r="BK3125" s="195" t="str">
        <f t="shared" si="4377"/>
        <v>BK$13</v>
      </c>
      <c r="BL3125" s="195" t="str">
        <f t="shared" si="4377"/>
        <v>BL$13</v>
      </c>
      <c r="BM3125" s="195" t="str">
        <f t="shared" si="4377"/>
        <v>BM$13</v>
      </c>
      <c r="BN3125" s="195" t="str">
        <f t="shared" si="4377"/>
        <v>BN$13</v>
      </c>
      <c r="BO3125" s="195" t="str">
        <f t="shared" si="4377"/>
        <v>BO$13</v>
      </c>
      <c r="BP3125" s="195" t="str">
        <f t="shared" si="4377"/>
        <v>BP$13</v>
      </c>
      <c r="BQ3125" s="195" t="str">
        <f t="shared" si="4377"/>
        <v>BQ$13</v>
      </c>
      <c r="BR3125" s="195" t="str">
        <f t="shared" si="4377"/>
        <v>BR$13</v>
      </c>
      <c r="BS3125" s="195" t="str">
        <f t="shared" si="4377"/>
        <v>BS$13</v>
      </c>
      <c r="BT3125" s="195" t="str">
        <f t="shared" si="4377"/>
        <v>BT$13</v>
      </c>
      <c r="BU3125" s="195" t="str">
        <f t="shared" si="4377"/>
        <v>BU$13</v>
      </c>
      <c r="BV3125" s="195" t="str">
        <f t="shared" si="4377"/>
        <v>BV$13</v>
      </c>
      <c r="BW3125" s="195" t="str">
        <f t="shared" si="4377"/>
        <v>BW$13</v>
      </c>
      <c r="BX3125" s="195" t="str">
        <f t="shared" si="4377"/>
        <v>BX$13</v>
      </c>
      <c r="BY3125" s="195" t="str">
        <f t="shared" si="4377"/>
        <v>BY$13</v>
      </c>
      <c r="BZ3125" s="195" t="str">
        <f t="shared" si="4377"/>
        <v>BZ$13</v>
      </c>
      <c r="CA3125" s="195" t="str">
        <f t="shared" si="4377"/>
        <v>CA$13</v>
      </c>
      <c r="CB3125" s="195" t="str">
        <f t="shared" si="4377"/>
        <v>CB$13</v>
      </c>
      <c r="CC3125" s="195" t="str">
        <f t="shared" si="4377"/>
        <v>CC$13</v>
      </c>
      <c r="CD3125" s="195" t="str">
        <f t="shared" si="4377"/>
        <v>CD$13</v>
      </c>
      <c r="CE3125" s="195" t="str">
        <f t="shared" ref="CE3125:CL3125" si="4378">CE$17</f>
        <v>CE$13</v>
      </c>
      <c r="CF3125" s="195" t="str">
        <f t="shared" si="4378"/>
        <v>CF$13</v>
      </c>
      <c r="CG3125" s="195" t="str">
        <f t="shared" si="4378"/>
        <v>CG$13</v>
      </c>
      <c r="CH3125" s="195" t="str">
        <f t="shared" si="4378"/>
        <v>CH$13</v>
      </c>
      <c r="CI3125" s="195" t="str">
        <f t="shared" si="4378"/>
        <v>CI$13</v>
      </c>
      <c r="CJ3125" s="195" t="str">
        <f t="shared" si="4378"/>
        <v>CJ$13</v>
      </c>
      <c r="CK3125" s="195" t="str">
        <f t="shared" si="4378"/>
        <v>CK$13</v>
      </c>
      <c r="CL3125" s="195" t="str">
        <f t="shared" si="4378"/>
        <v>CL$13</v>
      </c>
    </row>
    <row r="3126" spans="2:90" x14ac:dyDescent="0.4">
      <c r="B3126" s="171" t="s">
        <v>491</v>
      </c>
      <c r="E3126" s="8"/>
      <c r="H3126" s="196"/>
      <c r="I3126" s="197"/>
      <c r="J3126" s="197"/>
      <c r="K3126" s="198"/>
      <c r="L3126" s="198"/>
      <c r="M3126" s="198"/>
      <c r="N3126" s="198"/>
      <c r="O3126" s="198"/>
      <c r="P3126" s="198"/>
      <c r="R3126" s="198"/>
      <c r="S3126" s="186"/>
      <c r="T3126" s="186"/>
      <c r="U3126" s="186"/>
      <c r="V3126" s="186"/>
      <c r="W3126" s="186"/>
      <c r="X3126" s="186"/>
      <c r="Y3126" s="186"/>
      <c r="Z3126" s="186"/>
      <c r="AA3126" s="186"/>
      <c r="AB3126" s="186"/>
      <c r="AC3126" s="186"/>
      <c r="AD3126" s="186"/>
      <c r="AE3126" s="186"/>
      <c r="AF3126" s="186"/>
      <c r="AG3126" s="186"/>
      <c r="AH3126" s="186"/>
      <c r="AI3126" s="186"/>
      <c r="AJ3126" s="186"/>
      <c r="AK3126" s="186"/>
      <c r="AL3126" s="186"/>
      <c r="AM3126" s="186"/>
      <c r="AN3126" s="186"/>
      <c r="AO3126" s="186"/>
      <c r="AP3126" s="186"/>
      <c r="AQ3126" s="186"/>
      <c r="AR3126" s="186"/>
      <c r="AS3126" s="186"/>
      <c r="AT3126" s="186"/>
      <c r="AU3126" s="186"/>
      <c r="AV3126" s="186"/>
      <c r="AW3126" s="186"/>
      <c r="AX3126" s="186"/>
      <c r="AY3126" s="186"/>
      <c r="AZ3126" s="186"/>
      <c r="BA3126" s="186"/>
      <c r="BB3126" s="186"/>
      <c r="BC3126" s="186"/>
      <c r="BD3126" s="186"/>
      <c r="BE3126" s="186"/>
      <c r="BF3126" s="186"/>
      <c r="BG3126" s="186"/>
      <c r="BH3126" s="186"/>
      <c r="BI3126" s="186"/>
      <c r="BJ3126" s="186"/>
      <c r="BK3126" s="186"/>
      <c r="BL3126" s="186"/>
      <c r="BM3126" s="186"/>
      <c r="BN3126" s="186"/>
      <c r="BO3126" s="186"/>
      <c r="BP3126" s="186"/>
      <c r="BQ3126" s="186"/>
      <c r="BR3126" s="186"/>
      <c r="BS3126" s="186"/>
      <c r="BT3126" s="186"/>
      <c r="BU3126" s="186"/>
      <c r="BV3126" s="186"/>
      <c r="BW3126" s="186"/>
      <c r="BX3126" s="186"/>
      <c r="BY3126" s="186"/>
      <c r="BZ3126" s="186"/>
      <c r="CA3126" s="186"/>
      <c r="CB3126" s="186"/>
      <c r="CC3126" s="186"/>
      <c r="CD3126" s="186"/>
      <c r="CE3126" s="186"/>
      <c r="CF3126" s="186"/>
      <c r="CG3126" s="186"/>
      <c r="CH3126" s="186"/>
      <c r="CI3126" s="186"/>
      <c r="CJ3126" s="186"/>
      <c r="CK3126" s="186"/>
      <c r="CL3126" s="186"/>
    </row>
    <row r="3127" spans="2:90" x14ac:dyDescent="0.4">
      <c r="B3127" s="171" t="s">
        <v>505</v>
      </c>
      <c r="E3127" s="8"/>
      <c r="H3127" s="196"/>
      <c r="I3127" s="197"/>
      <c r="J3127" s="197"/>
      <c r="K3127" s="198"/>
      <c r="L3127" s="198"/>
      <c r="M3127" s="198"/>
      <c r="N3127" s="198"/>
      <c r="O3127" s="198"/>
      <c r="P3127" s="198"/>
      <c r="R3127" s="198"/>
      <c r="S3127" s="186"/>
      <c r="T3127" s="186"/>
      <c r="U3127" s="186"/>
      <c r="V3127" s="186"/>
      <c r="W3127" s="186"/>
      <c r="X3127" s="186"/>
      <c r="Y3127" s="186"/>
      <c r="Z3127" s="186"/>
      <c r="AA3127" s="186"/>
      <c r="AB3127" s="186"/>
      <c r="AC3127" s="186"/>
      <c r="AD3127" s="186"/>
      <c r="AE3127" s="186"/>
      <c r="AF3127" s="186"/>
      <c r="AG3127" s="186"/>
      <c r="AH3127" s="186"/>
      <c r="AI3127" s="186"/>
      <c r="AJ3127" s="186"/>
      <c r="AK3127" s="186"/>
      <c r="AL3127" s="186"/>
      <c r="AM3127" s="186"/>
      <c r="AN3127" s="186"/>
      <c r="AO3127" s="186"/>
      <c r="AP3127" s="186"/>
      <c r="AQ3127" s="186"/>
      <c r="AR3127" s="186"/>
      <c r="AS3127" s="186"/>
      <c r="AT3127" s="186"/>
      <c r="AU3127" s="186"/>
      <c r="AV3127" s="186"/>
      <c r="AW3127" s="186"/>
      <c r="AX3127" s="186"/>
      <c r="AY3127" s="186"/>
      <c r="AZ3127" s="186"/>
      <c r="BA3127" s="186"/>
      <c r="BB3127" s="186"/>
      <c r="BC3127" s="186"/>
      <c r="BD3127" s="186"/>
      <c r="BE3127" s="186"/>
      <c r="BF3127" s="186"/>
      <c r="BG3127" s="186"/>
      <c r="BH3127" s="186"/>
      <c r="BI3127" s="186"/>
      <c r="BJ3127" s="186"/>
      <c r="BK3127" s="186"/>
      <c r="BL3127" s="186"/>
      <c r="BM3127" s="186"/>
      <c r="BN3127" s="186"/>
      <c r="BO3127" s="186"/>
      <c r="BP3127" s="186"/>
      <c r="BQ3127" s="186"/>
      <c r="BR3127" s="186"/>
      <c r="BS3127" s="186"/>
      <c r="BT3127" s="186"/>
      <c r="BU3127" s="186"/>
      <c r="BV3127" s="186"/>
      <c r="BW3127" s="186"/>
      <c r="BX3127" s="186"/>
      <c r="BY3127" s="186"/>
      <c r="BZ3127" s="186"/>
      <c r="CA3127" s="186"/>
      <c r="CB3127" s="186"/>
      <c r="CC3127" s="186"/>
      <c r="CD3127" s="186"/>
      <c r="CE3127" s="186"/>
      <c r="CF3127" s="186"/>
      <c r="CG3127" s="186"/>
      <c r="CH3127" s="186"/>
      <c r="CI3127" s="186"/>
      <c r="CJ3127" s="186"/>
      <c r="CK3127" s="186"/>
      <c r="CL3127" s="186"/>
    </row>
    <row r="3128" spans="2:90" x14ac:dyDescent="0.4">
      <c r="B3128" s="171" t="s">
        <v>463</v>
      </c>
      <c r="E3128" s="8"/>
      <c r="H3128" s="196"/>
      <c r="I3128" s="197"/>
      <c r="J3128" s="197"/>
      <c r="K3128" s="198"/>
      <c r="L3128" s="198"/>
      <c r="M3128" s="198"/>
      <c r="N3128" s="198"/>
      <c r="O3128" s="198"/>
      <c r="P3128" s="198"/>
      <c r="R3128" s="198"/>
      <c r="S3128" s="186" t="str">
        <f t="shared" ref="S3128:AX3128" si="4379">S$18</f>
        <v>S$14</v>
      </c>
      <c r="T3128" s="186" t="str">
        <f t="shared" si="4379"/>
        <v>T$14</v>
      </c>
      <c r="U3128" s="186" t="str">
        <f t="shared" si="4379"/>
        <v>U$14</v>
      </c>
      <c r="V3128" s="186" t="str">
        <f t="shared" si="4379"/>
        <v>V$14</v>
      </c>
      <c r="W3128" s="186" t="str">
        <f t="shared" si="4379"/>
        <v>W$14</v>
      </c>
      <c r="X3128" s="186" t="str">
        <f t="shared" si="4379"/>
        <v>X$14</v>
      </c>
      <c r="Y3128" s="186" t="str">
        <f t="shared" si="4379"/>
        <v>Y$14</v>
      </c>
      <c r="Z3128" s="186" t="str">
        <f t="shared" si="4379"/>
        <v>Z$14</v>
      </c>
      <c r="AA3128" s="186" t="str">
        <f t="shared" si="4379"/>
        <v>AA$14</v>
      </c>
      <c r="AB3128" s="186" t="str">
        <f t="shared" si="4379"/>
        <v>AB$14</v>
      </c>
      <c r="AC3128" s="186" t="str">
        <f t="shared" si="4379"/>
        <v>AC$14</v>
      </c>
      <c r="AD3128" s="186" t="str">
        <f t="shared" si="4379"/>
        <v>AD$14</v>
      </c>
      <c r="AE3128" s="186" t="str">
        <f t="shared" si="4379"/>
        <v>AE$14</v>
      </c>
      <c r="AF3128" s="186" t="str">
        <f t="shared" si="4379"/>
        <v>AF$14</v>
      </c>
      <c r="AG3128" s="186" t="str">
        <f t="shared" si="4379"/>
        <v>AG$14</v>
      </c>
      <c r="AH3128" s="186" t="str">
        <f t="shared" si="4379"/>
        <v>AH$14</v>
      </c>
      <c r="AI3128" s="186" t="str">
        <f t="shared" si="4379"/>
        <v>AI$14</v>
      </c>
      <c r="AJ3128" s="186" t="str">
        <f t="shared" si="4379"/>
        <v>AJ$14</v>
      </c>
      <c r="AK3128" s="186" t="str">
        <f t="shared" si="4379"/>
        <v>AK$14</v>
      </c>
      <c r="AL3128" s="186" t="str">
        <f t="shared" si="4379"/>
        <v>AL$14</v>
      </c>
      <c r="AM3128" s="186" t="str">
        <f t="shared" si="4379"/>
        <v>AM$14</v>
      </c>
      <c r="AN3128" s="186" t="str">
        <f t="shared" si="4379"/>
        <v>AN$14</v>
      </c>
      <c r="AO3128" s="186" t="str">
        <f t="shared" si="4379"/>
        <v>AO$14</v>
      </c>
      <c r="AP3128" s="186" t="str">
        <f t="shared" si="4379"/>
        <v>AP$14</v>
      </c>
      <c r="AQ3128" s="186" t="str">
        <f t="shared" si="4379"/>
        <v>AQ$14</v>
      </c>
      <c r="AR3128" s="186" t="str">
        <f t="shared" si="4379"/>
        <v>AR$14</v>
      </c>
      <c r="AS3128" s="186" t="str">
        <f t="shared" si="4379"/>
        <v>AS$14</v>
      </c>
      <c r="AT3128" s="186" t="str">
        <f t="shared" si="4379"/>
        <v>AT$14</v>
      </c>
      <c r="AU3128" s="186" t="str">
        <f t="shared" si="4379"/>
        <v>AU$14</v>
      </c>
      <c r="AV3128" s="186" t="str">
        <f t="shared" si="4379"/>
        <v>AV$14</v>
      </c>
      <c r="AW3128" s="186" t="str">
        <f t="shared" si="4379"/>
        <v>AW$14</v>
      </c>
      <c r="AX3128" s="186" t="str">
        <f t="shared" si="4379"/>
        <v>AX$14</v>
      </c>
      <c r="AY3128" s="186" t="str">
        <f t="shared" ref="AY3128:CD3128" si="4380">AY$18</f>
        <v>AY$14</v>
      </c>
      <c r="AZ3128" s="186" t="str">
        <f t="shared" si="4380"/>
        <v>AZ$14</v>
      </c>
      <c r="BA3128" s="186" t="str">
        <f t="shared" si="4380"/>
        <v>BA$14</v>
      </c>
      <c r="BB3128" s="186" t="str">
        <f t="shared" si="4380"/>
        <v>BB$14</v>
      </c>
      <c r="BC3128" s="186" t="str">
        <f t="shared" si="4380"/>
        <v>BC$14</v>
      </c>
      <c r="BD3128" s="186" t="str">
        <f t="shared" si="4380"/>
        <v>BD$14</v>
      </c>
      <c r="BE3128" s="186" t="str">
        <f t="shared" si="4380"/>
        <v>BE$14</v>
      </c>
      <c r="BF3128" s="186" t="str">
        <f t="shared" si="4380"/>
        <v>BF$14</v>
      </c>
      <c r="BG3128" s="186" t="str">
        <f t="shared" si="4380"/>
        <v>BG$14</v>
      </c>
      <c r="BH3128" s="186" t="str">
        <f t="shared" si="4380"/>
        <v>BH$14</v>
      </c>
      <c r="BI3128" s="186" t="str">
        <f t="shared" si="4380"/>
        <v>BI$14</v>
      </c>
      <c r="BJ3128" s="186" t="str">
        <f t="shared" si="4380"/>
        <v>BJ$14</v>
      </c>
      <c r="BK3128" s="186" t="str">
        <f t="shared" si="4380"/>
        <v>BK$14</v>
      </c>
      <c r="BL3128" s="186" t="str">
        <f t="shared" si="4380"/>
        <v>BL$14</v>
      </c>
      <c r="BM3128" s="186" t="str">
        <f t="shared" si="4380"/>
        <v>BM$14</v>
      </c>
      <c r="BN3128" s="186" t="str">
        <f t="shared" si="4380"/>
        <v>BN$14</v>
      </c>
      <c r="BO3128" s="186" t="str">
        <f t="shared" si="4380"/>
        <v>BO$14</v>
      </c>
      <c r="BP3128" s="186" t="str">
        <f t="shared" si="4380"/>
        <v>BP$14</v>
      </c>
      <c r="BQ3128" s="186" t="str">
        <f t="shared" si="4380"/>
        <v>BQ$14</v>
      </c>
      <c r="BR3128" s="186" t="str">
        <f t="shared" si="4380"/>
        <v>BR$14</v>
      </c>
      <c r="BS3128" s="186" t="str">
        <f t="shared" si="4380"/>
        <v>BS$14</v>
      </c>
      <c r="BT3128" s="186" t="str">
        <f t="shared" si="4380"/>
        <v>BT$14</v>
      </c>
      <c r="BU3128" s="186" t="str">
        <f t="shared" si="4380"/>
        <v>BU$14</v>
      </c>
      <c r="BV3128" s="186" t="str">
        <f t="shared" si="4380"/>
        <v>BV$14</v>
      </c>
      <c r="BW3128" s="186" t="str">
        <f t="shared" si="4380"/>
        <v>BW$14</v>
      </c>
      <c r="BX3128" s="186" t="str">
        <f t="shared" si="4380"/>
        <v>BX$14</v>
      </c>
      <c r="BY3128" s="186" t="str">
        <f t="shared" si="4380"/>
        <v>BY$14</v>
      </c>
      <c r="BZ3128" s="186" t="str">
        <f t="shared" si="4380"/>
        <v>BZ$14</v>
      </c>
      <c r="CA3128" s="186" t="str">
        <f t="shared" si="4380"/>
        <v>CA$14</v>
      </c>
      <c r="CB3128" s="186" t="str">
        <f t="shared" si="4380"/>
        <v>CB$14</v>
      </c>
      <c r="CC3128" s="186" t="str">
        <f t="shared" si="4380"/>
        <v>CC$14</v>
      </c>
      <c r="CD3128" s="186" t="str">
        <f t="shared" si="4380"/>
        <v>CD$14</v>
      </c>
      <c r="CE3128" s="186" t="str">
        <f t="shared" ref="CE3128:CL3128" si="4381">CE$18</f>
        <v>CE$14</v>
      </c>
      <c r="CF3128" s="186" t="str">
        <f t="shared" si="4381"/>
        <v>CF$14</v>
      </c>
      <c r="CG3128" s="186" t="str">
        <f t="shared" si="4381"/>
        <v>CG$14</v>
      </c>
      <c r="CH3128" s="186" t="str">
        <f t="shared" si="4381"/>
        <v>CH$14</v>
      </c>
      <c r="CI3128" s="186" t="str">
        <f t="shared" si="4381"/>
        <v>CI$14</v>
      </c>
      <c r="CJ3128" s="186" t="str">
        <f t="shared" si="4381"/>
        <v>CJ$14</v>
      </c>
      <c r="CK3128" s="186" t="str">
        <f t="shared" si="4381"/>
        <v>CK$14</v>
      </c>
      <c r="CL3128" s="186" t="str">
        <f t="shared" si="4381"/>
        <v>CL$14</v>
      </c>
    </row>
    <row r="3129" spans="2:90" x14ac:dyDescent="0.4">
      <c r="B3129" s="171" t="s">
        <v>464</v>
      </c>
      <c r="E3129" s="8"/>
      <c r="H3129" s="196"/>
      <c r="I3129" s="197"/>
      <c r="J3129" s="197"/>
      <c r="K3129" s="198"/>
      <c r="L3129" s="198"/>
      <c r="M3129" s="198"/>
      <c r="N3129" s="198"/>
      <c r="O3129" s="198"/>
      <c r="P3129" s="198"/>
      <c r="R3129" s="198"/>
      <c r="S3129" s="186" t="str">
        <f t="shared" ref="S3129:AX3129" si="4382">S$19</f>
        <v>S$15</v>
      </c>
      <c r="T3129" s="186" t="str">
        <f t="shared" si="4382"/>
        <v>T$15</v>
      </c>
      <c r="U3129" s="186" t="str">
        <f t="shared" si="4382"/>
        <v>U$15</v>
      </c>
      <c r="V3129" s="186" t="str">
        <f t="shared" si="4382"/>
        <v>V$15</v>
      </c>
      <c r="W3129" s="186" t="str">
        <f t="shared" si="4382"/>
        <v>W$15</v>
      </c>
      <c r="X3129" s="186" t="str">
        <f t="shared" si="4382"/>
        <v>X$15</v>
      </c>
      <c r="Y3129" s="186" t="str">
        <f t="shared" si="4382"/>
        <v>Y$15</v>
      </c>
      <c r="Z3129" s="186" t="str">
        <f t="shared" si="4382"/>
        <v>Z$15</v>
      </c>
      <c r="AA3129" s="186" t="str">
        <f t="shared" si="4382"/>
        <v>AA$15</v>
      </c>
      <c r="AB3129" s="186" t="str">
        <f t="shared" si="4382"/>
        <v>AB$15</v>
      </c>
      <c r="AC3129" s="186" t="str">
        <f t="shared" si="4382"/>
        <v>AC$15</v>
      </c>
      <c r="AD3129" s="186" t="str">
        <f t="shared" si="4382"/>
        <v>AD$15</v>
      </c>
      <c r="AE3129" s="186" t="str">
        <f t="shared" si="4382"/>
        <v>AE$15</v>
      </c>
      <c r="AF3129" s="186" t="str">
        <f t="shared" si="4382"/>
        <v>AF$15</v>
      </c>
      <c r="AG3129" s="186" t="str">
        <f t="shared" si="4382"/>
        <v>AG$15</v>
      </c>
      <c r="AH3129" s="186" t="str">
        <f t="shared" si="4382"/>
        <v>AH$15</v>
      </c>
      <c r="AI3129" s="186" t="str">
        <f t="shared" si="4382"/>
        <v>AI$15</v>
      </c>
      <c r="AJ3129" s="186" t="str">
        <f t="shared" si="4382"/>
        <v>AJ$15</v>
      </c>
      <c r="AK3129" s="186" t="str">
        <f t="shared" si="4382"/>
        <v>AK$15</v>
      </c>
      <c r="AL3129" s="186" t="str">
        <f t="shared" si="4382"/>
        <v>AL$15</v>
      </c>
      <c r="AM3129" s="186" t="str">
        <f t="shared" si="4382"/>
        <v>AM$15</v>
      </c>
      <c r="AN3129" s="186" t="str">
        <f t="shared" si="4382"/>
        <v>AN$15</v>
      </c>
      <c r="AO3129" s="186" t="str">
        <f t="shared" si="4382"/>
        <v>AO$15</v>
      </c>
      <c r="AP3129" s="186" t="str">
        <f t="shared" si="4382"/>
        <v>AP$15</v>
      </c>
      <c r="AQ3129" s="186" t="str">
        <f t="shared" si="4382"/>
        <v>AQ$15</v>
      </c>
      <c r="AR3129" s="186" t="str">
        <f t="shared" si="4382"/>
        <v>AR$15</v>
      </c>
      <c r="AS3129" s="186" t="str">
        <f t="shared" si="4382"/>
        <v>AS$15</v>
      </c>
      <c r="AT3129" s="186" t="str">
        <f t="shared" si="4382"/>
        <v>AT$15</v>
      </c>
      <c r="AU3129" s="186" t="str">
        <f t="shared" si="4382"/>
        <v>AU$15</v>
      </c>
      <c r="AV3129" s="186" t="str">
        <f t="shared" si="4382"/>
        <v>AV$15</v>
      </c>
      <c r="AW3129" s="186" t="str">
        <f t="shared" si="4382"/>
        <v>AW$15</v>
      </c>
      <c r="AX3129" s="186" t="str">
        <f t="shared" si="4382"/>
        <v>AX$15</v>
      </c>
      <c r="AY3129" s="186" t="str">
        <f t="shared" ref="AY3129:CD3129" si="4383">AY$19</f>
        <v>AY$15</v>
      </c>
      <c r="AZ3129" s="186" t="str">
        <f t="shared" si="4383"/>
        <v>AZ$15</v>
      </c>
      <c r="BA3129" s="186" t="str">
        <f t="shared" si="4383"/>
        <v>BA$15</v>
      </c>
      <c r="BB3129" s="186" t="str">
        <f t="shared" si="4383"/>
        <v>BB$15</v>
      </c>
      <c r="BC3129" s="186" t="str">
        <f t="shared" si="4383"/>
        <v>BC$15</v>
      </c>
      <c r="BD3129" s="186" t="str">
        <f t="shared" si="4383"/>
        <v>BD$15</v>
      </c>
      <c r="BE3129" s="186" t="str">
        <f t="shared" si="4383"/>
        <v>BE$15</v>
      </c>
      <c r="BF3129" s="186" t="str">
        <f t="shared" si="4383"/>
        <v>BF$15</v>
      </c>
      <c r="BG3129" s="186" t="str">
        <f t="shared" si="4383"/>
        <v>BG$15</v>
      </c>
      <c r="BH3129" s="186" t="str">
        <f t="shared" si="4383"/>
        <v>BH$15</v>
      </c>
      <c r="BI3129" s="186" t="str">
        <f t="shared" si="4383"/>
        <v>BI$15</v>
      </c>
      <c r="BJ3129" s="186" t="str">
        <f t="shared" si="4383"/>
        <v>BJ$15</v>
      </c>
      <c r="BK3129" s="186" t="str">
        <f t="shared" si="4383"/>
        <v>BK$15</v>
      </c>
      <c r="BL3129" s="186" t="str">
        <f t="shared" si="4383"/>
        <v>BL$15</v>
      </c>
      <c r="BM3129" s="186" t="str">
        <f t="shared" si="4383"/>
        <v>BM$15</v>
      </c>
      <c r="BN3129" s="186" t="str">
        <f t="shared" si="4383"/>
        <v>BN$15</v>
      </c>
      <c r="BO3129" s="186" t="str">
        <f t="shared" si="4383"/>
        <v>BO$15</v>
      </c>
      <c r="BP3129" s="186" t="str">
        <f t="shared" si="4383"/>
        <v>BP$15</v>
      </c>
      <c r="BQ3129" s="186" t="str">
        <f t="shared" si="4383"/>
        <v>BQ$15</v>
      </c>
      <c r="BR3129" s="186" t="str">
        <f t="shared" si="4383"/>
        <v>BR$15</v>
      </c>
      <c r="BS3129" s="186" t="str">
        <f t="shared" si="4383"/>
        <v>BS$15</v>
      </c>
      <c r="BT3129" s="186" t="str">
        <f t="shared" si="4383"/>
        <v>BT$15</v>
      </c>
      <c r="BU3129" s="186" t="str">
        <f t="shared" si="4383"/>
        <v>BU$15</v>
      </c>
      <c r="BV3129" s="186" t="str">
        <f t="shared" si="4383"/>
        <v>BV$15</v>
      </c>
      <c r="BW3129" s="186" t="str">
        <f t="shared" si="4383"/>
        <v>BW$15</v>
      </c>
      <c r="BX3129" s="186" t="str">
        <f t="shared" si="4383"/>
        <v>BX$15</v>
      </c>
      <c r="BY3129" s="186" t="str">
        <f t="shared" si="4383"/>
        <v>BY$15</v>
      </c>
      <c r="BZ3129" s="186" t="str">
        <f t="shared" si="4383"/>
        <v>BZ$15</v>
      </c>
      <c r="CA3129" s="186" t="str">
        <f t="shared" si="4383"/>
        <v>CA$15</v>
      </c>
      <c r="CB3129" s="186" t="str">
        <f t="shared" si="4383"/>
        <v>CB$15</v>
      </c>
      <c r="CC3129" s="186" t="str">
        <f t="shared" si="4383"/>
        <v>CC$15</v>
      </c>
      <c r="CD3129" s="186" t="str">
        <f t="shared" si="4383"/>
        <v>CD$15</v>
      </c>
      <c r="CE3129" s="186" t="str">
        <f t="shared" ref="CE3129:CL3129" si="4384">CE$19</f>
        <v>CE$15</v>
      </c>
      <c r="CF3129" s="186" t="str">
        <f t="shared" si="4384"/>
        <v>CF$15</v>
      </c>
      <c r="CG3129" s="186" t="str">
        <f t="shared" si="4384"/>
        <v>CG$15</v>
      </c>
      <c r="CH3129" s="186" t="str">
        <f t="shared" si="4384"/>
        <v>CH$15</v>
      </c>
      <c r="CI3129" s="186" t="str">
        <f t="shared" si="4384"/>
        <v>CI$15</v>
      </c>
      <c r="CJ3129" s="186" t="str">
        <f t="shared" si="4384"/>
        <v>CJ$15</v>
      </c>
      <c r="CK3129" s="186" t="str">
        <f t="shared" si="4384"/>
        <v>CK$15</v>
      </c>
      <c r="CL3129" s="186" t="str">
        <f t="shared" si="4384"/>
        <v>CL$15</v>
      </c>
    </row>
    <row r="3130" spans="2:90" x14ac:dyDescent="0.4">
      <c r="B3130" s="70" t="s">
        <v>402</v>
      </c>
      <c r="C3130" s="31"/>
      <c r="D3130" t="s">
        <v>523</v>
      </c>
      <c r="E3130" s="8" t="str">
        <f t="shared" ref="E3130:E3146" si="4385">ROW()&amp;" "&amp;D3130</f>
        <v>3130 WCPP-IS</v>
      </c>
      <c r="F3130" t="s">
        <v>525</v>
      </c>
      <c r="G3130" s="31" t="s">
        <v>395</v>
      </c>
      <c r="H3130" s="48"/>
      <c r="I3130" s="285"/>
      <c r="J3130" s="285"/>
      <c r="K3130" s="48"/>
      <c r="L3130" s="48"/>
      <c r="M3130" s="48"/>
      <c r="N3130" s="48"/>
      <c r="O3130" s="48"/>
      <c r="P3130" s="48"/>
      <c r="R3130" s="70"/>
      <c r="S3130" s="286"/>
      <c r="T3130" s="286"/>
      <c r="U3130" s="286"/>
      <c r="V3130" s="286"/>
      <c r="W3130" s="286"/>
      <c r="X3130" s="286"/>
      <c r="Y3130" s="286"/>
      <c r="Z3130" s="286"/>
      <c r="AA3130" s="286"/>
      <c r="AB3130" s="286"/>
      <c r="AC3130" s="286"/>
      <c r="AD3130" s="286"/>
      <c r="AE3130" s="286"/>
      <c r="AF3130" s="286"/>
      <c r="AG3130" s="286"/>
      <c r="AH3130" s="286"/>
      <c r="AI3130" s="286"/>
      <c r="AJ3130" s="286"/>
      <c r="AK3130" s="286"/>
      <c r="AL3130" s="286"/>
      <c r="AM3130" s="286"/>
      <c r="AN3130" s="286"/>
      <c r="AO3130" s="286"/>
      <c r="AP3130" s="286"/>
      <c r="AQ3130" s="286"/>
      <c r="AR3130" s="286"/>
      <c r="AS3130" s="286"/>
      <c r="AT3130" s="286"/>
      <c r="AU3130" s="286"/>
      <c r="AV3130" s="286"/>
      <c r="AW3130" s="286"/>
      <c r="AX3130" s="286"/>
      <c r="AY3130" s="286"/>
      <c r="AZ3130" s="286"/>
      <c r="BA3130" s="286"/>
      <c r="BB3130" s="286"/>
      <c r="BC3130" s="286"/>
      <c r="BD3130" s="286"/>
      <c r="BE3130" s="286"/>
      <c r="BF3130" s="286"/>
      <c r="BG3130" s="286"/>
      <c r="BH3130" s="286"/>
      <c r="BI3130" s="286"/>
      <c r="BJ3130" s="286"/>
      <c r="BK3130" s="286"/>
      <c r="BL3130" s="286"/>
      <c r="BM3130" s="286"/>
      <c r="BN3130" s="286"/>
      <c r="BO3130" s="286"/>
      <c r="BP3130" s="286"/>
      <c r="BQ3130" s="286"/>
      <c r="BR3130" s="286"/>
      <c r="BS3130" s="286"/>
      <c r="BT3130" s="286"/>
      <c r="BU3130" s="286"/>
      <c r="BV3130" s="286"/>
      <c r="BW3130" s="286"/>
      <c r="BX3130" s="286"/>
      <c r="BY3130" s="286"/>
      <c r="BZ3130" s="286"/>
      <c r="CA3130" s="286"/>
      <c r="CB3130" s="286"/>
      <c r="CC3130" s="286"/>
      <c r="CD3130" s="286"/>
      <c r="CE3130" s="286"/>
      <c r="CF3130" s="286"/>
      <c r="CG3130" s="286"/>
      <c r="CH3130" s="286"/>
      <c r="CI3130" s="286"/>
      <c r="CJ3130" s="286"/>
      <c r="CK3130" s="286"/>
      <c r="CL3130" s="286"/>
    </row>
    <row r="3131" spans="2:90" x14ac:dyDescent="0.4">
      <c r="B3131" s="122" t="s">
        <v>524</v>
      </c>
      <c r="D3131" t="s">
        <v>523</v>
      </c>
      <c r="E3131" s="8" t="str">
        <f t="shared" si="4385"/>
        <v>3131 WCPP-IS</v>
      </c>
      <c r="G3131" t="str">
        <f t="shared" ref="G3131:G3138" si="4386">E3131</f>
        <v>3131 WCPP-IS</v>
      </c>
      <c r="H3131" s="31"/>
      <c r="I3131" s="73"/>
      <c r="J3131" s="73"/>
      <c r="K3131" s="121">
        <f ca="1">'IS BS CF'!K$24+'IS BS CF'!K$37</f>
        <v>-406350.39999999997</v>
      </c>
      <c r="L3131" s="121">
        <f ca="1">'IS BS CF'!L$24+'IS BS CF'!L$37</f>
        <v>-1072074.3650583844</v>
      </c>
      <c r="M3131" s="121">
        <f ca="1">'IS BS CF'!M$24+'IS BS CF'!M$37</f>
        <v>-1879793.3545268169</v>
      </c>
      <c r="N3131" s="121">
        <f ca="1">'IS BS CF'!N$24+'IS BS CF'!N$37</f>
        <v>-3410359.8674479676</v>
      </c>
      <c r="O3131" s="121">
        <f ca="1">'IS BS CF'!O$24+'IS BS CF'!O$37</f>
        <v>-6415404.6810725406</v>
      </c>
      <c r="P3131" s="121">
        <f ca="1">'IS BS CF'!P$24+'IS BS CF'!P$37</f>
        <v>-12384448.064679381</v>
      </c>
      <c r="Q3131" s="121"/>
      <c r="R3131" s="121">
        <f>'IS BS CF'!R$24+'IS BS CF'!R$37</f>
        <v>0</v>
      </c>
      <c r="S3131" s="121">
        <f ca="1">'IS BS CF'!S$24+'IS BS CF'!S$37</f>
        <v>-33862.533333333333</v>
      </c>
      <c r="T3131" s="121">
        <f ca="1">'IS BS CF'!T$24+'IS BS CF'!T$37</f>
        <v>-33862.533333333333</v>
      </c>
      <c r="U3131" s="121">
        <f ca="1">'IS BS CF'!U$24+'IS BS CF'!U$37</f>
        <v>-33862.533333333333</v>
      </c>
      <c r="V3131" s="121">
        <f ca="1">'IS BS CF'!V$24+'IS BS CF'!V$37</f>
        <v>-33862.533333333333</v>
      </c>
      <c r="W3131" s="121">
        <f ca="1">'IS BS CF'!W$24+'IS BS CF'!W$37</f>
        <v>-33862.533333333333</v>
      </c>
      <c r="X3131" s="121">
        <f ca="1">'IS BS CF'!X$24+'IS BS CF'!X$37</f>
        <v>-33862.533333333333</v>
      </c>
      <c r="Y3131" s="121">
        <f ca="1">'IS BS CF'!Y$24+'IS BS CF'!Y$37</f>
        <v>-33862.533333333333</v>
      </c>
      <c r="Z3131" s="121">
        <f ca="1">'IS BS CF'!Z$24+'IS BS CF'!Z$37</f>
        <v>-33862.533333333333</v>
      </c>
      <c r="AA3131" s="121">
        <f ca="1">'IS BS CF'!AA$24+'IS BS CF'!AA$37</f>
        <v>-33862.533333333333</v>
      </c>
      <c r="AB3131" s="121">
        <f ca="1">'IS BS CF'!AB$24+'IS BS CF'!AB$37</f>
        <v>-33862.533333333333</v>
      </c>
      <c r="AC3131" s="121">
        <f ca="1">'IS BS CF'!AC$24+'IS BS CF'!AC$37</f>
        <v>-33862.533333333333</v>
      </c>
      <c r="AD3131" s="121">
        <f ca="1">'IS BS CF'!AD$24+'IS BS CF'!AD$37</f>
        <v>-33862.533333333333</v>
      </c>
      <c r="AE3131" s="121">
        <f ca="1">'IS BS CF'!AE$24+'IS BS CF'!AE$37</f>
        <v>-67088.424586832174</v>
      </c>
      <c r="AF3131" s="121">
        <f ca="1">'IS BS CF'!AF$24+'IS BS CF'!AF$37</f>
        <v>-71844.286357490564</v>
      </c>
      <c r="AG3131" s="121">
        <f ca="1">'IS BS CF'!AG$24+'IS BS CF'!AG$37</f>
        <v>-76362.355039616043</v>
      </c>
      <c r="AH3131" s="121">
        <f ca="1">'IS BS CF'!AH$24+'IS BS CF'!AH$37</f>
        <v>-80654.520287635241</v>
      </c>
      <c r="AI3131" s="121">
        <f ca="1">'IS BS CF'!AI$24+'IS BS CF'!AI$37</f>
        <v>-84732.077273253468</v>
      </c>
      <c r="AJ3131" s="121">
        <f ca="1">'IS BS CF'!AJ$24+'IS BS CF'!AJ$37</f>
        <v>-88605.756409590802</v>
      </c>
      <c r="AK3131" s="121">
        <f ca="1">'IS BS CF'!AK$24+'IS BS CF'!AK$37</f>
        <v>-92285.751589111271</v>
      </c>
      <c r="AL3131" s="121">
        <f ca="1">'IS BS CF'!AL$24+'IS BS CF'!AL$37</f>
        <v>-95781.747009655694</v>
      </c>
      <c r="AM3131" s="121">
        <f ca="1">'IS BS CF'!AM$24+'IS BS CF'!AM$37</f>
        <v>-99102.942659172913</v>
      </c>
      <c r="AN3131" s="121">
        <f ca="1">'IS BS CF'!AN$24+'IS BS CF'!AN$37</f>
        <v>-102258.07852621426</v>
      </c>
      <c r="AO3131" s="121">
        <f ca="1">'IS BS CF'!AO$24+'IS BS CF'!AO$37</f>
        <v>-105255.45759990354</v>
      </c>
      <c r="AP3131" s="121">
        <f ca="1">'IS BS CF'!AP$24+'IS BS CF'!AP$37</f>
        <v>-108102.96771990837</v>
      </c>
      <c r="AQ3131" s="121">
        <f ca="1">'IS BS CF'!AQ$24+'IS BS CF'!AQ$37</f>
        <v>-115735.0520005796</v>
      </c>
      <c r="AR3131" s="121">
        <f ca="1">'IS BS CF'!AR$24+'IS BS CF'!AR$37</f>
        <v>-124479.92988388395</v>
      </c>
      <c r="AS3131" s="121">
        <f ca="1">'IS BS CF'!AS$24+'IS BS CF'!AS$37</f>
        <v>-132787.56387302311</v>
      </c>
      <c r="AT3131" s="121">
        <f ca="1">'IS BS CF'!AT$24+'IS BS CF'!AT$37</f>
        <v>-140679.81616270528</v>
      </c>
      <c r="AU3131" s="121">
        <f ca="1">'IS BS CF'!AU$24+'IS BS CF'!AU$37</f>
        <v>-148177.45583790334</v>
      </c>
      <c r="AV3131" s="121">
        <f ca="1">'IS BS CF'!AV$24+'IS BS CF'!AV$37</f>
        <v>-155300.2135293415</v>
      </c>
      <c r="AW3131" s="121">
        <f ca="1">'IS BS CF'!AW$24+'IS BS CF'!AW$37</f>
        <v>-162066.83333620775</v>
      </c>
      <c r="AX3131" s="121">
        <f ca="1">'IS BS CF'!AX$24+'IS BS CF'!AX$37</f>
        <v>-168495.12215273068</v>
      </c>
      <c r="AY3131" s="121">
        <f ca="1">'IS BS CF'!AY$24+'IS BS CF'!AY$37</f>
        <v>-174601.99652842747</v>
      </c>
      <c r="AZ3131" s="121">
        <f ca="1">'IS BS CF'!AZ$24+'IS BS CF'!AZ$37</f>
        <v>-180403.52718533945</v>
      </c>
      <c r="BA3131" s="121">
        <f ca="1">'IS BS CF'!BA$24+'IS BS CF'!BA$37</f>
        <v>-185914.98130940579</v>
      </c>
      <c r="BB3131" s="121">
        <f ca="1">'IS BS CF'!BB$24+'IS BS CF'!BB$37</f>
        <v>-191150.8627272688</v>
      </c>
      <c r="BC3131" s="121">
        <f ca="1">'IS BS CF'!BC$24+'IS BS CF'!BC$37</f>
        <v>-204306.58055757204</v>
      </c>
      <c r="BD3131" s="121">
        <f ca="1">'IS BS CF'!BD$24+'IS BS CF'!BD$37</f>
        <v>-221381.96353719349</v>
      </c>
      <c r="BE3131" s="121">
        <f ca="1">'IS BS CF'!BE$24+'IS BS CF'!BE$37</f>
        <v>-237603.57736783379</v>
      </c>
      <c r="BF3131" s="121">
        <f ca="1">'IS BS CF'!BF$24+'IS BS CF'!BF$37</f>
        <v>-253014.11050694212</v>
      </c>
      <c r="BG3131" s="121">
        <f ca="1">'IS BS CF'!BG$24+'IS BS CF'!BG$37</f>
        <v>-267654.11698909506</v>
      </c>
      <c r="BH3131" s="121">
        <f ca="1">'IS BS CF'!BH$24+'IS BS CF'!BH$37</f>
        <v>-281562.1231471402</v>
      </c>
      <c r="BI3131" s="121">
        <f ca="1">'IS BS CF'!BI$24+'IS BS CF'!BI$37</f>
        <v>-294774.72899728321</v>
      </c>
      <c r="BJ3131" s="121">
        <f ca="1">'IS BS CF'!BJ$24+'IS BS CF'!BJ$37</f>
        <v>-307326.70455491904</v>
      </c>
      <c r="BK3131" s="121">
        <f ca="1">'IS BS CF'!BK$24+'IS BS CF'!BK$37</f>
        <v>-319251.08133467304</v>
      </c>
      <c r="BL3131" s="121">
        <f ca="1">'IS BS CF'!BL$24+'IS BS CF'!BL$37</f>
        <v>-330579.23927543941</v>
      </c>
      <c r="BM3131" s="121">
        <f ca="1">'IS BS CF'!BM$24+'IS BS CF'!BM$37</f>
        <v>-341340.98931916739</v>
      </c>
      <c r="BN3131" s="121">
        <f ca="1">'IS BS CF'!BN$24+'IS BS CF'!BN$37</f>
        <v>-351564.65186070901</v>
      </c>
      <c r="BO3131" s="121">
        <f ca="1">'IS BS CF'!BO$24+'IS BS CF'!BO$37</f>
        <v>-375884.50994934025</v>
      </c>
      <c r="BP3131" s="121">
        <f ca="1">'IS BS CF'!BP$24+'IS BS CF'!BP$37</f>
        <v>-409811.36539308156</v>
      </c>
      <c r="BQ3131" s="121">
        <f ca="1">'IS BS CF'!BQ$24+'IS BS CF'!BQ$37</f>
        <v>-442041.87806463579</v>
      </c>
      <c r="BR3131" s="121">
        <f ca="1">'IS BS CF'!BR$24+'IS BS CF'!BR$37</f>
        <v>-472660.86510261236</v>
      </c>
      <c r="BS3131" s="121">
        <f ca="1">'IS BS CF'!BS$24+'IS BS CF'!BS$37</f>
        <v>-501748.90278869</v>
      </c>
      <c r="BT3131" s="121">
        <f ca="1">'IS BS CF'!BT$24+'IS BS CF'!BT$37</f>
        <v>-529382.53859046404</v>
      </c>
      <c r="BU3131" s="121">
        <f ca="1">'IS BS CF'!BU$24+'IS BS CF'!BU$37</f>
        <v>-555634.49260214891</v>
      </c>
      <c r="BV3131" s="121">
        <f ca="1">'IS BS CF'!BV$24+'IS BS CF'!BV$37</f>
        <v>-580573.84891324991</v>
      </c>
      <c r="BW3131" s="121">
        <f ca="1">'IS BS CF'!BW$24+'IS BS CF'!BW$37</f>
        <v>-604266.23740879574</v>
      </c>
      <c r="BX3131" s="121">
        <f ca="1">'IS BS CF'!BX$24+'IS BS CF'!BX$37</f>
        <v>-626774.00647956412</v>
      </c>
      <c r="BY3131" s="121">
        <f ca="1">'IS BS CF'!BY$24+'IS BS CF'!BY$37</f>
        <v>-648156.38709679421</v>
      </c>
      <c r="BZ3131" s="121">
        <f ca="1">'IS BS CF'!BZ$24+'IS BS CF'!BZ$37</f>
        <v>-668469.64868316287</v>
      </c>
      <c r="CA3131" s="121">
        <f ca="1">'IS BS CF'!CA$24+'IS BS CF'!CA$37</f>
        <v>-715138.32813142135</v>
      </c>
      <c r="CB3131" s="121">
        <f ca="1">'IS BS CF'!CB$24+'IS BS CF'!CB$37</f>
        <v>-782871.04671311914</v>
      </c>
      <c r="CC3131" s="121">
        <f ca="1">'IS BS CF'!CC$24+'IS BS CF'!CC$37</f>
        <v>-847217.12936573196</v>
      </c>
      <c r="CD3131" s="121">
        <f ca="1">'IS BS CF'!CD$24+'IS BS CF'!CD$37</f>
        <v>-908345.9078857142</v>
      </c>
      <c r="CE3131" s="121">
        <f ca="1">'IS BS CF'!CE$24+'IS BS CF'!CE$37</f>
        <v>-966418.24747969722</v>
      </c>
      <c r="CF3131" s="121">
        <f ca="1">'IS BS CF'!CF$24+'IS BS CF'!CF$37</f>
        <v>-1021586.970093981</v>
      </c>
      <c r="CG3131" s="121">
        <f ca="1">'IS BS CF'!CG$24+'IS BS CF'!CG$37</f>
        <v>-1073997.2565775509</v>
      </c>
      <c r="CH3131" s="121">
        <f ca="1">'IS BS CF'!CH$24+'IS BS CF'!CH$37</f>
        <v>-1123787.028736942</v>
      </c>
      <c r="CI3131" s="121">
        <f ca="1">'IS BS CF'!CI$24+'IS BS CF'!CI$37</f>
        <v>-1171087.3122883637</v>
      </c>
      <c r="CJ3131" s="121">
        <f ca="1">'IS BS CF'!CJ$24+'IS BS CF'!CJ$37</f>
        <v>-1216022.5816622141</v>
      </c>
      <c r="CK3131" s="121">
        <f ca="1">'IS BS CF'!CK$24+'IS BS CF'!CK$37</f>
        <v>-1258711.0875673722</v>
      </c>
      <c r="CL3131" s="121">
        <f ca="1">'IS BS CF'!CL$24+'IS BS CF'!CL$37</f>
        <v>-1299265.1681772724</v>
      </c>
    </row>
    <row r="3132" spans="2:90" x14ac:dyDescent="0.4">
      <c r="B3132" s="67"/>
      <c r="D3132" t="s">
        <v>523</v>
      </c>
      <c r="E3132" s="8" t="str">
        <f t="shared" si="4385"/>
        <v>3132 WCPP-IS</v>
      </c>
      <c r="G3132" t="str">
        <f t="shared" si="4386"/>
        <v>3132 WCPP-IS</v>
      </c>
      <c r="H3132" s="31"/>
      <c r="I3132" s="73"/>
      <c r="J3132" s="73"/>
      <c r="K3132" s="31"/>
      <c r="L3132" s="31"/>
      <c r="M3132" s="31"/>
      <c r="N3132" s="31"/>
      <c r="O3132" s="31"/>
      <c r="P3132" s="31"/>
      <c r="R3132" s="67"/>
      <c r="S3132" s="67"/>
      <c r="T3132" s="67"/>
      <c r="U3132" s="67"/>
      <c r="V3132" s="67"/>
      <c r="W3132" s="67"/>
      <c r="X3132" s="67"/>
      <c r="Y3132" s="67"/>
      <c r="Z3132" s="67"/>
      <c r="AA3132" s="67"/>
      <c r="AB3132" s="67"/>
      <c r="AC3132" s="67"/>
      <c r="AD3132" s="67"/>
      <c r="AE3132" s="67"/>
      <c r="AF3132" s="67"/>
      <c r="AG3132" s="67"/>
      <c r="AH3132" s="67"/>
      <c r="AI3132" s="67"/>
      <c r="AJ3132" s="67"/>
      <c r="AK3132" s="67"/>
      <c r="AL3132" s="67"/>
      <c r="AM3132" s="67"/>
      <c r="AN3132" s="67"/>
      <c r="AO3132" s="67"/>
      <c r="AP3132" s="67"/>
      <c r="AQ3132" s="67"/>
      <c r="AR3132" s="67"/>
      <c r="AS3132" s="67"/>
      <c r="AT3132" s="67"/>
      <c r="AU3132" s="67"/>
      <c r="AV3132" s="67"/>
      <c r="AW3132" s="67"/>
      <c r="AX3132" s="67"/>
      <c r="AY3132" s="67"/>
      <c r="AZ3132" s="67"/>
      <c r="BA3132" s="67"/>
      <c r="BB3132" s="67"/>
      <c r="BC3132" s="67"/>
      <c r="BD3132" s="67"/>
      <c r="BE3132" s="67"/>
      <c r="BF3132" s="67"/>
      <c r="BG3132" s="67"/>
      <c r="BH3132" s="67"/>
      <c r="BI3132" s="67"/>
      <c r="BJ3132" s="67"/>
      <c r="BK3132" s="67"/>
      <c r="BL3132" s="67"/>
      <c r="BM3132" s="67"/>
      <c r="BN3132" s="67"/>
      <c r="BO3132" s="67"/>
      <c r="BP3132" s="67"/>
      <c r="BQ3132" s="67"/>
      <c r="BR3132" s="67"/>
      <c r="BS3132" s="67"/>
      <c r="BT3132" s="67"/>
      <c r="BU3132" s="67"/>
      <c r="BV3132" s="67"/>
      <c r="BW3132" s="67"/>
      <c r="BX3132" s="67"/>
      <c r="BY3132" s="67"/>
      <c r="BZ3132" s="67"/>
      <c r="CA3132" s="67"/>
      <c r="CB3132" s="67"/>
      <c r="CC3132" s="67"/>
      <c r="CD3132" s="67"/>
      <c r="CE3132" s="67"/>
      <c r="CF3132" s="67"/>
      <c r="CG3132" s="67"/>
      <c r="CH3132" s="67"/>
      <c r="CI3132" s="67"/>
      <c r="CJ3132" s="67"/>
      <c r="CK3132" s="67"/>
      <c r="CL3132" s="67"/>
    </row>
    <row r="3133" spans="2:90" x14ac:dyDescent="0.4">
      <c r="B3133" s="126" t="str">
        <f>B3135&amp;":"</f>
        <v>Unearned revenue:</v>
      </c>
      <c r="D3133" t="s">
        <v>523</v>
      </c>
      <c r="E3133" s="8" t="str">
        <f t="shared" si="4385"/>
        <v>3133 WCPP-IS</v>
      </c>
      <c r="G3133" t="str">
        <f t="shared" si="4386"/>
        <v>3133 WCPP-IS</v>
      </c>
      <c r="I3133"/>
      <c r="J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row>
    <row r="3134" spans="2:90" x14ac:dyDescent="0.4">
      <c r="B3134" s="141" t="s">
        <v>403</v>
      </c>
      <c r="D3134" t="s">
        <v>523</v>
      </c>
      <c r="E3134" s="8" t="str">
        <f t="shared" si="4385"/>
        <v>3134 WCPP-IS</v>
      </c>
      <c r="G3134" t="str">
        <f t="shared" si="4386"/>
        <v>3134 WCPP-IS</v>
      </c>
      <c r="H3134" s="12"/>
      <c r="I3134" s="60"/>
      <c r="J3134" s="60"/>
      <c r="K3134" s="17">
        <v>30</v>
      </c>
      <c r="L3134" s="17">
        <v>5</v>
      </c>
      <c r="M3134" s="17">
        <v>5</v>
      </c>
      <c r="N3134" s="17">
        <v>5</v>
      </c>
      <c r="O3134" s="17">
        <v>5</v>
      </c>
      <c r="P3134" s="17">
        <v>5</v>
      </c>
      <c r="R3134" s="15"/>
      <c r="S3134" s="15" cm="1">
        <f t="array" ref="S3134">INDEX($K:$P,ROW(),MATCH(S$3,$K$2:$P$2,0))</f>
        <v>30</v>
      </c>
      <c r="T3134" s="15" cm="1">
        <f t="array" ref="T3134">INDEX($K:$P,ROW(),MATCH(T$3,$K$2:$P$2,0))</f>
        <v>30</v>
      </c>
      <c r="U3134" s="15" cm="1">
        <f t="array" ref="U3134">INDEX($K:$P,ROW(),MATCH(U$3,$K$2:$P$2,0))</f>
        <v>30</v>
      </c>
      <c r="V3134" s="15" cm="1">
        <f t="array" ref="V3134">INDEX($K:$P,ROW(),MATCH(V$3,$K$2:$P$2,0))</f>
        <v>30</v>
      </c>
      <c r="W3134" s="15" cm="1">
        <f t="array" ref="W3134">INDEX($K:$P,ROW(),MATCH(W$3,$K$2:$P$2,0))</f>
        <v>30</v>
      </c>
      <c r="X3134" s="15" cm="1">
        <f t="array" ref="X3134">INDEX($K:$P,ROW(),MATCH(X$3,$K$2:$P$2,0))</f>
        <v>30</v>
      </c>
      <c r="Y3134" s="15" cm="1">
        <f t="array" ref="Y3134">INDEX($K:$P,ROW(),MATCH(Y$3,$K$2:$P$2,0))</f>
        <v>30</v>
      </c>
      <c r="Z3134" s="15" cm="1">
        <f t="array" ref="Z3134">INDEX($K:$P,ROW(),MATCH(Z$3,$K$2:$P$2,0))</f>
        <v>30</v>
      </c>
      <c r="AA3134" s="15" cm="1">
        <f t="array" ref="AA3134">INDEX($K:$P,ROW(),MATCH(AA$3,$K$2:$P$2,0))</f>
        <v>30</v>
      </c>
      <c r="AB3134" s="15" cm="1">
        <f t="array" ref="AB3134">INDEX($K:$P,ROW(),MATCH(AB$3,$K$2:$P$2,0))</f>
        <v>30</v>
      </c>
      <c r="AC3134" s="15" cm="1">
        <f t="array" ref="AC3134">INDEX($K:$P,ROW(),MATCH(AC$3,$K$2:$P$2,0))</f>
        <v>30</v>
      </c>
      <c r="AD3134" s="15" cm="1">
        <f t="array" ref="AD3134">INDEX($K:$P,ROW(),MATCH(AD$3,$K$2:$P$2,0))</f>
        <v>30</v>
      </c>
      <c r="AE3134" s="15" cm="1">
        <f t="array" ref="AE3134">INDEX($K:$P,ROW(),MATCH(AE$3,$K$2:$P$2,0))</f>
        <v>5</v>
      </c>
      <c r="AF3134" s="15" cm="1">
        <f t="array" ref="AF3134">INDEX($K:$P,ROW(),MATCH(AF$3,$K$2:$P$2,0))</f>
        <v>5</v>
      </c>
      <c r="AG3134" s="15" cm="1">
        <f t="array" ref="AG3134">INDEX($K:$P,ROW(),MATCH(AG$3,$K$2:$P$2,0))</f>
        <v>5</v>
      </c>
      <c r="AH3134" s="15" cm="1">
        <f t="array" ref="AH3134">INDEX($K:$P,ROW(),MATCH(AH$3,$K$2:$P$2,0))</f>
        <v>5</v>
      </c>
      <c r="AI3134" s="15" cm="1">
        <f t="array" ref="AI3134">INDEX($K:$P,ROW(),MATCH(AI$3,$K$2:$P$2,0))</f>
        <v>5</v>
      </c>
      <c r="AJ3134" s="15" cm="1">
        <f t="array" ref="AJ3134">INDEX($K:$P,ROW(),MATCH(AJ$3,$K$2:$P$2,0))</f>
        <v>5</v>
      </c>
      <c r="AK3134" s="15" cm="1">
        <f t="array" ref="AK3134">INDEX($K:$P,ROW(),MATCH(AK$3,$K$2:$P$2,0))</f>
        <v>5</v>
      </c>
      <c r="AL3134" s="15" cm="1">
        <f t="array" ref="AL3134">INDEX($K:$P,ROW(),MATCH(AL$3,$K$2:$P$2,0))</f>
        <v>5</v>
      </c>
      <c r="AM3134" s="15" cm="1">
        <f t="array" ref="AM3134">INDEX($K:$P,ROW(),MATCH(AM$3,$K$2:$P$2,0))</f>
        <v>5</v>
      </c>
      <c r="AN3134" s="15" cm="1">
        <f t="array" ref="AN3134">INDEX($K:$P,ROW(),MATCH(AN$3,$K$2:$P$2,0))</f>
        <v>5</v>
      </c>
      <c r="AO3134" s="15" cm="1">
        <f t="array" ref="AO3134">INDEX($K:$P,ROW(),MATCH(AO$3,$K$2:$P$2,0))</f>
        <v>5</v>
      </c>
      <c r="AP3134" s="15" cm="1">
        <f t="array" ref="AP3134">INDEX($K:$P,ROW(),MATCH(AP$3,$K$2:$P$2,0))</f>
        <v>5</v>
      </c>
      <c r="AQ3134" s="15" cm="1">
        <f t="array" ref="AQ3134">INDEX($K:$P,ROW(),MATCH(AQ$3,$K$2:$P$2,0))</f>
        <v>5</v>
      </c>
      <c r="AR3134" s="15" cm="1">
        <f t="array" ref="AR3134">INDEX($K:$P,ROW(),MATCH(AR$3,$K$2:$P$2,0))</f>
        <v>5</v>
      </c>
      <c r="AS3134" s="15" cm="1">
        <f t="array" ref="AS3134">INDEX($K:$P,ROW(),MATCH(AS$3,$K$2:$P$2,0))</f>
        <v>5</v>
      </c>
      <c r="AT3134" s="15" cm="1">
        <f t="array" ref="AT3134">INDEX($K:$P,ROW(),MATCH(AT$3,$K$2:$P$2,0))</f>
        <v>5</v>
      </c>
      <c r="AU3134" s="15" cm="1">
        <f t="array" ref="AU3134">INDEX($K:$P,ROW(),MATCH(AU$3,$K$2:$P$2,0))</f>
        <v>5</v>
      </c>
      <c r="AV3134" s="15" cm="1">
        <f t="array" ref="AV3134">INDEX($K:$P,ROW(),MATCH(AV$3,$K$2:$P$2,0))</f>
        <v>5</v>
      </c>
      <c r="AW3134" s="15" cm="1">
        <f t="array" ref="AW3134">INDEX($K:$P,ROW(),MATCH(AW$3,$K$2:$P$2,0))</f>
        <v>5</v>
      </c>
      <c r="AX3134" s="15" cm="1">
        <f t="array" ref="AX3134">INDEX($K:$P,ROW(),MATCH(AX$3,$K$2:$P$2,0))</f>
        <v>5</v>
      </c>
      <c r="AY3134" s="15" cm="1">
        <f t="array" ref="AY3134">INDEX($K:$P,ROW(),MATCH(AY$3,$K$2:$P$2,0))</f>
        <v>5</v>
      </c>
      <c r="AZ3134" s="15" cm="1">
        <f t="array" ref="AZ3134">INDEX($K:$P,ROW(),MATCH(AZ$3,$K$2:$P$2,0))</f>
        <v>5</v>
      </c>
      <c r="BA3134" s="15" cm="1">
        <f t="array" ref="BA3134">INDEX($K:$P,ROW(),MATCH(BA$3,$K$2:$P$2,0))</f>
        <v>5</v>
      </c>
      <c r="BB3134" s="15" cm="1">
        <f t="array" ref="BB3134">INDEX($K:$P,ROW(),MATCH(BB$3,$K$2:$P$2,0))</f>
        <v>5</v>
      </c>
      <c r="BC3134" s="15" cm="1">
        <f t="array" ref="BC3134">INDEX($K:$P,ROW(),MATCH(BC$3,$K$2:$P$2,0))</f>
        <v>5</v>
      </c>
      <c r="BD3134" s="15" cm="1">
        <f t="array" ref="BD3134">INDEX($K:$P,ROW(),MATCH(BD$3,$K$2:$P$2,0))</f>
        <v>5</v>
      </c>
      <c r="BE3134" s="15" cm="1">
        <f t="array" ref="BE3134">INDEX($K:$P,ROW(),MATCH(BE$3,$K$2:$P$2,0))</f>
        <v>5</v>
      </c>
      <c r="BF3134" s="15" cm="1">
        <f t="array" ref="BF3134">INDEX($K:$P,ROW(),MATCH(BF$3,$K$2:$P$2,0))</f>
        <v>5</v>
      </c>
      <c r="BG3134" s="15" cm="1">
        <f t="array" ref="BG3134">INDEX($K:$P,ROW(),MATCH(BG$3,$K$2:$P$2,0))</f>
        <v>5</v>
      </c>
      <c r="BH3134" s="15" cm="1">
        <f t="array" ref="BH3134">INDEX($K:$P,ROW(),MATCH(BH$3,$K$2:$P$2,0))</f>
        <v>5</v>
      </c>
      <c r="BI3134" s="15" cm="1">
        <f t="array" ref="BI3134">INDEX($K:$P,ROW(),MATCH(BI$3,$K$2:$P$2,0))</f>
        <v>5</v>
      </c>
      <c r="BJ3134" s="15" cm="1">
        <f t="array" ref="BJ3134">INDEX($K:$P,ROW(),MATCH(BJ$3,$K$2:$P$2,0))</f>
        <v>5</v>
      </c>
      <c r="BK3134" s="15" cm="1">
        <f t="array" ref="BK3134">INDEX($K:$P,ROW(),MATCH(BK$3,$K$2:$P$2,0))</f>
        <v>5</v>
      </c>
      <c r="BL3134" s="15" cm="1">
        <f t="array" ref="BL3134">INDEX($K:$P,ROW(),MATCH(BL$3,$K$2:$P$2,0))</f>
        <v>5</v>
      </c>
      <c r="BM3134" s="15" cm="1">
        <f t="array" ref="BM3134">INDEX($K:$P,ROW(),MATCH(BM$3,$K$2:$P$2,0))</f>
        <v>5</v>
      </c>
      <c r="BN3134" s="15" cm="1">
        <f t="array" ref="BN3134">INDEX($K:$P,ROW(),MATCH(BN$3,$K$2:$P$2,0))</f>
        <v>5</v>
      </c>
      <c r="BO3134" s="15" cm="1">
        <f t="array" ref="BO3134">INDEX($K:$P,ROW(),MATCH(BO$3,$K$2:$P$2,0))</f>
        <v>5</v>
      </c>
      <c r="BP3134" s="15" cm="1">
        <f t="array" ref="BP3134">INDEX($K:$P,ROW(),MATCH(BP$3,$K$2:$P$2,0))</f>
        <v>5</v>
      </c>
      <c r="BQ3134" s="15" cm="1">
        <f t="array" ref="BQ3134">INDEX($K:$P,ROW(),MATCH(BQ$3,$K$2:$P$2,0))</f>
        <v>5</v>
      </c>
      <c r="BR3134" s="15" cm="1">
        <f t="array" ref="BR3134">INDEX($K:$P,ROW(),MATCH(BR$3,$K$2:$P$2,0))</f>
        <v>5</v>
      </c>
      <c r="BS3134" s="15" cm="1">
        <f t="array" ref="BS3134">INDEX($K:$P,ROW(),MATCH(BS$3,$K$2:$P$2,0))</f>
        <v>5</v>
      </c>
      <c r="BT3134" s="15" cm="1">
        <f t="array" ref="BT3134">INDEX($K:$P,ROW(),MATCH(BT$3,$K$2:$P$2,0))</f>
        <v>5</v>
      </c>
      <c r="BU3134" s="15" cm="1">
        <f t="array" ref="BU3134">INDEX($K:$P,ROW(),MATCH(BU$3,$K$2:$P$2,0))</f>
        <v>5</v>
      </c>
      <c r="BV3134" s="15" cm="1">
        <f t="array" ref="BV3134">INDEX($K:$P,ROW(),MATCH(BV$3,$K$2:$P$2,0))</f>
        <v>5</v>
      </c>
      <c r="BW3134" s="15" cm="1">
        <f t="array" ref="BW3134">INDEX($K:$P,ROW(),MATCH(BW$3,$K$2:$P$2,0))</f>
        <v>5</v>
      </c>
      <c r="BX3134" s="15" cm="1">
        <f t="array" ref="BX3134">INDEX($K:$P,ROW(),MATCH(BX$3,$K$2:$P$2,0))</f>
        <v>5</v>
      </c>
      <c r="BY3134" s="15" cm="1">
        <f t="array" ref="BY3134">INDEX($K:$P,ROW(),MATCH(BY$3,$K$2:$P$2,0))</f>
        <v>5</v>
      </c>
      <c r="BZ3134" s="15" cm="1">
        <f t="array" ref="BZ3134">INDEX($K:$P,ROW(),MATCH(BZ$3,$K$2:$P$2,0))</f>
        <v>5</v>
      </c>
      <c r="CA3134" s="15" cm="1">
        <f t="array" ref="CA3134">INDEX($K:$P,ROW(),MATCH(CA$3,$K$2:$P$2,0))</f>
        <v>5</v>
      </c>
      <c r="CB3134" s="15" cm="1">
        <f t="array" ref="CB3134">INDEX($K:$P,ROW(),MATCH(CB$3,$K$2:$P$2,0))</f>
        <v>5</v>
      </c>
      <c r="CC3134" s="15" cm="1">
        <f t="array" ref="CC3134">INDEX($K:$P,ROW(),MATCH(CC$3,$K$2:$P$2,0))</f>
        <v>5</v>
      </c>
      <c r="CD3134" s="15" cm="1">
        <f t="array" ref="CD3134">INDEX($K:$P,ROW(),MATCH(CD$3,$K$2:$P$2,0))</f>
        <v>5</v>
      </c>
      <c r="CE3134" s="15" cm="1">
        <f t="array" ref="CE3134">INDEX($K:$P,ROW(),MATCH(CE$3,$K$2:$P$2,0))</f>
        <v>5</v>
      </c>
      <c r="CF3134" s="15" cm="1">
        <f t="array" ref="CF3134">INDEX($K:$P,ROW(),MATCH(CF$3,$K$2:$P$2,0))</f>
        <v>5</v>
      </c>
      <c r="CG3134" s="15" cm="1">
        <f t="array" ref="CG3134">INDEX($K:$P,ROW(),MATCH(CG$3,$K$2:$P$2,0))</f>
        <v>5</v>
      </c>
      <c r="CH3134" s="15" cm="1">
        <f t="array" ref="CH3134">INDEX($K:$P,ROW(),MATCH(CH$3,$K$2:$P$2,0))</f>
        <v>5</v>
      </c>
      <c r="CI3134" s="15" cm="1">
        <f t="array" ref="CI3134">INDEX($K:$P,ROW(),MATCH(CI$3,$K$2:$P$2,0))</f>
        <v>5</v>
      </c>
      <c r="CJ3134" s="15" cm="1">
        <f t="array" ref="CJ3134">INDEX($K:$P,ROW(),MATCH(CJ$3,$K$2:$P$2,0))</f>
        <v>5</v>
      </c>
      <c r="CK3134" s="15" cm="1">
        <f t="array" ref="CK3134">INDEX($K:$P,ROW(),MATCH(CK$3,$K$2:$P$2,0))</f>
        <v>5</v>
      </c>
      <c r="CL3134" s="15" cm="1">
        <f t="array" ref="CL3134">INDEX($K:$P,ROW(),MATCH(CL$3,$K$2:$P$2,0))</f>
        <v>5</v>
      </c>
    </row>
    <row r="3135" spans="2:90" x14ac:dyDescent="0.4">
      <c r="B3135" s="123" t="s">
        <v>43</v>
      </c>
      <c r="C3135" t="s">
        <v>224</v>
      </c>
      <c r="D3135" t="s">
        <v>523</v>
      </c>
      <c r="E3135" s="8" t="str">
        <f t="shared" si="4385"/>
        <v>3135 WCPP-IS</v>
      </c>
      <c r="G3135" t="str">
        <f t="shared" si="4386"/>
        <v>3135 WCPP-IS</v>
      </c>
      <c r="H3135" s="27"/>
      <c r="I3135" s="78"/>
      <c r="J3135" s="78"/>
      <c r="K3135" s="115">
        <f t="shared" ref="K3135:P3135" ca="1" si="4387">SUMIF($4:$4,K$2,3135:3135)</f>
        <v>33862.533333333333</v>
      </c>
      <c r="L3135" s="115">
        <f t="shared" ca="1" si="4387"/>
        <v>18017.161286651393</v>
      </c>
      <c r="M3135" s="115">
        <f t="shared" ca="1" si="4387"/>
        <v>31858.477121211465</v>
      </c>
      <c r="N3135" s="115">
        <f t="shared" ca="1" si="4387"/>
        <v>58594.108643451502</v>
      </c>
      <c r="O3135" s="115">
        <f t="shared" ca="1" si="4387"/>
        <v>111411.60811386048</v>
      </c>
      <c r="P3135" s="115">
        <f t="shared" ca="1" si="4387"/>
        <v>216544.19469621207</v>
      </c>
      <c r="R3135" s="115"/>
      <c r="S3135" s="115">
        <f t="shared" ref="S3135:AX3135" ca="1" si="4388">MIN(S3134/30*-S3131,R3135-S3131)</f>
        <v>33862.533333333333</v>
      </c>
      <c r="T3135" s="115">
        <f t="shared" ca="1" si="4388"/>
        <v>33862.533333333333</v>
      </c>
      <c r="U3135" s="115">
        <f t="shared" ca="1" si="4388"/>
        <v>33862.533333333333</v>
      </c>
      <c r="V3135" s="115">
        <f t="shared" ca="1" si="4388"/>
        <v>33862.533333333333</v>
      </c>
      <c r="W3135" s="115">
        <f t="shared" ca="1" si="4388"/>
        <v>33862.533333333333</v>
      </c>
      <c r="X3135" s="115">
        <f t="shared" ca="1" si="4388"/>
        <v>33862.533333333333</v>
      </c>
      <c r="Y3135" s="115">
        <f t="shared" ca="1" si="4388"/>
        <v>33862.533333333333</v>
      </c>
      <c r="Z3135" s="115">
        <f t="shared" ca="1" si="4388"/>
        <v>33862.533333333333</v>
      </c>
      <c r="AA3135" s="115">
        <f t="shared" ca="1" si="4388"/>
        <v>33862.533333333333</v>
      </c>
      <c r="AB3135" s="115">
        <f t="shared" ca="1" si="4388"/>
        <v>33862.533333333333</v>
      </c>
      <c r="AC3135" s="115">
        <f t="shared" ca="1" si="4388"/>
        <v>33862.533333333333</v>
      </c>
      <c r="AD3135" s="115">
        <f t="shared" ca="1" si="4388"/>
        <v>33862.533333333333</v>
      </c>
      <c r="AE3135" s="115">
        <f t="shared" ca="1" si="4388"/>
        <v>11181.404097805362</v>
      </c>
      <c r="AF3135" s="115">
        <f t="shared" ca="1" si="4388"/>
        <v>11974.047726248427</v>
      </c>
      <c r="AG3135" s="115">
        <f t="shared" ca="1" si="4388"/>
        <v>12727.059173269339</v>
      </c>
      <c r="AH3135" s="115">
        <f t="shared" ca="1" si="4388"/>
        <v>13442.420047939206</v>
      </c>
      <c r="AI3135" s="115">
        <f t="shared" ca="1" si="4388"/>
        <v>14122.012878875577</v>
      </c>
      <c r="AJ3135" s="115">
        <f t="shared" ca="1" si="4388"/>
        <v>14767.626068265134</v>
      </c>
      <c r="AK3135" s="115">
        <f t="shared" ca="1" si="4388"/>
        <v>15380.958598185211</v>
      </c>
      <c r="AL3135" s="115">
        <f t="shared" ca="1" si="4388"/>
        <v>15963.624501609282</v>
      </c>
      <c r="AM3135" s="115">
        <f t="shared" ca="1" si="4388"/>
        <v>16517.15710986215</v>
      </c>
      <c r="AN3135" s="115">
        <f t="shared" ca="1" si="4388"/>
        <v>17043.013087702377</v>
      </c>
      <c r="AO3135" s="115">
        <f t="shared" ca="1" si="4388"/>
        <v>17542.576266650591</v>
      </c>
      <c r="AP3135" s="115">
        <f t="shared" ca="1" si="4388"/>
        <v>18017.161286651393</v>
      </c>
      <c r="AQ3135" s="115">
        <f t="shared" ca="1" si="4388"/>
        <v>19289.175333429932</v>
      </c>
      <c r="AR3135" s="115">
        <f t="shared" ca="1" si="4388"/>
        <v>20746.654980647323</v>
      </c>
      <c r="AS3135" s="115">
        <f t="shared" ca="1" si="4388"/>
        <v>22131.260645503851</v>
      </c>
      <c r="AT3135" s="115">
        <f t="shared" ca="1" si="4388"/>
        <v>23446.636027117544</v>
      </c>
      <c r="AU3135" s="115">
        <f t="shared" ca="1" si="4388"/>
        <v>24696.242639650554</v>
      </c>
      <c r="AV3135" s="115">
        <f t="shared" ca="1" si="4388"/>
        <v>25883.368921556917</v>
      </c>
      <c r="AW3135" s="115">
        <f t="shared" ca="1" si="4388"/>
        <v>27011.138889367958</v>
      </c>
      <c r="AX3135" s="115">
        <f t="shared" ca="1" si="4388"/>
        <v>28082.520358788446</v>
      </c>
      <c r="AY3135" s="115">
        <f t="shared" ref="AY3135:CD3135" ca="1" si="4389">MIN(AY3134/30*-AY3131,AX3135-AY3131)</f>
        <v>29100.332754737909</v>
      </c>
      <c r="AZ3135" s="115">
        <f t="shared" ca="1" si="4389"/>
        <v>30067.254530889906</v>
      </c>
      <c r="BA3135" s="115">
        <f t="shared" ca="1" si="4389"/>
        <v>30985.830218234296</v>
      </c>
      <c r="BB3135" s="115">
        <f t="shared" ca="1" si="4389"/>
        <v>31858.477121211465</v>
      </c>
      <c r="BC3135" s="115">
        <f t="shared" ca="1" si="4389"/>
        <v>34051.096759595341</v>
      </c>
      <c r="BD3135" s="115">
        <f t="shared" ca="1" si="4389"/>
        <v>36896.993922865578</v>
      </c>
      <c r="BE3135" s="115">
        <f t="shared" ca="1" si="4389"/>
        <v>39600.596227972295</v>
      </c>
      <c r="BF3135" s="115">
        <f t="shared" ca="1" si="4389"/>
        <v>42169.018417823681</v>
      </c>
      <c r="BG3135" s="115">
        <f t="shared" ca="1" si="4389"/>
        <v>44609.019498182504</v>
      </c>
      <c r="BH3135" s="115">
        <f t="shared" ca="1" si="4389"/>
        <v>46927.020524523366</v>
      </c>
      <c r="BI3135" s="115">
        <f t="shared" ca="1" si="4389"/>
        <v>49129.121499547196</v>
      </c>
      <c r="BJ3135" s="115">
        <f t="shared" ca="1" si="4389"/>
        <v>51221.117425819837</v>
      </c>
      <c r="BK3135" s="115">
        <f t="shared" ca="1" si="4389"/>
        <v>53208.513555778838</v>
      </c>
      <c r="BL3135" s="115">
        <f t="shared" ca="1" si="4389"/>
        <v>55096.539879239899</v>
      </c>
      <c r="BM3135" s="115">
        <f t="shared" ca="1" si="4389"/>
        <v>56890.164886527898</v>
      </c>
      <c r="BN3135" s="115">
        <f t="shared" ca="1" si="4389"/>
        <v>58594.108643451502</v>
      </c>
      <c r="BO3135" s="115">
        <f t="shared" ca="1" si="4389"/>
        <v>62647.418324890037</v>
      </c>
      <c r="BP3135" s="115">
        <f t="shared" ca="1" si="4389"/>
        <v>68301.894232180261</v>
      </c>
      <c r="BQ3135" s="115">
        <f t="shared" ca="1" si="4389"/>
        <v>73673.64634410596</v>
      </c>
      <c r="BR3135" s="115">
        <f t="shared" ca="1" si="4389"/>
        <v>78776.810850435388</v>
      </c>
      <c r="BS3135" s="115">
        <f t="shared" ca="1" si="4389"/>
        <v>83624.817131448333</v>
      </c>
      <c r="BT3135" s="115">
        <f t="shared" ca="1" si="4389"/>
        <v>88230.423098410669</v>
      </c>
      <c r="BU3135" s="115">
        <f t="shared" ca="1" si="4389"/>
        <v>92605.748767024808</v>
      </c>
      <c r="BV3135" s="115">
        <f t="shared" ca="1" si="4389"/>
        <v>96762.308152208308</v>
      </c>
      <c r="BW3135" s="115">
        <f t="shared" ca="1" si="4389"/>
        <v>100711.03956813262</v>
      </c>
      <c r="BX3135" s="115">
        <f t="shared" ca="1" si="4389"/>
        <v>104462.33441326069</v>
      </c>
      <c r="BY3135" s="115">
        <f t="shared" ca="1" si="4389"/>
        <v>108026.06451613236</v>
      </c>
      <c r="BZ3135" s="115">
        <f t="shared" ca="1" si="4389"/>
        <v>111411.60811386048</v>
      </c>
      <c r="CA3135" s="115">
        <f t="shared" ca="1" si="4389"/>
        <v>119189.72135523689</v>
      </c>
      <c r="CB3135" s="115">
        <f t="shared" ca="1" si="4389"/>
        <v>130478.50778551985</v>
      </c>
      <c r="CC3135" s="115">
        <f t="shared" ca="1" si="4389"/>
        <v>141202.85489428864</v>
      </c>
      <c r="CD3135" s="115">
        <f t="shared" ca="1" si="4389"/>
        <v>151390.98464761901</v>
      </c>
      <c r="CE3135" s="115">
        <f t="shared" ref="CE3135:CL3135" ca="1" si="4390">MIN(CE3134/30*-CE3131,CD3135-CE3131)</f>
        <v>161069.70791328285</v>
      </c>
      <c r="CF3135" s="115">
        <f t="shared" ca="1" si="4390"/>
        <v>170264.4950156635</v>
      </c>
      <c r="CG3135" s="115">
        <f t="shared" ca="1" si="4390"/>
        <v>178999.54276292515</v>
      </c>
      <c r="CH3135" s="115">
        <f t="shared" ca="1" si="4390"/>
        <v>187297.83812282365</v>
      </c>
      <c r="CI3135" s="115">
        <f t="shared" ca="1" si="4390"/>
        <v>195181.21871472726</v>
      </c>
      <c r="CJ3135" s="115">
        <f t="shared" ca="1" si="4390"/>
        <v>202670.43027703569</v>
      </c>
      <c r="CK3135" s="115">
        <f t="shared" ca="1" si="4390"/>
        <v>209785.18126122869</v>
      </c>
      <c r="CL3135" s="115">
        <f t="shared" ca="1" si="4390"/>
        <v>216544.19469621207</v>
      </c>
    </row>
    <row r="3136" spans="2:90" x14ac:dyDescent="0.4">
      <c r="B3136" s="123"/>
      <c r="D3136" t="s">
        <v>523</v>
      </c>
      <c r="E3136" s="8" t="str">
        <f t="shared" si="4385"/>
        <v>3136 WCPP-IS</v>
      </c>
      <c r="G3136" t="str">
        <f t="shared" si="4386"/>
        <v>3136 WCPP-IS</v>
      </c>
      <c r="H3136" s="27"/>
      <c r="I3136" s="78"/>
      <c r="J3136" s="78"/>
      <c r="K3136" s="33"/>
      <c r="L3136" s="33"/>
      <c r="M3136" s="33"/>
      <c r="N3136" s="33"/>
      <c r="O3136" s="33"/>
      <c r="P3136" s="33"/>
      <c r="R3136" s="33"/>
      <c r="S3136" s="33"/>
      <c r="T3136" s="33"/>
      <c r="U3136" s="33"/>
      <c r="V3136" s="33"/>
      <c r="W3136" s="33"/>
      <c r="X3136" s="33"/>
      <c r="Y3136" s="33"/>
      <c r="Z3136" s="33"/>
      <c r="AA3136" s="33"/>
      <c r="AB3136" s="33"/>
      <c r="AC3136" s="33"/>
      <c r="AD3136" s="33"/>
      <c r="AE3136" s="33"/>
      <c r="AF3136" s="33"/>
      <c r="AG3136" s="33"/>
      <c r="AH3136" s="33"/>
      <c r="AI3136" s="33"/>
      <c r="AJ3136" s="33"/>
      <c r="AK3136" s="33"/>
      <c r="AL3136" s="33"/>
      <c r="AM3136" s="33"/>
      <c r="AN3136" s="33"/>
      <c r="AO3136" s="33"/>
      <c r="AP3136" s="33"/>
      <c r="AQ3136" s="33"/>
      <c r="AR3136" s="33"/>
      <c r="AS3136" s="33"/>
      <c r="AT3136" s="33"/>
      <c r="AU3136" s="33"/>
      <c r="AV3136" s="33"/>
      <c r="AW3136" s="33"/>
      <c r="AX3136" s="33"/>
      <c r="AY3136" s="33"/>
      <c r="AZ3136" s="33"/>
      <c r="BA3136" s="33"/>
      <c r="BB3136" s="33"/>
      <c r="BC3136" s="33"/>
      <c r="BD3136" s="33"/>
      <c r="BE3136" s="33"/>
      <c r="BF3136" s="33"/>
      <c r="BG3136" s="33"/>
      <c r="BH3136" s="33"/>
      <c r="BI3136" s="33"/>
      <c r="BJ3136" s="33"/>
      <c r="BK3136" s="33"/>
      <c r="BL3136" s="33"/>
      <c r="BM3136" s="33"/>
      <c r="BN3136" s="33"/>
      <c r="BO3136" s="33"/>
      <c r="BP3136" s="33"/>
      <c r="BQ3136" s="33"/>
      <c r="BR3136" s="33"/>
      <c r="BS3136" s="33"/>
      <c r="BT3136" s="33"/>
      <c r="BU3136" s="33"/>
      <c r="BV3136" s="33"/>
      <c r="BW3136" s="33"/>
      <c r="BX3136" s="33"/>
      <c r="BY3136" s="33"/>
      <c r="BZ3136" s="33"/>
      <c r="CA3136" s="33"/>
      <c r="CB3136" s="33"/>
      <c r="CC3136" s="33"/>
      <c r="CD3136" s="33"/>
      <c r="CE3136" s="33"/>
      <c r="CF3136" s="33"/>
      <c r="CG3136" s="33"/>
      <c r="CH3136" s="33"/>
      <c r="CI3136" s="33"/>
      <c r="CJ3136" s="33"/>
      <c r="CK3136" s="33"/>
      <c r="CL3136" s="33"/>
    </row>
    <row r="3137" spans="2:90" x14ac:dyDescent="0.4">
      <c r="B3137" s="123" t="str">
        <f>"Change in "&amp;B3135</f>
        <v>Change in Unearned revenue</v>
      </c>
      <c r="C3137" t="s">
        <v>234</v>
      </c>
      <c r="D3137" t="s">
        <v>523</v>
      </c>
      <c r="E3137" s="8" t="str">
        <f t="shared" si="4385"/>
        <v>3137 WCPP-IS</v>
      </c>
      <c r="G3137" t="str">
        <f t="shared" si="4386"/>
        <v>3137 WCPP-IS</v>
      </c>
      <c r="K3137" s="33">
        <f t="shared" ref="K3137:P3137" ca="1" si="4391">SUMIF($3:$3,K$2,3137:3137)</f>
        <v>-33862.533333333333</v>
      </c>
      <c r="L3137" s="33">
        <f t="shared" ca="1" si="4391"/>
        <v>15845.37204668194</v>
      </c>
      <c r="M3137" s="33">
        <f t="shared" ca="1" si="4391"/>
        <v>-13841.315834560071</v>
      </c>
      <c r="N3137" s="33">
        <f t="shared" ca="1" si="4391"/>
        <v>-26735.631522240037</v>
      </c>
      <c r="O3137" s="33">
        <f t="shared" ca="1" si="4391"/>
        <v>-52817.499470408977</v>
      </c>
      <c r="P3137" s="33">
        <f t="shared" ca="1" si="4391"/>
        <v>-105132.58658235159</v>
      </c>
      <c r="R3137" s="33"/>
      <c r="S3137" s="33">
        <f t="shared" ref="S3137:AX3137" ca="1" si="4392">R3135-S3135</f>
        <v>-33862.533333333333</v>
      </c>
      <c r="T3137" s="33">
        <f t="shared" ca="1" si="4392"/>
        <v>0</v>
      </c>
      <c r="U3137" s="33">
        <f t="shared" ca="1" si="4392"/>
        <v>0</v>
      </c>
      <c r="V3137" s="33">
        <f t="shared" ca="1" si="4392"/>
        <v>0</v>
      </c>
      <c r="W3137" s="33">
        <f t="shared" ca="1" si="4392"/>
        <v>0</v>
      </c>
      <c r="X3137" s="33">
        <f t="shared" ca="1" si="4392"/>
        <v>0</v>
      </c>
      <c r="Y3137" s="33">
        <f t="shared" ca="1" si="4392"/>
        <v>0</v>
      </c>
      <c r="Z3137" s="33">
        <f t="shared" ca="1" si="4392"/>
        <v>0</v>
      </c>
      <c r="AA3137" s="33">
        <f t="shared" ca="1" si="4392"/>
        <v>0</v>
      </c>
      <c r="AB3137" s="33">
        <f t="shared" ca="1" si="4392"/>
        <v>0</v>
      </c>
      <c r="AC3137" s="33">
        <f t="shared" ca="1" si="4392"/>
        <v>0</v>
      </c>
      <c r="AD3137" s="33">
        <f t="shared" ca="1" si="4392"/>
        <v>0</v>
      </c>
      <c r="AE3137" s="33">
        <f t="shared" ca="1" si="4392"/>
        <v>22681.129235527973</v>
      </c>
      <c r="AF3137" s="33">
        <f t="shared" ca="1" si="4392"/>
        <v>-792.64362844306561</v>
      </c>
      <c r="AG3137" s="33">
        <f t="shared" ca="1" si="4392"/>
        <v>-753.01144702091187</v>
      </c>
      <c r="AH3137" s="33">
        <f t="shared" ca="1" si="4392"/>
        <v>-715.36087466986646</v>
      </c>
      <c r="AI3137" s="33">
        <f t="shared" ca="1" si="4392"/>
        <v>-679.59283093637168</v>
      </c>
      <c r="AJ3137" s="33">
        <f t="shared" ca="1" si="4392"/>
        <v>-645.61318938955628</v>
      </c>
      <c r="AK3137" s="33">
        <f t="shared" ca="1" si="4392"/>
        <v>-613.33252992007692</v>
      </c>
      <c r="AL3137" s="33">
        <f t="shared" ca="1" si="4392"/>
        <v>-582.66590342407108</v>
      </c>
      <c r="AM3137" s="33">
        <f t="shared" ca="1" si="4392"/>
        <v>-553.53260825286816</v>
      </c>
      <c r="AN3137" s="33">
        <f t="shared" ca="1" si="4392"/>
        <v>-525.85597784022684</v>
      </c>
      <c r="AO3137" s="33">
        <f t="shared" ca="1" si="4392"/>
        <v>-499.56317894821404</v>
      </c>
      <c r="AP3137" s="33">
        <f t="shared" ca="1" si="4392"/>
        <v>-474.58502000080261</v>
      </c>
      <c r="AQ3137" s="33">
        <f t="shared" ca="1" si="4392"/>
        <v>-1272.0140467785386</v>
      </c>
      <c r="AR3137" s="33">
        <f t="shared" ca="1" si="4392"/>
        <v>-1457.4796472173912</v>
      </c>
      <c r="AS3137" s="33">
        <f t="shared" ca="1" si="4392"/>
        <v>-1384.6056648565282</v>
      </c>
      <c r="AT3137" s="33">
        <f t="shared" ca="1" si="4392"/>
        <v>-1315.3753816136923</v>
      </c>
      <c r="AU3137" s="33">
        <f t="shared" ca="1" si="4392"/>
        <v>-1249.6066125330108</v>
      </c>
      <c r="AV3137" s="33">
        <f t="shared" ca="1" si="4392"/>
        <v>-1187.1262819063631</v>
      </c>
      <c r="AW3137" s="33">
        <f t="shared" ca="1" si="4392"/>
        <v>-1127.7699678110403</v>
      </c>
      <c r="AX3137" s="33">
        <f t="shared" ca="1" si="4392"/>
        <v>-1071.3814694204884</v>
      </c>
      <c r="AY3137" s="33">
        <f t="shared" ref="AY3137:CD3137" ca="1" si="4393">AX3135-AY3135</f>
        <v>-1017.8123959494624</v>
      </c>
      <c r="AZ3137" s="33">
        <f t="shared" ca="1" si="4393"/>
        <v>-966.92177615199762</v>
      </c>
      <c r="BA3137" s="33">
        <f t="shared" ca="1" si="4393"/>
        <v>-918.57568734438973</v>
      </c>
      <c r="BB3137" s="33">
        <f t="shared" ca="1" si="4393"/>
        <v>-872.64690297716879</v>
      </c>
      <c r="BC3137" s="33">
        <f t="shared" ca="1" si="4393"/>
        <v>-2192.619638383876</v>
      </c>
      <c r="BD3137" s="33">
        <f t="shared" ca="1" si="4393"/>
        <v>-2845.8971632702378</v>
      </c>
      <c r="BE3137" s="33">
        <f t="shared" ca="1" si="4393"/>
        <v>-2703.6023051067168</v>
      </c>
      <c r="BF3137" s="33">
        <f t="shared" ca="1" si="4393"/>
        <v>-2568.4221898513861</v>
      </c>
      <c r="BG3137" s="33">
        <f t="shared" ca="1" si="4393"/>
        <v>-2440.0010803588229</v>
      </c>
      <c r="BH3137" s="33">
        <f t="shared" ca="1" si="4393"/>
        <v>-2318.0010263408622</v>
      </c>
      <c r="BI3137" s="33">
        <f t="shared" ca="1" si="4393"/>
        <v>-2202.10097502383</v>
      </c>
      <c r="BJ3137" s="33">
        <f t="shared" ca="1" si="4393"/>
        <v>-2091.9959262726406</v>
      </c>
      <c r="BK3137" s="33">
        <f t="shared" ca="1" si="4393"/>
        <v>-1987.396129959001</v>
      </c>
      <c r="BL3137" s="33">
        <f t="shared" ca="1" si="4393"/>
        <v>-1888.0263234610611</v>
      </c>
      <c r="BM3137" s="33">
        <f t="shared" ca="1" si="4393"/>
        <v>-1793.6250072879993</v>
      </c>
      <c r="BN3137" s="33">
        <f t="shared" ca="1" si="4393"/>
        <v>-1703.9437569236034</v>
      </c>
      <c r="BO3137" s="33">
        <f t="shared" ca="1" si="4393"/>
        <v>-4053.3096814385353</v>
      </c>
      <c r="BP3137" s="33">
        <f t="shared" ca="1" si="4393"/>
        <v>-5654.4759072902234</v>
      </c>
      <c r="BQ3137" s="33">
        <f t="shared" ca="1" si="4393"/>
        <v>-5371.7521119256999</v>
      </c>
      <c r="BR3137" s="33">
        <f t="shared" ca="1" si="4393"/>
        <v>-5103.1645063294272</v>
      </c>
      <c r="BS3137" s="33">
        <f t="shared" ca="1" si="4393"/>
        <v>-4848.0062810129457</v>
      </c>
      <c r="BT3137" s="33">
        <f t="shared" ca="1" si="4393"/>
        <v>-4605.6059669623355</v>
      </c>
      <c r="BU3137" s="33">
        <f t="shared" ca="1" si="4393"/>
        <v>-4375.3256686141394</v>
      </c>
      <c r="BV3137" s="33">
        <f t="shared" ca="1" si="4393"/>
        <v>-4156.5593851835001</v>
      </c>
      <c r="BW3137" s="33">
        <f t="shared" ca="1" si="4393"/>
        <v>-3948.7314159243106</v>
      </c>
      <c r="BX3137" s="33">
        <f t="shared" ca="1" si="4393"/>
        <v>-3751.2948451280681</v>
      </c>
      <c r="BY3137" s="33">
        <f t="shared" ca="1" si="4393"/>
        <v>-3563.7301028716756</v>
      </c>
      <c r="BZ3137" s="33">
        <f t="shared" ca="1" si="4393"/>
        <v>-3385.5435977281159</v>
      </c>
      <c r="CA3137" s="33">
        <f t="shared" ca="1" si="4393"/>
        <v>-7778.1132413764135</v>
      </c>
      <c r="CB3137" s="33">
        <f t="shared" ca="1" si="4393"/>
        <v>-11288.786430282955</v>
      </c>
      <c r="CC3137" s="33">
        <f t="shared" ca="1" si="4393"/>
        <v>-10724.347108768794</v>
      </c>
      <c r="CD3137" s="33">
        <f t="shared" ca="1" si="4393"/>
        <v>-10188.129753330373</v>
      </c>
      <c r="CE3137" s="33">
        <f t="shared" ref="CE3137:CL3137" ca="1" si="4394">CD3135-CE3135</f>
        <v>-9678.7232656638371</v>
      </c>
      <c r="CF3137" s="33">
        <f t="shared" ca="1" si="4394"/>
        <v>-9194.787102380651</v>
      </c>
      <c r="CG3137" s="33">
        <f t="shared" ca="1" si="4394"/>
        <v>-8735.0477472616476</v>
      </c>
      <c r="CH3137" s="33">
        <f t="shared" ca="1" si="4394"/>
        <v>-8298.2953598985041</v>
      </c>
      <c r="CI3137" s="33">
        <f t="shared" ca="1" si="4394"/>
        <v>-7883.3805919036095</v>
      </c>
      <c r="CJ3137" s="33">
        <f t="shared" ca="1" si="4394"/>
        <v>-7489.2115623084246</v>
      </c>
      <c r="CK3137" s="33">
        <f t="shared" ca="1" si="4394"/>
        <v>-7114.7509841930005</v>
      </c>
      <c r="CL3137" s="33">
        <f t="shared" ca="1" si="4394"/>
        <v>-6759.0134349833825</v>
      </c>
    </row>
    <row r="3138" spans="2:90" x14ac:dyDescent="0.4">
      <c r="B3138" s="122"/>
      <c r="D3138" t="s">
        <v>523</v>
      </c>
      <c r="E3138" s="8" t="str">
        <f t="shared" si="4385"/>
        <v>3138 WCPP-IS</v>
      </c>
      <c r="G3138" t="str">
        <f t="shared" si="4386"/>
        <v>3138 WCPP-IS</v>
      </c>
      <c r="K3138" s="53"/>
      <c r="L3138" s="53"/>
      <c r="M3138" s="53"/>
      <c r="N3138" s="53"/>
      <c r="O3138" s="53"/>
      <c r="P3138" s="53"/>
      <c r="R3138" s="24"/>
      <c r="S3138" s="24"/>
      <c r="T3138" s="24"/>
      <c r="U3138" s="24"/>
      <c r="V3138" s="24"/>
      <c r="W3138" s="24"/>
      <c r="X3138" s="24"/>
      <c r="Y3138" s="24"/>
      <c r="Z3138" s="24"/>
      <c r="AA3138" s="24"/>
      <c r="AB3138" s="24"/>
      <c r="AC3138" s="24"/>
      <c r="AD3138" s="24"/>
      <c r="AE3138" s="24"/>
      <c r="AF3138" s="24"/>
      <c r="AG3138" s="24"/>
      <c r="AH3138" s="24"/>
      <c r="AI3138" s="24"/>
      <c r="AJ3138" s="24"/>
      <c r="AK3138" s="24"/>
      <c r="AL3138" s="24"/>
      <c r="AM3138" s="24"/>
      <c r="AN3138" s="24"/>
      <c r="AO3138" s="24"/>
      <c r="AP3138" s="24"/>
      <c r="AQ3138" s="24"/>
      <c r="AR3138" s="24"/>
      <c r="AS3138" s="24"/>
      <c r="AT3138" s="24"/>
      <c r="AU3138" s="24"/>
      <c r="AV3138" s="24"/>
      <c r="AW3138" s="24"/>
      <c r="AX3138" s="24"/>
      <c r="AY3138" s="24"/>
      <c r="AZ3138" s="24"/>
      <c r="BA3138" s="24"/>
      <c r="BB3138" s="24"/>
      <c r="BC3138" s="24"/>
      <c r="BD3138" s="24"/>
      <c r="BE3138" s="24"/>
      <c r="BF3138" s="24"/>
      <c r="BG3138" s="24"/>
      <c r="BH3138" s="24"/>
      <c r="BI3138" s="24"/>
      <c r="BJ3138" s="24"/>
      <c r="BK3138" s="24"/>
      <c r="BL3138" s="24"/>
      <c r="BM3138" s="24"/>
      <c r="BN3138" s="24"/>
      <c r="BO3138" s="24"/>
      <c r="BP3138" s="24"/>
      <c r="BQ3138" s="24"/>
      <c r="BR3138" s="24"/>
      <c r="BS3138" s="24"/>
      <c r="BT3138" s="24"/>
      <c r="BU3138" s="24"/>
      <c r="BV3138" s="24"/>
      <c r="BW3138" s="24"/>
      <c r="BX3138" s="24"/>
      <c r="BY3138" s="24"/>
      <c r="BZ3138" s="24"/>
      <c r="CA3138" s="24"/>
      <c r="CB3138" s="24"/>
      <c r="CC3138" s="24"/>
      <c r="CD3138" s="24"/>
      <c r="CE3138" s="24"/>
      <c r="CF3138" s="24"/>
      <c r="CG3138" s="24"/>
      <c r="CH3138" s="24"/>
      <c r="CI3138" s="24"/>
      <c r="CJ3138" s="24"/>
      <c r="CK3138" s="24"/>
      <c r="CL3138" s="24"/>
    </row>
    <row r="3139" spans="2:90" x14ac:dyDescent="0.4">
      <c r="B3139" s="132" t="str">
        <f>B3113</f>
        <v>(Primary label)</v>
      </c>
      <c r="D3139" t="s">
        <v>523</v>
      </c>
      <c r="E3139" s="8" t="str">
        <f t="shared" si="4385"/>
        <v>3139 WCPP-IS</v>
      </c>
      <c r="G3139" t="s">
        <v>332</v>
      </c>
      <c r="K3139" s="53"/>
      <c r="L3139" s="53"/>
      <c r="M3139" s="53"/>
      <c r="N3139" s="53"/>
      <c r="O3139" s="53"/>
      <c r="P3139" s="53"/>
      <c r="R3139" s="24"/>
      <c r="S3139" s="24"/>
      <c r="T3139" s="24"/>
      <c r="U3139" s="24"/>
      <c r="V3139" s="24"/>
      <c r="W3139" s="24"/>
      <c r="X3139" s="24"/>
      <c r="Y3139" s="24"/>
      <c r="Z3139" s="24"/>
      <c r="AA3139" s="24"/>
      <c r="AB3139" s="24"/>
      <c r="AC3139" s="24"/>
      <c r="AD3139" s="24"/>
      <c r="AE3139" s="24"/>
      <c r="AF3139" s="24"/>
      <c r="AG3139" s="24"/>
      <c r="AH3139" s="24"/>
      <c r="AI3139" s="24"/>
      <c r="AJ3139" s="24"/>
      <c r="AK3139" s="24"/>
      <c r="AL3139" s="24"/>
      <c r="AM3139" s="24"/>
      <c r="AN3139" s="24"/>
      <c r="AO3139" s="24"/>
      <c r="AP3139" s="24"/>
      <c r="AQ3139" s="24"/>
      <c r="AR3139" s="24"/>
      <c r="AS3139" s="24"/>
      <c r="AT3139" s="24"/>
      <c r="AU3139" s="24"/>
      <c r="AV3139" s="24"/>
      <c r="AW3139" s="24"/>
      <c r="AX3139" s="24"/>
      <c r="AY3139" s="24"/>
      <c r="AZ3139" s="24"/>
      <c r="BA3139" s="24"/>
      <c r="BB3139" s="24"/>
      <c r="BC3139" s="24"/>
      <c r="BD3139" s="24"/>
      <c r="BE3139" s="24"/>
      <c r="BF3139" s="24"/>
      <c r="BG3139" s="24"/>
      <c r="BH3139" s="24"/>
      <c r="BI3139" s="24"/>
      <c r="BJ3139" s="24"/>
      <c r="BK3139" s="24"/>
      <c r="BL3139" s="24"/>
      <c r="BM3139" s="24"/>
      <c r="BN3139" s="24"/>
      <c r="BO3139" s="24"/>
      <c r="BP3139" s="24"/>
      <c r="BQ3139" s="24"/>
      <c r="BR3139" s="24"/>
      <c r="BS3139" s="24"/>
      <c r="BT3139" s="24"/>
      <c r="BU3139" s="24"/>
      <c r="BV3139" s="24"/>
      <c r="BW3139" s="24"/>
      <c r="BX3139" s="24"/>
      <c r="BY3139" s="24"/>
      <c r="BZ3139" s="24"/>
      <c r="CA3139" s="24"/>
      <c r="CB3139" s="24"/>
      <c r="CC3139" s="24"/>
      <c r="CD3139" s="24"/>
      <c r="CE3139" s="24"/>
      <c r="CF3139" s="24"/>
      <c r="CG3139" s="24"/>
      <c r="CH3139" s="24"/>
      <c r="CI3139" s="24"/>
      <c r="CJ3139" s="24"/>
      <c r="CK3139" s="24"/>
      <c r="CL3139" s="24"/>
    </row>
    <row r="3140" spans="2:90" x14ac:dyDescent="0.4">
      <c r="B3140" s="132" t="str">
        <f t="shared" ref="B3140:B3146" si="4395">B3114</f>
        <v>primary unit</v>
      </c>
      <c r="D3140" t="s">
        <v>523</v>
      </c>
      <c r="E3140" s="8" t="str">
        <f t="shared" si="4385"/>
        <v>3140 WCPP-IS</v>
      </c>
      <c r="G3140" t="s">
        <v>332</v>
      </c>
      <c r="K3140" s="53"/>
      <c r="L3140" s="53"/>
      <c r="M3140" s="53"/>
      <c r="N3140" s="53"/>
      <c r="O3140" s="53"/>
      <c r="P3140" s="53"/>
      <c r="R3140" s="24"/>
      <c r="S3140" s="24"/>
      <c r="T3140" s="24"/>
      <c r="U3140" s="24"/>
      <c r="V3140" s="24"/>
      <c r="W3140" s="24"/>
      <c r="X3140" s="24"/>
      <c r="Y3140" s="24"/>
      <c r="Z3140" s="24"/>
      <c r="AA3140" s="24"/>
      <c r="AB3140" s="24"/>
      <c r="AC3140" s="24"/>
      <c r="AD3140" s="24"/>
      <c r="AE3140" s="24"/>
      <c r="AF3140" s="24"/>
      <c r="AG3140" s="24"/>
      <c r="AH3140" s="24"/>
      <c r="AI3140" s="24"/>
      <c r="AJ3140" s="24"/>
      <c r="AK3140" s="24"/>
      <c r="AL3140" s="24"/>
      <c r="AM3140" s="24"/>
      <c r="AN3140" s="24"/>
      <c r="AO3140" s="24"/>
      <c r="AP3140" s="24"/>
      <c r="AQ3140" s="24"/>
      <c r="AR3140" s="24"/>
      <c r="AS3140" s="24"/>
      <c r="AT3140" s="24"/>
      <c r="AU3140" s="24"/>
      <c r="AV3140" s="24"/>
      <c r="AW3140" s="24"/>
      <c r="AX3140" s="24"/>
      <c r="AY3140" s="24"/>
      <c r="AZ3140" s="24"/>
      <c r="BA3140" s="24"/>
      <c r="BB3140" s="24"/>
      <c r="BC3140" s="24"/>
      <c r="BD3140" s="24"/>
      <c r="BE3140" s="24"/>
      <c r="BF3140" s="24"/>
      <c r="BG3140" s="24"/>
      <c r="BH3140" s="24"/>
      <c r="BI3140" s="24"/>
      <c r="BJ3140" s="24"/>
      <c r="BK3140" s="24"/>
      <c r="BL3140" s="24"/>
      <c r="BM3140" s="24"/>
      <c r="BN3140" s="24"/>
      <c r="BO3140" s="24"/>
      <c r="BP3140" s="24"/>
      <c r="BQ3140" s="24"/>
      <c r="BR3140" s="24"/>
      <c r="BS3140" s="24"/>
      <c r="BT3140" s="24"/>
      <c r="BU3140" s="24"/>
      <c r="BV3140" s="24"/>
      <c r="BW3140" s="24"/>
      <c r="BX3140" s="24"/>
      <c r="BY3140" s="24"/>
      <c r="BZ3140" s="24"/>
      <c r="CA3140" s="24"/>
      <c r="CB3140" s="24"/>
      <c r="CC3140" s="24"/>
      <c r="CD3140" s="24"/>
      <c r="CE3140" s="24"/>
      <c r="CF3140" s="24"/>
      <c r="CG3140" s="24"/>
      <c r="CH3140" s="24"/>
      <c r="CI3140" s="24"/>
      <c r="CJ3140" s="24"/>
      <c r="CK3140" s="24"/>
      <c r="CL3140" s="24"/>
    </row>
    <row r="3141" spans="2:90" x14ac:dyDescent="0.4">
      <c r="B3141" s="132" t="str">
        <f t="shared" si="4395"/>
        <v>Primary revenue driver</v>
      </c>
      <c r="D3141" t="s">
        <v>523</v>
      </c>
      <c r="E3141" s="8" t="str">
        <f t="shared" si="4385"/>
        <v>3141 WCPP-IS</v>
      </c>
      <c r="G3141" t="s">
        <v>332</v>
      </c>
      <c r="K3141" s="53"/>
      <c r="L3141" s="53"/>
      <c r="M3141" s="53"/>
      <c r="N3141" s="53"/>
      <c r="O3141" s="53"/>
      <c r="P3141" s="53"/>
      <c r="R3141" s="24"/>
      <c r="S3141" s="175" t="str">
        <f t="shared" ref="S3141" si="4396">S3124</f>
        <v>S$12</v>
      </c>
      <c r="T3141" s="175" t="str">
        <f t="shared" ref="T3141:CE3141" si="4397">T3124</f>
        <v>T$12</v>
      </c>
      <c r="U3141" s="175" t="str">
        <f t="shared" si="4397"/>
        <v>U$12</v>
      </c>
      <c r="V3141" s="175" t="str">
        <f t="shared" si="4397"/>
        <v>V$12</v>
      </c>
      <c r="W3141" s="175" t="str">
        <f t="shared" si="4397"/>
        <v>W$12</v>
      </c>
      <c r="X3141" s="175" t="str">
        <f t="shared" si="4397"/>
        <v>X$12</v>
      </c>
      <c r="Y3141" s="175" t="str">
        <f t="shared" si="4397"/>
        <v>Y$12</v>
      </c>
      <c r="Z3141" s="175" t="str">
        <f t="shared" si="4397"/>
        <v>Z$12</v>
      </c>
      <c r="AA3141" s="175" t="str">
        <f t="shared" si="4397"/>
        <v>AA$12</v>
      </c>
      <c r="AB3141" s="175" t="str">
        <f t="shared" si="4397"/>
        <v>AB$12</v>
      </c>
      <c r="AC3141" s="175" t="str">
        <f t="shared" si="4397"/>
        <v>AC$12</v>
      </c>
      <c r="AD3141" s="175" t="str">
        <f t="shared" si="4397"/>
        <v>AD$12</v>
      </c>
      <c r="AE3141" s="175" t="str">
        <f t="shared" si="4397"/>
        <v>AE$12</v>
      </c>
      <c r="AF3141" s="175" t="str">
        <f t="shared" si="4397"/>
        <v>AF$12</v>
      </c>
      <c r="AG3141" s="175" t="str">
        <f t="shared" si="4397"/>
        <v>AG$12</v>
      </c>
      <c r="AH3141" s="175" t="str">
        <f t="shared" si="4397"/>
        <v>AH$12</v>
      </c>
      <c r="AI3141" s="175" t="str">
        <f t="shared" si="4397"/>
        <v>AI$12</v>
      </c>
      <c r="AJ3141" s="175" t="str">
        <f t="shared" si="4397"/>
        <v>AJ$12</v>
      </c>
      <c r="AK3141" s="175" t="str">
        <f t="shared" si="4397"/>
        <v>AK$12</v>
      </c>
      <c r="AL3141" s="175" t="str">
        <f t="shared" si="4397"/>
        <v>AL$12</v>
      </c>
      <c r="AM3141" s="175" t="str">
        <f t="shared" si="4397"/>
        <v>AM$12</v>
      </c>
      <c r="AN3141" s="175" t="str">
        <f t="shared" si="4397"/>
        <v>AN$12</v>
      </c>
      <c r="AO3141" s="175" t="str">
        <f t="shared" si="4397"/>
        <v>AO$12</v>
      </c>
      <c r="AP3141" s="175" t="str">
        <f t="shared" si="4397"/>
        <v>AP$12</v>
      </c>
      <c r="AQ3141" s="175" t="str">
        <f t="shared" si="4397"/>
        <v>AQ$12</v>
      </c>
      <c r="AR3141" s="175" t="str">
        <f t="shared" si="4397"/>
        <v>AR$12</v>
      </c>
      <c r="AS3141" s="175" t="str">
        <f t="shared" si="4397"/>
        <v>AS$12</v>
      </c>
      <c r="AT3141" s="175" t="str">
        <f t="shared" si="4397"/>
        <v>AT$12</v>
      </c>
      <c r="AU3141" s="175" t="str">
        <f t="shared" si="4397"/>
        <v>AU$12</v>
      </c>
      <c r="AV3141" s="175" t="str">
        <f t="shared" si="4397"/>
        <v>AV$12</v>
      </c>
      <c r="AW3141" s="175" t="str">
        <f t="shared" si="4397"/>
        <v>AW$12</v>
      </c>
      <c r="AX3141" s="175" t="str">
        <f t="shared" si="4397"/>
        <v>AX$12</v>
      </c>
      <c r="AY3141" s="175" t="str">
        <f t="shared" si="4397"/>
        <v>AY$12</v>
      </c>
      <c r="AZ3141" s="175" t="str">
        <f t="shared" si="4397"/>
        <v>AZ$12</v>
      </c>
      <c r="BA3141" s="175" t="str">
        <f t="shared" si="4397"/>
        <v>BA$12</v>
      </c>
      <c r="BB3141" s="175" t="str">
        <f t="shared" si="4397"/>
        <v>BB$12</v>
      </c>
      <c r="BC3141" s="175" t="str">
        <f t="shared" si="4397"/>
        <v>BC$12</v>
      </c>
      <c r="BD3141" s="175" t="str">
        <f t="shared" si="4397"/>
        <v>BD$12</v>
      </c>
      <c r="BE3141" s="175" t="str">
        <f t="shared" si="4397"/>
        <v>BE$12</v>
      </c>
      <c r="BF3141" s="175" t="str">
        <f t="shared" si="4397"/>
        <v>BF$12</v>
      </c>
      <c r="BG3141" s="175" t="str">
        <f t="shared" si="4397"/>
        <v>BG$12</v>
      </c>
      <c r="BH3141" s="175" t="str">
        <f t="shared" si="4397"/>
        <v>BH$12</v>
      </c>
      <c r="BI3141" s="175" t="str">
        <f t="shared" si="4397"/>
        <v>BI$12</v>
      </c>
      <c r="BJ3141" s="175" t="str">
        <f t="shared" si="4397"/>
        <v>BJ$12</v>
      </c>
      <c r="BK3141" s="175" t="str">
        <f t="shared" si="4397"/>
        <v>BK$12</v>
      </c>
      <c r="BL3141" s="175" t="str">
        <f t="shared" si="4397"/>
        <v>BL$12</v>
      </c>
      <c r="BM3141" s="175" t="str">
        <f t="shared" si="4397"/>
        <v>BM$12</v>
      </c>
      <c r="BN3141" s="175" t="str">
        <f t="shared" si="4397"/>
        <v>BN$12</v>
      </c>
      <c r="BO3141" s="175" t="str">
        <f t="shared" si="4397"/>
        <v>BO$12</v>
      </c>
      <c r="BP3141" s="175" t="str">
        <f t="shared" si="4397"/>
        <v>BP$12</v>
      </c>
      <c r="BQ3141" s="175" t="str">
        <f t="shared" si="4397"/>
        <v>BQ$12</v>
      </c>
      <c r="BR3141" s="175" t="str">
        <f t="shared" si="4397"/>
        <v>BR$12</v>
      </c>
      <c r="BS3141" s="175" t="str">
        <f t="shared" si="4397"/>
        <v>BS$12</v>
      </c>
      <c r="BT3141" s="175" t="str">
        <f t="shared" si="4397"/>
        <v>BT$12</v>
      </c>
      <c r="BU3141" s="175" t="str">
        <f t="shared" si="4397"/>
        <v>BU$12</v>
      </c>
      <c r="BV3141" s="175" t="str">
        <f t="shared" si="4397"/>
        <v>BV$12</v>
      </c>
      <c r="BW3141" s="175" t="str">
        <f t="shared" si="4397"/>
        <v>BW$12</v>
      </c>
      <c r="BX3141" s="175" t="str">
        <f t="shared" si="4397"/>
        <v>BX$12</v>
      </c>
      <c r="BY3141" s="175" t="str">
        <f t="shared" si="4397"/>
        <v>BY$12</v>
      </c>
      <c r="BZ3141" s="175" t="str">
        <f t="shared" si="4397"/>
        <v>BZ$12</v>
      </c>
      <c r="CA3141" s="175" t="str">
        <f t="shared" si="4397"/>
        <v>CA$12</v>
      </c>
      <c r="CB3141" s="175" t="str">
        <f t="shared" si="4397"/>
        <v>CB$12</v>
      </c>
      <c r="CC3141" s="175" t="str">
        <f t="shared" si="4397"/>
        <v>CC$12</v>
      </c>
      <c r="CD3141" s="175" t="str">
        <f t="shared" si="4397"/>
        <v>CD$12</v>
      </c>
      <c r="CE3141" s="175" t="str">
        <f t="shared" si="4397"/>
        <v>CE$12</v>
      </c>
      <c r="CF3141" s="175" t="str">
        <f t="shared" ref="CF3141:CK3141" si="4398">CF3124</f>
        <v>CF$12</v>
      </c>
      <c r="CG3141" s="175" t="str">
        <f t="shared" si="4398"/>
        <v>CG$12</v>
      </c>
      <c r="CH3141" s="175" t="str">
        <f t="shared" si="4398"/>
        <v>CH$12</v>
      </c>
      <c r="CI3141" s="175" t="str">
        <f t="shared" si="4398"/>
        <v>CI$12</v>
      </c>
      <c r="CJ3141" s="175" t="str">
        <f t="shared" si="4398"/>
        <v>CJ$12</v>
      </c>
      <c r="CK3141" s="175" t="str">
        <f t="shared" si="4398"/>
        <v>CK$12</v>
      </c>
      <c r="CL3141" s="175" t="str">
        <f t="shared" ref="CL3141" si="4399">CL3124</f>
        <v>CL$12</v>
      </c>
    </row>
    <row r="3142" spans="2:90" x14ac:dyDescent="0.4">
      <c r="B3142" s="132" t="str">
        <f t="shared" si="4395"/>
        <v>Primary volume driver</v>
      </c>
      <c r="D3142" t="s">
        <v>523</v>
      </c>
      <c r="E3142" s="8" t="str">
        <f t="shared" si="4385"/>
        <v>3142 WCPP-IS</v>
      </c>
      <c r="G3142" t="s">
        <v>332</v>
      </c>
      <c r="H3142" s="56"/>
      <c r="I3142" s="79"/>
      <c r="J3142" s="79"/>
      <c r="K3142" s="15"/>
      <c r="L3142" s="15"/>
      <c r="M3142" s="15"/>
      <c r="N3142" s="15"/>
      <c r="O3142" s="15"/>
      <c r="P3142" s="15"/>
      <c r="R3142" s="15"/>
      <c r="S3142" s="175" t="str">
        <f t="shared" ref="S3142" si="4400">S3125</f>
        <v>S$13</v>
      </c>
      <c r="T3142" s="175" t="str">
        <f t="shared" ref="T3142:CD3142" si="4401">T3125</f>
        <v>T$13</v>
      </c>
      <c r="U3142" s="175" t="str">
        <f t="shared" si="4401"/>
        <v>U$13</v>
      </c>
      <c r="V3142" s="175" t="str">
        <f t="shared" si="4401"/>
        <v>V$13</v>
      </c>
      <c r="W3142" s="175" t="str">
        <f t="shared" si="4401"/>
        <v>W$13</v>
      </c>
      <c r="X3142" s="175" t="str">
        <f t="shared" si="4401"/>
        <v>X$13</v>
      </c>
      <c r="Y3142" s="175" t="str">
        <f t="shared" si="4401"/>
        <v>Y$13</v>
      </c>
      <c r="Z3142" s="175" t="str">
        <f t="shared" si="4401"/>
        <v>Z$13</v>
      </c>
      <c r="AA3142" s="175" t="str">
        <f t="shared" si="4401"/>
        <v>AA$13</v>
      </c>
      <c r="AB3142" s="175" t="str">
        <f t="shared" si="4401"/>
        <v>AB$13</v>
      </c>
      <c r="AC3142" s="175" t="str">
        <f t="shared" si="4401"/>
        <v>AC$13</v>
      </c>
      <c r="AD3142" s="175" t="str">
        <f t="shared" si="4401"/>
        <v>AD$13</v>
      </c>
      <c r="AE3142" s="175" t="str">
        <f t="shared" si="4401"/>
        <v>AE$13</v>
      </c>
      <c r="AF3142" s="175" t="str">
        <f t="shared" si="4401"/>
        <v>AF$13</v>
      </c>
      <c r="AG3142" s="175" t="str">
        <f t="shared" si="4401"/>
        <v>AG$13</v>
      </c>
      <c r="AH3142" s="175" t="str">
        <f t="shared" si="4401"/>
        <v>AH$13</v>
      </c>
      <c r="AI3142" s="175" t="str">
        <f t="shared" si="4401"/>
        <v>AI$13</v>
      </c>
      <c r="AJ3142" s="175" t="str">
        <f t="shared" si="4401"/>
        <v>AJ$13</v>
      </c>
      <c r="AK3142" s="175" t="str">
        <f t="shared" si="4401"/>
        <v>AK$13</v>
      </c>
      <c r="AL3142" s="175" t="str">
        <f t="shared" si="4401"/>
        <v>AL$13</v>
      </c>
      <c r="AM3142" s="175" t="str">
        <f t="shared" si="4401"/>
        <v>AM$13</v>
      </c>
      <c r="AN3142" s="175" t="str">
        <f t="shared" si="4401"/>
        <v>AN$13</v>
      </c>
      <c r="AO3142" s="175" t="str">
        <f t="shared" si="4401"/>
        <v>AO$13</v>
      </c>
      <c r="AP3142" s="175" t="str">
        <f t="shared" si="4401"/>
        <v>AP$13</v>
      </c>
      <c r="AQ3142" s="175" t="str">
        <f t="shared" si="4401"/>
        <v>AQ$13</v>
      </c>
      <c r="AR3142" s="175" t="str">
        <f t="shared" si="4401"/>
        <v>AR$13</v>
      </c>
      <c r="AS3142" s="175" t="str">
        <f t="shared" si="4401"/>
        <v>AS$13</v>
      </c>
      <c r="AT3142" s="175" t="str">
        <f t="shared" si="4401"/>
        <v>AT$13</v>
      </c>
      <c r="AU3142" s="175" t="str">
        <f t="shared" si="4401"/>
        <v>AU$13</v>
      </c>
      <c r="AV3142" s="175" t="str">
        <f t="shared" si="4401"/>
        <v>AV$13</v>
      </c>
      <c r="AW3142" s="175" t="str">
        <f t="shared" si="4401"/>
        <v>AW$13</v>
      </c>
      <c r="AX3142" s="175" t="str">
        <f t="shared" si="4401"/>
        <v>AX$13</v>
      </c>
      <c r="AY3142" s="175" t="str">
        <f t="shared" si="4401"/>
        <v>AY$13</v>
      </c>
      <c r="AZ3142" s="175" t="str">
        <f t="shared" si="4401"/>
        <v>AZ$13</v>
      </c>
      <c r="BA3142" s="175" t="str">
        <f t="shared" si="4401"/>
        <v>BA$13</v>
      </c>
      <c r="BB3142" s="175" t="str">
        <f t="shared" si="4401"/>
        <v>BB$13</v>
      </c>
      <c r="BC3142" s="175" t="str">
        <f t="shared" si="4401"/>
        <v>BC$13</v>
      </c>
      <c r="BD3142" s="175" t="str">
        <f t="shared" si="4401"/>
        <v>BD$13</v>
      </c>
      <c r="BE3142" s="175" t="str">
        <f t="shared" si="4401"/>
        <v>BE$13</v>
      </c>
      <c r="BF3142" s="175" t="str">
        <f t="shared" si="4401"/>
        <v>BF$13</v>
      </c>
      <c r="BG3142" s="175" t="str">
        <f t="shared" si="4401"/>
        <v>BG$13</v>
      </c>
      <c r="BH3142" s="175" t="str">
        <f t="shared" si="4401"/>
        <v>BH$13</v>
      </c>
      <c r="BI3142" s="175" t="str">
        <f t="shared" si="4401"/>
        <v>BI$13</v>
      </c>
      <c r="BJ3142" s="175" t="str">
        <f t="shared" si="4401"/>
        <v>BJ$13</v>
      </c>
      <c r="BK3142" s="175" t="str">
        <f t="shared" si="4401"/>
        <v>BK$13</v>
      </c>
      <c r="BL3142" s="175" t="str">
        <f t="shared" si="4401"/>
        <v>BL$13</v>
      </c>
      <c r="BM3142" s="175" t="str">
        <f t="shared" si="4401"/>
        <v>BM$13</v>
      </c>
      <c r="BN3142" s="175" t="str">
        <f t="shared" si="4401"/>
        <v>BN$13</v>
      </c>
      <c r="BO3142" s="175" t="str">
        <f t="shared" si="4401"/>
        <v>BO$13</v>
      </c>
      <c r="BP3142" s="175" t="str">
        <f t="shared" si="4401"/>
        <v>BP$13</v>
      </c>
      <c r="BQ3142" s="175" t="str">
        <f t="shared" si="4401"/>
        <v>BQ$13</v>
      </c>
      <c r="BR3142" s="175" t="str">
        <f t="shared" si="4401"/>
        <v>BR$13</v>
      </c>
      <c r="BS3142" s="175" t="str">
        <f t="shared" si="4401"/>
        <v>BS$13</v>
      </c>
      <c r="BT3142" s="175" t="str">
        <f t="shared" si="4401"/>
        <v>BT$13</v>
      </c>
      <c r="BU3142" s="175" t="str">
        <f t="shared" si="4401"/>
        <v>BU$13</v>
      </c>
      <c r="BV3142" s="175" t="str">
        <f t="shared" si="4401"/>
        <v>BV$13</v>
      </c>
      <c r="BW3142" s="175" t="str">
        <f t="shared" si="4401"/>
        <v>BW$13</v>
      </c>
      <c r="BX3142" s="175" t="str">
        <f t="shared" si="4401"/>
        <v>BX$13</v>
      </c>
      <c r="BY3142" s="175" t="str">
        <f t="shared" si="4401"/>
        <v>BY$13</v>
      </c>
      <c r="BZ3142" s="175" t="str">
        <f t="shared" si="4401"/>
        <v>BZ$13</v>
      </c>
      <c r="CA3142" s="175" t="str">
        <f t="shared" si="4401"/>
        <v>CA$13</v>
      </c>
      <c r="CB3142" s="175" t="str">
        <f t="shared" si="4401"/>
        <v>CB$13</v>
      </c>
      <c r="CC3142" s="175" t="str">
        <f t="shared" si="4401"/>
        <v>CC$13</v>
      </c>
      <c r="CD3142" s="175" t="str">
        <f t="shared" si="4401"/>
        <v>CD$13</v>
      </c>
      <c r="CE3142" s="175" t="str">
        <f t="shared" ref="CE3142:CK3142" si="4402">CE3125</f>
        <v>CE$13</v>
      </c>
      <c r="CF3142" s="175" t="str">
        <f t="shared" si="4402"/>
        <v>CF$13</v>
      </c>
      <c r="CG3142" s="175" t="str">
        <f t="shared" si="4402"/>
        <v>CG$13</v>
      </c>
      <c r="CH3142" s="175" t="str">
        <f t="shared" si="4402"/>
        <v>CH$13</v>
      </c>
      <c r="CI3142" s="175" t="str">
        <f t="shared" si="4402"/>
        <v>CI$13</v>
      </c>
      <c r="CJ3142" s="175" t="str">
        <f t="shared" si="4402"/>
        <v>CJ$13</v>
      </c>
      <c r="CK3142" s="175" t="str">
        <f t="shared" si="4402"/>
        <v>CK$13</v>
      </c>
      <c r="CL3142" s="175" t="str">
        <f t="shared" ref="CL3142" si="4403">CL3125</f>
        <v>CL$13</v>
      </c>
    </row>
    <row r="3143" spans="2:90" x14ac:dyDescent="0.4">
      <c r="B3143" s="132" t="str">
        <f t="shared" si="4395"/>
        <v>Simple accounts payble - IS driven:</v>
      </c>
      <c r="D3143" t="s">
        <v>523</v>
      </c>
      <c r="E3143" s="8" t="str">
        <f t="shared" si="4385"/>
        <v>3143 WCPP-IS</v>
      </c>
      <c r="G3143" t="s">
        <v>332</v>
      </c>
      <c r="H3143" s="12"/>
      <c r="I3143" s="60"/>
      <c r="J3143" s="60"/>
      <c r="K3143" s="15"/>
      <c r="L3143" s="15"/>
      <c r="M3143" s="15"/>
      <c r="N3143" s="15"/>
      <c r="O3143" s="15"/>
      <c r="P3143" s="15"/>
      <c r="R3143" s="15"/>
      <c r="S3143" s="175">
        <f t="shared" ref="S3143" si="4404">S3126</f>
        <v>0</v>
      </c>
      <c r="T3143" s="175">
        <f t="shared" ref="T3143:CD3143" si="4405">T3126</f>
        <v>0</v>
      </c>
      <c r="U3143" s="175">
        <f t="shared" si="4405"/>
        <v>0</v>
      </c>
      <c r="V3143" s="175">
        <f t="shared" si="4405"/>
        <v>0</v>
      </c>
      <c r="W3143" s="175">
        <f t="shared" si="4405"/>
        <v>0</v>
      </c>
      <c r="X3143" s="175">
        <f t="shared" si="4405"/>
        <v>0</v>
      </c>
      <c r="Y3143" s="175">
        <f t="shared" si="4405"/>
        <v>0</v>
      </c>
      <c r="Z3143" s="175">
        <f t="shared" si="4405"/>
        <v>0</v>
      </c>
      <c r="AA3143" s="175">
        <f t="shared" si="4405"/>
        <v>0</v>
      </c>
      <c r="AB3143" s="175">
        <f t="shared" si="4405"/>
        <v>0</v>
      </c>
      <c r="AC3143" s="175">
        <f t="shared" si="4405"/>
        <v>0</v>
      </c>
      <c r="AD3143" s="175">
        <f t="shared" si="4405"/>
        <v>0</v>
      </c>
      <c r="AE3143" s="175">
        <f t="shared" si="4405"/>
        <v>0</v>
      </c>
      <c r="AF3143" s="175">
        <f t="shared" si="4405"/>
        <v>0</v>
      </c>
      <c r="AG3143" s="175">
        <f t="shared" si="4405"/>
        <v>0</v>
      </c>
      <c r="AH3143" s="175">
        <f t="shared" si="4405"/>
        <v>0</v>
      </c>
      <c r="AI3143" s="175">
        <f t="shared" si="4405"/>
        <v>0</v>
      </c>
      <c r="AJ3143" s="175">
        <f t="shared" si="4405"/>
        <v>0</v>
      </c>
      <c r="AK3143" s="175">
        <f t="shared" si="4405"/>
        <v>0</v>
      </c>
      <c r="AL3143" s="175">
        <f t="shared" si="4405"/>
        <v>0</v>
      </c>
      <c r="AM3143" s="175">
        <f t="shared" si="4405"/>
        <v>0</v>
      </c>
      <c r="AN3143" s="175">
        <f t="shared" si="4405"/>
        <v>0</v>
      </c>
      <c r="AO3143" s="175">
        <f t="shared" si="4405"/>
        <v>0</v>
      </c>
      <c r="AP3143" s="175">
        <f t="shared" si="4405"/>
        <v>0</v>
      </c>
      <c r="AQ3143" s="175">
        <f t="shared" si="4405"/>
        <v>0</v>
      </c>
      <c r="AR3143" s="175">
        <f t="shared" si="4405"/>
        <v>0</v>
      </c>
      <c r="AS3143" s="175">
        <f t="shared" si="4405"/>
        <v>0</v>
      </c>
      <c r="AT3143" s="175">
        <f t="shared" si="4405"/>
        <v>0</v>
      </c>
      <c r="AU3143" s="175">
        <f t="shared" si="4405"/>
        <v>0</v>
      </c>
      <c r="AV3143" s="175">
        <f t="shared" si="4405"/>
        <v>0</v>
      </c>
      <c r="AW3143" s="175">
        <f t="shared" si="4405"/>
        <v>0</v>
      </c>
      <c r="AX3143" s="175">
        <f t="shared" si="4405"/>
        <v>0</v>
      </c>
      <c r="AY3143" s="175">
        <f t="shared" si="4405"/>
        <v>0</v>
      </c>
      <c r="AZ3143" s="175">
        <f t="shared" si="4405"/>
        <v>0</v>
      </c>
      <c r="BA3143" s="175">
        <f t="shared" si="4405"/>
        <v>0</v>
      </c>
      <c r="BB3143" s="175">
        <f t="shared" si="4405"/>
        <v>0</v>
      </c>
      <c r="BC3143" s="175">
        <f t="shared" si="4405"/>
        <v>0</v>
      </c>
      <c r="BD3143" s="175">
        <f t="shared" si="4405"/>
        <v>0</v>
      </c>
      <c r="BE3143" s="175">
        <f t="shared" si="4405"/>
        <v>0</v>
      </c>
      <c r="BF3143" s="175">
        <f t="shared" si="4405"/>
        <v>0</v>
      </c>
      <c r="BG3143" s="175">
        <f t="shared" si="4405"/>
        <v>0</v>
      </c>
      <c r="BH3143" s="175">
        <f t="shared" si="4405"/>
        <v>0</v>
      </c>
      <c r="BI3143" s="175">
        <f t="shared" si="4405"/>
        <v>0</v>
      </c>
      <c r="BJ3143" s="175">
        <f t="shared" si="4405"/>
        <v>0</v>
      </c>
      <c r="BK3143" s="175">
        <f t="shared" si="4405"/>
        <v>0</v>
      </c>
      <c r="BL3143" s="175">
        <f t="shared" si="4405"/>
        <v>0</v>
      </c>
      <c r="BM3143" s="175">
        <f t="shared" si="4405"/>
        <v>0</v>
      </c>
      <c r="BN3143" s="175">
        <f t="shared" si="4405"/>
        <v>0</v>
      </c>
      <c r="BO3143" s="175">
        <f t="shared" si="4405"/>
        <v>0</v>
      </c>
      <c r="BP3143" s="175">
        <f t="shared" si="4405"/>
        <v>0</v>
      </c>
      <c r="BQ3143" s="175">
        <f t="shared" si="4405"/>
        <v>0</v>
      </c>
      <c r="BR3143" s="175">
        <f t="shared" si="4405"/>
        <v>0</v>
      </c>
      <c r="BS3143" s="175">
        <f t="shared" si="4405"/>
        <v>0</v>
      </c>
      <c r="BT3143" s="175">
        <f t="shared" si="4405"/>
        <v>0</v>
      </c>
      <c r="BU3143" s="175">
        <f t="shared" si="4405"/>
        <v>0</v>
      </c>
      <c r="BV3143" s="175">
        <f t="shared" si="4405"/>
        <v>0</v>
      </c>
      <c r="BW3143" s="175">
        <f t="shared" si="4405"/>
        <v>0</v>
      </c>
      <c r="BX3143" s="175">
        <f t="shared" si="4405"/>
        <v>0</v>
      </c>
      <c r="BY3143" s="175">
        <f t="shared" si="4405"/>
        <v>0</v>
      </c>
      <c r="BZ3143" s="175">
        <f t="shared" si="4405"/>
        <v>0</v>
      </c>
      <c r="CA3143" s="175">
        <f t="shared" si="4405"/>
        <v>0</v>
      </c>
      <c r="CB3143" s="175">
        <f t="shared" si="4405"/>
        <v>0</v>
      </c>
      <c r="CC3143" s="175">
        <f t="shared" si="4405"/>
        <v>0</v>
      </c>
      <c r="CD3143" s="175">
        <f t="shared" si="4405"/>
        <v>0</v>
      </c>
      <c r="CE3143" s="175">
        <f t="shared" ref="CE3143:CK3143" si="4406">CE3126</f>
        <v>0</v>
      </c>
      <c r="CF3143" s="175">
        <f t="shared" si="4406"/>
        <v>0</v>
      </c>
      <c r="CG3143" s="175">
        <f t="shared" si="4406"/>
        <v>0</v>
      </c>
      <c r="CH3143" s="175">
        <f t="shared" si="4406"/>
        <v>0</v>
      </c>
      <c r="CI3143" s="175">
        <f t="shared" si="4406"/>
        <v>0</v>
      </c>
      <c r="CJ3143" s="175">
        <f t="shared" si="4406"/>
        <v>0</v>
      </c>
      <c r="CK3143" s="175">
        <f t="shared" si="4406"/>
        <v>0</v>
      </c>
      <c r="CL3143" s="175">
        <f t="shared" ref="CL3143" si="4407">CL3126</f>
        <v>0</v>
      </c>
    </row>
    <row r="3144" spans="2:90" x14ac:dyDescent="0.4">
      <c r="B3144" s="187" t="str">
        <f>SUBSTITUTE(TRIM(MID(B3130, SEARCH("-", B3130) + 1, LEN(B3130))),":","")</f>
        <v>IS driven</v>
      </c>
      <c r="D3144" t="s">
        <v>523</v>
      </c>
      <c r="E3144" s="8" t="str">
        <f t="shared" si="4385"/>
        <v>3144 WCPP-IS</v>
      </c>
      <c r="G3144" t="s">
        <v>332</v>
      </c>
      <c r="H3144" s="12"/>
      <c r="I3144" s="60"/>
      <c r="J3144" s="60"/>
      <c r="K3144" s="15"/>
      <c r="L3144" s="15"/>
      <c r="M3144" s="15"/>
      <c r="N3144" s="15"/>
      <c r="O3144" s="15"/>
      <c r="P3144" s="15"/>
      <c r="R3144" s="15"/>
    </row>
    <row r="3145" spans="2:90" x14ac:dyDescent="0.4">
      <c r="B3145" s="132" t="str">
        <f t="shared" si="4395"/>
        <v>Secondary revenue driver</v>
      </c>
      <c r="D3145" t="s">
        <v>523</v>
      </c>
      <c r="E3145" s="8" t="str">
        <f t="shared" si="4385"/>
        <v>3145 WCPP-IS</v>
      </c>
      <c r="G3145" t="s">
        <v>332</v>
      </c>
      <c r="H3145" s="12"/>
      <c r="I3145" s="60"/>
      <c r="J3145" s="60"/>
      <c r="K3145" s="15"/>
      <c r="L3145" s="15"/>
      <c r="M3145" s="15"/>
      <c r="N3145" s="15"/>
      <c r="O3145" s="15"/>
      <c r="P3145" s="15"/>
      <c r="R3145" s="15"/>
      <c r="S3145" s="208" t="str">
        <f t="shared" ref="S3145" si="4408">ADDRESS(ROW(S3134),COLUMN(S3134),2)</f>
        <v>S$3134</v>
      </c>
      <c r="T3145" s="208" t="str">
        <f t="shared" ref="T3145:AX3145" si="4409">ADDRESS(ROW(T3134),COLUMN(T3134),2)</f>
        <v>T$3134</v>
      </c>
      <c r="U3145" s="208" t="str">
        <f t="shared" si="4409"/>
        <v>U$3134</v>
      </c>
      <c r="V3145" s="208" t="str">
        <f t="shared" si="4409"/>
        <v>V$3134</v>
      </c>
      <c r="W3145" s="208" t="str">
        <f t="shared" si="4409"/>
        <v>W$3134</v>
      </c>
      <c r="X3145" s="208" t="str">
        <f t="shared" si="4409"/>
        <v>X$3134</v>
      </c>
      <c r="Y3145" s="208" t="str">
        <f t="shared" si="4409"/>
        <v>Y$3134</v>
      </c>
      <c r="Z3145" s="208" t="str">
        <f t="shared" si="4409"/>
        <v>Z$3134</v>
      </c>
      <c r="AA3145" s="208" t="str">
        <f t="shared" si="4409"/>
        <v>AA$3134</v>
      </c>
      <c r="AB3145" s="208" t="str">
        <f t="shared" si="4409"/>
        <v>AB$3134</v>
      </c>
      <c r="AC3145" s="208" t="str">
        <f t="shared" si="4409"/>
        <v>AC$3134</v>
      </c>
      <c r="AD3145" s="208" t="str">
        <f t="shared" si="4409"/>
        <v>AD$3134</v>
      </c>
      <c r="AE3145" s="208" t="str">
        <f t="shared" si="4409"/>
        <v>AE$3134</v>
      </c>
      <c r="AF3145" s="208" t="str">
        <f t="shared" si="4409"/>
        <v>AF$3134</v>
      </c>
      <c r="AG3145" s="208" t="str">
        <f t="shared" si="4409"/>
        <v>AG$3134</v>
      </c>
      <c r="AH3145" s="208" t="str">
        <f t="shared" si="4409"/>
        <v>AH$3134</v>
      </c>
      <c r="AI3145" s="208" t="str">
        <f t="shared" si="4409"/>
        <v>AI$3134</v>
      </c>
      <c r="AJ3145" s="208" t="str">
        <f t="shared" si="4409"/>
        <v>AJ$3134</v>
      </c>
      <c r="AK3145" s="208" t="str">
        <f t="shared" si="4409"/>
        <v>AK$3134</v>
      </c>
      <c r="AL3145" s="208" t="str">
        <f t="shared" si="4409"/>
        <v>AL$3134</v>
      </c>
      <c r="AM3145" s="208" t="str">
        <f t="shared" si="4409"/>
        <v>AM$3134</v>
      </c>
      <c r="AN3145" s="208" t="str">
        <f t="shared" si="4409"/>
        <v>AN$3134</v>
      </c>
      <c r="AO3145" s="208" t="str">
        <f t="shared" si="4409"/>
        <v>AO$3134</v>
      </c>
      <c r="AP3145" s="208" t="str">
        <f t="shared" si="4409"/>
        <v>AP$3134</v>
      </c>
      <c r="AQ3145" s="208" t="str">
        <f t="shared" si="4409"/>
        <v>AQ$3134</v>
      </c>
      <c r="AR3145" s="208" t="str">
        <f t="shared" si="4409"/>
        <v>AR$3134</v>
      </c>
      <c r="AS3145" s="208" t="str">
        <f t="shared" si="4409"/>
        <v>AS$3134</v>
      </c>
      <c r="AT3145" s="208" t="str">
        <f t="shared" si="4409"/>
        <v>AT$3134</v>
      </c>
      <c r="AU3145" s="208" t="str">
        <f t="shared" si="4409"/>
        <v>AU$3134</v>
      </c>
      <c r="AV3145" s="208" t="str">
        <f t="shared" si="4409"/>
        <v>AV$3134</v>
      </c>
      <c r="AW3145" s="208" t="str">
        <f t="shared" si="4409"/>
        <v>AW$3134</v>
      </c>
      <c r="AX3145" s="208" t="str">
        <f t="shared" si="4409"/>
        <v>AX$3134</v>
      </c>
      <c r="AY3145" s="208" t="str">
        <f t="shared" ref="AY3145:CD3145" si="4410">ADDRESS(ROW(AY3134),COLUMN(AY3134),2)</f>
        <v>AY$3134</v>
      </c>
      <c r="AZ3145" s="208" t="str">
        <f t="shared" si="4410"/>
        <v>AZ$3134</v>
      </c>
      <c r="BA3145" s="208" t="str">
        <f t="shared" si="4410"/>
        <v>BA$3134</v>
      </c>
      <c r="BB3145" s="208" t="str">
        <f t="shared" si="4410"/>
        <v>BB$3134</v>
      </c>
      <c r="BC3145" s="208" t="str">
        <f t="shared" si="4410"/>
        <v>BC$3134</v>
      </c>
      <c r="BD3145" s="208" t="str">
        <f t="shared" si="4410"/>
        <v>BD$3134</v>
      </c>
      <c r="BE3145" s="208" t="str">
        <f t="shared" si="4410"/>
        <v>BE$3134</v>
      </c>
      <c r="BF3145" s="208" t="str">
        <f t="shared" si="4410"/>
        <v>BF$3134</v>
      </c>
      <c r="BG3145" s="208" t="str">
        <f t="shared" si="4410"/>
        <v>BG$3134</v>
      </c>
      <c r="BH3145" s="208" t="str">
        <f t="shared" si="4410"/>
        <v>BH$3134</v>
      </c>
      <c r="BI3145" s="208" t="str">
        <f t="shared" si="4410"/>
        <v>BI$3134</v>
      </c>
      <c r="BJ3145" s="208" t="str">
        <f t="shared" si="4410"/>
        <v>BJ$3134</v>
      </c>
      <c r="BK3145" s="208" t="str">
        <f t="shared" si="4410"/>
        <v>BK$3134</v>
      </c>
      <c r="BL3145" s="208" t="str">
        <f t="shared" si="4410"/>
        <v>BL$3134</v>
      </c>
      <c r="BM3145" s="208" t="str">
        <f t="shared" si="4410"/>
        <v>BM$3134</v>
      </c>
      <c r="BN3145" s="208" t="str">
        <f t="shared" si="4410"/>
        <v>BN$3134</v>
      </c>
      <c r="BO3145" s="208" t="str">
        <f t="shared" si="4410"/>
        <v>BO$3134</v>
      </c>
      <c r="BP3145" s="208" t="str">
        <f t="shared" si="4410"/>
        <v>BP$3134</v>
      </c>
      <c r="BQ3145" s="208" t="str">
        <f t="shared" si="4410"/>
        <v>BQ$3134</v>
      </c>
      <c r="BR3145" s="208" t="str">
        <f t="shared" si="4410"/>
        <v>BR$3134</v>
      </c>
      <c r="BS3145" s="208" t="str">
        <f t="shared" si="4410"/>
        <v>BS$3134</v>
      </c>
      <c r="BT3145" s="208" t="str">
        <f t="shared" si="4410"/>
        <v>BT$3134</v>
      </c>
      <c r="BU3145" s="208" t="str">
        <f t="shared" si="4410"/>
        <v>BU$3134</v>
      </c>
      <c r="BV3145" s="208" t="str">
        <f t="shared" si="4410"/>
        <v>BV$3134</v>
      </c>
      <c r="BW3145" s="208" t="str">
        <f t="shared" si="4410"/>
        <v>BW$3134</v>
      </c>
      <c r="BX3145" s="208" t="str">
        <f t="shared" si="4410"/>
        <v>BX$3134</v>
      </c>
      <c r="BY3145" s="208" t="str">
        <f t="shared" si="4410"/>
        <v>BY$3134</v>
      </c>
      <c r="BZ3145" s="208" t="str">
        <f t="shared" si="4410"/>
        <v>BZ$3134</v>
      </c>
      <c r="CA3145" s="208" t="str">
        <f t="shared" si="4410"/>
        <v>CA$3134</v>
      </c>
      <c r="CB3145" s="208" t="str">
        <f t="shared" si="4410"/>
        <v>CB$3134</v>
      </c>
      <c r="CC3145" s="208" t="str">
        <f t="shared" si="4410"/>
        <v>CC$3134</v>
      </c>
      <c r="CD3145" s="208" t="str">
        <f t="shared" si="4410"/>
        <v>CD$3134</v>
      </c>
      <c r="CE3145" s="208" t="str">
        <f t="shared" ref="CE3145:CK3145" si="4411">ADDRESS(ROW(CE3134),COLUMN(CE3134),2)</f>
        <v>CE$3134</v>
      </c>
      <c r="CF3145" s="208" t="str">
        <f t="shared" si="4411"/>
        <v>CF$3134</v>
      </c>
      <c r="CG3145" s="208" t="str">
        <f t="shared" si="4411"/>
        <v>CG$3134</v>
      </c>
      <c r="CH3145" s="208" t="str">
        <f t="shared" si="4411"/>
        <v>CH$3134</v>
      </c>
      <c r="CI3145" s="208" t="str">
        <f t="shared" si="4411"/>
        <v>CI$3134</v>
      </c>
      <c r="CJ3145" s="208" t="str">
        <f t="shared" si="4411"/>
        <v>CJ$3134</v>
      </c>
      <c r="CK3145" s="208" t="str">
        <f t="shared" si="4411"/>
        <v>CK$3134</v>
      </c>
      <c r="CL3145" s="208" t="str">
        <f t="shared" ref="CL3145" si="4412">ADDRESS(ROW(CL3134),COLUMN(CL3134),2)</f>
        <v>CL$3134</v>
      </c>
    </row>
    <row r="3146" spans="2:90" x14ac:dyDescent="0.4">
      <c r="B3146" s="132" t="str">
        <f t="shared" si="4395"/>
        <v>Secondary volume driver</v>
      </c>
      <c r="D3146" t="s">
        <v>523</v>
      </c>
      <c r="E3146" s="8" t="str">
        <f t="shared" si="4385"/>
        <v>3146 WCPP-IS</v>
      </c>
      <c r="G3146" t="s">
        <v>332</v>
      </c>
      <c r="S3146" s="208" t="str">
        <f t="shared" ref="S3146" si="4413">ADDRESS(ROW(S3133),COLUMN(S3133),2)</f>
        <v>S$3133</v>
      </c>
      <c r="T3146" s="208" t="str">
        <f t="shared" ref="T3146:CD3146" si="4414">ADDRESS(ROW(T3133),COLUMN(T3133),2)</f>
        <v>T$3133</v>
      </c>
      <c r="U3146" s="208" t="str">
        <f t="shared" si="4414"/>
        <v>U$3133</v>
      </c>
      <c r="V3146" s="208" t="str">
        <f t="shared" si="4414"/>
        <v>V$3133</v>
      </c>
      <c r="W3146" s="208" t="str">
        <f t="shared" si="4414"/>
        <v>W$3133</v>
      </c>
      <c r="X3146" s="208" t="str">
        <f t="shared" si="4414"/>
        <v>X$3133</v>
      </c>
      <c r="Y3146" s="208" t="str">
        <f t="shared" si="4414"/>
        <v>Y$3133</v>
      </c>
      <c r="Z3146" s="208" t="str">
        <f t="shared" si="4414"/>
        <v>Z$3133</v>
      </c>
      <c r="AA3146" s="208" t="str">
        <f t="shared" si="4414"/>
        <v>AA$3133</v>
      </c>
      <c r="AB3146" s="208" t="str">
        <f t="shared" si="4414"/>
        <v>AB$3133</v>
      </c>
      <c r="AC3146" s="208" t="str">
        <f t="shared" si="4414"/>
        <v>AC$3133</v>
      </c>
      <c r="AD3146" s="208" t="str">
        <f t="shared" si="4414"/>
        <v>AD$3133</v>
      </c>
      <c r="AE3146" s="208" t="str">
        <f t="shared" si="4414"/>
        <v>AE$3133</v>
      </c>
      <c r="AF3146" s="208" t="str">
        <f t="shared" si="4414"/>
        <v>AF$3133</v>
      </c>
      <c r="AG3146" s="208" t="str">
        <f t="shared" si="4414"/>
        <v>AG$3133</v>
      </c>
      <c r="AH3146" s="208" t="str">
        <f t="shared" si="4414"/>
        <v>AH$3133</v>
      </c>
      <c r="AI3146" s="208" t="str">
        <f t="shared" si="4414"/>
        <v>AI$3133</v>
      </c>
      <c r="AJ3146" s="208" t="str">
        <f t="shared" si="4414"/>
        <v>AJ$3133</v>
      </c>
      <c r="AK3146" s="208" t="str">
        <f t="shared" si="4414"/>
        <v>AK$3133</v>
      </c>
      <c r="AL3146" s="208" t="str">
        <f t="shared" si="4414"/>
        <v>AL$3133</v>
      </c>
      <c r="AM3146" s="208" t="str">
        <f t="shared" si="4414"/>
        <v>AM$3133</v>
      </c>
      <c r="AN3146" s="208" t="str">
        <f t="shared" si="4414"/>
        <v>AN$3133</v>
      </c>
      <c r="AO3146" s="208" t="str">
        <f t="shared" si="4414"/>
        <v>AO$3133</v>
      </c>
      <c r="AP3146" s="208" t="str">
        <f t="shared" si="4414"/>
        <v>AP$3133</v>
      </c>
      <c r="AQ3146" s="208" t="str">
        <f t="shared" si="4414"/>
        <v>AQ$3133</v>
      </c>
      <c r="AR3146" s="208" t="str">
        <f t="shared" si="4414"/>
        <v>AR$3133</v>
      </c>
      <c r="AS3146" s="208" t="str">
        <f t="shared" si="4414"/>
        <v>AS$3133</v>
      </c>
      <c r="AT3146" s="208" t="str">
        <f t="shared" si="4414"/>
        <v>AT$3133</v>
      </c>
      <c r="AU3146" s="208" t="str">
        <f t="shared" si="4414"/>
        <v>AU$3133</v>
      </c>
      <c r="AV3146" s="208" t="str">
        <f t="shared" si="4414"/>
        <v>AV$3133</v>
      </c>
      <c r="AW3146" s="208" t="str">
        <f t="shared" si="4414"/>
        <v>AW$3133</v>
      </c>
      <c r="AX3146" s="208" t="str">
        <f t="shared" si="4414"/>
        <v>AX$3133</v>
      </c>
      <c r="AY3146" s="208" t="str">
        <f t="shared" si="4414"/>
        <v>AY$3133</v>
      </c>
      <c r="AZ3146" s="208" t="str">
        <f t="shared" si="4414"/>
        <v>AZ$3133</v>
      </c>
      <c r="BA3146" s="208" t="str">
        <f t="shared" si="4414"/>
        <v>BA$3133</v>
      </c>
      <c r="BB3146" s="208" t="str">
        <f t="shared" si="4414"/>
        <v>BB$3133</v>
      </c>
      <c r="BC3146" s="208" t="str">
        <f t="shared" si="4414"/>
        <v>BC$3133</v>
      </c>
      <c r="BD3146" s="208" t="str">
        <f t="shared" si="4414"/>
        <v>BD$3133</v>
      </c>
      <c r="BE3146" s="208" t="str">
        <f t="shared" si="4414"/>
        <v>BE$3133</v>
      </c>
      <c r="BF3146" s="208" t="str">
        <f t="shared" si="4414"/>
        <v>BF$3133</v>
      </c>
      <c r="BG3146" s="208" t="str">
        <f t="shared" si="4414"/>
        <v>BG$3133</v>
      </c>
      <c r="BH3146" s="208" t="str">
        <f t="shared" si="4414"/>
        <v>BH$3133</v>
      </c>
      <c r="BI3146" s="208" t="str">
        <f t="shared" si="4414"/>
        <v>BI$3133</v>
      </c>
      <c r="BJ3146" s="208" t="str">
        <f t="shared" si="4414"/>
        <v>BJ$3133</v>
      </c>
      <c r="BK3146" s="208" t="str">
        <f t="shared" si="4414"/>
        <v>BK$3133</v>
      </c>
      <c r="BL3146" s="208" t="str">
        <f t="shared" si="4414"/>
        <v>BL$3133</v>
      </c>
      <c r="BM3146" s="208" t="str">
        <f t="shared" si="4414"/>
        <v>BM$3133</v>
      </c>
      <c r="BN3146" s="208" t="str">
        <f t="shared" si="4414"/>
        <v>BN$3133</v>
      </c>
      <c r="BO3146" s="208" t="str">
        <f t="shared" si="4414"/>
        <v>BO$3133</v>
      </c>
      <c r="BP3146" s="208" t="str">
        <f t="shared" si="4414"/>
        <v>BP$3133</v>
      </c>
      <c r="BQ3146" s="208" t="str">
        <f t="shared" si="4414"/>
        <v>BQ$3133</v>
      </c>
      <c r="BR3146" s="208" t="str">
        <f t="shared" si="4414"/>
        <v>BR$3133</v>
      </c>
      <c r="BS3146" s="208" t="str">
        <f t="shared" si="4414"/>
        <v>BS$3133</v>
      </c>
      <c r="BT3146" s="208" t="str">
        <f t="shared" si="4414"/>
        <v>BT$3133</v>
      </c>
      <c r="BU3146" s="208" t="str">
        <f t="shared" si="4414"/>
        <v>BU$3133</v>
      </c>
      <c r="BV3146" s="208" t="str">
        <f t="shared" si="4414"/>
        <v>BV$3133</v>
      </c>
      <c r="BW3146" s="208" t="str">
        <f t="shared" si="4414"/>
        <v>BW$3133</v>
      </c>
      <c r="BX3146" s="208" t="str">
        <f t="shared" si="4414"/>
        <v>BX$3133</v>
      </c>
      <c r="BY3146" s="208" t="str">
        <f t="shared" si="4414"/>
        <v>BY$3133</v>
      </c>
      <c r="BZ3146" s="208" t="str">
        <f t="shared" si="4414"/>
        <v>BZ$3133</v>
      </c>
      <c r="CA3146" s="208" t="str">
        <f t="shared" si="4414"/>
        <v>CA$3133</v>
      </c>
      <c r="CB3146" s="208" t="str">
        <f t="shared" si="4414"/>
        <v>CB$3133</v>
      </c>
      <c r="CC3146" s="208" t="str">
        <f t="shared" si="4414"/>
        <v>CC$3133</v>
      </c>
      <c r="CD3146" s="208" t="str">
        <f t="shared" si="4414"/>
        <v>CD$3133</v>
      </c>
      <c r="CE3146" s="208" t="str">
        <f t="shared" ref="CE3146:CK3146" si="4415">ADDRESS(ROW(CE3133),COLUMN(CE3133),2)</f>
        <v>CE$3133</v>
      </c>
      <c r="CF3146" s="208" t="str">
        <f t="shared" si="4415"/>
        <v>CF$3133</v>
      </c>
      <c r="CG3146" s="208" t="str">
        <f t="shared" si="4415"/>
        <v>CG$3133</v>
      </c>
      <c r="CH3146" s="208" t="str">
        <f t="shared" si="4415"/>
        <v>CH$3133</v>
      </c>
      <c r="CI3146" s="208" t="str">
        <f t="shared" si="4415"/>
        <v>CI$3133</v>
      </c>
      <c r="CJ3146" s="208" t="str">
        <f t="shared" si="4415"/>
        <v>CJ$3133</v>
      </c>
      <c r="CK3146" s="208" t="str">
        <f t="shared" si="4415"/>
        <v>CK$3133</v>
      </c>
      <c r="CL3146" s="208" t="str">
        <f t="shared" ref="CL3146" si="4416">ADDRESS(ROW(CL3133),COLUMN(CL3133),2)</f>
        <v>CL$3133</v>
      </c>
    </row>
    <row r="3148" spans="2:90" x14ac:dyDescent="0.4">
      <c r="B3148" s="171" t="s">
        <v>490</v>
      </c>
      <c r="E3148" s="8"/>
      <c r="H3148" s="170"/>
      <c r="I3148" s="172"/>
      <c r="J3148" s="172"/>
      <c r="K3148" s="193"/>
      <c r="L3148" s="193"/>
      <c r="M3148" s="193"/>
      <c r="N3148" s="193"/>
      <c r="O3148" s="193"/>
      <c r="P3148" s="193"/>
      <c r="R3148" s="194"/>
      <c r="S3148" s="170"/>
      <c r="T3148" s="170"/>
      <c r="U3148" s="170"/>
      <c r="V3148" s="170"/>
      <c r="W3148" s="170"/>
      <c r="X3148" s="170"/>
      <c r="Y3148" s="170"/>
      <c r="Z3148" s="170"/>
      <c r="AA3148" s="170"/>
      <c r="AB3148" s="170"/>
      <c r="AC3148" s="170"/>
      <c r="AD3148" s="170"/>
      <c r="AE3148" s="170"/>
      <c r="AF3148" s="170"/>
      <c r="AG3148" s="170"/>
      <c r="AH3148" s="170"/>
      <c r="AI3148" s="170"/>
      <c r="AJ3148" s="170"/>
      <c r="AK3148" s="170"/>
      <c r="AL3148" s="170"/>
      <c r="AM3148" s="170"/>
      <c r="AN3148" s="170"/>
      <c r="AO3148" s="170"/>
      <c r="AP3148" s="170"/>
      <c r="AQ3148" s="170"/>
      <c r="AR3148" s="170"/>
      <c r="AS3148" s="170"/>
      <c r="AT3148" s="170"/>
      <c r="AU3148" s="170"/>
      <c r="AV3148" s="170"/>
      <c r="AW3148" s="170"/>
      <c r="AX3148" s="170"/>
      <c r="AY3148" s="170"/>
      <c r="AZ3148" s="170"/>
      <c r="BA3148" s="170"/>
      <c r="BB3148" s="170"/>
      <c r="BC3148" s="170"/>
      <c r="BD3148" s="170"/>
      <c r="BE3148" s="170"/>
      <c r="BF3148" s="170"/>
      <c r="BG3148" s="170"/>
      <c r="BH3148" s="170"/>
      <c r="BI3148" s="170"/>
      <c r="BJ3148" s="170"/>
      <c r="BK3148" s="170"/>
      <c r="BL3148" s="170"/>
      <c r="BM3148" s="170"/>
      <c r="BN3148" s="170"/>
      <c r="BO3148" s="170"/>
      <c r="BP3148" s="170"/>
      <c r="BQ3148" s="170"/>
      <c r="BR3148" s="170"/>
      <c r="BS3148" s="170"/>
      <c r="BT3148" s="170"/>
      <c r="BU3148" s="170"/>
      <c r="BV3148" s="170"/>
      <c r="BW3148" s="170"/>
      <c r="BX3148" s="170"/>
      <c r="BY3148" s="170"/>
      <c r="BZ3148" s="170"/>
      <c r="CA3148" s="170"/>
      <c r="CB3148" s="170"/>
      <c r="CC3148" s="170"/>
      <c r="CD3148" s="170"/>
      <c r="CE3148" s="170"/>
      <c r="CF3148" s="170"/>
      <c r="CG3148" s="170"/>
      <c r="CH3148" s="170"/>
      <c r="CI3148" s="170"/>
      <c r="CJ3148" s="170"/>
      <c r="CK3148" s="170"/>
      <c r="CL3148" s="170"/>
    </row>
    <row r="3149" spans="2:90" x14ac:dyDescent="0.4">
      <c r="B3149" s="171" t="s">
        <v>492</v>
      </c>
      <c r="E3149" s="8"/>
      <c r="H3149" s="170"/>
      <c r="I3149" s="172"/>
      <c r="J3149" s="172"/>
      <c r="K3149" s="193"/>
      <c r="L3149" s="193"/>
      <c r="M3149" s="193"/>
      <c r="N3149" s="193"/>
      <c r="O3149" s="193"/>
      <c r="P3149" s="193"/>
      <c r="R3149" s="194"/>
      <c r="S3149" s="170"/>
      <c r="T3149" s="170"/>
      <c r="U3149" s="170"/>
      <c r="V3149" s="170"/>
      <c r="W3149" s="170"/>
      <c r="X3149" s="170"/>
      <c r="Y3149" s="170"/>
      <c r="Z3149" s="170"/>
      <c r="AA3149" s="170"/>
      <c r="AB3149" s="170"/>
      <c r="AC3149" s="170"/>
      <c r="AD3149" s="170"/>
      <c r="AE3149" s="170"/>
      <c r="AF3149" s="170"/>
      <c r="AG3149" s="170"/>
      <c r="AH3149" s="170"/>
      <c r="AI3149" s="170"/>
      <c r="AJ3149" s="170"/>
      <c r="AK3149" s="170"/>
      <c r="AL3149" s="170"/>
      <c r="AM3149" s="170"/>
      <c r="AN3149" s="170"/>
      <c r="AO3149" s="170"/>
      <c r="AP3149" s="170"/>
      <c r="AQ3149" s="170"/>
      <c r="AR3149" s="170"/>
      <c r="AS3149" s="170"/>
      <c r="AT3149" s="170"/>
      <c r="AU3149" s="170"/>
      <c r="AV3149" s="170"/>
      <c r="AW3149" s="170"/>
      <c r="AX3149" s="170"/>
      <c r="AY3149" s="170"/>
      <c r="AZ3149" s="170"/>
      <c r="BA3149" s="170"/>
      <c r="BB3149" s="170"/>
      <c r="BC3149" s="170"/>
      <c r="BD3149" s="170"/>
      <c r="BE3149" s="170"/>
      <c r="BF3149" s="170"/>
      <c r="BG3149" s="170"/>
      <c r="BH3149" s="170"/>
      <c r="BI3149" s="170"/>
      <c r="BJ3149" s="170"/>
      <c r="BK3149" s="170"/>
      <c r="BL3149" s="170"/>
      <c r="BM3149" s="170"/>
      <c r="BN3149" s="170"/>
      <c r="BO3149" s="170"/>
      <c r="BP3149" s="170"/>
      <c r="BQ3149" s="170"/>
      <c r="BR3149" s="170"/>
      <c r="BS3149" s="170"/>
      <c r="BT3149" s="170"/>
      <c r="BU3149" s="170"/>
      <c r="BV3149" s="170"/>
      <c r="BW3149" s="170"/>
      <c r="BX3149" s="170"/>
      <c r="BY3149" s="170"/>
      <c r="BZ3149" s="170"/>
      <c r="CA3149" s="170"/>
      <c r="CB3149" s="170"/>
      <c r="CC3149" s="170"/>
      <c r="CD3149" s="170"/>
      <c r="CE3149" s="170"/>
      <c r="CF3149" s="170"/>
      <c r="CG3149" s="170"/>
      <c r="CH3149" s="170"/>
      <c r="CI3149" s="170"/>
      <c r="CJ3149" s="170"/>
      <c r="CK3149" s="170"/>
      <c r="CL3149" s="170"/>
    </row>
    <row r="3150" spans="2:90" x14ac:dyDescent="0.4">
      <c r="B3150" s="171" t="s">
        <v>461</v>
      </c>
      <c r="E3150" s="8"/>
      <c r="H3150" s="170"/>
      <c r="I3150" s="172"/>
      <c r="J3150" s="172"/>
      <c r="K3150" s="193"/>
      <c r="L3150" s="193"/>
      <c r="M3150" s="193"/>
      <c r="N3150" s="193"/>
      <c r="O3150" s="193"/>
      <c r="P3150" s="193"/>
      <c r="R3150" s="194"/>
      <c r="S3150" s="195" t="str">
        <f t="shared" ref="S3150:AX3150" si="4417">S$16</f>
        <v>S$12</v>
      </c>
      <c r="T3150" s="195" t="str">
        <f t="shared" si="4417"/>
        <v>T$12</v>
      </c>
      <c r="U3150" s="195" t="str">
        <f t="shared" si="4417"/>
        <v>U$12</v>
      </c>
      <c r="V3150" s="195" t="str">
        <f t="shared" si="4417"/>
        <v>V$12</v>
      </c>
      <c r="W3150" s="195" t="str">
        <f t="shared" si="4417"/>
        <v>W$12</v>
      </c>
      <c r="X3150" s="195" t="str">
        <f t="shared" si="4417"/>
        <v>X$12</v>
      </c>
      <c r="Y3150" s="195" t="str">
        <f t="shared" si="4417"/>
        <v>Y$12</v>
      </c>
      <c r="Z3150" s="195" t="str">
        <f t="shared" si="4417"/>
        <v>Z$12</v>
      </c>
      <c r="AA3150" s="195" t="str">
        <f t="shared" si="4417"/>
        <v>AA$12</v>
      </c>
      <c r="AB3150" s="195" t="str">
        <f t="shared" si="4417"/>
        <v>AB$12</v>
      </c>
      <c r="AC3150" s="195" t="str">
        <f t="shared" si="4417"/>
        <v>AC$12</v>
      </c>
      <c r="AD3150" s="195" t="str">
        <f t="shared" si="4417"/>
        <v>AD$12</v>
      </c>
      <c r="AE3150" s="195" t="str">
        <f t="shared" si="4417"/>
        <v>AE$12</v>
      </c>
      <c r="AF3150" s="195" t="str">
        <f t="shared" si="4417"/>
        <v>AF$12</v>
      </c>
      <c r="AG3150" s="195" t="str">
        <f t="shared" si="4417"/>
        <v>AG$12</v>
      </c>
      <c r="AH3150" s="195" t="str">
        <f t="shared" si="4417"/>
        <v>AH$12</v>
      </c>
      <c r="AI3150" s="195" t="str">
        <f t="shared" si="4417"/>
        <v>AI$12</v>
      </c>
      <c r="AJ3150" s="195" t="str">
        <f t="shared" si="4417"/>
        <v>AJ$12</v>
      </c>
      <c r="AK3150" s="195" t="str">
        <f t="shared" si="4417"/>
        <v>AK$12</v>
      </c>
      <c r="AL3150" s="195" t="str">
        <f t="shared" si="4417"/>
        <v>AL$12</v>
      </c>
      <c r="AM3150" s="195" t="str">
        <f t="shared" si="4417"/>
        <v>AM$12</v>
      </c>
      <c r="AN3150" s="195" t="str">
        <f t="shared" si="4417"/>
        <v>AN$12</v>
      </c>
      <c r="AO3150" s="195" t="str">
        <f t="shared" si="4417"/>
        <v>AO$12</v>
      </c>
      <c r="AP3150" s="195" t="str">
        <f t="shared" si="4417"/>
        <v>AP$12</v>
      </c>
      <c r="AQ3150" s="195" t="str">
        <f t="shared" si="4417"/>
        <v>AQ$12</v>
      </c>
      <c r="AR3150" s="195" t="str">
        <f t="shared" si="4417"/>
        <v>AR$12</v>
      </c>
      <c r="AS3150" s="195" t="str">
        <f t="shared" si="4417"/>
        <v>AS$12</v>
      </c>
      <c r="AT3150" s="195" t="str">
        <f t="shared" si="4417"/>
        <v>AT$12</v>
      </c>
      <c r="AU3150" s="195" t="str">
        <f t="shared" si="4417"/>
        <v>AU$12</v>
      </c>
      <c r="AV3150" s="195" t="str">
        <f t="shared" si="4417"/>
        <v>AV$12</v>
      </c>
      <c r="AW3150" s="195" t="str">
        <f t="shared" si="4417"/>
        <v>AW$12</v>
      </c>
      <c r="AX3150" s="195" t="str">
        <f t="shared" si="4417"/>
        <v>AX$12</v>
      </c>
      <c r="AY3150" s="195" t="str">
        <f t="shared" ref="AY3150:CD3150" si="4418">AY$16</f>
        <v>AY$12</v>
      </c>
      <c r="AZ3150" s="195" t="str">
        <f t="shared" si="4418"/>
        <v>AZ$12</v>
      </c>
      <c r="BA3150" s="195" t="str">
        <f t="shared" si="4418"/>
        <v>BA$12</v>
      </c>
      <c r="BB3150" s="195" t="str">
        <f t="shared" si="4418"/>
        <v>BB$12</v>
      </c>
      <c r="BC3150" s="195" t="str">
        <f t="shared" si="4418"/>
        <v>BC$12</v>
      </c>
      <c r="BD3150" s="195" t="str">
        <f t="shared" si="4418"/>
        <v>BD$12</v>
      </c>
      <c r="BE3150" s="195" t="str">
        <f t="shared" si="4418"/>
        <v>BE$12</v>
      </c>
      <c r="BF3150" s="195" t="str">
        <f t="shared" si="4418"/>
        <v>BF$12</v>
      </c>
      <c r="BG3150" s="195" t="str">
        <f t="shared" si="4418"/>
        <v>BG$12</v>
      </c>
      <c r="BH3150" s="195" t="str">
        <f t="shared" si="4418"/>
        <v>BH$12</v>
      </c>
      <c r="BI3150" s="195" t="str">
        <f t="shared" si="4418"/>
        <v>BI$12</v>
      </c>
      <c r="BJ3150" s="195" t="str">
        <f t="shared" si="4418"/>
        <v>BJ$12</v>
      </c>
      <c r="BK3150" s="195" t="str">
        <f t="shared" si="4418"/>
        <v>BK$12</v>
      </c>
      <c r="BL3150" s="195" t="str">
        <f t="shared" si="4418"/>
        <v>BL$12</v>
      </c>
      <c r="BM3150" s="195" t="str">
        <f t="shared" si="4418"/>
        <v>BM$12</v>
      </c>
      <c r="BN3150" s="195" t="str">
        <f t="shared" si="4418"/>
        <v>BN$12</v>
      </c>
      <c r="BO3150" s="195" t="str">
        <f t="shared" si="4418"/>
        <v>BO$12</v>
      </c>
      <c r="BP3150" s="195" t="str">
        <f t="shared" si="4418"/>
        <v>BP$12</v>
      </c>
      <c r="BQ3150" s="195" t="str">
        <f t="shared" si="4418"/>
        <v>BQ$12</v>
      </c>
      <c r="BR3150" s="195" t="str">
        <f t="shared" si="4418"/>
        <v>BR$12</v>
      </c>
      <c r="BS3150" s="195" t="str">
        <f t="shared" si="4418"/>
        <v>BS$12</v>
      </c>
      <c r="BT3150" s="195" t="str">
        <f t="shared" si="4418"/>
        <v>BT$12</v>
      </c>
      <c r="BU3150" s="195" t="str">
        <f t="shared" si="4418"/>
        <v>BU$12</v>
      </c>
      <c r="BV3150" s="195" t="str">
        <f t="shared" si="4418"/>
        <v>BV$12</v>
      </c>
      <c r="BW3150" s="195" t="str">
        <f t="shared" si="4418"/>
        <v>BW$12</v>
      </c>
      <c r="BX3150" s="195" t="str">
        <f t="shared" si="4418"/>
        <v>BX$12</v>
      </c>
      <c r="BY3150" s="195" t="str">
        <f t="shared" si="4418"/>
        <v>BY$12</v>
      </c>
      <c r="BZ3150" s="195" t="str">
        <f t="shared" si="4418"/>
        <v>BZ$12</v>
      </c>
      <c r="CA3150" s="195" t="str">
        <f t="shared" si="4418"/>
        <v>CA$12</v>
      </c>
      <c r="CB3150" s="195" t="str">
        <f t="shared" si="4418"/>
        <v>CB$12</v>
      </c>
      <c r="CC3150" s="195" t="str">
        <f t="shared" si="4418"/>
        <v>CC$12</v>
      </c>
      <c r="CD3150" s="195" t="str">
        <f t="shared" si="4418"/>
        <v>CD$12</v>
      </c>
      <c r="CE3150" s="195" t="str">
        <f t="shared" ref="CE3150:CL3150" si="4419">CE$16</f>
        <v>CE$12</v>
      </c>
      <c r="CF3150" s="195" t="str">
        <f t="shared" si="4419"/>
        <v>CF$12</v>
      </c>
      <c r="CG3150" s="195" t="str">
        <f t="shared" si="4419"/>
        <v>CG$12</v>
      </c>
      <c r="CH3150" s="195" t="str">
        <f t="shared" si="4419"/>
        <v>CH$12</v>
      </c>
      <c r="CI3150" s="195" t="str">
        <f t="shared" si="4419"/>
        <v>CI$12</v>
      </c>
      <c r="CJ3150" s="195" t="str">
        <f t="shared" si="4419"/>
        <v>CJ$12</v>
      </c>
      <c r="CK3150" s="195" t="str">
        <f t="shared" si="4419"/>
        <v>CK$12</v>
      </c>
      <c r="CL3150" s="195" t="str">
        <f t="shared" si="4419"/>
        <v>CL$12</v>
      </c>
    </row>
    <row r="3151" spans="2:90" x14ac:dyDescent="0.4">
      <c r="B3151" s="171" t="s">
        <v>462</v>
      </c>
      <c r="E3151" s="8"/>
      <c r="H3151" s="196"/>
      <c r="I3151" s="197"/>
      <c r="J3151" s="197"/>
      <c r="K3151" s="198"/>
      <c r="L3151" s="198"/>
      <c r="M3151" s="198"/>
      <c r="N3151" s="198"/>
      <c r="O3151" s="198"/>
      <c r="P3151" s="198"/>
      <c r="R3151" s="198"/>
      <c r="S3151" s="195" t="str">
        <f t="shared" ref="S3151:AX3151" si="4420">S$17</f>
        <v>S$13</v>
      </c>
      <c r="T3151" s="195" t="str">
        <f t="shared" si="4420"/>
        <v>T$13</v>
      </c>
      <c r="U3151" s="195" t="str">
        <f t="shared" si="4420"/>
        <v>U$13</v>
      </c>
      <c r="V3151" s="195" t="str">
        <f t="shared" si="4420"/>
        <v>V$13</v>
      </c>
      <c r="W3151" s="195" t="str">
        <f t="shared" si="4420"/>
        <v>W$13</v>
      </c>
      <c r="X3151" s="195" t="str">
        <f t="shared" si="4420"/>
        <v>X$13</v>
      </c>
      <c r="Y3151" s="195" t="str">
        <f t="shared" si="4420"/>
        <v>Y$13</v>
      </c>
      <c r="Z3151" s="195" t="str">
        <f t="shared" si="4420"/>
        <v>Z$13</v>
      </c>
      <c r="AA3151" s="195" t="str">
        <f t="shared" si="4420"/>
        <v>AA$13</v>
      </c>
      <c r="AB3151" s="195" t="str">
        <f t="shared" si="4420"/>
        <v>AB$13</v>
      </c>
      <c r="AC3151" s="195" t="str">
        <f t="shared" si="4420"/>
        <v>AC$13</v>
      </c>
      <c r="AD3151" s="195" t="str">
        <f t="shared" si="4420"/>
        <v>AD$13</v>
      </c>
      <c r="AE3151" s="195" t="str">
        <f t="shared" si="4420"/>
        <v>AE$13</v>
      </c>
      <c r="AF3151" s="195" t="str">
        <f t="shared" si="4420"/>
        <v>AF$13</v>
      </c>
      <c r="AG3151" s="195" t="str">
        <f t="shared" si="4420"/>
        <v>AG$13</v>
      </c>
      <c r="AH3151" s="195" t="str">
        <f t="shared" si="4420"/>
        <v>AH$13</v>
      </c>
      <c r="AI3151" s="195" t="str">
        <f t="shared" si="4420"/>
        <v>AI$13</v>
      </c>
      <c r="AJ3151" s="195" t="str">
        <f t="shared" si="4420"/>
        <v>AJ$13</v>
      </c>
      <c r="AK3151" s="195" t="str">
        <f t="shared" si="4420"/>
        <v>AK$13</v>
      </c>
      <c r="AL3151" s="195" t="str">
        <f t="shared" si="4420"/>
        <v>AL$13</v>
      </c>
      <c r="AM3151" s="195" t="str">
        <f t="shared" si="4420"/>
        <v>AM$13</v>
      </c>
      <c r="AN3151" s="195" t="str">
        <f t="shared" si="4420"/>
        <v>AN$13</v>
      </c>
      <c r="AO3151" s="195" t="str">
        <f t="shared" si="4420"/>
        <v>AO$13</v>
      </c>
      <c r="AP3151" s="195" t="str">
        <f t="shared" si="4420"/>
        <v>AP$13</v>
      </c>
      <c r="AQ3151" s="195" t="str">
        <f t="shared" si="4420"/>
        <v>AQ$13</v>
      </c>
      <c r="AR3151" s="195" t="str">
        <f t="shared" si="4420"/>
        <v>AR$13</v>
      </c>
      <c r="AS3151" s="195" t="str">
        <f t="shared" si="4420"/>
        <v>AS$13</v>
      </c>
      <c r="AT3151" s="195" t="str">
        <f t="shared" si="4420"/>
        <v>AT$13</v>
      </c>
      <c r="AU3151" s="195" t="str">
        <f t="shared" si="4420"/>
        <v>AU$13</v>
      </c>
      <c r="AV3151" s="195" t="str">
        <f t="shared" si="4420"/>
        <v>AV$13</v>
      </c>
      <c r="AW3151" s="195" t="str">
        <f t="shared" si="4420"/>
        <v>AW$13</v>
      </c>
      <c r="AX3151" s="195" t="str">
        <f t="shared" si="4420"/>
        <v>AX$13</v>
      </c>
      <c r="AY3151" s="195" t="str">
        <f t="shared" ref="AY3151:CD3151" si="4421">AY$17</f>
        <v>AY$13</v>
      </c>
      <c r="AZ3151" s="195" t="str">
        <f t="shared" si="4421"/>
        <v>AZ$13</v>
      </c>
      <c r="BA3151" s="195" t="str">
        <f t="shared" si="4421"/>
        <v>BA$13</v>
      </c>
      <c r="BB3151" s="195" t="str">
        <f t="shared" si="4421"/>
        <v>BB$13</v>
      </c>
      <c r="BC3151" s="195" t="str">
        <f t="shared" si="4421"/>
        <v>BC$13</v>
      </c>
      <c r="BD3151" s="195" t="str">
        <f t="shared" si="4421"/>
        <v>BD$13</v>
      </c>
      <c r="BE3151" s="195" t="str">
        <f t="shared" si="4421"/>
        <v>BE$13</v>
      </c>
      <c r="BF3151" s="195" t="str">
        <f t="shared" si="4421"/>
        <v>BF$13</v>
      </c>
      <c r="BG3151" s="195" t="str">
        <f t="shared" si="4421"/>
        <v>BG$13</v>
      </c>
      <c r="BH3151" s="195" t="str">
        <f t="shared" si="4421"/>
        <v>BH$13</v>
      </c>
      <c r="BI3151" s="195" t="str">
        <f t="shared" si="4421"/>
        <v>BI$13</v>
      </c>
      <c r="BJ3151" s="195" t="str">
        <f t="shared" si="4421"/>
        <v>BJ$13</v>
      </c>
      <c r="BK3151" s="195" t="str">
        <f t="shared" si="4421"/>
        <v>BK$13</v>
      </c>
      <c r="BL3151" s="195" t="str">
        <f t="shared" si="4421"/>
        <v>BL$13</v>
      </c>
      <c r="BM3151" s="195" t="str">
        <f t="shared" si="4421"/>
        <v>BM$13</v>
      </c>
      <c r="BN3151" s="195" t="str">
        <f t="shared" si="4421"/>
        <v>BN$13</v>
      </c>
      <c r="BO3151" s="195" t="str">
        <f t="shared" si="4421"/>
        <v>BO$13</v>
      </c>
      <c r="BP3151" s="195" t="str">
        <f t="shared" si="4421"/>
        <v>BP$13</v>
      </c>
      <c r="BQ3151" s="195" t="str">
        <f t="shared" si="4421"/>
        <v>BQ$13</v>
      </c>
      <c r="BR3151" s="195" t="str">
        <f t="shared" si="4421"/>
        <v>BR$13</v>
      </c>
      <c r="BS3151" s="195" t="str">
        <f t="shared" si="4421"/>
        <v>BS$13</v>
      </c>
      <c r="BT3151" s="195" t="str">
        <f t="shared" si="4421"/>
        <v>BT$13</v>
      </c>
      <c r="BU3151" s="195" t="str">
        <f t="shared" si="4421"/>
        <v>BU$13</v>
      </c>
      <c r="BV3151" s="195" t="str">
        <f t="shared" si="4421"/>
        <v>BV$13</v>
      </c>
      <c r="BW3151" s="195" t="str">
        <f t="shared" si="4421"/>
        <v>BW$13</v>
      </c>
      <c r="BX3151" s="195" t="str">
        <f t="shared" si="4421"/>
        <v>BX$13</v>
      </c>
      <c r="BY3151" s="195" t="str">
        <f t="shared" si="4421"/>
        <v>BY$13</v>
      </c>
      <c r="BZ3151" s="195" t="str">
        <f t="shared" si="4421"/>
        <v>BZ$13</v>
      </c>
      <c r="CA3151" s="195" t="str">
        <f t="shared" si="4421"/>
        <v>CA$13</v>
      </c>
      <c r="CB3151" s="195" t="str">
        <f t="shared" si="4421"/>
        <v>CB$13</v>
      </c>
      <c r="CC3151" s="195" t="str">
        <f t="shared" si="4421"/>
        <v>CC$13</v>
      </c>
      <c r="CD3151" s="195" t="str">
        <f t="shared" si="4421"/>
        <v>CD$13</v>
      </c>
      <c r="CE3151" s="195" t="str">
        <f t="shared" ref="CE3151:CL3151" si="4422">CE$17</f>
        <v>CE$13</v>
      </c>
      <c r="CF3151" s="195" t="str">
        <f t="shared" si="4422"/>
        <v>CF$13</v>
      </c>
      <c r="CG3151" s="195" t="str">
        <f t="shared" si="4422"/>
        <v>CG$13</v>
      </c>
      <c r="CH3151" s="195" t="str">
        <f t="shared" si="4422"/>
        <v>CH$13</v>
      </c>
      <c r="CI3151" s="195" t="str">
        <f t="shared" si="4422"/>
        <v>CI$13</v>
      </c>
      <c r="CJ3151" s="195" t="str">
        <f t="shared" si="4422"/>
        <v>CJ$13</v>
      </c>
      <c r="CK3151" s="195" t="str">
        <f t="shared" si="4422"/>
        <v>CK$13</v>
      </c>
      <c r="CL3151" s="195" t="str">
        <f t="shared" si="4422"/>
        <v>CL$13</v>
      </c>
    </row>
    <row r="3152" spans="2:90" x14ac:dyDescent="0.4">
      <c r="B3152" s="171" t="s">
        <v>491</v>
      </c>
      <c r="E3152" s="8"/>
      <c r="H3152" s="196"/>
      <c r="I3152" s="197"/>
      <c r="J3152" s="197"/>
      <c r="K3152" s="198"/>
      <c r="L3152" s="198"/>
      <c r="M3152" s="198"/>
      <c r="N3152" s="198"/>
      <c r="O3152" s="198"/>
      <c r="P3152" s="198"/>
      <c r="R3152" s="198"/>
      <c r="S3152" s="186"/>
      <c r="T3152" s="186"/>
      <c r="U3152" s="186"/>
      <c r="V3152" s="186"/>
      <c r="W3152" s="186"/>
      <c r="X3152" s="186"/>
      <c r="Y3152" s="186"/>
      <c r="Z3152" s="186"/>
      <c r="AA3152" s="186"/>
      <c r="AB3152" s="186"/>
      <c r="AC3152" s="186"/>
      <c r="AD3152" s="186"/>
      <c r="AE3152" s="186"/>
      <c r="AF3152" s="186"/>
      <c r="AG3152" s="186"/>
      <c r="AH3152" s="186"/>
      <c r="AI3152" s="186"/>
      <c r="AJ3152" s="186"/>
      <c r="AK3152" s="186"/>
      <c r="AL3152" s="186"/>
      <c r="AM3152" s="186"/>
      <c r="AN3152" s="186"/>
      <c r="AO3152" s="186"/>
      <c r="AP3152" s="186"/>
      <c r="AQ3152" s="186"/>
      <c r="AR3152" s="186"/>
      <c r="AS3152" s="186"/>
      <c r="AT3152" s="186"/>
      <c r="AU3152" s="186"/>
      <c r="AV3152" s="186"/>
      <c r="AW3152" s="186"/>
      <c r="AX3152" s="186"/>
      <c r="AY3152" s="186"/>
      <c r="AZ3152" s="186"/>
      <c r="BA3152" s="186"/>
      <c r="BB3152" s="186"/>
      <c r="BC3152" s="186"/>
      <c r="BD3152" s="186"/>
      <c r="BE3152" s="186"/>
      <c r="BF3152" s="186"/>
      <c r="BG3152" s="186"/>
      <c r="BH3152" s="186"/>
      <c r="BI3152" s="186"/>
      <c r="BJ3152" s="186"/>
      <c r="BK3152" s="186"/>
      <c r="BL3152" s="186"/>
      <c r="BM3152" s="186"/>
      <c r="BN3152" s="186"/>
      <c r="BO3152" s="186"/>
      <c r="BP3152" s="186"/>
      <c r="BQ3152" s="186"/>
      <c r="BR3152" s="186"/>
      <c r="BS3152" s="186"/>
      <c r="BT3152" s="186"/>
      <c r="BU3152" s="186"/>
      <c r="BV3152" s="186"/>
      <c r="BW3152" s="186"/>
      <c r="BX3152" s="186"/>
      <c r="BY3152" s="186"/>
      <c r="BZ3152" s="186"/>
      <c r="CA3152" s="186"/>
      <c r="CB3152" s="186"/>
      <c r="CC3152" s="186"/>
      <c r="CD3152" s="186"/>
      <c r="CE3152" s="186"/>
      <c r="CF3152" s="186"/>
      <c r="CG3152" s="186"/>
      <c r="CH3152" s="186"/>
      <c r="CI3152" s="186"/>
      <c r="CJ3152" s="186"/>
      <c r="CK3152" s="186"/>
      <c r="CL3152" s="186"/>
    </row>
    <row r="3153" spans="2:90" x14ac:dyDescent="0.4">
      <c r="B3153" s="171" t="s">
        <v>505</v>
      </c>
      <c r="E3153" s="8"/>
      <c r="H3153" s="196"/>
      <c r="I3153" s="197"/>
      <c r="J3153" s="197"/>
      <c r="K3153" s="198"/>
      <c r="L3153" s="198"/>
      <c r="M3153" s="198"/>
      <c r="N3153" s="198"/>
      <c r="O3153" s="198"/>
      <c r="P3153" s="198"/>
      <c r="R3153" s="198"/>
      <c r="S3153" s="186"/>
      <c r="T3153" s="186"/>
      <c r="U3153" s="186"/>
      <c r="V3153" s="186"/>
      <c r="W3153" s="186"/>
      <c r="X3153" s="186"/>
      <c r="Y3153" s="186"/>
      <c r="Z3153" s="186"/>
      <c r="AA3153" s="186"/>
      <c r="AB3153" s="186"/>
      <c r="AC3153" s="186"/>
      <c r="AD3153" s="186"/>
      <c r="AE3153" s="186"/>
      <c r="AF3153" s="186"/>
      <c r="AG3153" s="186"/>
      <c r="AH3153" s="186"/>
      <c r="AI3153" s="186"/>
      <c r="AJ3153" s="186"/>
      <c r="AK3153" s="186"/>
      <c r="AL3153" s="186"/>
      <c r="AM3153" s="186"/>
      <c r="AN3153" s="186"/>
      <c r="AO3153" s="186"/>
      <c r="AP3153" s="186"/>
      <c r="AQ3153" s="186"/>
      <c r="AR3153" s="186"/>
      <c r="AS3153" s="186"/>
      <c r="AT3153" s="186"/>
      <c r="AU3153" s="186"/>
      <c r="AV3153" s="186"/>
      <c r="AW3153" s="186"/>
      <c r="AX3153" s="186"/>
      <c r="AY3153" s="186"/>
      <c r="AZ3153" s="186"/>
      <c r="BA3153" s="186"/>
      <c r="BB3153" s="186"/>
      <c r="BC3153" s="186"/>
      <c r="BD3153" s="186"/>
      <c r="BE3153" s="186"/>
      <c r="BF3153" s="186"/>
      <c r="BG3153" s="186"/>
      <c r="BH3153" s="186"/>
      <c r="BI3153" s="186"/>
      <c r="BJ3153" s="186"/>
      <c r="BK3153" s="186"/>
      <c r="BL3153" s="186"/>
      <c r="BM3153" s="186"/>
      <c r="BN3153" s="186"/>
      <c r="BO3153" s="186"/>
      <c r="BP3153" s="186"/>
      <c r="BQ3153" s="186"/>
      <c r="BR3153" s="186"/>
      <c r="BS3153" s="186"/>
      <c r="BT3153" s="186"/>
      <c r="BU3153" s="186"/>
      <c r="BV3153" s="186"/>
      <c r="BW3153" s="186"/>
      <c r="BX3153" s="186"/>
      <c r="BY3153" s="186"/>
      <c r="BZ3153" s="186"/>
      <c r="CA3153" s="186"/>
      <c r="CB3153" s="186"/>
      <c r="CC3153" s="186"/>
      <c r="CD3153" s="186"/>
      <c r="CE3153" s="186"/>
      <c r="CF3153" s="186"/>
      <c r="CG3153" s="186"/>
      <c r="CH3153" s="186"/>
      <c r="CI3153" s="186"/>
      <c r="CJ3153" s="186"/>
      <c r="CK3153" s="186"/>
      <c r="CL3153" s="186"/>
    </row>
    <row r="3154" spans="2:90" x14ac:dyDescent="0.4">
      <c r="B3154" s="171" t="s">
        <v>463</v>
      </c>
      <c r="E3154" s="8"/>
      <c r="H3154" s="196"/>
      <c r="I3154" s="197"/>
      <c r="J3154" s="197"/>
      <c r="K3154" s="198"/>
      <c r="L3154" s="198"/>
      <c r="M3154" s="198"/>
      <c r="N3154" s="198"/>
      <c r="O3154" s="198"/>
      <c r="P3154" s="198"/>
      <c r="R3154" s="198"/>
      <c r="S3154" s="186" t="str">
        <f t="shared" ref="S3154:AX3154" si="4423">S$18</f>
        <v>S$14</v>
      </c>
      <c r="T3154" s="186" t="str">
        <f t="shared" si="4423"/>
        <v>T$14</v>
      </c>
      <c r="U3154" s="186" t="str">
        <f t="shared" si="4423"/>
        <v>U$14</v>
      </c>
      <c r="V3154" s="186" t="str">
        <f t="shared" si="4423"/>
        <v>V$14</v>
      </c>
      <c r="W3154" s="186" t="str">
        <f t="shared" si="4423"/>
        <v>W$14</v>
      </c>
      <c r="X3154" s="186" t="str">
        <f t="shared" si="4423"/>
        <v>X$14</v>
      </c>
      <c r="Y3154" s="186" t="str">
        <f t="shared" si="4423"/>
        <v>Y$14</v>
      </c>
      <c r="Z3154" s="186" t="str">
        <f t="shared" si="4423"/>
        <v>Z$14</v>
      </c>
      <c r="AA3154" s="186" t="str">
        <f t="shared" si="4423"/>
        <v>AA$14</v>
      </c>
      <c r="AB3154" s="186" t="str">
        <f t="shared" si="4423"/>
        <v>AB$14</v>
      </c>
      <c r="AC3154" s="186" t="str">
        <f t="shared" si="4423"/>
        <v>AC$14</v>
      </c>
      <c r="AD3154" s="186" t="str">
        <f t="shared" si="4423"/>
        <v>AD$14</v>
      </c>
      <c r="AE3154" s="186" t="str">
        <f t="shared" si="4423"/>
        <v>AE$14</v>
      </c>
      <c r="AF3154" s="186" t="str">
        <f t="shared" si="4423"/>
        <v>AF$14</v>
      </c>
      <c r="AG3154" s="186" t="str">
        <f t="shared" si="4423"/>
        <v>AG$14</v>
      </c>
      <c r="AH3154" s="186" t="str">
        <f t="shared" si="4423"/>
        <v>AH$14</v>
      </c>
      <c r="AI3154" s="186" t="str">
        <f t="shared" si="4423"/>
        <v>AI$14</v>
      </c>
      <c r="AJ3154" s="186" t="str">
        <f t="shared" si="4423"/>
        <v>AJ$14</v>
      </c>
      <c r="AK3154" s="186" t="str">
        <f t="shared" si="4423"/>
        <v>AK$14</v>
      </c>
      <c r="AL3154" s="186" t="str">
        <f t="shared" si="4423"/>
        <v>AL$14</v>
      </c>
      <c r="AM3154" s="186" t="str">
        <f t="shared" si="4423"/>
        <v>AM$14</v>
      </c>
      <c r="AN3154" s="186" t="str">
        <f t="shared" si="4423"/>
        <v>AN$14</v>
      </c>
      <c r="AO3154" s="186" t="str">
        <f t="shared" si="4423"/>
        <v>AO$14</v>
      </c>
      <c r="AP3154" s="186" t="str">
        <f t="shared" si="4423"/>
        <v>AP$14</v>
      </c>
      <c r="AQ3154" s="186" t="str">
        <f t="shared" si="4423"/>
        <v>AQ$14</v>
      </c>
      <c r="AR3154" s="186" t="str">
        <f t="shared" si="4423"/>
        <v>AR$14</v>
      </c>
      <c r="AS3154" s="186" t="str">
        <f t="shared" si="4423"/>
        <v>AS$14</v>
      </c>
      <c r="AT3154" s="186" t="str">
        <f t="shared" si="4423"/>
        <v>AT$14</v>
      </c>
      <c r="AU3154" s="186" t="str">
        <f t="shared" si="4423"/>
        <v>AU$14</v>
      </c>
      <c r="AV3154" s="186" t="str">
        <f t="shared" si="4423"/>
        <v>AV$14</v>
      </c>
      <c r="AW3154" s="186" t="str">
        <f t="shared" si="4423"/>
        <v>AW$14</v>
      </c>
      <c r="AX3154" s="186" t="str">
        <f t="shared" si="4423"/>
        <v>AX$14</v>
      </c>
      <c r="AY3154" s="186" t="str">
        <f t="shared" ref="AY3154:CD3154" si="4424">AY$18</f>
        <v>AY$14</v>
      </c>
      <c r="AZ3154" s="186" t="str">
        <f t="shared" si="4424"/>
        <v>AZ$14</v>
      </c>
      <c r="BA3154" s="186" t="str">
        <f t="shared" si="4424"/>
        <v>BA$14</v>
      </c>
      <c r="BB3154" s="186" t="str">
        <f t="shared" si="4424"/>
        <v>BB$14</v>
      </c>
      <c r="BC3154" s="186" t="str">
        <f t="shared" si="4424"/>
        <v>BC$14</v>
      </c>
      <c r="BD3154" s="186" t="str">
        <f t="shared" si="4424"/>
        <v>BD$14</v>
      </c>
      <c r="BE3154" s="186" t="str">
        <f t="shared" si="4424"/>
        <v>BE$14</v>
      </c>
      <c r="BF3154" s="186" t="str">
        <f t="shared" si="4424"/>
        <v>BF$14</v>
      </c>
      <c r="BG3154" s="186" t="str">
        <f t="shared" si="4424"/>
        <v>BG$14</v>
      </c>
      <c r="BH3154" s="186" t="str">
        <f t="shared" si="4424"/>
        <v>BH$14</v>
      </c>
      <c r="BI3154" s="186" t="str">
        <f t="shared" si="4424"/>
        <v>BI$14</v>
      </c>
      <c r="BJ3154" s="186" t="str">
        <f t="shared" si="4424"/>
        <v>BJ$14</v>
      </c>
      <c r="BK3154" s="186" t="str">
        <f t="shared" si="4424"/>
        <v>BK$14</v>
      </c>
      <c r="BL3154" s="186" t="str">
        <f t="shared" si="4424"/>
        <v>BL$14</v>
      </c>
      <c r="BM3154" s="186" t="str">
        <f t="shared" si="4424"/>
        <v>BM$14</v>
      </c>
      <c r="BN3154" s="186" t="str">
        <f t="shared" si="4424"/>
        <v>BN$14</v>
      </c>
      <c r="BO3154" s="186" t="str">
        <f t="shared" si="4424"/>
        <v>BO$14</v>
      </c>
      <c r="BP3154" s="186" t="str">
        <f t="shared" si="4424"/>
        <v>BP$14</v>
      </c>
      <c r="BQ3154" s="186" t="str">
        <f t="shared" si="4424"/>
        <v>BQ$14</v>
      </c>
      <c r="BR3154" s="186" t="str">
        <f t="shared" si="4424"/>
        <v>BR$14</v>
      </c>
      <c r="BS3154" s="186" t="str">
        <f t="shared" si="4424"/>
        <v>BS$14</v>
      </c>
      <c r="BT3154" s="186" t="str">
        <f t="shared" si="4424"/>
        <v>BT$14</v>
      </c>
      <c r="BU3154" s="186" t="str">
        <f t="shared" si="4424"/>
        <v>BU$14</v>
      </c>
      <c r="BV3154" s="186" t="str">
        <f t="shared" si="4424"/>
        <v>BV$14</v>
      </c>
      <c r="BW3154" s="186" t="str">
        <f t="shared" si="4424"/>
        <v>BW$14</v>
      </c>
      <c r="BX3154" s="186" t="str">
        <f t="shared" si="4424"/>
        <v>BX$14</v>
      </c>
      <c r="BY3154" s="186" t="str">
        <f t="shared" si="4424"/>
        <v>BY$14</v>
      </c>
      <c r="BZ3154" s="186" t="str">
        <f t="shared" si="4424"/>
        <v>BZ$14</v>
      </c>
      <c r="CA3154" s="186" t="str">
        <f t="shared" si="4424"/>
        <v>CA$14</v>
      </c>
      <c r="CB3154" s="186" t="str">
        <f t="shared" si="4424"/>
        <v>CB$14</v>
      </c>
      <c r="CC3154" s="186" t="str">
        <f t="shared" si="4424"/>
        <v>CC$14</v>
      </c>
      <c r="CD3154" s="186" t="str">
        <f t="shared" si="4424"/>
        <v>CD$14</v>
      </c>
      <c r="CE3154" s="186" t="str">
        <f t="shared" ref="CE3154:CL3154" si="4425">CE$18</f>
        <v>CE$14</v>
      </c>
      <c r="CF3154" s="186" t="str">
        <f t="shared" si="4425"/>
        <v>CF$14</v>
      </c>
      <c r="CG3154" s="186" t="str">
        <f t="shared" si="4425"/>
        <v>CG$14</v>
      </c>
      <c r="CH3154" s="186" t="str">
        <f t="shared" si="4425"/>
        <v>CH$14</v>
      </c>
      <c r="CI3154" s="186" t="str">
        <f t="shared" si="4425"/>
        <v>CI$14</v>
      </c>
      <c r="CJ3154" s="186" t="str">
        <f t="shared" si="4425"/>
        <v>CJ$14</v>
      </c>
      <c r="CK3154" s="186" t="str">
        <f t="shared" si="4425"/>
        <v>CK$14</v>
      </c>
      <c r="CL3154" s="186" t="str">
        <f t="shared" si="4425"/>
        <v>CL$14</v>
      </c>
    </row>
    <row r="3155" spans="2:90" x14ac:dyDescent="0.4">
      <c r="B3155" s="171" t="s">
        <v>464</v>
      </c>
      <c r="E3155" s="8"/>
      <c r="H3155" s="196"/>
      <c r="I3155" s="197"/>
      <c r="J3155" s="197"/>
      <c r="K3155" s="198"/>
      <c r="L3155" s="198"/>
      <c r="M3155" s="198"/>
      <c r="N3155" s="198"/>
      <c r="O3155" s="198"/>
      <c r="P3155" s="198"/>
      <c r="R3155" s="198"/>
      <c r="S3155" s="186" t="str">
        <f t="shared" ref="S3155:AX3155" si="4426">S$19</f>
        <v>S$15</v>
      </c>
      <c r="T3155" s="186" t="str">
        <f t="shared" si="4426"/>
        <v>T$15</v>
      </c>
      <c r="U3155" s="186" t="str">
        <f t="shared" si="4426"/>
        <v>U$15</v>
      </c>
      <c r="V3155" s="186" t="str">
        <f t="shared" si="4426"/>
        <v>V$15</v>
      </c>
      <c r="W3155" s="186" t="str">
        <f t="shared" si="4426"/>
        <v>W$15</v>
      </c>
      <c r="X3155" s="186" t="str">
        <f t="shared" si="4426"/>
        <v>X$15</v>
      </c>
      <c r="Y3155" s="186" t="str">
        <f t="shared" si="4426"/>
        <v>Y$15</v>
      </c>
      <c r="Z3155" s="186" t="str">
        <f t="shared" si="4426"/>
        <v>Z$15</v>
      </c>
      <c r="AA3155" s="186" t="str">
        <f t="shared" si="4426"/>
        <v>AA$15</v>
      </c>
      <c r="AB3155" s="186" t="str">
        <f t="shared" si="4426"/>
        <v>AB$15</v>
      </c>
      <c r="AC3155" s="186" t="str">
        <f t="shared" si="4426"/>
        <v>AC$15</v>
      </c>
      <c r="AD3155" s="186" t="str">
        <f t="shared" si="4426"/>
        <v>AD$15</v>
      </c>
      <c r="AE3155" s="186" t="str">
        <f t="shared" si="4426"/>
        <v>AE$15</v>
      </c>
      <c r="AF3155" s="186" t="str">
        <f t="shared" si="4426"/>
        <v>AF$15</v>
      </c>
      <c r="AG3155" s="186" t="str">
        <f t="shared" si="4426"/>
        <v>AG$15</v>
      </c>
      <c r="AH3155" s="186" t="str">
        <f t="shared" si="4426"/>
        <v>AH$15</v>
      </c>
      <c r="AI3155" s="186" t="str">
        <f t="shared" si="4426"/>
        <v>AI$15</v>
      </c>
      <c r="AJ3155" s="186" t="str">
        <f t="shared" si="4426"/>
        <v>AJ$15</v>
      </c>
      <c r="AK3155" s="186" t="str">
        <f t="shared" si="4426"/>
        <v>AK$15</v>
      </c>
      <c r="AL3155" s="186" t="str">
        <f t="shared" si="4426"/>
        <v>AL$15</v>
      </c>
      <c r="AM3155" s="186" t="str">
        <f t="shared" si="4426"/>
        <v>AM$15</v>
      </c>
      <c r="AN3155" s="186" t="str">
        <f t="shared" si="4426"/>
        <v>AN$15</v>
      </c>
      <c r="AO3155" s="186" t="str">
        <f t="shared" si="4426"/>
        <v>AO$15</v>
      </c>
      <c r="AP3155" s="186" t="str">
        <f t="shared" si="4426"/>
        <v>AP$15</v>
      </c>
      <c r="AQ3155" s="186" t="str">
        <f t="shared" si="4426"/>
        <v>AQ$15</v>
      </c>
      <c r="AR3155" s="186" t="str">
        <f t="shared" si="4426"/>
        <v>AR$15</v>
      </c>
      <c r="AS3155" s="186" t="str">
        <f t="shared" si="4426"/>
        <v>AS$15</v>
      </c>
      <c r="AT3155" s="186" t="str">
        <f t="shared" si="4426"/>
        <v>AT$15</v>
      </c>
      <c r="AU3155" s="186" t="str">
        <f t="shared" si="4426"/>
        <v>AU$15</v>
      </c>
      <c r="AV3155" s="186" t="str">
        <f t="shared" si="4426"/>
        <v>AV$15</v>
      </c>
      <c r="AW3155" s="186" t="str">
        <f t="shared" si="4426"/>
        <v>AW$15</v>
      </c>
      <c r="AX3155" s="186" t="str">
        <f t="shared" si="4426"/>
        <v>AX$15</v>
      </c>
      <c r="AY3155" s="186" t="str">
        <f t="shared" ref="AY3155:CD3155" si="4427">AY$19</f>
        <v>AY$15</v>
      </c>
      <c r="AZ3155" s="186" t="str">
        <f t="shared" si="4427"/>
        <v>AZ$15</v>
      </c>
      <c r="BA3155" s="186" t="str">
        <f t="shared" si="4427"/>
        <v>BA$15</v>
      </c>
      <c r="BB3155" s="186" t="str">
        <f t="shared" si="4427"/>
        <v>BB$15</v>
      </c>
      <c r="BC3155" s="186" t="str">
        <f t="shared" si="4427"/>
        <v>BC$15</v>
      </c>
      <c r="BD3155" s="186" t="str">
        <f t="shared" si="4427"/>
        <v>BD$15</v>
      </c>
      <c r="BE3155" s="186" t="str">
        <f t="shared" si="4427"/>
        <v>BE$15</v>
      </c>
      <c r="BF3155" s="186" t="str">
        <f t="shared" si="4427"/>
        <v>BF$15</v>
      </c>
      <c r="BG3155" s="186" t="str">
        <f t="shared" si="4427"/>
        <v>BG$15</v>
      </c>
      <c r="BH3155" s="186" t="str">
        <f t="shared" si="4427"/>
        <v>BH$15</v>
      </c>
      <c r="BI3155" s="186" t="str">
        <f t="shared" si="4427"/>
        <v>BI$15</v>
      </c>
      <c r="BJ3155" s="186" t="str">
        <f t="shared" si="4427"/>
        <v>BJ$15</v>
      </c>
      <c r="BK3155" s="186" t="str">
        <f t="shared" si="4427"/>
        <v>BK$15</v>
      </c>
      <c r="BL3155" s="186" t="str">
        <f t="shared" si="4427"/>
        <v>BL$15</v>
      </c>
      <c r="BM3155" s="186" t="str">
        <f t="shared" si="4427"/>
        <v>BM$15</v>
      </c>
      <c r="BN3155" s="186" t="str">
        <f t="shared" si="4427"/>
        <v>BN$15</v>
      </c>
      <c r="BO3155" s="186" t="str">
        <f t="shared" si="4427"/>
        <v>BO$15</v>
      </c>
      <c r="BP3155" s="186" t="str">
        <f t="shared" si="4427"/>
        <v>BP$15</v>
      </c>
      <c r="BQ3155" s="186" t="str">
        <f t="shared" si="4427"/>
        <v>BQ$15</v>
      </c>
      <c r="BR3155" s="186" t="str">
        <f t="shared" si="4427"/>
        <v>BR$15</v>
      </c>
      <c r="BS3155" s="186" t="str">
        <f t="shared" si="4427"/>
        <v>BS$15</v>
      </c>
      <c r="BT3155" s="186" t="str">
        <f t="shared" si="4427"/>
        <v>BT$15</v>
      </c>
      <c r="BU3155" s="186" t="str">
        <f t="shared" si="4427"/>
        <v>BU$15</v>
      </c>
      <c r="BV3155" s="186" t="str">
        <f t="shared" si="4427"/>
        <v>BV$15</v>
      </c>
      <c r="BW3155" s="186" t="str">
        <f t="shared" si="4427"/>
        <v>BW$15</v>
      </c>
      <c r="BX3155" s="186" t="str">
        <f t="shared" si="4427"/>
        <v>BX$15</v>
      </c>
      <c r="BY3155" s="186" t="str">
        <f t="shared" si="4427"/>
        <v>BY$15</v>
      </c>
      <c r="BZ3155" s="186" t="str">
        <f t="shared" si="4427"/>
        <v>BZ$15</v>
      </c>
      <c r="CA3155" s="186" t="str">
        <f t="shared" si="4427"/>
        <v>CA$15</v>
      </c>
      <c r="CB3155" s="186" t="str">
        <f t="shared" si="4427"/>
        <v>CB$15</v>
      </c>
      <c r="CC3155" s="186" t="str">
        <f t="shared" si="4427"/>
        <v>CC$15</v>
      </c>
      <c r="CD3155" s="186" t="str">
        <f t="shared" si="4427"/>
        <v>CD$15</v>
      </c>
      <c r="CE3155" s="186" t="str">
        <f t="shared" ref="CE3155:CL3155" si="4428">CE$19</f>
        <v>CE$15</v>
      </c>
      <c r="CF3155" s="186" t="str">
        <f t="shared" si="4428"/>
        <v>CF$15</v>
      </c>
      <c r="CG3155" s="186" t="str">
        <f t="shared" si="4428"/>
        <v>CG$15</v>
      </c>
      <c r="CH3155" s="186" t="str">
        <f t="shared" si="4428"/>
        <v>CH$15</v>
      </c>
      <c r="CI3155" s="186" t="str">
        <f t="shared" si="4428"/>
        <v>CI$15</v>
      </c>
      <c r="CJ3155" s="186" t="str">
        <f t="shared" si="4428"/>
        <v>CJ$15</v>
      </c>
      <c r="CK3155" s="186" t="str">
        <f t="shared" si="4428"/>
        <v>CK$15</v>
      </c>
      <c r="CL3155" s="186" t="str">
        <f t="shared" si="4428"/>
        <v>CL$15</v>
      </c>
    </row>
    <row r="3156" spans="2:90" x14ac:dyDescent="0.4">
      <c r="B3156" s="70" t="s">
        <v>314</v>
      </c>
      <c r="C3156" s="31"/>
      <c r="D3156" t="s">
        <v>429</v>
      </c>
      <c r="E3156" s="8" t="str">
        <f t="shared" ref="E3156:E3169" si="4429">ROW()&amp;" "&amp;D3156</f>
        <v>3156 DCOPS-IS</v>
      </c>
      <c r="F3156" t="s">
        <v>315</v>
      </c>
      <c r="G3156" s="31" t="s">
        <v>243</v>
      </c>
      <c r="H3156" s="48"/>
      <c r="I3156" s="285"/>
      <c r="J3156" s="285"/>
      <c r="K3156" s="48"/>
      <c r="L3156" s="48"/>
      <c r="M3156" s="48"/>
      <c r="N3156" s="48"/>
      <c r="O3156" s="48"/>
      <c r="P3156" s="48"/>
      <c r="R3156" s="70"/>
      <c r="S3156" s="286"/>
      <c r="T3156" s="286"/>
      <c r="U3156" s="286"/>
      <c r="V3156" s="286"/>
      <c r="W3156" s="286"/>
      <c r="X3156" s="286"/>
      <c r="Y3156" s="286"/>
      <c r="Z3156" s="286"/>
      <c r="AA3156" s="286"/>
      <c r="AB3156" s="286"/>
      <c r="AC3156" s="286"/>
      <c r="AD3156" s="286"/>
      <c r="AE3156" s="286"/>
      <c r="AF3156" s="286"/>
      <c r="AG3156" s="286"/>
      <c r="AH3156" s="286"/>
      <c r="AI3156" s="286"/>
      <c r="AJ3156" s="286"/>
      <c r="AK3156" s="286"/>
      <c r="AL3156" s="286"/>
      <c r="AM3156" s="286"/>
      <c r="AN3156" s="286"/>
      <c r="AO3156" s="286"/>
      <c r="AP3156" s="286"/>
      <c r="AQ3156" s="286"/>
      <c r="AR3156" s="286"/>
      <c r="AS3156" s="286"/>
      <c r="AT3156" s="286"/>
      <c r="AU3156" s="286"/>
      <c r="AV3156" s="286"/>
      <c r="AW3156" s="286"/>
      <c r="AX3156" s="286"/>
      <c r="AY3156" s="286"/>
      <c r="AZ3156" s="286"/>
      <c r="BA3156" s="286"/>
      <c r="BB3156" s="286"/>
      <c r="BC3156" s="286"/>
      <c r="BD3156" s="286"/>
      <c r="BE3156" s="286"/>
      <c r="BF3156" s="286"/>
      <c r="BG3156" s="286"/>
      <c r="BH3156" s="286"/>
      <c r="BI3156" s="286"/>
      <c r="BJ3156" s="286"/>
      <c r="BK3156" s="286"/>
      <c r="BL3156" s="286"/>
      <c r="BM3156" s="286"/>
      <c r="BN3156" s="286"/>
      <c r="BO3156" s="286"/>
      <c r="BP3156" s="286"/>
      <c r="BQ3156" s="286"/>
      <c r="BR3156" s="286"/>
      <c r="BS3156" s="286"/>
      <c r="BT3156" s="286"/>
      <c r="BU3156" s="286"/>
      <c r="BV3156" s="286"/>
      <c r="BW3156" s="286"/>
      <c r="BX3156" s="286"/>
      <c r="BY3156" s="286"/>
      <c r="BZ3156" s="286"/>
      <c r="CA3156" s="286"/>
      <c r="CB3156" s="286"/>
      <c r="CC3156" s="286"/>
      <c r="CD3156" s="286"/>
      <c r="CE3156" s="286"/>
      <c r="CF3156" s="286"/>
      <c r="CG3156" s="286"/>
      <c r="CH3156" s="286"/>
      <c r="CI3156" s="286"/>
      <c r="CJ3156" s="286"/>
      <c r="CK3156" s="286"/>
      <c r="CL3156" s="286"/>
    </row>
    <row r="3157" spans="2:90" ht="1.5" customHeight="1" x14ac:dyDescent="0.4">
      <c r="B3157" s="122" t="s">
        <v>313</v>
      </c>
      <c r="D3157" t="s">
        <v>429</v>
      </c>
      <c r="E3157" s="8" t="str">
        <f t="shared" si="4429"/>
        <v>3157 DCOPS-IS</v>
      </c>
      <c r="H3157" s="12"/>
      <c r="I3157" s="60"/>
      <c r="J3157" s="60"/>
      <c r="K3157" s="23">
        <f ca="1">'IS BS CF'!K$39</f>
        <v>18828120.426335666</v>
      </c>
      <c r="L3157" s="23">
        <f ca="1">'IS BS CF'!L$39</f>
        <v>63488570.140780047</v>
      </c>
      <c r="M3157" s="23">
        <f ca="1">'IS BS CF'!M$39</f>
        <v>141340410.49815485</v>
      </c>
      <c r="N3157" s="23">
        <f ca="1">'IS BS CF'!N$39</f>
        <v>290648538.69734883</v>
      </c>
      <c r="O3157" s="23">
        <f ca="1">'IS BS CF'!O$39</f>
        <v>585819120.83718145</v>
      </c>
      <c r="P3157" s="23">
        <f ca="1">'IS BS CF'!P$39</f>
        <v>1174309118.6848087</v>
      </c>
      <c r="Q3157" s="23"/>
      <c r="R3157" s="23">
        <f>'IS BS CF'!R$39</f>
        <v>0</v>
      </c>
      <c r="S3157" s="23">
        <f ca="1">'IS BS CF'!S$39</f>
        <v>124470.80000000002</v>
      </c>
      <c r="T3157" s="23">
        <f ca="1">'IS BS CF'!T$39</f>
        <v>433220.80000000005</v>
      </c>
      <c r="U3157" s="23">
        <f ca="1">'IS BS CF'!U$39</f>
        <v>726533.30000000016</v>
      </c>
      <c r="V3157" s="23">
        <f ca="1">'IS BS CF'!V$39</f>
        <v>1005180.1750000002</v>
      </c>
      <c r="W3157" s="23">
        <f ca="1">'IS BS CF'!W$39</f>
        <v>1269894.70625</v>
      </c>
      <c r="X3157" s="23">
        <f ca="1">'IS BS CF'!X$39</f>
        <v>1521373.5109375</v>
      </c>
      <c r="Y3157" s="23">
        <f ca="1">'IS BS CF'!Y$39</f>
        <v>1760278.3753906249</v>
      </c>
      <c r="Z3157" s="23">
        <f ca="1">'IS BS CF'!Z$39</f>
        <v>1987237.9966210939</v>
      </c>
      <c r="AA3157" s="23">
        <f ca="1">'IS BS CF'!AA$39</f>
        <v>2202849.6367900395</v>
      </c>
      <c r="AB3157" s="23">
        <f ca="1">'IS BS CF'!AB$39</f>
        <v>2407680.6949505373</v>
      </c>
      <c r="AC3157" s="23">
        <f ca="1">'IS BS CF'!AC$39</f>
        <v>2602270.2002030103</v>
      </c>
      <c r="AD3157" s="23">
        <f ca="1">'IS BS CF'!AD$39</f>
        <v>2787130.2301928597</v>
      </c>
      <c r="AE3157" s="23">
        <f ca="1">'IS BS CF'!AE$39</f>
        <v>3087854.7007630514</v>
      </c>
      <c r="AF3157" s="23">
        <f ca="1">'IS BS CF'!AF$39</f>
        <v>3558685.0160582322</v>
      </c>
      <c r="AG3157" s="23">
        <f ca="1">'IS BS CF'!AG$39</f>
        <v>4005973.815588654</v>
      </c>
      <c r="AH3157" s="23">
        <f ca="1">'IS BS CF'!AH$39</f>
        <v>4430898.1751425555</v>
      </c>
      <c r="AI3157" s="23">
        <f ca="1">'IS BS CF'!AI$39</f>
        <v>4834576.3167187599</v>
      </c>
      <c r="AJ3157" s="23">
        <f ca="1">'IS BS CF'!AJ$39</f>
        <v>5218070.5512161553</v>
      </c>
      <c r="AK3157" s="23">
        <f ca="1">'IS BS CF'!AK$39</f>
        <v>5582390.0739886817</v>
      </c>
      <c r="AL3157" s="23">
        <f ca="1">'IS BS CF'!AL$39</f>
        <v>5928493.6206225809</v>
      </c>
      <c r="AM3157" s="23">
        <f ca="1">'IS BS CF'!AM$39</f>
        <v>6257291.9899247838</v>
      </c>
      <c r="AN3157" s="23">
        <f ca="1">'IS BS CF'!AN$39</f>
        <v>6569650.4407618772</v>
      </c>
      <c r="AO3157" s="23">
        <f ca="1">'IS BS CF'!AO$39</f>
        <v>6866390.9690571167</v>
      </c>
      <c r="AP3157" s="23">
        <f ca="1">'IS BS CF'!AP$39</f>
        <v>7148294.4709375938</v>
      </c>
      <c r="AQ3157" s="23">
        <f ca="1">'IS BS CF'!AQ$39</f>
        <v>7727842.5147240469</v>
      </c>
      <c r="AR3157" s="23">
        <f ca="1">'IS BS CF'!AR$39</f>
        <v>8593585.4251711778</v>
      </c>
      <c r="AS3157" s="23">
        <f ca="1">'IS BS CF'!AS$39</f>
        <v>9416041.1900959536</v>
      </c>
      <c r="AT3157" s="23">
        <f ca="1">'IS BS CF'!AT$39</f>
        <v>10197374.166774489</v>
      </c>
      <c r="AU3157" s="23">
        <f ca="1">'IS BS CF'!AU$39</f>
        <v>10939640.494619096</v>
      </c>
      <c r="AV3157" s="23">
        <f ca="1">'IS BS CF'!AV$39</f>
        <v>11644793.506071474</v>
      </c>
      <c r="AW3157" s="23">
        <f ca="1">'IS BS CF'!AW$39</f>
        <v>12314688.866951235</v>
      </c>
      <c r="AX3157" s="23">
        <f ca="1">'IS BS CF'!AX$39</f>
        <v>12951089.459787004</v>
      </c>
      <c r="AY3157" s="23">
        <f ca="1">'IS BS CF'!AY$39</f>
        <v>13555670.022980984</v>
      </c>
      <c r="AZ3157" s="23">
        <f ca="1">'IS BS CF'!AZ$39</f>
        <v>14130021.55801527</v>
      </c>
      <c r="BA3157" s="23">
        <f ca="1">'IS BS CF'!BA$39</f>
        <v>14675655.516297838</v>
      </c>
      <c r="BB3157" s="23">
        <f ca="1">'IS BS CF'!BB$39</f>
        <v>15194007.776666276</v>
      </c>
      <c r="BC3157" s="23">
        <f ca="1">'IS BS CF'!BC$39</f>
        <v>16311594.1268663</v>
      </c>
      <c r="BD3157" s="23">
        <f ca="1">'IS BS CF'!BD$39</f>
        <v>18002057.04184882</v>
      </c>
      <c r="BE3157" s="23">
        <f ca="1">'IS BS CF'!BE$39</f>
        <v>19607996.81108221</v>
      </c>
      <c r="BF3157" s="23">
        <f ca="1">'IS BS CF'!BF$39</f>
        <v>21133639.591853935</v>
      </c>
      <c r="BG3157" s="23">
        <f ca="1">'IS BS CF'!BG$39</f>
        <v>22583000.233587075</v>
      </c>
      <c r="BH3157" s="23">
        <f ca="1">'IS BS CF'!BH$39</f>
        <v>23959892.843233548</v>
      </c>
      <c r="BI3157" s="23">
        <f ca="1">'IS BS CF'!BI$39</f>
        <v>25267940.822397705</v>
      </c>
      <c r="BJ3157" s="23">
        <f ca="1">'IS BS CF'!BJ$39</f>
        <v>26510586.402603652</v>
      </c>
      <c r="BK3157" s="23">
        <f ca="1">'IS BS CF'!BK$39</f>
        <v>27691099.703799296</v>
      </c>
      <c r="BL3157" s="23">
        <f ca="1">'IS BS CF'!BL$39</f>
        <v>28812587.339935165</v>
      </c>
      <c r="BM3157" s="23">
        <f ca="1">'IS BS CF'!BM$39</f>
        <v>29878000.594264239</v>
      </c>
      <c r="BN3157" s="23">
        <f ca="1">'IS BS CF'!BN$39</f>
        <v>30890143.185876857</v>
      </c>
      <c r="BO3157" s="23">
        <f ca="1">'IS BS CF'!BO$39</f>
        <v>33103737.935901348</v>
      </c>
      <c r="BP3157" s="23">
        <f ca="1">'IS BS CF'!BP$39</f>
        <v>36462496.624831744</v>
      </c>
      <c r="BQ3157" s="23">
        <f ca="1">'IS BS CF'!BQ$39</f>
        <v>39653317.379315615</v>
      </c>
      <c r="BR3157" s="23">
        <f ca="1">'IS BS CF'!BR$39</f>
        <v>42684597.096075289</v>
      </c>
      <c r="BS3157" s="23">
        <f ca="1">'IS BS CF'!BS$39</f>
        <v>45564312.826996975</v>
      </c>
      <c r="BT3157" s="23">
        <f ca="1">'IS BS CF'!BT$39</f>
        <v>48300042.771372601</v>
      </c>
      <c r="BU3157" s="23">
        <f ca="1">'IS BS CF'!BU$39</f>
        <v>50898986.218529411</v>
      </c>
      <c r="BV3157" s="23">
        <f ca="1">'IS BS CF'!BV$39</f>
        <v>53367982.4933284</v>
      </c>
      <c r="BW3157" s="23">
        <f ca="1">'IS BS CF'!BW$39</f>
        <v>55713528.954387441</v>
      </c>
      <c r="BX3157" s="23">
        <f ca="1">'IS BS CF'!BX$39</f>
        <v>57941798.092393517</v>
      </c>
      <c r="BY3157" s="23">
        <f ca="1">'IS BS CF'!BY$39</f>
        <v>60058653.773499295</v>
      </c>
      <c r="BZ3157" s="23">
        <f ca="1">'IS BS CF'!BZ$39</f>
        <v>62069666.670549795</v>
      </c>
      <c r="CA3157" s="23">
        <f ca="1">'IS BS CF'!CA$39</f>
        <v>66486091.175139874</v>
      </c>
      <c r="CB3157" s="23">
        <f ca="1">'IS BS CF'!CB$39</f>
        <v>73191630.314727962</v>
      </c>
      <c r="CC3157" s="23">
        <f ca="1">'IS BS CF'!CC$39</f>
        <v>79561892.497336626</v>
      </c>
      <c r="CD3157" s="23">
        <f ca="1">'IS BS CF'!CD$39</f>
        <v>85613641.570814863</v>
      </c>
      <c r="CE3157" s="23">
        <f ca="1">'IS BS CF'!CE$39</f>
        <v>91362803.190619186</v>
      </c>
      <c r="CF3157" s="23">
        <f ca="1">'IS BS CF'!CF$39</f>
        <v>96824506.729433283</v>
      </c>
      <c r="CG3157" s="23">
        <f ca="1">'IS BS CF'!CG$39</f>
        <v>102013125.0913067</v>
      </c>
      <c r="CH3157" s="23">
        <f ca="1">'IS BS CF'!CH$39</f>
        <v>106942312.53508641</v>
      </c>
      <c r="CI3157" s="23">
        <f ca="1">'IS BS CF'!CI$39</f>
        <v>111625040.60667716</v>
      </c>
      <c r="CJ3157" s="23">
        <f ca="1">'IS BS CF'!CJ$39</f>
        <v>116073632.27468836</v>
      </c>
      <c r="CK3157" s="23">
        <f ca="1">'IS BS CF'!CK$39</f>
        <v>120299794.359299</v>
      </c>
      <c r="CL3157" s="23">
        <f ca="1">'IS BS CF'!CL$39</f>
        <v>124314648.33967912</v>
      </c>
    </row>
    <row r="3158" spans="2:90" x14ac:dyDescent="0.4">
      <c r="B3158" s="141" t="str">
        <f>"% of EBITDA - "&amp;SUBSTITUTE(B3156,":","")</f>
        <v>% of EBITDA - % of operating income - direct cost</v>
      </c>
      <c r="C3158" t="s">
        <v>80</v>
      </c>
      <c r="D3158" t="s">
        <v>429</v>
      </c>
      <c r="E3158" s="8" t="str">
        <f t="shared" si="4429"/>
        <v>3158 DCOPS-IS</v>
      </c>
      <c r="G3158" t="str">
        <f>E3158</f>
        <v>3158 DCOPS-IS</v>
      </c>
      <c r="H3158" s="12"/>
      <c r="I3158" s="60"/>
      <c r="J3158" s="60"/>
      <c r="K3158" s="16">
        <v>0.5</v>
      </c>
      <c r="L3158" s="16">
        <v>0.5</v>
      </c>
      <c r="M3158" s="16">
        <v>0.5</v>
      </c>
      <c r="N3158" s="16">
        <v>0.5</v>
      </c>
      <c r="O3158" s="16">
        <v>0.5</v>
      </c>
      <c r="P3158" s="16">
        <v>0.5</v>
      </c>
      <c r="R3158" s="19"/>
      <c r="S3158" s="146" cm="1">
        <f t="array" ref="S3158">INDEX($K:$P,ROW(),MATCH(S$3,$K$2:$P$2,0))</f>
        <v>0.5</v>
      </c>
      <c r="T3158" s="146" cm="1">
        <f t="array" ref="T3158">INDEX($K:$P,ROW(),MATCH(T$3,$K$2:$P$2,0))</f>
        <v>0.5</v>
      </c>
      <c r="U3158" s="146" cm="1">
        <f t="array" ref="U3158">INDEX($K:$P,ROW(),MATCH(U$3,$K$2:$P$2,0))</f>
        <v>0.5</v>
      </c>
      <c r="V3158" s="146" cm="1">
        <f t="array" ref="V3158">INDEX($K:$P,ROW(),MATCH(V$3,$K$2:$P$2,0))</f>
        <v>0.5</v>
      </c>
      <c r="W3158" s="146" cm="1">
        <f t="array" ref="W3158">INDEX($K:$P,ROW(),MATCH(W$3,$K$2:$P$2,0))</f>
        <v>0.5</v>
      </c>
      <c r="X3158" s="146" cm="1">
        <f t="array" ref="X3158">INDEX($K:$P,ROW(),MATCH(X$3,$K$2:$P$2,0))</f>
        <v>0.5</v>
      </c>
      <c r="Y3158" s="146" cm="1">
        <f t="array" ref="Y3158">INDEX($K:$P,ROW(),MATCH(Y$3,$K$2:$P$2,0))</f>
        <v>0.5</v>
      </c>
      <c r="Z3158" s="146" cm="1">
        <f t="array" ref="Z3158">INDEX($K:$P,ROW(),MATCH(Z$3,$K$2:$P$2,0))</f>
        <v>0.5</v>
      </c>
      <c r="AA3158" s="146" cm="1">
        <f t="array" ref="AA3158">INDEX($K:$P,ROW(),MATCH(AA$3,$K$2:$P$2,0))</f>
        <v>0.5</v>
      </c>
      <c r="AB3158" s="146" cm="1">
        <f t="array" ref="AB3158">INDEX($K:$P,ROW(),MATCH(AB$3,$K$2:$P$2,0))</f>
        <v>0.5</v>
      </c>
      <c r="AC3158" s="146" cm="1">
        <f t="array" ref="AC3158">INDEX($K:$P,ROW(),MATCH(AC$3,$K$2:$P$2,0))</f>
        <v>0.5</v>
      </c>
      <c r="AD3158" s="146" cm="1">
        <f t="array" ref="AD3158">INDEX($K:$P,ROW(),MATCH(AD$3,$K$2:$P$2,0))</f>
        <v>0.5</v>
      </c>
      <c r="AE3158" s="146" cm="1">
        <f t="array" ref="AE3158">INDEX($K:$P,ROW(),MATCH(AE$3,$K$2:$P$2,0))</f>
        <v>0.5</v>
      </c>
      <c r="AF3158" s="146" cm="1">
        <f t="array" ref="AF3158">INDEX($K:$P,ROW(),MATCH(AF$3,$K$2:$P$2,0))</f>
        <v>0.5</v>
      </c>
      <c r="AG3158" s="146" cm="1">
        <f t="array" ref="AG3158">INDEX($K:$P,ROW(),MATCH(AG$3,$K$2:$P$2,0))</f>
        <v>0.5</v>
      </c>
      <c r="AH3158" s="146" cm="1">
        <f t="array" ref="AH3158">INDEX($K:$P,ROW(),MATCH(AH$3,$K$2:$P$2,0))</f>
        <v>0.5</v>
      </c>
      <c r="AI3158" s="146" cm="1">
        <f t="array" ref="AI3158">INDEX($K:$P,ROW(),MATCH(AI$3,$K$2:$P$2,0))</f>
        <v>0.5</v>
      </c>
      <c r="AJ3158" s="146" cm="1">
        <f t="array" ref="AJ3158">INDEX($K:$P,ROW(),MATCH(AJ$3,$K$2:$P$2,0))</f>
        <v>0.5</v>
      </c>
      <c r="AK3158" s="146" cm="1">
        <f t="array" ref="AK3158">INDEX($K:$P,ROW(),MATCH(AK$3,$K$2:$P$2,0))</f>
        <v>0.5</v>
      </c>
      <c r="AL3158" s="146" cm="1">
        <f t="array" ref="AL3158">INDEX($K:$P,ROW(),MATCH(AL$3,$K$2:$P$2,0))</f>
        <v>0.5</v>
      </c>
      <c r="AM3158" s="146" cm="1">
        <f t="array" ref="AM3158">INDEX($K:$P,ROW(),MATCH(AM$3,$K$2:$P$2,0))</f>
        <v>0.5</v>
      </c>
      <c r="AN3158" s="146" cm="1">
        <f t="array" ref="AN3158">INDEX($K:$P,ROW(),MATCH(AN$3,$K$2:$P$2,0))</f>
        <v>0.5</v>
      </c>
      <c r="AO3158" s="146" cm="1">
        <f t="array" ref="AO3158">INDEX($K:$P,ROW(),MATCH(AO$3,$K$2:$P$2,0))</f>
        <v>0.5</v>
      </c>
      <c r="AP3158" s="146" cm="1">
        <f t="array" ref="AP3158">INDEX($K:$P,ROW(),MATCH(AP$3,$K$2:$P$2,0))</f>
        <v>0.5</v>
      </c>
      <c r="AQ3158" s="146" cm="1">
        <f t="array" ref="AQ3158">INDEX($K:$P,ROW(),MATCH(AQ$3,$K$2:$P$2,0))</f>
        <v>0.5</v>
      </c>
      <c r="AR3158" s="146" cm="1">
        <f t="array" ref="AR3158">INDEX($K:$P,ROW(),MATCH(AR$3,$K$2:$P$2,0))</f>
        <v>0.5</v>
      </c>
      <c r="AS3158" s="146" cm="1">
        <f t="array" ref="AS3158">INDEX($K:$P,ROW(),MATCH(AS$3,$K$2:$P$2,0))</f>
        <v>0.5</v>
      </c>
      <c r="AT3158" s="146" cm="1">
        <f t="array" ref="AT3158">INDEX($K:$P,ROW(),MATCH(AT$3,$K$2:$P$2,0))</f>
        <v>0.5</v>
      </c>
      <c r="AU3158" s="146" cm="1">
        <f t="array" ref="AU3158">INDEX($K:$P,ROW(),MATCH(AU$3,$K$2:$P$2,0))</f>
        <v>0.5</v>
      </c>
      <c r="AV3158" s="146" cm="1">
        <f t="array" ref="AV3158">INDEX($K:$P,ROW(),MATCH(AV$3,$K$2:$P$2,0))</f>
        <v>0.5</v>
      </c>
      <c r="AW3158" s="146" cm="1">
        <f t="array" ref="AW3158">INDEX($K:$P,ROW(),MATCH(AW$3,$K$2:$P$2,0))</f>
        <v>0.5</v>
      </c>
      <c r="AX3158" s="146" cm="1">
        <f t="array" ref="AX3158">INDEX($K:$P,ROW(),MATCH(AX$3,$K$2:$P$2,0))</f>
        <v>0.5</v>
      </c>
      <c r="AY3158" s="146" cm="1">
        <f t="array" ref="AY3158">INDEX($K:$P,ROW(),MATCH(AY$3,$K$2:$P$2,0))</f>
        <v>0.5</v>
      </c>
      <c r="AZ3158" s="146" cm="1">
        <f t="array" ref="AZ3158">INDEX($K:$P,ROW(),MATCH(AZ$3,$K$2:$P$2,0))</f>
        <v>0.5</v>
      </c>
      <c r="BA3158" s="146" cm="1">
        <f t="array" ref="BA3158">INDEX($K:$P,ROW(),MATCH(BA$3,$K$2:$P$2,0))</f>
        <v>0.5</v>
      </c>
      <c r="BB3158" s="146" cm="1">
        <f t="array" ref="BB3158">INDEX($K:$P,ROW(),MATCH(BB$3,$K$2:$P$2,0))</f>
        <v>0.5</v>
      </c>
      <c r="BC3158" s="146" cm="1">
        <f t="array" ref="BC3158">INDEX($K:$P,ROW(),MATCH(BC$3,$K$2:$P$2,0))</f>
        <v>0.5</v>
      </c>
      <c r="BD3158" s="146" cm="1">
        <f t="array" ref="BD3158">INDEX($K:$P,ROW(),MATCH(BD$3,$K$2:$P$2,0))</f>
        <v>0.5</v>
      </c>
      <c r="BE3158" s="146" cm="1">
        <f t="array" ref="BE3158">INDEX($K:$P,ROW(),MATCH(BE$3,$K$2:$P$2,0))</f>
        <v>0.5</v>
      </c>
      <c r="BF3158" s="146" cm="1">
        <f t="array" ref="BF3158">INDEX($K:$P,ROW(),MATCH(BF$3,$K$2:$P$2,0))</f>
        <v>0.5</v>
      </c>
      <c r="BG3158" s="146" cm="1">
        <f t="array" ref="BG3158">INDEX($K:$P,ROW(),MATCH(BG$3,$K$2:$P$2,0))</f>
        <v>0.5</v>
      </c>
      <c r="BH3158" s="146" cm="1">
        <f t="array" ref="BH3158">INDEX($K:$P,ROW(),MATCH(BH$3,$K$2:$P$2,0))</f>
        <v>0.5</v>
      </c>
      <c r="BI3158" s="146" cm="1">
        <f t="array" ref="BI3158">INDEX($K:$P,ROW(),MATCH(BI$3,$K$2:$P$2,0))</f>
        <v>0.5</v>
      </c>
      <c r="BJ3158" s="146" cm="1">
        <f t="array" ref="BJ3158">INDEX($K:$P,ROW(),MATCH(BJ$3,$K$2:$P$2,0))</f>
        <v>0.5</v>
      </c>
      <c r="BK3158" s="146" cm="1">
        <f t="array" ref="BK3158">INDEX($K:$P,ROW(),MATCH(BK$3,$K$2:$P$2,0))</f>
        <v>0.5</v>
      </c>
      <c r="BL3158" s="146" cm="1">
        <f t="array" ref="BL3158">INDEX($K:$P,ROW(),MATCH(BL$3,$K$2:$P$2,0))</f>
        <v>0.5</v>
      </c>
      <c r="BM3158" s="146" cm="1">
        <f t="array" ref="BM3158">INDEX($K:$P,ROW(),MATCH(BM$3,$K$2:$P$2,0))</f>
        <v>0.5</v>
      </c>
      <c r="BN3158" s="146" cm="1">
        <f t="array" ref="BN3158">INDEX($K:$P,ROW(),MATCH(BN$3,$K$2:$P$2,0))</f>
        <v>0.5</v>
      </c>
      <c r="BO3158" s="146" cm="1">
        <f t="array" ref="BO3158">INDEX($K:$P,ROW(),MATCH(BO$3,$K$2:$P$2,0))</f>
        <v>0.5</v>
      </c>
      <c r="BP3158" s="146" cm="1">
        <f t="array" ref="BP3158">INDEX($K:$P,ROW(),MATCH(BP$3,$K$2:$P$2,0))</f>
        <v>0.5</v>
      </c>
      <c r="BQ3158" s="146" cm="1">
        <f t="array" ref="BQ3158">INDEX($K:$P,ROW(),MATCH(BQ$3,$K$2:$P$2,0))</f>
        <v>0.5</v>
      </c>
      <c r="BR3158" s="146" cm="1">
        <f t="array" ref="BR3158">INDEX($K:$P,ROW(),MATCH(BR$3,$K$2:$P$2,0))</f>
        <v>0.5</v>
      </c>
      <c r="BS3158" s="146" cm="1">
        <f t="array" ref="BS3158">INDEX($K:$P,ROW(),MATCH(BS$3,$K$2:$P$2,0))</f>
        <v>0.5</v>
      </c>
      <c r="BT3158" s="146" cm="1">
        <f t="array" ref="BT3158">INDEX($K:$P,ROW(),MATCH(BT$3,$K$2:$P$2,0))</f>
        <v>0.5</v>
      </c>
      <c r="BU3158" s="146" cm="1">
        <f t="array" ref="BU3158">INDEX($K:$P,ROW(),MATCH(BU$3,$K$2:$P$2,0))</f>
        <v>0.5</v>
      </c>
      <c r="BV3158" s="146" cm="1">
        <f t="array" ref="BV3158">INDEX($K:$P,ROW(),MATCH(BV$3,$K$2:$P$2,0))</f>
        <v>0.5</v>
      </c>
      <c r="BW3158" s="146" cm="1">
        <f t="array" ref="BW3158">INDEX($K:$P,ROW(),MATCH(BW$3,$K$2:$P$2,0))</f>
        <v>0.5</v>
      </c>
      <c r="BX3158" s="146" cm="1">
        <f t="array" ref="BX3158">INDEX($K:$P,ROW(),MATCH(BX$3,$K$2:$P$2,0))</f>
        <v>0.5</v>
      </c>
      <c r="BY3158" s="146" cm="1">
        <f t="array" ref="BY3158">INDEX($K:$P,ROW(),MATCH(BY$3,$K$2:$P$2,0))</f>
        <v>0.5</v>
      </c>
      <c r="BZ3158" s="146" cm="1">
        <f t="array" ref="BZ3158">INDEX($K:$P,ROW(),MATCH(BZ$3,$K$2:$P$2,0))</f>
        <v>0.5</v>
      </c>
      <c r="CA3158" s="146" cm="1">
        <f t="array" ref="CA3158">INDEX($K:$P,ROW(),MATCH(CA$3,$K$2:$P$2,0))</f>
        <v>0.5</v>
      </c>
      <c r="CB3158" s="146" cm="1">
        <f t="array" ref="CB3158">INDEX($K:$P,ROW(),MATCH(CB$3,$K$2:$P$2,0))</f>
        <v>0.5</v>
      </c>
      <c r="CC3158" s="146" cm="1">
        <f t="array" ref="CC3158">INDEX($K:$P,ROW(),MATCH(CC$3,$K$2:$P$2,0))</f>
        <v>0.5</v>
      </c>
      <c r="CD3158" s="146" cm="1">
        <f t="array" ref="CD3158">INDEX($K:$P,ROW(),MATCH(CD$3,$K$2:$P$2,0))</f>
        <v>0.5</v>
      </c>
      <c r="CE3158" s="146" cm="1">
        <f t="array" ref="CE3158">INDEX($K:$P,ROW(),MATCH(CE$3,$K$2:$P$2,0))</f>
        <v>0.5</v>
      </c>
      <c r="CF3158" s="146" cm="1">
        <f t="array" ref="CF3158">INDEX($K:$P,ROW(),MATCH(CF$3,$K$2:$P$2,0))</f>
        <v>0.5</v>
      </c>
      <c r="CG3158" s="146" cm="1">
        <f t="array" ref="CG3158">INDEX($K:$P,ROW(),MATCH(CG$3,$K$2:$P$2,0))</f>
        <v>0.5</v>
      </c>
      <c r="CH3158" s="146" cm="1">
        <f t="array" ref="CH3158">INDEX($K:$P,ROW(),MATCH(CH$3,$K$2:$P$2,0))</f>
        <v>0.5</v>
      </c>
      <c r="CI3158" s="146" cm="1">
        <f t="array" ref="CI3158">INDEX($K:$P,ROW(),MATCH(CI$3,$K$2:$P$2,0))</f>
        <v>0.5</v>
      </c>
      <c r="CJ3158" s="146" cm="1">
        <f t="array" ref="CJ3158">INDEX($K:$P,ROW(),MATCH(CJ$3,$K$2:$P$2,0))</f>
        <v>0.5</v>
      </c>
      <c r="CK3158" s="146" cm="1">
        <f t="array" ref="CK3158">INDEX($K:$P,ROW(),MATCH(CK$3,$K$2:$P$2,0))</f>
        <v>0.5</v>
      </c>
      <c r="CL3158" s="146" cm="1">
        <f t="array" ref="CL3158">INDEX($K:$P,ROW(),MATCH(CL$3,$K$2:$P$2,0))</f>
        <v>0.5</v>
      </c>
    </row>
    <row r="3159" spans="2:90" x14ac:dyDescent="0.4">
      <c r="B3159" s="95"/>
      <c r="D3159" t="s">
        <v>429</v>
      </c>
      <c r="E3159" s="8"/>
      <c r="H3159" s="12"/>
      <c r="I3159" s="60"/>
      <c r="J3159" s="60"/>
      <c r="K3159" s="127"/>
      <c r="L3159" s="127"/>
      <c r="M3159" s="127"/>
      <c r="N3159" s="127"/>
      <c r="O3159" s="127"/>
      <c r="P3159" s="127"/>
      <c r="R3159" s="120"/>
      <c r="S3159" s="151"/>
      <c r="T3159" s="151"/>
      <c r="U3159" s="151"/>
      <c r="V3159" s="151"/>
      <c r="W3159" s="151"/>
      <c r="X3159" s="151"/>
      <c r="Y3159" s="151"/>
      <c r="Z3159" s="151"/>
      <c r="AA3159" s="151"/>
      <c r="AB3159" s="151"/>
      <c r="AC3159" s="151"/>
      <c r="AD3159" s="151"/>
      <c r="AE3159" s="151"/>
      <c r="AF3159" s="151"/>
      <c r="AG3159" s="151"/>
      <c r="AH3159" s="151"/>
      <c r="AI3159" s="151"/>
      <c r="AJ3159" s="151"/>
      <c r="AK3159" s="151"/>
      <c r="AL3159" s="151"/>
      <c r="AM3159" s="151"/>
      <c r="AN3159" s="151"/>
      <c r="AO3159" s="151"/>
      <c r="AP3159" s="151"/>
      <c r="AQ3159" s="151"/>
      <c r="AR3159" s="151"/>
      <c r="AS3159" s="151"/>
      <c r="AT3159" s="151"/>
      <c r="AU3159" s="151"/>
      <c r="AV3159" s="151"/>
      <c r="AW3159" s="151"/>
      <c r="AX3159" s="151"/>
      <c r="AY3159" s="151"/>
      <c r="AZ3159" s="151"/>
      <c r="BA3159" s="151"/>
      <c r="BB3159" s="151"/>
      <c r="BC3159" s="151"/>
      <c r="BD3159" s="151"/>
      <c r="BE3159" s="151"/>
      <c r="BF3159" s="151"/>
      <c r="BG3159" s="151"/>
      <c r="BH3159" s="151"/>
      <c r="BI3159" s="151"/>
      <c r="BJ3159" s="151"/>
      <c r="BK3159" s="151"/>
      <c r="BL3159" s="151"/>
      <c r="BM3159" s="151"/>
      <c r="BN3159" s="151"/>
      <c r="BO3159" s="151"/>
      <c r="BP3159" s="151"/>
      <c r="BQ3159" s="151"/>
      <c r="BR3159" s="151"/>
      <c r="BS3159" s="151"/>
      <c r="BT3159" s="151"/>
      <c r="BU3159" s="151"/>
      <c r="BV3159" s="151"/>
      <c r="BW3159" s="151"/>
      <c r="BX3159" s="151"/>
      <c r="BY3159" s="151"/>
      <c r="BZ3159" s="151"/>
      <c r="CA3159" s="151"/>
      <c r="CB3159" s="151"/>
      <c r="CC3159" s="151"/>
      <c r="CD3159" s="151"/>
      <c r="CE3159" s="151"/>
      <c r="CF3159" s="151"/>
      <c r="CG3159" s="151"/>
      <c r="CH3159" s="151"/>
      <c r="CI3159" s="151"/>
      <c r="CJ3159" s="151"/>
      <c r="CK3159" s="151"/>
      <c r="CL3159" s="151"/>
    </row>
    <row r="3160" spans="2:90" x14ac:dyDescent="0.4">
      <c r="B3160" s="123" t="str">
        <f>"Expense - "&amp;SUBSTITUTE(B3156,":","")</f>
        <v>Expense - % of operating income - direct cost</v>
      </c>
      <c r="C3160" t="s">
        <v>203</v>
      </c>
      <c r="D3160" t="s">
        <v>429</v>
      </c>
      <c r="E3160" s="8" t="str">
        <f t="shared" si="4429"/>
        <v>3160 DCOPS-IS</v>
      </c>
      <c r="H3160" s="27"/>
      <c r="I3160" s="78"/>
      <c r="J3160" s="78"/>
      <c r="K3160" s="33">
        <f t="shared" ref="K3160:P3160" ca="1" si="4430">SUMIF($3:$3,K$2,3160:3160)</f>
        <v>-9414060.2131678332</v>
      </c>
      <c r="L3160" s="33">
        <f t="shared" ca="1" si="4430"/>
        <v>-31744285.070390023</v>
      </c>
      <c r="M3160" s="33">
        <f t="shared" ca="1" si="4430"/>
        <v>-70670205.249077424</v>
      </c>
      <c r="N3160" s="33">
        <f t="shared" ca="1" si="4430"/>
        <v>-145324269.34867442</v>
      </c>
      <c r="O3160" s="33">
        <f t="shared" ca="1" si="4430"/>
        <v>-292909560.41859072</v>
      </c>
      <c r="P3160" s="33">
        <f t="shared" ca="1" si="4430"/>
        <v>-587154559.34240437</v>
      </c>
      <c r="R3160" s="33"/>
      <c r="S3160" s="77">
        <f t="shared" ref="S3160" ca="1" si="4431">-S3158*S3157</f>
        <v>-62235.400000000009</v>
      </c>
      <c r="T3160" s="77">
        <f t="shared" ref="T3160:AX3160" ca="1" si="4432">-T3158*T3157</f>
        <v>-216610.40000000002</v>
      </c>
      <c r="U3160" s="77">
        <f t="shared" ca="1" si="4432"/>
        <v>-363266.65000000008</v>
      </c>
      <c r="V3160" s="77">
        <f t="shared" ca="1" si="4432"/>
        <v>-502590.08750000008</v>
      </c>
      <c r="W3160" s="77">
        <f t="shared" ca="1" si="4432"/>
        <v>-634947.35312500002</v>
      </c>
      <c r="X3160" s="77">
        <f t="shared" ca="1" si="4432"/>
        <v>-760686.75546875002</v>
      </c>
      <c r="Y3160" s="77">
        <f t="shared" ca="1" si="4432"/>
        <v>-880139.18769531243</v>
      </c>
      <c r="Z3160" s="77">
        <f t="shared" ca="1" si="4432"/>
        <v>-993618.99831054697</v>
      </c>
      <c r="AA3160" s="77">
        <f t="shared" ca="1" si="4432"/>
        <v>-1101424.8183950197</v>
      </c>
      <c r="AB3160" s="77">
        <f t="shared" ca="1" si="4432"/>
        <v>-1203840.3474752686</v>
      </c>
      <c r="AC3160" s="77">
        <f t="shared" ca="1" si="4432"/>
        <v>-1301135.1001015052</v>
      </c>
      <c r="AD3160" s="77">
        <f t="shared" ca="1" si="4432"/>
        <v>-1393565.1150964298</v>
      </c>
      <c r="AE3160" s="77">
        <f t="shared" ca="1" si="4432"/>
        <v>-1543927.3503815257</v>
      </c>
      <c r="AF3160" s="77">
        <f t="shared" ca="1" si="4432"/>
        <v>-1779342.5080291161</v>
      </c>
      <c r="AG3160" s="77">
        <f t="shared" ca="1" si="4432"/>
        <v>-2002986.907794327</v>
      </c>
      <c r="AH3160" s="77">
        <f t="shared" ca="1" si="4432"/>
        <v>-2215449.0875712777</v>
      </c>
      <c r="AI3160" s="77">
        <f t="shared" ca="1" si="4432"/>
        <v>-2417288.15835938</v>
      </c>
      <c r="AJ3160" s="77">
        <f t="shared" ca="1" si="4432"/>
        <v>-2609035.2756080776</v>
      </c>
      <c r="AK3160" s="77">
        <f t="shared" ca="1" si="4432"/>
        <v>-2791195.0369943408</v>
      </c>
      <c r="AL3160" s="77">
        <f t="shared" ca="1" si="4432"/>
        <v>-2964246.8103112904</v>
      </c>
      <c r="AM3160" s="77">
        <f t="shared" ca="1" si="4432"/>
        <v>-3128645.9949623919</v>
      </c>
      <c r="AN3160" s="77">
        <f t="shared" ca="1" si="4432"/>
        <v>-3284825.2203809386</v>
      </c>
      <c r="AO3160" s="77">
        <f t="shared" ca="1" si="4432"/>
        <v>-3433195.4845285583</v>
      </c>
      <c r="AP3160" s="77">
        <f t="shared" ca="1" si="4432"/>
        <v>-3574147.2354687969</v>
      </c>
      <c r="AQ3160" s="77">
        <f t="shared" ca="1" si="4432"/>
        <v>-3863921.2573620235</v>
      </c>
      <c r="AR3160" s="77">
        <f t="shared" ca="1" si="4432"/>
        <v>-4296792.7125855889</v>
      </c>
      <c r="AS3160" s="77">
        <f t="shared" ca="1" si="4432"/>
        <v>-4708020.5950479768</v>
      </c>
      <c r="AT3160" s="77">
        <f t="shared" ca="1" si="4432"/>
        <v>-5098687.0833872445</v>
      </c>
      <c r="AU3160" s="77">
        <f t="shared" ca="1" si="4432"/>
        <v>-5469820.2473095478</v>
      </c>
      <c r="AV3160" s="77">
        <f t="shared" ca="1" si="4432"/>
        <v>-5822396.7530357372</v>
      </c>
      <c r="AW3160" s="77">
        <f t="shared" ca="1" si="4432"/>
        <v>-6157344.4334756173</v>
      </c>
      <c r="AX3160" s="77">
        <f t="shared" ca="1" si="4432"/>
        <v>-6475544.7298935018</v>
      </c>
      <c r="AY3160" s="77">
        <f t="shared" ref="AY3160:CD3160" ca="1" si="4433">-AY3158*AY3157</f>
        <v>-6777835.0114904922</v>
      </c>
      <c r="AZ3160" s="77">
        <f t="shared" ca="1" si="4433"/>
        <v>-7065010.7790076351</v>
      </c>
      <c r="BA3160" s="77">
        <f t="shared" ca="1" si="4433"/>
        <v>-7337827.7581489189</v>
      </c>
      <c r="BB3160" s="77">
        <f t="shared" ca="1" si="4433"/>
        <v>-7597003.8883331381</v>
      </c>
      <c r="BC3160" s="77">
        <f t="shared" ca="1" si="4433"/>
        <v>-8155797.0634331498</v>
      </c>
      <c r="BD3160" s="77">
        <f t="shared" ca="1" si="4433"/>
        <v>-9001028.5209244099</v>
      </c>
      <c r="BE3160" s="77">
        <f t="shared" ca="1" si="4433"/>
        <v>-9803998.4055411052</v>
      </c>
      <c r="BF3160" s="77">
        <f t="shared" ca="1" si="4433"/>
        <v>-10566819.795926968</v>
      </c>
      <c r="BG3160" s="77">
        <f t="shared" ca="1" si="4433"/>
        <v>-11291500.116793538</v>
      </c>
      <c r="BH3160" s="77">
        <f t="shared" ca="1" si="4433"/>
        <v>-11979946.421616774</v>
      </c>
      <c r="BI3160" s="77">
        <f t="shared" ca="1" si="4433"/>
        <v>-12633970.411198853</v>
      </c>
      <c r="BJ3160" s="77">
        <f t="shared" ca="1" si="4433"/>
        <v>-13255293.201301826</v>
      </c>
      <c r="BK3160" s="77">
        <f t="shared" ca="1" si="4433"/>
        <v>-13845549.851899648</v>
      </c>
      <c r="BL3160" s="77">
        <f t="shared" ca="1" si="4433"/>
        <v>-14406293.669967582</v>
      </c>
      <c r="BM3160" s="77">
        <f t="shared" ca="1" si="4433"/>
        <v>-14939000.29713212</v>
      </c>
      <c r="BN3160" s="77">
        <f t="shared" ca="1" si="4433"/>
        <v>-15445071.592938429</v>
      </c>
      <c r="BO3160" s="77">
        <f t="shared" ca="1" si="4433"/>
        <v>-16551868.967950674</v>
      </c>
      <c r="BP3160" s="77">
        <f t="shared" ca="1" si="4433"/>
        <v>-18231248.312415872</v>
      </c>
      <c r="BQ3160" s="77">
        <f t="shared" ca="1" si="4433"/>
        <v>-19826658.689657807</v>
      </c>
      <c r="BR3160" s="77">
        <f t="shared" ca="1" si="4433"/>
        <v>-21342298.548037644</v>
      </c>
      <c r="BS3160" s="77">
        <f t="shared" ca="1" si="4433"/>
        <v>-22782156.413498487</v>
      </c>
      <c r="BT3160" s="77">
        <f t="shared" ca="1" si="4433"/>
        <v>-24150021.385686301</v>
      </c>
      <c r="BU3160" s="77">
        <f t="shared" ca="1" si="4433"/>
        <v>-25449493.109264705</v>
      </c>
      <c r="BV3160" s="77">
        <f t="shared" ca="1" si="4433"/>
        <v>-26683991.2466642</v>
      </c>
      <c r="BW3160" s="77">
        <f t="shared" ca="1" si="4433"/>
        <v>-27856764.477193721</v>
      </c>
      <c r="BX3160" s="77">
        <f t="shared" ca="1" si="4433"/>
        <v>-28970899.046196759</v>
      </c>
      <c r="BY3160" s="77">
        <f t="shared" ca="1" si="4433"/>
        <v>-30029326.886749648</v>
      </c>
      <c r="BZ3160" s="77">
        <f t="shared" ca="1" si="4433"/>
        <v>-31034833.335274898</v>
      </c>
      <c r="CA3160" s="77">
        <f t="shared" ca="1" si="4433"/>
        <v>-33243045.587569937</v>
      </c>
      <c r="CB3160" s="77">
        <f t="shared" ca="1" si="4433"/>
        <v>-36595815.157363981</v>
      </c>
      <c r="CC3160" s="77">
        <f t="shared" ca="1" si="4433"/>
        <v>-39780946.248668313</v>
      </c>
      <c r="CD3160" s="77">
        <f t="shared" ca="1" si="4433"/>
        <v>-42806820.785407431</v>
      </c>
      <c r="CE3160" s="77">
        <f t="shared" ref="CE3160:CK3160" ca="1" si="4434">-CE3158*CE3157</f>
        <v>-45681401.595309593</v>
      </c>
      <c r="CF3160" s="77">
        <f t="shared" ca="1" si="4434"/>
        <v>-48412253.364716642</v>
      </c>
      <c r="CG3160" s="77">
        <f t="shared" ca="1" si="4434"/>
        <v>-51006562.545653351</v>
      </c>
      <c r="CH3160" s="77">
        <f t="shared" ca="1" si="4434"/>
        <v>-53471156.267543204</v>
      </c>
      <c r="CI3160" s="77">
        <f t="shared" ca="1" si="4434"/>
        <v>-55812520.30333858</v>
      </c>
      <c r="CJ3160" s="77">
        <f t="shared" ca="1" si="4434"/>
        <v>-58036816.137344182</v>
      </c>
      <c r="CK3160" s="77">
        <f t="shared" ca="1" si="4434"/>
        <v>-60149897.179649502</v>
      </c>
      <c r="CL3160" s="77">
        <f t="shared" ref="CL3160" ca="1" si="4435">-CL3158*CL3157</f>
        <v>-62157324.169839561</v>
      </c>
    </row>
    <row r="3161" spans="2:90" x14ac:dyDescent="0.4">
      <c r="D3161" t="s">
        <v>429</v>
      </c>
      <c r="E3161" s="8" t="str">
        <f t="shared" si="4429"/>
        <v>3161 DCOPS-IS</v>
      </c>
      <c r="G3161" t="s">
        <v>244</v>
      </c>
      <c r="S3161" s="72"/>
      <c r="T3161" s="72"/>
      <c r="U3161" s="72"/>
      <c r="V3161" s="72"/>
      <c r="W3161" s="72"/>
      <c r="X3161" s="72"/>
      <c r="Y3161" s="72"/>
      <c r="Z3161" s="72"/>
      <c r="AA3161" s="72"/>
      <c r="AB3161" s="72"/>
      <c r="AC3161" s="72"/>
      <c r="AD3161" s="72"/>
      <c r="AE3161" s="72"/>
      <c r="AF3161" s="72"/>
      <c r="AG3161" s="72"/>
      <c r="AH3161" s="72"/>
      <c r="AI3161" s="72"/>
      <c r="AJ3161" s="72"/>
      <c r="AK3161" s="72"/>
      <c r="AL3161" s="72"/>
      <c r="AM3161" s="72"/>
      <c r="AN3161" s="72"/>
      <c r="AO3161" s="72"/>
      <c r="AP3161" s="72"/>
      <c r="AQ3161" s="72"/>
      <c r="AR3161" s="72"/>
      <c r="AS3161" s="72"/>
      <c r="AT3161" s="72"/>
      <c r="AU3161" s="72"/>
      <c r="AV3161" s="72"/>
      <c r="AW3161" s="72"/>
      <c r="AX3161" s="72"/>
      <c r="AY3161" s="72"/>
      <c r="AZ3161" s="72"/>
      <c r="BA3161" s="72"/>
      <c r="BB3161" s="72"/>
      <c r="BC3161" s="72"/>
      <c r="BD3161" s="72"/>
      <c r="BE3161" s="72"/>
      <c r="BF3161" s="72"/>
      <c r="BG3161" s="72"/>
      <c r="BH3161" s="72"/>
      <c r="BI3161" s="72"/>
      <c r="BJ3161" s="72"/>
      <c r="BK3161" s="72"/>
      <c r="BL3161" s="72"/>
      <c r="BM3161" s="72"/>
      <c r="BN3161" s="72"/>
      <c r="BO3161" s="72"/>
      <c r="BP3161" s="72"/>
      <c r="BQ3161" s="72"/>
      <c r="BR3161" s="72"/>
      <c r="BS3161" s="72"/>
      <c r="BT3161" s="72"/>
      <c r="BU3161" s="72"/>
      <c r="BV3161" s="72"/>
      <c r="BW3161" s="72"/>
      <c r="BX3161" s="72"/>
      <c r="BY3161" s="72"/>
      <c r="BZ3161" s="72"/>
      <c r="CA3161" s="72"/>
      <c r="CB3161" s="72"/>
      <c r="CC3161" s="72"/>
      <c r="CD3161" s="72"/>
      <c r="CE3161" s="72"/>
      <c r="CF3161" s="72"/>
      <c r="CG3161" s="72"/>
      <c r="CH3161" s="72"/>
      <c r="CI3161" s="72"/>
      <c r="CJ3161" s="72"/>
      <c r="CK3161" s="72"/>
      <c r="CL3161" s="72"/>
    </row>
    <row r="3162" spans="2:90" x14ac:dyDescent="0.4">
      <c r="B3162" s="132" t="str">
        <f>B3148</f>
        <v>(Primary label)</v>
      </c>
      <c r="D3162" t="s">
        <v>429</v>
      </c>
      <c r="E3162" s="8" t="str">
        <f t="shared" si="4429"/>
        <v>3162 DCOPS-IS</v>
      </c>
      <c r="G3162" t="s">
        <v>332</v>
      </c>
      <c r="H3162" s="27"/>
      <c r="I3162" s="78"/>
      <c r="J3162" s="78"/>
      <c r="K3162" s="33"/>
      <c r="L3162" s="33"/>
      <c r="M3162" s="33"/>
      <c r="N3162" s="33"/>
      <c r="O3162" s="33"/>
      <c r="P3162" s="33"/>
      <c r="R3162" s="33"/>
      <c r="S3162" s="77"/>
      <c r="T3162" s="77"/>
      <c r="U3162" s="77"/>
      <c r="V3162" s="77"/>
      <c r="W3162" s="77"/>
      <c r="X3162" s="77"/>
      <c r="Y3162" s="77"/>
      <c r="Z3162" s="77"/>
      <c r="AA3162" s="77"/>
      <c r="AB3162" s="77"/>
      <c r="AC3162" s="77"/>
      <c r="AD3162" s="77"/>
      <c r="AE3162" s="77"/>
      <c r="AF3162" s="77"/>
      <c r="AG3162" s="77"/>
      <c r="AH3162" s="77"/>
      <c r="AI3162" s="77"/>
      <c r="AJ3162" s="77"/>
      <c r="AK3162" s="77"/>
      <c r="AL3162" s="77"/>
      <c r="AM3162" s="77"/>
      <c r="AN3162" s="77"/>
      <c r="AO3162" s="77"/>
      <c r="AP3162" s="77"/>
      <c r="AQ3162" s="77"/>
      <c r="AR3162" s="77"/>
      <c r="AS3162" s="77"/>
      <c r="AT3162" s="77"/>
      <c r="AU3162" s="77"/>
      <c r="AV3162" s="77"/>
      <c r="AW3162" s="77"/>
      <c r="AX3162" s="77"/>
      <c r="AY3162" s="77"/>
      <c r="AZ3162" s="77"/>
      <c r="BA3162" s="77"/>
      <c r="BB3162" s="77"/>
      <c r="BC3162" s="77"/>
      <c r="BD3162" s="77"/>
      <c r="BE3162" s="77"/>
      <c r="BF3162" s="77"/>
      <c r="BG3162" s="77"/>
      <c r="BH3162" s="77"/>
      <c r="BI3162" s="77"/>
      <c r="BJ3162" s="77"/>
      <c r="BK3162" s="77"/>
      <c r="BL3162" s="77"/>
      <c r="BM3162" s="77"/>
      <c r="BN3162" s="77"/>
      <c r="BO3162" s="77"/>
      <c r="BP3162" s="77"/>
      <c r="BQ3162" s="77"/>
      <c r="BR3162" s="77"/>
      <c r="BS3162" s="77"/>
      <c r="BT3162" s="77"/>
      <c r="BU3162" s="77"/>
      <c r="BV3162" s="77"/>
      <c r="BW3162" s="77"/>
      <c r="BX3162" s="77"/>
      <c r="BY3162" s="77"/>
      <c r="BZ3162" s="77"/>
      <c r="CA3162" s="77"/>
      <c r="CB3162" s="77"/>
      <c r="CC3162" s="77"/>
      <c r="CD3162" s="77"/>
      <c r="CE3162" s="77"/>
      <c r="CF3162" s="77"/>
      <c r="CG3162" s="77"/>
      <c r="CH3162" s="77"/>
      <c r="CI3162" s="77"/>
      <c r="CJ3162" s="77"/>
      <c r="CK3162" s="77"/>
      <c r="CL3162" s="77"/>
    </row>
    <row r="3163" spans="2:90" x14ac:dyDescent="0.4">
      <c r="B3163" s="132" t="str">
        <f>B3149</f>
        <v>primary unit</v>
      </c>
      <c r="D3163" t="s">
        <v>429</v>
      </c>
      <c r="E3163" s="8" t="str">
        <f>ROW()&amp;" "&amp;D3163</f>
        <v>3163 DCOPS-IS</v>
      </c>
      <c r="G3163" t="s">
        <v>332</v>
      </c>
      <c r="H3163" s="27"/>
      <c r="I3163" s="78"/>
      <c r="J3163" s="78"/>
      <c r="K3163" s="33"/>
      <c r="L3163" s="33"/>
      <c r="M3163" s="33"/>
      <c r="N3163" s="33"/>
      <c r="O3163" s="33"/>
      <c r="P3163" s="33"/>
      <c r="R3163" s="33"/>
      <c r="S3163" s="77"/>
      <c r="T3163" s="77"/>
      <c r="U3163" s="77"/>
      <c r="V3163" s="77"/>
      <c r="W3163" s="77"/>
      <c r="X3163" s="77"/>
      <c r="Y3163" s="77"/>
      <c r="Z3163" s="77"/>
      <c r="AA3163" s="77"/>
      <c r="AB3163" s="77"/>
      <c r="AC3163" s="77"/>
      <c r="AD3163" s="77"/>
      <c r="AE3163" s="77"/>
      <c r="AF3163" s="77"/>
      <c r="AG3163" s="77"/>
      <c r="AH3163" s="77"/>
      <c r="AI3163" s="77"/>
      <c r="AJ3163" s="77"/>
      <c r="AK3163" s="77"/>
      <c r="AL3163" s="77"/>
      <c r="AM3163" s="77"/>
      <c r="AN3163" s="77"/>
      <c r="AO3163" s="77"/>
      <c r="AP3163" s="77"/>
      <c r="AQ3163" s="77"/>
      <c r="AR3163" s="77"/>
      <c r="AS3163" s="77"/>
      <c r="AT3163" s="77"/>
      <c r="AU3163" s="77"/>
      <c r="AV3163" s="77"/>
      <c r="AW3163" s="77"/>
      <c r="AX3163" s="77"/>
      <c r="AY3163" s="77"/>
      <c r="AZ3163" s="77"/>
      <c r="BA3163" s="77"/>
      <c r="BB3163" s="77"/>
      <c r="BC3163" s="77"/>
      <c r="BD3163" s="77"/>
      <c r="BE3163" s="77"/>
      <c r="BF3163" s="77"/>
      <c r="BG3163" s="77"/>
      <c r="BH3163" s="77"/>
      <c r="BI3163" s="77"/>
      <c r="BJ3163" s="77"/>
      <c r="BK3163" s="77"/>
      <c r="BL3163" s="77"/>
      <c r="BM3163" s="77"/>
      <c r="BN3163" s="77"/>
      <c r="BO3163" s="77"/>
      <c r="BP3163" s="77"/>
      <c r="BQ3163" s="77"/>
      <c r="BR3163" s="77"/>
      <c r="BS3163" s="77"/>
      <c r="BT3163" s="77"/>
      <c r="BU3163" s="77"/>
      <c r="BV3163" s="77"/>
      <c r="BW3163" s="77"/>
      <c r="BX3163" s="77"/>
      <c r="BY3163" s="77"/>
      <c r="BZ3163" s="77"/>
      <c r="CA3163" s="77"/>
      <c r="CB3163" s="77"/>
      <c r="CC3163" s="77"/>
      <c r="CD3163" s="77"/>
      <c r="CE3163" s="77"/>
      <c r="CF3163" s="77"/>
      <c r="CG3163" s="77"/>
      <c r="CH3163" s="77"/>
      <c r="CI3163" s="77"/>
      <c r="CJ3163" s="77"/>
      <c r="CK3163" s="77"/>
      <c r="CL3163" s="77"/>
    </row>
    <row r="3164" spans="2:90" x14ac:dyDescent="0.4">
      <c r="B3164" s="132" t="str">
        <f>B3150</f>
        <v>Primary revenue driver</v>
      </c>
      <c r="D3164" t="s">
        <v>429</v>
      </c>
      <c r="E3164" s="8" t="str">
        <f t="shared" si="4429"/>
        <v>3164 DCOPS-IS</v>
      </c>
      <c r="G3164" t="s">
        <v>332</v>
      </c>
      <c r="K3164" s="53"/>
      <c r="L3164" s="53"/>
      <c r="M3164" s="53"/>
      <c r="N3164" s="53"/>
      <c r="O3164" s="53"/>
      <c r="P3164" s="53"/>
      <c r="R3164" s="24"/>
      <c r="S3164" s="175" t="str">
        <f t="shared" ref="S3164" si="4436">S3150</f>
        <v>S$12</v>
      </c>
      <c r="T3164" s="175" t="str">
        <f t="shared" ref="T3164:AX3164" si="4437">T3150</f>
        <v>T$12</v>
      </c>
      <c r="U3164" s="175" t="str">
        <f t="shared" si="4437"/>
        <v>U$12</v>
      </c>
      <c r="V3164" s="175" t="str">
        <f t="shared" si="4437"/>
        <v>V$12</v>
      </c>
      <c r="W3164" s="175" t="str">
        <f t="shared" si="4437"/>
        <v>W$12</v>
      </c>
      <c r="X3164" s="175" t="str">
        <f t="shared" si="4437"/>
        <v>X$12</v>
      </c>
      <c r="Y3164" s="175" t="str">
        <f t="shared" si="4437"/>
        <v>Y$12</v>
      </c>
      <c r="Z3164" s="175" t="str">
        <f t="shared" si="4437"/>
        <v>Z$12</v>
      </c>
      <c r="AA3164" s="175" t="str">
        <f t="shared" si="4437"/>
        <v>AA$12</v>
      </c>
      <c r="AB3164" s="175" t="str">
        <f t="shared" si="4437"/>
        <v>AB$12</v>
      </c>
      <c r="AC3164" s="175" t="str">
        <f t="shared" si="4437"/>
        <v>AC$12</v>
      </c>
      <c r="AD3164" s="175" t="str">
        <f t="shared" si="4437"/>
        <v>AD$12</v>
      </c>
      <c r="AE3164" s="175" t="str">
        <f t="shared" si="4437"/>
        <v>AE$12</v>
      </c>
      <c r="AF3164" s="175" t="str">
        <f t="shared" si="4437"/>
        <v>AF$12</v>
      </c>
      <c r="AG3164" s="175" t="str">
        <f t="shared" si="4437"/>
        <v>AG$12</v>
      </c>
      <c r="AH3164" s="175" t="str">
        <f t="shared" si="4437"/>
        <v>AH$12</v>
      </c>
      <c r="AI3164" s="175" t="str">
        <f t="shared" si="4437"/>
        <v>AI$12</v>
      </c>
      <c r="AJ3164" s="175" t="str">
        <f t="shared" si="4437"/>
        <v>AJ$12</v>
      </c>
      <c r="AK3164" s="175" t="str">
        <f t="shared" si="4437"/>
        <v>AK$12</v>
      </c>
      <c r="AL3164" s="175" t="str">
        <f t="shared" si="4437"/>
        <v>AL$12</v>
      </c>
      <c r="AM3164" s="175" t="str">
        <f t="shared" si="4437"/>
        <v>AM$12</v>
      </c>
      <c r="AN3164" s="175" t="str">
        <f t="shared" si="4437"/>
        <v>AN$12</v>
      </c>
      <c r="AO3164" s="175" t="str">
        <f t="shared" si="4437"/>
        <v>AO$12</v>
      </c>
      <c r="AP3164" s="175" t="str">
        <f t="shared" si="4437"/>
        <v>AP$12</v>
      </c>
      <c r="AQ3164" s="175" t="str">
        <f t="shared" si="4437"/>
        <v>AQ$12</v>
      </c>
      <c r="AR3164" s="175" t="str">
        <f t="shared" si="4437"/>
        <v>AR$12</v>
      </c>
      <c r="AS3164" s="175" t="str">
        <f t="shared" si="4437"/>
        <v>AS$12</v>
      </c>
      <c r="AT3164" s="175" t="str">
        <f t="shared" si="4437"/>
        <v>AT$12</v>
      </c>
      <c r="AU3164" s="175" t="str">
        <f t="shared" si="4437"/>
        <v>AU$12</v>
      </c>
      <c r="AV3164" s="175" t="str">
        <f t="shared" si="4437"/>
        <v>AV$12</v>
      </c>
      <c r="AW3164" s="175" t="str">
        <f t="shared" si="4437"/>
        <v>AW$12</v>
      </c>
      <c r="AX3164" s="175" t="str">
        <f t="shared" si="4437"/>
        <v>AX$12</v>
      </c>
      <c r="AY3164" s="175" t="str">
        <f t="shared" ref="AY3164:CD3164" si="4438">AY3150</f>
        <v>AY$12</v>
      </c>
      <c r="AZ3164" s="175" t="str">
        <f t="shared" si="4438"/>
        <v>AZ$12</v>
      </c>
      <c r="BA3164" s="175" t="str">
        <f t="shared" si="4438"/>
        <v>BA$12</v>
      </c>
      <c r="BB3164" s="175" t="str">
        <f t="shared" si="4438"/>
        <v>BB$12</v>
      </c>
      <c r="BC3164" s="175" t="str">
        <f t="shared" si="4438"/>
        <v>BC$12</v>
      </c>
      <c r="BD3164" s="175" t="str">
        <f t="shared" si="4438"/>
        <v>BD$12</v>
      </c>
      <c r="BE3164" s="175" t="str">
        <f t="shared" si="4438"/>
        <v>BE$12</v>
      </c>
      <c r="BF3164" s="175" t="str">
        <f t="shared" si="4438"/>
        <v>BF$12</v>
      </c>
      <c r="BG3164" s="175" t="str">
        <f t="shared" si="4438"/>
        <v>BG$12</v>
      </c>
      <c r="BH3164" s="175" t="str">
        <f t="shared" si="4438"/>
        <v>BH$12</v>
      </c>
      <c r="BI3164" s="175" t="str">
        <f t="shared" si="4438"/>
        <v>BI$12</v>
      </c>
      <c r="BJ3164" s="175" t="str">
        <f t="shared" si="4438"/>
        <v>BJ$12</v>
      </c>
      <c r="BK3164" s="175" t="str">
        <f t="shared" si="4438"/>
        <v>BK$12</v>
      </c>
      <c r="BL3164" s="175" t="str">
        <f t="shared" si="4438"/>
        <v>BL$12</v>
      </c>
      <c r="BM3164" s="175" t="str">
        <f t="shared" si="4438"/>
        <v>BM$12</v>
      </c>
      <c r="BN3164" s="175" t="str">
        <f t="shared" si="4438"/>
        <v>BN$12</v>
      </c>
      <c r="BO3164" s="175" t="str">
        <f t="shared" si="4438"/>
        <v>BO$12</v>
      </c>
      <c r="BP3164" s="175" t="str">
        <f t="shared" si="4438"/>
        <v>BP$12</v>
      </c>
      <c r="BQ3164" s="175" t="str">
        <f t="shared" si="4438"/>
        <v>BQ$12</v>
      </c>
      <c r="BR3164" s="175" t="str">
        <f t="shared" si="4438"/>
        <v>BR$12</v>
      </c>
      <c r="BS3164" s="175" t="str">
        <f t="shared" si="4438"/>
        <v>BS$12</v>
      </c>
      <c r="BT3164" s="175" t="str">
        <f t="shared" si="4438"/>
        <v>BT$12</v>
      </c>
      <c r="BU3164" s="175" t="str">
        <f t="shared" si="4438"/>
        <v>BU$12</v>
      </c>
      <c r="BV3164" s="175" t="str">
        <f t="shared" si="4438"/>
        <v>BV$12</v>
      </c>
      <c r="BW3164" s="175" t="str">
        <f t="shared" si="4438"/>
        <v>BW$12</v>
      </c>
      <c r="BX3164" s="175" t="str">
        <f t="shared" si="4438"/>
        <v>BX$12</v>
      </c>
      <c r="BY3164" s="175" t="str">
        <f t="shared" si="4438"/>
        <v>BY$12</v>
      </c>
      <c r="BZ3164" s="175" t="str">
        <f t="shared" si="4438"/>
        <v>BZ$12</v>
      </c>
      <c r="CA3164" s="175" t="str">
        <f t="shared" si="4438"/>
        <v>CA$12</v>
      </c>
      <c r="CB3164" s="175" t="str">
        <f t="shared" si="4438"/>
        <v>CB$12</v>
      </c>
      <c r="CC3164" s="175" t="str">
        <f t="shared" si="4438"/>
        <v>CC$12</v>
      </c>
      <c r="CD3164" s="175" t="str">
        <f t="shared" si="4438"/>
        <v>CD$12</v>
      </c>
      <c r="CE3164" s="175" t="str">
        <f t="shared" ref="CE3164:CK3164" si="4439">CE3150</f>
        <v>CE$12</v>
      </c>
      <c r="CF3164" s="175" t="str">
        <f t="shared" si="4439"/>
        <v>CF$12</v>
      </c>
      <c r="CG3164" s="175" t="str">
        <f t="shared" si="4439"/>
        <v>CG$12</v>
      </c>
      <c r="CH3164" s="175" t="str">
        <f t="shared" si="4439"/>
        <v>CH$12</v>
      </c>
      <c r="CI3164" s="175" t="str">
        <f t="shared" si="4439"/>
        <v>CI$12</v>
      </c>
      <c r="CJ3164" s="175" t="str">
        <f t="shared" si="4439"/>
        <v>CJ$12</v>
      </c>
      <c r="CK3164" s="175" t="str">
        <f t="shared" si="4439"/>
        <v>CK$12</v>
      </c>
      <c r="CL3164" s="175" t="str">
        <f t="shared" ref="CL3164" si="4440">CL3150</f>
        <v>CL$12</v>
      </c>
    </row>
    <row r="3165" spans="2:90" x14ac:dyDescent="0.4">
      <c r="B3165" s="132" t="str">
        <f>B3151</f>
        <v>Primary volume driver</v>
      </c>
      <c r="D3165" t="s">
        <v>429</v>
      </c>
      <c r="E3165" s="8" t="str">
        <f t="shared" si="4429"/>
        <v>3165 DCOPS-IS</v>
      </c>
      <c r="G3165" t="s">
        <v>332</v>
      </c>
      <c r="H3165" s="12"/>
      <c r="I3165" s="60"/>
      <c r="J3165" s="60"/>
      <c r="K3165" s="15"/>
      <c r="L3165" s="15"/>
      <c r="M3165" s="15"/>
      <c r="N3165" s="15"/>
      <c r="O3165" s="15"/>
      <c r="P3165" s="15"/>
      <c r="R3165" s="15"/>
      <c r="S3165" s="175" t="str">
        <f t="shared" ref="S3165" si="4441">S3151</f>
        <v>S$13</v>
      </c>
      <c r="T3165" s="175" t="str">
        <f t="shared" ref="T3165:AX3165" si="4442">T3151</f>
        <v>T$13</v>
      </c>
      <c r="U3165" s="175" t="str">
        <f t="shared" si="4442"/>
        <v>U$13</v>
      </c>
      <c r="V3165" s="175" t="str">
        <f t="shared" si="4442"/>
        <v>V$13</v>
      </c>
      <c r="W3165" s="175" t="str">
        <f t="shared" si="4442"/>
        <v>W$13</v>
      </c>
      <c r="X3165" s="175" t="str">
        <f t="shared" si="4442"/>
        <v>X$13</v>
      </c>
      <c r="Y3165" s="175" t="str">
        <f t="shared" si="4442"/>
        <v>Y$13</v>
      </c>
      <c r="Z3165" s="175" t="str">
        <f t="shared" si="4442"/>
        <v>Z$13</v>
      </c>
      <c r="AA3165" s="175" t="str">
        <f t="shared" si="4442"/>
        <v>AA$13</v>
      </c>
      <c r="AB3165" s="175" t="str">
        <f t="shared" si="4442"/>
        <v>AB$13</v>
      </c>
      <c r="AC3165" s="175" t="str">
        <f t="shared" si="4442"/>
        <v>AC$13</v>
      </c>
      <c r="AD3165" s="175" t="str">
        <f t="shared" si="4442"/>
        <v>AD$13</v>
      </c>
      <c r="AE3165" s="175" t="str">
        <f t="shared" si="4442"/>
        <v>AE$13</v>
      </c>
      <c r="AF3165" s="175" t="str">
        <f t="shared" si="4442"/>
        <v>AF$13</v>
      </c>
      <c r="AG3165" s="175" t="str">
        <f t="shared" si="4442"/>
        <v>AG$13</v>
      </c>
      <c r="AH3165" s="175" t="str">
        <f t="shared" si="4442"/>
        <v>AH$13</v>
      </c>
      <c r="AI3165" s="175" t="str">
        <f t="shared" si="4442"/>
        <v>AI$13</v>
      </c>
      <c r="AJ3165" s="175" t="str">
        <f t="shared" si="4442"/>
        <v>AJ$13</v>
      </c>
      <c r="AK3165" s="175" t="str">
        <f t="shared" si="4442"/>
        <v>AK$13</v>
      </c>
      <c r="AL3165" s="175" t="str">
        <f t="shared" si="4442"/>
        <v>AL$13</v>
      </c>
      <c r="AM3165" s="175" t="str">
        <f t="shared" si="4442"/>
        <v>AM$13</v>
      </c>
      <c r="AN3165" s="175" t="str">
        <f t="shared" si="4442"/>
        <v>AN$13</v>
      </c>
      <c r="AO3165" s="175" t="str">
        <f t="shared" si="4442"/>
        <v>AO$13</v>
      </c>
      <c r="AP3165" s="175" t="str">
        <f t="shared" si="4442"/>
        <v>AP$13</v>
      </c>
      <c r="AQ3165" s="175" t="str">
        <f t="shared" si="4442"/>
        <v>AQ$13</v>
      </c>
      <c r="AR3165" s="175" t="str">
        <f t="shared" si="4442"/>
        <v>AR$13</v>
      </c>
      <c r="AS3165" s="175" t="str">
        <f t="shared" si="4442"/>
        <v>AS$13</v>
      </c>
      <c r="AT3165" s="175" t="str">
        <f t="shared" si="4442"/>
        <v>AT$13</v>
      </c>
      <c r="AU3165" s="175" t="str">
        <f t="shared" si="4442"/>
        <v>AU$13</v>
      </c>
      <c r="AV3165" s="175" t="str">
        <f t="shared" si="4442"/>
        <v>AV$13</v>
      </c>
      <c r="AW3165" s="175" t="str">
        <f t="shared" si="4442"/>
        <v>AW$13</v>
      </c>
      <c r="AX3165" s="175" t="str">
        <f t="shared" si="4442"/>
        <v>AX$13</v>
      </c>
      <c r="AY3165" s="175" t="str">
        <f t="shared" ref="AY3165:CD3165" si="4443">AY3151</f>
        <v>AY$13</v>
      </c>
      <c r="AZ3165" s="175" t="str">
        <f t="shared" si="4443"/>
        <v>AZ$13</v>
      </c>
      <c r="BA3165" s="175" t="str">
        <f t="shared" si="4443"/>
        <v>BA$13</v>
      </c>
      <c r="BB3165" s="175" t="str">
        <f t="shared" si="4443"/>
        <v>BB$13</v>
      </c>
      <c r="BC3165" s="175" t="str">
        <f t="shared" si="4443"/>
        <v>BC$13</v>
      </c>
      <c r="BD3165" s="175" t="str">
        <f t="shared" si="4443"/>
        <v>BD$13</v>
      </c>
      <c r="BE3165" s="175" t="str">
        <f t="shared" si="4443"/>
        <v>BE$13</v>
      </c>
      <c r="BF3165" s="175" t="str">
        <f t="shared" si="4443"/>
        <v>BF$13</v>
      </c>
      <c r="BG3165" s="175" t="str">
        <f t="shared" si="4443"/>
        <v>BG$13</v>
      </c>
      <c r="BH3165" s="175" t="str">
        <f t="shared" si="4443"/>
        <v>BH$13</v>
      </c>
      <c r="BI3165" s="175" t="str">
        <f t="shared" si="4443"/>
        <v>BI$13</v>
      </c>
      <c r="BJ3165" s="175" t="str">
        <f t="shared" si="4443"/>
        <v>BJ$13</v>
      </c>
      <c r="BK3165" s="175" t="str">
        <f t="shared" si="4443"/>
        <v>BK$13</v>
      </c>
      <c r="BL3165" s="175" t="str">
        <f t="shared" si="4443"/>
        <v>BL$13</v>
      </c>
      <c r="BM3165" s="175" t="str">
        <f t="shared" si="4443"/>
        <v>BM$13</v>
      </c>
      <c r="BN3165" s="175" t="str">
        <f t="shared" si="4443"/>
        <v>BN$13</v>
      </c>
      <c r="BO3165" s="175" t="str">
        <f t="shared" si="4443"/>
        <v>BO$13</v>
      </c>
      <c r="BP3165" s="175" t="str">
        <f t="shared" si="4443"/>
        <v>BP$13</v>
      </c>
      <c r="BQ3165" s="175" t="str">
        <f t="shared" si="4443"/>
        <v>BQ$13</v>
      </c>
      <c r="BR3165" s="175" t="str">
        <f t="shared" si="4443"/>
        <v>BR$13</v>
      </c>
      <c r="BS3165" s="175" t="str">
        <f t="shared" si="4443"/>
        <v>BS$13</v>
      </c>
      <c r="BT3165" s="175" t="str">
        <f t="shared" si="4443"/>
        <v>BT$13</v>
      </c>
      <c r="BU3165" s="175" t="str">
        <f t="shared" si="4443"/>
        <v>BU$13</v>
      </c>
      <c r="BV3165" s="175" t="str">
        <f t="shared" si="4443"/>
        <v>BV$13</v>
      </c>
      <c r="BW3165" s="175" t="str">
        <f t="shared" si="4443"/>
        <v>BW$13</v>
      </c>
      <c r="BX3165" s="175" t="str">
        <f t="shared" si="4443"/>
        <v>BX$13</v>
      </c>
      <c r="BY3165" s="175" t="str">
        <f t="shared" si="4443"/>
        <v>BY$13</v>
      </c>
      <c r="BZ3165" s="175" t="str">
        <f t="shared" si="4443"/>
        <v>BZ$13</v>
      </c>
      <c r="CA3165" s="175" t="str">
        <f t="shared" si="4443"/>
        <v>CA$13</v>
      </c>
      <c r="CB3165" s="175" t="str">
        <f t="shared" si="4443"/>
        <v>CB$13</v>
      </c>
      <c r="CC3165" s="175" t="str">
        <f t="shared" si="4443"/>
        <v>CC$13</v>
      </c>
      <c r="CD3165" s="175" t="str">
        <f t="shared" si="4443"/>
        <v>CD$13</v>
      </c>
      <c r="CE3165" s="175" t="str">
        <f t="shared" ref="CE3165:CK3165" si="4444">CE3151</f>
        <v>CE$13</v>
      </c>
      <c r="CF3165" s="175" t="str">
        <f t="shared" si="4444"/>
        <v>CF$13</v>
      </c>
      <c r="CG3165" s="175" t="str">
        <f t="shared" si="4444"/>
        <v>CG$13</v>
      </c>
      <c r="CH3165" s="175" t="str">
        <f t="shared" si="4444"/>
        <v>CH$13</v>
      </c>
      <c r="CI3165" s="175" t="str">
        <f t="shared" si="4444"/>
        <v>CI$13</v>
      </c>
      <c r="CJ3165" s="175" t="str">
        <f t="shared" si="4444"/>
        <v>CJ$13</v>
      </c>
      <c r="CK3165" s="175" t="str">
        <f t="shared" si="4444"/>
        <v>CK$13</v>
      </c>
      <c r="CL3165" s="175" t="str">
        <f t="shared" ref="CL3165" si="4445">CL3151</f>
        <v>CL$13</v>
      </c>
    </row>
    <row r="3166" spans="2:90" x14ac:dyDescent="0.4">
      <c r="B3166" s="187" t="str">
        <f>B3156</f>
        <v>% of operating income - direct cost:</v>
      </c>
      <c r="D3166" t="s">
        <v>429</v>
      </c>
      <c r="E3166" s="8" t="str">
        <f t="shared" si="4429"/>
        <v>3166 DCOPS-IS</v>
      </c>
      <c r="G3166" t="s">
        <v>332</v>
      </c>
      <c r="H3166" s="12"/>
      <c r="I3166" s="60"/>
      <c r="J3166" s="60"/>
      <c r="K3166" s="15"/>
      <c r="L3166" s="15"/>
      <c r="M3166" s="15"/>
      <c r="N3166" s="15"/>
      <c r="O3166" s="15"/>
      <c r="P3166" s="15"/>
      <c r="R3166" s="15"/>
      <c r="S3166" s="175">
        <f t="shared" ref="S3166" si="4446">S3152</f>
        <v>0</v>
      </c>
      <c r="T3166" s="175">
        <f t="shared" ref="T3166:AX3166" si="4447">T3152</f>
        <v>0</v>
      </c>
      <c r="U3166" s="175">
        <f t="shared" si="4447"/>
        <v>0</v>
      </c>
      <c r="V3166" s="175">
        <f t="shared" si="4447"/>
        <v>0</v>
      </c>
      <c r="W3166" s="175">
        <f t="shared" si="4447"/>
        <v>0</v>
      </c>
      <c r="X3166" s="175">
        <f t="shared" si="4447"/>
        <v>0</v>
      </c>
      <c r="Y3166" s="175">
        <f t="shared" si="4447"/>
        <v>0</v>
      </c>
      <c r="Z3166" s="175">
        <f t="shared" si="4447"/>
        <v>0</v>
      </c>
      <c r="AA3166" s="175">
        <f t="shared" si="4447"/>
        <v>0</v>
      </c>
      <c r="AB3166" s="175">
        <f t="shared" si="4447"/>
        <v>0</v>
      </c>
      <c r="AC3166" s="175">
        <f t="shared" si="4447"/>
        <v>0</v>
      </c>
      <c r="AD3166" s="175">
        <f t="shared" si="4447"/>
        <v>0</v>
      </c>
      <c r="AE3166" s="175">
        <f t="shared" si="4447"/>
        <v>0</v>
      </c>
      <c r="AF3166" s="175">
        <f t="shared" si="4447"/>
        <v>0</v>
      </c>
      <c r="AG3166" s="175">
        <f t="shared" si="4447"/>
        <v>0</v>
      </c>
      <c r="AH3166" s="175">
        <f t="shared" si="4447"/>
        <v>0</v>
      </c>
      <c r="AI3166" s="175">
        <f t="shared" si="4447"/>
        <v>0</v>
      </c>
      <c r="AJ3166" s="175">
        <f t="shared" si="4447"/>
        <v>0</v>
      </c>
      <c r="AK3166" s="175">
        <f t="shared" si="4447"/>
        <v>0</v>
      </c>
      <c r="AL3166" s="175">
        <f t="shared" si="4447"/>
        <v>0</v>
      </c>
      <c r="AM3166" s="175">
        <f t="shared" si="4447"/>
        <v>0</v>
      </c>
      <c r="AN3166" s="175">
        <f t="shared" si="4447"/>
        <v>0</v>
      </c>
      <c r="AO3166" s="175">
        <f t="shared" si="4447"/>
        <v>0</v>
      </c>
      <c r="AP3166" s="175">
        <f t="shared" si="4447"/>
        <v>0</v>
      </c>
      <c r="AQ3166" s="175">
        <f t="shared" si="4447"/>
        <v>0</v>
      </c>
      <c r="AR3166" s="175">
        <f t="shared" si="4447"/>
        <v>0</v>
      </c>
      <c r="AS3166" s="175">
        <f t="shared" si="4447"/>
        <v>0</v>
      </c>
      <c r="AT3166" s="175">
        <f t="shared" si="4447"/>
        <v>0</v>
      </c>
      <c r="AU3166" s="175">
        <f t="shared" si="4447"/>
        <v>0</v>
      </c>
      <c r="AV3166" s="175">
        <f t="shared" si="4447"/>
        <v>0</v>
      </c>
      <c r="AW3166" s="175">
        <f t="shared" si="4447"/>
        <v>0</v>
      </c>
      <c r="AX3166" s="175">
        <f t="shared" si="4447"/>
        <v>0</v>
      </c>
      <c r="AY3166" s="175">
        <f t="shared" ref="AY3166:CD3166" si="4448">AY3152</f>
        <v>0</v>
      </c>
      <c r="AZ3166" s="175">
        <f t="shared" si="4448"/>
        <v>0</v>
      </c>
      <c r="BA3166" s="175">
        <f t="shared" si="4448"/>
        <v>0</v>
      </c>
      <c r="BB3166" s="175">
        <f t="shared" si="4448"/>
        <v>0</v>
      </c>
      <c r="BC3166" s="175">
        <f t="shared" si="4448"/>
        <v>0</v>
      </c>
      <c r="BD3166" s="175">
        <f t="shared" si="4448"/>
        <v>0</v>
      </c>
      <c r="BE3166" s="175">
        <f t="shared" si="4448"/>
        <v>0</v>
      </c>
      <c r="BF3166" s="175">
        <f t="shared" si="4448"/>
        <v>0</v>
      </c>
      <c r="BG3166" s="175">
        <f t="shared" si="4448"/>
        <v>0</v>
      </c>
      <c r="BH3166" s="175">
        <f t="shared" si="4448"/>
        <v>0</v>
      </c>
      <c r="BI3166" s="175">
        <f t="shared" si="4448"/>
        <v>0</v>
      </c>
      <c r="BJ3166" s="175">
        <f t="shared" si="4448"/>
        <v>0</v>
      </c>
      <c r="BK3166" s="175">
        <f t="shared" si="4448"/>
        <v>0</v>
      </c>
      <c r="BL3166" s="175">
        <f t="shared" si="4448"/>
        <v>0</v>
      </c>
      <c r="BM3166" s="175">
        <f t="shared" si="4448"/>
        <v>0</v>
      </c>
      <c r="BN3166" s="175">
        <f t="shared" si="4448"/>
        <v>0</v>
      </c>
      <c r="BO3166" s="175">
        <f t="shared" si="4448"/>
        <v>0</v>
      </c>
      <c r="BP3166" s="175">
        <f t="shared" si="4448"/>
        <v>0</v>
      </c>
      <c r="BQ3166" s="175">
        <f t="shared" si="4448"/>
        <v>0</v>
      </c>
      <c r="BR3166" s="175">
        <f t="shared" si="4448"/>
        <v>0</v>
      </c>
      <c r="BS3166" s="175">
        <f t="shared" si="4448"/>
        <v>0</v>
      </c>
      <c r="BT3166" s="175">
        <f t="shared" si="4448"/>
        <v>0</v>
      </c>
      <c r="BU3166" s="175">
        <f t="shared" si="4448"/>
        <v>0</v>
      </c>
      <c r="BV3166" s="175">
        <f t="shared" si="4448"/>
        <v>0</v>
      </c>
      <c r="BW3166" s="175">
        <f t="shared" si="4448"/>
        <v>0</v>
      </c>
      <c r="BX3166" s="175">
        <f t="shared" si="4448"/>
        <v>0</v>
      </c>
      <c r="BY3166" s="175">
        <f t="shared" si="4448"/>
        <v>0</v>
      </c>
      <c r="BZ3166" s="175">
        <f t="shared" si="4448"/>
        <v>0</v>
      </c>
      <c r="CA3166" s="175">
        <f t="shared" si="4448"/>
        <v>0</v>
      </c>
      <c r="CB3166" s="175">
        <f t="shared" si="4448"/>
        <v>0</v>
      </c>
      <c r="CC3166" s="175">
        <f t="shared" si="4448"/>
        <v>0</v>
      </c>
      <c r="CD3166" s="175">
        <f t="shared" si="4448"/>
        <v>0</v>
      </c>
      <c r="CE3166" s="175">
        <f t="shared" ref="CE3166:CK3166" si="4449">CE3152</f>
        <v>0</v>
      </c>
      <c r="CF3166" s="175">
        <f t="shared" si="4449"/>
        <v>0</v>
      </c>
      <c r="CG3166" s="175">
        <f t="shared" si="4449"/>
        <v>0</v>
      </c>
      <c r="CH3166" s="175">
        <f t="shared" si="4449"/>
        <v>0</v>
      </c>
      <c r="CI3166" s="175">
        <f t="shared" si="4449"/>
        <v>0</v>
      </c>
      <c r="CJ3166" s="175">
        <f t="shared" si="4449"/>
        <v>0</v>
      </c>
      <c r="CK3166" s="175">
        <f t="shared" si="4449"/>
        <v>0</v>
      </c>
      <c r="CL3166" s="175">
        <f t="shared" ref="CL3166" si="4450">CL3152</f>
        <v>0</v>
      </c>
    </row>
    <row r="3167" spans="2:90" x14ac:dyDescent="0.4">
      <c r="B3167" s="235" t="str">
        <f>IFERROR(SUBSTITUTE(TRIM(MID(B3156, SEARCH("-", B3156) + 1, LEN(B3156))),":",""),"no unit")</f>
        <v>direct cost</v>
      </c>
      <c r="D3167" t="s">
        <v>429</v>
      </c>
      <c r="E3167" s="8" t="str">
        <f t="shared" ref="E3167" si="4451">ROW()&amp;" "&amp;D3167</f>
        <v>3167 DCOPS-IS</v>
      </c>
      <c r="G3167" t="s">
        <v>332</v>
      </c>
      <c r="H3167" s="12"/>
      <c r="I3167" s="60"/>
      <c r="J3167" s="60"/>
      <c r="K3167" s="15"/>
      <c r="L3167" s="15"/>
      <c r="M3167" s="15"/>
      <c r="N3167" s="15"/>
      <c r="O3167" s="15"/>
      <c r="P3167" s="15"/>
      <c r="R3167" s="15"/>
      <c r="S3167" s="175"/>
      <c r="T3167" s="175"/>
      <c r="U3167" s="175"/>
      <c r="V3167" s="175"/>
      <c r="W3167" s="175"/>
      <c r="X3167" s="175"/>
      <c r="Y3167" s="175"/>
      <c r="Z3167" s="175"/>
      <c r="AA3167" s="175"/>
      <c r="AB3167" s="175"/>
      <c r="AC3167" s="175"/>
      <c r="AD3167" s="175"/>
      <c r="AE3167" s="175"/>
      <c r="AF3167" s="175"/>
      <c r="AG3167" s="175"/>
      <c r="AH3167" s="175"/>
      <c r="AI3167" s="175"/>
      <c r="AJ3167" s="175"/>
      <c r="AK3167" s="175"/>
      <c r="AL3167" s="175"/>
      <c r="AM3167" s="175"/>
      <c r="AN3167" s="175"/>
      <c r="AO3167" s="175"/>
      <c r="AP3167" s="175"/>
      <c r="AQ3167" s="175"/>
      <c r="AR3167" s="175"/>
      <c r="AS3167" s="175"/>
      <c r="AT3167" s="175"/>
      <c r="AU3167" s="175"/>
      <c r="AV3167" s="175"/>
      <c r="AW3167" s="175"/>
      <c r="AX3167" s="175"/>
      <c r="AY3167" s="175"/>
      <c r="AZ3167" s="175"/>
      <c r="BA3167" s="175"/>
      <c r="BB3167" s="175"/>
      <c r="BC3167" s="175"/>
      <c r="BD3167" s="175"/>
      <c r="BE3167" s="175"/>
      <c r="BF3167" s="175"/>
      <c r="BG3167" s="175"/>
      <c r="BH3167" s="175"/>
      <c r="BI3167" s="175"/>
      <c r="BJ3167" s="175"/>
      <c r="BK3167" s="175"/>
      <c r="BL3167" s="175"/>
      <c r="BM3167" s="175"/>
      <c r="BN3167" s="175"/>
      <c r="BO3167" s="175"/>
      <c r="BP3167" s="175"/>
      <c r="BQ3167" s="175"/>
      <c r="BR3167" s="175"/>
      <c r="BS3167" s="175"/>
      <c r="BT3167" s="175"/>
      <c r="BU3167" s="175"/>
      <c r="BV3167" s="175"/>
      <c r="BW3167" s="175"/>
      <c r="BX3167" s="175"/>
      <c r="BY3167" s="175"/>
      <c r="BZ3167" s="175"/>
      <c r="CA3167" s="175"/>
      <c r="CB3167" s="175"/>
      <c r="CC3167" s="175"/>
      <c r="CD3167" s="175"/>
      <c r="CE3167" s="175"/>
      <c r="CF3167" s="175"/>
      <c r="CG3167" s="175"/>
      <c r="CH3167" s="175"/>
      <c r="CI3167" s="175"/>
      <c r="CJ3167" s="175"/>
      <c r="CK3167" s="175"/>
      <c r="CL3167" s="175"/>
    </row>
    <row r="3168" spans="2:90" x14ac:dyDescent="0.4">
      <c r="B3168" s="132" t="str">
        <f>B3154</f>
        <v>Secondary revenue driver</v>
      </c>
      <c r="D3168" t="s">
        <v>429</v>
      </c>
      <c r="E3168" s="8" t="str">
        <f t="shared" si="4429"/>
        <v>3168 DCOPS-IS</v>
      </c>
      <c r="G3168" t="s">
        <v>332</v>
      </c>
      <c r="H3168" s="12"/>
      <c r="I3168" s="60"/>
      <c r="J3168" s="60"/>
      <c r="K3168" s="15"/>
      <c r="L3168" s="15"/>
      <c r="M3168" s="15"/>
      <c r="N3168" s="15"/>
      <c r="O3168" s="15"/>
      <c r="P3168" s="15"/>
      <c r="R3168" s="15"/>
      <c r="S3168" s="4" t="str">
        <f t="shared" ref="S3168" si="4452">ADDRESS(ROW(S3149),COLUMN(S3149),2)</f>
        <v>S$3149</v>
      </c>
      <c r="T3168" s="4" t="str">
        <f t="shared" ref="T3168:AY3168" si="4453">ADDRESS(ROW(T3149),COLUMN(T3149),2)</f>
        <v>T$3149</v>
      </c>
      <c r="U3168" s="4" t="str">
        <f t="shared" si="4453"/>
        <v>U$3149</v>
      </c>
      <c r="V3168" s="4" t="str">
        <f t="shared" si="4453"/>
        <v>V$3149</v>
      </c>
      <c r="W3168" s="4" t="str">
        <f t="shared" si="4453"/>
        <v>W$3149</v>
      </c>
      <c r="X3168" s="4" t="str">
        <f t="shared" si="4453"/>
        <v>X$3149</v>
      </c>
      <c r="Y3168" s="4" t="str">
        <f t="shared" si="4453"/>
        <v>Y$3149</v>
      </c>
      <c r="Z3168" s="4" t="str">
        <f t="shared" si="4453"/>
        <v>Z$3149</v>
      </c>
      <c r="AA3168" s="4" t="str">
        <f t="shared" si="4453"/>
        <v>AA$3149</v>
      </c>
      <c r="AB3168" s="4" t="str">
        <f t="shared" si="4453"/>
        <v>AB$3149</v>
      </c>
      <c r="AC3168" s="4" t="str">
        <f t="shared" si="4453"/>
        <v>AC$3149</v>
      </c>
      <c r="AD3168" s="4" t="str">
        <f t="shared" si="4453"/>
        <v>AD$3149</v>
      </c>
      <c r="AE3168" s="4" t="str">
        <f t="shared" si="4453"/>
        <v>AE$3149</v>
      </c>
      <c r="AF3168" s="4" t="str">
        <f t="shared" si="4453"/>
        <v>AF$3149</v>
      </c>
      <c r="AG3168" s="4" t="str">
        <f t="shared" si="4453"/>
        <v>AG$3149</v>
      </c>
      <c r="AH3168" s="4" t="str">
        <f t="shared" si="4453"/>
        <v>AH$3149</v>
      </c>
      <c r="AI3168" s="4" t="str">
        <f t="shared" si="4453"/>
        <v>AI$3149</v>
      </c>
      <c r="AJ3168" s="4" t="str">
        <f t="shared" si="4453"/>
        <v>AJ$3149</v>
      </c>
      <c r="AK3168" s="4" t="str">
        <f t="shared" si="4453"/>
        <v>AK$3149</v>
      </c>
      <c r="AL3168" s="4" t="str">
        <f t="shared" si="4453"/>
        <v>AL$3149</v>
      </c>
      <c r="AM3168" s="4" t="str">
        <f t="shared" si="4453"/>
        <v>AM$3149</v>
      </c>
      <c r="AN3168" s="4" t="str">
        <f t="shared" si="4453"/>
        <v>AN$3149</v>
      </c>
      <c r="AO3168" s="4" t="str">
        <f t="shared" si="4453"/>
        <v>AO$3149</v>
      </c>
      <c r="AP3168" s="4" t="str">
        <f t="shared" si="4453"/>
        <v>AP$3149</v>
      </c>
      <c r="AQ3168" s="4" t="str">
        <f t="shared" si="4453"/>
        <v>AQ$3149</v>
      </c>
      <c r="AR3168" s="4" t="str">
        <f t="shared" si="4453"/>
        <v>AR$3149</v>
      </c>
      <c r="AS3168" s="4" t="str">
        <f t="shared" si="4453"/>
        <v>AS$3149</v>
      </c>
      <c r="AT3168" s="4" t="str">
        <f t="shared" si="4453"/>
        <v>AT$3149</v>
      </c>
      <c r="AU3168" s="4" t="str">
        <f t="shared" si="4453"/>
        <v>AU$3149</v>
      </c>
      <c r="AV3168" s="4" t="str">
        <f t="shared" si="4453"/>
        <v>AV$3149</v>
      </c>
      <c r="AW3168" s="4" t="str">
        <f t="shared" si="4453"/>
        <v>AW$3149</v>
      </c>
      <c r="AX3168" s="4" t="str">
        <f t="shared" si="4453"/>
        <v>AX$3149</v>
      </c>
      <c r="AY3168" s="4" t="str">
        <f t="shared" si="4453"/>
        <v>AY$3149</v>
      </c>
      <c r="AZ3168" s="4" t="str">
        <f t="shared" ref="AZ3168:CE3168" si="4454">ADDRESS(ROW(AZ3149),COLUMN(AZ3149),2)</f>
        <v>AZ$3149</v>
      </c>
      <c r="BA3168" s="4" t="str">
        <f t="shared" si="4454"/>
        <v>BA$3149</v>
      </c>
      <c r="BB3168" s="4" t="str">
        <f t="shared" si="4454"/>
        <v>BB$3149</v>
      </c>
      <c r="BC3168" s="4" t="str">
        <f t="shared" si="4454"/>
        <v>BC$3149</v>
      </c>
      <c r="BD3168" s="4" t="str">
        <f t="shared" si="4454"/>
        <v>BD$3149</v>
      </c>
      <c r="BE3168" s="4" t="str">
        <f t="shared" si="4454"/>
        <v>BE$3149</v>
      </c>
      <c r="BF3168" s="4" t="str">
        <f t="shared" si="4454"/>
        <v>BF$3149</v>
      </c>
      <c r="BG3168" s="4" t="str">
        <f t="shared" si="4454"/>
        <v>BG$3149</v>
      </c>
      <c r="BH3168" s="4" t="str">
        <f t="shared" si="4454"/>
        <v>BH$3149</v>
      </c>
      <c r="BI3168" s="4" t="str">
        <f t="shared" si="4454"/>
        <v>BI$3149</v>
      </c>
      <c r="BJ3168" s="4" t="str">
        <f t="shared" si="4454"/>
        <v>BJ$3149</v>
      </c>
      <c r="BK3168" s="4" t="str">
        <f t="shared" si="4454"/>
        <v>BK$3149</v>
      </c>
      <c r="BL3168" s="4" t="str">
        <f t="shared" si="4454"/>
        <v>BL$3149</v>
      </c>
      <c r="BM3168" s="4" t="str">
        <f t="shared" si="4454"/>
        <v>BM$3149</v>
      </c>
      <c r="BN3168" s="4" t="str">
        <f t="shared" si="4454"/>
        <v>BN$3149</v>
      </c>
      <c r="BO3168" s="4" t="str">
        <f t="shared" si="4454"/>
        <v>BO$3149</v>
      </c>
      <c r="BP3168" s="4" t="str">
        <f t="shared" si="4454"/>
        <v>BP$3149</v>
      </c>
      <c r="BQ3168" s="4" t="str">
        <f t="shared" si="4454"/>
        <v>BQ$3149</v>
      </c>
      <c r="BR3168" s="4" t="str">
        <f t="shared" si="4454"/>
        <v>BR$3149</v>
      </c>
      <c r="BS3168" s="4" t="str">
        <f t="shared" si="4454"/>
        <v>BS$3149</v>
      </c>
      <c r="BT3168" s="4" t="str">
        <f t="shared" si="4454"/>
        <v>BT$3149</v>
      </c>
      <c r="BU3168" s="4" t="str">
        <f t="shared" si="4454"/>
        <v>BU$3149</v>
      </c>
      <c r="BV3168" s="4" t="str">
        <f t="shared" si="4454"/>
        <v>BV$3149</v>
      </c>
      <c r="BW3168" s="4" t="str">
        <f t="shared" si="4454"/>
        <v>BW$3149</v>
      </c>
      <c r="BX3168" s="4" t="str">
        <f t="shared" si="4454"/>
        <v>BX$3149</v>
      </c>
      <c r="BY3168" s="4" t="str">
        <f t="shared" si="4454"/>
        <v>BY$3149</v>
      </c>
      <c r="BZ3168" s="4" t="str">
        <f t="shared" si="4454"/>
        <v>BZ$3149</v>
      </c>
      <c r="CA3168" s="4" t="str">
        <f t="shared" si="4454"/>
        <v>CA$3149</v>
      </c>
      <c r="CB3168" s="4" t="str">
        <f t="shared" si="4454"/>
        <v>CB$3149</v>
      </c>
      <c r="CC3168" s="4" t="str">
        <f t="shared" si="4454"/>
        <v>CC$3149</v>
      </c>
      <c r="CD3168" s="4" t="str">
        <f t="shared" si="4454"/>
        <v>CD$3149</v>
      </c>
      <c r="CE3168" s="4" t="str">
        <f t="shared" si="4454"/>
        <v>CE$3149</v>
      </c>
      <c r="CF3168" s="4" t="str">
        <f t="shared" ref="CF3168:CK3168" si="4455">ADDRESS(ROW(CF3149),COLUMN(CF3149),2)</f>
        <v>CF$3149</v>
      </c>
      <c r="CG3168" s="4" t="str">
        <f t="shared" si="4455"/>
        <v>CG$3149</v>
      </c>
      <c r="CH3168" s="4" t="str">
        <f t="shared" si="4455"/>
        <v>CH$3149</v>
      </c>
      <c r="CI3168" s="4" t="str">
        <f t="shared" si="4455"/>
        <v>CI$3149</v>
      </c>
      <c r="CJ3168" s="4" t="str">
        <f t="shared" si="4455"/>
        <v>CJ$3149</v>
      </c>
      <c r="CK3168" s="4" t="str">
        <f t="shared" si="4455"/>
        <v>CK$3149</v>
      </c>
      <c r="CL3168" s="4" t="str">
        <f t="shared" ref="CL3168" si="4456">ADDRESS(ROW(CL3149),COLUMN(CL3149),2)</f>
        <v>CL$3149</v>
      </c>
    </row>
    <row r="3169" spans="2:90" x14ac:dyDescent="0.4">
      <c r="B3169" s="132" t="str">
        <f>B3155</f>
        <v>Secondary volume driver</v>
      </c>
      <c r="D3169" t="s">
        <v>429</v>
      </c>
      <c r="E3169" s="8" t="str">
        <f t="shared" si="4429"/>
        <v>3169 DCOPS-IS</v>
      </c>
      <c r="G3169" t="s">
        <v>332</v>
      </c>
      <c r="H3169" s="12"/>
      <c r="I3169" s="60"/>
      <c r="J3169" s="60"/>
      <c r="K3169" s="15"/>
      <c r="L3169" s="15"/>
      <c r="M3169" s="15"/>
      <c r="N3169" s="15"/>
      <c r="O3169" s="15"/>
      <c r="P3169" s="15"/>
      <c r="R3169" s="15"/>
      <c r="S3169" s="175" t="str">
        <f t="shared" ref="S3169" si="4457">S3155</f>
        <v>S$15</v>
      </c>
      <c r="T3169" s="175" t="str">
        <f t="shared" ref="T3169:AX3169" si="4458">T3155</f>
        <v>T$15</v>
      </c>
      <c r="U3169" s="175" t="str">
        <f t="shared" si="4458"/>
        <v>U$15</v>
      </c>
      <c r="V3169" s="175" t="str">
        <f t="shared" si="4458"/>
        <v>V$15</v>
      </c>
      <c r="W3169" s="175" t="str">
        <f t="shared" si="4458"/>
        <v>W$15</v>
      </c>
      <c r="X3169" s="175" t="str">
        <f t="shared" si="4458"/>
        <v>X$15</v>
      </c>
      <c r="Y3169" s="175" t="str">
        <f t="shared" si="4458"/>
        <v>Y$15</v>
      </c>
      <c r="Z3169" s="175" t="str">
        <f t="shared" si="4458"/>
        <v>Z$15</v>
      </c>
      <c r="AA3169" s="175" t="str">
        <f t="shared" si="4458"/>
        <v>AA$15</v>
      </c>
      <c r="AB3169" s="175" t="str">
        <f t="shared" si="4458"/>
        <v>AB$15</v>
      </c>
      <c r="AC3169" s="175" t="str">
        <f t="shared" si="4458"/>
        <v>AC$15</v>
      </c>
      <c r="AD3169" s="175" t="str">
        <f t="shared" si="4458"/>
        <v>AD$15</v>
      </c>
      <c r="AE3169" s="175" t="str">
        <f t="shared" si="4458"/>
        <v>AE$15</v>
      </c>
      <c r="AF3169" s="175" t="str">
        <f t="shared" si="4458"/>
        <v>AF$15</v>
      </c>
      <c r="AG3169" s="175" t="str">
        <f t="shared" si="4458"/>
        <v>AG$15</v>
      </c>
      <c r="AH3169" s="175" t="str">
        <f t="shared" si="4458"/>
        <v>AH$15</v>
      </c>
      <c r="AI3169" s="175" t="str">
        <f t="shared" si="4458"/>
        <v>AI$15</v>
      </c>
      <c r="AJ3169" s="175" t="str">
        <f t="shared" si="4458"/>
        <v>AJ$15</v>
      </c>
      <c r="AK3169" s="175" t="str">
        <f t="shared" si="4458"/>
        <v>AK$15</v>
      </c>
      <c r="AL3169" s="175" t="str">
        <f t="shared" si="4458"/>
        <v>AL$15</v>
      </c>
      <c r="AM3169" s="175" t="str">
        <f t="shared" si="4458"/>
        <v>AM$15</v>
      </c>
      <c r="AN3169" s="175" t="str">
        <f t="shared" si="4458"/>
        <v>AN$15</v>
      </c>
      <c r="AO3169" s="175" t="str">
        <f t="shared" si="4458"/>
        <v>AO$15</v>
      </c>
      <c r="AP3169" s="175" t="str">
        <f t="shared" si="4458"/>
        <v>AP$15</v>
      </c>
      <c r="AQ3169" s="175" t="str">
        <f t="shared" si="4458"/>
        <v>AQ$15</v>
      </c>
      <c r="AR3169" s="175" t="str">
        <f t="shared" si="4458"/>
        <v>AR$15</v>
      </c>
      <c r="AS3169" s="175" t="str">
        <f t="shared" si="4458"/>
        <v>AS$15</v>
      </c>
      <c r="AT3169" s="175" t="str">
        <f t="shared" si="4458"/>
        <v>AT$15</v>
      </c>
      <c r="AU3169" s="175" t="str">
        <f t="shared" si="4458"/>
        <v>AU$15</v>
      </c>
      <c r="AV3169" s="175" t="str">
        <f t="shared" si="4458"/>
        <v>AV$15</v>
      </c>
      <c r="AW3169" s="175" t="str">
        <f t="shared" si="4458"/>
        <v>AW$15</v>
      </c>
      <c r="AX3169" s="175" t="str">
        <f t="shared" si="4458"/>
        <v>AX$15</v>
      </c>
      <c r="AY3169" s="175" t="str">
        <f t="shared" ref="AY3169:CD3169" si="4459">AY3155</f>
        <v>AY$15</v>
      </c>
      <c r="AZ3169" s="175" t="str">
        <f t="shared" si="4459"/>
        <v>AZ$15</v>
      </c>
      <c r="BA3169" s="175" t="str">
        <f t="shared" si="4459"/>
        <v>BA$15</v>
      </c>
      <c r="BB3169" s="175" t="str">
        <f t="shared" si="4459"/>
        <v>BB$15</v>
      </c>
      <c r="BC3169" s="175" t="str">
        <f t="shared" si="4459"/>
        <v>BC$15</v>
      </c>
      <c r="BD3169" s="175" t="str">
        <f t="shared" si="4459"/>
        <v>BD$15</v>
      </c>
      <c r="BE3169" s="175" t="str">
        <f t="shared" si="4459"/>
        <v>BE$15</v>
      </c>
      <c r="BF3169" s="175" t="str">
        <f t="shared" si="4459"/>
        <v>BF$15</v>
      </c>
      <c r="BG3169" s="175" t="str">
        <f t="shared" si="4459"/>
        <v>BG$15</v>
      </c>
      <c r="BH3169" s="175" t="str">
        <f t="shared" si="4459"/>
        <v>BH$15</v>
      </c>
      <c r="BI3169" s="175" t="str">
        <f t="shared" si="4459"/>
        <v>BI$15</v>
      </c>
      <c r="BJ3169" s="175" t="str">
        <f t="shared" si="4459"/>
        <v>BJ$15</v>
      </c>
      <c r="BK3169" s="175" t="str">
        <f t="shared" si="4459"/>
        <v>BK$15</v>
      </c>
      <c r="BL3169" s="175" t="str">
        <f t="shared" si="4459"/>
        <v>BL$15</v>
      </c>
      <c r="BM3169" s="175" t="str">
        <f t="shared" si="4459"/>
        <v>BM$15</v>
      </c>
      <c r="BN3169" s="175" t="str">
        <f t="shared" si="4459"/>
        <v>BN$15</v>
      </c>
      <c r="BO3169" s="175" t="str">
        <f t="shared" si="4459"/>
        <v>BO$15</v>
      </c>
      <c r="BP3169" s="175" t="str">
        <f t="shared" si="4459"/>
        <v>BP$15</v>
      </c>
      <c r="BQ3169" s="175" t="str">
        <f t="shared" si="4459"/>
        <v>BQ$15</v>
      </c>
      <c r="BR3169" s="175" t="str">
        <f t="shared" si="4459"/>
        <v>BR$15</v>
      </c>
      <c r="BS3169" s="175" t="str">
        <f t="shared" si="4459"/>
        <v>BS$15</v>
      </c>
      <c r="BT3169" s="175" t="str">
        <f t="shared" si="4459"/>
        <v>BT$15</v>
      </c>
      <c r="BU3169" s="175" t="str">
        <f t="shared" si="4459"/>
        <v>BU$15</v>
      </c>
      <c r="BV3169" s="175" t="str">
        <f t="shared" si="4459"/>
        <v>BV$15</v>
      </c>
      <c r="BW3169" s="175" t="str">
        <f t="shared" si="4459"/>
        <v>BW$15</v>
      </c>
      <c r="BX3169" s="175" t="str">
        <f t="shared" si="4459"/>
        <v>BX$15</v>
      </c>
      <c r="BY3169" s="175" t="str">
        <f t="shared" si="4459"/>
        <v>BY$15</v>
      </c>
      <c r="BZ3169" s="175" t="str">
        <f t="shared" si="4459"/>
        <v>BZ$15</v>
      </c>
      <c r="CA3169" s="175" t="str">
        <f t="shared" si="4459"/>
        <v>CA$15</v>
      </c>
      <c r="CB3169" s="175" t="str">
        <f t="shared" si="4459"/>
        <v>CB$15</v>
      </c>
      <c r="CC3169" s="175" t="str">
        <f t="shared" si="4459"/>
        <v>CC$15</v>
      </c>
      <c r="CD3169" s="175" t="str">
        <f t="shared" si="4459"/>
        <v>CD$15</v>
      </c>
      <c r="CE3169" s="175" t="str">
        <f t="shared" ref="CE3169:CK3169" si="4460">CE3155</f>
        <v>CE$15</v>
      </c>
      <c r="CF3169" s="175" t="str">
        <f t="shared" si="4460"/>
        <v>CF$15</v>
      </c>
      <c r="CG3169" s="175" t="str">
        <f t="shared" si="4460"/>
        <v>CG$15</v>
      </c>
      <c r="CH3169" s="175" t="str">
        <f t="shared" si="4460"/>
        <v>CH$15</v>
      </c>
      <c r="CI3169" s="175" t="str">
        <f t="shared" si="4460"/>
        <v>CI$15</v>
      </c>
      <c r="CJ3169" s="175" t="str">
        <f t="shared" si="4460"/>
        <v>CJ$15</v>
      </c>
      <c r="CK3169" s="175" t="str">
        <f t="shared" si="4460"/>
        <v>CK$15</v>
      </c>
      <c r="CL3169" s="175" t="str">
        <f t="shared" ref="CL3169" si="4461">CL3155</f>
        <v>CL$15</v>
      </c>
    </row>
    <row r="3171" spans="2:90" x14ac:dyDescent="0.4">
      <c r="B3171" s="171" t="s">
        <v>490</v>
      </c>
      <c r="E3171" s="8"/>
      <c r="H3171" s="170"/>
      <c r="I3171" s="172"/>
      <c r="J3171" s="172"/>
      <c r="K3171" s="193"/>
      <c r="L3171" s="193"/>
      <c r="M3171" s="193"/>
      <c r="N3171" s="193"/>
      <c r="O3171" s="193"/>
      <c r="P3171" s="193"/>
      <c r="R3171" s="194"/>
      <c r="S3171" s="170"/>
      <c r="T3171" s="170"/>
      <c r="U3171" s="170"/>
      <c r="V3171" s="170"/>
      <c r="W3171" s="170"/>
      <c r="X3171" s="170"/>
      <c r="Y3171" s="170"/>
      <c r="Z3171" s="170"/>
      <c r="AA3171" s="170"/>
      <c r="AB3171" s="170"/>
      <c r="AC3171" s="170"/>
      <c r="AD3171" s="170"/>
      <c r="AE3171" s="170"/>
      <c r="AF3171" s="170"/>
      <c r="AG3171" s="170"/>
      <c r="AH3171" s="170"/>
      <c r="AI3171" s="170"/>
      <c r="AJ3171" s="170"/>
      <c r="AK3171" s="170"/>
      <c r="AL3171" s="170"/>
      <c r="AM3171" s="170"/>
      <c r="AN3171" s="170"/>
      <c r="AO3171" s="170"/>
      <c r="AP3171" s="170"/>
      <c r="AQ3171" s="170"/>
      <c r="AR3171" s="170"/>
      <c r="AS3171" s="170"/>
      <c r="AT3171" s="170"/>
      <c r="AU3171" s="170"/>
      <c r="AV3171" s="170"/>
      <c r="AW3171" s="170"/>
      <c r="AX3171" s="170"/>
      <c r="AY3171" s="170"/>
      <c r="AZ3171" s="170"/>
      <c r="BA3171" s="170"/>
      <c r="BB3171" s="170"/>
      <c r="BC3171" s="170"/>
      <c r="BD3171" s="170"/>
      <c r="BE3171" s="170"/>
      <c r="BF3171" s="170"/>
      <c r="BG3171" s="170"/>
      <c r="BH3171" s="170"/>
      <c r="BI3171" s="170"/>
      <c r="BJ3171" s="170"/>
      <c r="BK3171" s="170"/>
      <c r="BL3171" s="170"/>
      <c r="BM3171" s="170"/>
      <c r="BN3171" s="170"/>
      <c r="BO3171" s="170"/>
      <c r="BP3171" s="170"/>
      <c r="BQ3171" s="170"/>
      <c r="BR3171" s="170"/>
      <c r="BS3171" s="170"/>
      <c r="BT3171" s="170"/>
      <c r="BU3171" s="170"/>
      <c r="BV3171" s="170"/>
      <c r="BW3171" s="170"/>
      <c r="BX3171" s="170"/>
      <c r="BY3171" s="170"/>
      <c r="BZ3171" s="170"/>
      <c r="CA3171" s="170"/>
      <c r="CB3171" s="170"/>
      <c r="CC3171" s="170"/>
      <c r="CD3171" s="170"/>
      <c r="CE3171" s="170"/>
      <c r="CF3171" s="170"/>
      <c r="CG3171" s="170"/>
      <c r="CH3171" s="170"/>
      <c r="CI3171" s="170"/>
      <c r="CJ3171" s="170"/>
      <c r="CK3171" s="170"/>
      <c r="CL3171" s="170"/>
    </row>
    <row r="3172" spans="2:90" x14ac:dyDescent="0.4">
      <c r="B3172" s="171" t="s">
        <v>492</v>
      </c>
      <c r="E3172" s="8"/>
      <c r="H3172" s="170"/>
      <c r="I3172" s="172"/>
      <c r="J3172" s="172"/>
      <c r="K3172" s="193"/>
      <c r="L3172" s="193"/>
      <c r="M3172" s="193"/>
      <c r="N3172" s="193"/>
      <c r="O3172" s="193"/>
      <c r="P3172" s="193"/>
      <c r="R3172" s="194"/>
      <c r="S3172" s="170"/>
      <c r="T3172" s="170"/>
      <c r="U3172" s="170"/>
      <c r="V3172" s="170"/>
      <c r="W3172" s="170"/>
      <c r="X3172" s="170"/>
      <c r="Y3172" s="170"/>
      <c r="Z3172" s="170"/>
      <c r="AA3172" s="170"/>
      <c r="AB3172" s="170"/>
      <c r="AC3172" s="170"/>
      <c r="AD3172" s="170"/>
      <c r="AE3172" s="170"/>
      <c r="AF3172" s="170"/>
      <c r="AG3172" s="170"/>
      <c r="AH3172" s="170"/>
      <c r="AI3172" s="170"/>
      <c r="AJ3172" s="170"/>
      <c r="AK3172" s="170"/>
      <c r="AL3172" s="170"/>
      <c r="AM3172" s="170"/>
      <c r="AN3172" s="170"/>
      <c r="AO3172" s="170"/>
      <c r="AP3172" s="170"/>
      <c r="AQ3172" s="170"/>
      <c r="AR3172" s="170"/>
      <c r="AS3172" s="170"/>
      <c r="AT3172" s="170"/>
      <c r="AU3172" s="170"/>
      <c r="AV3172" s="170"/>
      <c r="AW3172" s="170"/>
      <c r="AX3172" s="170"/>
      <c r="AY3172" s="170"/>
      <c r="AZ3172" s="170"/>
      <c r="BA3172" s="170"/>
      <c r="BB3172" s="170"/>
      <c r="BC3172" s="170"/>
      <c r="BD3172" s="170"/>
      <c r="BE3172" s="170"/>
      <c r="BF3172" s="170"/>
      <c r="BG3172" s="170"/>
      <c r="BH3172" s="170"/>
      <c r="BI3172" s="170"/>
      <c r="BJ3172" s="170"/>
      <c r="BK3172" s="170"/>
      <c r="BL3172" s="170"/>
      <c r="BM3172" s="170"/>
      <c r="BN3172" s="170"/>
      <c r="BO3172" s="170"/>
      <c r="BP3172" s="170"/>
      <c r="BQ3172" s="170"/>
      <c r="BR3172" s="170"/>
      <c r="BS3172" s="170"/>
      <c r="BT3172" s="170"/>
      <c r="BU3172" s="170"/>
      <c r="BV3172" s="170"/>
      <c r="BW3172" s="170"/>
      <c r="BX3172" s="170"/>
      <c r="BY3172" s="170"/>
      <c r="BZ3172" s="170"/>
      <c r="CA3172" s="170"/>
      <c r="CB3172" s="170"/>
      <c r="CC3172" s="170"/>
      <c r="CD3172" s="170"/>
      <c r="CE3172" s="170"/>
      <c r="CF3172" s="170"/>
      <c r="CG3172" s="170"/>
      <c r="CH3172" s="170"/>
      <c r="CI3172" s="170"/>
      <c r="CJ3172" s="170"/>
      <c r="CK3172" s="170"/>
      <c r="CL3172" s="170"/>
    </row>
    <row r="3173" spans="2:90" x14ac:dyDescent="0.4">
      <c r="B3173" s="171" t="s">
        <v>461</v>
      </c>
      <c r="E3173" s="8"/>
      <c r="H3173" s="170"/>
      <c r="I3173" s="172"/>
      <c r="J3173" s="172"/>
      <c r="K3173" s="193"/>
      <c r="L3173" s="193"/>
      <c r="M3173" s="193"/>
      <c r="N3173" s="193"/>
      <c r="O3173" s="193"/>
      <c r="P3173" s="193"/>
      <c r="R3173" s="194"/>
      <c r="S3173" s="195" t="str">
        <f t="shared" ref="S3173:CD3173" si="4462">S$16</f>
        <v>S$12</v>
      </c>
      <c r="T3173" s="195" t="str">
        <f t="shared" si="4462"/>
        <v>T$12</v>
      </c>
      <c r="U3173" s="195" t="str">
        <f t="shared" si="4462"/>
        <v>U$12</v>
      </c>
      <c r="V3173" s="195" t="str">
        <f t="shared" si="4462"/>
        <v>V$12</v>
      </c>
      <c r="W3173" s="195" t="str">
        <f t="shared" si="4462"/>
        <v>W$12</v>
      </c>
      <c r="X3173" s="195" t="str">
        <f t="shared" si="4462"/>
        <v>X$12</v>
      </c>
      <c r="Y3173" s="195" t="str">
        <f t="shared" si="4462"/>
        <v>Y$12</v>
      </c>
      <c r="Z3173" s="195" t="str">
        <f t="shared" si="4462"/>
        <v>Z$12</v>
      </c>
      <c r="AA3173" s="195" t="str">
        <f t="shared" si="4462"/>
        <v>AA$12</v>
      </c>
      <c r="AB3173" s="195" t="str">
        <f t="shared" si="4462"/>
        <v>AB$12</v>
      </c>
      <c r="AC3173" s="195" t="str">
        <f t="shared" si="4462"/>
        <v>AC$12</v>
      </c>
      <c r="AD3173" s="195" t="str">
        <f t="shared" si="4462"/>
        <v>AD$12</v>
      </c>
      <c r="AE3173" s="195" t="str">
        <f t="shared" si="4462"/>
        <v>AE$12</v>
      </c>
      <c r="AF3173" s="195" t="str">
        <f t="shared" si="4462"/>
        <v>AF$12</v>
      </c>
      <c r="AG3173" s="195" t="str">
        <f t="shared" si="4462"/>
        <v>AG$12</v>
      </c>
      <c r="AH3173" s="195" t="str">
        <f t="shared" si="4462"/>
        <v>AH$12</v>
      </c>
      <c r="AI3173" s="195" t="str">
        <f t="shared" si="4462"/>
        <v>AI$12</v>
      </c>
      <c r="AJ3173" s="195" t="str">
        <f t="shared" si="4462"/>
        <v>AJ$12</v>
      </c>
      <c r="AK3173" s="195" t="str">
        <f t="shared" si="4462"/>
        <v>AK$12</v>
      </c>
      <c r="AL3173" s="195" t="str">
        <f t="shared" si="4462"/>
        <v>AL$12</v>
      </c>
      <c r="AM3173" s="195" t="str">
        <f t="shared" si="4462"/>
        <v>AM$12</v>
      </c>
      <c r="AN3173" s="195" t="str">
        <f t="shared" si="4462"/>
        <v>AN$12</v>
      </c>
      <c r="AO3173" s="195" t="str">
        <f t="shared" si="4462"/>
        <v>AO$12</v>
      </c>
      <c r="AP3173" s="195" t="str">
        <f t="shared" si="4462"/>
        <v>AP$12</v>
      </c>
      <c r="AQ3173" s="195" t="str">
        <f t="shared" si="4462"/>
        <v>AQ$12</v>
      </c>
      <c r="AR3173" s="195" t="str">
        <f t="shared" si="4462"/>
        <v>AR$12</v>
      </c>
      <c r="AS3173" s="195" t="str">
        <f t="shared" si="4462"/>
        <v>AS$12</v>
      </c>
      <c r="AT3173" s="195" t="str">
        <f t="shared" si="4462"/>
        <v>AT$12</v>
      </c>
      <c r="AU3173" s="195" t="str">
        <f t="shared" si="4462"/>
        <v>AU$12</v>
      </c>
      <c r="AV3173" s="195" t="str">
        <f t="shared" si="4462"/>
        <v>AV$12</v>
      </c>
      <c r="AW3173" s="195" t="str">
        <f t="shared" si="4462"/>
        <v>AW$12</v>
      </c>
      <c r="AX3173" s="195" t="str">
        <f t="shared" si="4462"/>
        <v>AX$12</v>
      </c>
      <c r="AY3173" s="195" t="str">
        <f t="shared" si="4462"/>
        <v>AY$12</v>
      </c>
      <c r="AZ3173" s="195" t="str">
        <f t="shared" si="4462"/>
        <v>AZ$12</v>
      </c>
      <c r="BA3173" s="195" t="str">
        <f t="shared" si="4462"/>
        <v>BA$12</v>
      </c>
      <c r="BB3173" s="195" t="str">
        <f t="shared" si="4462"/>
        <v>BB$12</v>
      </c>
      <c r="BC3173" s="195" t="str">
        <f t="shared" si="4462"/>
        <v>BC$12</v>
      </c>
      <c r="BD3173" s="195" t="str">
        <f t="shared" si="4462"/>
        <v>BD$12</v>
      </c>
      <c r="BE3173" s="195" t="str">
        <f t="shared" si="4462"/>
        <v>BE$12</v>
      </c>
      <c r="BF3173" s="195" t="str">
        <f t="shared" si="4462"/>
        <v>BF$12</v>
      </c>
      <c r="BG3173" s="195" t="str">
        <f t="shared" si="4462"/>
        <v>BG$12</v>
      </c>
      <c r="BH3173" s="195" t="str">
        <f t="shared" si="4462"/>
        <v>BH$12</v>
      </c>
      <c r="BI3173" s="195" t="str">
        <f t="shared" si="4462"/>
        <v>BI$12</v>
      </c>
      <c r="BJ3173" s="195" t="str">
        <f t="shared" si="4462"/>
        <v>BJ$12</v>
      </c>
      <c r="BK3173" s="195" t="str">
        <f t="shared" si="4462"/>
        <v>BK$12</v>
      </c>
      <c r="BL3173" s="195" t="str">
        <f t="shared" si="4462"/>
        <v>BL$12</v>
      </c>
      <c r="BM3173" s="195" t="str">
        <f t="shared" si="4462"/>
        <v>BM$12</v>
      </c>
      <c r="BN3173" s="195" t="str">
        <f t="shared" si="4462"/>
        <v>BN$12</v>
      </c>
      <c r="BO3173" s="195" t="str">
        <f t="shared" si="4462"/>
        <v>BO$12</v>
      </c>
      <c r="BP3173" s="195" t="str">
        <f t="shared" si="4462"/>
        <v>BP$12</v>
      </c>
      <c r="BQ3173" s="195" t="str">
        <f t="shared" si="4462"/>
        <v>BQ$12</v>
      </c>
      <c r="BR3173" s="195" t="str">
        <f t="shared" si="4462"/>
        <v>BR$12</v>
      </c>
      <c r="BS3173" s="195" t="str">
        <f t="shared" si="4462"/>
        <v>BS$12</v>
      </c>
      <c r="BT3173" s="195" t="str">
        <f t="shared" si="4462"/>
        <v>BT$12</v>
      </c>
      <c r="BU3173" s="195" t="str">
        <f t="shared" si="4462"/>
        <v>BU$12</v>
      </c>
      <c r="BV3173" s="195" t="str">
        <f t="shared" si="4462"/>
        <v>BV$12</v>
      </c>
      <c r="BW3173" s="195" t="str">
        <f t="shared" si="4462"/>
        <v>BW$12</v>
      </c>
      <c r="BX3173" s="195" t="str">
        <f t="shared" si="4462"/>
        <v>BX$12</v>
      </c>
      <c r="BY3173" s="195" t="str">
        <f t="shared" si="4462"/>
        <v>BY$12</v>
      </c>
      <c r="BZ3173" s="195" t="str">
        <f t="shared" si="4462"/>
        <v>BZ$12</v>
      </c>
      <c r="CA3173" s="195" t="str">
        <f t="shared" si="4462"/>
        <v>CA$12</v>
      </c>
      <c r="CB3173" s="195" t="str">
        <f t="shared" si="4462"/>
        <v>CB$12</v>
      </c>
      <c r="CC3173" s="195" t="str">
        <f t="shared" si="4462"/>
        <v>CC$12</v>
      </c>
      <c r="CD3173" s="195" t="str">
        <f t="shared" si="4462"/>
        <v>CD$12</v>
      </c>
      <c r="CE3173" s="195" t="str">
        <f t="shared" ref="CE3173:CL3173" si="4463">CE$16</f>
        <v>CE$12</v>
      </c>
      <c r="CF3173" s="195" t="str">
        <f t="shared" si="4463"/>
        <v>CF$12</v>
      </c>
      <c r="CG3173" s="195" t="str">
        <f t="shared" si="4463"/>
        <v>CG$12</v>
      </c>
      <c r="CH3173" s="195" t="str">
        <f t="shared" si="4463"/>
        <v>CH$12</v>
      </c>
      <c r="CI3173" s="195" t="str">
        <f t="shared" si="4463"/>
        <v>CI$12</v>
      </c>
      <c r="CJ3173" s="195" t="str">
        <f t="shared" si="4463"/>
        <v>CJ$12</v>
      </c>
      <c r="CK3173" s="195" t="str">
        <f t="shared" si="4463"/>
        <v>CK$12</v>
      </c>
      <c r="CL3173" s="195" t="str">
        <f t="shared" si="4463"/>
        <v>CL$12</v>
      </c>
    </row>
    <row r="3174" spans="2:90" x14ac:dyDescent="0.4">
      <c r="B3174" s="171" t="s">
        <v>462</v>
      </c>
      <c r="E3174" s="8"/>
      <c r="H3174" s="196"/>
      <c r="I3174" s="197"/>
      <c r="J3174" s="197"/>
      <c r="K3174" s="198"/>
      <c r="L3174" s="198"/>
      <c r="M3174" s="198"/>
      <c r="N3174" s="198"/>
      <c r="O3174" s="198"/>
      <c r="P3174" s="198"/>
      <c r="R3174" s="198"/>
      <c r="S3174" s="195" t="str">
        <f t="shared" ref="S3174:CD3174" si="4464">S$17</f>
        <v>S$13</v>
      </c>
      <c r="T3174" s="195" t="str">
        <f t="shared" si="4464"/>
        <v>T$13</v>
      </c>
      <c r="U3174" s="195" t="str">
        <f t="shared" si="4464"/>
        <v>U$13</v>
      </c>
      <c r="V3174" s="195" t="str">
        <f t="shared" si="4464"/>
        <v>V$13</v>
      </c>
      <c r="W3174" s="195" t="str">
        <f t="shared" si="4464"/>
        <v>W$13</v>
      </c>
      <c r="X3174" s="195" t="str">
        <f t="shared" si="4464"/>
        <v>X$13</v>
      </c>
      <c r="Y3174" s="195" t="str">
        <f t="shared" si="4464"/>
        <v>Y$13</v>
      </c>
      <c r="Z3174" s="195" t="str">
        <f t="shared" si="4464"/>
        <v>Z$13</v>
      </c>
      <c r="AA3174" s="195" t="str">
        <f t="shared" si="4464"/>
        <v>AA$13</v>
      </c>
      <c r="AB3174" s="195" t="str">
        <f t="shared" si="4464"/>
        <v>AB$13</v>
      </c>
      <c r="AC3174" s="195" t="str">
        <f t="shared" si="4464"/>
        <v>AC$13</v>
      </c>
      <c r="AD3174" s="195" t="str">
        <f t="shared" si="4464"/>
        <v>AD$13</v>
      </c>
      <c r="AE3174" s="195" t="str">
        <f t="shared" si="4464"/>
        <v>AE$13</v>
      </c>
      <c r="AF3174" s="195" t="str">
        <f t="shared" si="4464"/>
        <v>AF$13</v>
      </c>
      <c r="AG3174" s="195" t="str">
        <f t="shared" si="4464"/>
        <v>AG$13</v>
      </c>
      <c r="AH3174" s="195" t="str">
        <f t="shared" si="4464"/>
        <v>AH$13</v>
      </c>
      <c r="AI3174" s="195" t="str">
        <f t="shared" si="4464"/>
        <v>AI$13</v>
      </c>
      <c r="AJ3174" s="195" t="str">
        <f t="shared" si="4464"/>
        <v>AJ$13</v>
      </c>
      <c r="AK3174" s="195" t="str">
        <f t="shared" si="4464"/>
        <v>AK$13</v>
      </c>
      <c r="AL3174" s="195" t="str">
        <f t="shared" si="4464"/>
        <v>AL$13</v>
      </c>
      <c r="AM3174" s="195" t="str">
        <f t="shared" si="4464"/>
        <v>AM$13</v>
      </c>
      <c r="AN3174" s="195" t="str">
        <f t="shared" si="4464"/>
        <v>AN$13</v>
      </c>
      <c r="AO3174" s="195" t="str">
        <f t="shared" si="4464"/>
        <v>AO$13</v>
      </c>
      <c r="AP3174" s="195" t="str">
        <f t="shared" si="4464"/>
        <v>AP$13</v>
      </c>
      <c r="AQ3174" s="195" t="str">
        <f t="shared" si="4464"/>
        <v>AQ$13</v>
      </c>
      <c r="AR3174" s="195" t="str">
        <f t="shared" si="4464"/>
        <v>AR$13</v>
      </c>
      <c r="AS3174" s="195" t="str">
        <f t="shared" si="4464"/>
        <v>AS$13</v>
      </c>
      <c r="AT3174" s="195" t="str">
        <f t="shared" si="4464"/>
        <v>AT$13</v>
      </c>
      <c r="AU3174" s="195" t="str">
        <f t="shared" si="4464"/>
        <v>AU$13</v>
      </c>
      <c r="AV3174" s="195" t="str">
        <f t="shared" si="4464"/>
        <v>AV$13</v>
      </c>
      <c r="AW3174" s="195" t="str">
        <f t="shared" si="4464"/>
        <v>AW$13</v>
      </c>
      <c r="AX3174" s="195" t="str">
        <f t="shared" si="4464"/>
        <v>AX$13</v>
      </c>
      <c r="AY3174" s="195" t="str">
        <f t="shared" si="4464"/>
        <v>AY$13</v>
      </c>
      <c r="AZ3174" s="195" t="str">
        <f t="shared" si="4464"/>
        <v>AZ$13</v>
      </c>
      <c r="BA3174" s="195" t="str">
        <f t="shared" si="4464"/>
        <v>BA$13</v>
      </c>
      <c r="BB3174" s="195" t="str">
        <f t="shared" si="4464"/>
        <v>BB$13</v>
      </c>
      <c r="BC3174" s="195" t="str">
        <f t="shared" si="4464"/>
        <v>BC$13</v>
      </c>
      <c r="BD3174" s="195" t="str">
        <f t="shared" si="4464"/>
        <v>BD$13</v>
      </c>
      <c r="BE3174" s="195" t="str">
        <f t="shared" si="4464"/>
        <v>BE$13</v>
      </c>
      <c r="BF3174" s="195" t="str">
        <f t="shared" si="4464"/>
        <v>BF$13</v>
      </c>
      <c r="BG3174" s="195" t="str">
        <f t="shared" si="4464"/>
        <v>BG$13</v>
      </c>
      <c r="BH3174" s="195" t="str">
        <f t="shared" si="4464"/>
        <v>BH$13</v>
      </c>
      <c r="BI3174" s="195" t="str">
        <f t="shared" si="4464"/>
        <v>BI$13</v>
      </c>
      <c r="BJ3174" s="195" t="str">
        <f t="shared" si="4464"/>
        <v>BJ$13</v>
      </c>
      <c r="BK3174" s="195" t="str">
        <f t="shared" si="4464"/>
        <v>BK$13</v>
      </c>
      <c r="BL3174" s="195" t="str">
        <f t="shared" si="4464"/>
        <v>BL$13</v>
      </c>
      <c r="BM3174" s="195" t="str">
        <f t="shared" si="4464"/>
        <v>BM$13</v>
      </c>
      <c r="BN3174" s="195" t="str">
        <f t="shared" si="4464"/>
        <v>BN$13</v>
      </c>
      <c r="BO3174" s="195" t="str">
        <f t="shared" si="4464"/>
        <v>BO$13</v>
      </c>
      <c r="BP3174" s="195" t="str">
        <f t="shared" si="4464"/>
        <v>BP$13</v>
      </c>
      <c r="BQ3174" s="195" t="str">
        <f t="shared" si="4464"/>
        <v>BQ$13</v>
      </c>
      <c r="BR3174" s="195" t="str">
        <f t="shared" si="4464"/>
        <v>BR$13</v>
      </c>
      <c r="BS3174" s="195" t="str">
        <f t="shared" si="4464"/>
        <v>BS$13</v>
      </c>
      <c r="BT3174" s="195" t="str">
        <f t="shared" si="4464"/>
        <v>BT$13</v>
      </c>
      <c r="BU3174" s="195" t="str">
        <f t="shared" si="4464"/>
        <v>BU$13</v>
      </c>
      <c r="BV3174" s="195" t="str">
        <f t="shared" si="4464"/>
        <v>BV$13</v>
      </c>
      <c r="BW3174" s="195" t="str">
        <f t="shared" si="4464"/>
        <v>BW$13</v>
      </c>
      <c r="BX3174" s="195" t="str">
        <f t="shared" si="4464"/>
        <v>BX$13</v>
      </c>
      <c r="BY3174" s="195" t="str">
        <f t="shared" si="4464"/>
        <v>BY$13</v>
      </c>
      <c r="BZ3174" s="195" t="str">
        <f t="shared" si="4464"/>
        <v>BZ$13</v>
      </c>
      <c r="CA3174" s="195" t="str">
        <f t="shared" si="4464"/>
        <v>CA$13</v>
      </c>
      <c r="CB3174" s="195" t="str">
        <f t="shared" si="4464"/>
        <v>CB$13</v>
      </c>
      <c r="CC3174" s="195" t="str">
        <f t="shared" si="4464"/>
        <v>CC$13</v>
      </c>
      <c r="CD3174" s="195" t="str">
        <f t="shared" si="4464"/>
        <v>CD$13</v>
      </c>
      <c r="CE3174" s="195" t="str">
        <f t="shared" ref="CE3174:CL3174" si="4465">CE$17</f>
        <v>CE$13</v>
      </c>
      <c r="CF3174" s="195" t="str">
        <f t="shared" si="4465"/>
        <v>CF$13</v>
      </c>
      <c r="CG3174" s="195" t="str">
        <f t="shared" si="4465"/>
        <v>CG$13</v>
      </c>
      <c r="CH3174" s="195" t="str">
        <f t="shared" si="4465"/>
        <v>CH$13</v>
      </c>
      <c r="CI3174" s="195" t="str">
        <f t="shared" si="4465"/>
        <v>CI$13</v>
      </c>
      <c r="CJ3174" s="195" t="str">
        <f t="shared" si="4465"/>
        <v>CJ$13</v>
      </c>
      <c r="CK3174" s="195" t="str">
        <f t="shared" si="4465"/>
        <v>CK$13</v>
      </c>
      <c r="CL3174" s="195" t="str">
        <f t="shared" si="4465"/>
        <v>CL$13</v>
      </c>
    </row>
    <row r="3175" spans="2:90" x14ac:dyDescent="0.4">
      <c r="B3175" s="171" t="s">
        <v>491</v>
      </c>
      <c r="E3175" s="8"/>
      <c r="H3175" s="196"/>
      <c r="I3175" s="197"/>
      <c r="J3175" s="197"/>
      <c r="K3175" s="198"/>
      <c r="L3175" s="198"/>
      <c r="M3175" s="198"/>
      <c r="N3175" s="198"/>
      <c r="O3175" s="198"/>
      <c r="P3175" s="198"/>
      <c r="R3175" s="198"/>
      <c r="S3175" s="186"/>
      <c r="T3175" s="186"/>
      <c r="U3175" s="186"/>
      <c r="V3175" s="186"/>
      <c r="W3175" s="186"/>
      <c r="X3175" s="186"/>
      <c r="Y3175" s="186"/>
      <c r="Z3175" s="186"/>
      <c r="AA3175" s="186"/>
      <c r="AB3175" s="186"/>
      <c r="AC3175" s="186"/>
      <c r="AD3175" s="186"/>
      <c r="AE3175" s="186"/>
      <c r="AF3175" s="186"/>
      <c r="AG3175" s="186"/>
      <c r="AH3175" s="186"/>
      <c r="AI3175" s="186"/>
      <c r="AJ3175" s="186"/>
      <c r="AK3175" s="186"/>
      <c r="AL3175" s="186"/>
      <c r="AM3175" s="186"/>
      <c r="AN3175" s="186"/>
      <c r="AO3175" s="186"/>
      <c r="AP3175" s="186"/>
      <c r="AQ3175" s="186"/>
      <c r="AR3175" s="186"/>
      <c r="AS3175" s="186"/>
      <c r="AT3175" s="186"/>
      <c r="AU3175" s="186"/>
      <c r="AV3175" s="186"/>
      <c r="AW3175" s="186"/>
      <c r="AX3175" s="186"/>
      <c r="AY3175" s="186"/>
      <c r="AZ3175" s="186"/>
      <c r="BA3175" s="186"/>
      <c r="BB3175" s="186"/>
      <c r="BC3175" s="186"/>
      <c r="BD3175" s="186"/>
      <c r="BE3175" s="186"/>
      <c r="BF3175" s="186"/>
      <c r="BG3175" s="186"/>
      <c r="BH3175" s="186"/>
      <c r="BI3175" s="186"/>
      <c r="BJ3175" s="186"/>
      <c r="BK3175" s="186"/>
      <c r="BL3175" s="186"/>
      <c r="BM3175" s="186"/>
      <c r="BN3175" s="186"/>
      <c r="BO3175" s="186"/>
      <c r="BP3175" s="186"/>
      <c r="BQ3175" s="186"/>
      <c r="BR3175" s="186"/>
      <c r="BS3175" s="186"/>
      <c r="BT3175" s="186"/>
      <c r="BU3175" s="186"/>
      <c r="BV3175" s="186"/>
      <c r="BW3175" s="186"/>
      <c r="BX3175" s="186"/>
      <c r="BY3175" s="186"/>
      <c r="BZ3175" s="186"/>
      <c r="CA3175" s="186"/>
      <c r="CB3175" s="186"/>
      <c r="CC3175" s="186"/>
      <c r="CD3175" s="186"/>
      <c r="CE3175" s="186"/>
      <c r="CF3175" s="186"/>
      <c r="CG3175" s="186"/>
      <c r="CH3175" s="186"/>
      <c r="CI3175" s="186"/>
      <c r="CJ3175" s="186"/>
      <c r="CK3175" s="186"/>
      <c r="CL3175" s="186"/>
    </row>
    <row r="3176" spans="2:90" x14ac:dyDescent="0.4">
      <c r="B3176" s="171" t="s">
        <v>505</v>
      </c>
      <c r="E3176" s="8"/>
      <c r="H3176" s="196"/>
      <c r="I3176" s="197"/>
      <c r="J3176" s="197"/>
      <c r="K3176" s="198"/>
      <c r="L3176" s="198"/>
      <c r="M3176" s="198"/>
      <c r="N3176" s="198"/>
      <c r="O3176" s="198"/>
      <c r="P3176" s="198"/>
      <c r="R3176" s="198"/>
      <c r="S3176" s="186"/>
      <c r="T3176" s="186"/>
      <c r="U3176" s="186"/>
      <c r="V3176" s="186"/>
      <c r="W3176" s="186"/>
      <c r="X3176" s="186"/>
      <c r="Y3176" s="186"/>
      <c r="Z3176" s="186"/>
      <c r="AA3176" s="186"/>
      <c r="AB3176" s="186"/>
      <c r="AC3176" s="186"/>
      <c r="AD3176" s="186"/>
      <c r="AE3176" s="186"/>
      <c r="AF3176" s="186"/>
      <c r="AG3176" s="186"/>
      <c r="AH3176" s="186"/>
      <c r="AI3176" s="186"/>
      <c r="AJ3176" s="186"/>
      <c r="AK3176" s="186"/>
      <c r="AL3176" s="186"/>
      <c r="AM3176" s="186"/>
      <c r="AN3176" s="186"/>
      <c r="AO3176" s="186"/>
      <c r="AP3176" s="186"/>
      <c r="AQ3176" s="186"/>
      <c r="AR3176" s="186"/>
      <c r="AS3176" s="186"/>
      <c r="AT3176" s="186"/>
      <c r="AU3176" s="186"/>
      <c r="AV3176" s="186"/>
      <c r="AW3176" s="186"/>
      <c r="AX3176" s="186"/>
      <c r="AY3176" s="186"/>
      <c r="AZ3176" s="186"/>
      <c r="BA3176" s="186"/>
      <c r="BB3176" s="186"/>
      <c r="BC3176" s="186"/>
      <c r="BD3176" s="186"/>
      <c r="BE3176" s="186"/>
      <c r="BF3176" s="186"/>
      <c r="BG3176" s="186"/>
      <c r="BH3176" s="186"/>
      <c r="BI3176" s="186"/>
      <c r="BJ3176" s="186"/>
      <c r="BK3176" s="186"/>
      <c r="BL3176" s="186"/>
      <c r="BM3176" s="186"/>
      <c r="BN3176" s="186"/>
      <c r="BO3176" s="186"/>
      <c r="BP3176" s="186"/>
      <c r="BQ3176" s="186"/>
      <c r="BR3176" s="186"/>
      <c r="BS3176" s="186"/>
      <c r="BT3176" s="186"/>
      <c r="BU3176" s="186"/>
      <c r="BV3176" s="186"/>
      <c r="BW3176" s="186"/>
      <c r="BX3176" s="186"/>
      <c r="BY3176" s="186"/>
      <c r="BZ3176" s="186"/>
      <c r="CA3176" s="186"/>
      <c r="CB3176" s="186"/>
      <c r="CC3176" s="186"/>
      <c r="CD3176" s="186"/>
      <c r="CE3176" s="186"/>
      <c r="CF3176" s="186"/>
      <c r="CG3176" s="186"/>
      <c r="CH3176" s="186"/>
      <c r="CI3176" s="186"/>
      <c r="CJ3176" s="186"/>
      <c r="CK3176" s="186"/>
      <c r="CL3176" s="186"/>
    </row>
    <row r="3177" spans="2:90" x14ac:dyDescent="0.4">
      <c r="B3177" s="171" t="s">
        <v>463</v>
      </c>
      <c r="E3177" s="8"/>
      <c r="H3177" s="196"/>
      <c r="I3177" s="197"/>
      <c r="J3177" s="197"/>
      <c r="K3177" s="198"/>
      <c r="L3177" s="198"/>
      <c r="M3177" s="198"/>
      <c r="N3177" s="198"/>
      <c r="O3177" s="198"/>
      <c r="P3177" s="198"/>
      <c r="R3177" s="198"/>
      <c r="S3177" s="186" t="str">
        <f t="shared" ref="S3177:CD3177" si="4466">S$18</f>
        <v>S$14</v>
      </c>
      <c r="T3177" s="186" t="str">
        <f t="shared" si="4466"/>
        <v>T$14</v>
      </c>
      <c r="U3177" s="186" t="str">
        <f t="shared" si="4466"/>
        <v>U$14</v>
      </c>
      <c r="V3177" s="186" t="str">
        <f t="shared" si="4466"/>
        <v>V$14</v>
      </c>
      <c r="W3177" s="186" t="str">
        <f t="shared" si="4466"/>
        <v>W$14</v>
      </c>
      <c r="X3177" s="186" t="str">
        <f t="shared" si="4466"/>
        <v>X$14</v>
      </c>
      <c r="Y3177" s="186" t="str">
        <f t="shared" si="4466"/>
        <v>Y$14</v>
      </c>
      <c r="Z3177" s="186" t="str">
        <f t="shared" si="4466"/>
        <v>Z$14</v>
      </c>
      <c r="AA3177" s="186" t="str">
        <f t="shared" si="4466"/>
        <v>AA$14</v>
      </c>
      <c r="AB3177" s="186" t="str">
        <f t="shared" si="4466"/>
        <v>AB$14</v>
      </c>
      <c r="AC3177" s="186" t="str">
        <f t="shared" si="4466"/>
        <v>AC$14</v>
      </c>
      <c r="AD3177" s="186" t="str">
        <f t="shared" si="4466"/>
        <v>AD$14</v>
      </c>
      <c r="AE3177" s="186" t="str">
        <f t="shared" si="4466"/>
        <v>AE$14</v>
      </c>
      <c r="AF3177" s="186" t="str">
        <f t="shared" si="4466"/>
        <v>AF$14</v>
      </c>
      <c r="AG3177" s="186" t="str">
        <f t="shared" si="4466"/>
        <v>AG$14</v>
      </c>
      <c r="AH3177" s="186" t="str">
        <f t="shared" si="4466"/>
        <v>AH$14</v>
      </c>
      <c r="AI3177" s="186" t="str">
        <f t="shared" si="4466"/>
        <v>AI$14</v>
      </c>
      <c r="AJ3177" s="186" t="str">
        <f t="shared" si="4466"/>
        <v>AJ$14</v>
      </c>
      <c r="AK3177" s="186" t="str">
        <f t="shared" si="4466"/>
        <v>AK$14</v>
      </c>
      <c r="AL3177" s="186" t="str">
        <f t="shared" si="4466"/>
        <v>AL$14</v>
      </c>
      <c r="AM3177" s="186" t="str">
        <f t="shared" si="4466"/>
        <v>AM$14</v>
      </c>
      <c r="AN3177" s="186" t="str">
        <f t="shared" si="4466"/>
        <v>AN$14</v>
      </c>
      <c r="AO3177" s="186" t="str">
        <f t="shared" si="4466"/>
        <v>AO$14</v>
      </c>
      <c r="AP3177" s="186" t="str">
        <f t="shared" si="4466"/>
        <v>AP$14</v>
      </c>
      <c r="AQ3177" s="186" t="str">
        <f t="shared" si="4466"/>
        <v>AQ$14</v>
      </c>
      <c r="AR3177" s="186" t="str">
        <f t="shared" si="4466"/>
        <v>AR$14</v>
      </c>
      <c r="AS3177" s="186" t="str">
        <f t="shared" si="4466"/>
        <v>AS$14</v>
      </c>
      <c r="AT3177" s="186" t="str">
        <f t="shared" si="4466"/>
        <v>AT$14</v>
      </c>
      <c r="AU3177" s="186" t="str">
        <f t="shared" si="4466"/>
        <v>AU$14</v>
      </c>
      <c r="AV3177" s="186" t="str">
        <f t="shared" si="4466"/>
        <v>AV$14</v>
      </c>
      <c r="AW3177" s="186" t="str">
        <f t="shared" si="4466"/>
        <v>AW$14</v>
      </c>
      <c r="AX3177" s="186" t="str">
        <f t="shared" si="4466"/>
        <v>AX$14</v>
      </c>
      <c r="AY3177" s="186" t="str">
        <f t="shared" si="4466"/>
        <v>AY$14</v>
      </c>
      <c r="AZ3177" s="186" t="str">
        <f t="shared" si="4466"/>
        <v>AZ$14</v>
      </c>
      <c r="BA3177" s="186" t="str">
        <f t="shared" si="4466"/>
        <v>BA$14</v>
      </c>
      <c r="BB3177" s="186" t="str">
        <f t="shared" si="4466"/>
        <v>BB$14</v>
      </c>
      <c r="BC3177" s="186" t="str">
        <f t="shared" si="4466"/>
        <v>BC$14</v>
      </c>
      <c r="BD3177" s="186" t="str">
        <f t="shared" si="4466"/>
        <v>BD$14</v>
      </c>
      <c r="BE3177" s="186" t="str">
        <f t="shared" si="4466"/>
        <v>BE$14</v>
      </c>
      <c r="BF3177" s="186" t="str">
        <f t="shared" si="4466"/>
        <v>BF$14</v>
      </c>
      <c r="BG3177" s="186" t="str">
        <f t="shared" si="4466"/>
        <v>BG$14</v>
      </c>
      <c r="BH3177" s="186" t="str">
        <f t="shared" si="4466"/>
        <v>BH$14</v>
      </c>
      <c r="BI3177" s="186" t="str">
        <f t="shared" si="4466"/>
        <v>BI$14</v>
      </c>
      <c r="BJ3177" s="186" t="str">
        <f t="shared" si="4466"/>
        <v>BJ$14</v>
      </c>
      <c r="BK3177" s="186" t="str">
        <f t="shared" si="4466"/>
        <v>BK$14</v>
      </c>
      <c r="BL3177" s="186" t="str">
        <f t="shared" si="4466"/>
        <v>BL$14</v>
      </c>
      <c r="BM3177" s="186" t="str">
        <f t="shared" si="4466"/>
        <v>BM$14</v>
      </c>
      <c r="BN3177" s="186" t="str">
        <f t="shared" si="4466"/>
        <v>BN$14</v>
      </c>
      <c r="BO3177" s="186" t="str">
        <f t="shared" si="4466"/>
        <v>BO$14</v>
      </c>
      <c r="BP3177" s="186" t="str">
        <f t="shared" si="4466"/>
        <v>BP$14</v>
      </c>
      <c r="BQ3177" s="186" t="str">
        <f t="shared" si="4466"/>
        <v>BQ$14</v>
      </c>
      <c r="BR3177" s="186" t="str">
        <f t="shared" si="4466"/>
        <v>BR$14</v>
      </c>
      <c r="BS3177" s="186" t="str">
        <f t="shared" si="4466"/>
        <v>BS$14</v>
      </c>
      <c r="BT3177" s="186" t="str">
        <f t="shared" si="4466"/>
        <v>BT$14</v>
      </c>
      <c r="BU3177" s="186" t="str">
        <f t="shared" si="4466"/>
        <v>BU$14</v>
      </c>
      <c r="BV3177" s="186" t="str">
        <f t="shared" si="4466"/>
        <v>BV$14</v>
      </c>
      <c r="BW3177" s="186" t="str">
        <f t="shared" si="4466"/>
        <v>BW$14</v>
      </c>
      <c r="BX3177" s="186" t="str">
        <f t="shared" si="4466"/>
        <v>BX$14</v>
      </c>
      <c r="BY3177" s="186" t="str">
        <f t="shared" si="4466"/>
        <v>BY$14</v>
      </c>
      <c r="BZ3177" s="186" t="str">
        <f t="shared" si="4466"/>
        <v>BZ$14</v>
      </c>
      <c r="CA3177" s="186" t="str">
        <f t="shared" si="4466"/>
        <v>CA$14</v>
      </c>
      <c r="CB3177" s="186" t="str">
        <f t="shared" si="4466"/>
        <v>CB$14</v>
      </c>
      <c r="CC3177" s="186" t="str">
        <f t="shared" si="4466"/>
        <v>CC$14</v>
      </c>
      <c r="CD3177" s="186" t="str">
        <f t="shared" si="4466"/>
        <v>CD$14</v>
      </c>
      <c r="CE3177" s="186" t="str">
        <f t="shared" ref="CE3177:CL3177" si="4467">CE$18</f>
        <v>CE$14</v>
      </c>
      <c r="CF3177" s="186" t="str">
        <f t="shared" si="4467"/>
        <v>CF$14</v>
      </c>
      <c r="CG3177" s="186" t="str">
        <f t="shared" si="4467"/>
        <v>CG$14</v>
      </c>
      <c r="CH3177" s="186" t="str">
        <f t="shared" si="4467"/>
        <v>CH$14</v>
      </c>
      <c r="CI3177" s="186" t="str">
        <f t="shared" si="4467"/>
        <v>CI$14</v>
      </c>
      <c r="CJ3177" s="186" t="str">
        <f t="shared" si="4467"/>
        <v>CJ$14</v>
      </c>
      <c r="CK3177" s="186" t="str">
        <f t="shared" si="4467"/>
        <v>CK$14</v>
      </c>
      <c r="CL3177" s="186" t="str">
        <f t="shared" si="4467"/>
        <v>CL$14</v>
      </c>
    </row>
    <row r="3178" spans="2:90" x14ac:dyDescent="0.4">
      <c r="B3178" s="171" t="s">
        <v>464</v>
      </c>
      <c r="E3178" s="8"/>
      <c r="H3178" s="196"/>
      <c r="I3178" s="197"/>
      <c r="J3178" s="197"/>
      <c r="K3178" s="198"/>
      <c r="L3178" s="198"/>
      <c r="M3178" s="198"/>
      <c r="N3178" s="198"/>
      <c r="O3178" s="198"/>
      <c r="P3178" s="198"/>
      <c r="R3178" s="198"/>
      <c r="S3178" s="186" t="str">
        <f t="shared" ref="S3178:CD3178" si="4468">S$19</f>
        <v>S$15</v>
      </c>
      <c r="T3178" s="186" t="str">
        <f t="shared" si="4468"/>
        <v>T$15</v>
      </c>
      <c r="U3178" s="186" t="str">
        <f t="shared" si="4468"/>
        <v>U$15</v>
      </c>
      <c r="V3178" s="186" t="str">
        <f t="shared" si="4468"/>
        <v>V$15</v>
      </c>
      <c r="W3178" s="186" t="str">
        <f t="shared" si="4468"/>
        <v>W$15</v>
      </c>
      <c r="X3178" s="186" t="str">
        <f t="shared" si="4468"/>
        <v>X$15</v>
      </c>
      <c r="Y3178" s="186" t="str">
        <f t="shared" si="4468"/>
        <v>Y$15</v>
      </c>
      <c r="Z3178" s="186" t="str">
        <f t="shared" si="4468"/>
        <v>Z$15</v>
      </c>
      <c r="AA3178" s="186" t="str">
        <f t="shared" si="4468"/>
        <v>AA$15</v>
      </c>
      <c r="AB3178" s="186" t="str">
        <f t="shared" si="4468"/>
        <v>AB$15</v>
      </c>
      <c r="AC3178" s="186" t="str">
        <f t="shared" si="4468"/>
        <v>AC$15</v>
      </c>
      <c r="AD3178" s="186" t="str">
        <f t="shared" si="4468"/>
        <v>AD$15</v>
      </c>
      <c r="AE3178" s="186" t="str">
        <f t="shared" si="4468"/>
        <v>AE$15</v>
      </c>
      <c r="AF3178" s="186" t="str">
        <f t="shared" si="4468"/>
        <v>AF$15</v>
      </c>
      <c r="AG3178" s="186" t="str">
        <f t="shared" si="4468"/>
        <v>AG$15</v>
      </c>
      <c r="AH3178" s="186" t="str">
        <f t="shared" si="4468"/>
        <v>AH$15</v>
      </c>
      <c r="AI3178" s="186" t="str">
        <f t="shared" si="4468"/>
        <v>AI$15</v>
      </c>
      <c r="AJ3178" s="186" t="str">
        <f t="shared" si="4468"/>
        <v>AJ$15</v>
      </c>
      <c r="AK3178" s="186" t="str">
        <f t="shared" si="4468"/>
        <v>AK$15</v>
      </c>
      <c r="AL3178" s="186" t="str">
        <f t="shared" si="4468"/>
        <v>AL$15</v>
      </c>
      <c r="AM3178" s="186" t="str">
        <f t="shared" si="4468"/>
        <v>AM$15</v>
      </c>
      <c r="AN3178" s="186" t="str">
        <f t="shared" si="4468"/>
        <v>AN$15</v>
      </c>
      <c r="AO3178" s="186" t="str">
        <f t="shared" si="4468"/>
        <v>AO$15</v>
      </c>
      <c r="AP3178" s="186" t="str">
        <f t="shared" si="4468"/>
        <v>AP$15</v>
      </c>
      <c r="AQ3178" s="186" t="str">
        <f t="shared" si="4468"/>
        <v>AQ$15</v>
      </c>
      <c r="AR3178" s="186" t="str">
        <f t="shared" si="4468"/>
        <v>AR$15</v>
      </c>
      <c r="AS3178" s="186" t="str">
        <f t="shared" si="4468"/>
        <v>AS$15</v>
      </c>
      <c r="AT3178" s="186" t="str">
        <f t="shared" si="4468"/>
        <v>AT$15</v>
      </c>
      <c r="AU3178" s="186" t="str">
        <f t="shared" si="4468"/>
        <v>AU$15</v>
      </c>
      <c r="AV3178" s="186" t="str">
        <f t="shared" si="4468"/>
        <v>AV$15</v>
      </c>
      <c r="AW3178" s="186" t="str">
        <f t="shared" si="4468"/>
        <v>AW$15</v>
      </c>
      <c r="AX3178" s="186" t="str">
        <f t="shared" si="4468"/>
        <v>AX$15</v>
      </c>
      <c r="AY3178" s="186" t="str">
        <f t="shared" si="4468"/>
        <v>AY$15</v>
      </c>
      <c r="AZ3178" s="186" t="str">
        <f t="shared" si="4468"/>
        <v>AZ$15</v>
      </c>
      <c r="BA3178" s="186" t="str">
        <f t="shared" si="4468"/>
        <v>BA$15</v>
      </c>
      <c r="BB3178" s="186" t="str">
        <f t="shared" si="4468"/>
        <v>BB$15</v>
      </c>
      <c r="BC3178" s="186" t="str">
        <f t="shared" si="4468"/>
        <v>BC$15</v>
      </c>
      <c r="BD3178" s="186" t="str">
        <f t="shared" si="4468"/>
        <v>BD$15</v>
      </c>
      <c r="BE3178" s="186" t="str">
        <f t="shared" si="4468"/>
        <v>BE$15</v>
      </c>
      <c r="BF3178" s="186" t="str">
        <f t="shared" si="4468"/>
        <v>BF$15</v>
      </c>
      <c r="BG3178" s="186" t="str">
        <f t="shared" si="4468"/>
        <v>BG$15</v>
      </c>
      <c r="BH3178" s="186" t="str">
        <f t="shared" si="4468"/>
        <v>BH$15</v>
      </c>
      <c r="BI3178" s="186" t="str">
        <f t="shared" si="4468"/>
        <v>BI$15</v>
      </c>
      <c r="BJ3178" s="186" t="str">
        <f t="shared" si="4468"/>
        <v>BJ$15</v>
      </c>
      <c r="BK3178" s="186" t="str">
        <f t="shared" si="4468"/>
        <v>BK$15</v>
      </c>
      <c r="BL3178" s="186" t="str">
        <f t="shared" si="4468"/>
        <v>BL$15</v>
      </c>
      <c r="BM3178" s="186" t="str">
        <f t="shared" si="4468"/>
        <v>BM$15</v>
      </c>
      <c r="BN3178" s="186" t="str">
        <f t="shared" si="4468"/>
        <v>BN$15</v>
      </c>
      <c r="BO3178" s="186" t="str">
        <f t="shared" si="4468"/>
        <v>BO$15</v>
      </c>
      <c r="BP3178" s="186" t="str">
        <f t="shared" si="4468"/>
        <v>BP$15</v>
      </c>
      <c r="BQ3178" s="186" t="str">
        <f t="shared" si="4468"/>
        <v>BQ$15</v>
      </c>
      <c r="BR3178" s="186" t="str">
        <f t="shared" si="4468"/>
        <v>BR$15</v>
      </c>
      <c r="BS3178" s="186" t="str">
        <f t="shared" si="4468"/>
        <v>BS$15</v>
      </c>
      <c r="BT3178" s="186" t="str">
        <f t="shared" si="4468"/>
        <v>BT$15</v>
      </c>
      <c r="BU3178" s="186" t="str">
        <f t="shared" si="4468"/>
        <v>BU$15</v>
      </c>
      <c r="BV3178" s="186" t="str">
        <f t="shared" si="4468"/>
        <v>BV$15</v>
      </c>
      <c r="BW3178" s="186" t="str">
        <f t="shared" si="4468"/>
        <v>BW$15</v>
      </c>
      <c r="BX3178" s="186" t="str">
        <f t="shared" si="4468"/>
        <v>BX$15</v>
      </c>
      <c r="BY3178" s="186" t="str">
        <f t="shared" si="4468"/>
        <v>BY$15</v>
      </c>
      <c r="BZ3178" s="186" t="str">
        <f t="shared" si="4468"/>
        <v>BZ$15</v>
      </c>
      <c r="CA3178" s="186" t="str">
        <f t="shared" si="4468"/>
        <v>CA$15</v>
      </c>
      <c r="CB3178" s="186" t="str">
        <f t="shared" si="4468"/>
        <v>CB$15</v>
      </c>
      <c r="CC3178" s="186" t="str">
        <f t="shared" si="4468"/>
        <v>CC$15</v>
      </c>
      <c r="CD3178" s="186" t="str">
        <f t="shared" si="4468"/>
        <v>CD$15</v>
      </c>
      <c r="CE3178" s="186" t="str">
        <f t="shared" ref="CE3178:CL3178" si="4469">CE$19</f>
        <v>CE$15</v>
      </c>
      <c r="CF3178" s="186" t="str">
        <f t="shared" si="4469"/>
        <v>CF$15</v>
      </c>
      <c r="CG3178" s="186" t="str">
        <f t="shared" si="4469"/>
        <v>CG$15</v>
      </c>
      <c r="CH3178" s="186" t="str">
        <f t="shared" si="4469"/>
        <v>CH$15</v>
      </c>
      <c r="CI3178" s="186" t="str">
        <f t="shared" si="4469"/>
        <v>CI$15</v>
      </c>
      <c r="CJ3178" s="186" t="str">
        <f t="shared" si="4469"/>
        <v>CJ$15</v>
      </c>
      <c r="CK3178" s="186" t="str">
        <f t="shared" si="4469"/>
        <v>CK$15</v>
      </c>
      <c r="CL3178" s="186" t="str">
        <f t="shared" si="4469"/>
        <v>CL$15</v>
      </c>
    </row>
    <row r="3179" spans="2:90" x14ac:dyDescent="0.4">
      <c r="B3179" s="70" t="s">
        <v>402</v>
      </c>
      <c r="C3179" s="31"/>
      <c r="D3179" t="s">
        <v>972</v>
      </c>
      <c r="E3179" s="8" t="str">
        <f t="shared" ref="E3179:E3230" si="4470">ROW()&amp;" "&amp;D3179</f>
        <v>3179 GPLP-IS</v>
      </c>
      <c r="F3179" t="s">
        <v>525</v>
      </c>
      <c r="G3179" s="31" t="s">
        <v>395</v>
      </c>
      <c r="H3179" s="48"/>
      <c r="I3179" s="285"/>
      <c r="J3179" s="285"/>
      <c r="K3179" s="48"/>
      <c r="L3179" s="48"/>
      <c r="M3179" s="48"/>
      <c r="N3179" s="48"/>
      <c r="O3179" s="48"/>
      <c r="P3179" s="48"/>
      <c r="R3179" s="70"/>
      <c r="S3179" s="286"/>
      <c r="T3179" s="286"/>
      <c r="U3179" s="286"/>
      <c r="V3179" s="286"/>
      <c r="W3179" s="286"/>
      <c r="X3179" s="286"/>
      <c r="Y3179" s="286"/>
      <c r="Z3179" s="286"/>
      <c r="AA3179" s="286"/>
      <c r="AB3179" s="286"/>
      <c r="AC3179" s="286"/>
      <c r="AD3179" s="286"/>
      <c r="AE3179" s="286"/>
      <c r="AF3179" s="286"/>
      <c r="AG3179" s="286"/>
      <c r="AH3179" s="286"/>
      <c r="AI3179" s="286"/>
      <c r="AJ3179" s="286"/>
      <c r="AK3179" s="286"/>
      <c r="AL3179" s="286"/>
      <c r="AM3179" s="286"/>
      <c r="AN3179" s="286"/>
      <c r="AO3179" s="286"/>
      <c r="AP3179" s="286"/>
      <c r="AQ3179" s="286"/>
      <c r="AR3179" s="286"/>
      <c r="AS3179" s="286"/>
      <c r="AT3179" s="286"/>
      <c r="AU3179" s="286"/>
      <c r="AV3179" s="286"/>
      <c r="AW3179" s="286"/>
      <c r="AX3179" s="286"/>
      <c r="AY3179" s="286"/>
      <c r="AZ3179" s="286"/>
      <c r="BA3179" s="286"/>
      <c r="BB3179" s="286"/>
      <c r="BC3179" s="286"/>
      <c r="BD3179" s="286"/>
      <c r="BE3179" s="286"/>
      <c r="BF3179" s="286"/>
      <c r="BG3179" s="286"/>
      <c r="BH3179" s="286"/>
      <c r="BI3179" s="286"/>
      <c r="BJ3179" s="286"/>
      <c r="BK3179" s="286"/>
      <c r="BL3179" s="286"/>
      <c r="BM3179" s="286"/>
      <c r="BN3179" s="286"/>
      <c r="BO3179" s="286"/>
      <c r="BP3179" s="286"/>
      <c r="BQ3179" s="286"/>
      <c r="BR3179" s="286"/>
      <c r="BS3179" s="286"/>
      <c r="BT3179" s="286"/>
      <c r="BU3179" s="286"/>
      <c r="BV3179" s="286"/>
      <c r="BW3179" s="286"/>
      <c r="BX3179" s="286"/>
      <c r="BY3179" s="286"/>
      <c r="BZ3179" s="286"/>
      <c r="CA3179" s="286"/>
      <c r="CB3179" s="286"/>
      <c r="CC3179" s="286"/>
      <c r="CD3179" s="286"/>
      <c r="CE3179" s="286"/>
      <c r="CF3179" s="286"/>
      <c r="CG3179" s="286"/>
      <c r="CH3179" s="286"/>
      <c r="CI3179" s="286"/>
      <c r="CJ3179" s="286"/>
      <c r="CK3179" s="286"/>
      <c r="CL3179" s="286"/>
    </row>
    <row r="3180" spans="2:90" x14ac:dyDescent="0.4">
      <c r="B3180" s="122" t="s">
        <v>973</v>
      </c>
      <c r="D3180" t="s">
        <v>972</v>
      </c>
      <c r="E3180" s="8" t="str">
        <f t="shared" si="4470"/>
        <v>3180 GPLP-IS</v>
      </c>
      <c r="G3180" t="str">
        <f t="shared" ref="G3180:G3222" si="4471">E3180</f>
        <v>3180 GPLP-IS</v>
      </c>
      <c r="H3180" s="31"/>
      <c r="I3180" s="73"/>
      <c r="J3180" s="73"/>
      <c r="K3180" s="121">
        <f ca="1">+'IS BS CF'!K$94+IFERROR('IS BS CF'!K$97,0)</f>
        <v>16040990.196142806</v>
      </c>
      <c r="L3180" s="121">
        <f ca="1">+'IS BS CF'!L$94+IFERROR('IS BS CF'!L$97,0)</f>
        <v>59127405.900035307</v>
      </c>
      <c r="M3180" s="121">
        <f ca="1">+'IS BS CF'!M$94+IFERROR('IS BS CF'!M$97,0)</f>
        <v>133294697.19242617</v>
      </c>
      <c r="N3180" s="121">
        <f ca="1">+'IS BS CF'!N$94+IFERROR('IS BS CF'!N$97,0)</f>
        <v>274952403.28813827</v>
      </c>
      <c r="O3180" s="121">
        <f ca="1">+'IS BS CF'!O$94+IFERROR('IS BS CF'!O$97,0)</f>
        <v>554639597.35250843</v>
      </c>
      <c r="P3180" s="121">
        <f ca="1">+'IS BS CF'!P$94+IFERROR('IS BS CF'!P$97,0)</f>
        <v>1112064137.0156791</v>
      </c>
      <c r="Q3180" s="121">
        <f>+'IS BS CF'!Q$94+IFERROR('IS BS CF'!Q$97,0)</f>
        <v>0</v>
      </c>
      <c r="R3180" s="121">
        <f>+'IS BS CF'!R$94+IFERROR('IS BS CF'!R$97,0)</f>
        <v>0</v>
      </c>
      <c r="S3180" s="121">
        <f ca="1">+'IS BS CF'!S$94+IFERROR('IS BS CF'!S$97,0)</f>
        <v>0</v>
      </c>
      <c r="T3180" s="121">
        <f ca="1">+'IS BS CF'!T$94+IFERROR('IS BS CF'!T$97,0)</f>
        <v>124470.80000000005</v>
      </c>
      <c r="U3180" s="121">
        <f ca="1">+'IS BS CF'!U$94+IFERROR('IS BS CF'!U$97,0)</f>
        <v>433220.80000000005</v>
      </c>
      <c r="V3180" s="121">
        <f ca="1">+'IS BS CF'!V$94+IFERROR('IS BS CF'!V$97,0)</f>
        <v>726533.30000000016</v>
      </c>
      <c r="W3180" s="121">
        <f ca="1">+'IS BS CF'!W$94+IFERROR('IS BS CF'!W$97,0)</f>
        <v>1005180.175</v>
      </c>
      <c r="X3180" s="121">
        <f ca="1">+'IS BS CF'!X$94+IFERROR('IS BS CF'!X$97,0)</f>
        <v>1269894.70625</v>
      </c>
      <c r="Y3180" s="121">
        <f ca="1">+'IS BS CF'!Y$94+IFERROR('IS BS CF'!Y$97,0)</f>
        <v>1521373.5109375</v>
      </c>
      <c r="Z3180" s="121">
        <f ca="1">+'IS BS CF'!Z$94+IFERROR('IS BS CF'!Z$97,0)</f>
        <v>1760278.3753906249</v>
      </c>
      <c r="AA3180" s="121">
        <f ca="1">+'IS BS CF'!AA$94+IFERROR('IS BS CF'!AA$97,0)</f>
        <v>1987237.9966210942</v>
      </c>
      <c r="AB3180" s="121">
        <f ca="1">+'IS BS CF'!AB$94+IFERROR('IS BS CF'!AB$97,0)</f>
        <v>2202849.6367900395</v>
      </c>
      <c r="AC3180" s="121">
        <f ca="1">+'IS BS CF'!AC$94+IFERROR('IS BS CF'!AC$97,0)</f>
        <v>2407680.6949505373</v>
      </c>
      <c r="AD3180" s="121">
        <f ca="1">+'IS BS CF'!AD$94+IFERROR('IS BS CF'!AD$97,0)</f>
        <v>2602270.2002030103</v>
      </c>
      <c r="AE3180" s="121">
        <f ca="1">+'IS BS CF'!AE$94+IFERROR('IS BS CF'!AE$97,0)</f>
        <v>2787130.2301928597</v>
      </c>
      <c r="AF3180" s="121">
        <f ca="1">+'IS BS CF'!AF$94+IFERROR('IS BS CF'!AF$97,0)</f>
        <v>3087854.7007630514</v>
      </c>
      <c r="AG3180" s="121">
        <f ca="1">+'IS BS CF'!AG$94+IFERROR('IS BS CF'!AG$97,0)</f>
        <v>3558685.0160582317</v>
      </c>
      <c r="AH3180" s="121">
        <f ca="1">+'IS BS CF'!AH$94+IFERROR('IS BS CF'!AH$97,0)</f>
        <v>4005973.8155886545</v>
      </c>
      <c r="AI3180" s="121">
        <f ca="1">+'IS BS CF'!AI$94+IFERROR('IS BS CF'!AI$97,0)</f>
        <v>4430898.1751425555</v>
      </c>
      <c r="AJ3180" s="121">
        <f ca="1">+'IS BS CF'!AJ$94+IFERROR('IS BS CF'!AJ$97,0)</f>
        <v>4834576.3167187599</v>
      </c>
      <c r="AK3180" s="121">
        <f ca="1">+'IS BS CF'!AK$94+IFERROR('IS BS CF'!AK$97,0)</f>
        <v>5218070.5512161553</v>
      </c>
      <c r="AL3180" s="121">
        <f ca="1">+'IS BS CF'!AL$94+IFERROR('IS BS CF'!AL$97,0)</f>
        <v>5582390.0739886817</v>
      </c>
      <c r="AM3180" s="121">
        <f ca="1">+'IS BS CF'!AM$94+IFERROR('IS BS CF'!AM$97,0)</f>
        <v>5928493.6206225809</v>
      </c>
      <c r="AN3180" s="121">
        <f ca="1">+'IS BS CF'!AN$94+IFERROR('IS BS CF'!AN$97,0)</f>
        <v>6257291.9899247838</v>
      </c>
      <c r="AO3180" s="121">
        <f ca="1">+'IS BS CF'!AO$94+IFERROR('IS BS CF'!AO$97,0)</f>
        <v>6569650.4407618782</v>
      </c>
      <c r="AP3180" s="121">
        <f ca="1">+'IS BS CF'!AP$94+IFERROR('IS BS CF'!AP$97,0)</f>
        <v>6866390.9690571157</v>
      </c>
      <c r="AQ3180" s="121">
        <f ca="1">+'IS BS CF'!AQ$94+IFERROR('IS BS CF'!AQ$97,0)</f>
        <v>7148294.4709375948</v>
      </c>
      <c r="AR3180" s="121">
        <f ca="1">+'IS BS CF'!AR$94+IFERROR('IS BS CF'!AR$97,0)</f>
        <v>7727842.514724046</v>
      </c>
      <c r="AS3180" s="121">
        <f ca="1">+'IS BS CF'!AS$94+IFERROR('IS BS CF'!AS$97,0)</f>
        <v>8593585.4251711778</v>
      </c>
      <c r="AT3180" s="121">
        <f ca="1">+'IS BS CF'!AT$94+IFERROR('IS BS CF'!AT$97,0)</f>
        <v>9416041.1900959536</v>
      </c>
      <c r="AU3180" s="121">
        <f ca="1">+'IS BS CF'!AU$94+IFERROR('IS BS CF'!AU$97,0)</f>
        <v>10197374.166774489</v>
      </c>
      <c r="AV3180" s="121">
        <f ca="1">+'IS BS CF'!AV$94+IFERROR('IS BS CF'!AV$97,0)</f>
        <v>10939640.494619096</v>
      </c>
      <c r="AW3180" s="121">
        <f ca="1">+'IS BS CF'!AW$94+IFERROR('IS BS CF'!AW$97,0)</f>
        <v>11644793.506071474</v>
      </c>
      <c r="AX3180" s="121">
        <f ca="1">+'IS BS CF'!AX$94+IFERROR('IS BS CF'!AX$97,0)</f>
        <v>12314688.866951235</v>
      </c>
      <c r="AY3180" s="121">
        <f ca="1">+'IS BS CF'!AY$94+IFERROR('IS BS CF'!AY$97,0)</f>
        <v>12951089.459787004</v>
      </c>
      <c r="AZ3180" s="121">
        <f ca="1">+'IS BS CF'!AZ$94+IFERROR('IS BS CF'!AZ$97,0)</f>
        <v>13555670.022980984</v>
      </c>
      <c r="BA3180" s="121">
        <f ca="1">+'IS BS CF'!BA$94+IFERROR('IS BS CF'!BA$97,0)</f>
        <v>14130021.55801527</v>
      </c>
      <c r="BB3180" s="121">
        <f ca="1">+'IS BS CF'!BB$94+IFERROR('IS BS CF'!BB$97,0)</f>
        <v>14675655.516297838</v>
      </c>
      <c r="BC3180" s="121">
        <f ca="1">+'IS BS CF'!BC$94+IFERROR('IS BS CF'!BC$97,0)</f>
        <v>15194007.776666276</v>
      </c>
      <c r="BD3180" s="121">
        <f ca="1">+'IS BS CF'!BD$94+IFERROR('IS BS CF'!BD$97,0)</f>
        <v>16311594.1268663</v>
      </c>
      <c r="BE3180" s="121">
        <f ca="1">+'IS BS CF'!BE$94+IFERROR('IS BS CF'!BE$97,0)</f>
        <v>18002057.04184882</v>
      </c>
      <c r="BF3180" s="121">
        <f ca="1">+'IS BS CF'!BF$94+IFERROR('IS BS CF'!BF$97,0)</f>
        <v>19607996.811082214</v>
      </c>
      <c r="BG3180" s="121">
        <f ca="1">+'IS BS CF'!BG$94+IFERROR('IS BS CF'!BG$97,0)</f>
        <v>21133639.591853935</v>
      </c>
      <c r="BH3180" s="121">
        <f ca="1">+'IS BS CF'!BH$94+IFERROR('IS BS CF'!BH$97,0)</f>
        <v>22583000.233587075</v>
      </c>
      <c r="BI3180" s="121">
        <f ca="1">+'IS BS CF'!BI$94+IFERROR('IS BS CF'!BI$97,0)</f>
        <v>23959892.843233548</v>
      </c>
      <c r="BJ3180" s="121">
        <f ca="1">+'IS BS CF'!BJ$94+IFERROR('IS BS CF'!BJ$97,0)</f>
        <v>25267940.822397705</v>
      </c>
      <c r="BK3180" s="121">
        <f ca="1">+'IS BS CF'!BK$94+IFERROR('IS BS CF'!BK$97,0)</f>
        <v>26510586.402603652</v>
      </c>
      <c r="BL3180" s="121">
        <f ca="1">+'IS BS CF'!BL$94+IFERROR('IS BS CF'!BL$97,0)</f>
        <v>27691099.703799296</v>
      </c>
      <c r="BM3180" s="121">
        <f ca="1">+'IS BS CF'!BM$94+IFERROR('IS BS CF'!BM$97,0)</f>
        <v>28812587.339935165</v>
      </c>
      <c r="BN3180" s="121">
        <f ca="1">+'IS BS CF'!BN$94+IFERROR('IS BS CF'!BN$97,0)</f>
        <v>29878000.594264239</v>
      </c>
      <c r="BO3180" s="121">
        <f ca="1">+'IS BS CF'!BO$94+IFERROR('IS BS CF'!BO$97,0)</f>
        <v>30890143.185876857</v>
      </c>
      <c r="BP3180" s="121">
        <f ca="1">+'IS BS CF'!BP$94+IFERROR('IS BS CF'!BP$97,0)</f>
        <v>33103737.935901351</v>
      </c>
      <c r="BQ3180" s="121">
        <f ca="1">+'IS BS CF'!BQ$94+IFERROR('IS BS CF'!BQ$97,0)</f>
        <v>36462496.624831744</v>
      </c>
      <c r="BR3180" s="121">
        <f ca="1">+'IS BS CF'!BR$94+IFERROR('IS BS CF'!BR$97,0)</f>
        <v>39653317.379315615</v>
      </c>
      <c r="BS3180" s="121">
        <f ca="1">+'IS BS CF'!BS$94+IFERROR('IS BS CF'!BS$97,0)</f>
        <v>42684597.096075289</v>
      </c>
      <c r="BT3180" s="121">
        <f ca="1">+'IS BS CF'!BT$94+IFERROR('IS BS CF'!BT$97,0)</f>
        <v>45564312.826996982</v>
      </c>
      <c r="BU3180" s="121">
        <f ca="1">+'IS BS CF'!BU$94+IFERROR('IS BS CF'!BU$97,0)</f>
        <v>48300042.771372601</v>
      </c>
      <c r="BV3180" s="121">
        <f ca="1">+'IS BS CF'!BV$94+IFERROR('IS BS CF'!BV$97,0)</f>
        <v>50898986.218529403</v>
      </c>
      <c r="BW3180" s="121">
        <f ca="1">+'IS BS CF'!BW$94+IFERROR('IS BS CF'!BW$97,0)</f>
        <v>53367982.493328407</v>
      </c>
      <c r="BX3180" s="121">
        <f ca="1">+'IS BS CF'!BX$94+IFERROR('IS BS CF'!BX$97,0)</f>
        <v>55713528.954387441</v>
      </c>
      <c r="BY3180" s="121">
        <f ca="1">+'IS BS CF'!BY$94+IFERROR('IS BS CF'!BY$97,0)</f>
        <v>57941798.092393517</v>
      </c>
      <c r="BZ3180" s="121">
        <f ca="1">+'IS BS CF'!BZ$94+IFERROR('IS BS CF'!BZ$97,0)</f>
        <v>60058653.773499295</v>
      </c>
      <c r="CA3180" s="121">
        <f ca="1">+'IS BS CF'!CA$94+IFERROR('IS BS CF'!CA$97,0)</f>
        <v>62069666.670549795</v>
      </c>
      <c r="CB3180" s="121">
        <f ca="1">+'IS BS CF'!CB$94+IFERROR('IS BS CF'!CB$97,0)</f>
        <v>66486091.175139882</v>
      </c>
      <c r="CC3180" s="121">
        <f ca="1">+'IS BS CF'!CC$94+IFERROR('IS BS CF'!CC$97,0)</f>
        <v>73191630.314727962</v>
      </c>
      <c r="CD3180" s="121">
        <f ca="1">+'IS BS CF'!CD$94+IFERROR('IS BS CF'!CD$97,0)</f>
        <v>79561892.497336626</v>
      </c>
      <c r="CE3180" s="121">
        <f ca="1">+'IS BS CF'!CE$94+IFERROR('IS BS CF'!CE$97,0)</f>
        <v>85613641.570814863</v>
      </c>
      <c r="CF3180" s="121">
        <f ca="1">+'IS BS CF'!CF$94+IFERROR('IS BS CF'!CF$97,0)</f>
        <v>91362803.190619186</v>
      </c>
      <c r="CG3180" s="121">
        <f ca="1">+'IS BS CF'!CG$94+IFERROR('IS BS CF'!CG$97,0)</f>
        <v>96824506.729433283</v>
      </c>
      <c r="CH3180" s="121">
        <f ca="1">+'IS BS CF'!CH$94+IFERROR('IS BS CF'!CH$97,0)</f>
        <v>102013125.0913067</v>
      </c>
      <c r="CI3180" s="121">
        <f ca="1">+'IS BS CF'!CI$94+IFERROR('IS BS CF'!CI$97,0)</f>
        <v>106942312.53508642</v>
      </c>
      <c r="CJ3180" s="121">
        <f ca="1">+'IS BS CF'!CJ$94+IFERROR('IS BS CF'!CJ$97,0)</f>
        <v>111625040.60667716</v>
      </c>
      <c r="CK3180" s="121">
        <f ca="1">+'IS BS CF'!CK$94+IFERROR('IS BS CF'!CK$97,0)</f>
        <v>116073632.27468835</v>
      </c>
      <c r="CL3180" s="121">
        <f ca="1">+'IS BS CF'!CL$94+IFERROR('IS BS CF'!CL$97,0)</f>
        <v>120299794.359299</v>
      </c>
    </row>
    <row r="3181" spans="2:90" x14ac:dyDescent="0.4">
      <c r="B3181" s="67"/>
      <c r="D3181" t="s">
        <v>972</v>
      </c>
      <c r="E3181" s="8" t="str">
        <f t="shared" si="4470"/>
        <v>3181 GPLP-IS</v>
      </c>
      <c r="G3181" t="str">
        <f t="shared" si="4471"/>
        <v>3181 GPLP-IS</v>
      </c>
      <c r="H3181" s="31"/>
      <c r="I3181" s="73"/>
      <c r="J3181" s="73"/>
      <c r="K3181" s="31"/>
      <c r="L3181" s="31"/>
      <c r="M3181" s="31"/>
      <c r="N3181" s="31"/>
      <c r="O3181" s="31"/>
      <c r="P3181" s="31"/>
      <c r="R3181" s="67"/>
      <c r="S3181" s="67"/>
      <c r="T3181" s="67"/>
      <c r="U3181" s="67"/>
      <c r="V3181" s="67"/>
      <c r="W3181" s="67"/>
      <c r="X3181" s="67"/>
      <c r="Y3181" s="67"/>
      <c r="Z3181" s="67"/>
      <c r="AA3181" s="67"/>
      <c r="AB3181" s="67"/>
      <c r="AC3181" s="67"/>
      <c r="AD3181" s="67"/>
      <c r="AE3181" s="67"/>
      <c r="AF3181" s="67"/>
      <c r="AG3181" s="67"/>
      <c r="AH3181" s="67"/>
      <c r="AI3181" s="67"/>
      <c r="AJ3181" s="67"/>
      <c r="AK3181" s="67"/>
      <c r="AL3181" s="67"/>
      <c r="AM3181" s="67"/>
      <c r="AN3181" s="67"/>
      <c r="AO3181" s="67"/>
      <c r="AP3181" s="67"/>
      <c r="AQ3181" s="67"/>
      <c r="AR3181" s="67"/>
      <c r="AS3181" s="67"/>
      <c r="AT3181" s="67"/>
      <c r="AU3181" s="67"/>
      <c r="AV3181" s="67"/>
      <c r="AW3181" s="67"/>
      <c r="AX3181" s="67"/>
      <c r="AY3181" s="67"/>
      <c r="AZ3181" s="67"/>
      <c r="BA3181" s="67"/>
      <c r="BB3181" s="67"/>
      <c r="BC3181" s="67"/>
      <c r="BD3181" s="67"/>
      <c r="BE3181" s="67"/>
      <c r="BF3181" s="67"/>
      <c r="BG3181" s="67"/>
      <c r="BH3181" s="67"/>
      <c r="BI3181" s="67"/>
      <c r="BJ3181" s="67"/>
      <c r="BK3181" s="67"/>
      <c r="BL3181" s="67"/>
      <c r="BM3181" s="67"/>
      <c r="BN3181" s="67"/>
      <c r="BO3181" s="67"/>
      <c r="BP3181" s="67"/>
      <c r="BQ3181" s="67"/>
      <c r="BR3181" s="67"/>
      <c r="BS3181" s="67"/>
      <c r="BT3181" s="67"/>
      <c r="BU3181" s="67"/>
      <c r="BV3181" s="67"/>
      <c r="BW3181" s="67"/>
      <c r="BX3181" s="67"/>
      <c r="BY3181" s="67"/>
      <c r="BZ3181" s="67"/>
      <c r="CA3181" s="67"/>
      <c r="CB3181" s="67"/>
      <c r="CC3181" s="67"/>
      <c r="CD3181" s="67"/>
      <c r="CE3181" s="67"/>
      <c r="CF3181" s="67"/>
      <c r="CG3181" s="67"/>
      <c r="CH3181" s="67"/>
      <c r="CI3181" s="67"/>
      <c r="CJ3181" s="67"/>
      <c r="CK3181" s="67"/>
      <c r="CL3181" s="67"/>
    </row>
    <row r="3182" spans="2:90" x14ac:dyDescent="0.4">
      <c r="B3182" s="126" t="s">
        <v>928</v>
      </c>
      <c r="D3182" t="s">
        <v>972</v>
      </c>
      <c r="E3182" s="8" t="str">
        <f t="shared" ref="E3182:E3222" si="4472">ROW()&amp;" "&amp;D3182</f>
        <v>3182 GPLP-IS</v>
      </c>
      <c r="G3182" t="str">
        <f t="shared" si="4471"/>
        <v>3182 GPLP-IS</v>
      </c>
      <c r="I3182"/>
      <c r="J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row>
    <row r="3183" spans="2:90" x14ac:dyDescent="0.4">
      <c r="B3183" s="141" t="s">
        <v>976</v>
      </c>
      <c r="D3183" t="s">
        <v>972</v>
      </c>
      <c r="E3183" s="8" t="str">
        <f t="shared" si="4472"/>
        <v>3183 GPLP-IS</v>
      </c>
      <c r="G3183" t="str">
        <f t="shared" si="4471"/>
        <v>3183 GPLP-IS</v>
      </c>
      <c r="H3183" s="16">
        <v>0.05</v>
      </c>
      <c r="I3183" s="60"/>
      <c r="J3183" s="60"/>
      <c r="K3183" s="17"/>
      <c r="L3183" s="17"/>
      <c r="M3183" s="17"/>
      <c r="N3183" s="17"/>
      <c r="O3183" s="17"/>
      <c r="P3183" s="17"/>
      <c r="R3183" s="15"/>
      <c r="S3183" s="15"/>
      <c r="T3183" s="15"/>
      <c r="U3183" s="15"/>
      <c r="V3183" s="15"/>
      <c r="W3183" s="15"/>
      <c r="X3183" s="15"/>
      <c r="Y3183" s="15"/>
      <c r="Z3183" s="15"/>
      <c r="AA3183" s="15"/>
      <c r="AB3183" s="15"/>
      <c r="AC3183" s="15"/>
      <c r="AD3183" s="15"/>
      <c r="AE3183" s="15"/>
      <c r="AF3183" s="15"/>
      <c r="AG3183" s="15"/>
      <c r="AH3183" s="15"/>
      <c r="AI3183" s="15"/>
      <c r="AJ3183" s="15"/>
      <c r="AK3183" s="15"/>
      <c r="AL3183" s="15"/>
      <c r="AM3183" s="15"/>
      <c r="AN3183" s="15"/>
      <c r="AO3183" s="15"/>
      <c r="AP3183" s="15"/>
      <c r="AQ3183" s="15"/>
      <c r="AR3183" s="15"/>
      <c r="AS3183" s="15"/>
      <c r="AT3183" s="15"/>
      <c r="AU3183" s="15"/>
      <c r="AV3183" s="15"/>
      <c r="AW3183" s="15"/>
      <c r="AX3183" s="15"/>
      <c r="AY3183" s="15"/>
      <c r="AZ3183" s="15"/>
      <c r="BA3183" s="15"/>
      <c r="BB3183" s="15"/>
      <c r="BC3183" s="15"/>
      <c r="BD3183" s="15"/>
      <c r="BE3183" s="15"/>
      <c r="BF3183" s="15"/>
      <c r="BG3183" s="15"/>
      <c r="BH3183" s="15"/>
      <c r="BI3183" s="15"/>
      <c r="BJ3183" s="15"/>
      <c r="BK3183" s="15"/>
      <c r="BL3183" s="15"/>
      <c r="BM3183" s="15"/>
      <c r="BN3183" s="15"/>
      <c r="BO3183" s="15"/>
      <c r="BP3183" s="15"/>
      <c r="BQ3183" s="15"/>
      <c r="BR3183" s="15"/>
      <c r="BS3183" s="15"/>
      <c r="BT3183" s="15"/>
      <c r="BU3183" s="15"/>
      <c r="BV3183" s="15"/>
      <c r="BW3183" s="15"/>
      <c r="BX3183" s="15"/>
      <c r="BY3183" s="15"/>
      <c r="BZ3183" s="15"/>
      <c r="CA3183" s="15"/>
      <c r="CB3183" s="15"/>
      <c r="CC3183" s="15"/>
      <c r="CD3183" s="15"/>
      <c r="CE3183" s="15"/>
      <c r="CF3183" s="15"/>
      <c r="CG3183" s="15"/>
      <c r="CH3183" s="15"/>
      <c r="CI3183" s="15"/>
      <c r="CJ3183" s="15"/>
      <c r="CK3183" s="15"/>
      <c r="CL3183" s="15"/>
    </row>
    <row r="3184" spans="2:90" x14ac:dyDescent="0.4">
      <c r="B3184" s="141" t="s">
        <v>977</v>
      </c>
      <c r="D3184" t="s">
        <v>972</v>
      </c>
      <c r="E3184" s="8" t="str">
        <f t="shared" si="4472"/>
        <v>3184 GPLP-IS</v>
      </c>
      <c r="G3184" t="str">
        <f t="shared" si="4471"/>
        <v>3184 GPLP-IS</v>
      </c>
      <c r="H3184" s="16">
        <v>0.1</v>
      </c>
      <c r="I3184" s="78"/>
      <c r="J3184" s="78"/>
      <c r="K3184" s="33"/>
      <c r="L3184" s="33"/>
      <c r="M3184" s="33"/>
      <c r="N3184" s="33"/>
      <c r="O3184" s="33"/>
      <c r="P3184" s="33"/>
      <c r="R3184" s="33"/>
      <c r="S3184" s="33"/>
      <c r="T3184" s="33"/>
      <c r="U3184" s="33"/>
      <c r="V3184" s="33"/>
      <c r="W3184" s="33"/>
      <c r="X3184" s="33"/>
      <c r="Y3184" s="33"/>
      <c r="Z3184" s="33"/>
      <c r="AA3184" s="33"/>
      <c r="AB3184" s="33"/>
      <c r="AC3184" s="33"/>
      <c r="AD3184" s="33"/>
      <c r="AE3184" s="33"/>
      <c r="AF3184" s="33"/>
      <c r="AG3184" s="33"/>
      <c r="AH3184" s="33"/>
      <c r="AI3184" s="33"/>
      <c r="AJ3184" s="33"/>
      <c r="AK3184" s="33"/>
      <c r="AL3184" s="33"/>
      <c r="AM3184" s="33"/>
      <c r="AN3184" s="33"/>
      <c r="AO3184" s="33"/>
      <c r="AP3184" s="33"/>
      <c r="AQ3184" s="33"/>
      <c r="AR3184" s="33"/>
      <c r="AS3184" s="33"/>
      <c r="AT3184" s="33"/>
      <c r="AU3184" s="33"/>
      <c r="AV3184" s="33"/>
      <c r="AW3184" s="33"/>
      <c r="AX3184" s="33"/>
      <c r="AY3184" s="33"/>
      <c r="AZ3184" s="33"/>
      <c r="BA3184" s="33"/>
      <c r="BB3184" s="33"/>
      <c r="BC3184" s="33"/>
      <c r="BD3184" s="33"/>
      <c r="BE3184" s="33"/>
      <c r="BF3184" s="33"/>
      <c r="BG3184" s="33"/>
      <c r="BH3184" s="33"/>
      <c r="BI3184" s="33"/>
      <c r="BJ3184" s="33"/>
      <c r="BK3184" s="33"/>
      <c r="BL3184" s="33"/>
      <c r="BM3184" s="33"/>
      <c r="BN3184" s="33"/>
      <c r="BO3184" s="33"/>
      <c r="BP3184" s="33"/>
      <c r="BQ3184" s="33"/>
      <c r="BR3184" s="33"/>
      <c r="BS3184" s="33"/>
      <c r="BT3184" s="33"/>
      <c r="BU3184" s="33"/>
      <c r="BV3184" s="33"/>
      <c r="BW3184" s="33"/>
      <c r="BX3184" s="33"/>
      <c r="BY3184" s="33"/>
      <c r="BZ3184" s="33"/>
      <c r="CA3184" s="33"/>
      <c r="CB3184" s="33"/>
      <c r="CC3184" s="33"/>
      <c r="CD3184" s="33"/>
      <c r="CE3184" s="33"/>
      <c r="CF3184" s="33"/>
      <c r="CG3184" s="33"/>
      <c r="CH3184" s="33"/>
      <c r="CI3184" s="33"/>
      <c r="CJ3184" s="33"/>
      <c r="CK3184" s="33"/>
      <c r="CL3184" s="33"/>
    </row>
    <row r="3185" spans="2:90" x14ac:dyDescent="0.4">
      <c r="B3185" s="141" t="s">
        <v>978</v>
      </c>
      <c r="D3185" t="s">
        <v>972</v>
      </c>
      <c r="E3185" s="8" t="str">
        <f t="shared" si="4472"/>
        <v>3185 GPLP-IS</v>
      </c>
      <c r="G3185" t="str">
        <f t="shared" si="4471"/>
        <v>3185 GPLP-IS</v>
      </c>
      <c r="H3185" s="16">
        <v>0.2</v>
      </c>
      <c r="I3185" s="78"/>
      <c r="J3185" s="78"/>
      <c r="K3185" s="33"/>
      <c r="L3185" s="33"/>
      <c r="M3185" s="33"/>
      <c r="N3185" s="33"/>
      <c r="O3185" s="33"/>
      <c r="P3185" s="33"/>
      <c r="R3185" s="33"/>
      <c r="S3185" s="33"/>
      <c r="T3185" s="33"/>
      <c r="U3185" s="33"/>
      <c r="V3185" s="33"/>
      <c r="W3185" s="33"/>
      <c r="X3185" s="33"/>
      <c r="Y3185" s="33"/>
      <c r="Z3185" s="33"/>
      <c r="AA3185" s="33"/>
      <c r="AB3185" s="33"/>
      <c r="AC3185" s="33"/>
      <c r="AD3185" s="33"/>
      <c r="AE3185" s="33"/>
      <c r="AF3185" s="33"/>
      <c r="AG3185" s="33"/>
      <c r="AH3185" s="33"/>
      <c r="AI3185" s="33"/>
      <c r="AJ3185" s="33"/>
      <c r="AK3185" s="33"/>
      <c r="AL3185" s="33"/>
      <c r="AM3185" s="33"/>
      <c r="AN3185" s="33"/>
      <c r="AO3185" s="33"/>
      <c r="AP3185" s="33"/>
      <c r="AQ3185" s="33"/>
      <c r="AR3185" s="33"/>
      <c r="AS3185" s="33"/>
      <c r="AT3185" s="33"/>
      <c r="AU3185" s="33"/>
      <c r="AV3185" s="33"/>
      <c r="AW3185" s="33"/>
      <c r="AX3185" s="33"/>
      <c r="AY3185" s="33"/>
      <c r="AZ3185" s="33"/>
      <c r="BA3185" s="33"/>
      <c r="BB3185" s="33"/>
      <c r="BC3185" s="33"/>
      <c r="BD3185" s="33"/>
      <c r="BE3185" s="33"/>
      <c r="BF3185" s="33"/>
      <c r="BG3185" s="33"/>
      <c r="BH3185" s="33"/>
      <c r="BI3185" s="33"/>
      <c r="BJ3185" s="33"/>
      <c r="BK3185" s="33"/>
      <c r="BL3185" s="33"/>
      <c r="BM3185" s="33"/>
      <c r="BN3185" s="33"/>
      <c r="BO3185" s="33"/>
      <c r="BP3185" s="33"/>
      <c r="BQ3185" s="33"/>
      <c r="BR3185" s="33"/>
      <c r="BS3185" s="33"/>
      <c r="BT3185" s="33"/>
      <c r="BU3185" s="33"/>
      <c r="BV3185" s="33"/>
      <c r="BW3185" s="33"/>
      <c r="BX3185" s="33"/>
      <c r="BY3185" s="33"/>
      <c r="BZ3185" s="33"/>
      <c r="CA3185" s="33"/>
      <c r="CB3185" s="33"/>
      <c r="CC3185" s="33"/>
      <c r="CD3185" s="33"/>
      <c r="CE3185" s="33"/>
      <c r="CF3185" s="33"/>
      <c r="CG3185" s="33"/>
      <c r="CH3185" s="33"/>
      <c r="CI3185" s="33"/>
      <c r="CJ3185" s="33"/>
      <c r="CK3185" s="33"/>
      <c r="CL3185" s="33"/>
    </row>
    <row r="3186" spans="2:90" x14ac:dyDescent="0.4">
      <c r="B3186" s="141"/>
      <c r="D3186" t="s">
        <v>972</v>
      </c>
      <c r="E3186" s="8" t="str">
        <f t="shared" si="4472"/>
        <v>3186 GPLP-IS</v>
      </c>
      <c r="G3186" t="str">
        <f t="shared" si="4471"/>
        <v>3186 GPLP-IS</v>
      </c>
      <c r="H3186" s="16"/>
      <c r="I3186" s="78"/>
      <c r="J3186" s="78"/>
      <c r="K3186" s="33"/>
      <c r="L3186" s="33"/>
      <c r="M3186" s="33"/>
      <c r="N3186" s="33"/>
      <c r="O3186" s="33"/>
      <c r="P3186" s="33"/>
      <c r="R3186" s="33"/>
      <c r="S3186" s="33"/>
      <c r="T3186" s="33"/>
      <c r="U3186" s="33"/>
      <c r="V3186" s="33"/>
      <c r="W3186" s="33"/>
      <c r="X3186" s="33"/>
      <c r="Y3186" s="33"/>
      <c r="Z3186" s="33"/>
      <c r="AA3186" s="33"/>
      <c r="AB3186" s="33"/>
      <c r="AC3186" s="33"/>
      <c r="AD3186" s="33"/>
      <c r="AE3186" s="33"/>
      <c r="AF3186" s="33"/>
      <c r="AG3186" s="33"/>
      <c r="AH3186" s="33"/>
      <c r="AI3186" s="33"/>
      <c r="AJ3186" s="33"/>
      <c r="AK3186" s="33"/>
      <c r="AL3186" s="33"/>
      <c r="AM3186" s="33"/>
      <c r="AN3186" s="33"/>
      <c r="AO3186" s="33"/>
      <c r="AP3186" s="33"/>
      <c r="AQ3186" s="33"/>
      <c r="AR3186" s="33"/>
      <c r="AS3186" s="33"/>
      <c r="AT3186" s="33"/>
      <c r="AU3186" s="33"/>
      <c r="AV3186" s="33"/>
      <c r="AW3186" s="33"/>
      <c r="AX3186" s="33"/>
      <c r="AY3186" s="33"/>
      <c r="AZ3186" s="33"/>
      <c r="BA3186" s="33"/>
      <c r="BB3186" s="33"/>
      <c r="BC3186" s="33"/>
      <c r="BD3186" s="33"/>
      <c r="BE3186" s="33"/>
      <c r="BF3186" s="33"/>
      <c r="BG3186" s="33"/>
      <c r="BH3186" s="33"/>
      <c r="BI3186" s="33"/>
      <c r="BJ3186" s="33"/>
      <c r="BK3186" s="33"/>
      <c r="BL3186" s="33"/>
      <c r="BM3186" s="33"/>
      <c r="BN3186" s="33"/>
      <c r="BO3186" s="33"/>
      <c r="BP3186" s="33"/>
      <c r="BQ3186" s="33"/>
      <c r="BR3186" s="33"/>
      <c r="BS3186" s="33"/>
      <c r="BT3186" s="33"/>
      <c r="BU3186" s="33"/>
      <c r="BV3186" s="33"/>
      <c r="BW3186" s="33"/>
      <c r="BX3186" s="33"/>
      <c r="BY3186" s="33"/>
      <c r="BZ3186" s="33"/>
      <c r="CA3186" s="33"/>
      <c r="CB3186" s="33"/>
      <c r="CC3186" s="33"/>
      <c r="CD3186" s="33"/>
      <c r="CE3186" s="33"/>
      <c r="CF3186" s="33"/>
      <c r="CG3186" s="33"/>
      <c r="CH3186" s="33"/>
      <c r="CI3186" s="33"/>
      <c r="CJ3186" s="33"/>
      <c r="CK3186" s="33"/>
      <c r="CL3186" s="33"/>
    </row>
    <row r="3187" spans="2:90" x14ac:dyDescent="0.4">
      <c r="B3187" s="123" t="s">
        <v>986</v>
      </c>
      <c r="D3187" t="s">
        <v>972</v>
      </c>
      <c r="E3187" s="8" t="str">
        <f t="shared" si="4472"/>
        <v>3187 GPLP-IS</v>
      </c>
      <c r="G3187" t="str">
        <f t="shared" si="4471"/>
        <v>3187 GPLP-IS</v>
      </c>
      <c r="H3187" s="16"/>
      <c r="I3187" s="78"/>
      <c r="J3187" s="33"/>
      <c r="K3187" s="33"/>
      <c r="L3187" s="33"/>
      <c r="M3187" s="33"/>
      <c r="N3187" s="33"/>
      <c r="O3187" s="33"/>
      <c r="P3187" s="33"/>
      <c r="R3187" s="33"/>
      <c r="S3187" s="33">
        <f t="shared" ref="S3187" si="4473">-+S3190*$H$3183/12</f>
        <v>0</v>
      </c>
      <c r="T3187" s="33">
        <f t="shared" ref="T3187:AX3187" ca="1" si="4474">-+T3190*$H$3183/12</f>
        <v>0</v>
      </c>
      <c r="U3187" s="33">
        <f t="shared" ca="1" si="4474"/>
        <v>0</v>
      </c>
      <c r="V3187" s="33">
        <f t="shared" ca="1" si="4474"/>
        <v>0</v>
      </c>
      <c r="W3187" s="33">
        <f t="shared" ca="1" si="4474"/>
        <v>0</v>
      </c>
      <c r="X3187" s="33">
        <f t="shared" ca="1" si="4474"/>
        <v>0</v>
      </c>
      <c r="Y3187" s="33">
        <f t="shared" ca="1" si="4474"/>
        <v>0</v>
      </c>
      <c r="Z3187" s="33">
        <f t="shared" ca="1" si="4474"/>
        <v>0</v>
      </c>
      <c r="AA3187" s="33">
        <f t="shared" ca="1" si="4474"/>
        <v>0</v>
      </c>
      <c r="AB3187" s="33">
        <f t="shared" ca="1" si="4474"/>
        <v>0</v>
      </c>
      <c r="AC3187" s="33">
        <f t="shared" ca="1" si="4474"/>
        <v>0</v>
      </c>
      <c r="AD3187" s="33">
        <f t="shared" ca="1" si="4474"/>
        <v>0</v>
      </c>
      <c r="AE3187" s="33">
        <f t="shared" ca="1" si="4474"/>
        <v>0</v>
      </c>
      <c r="AF3187" s="33">
        <f t="shared" ca="1" si="4474"/>
        <v>0</v>
      </c>
      <c r="AG3187" s="33">
        <f t="shared" ca="1" si="4474"/>
        <v>0</v>
      </c>
      <c r="AH3187" s="33">
        <f t="shared" ca="1" si="4474"/>
        <v>0</v>
      </c>
      <c r="AI3187" s="33">
        <f t="shared" ca="1" si="4474"/>
        <v>0</v>
      </c>
      <c r="AJ3187" s="33">
        <f t="shared" ca="1" si="4474"/>
        <v>0</v>
      </c>
      <c r="AK3187" s="33">
        <f t="shared" ca="1" si="4474"/>
        <v>0</v>
      </c>
      <c r="AL3187" s="33">
        <f t="shared" ca="1" si="4474"/>
        <v>0</v>
      </c>
      <c r="AM3187" s="33">
        <f t="shared" ca="1" si="4474"/>
        <v>0</v>
      </c>
      <c r="AN3187" s="33">
        <f t="shared" ca="1" si="4474"/>
        <v>0</v>
      </c>
      <c r="AO3187" s="33">
        <f t="shared" ca="1" si="4474"/>
        <v>0</v>
      </c>
      <c r="AP3187" s="33">
        <f t="shared" ca="1" si="4474"/>
        <v>0</v>
      </c>
      <c r="AQ3187" s="33">
        <f t="shared" ca="1" si="4474"/>
        <v>0</v>
      </c>
      <c r="AR3187" s="33">
        <f t="shared" ca="1" si="4474"/>
        <v>0</v>
      </c>
      <c r="AS3187" s="33">
        <f t="shared" ca="1" si="4474"/>
        <v>0</v>
      </c>
      <c r="AT3187" s="33">
        <f t="shared" ca="1" si="4474"/>
        <v>0</v>
      </c>
      <c r="AU3187" s="33">
        <f t="shared" ca="1" si="4474"/>
        <v>0</v>
      </c>
      <c r="AV3187" s="33">
        <f t="shared" ca="1" si="4474"/>
        <v>0</v>
      </c>
      <c r="AW3187" s="33">
        <f t="shared" ca="1" si="4474"/>
        <v>0</v>
      </c>
      <c r="AX3187" s="33">
        <f t="shared" ca="1" si="4474"/>
        <v>0</v>
      </c>
      <c r="AY3187" s="33">
        <f t="shared" ref="AY3187:CD3187" ca="1" si="4475">-+AY3190*$H$3183/12</f>
        <v>0</v>
      </c>
      <c r="AZ3187" s="33">
        <f t="shared" ca="1" si="4475"/>
        <v>0</v>
      </c>
      <c r="BA3187" s="33">
        <f t="shared" ca="1" si="4475"/>
        <v>0</v>
      </c>
      <c r="BB3187" s="33">
        <f t="shared" ca="1" si="4475"/>
        <v>0</v>
      </c>
      <c r="BC3187" s="33">
        <f t="shared" ca="1" si="4475"/>
        <v>0</v>
      </c>
      <c r="BD3187" s="33">
        <f t="shared" ca="1" si="4475"/>
        <v>0</v>
      </c>
      <c r="BE3187" s="33">
        <f t="shared" ca="1" si="4475"/>
        <v>0</v>
      </c>
      <c r="BF3187" s="33">
        <f t="shared" ca="1" si="4475"/>
        <v>0</v>
      </c>
      <c r="BG3187" s="33">
        <f t="shared" ca="1" si="4475"/>
        <v>0</v>
      </c>
      <c r="BH3187" s="33">
        <f t="shared" ca="1" si="4475"/>
        <v>0</v>
      </c>
      <c r="BI3187" s="33">
        <f t="shared" ca="1" si="4475"/>
        <v>0</v>
      </c>
      <c r="BJ3187" s="33">
        <f t="shared" ca="1" si="4475"/>
        <v>0</v>
      </c>
      <c r="BK3187" s="33">
        <f t="shared" ca="1" si="4475"/>
        <v>0</v>
      </c>
      <c r="BL3187" s="33">
        <f t="shared" ca="1" si="4475"/>
        <v>0</v>
      </c>
      <c r="BM3187" s="33">
        <f t="shared" ca="1" si="4475"/>
        <v>0</v>
      </c>
      <c r="BN3187" s="33">
        <f t="shared" ca="1" si="4475"/>
        <v>0</v>
      </c>
      <c r="BO3187" s="33">
        <f t="shared" ca="1" si="4475"/>
        <v>0</v>
      </c>
      <c r="BP3187" s="33">
        <f t="shared" ca="1" si="4475"/>
        <v>0</v>
      </c>
      <c r="BQ3187" s="33">
        <f t="shared" ca="1" si="4475"/>
        <v>0</v>
      </c>
      <c r="BR3187" s="33">
        <f t="shared" ca="1" si="4475"/>
        <v>0</v>
      </c>
      <c r="BS3187" s="33">
        <f t="shared" ca="1" si="4475"/>
        <v>0</v>
      </c>
      <c r="BT3187" s="33">
        <f t="shared" ca="1" si="4475"/>
        <v>0</v>
      </c>
      <c r="BU3187" s="33">
        <f t="shared" ca="1" si="4475"/>
        <v>0</v>
      </c>
      <c r="BV3187" s="33">
        <f t="shared" ca="1" si="4475"/>
        <v>0</v>
      </c>
      <c r="BW3187" s="33">
        <f t="shared" ca="1" si="4475"/>
        <v>0</v>
      </c>
      <c r="BX3187" s="33">
        <f t="shared" ca="1" si="4475"/>
        <v>0</v>
      </c>
      <c r="BY3187" s="33">
        <f t="shared" ca="1" si="4475"/>
        <v>0</v>
      </c>
      <c r="BZ3187" s="33">
        <f t="shared" ca="1" si="4475"/>
        <v>0</v>
      </c>
      <c r="CA3187" s="33">
        <f t="shared" ca="1" si="4475"/>
        <v>0</v>
      </c>
      <c r="CB3187" s="33">
        <f t="shared" ca="1" si="4475"/>
        <v>0</v>
      </c>
      <c r="CC3187" s="33">
        <f t="shared" ca="1" si="4475"/>
        <v>0</v>
      </c>
      <c r="CD3187" s="33">
        <f t="shared" ca="1" si="4475"/>
        <v>0</v>
      </c>
      <c r="CE3187" s="33">
        <f t="shared" ref="CE3187:CK3187" ca="1" si="4476">-+CE3190*$H$3183/12</f>
        <v>0</v>
      </c>
      <c r="CF3187" s="33">
        <f t="shared" ca="1" si="4476"/>
        <v>0</v>
      </c>
      <c r="CG3187" s="33">
        <f t="shared" ca="1" si="4476"/>
        <v>0</v>
      </c>
      <c r="CH3187" s="33">
        <f t="shared" ca="1" si="4476"/>
        <v>0</v>
      </c>
      <c r="CI3187" s="33">
        <f t="shared" ca="1" si="4476"/>
        <v>0</v>
      </c>
      <c r="CJ3187" s="33">
        <f t="shared" ca="1" si="4476"/>
        <v>0</v>
      </c>
      <c r="CK3187" s="33">
        <f t="shared" ca="1" si="4476"/>
        <v>0</v>
      </c>
      <c r="CL3187" s="33">
        <f t="shared" ref="CL3187" ca="1" si="4477">-+CL3190*$H$3183/12</f>
        <v>0</v>
      </c>
    </row>
    <row r="3188" spans="2:90" x14ac:dyDescent="0.4">
      <c r="B3188" s="141"/>
      <c r="D3188" t="s">
        <v>972</v>
      </c>
      <c r="E3188" s="8" t="str">
        <f t="shared" si="4472"/>
        <v>3188 GPLP-IS</v>
      </c>
      <c r="G3188" t="str">
        <f t="shared" si="4471"/>
        <v>3188 GPLP-IS</v>
      </c>
      <c r="H3188" s="16"/>
      <c r="I3188" s="78"/>
      <c r="J3188" s="33"/>
      <c r="K3188" s="33"/>
      <c r="L3188" s="33"/>
      <c r="M3188" s="33"/>
      <c r="N3188" s="33"/>
      <c r="O3188" s="33"/>
      <c r="P3188" s="33"/>
      <c r="R3188" s="33"/>
      <c r="S3188" s="33"/>
      <c r="T3188" s="33"/>
      <c r="U3188" s="33"/>
      <c r="V3188" s="33"/>
      <c r="W3188" s="33"/>
      <c r="X3188" s="33"/>
      <c r="Y3188" s="33"/>
      <c r="Z3188" s="33"/>
      <c r="AA3188" s="33"/>
      <c r="AB3188" s="33"/>
      <c r="AC3188" s="33"/>
      <c r="AD3188" s="33"/>
      <c r="AE3188" s="33"/>
      <c r="AF3188" s="33"/>
      <c r="AG3188" s="33"/>
      <c r="AH3188" s="33"/>
      <c r="AI3188" s="33"/>
      <c r="AJ3188" s="33"/>
      <c r="AK3188" s="33"/>
      <c r="AL3188" s="33"/>
      <c r="AM3188" s="33"/>
      <c r="AN3188" s="33"/>
      <c r="AO3188" s="33"/>
      <c r="AP3188" s="33"/>
      <c r="AQ3188" s="33"/>
      <c r="AR3188" s="33"/>
      <c r="AS3188" s="33"/>
      <c r="AT3188" s="33"/>
      <c r="AU3188" s="33"/>
      <c r="AV3188" s="33"/>
      <c r="AW3188" s="33"/>
      <c r="AX3188" s="33"/>
      <c r="AY3188" s="33"/>
      <c r="AZ3188" s="33"/>
      <c r="BA3188" s="33"/>
      <c r="BB3188" s="33"/>
      <c r="BC3188" s="33"/>
      <c r="BD3188" s="33"/>
      <c r="BE3188" s="33"/>
      <c r="BF3188" s="33"/>
      <c r="BG3188" s="33"/>
      <c r="BH3188" s="33"/>
      <c r="BI3188" s="33"/>
      <c r="BJ3188" s="33"/>
      <c r="BK3188" s="33"/>
      <c r="BL3188" s="33"/>
      <c r="BM3188" s="33"/>
      <c r="BN3188" s="33"/>
      <c r="BO3188" s="33"/>
      <c r="BP3188" s="33"/>
      <c r="BQ3188" s="33"/>
      <c r="BR3188" s="33"/>
      <c r="BS3188" s="33"/>
      <c r="BT3188" s="33"/>
      <c r="BU3188" s="33"/>
      <c r="BV3188" s="33"/>
      <c r="BW3188" s="33"/>
      <c r="BX3188" s="33"/>
      <c r="BY3188" s="33"/>
      <c r="BZ3188" s="33"/>
      <c r="CA3188" s="33"/>
      <c r="CB3188" s="33"/>
      <c r="CC3188" s="33"/>
      <c r="CD3188" s="33"/>
      <c r="CE3188" s="33"/>
      <c r="CF3188" s="33"/>
      <c r="CG3188" s="33"/>
      <c r="CH3188" s="33"/>
      <c r="CI3188" s="33"/>
      <c r="CJ3188" s="33"/>
      <c r="CK3188" s="33"/>
      <c r="CL3188" s="33"/>
    </row>
    <row r="3189" spans="2:90" x14ac:dyDescent="0.4">
      <c r="B3189" s="95" t="s">
        <v>981</v>
      </c>
      <c r="D3189" t="s">
        <v>972</v>
      </c>
      <c r="E3189" s="8" t="str">
        <f t="shared" si="4472"/>
        <v>3189 GPLP-IS</v>
      </c>
      <c r="G3189" t="str">
        <f t="shared" si="4471"/>
        <v>3189 GPLP-IS</v>
      </c>
      <c r="H3189" s="16"/>
      <c r="I3189" s="78"/>
      <c r="J3189"/>
      <c r="R3189" s="23"/>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row>
    <row r="3190" spans="2:90" x14ac:dyDescent="0.4">
      <c r="B3190" s="154" t="s">
        <v>71</v>
      </c>
      <c r="D3190" t="s">
        <v>972</v>
      </c>
      <c r="E3190" s="8" t="str">
        <f t="shared" si="4472"/>
        <v>3190 GPLP-IS</v>
      </c>
      <c r="G3190" t="str">
        <f t="shared" si="4471"/>
        <v>3190 GPLP-IS</v>
      </c>
      <c r="J3190" s="24"/>
      <c r="K3190" s="24">
        <f>+S3190</f>
        <v>0</v>
      </c>
      <c r="L3190" s="24"/>
      <c r="M3190" s="24"/>
      <c r="N3190" s="24"/>
      <c r="O3190" s="24"/>
      <c r="P3190" s="24"/>
      <c r="R3190" s="33"/>
      <c r="S3190" s="24">
        <f t="shared" ref="S3190:AX3190" si="4478">+R3193</f>
        <v>0</v>
      </c>
      <c r="T3190" s="24">
        <f t="shared" ca="1" si="4478"/>
        <v>0</v>
      </c>
      <c r="U3190" s="24">
        <f t="shared" ca="1" si="4478"/>
        <v>0</v>
      </c>
      <c r="V3190" s="24">
        <f t="shared" ca="1" si="4478"/>
        <v>0</v>
      </c>
      <c r="W3190" s="24">
        <f t="shared" ca="1" si="4478"/>
        <v>0</v>
      </c>
      <c r="X3190" s="24">
        <f t="shared" ca="1" si="4478"/>
        <v>0</v>
      </c>
      <c r="Y3190" s="24">
        <f t="shared" ca="1" si="4478"/>
        <v>0</v>
      </c>
      <c r="Z3190" s="24">
        <f t="shared" ca="1" si="4478"/>
        <v>0</v>
      </c>
      <c r="AA3190" s="24">
        <f t="shared" ca="1" si="4478"/>
        <v>0</v>
      </c>
      <c r="AB3190" s="24">
        <f t="shared" ca="1" si="4478"/>
        <v>0</v>
      </c>
      <c r="AC3190" s="24">
        <f t="shared" ca="1" si="4478"/>
        <v>0</v>
      </c>
      <c r="AD3190" s="24">
        <f t="shared" ca="1" si="4478"/>
        <v>0</v>
      </c>
      <c r="AE3190" s="24">
        <f t="shared" ca="1" si="4478"/>
        <v>0</v>
      </c>
      <c r="AF3190" s="24">
        <f t="shared" ca="1" si="4478"/>
        <v>0</v>
      </c>
      <c r="AG3190" s="24">
        <f t="shared" ca="1" si="4478"/>
        <v>0</v>
      </c>
      <c r="AH3190" s="24">
        <f t="shared" ca="1" si="4478"/>
        <v>0</v>
      </c>
      <c r="AI3190" s="24">
        <f t="shared" ca="1" si="4478"/>
        <v>0</v>
      </c>
      <c r="AJ3190" s="24">
        <f t="shared" ca="1" si="4478"/>
        <v>0</v>
      </c>
      <c r="AK3190" s="24">
        <f t="shared" ca="1" si="4478"/>
        <v>0</v>
      </c>
      <c r="AL3190" s="24">
        <f t="shared" ca="1" si="4478"/>
        <v>0</v>
      </c>
      <c r="AM3190" s="24">
        <f t="shared" ca="1" si="4478"/>
        <v>0</v>
      </c>
      <c r="AN3190" s="24">
        <f t="shared" ca="1" si="4478"/>
        <v>0</v>
      </c>
      <c r="AO3190" s="24">
        <f t="shared" ca="1" si="4478"/>
        <v>0</v>
      </c>
      <c r="AP3190" s="24">
        <f t="shared" ca="1" si="4478"/>
        <v>0</v>
      </c>
      <c r="AQ3190" s="24">
        <f t="shared" ca="1" si="4478"/>
        <v>0</v>
      </c>
      <c r="AR3190" s="24">
        <f t="shared" ca="1" si="4478"/>
        <v>0</v>
      </c>
      <c r="AS3190" s="24">
        <f t="shared" ca="1" si="4478"/>
        <v>0</v>
      </c>
      <c r="AT3190" s="24">
        <f t="shared" ca="1" si="4478"/>
        <v>0</v>
      </c>
      <c r="AU3190" s="24">
        <f t="shared" ca="1" si="4478"/>
        <v>0</v>
      </c>
      <c r="AV3190" s="24">
        <f t="shared" ca="1" si="4478"/>
        <v>0</v>
      </c>
      <c r="AW3190" s="24">
        <f t="shared" ca="1" si="4478"/>
        <v>0</v>
      </c>
      <c r="AX3190" s="24">
        <f t="shared" ca="1" si="4478"/>
        <v>0</v>
      </c>
      <c r="AY3190" s="24">
        <f t="shared" ref="AY3190:CD3190" ca="1" si="4479">+AX3193</f>
        <v>0</v>
      </c>
      <c r="AZ3190" s="24">
        <f t="shared" ca="1" si="4479"/>
        <v>0</v>
      </c>
      <c r="BA3190" s="24">
        <f t="shared" ca="1" si="4479"/>
        <v>0</v>
      </c>
      <c r="BB3190" s="24">
        <f t="shared" ca="1" si="4479"/>
        <v>0</v>
      </c>
      <c r="BC3190" s="24">
        <f t="shared" ca="1" si="4479"/>
        <v>0</v>
      </c>
      <c r="BD3190" s="24">
        <f t="shared" ca="1" si="4479"/>
        <v>0</v>
      </c>
      <c r="BE3190" s="24">
        <f t="shared" ca="1" si="4479"/>
        <v>0</v>
      </c>
      <c r="BF3190" s="24">
        <f t="shared" ca="1" si="4479"/>
        <v>0</v>
      </c>
      <c r="BG3190" s="24">
        <f t="shared" ca="1" si="4479"/>
        <v>0</v>
      </c>
      <c r="BH3190" s="24">
        <f t="shared" ca="1" si="4479"/>
        <v>0</v>
      </c>
      <c r="BI3190" s="24">
        <f t="shared" ca="1" si="4479"/>
        <v>0</v>
      </c>
      <c r="BJ3190" s="24">
        <f t="shared" ca="1" si="4479"/>
        <v>0</v>
      </c>
      <c r="BK3190" s="24">
        <f t="shared" ca="1" si="4479"/>
        <v>0</v>
      </c>
      <c r="BL3190" s="24">
        <f t="shared" ca="1" si="4479"/>
        <v>0</v>
      </c>
      <c r="BM3190" s="24">
        <f t="shared" ca="1" si="4479"/>
        <v>0</v>
      </c>
      <c r="BN3190" s="24">
        <f t="shared" ca="1" si="4479"/>
        <v>0</v>
      </c>
      <c r="BO3190" s="24">
        <f t="shared" ca="1" si="4479"/>
        <v>0</v>
      </c>
      <c r="BP3190" s="24">
        <f t="shared" ca="1" si="4479"/>
        <v>0</v>
      </c>
      <c r="BQ3190" s="24">
        <f t="shared" ca="1" si="4479"/>
        <v>0</v>
      </c>
      <c r="BR3190" s="24">
        <f t="shared" ca="1" si="4479"/>
        <v>0</v>
      </c>
      <c r="BS3190" s="24">
        <f t="shared" ca="1" si="4479"/>
        <v>0</v>
      </c>
      <c r="BT3190" s="24">
        <f t="shared" ca="1" si="4479"/>
        <v>0</v>
      </c>
      <c r="BU3190" s="24">
        <f t="shared" ca="1" si="4479"/>
        <v>0</v>
      </c>
      <c r="BV3190" s="24">
        <f t="shared" ca="1" si="4479"/>
        <v>0</v>
      </c>
      <c r="BW3190" s="24">
        <f t="shared" ca="1" si="4479"/>
        <v>0</v>
      </c>
      <c r="BX3190" s="24">
        <f t="shared" ca="1" si="4479"/>
        <v>0</v>
      </c>
      <c r="BY3190" s="24">
        <f t="shared" ca="1" si="4479"/>
        <v>0</v>
      </c>
      <c r="BZ3190" s="24">
        <f t="shared" ca="1" si="4479"/>
        <v>0</v>
      </c>
      <c r="CA3190" s="24">
        <f t="shared" ca="1" si="4479"/>
        <v>0</v>
      </c>
      <c r="CB3190" s="24">
        <f t="shared" ca="1" si="4479"/>
        <v>0</v>
      </c>
      <c r="CC3190" s="24">
        <f t="shared" ca="1" si="4479"/>
        <v>0</v>
      </c>
      <c r="CD3190" s="24">
        <f t="shared" ca="1" si="4479"/>
        <v>0</v>
      </c>
      <c r="CE3190" s="24">
        <f t="shared" ref="CE3190:CL3190" ca="1" si="4480">+CD3193</f>
        <v>0</v>
      </c>
      <c r="CF3190" s="24">
        <f t="shared" ca="1" si="4480"/>
        <v>0</v>
      </c>
      <c r="CG3190" s="24">
        <f t="shared" ca="1" si="4480"/>
        <v>0</v>
      </c>
      <c r="CH3190" s="24">
        <f t="shared" ca="1" si="4480"/>
        <v>0</v>
      </c>
      <c r="CI3190" s="24">
        <f t="shared" ca="1" si="4480"/>
        <v>0</v>
      </c>
      <c r="CJ3190" s="24">
        <f t="shared" ca="1" si="4480"/>
        <v>0</v>
      </c>
      <c r="CK3190" s="24">
        <f t="shared" ca="1" si="4480"/>
        <v>0</v>
      </c>
      <c r="CL3190" s="24">
        <f t="shared" ca="1" si="4480"/>
        <v>0</v>
      </c>
    </row>
    <row r="3191" spans="2:90" x14ac:dyDescent="0.4">
      <c r="B3191" s="154" t="s">
        <v>979</v>
      </c>
      <c r="D3191" t="s">
        <v>972</v>
      </c>
      <c r="E3191" s="8" t="str">
        <f t="shared" si="4472"/>
        <v>3191 GPLP-IS</v>
      </c>
      <c r="G3191" t="str">
        <f t="shared" si="4471"/>
        <v>3191 GPLP-IS</v>
      </c>
      <c r="J3191" s="24"/>
      <c r="K3191" s="24">
        <f t="shared" ref="K3191:P3192" ca="1" si="4481">SUMIF($3:$3,K$2,3191:3191)</f>
        <v>0</v>
      </c>
      <c r="L3191" s="24">
        <f t="shared" ca="1" si="4481"/>
        <v>0</v>
      </c>
      <c r="M3191" s="24">
        <f t="shared" ca="1" si="4481"/>
        <v>0</v>
      </c>
      <c r="N3191" s="24">
        <f t="shared" ca="1" si="4481"/>
        <v>0</v>
      </c>
      <c r="O3191" s="24">
        <f t="shared" ca="1" si="4481"/>
        <v>0</v>
      </c>
      <c r="P3191" s="24">
        <f t="shared" ca="1" si="4481"/>
        <v>0</v>
      </c>
      <c r="R3191" s="33"/>
      <c r="S3191" s="24">
        <f t="shared" ref="S3191" ca="1" si="4482">-MIN(0,S3180+S3187)</f>
        <v>0</v>
      </c>
      <c r="T3191" s="24">
        <f t="shared" ref="T3191:AX3191" ca="1" si="4483">-MIN(0,T3180+T3187)</f>
        <v>0</v>
      </c>
      <c r="U3191" s="24">
        <f t="shared" ca="1" si="4483"/>
        <v>0</v>
      </c>
      <c r="V3191" s="24">
        <f t="shared" ca="1" si="4483"/>
        <v>0</v>
      </c>
      <c r="W3191" s="24">
        <f t="shared" ca="1" si="4483"/>
        <v>0</v>
      </c>
      <c r="X3191" s="24">
        <f t="shared" ca="1" si="4483"/>
        <v>0</v>
      </c>
      <c r="Y3191" s="24">
        <f t="shared" ca="1" si="4483"/>
        <v>0</v>
      </c>
      <c r="Z3191" s="24">
        <f t="shared" ca="1" si="4483"/>
        <v>0</v>
      </c>
      <c r="AA3191" s="24">
        <f t="shared" ca="1" si="4483"/>
        <v>0</v>
      </c>
      <c r="AB3191" s="24">
        <f t="shared" ca="1" si="4483"/>
        <v>0</v>
      </c>
      <c r="AC3191" s="24">
        <f t="shared" ca="1" si="4483"/>
        <v>0</v>
      </c>
      <c r="AD3191" s="24">
        <f t="shared" ca="1" si="4483"/>
        <v>0</v>
      </c>
      <c r="AE3191" s="24">
        <f t="shared" ca="1" si="4483"/>
        <v>0</v>
      </c>
      <c r="AF3191" s="24">
        <f t="shared" ca="1" si="4483"/>
        <v>0</v>
      </c>
      <c r="AG3191" s="24">
        <f t="shared" ca="1" si="4483"/>
        <v>0</v>
      </c>
      <c r="AH3191" s="24">
        <f t="shared" ca="1" si="4483"/>
        <v>0</v>
      </c>
      <c r="AI3191" s="24">
        <f t="shared" ca="1" si="4483"/>
        <v>0</v>
      </c>
      <c r="AJ3191" s="24">
        <f t="shared" ca="1" si="4483"/>
        <v>0</v>
      </c>
      <c r="AK3191" s="24">
        <f t="shared" ca="1" si="4483"/>
        <v>0</v>
      </c>
      <c r="AL3191" s="24">
        <f t="shared" ca="1" si="4483"/>
        <v>0</v>
      </c>
      <c r="AM3191" s="24">
        <f t="shared" ca="1" si="4483"/>
        <v>0</v>
      </c>
      <c r="AN3191" s="24">
        <f t="shared" ca="1" si="4483"/>
        <v>0</v>
      </c>
      <c r="AO3191" s="24">
        <f t="shared" ca="1" si="4483"/>
        <v>0</v>
      </c>
      <c r="AP3191" s="24">
        <f t="shared" ca="1" si="4483"/>
        <v>0</v>
      </c>
      <c r="AQ3191" s="24">
        <f t="shared" ca="1" si="4483"/>
        <v>0</v>
      </c>
      <c r="AR3191" s="24">
        <f t="shared" ca="1" si="4483"/>
        <v>0</v>
      </c>
      <c r="AS3191" s="24">
        <f t="shared" ca="1" si="4483"/>
        <v>0</v>
      </c>
      <c r="AT3191" s="24">
        <f t="shared" ca="1" si="4483"/>
        <v>0</v>
      </c>
      <c r="AU3191" s="24">
        <f t="shared" ca="1" si="4483"/>
        <v>0</v>
      </c>
      <c r="AV3191" s="24">
        <f t="shared" ca="1" si="4483"/>
        <v>0</v>
      </c>
      <c r="AW3191" s="24">
        <f t="shared" ca="1" si="4483"/>
        <v>0</v>
      </c>
      <c r="AX3191" s="24">
        <f t="shared" ca="1" si="4483"/>
        <v>0</v>
      </c>
      <c r="AY3191" s="24">
        <f t="shared" ref="AY3191:CD3191" ca="1" si="4484">-MIN(0,AY3180+AY3187)</f>
        <v>0</v>
      </c>
      <c r="AZ3191" s="24">
        <f t="shared" ca="1" si="4484"/>
        <v>0</v>
      </c>
      <c r="BA3191" s="24">
        <f t="shared" ca="1" si="4484"/>
        <v>0</v>
      </c>
      <c r="BB3191" s="24">
        <f t="shared" ca="1" si="4484"/>
        <v>0</v>
      </c>
      <c r="BC3191" s="24">
        <f t="shared" ca="1" si="4484"/>
        <v>0</v>
      </c>
      <c r="BD3191" s="24">
        <f t="shared" ca="1" si="4484"/>
        <v>0</v>
      </c>
      <c r="BE3191" s="24">
        <f t="shared" ca="1" si="4484"/>
        <v>0</v>
      </c>
      <c r="BF3191" s="24">
        <f t="shared" ca="1" si="4484"/>
        <v>0</v>
      </c>
      <c r="BG3191" s="24">
        <f t="shared" ca="1" si="4484"/>
        <v>0</v>
      </c>
      <c r="BH3191" s="24">
        <f t="shared" ca="1" si="4484"/>
        <v>0</v>
      </c>
      <c r="BI3191" s="24">
        <f t="shared" ca="1" si="4484"/>
        <v>0</v>
      </c>
      <c r="BJ3191" s="24">
        <f t="shared" ca="1" si="4484"/>
        <v>0</v>
      </c>
      <c r="BK3191" s="24">
        <f t="shared" ca="1" si="4484"/>
        <v>0</v>
      </c>
      <c r="BL3191" s="24">
        <f t="shared" ca="1" si="4484"/>
        <v>0</v>
      </c>
      <c r="BM3191" s="24">
        <f t="shared" ca="1" si="4484"/>
        <v>0</v>
      </c>
      <c r="BN3191" s="24">
        <f t="shared" ca="1" si="4484"/>
        <v>0</v>
      </c>
      <c r="BO3191" s="24">
        <f t="shared" ca="1" si="4484"/>
        <v>0</v>
      </c>
      <c r="BP3191" s="24">
        <f t="shared" ca="1" si="4484"/>
        <v>0</v>
      </c>
      <c r="BQ3191" s="24">
        <f t="shared" ca="1" si="4484"/>
        <v>0</v>
      </c>
      <c r="BR3191" s="24">
        <f t="shared" ca="1" si="4484"/>
        <v>0</v>
      </c>
      <c r="BS3191" s="24">
        <f t="shared" ca="1" si="4484"/>
        <v>0</v>
      </c>
      <c r="BT3191" s="24">
        <f t="shared" ca="1" si="4484"/>
        <v>0</v>
      </c>
      <c r="BU3191" s="24">
        <f t="shared" ca="1" si="4484"/>
        <v>0</v>
      </c>
      <c r="BV3191" s="24">
        <f t="shared" ca="1" si="4484"/>
        <v>0</v>
      </c>
      <c r="BW3191" s="24">
        <f t="shared" ca="1" si="4484"/>
        <v>0</v>
      </c>
      <c r="BX3191" s="24">
        <f t="shared" ca="1" si="4484"/>
        <v>0</v>
      </c>
      <c r="BY3191" s="24">
        <f t="shared" ca="1" si="4484"/>
        <v>0</v>
      </c>
      <c r="BZ3191" s="24">
        <f t="shared" ca="1" si="4484"/>
        <v>0</v>
      </c>
      <c r="CA3191" s="24">
        <f t="shared" ca="1" si="4484"/>
        <v>0</v>
      </c>
      <c r="CB3191" s="24">
        <f t="shared" ca="1" si="4484"/>
        <v>0</v>
      </c>
      <c r="CC3191" s="24">
        <f t="shared" ca="1" si="4484"/>
        <v>0</v>
      </c>
      <c r="CD3191" s="24">
        <f t="shared" ca="1" si="4484"/>
        <v>0</v>
      </c>
      <c r="CE3191" s="24">
        <f t="shared" ref="CE3191:CK3191" ca="1" si="4485">-MIN(0,CE3180+CE3187)</f>
        <v>0</v>
      </c>
      <c r="CF3191" s="24">
        <f t="shared" ca="1" si="4485"/>
        <v>0</v>
      </c>
      <c r="CG3191" s="24">
        <f t="shared" ca="1" si="4485"/>
        <v>0</v>
      </c>
      <c r="CH3191" s="24">
        <f t="shared" ca="1" si="4485"/>
        <v>0</v>
      </c>
      <c r="CI3191" s="24">
        <f t="shared" ca="1" si="4485"/>
        <v>0</v>
      </c>
      <c r="CJ3191" s="24">
        <f t="shared" ca="1" si="4485"/>
        <v>0</v>
      </c>
      <c r="CK3191" s="24">
        <f t="shared" ca="1" si="4485"/>
        <v>0</v>
      </c>
      <c r="CL3191" s="24">
        <f t="shared" ref="CL3191" ca="1" si="4486">-MIN(0,CL3180+CL3187)</f>
        <v>0</v>
      </c>
    </row>
    <row r="3192" spans="2:90" x14ac:dyDescent="0.4">
      <c r="B3192" s="154" t="s">
        <v>980</v>
      </c>
      <c r="D3192" t="s">
        <v>972</v>
      </c>
      <c r="E3192" s="8" t="str">
        <f t="shared" si="4472"/>
        <v>3192 GPLP-IS</v>
      </c>
      <c r="G3192" t="str">
        <f t="shared" si="4471"/>
        <v>3192 GPLP-IS</v>
      </c>
      <c r="J3192" s="24"/>
      <c r="K3192" s="24">
        <f t="shared" ca="1" si="4481"/>
        <v>0</v>
      </c>
      <c r="L3192" s="24">
        <f t="shared" ca="1" si="4481"/>
        <v>0</v>
      </c>
      <c r="M3192" s="24">
        <f t="shared" ca="1" si="4481"/>
        <v>0</v>
      </c>
      <c r="N3192" s="24">
        <f t="shared" ca="1" si="4481"/>
        <v>0</v>
      </c>
      <c r="O3192" s="24">
        <f t="shared" ca="1" si="4481"/>
        <v>0</v>
      </c>
      <c r="P3192" s="24">
        <f t="shared" ca="1" si="4481"/>
        <v>0</v>
      </c>
      <c r="R3192" s="33"/>
      <c r="S3192" s="24">
        <f t="shared" ref="S3192" ca="1" si="4487">+-MIN(SUM(S3190:S3191),MAX(0,SUM(S3180)))</f>
        <v>0</v>
      </c>
      <c r="T3192" s="24">
        <f t="shared" ref="T3192:AX3192" ca="1" si="4488">+-MIN(SUM(T3190:T3191),MAX(0,SUM(T3180)))</f>
        <v>0</v>
      </c>
      <c r="U3192" s="24">
        <f t="shared" ca="1" si="4488"/>
        <v>0</v>
      </c>
      <c r="V3192" s="24">
        <f t="shared" ca="1" si="4488"/>
        <v>0</v>
      </c>
      <c r="W3192" s="24">
        <f t="shared" ca="1" si="4488"/>
        <v>0</v>
      </c>
      <c r="X3192" s="24">
        <f t="shared" ca="1" si="4488"/>
        <v>0</v>
      </c>
      <c r="Y3192" s="24">
        <f t="shared" ca="1" si="4488"/>
        <v>0</v>
      </c>
      <c r="Z3192" s="24">
        <f t="shared" ca="1" si="4488"/>
        <v>0</v>
      </c>
      <c r="AA3192" s="24">
        <f t="shared" ca="1" si="4488"/>
        <v>0</v>
      </c>
      <c r="AB3192" s="24">
        <f t="shared" ca="1" si="4488"/>
        <v>0</v>
      </c>
      <c r="AC3192" s="24">
        <f t="shared" ca="1" si="4488"/>
        <v>0</v>
      </c>
      <c r="AD3192" s="24">
        <f t="shared" ca="1" si="4488"/>
        <v>0</v>
      </c>
      <c r="AE3192" s="24">
        <f t="shared" ca="1" si="4488"/>
        <v>0</v>
      </c>
      <c r="AF3192" s="24">
        <f t="shared" ca="1" si="4488"/>
        <v>0</v>
      </c>
      <c r="AG3192" s="24">
        <f t="shared" ca="1" si="4488"/>
        <v>0</v>
      </c>
      <c r="AH3192" s="24">
        <f t="shared" ca="1" si="4488"/>
        <v>0</v>
      </c>
      <c r="AI3192" s="24">
        <f t="shared" ca="1" si="4488"/>
        <v>0</v>
      </c>
      <c r="AJ3192" s="24">
        <f t="shared" ca="1" si="4488"/>
        <v>0</v>
      </c>
      <c r="AK3192" s="24">
        <f t="shared" ca="1" si="4488"/>
        <v>0</v>
      </c>
      <c r="AL3192" s="24">
        <f t="shared" ca="1" si="4488"/>
        <v>0</v>
      </c>
      <c r="AM3192" s="24">
        <f t="shared" ca="1" si="4488"/>
        <v>0</v>
      </c>
      <c r="AN3192" s="24">
        <f t="shared" ca="1" si="4488"/>
        <v>0</v>
      </c>
      <c r="AO3192" s="24">
        <f t="shared" ca="1" si="4488"/>
        <v>0</v>
      </c>
      <c r="AP3192" s="24">
        <f t="shared" ca="1" si="4488"/>
        <v>0</v>
      </c>
      <c r="AQ3192" s="24">
        <f t="shared" ca="1" si="4488"/>
        <v>0</v>
      </c>
      <c r="AR3192" s="24">
        <f t="shared" ca="1" si="4488"/>
        <v>0</v>
      </c>
      <c r="AS3192" s="24">
        <f t="shared" ca="1" si="4488"/>
        <v>0</v>
      </c>
      <c r="AT3192" s="24">
        <f t="shared" ca="1" si="4488"/>
        <v>0</v>
      </c>
      <c r="AU3192" s="24">
        <f t="shared" ca="1" si="4488"/>
        <v>0</v>
      </c>
      <c r="AV3192" s="24">
        <f t="shared" ca="1" si="4488"/>
        <v>0</v>
      </c>
      <c r="AW3192" s="24">
        <f t="shared" ca="1" si="4488"/>
        <v>0</v>
      </c>
      <c r="AX3192" s="24">
        <f t="shared" ca="1" si="4488"/>
        <v>0</v>
      </c>
      <c r="AY3192" s="24">
        <f t="shared" ref="AY3192:CD3192" ca="1" si="4489">+-MIN(SUM(AY3190:AY3191),MAX(0,SUM(AY3180)))</f>
        <v>0</v>
      </c>
      <c r="AZ3192" s="24">
        <f t="shared" ca="1" si="4489"/>
        <v>0</v>
      </c>
      <c r="BA3192" s="24">
        <f t="shared" ca="1" si="4489"/>
        <v>0</v>
      </c>
      <c r="BB3192" s="24">
        <f t="shared" ca="1" si="4489"/>
        <v>0</v>
      </c>
      <c r="BC3192" s="24">
        <f t="shared" ca="1" si="4489"/>
        <v>0</v>
      </c>
      <c r="BD3192" s="24">
        <f t="shared" ca="1" si="4489"/>
        <v>0</v>
      </c>
      <c r="BE3192" s="24">
        <f t="shared" ca="1" si="4489"/>
        <v>0</v>
      </c>
      <c r="BF3192" s="24">
        <f t="shared" ca="1" si="4489"/>
        <v>0</v>
      </c>
      <c r="BG3192" s="24">
        <f t="shared" ca="1" si="4489"/>
        <v>0</v>
      </c>
      <c r="BH3192" s="24">
        <f t="shared" ca="1" si="4489"/>
        <v>0</v>
      </c>
      <c r="BI3192" s="24">
        <f t="shared" ca="1" si="4489"/>
        <v>0</v>
      </c>
      <c r="BJ3192" s="24">
        <f t="shared" ca="1" si="4489"/>
        <v>0</v>
      </c>
      <c r="BK3192" s="24">
        <f t="shared" ca="1" si="4489"/>
        <v>0</v>
      </c>
      <c r="BL3192" s="24">
        <f t="shared" ca="1" si="4489"/>
        <v>0</v>
      </c>
      <c r="BM3192" s="24">
        <f t="shared" ca="1" si="4489"/>
        <v>0</v>
      </c>
      <c r="BN3192" s="24">
        <f t="shared" ca="1" si="4489"/>
        <v>0</v>
      </c>
      <c r="BO3192" s="24">
        <f t="shared" ca="1" si="4489"/>
        <v>0</v>
      </c>
      <c r="BP3192" s="24">
        <f t="shared" ca="1" si="4489"/>
        <v>0</v>
      </c>
      <c r="BQ3192" s="24">
        <f t="shared" ca="1" si="4489"/>
        <v>0</v>
      </c>
      <c r="BR3192" s="24">
        <f t="shared" ca="1" si="4489"/>
        <v>0</v>
      </c>
      <c r="BS3192" s="24">
        <f t="shared" ca="1" si="4489"/>
        <v>0</v>
      </c>
      <c r="BT3192" s="24">
        <f t="shared" ca="1" si="4489"/>
        <v>0</v>
      </c>
      <c r="BU3192" s="24">
        <f t="shared" ca="1" si="4489"/>
        <v>0</v>
      </c>
      <c r="BV3192" s="24">
        <f t="shared" ca="1" si="4489"/>
        <v>0</v>
      </c>
      <c r="BW3192" s="24">
        <f t="shared" ca="1" si="4489"/>
        <v>0</v>
      </c>
      <c r="BX3192" s="24">
        <f t="shared" ca="1" si="4489"/>
        <v>0</v>
      </c>
      <c r="BY3192" s="24">
        <f t="shared" ca="1" si="4489"/>
        <v>0</v>
      </c>
      <c r="BZ3192" s="24">
        <f t="shared" ca="1" si="4489"/>
        <v>0</v>
      </c>
      <c r="CA3192" s="24">
        <f t="shared" ca="1" si="4489"/>
        <v>0</v>
      </c>
      <c r="CB3192" s="24">
        <f t="shared" ca="1" si="4489"/>
        <v>0</v>
      </c>
      <c r="CC3192" s="24">
        <f t="shared" ca="1" si="4489"/>
        <v>0</v>
      </c>
      <c r="CD3192" s="24">
        <f t="shared" ca="1" si="4489"/>
        <v>0</v>
      </c>
      <c r="CE3192" s="24">
        <f t="shared" ref="CE3192:CK3192" ca="1" si="4490">+-MIN(SUM(CE3190:CE3191),MAX(0,SUM(CE3180)))</f>
        <v>0</v>
      </c>
      <c r="CF3192" s="24">
        <f t="shared" ca="1" si="4490"/>
        <v>0</v>
      </c>
      <c r="CG3192" s="24">
        <f t="shared" ca="1" si="4490"/>
        <v>0</v>
      </c>
      <c r="CH3192" s="24">
        <f t="shared" ca="1" si="4490"/>
        <v>0</v>
      </c>
      <c r="CI3192" s="24">
        <f t="shared" ca="1" si="4490"/>
        <v>0</v>
      </c>
      <c r="CJ3192" s="24">
        <f t="shared" ca="1" si="4490"/>
        <v>0</v>
      </c>
      <c r="CK3192" s="24">
        <f t="shared" ca="1" si="4490"/>
        <v>0</v>
      </c>
      <c r="CL3192" s="24">
        <f t="shared" ref="CL3192" ca="1" si="4491">+-MIN(SUM(CL3190:CL3191),MAX(0,SUM(CL3180)))</f>
        <v>0</v>
      </c>
    </row>
    <row r="3193" spans="2:90" x14ac:dyDescent="0.4">
      <c r="B3193" s="123" t="s">
        <v>821</v>
      </c>
      <c r="D3193" t="s">
        <v>972</v>
      </c>
      <c r="E3193" s="8" t="str">
        <f t="shared" si="4472"/>
        <v>3193 GPLP-IS</v>
      </c>
      <c r="G3193" t="str">
        <f t="shared" si="4471"/>
        <v>3193 GPLP-IS</v>
      </c>
      <c r="J3193" s="444"/>
      <c r="K3193" s="444">
        <f t="shared" ref="K3193:P3193" ca="1" si="4492">SUMIF($4:$4,K$2,3193:3193)</f>
        <v>0</v>
      </c>
      <c r="L3193" s="444">
        <f t="shared" ca="1" si="4492"/>
        <v>0</v>
      </c>
      <c r="M3193" s="444">
        <f t="shared" ca="1" si="4492"/>
        <v>0</v>
      </c>
      <c r="N3193" s="444">
        <f t="shared" ca="1" si="4492"/>
        <v>0</v>
      </c>
      <c r="O3193" s="444">
        <f t="shared" ca="1" si="4492"/>
        <v>0</v>
      </c>
      <c r="P3193" s="444">
        <f t="shared" ca="1" si="4492"/>
        <v>0</v>
      </c>
      <c r="R3193" s="58">
        <v>0</v>
      </c>
      <c r="S3193" s="444">
        <f t="shared" ref="S3193" ca="1" si="4493">SUM(S3190:S3192)</f>
        <v>0</v>
      </c>
      <c r="T3193" s="444">
        <f t="shared" ref="T3193:AX3193" ca="1" si="4494">SUM(T3190:T3192)</f>
        <v>0</v>
      </c>
      <c r="U3193" s="444">
        <f t="shared" ca="1" si="4494"/>
        <v>0</v>
      </c>
      <c r="V3193" s="444">
        <f t="shared" ca="1" si="4494"/>
        <v>0</v>
      </c>
      <c r="W3193" s="444">
        <f t="shared" ca="1" si="4494"/>
        <v>0</v>
      </c>
      <c r="X3193" s="444">
        <f t="shared" ca="1" si="4494"/>
        <v>0</v>
      </c>
      <c r="Y3193" s="444">
        <f t="shared" ca="1" si="4494"/>
        <v>0</v>
      </c>
      <c r="Z3193" s="444">
        <f t="shared" ca="1" si="4494"/>
        <v>0</v>
      </c>
      <c r="AA3193" s="444">
        <f t="shared" ca="1" si="4494"/>
        <v>0</v>
      </c>
      <c r="AB3193" s="444">
        <f t="shared" ca="1" si="4494"/>
        <v>0</v>
      </c>
      <c r="AC3193" s="444">
        <f t="shared" ca="1" si="4494"/>
        <v>0</v>
      </c>
      <c r="AD3193" s="444">
        <f t="shared" ca="1" si="4494"/>
        <v>0</v>
      </c>
      <c r="AE3193" s="444">
        <f t="shared" ca="1" si="4494"/>
        <v>0</v>
      </c>
      <c r="AF3193" s="444">
        <f t="shared" ca="1" si="4494"/>
        <v>0</v>
      </c>
      <c r="AG3193" s="444">
        <f t="shared" ca="1" si="4494"/>
        <v>0</v>
      </c>
      <c r="AH3193" s="444">
        <f t="shared" ca="1" si="4494"/>
        <v>0</v>
      </c>
      <c r="AI3193" s="444">
        <f t="shared" ca="1" si="4494"/>
        <v>0</v>
      </c>
      <c r="AJ3193" s="444">
        <f t="shared" ca="1" si="4494"/>
        <v>0</v>
      </c>
      <c r="AK3193" s="444">
        <f t="shared" ca="1" si="4494"/>
        <v>0</v>
      </c>
      <c r="AL3193" s="444">
        <f t="shared" ca="1" si="4494"/>
        <v>0</v>
      </c>
      <c r="AM3193" s="444">
        <f t="shared" ca="1" si="4494"/>
        <v>0</v>
      </c>
      <c r="AN3193" s="444">
        <f t="shared" ca="1" si="4494"/>
        <v>0</v>
      </c>
      <c r="AO3193" s="444">
        <f t="shared" ca="1" si="4494"/>
        <v>0</v>
      </c>
      <c r="AP3193" s="444">
        <f t="shared" ca="1" si="4494"/>
        <v>0</v>
      </c>
      <c r="AQ3193" s="444">
        <f t="shared" ca="1" si="4494"/>
        <v>0</v>
      </c>
      <c r="AR3193" s="444">
        <f t="shared" ca="1" si="4494"/>
        <v>0</v>
      </c>
      <c r="AS3193" s="444">
        <f t="shared" ca="1" si="4494"/>
        <v>0</v>
      </c>
      <c r="AT3193" s="444">
        <f t="shared" ca="1" si="4494"/>
        <v>0</v>
      </c>
      <c r="AU3193" s="444">
        <f t="shared" ca="1" si="4494"/>
        <v>0</v>
      </c>
      <c r="AV3193" s="444">
        <f t="shared" ca="1" si="4494"/>
        <v>0</v>
      </c>
      <c r="AW3193" s="444">
        <f t="shared" ca="1" si="4494"/>
        <v>0</v>
      </c>
      <c r="AX3193" s="444">
        <f t="shared" ca="1" si="4494"/>
        <v>0</v>
      </c>
      <c r="AY3193" s="444">
        <f t="shared" ref="AY3193:CD3193" ca="1" si="4495">SUM(AY3190:AY3192)</f>
        <v>0</v>
      </c>
      <c r="AZ3193" s="444">
        <f t="shared" ca="1" si="4495"/>
        <v>0</v>
      </c>
      <c r="BA3193" s="444">
        <f t="shared" ca="1" si="4495"/>
        <v>0</v>
      </c>
      <c r="BB3193" s="444">
        <f t="shared" ca="1" si="4495"/>
        <v>0</v>
      </c>
      <c r="BC3193" s="444">
        <f t="shared" ca="1" si="4495"/>
        <v>0</v>
      </c>
      <c r="BD3193" s="444">
        <f t="shared" ca="1" si="4495"/>
        <v>0</v>
      </c>
      <c r="BE3193" s="444">
        <f t="shared" ca="1" si="4495"/>
        <v>0</v>
      </c>
      <c r="BF3193" s="444">
        <f t="shared" ca="1" si="4495"/>
        <v>0</v>
      </c>
      <c r="BG3193" s="444">
        <f t="shared" ca="1" si="4495"/>
        <v>0</v>
      </c>
      <c r="BH3193" s="444">
        <f t="shared" ca="1" si="4495"/>
        <v>0</v>
      </c>
      <c r="BI3193" s="444">
        <f t="shared" ca="1" si="4495"/>
        <v>0</v>
      </c>
      <c r="BJ3193" s="444">
        <f t="shared" ca="1" si="4495"/>
        <v>0</v>
      </c>
      <c r="BK3193" s="444">
        <f t="shared" ca="1" si="4495"/>
        <v>0</v>
      </c>
      <c r="BL3193" s="444">
        <f t="shared" ca="1" si="4495"/>
        <v>0</v>
      </c>
      <c r="BM3193" s="444">
        <f t="shared" ca="1" si="4495"/>
        <v>0</v>
      </c>
      <c r="BN3193" s="444">
        <f t="shared" ca="1" si="4495"/>
        <v>0</v>
      </c>
      <c r="BO3193" s="444">
        <f t="shared" ca="1" si="4495"/>
        <v>0</v>
      </c>
      <c r="BP3193" s="444">
        <f t="shared" ca="1" si="4495"/>
        <v>0</v>
      </c>
      <c r="BQ3193" s="444">
        <f t="shared" ca="1" si="4495"/>
        <v>0</v>
      </c>
      <c r="BR3193" s="444">
        <f t="shared" ca="1" si="4495"/>
        <v>0</v>
      </c>
      <c r="BS3193" s="444">
        <f t="shared" ca="1" si="4495"/>
        <v>0</v>
      </c>
      <c r="BT3193" s="444">
        <f t="shared" ca="1" si="4495"/>
        <v>0</v>
      </c>
      <c r="BU3193" s="444">
        <f t="shared" ca="1" si="4495"/>
        <v>0</v>
      </c>
      <c r="BV3193" s="444">
        <f t="shared" ca="1" si="4495"/>
        <v>0</v>
      </c>
      <c r="BW3193" s="444">
        <f t="shared" ca="1" si="4495"/>
        <v>0</v>
      </c>
      <c r="BX3193" s="444">
        <f t="shared" ca="1" si="4495"/>
        <v>0</v>
      </c>
      <c r="BY3193" s="444">
        <f t="shared" ca="1" si="4495"/>
        <v>0</v>
      </c>
      <c r="BZ3193" s="444">
        <f t="shared" ca="1" si="4495"/>
        <v>0</v>
      </c>
      <c r="CA3193" s="444">
        <f t="shared" ca="1" si="4495"/>
        <v>0</v>
      </c>
      <c r="CB3193" s="444">
        <f t="shared" ca="1" si="4495"/>
        <v>0</v>
      </c>
      <c r="CC3193" s="444">
        <f t="shared" ca="1" si="4495"/>
        <v>0</v>
      </c>
      <c r="CD3193" s="444">
        <f t="shared" ca="1" si="4495"/>
        <v>0</v>
      </c>
      <c r="CE3193" s="444">
        <f t="shared" ref="CE3193:CK3193" ca="1" si="4496">SUM(CE3190:CE3192)</f>
        <v>0</v>
      </c>
      <c r="CF3193" s="444">
        <f t="shared" ca="1" si="4496"/>
        <v>0</v>
      </c>
      <c r="CG3193" s="444">
        <f t="shared" ca="1" si="4496"/>
        <v>0</v>
      </c>
      <c r="CH3193" s="444">
        <f t="shared" ca="1" si="4496"/>
        <v>0</v>
      </c>
      <c r="CI3193" s="444">
        <f t="shared" ca="1" si="4496"/>
        <v>0</v>
      </c>
      <c r="CJ3193" s="444">
        <f t="shared" ca="1" si="4496"/>
        <v>0</v>
      </c>
      <c r="CK3193" s="444">
        <f t="shared" ca="1" si="4496"/>
        <v>0</v>
      </c>
      <c r="CL3193" s="444">
        <f t="shared" ref="CL3193" ca="1" si="4497">SUM(CL3190:CL3192)</f>
        <v>0</v>
      </c>
    </row>
    <row r="3194" spans="2:90" x14ac:dyDescent="0.4">
      <c r="B3194" s="154"/>
      <c r="D3194" t="s">
        <v>972</v>
      </c>
      <c r="E3194" s="8" t="str">
        <f t="shared" si="4472"/>
        <v>3194 GPLP-IS</v>
      </c>
      <c r="G3194" t="str">
        <f t="shared" si="4471"/>
        <v>3194 GPLP-IS</v>
      </c>
      <c r="J3194" s="24"/>
      <c r="K3194" s="24"/>
      <c r="L3194" s="24"/>
      <c r="M3194" s="24"/>
      <c r="N3194" s="24"/>
      <c r="O3194" s="24"/>
      <c r="P3194" s="24"/>
      <c r="R3194" s="24"/>
      <c r="S3194" s="24"/>
      <c r="T3194" s="24"/>
      <c r="U3194" s="24"/>
      <c r="V3194" s="24"/>
      <c r="W3194" s="24"/>
      <c r="X3194" s="24"/>
      <c r="Y3194" s="24"/>
      <c r="Z3194" s="24"/>
      <c r="AA3194" s="24"/>
      <c r="AB3194" s="24"/>
      <c r="AC3194" s="24"/>
      <c r="AD3194" s="24"/>
      <c r="AE3194" s="24"/>
      <c r="AF3194" s="24"/>
      <c r="AG3194" s="24"/>
      <c r="AH3194" s="24"/>
      <c r="AI3194" s="24"/>
      <c r="AJ3194" s="24"/>
      <c r="AK3194" s="24"/>
      <c r="AL3194" s="24"/>
      <c r="AM3194" s="24"/>
      <c r="AN3194" s="24"/>
      <c r="AO3194" s="24"/>
      <c r="AP3194" s="24"/>
      <c r="AQ3194" s="24"/>
      <c r="AR3194" s="24"/>
      <c r="AS3194" s="24"/>
      <c r="AT3194" s="24"/>
      <c r="AU3194" s="24"/>
      <c r="AV3194" s="24"/>
      <c r="AW3194" s="24"/>
      <c r="AX3194" s="24"/>
      <c r="AY3194" s="24"/>
      <c r="AZ3194" s="24"/>
      <c r="BA3194" s="24"/>
      <c r="BB3194" s="24"/>
      <c r="BC3194" s="24"/>
      <c r="BD3194" s="24"/>
      <c r="BE3194" s="24"/>
      <c r="BF3194" s="24"/>
      <c r="BG3194" s="24"/>
      <c r="BH3194" s="24"/>
      <c r="BI3194" s="24"/>
      <c r="BJ3194" s="24"/>
      <c r="BK3194" s="24"/>
      <c r="BL3194" s="24"/>
      <c r="BM3194" s="24"/>
      <c r="BN3194" s="24"/>
      <c r="BO3194" s="24"/>
      <c r="BP3194" s="24"/>
      <c r="BQ3194" s="24"/>
      <c r="BR3194" s="24"/>
      <c r="BS3194" s="24"/>
      <c r="BT3194" s="24"/>
      <c r="BU3194" s="24"/>
      <c r="BV3194" s="24"/>
      <c r="BW3194" s="24"/>
      <c r="BX3194" s="24"/>
      <c r="BY3194" s="24"/>
      <c r="BZ3194" s="24"/>
      <c r="CA3194" s="24"/>
      <c r="CB3194" s="24"/>
      <c r="CC3194" s="24"/>
      <c r="CD3194" s="24"/>
      <c r="CE3194" s="24"/>
      <c r="CF3194" s="24"/>
      <c r="CG3194" s="24"/>
      <c r="CH3194" s="24"/>
      <c r="CI3194" s="24"/>
      <c r="CJ3194" s="24"/>
      <c r="CK3194" s="24"/>
      <c r="CL3194" s="24"/>
    </row>
    <row r="3195" spans="2:90" x14ac:dyDescent="0.4">
      <c r="B3195" s="123" t="s">
        <v>982</v>
      </c>
      <c r="D3195" t="s">
        <v>972</v>
      </c>
      <c r="E3195" s="8" t="str">
        <f t="shared" si="4472"/>
        <v>3195 GPLP-IS</v>
      </c>
      <c r="G3195" t="str">
        <f t="shared" si="4471"/>
        <v>3195 GPLP-IS</v>
      </c>
      <c r="J3195" s="33"/>
      <c r="K3195" s="33"/>
      <c r="L3195" s="33"/>
      <c r="M3195" s="33"/>
      <c r="N3195" s="33"/>
      <c r="O3195" s="33"/>
      <c r="P3195" s="33"/>
      <c r="R3195" s="24"/>
      <c r="S3195" s="33">
        <f t="shared" ref="S3195" ca="1" si="4498">+MAX(0,S3180+S3192)</f>
        <v>0</v>
      </c>
      <c r="T3195" s="33">
        <f t="shared" ref="T3195:AX3195" ca="1" si="4499">+MAX(0,T3180+T3192)</f>
        <v>124470.80000000005</v>
      </c>
      <c r="U3195" s="33">
        <f t="shared" ca="1" si="4499"/>
        <v>433220.80000000005</v>
      </c>
      <c r="V3195" s="33">
        <f t="shared" ca="1" si="4499"/>
        <v>726533.30000000016</v>
      </c>
      <c r="W3195" s="33">
        <f t="shared" ca="1" si="4499"/>
        <v>1005180.175</v>
      </c>
      <c r="X3195" s="33">
        <f t="shared" ca="1" si="4499"/>
        <v>1269894.70625</v>
      </c>
      <c r="Y3195" s="33">
        <f t="shared" ca="1" si="4499"/>
        <v>1521373.5109375</v>
      </c>
      <c r="Z3195" s="33">
        <f t="shared" ca="1" si="4499"/>
        <v>1760278.3753906249</v>
      </c>
      <c r="AA3195" s="33">
        <f t="shared" ca="1" si="4499"/>
        <v>1987237.9966210942</v>
      </c>
      <c r="AB3195" s="33">
        <f t="shared" ca="1" si="4499"/>
        <v>2202849.6367900395</v>
      </c>
      <c r="AC3195" s="33">
        <f t="shared" ca="1" si="4499"/>
        <v>2407680.6949505373</v>
      </c>
      <c r="AD3195" s="33">
        <f t="shared" ca="1" si="4499"/>
        <v>2602270.2002030103</v>
      </c>
      <c r="AE3195" s="33">
        <f t="shared" ca="1" si="4499"/>
        <v>2787130.2301928597</v>
      </c>
      <c r="AF3195" s="33">
        <f t="shared" ca="1" si="4499"/>
        <v>3087854.7007630514</v>
      </c>
      <c r="AG3195" s="33">
        <f t="shared" ca="1" si="4499"/>
        <v>3558685.0160582317</v>
      </c>
      <c r="AH3195" s="33">
        <f t="shared" ca="1" si="4499"/>
        <v>4005973.8155886545</v>
      </c>
      <c r="AI3195" s="33">
        <f t="shared" ca="1" si="4499"/>
        <v>4430898.1751425555</v>
      </c>
      <c r="AJ3195" s="33">
        <f t="shared" ca="1" si="4499"/>
        <v>4834576.3167187599</v>
      </c>
      <c r="AK3195" s="33">
        <f t="shared" ca="1" si="4499"/>
        <v>5218070.5512161553</v>
      </c>
      <c r="AL3195" s="33">
        <f t="shared" ca="1" si="4499"/>
        <v>5582390.0739886817</v>
      </c>
      <c r="AM3195" s="33">
        <f t="shared" ca="1" si="4499"/>
        <v>5928493.6206225809</v>
      </c>
      <c r="AN3195" s="33">
        <f t="shared" ca="1" si="4499"/>
        <v>6257291.9899247838</v>
      </c>
      <c r="AO3195" s="33">
        <f t="shared" ca="1" si="4499"/>
        <v>6569650.4407618782</v>
      </c>
      <c r="AP3195" s="33">
        <f t="shared" ca="1" si="4499"/>
        <v>6866390.9690571157</v>
      </c>
      <c r="AQ3195" s="33">
        <f t="shared" ca="1" si="4499"/>
        <v>7148294.4709375948</v>
      </c>
      <c r="AR3195" s="33">
        <f t="shared" ca="1" si="4499"/>
        <v>7727842.514724046</v>
      </c>
      <c r="AS3195" s="33">
        <f t="shared" ca="1" si="4499"/>
        <v>8593585.4251711778</v>
      </c>
      <c r="AT3195" s="33">
        <f t="shared" ca="1" si="4499"/>
        <v>9416041.1900959536</v>
      </c>
      <c r="AU3195" s="33">
        <f t="shared" ca="1" si="4499"/>
        <v>10197374.166774489</v>
      </c>
      <c r="AV3195" s="33">
        <f t="shared" ca="1" si="4499"/>
        <v>10939640.494619096</v>
      </c>
      <c r="AW3195" s="33">
        <f t="shared" ca="1" si="4499"/>
        <v>11644793.506071474</v>
      </c>
      <c r="AX3195" s="33">
        <f t="shared" ca="1" si="4499"/>
        <v>12314688.866951235</v>
      </c>
      <c r="AY3195" s="33">
        <f t="shared" ref="AY3195:CD3195" ca="1" si="4500">+MAX(0,AY3180+AY3192)</f>
        <v>12951089.459787004</v>
      </c>
      <c r="AZ3195" s="33">
        <f t="shared" ca="1" si="4500"/>
        <v>13555670.022980984</v>
      </c>
      <c r="BA3195" s="33">
        <f t="shared" ca="1" si="4500"/>
        <v>14130021.55801527</v>
      </c>
      <c r="BB3195" s="33">
        <f t="shared" ca="1" si="4500"/>
        <v>14675655.516297838</v>
      </c>
      <c r="BC3195" s="33">
        <f t="shared" ca="1" si="4500"/>
        <v>15194007.776666276</v>
      </c>
      <c r="BD3195" s="33">
        <f t="shared" ca="1" si="4500"/>
        <v>16311594.1268663</v>
      </c>
      <c r="BE3195" s="33">
        <f t="shared" ca="1" si="4500"/>
        <v>18002057.04184882</v>
      </c>
      <c r="BF3195" s="33">
        <f t="shared" ca="1" si="4500"/>
        <v>19607996.811082214</v>
      </c>
      <c r="BG3195" s="33">
        <f t="shared" ca="1" si="4500"/>
        <v>21133639.591853935</v>
      </c>
      <c r="BH3195" s="33">
        <f t="shared" ca="1" si="4500"/>
        <v>22583000.233587075</v>
      </c>
      <c r="BI3195" s="33">
        <f t="shared" ca="1" si="4500"/>
        <v>23959892.843233548</v>
      </c>
      <c r="BJ3195" s="33">
        <f t="shared" ca="1" si="4500"/>
        <v>25267940.822397705</v>
      </c>
      <c r="BK3195" s="33">
        <f t="shared" ca="1" si="4500"/>
        <v>26510586.402603652</v>
      </c>
      <c r="BL3195" s="33">
        <f t="shared" ca="1" si="4500"/>
        <v>27691099.703799296</v>
      </c>
      <c r="BM3195" s="33">
        <f t="shared" ca="1" si="4500"/>
        <v>28812587.339935165</v>
      </c>
      <c r="BN3195" s="33">
        <f t="shared" ca="1" si="4500"/>
        <v>29878000.594264239</v>
      </c>
      <c r="BO3195" s="33">
        <f t="shared" ca="1" si="4500"/>
        <v>30890143.185876857</v>
      </c>
      <c r="BP3195" s="33">
        <f t="shared" ca="1" si="4500"/>
        <v>33103737.935901351</v>
      </c>
      <c r="BQ3195" s="33">
        <f t="shared" ca="1" si="4500"/>
        <v>36462496.624831744</v>
      </c>
      <c r="BR3195" s="33">
        <f t="shared" ca="1" si="4500"/>
        <v>39653317.379315615</v>
      </c>
      <c r="BS3195" s="33">
        <f t="shared" ca="1" si="4500"/>
        <v>42684597.096075289</v>
      </c>
      <c r="BT3195" s="33">
        <f t="shared" ca="1" si="4500"/>
        <v>45564312.826996982</v>
      </c>
      <c r="BU3195" s="33">
        <f t="shared" ca="1" si="4500"/>
        <v>48300042.771372601</v>
      </c>
      <c r="BV3195" s="33">
        <f t="shared" ca="1" si="4500"/>
        <v>50898986.218529403</v>
      </c>
      <c r="BW3195" s="33">
        <f t="shared" ca="1" si="4500"/>
        <v>53367982.493328407</v>
      </c>
      <c r="BX3195" s="33">
        <f t="shared" ca="1" si="4500"/>
        <v>55713528.954387441</v>
      </c>
      <c r="BY3195" s="33">
        <f t="shared" ca="1" si="4500"/>
        <v>57941798.092393517</v>
      </c>
      <c r="BZ3195" s="33">
        <f t="shared" ca="1" si="4500"/>
        <v>60058653.773499295</v>
      </c>
      <c r="CA3195" s="33">
        <f t="shared" ca="1" si="4500"/>
        <v>62069666.670549795</v>
      </c>
      <c r="CB3195" s="33">
        <f t="shared" ca="1" si="4500"/>
        <v>66486091.175139882</v>
      </c>
      <c r="CC3195" s="33">
        <f t="shared" ca="1" si="4500"/>
        <v>73191630.314727962</v>
      </c>
      <c r="CD3195" s="33">
        <f t="shared" ca="1" si="4500"/>
        <v>79561892.497336626</v>
      </c>
      <c r="CE3195" s="33">
        <f t="shared" ref="CE3195:CK3195" ca="1" si="4501">+MAX(0,CE3180+CE3192)</f>
        <v>85613641.570814863</v>
      </c>
      <c r="CF3195" s="33">
        <f t="shared" ca="1" si="4501"/>
        <v>91362803.190619186</v>
      </c>
      <c r="CG3195" s="33">
        <f t="shared" ca="1" si="4501"/>
        <v>96824506.729433283</v>
      </c>
      <c r="CH3195" s="33">
        <f t="shared" ca="1" si="4501"/>
        <v>102013125.0913067</v>
      </c>
      <c r="CI3195" s="33">
        <f t="shared" ca="1" si="4501"/>
        <v>106942312.53508642</v>
      </c>
      <c r="CJ3195" s="33">
        <f t="shared" ca="1" si="4501"/>
        <v>111625040.60667716</v>
      </c>
      <c r="CK3195" s="33">
        <f t="shared" ca="1" si="4501"/>
        <v>116073632.27468835</v>
      </c>
      <c r="CL3195" s="33">
        <f t="shared" ref="CL3195" ca="1" si="4502">+MAX(0,CL3180+CL3192)</f>
        <v>120299794.359299</v>
      </c>
    </row>
    <row r="3196" spans="2:90" x14ac:dyDescent="0.4">
      <c r="B3196" s="154"/>
      <c r="D3196" t="s">
        <v>972</v>
      </c>
      <c r="E3196" s="8" t="str">
        <f t="shared" si="4472"/>
        <v>3196 GPLP-IS</v>
      </c>
      <c r="G3196" t="str">
        <f t="shared" si="4471"/>
        <v>3196 GPLP-IS</v>
      </c>
      <c r="J3196" s="24"/>
      <c r="K3196" s="24"/>
      <c r="L3196" s="24"/>
      <c r="M3196" s="24"/>
      <c r="N3196" s="24"/>
      <c r="O3196" s="24"/>
      <c r="P3196" s="24"/>
      <c r="R3196" s="24"/>
      <c r="S3196" s="24"/>
      <c r="T3196" s="24"/>
      <c r="U3196" s="24"/>
      <c r="V3196" s="24"/>
      <c r="W3196" s="24"/>
      <c r="X3196" s="24"/>
      <c r="Y3196" s="24"/>
      <c r="Z3196" s="24"/>
      <c r="AA3196" s="24"/>
      <c r="AB3196" s="24"/>
      <c r="AC3196" s="24"/>
      <c r="AD3196" s="24"/>
      <c r="AE3196" s="24"/>
      <c r="AF3196" s="24"/>
      <c r="AG3196" s="24"/>
      <c r="AH3196" s="24"/>
      <c r="AI3196" s="24"/>
      <c r="AJ3196" s="24"/>
      <c r="AK3196" s="24"/>
      <c r="AL3196" s="24"/>
      <c r="AM3196" s="24"/>
      <c r="AN3196" s="24"/>
      <c r="AO3196" s="24"/>
      <c r="AP3196" s="24"/>
      <c r="AQ3196" s="24"/>
      <c r="AR3196" s="24"/>
      <c r="AS3196" s="24"/>
      <c r="AT3196" s="24"/>
      <c r="AU3196" s="24"/>
      <c r="AV3196" s="24"/>
      <c r="AW3196" s="24"/>
      <c r="AX3196" s="24"/>
      <c r="AY3196" s="24"/>
      <c r="AZ3196" s="24"/>
      <c r="BA3196" s="24"/>
      <c r="BB3196" s="24"/>
      <c r="BC3196" s="24"/>
      <c r="BD3196" s="24"/>
      <c r="BE3196" s="24"/>
      <c r="BF3196" s="24"/>
      <c r="BG3196" s="24"/>
      <c r="BH3196" s="24"/>
      <c r="BI3196" s="24"/>
      <c r="BJ3196" s="24"/>
      <c r="BK3196" s="24"/>
      <c r="BL3196" s="24"/>
      <c r="BM3196" s="24"/>
      <c r="BN3196" s="24"/>
      <c r="BO3196" s="24"/>
      <c r="BP3196" s="24"/>
      <c r="BQ3196" s="24"/>
      <c r="BR3196" s="24"/>
      <c r="BS3196" s="24"/>
      <c r="BT3196" s="24"/>
      <c r="BU3196" s="24"/>
      <c r="BV3196" s="24"/>
      <c r="BW3196" s="24"/>
      <c r="BX3196" s="24"/>
      <c r="BY3196" s="24"/>
      <c r="BZ3196" s="24"/>
      <c r="CA3196" s="24"/>
      <c r="CB3196" s="24"/>
      <c r="CC3196" s="24"/>
      <c r="CD3196" s="24"/>
      <c r="CE3196" s="24"/>
      <c r="CF3196" s="24"/>
      <c r="CG3196" s="24"/>
      <c r="CH3196" s="24"/>
      <c r="CI3196" s="24"/>
      <c r="CJ3196" s="24"/>
      <c r="CK3196" s="24"/>
      <c r="CL3196" s="24"/>
    </row>
    <row r="3197" spans="2:90" x14ac:dyDescent="0.4">
      <c r="B3197" s="95" t="s">
        <v>983</v>
      </c>
      <c r="D3197" t="s">
        <v>972</v>
      </c>
      <c r="E3197" s="8" t="str">
        <f t="shared" si="4472"/>
        <v>3197 GPLP-IS</v>
      </c>
      <c r="G3197" t="str">
        <f t="shared" si="4471"/>
        <v>3197 GPLP-IS</v>
      </c>
      <c r="H3197" s="16"/>
      <c r="I3197" s="78"/>
      <c r="J3197"/>
      <c r="R3197" s="23"/>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row>
    <row r="3198" spans="2:90" x14ac:dyDescent="0.4">
      <c r="B3198" s="154" t="s">
        <v>71</v>
      </c>
      <c r="D3198" t="s">
        <v>972</v>
      </c>
      <c r="E3198" s="8" t="str">
        <f t="shared" si="4472"/>
        <v>3198 GPLP-IS</v>
      </c>
      <c r="G3198" t="str">
        <f t="shared" si="4471"/>
        <v>3198 GPLP-IS</v>
      </c>
      <c r="J3198" s="24"/>
      <c r="K3198" s="24">
        <f>+S3198</f>
        <v>0</v>
      </c>
      <c r="L3198" s="24">
        <f ca="1">+K3201</f>
        <v>0</v>
      </c>
      <c r="M3198" s="24">
        <f ca="1">+L3201</f>
        <v>0</v>
      </c>
      <c r="N3198" s="24">
        <f ca="1">+M3201</f>
        <v>0</v>
      </c>
      <c r="O3198" s="24">
        <f ca="1">+N3201</f>
        <v>0</v>
      </c>
      <c r="P3198" s="24">
        <f ca="1">+O3201</f>
        <v>0</v>
      </c>
      <c r="R3198" s="33"/>
      <c r="S3198" s="24">
        <f t="shared" ref="S3198:AX3198" si="4503">+R3201</f>
        <v>0</v>
      </c>
      <c r="T3198" s="24">
        <f t="shared" ca="1" si="4503"/>
        <v>0</v>
      </c>
      <c r="U3198" s="24">
        <f t="shared" ca="1" si="4503"/>
        <v>0</v>
      </c>
      <c r="V3198" s="24">
        <f t="shared" ca="1" si="4503"/>
        <v>0</v>
      </c>
      <c r="W3198" s="24">
        <f t="shared" ca="1" si="4503"/>
        <v>0</v>
      </c>
      <c r="X3198" s="24">
        <f t="shared" ca="1" si="4503"/>
        <v>0</v>
      </c>
      <c r="Y3198" s="24">
        <f t="shared" ca="1" si="4503"/>
        <v>0</v>
      </c>
      <c r="Z3198" s="24">
        <f t="shared" ca="1" si="4503"/>
        <v>0</v>
      </c>
      <c r="AA3198" s="24">
        <f t="shared" ca="1" si="4503"/>
        <v>0</v>
      </c>
      <c r="AB3198" s="24">
        <f t="shared" ca="1" si="4503"/>
        <v>0</v>
      </c>
      <c r="AC3198" s="24">
        <f t="shared" ca="1" si="4503"/>
        <v>0</v>
      </c>
      <c r="AD3198" s="24">
        <f t="shared" ca="1" si="4503"/>
        <v>0</v>
      </c>
      <c r="AE3198" s="24">
        <f t="shared" ca="1" si="4503"/>
        <v>0</v>
      </c>
      <c r="AF3198" s="24">
        <f t="shared" ca="1" si="4503"/>
        <v>0</v>
      </c>
      <c r="AG3198" s="24">
        <f t="shared" ca="1" si="4503"/>
        <v>0</v>
      </c>
      <c r="AH3198" s="24">
        <f t="shared" ca="1" si="4503"/>
        <v>0</v>
      </c>
      <c r="AI3198" s="24">
        <f t="shared" ca="1" si="4503"/>
        <v>0</v>
      </c>
      <c r="AJ3198" s="24">
        <f t="shared" ca="1" si="4503"/>
        <v>0</v>
      </c>
      <c r="AK3198" s="24">
        <f t="shared" ca="1" si="4503"/>
        <v>0</v>
      </c>
      <c r="AL3198" s="24">
        <f t="shared" ca="1" si="4503"/>
        <v>0</v>
      </c>
      <c r="AM3198" s="24">
        <f t="shared" ca="1" si="4503"/>
        <v>0</v>
      </c>
      <c r="AN3198" s="24">
        <f t="shared" ca="1" si="4503"/>
        <v>0</v>
      </c>
      <c r="AO3198" s="24">
        <f t="shared" ca="1" si="4503"/>
        <v>0</v>
      </c>
      <c r="AP3198" s="24">
        <f t="shared" ca="1" si="4503"/>
        <v>0</v>
      </c>
      <c r="AQ3198" s="24">
        <f t="shared" ca="1" si="4503"/>
        <v>0</v>
      </c>
      <c r="AR3198" s="24">
        <f t="shared" ca="1" si="4503"/>
        <v>0</v>
      </c>
      <c r="AS3198" s="24">
        <f t="shared" ca="1" si="4503"/>
        <v>0</v>
      </c>
      <c r="AT3198" s="24">
        <f t="shared" ca="1" si="4503"/>
        <v>0</v>
      </c>
      <c r="AU3198" s="24">
        <f t="shared" ca="1" si="4503"/>
        <v>0</v>
      </c>
      <c r="AV3198" s="24">
        <f t="shared" ca="1" si="4503"/>
        <v>0</v>
      </c>
      <c r="AW3198" s="24">
        <f t="shared" ca="1" si="4503"/>
        <v>0</v>
      </c>
      <c r="AX3198" s="24">
        <f t="shared" ca="1" si="4503"/>
        <v>0</v>
      </c>
      <c r="AY3198" s="24">
        <f t="shared" ref="AY3198:CD3198" ca="1" si="4504">+AX3201</f>
        <v>0</v>
      </c>
      <c r="AZ3198" s="24">
        <f t="shared" ca="1" si="4504"/>
        <v>0</v>
      </c>
      <c r="BA3198" s="24">
        <f t="shared" ca="1" si="4504"/>
        <v>0</v>
      </c>
      <c r="BB3198" s="24">
        <f t="shared" ca="1" si="4504"/>
        <v>0</v>
      </c>
      <c r="BC3198" s="24">
        <f t="shared" ca="1" si="4504"/>
        <v>0</v>
      </c>
      <c r="BD3198" s="24">
        <f t="shared" ca="1" si="4504"/>
        <v>0</v>
      </c>
      <c r="BE3198" s="24">
        <f t="shared" ca="1" si="4504"/>
        <v>0</v>
      </c>
      <c r="BF3198" s="24">
        <f t="shared" ca="1" si="4504"/>
        <v>0</v>
      </c>
      <c r="BG3198" s="24">
        <f t="shared" ca="1" si="4504"/>
        <v>0</v>
      </c>
      <c r="BH3198" s="24">
        <f t="shared" ca="1" si="4504"/>
        <v>0</v>
      </c>
      <c r="BI3198" s="24">
        <f t="shared" ca="1" si="4504"/>
        <v>0</v>
      </c>
      <c r="BJ3198" s="24">
        <f t="shared" ca="1" si="4504"/>
        <v>0</v>
      </c>
      <c r="BK3198" s="24">
        <f t="shared" ca="1" si="4504"/>
        <v>0</v>
      </c>
      <c r="BL3198" s="24">
        <f t="shared" ca="1" si="4504"/>
        <v>0</v>
      </c>
      <c r="BM3198" s="24">
        <f t="shared" ca="1" si="4504"/>
        <v>0</v>
      </c>
      <c r="BN3198" s="24">
        <f t="shared" ca="1" si="4504"/>
        <v>0</v>
      </c>
      <c r="BO3198" s="24">
        <f t="shared" ca="1" si="4504"/>
        <v>0</v>
      </c>
      <c r="BP3198" s="24">
        <f t="shared" ca="1" si="4504"/>
        <v>0</v>
      </c>
      <c r="BQ3198" s="24">
        <f t="shared" ca="1" si="4504"/>
        <v>0</v>
      </c>
      <c r="BR3198" s="24">
        <f t="shared" ca="1" si="4504"/>
        <v>0</v>
      </c>
      <c r="BS3198" s="24">
        <f t="shared" ca="1" si="4504"/>
        <v>0</v>
      </c>
      <c r="BT3198" s="24">
        <f t="shared" ca="1" si="4504"/>
        <v>0</v>
      </c>
      <c r="BU3198" s="24">
        <f t="shared" ca="1" si="4504"/>
        <v>0</v>
      </c>
      <c r="BV3198" s="24">
        <f t="shared" ca="1" si="4504"/>
        <v>0</v>
      </c>
      <c r="BW3198" s="24">
        <f t="shared" ca="1" si="4504"/>
        <v>0</v>
      </c>
      <c r="BX3198" s="24">
        <f t="shared" ca="1" si="4504"/>
        <v>0</v>
      </c>
      <c r="BY3198" s="24">
        <f t="shared" ca="1" si="4504"/>
        <v>0</v>
      </c>
      <c r="BZ3198" s="24">
        <f t="shared" ca="1" si="4504"/>
        <v>0</v>
      </c>
      <c r="CA3198" s="24">
        <f t="shared" ca="1" si="4504"/>
        <v>0</v>
      </c>
      <c r="CB3198" s="24">
        <f t="shared" ca="1" si="4504"/>
        <v>0</v>
      </c>
      <c r="CC3198" s="24">
        <f t="shared" ca="1" si="4504"/>
        <v>0</v>
      </c>
      <c r="CD3198" s="24">
        <f t="shared" ca="1" si="4504"/>
        <v>0</v>
      </c>
      <c r="CE3198" s="24">
        <f t="shared" ref="CE3198:CL3198" ca="1" si="4505">+CD3201</f>
        <v>0</v>
      </c>
      <c r="CF3198" s="24">
        <f t="shared" ca="1" si="4505"/>
        <v>0</v>
      </c>
      <c r="CG3198" s="24">
        <f t="shared" ca="1" si="4505"/>
        <v>0</v>
      </c>
      <c r="CH3198" s="24">
        <f t="shared" ca="1" si="4505"/>
        <v>0</v>
      </c>
      <c r="CI3198" s="24">
        <f t="shared" ca="1" si="4505"/>
        <v>0</v>
      </c>
      <c r="CJ3198" s="24">
        <f t="shared" ca="1" si="4505"/>
        <v>0</v>
      </c>
      <c r="CK3198" s="24">
        <f t="shared" ca="1" si="4505"/>
        <v>0</v>
      </c>
      <c r="CL3198" s="24">
        <f t="shared" ca="1" si="4505"/>
        <v>0</v>
      </c>
    </row>
    <row r="3199" spans="2:90" x14ac:dyDescent="0.4">
      <c r="B3199" s="154" t="s">
        <v>984</v>
      </c>
      <c r="D3199" t="s">
        <v>972</v>
      </c>
      <c r="E3199" s="8" t="str">
        <f t="shared" si="4472"/>
        <v>3199 GPLP-IS</v>
      </c>
      <c r="G3199" t="str">
        <f t="shared" si="4471"/>
        <v>3199 GPLP-IS</v>
      </c>
      <c r="J3199" s="24"/>
      <c r="K3199" s="24">
        <f t="shared" ref="K3199:P3200" ca="1" si="4506">SUMIF($3:$3,K$2,3199:3199)</f>
        <v>0</v>
      </c>
      <c r="L3199" s="24">
        <f t="shared" ca="1" si="4506"/>
        <v>0</v>
      </c>
      <c r="M3199" s="24">
        <f t="shared" ca="1" si="4506"/>
        <v>0</v>
      </c>
      <c r="N3199" s="24">
        <f t="shared" ca="1" si="4506"/>
        <v>0</v>
      </c>
      <c r="O3199" s="24">
        <f t="shared" ca="1" si="4506"/>
        <v>0</v>
      </c>
      <c r="P3199" s="24">
        <f t="shared" ca="1" si="4506"/>
        <v>0</v>
      </c>
      <c r="R3199" s="33"/>
      <c r="S3199" s="24">
        <f t="shared" ref="S3199" si="4507">+(S3190+S3198)*$H$3184/12</f>
        <v>0</v>
      </c>
      <c r="T3199" s="24">
        <f t="shared" ref="T3199:AY3199" ca="1" si="4508">+(T3190+T3198)*$H$3184/12</f>
        <v>0</v>
      </c>
      <c r="U3199" s="24">
        <f t="shared" ca="1" si="4508"/>
        <v>0</v>
      </c>
      <c r="V3199" s="24">
        <f t="shared" ca="1" si="4508"/>
        <v>0</v>
      </c>
      <c r="W3199" s="24">
        <f t="shared" ca="1" si="4508"/>
        <v>0</v>
      </c>
      <c r="X3199" s="24">
        <f t="shared" ca="1" si="4508"/>
        <v>0</v>
      </c>
      <c r="Y3199" s="24">
        <f t="shared" ca="1" si="4508"/>
        <v>0</v>
      </c>
      <c r="Z3199" s="24">
        <f t="shared" ca="1" si="4508"/>
        <v>0</v>
      </c>
      <c r="AA3199" s="24">
        <f t="shared" ca="1" si="4508"/>
        <v>0</v>
      </c>
      <c r="AB3199" s="24">
        <f t="shared" ca="1" si="4508"/>
        <v>0</v>
      </c>
      <c r="AC3199" s="24">
        <f t="shared" ca="1" si="4508"/>
        <v>0</v>
      </c>
      <c r="AD3199" s="24">
        <f t="shared" ca="1" si="4508"/>
        <v>0</v>
      </c>
      <c r="AE3199" s="24">
        <f t="shared" ca="1" si="4508"/>
        <v>0</v>
      </c>
      <c r="AF3199" s="24">
        <f t="shared" ca="1" si="4508"/>
        <v>0</v>
      </c>
      <c r="AG3199" s="24">
        <f t="shared" ca="1" si="4508"/>
        <v>0</v>
      </c>
      <c r="AH3199" s="24">
        <f t="shared" ca="1" si="4508"/>
        <v>0</v>
      </c>
      <c r="AI3199" s="24">
        <f t="shared" ca="1" si="4508"/>
        <v>0</v>
      </c>
      <c r="AJ3199" s="24">
        <f t="shared" ca="1" si="4508"/>
        <v>0</v>
      </c>
      <c r="AK3199" s="24">
        <f t="shared" ca="1" si="4508"/>
        <v>0</v>
      </c>
      <c r="AL3199" s="24">
        <f t="shared" ca="1" si="4508"/>
        <v>0</v>
      </c>
      <c r="AM3199" s="24">
        <f t="shared" ca="1" si="4508"/>
        <v>0</v>
      </c>
      <c r="AN3199" s="24">
        <f t="shared" ca="1" si="4508"/>
        <v>0</v>
      </c>
      <c r="AO3199" s="24">
        <f t="shared" ca="1" si="4508"/>
        <v>0</v>
      </c>
      <c r="AP3199" s="24">
        <f t="shared" ca="1" si="4508"/>
        <v>0</v>
      </c>
      <c r="AQ3199" s="24">
        <f t="shared" ca="1" si="4508"/>
        <v>0</v>
      </c>
      <c r="AR3199" s="24">
        <f t="shared" ca="1" si="4508"/>
        <v>0</v>
      </c>
      <c r="AS3199" s="24">
        <f t="shared" ca="1" si="4508"/>
        <v>0</v>
      </c>
      <c r="AT3199" s="24">
        <f t="shared" ca="1" si="4508"/>
        <v>0</v>
      </c>
      <c r="AU3199" s="24">
        <f t="shared" ca="1" si="4508"/>
        <v>0</v>
      </c>
      <c r="AV3199" s="24">
        <f t="shared" ca="1" si="4508"/>
        <v>0</v>
      </c>
      <c r="AW3199" s="24">
        <f t="shared" ca="1" si="4508"/>
        <v>0</v>
      </c>
      <c r="AX3199" s="24">
        <f t="shared" ca="1" si="4508"/>
        <v>0</v>
      </c>
      <c r="AY3199" s="24">
        <f t="shared" ca="1" si="4508"/>
        <v>0</v>
      </c>
      <c r="AZ3199" s="24">
        <f t="shared" ref="AZ3199:CE3199" ca="1" si="4509">+(AZ3190+AZ3198)*$H$3184/12</f>
        <v>0</v>
      </c>
      <c r="BA3199" s="24">
        <f t="shared" ca="1" si="4509"/>
        <v>0</v>
      </c>
      <c r="BB3199" s="24">
        <f t="shared" ca="1" si="4509"/>
        <v>0</v>
      </c>
      <c r="BC3199" s="24">
        <f t="shared" ca="1" si="4509"/>
        <v>0</v>
      </c>
      <c r="BD3199" s="24">
        <f t="shared" ca="1" si="4509"/>
        <v>0</v>
      </c>
      <c r="BE3199" s="24">
        <f t="shared" ca="1" si="4509"/>
        <v>0</v>
      </c>
      <c r="BF3199" s="24">
        <f t="shared" ca="1" si="4509"/>
        <v>0</v>
      </c>
      <c r="BG3199" s="24">
        <f t="shared" ca="1" si="4509"/>
        <v>0</v>
      </c>
      <c r="BH3199" s="24">
        <f t="shared" ca="1" si="4509"/>
        <v>0</v>
      </c>
      <c r="BI3199" s="24">
        <f t="shared" ca="1" si="4509"/>
        <v>0</v>
      </c>
      <c r="BJ3199" s="24">
        <f t="shared" ca="1" si="4509"/>
        <v>0</v>
      </c>
      <c r="BK3199" s="24">
        <f t="shared" ca="1" si="4509"/>
        <v>0</v>
      </c>
      <c r="BL3199" s="24">
        <f t="shared" ca="1" si="4509"/>
        <v>0</v>
      </c>
      <c r="BM3199" s="24">
        <f t="shared" ca="1" si="4509"/>
        <v>0</v>
      </c>
      <c r="BN3199" s="24">
        <f t="shared" ca="1" si="4509"/>
        <v>0</v>
      </c>
      <c r="BO3199" s="24">
        <f t="shared" ca="1" si="4509"/>
        <v>0</v>
      </c>
      <c r="BP3199" s="24">
        <f t="shared" ca="1" si="4509"/>
        <v>0</v>
      </c>
      <c r="BQ3199" s="24">
        <f t="shared" ca="1" si="4509"/>
        <v>0</v>
      </c>
      <c r="BR3199" s="24">
        <f t="shared" ca="1" si="4509"/>
        <v>0</v>
      </c>
      <c r="BS3199" s="24">
        <f t="shared" ca="1" si="4509"/>
        <v>0</v>
      </c>
      <c r="BT3199" s="24">
        <f t="shared" ca="1" si="4509"/>
        <v>0</v>
      </c>
      <c r="BU3199" s="24">
        <f t="shared" ca="1" si="4509"/>
        <v>0</v>
      </c>
      <c r="BV3199" s="24">
        <f t="shared" ca="1" si="4509"/>
        <v>0</v>
      </c>
      <c r="BW3199" s="24">
        <f t="shared" ca="1" si="4509"/>
        <v>0</v>
      </c>
      <c r="BX3199" s="24">
        <f t="shared" ca="1" si="4509"/>
        <v>0</v>
      </c>
      <c r="BY3199" s="24">
        <f t="shared" ca="1" si="4509"/>
        <v>0</v>
      </c>
      <c r="BZ3199" s="24">
        <f t="shared" ca="1" si="4509"/>
        <v>0</v>
      </c>
      <c r="CA3199" s="24">
        <f t="shared" ca="1" si="4509"/>
        <v>0</v>
      </c>
      <c r="CB3199" s="24">
        <f t="shared" ca="1" si="4509"/>
        <v>0</v>
      </c>
      <c r="CC3199" s="24">
        <f t="shared" ca="1" si="4509"/>
        <v>0</v>
      </c>
      <c r="CD3199" s="24">
        <f t="shared" ca="1" si="4509"/>
        <v>0</v>
      </c>
      <c r="CE3199" s="24">
        <f t="shared" ca="1" si="4509"/>
        <v>0</v>
      </c>
      <c r="CF3199" s="24">
        <f t="shared" ref="CF3199:CK3199" ca="1" si="4510">+(CF3190+CF3198)*$H$3184/12</f>
        <v>0</v>
      </c>
      <c r="CG3199" s="24">
        <f t="shared" ca="1" si="4510"/>
        <v>0</v>
      </c>
      <c r="CH3199" s="24">
        <f t="shared" ca="1" si="4510"/>
        <v>0</v>
      </c>
      <c r="CI3199" s="24">
        <f t="shared" ca="1" si="4510"/>
        <v>0</v>
      </c>
      <c r="CJ3199" s="24">
        <f t="shared" ca="1" si="4510"/>
        <v>0</v>
      </c>
      <c r="CK3199" s="24">
        <f t="shared" ca="1" si="4510"/>
        <v>0</v>
      </c>
      <c r="CL3199" s="24">
        <f t="shared" ref="CL3199" ca="1" si="4511">+(CL3190+CL3198)*$H$3184/12</f>
        <v>0</v>
      </c>
    </row>
    <row r="3200" spans="2:90" x14ac:dyDescent="0.4">
      <c r="B3200" s="154" t="s">
        <v>987</v>
      </c>
      <c r="D3200" t="s">
        <v>972</v>
      </c>
      <c r="E3200" s="8" t="str">
        <f t="shared" si="4472"/>
        <v>3200 GPLP-IS</v>
      </c>
      <c r="G3200" t="str">
        <f t="shared" si="4471"/>
        <v>3200 GPLP-IS</v>
      </c>
      <c r="J3200" s="24"/>
      <c r="K3200" s="24">
        <f t="shared" ca="1" si="4506"/>
        <v>0</v>
      </c>
      <c r="L3200" s="24">
        <f t="shared" ca="1" si="4506"/>
        <v>0</v>
      </c>
      <c r="M3200" s="24">
        <f t="shared" ca="1" si="4506"/>
        <v>0</v>
      </c>
      <c r="N3200" s="24">
        <f t="shared" ca="1" si="4506"/>
        <v>0</v>
      </c>
      <c r="O3200" s="24">
        <f t="shared" ca="1" si="4506"/>
        <v>0</v>
      </c>
      <c r="P3200" s="24">
        <f t="shared" ca="1" si="4506"/>
        <v>0</v>
      </c>
      <c r="R3200" s="33"/>
      <c r="S3200" s="24">
        <f t="shared" ref="S3200" ca="1" si="4512">+-MIN(SUM(S3198:S3199),MAX(0,SUM(S3195)))</f>
        <v>0</v>
      </c>
      <c r="T3200" s="24">
        <f t="shared" ref="T3200:AX3200" ca="1" si="4513">+-MIN(SUM(T3198:T3199),MAX(0,SUM(T3195)))</f>
        <v>0</v>
      </c>
      <c r="U3200" s="24">
        <f t="shared" ca="1" si="4513"/>
        <v>0</v>
      </c>
      <c r="V3200" s="24">
        <f t="shared" ca="1" si="4513"/>
        <v>0</v>
      </c>
      <c r="W3200" s="24">
        <f t="shared" ca="1" si="4513"/>
        <v>0</v>
      </c>
      <c r="X3200" s="24">
        <f t="shared" ca="1" si="4513"/>
        <v>0</v>
      </c>
      <c r="Y3200" s="24">
        <f t="shared" ca="1" si="4513"/>
        <v>0</v>
      </c>
      <c r="Z3200" s="24">
        <f t="shared" ca="1" si="4513"/>
        <v>0</v>
      </c>
      <c r="AA3200" s="24">
        <f t="shared" ca="1" si="4513"/>
        <v>0</v>
      </c>
      <c r="AB3200" s="24">
        <f t="shared" ca="1" si="4513"/>
        <v>0</v>
      </c>
      <c r="AC3200" s="24">
        <f t="shared" ca="1" si="4513"/>
        <v>0</v>
      </c>
      <c r="AD3200" s="24">
        <f t="shared" ca="1" si="4513"/>
        <v>0</v>
      </c>
      <c r="AE3200" s="24">
        <f t="shared" ca="1" si="4513"/>
        <v>0</v>
      </c>
      <c r="AF3200" s="24">
        <f t="shared" ca="1" si="4513"/>
        <v>0</v>
      </c>
      <c r="AG3200" s="24">
        <f t="shared" ca="1" si="4513"/>
        <v>0</v>
      </c>
      <c r="AH3200" s="24">
        <f t="shared" ca="1" si="4513"/>
        <v>0</v>
      </c>
      <c r="AI3200" s="24">
        <f t="shared" ca="1" si="4513"/>
        <v>0</v>
      </c>
      <c r="AJ3200" s="24">
        <f t="shared" ca="1" si="4513"/>
        <v>0</v>
      </c>
      <c r="AK3200" s="24">
        <f t="shared" ca="1" si="4513"/>
        <v>0</v>
      </c>
      <c r="AL3200" s="24">
        <f t="shared" ca="1" si="4513"/>
        <v>0</v>
      </c>
      <c r="AM3200" s="24">
        <f t="shared" ca="1" si="4513"/>
        <v>0</v>
      </c>
      <c r="AN3200" s="24">
        <f t="shared" ca="1" si="4513"/>
        <v>0</v>
      </c>
      <c r="AO3200" s="24">
        <f t="shared" ca="1" si="4513"/>
        <v>0</v>
      </c>
      <c r="AP3200" s="24">
        <f t="shared" ca="1" si="4513"/>
        <v>0</v>
      </c>
      <c r="AQ3200" s="24">
        <f t="shared" ca="1" si="4513"/>
        <v>0</v>
      </c>
      <c r="AR3200" s="24">
        <f t="shared" ca="1" si="4513"/>
        <v>0</v>
      </c>
      <c r="AS3200" s="24">
        <f t="shared" ca="1" si="4513"/>
        <v>0</v>
      </c>
      <c r="AT3200" s="24">
        <f t="shared" ca="1" si="4513"/>
        <v>0</v>
      </c>
      <c r="AU3200" s="24">
        <f t="shared" ca="1" si="4513"/>
        <v>0</v>
      </c>
      <c r="AV3200" s="24">
        <f t="shared" ca="1" si="4513"/>
        <v>0</v>
      </c>
      <c r="AW3200" s="24">
        <f t="shared" ca="1" si="4513"/>
        <v>0</v>
      </c>
      <c r="AX3200" s="24">
        <f t="shared" ca="1" si="4513"/>
        <v>0</v>
      </c>
      <c r="AY3200" s="24">
        <f t="shared" ref="AY3200:CD3200" ca="1" si="4514">+-MIN(SUM(AY3198:AY3199),MAX(0,SUM(AY3195)))</f>
        <v>0</v>
      </c>
      <c r="AZ3200" s="24">
        <f t="shared" ca="1" si="4514"/>
        <v>0</v>
      </c>
      <c r="BA3200" s="24">
        <f t="shared" ca="1" si="4514"/>
        <v>0</v>
      </c>
      <c r="BB3200" s="24">
        <f t="shared" ca="1" si="4514"/>
        <v>0</v>
      </c>
      <c r="BC3200" s="24">
        <f t="shared" ca="1" si="4514"/>
        <v>0</v>
      </c>
      <c r="BD3200" s="24">
        <f t="shared" ca="1" si="4514"/>
        <v>0</v>
      </c>
      <c r="BE3200" s="24">
        <f t="shared" ca="1" si="4514"/>
        <v>0</v>
      </c>
      <c r="BF3200" s="24">
        <f t="shared" ca="1" si="4514"/>
        <v>0</v>
      </c>
      <c r="BG3200" s="24">
        <f t="shared" ca="1" si="4514"/>
        <v>0</v>
      </c>
      <c r="BH3200" s="24">
        <f t="shared" ca="1" si="4514"/>
        <v>0</v>
      </c>
      <c r="BI3200" s="24">
        <f t="shared" ca="1" si="4514"/>
        <v>0</v>
      </c>
      <c r="BJ3200" s="24">
        <f t="shared" ca="1" si="4514"/>
        <v>0</v>
      </c>
      <c r="BK3200" s="24">
        <f t="shared" ca="1" si="4514"/>
        <v>0</v>
      </c>
      <c r="BL3200" s="24">
        <f t="shared" ca="1" si="4514"/>
        <v>0</v>
      </c>
      <c r="BM3200" s="24">
        <f t="shared" ca="1" si="4514"/>
        <v>0</v>
      </c>
      <c r="BN3200" s="24">
        <f t="shared" ca="1" si="4514"/>
        <v>0</v>
      </c>
      <c r="BO3200" s="24">
        <f t="shared" ca="1" si="4514"/>
        <v>0</v>
      </c>
      <c r="BP3200" s="24">
        <f t="shared" ca="1" si="4514"/>
        <v>0</v>
      </c>
      <c r="BQ3200" s="24">
        <f t="shared" ca="1" si="4514"/>
        <v>0</v>
      </c>
      <c r="BR3200" s="24">
        <f t="shared" ca="1" si="4514"/>
        <v>0</v>
      </c>
      <c r="BS3200" s="24">
        <f t="shared" ca="1" si="4514"/>
        <v>0</v>
      </c>
      <c r="BT3200" s="24">
        <f t="shared" ca="1" si="4514"/>
        <v>0</v>
      </c>
      <c r="BU3200" s="24">
        <f t="shared" ca="1" si="4514"/>
        <v>0</v>
      </c>
      <c r="BV3200" s="24">
        <f t="shared" ca="1" si="4514"/>
        <v>0</v>
      </c>
      <c r="BW3200" s="24">
        <f t="shared" ca="1" si="4514"/>
        <v>0</v>
      </c>
      <c r="BX3200" s="24">
        <f t="shared" ca="1" si="4514"/>
        <v>0</v>
      </c>
      <c r="BY3200" s="24">
        <f t="shared" ca="1" si="4514"/>
        <v>0</v>
      </c>
      <c r="BZ3200" s="24">
        <f t="shared" ca="1" si="4514"/>
        <v>0</v>
      </c>
      <c r="CA3200" s="24">
        <f t="shared" ca="1" si="4514"/>
        <v>0</v>
      </c>
      <c r="CB3200" s="24">
        <f t="shared" ca="1" si="4514"/>
        <v>0</v>
      </c>
      <c r="CC3200" s="24">
        <f t="shared" ca="1" si="4514"/>
        <v>0</v>
      </c>
      <c r="CD3200" s="24">
        <f t="shared" ca="1" si="4514"/>
        <v>0</v>
      </c>
      <c r="CE3200" s="24">
        <f t="shared" ref="CE3200:CK3200" ca="1" si="4515">+-MIN(SUM(CE3198:CE3199),MAX(0,SUM(CE3195)))</f>
        <v>0</v>
      </c>
      <c r="CF3200" s="24">
        <f t="shared" ca="1" si="4515"/>
        <v>0</v>
      </c>
      <c r="CG3200" s="24">
        <f t="shared" ca="1" si="4515"/>
        <v>0</v>
      </c>
      <c r="CH3200" s="24">
        <f t="shared" ca="1" si="4515"/>
        <v>0</v>
      </c>
      <c r="CI3200" s="24">
        <f t="shared" ca="1" si="4515"/>
        <v>0</v>
      </c>
      <c r="CJ3200" s="24">
        <f t="shared" ca="1" si="4515"/>
        <v>0</v>
      </c>
      <c r="CK3200" s="24">
        <f t="shared" ca="1" si="4515"/>
        <v>0</v>
      </c>
      <c r="CL3200" s="24">
        <f t="shared" ref="CL3200" ca="1" si="4516">+-MIN(SUM(CL3198:CL3199),MAX(0,SUM(CL3195)))</f>
        <v>0</v>
      </c>
    </row>
    <row r="3201" spans="2:90" x14ac:dyDescent="0.4">
      <c r="B3201" s="123" t="s">
        <v>821</v>
      </c>
      <c r="D3201" t="s">
        <v>972</v>
      </c>
      <c r="E3201" s="8" t="str">
        <f t="shared" si="4472"/>
        <v>3201 GPLP-IS</v>
      </c>
      <c r="G3201" t="str">
        <f t="shared" si="4471"/>
        <v>3201 GPLP-IS</v>
      </c>
      <c r="J3201" s="444"/>
      <c r="K3201" s="444">
        <f t="shared" ref="K3201:P3201" ca="1" si="4517">SUMIF($4:$4,K$2,3201:3201)</f>
        <v>0</v>
      </c>
      <c r="L3201" s="444">
        <f t="shared" ca="1" si="4517"/>
        <v>0</v>
      </c>
      <c r="M3201" s="444">
        <f t="shared" ca="1" si="4517"/>
        <v>0</v>
      </c>
      <c r="N3201" s="444">
        <f t="shared" ca="1" si="4517"/>
        <v>0</v>
      </c>
      <c r="O3201" s="444">
        <f t="shared" ca="1" si="4517"/>
        <v>0</v>
      </c>
      <c r="P3201" s="444">
        <f t="shared" ca="1" si="4517"/>
        <v>0</v>
      </c>
      <c r="R3201" s="58">
        <v>0</v>
      </c>
      <c r="S3201" s="444">
        <f t="shared" ref="S3201" ca="1" si="4518">SUM(S3198:S3200)</f>
        <v>0</v>
      </c>
      <c r="T3201" s="444">
        <f t="shared" ref="T3201:AX3201" ca="1" si="4519">SUM(T3198:T3200)</f>
        <v>0</v>
      </c>
      <c r="U3201" s="444">
        <f t="shared" ca="1" si="4519"/>
        <v>0</v>
      </c>
      <c r="V3201" s="444">
        <f t="shared" ca="1" si="4519"/>
        <v>0</v>
      </c>
      <c r="W3201" s="444">
        <f t="shared" ca="1" si="4519"/>
        <v>0</v>
      </c>
      <c r="X3201" s="444">
        <f t="shared" ca="1" si="4519"/>
        <v>0</v>
      </c>
      <c r="Y3201" s="444">
        <f t="shared" ca="1" si="4519"/>
        <v>0</v>
      </c>
      <c r="Z3201" s="444">
        <f t="shared" ca="1" si="4519"/>
        <v>0</v>
      </c>
      <c r="AA3201" s="444">
        <f t="shared" ca="1" si="4519"/>
        <v>0</v>
      </c>
      <c r="AB3201" s="444">
        <f t="shared" ca="1" si="4519"/>
        <v>0</v>
      </c>
      <c r="AC3201" s="444">
        <f t="shared" ca="1" si="4519"/>
        <v>0</v>
      </c>
      <c r="AD3201" s="444">
        <f t="shared" ca="1" si="4519"/>
        <v>0</v>
      </c>
      <c r="AE3201" s="444">
        <f t="shared" ca="1" si="4519"/>
        <v>0</v>
      </c>
      <c r="AF3201" s="444">
        <f t="shared" ca="1" si="4519"/>
        <v>0</v>
      </c>
      <c r="AG3201" s="444">
        <f t="shared" ca="1" si="4519"/>
        <v>0</v>
      </c>
      <c r="AH3201" s="444">
        <f t="shared" ca="1" si="4519"/>
        <v>0</v>
      </c>
      <c r="AI3201" s="444">
        <f t="shared" ca="1" si="4519"/>
        <v>0</v>
      </c>
      <c r="AJ3201" s="444">
        <f t="shared" ca="1" si="4519"/>
        <v>0</v>
      </c>
      <c r="AK3201" s="444">
        <f t="shared" ca="1" si="4519"/>
        <v>0</v>
      </c>
      <c r="AL3201" s="444">
        <f t="shared" ca="1" si="4519"/>
        <v>0</v>
      </c>
      <c r="AM3201" s="444">
        <f t="shared" ca="1" si="4519"/>
        <v>0</v>
      </c>
      <c r="AN3201" s="444">
        <f t="shared" ca="1" si="4519"/>
        <v>0</v>
      </c>
      <c r="AO3201" s="444">
        <f t="shared" ca="1" si="4519"/>
        <v>0</v>
      </c>
      <c r="AP3201" s="444">
        <f t="shared" ca="1" si="4519"/>
        <v>0</v>
      </c>
      <c r="AQ3201" s="444">
        <f t="shared" ca="1" si="4519"/>
        <v>0</v>
      </c>
      <c r="AR3201" s="444">
        <f t="shared" ca="1" si="4519"/>
        <v>0</v>
      </c>
      <c r="AS3201" s="444">
        <f t="shared" ca="1" si="4519"/>
        <v>0</v>
      </c>
      <c r="AT3201" s="444">
        <f t="shared" ca="1" si="4519"/>
        <v>0</v>
      </c>
      <c r="AU3201" s="444">
        <f t="shared" ca="1" si="4519"/>
        <v>0</v>
      </c>
      <c r="AV3201" s="444">
        <f t="shared" ca="1" si="4519"/>
        <v>0</v>
      </c>
      <c r="AW3201" s="444">
        <f t="shared" ca="1" si="4519"/>
        <v>0</v>
      </c>
      <c r="AX3201" s="444">
        <f t="shared" ca="1" si="4519"/>
        <v>0</v>
      </c>
      <c r="AY3201" s="444">
        <f t="shared" ref="AY3201:CD3201" ca="1" si="4520">SUM(AY3198:AY3200)</f>
        <v>0</v>
      </c>
      <c r="AZ3201" s="444">
        <f t="shared" ca="1" si="4520"/>
        <v>0</v>
      </c>
      <c r="BA3201" s="444">
        <f t="shared" ca="1" si="4520"/>
        <v>0</v>
      </c>
      <c r="BB3201" s="444">
        <f t="shared" ca="1" si="4520"/>
        <v>0</v>
      </c>
      <c r="BC3201" s="444">
        <f t="shared" ca="1" si="4520"/>
        <v>0</v>
      </c>
      <c r="BD3201" s="444">
        <f t="shared" ca="1" si="4520"/>
        <v>0</v>
      </c>
      <c r="BE3201" s="444">
        <f t="shared" ca="1" si="4520"/>
        <v>0</v>
      </c>
      <c r="BF3201" s="444">
        <f t="shared" ca="1" si="4520"/>
        <v>0</v>
      </c>
      <c r="BG3201" s="444">
        <f t="shared" ca="1" si="4520"/>
        <v>0</v>
      </c>
      <c r="BH3201" s="444">
        <f t="shared" ca="1" si="4520"/>
        <v>0</v>
      </c>
      <c r="BI3201" s="444">
        <f t="shared" ca="1" si="4520"/>
        <v>0</v>
      </c>
      <c r="BJ3201" s="444">
        <f t="shared" ca="1" si="4520"/>
        <v>0</v>
      </c>
      <c r="BK3201" s="444">
        <f t="shared" ca="1" si="4520"/>
        <v>0</v>
      </c>
      <c r="BL3201" s="444">
        <f t="shared" ca="1" si="4520"/>
        <v>0</v>
      </c>
      <c r="BM3201" s="444">
        <f t="shared" ca="1" si="4520"/>
        <v>0</v>
      </c>
      <c r="BN3201" s="444">
        <f t="shared" ca="1" si="4520"/>
        <v>0</v>
      </c>
      <c r="BO3201" s="444">
        <f t="shared" ca="1" si="4520"/>
        <v>0</v>
      </c>
      <c r="BP3201" s="444">
        <f t="shared" ca="1" si="4520"/>
        <v>0</v>
      </c>
      <c r="BQ3201" s="444">
        <f t="shared" ca="1" si="4520"/>
        <v>0</v>
      </c>
      <c r="BR3201" s="444">
        <f t="shared" ca="1" si="4520"/>
        <v>0</v>
      </c>
      <c r="BS3201" s="444">
        <f t="shared" ca="1" si="4520"/>
        <v>0</v>
      </c>
      <c r="BT3201" s="444">
        <f t="shared" ca="1" si="4520"/>
        <v>0</v>
      </c>
      <c r="BU3201" s="444">
        <f t="shared" ca="1" si="4520"/>
        <v>0</v>
      </c>
      <c r="BV3201" s="444">
        <f t="shared" ca="1" si="4520"/>
        <v>0</v>
      </c>
      <c r="BW3201" s="444">
        <f t="shared" ca="1" si="4520"/>
        <v>0</v>
      </c>
      <c r="BX3201" s="444">
        <f t="shared" ca="1" si="4520"/>
        <v>0</v>
      </c>
      <c r="BY3201" s="444">
        <f t="shared" ca="1" si="4520"/>
        <v>0</v>
      </c>
      <c r="BZ3201" s="444">
        <f t="shared" ca="1" si="4520"/>
        <v>0</v>
      </c>
      <c r="CA3201" s="444">
        <f t="shared" ca="1" si="4520"/>
        <v>0</v>
      </c>
      <c r="CB3201" s="444">
        <f t="shared" ca="1" si="4520"/>
        <v>0</v>
      </c>
      <c r="CC3201" s="444">
        <f t="shared" ca="1" si="4520"/>
        <v>0</v>
      </c>
      <c r="CD3201" s="444">
        <f t="shared" ca="1" si="4520"/>
        <v>0</v>
      </c>
      <c r="CE3201" s="444">
        <f t="shared" ref="CE3201:CK3201" ca="1" si="4521">SUM(CE3198:CE3200)</f>
        <v>0</v>
      </c>
      <c r="CF3201" s="444">
        <f t="shared" ca="1" si="4521"/>
        <v>0</v>
      </c>
      <c r="CG3201" s="444">
        <f t="shared" ca="1" si="4521"/>
        <v>0</v>
      </c>
      <c r="CH3201" s="444">
        <f t="shared" ca="1" si="4521"/>
        <v>0</v>
      </c>
      <c r="CI3201" s="444">
        <f t="shared" ca="1" si="4521"/>
        <v>0</v>
      </c>
      <c r="CJ3201" s="444">
        <f t="shared" ca="1" si="4521"/>
        <v>0</v>
      </c>
      <c r="CK3201" s="444">
        <f t="shared" ca="1" si="4521"/>
        <v>0</v>
      </c>
      <c r="CL3201" s="444">
        <f t="shared" ref="CL3201" ca="1" si="4522">SUM(CL3198:CL3200)</f>
        <v>0</v>
      </c>
    </row>
    <row r="3202" spans="2:90" x14ac:dyDescent="0.4">
      <c r="B3202" s="154"/>
      <c r="D3202" t="s">
        <v>972</v>
      </c>
      <c r="E3202" s="8" t="str">
        <f t="shared" si="4472"/>
        <v>3202 GPLP-IS</v>
      </c>
      <c r="G3202" t="str">
        <f t="shared" si="4471"/>
        <v>3202 GPLP-IS</v>
      </c>
      <c r="J3202" s="24"/>
      <c r="K3202" s="24"/>
      <c r="L3202" s="24"/>
      <c r="M3202" s="24"/>
      <c r="N3202" s="24"/>
      <c r="O3202" s="24"/>
      <c r="P3202" s="24"/>
      <c r="R3202" s="24"/>
      <c r="S3202" s="24"/>
      <c r="T3202" s="24"/>
      <c r="U3202" s="24"/>
      <c r="V3202" s="24"/>
      <c r="W3202" s="24"/>
      <c r="X3202" s="24"/>
      <c r="Y3202" s="24"/>
      <c r="Z3202" s="24"/>
      <c r="AA3202" s="24"/>
      <c r="AB3202" s="24"/>
      <c r="AC3202" s="24"/>
      <c r="AD3202" s="24"/>
      <c r="AE3202" s="24"/>
      <c r="AF3202" s="24"/>
      <c r="AG3202" s="24"/>
      <c r="AH3202" s="24"/>
      <c r="AI3202" s="24"/>
      <c r="AJ3202" s="24"/>
      <c r="AK3202" s="24"/>
      <c r="AL3202" s="24"/>
      <c r="AM3202" s="24"/>
      <c r="AN3202" s="24"/>
      <c r="AO3202" s="24"/>
      <c r="AP3202" s="24"/>
      <c r="AQ3202" s="24"/>
      <c r="AR3202" s="24"/>
      <c r="AS3202" s="24"/>
      <c r="AT3202" s="24"/>
      <c r="AU3202" s="24"/>
      <c r="AV3202" s="24"/>
      <c r="AW3202" s="24"/>
      <c r="AX3202" s="24"/>
      <c r="AY3202" s="24"/>
      <c r="AZ3202" s="24"/>
      <c r="BA3202" s="24"/>
      <c r="BB3202" s="24"/>
      <c r="BC3202" s="24"/>
      <c r="BD3202" s="24"/>
      <c r="BE3202" s="24"/>
      <c r="BF3202" s="24"/>
      <c r="BG3202" s="24"/>
      <c r="BH3202" s="24"/>
      <c r="BI3202" s="24"/>
      <c r="BJ3202" s="24"/>
      <c r="BK3202" s="24"/>
      <c r="BL3202" s="24"/>
      <c r="BM3202" s="24"/>
      <c r="BN3202" s="24"/>
      <c r="BO3202" s="24"/>
      <c r="BP3202" s="24"/>
      <c r="BQ3202" s="24"/>
      <c r="BR3202" s="24"/>
      <c r="BS3202" s="24"/>
      <c r="BT3202" s="24"/>
      <c r="BU3202" s="24"/>
      <c r="BV3202" s="24"/>
      <c r="BW3202" s="24"/>
      <c r="BX3202" s="24"/>
      <c r="BY3202" s="24"/>
      <c r="BZ3202" s="24"/>
      <c r="CA3202" s="24"/>
      <c r="CB3202" s="24"/>
      <c r="CC3202" s="24"/>
      <c r="CD3202" s="24"/>
      <c r="CE3202" s="24"/>
      <c r="CF3202" s="24"/>
      <c r="CG3202" s="24"/>
      <c r="CH3202" s="24"/>
      <c r="CI3202" s="24"/>
      <c r="CJ3202" s="24"/>
      <c r="CK3202" s="24"/>
      <c r="CL3202" s="24"/>
    </row>
    <row r="3203" spans="2:90" x14ac:dyDescent="0.4">
      <c r="B3203" s="123" t="s">
        <v>985</v>
      </c>
      <c r="D3203" t="s">
        <v>972</v>
      </c>
      <c r="E3203" s="8" t="str">
        <f t="shared" si="4472"/>
        <v>3203 GPLP-IS</v>
      </c>
      <c r="G3203" t="str">
        <f t="shared" si="4471"/>
        <v>3203 GPLP-IS</v>
      </c>
      <c r="J3203" s="33"/>
      <c r="K3203" s="33"/>
      <c r="L3203" s="33"/>
      <c r="M3203" s="33"/>
      <c r="N3203" s="33"/>
      <c r="O3203" s="33"/>
      <c r="P3203" s="33"/>
      <c r="R3203" s="24"/>
      <c r="S3203" s="33">
        <f t="shared" ref="S3203" ca="1" si="4523">+S3195+S3200</f>
        <v>0</v>
      </c>
      <c r="T3203" s="33">
        <f t="shared" ref="T3203:AX3203" ca="1" si="4524">+T3195+T3200</f>
        <v>124470.80000000005</v>
      </c>
      <c r="U3203" s="33">
        <f t="shared" ca="1" si="4524"/>
        <v>433220.80000000005</v>
      </c>
      <c r="V3203" s="33">
        <f t="shared" ca="1" si="4524"/>
        <v>726533.30000000016</v>
      </c>
      <c r="W3203" s="33">
        <f t="shared" ca="1" si="4524"/>
        <v>1005180.175</v>
      </c>
      <c r="X3203" s="33">
        <f t="shared" ca="1" si="4524"/>
        <v>1269894.70625</v>
      </c>
      <c r="Y3203" s="33">
        <f t="shared" ca="1" si="4524"/>
        <v>1521373.5109375</v>
      </c>
      <c r="Z3203" s="33">
        <f t="shared" ca="1" si="4524"/>
        <v>1760278.3753906249</v>
      </c>
      <c r="AA3203" s="33">
        <f t="shared" ca="1" si="4524"/>
        <v>1987237.9966210942</v>
      </c>
      <c r="AB3203" s="33">
        <f t="shared" ca="1" si="4524"/>
        <v>2202849.6367900395</v>
      </c>
      <c r="AC3203" s="33">
        <f t="shared" ca="1" si="4524"/>
        <v>2407680.6949505373</v>
      </c>
      <c r="AD3203" s="33">
        <f t="shared" ca="1" si="4524"/>
        <v>2602270.2002030103</v>
      </c>
      <c r="AE3203" s="33">
        <f t="shared" ca="1" si="4524"/>
        <v>2787130.2301928597</v>
      </c>
      <c r="AF3203" s="33">
        <f t="shared" ca="1" si="4524"/>
        <v>3087854.7007630514</v>
      </c>
      <c r="AG3203" s="33">
        <f t="shared" ca="1" si="4524"/>
        <v>3558685.0160582317</v>
      </c>
      <c r="AH3203" s="33">
        <f t="shared" ca="1" si="4524"/>
        <v>4005973.8155886545</v>
      </c>
      <c r="AI3203" s="33">
        <f t="shared" ca="1" si="4524"/>
        <v>4430898.1751425555</v>
      </c>
      <c r="AJ3203" s="33">
        <f t="shared" ca="1" si="4524"/>
        <v>4834576.3167187599</v>
      </c>
      <c r="AK3203" s="33">
        <f t="shared" ca="1" si="4524"/>
        <v>5218070.5512161553</v>
      </c>
      <c r="AL3203" s="33">
        <f t="shared" ca="1" si="4524"/>
        <v>5582390.0739886817</v>
      </c>
      <c r="AM3203" s="33">
        <f t="shared" ca="1" si="4524"/>
        <v>5928493.6206225809</v>
      </c>
      <c r="AN3203" s="33">
        <f t="shared" ca="1" si="4524"/>
        <v>6257291.9899247838</v>
      </c>
      <c r="AO3203" s="33">
        <f t="shared" ca="1" si="4524"/>
        <v>6569650.4407618782</v>
      </c>
      <c r="AP3203" s="33">
        <f t="shared" ca="1" si="4524"/>
        <v>6866390.9690571157</v>
      </c>
      <c r="AQ3203" s="33">
        <f t="shared" ca="1" si="4524"/>
        <v>7148294.4709375948</v>
      </c>
      <c r="AR3203" s="33">
        <f t="shared" ca="1" si="4524"/>
        <v>7727842.514724046</v>
      </c>
      <c r="AS3203" s="33">
        <f t="shared" ca="1" si="4524"/>
        <v>8593585.4251711778</v>
      </c>
      <c r="AT3203" s="33">
        <f t="shared" ca="1" si="4524"/>
        <v>9416041.1900959536</v>
      </c>
      <c r="AU3203" s="33">
        <f t="shared" ca="1" si="4524"/>
        <v>10197374.166774489</v>
      </c>
      <c r="AV3203" s="33">
        <f t="shared" ca="1" si="4524"/>
        <v>10939640.494619096</v>
      </c>
      <c r="AW3203" s="33">
        <f t="shared" ca="1" si="4524"/>
        <v>11644793.506071474</v>
      </c>
      <c r="AX3203" s="33">
        <f t="shared" ca="1" si="4524"/>
        <v>12314688.866951235</v>
      </c>
      <c r="AY3203" s="33">
        <f t="shared" ref="AY3203:CD3203" ca="1" si="4525">+AY3195+AY3200</f>
        <v>12951089.459787004</v>
      </c>
      <c r="AZ3203" s="33">
        <f t="shared" ca="1" si="4525"/>
        <v>13555670.022980984</v>
      </c>
      <c r="BA3203" s="33">
        <f t="shared" ca="1" si="4525"/>
        <v>14130021.55801527</v>
      </c>
      <c r="BB3203" s="33">
        <f t="shared" ca="1" si="4525"/>
        <v>14675655.516297838</v>
      </c>
      <c r="BC3203" s="33">
        <f t="shared" ca="1" si="4525"/>
        <v>15194007.776666276</v>
      </c>
      <c r="BD3203" s="33">
        <f t="shared" ca="1" si="4525"/>
        <v>16311594.1268663</v>
      </c>
      <c r="BE3203" s="33">
        <f t="shared" ca="1" si="4525"/>
        <v>18002057.04184882</v>
      </c>
      <c r="BF3203" s="33">
        <f t="shared" ca="1" si="4525"/>
        <v>19607996.811082214</v>
      </c>
      <c r="BG3203" s="33">
        <f t="shared" ca="1" si="4525"/>
        <v>21133639.591853935</v>
      </c>
      <c r="BH3203" s="33">
        <f t="shared" ca="1" si="4525"/>
        <v>22583000.233587075</v>
      </c>
      <c r="BI3203" s="33">
        <f t="shared" ca="1" si="4525"/>
        <v>23959892.843233548</v>
      </c>
      <c r="BJ3203" s="33">
        <f t="shared" ca="1" si="4525"/>
        <v>25267940.822397705</v>
      </c>
      <c r="BK3203" s="33">
        <f t="shared" ca="1" si="4525"/>
        <v>26510586.402603652</v>
      </c>
      <c r="BL3203" s="33">
        <f t="shared" ca="1" si="4525"/>
        <v>27691099.703799296</v>
      </c>
      <c r="BM3203" s="33">
        <f t="shared" ca="1" si="4525"/>
        <v>28812587.339935165</v>
      </c>
      <c r="BN3203" s="33">
        <f t="shared" ca="1" si="4525"/>
        <v>29878000.594264239</v>
      </c>
      <c r="BO3203" s="33">
        <f t="shared" ca="1" si="4525"/>
        <v>30890143.185876857</v>
      </c>
      <c r="BP3203" s="33">
        <f t="shared" ca="1" si="4525"/>
        <v>33103737.935901351</v>
      </c>
      <c r="BQ3203" s="33">
        <f t="shared" ca="1" si="4525"/>
        <v>36462496.624831744</v>
      </c>
      <c r="BR3203" s="33">
        <f t="shared" ca="1" si="4525"/>
        <v>39653317.379315615</v>
      </c>
      <c r="BS3203" s="33">
        <f t="shared" ca="1" si="4525"/>
        <v>42684597.096075289</v>
      </c>
      <c r="BT3203" s="33">
        <f t="shared" ca="1" si="4525"/>
        <v>45564312.826996982</v>
      </c>
      <c r="BU3203" s="33">
        <f t="shared" ca="1" si="4525"/>
        <v>48300042.771372601</v>
      </c>
      <c r="BV3203" s="33">
        <f t="shared" ca="1" si="4525"/>
        <v>50898986.218529403</v>
      </c>
      <c r="BW3203" s="33">
        <f t="shared" ca="1" si="4525"/>
        <v>53367982.493328407</v>
      </c>
      <c r="BX3203" s="33">
        <f t="shared" ca="1" si="4525"/>
        <v>55713528.954387441</v>
      </c>
      <c r="BY3203" s="33">
        <f t="shared" ca="1" si="4525"/>
        <v>57941798.092393517</v>
      </c>
      <c r="BZ3203" s="33">
        <f t="shared" ca="1" si="4525"/>
        <v>60058653.773499295</v>
      </c>
      <c r="CA3203" s="33">
        <f t="shared" ca="1" si="4525"/>
        <v>62069666.670549795</v>
      </c>
      <c r="CB3203" s="33">
        <f t="shared" ca="1" si="4525"/>
        <v>66486091.175139882</v>
      </c>
      <c r="CC3203" s="33">
        <f t="shared" ca="1" si="4525"/>
        <v>73191630.314727962</v>
      </c>
      <c r="CD3203" s="33">
        <f t="shared" ca="1" si="4525"/>
        <v>79561892.497336626</v>
      </c>
      <c r="CE3203" s="33">
        <f t="shared" ref="CE3203:CK3203" ca="1" si="4526">+CE3195+CE3200</f>
        <v>85613641.570814863</v>
      </c>
      <c r="CF3203" s="33">
        <f t="shared" ca="1" si="4526"/>
        <v>91362803.190619186</v>
      </c>
      <c r="CG3203" s="33">
        <f t="shared" ca="1" si="4526"/>
        <v>96824506.729433283</v>
      </c>
      <c r="CH3203" s="33">
        <f t="shared" ca="1" si="4526"/>
        <v>102013125.0913067</v>
      </c>
      <c r="CI3203" s="33">
        <f t="shared" ca="1" si="4526"/>
        <v>106942312.53508642</v>
      </c>
      <c r="CJ3203" s="33">
        <f t="shared" ca="1" si="4526"/>
        <v>111625040.60667716</v>
      </c>
      <c r="CK3203" s="33">
        <f t="shared" ca="1" si="4526"/>
        <v>116073632.27468835</v>
      </c>
      <c r="CL3203" s="33">
        <f t="shared" ref="CL3203" ca="1" si="4527">+CL3195+CL3200</f>
        <v>120299794.359299</v>
      </c>
    </row>
    <row r="3204" spans="2:90" x14ac:dyDescent="0.4">
      <c r="B3204" s="154"/>
      <c r="D3204" t="s">
        <v>972</v>
      </c>
      <c r="E3204" s="8" t="str">
        <f t="shared" si="4472"/>
        <v>3204 GPLP-IS</v>
      </c>
      <c r="G3204" t="str">
        <f t="shared" si="4471"/>
        <v>3204 GPLP-IS</v>
      </c>
      <c r="J3204" s="24"/>
      <c r="K3204" s="24"/>
      <c r="L3204" s="24"/>
      <c r="M3204" s="24"/>
      <c r="N3204" s="24"/>
      <c r="O3204" s="24"/>
      <c r="P3204" s="24"/>
      <c r="R3204" s="24"/>
      <c r="S3204" s="24"/>
      <c r="T3204" s="24"/>
      <c r="U3204" s="24"/>
      <c r="V3204" s="24"/>
      <c r="W3204" s="24"/>
      <c r="X3204" s="24"/>
      <c r="Y3204" s="24"/>
      <c r="Z3204" s="24"/>
      <c r="AA3204" s="24"/>
      <c r="AB3204" s="24"/>
      <c r="AC3204" s="24"/>
      <c r="AD3204" s="24"/>
      <c r="AE3204" s="24"/>
      <c r="AF3204" s="24"/>
      <c r="AG3204" s="24"/>
      <c r="AH3204" s="24"/>
      <c r="AI3204" s="24"/>
      <c r="AJ3204" s="24"/>
      <c r="AK3204" s="24"/>
      <c r="AL3204" s="24"/>
      <c r="AM3204" s="24"/>
      <c r="AN3204" s="24"/>
      <c r="AO3204" s="24"/>
      <c r="AP3204" s="24"/>
      <c r="AQ3204" s="24"/>
      <c r="AR3204" s="24"/>
      <c r="AS3204" s="24"/>
      <c r="AT3204" s="24"/>
      <c r="AU3204" s="24"/>
      <c r="AV3204" s="24"/>
      <c r="AW3204" s="24"/>
      <c r="AX3204" s="24"/>
      <c r="AY3204" s="24"/>
      <c r="AZ3204" s="24"/>
      <c r="BA3204" s="24"/>
      <c r="BB3204" s="24"/>
      <c r="BC3204" s="24"/>
      <c r="BD3204" s="24"/>
      <c r="BE3204" s="24"/>
      <c r="BF3204" s="24"/>
      <c r="BG3204" s="24"/>
      <c r="BH3204" s="24"/>
      <c r="BI3204" s="24"/>
      <c r="BJ3204" s="24"/>
      <c r="BK3204" s="24"/>
      <c r="BL3204" s="24"/>
      <c r="BM3204" s="24"/>
      <c r="BN3204" s="24"/>
      <c r="BO3204" s="24"/>
      <c r="BP3204" s="24"/>
      <c r="BQ3204" s="24"/>
      <c r="BR3204" s="24"/>
      <c r="BS3204" s="24"/>
      <c r="BT3204" s="24"/>
      <c r="BU3204" s="24"/>
      <c r="BV3204" s="24"/>
      <c r="BW3204" s="24"/>
      <c r="BX3204" s="24"/>
      <c r="BY3204" s="24"/>
      <c r="BZ3204" s="24"/>
      <c r="CA3204" s="24"/>
      <c r="CB3204" s="24"/>
      <c r="CC3204" s="24"/>
      <c r="CD3204" s="24"/>
      <c r="CE3204" s="24"/>
      <c r="CF3204" s="24"/>
      <c r="CG3204" s="24"/>
      <c r="CH3204" s="24"/>
      <c r="CI3204" s="24"/>
      <c r="CJ3204" s="24"/>
      <c r="CK3204" s="24"/>
      <c r="CL3204" s="24"/>
    </row>
    <row r="3205" spans="2:90" x14ac:dyDescent="0.4">
      <c r="B3205" s="95" t="s">
        <v>974</v>
      </c>
      <c r="D3205" t="s">
        <v>972</v>
      </c>
      <c r="E3205" s="8" t="str">
        <f t="shared" si="4472"/>
        <v>3205 GPLP-IS</v>
      </c>
      <c r="G3205" t="str">
        <f t="shared" si="4471"/>
        <v>3205 GPLP-IS</v>
      </c>
      <c r="H3205" s="16"/>
      <c r="I3205" s="78"/>
      <c r="J3205"/>
      <c r="R3205" s="23"/>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row>
    <row r="3206" spans="2:90" s="27" customFormat="1" x14ac:dyDescent="0.4">
      <c r="B3206" s="123" t="s">
        <v>990</v>
      </c>
      <c r="C3206"/>
      <c r="D3206" t="s">
        <v>972</v>
      </c>
      <c r="E3206" s="8" t="str">
        <f t="shared" si="4472"/>
        <v>3206 GPLP-IS</v>
      </c>
      <c r="G3206" t="str">
        <f t="shared" si="4471"/>
        <v>3206 GPLP-IS</v>
      </c>
      <c r="I3206" s="78"/>
      <c r="J3206" s="33"/>
      <c r="K3206" s="33">
        <f t="shared" ref="K3206:P3207" ca="1" si="4528">SUMIF($3:$3,K$2,3206:3206)</f>
        <v>12832792.156914245</v>
      </c>
      <c r="L3206" s="33">
        <f t="shared" ca="1" si="4528"/>
        <v>47301924.720028251</v>
      </c>
      <c r="M3206" s="33">
        <f t="shared" ca="1" si="4528"/>
        <v>106635757.75394093</v>
      </c>
      <c r="N3206" s="33">
        <f t="shared" ca="1" si="4528"/>
        <v>219961922.63051057</v>
      </c>
      <c r="O3206" s="33">
        <f t="shared" ca="1" si="4528"/>
        <v>443711677.88200676</v>
      </c>
      <c r="P3206" s="33">
        <f t="shared" ca="1" si="4528"/>
        <v>889651309.61254323</v>
      </c>
      <c r="R3206" s="33"/>
      <c r="S3206" s="33">
        <f t="shared" ref="S3206" ca="1" si="4529">+S3203-S3207</f>
        <v>0</v>
      </c>
      <c r="T3206" s="33">
        <f t="shared" ref="T3206:AX3206" ca="1" si="4530">+T3203-T3207</f>
        <v>99576.640000000043</v>
      </c>
      <c r="U3206" s="33">
        <f t="shared" ca="1" si="4530"/>
        <v>346576.64000000001</v>
      </c>
      <c r="V3206" s="33">
        <f t="shared" ca="1" si="4530"/>
        <v>581226.64000000013</v>
      </c>
      <c r="W3206" s="33">
        <f t="shared" ca="1" si="4530"/>
        <v>804144.14</v>
      </c>
      <c r="X3206" s="33">
        <f t="shared" ca="1" si="4530"/>
        <v>1015915.765</v>
      </c>
      <c r="Y3206" s="33">
        <f t="shared" ca="1" si="4530"/>
        <v>1217098.8087500001</v>
      </c>
      <c r="Z3206" s="33">
        <f t="shared" ca="1" si="4530"/>
        <v>1408222.7003124999</v>
      </c>
      <c r="AA3206" s="33">
        <f t="shared" ca="1" si="4530"/>
        <v>1589790.3972968752</v>
      </c>
      <c r="AB3206" s="33">
        <f t="shared" ca="1" si="4530"/>
        <v>1762279.7094320315</v>
      </c>
      <c r="AC3206" s="33">
        <f t="shared" ca="1" si="4530"/>
        <v>1926144.5559604298</v>
      </c>
      <c r="AD3206" s="33">
        <f t="shared" ca="1" si="4530"/>
        <v>2081816.1601624084</v>
      </c>
      <c r="AE3206" s="33">
        <f t="shared" ca="1" si="4530"/>
        <v>2229704.1841542879</v>
      </c>
      <c r="AF3206" s="33">
        <f t="shared" ca="1" si="4530"/>
        <v>2470283.7606104412</v>
      </c>
      <c r="AG3206" s="33">
        <f t="shared" ca="1" si="4530"/>
        <v>2846948.0128465854</v>
      </c>
      <c r="AH3206" s="33">
        <f t="shared" ca="1" si="4530"/>
        <v>3204779.0524709234</v>
      </c>
      <c r="AI3206" s="33">
        <f t="shared" ca="1" si="4530"/>
        <v>3544718.5401140442</v>
      </c>
      <c r="AJ3206" s="33">
        <f t="shared" ca="1" si="4530"/>
        <v>3867661.0533750081</v>
      </c>
      <c r="AK3206" s="33">
        <f t="shared" ca="1" si="4530"/>
        <v>4174456.4409729242</v>
      </c>
      <c r="AL3206" s="33">
        <f t="shared" ca="1" si="4530"/>
        <v>4465912.0591909457</v>
      </c>
      <c r="AM3206" s="33">
        <f t="shared" ca="1" si="4530"/>
        <v>4742794.8964980645</v>
      </c>
      <c r="AN3206" s="33">
        <f t="shared" ca="1" si="4530"/>
        <v>5005833.5919398274</v>
      </c>
      <c r="AO3206" s="33">
        <f t="shared" ca="1" si="4530"/>
        <v>5255720.3526095022</v>
      </c>
      <c r="AP3206" s="33">
        <f t="shared" ca="1" si="4530"/>
        <v>5493112.7752456926</v>
      </c>
      <c r="AQ3206" s="33">
        <f t="shared" ca="1" si="4530"/>
        <v>5718635.5767500754</v>
      </c>
      <c r="AR3206" s="33">
        <f t="shared" ca="1" si="4530"/>
        <v>6182274.0117792366</v>
      </c>
      <c r="AS3206" s="33">
        <f t="shared" ca="1" si="4530"/>
        <v>6874868.3401369425</v>
      </c>
      <c r="AT3206" s="33">
        <f t="shared" ca="1" si="4530"/>
        <v>7532832.9520767629</v>
      </c>
      <c r="AU3206" s="33">
        <f t="shared" ca="1" si="4530"/>
        <v>8157899.3334195912</v>
      </c>
      <c r="AV3206" s="33">
        <f t="shared" ca="1" si="4530"/>
        <v>8751712.3956952766</v>
      </c>
      <c r="AW3206" s="33">
        <f t="shared" ca="1" si="4530"/>
        <v>9315834.8048571795</v>
      </c>
      <c r="AX3206" s="33">
        <f t="shared" ca="1" si="4530"/>
        <v>9851751.0935609881</v>
      </c>
      <c r="AY3206" s="33">
        <f t="shared" ref="AY3206:CD3206" ca="1" si="4531">+AY3203-AY3207</f>
        <v>10360871.567829603</v>
      </c>
      <c r="AZ3206" s="33">
        <f t="shared" ca="1" si="4531"/>
        <v>10844536.018384788</v>
      </c>
      <c r="BA3206" s="33">
        <f t="shared" ca="1" si="4531"/>
        <v>11304017.246412216</v>
      </c>
      <c r="BB3206" s="33">
        <f t="shared" ca="1" si="4531"/>
        <v>11740524.413038271</v>
      </c>
      <c r="BC3206" s="33">
        <f t="shared" ca="1" si="4531"/>
        <v>12155206.221333021</v>
      </c>
      <c r="BD3206" s="33">
        <f t="shared" ca="1" si="4531"/>
        <v>13049275.301493039</v>
      </c>
      <c r="BE3206" s="33">
        <f t="shared" ca="1" si="4531"/>
        <v>14401645.633479055</v>
      </c>
      <c r="BF3206" s="33">
        <f t="shared" ca="1" si="4531"/>
        <v>15686397.448865771</v>
      </c>
      <c r="BG3206" s="33">
        <f t="shared" ca="1" si="4531"/>
        <v>16906911.673483148</v>
      </c>
      <c r="BH3206" s="33">
        <f t="shared" ca="1" si="4531"/>
        <v>18066400.186869659</v>
      </c>
      <c r="BI3206" s="33">
        <f t="shared" ca="1" si="4531"/>
        <v>19167914.274586838</v>
      </c>
      <c r="BJ3206" s="33">
        <f t="shared" ca="1" si="4531"/>
        <v>20214352.657918163</v>
      </c>
      <c r="BK3206" s="33">
        <f t="shared" ca="1" si="4531"/>
        <v>21208469.122082923</v>
      </c>
      <c r="BL3206" s="33">
        <f t="shared" ca="1" si="4531"/>
        <v>22152879.763039436</v>
      </c>
      <c r="BM3206" s="33">
        <f t="shared" ca="1" si="4531"/>
        <v>23050069.87194813</v>
      </c>
      <c r="BN3206" s="33">
        <f t="shared" ca="1" si="4531"/>
        <v>23902400.475411393</v>
      </c>
      <c r="BO3206" s="33">
        <f t="shared" ca="1" si="4531"/>
        <v>24712114.548701487</v>
      </c>
      <c r="BP3206" s="33">
        <f t="shared" ca="1" si="4531"/>
        <v>26482990.34872108</v>
      </c>
      <c r="BQ3206" s="33">
        <f t="shared" ca="1" si="4531"/>
        <v>29169997.299865395</v>
      </c>
      <c r="BR3206" s="33">
        <f t="shared" ca="1" si="4531"/>
        <v>31722653.903452493</v>
      </c>
      <c r="BS3206" s="33">
        <f t="shared" ca="1" si="4531"/>
        <v>34147677.676860228</v>
      </c>
      <c r="BT3206" s="33">
        <f t="shared" ca="1" si="4531"/>
        <v>36451450.261597589</v>
      </c>
      <c r="BU3206" s="33">
        <f t="shared" ca="1" si="4531"/>
        <v>38640034.21709808</v>
      </c>
      <c r="BV3206" s="33">
        <f t="shared" ca="1" si="4531"/>
        <v>40719188.97482352</v>
      </c>
      <c r="BW3206" s="33">
        <f t="shared" ca="1" si="4531"/>
        <v>42694385.994662724</v>
      </c>
      <c r="BX3206" s="33">
        <f t="shared" ca="1" si="4531"/>
        <v>44570823.16350995</v>
      </c>
      <c r="BY3206" s="33">
        <f t="shared" ca="1" si="4531"/>
        <v>46353438.473914817</v>
      </c>
      <c r="BZ3206" s="33">
        <f t="shared" ca="1" si="4531"/>
        <v>48046923.018799439</v>
      </c>
      <c r="CA3206" s="33">
        <f t="shared" ca="1" si="4531"/>
        <v>49655733.336439833</v>
      </c>
      <c r="CB3206" s="33">
        <f t="shared" ca="1" si="4531"/>
        <v>53188872.940111905</v>
      </c>
      <c r="CC3206" s="33">
        <f t="shared" ca="1" si="4531"/>
        <v>58553304.251782373</v>
      </c>
      <c r="CD3206" s="33">
        <f t="shared" ca="1" si="4531"/>
        <v>63649513.997869298</v>
      </c>
      <c r="CE3206" s="33">
        <f t="shared" ref="CE3206:CK3206" ca="1" si="4532">+CE3203-CE3207</f>
        <v>68490913.256651893</v>
      </c>
      <c r="CF3206" s="33">
        <f t="shared" ca="1" si="4532"/>
        <v>73090242.552495345</v>
      </c>
      <c r="CG3206" s="33">
        <f t="shared" ca="1" si="4532"/>
        <v>77459605.383546621</v>
      </c>
      <c r="CH3206" s="33">
        <f t="shared" ca="1" si="4532"/>
        <v>81610500.073045358</v>
      </c>
      <c r="CI3206" s="33">
        <f t="shared" ca="1" si="4532"/>
        <v>85553850.028069139</v>
      </c>
      <c r="CJ3206" s="33">
        <f t="shared" ca="1" si="4532"/>
        <v>89300032.485341728</v>
      </c>
      <c r="CK3206" s="33">
        <f t="shared" ca="1" si="4532"/>
        <v>92858905.819750682</v>
      </c>
      <c r="CL3206" s="33">
        <f t="shared" ref="CL3206" ca="1" si="4533">+CL3203-CL3207</f>
        <v>96239835.4874392</v>
      </c>
    </row>
    <row r="3207" spans="2:90" s="27" customFormat="1" x14ac:dyDescent="0.4">
      <c r="B3207" s="123" t="s">
        <v>989</v>
      </c>
      <c r="C3207"/>
      <c r="D3207" t="s">
        <v>972</v>
      </c>
      <c r="E3207" s="8" t="str">
        <f t="shared" si="4472"/>
        <v>3207 GPLP-IS</v>
      </c>
      <c r="G3207" t="str">
        <f t="shared" si="4471"/>
        <v>3207 GPLP-IS</v>
      </c>
      <c r="I3207" s="78"/>
      <c r="J3207" s="33"/>
      <c r="K3207" s="33">
        <f t="shared" ca="1" si="4528"/>
        <v>3208198.0392285613</v>
      </c>
      <c r="L3207" s="33">
        <f t="shared" ca="1" si="4528"/>
        <v>11825481.180007063</v>
      </c>
      <c r="M3207" s="33">
        <f t="shared" ca="1" si="4528"/>
        <v>26658939.438485231</v>
      </c>
      <c r="N3207" s="33">
        <f t="shared" ca="1" si="4528"/>
        <v>54990480.65762765</v>
      </c>
      <c r="O3207" s="33">
        <f t="shared" ca="1" si="4528"/>
        <v>110927919.47050171</v>
      </c>
      <c r="P3207" s="33">
        <f t="shared" ca="1" si="4528"/>
        <v>222412827.4031359</v>
      </c>
      <c r="R3207" s="33"/>
      <c r="S3207" s="33">
        <f t="shared" ref="S3207" ca="1" si="4534">+S3203*$H3185</f>
        <v>0</v>
      </c>
      <c r="T3207" s="33">
        <f t="shared" ref="T3207:AX3207" ca="1" si="4535">+T3203*$H3185</f>
        <v>24894.160000000011</v>
      </c>
      <c r="U3207" s="33">
        <f t="shared" ca="1" si="4535"/>
        <v>86644.160000000018</v>
      </c>
      <c r="V3207" s="33">
        <f t="shared" ca="1" si="4535"/>
        <v>145306.66000000003</v>
      </c>
      <c r="W3207" s="33">
        <f t="shared" ca="1" si="4535"/>
        <v>201036.03500000003</v>
      </c>
      <c r="X3207" s="33">
        <f t="shared" ca="1" si="4535"/>
        <v>253978.94125000003</v>
      </c>
      <c r="Y3207" s="33">
        <f t="shared" ca="1" si="4535"/>
        <v>304274.70218750002</v>
      </c>
      <c r="Z3207" s="33">
        <f t="shared" ca="1" si="4535"/>
        <v>352055.67507812497</v>
      </c>
      <c r="AA3207" s="33">
        <f t="shared" ca="1" si="4535"/>
        <v>397447.59932421887</v>
      </c>
      <c r="AB3207" s="33">
        <f t="shared" ca="1" si="4535"/>
        <v>440569.92735800793</v>
      </c>
      <c r="AC3207" s="33">
        <f t="shared" ca="1" si="4535"/>
        <v>481536.13899010746</v>
      </c>
      <c r="AD3207" s="33">
        <f t="shared" ca="1" si="4535"/>
        <v>520454.04004060209</v>
      </c>
      <c r="AE3207" s="33">
        <f t="shared" ca="1" si="4535"/>
        <v>557426.04603857198</v>
      </c>
      <c r="AF3207" s="33">
        <f t="shared" ca="1" si="4535"/>
        <v>617570.9401526103</v>
      </c>
      <c r="AG3207" s="33">
        <f t="shared" ca="1" si="4535"/>
        <v>711737.00321164634</v>
      </c>
      <c r="AH3207" s="33">
        <f t="shared" ca="1" si="4535"/>
        <v>801194.76311773097</v>
      </c>
      <c r="AI3207" s="33">
        <f t="shared" ca="1" si="4535"/>
        <v>886179.63502851117</v>
      </c>
      <c r="AJ3207" s="33">
        <f t="shared" ca="1" si="4535"/>
        <v>966915.26334375201</v>
      </c>
      <c r="AK3207" s="33">
        <f t="shared" ca="1" si="4535"/>
        <v>1043614.1102432311</v>
      </c>
      <c r="AL3207" s="33">
        <f t="shared" ca="1" si="4535"/>
        <v>1116478.0147977364</v>
      </c>
      <c r="AM3207" s="33">
        <f t="shared" ca="1" si="4535"/>
        <v>1185698.7241245161</v>
      </c>
      <c r="AN3207" s="33">
        <f t="shared" ca="1" si="4535"/>
        <v>1251458.3979849569</v>
      </c>
      <c r="AO3207" s="33">
        <f t="shared" ca="1" si="4535"/>
        <v>1313930.0881523758</v>
      </c>
      <c r="AP3207" s="33">
        <f t="shared" ca="1" si="4535"/>
        <v>1373278.1938114231</v>
      </c>
      <c r="AQ3207" s="33">
        <f t="shared" ca="1" si="4535"/>
        <v>1429658.8941875191</v>
      </c>
      <c r="AR3207" s="33">
        <f t="shared" ca="1" si="4535"/>
        <v>1545568.5029448094</v>
      </c>
      <c r="AS3207" s="33">
        <f t="shared" ca="1" si="4535"/>
        <v>1718717.0850342356</v>
      </c>
      <c r="AT3207" s="33">
        <f t="shared" ca="1" si="4535"/>
        <v>1883208.2380191907</v>
      </c>
      <c r="AU3207" s="33">
        <f t="shared" ca="1" si="4535"/>
        <v>2039474.8333548978</v>
      </c>
      <c r="AV3207" s="33">
        <f t="shared" ca="1" si="4535"/>
        <v>2187928.0989238191</v>
      </c>
      <c r="AW3207" s="33">
        <f t="shared" ca="1" si="4535"/>
        <v>2328958.7012142949</v>
      </c>
      <c r="AX3207" s="33">
        <f t="shared" ca="1" si="4535"/>
        <v>2462937.773390247</v>
      </c>
      <c r="AY3207" s="33">
        <f t="shared" ref="AY3207:CD3207" ca="1" si="4536">+AY3203*$H3185</f>
        <v>2590217.8919574008</v>
      </c>
      <c r="AZ3207" s="33">
        <f t="shared" ca="1" si="4536"/>
        <v>2711134.004596197</v>
      </c>
      <c r="BA3207" s="33">
        <f t="shared" ca="1" si="4536"/>
        <v>2826004.3116030544</v>
      </c>
      <c r="BB3207" s="33">
        <f t="shared" ca="1" si="4536"/>
        <v>2935131.1032595676</v>
      </c>
      <c r="BC3207" s="33">
        <f t="shared" ca="1" si="4536"/>
        <v>3038801.5553332553</v>
      </c>
      <c r="BD3207" s="33">
        <f t="shared" ca="1" si="4536"/>
        <v>3262318.8253732603</v>
      </c>
      <c r="BE3207" s="33">
        <f t="shared" ca="1" si="4536"/>
        <v>3600411.4083697642</v>
      </c>
      <c r="BF3207" s="33">
        <f t="shared" ca="1" si="4536"/>
        <v>3921599.3622164428</v>
      </c>
      <c r="BG3207" s="33">
        <f t="shared" ca="1" si="4536"/>
        <v>4226727.9183707871</v>
      </c>
      <c r="BH3207" s="33">
        <f t="shared" ca="1" si="4536"/>
        <v>4516600.0467174156</v>
      </c>
      <c r="BI3207" s="33">
        <f t="shared" ca="1" si="4536"/>
        <v>4791978.5686467094</v>
      </c>
      <c r="BJ3207" s="33">
        <f t="shared" ca="1" si="4536"/>
        <v>5053588.1644795416</v>
      </c>
      <c r="BK3207" s="33">
        <f t="shared" ca="1" si="4536"/>
        <v>5302117.2805207307</v>
      </c>
      <c r="BL3207" s="33">
        <f t="shared" ca="1" si="4536"/>
        <v>5538219.94075986</v>
      </c>
      <c r="BM3207" s="33">
        <f t="shared" ca="1" si="4536"/>
        <v>5762517.4679870335</v>
      </c>
      <c r="BN3207" s="33">
        <f t="shared" ca="1" si="4536"/>
        <v>5975600.1188528482</v>
      </c>
      <c r="BO3207" s="33">
        <f t="shared" ca="1" si="4536"/>
        <v>6178028.6371753719</v>
      </c>
      <c r="BP3207" s="33">
        <f t="shared" ca="1" si="4536"/>
        <v>6620747.5871802708</v>
      </c>
      <c r="BQ3207" s="33">
        <f t="shared" ca="1" si="4536"/>
        <v>7292499.3249663487</v>
      </c>
      <c r="BR3207" s="33">
        <f t="shared" ca="1" si="4536"/>
        <v>7930663.4758631233</v>
      </c>
      <c r="BS3207" s="33">
        <f t="shared" ca="1" si="4536"/>
        <v>8536919.4192150589</v>
      </c>
      <c r="BT3207" s="33">
        <f t="shared" ca="1" si="4536"/>
        <v>9112862.5653993972</v>
      </c>
      <c r="BU3207" s="33">
        <f t="shared" ca="1" si="4536"/>
        <v>9660008.5542745199</v>
      </c>
      <c r="BV3207" s="33">
        <f t="shared" ca="1" si="4536"/>
        <v>10179797.243705882</v>
      </c>
      <c r="BW3207" s="33">
        <f t="shared" ca="1" si="4536"/>
        <v>10673596.498665683</v>
      </c>
      <c r="BX3207" s="33">
        <f t="shared" ca="1" si="4536"/>
        <v>11142705.790877489</v>
      </c>
      <c r="BY3207" s="33">
        <f t="shared" ca="1" si="4536"/>
        <v>11588359.618478704</v>
      </c>
      <c r="BZ3207" s="33">
        <f t="shared" ca="1" si="4536"/>
        <v>12011730.75469986</v>
      </c>
      <c r="CA3207" s="33">
        <f t="shared" ca="1" si="4536"/>
        <v>12413933.33410996</v>
      </c>
      <c r="CB3207" s="33">
        <f t="shared" ca="1" si="4536"/>
        <v>13297218.235027976</v>
      </c>
      <c r="CC3207" s="33">
        <f t="shared" ca="1" si="4536"/>
        <v>14638326.062945593</v>
      </c>
      <c r="CD3207" s="33">
        <f t="shared" ca="1" si="4536"/>
        <v>15912378.499467326</v>
      </c>
      <c r="CE3207" s="33">
        <f t="shared" ref="CE3207:CK3207" ca="1" si="4537">+CE3203*$H3185</f>
        <v>17122728.314162973</v>
      </c>
      <c r="CF3207" s="33">
        <f t="shared" ca="1" si="4537"/>
        <v>18272560.638123836</v>
      </c>
      <c r="CG3207" s="33">
        <f t="shared" ca="1" si="4537"/>
        <v>19364901.345886659</v>
      </c>
      <c r="CH3207" s="33">
        <f t="shared" ca="1" si="4537"/>
        <v>20402625.018261343</v>
      </c>
      <c r="CI3207" s="33">
        <f t="shared" ca="1" si="4537"/>
        <v>21388462.507017285</v>
      </c>
      <c r="CJ3207" s="33">
        <f t="shared" ca="1" si="4537"/>
        <v>22325008.121335432</v>
      </c>
      <c r="CK3207" s="33">
        <f t="shared" ca="1" si="4537"/>
        <v>23214726.45493767</v>
      </c>
      <c r="CL3207" s="33">
        <f t="shared" ref="CL3207" ca="1" si="4538">+CL3203*$H3185</f>
        <v>24059958.871859804</v>
      </c>
    </row>
    <row r="3208" spans="2:90" x14ac:dyDescent="0.4">
      <c r="D3208" t="s">
        <v>972</v>
      </c>
      <c r="E3208" s="8" t="str">
        <f t="shared" si="4472"/>
        <v>3208 GPLP-IS</v>
      </c>
      <c r="G3208" t="str">
        <f t="shared" si="4471"/>
        <v>3208 GPLP-IS</v>
      </c>
      <c r="J3208" s="8"/>
      <c r="K3208" s="8"/>
      <c r="L3208" s="8"/>
      <c r="M3208" s="8"/>
      <c r="N3208" s="8"/>
      <c r="O3208" s="8"/>
      <c r="P3208" s="8"/>
    </row>
    <row r="3209" spans="2:90" x14ac:dyDescent="0.4">
      <c r="B3209" s="154"/>
      <c r="D3209" t="s">
        <v>972</v>
      </c>
      <c r="E3209" s="8" t="str">
        <f t="shared" si="4472"/>
        <v>3209 GPLP-IS</v>
      </c>
      <c r="G3209" t="str">
        <f t="shared" si="4471"/>
        <v>3209 GPLP-IS</v>
      </c>
      <c r="J3209" s="24"/>
      <c r="K3209" s="24"/>
      <c r="L3209" s="24"/>
      <c r="M3209" s="24"/>
      <c r="N3209" s="24"/>
      <c r="O3209" s="24"/>
      <c r="P3209" s="24"/>
      <c r="R3209" s="24"/>
      <c r="S3209" s="24"/>
      <c r="T3209" s="24"/>
      <c r="U3209" s="24"/>
      <c r="V3209" s="24"/>
      <c r="W3209" s="24"/>
      <c r="X3209" s="24"/>
      <c r="Y3209" s="24"/>
      <c r="Z3209" s="24"/>
      <c r="AA3209" s="24"/>
      <c r="AB3209" s="24"/>
      <c r="AC3209" s="24"/>
      <c r="AD3209" s="24"/>
      <c r="AE3209" s="24"/>
      <c r="AF3209" s="24"/>
      <c r="AG3209" s="24"/>
      <c r="AH3209" s="24"/>
      <c r="AI3209" s="24"/>
      <c r="AJ3209" s="24"/>
      <c r="AK3209" s="24"/>
      <c r="AL3209" s="24"/>
      <c r="AM3209" s="24"/>
      <c r="AN3209" s="24"/>
      <c r="AO3209" s="24"/>
      <c r="AP3209" s="24"/>
      <c r="AQ3209" s="24"/>
      <c r="AR3209" s="24"/>
      <c r="AS3209" s="24"/>
      <c r="AT3209" s="24"/>
      <c r="AU3209" s="24"/>
      <c r="AV3209" s="24"/>
      <c r="AW3209" s="24"/>
      <c r="AX3209" s="24"/>
      <c r="AY3209" s="24"/>
      <c r="AZ3209" s="24"/>
      <c r="BA3209" s="24"/>
      <c r="BB3209" s="24"/>
      <c r="BC3209" s="24"/>
      <c r="BD3209" s="24"/>
      <c r="BE3209" s="24"/>
      <c r="BF3209" s="24"/>
      <c r="BG3209" s="24"/>
      <c r="BH3209" s="24"/>
      <c r="BI3209" s="24"/>
      <c r="BJ3209" s="24"/>
      <c r="BK3209" s="24"/>
      <c r="BL3209" s="24"/>
      <c r="BM3209" s="24"/>
      <c r="BN3209" s="24"/>
      <c r="BO3209" s="24"/>
      <c r="BP3209" s="24"/>
      <c r="BQ3209" s="24"/>
      <c r="BR3209" s="24"/>
      <c r="BS3209" s="24"/>
      <c r="BT3209" s="24"/>
      <c r="BU3209" s="24"/>
      <c r="BV3209" s="24"/>
      <c r="BW3209" s="24"/>
      <c r="BX3209" s="24"/>
      <c r="BY3209" s="24"/>
      <c r="BZ3209" s="24"/>
      <c r="CA3209" s="24"/>
      <c r="CB3209" s="24"/>
      <c r="CC3209" s="24"/>
      <c r="CD3209" s="24"/>
      <c r="CE3209" s="24"/>
      <c r="CF3209" s="24"/>
      <c r="CG3209" s="24"/>
      <c r="CH3209" s="24"/>
      <c r="CI3209" s="24"/>
      <c r="CJ3209" s="24"/>
      <c r="CK3209" s="24"/>
      <c r="CL3209" s="24"/>
    </row>
    <row r="3210" spans="2:90" x14ac:dyDescent="0.4">
      <c r="B3210" s="95" t="s">
        <v>975</v>
      </c>
      <c r="D3210" t="s">
        <v>972</v>
      </c>
      <c r="E3210" s="8" t="str">
        <f t="shared" si="4472"/>
        <v>3210 GPLP-IS</v>
      </c>
      <c r="G3210" t="str">
        <f t="shared" si="4471"/>
        <v>3210 GPLP-IS</v>
      </c>
      <c r="J3210" s="24"/>
      <c r="K3210" s="24"/>
      <c r="L3210" s="24"/>
      <c r="M3210" s="24"/>
      <c r="N3210" s="24"/>
      <c r="O3210" s="24"/>
      <c r="P3210" s="24"/>
      <c r="R3210" s="24"/>
      <c r="S3210" s="24"/>
      <c r="T3210" s="24"/>
      <c r="U3210" s="24"/>
      <c r="V3210" s="24"/>
      <c r="W3210" s="24"/>
      <c r="X3210" s="24"/>
      <c r="Y3210" s="24"/>
      <c r="Z3210" s="24"/>
      <c r="AA3210" s="24"/>
      <c r="AB3210" s="24"/>
      <c r="AC3210" s="24"/>
      <c r="AD3210" s="24"/>
      <c r="AE3210" s="24"/>
      <c r="AF3210" s="24"/>
      <c r="AG3210" s="24"/>
      <c r="AH3210" s="24"/>
      <c r="AI3210" s="24"/>
      <c r="AJ3210" s="24"/>
      <c r="AK3210" s="24"/>
      <c r="AL3210" s="24"/>
      <c r="AM3210" s="24"/>
      <c r="AN3210" s="24"/>
      <c r="AO3210" s="24"/>
      <c r="AP3210" s="24"/>
      <c r="AQ3210" s="24"/>
      <c r="AR3210" s="24"/>
      <c r="AS3210" s="24"/>
      <c r="AT3210" s="24"/>
      <c r="AU3210" s="24"/>
      <c r="AV3210" s="24"/>
      <c r="AW3210" s="24"/>
      <c r="AX3210" s="24"/>
      <c r="AY3210" s="24"/>
      <c r="AZ3210" s="24"/>
      <c r="BA3210" s="24"/>
      <c r="BB3210" s="24"/>
      <c r="BC3210" s="24"/>
      <c r="BD3210" s="24"/>
      <c r="BE3210" s="24"/>
      <c r="BF3210" s="24"/>
      <c r="BG3210" s="24"/>
      <c r="BH3210" s="24"/>
      <c r="BI3210" s="24"/>
      <c r="BJ3210" s="24"/>
      <c r="BK3210" s="24"/>
      <c r="BL3210" s="24"/>
      <c r="BM3210" s="24"/>
      <c r="BN3210" s="24"/>
      <c r="BO3210" s="24"/>
      <c r="BP3210" s="24"/>
      <c r="BQ3210" s="24"/>
      <c r="BR3210" s="24"/>
      <c r="BS3210" s="24"/>
      <c r="BT3210" s="24"/>
      <c r="BU3210" s="24"/>
      <c r="BV3210" s="24"/>
      <c r="BW3210" s="24"/>
      <c r="BX3210" s="24"/>
      <c r="BY3210" s="24"/>
      <c r="BZ3210" s="24"/>
      <c r="CA3210" s="24"/>
      <c r="CB3210" s="24"/>
      <c r="CC3210" s="24"/>
      <c r="CD3210" s="24"/>
      <c r="CE3210" s="24"/>
      <c r="CF3210" s="24"/>
      <c r="CG3210" s="24"/>
      <c r="CH3210" s="24"/>
      <c r="CI3210" s="24"/>
      <c r="CJ3210" s="24"/>
      <c r="CK3210" s="24"/>
      <c r="CL3210" s="24"/>
    </row>
    <row r="3211" spans="2:90" x14ac:dyDescent="0.4">
      <c r="B3211" s="154" t="s">
        <v>979</v>
      </c>
      <c r="D3211" t="s">
        <v>972</v>
      </c>
      <c r="E3211" s="8" t="str">
        <f t="shared" si="4472"/>
        <v>3211 GPLP-IS</v>
      </c>
      <c r="G3211" t="str">
        <f t="shared" si="4471"/>
        <v>3211 GPLP-IS</v>
      </c>
      <c r="J3211" s="445"/>
      <c r="K3211" s="445">
        <f t="shared" ref="K3211:P3215" ca="1" si="4539">SUMIF($3:$3,K$2,3211:3211)</f>
        <v>0</v>
      </c>
      <c r="L3211" s="445">
        <f t="shared" ca="1" si="4539"/>
        <v>0</v>
      </c>
      <c r="M3211" s="445">
        <f t="shared" ca="1" si="4539"/>
        <v>0</v>
      </c>
      <c r="N3211" s="445">
        <f t="shared" ca="1" si="4539"/>
        <v>0</v>
      </c>
      <c r="O3211" s="445">
        <f t="shared" ca="1" si="4539"/>
        <v>0</v>
      </c>
      <c r="P3211" s="445">
        <f t="shared" ca="1" si="4539"/>
        <v>0</v>
      </c>
      <c r="R3211" s="24"/>
      <c r="S3211" s="445">
        <f t="shared" ref="S3211" ca="1" si="4540">-S3191</f>
        <v>0</v>
      </c>
      <c r="T3211" s="445">
        <f t="shared" ref="T3211:AX3211" ca="1" si="4541">-T3191</f>
        <v>0</v>
      </c>
      <c r="U3211" s="445">
        <f t="shared" ca="1" si="4541"/>
        <v>0</v>
      </c>
      <c r="V3211" s="445">
        <f t="shared" ca="1" si="4541"/>
        <v>0</v>
      </c>
      <c r="W3211" s="445">
        <f t="shared" ca="1" si="4541"/>
        <v>0</v>
      </c>
      <c r="X3211" s="445">
        <f t="shared" ca="1" si="4541"/>
        <v>0</v>
      </c>
      <c r="Y3211" s="445">
        <f t="shared" ca="1" si="4541"/>
        <v>0</v>
      </c>
      <c r="Z3211" s="445">
        <f t="shared" ca="1" si="4541"/>
        <v>0</v>
      </c>
      <c r="AA3211" s="445">
        <f t="shared" ca="1" si="4541"/>
        <v>0</v>
      </c>
      <c r="AB3211" s="445">
        <f t="shared" ca="1" si="4541"/>
        <v>0</v>
      </c>
      <c r="AC3211" s="445">
        <f t="shared" ca="1" si="4541"/>
        <v>0</v>
      </c>
      <c r="AD3211" s="445">
        <f t="shared" ca="1" si="4541"/>
        <v>0</v>
      </c>
      <c r="AE3211" s="445">
        <f t="shared" ca="1" si="4541"/>
        <v>0</v>
      </c>
      <c r="AF3211" s="445">
        <f t="shared" ca="1" si="4541"/>
        <v>0</v>
      </c>
      <c r="AG3211" s="445">
        <f t="shared" ca="1" si="4541"/>
        <v>0</v>
      </c>
      <c r="AH3211" s="445">
        <f t="shared" ca="1" si="4541"/>
        <v>0</v>
      </c>
      <c r="AI3211" s="445">
        <f t="shared" ca="1" si="4541"/>
        <v>0</v>
      </c>
      <c r="AJ3211" s="445">
        <f t="shared" ca="1" si="4541"/>
        <v>0</v>
      </c>
      <c r="AK3211" s="445">
        <f t="shared" ca="1" si="4541"/>
        <v>0</v>
      </c>
      <c r="AL3211" s="445">
        <f t="shared" ca="1" si="4541"/>
        <v>0</v>
      </c>
      <c r="AM3211" s="445">
        <f t="shared" ca="1" si="4541"/>
        <v>0</v>
      </c>
      <c r="AN3211" s="445">
        <f t="shared" ca="1" si="4541"/>
        <v>0</v>
      </c>
      <c r="AO3211" s="445">
        <f t="shared" ca="1" si="4541"/>
        <v>0</v>
      </c>
      <c r="AP3211" s="445">
        <f t="shared" ca="1" si="4541"/>
        <v>0</v>
      </c>
      <c r="AQ3211" s="445">
        <f t="shared" ca="1" si="4541"/>
        <v>0</v>
      </c>
      <c r="AR3211" s="445">
        <f t="shared" ca="1" si="4541"/>
        <v>0</v>
      </c>
      <c r="AS3211" s="445">
        <f t="shared" ca="1" si="4541"/>
        <v>0</v>
      </c>
      <c r="AT3211" s="445">
        <f t="shared" ca="1" si="4541"/>
        <v>0</v>
      </c>
      <c r="AU3211" s="445">
        <f t="shared" ca="1" si="4541"/>
        <v>0</v>
      </c>
      <c r="AV3211" s="445">
        <f t="shared" ca="1" si="4541"/>
        <v>0</v>
      </c>
      <c r="AW3211" s="445">
        <f t="shared" ca="1" si="4541"/>
        <v>0</v>
      </c>
      <c r="AX3211" s="445">
        <f t="shared" ca="1" si="4541"/>
        <v>0</v>
      </c>
      <c r="AY3211" s="445">
        <f t="shared" ref="AY3211:CD3211" ca="1" si="4542">-AY3191</f>
        <v>0</v>
      </c>
      <c r="AZ3211" s="445">
        <f t="shared" ca="1" si="4542"/>
        <v>0</v>
      </c>
      <c r="BA3211" s="445">
        <f t="shared" ca="1" si="4542"/>
        <v>0</v>
      </c>
      <c r="BB3211" s="445">
        <f t="shared" ca="1" si="4542"/>
        <v>0</v>
      </c>
      <c r="BC3211" s="445">
        <f t="shared" ca="1" si="4542"/>
        <v>0</v>
      </c>
      <c r="BD3211" s="445">
        <f t="shared" ca="1" si="4542"/>
        <v>0</v>
      </c>
      <c r="BE3211" s="445">
        <f t="shared" ca="1" si="4542"/>
        <v>0</v>
      </c>
      <c r="BF3211" s="445">
        <f t="shared" ca="1" si="4542"/>
        <v>0</v>
      </c>
      <c r="BG3211" s="445">
        <f t="shared" ca="1" si="4542"/>
        <v>0</v>
      </c>
      <c r="BH3211" s="445">
        <f t="shared" ca="1" si="4542"/>
        <v>0</v>
      </c>
      <c r="BI3211" s="445">
        <f t="shared" ca="1" si="4542"/>
        <v>0</v>
      </c>
      <c r="BJ3211" s="445">
        <f t="shared" ca="1" si="4542"/>
        <v>0</v>
      </c>
      <c r="BK3211" s="445">
        <f t="shared" ca="1" si="4542"/>
        <v>0</v>
      </c>
      <c r="BL3211" s="445">
        <f t="shared" ca="1" si="4542"/>
        <v>0</v>
      </c>
      <c r="BM3211" s="445">
        <f t="shared" ca="1" si="4542"/>
        <v>0</v>
      </c>
      <c r="BN3211" s="445">
        <f t="shared" ca="1" si="4542"/>
        <v>0</v>
      </c>
      <c r="BO3211" s="445">
        <f t="shared" ca="1" si="4542"/>
        <v>0</v>
      </c>
      <c r="BP3211" s="445">
        <f t="shared" ca="1" si="4542"/>
        <v>0</v>
      </c>
      <c r="BQ3211" s="445">
        <f t="shared" ca="1" si="4542"/>
        <v>0</v>
      </c>
      <c r="BR3211" s="445">
        <f t="shared" ca="1" si="4542"/>
        <v>0</v>
      </c>
      <c r="BS3211" s="445">
        <f t="shared" ca="1" si="4542"/>
        <v>0</v>
      </c>
      <c r="BT3211" s="445">
        <f t="shared" ca="1" si="4542"/>
        <v>0</v>
      </c>
      <c r="BU3211" s="445">
        <f t="shared" ca="1" si="4542"/>
        <v>0</v>
      </c>
      <c r="BV3211" s="445">
        <f t="shared" ca="1" si="4542"/>
        <v>0</v>
      </c>
      <c r="BW3211" s="445">
        <f t="shared" ca="1" si="4542"/>
        <v>0</v>
      </c>
      <c r="BX3211" s="445">
        <f t="shared" ca="1" si="4542"/>
        <v>0</v>
      </c>
      <c r="BY3211" s="445">
        <f t="shared" ca="1" si="4542"/>
        <v>0</v>
      </c>
      <c r="BZ3211" s="445">
        <f t="shared" ca="1" si="4542"/>
        <v>0</v>
      </c>
      <c r="CA3211" s="445">
        <f t="shared" ca="1" si="4542"/>
        <v>0</v>
      </c>
      <c r="CB3211" s="445">
        <f t="shared" ca="1" si="4542"/>
        <v>0</v>
      </c>
      <c r="CC3211" s="445">
        <f t="shared" ca="1" si="4542"/>
        <v>0</v>
      </c>
      <c r="CD3211" s="445">
        <f t="shared" ca="1" si="4542"/>
        <v>0</v>
      </c>
      <c r="CE3211" s="445">
        <f t="shared" ref="CE3211:CK3211" ca="1" si="4543">-CE3191</f>
        <v>0</v>
      </c>
      <c r="CF3211" s="445">
        <f t="shared" ca="1" si="4543"/>
        <v>0</v>
      </c>
      <c r="CG3211" s="445">
        <f t="shared" ca="1" si="4543"/>
        <v>0</v>
      </c>
      <c r="CH3211" s="445">
        <f t="shared" ca="1" si="4543"/>
        <v>0</v>
      </c>
      <c r="CI3211" s="445">
        <f t="shared" ca="1" si="4543"/>
        <v>0</v>
      </c>
      <c r="CJ3211" s="445">
        <f t="shared" ca="1" si="4543"/>
        <v>0</v>
      </c>
      <c r="CK3211" s="445">
        <f t="shared" ca="1" si="4543"/>
        <v>0</v>
      </c>
      <c r="CL3211" s="445">
        <f t="shared" ref="CL3211" ca="1" si="4544">-CL3191</f>
        <v>0</v>
      </c>
    </row>
    <row r="3212" spans="2:90" x14ac:dyDescent="0.4">
      <c r="B3212" s="154" t="s">
        <v>980</v>
      </c>
      <c r="D3212" t="s">
        <v>972</v>
      </c>
      <c r="E3212" s="8" t="str">
        <f t="shared" si="4472"/>
        <v>3212 GPLP-IS</v>
      </c>
      <c r="G3212" t="str">
        <f t="shared" si="4471"/>
        <v>3212 GPLP-IS</v>
      </c>
      <c r="J3212" s="445"/>
      <c r="K3212" s="445">
        <f t="shared" ca="1" si="4539"/>
        <v>0</v>
      </c>
      <c r="L3212" s="445">
        <f t="shared" ca="1" si="4539"/>
        <v>0</v>
      </c>
      <c r="M3212" s="445">
        <f t="shared" ca="1" si="4539"/>
        <v>0</v>
      </c>
      <c r="N3212" s="445">
        <f t="shared" ca="1" si="4539"/>
        <v>0</v>
      </c>
      <c r="O3212" s="445">
        <f t="shared" ca="1" si="4539"/>
        <v>0</v>
      </c>
      <c r="P3212" s="445">
        <f t="shared" ca="1" si="4539"/>
        <v>0</v>
      </c>
      <c r="R3212" s="24"/>
      <c r="S3212" s="445">
        <f t="shared" ref="S3212" ca="1" si="4545">-S3192</f>
        <v>0</v>
      </c>
      <c r="T3212" s="445">
        <f t="shared" ref="T3212:AX3212" ca="1" si="4546">-T3192</f>
        <v>0</v>
      </c>
      <c r="U3212" s="445">
        <f t="shared" ca="1" si="4546"/>
        <v>0</v>
      </c>
      <c r="V3212" s="445">
        <f t="shared" ca="1" si="4546"/>
        <v>0</v>
      </c>
      <c r="W3212" s="445">
        <f t="shared" ca="1" si="4546"/>
        <v>0</v>
      </c>
      <c r="X3212" s="445">
        <f t="shared" ca="1" si="4546"/>
        <v>0</v>
      </c>
      <c r="Y3212" s="445">
        <f t="shared" ca="1" si="4546"/>
        <v>0</v>
      </c>
      <c r="Z3212" s="445">
        <f t="shared" ca="1" si="4546"/>
        <v>0</v>
      </c>
      <c r="AA3212" s="445">
        <f t="shared" ca="1" si="4546"/>
        <v>0</v>
      </c>
      <c r="AB3212" s="445">
        <f t="shared" ca="1" si="4546"/>
        <v>0</v>
      </c>
      <c r="AC3212" s="445">
        <f t="shared" ca="1" si="4546"/>
        <v>0</v>
      </c>
      <c r="AD3212" s="445">
        <f t="shared" ca="1" si="4546"/>
        <v>0</v>
      </c>
      <c r="AE3212" s="445">
        <f t="shared" ca="1" si="4546"/>
        <v>0</v>
      </c>
      <c r="AF3212" s="445">
        <f t="shared" ca="1" si="4546"/>
        <v>0</v>
      </c>
      <c r="AG3212" s="445">
        <f t="shared" ca="1" si="4546"/>
        <v>0</v>
      </c>
      <c r="AH3212" s="445">
        <f t="shared" ca="1" si="4546"/>
        <v>0</v>
      </c>
      <c r="AI3212" s="445">
        <f t="shared" ca="1" si="4546"/>
        <v>0</v>
      </c>
      <c r="AJ3212" s="445">
        <f t="shared" ca="1" si="4546"/>
        <v>0</v>
      </c>
      <c r="AK3212" s="445">
        <f t="shared" ca="1" si="4546"/>
        <v>0</v>
      </c>
      <c r="AL3212" s="445">
        <f t="shared" ca="1" si="4546"/>
        <v>0</v>
      </c>
      <c r="AM3212" s="445">
        <f t="shared" ca="1" si="4546"/>
        <v>0</v>
      </c>
      <c r="AN3212" s="445">
        <f t="shared" ca="1" si="4546"/>
        <v>0</v>
      </c>
      <c r="AO3212" s="445">
        <f t="shared" ca="1" si="4546"/>
        <v>0</v>
      </c>
      <c r="AP3212" s="445">
        <f t="shared" ca="1" si="4546"/>
        <v>0</v>
      </c>
      <c r="AQ3212" s="445">
        <f t="shared" ca="1" si="4546"/>
        <v>0</v>
      </c>
      <c r="AR3212" s="445">
        <f t="shared" ca="1" si="4546"/>
        <v>0</v>
      </c>
      <c r="AS3212" s="445">
        <f t="shared" ca="1" si="4546"/>
        <v>0</v>
      </c>
      <c r="AT3212" s="445">
        <f t="shared" ca="1" si="4546"/>
        <v>0</v>
      </c>
      <c r="AU3212" s="445">
        <f t="shared" ca="1" si="4546"/>
        <v>0</v>
      </c>
      <c r="AV3212" s="445">
        <f t="shared" ca="1" si="4546"/>
        <v>0</v>
      </c>
      <c r="AW3212" s="445">
        <f t="shared" ca="1" si="4546"/>
        <v>0</v>
      </c>
      <c r="AX3212" s="445">
        <f t="shared" ca="1" si="4546"/>
        <v>0</v>
      </c>
      <c r="AY3212" s="445">
        <f t="shared" ref="AY3212:CD3212" ca="1" si="4547">-AY3192</f>
        <v>0</v>
      </c>
      <c r="AZ3212" s="445">
        <f t="shared" ca="1" si="4547"/>
        <v>0</v>
      </c>
      <c r="BA3212" s="445">
        <f t="shared" ca="1" si="4547"/>
        <v>0</v>
      </c>
      <c r="BB3212" s="445">
        <f t="shared" ca="1" si="4547"/>
        <v>0</v>
      </c>
      <c r="BC3212" s="445">
        <f t="shared" ca="1" si="4547"/>
        <v>0</v>
      </c>
      <c r="BD3212" s="445">
        <f t="shared" ca="1" si="4547"/>
        <v>0</v>
      </c>
      <c r="BE3212" s="445">
        <f t="shared" ca="1" si="4547"/>
        <v>0</v>
      </c>
      <c r="BF3212" s="445">
        <f t="shared" ca="1" si="4547"/>
        <v>0</v>
      </c>
      <c r="BG3212" s="445">
        <f t="shared" ca="1" si="4547"/>
        <v>0</v>
      </c>
      <c r="BH3212" s="445">
        <f t="shared" ca="1" si="4547"/>
        <v>0</v>
      </c>
      <c r="BI3212" s="445">
        <f t="shared" ca="1" si="4547"/>
        <v>0</v>
      </c>
      <c r="BJ3212" s="445">
        <f t="shared" ca="1" si="4547"/>
        <v>0</v>
      </c>
      <c r="BK3212" s="445">
        <f t="shared" ca="1" si="4547"/>
        <v>0</v>
      </c>
      <c r="BL3212" s="445">
        <f t="shared" ca="1" si="4547"/>
        <v>0</v>
      </c>
      <c r="BM3212" s="445">
        <f t="shared" ca="1" si="4547"/>
        <v>0</v>
      </c>
      <c r="BN3212" s="445">
        <f t="shared" ca="1" si="4547"/>
        <v>0</v>
      </c>
      <c r="BO3212" s="445">
        <f t="shared" ca="1" si="4547"/>
        <v>0</v>
      </c>
      <c r="BP3212" s="445">
        <f t="shared" ca="1" si="4547"/>
        <v>0</v>
      </c>
      <c r="BQ3212" s="445">
        <f t="shared" ca="1" si="4547"/>
        <v>0</v>
      </c>
      <c r="BR3212" s="445">
        <f t="shared" ca="1" si="4547"/>
        <v>0</v>
      </c>
      <c r="BS3212" s="445">
        <f t="shared" ca="1" si="4547"/>
        <v>0</v>
      </c>
      <c r="BT3212" s="445">
        <f t="shared" ca="1" si="4547"/>
        <v>0</v>
      </c>
      <c r="BU3212" s="445">
        <f t="shared" ca="1" si="4547"/>
        <v>0</v>
      </c>
      <c r="BV3212" s="445">
        <f t="shared" ca="1" si="4547"/>
        <v>0</v>
      </c>
      <c r="BW3212" s="445">
        <f t="shared" ca="1" si="4547"/>
        <v>0</v>
      </c>
      <c r="BX3212" s="445">
        <f t="shared" ca="1" si="4547"/>
        <v>0</v>
      </c>
      <c r="BY3212" s="445">
        <f t="shared" ca="1" si="4547"/>
        <v>0</v>
      </c>
      <c r="BZ3212" s="445">
        <f t="shared" ca="1" si="4547"/>
        <v>0</v>
      </c>
      <c r="CA3212" s="445">
        <f t="shared" ca="1" si="4547"/>
        <v>0</v>
      </c>
      <c r="CB3212" s="445">
        <f t="shared" ca="1" si="4547"/>
        <v>0</v>
      </c>
      <c r="CC3212" s="445">
        <f t="shared" ca="1" si="4547"/>
        <v>0</v>
      </c>
      <c r="CD3212" s="445">
        <f t="shared" ca="1" si="4547"/>
        <v>0</v>
      </c>
      <c r="CE3212" s="445">
        <f t="shared" ref="CE3212:CK3212" ca="1" si="4548">-CE3192</f>
        <v>0</v>
      </c>
      <c r="CF3212" s="445">
        <f t="shared" ca="1" si="4548"/>
        <v>0</v>
      </c>
      <c r="CG3212" s="445">
        <f t="shared" ca="1" si="4548"/>
        <v>0</v>
      </c>
      <c r="CH3212" s="445">
        <f t="shared" ca="1" si="4548"/>
        <v>0</v>
      </c>
      <c r="CI3212" s="445">
        <f t="shared" ca="1" si="4548"/>
        <v>0</v>
      </c>
      <c r="CJ3212" s="445">
        <f t="shared" ca="1" si="4548"/>
        <v>0</v>
      </c>
      <c r="CK3212" s="445">
        <f t="shared" ca="1" si="4548"/>
        <v>0</v>
      </c>
      <c r="CL3212" s="445">
        <f t="shared" ref="CL3212" ca="1" si="4549">-CL3192</f>
        <v>0</v>
      </c>
    </row>
    <row r="3213" spans="2:90" x14ac:dyDescent="0.4">
      <c r="B3213" s="154" t="s">
        <v>987</v>
      </c>
      <c r="D3213" t="s">
        <v>972</v>
      </c>
      <c r="E3213" s="8" t="str">
        <f t="shared" si="4472"/>
        <v>3213 GPLP-IS</v>
      </c>
      <c r="G3213" t="str">
        <f t="shared" si="4471"/>
        <v>3213 GPLP-IS</v>
      </c>
      <c r="J3213" s="24"/>
      <c r="K3213" s="24">
        <f t="shared" ca="1" si="4539"/>
        <v>0</v>
      </c>
      <c r="L3213" s="24">
        <f t="shared" ca="1" si="4539"/>
        <v>0</v>
      </c>
      <c r="M3213" s="24">
        <f t="shared" ca="1" si="4539"/>
        <v>0</v>
      </c>
      <c r="N3213" s="24">
        <f t="shared" ca="1" si="4539"/>
        <v>0</v>
      </c>
      <c r="O3213" s="24">
        <f t="shared" ca="1" si="4539"/>
        <v>0</v>
      </c>
      <c r="P3213" s="24">
        <f t="shared" ca="1" si="4539"/>
        <v>0</v>
      </c>
      <c r="R3213" s="24"/>
      <c r="S3213" s="24">
        <f t="shared" ref="S3213" ca="1" si="4550">-S3200</f>
        <v>0</v>
      </c>
      <c r="T3213" s="24">
        <f t="shared" ref="T3213:AX3213" ca="1" si="4551">-T3200</f>
        <v>0</v>
      </c>
      <c r="U3213" s="24">
        <f t="shared" ca="1" si="4551"/>
        <v>0</v>
      </c>
      <c r="V3213" s="24">
        <f t="shared" ca="1" si="4551"/>
        <v>0</v>
      </c>
      <c r="W3213" s="24">
        <f t="shared" ca="1" si="4551"/>
        <v>0</v>
      </c>
      <c r="X3213" s="24">
        <f t="shared" ca="1" si="4551"/>
        <v>0</v>
      </c>
      <c r="Y3213" s="24">
        <f t="shared" ca="1" si="4551"/>
        <v>0</v>
      </c>
      <c r="Z3213" s="24">
        <f t="shared" ca="1" si="4551"/>
        <v>0</v>
      </c>
      <c r="AA3213" s="24">
        <f t="shared" ca="1" si="4551"/>
        <v>0</v>
      </c>
      <c r="AB3213" s="24">
        <f t="shared" ca="1" si="4551"/>
        <v>0</v>
      </c>
      <c r="AC3213" s="24">
        <f t="shared" ca="1" si="4551"/>
        <v>0</v>
      </c>
      <c r="AD3213" s="24">
        <f t="shared" ca="1" si="4551"/>
        <v>0</v>
      </c>
      <c r="AE3213" s="24">
        <f t="shared" ca="1" si="4551"/>
        <v>0</v>
      </c>
      <c r="AF3213" s="24">
        <f t="shared" ca="1" si="4551"/>
        <v>0</v>
      </c>
      <c r="AG3213" s="24">
        <f t="shared" ca="1" si="4551"/>
        <v>0</v>
      </c>
      <c r="AH3213" s="24">
        <f t="shared" ca="1" si="4551"/>
        <v>0</v>
      </c>
      <c r="AI3213" s="24">
        <f t="shared" ca="1" si="4551"/>
        <v>0</v>
      </c>
      <c r="AJ3213" s="24">
        <f t="shared" ca="1" si="4551"/>
        <v>0</v>
      </c>
      <c r="AK3213" s="24">
        <f t="shared" ca="1" si="4551"/>
        <v>0</v>
      </c>
      <c r="AL3213" s="24">
        <f t="shared" ca="1" si="4551"/>
        <v>0</v>
      </c>
      <c r="AM3213" s="24">
        <f t="shared" ca="1" si="4551"/>
        <v>0</v>
      </c>
      <c r="AN3213" s="24">
        <f t="shared" ca="1" si="4551"/>
        <v>0</v>
      </c>
      <c r="AO3213" s="24">
        <f t="shared" ca="1" si="4551"/>
        <v>0</v>
      </c>
      <c r="AP3213" s="24">
        <f t="shared" ca="1" si="4551"/>
        <v>0</v>
      </c>
      <c r="AQ3213" s="24">
        <f t="shared" ca="1" si="4551"/>
        <v>0</v>
      </c>
      <c r="AR3213" s="24">
        <f t="shared" ca="1" si="4551"/>
        <v>0</v>
      </c>
      <c r="AS3213" s="24">
        <f t="shared" ca="1" si="4551"/>
        <v>0</v>
      </c>
      <c r="AT3213" s="24">
        <f t="shared" ca="1" si="4551"/>
        <v>0</v>
      </c>
      <c r="AU3213" s="24">
        <f t="shared" ca="1" si="4551"/>
        <v>0</v>
      </c>
      <c r="AV3213" s="24">
        <f t="shared" ca="1" si="4551"/>
        <v>0</v>
      </c>
      <c r="AW3213" s="24">
        <f t="shared" ca="1" si="4551"/>
        <v>0</v>
      </c>
      <c r="AX3213" s="24">
        <f t="shared" ca="1" si="4551"/>
        <v>0</v>
      </c>
      <c r="AY3213" s="24">
        <f t="shared" ref="AY3213:CD3213" ca="1" si="4552">-AY3200</f>
        <v>0</v>
      </c>
      <c r="AZ3213" s="24">
        <f t="shared" ca="1" si="4552"/>
        <v>0</v>
      </c>
      <c r="BA3213" s="24">
        <f t="shared" ca="1" si="4552"/>
        <v>0</v>
      </c>
      <c r="BB3213" s="24">
        <f t="shared" ca="1" si="4552"/>
        <v>0</v>
      </c>
      <c r="BC3213" s="24">
        <f t="shared" ca="1" si="4552"/>
        <v>0</v>
      </c>
      <c r="BD3213" s="24">
        <f t="shared" ca="1" si="4552"/>
        <v>0</v>
      </c>
      <c r="BE3213" s="24">
        <f t="shared" ca="1" si="4552"/>
        <v>0</v>
      </c>
      <c r="BF3213" s="24">
        <f t="shared" ca="1" si="4552"/>
        <v>0</v>
      </c>
      <c r="BG3213" s="24">
        <f t="shared" ca="1" si="4552"/>
        <v>0</v>
      </c>
      <c r="BH3213" s="24">
        <f t="shared" ca="1" si="4552"/>
        <v>0</v>
      </c>
      <c r="BI3213" s="24">
        <f t="shared" ca="1" si="4552"/>
        <v>0</v>
      </c>
      <c r="BJ3213" s="24">
        <f t="shared" ca="1" si="4552"/>
        <v>0</v>
      </c>
      <c r="BK3213" s="24">
        <f t="shared" ca="1" si="4552"/>
        <v>0</v>
      </c>
      <c r="BL3213" s="24">
        <f t="shared" ca="1" si="4552"/>
        <v>0</v>
      </c>
      <c r="BM3213" s="24">
        <f t="shared" ca="1" si="4552"/>
        <v>0</v>
      </c>
      <c r="BN3213" s="24">
        <f t="shared" ca="1" si="4552"/>
        <v>0</v>
      </c>
      <c r="BO3213" s="24">
        <f t="shared" ca="1" si="4552"/>
        <v>0</v>
      </c>
      <c r="BP3213" s="24">
        <f t="shared" ca="1" si="4552"/>
        <v>0</v>
      </c>
      <c r="BQ3213" s="24">
        <f t="shared" ca="1" si="4552"/>
        <v>0</v>
      </c>
      <c r="BR3213" s="24">
        <f t="shared" ca="1" si="4552"/>
        <v>0</v>
      </c>
      <c r="BS3213" s="24">
        <f t="shared" ca="1" si="4552"/>
        <v>0</v>
      </c>
      <c r="BT3213" s="24">
        <f t="shared" ca="1" si="4552"/>
        <v>0</v>
      </c>
      <c r="BU3213" s="24">
        <f t="shared" ca="1" si="4552"/>
        <v>0</v>
      </c>
      <c r="BV3213" s="24">
        <f t="shared" ca="1" si="4552"/>
        <v>0</v>
      </c>
      <c r="BW3213" s="24">
        <f t="shared" ca="1" si="4552"/>
        <v>0</v>
      </c>
      <c r="BX3213" s="24">
        <f t="shared" ca="1" si="4552"/>
        <v>0</v>
      </c>
      <c r="BY3213" s="24">
        <f t="shared" ca="1" si="4552"/>
        <v>0</v>
      </c>
      <c r="BZ3213" s="24">
        <f t="shared" ca="1" si="4552"/>
        <v>0</v>
      </c>
      <c r="CA3213" s="24">
        <f t="shared" ca="1" si="4552"/>
        <v>0</v>
      </c>
      <c r="CB3213" s="24">
        <f t="shared" ca="1" si="4552"/>
        <v>0</v>
      </c>
      <c r="CC3213" s="24">
        <f t="shared" ca="1" si="4552"/>
        <v>0</v>
      </c>
      <c r="CD3213" s="24">
        <f t="shared" ca="1" si="4552"/>
        <v>0</v>
      </c>
      <c r="CE3213" s="24">
        <f t="shared" ref="CE3213:CK3213" ca="1" si="4553">-CE3200</f>
        <v>0</v>
      </c>
      <c r="CF3213" s="24">
        <f t="shared" ca="1" si="4553"/>
        <v>0</v>
      </c>
      <c r="CG3213" s="24">
        <f t="shared" ca="1" si="4553"/>
        <v>0</v>
      </c>
      <c r="CH3213" s="24">
        <f t="shared" ca="1" si="4553"/>
        <v>0</v>
      </c>
      <c r="CI3213" s="24">
        <f t="shared" ca="1" si="4553"/>
        <v>0</v>
      </c>
      <c r="CJ3213" s="24">
        <f t="shared" ca="1" si="4553"/>
        <v>0</v>
      </c>
      <c r="CK3213" s="24">
        <f t="shared" ca="1" si="4553"/>
        <v>0</v>
      </c>
      <c r="CL3213" s="24">
        <f t="shared" ref="CL3213" ca="1" si="4554">-CL3200</f>
        <v>0</v>
      </c>
    </row>
    <row r="3214" spans="2:90" x14ac:dyDescent="0.4">
      <c r="B3214" s="154" t="s">
        <v>988</v>
      </c>
      <c r="D3214" t="s">
        <v>972</v>
      </c>
      <c r="E3214" s="8" t="str">
        <f t="shared" si="4472"/>
        <v>3214 GPLP-IS</v>
      </c>
      <c r="G3214" t="str">
        <f t="shared" si="4471"/>
        <v>3214 GPLP-IS</v>
      </c>
      <c r="J3214" s="24"/>
      <c r="K3214" s="24">
        <f t="shared" ca="1" si="4539"/>
        <v>12832792.156914245</v>
      </c>
      <c r="L3214" s="24">
        <f t="shared" ca="1" si="4539"/>
        <v>47301924.720028251</v>
      </c>
      <c r="M3214" s="24">
        <f t="shared" ca="1" si="4539"/>
        <v>106635757.75394093</v>
      </c>
      <c r="N3214" s="24">
        <f t="shared" ca="1" si="4539"/>
        <v>219961922.63051057</v>
      </c>
      <c r="O3214" s="24">
        <f t="shared" ca="1" si="4539"/>
        <v>443711677.88200676</v>
      </c>
      <c r="P3214" s="24">
        <f t="shared" ca="1" si="4539"/>
        <v>889651309.61254323</v>
      </c>
      <c r="R3214" s="24"/>
      <c r="S3214" s="24">
        <f t="shared" ref="S3214" ca="1" si="4555">S3206</f>
        <v>0</v>
      </c>
      <c r="T3214" s="24">
        <f t="shared" ref="T3214:AX3214" ca="1" si="4556">T3206</f>
        <v>99576.640000000043</v>
      </c>
      <c r="U3214" s="24">
        <f t="shared" ca="1" si="4556"/>
        <v>346576.64000000001</v>
      </c>
      <c r="V3214" s="24">
        <f t="shared" ca="1" si="4556"/>
        <v>581226.64000000013</v>
      </c>
      <c r="W3214" s="24">
        <f t="shared" ca="1" si="4556"/>
        <v>804144.14</v>
      </c>
      <c r="X3214" s="24">
        <f t="shared" ca="1" si="4556"/>
        <v>1015915.765</v>
      </c>
      <c r="Y3214" s="24">
        <f t="shared" ca="1" si="4556"/>
        <v>1217098.8087500001</v>
      </c>
      <c r="Z3214" s="24">
        <f t="shared" ca="1" si="4556"/>
        <v>1408222.7003124999</v>
      </c>
      <c r="AA3214" s="24">
        <f t="shared" ca="1" si="4556"/>
        <v>1589790.3972968752</v>
      </c>
      <c r="AB3214" s="24">
        <f t="shared" ca="1" si="4556"/>
        <v>1762279.7094320315</v>
      </c>
      <c r="AC3214" s="24">
        <f t="shared" ca="1" si="4556"/>
        <v>1926144.5559604298</v>
      </c>
      <c r="AD3214" s="24">
        <f t="shared" ca="1" si="4556"/>
        <v>2081816.1601624084</v>
      </c>
      <c r="AE3214" s="24">
        <f t="shared" ca="1" si="4556"/>
        <v>2229704.1841542879</v>
      </c>
      <c r="AF3214" s="24">
        <f t="shared" ca="1" si="4556"/>
        <v>2470283.7606104412</v>
      </c>
      <c r="AG3214" s="24">
        <f t="shared" ca="1" si="4556"/>
        <v>2846948.0128465854</v>
      </c>
      <c r="AH3214" s="24">
        <f t="shared" ca="1" si="4556"/>
        <v>3204779.0524709234</v>
      </c>
      <c r="AI3214" s="24">
        <f t="shared" ca="1" si="4556"/>
        <v>3544718.5401140442</v>
      </c>
      <c r="AJ3214" s="24">
        <f t="shared" ca="1" si="4556"/>
        <v>3867661.0533750081</v>
      </c>
      <c r="AK3214" s="24">
        <f t="shared" ca="1" si="4556"/>
        <v>4174456.4409729242</v>
      </c>
      <c r="AL3214" s="24">
        <f t="shared" ca="1" si="4556"/>
        <v>4465912.0591909457</v>
      </c>
      <c r="AM3214" s="24">
        <f t="shared" ca="1" si="4556"/>
        <v>4742794.8964980645</v>
      </c>
      <c r="AN3214" s="24">
        <f t="shared" ca="1" si="4556"/>
        <v>5005833.5919398274</v>
      </c>
      <c r="AO3214" s="24">
        <f t="shared" ca="1" si="4556"/>
        <v>5255720.3526095022</v>
      </c>
      <c r="AP3214" s="24">
        <f t="shared" ca="1" si="4556"/>
        <v>5493112.7752456926</v>
      </c>
      <c r="AQ3214" s="24">
        <f t="shared" ca="1" si="4556"/>
        <v>5718635.5767500754</v>
      </c>
      <c r="AR3214" s="24">
        <f t="shared" ca="1" si="4556"/>
        <v>6182274.0117792366</v>
      </c>
      <c r="AS3214" s="24">
        <f t="shared" ca="1" si="4556"/>
        <v>6874868.3401369425</v>
      </c>
      <c r="AT3214" s="24">
        <f t="shared" ca="1" si="4556"/>
        <v>7532832.9520767629</v>
      </c>
      <c r="AU3214" s="24">
        <f t="shared" ca="1" si="4556"/>
        <v>8157899.3334195912</v>
      </c>
      <c r="AV3214" s="24">
        <f t="shared" ca="1" si="4556"/>
        <v>8751712.3956952766</v>
      </c>
      <c r="AW3214" s="24">
        <f t="shared" ca="1" si="4556"/>
        <v>9315834.8048571795</v>
      </c>
      <c r="AX3214" s="24">
        <f t="shared" ca="1" si="4556"/>
        <v>9851751.0935609881</v>
      </c>
      <c r="AY3214" s="24">
        <f t="shared" ref="AY3214:CD3214" ca="1" si="4557">AY3206</f>
        <v>10360871.567829603</v>
      </c>
      <c r="AZ3214" s="24">
        <f t="shared" ca="1" si="4557"/>
        <v>10844536.018384788</v>
      </c>
      <c r="BA3214" s="24">
        <f t="shared" ca="1" si="4557"/>
        <v>11304017.246412216</v>
      </c>
      <c r="BB3214" s="24">
        <f t="shared" ca="1" si="4557"/>
        <v>11740524.413038271</v>
      </c>
      <c r="BC3214" s="24">
        <f t="shared" ca="1" si="4557"/>
        <v>12155206.221333021</v>
      </c>
      <c r="BD3214" s="24">
        <f t="shared" ca="1" si="4557"/>
        <v>13049275.301493039</v>
      </c>
      <c r="BE3214" s="24">
        <f t="shared" ca="1" si="4557"/>
        <v>14401645.633479055</v>
      </c>
      <c r="BF3214" s="24">
        <f t="shared" ca="1" si="4557"/>
        <v>15686397.448865771</v>
      </c>
      <c r="BG3214" s="24">
        <f t="shared" ca="1" si="4557"/>
        <v>16906911.673483148</v>
      </c>
      <c r="BH3214" s="24">
        <f t="shared" ca="1" si="4557"/>
        <v>18066400.186869659</v>
      </c>
      <c r="BI3214" s="24">
        <f t="shared" ca="1" si="4557"/>
        <v>19167914.274586838</v>
      </c>
      <c r="BJ3214" s="24">
        <f t="shared" ca="1" si="4557"/>
        <v>20214352.657918163</v>
      </c>
      <c r="BK3214" s="24">
        <f t="shared" ca="1" si="4557"/>
        <v>21208469.122082923</v>
      </c>
      <c r="BL3214" s="24">
        <f t="shared" ca="1" si="4557"/>
        <v>22152879.763039436</v>
      </c>
      <c r="BM3214" s="24">
        <f t="shared" ca="1" si="4557"/>
        <v>23050069.87194813</v>
      </c>
      <c r="BN3214" s="24">
        <f t="shared" ca="1" si="4557"/>
        <v>23902400.475411393</v>
      </c>
      <c r="BO3214" s="24">
        <f t="shared" ca="1" si="4557"/>
        <v>24712114.548701487</v>
      </c>
      <c r="BP3214" s="24">
        <f t="shared" ca="1" si="4557"/>
        <v>26482990.34872108</v>
      </c>
      <c r="BQ3214" s="24">
        <f t="shared" ca="1" si="4557"/>
        <v>29169997.299865395</v>
      </c>
      <c r="BR3214" s="24">
        <f t="shared" ca="1" si="4557"/>
        <v>31722653.903452493</v>
      </c>
      <c r="BS3214" s="24">
        <f t="shared" ca="1" si="4557"/>
        <v>34147677.676860228</v>
      </c>
      <c r="BT3214" s="24">
        <f t="shared" ca="1" si="4557"/>
        <v>36451450.261597589</v>
      </c>
      <c r="BU3214" s="24">
        <f t="shared" ca="1" si="4557"/>
        <v>38640034.21709808</v>
      </c>
      <c r="BV3214" s="24">
        <f t="shared" ca="1" si="4557"/>
        <v>40719188.97482352</v>
      </c>
      <c r="BW3214" s="24">
        <f t="shared" ca="1" si="4557"/>
        <v>42694385.994662724</v>
      </c>
      <c r="BX3214" s="24">
        <f t="shared" ca="1" si="4557"/>
        <v>44570823.16350995</v>
      </c>
      <c r="BY3214" s="24">
        <f t="shared" ca="1" si="4557"/>
        <v>46353438.473914817</v>
      </c>
      <c r="BZ3214" s="24">
        <f t="shared" ca="1" si="4557"/>
        <v>48046923.018799439</v>
      </c>
      <c r="CA3214" s="24">
        <f t="shared" ca="1" si="4557"/>
        <v>49655733.336439833</v>
      </c>
      <c r="CB3214" s="24">
        <f t="shared" ca="1" si="4557"/>
        <v>53188872.940111905</v>
      </c>
      <c r="CC3214" s="24">
        <f t="shared" ca="1" si="4557"/>
        <v>58553304.251782373</v>
      </c>
      <c r="CD3214" s="24">
        <f t="shared" ca="1" si="4557"/>
        <v>63649513.997869298</v>
      </c>
      <c r="CE3214" s="24">
        <f t="shared" ref="CE3214:CK3214" ca="1" si="4558">CE3206</f>
        <v>68490913.256651893</v>
      </c>
      <c r="CF3214" s="24">
        <f t="shared" ca="1" si="4558"/>
        <v>73090242.552495345</v>
      </c>
      <c r="CG3214" s="24">
        <f t="shared" ca="1" si="4558"/>
        <v>77459605.383546621</v>
      </c>
      <c r="CH3214" s="24">
        <f t="shared" ca="1" si="4558"/>
        <v>81610500.073045358</v>
      </c>
      <c r="CI3214" s="24">
        <f t="shared" ca="1" si="4558"/>
        <v>85553850.028069139</v>
      </c>
      <c r="CJ3214" s="24">
        <f t="shared" ca="1" si="4558"/>
        <v>89300032.485341728</v>
      </c>
      <c r="CK3214" s="24">
        <f t="shared" ca="1" si="4558"/>
        <v>92858905.819750682</v>
      </c>
      <c r="CL3214" s="24">
        <f t="shared" ref="CL3214" ca="1" si="4559">CL3206</f>
        <v>96239835.4874392</v>
      </c>
    </row>
    <row r="3215" spans="2:90" x14ac:dyDescent="0.4">
      <c r="B3215" s="123" t="s">
        <v>991</v>
      </c>
      <c r="D3215" t="s">
        <v>972</v>
      </c>
      <c r="E3215" s="8" t="str">
        <f t="shared" si="4472"/>
        <v>3215 GPLP-IS</v>
      </c>
      <c r="G3215" t="str">
        <f t="shared" si="4471"/>
        <v>3215 GPLP-IS</v>
      </c>
      <c r="J3215" s="444"/>
      <c r="K3215" s="444">
        <f t="shared" ca="1" si="4539"/>
        <v>12832792.156914245</v>
      </c>
      <c r="L3215" s="444">
        <f t="shared" ca="1" si="4539"/>
        <v>47301924.720028251</v>
      </c>
      <c r="M3215" s="444">
        <f t="shared" ca="1" si="4539"/>
        <v>106635757.75394093</v>
      </c>
      <c r="N3215" s="444">
        <f t="shared" ca="1" si="4539"/>
        <v>219961922.63051057</v>
      </c>
      <c r="O3215" s="444">
        <f t="shared" ca="1" si="4539"/>
        <v>443711677.88200676</v>
      </c>
      <c r="P3215" s="444">
        <f t="shared" ca="1" si="4539"/>
        <v>889651309.61254323</v>
      </c>
      <c r="R3215" s="24"/>
      <c r="S3215" s="444">
        <f t="shared" ref="S3215" ca="1" si="4560">SUM(S3211:S3214)</f>
        <v>0</v>
      </c>
      <c r="T3215" s="444">
        <f t="shared" ref="T3215:AX3215" ca="1" si="4561">SUM(T3211:T3214)</f>
        <v>99576.640000000043</v>
      </c>
      <c r="U3215" s="444">
        <f t="shared" ca="1" si="4561"/>
        <v>346576.64000000001</v>
      </c>
      <c r="V3215" s="444">
        <f t="shared" ca="1" si="4561"/>
        <v>581226.64000000013</v>
      </c>
      <c r="W3215" s="444">
        <f t="shared" ca="1" si="4561"/>
        <v>804144.14</v>
      </c>
      <c r="X3215" s="444">
        <f t="shared" ca="1" si="4561"/>
        <v>1015915.765</v>
      </c>
      <c r="Y3215" s="444">
        <f t="shared" ca="1" si="4561"/>
        <v>1217098.8087500001</v>
      </c>
      <c r="Z3215" s="444">
        <f t="shared" ca="1" si="4561"/>
        <v>1408222.7003124999</v>
      </c>
      <c r="AA3215" s="444">
        <f t="shared" ca="1" si="4561"/>
        <v>1589790.3972968752</v>
      </c>
      <c r="AB3215" s="444">
        <f t="shared" ca="1" si="4561"/>
        <v>1762279.7094320315</v>
      </c>
      <c r="AC3215" s="444">
        <f t="shared" ca="1" si="4561"/>
        <v>1926144.5559604298</v>
      </c>
      <c r="AD3215" s="444">
        <f t="shared" ca="1" si="4561"/>
        <v>2081816.1601624084</v>
      </c>
      <c r="AE3215" s="444">
        <f t="shared" ca="1" si="4561"/>
        <v>2229704.1841542879</v>
      </c>
      <c r="AF3215" s="444">
        <f t="shared" ca="1" si="4561"/>
        <v>2470283.7606104412</v>
      </c>
      <c r="AG3215" s="444">
        <f t="shared" ca="1" si="4561"/>
        <v>2846948.0128465854</v>
      </c>
      <c r="AH3215" s="444">
        <f t="shared" ca="1" si="4561"/>
        <v>3204779.0524709234</v>
      </c>
      <c r="AI3215" s="444">
        <f t="shared" ca="1" si="4561"/>
        <v>3544718.5401140442</v>
      </c>
      <c r="AJ3215" s="444">
        <f t="shared" ca="1" si="4561"/>
        <v>3867661.0533750081</v>
      </c>
      <c r="AK3215" s="444">
        <f t="shared" ca="1" si="4561"/>
        <v>4174456.4409729242</v>
      </c>
      <c r="AL3215" s="444">
        <f t="shared" ca="1" si="4561"/>
        <v>4465912.0591909457</v>
      </c>
      <c r="AM3215" s="444">
        <f t="shared" ca="1" si="4561"/>
        <v>4742794.8964980645</v>
      </c>
      <c r="AN3215" s="444">
        <f t="shared" ca="1" si="4561"/>
        <v>5005833.5919398274</v>
      </c>
      <c r="AO3215" s="444">
        <f t="shared" ca="1" si="4561"/>
        <v>5255720.3526095022</v>
      </c>
      <c r="AP3215" s="444">
        <f t="shared" ca="1" si="4561"/>
        <v>5493112.7752456926</v>
      </c>
      <c r="AQ3215" s="444">
        <f t="shared" ca="1" si="4561"/>
        <v>5718635.5767500754</v>
      </c>
      <c r="AR3215" s="444">
        <f t="shared" ca="1" si="4561"/>
        <v>6182274.0117792366</v>
      </c>
      <c r="AS3215" s="444">
        <f t="shared" ca="1" si="4561"/>
        <v>6874868.3401369425</v>
      </c>
      <c r="AT3215" s="444">
        <f t="shared" ca="1" si="4561"/>
        <v>7532832.9520767629</v>
      </c>
      <c r="AU3215" s="444">
        <f t="shared" ca="1" si="4561"/>
        <v>8157899.3334195912</v>
      </c>
      <c r="AV3215" s="444">
        <f t="shared" ca="1" si="4561"/>
        <v>8751712.3956952766</v>
      </c>
      <c r="AW3215" s="444">
        <f t="shared" ca="1" si="4561"/>
        <v>9315834.8048571795</v>
      </c>
      <c r="AX3215" s="444">
        <f t="shared" ca="1" si="4561"/>
        <v>9851751.0935609881</v>
      </c>
      <c r="AY3215" s="444">
        <f t="shared" ref="AY3215:CD3215" ca="1" si="4562">SUM(AY3211:AY3214)</f>
        <v>10360871.567829603</v>
      </c>
      <c r="AZ3215" s="444">
        <f t="shared" ca="1" si="4562"/>
        <v>10844536.018384788</v>
      </c>
      <c r="BA3215" s="444">
        <f t="shared" ca="1" si="4562"/>
        <v>11304017.246412216</v>
      </c>
      <c r="BB3215" s="444">
        <f t="shared" ca="1" si="4562"/>
        <v>11740524.413038271</v>
      </c>
      <c r="BC3215" s="444">
        <f t="shared" ca="1" si="4562"/>
        <v>12155206.221333021</v>
      </c>
      <c r="BD3215" s="444">
        <f t="shared" ca="1" si="4562"/>
        <v>13049275.301493039</v>
      </c>
      <c r="BE3215" s="444">
        <f t="shared" ca="1" si="4562"/>
        <v>14401645.633479055</v>
      </c>
      <c r="BF3215" s="444">
        <f t="shared" ca="1" si="4562"/>
        <v>15686397.448865771</v>
      </c>
      <c r="BG3215" s="444">
        <f t="shared" ca="1" si="4562"/>
        <v>16906911.673483148</v>
      </c>
      <c r="BH3215" s="444">
        <f t="shared" ca="1" si="4562"/>
        <v>18066400.186869659</v>
      </c>
      <c r="BI3215" s="444">
        <f t="shared" ca="1" si="4562"/>
        <v>19167914.274586838</v>
      </c>
      <c r="BJ3215" s="444">
        <f t="shared" ca="1" si="4562"/>
        <v>20214352.657918163</v>
      </c>
      <c r="BK3215" s="444">
        <f t="shared" ca="1" si="4562"/>
        <v>21208469.122082923</v>
      </c>
      <c r="BL3215" s="444">
        <f t="shared" ca="1" si="4562"/>
        <v>22152879.763039436</v>
      </c>
      <c r="BM3215" s="444">
        <f t="shared" ca="1" si="4562"/>
        <v>23050069.87194813</v>
      </c>
      <c r="BN3215" s="444">
        <f t="shared" ca="1" si="4562"/>
        <v>23902400.475411393</v>
      </c>
      <c r="BO3215" s="444">
        <f t="shared" ca="1" si="4562"/>
        <v>24712114.548701487</v>
      </c>
      <c r="BP3215" s="444">
        <f t="shared" ca="1" si="4562"/>
        <v>26482990.34872108</v>
      </c>
      <c r="BQ3215" s="444">
        <f t="shared" ca="1" si="4562"/>
        <v>29169997.299865395</v>
      </c>
      <c r="BR3215" s="444">
        <f t="shared" ca="1" si="4562"/>
        <v>31722653.903452493</v>
      </c>
      <c r="BS3215" s="444">
        <f t="shared" ca="1" si="4562"/>
        <v>34147677.676860228</v>
      </c>
      <c r="BT3215" s="444">
        <f t="shared" ca="1" si="4562"/>
        <v>36451450.261597589</v>
      </c>
      <c r="BU3215" s="444">
        <f t="shared" ca="1" si="4562"/>
        <v>38640034.21709808</v>
      </c>
      <c r="BV3215" s="444">
        <f t="shared" ca="1" si="4562"/>
        <v>40719188.97482352</v>
      </c>
      <c r="BW3215" s="444">
        <f t="shared" ca="1" si="4562"/>
        <v>42694385.994662724</v>
      </c>
      <c r="BX3215" s="444">
        <f t="shared" ca="1" si="4562"/>
        <v>44570823.16350995</v>
      </c>
      <c r="BY3215" s="444">
        <f t="shared" ca="1" si="4562"/>
        <v>46353438.473914817</v>
      </c>
      <c r="BZ3215" s="444">
        <f t="shared" ca="1" si="4562"/>
        <v>48046923.018799439</v>
      </c>
      <c r="CA3215" s="444">
        <f t="shared" ca="1" si="4562"/>
        <v>49655733.336439833</v>
      </c>
      <c r="CB3215" s="444">
        <f t="shared" ca="1" si="4562"/>
        <v>53188872.940111905</v>
      </c>
      <c r="CC3215" s="444">
        <f t="shared" ca="1" si="4562"/>
        <v>58553304.251782373</v>
      </c>
      <c r="CD3215" s="444">
        <f t="shared" ca="1" si="4562"/>
        <v>63649513.997869298</v>
      </c>
      <c r="CE3215" s="444">
        <f t="shared" ref="CE3215:CK3215" ca="1" si="4563">SUM(CE3211:CE3214)</f>
        <v>68490913.256651893</v>
      </c>
      <c r="CF3215" s="444">
        <f t="shared" ca="1" si="4563"/>
        <v>73090242.552495345</v>
      </c>
      <c r="CG3215" s="444">
        <f t="shared" ca="1" si="4563"/>
        <v>77459605.383546621</v>
      </c>
      <c r="CH3215" s="444">
        <f t="shared" ca="1" si="4563"/>
        <v>81610500.073045358</v>
      </c>
      <c r="CI3215" s="444">
        <f t="shared" ca="1" si="4563"/>
        <v>85553850.028069139</v>
      </c>
      <c r="CJ3215" s="444">
        <f t="shared" ca="1" si="4563"/>
        <v>89300032.485341728</v>
      </c>
      <c r="CK3215" s="444">
        <f t="shared" ca="1" si="4563"/>
        <v>92858905.819750682</v>
      </c>
      <c r="CL3215" s="444">
        <f t="shared" ref="CL3215" ca="1" si="4564">SUM(CL3211:CL3214)</f>
        <v>96239835.4874392</v>
      </c>
    </row>
    <row r="3216" spans="2:90" x14ac:dyDescent="0.4">
      <c r="B3216" s="154"/>
      <c r="D3216" t="s">
        <v>972</v>
      </c>
      <c r="E3216" s="8" t="str">
        <f t="shared" si="4472"/>
        <v>3216 GPLP-IS</v>
      </c>
      <c r="G3216" t="str">
        <f t="shared" si="4471"/>
        <v>3216 GPLP-IS</v>
      </c>
      <c r="J3216" s="24"/>
      <c r="K3216" s="24"/>
      <c r="L3216" s="24"/>
      <c r="M3216" s="24"/>
      <c r="N3216" s="24"/>
      <c r="O3216" s="24"/>
      <c r="P3216" s="24"/>
      <c r="R3216" s="24"/>
      <c r="S3216" s="24"/>
      <c r="T3216" s="24"/>
      <c r="U3216" s="24"/>
      <c r="V3216" s="24"/>
      <c r="W3216" s="24"/>
      <c r="X3216" s="24"/>
      <c r="Y3216" s="24"/>
      <c r="Z3216" s="24"/>
      <c r="AA3216" s="24"/>
      <c r="AB3216" s="24"/>
      <c r="AC3216" s="24"/>
      <c r="AD3216" s="24"/>
      <c r="AE3216" s="24"/>
      <c r="AF3216" s="24"/>
      <c r="AG3216" s="24"/>
      <c r="AH3216" s="24"/>
      <c r="AI3216" s="24"/>
      <c r="AJ3216" s="24"/>
      <c r="AK3216" s="24"/>
      <c r="AL3216" s="24"/>
      <c r="AM3216" s="24"/>
      <c r="AN3216" s="24"/>
      <c r="AO3216" s="24"/>
      <c r="AP3216" s="24"/>
      <c r="AQ3216" s="24"/>
      <c r="AR3216" s="24"/>
      <c r="AS3216" s="24"/>
      <c r="AT3216" s="24"/>
      <c r="AU3216" s="24"/>
      <c r="AV3216" s="24"/>
      <c r="AW3216" s="24"/>
      <c r="AX3216" s="24"/>
      <c r="AY3216" s="24"/>
      <c r="AZ3216" s="24"/>
      <c r="BA3216" s="24"/>
      <c r="BB3216" s="24"/>
      <c r="BC3216" s="24"/>
      <c r="BD3216" s="24"/>
      <c r="BE3216" s="24"/>
      <c r="BF3216" s="24"/>
      <c r="BG3216" s="24"/>
      <c r="BH3216" s="24"/>
      <c r="BI3216" s="24"/>
      <c r="BJ3216" s="24"/>
      <c r="BK3216" s="24"/>
      <c r="BL3216" s="24"/>
      <c r="BM3216" s="24"/>
      <c r="BN3216" s="24"/>
      <c r="BO3216" s="24"/>
      <c r="BP3216" s="24"/>
      <c r="BQ3216" s="24"/>
      <c r="BR3216" s="24"/>
      <c r="BS3216" s="24"/>
      <c r="BT3216" s="24"/>
      <c r="BU3216" s="24"/>
      <c r="BV3216" s="24"/>
      <c r="BW3216" s="24"/>
      <c r="BX3216" s="24"/>
      <c r="BY3216" s="24"/>
      <c r="BZ3216" s="24"/>
      <c r="CA3216" s="24"/>
      <c r="CB3216" s="24"/>
      <c r="CC3216" s="24"/>
      <c r="CD3216" s="24"/>
      <c r="CE3216" s="24"/>
      <c r="CF3216" s="24"/>
      <c r="CG3216" s="24"/>
      <c r="CH3216" s="24"/>
      <c r="CI3216" s="24"/>
      <c r="CJ3216" s="24"/>
      <c r="CK3216" s="24"/>
      <c r="CL3216" s="24"/>
    </row>
    <row r="3217" spans="2:90" x14ac:dyDescent="0.4">
      <c r="B3217" s="124" t="s">
        <v>992</v>
      </c>
      <c r="D3217" t="s">
        <v>972</v>
      </c>
      <c r="E3217" s="8" t="str">
        <f t="shared" si="4472"/>
        <v>3217 GPLP-IS</v>
      </c>
      <c r="G3217" t="str">
        <f t="shared" si="4471"/>
        <v>3217 GPLP-IS</v>
      </c>
      <c r="H3217" s="259" t="e">
        <f ca="1">+(IRR(S3215:CK3215)+1)^12-1</f>
        <v>#NUM!</v>
      </c>
      <c r="J3217" s="24"/>
      <c r="K3217" s="24"/>
      <c r="L3217" s="24"/>
      <c r="M3217" s="24"/>
      <c r="N3217" s="24"/>
      <c r="O3217" s="24"/>
      <c r="P3217" s="24"/>
      <c r="R3217" s="24"/>
      <c r="S3217" s="24"/>
      <c r="T3217" s="24"/>
      <c r="U3217" s="24"/>
      <c r="V3217" s="24"/>
      <c r="W3217" s="24"/>
      <c r="X3217" s="24"/>
      <c r="Y3217" s="24"/>
      <c r="Z3217" s="24"/>
      <c r="AA3217" s="24"/>
      <c r="AB3217" s="24"/>
      <c r="AC3217" s="24"/>
      <c r="AD3217" s="24"/>
      <c r="AE3217" s="24"/>
      <c r="AF3217" s="24"/>
      <c r="AG3217" s="24"/>
      <c r="AH3217" s="24"/>
      <c r="AI3217" s="24"/>
      <c r="AJ3217" s="24"/>
      <c r="AK3217" s="24"/>
      <c r="AL3217" s="24"/>
      <c r="AM3217" s="24"/>
      <c r="AN3217" s="24"/>
      <c r="AO3217" s="24"/>
      <c r="AP3217" s="24"/>
      <c r="AQ3217" s="24"/>
      <c r="AR3217" s="24"/>
      <c r="AS3217" s="24"/>
      <c r="AT3217" s="24"/>
      <c r="AU3217" s="24"/>
      <c r="AV3217" s="24"/>
      <c r="AW3217" s="24"/>
      <c r="AX3217" s="24"/>
      <c r="AY3217" s="24"/>
      <c r="AZ3217" s="24"/>
      <c r="BA3217" s="24"/>
      <c r="BB3217" s="24"/>
      <c r="BC3217" s="24"/>
      <c r="BD3217" s="24"/>
      <c r="BE3217" s="24"/>
      <c r="BF3217" s="24"/>
      <c r="BG3217" s="24"/>
      <c r="BH3217" s="24"/>
      <c r="BI3217" s="24"/>
      <c r="BJ3217" s="24"/>
      <c r="BK3217" s="24"/>
      <c r="BL3217" s="24"/>
      <c r="BM3217" s="24"/>
      <c r="BN3217" s="24"/>
      <c r="BO3217" s="24"/>
      <c r="BP3217" s="24"/>
      <c r="BQ3217" s="24"/>
      <c r="BR3217" s="24"/>
      <c r="BS3217" s="24"/>
      <c r="BT3217" s="24"/>
      <c r="BU3217" s="24"/>
      <c r="BV3217" s="24"/>
      <c r="BW3217" s="24"/>
      <c r="BX3217" s="24"/>
      <c r="BY3217" s="24"/>
      <c r="BZ3217" s="24"/>
      <c r="CA3217" s="24"/>
      <c r="CB3217" s="24"/>
      <c r="CC3217" s="24"/>
      <c r="CD3217" s="24"/>
      <c r="CE3217" s="24"/>
      <c r="CF3217" s="24"/>
      <c r="CG3217" s="24"/>
      <c r="CH3217" s="24"/>
      <c r="CI3217" s="24"/>
      <c r="CJ3217" s="24"/>
      <c r="CK3217" s="24"/>
      <c r="CL3217" s="24"/>
    </row>
    <row r="3218" spans="2:90" x14ac:dyDescent="0.4">
      <c r="B3218" s="154"/>
      <c r="D3218" t="s">
        <v>972</v>
      </c>
      <c r="E3218" s="8" t="str">
        <f t="shared" si="4472"/>
        <v>3218 GPLP-IS</v>
      </c>
      <c r="G3218" t="str">
        <f t="shared" si="4471"/>
        <v>3218 GPLP-IS</v>
      </c>
      <c r="J3218" s="24"/>
      <c r="K3218" s="24"/>
      <c r="L3218" s="24"/>
      <c r="M3218" s="24"/>
      <c r="N3218" s="24"/>
      <c r="O3218" s="24"/>
      <c r="P3218" s="24"/>
      <c r="R3218" s="24"/>
      <c r="S3218" s="24"/>
      <c r="T3218" s="24"/>
      <c r="U3218" s="24"/>
      <c r="V3218" s="24"/>
      <c r="W3218" s="24"/>
      <c r="X3218" s="24"/>
      <c r="Y3218" s="24"/>
      <c r="Z3218" s="24"/>
      <c r="AA3218" s="24"/>
      <c r="AB3218" s="24"/>
      <c r="AC3218" s="24"/>
      <c r="AD3218" s="24"/>
      <c r="AE3218" s="24"/>
      <c r="AF3218" s="24"/>
      <c r="AG3218" s="24"/>
      <c r="AH3218" s="24"/>
      <c r="AI3218" s="24"/>
      <c r="AJ3218" s="24"/>
      <c r="AK3218" s="24"/>
      <c r="AL3218" s="24"/>
      <c r="AM3218" s="24"/>
      <c r="AN3218" s="24"/>
      <c r="AO3218" s="24"/>
      <c r="AP3218" s="24"/>
      <c r="AQ3218" s="24"/>
      <c r="AR3218" s="24"/>
      <c r="AS3218" s="24"/>
      <c r="AT3218" s="24"/>
      <c r="AU3218" s="24"/>
      <c r="AV3218" s="24"/>
      <c r="AW3218" s="24"/>
      <c r="AX3218" s="24"/>
      <c r="AY3218" s="24"/>
      <c r="AZ3218" s="24"/>
      <c r="BA3218" s="24"/>
      <c r="BB3218" s="24"/>
      <c r="BC3218" s="24"/>
      <c r="BD3218" s="24"/>
      <c r="BE3218" s="24"/>
      <c r="BF3218" s="24"/>
      <c r="BG3218" s="24"/>
      <c r="BH3218" s="24"/>
      <c r="BI3218" s="24"/>
      <c r="BJ3218" s="24"/>
      <c r="BK3218" s="24"/>
      <c r="BL3218" s="24"/>
      <c r="BM3218" s="24"/>
      <c r="BN3218" s="24"/>
      <c r="BO3218" s="24"/>
      <c r="BP3218" s="24"/>
      <c r="BQ3218" s="24"/>
      <c r="BR3218" s="24"/>
      <c r="BS3218" s="24"/>
      <c r="BT3218" s="24"/>
      <c r="BU3218" s="24"/>
      <c r="BV3218" s="24"/>
      <c r="BW3218" s="24"/>
      <c r="BX3218" s="24"/>
      <c r="BY3218" s="24"/>
      <c r="BZ3218" s="24"/>
      <c r="CA3218" s="24"/>
      <c r="CB3218" s="24"/>
      <c r="CC3218" s="24"/>
      <c r="CD3218" s="24"/>
      <c r="CE3218" s="24"/>
      <c r="CF3218" s="24"/>
      <c r="CG3218" s="24"/>
      <c r="CH3218" s="24"/>
      <c r="CI3218" s="24"/>
      <c r="CJ3218" s="24"/>
      <c r="CK3218" s="24"/>
      <c r="CL3218" s="24"/>
    </row>
    <row r="3219" spans="2:90" x14ac:dyDescent="0.4">
      <c r="B3219" s="95" t="s">
        <v>993</v>
      </c>
      <c r="D3219" t="s">
        <v>972</v>
      </c>
      <c r="E3219" s="8" t="str">
        <f t="shared" si="4472"/>
        <v>3219 GPLP-IS</v>
      </c>
      <c r="G3219" t="str">
        <f t="shared" si="4471"/>
        <v>3219 GPLP-IS</v>
      </c>
      <c r="J3219" s="24"/>
      <c r="K3219" s="24">
        <f t="shared" ref="K3219:P3222" si="4565">SUMIF($3:$3,K$2,3219:3219)</f>
        <v>0</v>
      </c>
      <c r="L3219" s="24">
        <f t="shared" si="4565"/>
        <v>0</v>
      </c>
      <c r="M3219" s="24">
        <f t="shared" si="4565"/>
        <v>0</v>
      </c>
      <c r="N3219" s="24">
        <f t="shared" si="4565"/>
        <v>0</v>
      </c>
      <c r="O3219" s="24">
        <f t="shared" si="4565"/>
        <v>0</v>
      </c>
      <c r="P3219" s="24">
        <f t="shared" si="4565"/>
        <v>0</v>
      </c>
      <c r="R3219" s="24"/>
      <c r="S3219" s="77"/>
      <c r="T3219" s="77"/>
      <c r="U3219" s="77"/>
      <c r="V3219" s="77"/>
      <c r="W3219" s="77"/>
      <c r="X3219" s="77"/>
      <c r="Y3219" s="77"/>
      <c r="Z3219" s="77"/>
      <c r="AA3219" s="77"/>
      <c r="AB3219" s="77"/>
      <c r="AC3219" s="77"/>
      <c r="AD3219" s="77"/>
      <c r="AE3219" s="77"/>
      <c r="AF3219" s="77"/>
      <c r="AG3219" s="77"/>
      <c r="AH3219" s="77"/>
      <c r="AI3219" s="77"/>
      <c r="AJ3219" s="77"/>
      <c r="AK3219" s="77"/>
      <c r="AL3219" s="77"/>
      <c r="AM3219" s="77"/>
      <c r="AN3219" s="77"/>
      <c r="AO3219" s="77"/>
      <c r="AP3219" s="77"/>
      <c r="AQ3219" s="77"/>
      <c r="AR3219" s="77"/>
      <c r="AS3219" s="77"/>
      <c r="AT3219" s="77"/>
      <c r="AU3219" s="77"/>
      <c r="AV3219" s="77"/>
      <c r="AW3219" s="77"/>
      <c r="AX3219" s="77"/>
      <c r="AY3219" s="77"/>
      <c r="AZ3219" s="77"/>
      <c r="BA3219" s="77"/>
      <c r="BB3219" s="77"/>
      <c r="BC3219" s="77"/>
      <c r="BD3219" s="77"/>
      <c r="BE3219" s="77"/>
      <c r="BF3219" s="77"/>
      <c r="BG3219" s="77"/>
      <c r="BH3219" s="77"/>
      <c r="BI3219" s="77"/>
      <c r="BJ3219" s="77"/>
      <c r="BK3219" s="77"/>
      <c r="BL3219" s="77"/>
      <c r="BM3219" s="77"/>
      <c r="BN3219" s="77"/>
      <c r="BO3219" s="77"/>
      <c r="BP3219" s="77"/>
      <c r="BQ3219" s="77"/>
      <c r="BR3219" s="77"/>
      <c r="BS3219" s="77"/>
      <c r="BT3219" s="77"/>
      <c r="BU3219" s="77"/>
      <c r="BV3219" s="77"/>
      <c r="BW3219" s="77"/>
      <c r="BX3219" s="77"/>
      <c r="BY3219" s="77"/>
      <c r="BZ3219" s="77"/>
      <c r="CA3219" s="77"/>
      <c r="CB3219" s="77"/>
      <c r="CC3219" s="77"/>
      <c r="CD3219" s="77"/>
      <c r="CE3219" s="77"/>
      <c r="CF3219" s="77"/>
      <c r="CG3219" s="77"/>
      <c r="CH3219" s="77"/>
      <c r="CI3219" s="77"/>
      <c r="CJ3219" s="77"/>
      <c r="CK3219" s="77"/>
      <c r="CL3219" s="77"/>
    </row>
    <row r="3220" spans="2:90" x14ac:dyDescent="0.4">
      <c r="B3220" s="154" t="s">
        <v>994</v>
      </c>
      <c r="D3220" t="s">
        <v>972</v>
      </c>
      <c r="E3220" s="8" t="str">
        <f t="shared" si="4472"/>
        <v>3220 GPLP-IS</v>
      </c>
      <c r="G3220" t="str">
        <f t="shared" si="4471"/>
        <v>3220 GPLP-IS</v>
      </c>
      <c r="J3220" s="24"/>
      <c r="K3220" s="24">
        <f t="shared" ca="1" si="4565"/>
        <v>0</v>
      </c>
      <c r="L3220" s="24">
        <f t="shared" ca="1" si="4565"/>
        <v>0</v>
      </c>
      <c r="M3220" s="24">
        <f t="shared" ca="1" si="4565"/>
        <v>0</v>
      </c>
      <c r="N3220" s="24">
        <f t="shared" ca="1" si="4565"/>
        <v>0</v>
      </c>
      <c r="O3220" s="24">
        <f t="shared" ca="1" si="4565"/>
        <v>0</v>
      </c>
      <c r="P3220" s="24">
        <f t="shared" ca="1" si="4565"/>
        <v>0</v>
      </c>
      <c r="R3220" s="24"/>
      <c r="S3220" s="24">
        <f t="shared" ref="S3220" si="4566">-+S3187</f>
        <v>0</v>
      </c>
      <c r="T3220" s="24">
        <f t="shared" ref="T3220:AX3220" ca="1" si="4567">-+T3187</f>
        <v>0</v>
      </c>
      <c r="U3220" s="24">
        <f t="shared" ca="1" si="4567"/>
        <v>0</v>
      </c>
      <c r="V3220" s="24">
        <f t="shared" ca="1" si="4567"/>
        <v>0</v>
      </c>
      <c r="W3220" s="24">
        <f t="shared" ca="1" si="4567"/>
        <v>0</v>
      </c>
      <c r="X3220" s="24">
        <f t="shared" ca="1" si="4567"/>
        <v>0</v>
      </c>
      <c r="Y3220" s="24">
        <f t="shared" ca="1" si="4567"/>
        <v>0</v>
      </c>
      <c r="Z3220" s="24">
        <f t="shared" ca="1" si="4567"/>
        <v>0</v>
      </c>
      <c r="AA3220" s="24">
        <f t="shared" ca="1" si="4567"/>
        <v>0</v>
      </c>
      <c r="AB3220" s="24">
        <f t="shared" ca="1" si="4567"/>
        <v>0</v>
      </c>
      <c r="AC3220" s="24">
        <f t="shared" ca="1" si="4567"/>
        <v>0</v>
      </c>
      <c r="AD3220" s="24">
        <f t="shared" ca="1" si="4567"/>
        <v>0</v>
      </c>
      <c r="AE3220" s="24">
        <f t="shared" ca="1" si="4567"/>
        <v>0</v>
      </c>
      <c r="AF3220" s="24">
        <f t="shared" ca="1" si="4567"/>
        <v>0</v>
      </c>
      <c r="AG3220" s="24">
        <f t="shared" ca="1" si="4567"/>
        <v>0</v>
      </c>
      <c r="AH3220" s="24">
        <f t="shared" ca="1" si="4567"/>
        <v>0</v>
      </c>
      <c r="AI3220" s="24">
        <f t="shared" ca="1" si="4567"/>
        <v>0</v>
      </c>
      <c r="AJ3220" s="24">
        <f t="shared" ca="1" si="4567"/>
        <v>0</v>
      </c>
      <c r="AK3220" s="24">
        <f t="shared" ca="1" si="4567"/>
        <v>0</v>
      </c>
      <c r="AL3220" s="24">
        <f t="shared" ca="1" si="4567"/>
        <v>0</v>
      </c>
      <c r="AM3220" s="24">
        <f t="shared" ca="1" si="4567"/>
        <v>0</v>
      </c>
      <c r="AN3220" s="24">
        <f t="shared" ca="1" si="4567"/>
        <v>0</v>
      </c>
      <c r="AO3220" s="24">
        <f t="shared" ca="1" si="4567"/>
        <v>0</v>
      </c>
      <c r="AP3220" s="24">
        <f t="shared" ca="1" si="4567"/>
        <v>0</v>
      </c>
      <c r="AQ3220" s="24">
        <f t="shared" ca="1" si="4567"/>
        <v>0</v>
      </c>
      <c r="AR3220" s="24">
        <f t="shared" ca="1" si="4567"/>
        <v>0</v>
      </c>
      <c r="AS3220" s="24">
        <f t="shared" ca="1" si="4567"/>
        <v>0</v>
      </c>
      <c r="AT3220" s="24">
        <f t="shared" ca="1" si="4567"/>
        <v>0</v>
      </c>
      <c r="AU3220" s="24">
        <f t="shared" ca="1" si="4567"/>
        <v>0</v>
      </c>
      <c r="AV3220" s="24">
        <f t="shared" ca="1" si="4567"/>
        <v>0</v>
      </c>
      <c r="AW3220" s="24">
        <f t="shared" ca="1" si="4567"/>
        <v>0</v>
      </c>
      <c r="AX3220" s="24">
        <f t="shared" ca="1" si="4567"/>
        <v>0</v>
      </c>
      <c r="AY3220" s="24">
        <f t="shared" ref="AY3220:CD3220" ca="1" si="4568">-+AY3187</f>
        <v>0</v>
      </c>
      <c r="AZ3220" s="24">
        <f t="shared" ca="1" si="4568"/>
        <v>0</v>
      </c>
      <c r="BA3220" s="24">
        <f t="shared" ca="1" si="4568"/>
        <v>0</v>
      </c>
      <c r="BB3220" s="24">
        <f t="shared" ca="1" si="4568"/>
        <v>0</v>
      </c>
      <c r="BC3220" s="24">
        <f t="shared" ca="1" si="4568"/>
        <v>0</v>
      </c>
      <c r="BD3220" s="24">
        <f t="shared" ca="1" si="4568"/>
        <v>0</v>
      </c>
      <c r="BE3220" s="24">
        <f t="shared" ca="1" si="4568"/>
        <v>0</v>
      </c>
      <c r="BF3220" s="24">
        <f t="shared" ca="1" si="4568"/>
        <v>0</v>
      </c>
      <c r="BG3220" s="24">
        <f t="shared" ca="1" si="4568"/>
        <v>0</v>
      </c>
      <c r="BH3220" s="24">
        <f t="shared" ca="1" si="4568"/>
        <v>0</v>
      </c>
      <c r="BI3220" s="24">
        <f t="shared" ca="1" si="4568"/>
        <v>0</v>
      </c>
      <c r="BJ3220" s="24">
        <f t="shared" ca="1" si="4568"/>
        <v>0</v>
      </c>
      <c r="BK3220" s="24">
        <f t="shared" ca="1" si="4568"/>
        <v>0</v>
      </c>
      <c r="BL3220" s="24">
        <f t="shared" ca="1" si="4568"/>
        <v>0</v>
      </c>
      <c r="BM3220" s="24">
        <f t="shared" ca="1" si="4568"/>
        <v>0</v>
      </c>
      <c r="BN3220" s="24">
        <f t="shared" ca="1" si="4568"/>
        <v>0</v>
      </c>
      <c r="BO3220" s="24">
        <f t="shared" ca="1" si="4568"/>
        <v>0</v>
      </c>
      <c r="BP3220" s="24">
        <f t="shared" ca="1" si="4568"/>
        <v>0</v>
      </c>
      <c r="BQ3220" s="24">
        <f t="shared" ca="1" si="4568"/>
        <v>0</v>
      </c>
      <c r="BR3220" s="24">
        <f t="shared" ca="1" si="4568"/>
        <v>0</v>
      </c>
      <c r="BS3220" s="24">
        <f t="shared" ca="1" si="4568"/>
        <v>0</v>
      </c>
      <c r="BT3220" s="24">
        <f t="shared" ca="1" si="4568"/>
        <v>0</v>
      </c>
      <c r="BU3220" s="24">
        <f t="shared" ca="1" si="4568"/>
        <v>0</v>
      </c>
      <c r="BV3220" s="24">
        <f t="shared" ca="1" si="4568"/>
        <v>0</v>
      </c>
      <c r="BW3220" s="24">
        <f t="shared" ca="1" si="4568"/>
        <v>0</v>
      </c>
      <c r="BX3220" s="24">
        <f t="shared" ca="1" si="4568"/>
        <v>0</v>
      </c>
      <c r="BY3220" s="24">
        <f t="shared" ca="1" si="4568"/>
        <v>0</v>
      </c>
      <c r="BZ3220" s="24">
        <f t="shared" ca="1" si="4568"/>
        <v>0</v>
      </c>
      <c r="CA3220" s="24">
        <f t="shared" ca="1" si="4568"/>
        <v>0</v>
      </c>
      <c r="CB3220" s="24">
        <f t="shared" ca="1" si="4568"/>
        <v>0</v>
      </c>
      <c r="CC3220" s="24">
        <f t="shared" ca="1" si="4568"/>
        <v>0</v>
      </c>
      <c r="CD3220" s="24">
        <f t="shared" ca="1" si="4568"/>
        <v>0</v>
      </c>
      <c r="CE3220" s="24">
        <f t="shared" ref="CE3220:CK3220" ca="1" si="4569">-+CE3187</f>
        <v>0</v>
      </c>
      <c r="CF3220" s="24">
        <f t="shared" ca="1" si="4569"/>
        <v>0</v>
      </c>
      <c r="CG3220" s="24">
        <f t="shared" ca="1" si="4569"/>
        <v>0</v>
      </c>
      <c r="CH3220" s="24">
        <f t="shared" ca="1" si="4569"/>
        <v>0</v>
      </c>
      <c r="CI3220" s="24">
        <f t="shared" ca="1" si="4569"/>
        <v>0</v>
      </c>
      <c r="CJ3220" s="24">
        <f t="shared" ca="1" si="4569"/>
        <v>0</v>
      </c>
      <c r="CK3220" s="24">
        <f t="shared" ca="1" si="4569"/>
        <v>0</v>
      </c>
      <c r="CL3220" s="24">
        <f t="shared" ref="CL3220" ca="1" si="4570">-+CL3187</f>
        <v>0</v>
      </c>
    </row>
    <row r="3221" spans="2:90" x14ac:dyDescent="0.4">
      <c r="B3221" s="154" t="s">
        <v>995</v>
      </c>
      <c r="D3221" t="s">
        <v>972</v>
      </c>
      <c r="E3221" s="8" t="str">
        <f t="shared" si="4472"/>
        <v>3221 GPLP-IS</v>
      </c>
      <c r="G3221" t="str">
        <f t="shared" si="4471"/>
        <v>3221 GPLP-IS</v>
      </c>
      <c r="J3221" s="24"/>
      <c r="K3221" s="24">
        <f t="shared" ca="1" si="4565"/>
        <v>3208198.0392285613</v>
      </c>
      <c r="L3221" s="24">
        <f t="shared" ca="1" si="4565"/>
        <v>11825481.180007063</v>
      </c>
      <c r="M3221" s="24">
        <f t="shared" ca="1" si="4565"/>
        <v>26658939.438485231</v>
      </c>
      <c r="N3221" s="24">
        <f t="shared" ca="1" si="4565"/>
        <v>54990480.65762765</v>
      </c>
      <c r="O3221" s="24">
        <f t="shared" ca="1" si="4565"/>
        <v>110927919.47050171</v>
      </c>
      <c r="P3221" s="24">
        <f t="shared" ca="1" si="4565"/>
        <v>222412827.4031359</v>
      </c>
      <c r="R3221" s="24"/>
      <c r="S3221" s="24">
        <f t="shared" ref="S3221" ca="1" si="4571">+S3207</f>
        <v>0</v>
      </c>
      <c r="T3221" s="24">
        <f t="shared" ref="T3221:AX3221" ca="1" si="4572">+T3207</f>
        <v>24894.160000000011</v>
      </c>
      <c r="U3221" s="24">
        <f t="shared" ca="1" si="4572"/>
        <v>86644.160000000018</v>
      </c>
      <c r="V3221" s="24">
        <f t="shared" ca="1" si="4572"/>
        <v>145306.66000000003</v>
      </c>
      <c r="W3221" s="24">
        <f t="shared" ca="1" si="4572"/>
        <v>201036.03500000003</v>
      </c>
      <c r="X3221" s="24">
        <f t="shared" ca="1" si="4572"/>
        <v>253978.94125000003</v>
      </c>
      <c r="Y3221" s="24">
        <f t="shared" ca="1" si="4572"/>
        <v>304274.70218750002</v>
      </c>
      <c r="Z3221" s="24">
        <f t="shared" ca="1" si="4572"/>
        <v>352055.67507812497</v>
      </c>
      <c r="AA3221" s="24">
        <f t="shared" ca="1" si="4572"/>
        <v>397447.59932421887</v>
      </c>
      <c r="AB3221" s="24">
        <f t="shared" ca="1" si="4572"/>
        <v>440569.92735800793</v>
      </c>
      <c r="AC3221" s="24">
        <f t="shared" ca="1" si="4572"/>
        <v>481536.13899010746</v>
      </c>
      <c r="AD3221" s="24">
        <f t="shared" ca="1" si="4572"/>
        <v>520454.04004060209</v>
      </c>
      <c r="AE3221" s="24">
        <f t="shared" ca="1" si="4572"/>
        <v>557426.04603857198</v>
      </c>
      <c r="AF3221" s="24">
        <f t="shared" ca="1" si="4572"/>
        <v>617570.9401526103</v>
      </c>
      <c r="AG3221" s="24">
        <f t="shared" ca="1" si="4572"/>
        <v>711737.00321164634</v>
      </c>
      <c r="AH3221" s="24">
        <f t="shared" ca="1" si="4572"/>
        <v>801194.76311773097</v>
      </c>
      <c r="AI3221" s="24">
        <f t="shared" ca="1" si="4572"/>
        <v>886179.63502851117</v>
      </c>
      <c r="AJ3221" s="24">
        <f t="shared" ca="1" si="4572"/>
        <v>966915.26334375201</v>
      </c>
      <c r="AK3221" s="24">
        <f t="shared" ca="1" si="4572"/>
        <v>1043614.1102432311</v>
      </c>
      <c r="AL3221" s="24">
        <f t="shared" ca="1" si="4572"/>
        <v>1116478.0147977364</v>
      </c>
      <c r="AM3221" s="24">
        <f t="shared" ca="1" si="4572"/>
        <v>1185698.7241245161</v>
      </c>
      <c r="AN3221" s="24">
        <f t="shared" ca="1" si="4572"/>
        <v>1251458.3979849569</v>
      </c>
      <c r="AO3221" s="24">
        <f t="shared" ca="1" si="4572"/>
        <v>1313930.0881523758</v>
      </c>
      <c r="AP3221" s="24">
        <f t="shared" ca="1" si="4572"/>
        <v>1373278.1938114231</v>
      </c>
      <c r="AQ3221" s="24">
        <f t="shared" ca="1" si="4572"/>
        <v>1429658.8941875191</v>
      </c>
      <c r="AR3221" s="24">
        <f t="shared" ca="1" si="4572"/>
        <v>1545568.5029448094</v>
      </c>
      <c r="AS3221" s="24">
        <f t="shared" ca="1" si="4572"/>
        <v>1718717.0850342356</v>
      </c>
      <c r="AT3221" s="24">
        <f t="shared" ca="1" si="4572"/>
        <v>1883208.2380191907</v>
      </c>
      <c r="AU3221" s="24">
        <f t="shared" ca="1" si="4572"/>
        <v>2039474.8333548978</v>
      </c>
      <c r="AV3221" s="24">
        <f t="shared" ca="1" si="4572"/>
        <v>2187928.0989238191</v>
      </c>
      <c r="AW3221" s="24">
        <f t="shared" ca="1" si="4572"/>
        <v>2328958.7012142949</v>
      </c>
      <c r="AX3221" s="24">
        <f t="shared" ca="1" si="4572"/>
        <v>2462937.773390247</v>
      </c>
      <c r="AY3221" s="24">
        <f t="shared" ref="AY3221:CD3221" ca="1" si="4573">+AY3207</f>
        <v>2590217.8919574008</v>
      </c>
      <c r="AZ3221" s="24">
        <f t="shared" ca="1" si="4573"/>
        <v>2711134.004596197</v>
      </c>
      <c r="BA3221" s="24">
        <f t="shared" ca="1" si="4573"/>
        <v>2826004.3116030544</v>
      </c>
      <c r="BB3221" s="24">
        <f t="shared" ca="1" si="4573"/>
        <v>2935131.1032595676</v>
      </c>
      <c r="BC3221" s="24">
        <f t="shared" ca="1" si="4573"/>
        <v>3038801.5553332553</v>
      </c>
      <c r="BD3221" s="24">
        <f t="shared" ca="1" si="4573"/>
        <v>3262318.8253732603</v>
      </c>
      <c r="BE3221" s="24">
        <f t="shared" ca="1" si="4573"/>
        <v>3600411.4083697642</v>
      </c>
      <c r="BF3221" s="24">
        <f t="shared" ca="1" si="4573"/>
        <v>3921599.3622164428</v>
      </c>
      <c r="BG3221" s="24">
        <f t="shared" ca="1" si="4573"/>
        <v>4226727.9183707871</v>
      </c>
      <c r="BH3221" s="24">
        <f t="shared" ca="1" si="4573"/>
        <v>4516600.0467174156</v>
      </c>
      <c r="BI3221" s="24">
        <f t="shared" ca="1" si="4573"/>
        <v>4791978.5686467094</v>
      </c>
      <c r="BJ3221" s="24">
        <f t="shared" ca="1" si="4573"/>
        <v>5053588.1644795416</v>
      </c>
      <c r="BK3221" s="24">
        <f t="shared" ca="1" si="4573"/>
        <v>5302117.2805207307</v>
      </c>
      <c r="BL3221" s="24">
        <f t="shared" ca="1" si="4573"/>
        <v>5538219.94075986</v>
      </c>
      <c r="BM3221" s="24">
        <f t="shared" ca="1" si="4573"/>
        <v>5762517.4679870335</v>
      </c>
      <c r="BN3221" s="24">
        <f t="shared" ca="1" si="4573"/>
        <v>5975600.1188528482</v>
      </c>
      <c r="BO3221" s="24">
        <f t="shared" ca="1" si="4573"/>
        <v>6178028.6371753719</v>
      </c>
      <c r="BP3221" s="24">
        <f t="shared" ca="1" si="4573"/>
        <v>6620747.5871802708</v>
      </c>
      <c r="BQ3221" s="24">
        <f t="shared" ca="1" si="4573"/>
        <v>7292499.3249663487</v>
      </c>
      <c r="BR3221" s="24">
        <f t="shared" ca="1" si="4573"/>
        <v>7930663.4758631233</v>
      </c>
      <c r="BS3221" s="24">
        <f t="shared" ca="1" si="4573"/>
        <v>8536919.4192150589</v>
      </c>
      <c r="BT3221" s="24">
        <f t="shared" ca="1" si="4573"/>
        <v>9112862.5653993972</v>
      </c>
      <c r="BU3221" s="24">
        <f t="shared" ca="1" si="4573"/>
        <v>9660008.5542745199</v>
      </c>
      <c r="BV3221" s="24">
        <f t="shared" ca="1" si="4573"/>
        <v>10179797.243705882</v>
      </c>
      <c r="BW3221" s="24">
        <f t="shared" ca="1" si="4573"/>
        <v>10673596.498665683</v>
      </c>
      <c r="BX3221" s="24">
        <f t="shared" ca="1" si="4573"/>
        <v>11142705.790877489</v>
      </c>
      <c r="BY3221" s="24">
        <f t="shared" ca="1" si="4573"/>
        <v>11588359.618478704</v>
      </c>
      <c r="BZ3221" s="24">
        <f t="shared" ca="1" si="4573"/>
        <v>12011730.75469986</v>
      </c>
      <c r="CA3221" s="24">
        <f t="shared" ca="1" si="4573"/>
        <v>12413933.33410996</v>
      </c>
      <c r="CB3221" s="24">
        <f t="shared" ca="1" si="4573"/>
        <v>13297218.235027976</v>
      </c>
      <c r="CC3221" s="24">
        <f t="shared" ca="1" si="4573"/>
        <v>14638326.062945593</v>
      </c>
      <c r="CD3221" s="24">
        <f t="shared" ca="1" si="4573"/>
        <v>15912378.499467326</v>
      </c>
      <c r="CE3221" s="24">
        <f t="shared" ref="CE3221:CK3221" ca="1" si="4574">+CE3207</f>
        <v>17122728.314162973</v>
      </c>
      <c r="CF3221" s="24">
        <f t="shared" ca="1" si="4574"/>
        <v>18272560.638123836</v>
      </c>
      <c r="CG3221" s="24">
        <f t="shared" ca="1" si="4574"/>
        <v>19364901.345886659</v>
      </c>
      <c r="CH3221" s="24">
        <f t="shared" ca="1" si="4574"/>
        <v>20402625.018261343</v>
      </c>
      <c r="CI3221" s="24">
        <f t="shared" ca="1" si="4574"/>
        <v>21388462.507017285</v>
      </c>
      <c r="CJ3221" s="24">
        <f t="shared" ca="1" si="4574"/>
        <v>22325008.121335432</v>
      </c>
      <c r="CK3221" s="24">
        <f t="shared" ca="1" si="4574"/>
        <v>23214726.45493767</v>
      </c>
      <c r="CL3221" s="24">
        <f t="shared" ref="CL3221" ca="1" si="4575">+CL3207</f>
        <v>24059958.871859804</v>
      </c>
    </row>
    <row r="3222" spans="2:90" x14ac:dyDescent="0.4">
      <c r="B3222" s="123" t="s">
        <v>996</v>
      </c>
      <c r="D3222" t="s">
        <v>972</v>
      </c>
      <c r="E3222" s="8" t="str">
        <f t="shared" si="4472"/>
        <v>3222 GPLP-IS</v>
      </c>
      <c r="G3222" t="str">
        <f t="shared" si="4471"/>
        <v>3222 GPLP-IS</v>
      </c>
      <c r="J3222" s="444"/>
      <c r="K3222" s="444">
        <f t="shared" ca="1" si="4565"/>
        <v>3208198.0392285613</v>
      </c>
      <c r="L3222" s="444">
        <f t="shared" ca="1" si="4565"/>
        <v>11825481.180007063</v>
      </c>
      <c r="M3222" s="444">
        <f t="shared" ca="1" si="4565"/>
        <v>26658939.438485231</v>
      </c>
      <c r="N3222" s="444">
        <f t="shared" ca="1" si="4565"/>
        <v>54990480.65762765</v>
      </c>
      <c r="O3222" s="444">
        <f t="shared" ca="1" si="4565"/>
        <v>110927919.47050171</v>
      </c>
      <c r="P3222" s="444">
        <f t="shared" ca="1" si="4565"/>
        <v>222412827.4031359</v>
      </c>
      <c r="R3222" s="24"/>
      <c r="S3222" s="444">
        <f t="shared" ref="S3222" ca="1" si="4576">SUM(S3220:S3221)</f>
        <v>0</v>
      </c>
      <c r="T3222" s="444">
        <f t="shared" ref="T3222:AX3222" ca="1" si="4577">SUM(T3220:T3221)</f>
        <v>24894.160000000011</v>
      </c>
      <c r="U3222" s="444">
        <f t="shared" ca="1" si="4577"/>
        <v>86644.160000000018</v>
      </c>
      <c r="V3222" s="444">
        <f t="shared" ca="1" si="4577"/>
        <v>145306.66000000003</v>
      </c>
      <c r="W3222" s="444">
        <f t="shared" ca="1" si="4577"/>
        <v>201036.03500000003</v>
      </c>
      <c r="X3222" s="444">
        <f t="shared" ca="1" si="4577"/>
        <v>253978.94125000003</v>
      </c>
      <c r="Y3222" s="444">
        <f t="shared" ca="1" si="4577"/>
        <v>304274.70218750002</v>
      </c>
      <c r="Z3222" s="444">
        <f t="shared" ca="1" si="4577"/>
        <v>352055.67507812497</v>
      </c>
      <c r="AA3222" s="444">
        <f t="shared" ca="1" si="4577"/>
        <v>397447.59932421887</v>
      </c>
      <c r="AB3222" s="444">
        <f t="shared" ca="1" si="4577"/>
        <v>440569.92735800793</v>
      </c>
      <c r="AC3222" s="444">
        <f t="shared" ca="1" si="4577"/>
        <v>481536.13899010746</v>
      </c>
      <c r="AD3222" s="444">
        <f t="shared" ca="1" si="4577"/>
        <v>520454.04004060209</v>
      </c>
      <c r="AE3222" s="444">
        <f t="shared" ca="1" si="4577"/>
        <v>557426.04603857198</v>
      </c>
      <c r="AF3222" s="444">
        <f t="shared" ca="1" si="4577"/>
        <v>617570.9401526103</v>
      </c>
      <c r="AG3222" s="444">
        <f t="shared" ca="1" si="4577"/>
        <v>711737.00321164634</v>
      </c>
      <c r="AH3222" s="444">
        <f t="shared" ca="1" si="4577"/>
        <v>801194.76311773097</v>
      </c>
      <c r="AI3222" s="444">
        <f t="shared" ca="1" si="4577"/>
        <v>886179.63502851117</v>
      </c>
      <c r="AJ3222" s="444">
        <f t="shared" ca="1" si="4577"/>
        <v>966915.26334375201</v>
      </c>
      <c r="AK3222" s="444">
        <f t="shared" ca="1" si="4577"/>
        <v>1043614.1102432311</v>
      </c>
      <c r="AL3222" s="444">
        <f t="shared" ca="1" si="4577"/>
        <v>1116478.0147977364</v>
      </c>
      <c r="AM3222" s="444">
        <f t="shared" ca="1" si="4577"/>
        <v>1185698.7241245161</v>
      </c>
      <c r="AN3222" s="444">
        <f t="shared" ca="1" si="4577"/>
        <v>1251458.3979849569</v>
      </c>
      <c r="AO3222" s="444">
        <f t="shared" ca="1" si="4577"/>
        <v>1313930.0881523758</v>
      </c>
      <c r="AP3222" s="444">
        <f t="shared" ca="1" si="4577"/>
        <v>1373278.1938114231</v>
      </c>
      <c r="AQ3222" s="444">
        <f t="shared" ca="1" si="4577"/>
        <v>1429658.8941875191</v>
      </c>
      <c r="AR3222" s="444">
        <f t="shared" ca="1" si="4577"/>
        <v>1545568.5029448094</v>
      </c>
      <c r="AS3222" s="444">
        <f t="shared" ca="1" si="4577"/>
        <v>1718717.0850342356</v>
      </c>
      <c r="AT3222" s="444">
        <f t="shared" ca="1" si="4577"/>
        <v>1883208.2380191907</v>
      </c>
      <c r="AU3222" s="444">
        <f t="shared" ca="1" si="4577"/>
        <v>2039474.8333548978</v>
      </c>
      <c r="AV3222" s="444">
        <f t="shared" ca="1" si="4577"/>
        <v>2187928.0989238191</v>
      </c>
      <c r="AW3222" s="444">
        <f t="shared" ca="1" si="4577"/>
        <v>2328958.7012142949</v>
      </c>
      <c r="AX3222" s="444">
        <f t="shared" ca="1" si="4577"/>
        <v>2462937.773390247</v>
      </c>
      <c r="AY3222" s="444">
        <f t="shared" ref="AY3222:CD3222" ca="1" si="4578">SUM(AY3220:AY3221)</f>
        <v>2590217.8919574008</v>
      </c>
      <c r="AZ3222" s="444">
        <f t="shared" ca="1" si="4578"/>
        <v>2711134.004596197</v>
      </c>
      <c r="BA3222" s="444">
        <f t="shared" ca="1" si="4578"/>
        <v>2826004.3116030544</v>
      </c>
      <c r="BB3222" s="444">
        <f t="shared" ca="1" si="4578"/>
        <v>2935131.1032595676</v>
      </c>
      <c r="BC3222" s="444">
        <f t="shared" ca="1" si="4578"/>
        <v>3038801.5553332553</v>
      </c>
      <c r="BD3222" s="444">
        <f t="shared" ca="1" si="4578"/>
        <v>3262318.8253732603</v>
      </c>
      <c r="BE3222" s="444">
        <f t="shared" ca="1" si="4578"/>
        <v>3600411.4083697642</v>
      </c>
      <c r="BF3222" s="444">
        <f t="shared" ca="1" si="4578"/>
        <v>3921599.3622164428</v>
      </c>
      <c r="BG3222" s="444">
        <f t="shared" ca="1" si="4578"/>
        <v>4226727.9183707871</v>
      </c>
      <c r="BH3222" s="444">
        <f t="shared" ca="1" si="4578"/>
        <v>4516600.0467174156</v>
      </c>
      <c r="BI3222" s="444">
        <f t="shared" ca="1" si="4578"/>
        <v>4791978.5686467094</v>
      </c>
      <c r="BJ3222" s="444">
        <f t="shared" ca="1" si="4578"/>
        <v>5053588.1644795416</v>
      </c>
      <c r="BK3222" s="444">
        <f t="shared" ca="1" si="4578"/>
        <v>5302117.2805207307</v>
      </c>
      <c r="BL3222" s="444">
        <f t="shared" ca="1" si="4578"/>
        <v>5538219.94075986</v>
      </c>
      <c r="BM3222" s="444">
        <f t="shared" ca="1" si="4578"/>
        <v>5762517.4679870335</v>
      </c>
      <c r="BN3222" s="444">
        <f t="shared" ca="1" si="4578"/>
        <v>5975600.1188528482</v>
      </c>
      <c r="BO3222" s="444">
        <f t="shared" ca="1" si="4578"/>
        <v>6178028.6371753719</v>
      </c>
      <c r="BP3222" s="444">
        <f t="shared" ca="1" si="4578"/>
        <v>6620747.5871802708</v>
      </c>
      <c r="BQ3222" s="444">
        <f t="shared" ca="1" si="4578"/>
        <v>7292499.3249663487</v>
      </c>
      <c r="BR3222" s="444">
        <f t="shared" ca="1" si="4578"/>
        <v>7930663.4758631233</v>
      </c>
      <c r="BS3222" s="444">
        <f t="shared" ca="1" si="4578"/>
        <v>8536919.4192150589</v>
      </c>
      <c r="BT3222" s="444">
        <f t="shared" ca="1" si="4578"/>
        <v>9112862.5653993972</v>
      </c>
      <c r="BU3222" s="444">
        <f t="shared" ca="1" si="4578"/>
        <v>9660008.5542745199</v>
      </c>
      <c r="BV3222" s="444">
        <f t="shared" ca="1" si="4578"/>
        <v>10179797.243705882</v>
      </c>
      <c r="BW3222" s="444">
        <f t="shared" ca="1" si="4578"/>
        <v>10673596.498665683</v>
      </c>
      <c r="BX3222" s="444">
        <f t="shared" ca="1" si="4578"/>
        <v>11142705.790877489</v>
      </c>
      <c r="BY3222" s="444">
        <f t="shared" ca="1" si="4578"/>
        <v>11588359.618478704</v>
      </c>
      <c r="BZ3222" s="444">
        <f t="shared" ca="1" si="4578"/>
        <v>12011730.75469986</v>
      </c>
      <c r="CA3222" s="444">
        <f t="shared" ca="1" si="4578"/>
        <v>12413933.33410996</v>
      </c>
      <c r="CB3222" s="444">
        <f t="shared" ca="1" si="4578"/>
        <v>13297218.235027976</v>
      </c>
      <c r="CC3222" s="444">
        <f t="shared" ca="1" si="4578"/>
        <v>14638326.062945593</v>
      </c>
      <c r="CD3222" s="444">
        <f t="shared" ca="1" si="4578"/>
        <v>15912378.499467326</v>
      </c>
      <c r="CE3222" s="444">
        <f t="shared" ref="CE3222:CK3222" ca="1" si="4579">SUM(CE3220:CE3221)</f>
        <v>17122728.314162973</v>
      </c>
      <c r="CF3222" s="444">
        <f t="shared" ca="1" si="4579"/>
        <v>18272560.638123836</v>
      </c>
      <c r="CG3222" s="444">
        <f t="shared" ca="1" si="4579"/>
        <v>19364901.345886659</v>
      </c>
      <c r="CH3222" s="444">
        <f t="shared" ca="1" si="4579"/>
        <v>20402625.018261343</v>
      </c>
      <c r="CI3222" s="444">
        <f t="shared" ca="1" si="4579"/>
        <v>21388462.507017285</v>
      </c>
      <c r="CJ3222" s="444">
        <f t="shared" ca="1" si="4579"/>
        <v>22325008.121335432</v>
      </c>
      <c r="CK3222" s="444">
        <f t="shared" ca="1" si="4579"/>
        <v>23214726.45493767</v>
      </c>
      <c r="CL3222" s="444">
        <f t="shared" ref="CL3222" ca="1" si="4580">SUM(CL3220:CL3221)</f>
        <v>24059958.871859804</v>
      </c>
    </row>
    <row r="3223" spans="2:90" x14ac:dyDescent="0.4">
      <c r="B3223" s="132" t="str">
        <f>B3162</f>
        <v>(Primary label)</v>
      </c>
      <c r="D3223" t="s">
        <v>972</v>
      </c>
      <c r="E3223" s="8" t="str">
        <f t="shared" si="4470"/>
        <v>3223 GPLP-IS</v>
      </c>
      <c r="G3223" t="s">
        <v>332</v>
      </c>
      <c r="K3223" s="1"/>
      <c r="L3223" s="1"/>
      <c r="M3223" s="1"/>
      <c r="N3223" s="1"/>
      <c r="O3223" s="1"/>
      <c r="P3223" s="1"/>
      <c r="R3223" s="24"/>
      <c r="S3223" s="24"/>
      <c r="T3223" s="24"/>
      <c r="U3223" s="24"/>
      <c r="V3223" s="24"/>
      <c r="W3223" s="24"/>
      <c r="X3223" s="24"/>
      <c r="Y3223" s="24"/>
      <c r="Z3223" s="24"/>
      <c r="AA3223" s="24"/>
      <c r="AB3223" s="24"/>
      <c r="AC3223" s="24"/>
      <c r="AD3223" s="24"/>
      <c r="AE3223" s="24"/>
      <c r="AF3223" s="24"/>
      <c r="AG3223" s="24"/>
      <c r="AH3223" s="24"/>
      <c r="AI3223" s="24"/>
      <c r="AJ3223" s="24"/>
      <c r="AK3223" s="24"/>
      <c r="AL3223" s="24"/>
      <c r="AM3223" s="24"/>
      <c r="AN3223" s="24"/>
      <c r="AO3223" s="24"/>
      <c r="AP3223" s="24"/>
      <c r="AQ3223" s="24"/>
      <c r="AR3223" s="24"/>
      <c r="AS3223" s="24"/>
      <c r="AT3223" s="24"/>
      <c r="AU3223" s="24"/>
      <c r="AV3223" s="24"/>
      <c r="AW3223" s="24"/>
      <c r="AX3223" s="24"/>
      <c r="AY3223" s="24"/>
      <c r="AZ3223" s="24"/>
      <c r="BA3223" s="24"/>
      <c r="BB3223" s="24"/>
      <c r="BC3223" s="24"/>
      <c r="BD3223" s="24"/>
      <c r="BE3223" s="24"/>
      <c r="BF3223" s="24"/>
      <c r="BG3223" s="24"/>
      <c r="BH3223" s="24"/>
      <c r="BI3223" s="24"/>
      <c r="BJ3223" s="24"/>
      <c r="BK3223" s="24"/>
      <c r="BL3223" s="24"/>
      <c r="BM3223" s="24"/>
      <c r="BN3223" s="24"/>
      <c r="BO3223" s="24"/>
      <c r="BP3223" s="24"/>
      <c r="BQ3223" s="24"/>
      <c r="BR3223" s="24"/>
      <c r="BS3223" s="24"/>
      <c r="BT3223" s="24"/>
      <c r="BU3223" s="24"/>
      <c r="BV3223" s="24"/>
      <c r="BW3223" s="24"/>
      <c r="BX3223" s="24"/>
      <c r="BY3223" s="24"/>
      <c r="BZ3223" s="24"/>
      <c r="CA3223" s="24"/>
      <c r="CB3223" s="24"/>
      <c r="CC3223" s="24"/>
      <c r="CD3223" s="24"/>
      <c r="CE3223" s="24"/>
      <c r="CF3223" s="24"/>
      <c r="CG3223" s="24"/>
      <c r="CH3223" s="24"/>
      <c r="CI3223" s="24"/>
      <c r="CJ3223" s="24"/>
      <c r="CK3223" s="24"/>
      <c r="CL3223" s="24"/>
    </row>
    <row r="3224" spans="2:90" x14ac:dyDescent="0.4">
      <c r="B3224" s="132" t="str">
        <f>B3163</f>
        <v>primary unit</v>
      </c>
      <c r="D3224" t="s">
        <v>972</v>
      </c>
      <c r="E3224" s="8" t="str">
        <f t="shared" si="4470"/>
        <v>3224 GPLP-IS</v>
      </c>
      <c r="G3224" t="s">
        <v>332</v>
      </c>
      <c r="K3224" s="1"/>
      <c r="L3224" s="1"/>
      <c r="M3224" s="1"/>
      <c r="N3224" s="1"/>
      <c r="O3224" s="1"/>
      <c r="P3224" s="1"/>
      <c r="R3224" s="24"/>
      <c r="S3224" s="24"/>
      <c r="T3224" s="24"/>
      <c r="U3224" s="24"/>
      <c r="V3224" s="24"/>
      <c r="W3224" s="24"/>
      <c r="X3224" s="24"/>
      <c r="Y3224" s="24"/>
      <c r="Z3224" s="24"/>
      <c r="AA3224" s="24"/>
      <c r="AB3224" s="24"/>
      <c r="AC3224" s="24"/>
      <c r="AD3224" s="24"/>
      <c r="AE3224" s="24"/>
      <c r="AF3224" s="24"/>
      <c r="AG3224" s="24"/>
      <c r="AH3224" s="24"/>
      <c r="AI3224" s="24"/>
      <c r="AJ3224" s="24"/>
      <c r="AK3224" s="24"/>
      <c r="AL3224" s="24"/>
      <c r="AM3224" s="24"/>
      <c r="AN3224" s="24"/>
      <c r="AO3224" s="24"/>
      <c r="AP3224" s="24"/>
      <c r="AQ3224" s="24"/>
      <c r="AR3224" s="24"/>
      <c r="AS3224" s="24"/>
      <c r="AT3224" s="24"/>
      <c r="AU3224" s="24"/>
      <c r="AV3224" s="24"/>
      <c r="AW3224" s="24"/>
      <c r="AX3224" s="24"/>
      <c r="AY3224" s="24"/>
      <c r="AZ3224" s="24"/>
      <c r="BA3224" s="24"/>
      <c r="BB3224" s="24"/>
      <c r="BC3224" s="24"/>
      <c r="BD3224" s="24"/>
      <c r="BE3224" s="24"/>
      <c r="BF3224" s="24"/>
      <c r="BG3224" s="24"/>
      <c r="BH3224" s="24"/>
      <c r="BI3224" s="24"/>
      <c r="BJ3224" s="24"/>
      <c r="BK3224" s="24"/>
      <c r="BL3224" s="24"/>
      <c r="BM3224" s="24"/>
      <c r="BN3224" s="24"/>
      <c r="BO3224" s="24"/>
      <c r="BP3224" s="24"/>
      <c r="BQ3224" s="24"/>
      <c r="BR3224" s="24"/>
      <c r="BS3224" s="24"/>
      <c r="BT3224" s="24"/>
      <c r="BU3224" s="24"/>
      <c r="BV3224" s="24"/>
      <c r="BW3224" s="24"/>
      <c r="BX3224" s="24"/>
      <c r="BY3224" s="24"/>
      <c r="BZ3224" s="24"/>
      <c r="CA3224" s="24"/>
      <c r="CB3224" s="24"/>
      <c r="CC3224" s="24"/>
      <c r="CD3224" s="24"/>
      <c r="CE3224" s="24"/>
      <c r="CF3224" s="24"/>
      <c r="CG3224" s="24"/>
      <c r="CH3224" s="24"/>
      <c r="CI3224" s="24"/>
      <c r="CJ3224" s="24"/>
      <c r="CK3224" s="24"/>
      <c r="CL3224" s="24"/>
    </row>
    <row r="3225" spans="2:90" x14ac:dyDescent="0.4">
      <c r="B3225" s="132" t="str">
        <f>B3164</f>
        <v>Primary revenue driver</v>
      </c>
      <c r="D3225" t="s">
        <v>972</v>
      </c>
      <c r="E3225" s="8" t="str">
        <f t="shared" si="4470"/>
        <v>3225 GPLP-IS</v>
      </c>
      <c r="G3225" t="s">
        <v>332</v>
      </c>
      <c r="K3225" s="1"/>
      <c r="L3225" s="1"/>
      <c r="M3225" s="1"/>
      <c r="N3225" s="1"/>
      <c r="O3225" s="1"/>
      <c r="P3225" s="1"/>
      <c r="R3225" s="24"/>
      <c r="S3225" s="24"/>
      <c r="T3225" s="24"/>
      <c r="U3225" s="24"/>
      <c r="V3225" s="24"/>
      <c r="W3225" s="24"/>
      <c r="X3225" s="24"/>
      <c r="Y3225" s="24"/>
      <c r="Z3225" s="24"/>
      <c r="AA3225" s="24"/>
      <c r="AB3225" s="24"/>
      <c r="AC3225" s="24"/>
      <c r="AD3225" s="24"/>
      <c r="AE3225" s="24"/>
      <c r="AF3225" s="24"/>
      <c r="AG3225" s="24"/>
      <c r="AH3225" s="24"/>
      <c r="AI3225" s="24"/>
      <c r="AJ3225" s="24"/>
      <c r="AK3225" s="24"/>
      <c r="AL3225" s="24"/>
      <c r="AM3225" s="24"/>
      <c r="AN3225" s="24"/>
      <c r="AO3225" s="24"/>
      <c r="AP3225" s="24"/>
      <c r="AQ3225" s="24"/>
      <c r="AR3225" s="24"/>
      <c r="AS3225" s="24"/>
      <c r="AT3225" s="24"/>
      <c r="AU3225" s="24"/>
      <c r="AV3225" s="24"/>
      <c r="AW3225" s="24"/>
      <c r="AX3225" s="24"/>
      <c r="AY3225" s="24"/>
      <c r="AZ3225" s="24"/>
      <c r="BA3225" s="24"/>
      <c r="BB3225" s="24"/>
      <c r="BC3225" s="24"/>
      <c r="BD3225" s="24"/>
      <c r="BE3225" s="24"/>
      <c r="BF3225" s="24"/>
      <c r="BG3225" s="24"/>
      <c r="BH3225" s="24"/>
      <c r="BI3225" s="24"/>
      <c r="BJ3225" s="24"/>
      <c r="BK3225" s="24"/>
      <c r="BL3225" s="24"/>
      <c r="BM3225" s="24"/>
      <c r="BN3225" s="24"/>
      <c r="BO3225" s="24"/>
      <c r="BP3225" s="24"/>
      <c r="BQ3225" s="24"/>
      <c r="BR3225" s="24"/>
      <c r="BS3225" s="24"/>
      <c r="BT3225" s="24"/>
      <c r="BU3225" s="24"/>
      <c r="BV3225" s="24"/>
      <c r="BW3225" s="24"/>
      <c r="BX3225" s="24"/>
      <c r="BY3225" s="24"/>
      <c r="BZ3225" s="24"/>
      <c r="CA3225" s="24"/>
      <c r="CB3225" s="24"/>
      <c r="CC3225" s="24"/>
      <c r="CD3225" s="24"/>
      <c r="CE3225" s="24"/>
      <c r="CF3225" s="24"/>
      <c r="CG3225" s="24"/>
      <c r="CH3225" s="24"/>
      <c r="CI3225" s="24"/>
      <c r="CJ3225" s="24"/>
      <c r="CK3225" s="24"/>
      <c r="CL3225" s="24"/>
    </row>
    <row r="3226" spans="2:90" x14ac:dyDescent="0.4">
      <c r="B3226" s="132" t="str">
        <f>B3165</f>
        <v>Primary volume driver</v>
      </c>
      <c r="D3226" t="s">
        <v>972</v>
      </c>
      <c r="E3226" s="8" t="str">
        <f t="shared" si="4470"/>
        <v>3226 GPLP-IS</v>
      </c>
      <c r="G3226" t="s">
        <v>332</v>
      </c>
      <c r="H3226" s="56"/>
      <c r="I3226" s="79"/>
      <c r="K3226" s="1"/>
      <c r="L3226" s="1"/>
      <c r="M3226" s="1"/>
      <c r="N3226" s="1"/>
      <c r="O3226" s="1"/>
      <c r="P3226" s="1"/>
      <c r="R3226" s="15"/>
      <c r="S3226" s="175" t="str">
        <f t="shared" ref="S3226" si="4581">S3173</f>
        <v>S$12</v>
      </c>
      <c r="T3226" s="175" t="str">
        <f t="shared" ref="T3226:AX3226" si="4582">T3173</f>
        <v>T$12</v>
      </c>
      <c r="U3226" s="175" t="str">
        <f t="shared" si="4582"/>
        <v>U$12</v>
      </c>
      <c r="V3226" s="175" t="str">
        <f t="shared" si="4582"/>
        <v>V$12</v>
      </c>
      <c r="W3226" s="175" t="str">
        <f t="shared" si="4582"/>
        <v>W$12</v>
      </c>
      <c r="X3226" s="175" t="str">
        <f t="shared" si="4582"/>
        <v>X$12</v>
      </c>
      <c r="Y3226" s="175" t="str">
        <f t="shared" si="4582"/>
        <v>Y$12</v>
      </c>
      <c r="Z3226" s="175" t="str">
        <f t="shared" si="4582"/>
        <v>Z$12</v>
      </c>
      <c r="AA3226" s="175" t="str">
        <f t="shared" si="4582"/>
        <v>AA$12</v>
      </c>
      <c r="AB3226" s="175" t="str">
        <f t="shared" si="4582"/>
        <v>AB$12</v>
      </c>
      <c r="AC3226" s="175" t="str">
        <f t="shared" si="4582"/>
        <v>AC$12</v>
      </c>
      <c r="AD3226" s="175" t="str">
        <f t="shared" si="4582"/>
        <v>AD$12</v>
      </c>
      <c r="AE3226" s="175" t="str">
        <f t="shared" si="4582"/>
        <v>AE$12</v>
      </c>
      <c r="AF3226" s="175" t="str">
        <f t="shared" si="4582"/>
        <v>AF$12</v>
      </c>
      <c r="AG3226" s="175" t="str">
        <f t="shared" si="4582"/>
        <v>AG$12</v>
      </c>
      <c r="AH3226" s="175" t="str">
        <f t="shared" si="4582"/>
        <v>AH$12</v>
      </c>
      <c r="AI3226" s="175" t="str">
        <f t="shared" si="4582"/>
        <v>AI$12</v>
      </c>
      <c r="AJ3226" s="175" t="str">
        <f t="shared" si="4582"/>
        <v>AJ$12</v>
      </c>
      <c r="AK3226" s="175" t="str">
        <f t="shared" si="4582"/>
        <v>AK$12</v>
      </c>
      <c r="AL3226" s="175" t="str">
        <f t="shared" si="4582"/>
        <v>AL$12</v>
      </c>
      <c r="AM3226" s="175" t="str">
        <f t="shared" si="4582"/>
        <v>AM$12</v>
      </c>
      <c r="AN3226" s="175" t="str">
        <f t="shared" si="4582"/>
        <v>AN$12</v>
      </c>
      <c r="AO3226" s="175" t="str">
        <f t="shared" si="4582"/>
        <v>AO$12</v>
      </c>
      <c r="AP3226" s="175" t="str">
        <f t="shared" si="4582"/>
        <v>AP$12</v>
      </c>
      <c r="AQ3226" s="175" t="str">
        <f t="shared" si="4582"/>
        <v>AQ$12</v>
      </c>
      <c r="AR3226" s="175" t="str">
        <f t="shared" si="4582"/>
        <v>AR$12</v>
      </c>
      <c r="AS3226" s="175" t="str">
        <f t="shared" si="4582"/>
        <v>AS$12</v>
      </c>
      <c r="AT3226" s="175" t="str">
        <f t="shared" si="4582"/>
        <v>AT$12</v>
      </c>
      <c r="AU3226" s="175" t="str">
        <f t="shared" si="4582"/>
        <v>AU$12</v>
      </c>
      <c r="AV3226" s="175" t="str">
        <f t="shared" si="4582"/>
        <v>AV$12</v>
      </c>
      <c r="AW3226" s="175" t="str">
        <f t="shared" si="4582"/>
        <v>AW$12</v>
      </c>
      <c r="AX3226" s="175" t="str">
        <f t="shared" si="4582"/>
        <v>AX$12</v>
      </c>
      <c r="AY3226" s="175" t="str">
        <f t="shared" ref="AY3226:CD3226" si="4583">AY3173</f>
        <v>AY$12</v>
      </c>
      <c r="AZ3226" s="175" t="str">
        <f t="shared" si="4583"/>
        <v>AZ$12</v>
      </c>
      <c r="BA3226" s="175" t="str">
        <f t="shared" si="4583"/>
        <v>BA$12</v>
      </c>
      <c r="BB3226" s="175" t="str">
        <f t="shared" si="4583"/>
        <v>BB$12</v>
      </c>
      <c r="BC3226" s="175" t="str">
        <f t="shared" si="4583"/>
        <v>BC$12</v>
      </c>
      <c r="BD3226" s="175" t="str">
        <f t="shared" si="4583"/>
        <v>BD$12</v>
      </c>
      <c r="BE3226" s="175" t="str">
        <f t="shared" si="4583"/>
        <v>BE$12</v>
      </c>
      <c r="BF3226" s="175" t="str">
        <f t="shared" si="4583"/>
        <v>BF$12</v>
      </c>
      <c r="BG3226" s="175" t="str">
        <f t="shared" si="4583"/>
        <v>BG$12</v>
      </c>
      <c r="BH3226" s="175" t="str">
        <f t="shared" si="4583"/>
        <v>BH$12</v>
      </c>
      <c r="BI3226" s="175" t="str">
        <f t="shared" si="4583"/>
        <v>BI$12</v>
      </c>
      <c r="BJ3226" s="175" t="str">
        <f t="shared" si="4583"/>
        <v>BJ$12</v>
      </c>
      <c r="BK3226" s="175" t="str">
        <f t="shared" si="4583"/>
        <v>BK$12</v>
      </c>
      <c r="BL3226" s="175" t="str">
        <f t="shared" si="4583"/>
        <v>BL$12</v>
      </c>
      <c r="BM3226" s="175" t="str">
        <f t="shared" si="4583"/>
        <v>BM$12</v>
      </c>
      <c r="BN3226" s="175" t="str">
        <f t="shared" si="4583"/>
        <v>BN$12</v>
      </c>
      <c r="BO3226" s="175" t="str">
        <f t="shared" si="4583"/>
        <v>BO$12</v>
      </c>
      <c r="BP3226" s="175" t="str">
        <f t="shared" si="4583"/>
        <v>BP$12</v>
      </c>
      <c r="BQ3226" s="175" t="str">
        <f t="shared" si="4583"/>
        <v>BQ$12</v>
      </c>
      <c r="BR3226" s="175" t="str">
        <f t="shared" si="4583"/>
        <v>BR$12</v>
      </c>
      <c r="BS3226" s="175" t="str">
        <f t="shared" si="4583"/>
        <v>BS$12</v>
      </c>
      <c r="BT3226" s="175" t="str">
        <f t="shared" si="4583"/>
        <v>BT$12</v>
      </c>
      <c r="BU3226" s="175" t="str">
        <f t="shared" si="4583"/>
        <v>BU$12</v>
      </c>
      <c r="BV3226" s="175" t="str">
        <f t="shared" si="4583"/>
        <v>BV$12</v>
      </c>
      <c r="BW3226" s="175" t="str">
        <f t="shared" si="4583"/>
        <v>BW$12</v>
      </c>
      <c r="BX3226" s="175" t="str">
        <f t="shared" si="4583"/>
        <v>BX$12</v>
      </c>
      <c r="BY3226" s="175" t="str">
        <f t="shared" si="4583"/>
        <v>BY$12</v>
      </c>
      <c r="BZ3226" s="175" t="str">
        <f t="shared" si="4583"/>
        <v>BZ$12</v>
      </c>
      <c r="CA3226" s="175" t="str">
        <f t="shared" si="4583"/>
        <v>CA$12</v>
      </c>
      <c r="CB3226" s="175" t="str">
        <f t="shared" si="4583"/>
        <v>CB$12</v>
      </c>
      <c r="CC3226" s="175" t="str">
        <f t="shared" si="4583"/>
        <v>CC$12</v>
      </c>
      <c r="CD3226" s="175" t="str">
        <f t="shared" si="4583"/>
        <v>CD$12</v>
      </c>
      <c r="CE3226" s="175" t="str">
        <f t="shared" ref="CE3226:CK3226" si="4584">CE3173</f>
        <v>CE$12</v>
      </c>
      <c r="CF3226" s="175" t="str">
        <f t="shared" si="4584"/>
        <v>CF$12</v>
      </c>
      <c r="CG3226" s="175" t="str">
        <f t="shared" si="4584"/>
        <v>CG$12</v>
      </c>
      <c r="CH3226" s="175" t="str">
        <f t="shared" si="4584"/>
        <v>CH$12</v>
      </c>
      <c r="CI3226" s="175" t="str">
        <f t="shared" si="4584"/>
        <v>CI$12</v>
      </c>
      <c r="CJ3226" s="175" t="str">
        <f t="shared" si="4584"/>
        <v>CJ$12</v>
      </c>
      <c r="CK3226" s="175" t="str">
        <f t="shared" si="4584"/>
        <v>CK$12</v>
      </c>
      <c r="CL3226" s="175" t="str">
        <f t="shared" ref="CL3226" si="4585">CL3173</f>
        <v>CL$12</v>
      </c>
    </row>
    <row r="3227" spans="2:90" x14ac:dyDescent="0.4">
      <c r="B3227" s="132" t="str">
        <f>B3166</f>
        <v>% of operating income - direct cost:</v>
      </c>
      <c r="D3227" t="s">
        <v>972</v>
      </c>
      <c r="E3227" s="8" t="str">
        <f t="shared" si="4470"/>
        <v>3227 GPLP-IS</v>
      </c>
      <c r="G3227" t="s">
        <v>332</v>
      </c>
      <c r="H3227" s="12"/>
      <c r="I3227" s="60"/>
      <c r="J3227" s="79"/>
      <c r="K3227" s="79"/>
      <c r="L3227" s="79"/>
      <c r="M3227" s="79"/>
      <c r="N3227" s="79"/>
      <c r="O3227" s="79"/>
      <c r="P3227" s="79"/>
      <c r="R3227" s="15"/>
      <c r="S3227" s="175" t="str">
        <f t="shared" ref="S3227" si="4586">S3174</f>
        <v>S$13</v>
      </c>
      <c r="T3227" s="175" t="str">
        <f t="shared" ref="T3227:AX3227" si="4587">T3174</f>
        <v>T$13</v>
      </c>
      <c r="U3227" s="175" t="str">
        <f t="shared" si="4587"/>
        <v>U$13</v>
      </c>
      <c r="V3227" s="175" t="str">
        <f t="shared" si="4587"/>
        <v>V$13</v>
      </c>
      <c r="W3227" s="175" t="str">
        <f t="shared" si="4587"/>
        <v>W$13</v>
      </c>
      <c r="X3227" s="175" t="str">
        <f t="shared" si="4587"/>
        <v>X$13</v>
      </c>
      <c r="Y3227" s="175" t="str">
        <f t="shared" si="4587"/>
        <v>Y$13</v>
      </c>
      <c r="Z3227" s="175" t="str">
        <f t="shared" si="4587"/>
        <v>Z$13</v>
      </c>
      <c r="AA3227" s="175" t="str">
        <f t="shared" si="4587"/>
        <v>AA$13</v>
      </c>
      <c r="AB3227" s="175" t="str">
        <f t="shared" si="4587"/>
        <v>AB$13</v>
      </c>
      <c r="AC3227" s="175" t="str">
        <f t="shared" si="4587"/>
        <v>AC$13</v>
      </c>
      <c r="AD3227" s="175" t="str">
        <f t="shared" si="4587"/>
        <v>AD$13</v>
      </c>
      <c r="AE3227" s="175" t="str">
        <f t="shared" si="4587"/>
        <v>AE$13</v>
      </c>
      <c r="AF3227" s="175" t="str">
        <f t="shared" si="4587"/>
        <v>AF$13</v>
      </c>
      <c r="AG3227" s="175" t="str">
        <f t="shared" si="4587"/>
        <v>AG$13</v>
      </c>
      <c r="AH3227" s="175" t="str">
        <f t="shared" si="4587"/>
        <v>AH$13</v>
      </c>
      <c r="AI3227" s="175" t="str">
        <f t="shared" si="4587"/>
        <v>AI$13</v>
      </c>
      <c r="AJ3227" s="175" t="str">
        <f t="shared" si="4587"/>
        <v>AJ$13</v>
      </c>
      <c r="AK3227" s="175" t="str">
        <f t="shared" si="4587"/>
        <v>AK$13</v>
      </c>
      <c r="AL3227" s="175" t="str">
        <f t="shared" si="4587"/>
        <v>AL$13</v>
      </c>
      <c r="AM3227" s="175" t="str">
        <f t="shared" si="4587"/>
        <v>AM$13</v>
      </c>
      <c r="AN3227" s="175" t="str">
        <f t="shared" si="4587"/>
        <v>AN$13</v>
      </c>
      <c r="AO3227" s="175" t="str">
        <f t="shared" si="4587"/>
        <v>AO$13</v>
      </c>
      <c r="AP3227" s="175" t="str">
        <f t="shared" si="4587"/>
        <v>AP$13</v>
      </c>
      <c r="AQ3227" s="175" t="str">
        <f t="shared" si="4587"/>
        <v>AQ$13</v>
      </c>
      <c r="AR3227" s="175" t="str">
        <f t="shared" si="4587"/>
        <v>AR$13</v>
      </c>
      <c r="AS3227" s="175" t="str">
        <f t="shared" si="4587"/>
        <v>AS$13</v>
      </c>
      <c r="AT3227" s="175" t="str">
        <f t="shared" si="4587"/>
        <v>AT$13</v>
      </c>
      <c r="AU3227" s="175" t="str">
        <f t="shared" si="4587"/>
        <v>AU$13</v>
      </c>
      <c r="AV3227" s="175" t="str">
        <f t="shared" si="4587"/>
        <v>AV$13</v>
      </c>
      <c r="AW3227" s="175" t="str">
        <f t="shared" si="4587"/>
        <v>AW$13</v>
      </c>
      <c r="AX3227" s="175" t="str">
        <f t="shared" si="4587"/>
        <v>AX$13</v>
      </c>
      <c r="AY3227" s="175" t="str">
        <f t="shared" ref="AY3227:CD3227" si="4588">AY3174</f>
        <v>AY$13</v>
      </c>
      <c r="AZ3227" s="175" t="str">
        <f t="shared" si="4588"/>
        <v>AZ$13</v>
      </c>
      <c r="BA3227" s="175" t="str">
        <f t="shared" si="4588"/>
        <v>BA$13</v>
      </c>
      <c r="BB3227" s="175" t="str">
        <f t="shared" si="4588"/>
        <v>BB$13</v>
      </c>
      <c r="BC3227" s="175" t="str">
        <f t="shared" si="4588"/>
        <v>BC$13</v>
      </c>
      <c r="BD3227" s="175" t="str">
        <f t="shared" si="4588"/>
        <v>BD$13</v>
      </c>
      <c r="BE3227" s="175" t="str">
        <f t="shared" si="4588"/>
        <v>BE$13</v>
      </c>
      <c r="BF3227" s="175" t="str">
        <f t="shared" si="4588"/>
        <v>BF$13</v>
      </c>
      <c r="BG3227" s="175" t="str">
        <f t="shared" si="4588"/>
        <v>BG$13</v>
      </c>
      <c r="BH3227" s="175" t="str">
        <f t="shared" si="4588"/>
        <v>BH$13</v>
      </c>
      <c r="BI3227" s="175" t="str">
        <f t="shared" si="4588"/>
        <v>BI$13</v>
      </c>
      <c r="BJ3227" s="175" t="str">
        <f t="shared" si="4588"/>
        <v>BJ$13</v>
      </c>
      <c r="BK3227" s="175" t="str">
        <f t="shared" si="4588"/>
        <v>BK$13</v>
      </c>
      <c r="BL3227" s="175" t="str">
        <f t="shared" si="4588"/>
        <v>BL$13</v>
      </c>
      <c r="BM3227" s="175" t="str">
        <f t="shared" si="4588"/>
        <v>BM$13</v>
      </c>
      <c r="BN3227" s="175" t="str">
        <f t="shared" si="4588"/>
        <v>BN$13</v>
      </c>
      <c r="BO3227" s="175" t="str">
        <f t="shared" si="4588"/>
        <v>BO$13</v>
      </c>
      <c r="BP3227" s="175" t="str">
        <f t="shared" si="4588"/>
        <v>BP$13</v>
      </c>
      <c r="BQ3227" s="175" t="str">
        <f t="shared" si="4588"/>
        <v>BQ$13</v>
      </c>
      <c r="BR3227" s="175" t="str">
        <f t="shared" si="4588"/>
        <v>BR$13</v>
      </c>
      <c r="BS3227" s="175" t="str">
        <f t="shared" si="4588"/>
        <v>BS$13</v>
      </c>
      <c r="BT3227" s="175" t="str">
        <f t="shared" si="4588"/>
        <v>BT$13</v>
      </c>
      <c r="BU3227" s="175" t="str">
        <f t="shared" si="4588"/>
        <v>BU$13</v>
      </c>
      <c r="BV3227" s="175" t="str">
        <f t="shared" si="4588"/>
        <v>BV$13</v>
      </c>
      <c r="BW3227" s="175" t="str">
        <f t="shared" si="4588"/>
        <v>BW$13</v>
      </c>
      <c r="BX3227" s="175" t="str">
        <f t="shared" si="4588"/>
        <v>BX$13</v>
      </c>
      <c r="BY3227" s="175" t="str">
        <f t="shared" si="4588"/>
        <v>BY$13</v>
      </c>
      <c r="BZ3227" s="175" t="str">
        <f t="shared" si="4588"/>
        <v>BZ$13</v>
      </c>
      <c r="CA3227" s="175" t="str">
        <f t="shared" si="4588"/>
        <v>CA$13</v>
      </c>
      <c r="CB3227" s="175" t="str">
        <f t="shared" si="4588"/>
        <v>CB$13</v>
      </c>
      <c r="CC3227" s="175" t="str">
        <f t="shared" si="4588"/>
        <v>CC$13</v>
      </c>
      <c r="CD3227" s="175" t="str">
        <f t="shared" si="4588"/>
        <v>CD$13</v>
      </c>
      <c r="CE3227" s="175" t="str">
        <f t="shared" ref="CE3227:CK3227" si="4589">CE3174</f>
        <v>CE$13</v>
      </c>
      <c r="CF3227" s="175" t="str">
        <f t="shared" si="4589"/>
        <v>CF$13</v>
      </c>
      <c r="CG3227" s="175" t="str">
        <f t="shared" si="4589"/>
        <v>CG$13</v>
      </c>
      <c r="CH3227" s="175" t="str">
        <f t="shared" si="4589"/>
        <v>CH$13</v>
      </c>
      <c r="CI3227" s="175" t="str">
        <f t="shared" si="4589"/>
        <v>CI$13</v>
      </c>
      <c r="CJ3227" s="175" t="str">
        <f t="shared" si="4589"/>
        <v>CJ$13</v>
      </c>
      <c r="CK3227" s="175" t="str">
        <f t="shared" si="4589"/>
        <v>CK$13</v>
      </c>
      <c r="CL3227" s="175" t="str">
        <f t="shared" ref="CL3227" si="4590">CL3174</f>
        <v>CL$13</v>
      </c>
    </row>
    <row r="3228" spans="2:90" x14ac:dyDescent="0.4">
      <c r="B3228" s="187" t="str">
        <f>SUBSTITUTE(TRIM(MID(B3179, SEARCH("-", B3179) + 1, LEN(B3179))),":","")</f>
        <v>IS driven</v>
      </c>
      <c r="D3228" t="s">
        <v>972</v>
      </c>
      <c r="E3228" s="8" t="str">
        <f t="shared" si="4470"/>
        <v>3228 GPLP-IS</v>
      </c>
      <c r="G3228" t="s">
        <v>332</v>
      </c>
      <c r="H3228" s="12"/>
      <c r="I3228" s="60"/>
      <c r="J3228" s="60"/>
      <c r="K3228" s="60"/>
      <c r="L3228" s="60"/>
      <c r="M3228" s="60"/>
      <c r="N3228" s="60"/>
      <c r="O3228" s="60"/>
      <c r="P3228" s="60"/>
      <c r="R3228" s="15"/>
      <c r="S3228" s="175">
        <f t="shared" ref="S3228" si="4591">S3175</f>
        <v>0</v>
      </c>
      <c r="T3228" s="175">
        <f t="shared" ref="T3228:AX3228" si="4592">T3175</f>
        <v>0</v>
      </c>
      <c r="U3228" s="175">
        <f t="shared" si="4592"/>
        <v>0</v>
      </c>
      <c r="V3228" s="175">
        <f t="shared" si="4592"/>
        <v>0</v>
      </c>
      <c r="W3228" s="175">
        <f t="shared" si="4592"/>
        <v>0</v>
      </c>
      <c r="X3228" s="175">
        <f t="shared" si="4592"/>
        <v>0</v>
      </c>
      <c r="Y3228" s="175">
        <f t="shared" si="4592"/>
        <v>0</v>
      </c>
      <c r="Z3228" s="175">
        <f t="shared" si="4592"/>
        <v>0</v>
      </c>
      <c r="AA3228" s="175">
        <f t="shared" si="4592"/>
        <v>0</v>
      </c>
      <c r="AB3228" s="175">
        <f t="shared" si="4592"/>
        <v>0</v>
      </c>
      <c r="AC3228" s="175">
        <f t="shared" si="4592"/>
        <v>0</v>
      </c>
      <c r="AD3228" s="175">
        <f t="shared" si="4592"/>
        <v>0</v>
      </c>
      <c r="AE3228" s="175">
        <f t="shared" si="4592"/>
        <v>0</v>
      </c>
      <c r="AF3228" s="175">
        <f t="shared" si="4592"/>
        <v>0</v>
      </c>
      <c r="AG3228" s="175">
        <f t="shared" si="4592"/>
        <v>0</v>
      </c>
      <c r="AH3228" s="175">
        <f t="shared" si="4592"/>
        <v>0</v>
      </c>
      <c r="AI3228" s="175">
        <f t="shared" si="4592"/>
        <v>0</v>
      </c>
      <c r="AJ3228" s="175">
        <f t="shared" si="4592"/>
        <v>0</v>
      </c>
      <c r="AK3228" s="175">
        <f t="shared" si="4592"/>
        <v>0</v>
      </c>
      <c r="AL3228" s="175">
        <f t="shared" si="4592"/>
        <v>0</v>
      </c>
      <c r="AM3228" s="175">
        <f t="shared" si="4592"/>
        <v>0</v>
      </c>
      <c r="AN3228" s="175">
        <f t="shared" si="4592"/>
        <v>0</v>
      </c>
      <c r="AO3228" s="175">
        <f t="shared" si="4592"/>
        <v>0</v>
      </c>
      <c r="AP3228" s="175">
        <f t="shared" si="4592"/>
        <v>0</v>
      </c>
      <c r="AQ3228" s="175">
        <f t="shared" si="4592"/>
        <v>0</v>
      </c>
      <c r="AR3228" s="175">
        <f t="shared" si="4592"/>
        <v>0</v>
      </c>
      <c r="AS3228" s="175">
        <f t="shared" si="4592"/>
        <v>0</v>
      </c>
      <c r="AT3228" s="175">
        <f t="shared" si="4592"/>
        <v>0</v>
      </c>
      <c r="AU3228" s="175">
        <f t="shared" si="4592"/>
        <v>0</v>
      </c>
      <c r="AV3228" s="175">
        <f t="shared" si="4592"/>
        <v>0</v>
      </c>
      <c r="AW3228" s="175">
        <f t="shared" si="4592"/>
        <v>0</v>
      </c>
      <c r="AX3228" s="175">
        <f t="shared" si="4592"/>
        <v>0</v>
      </c>
      <c r="AY3228" s="175">
        <f t="shared" ref="AY3228:CD3228" si="4593">AY3175</f>
        <v>0</v>
      </c>
      <c r="AZ3228" s="175">
        <f t="shared" si="4593"/>
        <v>0</v>
      </c>
      <c r="BA3228" s="175">
        <f t="shared" si="4593"/>
        <v>0</v>
      </c>
      <c r="BB3228" s="175">
        <f t="shared" si="4593"/>
        <v>0</v>
      </c>
      <c r="BC3228" s="175">
        <f t="shared" si="4593"/>
        <v>0</v>
      </c>
      <c r="BD3228" s="175">
        <f t="shared" si="4593"/>
        <v>0</v>
      </c>
      <c r="BE3228" s="175">
        <f t="shared" si="4593"/>
        <v>0</v>
      </c>
      <c r="BF3228" s="175">
        <f t="shared" si="4593"/>
        <v>0</v>
      </c>
      <c r="BG3228" s="175">
        <f t="shared" si="4593"/>
        <v>0</v>
      </c>
      <c r="BH3228" s="175">
        <f t="shared" si="4593"/>
        <v>0</v>
      </c>
      <c r="BI3228" s="175">
        <f t="shared" si="4593"/>
        <v>0</v>
      </c>
      <c r="BJ3228" s="175">
        <f t="shared" si="4593"/>
        <v>0</v>
      </c>
      <c r="BK3228" s="175">
        <f t="shared" si="4593"/>
        <v>0</v>
      </c>
      <c r="BL3228" s="175">
        <f t="shared" si="4593"/>
        <v>0</v>
      </c>
      <c r="BM3228" s="175">
        <f t="shared" si="4593"/>
        <v>0</v>
      </c>
      <c r="BN3228" s="175">
        <f t="shared" si="4593"/>
        <v>0</v>
      </c>
      <c r="BO3228" s="175">
        <f t="shared" si="4593"/>
        <v>0</v>
      </c>
      <c r="BP3228" s="175">
        <f t="shared" si="4593"/>
        <v>0</v>
      </c>
      <c r="BQ3228" s="175">
        <f t="shared" si="4593"/>
        <v>0</v>
      </c>
      <c r="BR3228" s="175">
        <f t="shared" si="4593"/>
        <v>0</v>
      </c>
      <c r="BS3228" s="175">
        <f t="shared" si="4593"/>
        <v>0</v>
      </c>
      <c r="BT3228" s="175">
        <f t="shared" si="4593"/>
        <v>0</v>
      </c>
      <c r="BU3228" s="175">
        <f t="shared" si="4593"/>
        <v>0</v>
      </c>
      <c r="BV3228" s="175">
        <f t="shared" si="4593"/>
        <v>0</v>
      </c>
      <c r="BW3228" s="175">
        <f t="shared" si="4593"/>
        <v>0</v>
      </c>
      <c r="BX3228" s="175">
        <f t="shared" si="4593"/>
        <v>0</v>
      </c>
      <c r="BY3228" s="175">
        <f t="shared" si="4593"/>
        <v>0</v>
      </c>
      <c r="BZ3228" s="175">
        <f t="shared" si="4593"/>
        <v>0</v>
      </c>
      <c r="CA3228" s="175">
        <f t="shared" si="4593"/>
        <v>0</v>
      </c>
      <c r="CB3228" s="175">
        <f t="shared" si="4593"/>
        <v>0</v>
      </c>
      <c r="CC3228" s="175">
        <f t="shared" si="4593"/>
        <v>0</v>
      </c>
      <c r="CD3228" s="175">
        <f t="shared" si="4593"/>
        <v>0</v>
      </c>
      <c r="CE3228" s="175">
        <f t="shared" ref="CE3228:CK3228" si="4594">CE3175</f>
        <v>0</v>
      </c>
      <c r="CF3228" s="175">
        <f t="shared" si="4594"/>
        <v>0</v>
      </c>
      <c r="CG3228" s="175">
        <f t="shared" si="4594"/>
        <v>0</v>
      </c>
      <c r="CH3228" s="175">
        <f t="shared" si="4594"/>
        <v>0</v>
      </c>
      <c r="CI3228" s="175">
        <f t="shared" si="4594"/>
        <v>0</v>
      </c>
      <c r="CJ3228" s="175">
        <f t="shared" si="4594"/>
        <v>0</v>
      </c>
      <c r="CK3228" s="175">
        <f t="shared" si="4594"/>
        <v>0</v>
      </c>
      <c r="CL3228" s="175">
        <f t="shared" ref="CL3228" si="4595">CL3175</f>
        <v>0</v>
      </c>
    </row>
    <row r="3229" spans="2:90" x14ac:dyDescent="0.4">
      <c r="B3229" s="132" t="str">
        <f>B3168</f>
        <v>Secondary revenue driver</v>
      </c>
      <c r="D3229" t="s">
        <v>972</v>
      </c>
      <c r="E3229" s="8" t="str">
        <f t="shared" si="4470"/>
        <v>3229 GPLP-IS</v>
      </c>
      <c r="G3229" t="s">
        <v>332</v>
      </c>
      <c r="H3229" s="12"/>
      <c r="I3229" s="60"/>
      <c r="J3229" s="60"/>
      <c r="K3229" s="60"/>
      <c r="L3229" s="60"/>
      <c r="M3229" s="60"/>
      <c r="N3229" s="60"/>
      <c r="O3229" s="60"/>
      <c r="P3229" s="60"/>
      <c r="R3229" s="15"/>
    </row>
    <row r="3230" spans="2:90" x14ac:dyDescent="0.4">
      <c r="B3230" s="132" t="str">
        <f>B3169</f>
        <v>Secondary volume driver</v>
      </c>
      <c r="D3230" t="s">
        <v>972</v>
      </c>
      <c r="E3230" s="8" t="str">
        <f t="shared" si="4470"/>
        <v>3230 GPLP-IS</v>
      </c>
      <c r="G3230" t="s">
        <v>332</v>
      </c>
      <c r="J3230" s="60"/>
      <c r="S3230" s="208" t="str">
        <f t="shared" ref="S3230" si="4596">ADDRESS(ROW(S3183),COLUMN(S3183),2)</f>
        <v>S$3183</v>
      </c>
      <c r="T3230" s="208" t="str">
        <f t="shared" ref="T3230:AX3230" si="4597">ADDRESS(ROW(T3183),COLUMN(T3183),2)</f>
        <v>T$3183</v>
      </c>
      <c r="U3230" s="208" t="str">
        <f t="shared" si="4597"/>
        <v>U$3183</v>
      </c>
      <c r="V3230" s="208" t="str">
        <f t="shared" si="4597"/>
        <v>V$3183</v>
      </c>
      <c r="W3230" s="208" t="str">
        <f t="shared" si="4597"/>
        <v>W$3183</v>
      </c>
      <c r="X3230" s="208" t="str">
        <f t="shared" si="4597"/>
        <v>X$3183</v>
      </c>
      <c r="Y3230" s="208" t="str">
        <f t="shared" si="4597"/>
        <v>Y$3183</v>
      </c>
      <c r="Z3230" s="208" t="str">
        <f t="shared" si="4597"/>
        <v>Z$3183</v>
      </c>
      <c r="AA3230" s="208" t="str">
        <f t="shared" si="4597"/>
        <v>AA$3183</v>
      </c>
      <c r="AB3230" s="208" t="str">
        <f t="shared" si="4597"/>
        <v>AB$3183</v>
      </c>
      <c r="AC3230" s="208" t="str">
        <f t="shared" si="4597"/>
        <v>AC$3183</v>
      </c>
      <c r="AD3230" s="208" t="str">
        <f t="shared" si="4597"/>
        <v>AD$3183</v>
      </c>
      <c r="AE3230" s="208" t="str">
        <f t="shared" si="4597"/>
        <v>AE$3183</v>
      </c>
      <c r="AF3230" s="208" t="str">
        <f t="shared" si="4597"/>
        <v>AF$3183</v>
      </c>
      <c r="AG3230" s="208" t="str">
        <f t="shared" si="4597"/>
        <v>AG$3183</v>
      </c>
      <c r="AH3230" s="208" t="str">
        <f t="shared" si="4597"/>
        <v>AH$3183</v>
      </c>
      <c r="AI3230" s="208" t="str">
        <f t="shared" si="4597"/>
        <v>AI$3183</v>
      </c>
      <c r="AJ3230" s="208" t="str">
        <f t="shared" si="4597"/>
        <v>AJ$3183</v>
      </c>
      <c r="AK3230" s="208" t="str">
        <f t="shared" si="4597"/>
        <v>AK$3183</v>
      </c>
      <c r="AL3230" s="208" t="str">
        <f t="shared" si="4597"/>
        <v>AL$3183</v>
      </c>
      <c r="AM3230" s="208" t="str">
        <f t="shared" si="4597"/>
        <v>AM$3183</v>
      </c>
      <c r="AN3230" s="208" t="str">
        <f t="shared" si="4597"/>
        <v>AN$3183</v>
      </c>
      <c r="AO3230" s="208" t="str">
        <f t="shared" si="4597"/>
        <v>AO$3183</v>
      </c>
      <c r="AP3230" s="208" t="str">
        <f t="shared" si="4597"/>
        <v>AP$3183</v>
      </c>
      <c r="AQ3230" s="208" t="str">
        <f t="shared" si="4597"/>
        <v>AQ$3183</v>
      </c>
      <c r="AR3230" s="208" t="str">
        <f t="shared" si="4597"/>
        <v>AR$3183</v>
      </c>
      <c r="AS3230" s="208" t="str">
        <f t="shared" si="4597"/>
        <v>AS$3183</v>
      </c>
      <c r="AT3230" s="208" t="str">
        <f t="shared" si="4597"/>
        <v>AT$3183</v>
      </c>
      <c r="AU3230" s="208" t="str">
        <f t="shared" si="4597"/>
        <v>AU$3183</v>
      </c>
      <c r="AV3230" s="208" t="str">
        <f t="shared" si="4597"/>
        <v>AV$3183</v>
      </c>
      <c r="AW3230" s="208" t="str">
        <f t="shared" si="4597"/>
        <v>AW$3183</v>
      </c>
      <c r="AX3230" s="208" t="str">
        <f t="shared" si="4597"/>
        <v>AX$3183</v>
      </c>
      <c r="AY3230" s="208" t="str">
        <f t="shared" ref="AY3230:CD3230" si="4598">ADDRESS(ROW(AY3183),COLUMN(AY3183),2)</f>
        <v>AY$3183</v>
      </c>
      <c r="AZ3230" s="208" t="str">
        <f t="shared" si="4598"/>
        <v>AZ$3183</v>
      </c>
      <c r="BA3230" s="208" t="str">
        <f t="shared" si="4598"/>
        <v>BA$3183</v>
      </c>
      <c r="BB3230" s="208" t="str">
        <f t="shared" si="4598"/>
        <v>BB$3183</v>
      </c>
      <c r="BC3230" s="208" t="str">
        <f t="shared" si="4598"/>
        <v>BC$3183</v>
      </c>
      <c r="BD3230" s="208" t="str">
        <f t="shared" si="4598"/>
        <v>BD$3183</v>
      </c>
      <c r="BE3230" s="208" t="str">
        <f t="shared" si="4598"/>
        <v>BE$3183</v>
      </c>
      <c r="BF3230" s="208" t="str">
        <f t="shared" si="4598"/>
        <v>BF$3183</v>
      </c>
      <c r="BG3230" s="208" t="str">
        <f t="shared" si="4598"/>
        <v>BG$3183</v>
      </c>
      <c r="BH3230" s="208" t="str">
        <f t="shared" si="4598"/>
        <v>BH$3183</v>
      </c>
      <c r="BI3230" s="208" t="str">
        <f t="shared" si="4598"/>
        <v>BI$3183</v>
      </c>
      <c r="BJ3230" s="208" t="str">
        <f t="shared" si="4598"/>
        <v>BJ$3183</v>
      </c>
      <c r="BK3230" s="208" t="str">
        <f t="shared" si="4598"/>
        <v>BK$3183</v>
      </c>
      <c r="BL3230" s="208" t="str">
        <f t="shared" si="4598"/>
        <v>BL$3183</v>
      </c>
      <c r="BM3230" s="208" t="str">
        <f t="shared" si="4598"/>
        <v>BM$3183</v>
      </c>
      <c r="BN3230" s="208" t="str">
        <f t="shared" si="4598"/>
        <v>BN$3183</v>
      </c>
      <c r="BO3230" s="208" t="str">
        <f t="shared" si="4598"/>
        <v>BO$3183</v>
      </c>
      <c r="BP3230" s="208" t="str">
        <f t="shared" si="4598"/>
        <v>BP$3183</v>
      </c>
      <c r="BQ3230" s="208" t="str">
        <f t="shared" si="4598"/>
        <v>BQ$3183</v>
      </c>
      <c r="BR3230" s="208" t="str">
        <f t="shared" si="4598"/>
        <v>BR$3183</v>
      </c>
      <c r="BS3230" s="208" t="str">
        <f t="shared" si="4598"/>
        <v>BS$3183</v>
      </c>
      <c r="BT3230" s="208" t="str">
        <f t="shared" si="4598"/>
        <v>BT$3183</v>
      </c>
      <c r="BU3230" s="208" t="str">
        <f t="shared" si="4598"/>
        <v>BU$3183</v>
      </c>
      <c r="BV3230" s="208" t="str">
        <f t="shared" si="4598"/>
        <v>BV$3183</v>
      </c>
      <c r="BW3230" s="208" t="str">
        <f t="shared" si="4598"/>
        <v>BW$3183</v>
      </c>
      <c r="BX3230" s="208" t="str">
        <f t="shared" si="4598"/>
        <v>BX$3183</v>
      </c>
      <c r="BY3230" s="208" t="str">
        <f t="shared" si="4598"/>
        <v>BY$3183</v>
      </c>
      <c r="BZ3230" s="208" t="str">
        <f t="shared" si="4598"/>
        <v>BZ$3183</v>
      </c>
      <c r="CA3230" s="208" t="str">
        <f t="shared" si="4598"/>
        <v>CA$3183</v>
      </c>
      <c r="CB3230" s="208" t="str">
        <f t="shared" si="4598"/>
        <v>CB$3183</v>
      </c>
      <c r="CC3230" s="208" t="str">
        <f t="shared" si="4598"/>
        <v>CC$3183</v>
      </c>
      <c r="CD3230" s="208" t="str">
        <f t="shared" si="4598"/>
        <v>CD$3183</v>
      </c>
      <c r="CE3230" s="208" t="str">
        <f t="shared" ref="CE3230:CK3230" si="4599">ADDRESS(ROW(CE3183),COLUMN(CE3183),2)</f>
        <v>CE$3183</v>
      </c>
      <c r="CF3230" s="208" t="str">
        <f t="shared" si="4599"/>
        <v>CF$3183</v>
      </c>
      <c r="CG3230" s="208" t="str">
        <f t="shared" si="4599"/>
        <v>CG$3183</v>
      </c>
      <c r="CH3230" s="208" t="str">
        <f t="shared" si="4599"/>
        <v>CH$3183</v>
      </c>
      <c r="CI3230" s="208" t="str">
        <f t="shared" si="4599"/>
        <v>CI$3183</v>
      </c>
      <c r="CJ3230" s="208" t="str">
        <f t="shared" si="4599"/>
        <v>CJ$3183</v>
      </c>
      <c r="CK3230" s="208" t="str">
        <f t="shared" si="4599"/>
        <v>CK$3183</v>
      </c>
      <c r="CL3230" s="208" t="str">
        <f t="shared" ref="CL3230" si="4600">ADDRESS(ROW(CL3183),COLUMN(CL3183),2)</f>
        <v>CL$3183</v>
      </c>
    </row>
    <row r="3231" spans="2:90" x14ac:dyDescent="0.4">
      <c r="S3231" s="208" t="str">
        <f t="shared" ref="S3231" si="4601">ADDRESS(ROW(S3182),COLUMN(S3182),2)</f>
        <v>S$3182</v>
      </c>
      <c r="T3231" s="208" t="str">
        <f t="shared" ref="T3231:AX3231" si="4602">ADDRESS(ROW(T3182),COLUMN(T3182),2)</f>
        <v>T$3182</v>
      </c>
      <c r="U3231" s="208" t="str">
        <f t="shared" si="4602"/>
        <v>U$3182</v>
      </c>
      <c r="V3231" s="208" t="str">
        <f t="shared" si="4602"/>
        <v>V$3182</v>
      </c>
      <c r="W3231" s="208" t="str">
        <f t="shared" si="4602"/>
        <v>W$3182</v>
      </c>
      <c r="X3231" s="208" t="str">
        <f t="shared" si="4602"/>
        <v>X$3182</v>
      </c>
      <c r="Y3231" s="208" t="str">
        <f t="shared" si="4602"/>
        <v>Y$3182</v>
      </c>
      <c r="Z3231" s="208" t="str">
        <f t="shared" si="4602"/>
        <v>Z$3182</v>
      </c>
      <c r="AA3231" s="208" t="str">
        <f t="shared" si="4602"/>
        <v>AA$3182</v>
      </c>
      <c r="AB3231" s="208" t="str">
        <f t="shared" si="4602"/>
        <v>AB$3182</v>
      </c>
      <c r="AC3231" s="208" t="str">
        <f t="shared" si="4602"/>
        <v>AC$3182</v>
      </c>
      <c r="AD3231" s="208" t="str">
        <f t="shared" si="4602"/>
        <v>AD$3182</v>
      </c>
      <c r="AE3231" s="208" t="str">
        <f t="shared" si="4602"/>
        <v>AE$3182</v>
      </c>
      <c r="AF3231" s="208" t="str">
        <f t="shared" si="4602"/>
        <v>AF$3182</v>
      </c>
      <c r="AG3231" s="208" t="str">
        <f t="shared" si="4602"/>
        <v>AG$3182</v>
      </c>
      <c r="AH3231" s="208" t="str">
        <f t="shared" si="4602"/>
        <v>AH$3182</v>
      </c>
      <c r="AI3231" s="208" t="str">
        <f t="shared" si="4602"/>
        <v>AI$3182</v>
      </c>
      <c r="AJ3231" s="208" t="str">
        <f t="shared" si="4602"/>
        <v>AJ$3182</v>
      </c>
      <c r="AK3231" s="208" t="str">
        <f t="shared" si="4602"/>
        <v>AK$3182</v>
      </c>
      <c r="AL3231" s="208" t="str">
        <f t="shared" si="4602"/>
        <v>AL$3182</v>
      </c>
      <c r="AM3231" s="208" t="str">
        <f t="shared" si="4602"/>
        <v>AM$3182</v>
      </c>
      <c r="AN3231" s="208" t="str">
        <f t="shared" si="4602"/>
        <v>AN$3182</v>
      </c>
      <c r="AO3231" s="208" t="str">
        <f t="shared" si="4602"/>
        <v>AO$3182</v>
      </c>
      <c r="AP3231" s="208" t="str">
        <f t="shared" si="4602"/>
        <v>AP$3182</v>
      </c>
      <c r="AQ3231" s="208" t="str">
        <f t="shared" si="4602"/>
        <v>AQ$3182</v>
      </c>
      <c r="AR3231" s="208" t="str">
        <f t="shared" si="4602"/>
        <v>AR$3182</v>
      </c>
      <c r="AS3231" s="208" t="str">
        <f t="shared" si="4602"/>
        <v>AS$3182</v>
      </c>
      <c r="AT3231" s="208" t="str">
        <f t="shared" si="4602"/>
        <v>AT$3182</v>
      </c>
      <c r="AU3231" s="208" t="str">
        <f t="shared" si="4602"/>
        <v>AU$3182</v>
      </c>
      <c r="AV3231" s="208" t="str">
        <f t="shared" si="4602"/>
        <v>AV$3182</v>
      </c>
      <c r="AW3231" s="208" t="str">
        <f t="shared" si="4602"/>
        <v>AW$3182</v>
      </c>
      <c r="AX3231" s="208" t="str">
        <f t="shared" si="4602"/>
        <v>AX$3182</v>
      </c>
      <c r="AY3231" s="208" t="str">
        <f t="shared" ref="AY3231:CD3231" si="4603">ADDRESS(ROW(AY3182),COLUMN(AY3182),2)</f>
        <v>AY$3182</v>
      </c>
      <c r="AZ3231" s="208" t="str">
        <f t="shared" si="4603"/>
        <v>AZ$3182</v>
      </c>
      <c r="BA3231" s="208" t="str">
        <f t="shared" si="4603"/>
        <v>BA$3182</v>
      </c>
      <c r="BB3231" s="208" t="str">
        <f t="shared" si="4603"/>
        <v>BB$3182</v>
      </c>
      <c r="BC3231" s="208" t="str">
        <f t="shared" si="4603"/>
        <v>BC$3182</v>
      </c>
      <c r="BD3231" s="208" t="str">
        <f t="shared" si="4603"/>
        <v>BD$3182</v>
      </c>
      <c r="BE3231" s="208" t="str">
        <f t="shared" si="4603"/>
        <v>BE$3182</v>
      </c>
      <c r="BF3231" s="208" t="str">
        <f t="shared" si="4603"/>
        <v>BF$3182</v>
      </c>
      <c r="BG3231" s="208" t="str">
        <f t="shared" si="4603"/>
        <v>BG$3182</v>
      </c>
      <c r="BH3231" s="208" t="str">
        <f t="shared" si="4603"/>
        <v>BH$3182</v>
      </c>
      <c r="BI3231" s="208" t="str">
        <f t="shared" si="4603"/>
        <v>BI$3182</v>
      </c>
      <c r="BJ3231" s="208" t="str">
        <f t="shared" si="4603"/>
        <v>BJ$3182</v>
      </c>
      <c r="BK3231" s="208" t="str">
        <f t="shared" si="4603"/>
        <v>BK$3182</v>
      </c>
      <c r="BL3231" s="208" t="str">
        <f t="shared" si="4603"/>
        <v>BL$3182</v>
      </c>
      <c r="BM3231" s="208" t="str">
        <f t="shared" si="4603"/>
        <v>BM$3182</v>
      </c>
      <c r="BN3231" s="208" t="str">
        <f t="shared" si="4603"/>
        <v>BN$3182</v>
      </c>
      <c r="BO3231" s="208" t="str">
        <f t="shared" si="4603"/>
        <v>BO$3182</v>
      </c>
      <c r="BP3231" s="208" t="str">
        <f t="shared" si="4603"/>
        <v>BP$3182</v>
      </c>
      <c r="BQ3231" s="208" t="str">
        <f t="shared" si="4603"/>
        <v>BQ$3182</v>
      </c>
      <c r="BR3231" s="208" t="str">
        <f t="shared" si="4603"/>
        <v>BR$3182</v>
      </c>
      <c r="BS3231" s="208" t="str">
        <f t="shared" si="4603"/>
        <v>BS$3182</v>
      </c>
      <c r="BT3231" s="208" t="str">
        <f t="shared" si="4603"/>
        <v>BT$3182</v>
      </c>
      <c r="BU3231" s="208" t="str">
        <f t="shared" si="4603"/>
        <v>BU$3182</v>
      </c>
      <c r="BV3231" s="208" t="str">
        <f t="shared" si="4603"/>
        <v>BV$3182</v>
      </c>
      <c r="BW3231" s="208" t="str">
        <f t="shared" si="4603"/>
        <v>BW$3182</v>
      </c>
      <c r="BX3231" s="208" t="str">
        <f t="shared" si="4603"/>
        <v>BX$3182</v>
      </c>
      <c r="BY3231" s="208" t="str">
        <f t="shared" si="4603"/>
        <v>BY$3182</v>
      </c>
      <c r="BZ3231" s="208" t="str">
        <f t="shared" si="4603"/>
        <v>BZ$3182</v>
      </c>
      <c r="CA3231" s="208" t="str">
        <f t="shared" si="4603"/>
        <v>CA$3182</v>
      </c>
      <c r="CB3231" s="208" t="str">
        <f t="shared" si="4603"/>
        <v>CB$3182</v>
      </c>
      <c r="CC3231" s="208" t="str">
        <f t="shared" si="4603"/>
        <v>CC$3182</v>
      </c>
      <c r="CD3231" s="208" t="str">
        <f t="shared" si="4603"/>
        <v>CD$3182</v>
      </c>
      <c r="CE3231" s="208" t="str">
        <f t="shared" ref="CE3231:CK3231" si="4604">ADDRESS(ROW(CE3182),COLUMN(CE3182),2)</f>
        <v>CE$3182</v>
      </c>
      <c r="CF3231" s="208" t="str">
        <f t="shared" si="4604"/>
        <v>CF$3182</v>
      </c>
      <c r="CG3231" s="208" t="str">
        <f t="shared" si="4604"/>
        <v>CG$3182</v>
      </c>
      <c r="CH3231" s="208" t="str">
        <f t="shared" si="4604"/>
        <v>CH$3182</v>
      </c>
      <c r="CI3231" s="208" t="str">
        <f t="shared" si="4604"/>
        <v>CI$3182</v>
      </c>
      <c r="CJ3231" s="208" t="str">
        <f t="shared" si="4604"/>
        <v>CJ$3182</v>
      </c>
      <c r="CK3231" s="208" t="str">
        <f t="shared" si="4604"/>
        <v>CK$3182</v>
      </c>
      <c r="CL3231" s="208" t="str">
        <f t="shared" ref="CL3231" si="4605">ADDRESS(ROW(CL3182),COLUMN(CL3182),2)</f>
        <v>CL$3182</v>
      </c>
    </row>
  </sheetData>
  <conditionalFormatting sqref="B1:XFD1">
    <cfRule type="cellIs" dxfId="6" priority="1" stopIfTrue="1" operator="notEqual">
      <formula>0.6545646468</formula>
    </cfRule>
  </conditionalFormatting>
  <dataValidations count="2">
    <dataValidation type="whole" allowBlank="1" showInputMessage="1" showErrorMessage="1" sqref="K2895:P2895" xr:uid="{AAE38CD2-65C1-4A8C-B681-774339914BCA}">
      <formula1>0</formula1>
      <formula2>1</formula2>
    </dataValidation>
    <dataValidation type="list" allowBlank="1" showInputMessage="1" showErrorMessage="1" sqref="H251 H283" xr:uid="{BB8FD655-362D-40FB-A7DD-3B9CEE740122}">
      <formula1>B254:B255</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C1881:C2275 C485:C591 C434:C482 C420:C431 C1556:C1704 C653 C1531:C1554 C375:C393 C395:C418 C1198:C1236 C2570:C2602 C2535:C2541 C2543:C2568 C1170:C1196 C2377:C2399 C1706:C1879 C162:C180 C35:C99 C193:C213 C247:C313 C325:C333 C1238:C1264 C831:C927 C929:C1004 C2604:C2665 C2401:C2499 C2278:C2375 C2511:C2533 C2762:C1048576 C2501:C2509 C2:C4 C101:C145 C1006:C1168 C2684:C2760 C336:C373 C593:C631 C667:C829 C648 C1266:C1529 C8:C20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pane="topRight"/>
      <selection pane="bottomLeft"/>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5">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853</v>
      </c>
      <c r="B2" s="12"/>
      <c r="D2" s="27" t="s">
        <v>604</v>
      </c>
      <c r="E2" s="336">
        <f ca="1">+'IS BS CF'!K39</f>
        <v>18828120.426335666</v>
      </c>
      <c r="F2" s="336">
        <f ca="1">+'IS BS CF'!L39</f>
        <v>63488570.140780047</v>
      </c>
      <c r="G2" s="336">
        <f ca="1">+'IS BS CF'!M39</f>
        <v>141340410.49815485</v>
      </c>
      <c r="H2" s="336">
        <f ca="1">+'IS BS CF'!N39</f>
        <v>290648538.69734883</v>
      </c>
      <c r="I2" s="336">
        <f ca="1">+'IS BS CF'!O39</f>
        <v>585819120.83718145</v>
      </c>
      <c r="J2" s="27"/>
      <c r="K2" s="27"/>
      <c r="L2" s="27"/>
      <c r="M2" s="27"/>
      <c r="N2" s="27"/>
      <c r="O2" s="27"/>
      <c r="P2" s="27"/>
      <c r="Q2" s="27"/>
      <c r="R2" s="27"/>
      <c r="S2" s="27"/>
      <c r="T2" s="27"/>
      <c r="U2" s="27"/>
      <c r="W2" s="27" t="s">
        <v>854</v>
      </c>
    </row>
    <row r="3" spans="1:28" x14ac:dyDescent="0.4">
      <c r="A3" t="s">
        <v>855</v>
      </c>
      <c r="B3" s="337">
        <v>1</v>
      </c>
      <c r="D3" t="s">
        <v>856</v>
      </c>
      <c r="E3" s="338">
        <f ca="1">+IFERROR('IS BS CF'!K94,0)+IFERROR('IS BS CF'!K97,0)</f>
        <v>16040990.196142806</v>
      </c>
      <c r="F3" s="338">
        <f ca="1">+IFERROR('IS BS CF'!L94,0)+IFERROR('IS BS CF'!L97,0)</f>
        <v>59127405.900035307</v>
      </c>
      <c r="G3" s="338">
        <f ca="1">+IFERROR('IS BS CF'!M94,0)+IFERROR('IS BS CF'!M97,0)</f>
        <v>133294697.19242617</v>
      </c>
      <c r="H3" s="338">
        <f ca="1">+IFERROR('IS BS CF'!N94,0)+IFERROR('IS BS CF'!N97,0)</f>
        <v>274952403.28813827</v>
      </c>
      <c r="I3" s="338">
        <f ca="1">+IFERROR('IS BS CF'!O94,0)+IFERROR('IS BS CF'!O97,0)</f>
        <v>554639597.35250843</v>
      </c>
      <c r="J3" s="339"/>
      <c r="K3" s="339"/>
      <c r="L3" s="339"/>
      <c r="M3" s="339"/>
      <c r="N3" s="339"/>
      <c r="O3" s="339"/>
      <c r="P3" s="339"/>
      <c r="Q3" s="339"/>
      <c r="R3" s="339"/>
      <c r="S3" s="339"/>
      <c r="T3" s="339"/>
      <c r="U3" s="339"/>
    </row>
    <row r="4" spans="1:28" x14ac:dyDescent="0.4">
      <c r="A4" t="s">
        <v>857</v>
      </c>
      <c r="B4" s="340">
        <v>2028</v>
      </c>
      <c r="D4" t="s">
        <v>858</v>
      </c>
      <c r="E4" s="341">
        <f>+MAX(0,IF($B$4=E$1,E2*$B$5,0))</f>
        <v>0</v>
      </c>
      <c r="F4" s="341">
        <f t="shared" ref="F4:H4" si="1">+MAX(0,IF($B$4=F$1,F2*$B$5,0))</f>
        <v>0</v>
      </c>
      <c r="G4" s="341">
        <f t="shared" si="1"/>
        <v>0</v>
      </c>
      <c r="H4" s="341">
        <f t="shared" si="1"/>
        <v>0</v>
      </c>
      <c r="I4" s="341">
        <f>+IF(YEAR($B$4)=I$1,I2*$B$5,0)</f>
        <v>0</v>
      </c>
      <c r="J4" s="342"/>
      <c r="K4" s="342"/>
      <c r="L4" s="342"/>
      <c r="M4" s="342"/>
      <c r="N4" s="342"/>
      <c r="O4" s="342"/>
      <c r="P4" s="342"/>
      <c r="Q4" s="342"/>
      <c r="R4" s="342"/>
      <c r="S4" s="342"/>
      <c r="T4" s="342"/>
      <c r="U4" s="342"/>
      <c r="W4" s="31" t="s">
        <v>859</v>
      </c>
      <c r="X4" s="343"/>
    </row>
    <row r="5" spans="1:28" ht="14.9" customHeight="1" x14ac:dyDescent="0.4">
      <c r="A5" t="s">
        <v>860</v>
      </c>
      <c r="B5" s="344">
        <v>10</v>
      </c>
      <c r="D5" s="27" t="s">
        <v>861</v>
      </c>
      <c r="E5" s="339">
        <f ca="1">SUM(E3:E4)</f>
        <v>16040990.196142806</v>
      </c>
      <c r="F5" s="339">
        <f t="shared" ref="F5:I5" ca="1" si="2">SUM(F3:F4)</f>
        <v>59127405.900035307</v>
      </c>
      <c r="G5" s="339">
        <f t="shared" ca="1" si="2"/>
        <v>133294697.19242617</v>
      </c>
      <c r="H5" s="339">
        <f t="shared" ca="1" si="2"/>
        <v>274952403.28813827</v>
      </c>
      <c r="I5" s="339">
        <f t="shared" ca="1" si="2"/>
        <v>554639597.35250843</v>
      </c>
      <c r="J5" s="339"/>
      <c r="K5" s="339"/>
      <c r="L5" s="339"/>
      <c r="M5" s="339"/>
      <c r="N5" s="339"/>
      <c r="O5" s="339"/>
      <c r="P5" s="339"/>
      <c r="Q5" s="339"/>
      <c r="R5" s="339"/>
      <c r="S5" s="339"/>
      <c r="T5" s="339"/>
      <c r="U5" s="339"/>
      <c r="X5" s="343"/>
      <c r="Y5" s="345" t="s">
        <v>857</v>
      </c>
      <c r="Z5" s="346"/>
      <c r="AA5" s="346"/>
      <c r="AB5" s="346"/>
    </row>
    <row r="6" spans="1:28" x14ac:dyDescent="0.4">
      <c r="D6" t="s">
        <v>862</v>
      </c>
      <c r="E6" s="347">
        <v>0.5</v>
      </c>
      <c r="F6" s="348">
        <f t="shared" ref="F6:I6" si="3">++IF($B$4&gt;=F$1,E6+1,0)</f>
        <v>1.5</v>
      </c>
      <c r="G6" s="348">
        <f t="shared" si="3"/>
        <v>2.5</v>
      </c>
      <c r="H6" s="348">
        <f t="shared" si="3"/>
        <v>3.5</v>
      </c>
      <c r="I6" s="348">
        <f t="shared" si="3"/>
        <v>4.5</v>
      </c>
      <c r="J6" s="349"/>
      <c r="K6" s="349"/>
      <c r="L6" s="349"/>
      <c r="M6" s="349"/>
      <c r="N6" s="349"/>
      <c r="O6" s="349"/>
      <c r="P6" s="349"/>
      <c r="Q6" s="349"/>
      <c r="R6" s="349"/>
      <c r="S6" s="349"/>
      <c r="T6" s="349"/>
      <c r="U6" s="349"/>
      <c r="X6" s="350">
        <f ca="1">B12</f>
        <v>-65374788.76844421</v>
      </c>
      <c r="Y6" s="220">
        <v>2021</v>
      </c>
      <c r="Z6" s="220">
        <v>2022</v>
      </c>
      <c r="AA6" s="311">
        <v>2023</v>
      </c>
    </row>
    <row r="7" spans="1:28" x14ac:dyDescent="0.4">
      <c r="A7" s="27" t="s">
        <v>863</v>
      </c>
      <c r="B7" s="339">
        <f ca="1">+SUM(E7:I7)</f>
        <v>104625211.23155579</v>
      </c>
      <c r="D7" s="27" t="s">
        <v>864</v>
      </c>
      <c r="E7" s="339">
        <f ca="1">+E5/(1+$B$3)^E6*(E1&lt;=$B$4)</f>
        <v>11342692.944639504</v>
      </c>
      <c r="F7" s="339">
        <f t="shared" ref="F7:I7" ca="1" si="4">+F5/(1+$B$3)^F6*(F1&lt;=$B$4)</f>
        <v>20904694.832942225</v>
      </c>
      <c r="G7" s="339">
        <f t="shared" ca="1" si="4"/>
        <v>23563396.070243001</v>
      </c>
      <c r="H7" s="339">
        <f t="shared" ca="1" si="4"/>
        <v>24302588.608572621</v>
      </c>
      <c r="I7" s="339">
        <f t="shared" ca="1" si="4"/>
        <v>24511838.775158439</v>
      </c>
      <c r="J7" s="339"/>
      <c r="K7" s="351"/>
      <c r="L7" s="351"/>
      <c r="M7" s="339"/>
      <c r="N7" s="339"/>
      <c r="O7" s="339"/>
      <c r="P7" s="339"/>
      <c r="Q7" s="339"/>
      <c r="R7" s="339"/>
      <c r="S7" s="339"/>
      <c r="T7" s="339"/>
      <c r="U7" s="339"/>
      <c r="W7" s="467" t="s">
        <v>860</v>
      </c>
      <c r="X7" s="353">
        <f>+X8-1</f>
        <v>9</v>
      </c>
      <c r="Y7" s="354"/>
      <c r="Z7" s="21"/>
      <c r="AA7" s="259"/>
    </row>
    <row r="8" spans="1:28" x14ac:dyDescent="0.4">
      <c r="A8" t="s">
        <v>865</v>
      </c>
      <c r="B8" s="355">
        <f>+'IS BS CF'!R58</f>
        <v>0</v>
      </c>
      <c r="L8" s="64"/>
      <c r="W8" s="467"/>
      <c r="X8" s="356">
        <v>10</v>
      </c>
      <c r="Y8" s="357"/>
      <c r="Z8" s="259"/>
      <c r="AA8" s="259"/>
    </row>
    <row r="9" spans="1:28" x14ac:dyDescent="0.4">
      <c r="A9" t="s">
        <v>866</v>
      </c>
      <c r="B9" s="355"/>
      <c r="D9" s="12"/>
      <c r="W9" s="467"/>
      <c r="X9" s="358">
        <f>+X8+1</f>
        <v>11</v>
      </c>
      <c r="Y9" s="359"/>
      <c r="Z9" s="21"/>
      <c r="AA9" s="259"/>
    </row>
    <row r="10" spans="1:28" x14ac:dyDescent="0.4">
      <c r="A10" t="s">
        <v>867</v>
      </c>
      <c r="B10" s="355"/>
      <c r="D10" s="12"/>
      <c r="W10" s="352"/>
      <c r="X10" s="358"/>
      <c r="Y10" s="248"/>
      <c r="Z10" s="21"/>
      <c r="AA10" s="259"/>
    </row>
    <row r="11" spans="1:28" x14ac:dyDescent="0.4">
      <c r="A11" t="s">
        <v>868</v>
      </c>
      <c r="B11" s="360">
        <f ca="1">-SUM('IS BS CF'!K100:P100)</f>
        <v>-170000000</v>
      </c>
      <c r="D11" s="12"/>
      <c r="W11" s="352"/>
      <c r="X11" s="358"/>
      <c r="Y11" s="248"/>
      <c r="Z11" s="21"/>
      <c r="AA11" s="259"/>
    </row>
    <row r="12" spans="1:28" x14ac:dyDescent="0.4">
      <c r="A12" s="27" t="s">
        <v>869</v>
      </c>
      <c r="B12" s="28">
        <f ca="1">SUM(B7:B11)</f>
        <v>-65374788.76844421</v>
      </c>
      <c r="E12" s="53"/>
      <c r="F12" s="53"/>
      <c r="G12" s="53"/>
      <c r="H12" s="53"/>
      <c r="W12" s="352"/>
      <c r="X12" s="358"/>
      <c r="Y12" s="342"/>
      <c r="Z12" s="361"/>
      <c r="AA12" s="342"/>
    </row>
    <row r="13" spans="1:28" ht="14.9" customHeight="1" x14ac:dyDescent="0.4">
      <c r="E13" s="53"/>
      <c r="F13" s="53"/>
      <c r="G13" s="53"/>
      <c r="H13" s="53"/>
      <c r="W13" s="352"/>
    </row>
    <row r="14" spans="1:28" ht="14.9" customHeight="1" x14ac:dyDescent="0.4">
      <c r="W14" s="31"/>
      <c r="X14" s="343"/>
      <c r="Y14" s="346"/>
      <c r="Z14" s="346"/>
      <c r="AA14" s="346"/>
    </row>
    <row r="15" spans="1:28" x14ac:dyDescent="0.4">
      <c r="W15" s="467"/>
      <c r="X15" s="353"/>
      <c r="Y15" s="362"/>
      <c r="Z15" s="362"/>
      <c r="AA15" s="363"/>
    </row>
    <row r="16" spans="1:28" x14ac:dyDescent="0.4">
      <c r="W16" s="467"/>
      <c r="X16" s="356"/>
      <c r="Y16" s="363"/>
      <c r="Z16" s="363"/>
      <c r="AA16" s="363"/>
    </row>
    <row r="17" spans="23:27" x14ac:dyDescent="0.4">
      <c r="W17" s="467"/>
      <c r="X17" s="353"/>
      <c r="Y17" s="362"/>
      <c r="Z17" s="362"/>
      <c r="AA17" s="363"/>
    </row>
    <row r="18" spans="23:27" x14ac:dyDescent="0.4">
      <c r="X18" s="343"/>
    </row>
    <row r="19" spans="23:27" x14ac:dyDescent="0.4">
      <c r="W19" s="31"/>
      <c r="X19" s="343"/>
      <c r="Y19" s="346"/>
      <c r="Z19" s="346"/>
      <c r="AA19" s="346"/>
    </row>
    <row r="20" spans="23:27" x14ac:dyDescent="0.4">
      <c r="W20" s="352"/>
      <c r="X20" s="350"/>
      <c r="AA20" s="27"/>
    </row>
    <row r="21" spans="23:27" x14ac:dyDescent="0.4">
      <c r="W21" s="467"/>
      <c r="X21" s="353"/>
      <c r="Y21" s="362"/>
      <c r="Z21" s="362"/>
      <c r="AA21" s="363"/>
    </row>
    <row r="22" spans="23:27" x14ac:dyDescent="0.4">
      <c r="W22" s="467"/>
      <c r="X22" s="356"/>
      <c r="Y22" s="363"/>
      <c r="Z22" s="363"/>
      <c r="AA22" s="363"/>
    </row>
    <row r="23" spans="23:27" x14ac:dyDescent="0.4">
      <c r="W23" s="467"/>
      <c r="X23" s="353"/>
      <c r="Y23" s="362"/>
      <c r="Z23" s="362"/>
      <c r="AA23" s="363"/>
    </row>
  </sheetData>
  <mergeCells count="3">
    <mergeCell ref="W7:W9"/>
    <mergeCell ref="W15:W17"/>
    <mergeCell ref="W21:W23"/>
  </mergeCells>
  <conditionalFormatting sqref="X6">
    <cfRule type="cellIs" dxfId="5" priority="2" stopIfTrue="1" operator="notEqual">
      <formula>0.6545646468</formula>
    </cfRule>
  </conditionalFormatting>
  <conditionalFormatting sqref="X20">
    <cfRule type="cellIs" dxfId="4"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870</v>
      </c>
    </row>
    <row r="2" spans="1:5" ht="16.3" x14ac:dyDescent="0.4">
      <c r="A2" t="s">
        <v>871</v>
      </c>
      <c r="C2" s="364">
        <v>3.0300000000000001E-2</v>
      </c>
      <c r="D2" s="330" t="s">
        <v>872</v>
      </c>
    </row>
    <row r="3" spans="1:5" ht="16.3" x14ac:dyDescent="0.4">
      <c r="A3" t="s">
        <v>873</v>
      </c>
      <c r="C3" s="364">
        <v>0.05</v>
      </c>
      <c r="D3" t="s">
        <v>874</v>
      </c>
      <c r="E3" t="s">
        <v>875</v>
      </c>
    </row>
    <row r="4" spans="1:5" ht="16.3" x14ac:dyDescent="0.4">
      <c r="A4" t="s">
        <v>876</v>
      </c>
      <c r="C4" s="364">
        <v>5.5899999999999998E-2</v>
      </c>
      <c r="D4" t="s">
        <v>877</v>
      </c>
      <c r="E4" t="s">
        <v>878</v>
      </c>
    </row>
    <row r="5" spans="1:5" ht="16.3" x14ac:dyDescent="0.4">
      <c r="A5" t="s">
        <v>879</v>
      </c>
      <c r="C5" s="365">
        <v>1.1599999999999999E-2</v>
      </c>
      <c r="D5" t="s">
        <v>880</v>
      </c>
      <c r="E5" t="s">
        <v>881</v>
      </c>
    </row>
    <row r="6" spans="1:5" x14ac:dyDescent="0.4">
      <c r="A6" s="27" t="s">
        <v>882</v>
      </c>
      <c r="C6" s="366">
        <f>SUM(C2:C5)</f>
        <v>0.14780000000000001</v>
      </c>
    </row>
    <row r="8" spans="1:5" x14ac:dyDescent="0.4">
      <c r="A8" s="12" t="s">
        <v>883</v>
      </c>
    </row>
    <row r="9" spans="1:5" x14ac:dyDescent="0.4">
      <c r="A9" t="s">
        <v>884</v>
      </c>
      <c r="C9" s="367"/>
    </row>
    <row r="10" spans="1:5" x14ac:dyDescent="0.4">
      <c r="A10" t="s">
        <v>885</v>
      </c>
      <c r="C10" s="368"/>
    </row>
    <row r="11" spans="1:5" x14ac:dyDescent="0.4">
      <c r="A11" s="27" t="s">
        <v>886</v>
      </c>
      <c r="B11" s="27"/>
      <c r="C11" s="369">
        <f>C9*(1-C10)</f>
        <v>0</v>
      </c>
    </row>
    <row r="13" spans="1:5" x14ac:dyDescent="0.4">
      <c r="A13" s="31" t="s">
        <v>887</v>
      </c>
    </row>
    <row r="14" spans="1:5" x14ac:dyDescent="0.4">
      <c r="A14" t="s">
        <v>888</v>
      </c>
      <c r="C14" s="59">
        <f>1-C15</f>
        <v>0.97499999999999998</v>
      </c>
    </row>
    <row r="15" spans="1:5" x14ac:dyDescent="0.4">
      <c r="A15" t="s">
        <v>889</v>
      </c>
      <c r="C15" s="370">
        <v>2.5000000000000001E-2</v>
      </c>
    </row>
    <row r="16" spans="1:5" x14ac:dyDescent="0.4">
      <c r="A16" s="27" t="s">
        <v>855</v>
      </c>
      <c r="C16" s="259">
        <f>C14*C6+C15*C11</f>
        <v>0.14410500000000001</v>
      </c>
    </row>
    <row r="18" spans="1:5" x14ac:dyDescent="0.4">
      <c r="A18" s="27" t="s">
        <v>890</v>
      </c>
      <c r="C18" s="371">
        <v>0.26650000000000001</v>
      </c>
      <c r="D18" t="s">
        <v>891</v>
      </c>
      <c r="E18" t="s">
        <v>892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3" customWidth="1"/>
    <col min="2" max="3" width="16" style="343" customWidth="1" outlineLevel="1"/>
    <col min="4" max="5" width="16.15234375" style="343" customWidth="1" outlineLevel="1"/>
    <col min="6" max="6" width="15.4609375" style="343" customWidth="1" outlineLevel="1"/>
    <col min="7" max="7" width="17.4609375" style="343" customWidth="1"/>
    <col min="8" max="8" width="21.53515625" style="343" bestFit="1" customWidth="1"/>
    <col min="9" max="12" width="15.53515625" style="343" bestFit="1" customWidth="1"/>
    <col min="13" max="16384" width="9.15234375" style="343"/>
  </cols>
  <sheetData>
    <row r="1" spans="1:17" x14ac:dyDescent="0.4">
      <c r="B1" s="343" t="s">
        <v>339</v>
      </c>
      <c r="H1" s="372" t="s">
        <v>893</v>
      </c>
      <c r="I1" s="373"/>
      <c r="J1" s="373"/>
      <c r="K1" s="374"/>
      <c r="L1" s="374"/>
    </row>
    <row r="2" spans="1:17" ht="26.25" customHeight="1" x14ac:dyDescent="0.4">
      <c r="A2" s="375" t="s">
        <v>894</v>
      </c>
      <c r="B2" s="376" t="s">
        <v>895</v>
      </c>
      <c r="C2" s="376"/>
      <c r="D2" s="376"/>
      <c r="E2" s="375" t="s">
        <v>896</v>
      </c>
      <c r="F2" s="375" t="s">
        <v>897</v>
      </c>
      <c r="G2" s="377" t="s">
        <v>898</v>
      </c>
      <c r="H2" s="378" t="s">
        <v>899</v>
      </c>
      <c r="I2" s="378" t="s">
        <v>900</v>
      </c>
      <c r="J2" s="378" t="s">
        <v>901</v>
      </c>
      <c r="K2" s="378" t="s">
        <v>902</v>
      </c>
      <c r="L2" s="379" t="s">
        <v>903</v>
      </c>
    </row>
    <row r="3" spans="1:17" x14ac:dyDescent="0.4">
      <c r="A3" s="343" t="s">
        <v>904</v>
      </c>
      <c r="B3" s="380" t="s">
        <v>905</v>
      </c>
      <c r="C3" s="380"/>
      <c r="D3" s="380"/>
      <c r="E3" s="381">
        <v>1730</v>
      </c>
      <c r="F3" s="381">
        <v>5401</v>
      </c>
      <c r="G3" s="382">
        <v>-1.0547173881949257E-2</v>
      </c>
      <c r="H3" s="383">
        <v>0.98021778584392016</v>
      </c>
      <c r="I3" s="383">
        <v>10.057728119180632</v>
      </c>
      <c r="J3" s="384" t="s">
        <v>906</v>
      </c>
      <c r="K3" s="383">
        <v>8.2307692307692299</v>
      </c>
      <c r="L3" s="384" t="s">
        <v>906</v>
      </c>
    </row>
    <row r="4" spans="1:17" x14ac:dyDescent="0.4">
      <c r="A4" s="343" t="s">
        <v>907</v>
      </c>
      <c r="B4" s="343" t="s">
        <v>908</v>
      </c>
      <c r="E4" s="381">
        <v>21645</v>
      </c>
      <c r="F4" s="381">
        <v>24565</v>
      </c>
      <c r="G4" s="382">
        <v>0.12994715946593449</v>
      </c>
      <c r="H4" s="383">
        <v>1.021838602329451</v>
      </c>
      <c r="I4" s="383">
        <v>14.978658536585366</v>
      </c>
      <c r="J4" s="383">
        <v>20.184952978056426</v>
      </c>
      <c r="K4" s="383">
        <v>15.859605911330052</v>
      </c>
      <c r="L4" s="383">
        <v>1.2204657628924649</v>
      </c>
    </row>
    <row r="5" spans="1:17" x14ac:dyDescent="0.4">
      <c r="A5" s="343" t="s">
        <v>909</v>
      </c>
      <c r="B5" s="343" t="s">
        <v>910</v>
      </c>
      <c r="E5" s="385">
        <v>48</v>
      </c>
      <c r="F5" s="385">
        <v>41.915599999999998</v>
      </c>
      <c r="G5" s="382">
        <v>0.22543198207865922</v>
      </c>
      <c r="H5" s="383">
        <v>3.6995233892321271</v>
      </c>
      <c r="I5" s="383">
        <v>8.8992781316348193</v>
      </c>
      <c r="J5" s="383">
        <v>15.371900826446282</v>
      </c>
      <c r="K5" s="384" t="s">
        <v>906</v>
      </c>
      <c r="L5" s="384" t="s">
        <v>906</v>
      </c>
    </row>
    <row r="6" spans="1:17" x14ac:dyDescent="0.4">
      <c r="A6" s="343" t="s">
        <v>911</v>
      </c>
      <c r="B6" s="343" t="s">
        <v>912</v>
      </c>
      <c r="E6" s="381">
        <v>5980</v>
      </c>
      <c r="F6" s="381">
        <v>5838.0599999999995</v>
      </c>
      <c r="G6" s="382">
        <v>0.23633411303023744</v>
      </c>
      <c r="H6" s="383">
        <v>19.141807928128788</v>
      </c>
      <c r="I6" s="383">
        <v>274.21606387975572</v>
      </c>
      <c r="J6" s="383">
        <v>38.140043763676147</v>
      </c>
      <c r="K6" s="383">
        <v>38.476821192052981</v>
      </c>
      <c r="L6" s="383">
        <v>1.6280688682099025</v>
      </c>
    </row>
    <row r="7" spans="1:17" x14ac:dyDescent="0.4">
      <c r="A7" s="343" t="s">
        <v>913</v>
      </c>
      <c r="B7" s="343" t="s">
        <v>914</v>
      </c>
      <c r="E7" s="381">
        <v>3619</v>
      </c>
      <c r="F7" s="381">
        <v>4859.8099999999995</v>
      </c>
      <c r="G7" s="382">
        <v>8.098119788577729E-2</v>
      </c>
      <c r="H7" s="383">
        <v>1.7356464285714284</v>
      </c>
      <c r="I7" s="383">
        <v>16.504703684836134</v>
      </c>
      <c r="J7" s="383">
        <v>57.455696202531641</v>
      </c>
      <c r="K7" s="383">
        <v>24.469002695417789</v>
      </c>
      <c r="L7" s="383">
        <v>3.0215659108835276</v>
      </c>
    </row>
    <row r="8" spans="1:17" hidden="1" x14ac:dyDescent="0.4">
      <c r="E8" s="381">
        <f>+E5*1.38</f>
        <v>66.239999999999995</v>
      </c>
      <c r="F8" s="381">
        <f>+F5*1.38</f>
        <v>57.843527999999992</v>
      </c>
      <c r="G8" s="382"/>
      <c r="H8" s="383"/>
      <c r="I8" s="383"/>
      <c r="J8" s="383"/>
      <c r="K8" s="383"/>
      <c r="L8" s="383"/>
    </row>
    <row r="9" spans="1:17" x14ac:dyDescent="0.4">
      <c r="A9" s="386"/>
      <c r="B9" s="386"/>
      <c r="C9" s="386"/>
      <c r="D9" s="386"/>
      <c r="E9" s="386"/>
      <c r="F9" s="386"/>
      <c r="G9" s="386"/>
      <c r="H9" s="387"/>
      <c r="I9" s="387"/>
      <c r="J9" s="387"/>
      <c r="K9" s="387"/>
      <c r="L9" s="387"/>
    </row>
    <row r="10" spans="1:17" x14ac:dyDescent="0.4">
      <c r="A10" s="388" t="s">
        <v>915</v>
      </c>
      <c r="B10" s="386"/>
      <c r="C10" s="386"/>
      <c r="D10" s="386"/>
      <c r="E10" s="389">
        <f>MEDIAN(E3:E4,E6:E8)</f>
        <v>3619</v>
      </c>
      <c r="F10" s="389">
        <f>MEDIAN(F3:F4,F6:F8)</f>
        <v>5401</v>
      </c>
      <c r="G10" s="390">
        <f t="shared" ref="G10" si="0">MEDIAN(G3:G4,G6:G8)</f>
        <v>0.10546417867585589</v>
      </c>
      <c r="H10" s="391">
        <f>MEDIAN(H3:H7)</f>
        <v>1.7356464285714284</v>
      </c>
      <c r="I10" s="391">
        <f t="shared" ref="I10:L10" si="1">MEDIAN(I3:I7)</f>
        <v>14.978658536585366</v>
      </c>
      <c r="J10" s="391">
        <f t="shared" si="1"/>
        <v>29.162498370866288</v>
      </c>
      <c r="K10" s="391">
        <f t="shared" si="1"/>
        <v>20.164304303373921</v>
      </c>
      <c r="L10" s="391">
        <f t="shared" si="1"/>
        <v>1.6280688682099025</v>
      </c>
      <c r="M10" s="392" t="s">
        <v>916</v>
      </c>
      <c r="N10" s="392"/>
      <c r="O10" s="392"/>
      <c r="P10" s="392"/>
      <c r="Q10" s="392"/>
    </row>
    <row r="11" spans="1:17" x14ac:dyDescent="0.4">
      <c r="H11" s="374"/>
      <c r="I11" s="374"/>
      <c r="J11" s="374"/>
      <c r="K11" s="374"/>
      <c r="L11" s="374"/>
    </row>
    <row r="12" spans="1:17" ht="29.15" x14ac:dyDescent="0.4">
      <c r="A12" s="393" t="s">
        <v>917</v>
      </c>
      <c r="B12" s="388" t="s">
        <v>862</v>
      </c>
      <c r="C12" s="375" t="s">
        <v>918</v>
      </c>
      <c r="D12" s="375" t="s">
        <v>919</v>
      </c>
      <c r="E12" s="375" t="s">
        <v>920</v>
      </c>
      <c r="F12" s="375" t="s">
        <v>921</v>
      </c>
      <c r="G12" s="377" t="s">
        <v>922</v>
      </c>
      <c r="H12" s="394" t="s">
        <v>923</v>
      </c>
      <c r="I12" s="395"/>
      <c r="J12" s="395"/>
      <c r="K12" s="395"/>
      <c r="L12" s="395"/>
    </row>
    <row r="13" spans="1:17" hidden="1" x14ac:dyDescent="0.4">
      <c r="A13" s="396">
        <v>2019</v>
      </c>
      <c r="B13" s="397">
        <v>1.2774483662872269</v>
      </c>
      <c r="C13" s="398"/>
      <c r="D13" s="398"/>
      <c r="E13" s="398"/>
      <c r="F13" s="398"/>
      <c r="G13" s="399"/>
      <c r="H13" s="373"/>
      <c r="I13" s="400"/>
      <c r="J13" s="400"/>
      <c r="K13" s="400"/>
      <c r="L13" s="400"/>
    </row>
    <row r="14" spans="1:17" x14ac:dyDescent="0.4">
      <c r="A14" s="396">
        <v>2020</v>
      </c>
      <c r="B14" s="397">
        <v>1.1302426139051858</v>
      </c>
      <c r="C14" s="401">
        <v>1.8321673080166838</v>
      </c>
      <c r="D14" s="401">
        <v>8.2016478474721115</v>
      </c>
      <c r="E14" s="401">
        <v>1.9700168028406702</v>
      </c>
      <c r="F14" s="401">
        <v>1.7558110252216226</v>
      </c>
      <c r="G14" s="382">
        <v>0.27027299224326257</v>
      </c>
      <c r="H14" s="402">
        <f>H$10*D14+C14*B14</f>
        <v>16.305954362189915</v>
      </c>
      <c r="I14" s="402">
        <f>I$10*E14+C14*B14</f>
        <v>31.579002568410417</v>
      </c>
      <c r="J14" s="402">
        <f>J$10*$F14*B14</f>
        <v>57.872757626361235</v>
      </c>
      <c r="K14" s="402">
        <f>K$10*$F14*B13</f>
        <v>45.227686153044864</v>
      </c>
      <c r="L14" s="402">
        <f>+$L$10*$G$14*100*F14*B14</f>
        <v>87.322240658790989</v>
      </c>
    </row>
    <row r="15" spans="1:17" x14ac:dyDescent="0.4">
      <c r="A15" s="396">
        <v>2021</v>
      </c>
      <c r="B15" s="397">
        <v>1</v>
      </c>
      <c r="C15" s="401">
        <v>4.0274770903179462</v>
      </c>
      <c r="D15" s="401">
        <v>10.418331752533913</v>
      </c>
      <c r="E15" s="401">
        <v>2.4988692311451586</v>
      </c>
      <c r="F15" s="401">
        <v>2.4220913447023009</v>
      </c>
      <c r="G15" s="382">
        <v>0.23559849328806162</v>
      </c>
      <c r="H15" s="402">
        <f>H$10*D15+C15*B15</f>
        <v>22.110017388275743</v>
      </c>
      <c r="I15" s="402">
        <f>I$10*E15+C15*B15</f>
        <v>41.457186031220886</v>
      </c>
      <c r="J15" s="402">
        <f>J$10*$F15*B15</f>
        <v>70.634234893970188</v>
      </c>
      <c r="K15" s="402">
        <f>K$10*$F15*B14</f>
        <v>55.200808436848575</v>
      </c>
      <c r="L15" s="402">
        <f>+$L$10*$G$14*100*F15*B15</f>
        <v>106.57760077690371</v>
      </c>
    </row>
    <row r="16" spans="1:17" x14ac:dyDescent="0.4">
      <c r="A16" s="396">
        <v>2022</v>
      </c>
      <c r="B16" s="397">
        <v>0.88476579072242301</v>
      </c>
      <c r="C16" s="401">
        <v>6.9320943326549624</v>
      </c>
      <c r="D16" s="401">
        <v>12.872875016006073</v>
      </c>
      <c r="E16" s="401">
        <v>3.0772683745727409</v>
      </c>
      <c r="F16" s="401">
        <v>3.0065590139175504</v>
      </c>
      <c r="G16" s="382">
        <v>0.24941761571640894</v>
      </c>
      <c r="H16" s="402">
        <f>H$10*D16+C16*B16</f>
        <v>28.476039470571205</v>
      </c>
      <c r="I16" s="402">
        <f>I$10*E16+C16*B16</f>
        <v>52.226632131752055</v>
      </c>
      <c r="J16" s="402">
        <f>J$10*$F16*B16</f>
        <v>77.575178343646442</v>
      </c>
      <c r="K16" s="402">
        <f>K$10*$F16*B15</f>
        <v>60.625170862685316</v>
      </c>
      <c r="L16" s="402">
        <f>+$L$10*$G$14*100*F16*B16</f>
        <v>117.05055487777429</v>
      </c>
    </row>
    <row r="17" spans="1:12" x14ac:dyDescent="0.4">
      <c r="A17" s="396">
        <v>2023</v>
      </c>
      <c r="B17" s="397">
        <v>0.78281050443267441</v>
      </c>
      <c r="C17" s="401">
        <v>11.154495400338874</v>
      </c>
      <c r="D17" s="401">
        <v>16.083596809913637</v>
      </c>
      <c r="E17" s="401">
        <v>4.4647576514173357</v>
      </c>
      <c r="F17" s="401">
        <v>4.3934322056567749</v>
      </c>
      <c r="G17" s="382">
        <v>0.25643489101257311</v>
      </c>
      <c r="H17" s="402">
        <f>H$10*D17+C17*B17</f>
        <v>36.64729353274064</v>
      </c>
      <c r="I17" s="402">
        <f>I$10*E17+C17*B17</f>
        <v>75.607936480218328</v>
      </c>
      <c r="J17" s="402">
        <f>J$10*$F17*B17</f>
        <v>100.29638999214889</v>
      </c>
      <c r="K17" s="402">
        <f>K$10*$F17*B16</f>
        <v>78.381847261103346</v>
      </c>
      <c r="L17" s="402">
        <f>+$L$10*$G$14*100*F17*B17</f>
        <v>151.33382032089369</v>
      </c>
    </row>
    <row r="18" spans="1:12" x14ac:dyDescent="0.4">
      <c r="A18" s="396">
        <v>2024</v>
      </c>
      <c r="B18" s="397">
        <v>0.69260395494019411</v>
      </c>
      <c r="C18" s="401">
        <v>17.403848770958813</v>
      </c>
      <c r="D18" s="401">
        <v>20.20799220495401</v>
      </c>
      <c r="E18" s="401">
        <v>6.5549858059937076</v>
      </c>
      <c r="F18" s="401">
        <v>6.4880257925746161</v>
      </c>
      <c r="G18" s="382">
        <v>0.23911375484073685</v>
      </c>
      <c r="H18" s="402">
        <f>H$10*D18+C18*B18</f>
        <v>47.127903989074802</v>
      </c>
      <c r="I18" s="402">
        <f>I$10*E18+C18*B18</f>
        <v>110.23886859009066</v>
      </c>
      <c r="J18" s="402">
        <f>J$10*$F18*B18</f>
        <v>131.04554531891574</v>
      </c>
      <c r="K18" s="402">
        <f>K$10*$F18*B17</f>
        <v>102.41237913188402</v>
      </c>
      <c r="L18" s="402">
        <f>+$L$10*$G$14*100*F18*B18</f>
        <v>197.73017763349935</v>
      </c>
    </row>
    <row r="19" spans="1:12" x14ac:dyDescent="0.4">
      <c r="A19" s="396"/>
      <c r="B19" s="397"/>
      <c r="C19" s="403"/>
      <c r="D19" s="403"/>
      <c r="E19" s="403"/>
      <c r="F19" s="403"/>
      <c r="G19" s="382"/>
      <c r="H19" s="404"/>
      <c r="I19" s="404"/>
      <c r="J19" s="404"/>
      <c r="K19" s="404"/>
      <c r="L19" s="404"/>
    </row>
    <row r="20" spans="1:12" x14ac:dyDescent="0.4">
      <c r="A20" s="405" t="s">
        <v>924</v>
      </c>
      <c r="C20" s="406"/>
      <c r="H20" s="257">
        <f>+MEDIAN(H14:L18)*1000000</f>
        <v>70634234.893970191</v>
      </c>
    </row>
  </sheetData>
  <conditionalFormatting sqref="E8:F8">
    <cfRule type="cellIs" dxfId="3" priority="1" stopIfTrue="1" operator="notEqual">
      <formula>0.6545646468</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5" customWidth="1"/>
    <col min="12" max="12" width="15" bestFit="1" customWidth="1"/>
    <col min="13" max="15" width="16" bestFit="1" customWidth="1"/>
    <col min="16" max="16" width="17.07421875" bestFit="1" customWidth="1"/>
    <col min="17" max="17" width="3.84375" customWidth="1"/>
    <col min="18" max="18" width="12.15234375" customWidth="1"/>
    <col min="19" max="24" width="12.4609375" bestFit="1" customWidth="1"/>
    <col min="25" max="49" width="13.53515625" bestFit="1" customWidth="1"/>
    <col min="50" max="86" width="15" bestFit="1" customWidth="1"/>
    <col min="87" max="90" width="16"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22"/>
      <c r="S2" s="329">
        <f>'IS BS CF'!S2</f>
        <v>45322</v>
      </c>
      <c r="T2" s="329">
        <f t="shared" ref="T2:CE2" si="1">EOMONTH(S2,1)</f>
        <v>45351</v>
      </c>
      <c r="U2" s="329">
        <f t="shared" si="1"/>
        <v>45382</v>
      </c>
      <c r="V2" s="329">
        <f t="shared" si="1"/>
        <v>45412</v>
      </c>
      <c r="W2" s="329">
        <f t="shared" si="1"/>
        <v>45443</v>
      </c>
      <c r="X2" s="329">
        <f t="shared" si="1"/>
        <v>45473</v>
      </c>
      <c r="Y2" s="329">
        <f t="shared" si="1"/>
        <v>45504</v>
      </c>
      <c r="Z2" s="329">
        <f t="shared" si="1"/>
        <v>45535</v>
      </c>
      <c r="AA2" s="329">
        <f t="shared" si="1"/>
        <v>45565</v>
      </c>
      <c r="AB2" s="329">
        <f t="shared" si="1"/>
        <v>45596</v>
      </c>
      <c r="AC2" s="329">
        <f t="shared" si="1"/>
        <v>45626</v>
      </c>
      <c r="AD2" s="329">
        <f t="shared" si="1"/>
        <v>45657</v>
      </c>
      <c r="AE2" s="329">
        <f t="shared" si="1"/>
        <v>45688</v>
      </c>
      <c r="AF2" s="329">
        <f t="shared" si="1"/>
        <v>45716</v>
      </c>
      <c r="AG2" s="329">
        <f t="shared" si="1"/>
        <v>45747</v>
      </c>
      <c r="AH2" s="329">
        <f t="shared" si="1"/>
        <v>45777</v>
      </c>
      <c r="AI2" s="329">
        <f t="shared" si="1"/>
        <v>45808</v>
      </c>
      <c r="AJ2" s="329">
        <f t="shared" si="1"/>
        <v>45838</v>
      </c>
      <c r="AK2" s="329">
        <f t="shared" si="1"/>
        <v>45869</v>
      </c>
      <c r="AL2" s="329">
        <f t="shared" si="1"/>
        <v>45900</v>
      </c>
      <c r="AM2" s="329">
        <f t="shared" si="1"/>
        <v>45930</v>
      </c>
      <c r="AN2" s="329">
        <f t="shared" si="1"/>
        <v>45961</v>
      </c>
      <c r="AO2" s="329">
        <f t="shared" si="1"/>
        <v>45991</v>
      </c>
      <c r="AP2" s="329">
        <f t="shared" si="1"/>
        <v>46022</v>
      </c>
      <c r="AQ2" s="329">
        <f t="shared" si="1"/>
        <v>46053</v>
      </c>
      <c r="AR2" s="329">
        <f t="shared" si="1"/>
        <v>46081</v>
      </c>
      <c r="AS2" s="329">
        <f t="shared" si="1"/>
        <v>46112</v>
      </c>
      <c r="AT2" s="329">
        <f t="shared" si="1"/>
        <v>46142</v>
      </c>
      <c r="AU2" s="329">
        <f t="shared" si="1"/>
        <v>46173</v>
      </c>
      <c r="AV2" s="329">
        <f t="shared" si="1"/>
        <v>46203</v>
      </c>
      <c r="AW2" s="329">
        <f t="shared" si="1"/>
        <v>46234</v>
      </c>
      <c r="AX2" s="329">
        <f t="shared" si="1"/>
        <v>46265</v>
      </c>
      <c r="AY2" s="329">
        <f t="shared" si="1"/>
        <v>46295</v>
      </c>
      <c r="AZ2" s="329">
        <f t="shared" si="1"/>
        <v>46326</v>
      </c>
      <c r="BA2" s="329">
        <f t="shared" si="1"/>
        <v>46356</v>
      </c>
      <c r="BB2" s="329">
        <f t="shared" si="1"/>
        <v>46387</v>
      </c>
      <c r="BC2" s="329">
        <f t="shared" si="1"/>
        <v>46418</v>
      </c>
      <c r="BD2" s="329">
        <f t="shared" si="1"/>
        <v>46446</v>
      </c>
      <c r="BE2" s="329">
        <f t="shared" si="1"/>
        <v>46477</v>
      </c>
      <c r="BF2" s="329">
        <f t="shared" si="1"/>
        <v>46507</v>
      </c>
      <c r="BG2" s="329">
        <f t="shared" si="1"/>
        <v>46538</v>
      </c>
      <c r="BH2" s="329">
        <f t="shared" si="1"/>
        <v>46568</v>
      </c>
      <c r="BI2" s="329">
        <f t="shared" si="1"/>
        <v>46599</v>
      </c>
      <c r="BJ2" s="329">
        <f t="shared" si="1"/>
        <v>46630</v>
      </c>
      <c r="BK2" s="329">
        <f t="shared" si="1"/>
        <v>46660</v>
      </c>
      <c r="BL2" s="329">
        <f t="shared" si="1"/>
        <v>46691</v>
      </c>
      <c r="BM2" s="329">
        <f t="shared" si="1"/>
        <v>46721</v>
      </c>
      <c r="BN2" s="329">
        <f t="shared" si="1"/>
        <v>46752</v>
      </c>
      <c r="BO2" s="329">
        <f t="shared" si="1"/>
        <v>46783</v>
      </c>
      <c r="BP2" s="329">
        <f t="shared" si="1"/>
        <v>46812</v>
      </c>
      <c r="BQ2" s="329">
        <f t="shared" si="1"/>
        <v>46843</v>
      </c>
      <c r="BR2" s="329">
        <f t="shared" si="1"/>
        <v>46873</v>
      </c>
      <c r="BS2" s="329">
        <f t="shared" si="1"/>
        <v>46904</v>
      </c>
      <c r="BT2" s="329">
        <f t="shared" si="1"/>
        <v>46934</v>
      </c>
      <c r="BU2" s="329">
        <f t="shared" si="1"/>
        <v>46965</v>
      </c>
      <c r="BV2" s="329">
        <f t="shared" si="1"/>
        <v>46996</v>
      </c>
      <c r="BW2" s="329">
        <f t="shared" si="1"/>
        <v>47026</v>
      </c>
      <c r="BX2" s="329">
        <f t="shared" si="1"/>
        <v>47057</v>
      </c>
      <c r="BY2" s="329">
        <f t="shared" si="1"/>
        <v>47087</v>
      </c>
      <c r="BZ2" s="329">
        <f t="shared" si="1"/>
        <v>47118</v>
      </c>
      <c r="CA2" s="329">
        <f t="shared" si="1"/>
        <v>47149</v>
      </c>
      <c r="CB2" s="329">
        <f t="shared" si="1"/>
        <v>47177</v>
      </c>
      <c r="CC2" s="329">
        <f t="shared" si="1"/>
        <v>47208</v>
      </c>
      <c r="CD2" s="329">
        <f t="shared" si="1"/>
        <v>47238</v>
      </c>
      <c r="CE2" s="329">
        <f t="shared" si="1"/>
        <v>47269</v>
      </c>
      <c r="CF2" s="329">
        <f t="shared" ref="CF2:CL2" si="2">EOMONTH(CE2,1)</f>
        <v>47299</v>
      </c>
      <c r="CG2" s="329">
        <f t="shared" si="2"/>
        <v>47330</v>
      </c>
      <c r="CH2" s="329">
        <f t="shared" si="2"/>
        <v>47361</v>
      </c>
      <c r="CI2" s="329">
        <f t="shared" si="2"/>
        <v>47391</v>
      </c>
      <c r="CJ2" s="329">
        <f t="shared" si="2"/>
        <v>47422</v>
      </c>
      <c r="CK2" s="329">
        <f t="shared" si="2"/>
        <v>47452</v>
      </c>
      <c r="CL2" s="329">
        <f t="shared" si="2"/>
        <v>47483</v>
      </c>
    </row>
    <row r="3" spans="1:90" outlineLevel="1" x14ac:dyDescent="0.4">
      <c r="G3" s="447" t="str">
        <f>'IS BS CF'!B3</f>
        <v>(year)</v>
      </c>
      <c r="I3" s="8" t="s">
        <v>638</v>
      </c>
      <c r="K3" s="12"/>
      <c r="L3" s="12"/>
      <c r="M3" s="12"/>
      <c r="N3" s="12"/>
      <c r="O3" s="12"/>
      <c r="P3" s="12"/>
      <c r="R3" s="227"/>
      <c r="S3" s="453">
        <f>'IS BS CF'!S3</f>
        <v>2024</v>
      </c>
      <c r="T3" s="453">
        <f>'IS BS CF'!T3</f>
        <v>2024</v>
      </c>
      <c r="U3" s="453">
        <f>'IS BS CF'!U3</f>
        <v>2024</v>
      </c>
      <c r="V3" s="453">
        <f>'IS BS CF'!V3</f>
        <v>2024</v>
      </c>
      <c r="W3" s="453">
        <f>'IS BS CF'!W3</f>
        <v>2024</v>
      </c>
      <c r="X3" s="453">
        <f>'IS BS CF'!X3</f>
        <v>2024</v>
      </c>
      <c r="Y3" s="453">
        <f>'IS BS CF'!Y3</f>
        <v>2024</v>
      </c>
      <c r="Z3" s="453">
        <f>'IS BS CF'!Z3</f>
        <v>2024</v>
      </c>
      <c r="AA3" s="453">
        <f>'IS BS CF'!AA3</f>
        <v>2024</v>
      </c>
      <c r="AB3" s="453">
        <f>'IS BS CF'!AB3</f>
        <v>2024</v>
      </c>
      <c r="AC3" s="453">
        <f>'IS BS CF'!AC3</f>
        <v>2024</v>
      </c>
      <c r="AD3" s="453">
        <f>'IS BS CF'!AD3</f>
        <v>2024</v>
      </c>
      <c r="AE3" s="453">
        <f>'IS BS CF'!AE3</f>
        <v>2025</v>
      </c>
      <c r="AF3" s="453">
        <f>'IS BS CF'!AF3</f>
        <v>2025</v>
      </c>
      <c r="AG3" s="453">
        <f>'IS BS CF'!AG3</f>
        <v>2025</v>
      </c>
      <c r="AH3" s="453">
        <f>'IS BS CF'!AH3</f>
        <v>2025</v>
      </c>
      <c r="AI3" s="453">
        <f>'IS BS CF'!AI3</f>
        <v>2025</v>
      </c>
      <c r="AJ3" s="453">
        <f>'IS BS CF'!AJ3</f>
        <v>2025</v>
      </c>
      <c r="AK3" s="453">
        <f>'IS BS CF'!AK3</f>
        <v>2025</v>
      </c>
      <c r="AL3" s="453">
        <f>'IS BS CF'!AL3</f>
        <v>2025</v>
      </c>
      <c r="AM3" s="453">
        <f>'IS BS CF'!AM3</f>
        <v>2025</v>
      </c>
      <c r="AN3" s="453">
        <f>'IS BS CF'!AN3</f>
        <v>2025</v>
      </c>
      <c r="AO3" s="453">
        <f>'IS BS CF'!AO3</f>
        <v>2025</v>
      </c>
      <c r="AP3" s="453">
        <f>'IS BS CF'!AP3</f>
        <v>2025</v>
      </c>
      <c r="AQ3" s="453">
        <f>'IS BS CF'!AQ3</f>
        <v>2026</v>
      </c>
      <c r="AR3" s="453">
        <f>'IS BS CF'!AR3</f>
        <v>2026</v>
      </c>
      <c r="AS3" s="453">
        <f>'IS BS CF'!AS3</f>
        <v>2026</v>
      </c>
      <c r="AT3" s="453">
        <f>'IS BS CF'!AT3</f>
        <v>2026</v>
      </c>
      <c r="AU3" s="453">
        <f>'IS BS CF'!AU3</f>
        <v>2026</v>
      </c>
      <c r="AV3" s="453">
        <f>'IS BS CF'!AV3</f>
        <v>2026</v>
      </c>
      <c r="AW3" s="453">
        <f>'IS BS CF'!AW3</f>
        <v>2026</v>
      </c>
      <c r="AX3" s="453">
        <f>'IS BS CF'!AX3</f>
        <v>2026</v>
      </c>
      <c r="AY3" s="453">
        <f>'IS BS CF'!AY3</f>
        <v>2026</v>
      </c>
      <c r="AZ3" s="453">
        <f>'IS BS CF'!AZ3</f>
        <v>2026</v>
      </c>
      <c r="BA3" s="453">
        <f>'IS BS CF'!BA3</f>
        <v>2026</v>
      </c>
      <c r="BB3" s="453">
        <f>'IS BS CF'!BB3</f>
        <v>2026</v>
      </c>
      <c r="BC3" s="453">
        <f>'IS BS CF'!BC3</f>
        <v>2027</v>
      </c>
      <c r="BD3" s="453">
        <f>'IS BS CF'!BD3</f>
        <v>2027</v>
      </c>
      <c r="BE3" s="453">
        <f>'IS BS CF'!BE3</f>
        <v>2027</v>
      </c>
      <c r="BF3" s="453">
        <f>'IS BS CF'!BF3</f>
        <v>2027</v>
      </c>
      <c r="BG3" s="453">
        <f>'IS BS CF'!BG3</f>
        <v>2027</v>
      </c>
      <c r="BH3" s="453">
        <f>'IS BS CF'!BH3</f>
        <v>2027</v>
      </c>
      <c r="BI3" s="453">
        <f>'IS BS CF'!BI3</f>
        <v>2027</v>
      </c>
      <c r="BJ3" s="453">
        <f>'IS BS CF'!BJ3</f>
        <v>2027</v>
      </c>
      <c r="BK3" s="453">
        <f>'IS BS CF'!BK3</f>
        <v>2027</v>
      </c>
      <c r="BL3" s="453">
        <f>'IS BS CF'!BL3</f>
        <v>2027</v>
      </c>
      <c r="BM3" s="453">
        <f>'IS BS CF'!BM3</f>
        <v>2027</v>
      </c>
      <c r="BN3" s="453">
        <f>'IS BS CF'!BN3</f>
        <v>2027</v>
      </c>
      <c r="BO3" s="453">
        <f>'IS BS CF'!BO3</f>
        <v>2028</v>
      </c>
      <c r="BP3" s="453">
        <f>'IS BS CF'!BP3</f>
        <v>2028</v>
      </c>
      <c r="BQ3" s="453">
        <f>'IS BS CF'!BQ3</f>
        <v>2028</v>
      </c>
      <c r="BR3" s="453">
        <f>'IS BS CF'!BR3</f>
        <v>2028</v>
      </c>
      <c r="BS3" s="453">
        <f>'IS BS CF'!BS3</f>
        <v>2028</v>
      </c>
      <c r="BT3" s="453">
        <f>'IS BS CF'!BT3</f>
        <v>2028</v>
      </c>
      <c r="BU3" s="453">
        <f>'IS BS CF'!BU3</f>
        <v>2028</v>
      </c>
      <c r="BV3" s="453">
        <f>'IS BS CF'!BV3</f>
        <v>2028</v>
      </c>
      <c r="BW3" s="453">
        <f>'IS BS CF'!BW3</f>
        <v>2028</v>
      </c>
      <c r="BX3" s="453">
        <f>'IS BS CF'!BX3</f>
        <v>2028</v>
      </c>
      <c r="BY3" s="453">
        <f>'IS BS CF'!BY3</f>
        <v>2028</v>
      </c>
      <c r="BZ3" s="453">
        <f>'IS BS CF'!BZ3</f>
        <v>2028</v>
      </c>
      <c r="CA3" s="453">
        <f>'IS BS CF'!CA3</f>
        <v>2029</v>
      </c>
      <c r="CB3" s="453">
        <f>'IS BS CF'!CB3</f>
        <v>2029</v>
      </c>
      <c r="CC3" s="453">
        <f>'IS BS CF'!CC3</f>
        <v>2029</v>
      </c>
      <c r="CD3" s="453">
        <f>'IS BS CF'!CD3</f>
        <v>2029</v>
      </c>
      <c r="CE3" s="453">
        <f>'IS BS CF'!CE3</f>
        <v>2029</v>
      </c>
      <c r="CF3" s="453">
        <f>'IS BS CF'!CF3</f>
        <v>2029</v>
      </c>
      <c r="CG3" s="453">
        <f>'IS BS CF'!CG3</f>
        <v>2029</v>
      </c>
      <c r="CH3" s="453">
        <f>'IS BS CF'!CH3</f>
        <v>2029</v>
      </c>
      <c r="CI3" s="453">
        <f>'IS BS CF'!CI3</f>
        <v>2029</v>
      </c>
      <c r="CJ3" s="453">
        <f>'IS BS CF'!CJ3</f>
        <v>2029</v>
      </c>
      <c r="CK3" s="453">
        <f>'IS BS CF'!CK3</f>
        <v>2029</v>
      </c>
      <c r="CL3" s="453">
        <f>'IS BS CF'!CL3</f>
        <v>2029</v>
      </c>
    </row>
    <row r="4" spans="1:90" outlineLevel="1" x14ac:dyDescent="0.4">
      <c r="G4" s="447" t="str">
        <f>'IS BS CF'!B4</f>
        <v>(year end)</v>
      </c>
      <c r="I4" s="8" t="s">
        <v>639</v>
      </c>
      <c r="K4" s="12"/>
      <c r="L4" s="12"/>
      <c r="M4" s="12"/>
      <c r="N4" s="12"/>
      <c r="O4" s="12"/>
      <c r="P4" s="12"/>
      <c r="R4" s="227"/>
      <c r="S4" s="453">
        <f>'IS BS CF'!S4</f>
        <v>0</v>
      </c>
      <c r="T4" s="453">
        <f>'IS BS CF'!T4</f>
        <v>0</v>
      </c>
      <c r="U4" s="453">
        <f>'IS BS CF'!U4</f>
        <v>0</v>
      </c>
      <c r="V4" s="453">
        <f>'IS BS CF'!V4</f>
        <v>0</v>
      </c>
      <c r="W4" s="453">
        <f>'IS BS CF'!W4</f>
        <v>0</v>
      </c>
      <c r="X4" s="453">
        <f>'IS BS CF'!X4</f>
        <v>0</v>
      </c>
      <c r="Y4" s="453">
        <f>'IS BS CF'!Y4</f>
        <v>0</v>
      </c>
      <c r="Z4" s="453">
        <f>'IS BS CF'!Z4</f>
        <v>0</v>
      </c>
      <c r="AA4" s="453">
        <f>'IS BS CF'!AA4</f>
        <v>0</v>
      </c>
      <c r="AB4" s="453">
        <f>'IS BS CF'!AB4</f>
        <v>0</v>
      </c>
      <c r="AC4" s="453">
        <f>'IS BS CF'!AC4</f>
        <v>0</v>
      </c>
      <c r="AD4" s="453">
        <f>'IS BS CF'!AD4</f>
        <v>2024</v>
      </c>
      <c r="AE4" s="453">
        <f>'IS BS CF'!AE4</f>
        <v>0</v>
      </c>
      <c r="AF4" s="453">
        <f>'IS BS CF'!AF4</f>
        <v>0</v>
      </c>
      <c r="AG4" s="453">
        <f>'IS BS CF'!AG4</f>
        <v>0</v>
      </c>
      <c r="AH4" s="453">
        <f>'IS BS CF'!AH4</f>
        <v>0</v>
      </c>
      <c r="AI4" s="453">
        <f>'IS BS CF'!AI4</f>
        <v>0</v>
      </c>
      <c r="AJ4" s="453">
        <f>'IS BS CF'!AJ4</f>
        <v>0</v>
      </c>
      <c r="AK4" s="453">
        <f>'IS BS CF'!AK4</f>
        <v>0</v>
      </c>
      <c r="AL4" s="453">
        <f>'IS BS CF'!AL4</f>
        <v>0</v>
      </c>
      <c r="AM4" s="453">
        <f>'IS BS CF'!AM4</f>
        <v>0</v>
      </c>
      <c r="AN4" s="453">
        <f>'IS BS CF'!AN4</f>
        <v>0</v>
      </c>
      <c r="AO4" s="453">
        <f>'IS BS CF'!AO4</f>
        <v>0</v>
      </c>
      <c r="AP4" s="453">
        <f>'IS BS CF'!AP4</f>
        <v>2025</v>
      </c>
      <c r="AQ4" s="453">
        <f>'IS BS CF'!AQ4</f>
        <v>0</v>
      </c>
      <c r="AR4" s="453">
        <f>'IS BS CF'!AR4</f>
        <v>0</v>
      </c>
      <c r="AS4" s="453">
        <f>'IS BS CF'!AS4</f>
        <v>0</v>
      </c>
      <c r="AT4" s="453">
        <f>'IS BS CF'!AT4</f>
        <v>0</v>
      </c>
      <c r="AU4" s="453">
        <f>'IS BS CF'!AU4</f>
        <v>0</v>
      </c>
      <c r="AV4" s="453">
        <f>'IS BS CF'!AV4</f>
        <v>0</v>
      </c>
      <c r="AW4" s="453">
        <f>'IS BS CF'!AW4</f>
        <v>0</v>
      </c>
      <c r="AX4" s="453">
        <f>'IS BS CF'!AX4</f>
        <v>0</v>
      </c>
      <c r="AY4" s="453">
        <f>'IS BS CF'!AY4</f>
        <v>0</v>
      </c>
      <c r="AZ4" s="453">
        <f>'IS BS CF'!AZ4</f>
        <v>0</v>
      </c>
      <c r="BA4" s="453">
        <f>'IS BS CF'!BA4</f>
        <v>0</v>
      </c>
      <c r="BB4" s="453">
        <f>'IS BS CF'!BB4</f>
        <v>2026</v>
      </c>
      <c r="BC4" s="453">
        <f>'IS BS CF'!BC4</f>
        <v>0</v>
      </c>
      <c r="BD4" s="453">
        <f>'IS BS CF'!BD4</f>
        <v>0</v>
      </c>
      <c r="BE4" s="453">
        <f>'IS BS CF'!BE4</f>
        <v>0</v>
      </c>
      <c r="BF4" s="453">
        <f>'IS BS CF'!BF4</f>
        <v>0</v>
      </c>
      <c r="BG4" s="453">
        <f>'IS BS CF'!BG4</f>
        <v>0</v>
      </c>
      <c r="BH4" s="453">
        <f>'IS BS CF'!BH4</f>
        <v>0</v>
      </c>
      <c r="BI4" s="453">
        <f>'IS BS CF'!BI4</f>
        <v>0</v>
      </c>
      <c r="BJ4" s="453">
        <f>'IS BS CF'!BJ4</f>
        <v>0</v>
      </c>
      <c r="BK4" s="453">
        <f>'IS BS CF'!BK4</f>
        <v>0</v>
      </c>
      <c r="BL4" s="453">
        <f>'IS BS CF'!BL4</f>
        <v>0</v>
      </c>
      <c r="BM4" s="453">
        <f>'IS BS CF'!BM4</f>
        <v>0</v>
      </c>
      <c r="BN4" s="453">
        <f>'IS BS CF'!BN4</f>
        <v>2027</v>
      </c>
      <c r="BO4" s="453">
        <f>'IS BS CF'!BO4</f>
        <v>0</v>
      </c>
      <c r="BP4" s="453">
        <f>'IS BS CF'!BP4</f>
        <v>0</v>
      </c>
      <c r="BQ4" s="453">
        <f>'IS BS CF'!BQ4</f>
        <v>0</v>
      </c>
      <c r="BR4" s="453">
        <f>'IS BS CF'!BR4</f>
        <v>0</v>
      </c>
      <c r="BS4" s="453">
        <f>'IS BS CF'!BS4</f>
        <v>0</v>
      </c>
      <c r="BT4" s="453">
        <f>'IS BS CF'!BT4</f>
        <v>0</v>
      </c>
      <c r="BU4" s="453">
        <f>'IS BS CF'!BU4</f>
        <v>0</v>
      </c>
      <c r="BV4" s="453">
        <f>'IS BS CF'!BV4</f>
        <v>0</v>
      </c>
      <c r="BW4" s="453">
        <f>'IS BS CF'!BW4</f>
        <v>0</v>
      </c>
      <c r="BX4" s="453">
        <f>'IS BS CF'!BX4</f>
        <v>0</v>
      </c>
      <c r="BY4" s="453">
        <f>'IS BS CF'!BY4</f>
        <v>0</v>
      </c>
      <c r="BZ4" s="453">
        <f>'IS BS CF'!BZ4</f>
        <v>2028</v>
      </c>
      <c r="CA4" s="453">
        <f>'IS BS CF'!CA4</f>
        <v>0</v>
      </c>
      <c r="CB4" s="453">
        <f>'IS BS CF'!CB4</f>
        <v>0</v>
      </c>
      <c r="CC4" s="453">
        <f>'IS BS CF'!CC4</f>
        <v>0</v>
      </c>
      <c r="CD4" s="453">
        <f>'IS BS CF'!CD4</f>
        <v>0</v>
      </c>
      <c r="CE4" s="453">
        <f>'IS BS CF'!CE4</f>
        <v>0</v>
      </c>
      <c r="CF4" s="453">
        <f>'IS BS CF'!CF4</f>
        <v>0</v>
      </c>
      <c r="CG4" s="453">
        <f>'IS BS CF'!CG4</f>
        <v>0</v>
      </c>
      <c r="CH4" s="453">
        <f>'IS BS CF'!CH4</f>
        <v>0</v>
      </c>
      <c r="CI4" s="453">
        <f>'IS BS CF'!CI4</f>
        <v>0</v>
      </c>
      <c r="CJ4" s="453">
        <f>'IS BS CF'!CJ4</f>
        <v>0</v>
      </c>
      <c r="CK4" s="453">
        <f>'IS BS CF'!CK4</f>
        <v>0</v>
      </c>
      <c r="CL4" s="453">
        <f>'IS BS CF'!CL4</f>
        <v>2029</v>
      </c>
    </row>
    <row r="5" spans="1:90" outlineLevel="2" x14ac:dyDescent="0.4">
      <c r="G5" s="447" t="str">
        <f>'IS BS CF'!B5</f>
        <v>(Year #)</v>
      </c>
      <c r="H5" s="12"/>
      <c r="I5" s="8" t="s">
        <v>640</v>
      </c>
      <c r="K5" s="12">
        <v>0</v>
      </c>
      <c r="L5" s="12">
        <v>1</v>
      </c>
      <c r="M5" s="12">
        <v>2</v>
      </c>
      <c r="N5" s="12">
        <v>3</v>
      </c>
      <c r="O5" s="12">
        <v>4</v>
      </c>
      <c r="P5" s="12">
        <v>5</v>
      </c>
      <c r="S5" s="448">
        <f>'IS BS CF'!S5</f>
        <v>1</v>
      </c>
      <c r="T5" s="448">
        <f>'IS BS CF'!T5</f>
        <v>1</v>
      </c>
      <c r="U5" s="448">
        <f>'IS BS CF'!U5</f>
        <v>1</v>
      </c>
      <c r="V5" s="448">
        <f>'IS BS CF'!V5</f>
        <v>1</v>
      </c>
      <c r="W5" s="448">
        <f>'IS BS CF'!W5</f>
        <v>1</v>
      </c>
      <c r="X5" s="448">
        <f>'IS BS CF'!X5</f>
        <v>1</v>
      </c>
      <c r="Y5" s="448">
        <f>'IS BS CF'!Y5</f>
        <v>1</v>
      </c>
      <c r="Z5" s="448">
        <f>'IS BS CF'!Z5</f>
        <v>1</v>
      </c>
      <c r="AA5" s="448">
        <f>'IS BS CF'!AA5</f>
        <v>1</v>
      </c>
      <c r="AB5" s="448">
        <f>'IS BS CF'!AB5</f>
        <v>1</v>
      </c>
      <c r="AC5" s="448">
        <f>'IS BS CF'!AC5</f>
        <v>1</v>
      </c>
      <c r="AD5" s="448">
        <f>'IS BS CF'!AD5</f>
        <v>1</v>
      </c>
      <c r="AE5" s="448">
        <f>'IS BS CF'!AE5</f>
        <v>2</v>
      </c>
      <c r="AF5" s="448">
        <f>'IS BS CF'!AF5</f>
        <v>2</v>
      </c>
      <c r="AG5" s="448">
        <f>'IS BS CF'!AG5</f>
        <v>2</v>
      </c>
      <c r="AH5" s="448">
        <f>'IS BS CF'!AH5</f>
        <v>2</v>
      </c>
      <c r="AI5" s="448">
        <f>'IS BS CF'!AI5</f>
        <v>2</v>
      </c>
      <c r="AJ5" s="448">
        <f>'IS BS CF'!AJ5</f>
        <v>2</v>
      </c>
      <c r="AK5" s="448">
        <f>'IS BS CF'!AK5</f>
        <v>2</v>
      </c>
      <c r="AL5" s="448">
        <f>'IS BS CF'!AL5</f>
        <v>2</v>
      </c>
      <c r="AM5" s="448">
        <f>'IS BS CF'!AM5</f>
        <v>2</v>
      </c>
      <c r="AN5" s="448">
        <f>'IS BS CF'!AN5</f>
        <v>2</v>
      </c>
      <c r="AO5" s="448">
        <f>'IS BS CF'!AO5</f>
        <v>2</v>
      </c>
      <c r="AP5" s="448">
        <f>'IS BS CF'!AP5</f>
        <v>2</v>
      </c>
      <c r="AQ5" s="448">
        <f>'IS BS CF'!AQ5</f>
        <v>3</v>
      </c>
      <c r="AR5" s="448">
        <f>'IS BS CF'!AR5</f>
        <v>3</v>
      </c>
      <c r="AS5" s="448">
        <f>'IS BS CF'!AS5</f>
        <v>3</v>
      </c>
      <c r="AT5" s="448">
        <f>'IS BS CF'!AT5</f>
        <v>3</v>
      </c>
      <c r="AU5" s="448">
        <f>'IS BS CF'!AU5</f>
        <v>3</v>
      </c>
      <c r="AV5" s="448">
        <f>'IS BS CF'!AV5</f>
        <v>3</v>
      </c>
      <c r="AW5" s="448">
        <f>'IS BS CF'!AW5</f>
        <v>3</v>
      </c>
      <c r="AX5" s="448">
        <f>'IS BS CF'!AX5</f>
        <v>3</v>
      </c>
      <c r="AY5" s="448">
        <f>'IS BS CF'!AY5</f>
        <v>3</v>
      </c>
      <c r="AZ5" s="448">
        <f>'IS BS CF'!AZ5</f>
        <v>3</v>
      </c>
      <c r="BA5" s="448">
        <f>'IS BS CF'!BA5</f>
        <v>3</v>
      </c>
      <c r="BB5" s="448">
        <f>'IS BS CF'!BB5</f>
        <v>3</v>
      </c>
      <c r="BC5" s="448">
        <f>'IS BS CF'!BC5</f>
        <v>4</v>
      </c>
      <c r="BD5" s="448">
        <f>'IS BS CF'!BD5</f>
        <v>4</v>
      </c>
      <c r="BE5" s="448">
        <f>'IS BS CF'!BE5</f>
        <v>4</v>
      </c>
      <c r="BF5" s="448">
        <f>'IS BS CF'!BF5</f>
        <v>4</v>
      </c>
      <c r="BG5" s="448">
        <f>'IS BS CF'!BG5</f>
        <v>4</v>
      </c>
      <c r="BH5" s="448">
        <f>'IS BS CF'!BH5</f>
        <v>4</v>
      </c>
      <c r="BI5" s="448">
        <f>'IS BS CF'!BI5</f>
        <v>4</v>
      </c>
      <c r="BJ5" s="448">
        <f>'IS BS CF'!BJ5</f>
        <v>4</v>
      </c>
      <c r="BK5" s="448">
        <f>'IS BS CF'!BK5</f>
        <v>4</v>
      </c>
      <c r="BL5" s="448">
        <f>'IS BS CF'!BL5</f>
        <v>4</v>
      </c>
      <c r="BM5" s="448">
        <f>'IS BS CF'!BM5</f>
        <v>4</v>
      </c>
      <c r="BN5" s="448">
        <f>'IS BS CF'!BN5</f>
        <v>4</v>
      </c>
      <c r="BO5" s="448">
        <f>'IS BS CF'!BO5</f>
        <v>5</v>
      </c>
      <c r="BP5" s="448">
        <f>'IS BS CF'!BP5</f>
        <v>5</v>
      </c>
      <c r="BQ5" s="448">
        <f>'IS BS CF'!BQ5</f>
        <v>5</v>
      </c>
      <c r="BR5" s="448">
        <f>'IS BS CF'!BR5</f>
        <v>5</v>
      </c>
      <c r="BS5" s="448">
        <f>'IS BS CF'!BS5</f>
        <v>5</v>
      </c>
      <c r="BT5" s="448">
        <f>'IS BS CF'!BT5</f>
        <v>5</v>
      </c>
      <c r="BU5" s="448">
        <f>'IS BS CF'!BU5</f>
        <v>5</v>
      </c>
      <c r="BV5" s="448">
        <f>'IS BS CF'!BV5</f>
        <v>5</v>
      </c>
      <c r="BW5" s="448">
        <f>'IS BS CF'!BW5</f>
        <v>5</v>
      </c>
      <c r="BX5" s="448">
        <f>'IS BS CF'!BX5</f>
        <v>5</v>
      </c>
      <c r="BY5" s="448">
        <f>'IS BS CF'!BY5</f>
        <v>5</v>
      </c>
      <c r="BZ5" s="448">
        <f>'IS BS CF'!BZ5</f>
        <v>5</v>
      </c>
      <c r="CA5" s="448">
        <f>'IS BS CF'!CA5</f>
        <v>6</v>
      </c>
      <c r="CB5" s="448">
        <f>'IS BS CF'!CB5</f>
        <v>6</v>
      </c>
      <c r="CC5" s="448">
        <f>'IS BS CF'!CC5</f>
        <v>6</v>
      </c>
      <c r="CD5" s="448">
        <f>'IS BS CF'!CD5</f>
        <v>6</v>
      </c>
      <c r="CE5" s="448">
        <f>'IS BS CF'!CE5</f>
        <v>6</v>
      </c>
      <c r="CF5" s="448">
        <f>'IS BS CF'!CF5</f>
        <v>6</v>
      </c>
      <c r="CG5" s="448">
        <f>'IS BS CF'!CG5</f>
        <v>6</v>
      </c>
      <c r="CH5" s="448">
        <f>'IS BS CF'!CH5</f>
        <v>6</v>
      </c>
      <c r="CI5" s="448">
        <f>'IS BS CF'!CI5</f>
        <v>6</v>
      </c>
      <c r="CJ5" s="448">
        <f>'IS BS CF'!CJ5</f>
        <v>6</v>
      </c>
      <c r="CK5" s="448">
        <f>'IS BS CF'!CK5</f>
        <v>6</v>
      </c>
      <c r="CL5" s="448">
        <f>'IS BS CF'!CL5</f>
        <v>6</v>
      </c>
    </row>
    <row r="6" spans="1:90" outlineLevel="2" x14ac:dyDescent="0.4">
      <c r="G6" s="447" t="str">
        <f>'IS BS CF'!B6</f>
        <v>(Year end #)</v>
      </c>
      <c r="I6" s="8" t="s">
        <v>641</v>
      </c>
      <c r="K6" s="12"/>
      <c r="L6" s="12"/>
      <c r="M6" s="12"/>
      <c r="N6" s="12"/>
      <c r="O6" s="12"/>
      <c r="P6" s="12"/>
      <c r="S6" s="448">
        <f>'IS BS CF'!S6</f>
        <v>0</v>
      </c>
      <c r="T6" s="448">
        <f>'IS BS CF'!T6</f>
        <v>0</v>
      </c>
      <c r="U6" s="448">
        <f>'IS BS CF'!U6</f>
        <v>0</v>
      </c>
      <c r="V6" s="448">
        <f>'IS BS CF'!V6</f>
        <v>0</v>
      </c>
      <c r="W6" s="448">
        <f>'IS BS CF'!W6</f>
        <v>0</v>
      </c>
      <c r="X6" s="448">
        <f>'IS BS CF'!X6</f>
        <v>0</v>
      </c>
      <c r="Y6" s="448">
        <f>'IS BS CF'!Y6</f>
        <v>0</v>
      </c>
      <c r="Z6" s="448">
        <f>'IS BS CF'!Z6</f>
        <v>0</v>
      </c>
      <c r="AA6" s="448">
        <f>'IS BS CF'!AA6</f>
        <v>0</v>
      </c>
      <c r="AB6" s="448">
        <f>'IS BS CF'!AB6</f>
        <v>0</v>
      </c>
      <c r="AC6" s="448">
        <f>'IS BS CF'!AC6</f>
        <v>0</v>
      </c>
      <c r="AD6" s="448">
        <f>'IS BS CF'!AD6</f>
        <v>1</v>
      </c>
      <c r="AE6" s="448">
        <f>'IS BS CF'!AE6</f>
        <v>0</v>
      </c>
      <c r="AF6" s="448">
        <f>'IS BS CF'!AF6</f>
        <v>0</v>
      </c>
      <c r="AG6" s="448">
        <f>'IS BS CF'!AG6</f>
        <v>0</v>
      </c>
      <c r="AH6" s="448">
        <f>'IS BS CF'!AH6</f>
        <v>0</v>
      </c>
      <c r="AI6" s="448">
        <f>'IS BS CF'!AI6</f>
        <v>0</v>
      </c>
      <c r="AJ6" s="448">
        <f>'IS BS CF'!AJ6</f>
        <v>0</v>
      </c>
      <c r="AK6" s="448">
        <f>'IS BS CF'!AK6</f>
        <v>0</v>
      </c>
      <c r="AL6" s="448">
        <f>'IS BS CF'!AL6</f>
        <v>0</v>
      </c>
      <c r="AM6" s="448">
        <f>'IS BS CF'!AM6</f>
        <v>0</v>
      </c>
      <c r="AN6" s="448">
        <f>'IS BS CF'!AN6</f>
        <v>0</v>
      </c>
      <c r="AO6" s="448">
        <f>'IS BS CF'!AO6</f>
        <v>0</v>
      </c>
      <c r="AP6" s="448">
        <f>'IS BS CF'!AP6</f>
        <v>2</v>
      </c>
      <c r="AQ6" s="448">
        <f>'IS BS CF'!AQ6</f>
        <v>0</v>
      </c>
      <c r="AR6" s="448">
        <f>'IS BS CF'!AR6</f>
        <v>0</v>
      </c>
      <c r="AS6" s="448">
        <f>'IS BS CF'!AS6</f>
        <v>0</v>
      </c>
      <c r="AT6" s="448">
        <f>'IS BS CF'!AT6</f>
        <v>0</v>
      </c>
      <c r="AU6" s="448">
        <f>'IS BS CF'!AU6</f>
        <v>0</v>
      </c>
      <c r="AV6" s="448">
        <f>'IS BS CF'!AV6</f>
        <v>0</v>
      </c>
      <c r="AW6" s="448">
        <f>'IS BS CF'!AW6</f>
        <v>0</v>
      </c>
      <c r="AX6" s="448">
        <f>'IS BS CF'!AX6</f>
        <v>0</v>
      </c>
      <c r="AY6" s="448">
        <f>'IS BS CF'!AY6</f>
        <v>0</v>
      </c>
      <c r="AZ6" s="448">
        <f>'IS BS CF'!AZ6</f>
        <v>0</v>
      </c>
      <c r="BA6" s="448">
        <f>'IS BS CF'!BA6</f>
        <v>0</v>
      </c>
      <c r="BB6" s="448">
        <f>'IS BS CF'!BB6</f>
        <v>3</v>
      </c>
      <c r="BC6" s="448">
        <f>'IS BS CF'!BC6</f>
        <v>0</v>
      </c>
      <c r="BD6" s="448">
        <f>'IS BS CF'!BD6</f>
        <v>0</v>
      </c>
      <c r="BE6" s="448">
        <f>'IS BS CF'!BE6</f>
        <v>0</v>
      </c>
      <c r="BF6" s="448">
        <f>'IS BS CF'!BF6</f>
        <v>0</v>
      </c>
      <c r="BG6" s="448">
        <f>'IS BS CF'!BG6</f>
        <v>0</v>
      </c>
      <c r="BH6" s="448">
        <f>'IS BS CF'!BH6</f>
        <v>0</v>
      </c>
      <c r="BI6" s="448">
        <f>'IS BS CF'!BI6</f>
        <v>0</v>
      </c>
      <c r="BJ6" s="448">
        <f>'IS BS CF'!BJ6</f>
        <v>0</v>
      </c>
      <c r="BK6" s="448">
        <f>'IS BS CF'!BK6</f>
        <v>0</v>
      </c>
      <c r="BL6" s="448">
        <f>'IS BS CF'!BL6</f>
        <v>0</v>
      </c>
      <c r="BM6" s="448">
        <f>'IS BS CF'!BM6</f>
        <v>0</v>
      </c>
      <c r="BN6" s="448">
        <f>'IS BS CF'!BN6</f>
        <v>4</v>
      </c>
      <c r="BO6" s="448">
        <f>'IS BS CF'!BO6</f>
        <v>0</v>
      </c>
      <c r="BP6" s="448">
        <f>'IS BS CF'!BP6</f>
        <v>0</v>
      </c>
      <c r="BQ6" s="448">
        <f>'IS BS CF'!BQ6</f>
        <v>0</v>
      </c>
      <c r="BR6" s="448">
        <f>'IS BS CF'!BR6</f>
        <v>0</v>
      </c>
      <c r="BS6" s="448">
        <f>'IS BS CF'!BS6</f>
        <v>0</v>
      </c>
      <c r="BT6" s="448">
        <f>'IS BS CF'!BT6</f>
        <v>0</v>
      </c>
      <c r="BU6" s="448">
        <f>'IS BS CF'!BU6</f>
        <v>0</v>
      </c>
      <c r="BV6" s="448">
        <f>'IS BS CF'!BV6</f>
        <v>0</v>
      </c>
      <c r="BW6" s="448">
        <f>'IS BS CF'!BW6</f>
        <v>0</v>
      </c>
      <c r="BX6" s="448">
        <f>'IS BS CF'!BX6</f>
        <v>0</v>
      </c>
      <c r="BY6" s="448">
        <f>'IS BS CF'!BY6</f>
        <v>0</v>
      </c>
      <c r="BZ6" s="448">
        <f>'IS BS CF'!BZ6</f>
        <v>5</v>
      </c>
      <c r="CA6" s="448">
        <f>'IS BS CF'!CA6</f>
        <v>0</v>
      </c>
      <c r="CB6" s="448">
        <f>'IS BS CF'!CB6</f>
        <v>0</v>
      </c>
      <c r="CC6" s="448">
        <f>'IS BS CF'!CC6</f>
        <v>0</v>
      </c>
      <c r="CD6" s="448">
        <f>'IS BS CF'!CD6</f>
        <v>0</v>
      </c>
      <c r="CE6" s="448">
        <f>'IS BS CF'!CE6</f>
        <v>0</v>
      </c>
      <c r="CF6" s="448">
        <f>'IS BS CF'!CF6</f>
        <v>0</v>
      </c>
      <c r="CG6" s="448">
        <f>'IS BS CF'!CG6</f>
        <v>0</v>
      </c>
      <c r="CH6" s="448">
        <f>'IS BS CF'!CH6</f>
        <v>0</v>
      </c>
      <c r="CI6" s="448">
        <f>'IS BS CF'!CI6</f>
        <v>0</v>
      </c>
      <c r="CJ6" s="448">
        <f>'IS BS CF'!CJ6</f>
        <v>0</v>
      </c>
      <c r="CK6" s="448">
        <f>'IS BS CF'!CK6</f>
        <v>0</v>
      </c>
      <c r="CL6" s="448" t="e">
        <f>'IS BS CF'!CL6</f>
        <v>#REF!</v>
      </c>
    </row>
    <row r="7" spans="1:90" outlineLevel="2" x14ac:dyDescent="0.4">
      <c r="G7" s="447" t="str">
        <f>'IS BS CF'!B7</f>
        <v>(Calendar month #)</v>
      </c>
      <c r="J7" s="12"/>
      <c r="K7" s="12"/>
      <c r="L7" s="12"/>
      <c r="M7" s="12"/>
      <c r="N7" s="12"/>
      <c r="O7" s="12"/>
      <c r="P7" s="12"/>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row>
    <row r="8" spans="1:90" outlineLevel="2" x14ac:dyDescent="0.4">
      <c r="G8" s="446"/>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4">
      <c r="A10" s="12" t="s">
        <v>218</v>
      </c>
      <c r="B10" s="12"/>
      <c r="C10" s="12"/>
      <c r="D10" s="12"/>
      <c r="E10" s="12"/>
      <c r="F10" s="12"/>
      <c r="G10" s="293" t="s">
        <v>642</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642</v>
      </c>
    </row>
    <row r="12" spans="1:90" ht="14.25" customHeight="1" x14ac:dyDescent="0.4">
      <c r="G12" s="8" t="str">
        <f>'IS BS CF'!B20</f>
        <v>Total revenue</v>
      </c>
      <c r="H12" s="13"/>
      <c r="I12" s="13"/>
      <c r="J12" s="13"/>
      <c r="K12" s="24">
        <f ca="1">'IS BS CF'!K20</f>
        <v>19234470.826335669</v>
      </c>
      <c r="L12" s="24">
        <f ca="1">'IS BS CF'!L20</f>
        <v>64560644.505838424</v>
      </c>
      <c r="M12" s="24">
        <f ca="1">'IS BS CF'!M20</f>
        <v>143220203.85268167</v>
      </c>
      <c r="N12" s="24">
        <f ca="1">'IS BS CF'!N20</f>
        <v>294058898.56479681</v>
      </c>
      <c r="O12" s="24">
        <f ca="1">'IS BS CF'!O20</f>
        <v>592234525.51825392</v>
      </c>
      <c r="P12" s="24">
        <f ca="1">'IS BS CF'!P20</f>
        <v>1186693566.7494879</v>
      </c>
      <c r="S12" s="24">
        <f ca="1">'IS BS CF'!S20</f>
        <v>158333.33333333334</v>
      </c>
      <c r="T12" s="24">
        <f ca="1">'IS BS CF'!T20</f>
        <v>467083.33333333337</v>
      </c>
      <c r="U12" s="24">
        <f ca="1">'IS BS CF'!U20</f>
        <v>760395.83333333349</v>
      </c>
      <c r="V12" s="24">
        <f ca="1">'IS BS CF'!V20</f>
        <v>1039042.7083333335</v>
      </c>
      <c r="W12" s="24">
        <f ca="1">'IS BS CF'!W20</f>
        <v>1303757.2395833335</v>
      </c>
      <c r="X12" s="24">
        <f ca="1">'IS BS CF'!X20</f>
        <v>1555236.0442708335</v>
      </c>
      <c r="Y12" s="24">
        <f ca="1">'IS BS CF'!Y20</f>
        <v>1794140.9087239583</v>
      </c>
      <c r="Z12" s="24">
        <f ca="1">'IS BS CF'!Z20</f>
        <v>2021100.5299544274</v>
      </c>
      <c r="AA12" s="24">
        <f ca="1">'IS BS CF'!AA20</f>
        <v>2236712.1701233727</v>
      </c>
      <c r="AB12" s="24">
        <f ca="1">'IS BS CF'!AB20</f>
        <v>2441543.2282838705</v>
      </c>
      <c r="AC12" s="24">
        <f ca="1">'IS BS CF'!AC20</f>
        <v>2636132.7335363436</v>
      </c>
      <c r="AD12" s="24">
        <f ca="1">'IS BS CF'!AD20</f>
        <v>2820992.7635261929</v>
      </c>
      <c r="AE12" s="24">
        <f ca="1">'IS BS CF'!AE20</f>
        <v>3154943.1253498835</v>
      </c>
      <c r="AF12" s="24">
        <f ca="1">'IS BS CF'!AF20</f>
        <v>3630529.3024157225</v>
      </c>
      <c r="AG12" s="24">
        <f ca="1">'IS BS CF'!AG20</f>
        <v>4082336.1706282701</v>
      </c>
      <c r="AH12" s="24">
        <f ca="1">'IS BS CF'!AH20</f>
        <v>4511552.6954301903</v>
      </c>
      <c r="AI12" s="24">
        <f ca="1">'IS BS CF'!AI20</f>
        <v>4919308.3939920133</v>
      </c>
      <c r="AJ12" s="24">
        <f ca="1">'IS BS CF'!AJ20</f>
        <v>5306676.3076257464</v>
      </c>
      <c r="AK12" s="24">
        <f ca="1">'IS BS CF'!AK20</f>
        <v>5674675.8255777927</v>
      </c>
      <c r="AL12" s="24">
        <f ca="1">'IS BS CF'!AL20</f>
        <v>6024275.3676322363</v>
      </c>
      <c r="AM12" s="24">
        <f ca="1">'IS BS CF'!AM20</f>
        <v>6356394.932583957</v>
      </c>
      <c r="AN12" s="24">
        <f ca="1">'IS BS CF'!AN20</f>
        <v>6671908.5192880919</v>
      </c>
      <c r="AO12" s="24">
        <f ca="1">'IS BS CF'!AO20</f>
        <v>6971646.4266570201</v>
      </c>
      <c r="AP12" s="24">
        <f ca="1">'IS BS CF'!AP20</f>
        <v>7256397.4386575026</v>
      </c>
      <c r="AQ12" s="24">
        <f ca="1">'IS BS CF'!AQ20</f>
        <v>7843577.5667246263</v>
      </c>
      <c r="AR12" s="24">
        <f ca="1">'IS BS CF'!AR20</f>
        <v>8718065.3550550621</v>
      </c>
      <c r="AS12" s="24">
        <f ca="1">'IS BS CF'!AS20</f>
        <v>9548828.7539689764</v>
      </c>
      <c r="AT12" s="24">
        <f ca="1">'IS BS CF'!AT20</f>
        <v>10338053.982937194</v>
      </c>
      <c r="AU12" s="24">
        <f ca="1">'IS BS CF'!AU20</f>
        <v>11087817.950456999</v>
      </c>
      <c r="AV12" s="24">
        <f ca="1">'IS BS CF'!AV20</f>
        <v>11800093.719600815</v>
      </c>
      <c r="AW12" s="24">
        <f ca="1">'IS BS CF'!AW20</f>
        <v>12476755.700287443</v>
      </c>
      <c r="AX12" s="24">
        <f ca="1">'IS BS CF'!AX20</f>
        <v>13119584.581939735</v>
      </c>
      <c r="AY12" s="24">
        <f ca="1">'IS BS CF'!AY20</f>
        <v>13730272.019509412</v>
      </c>
      <c r="AZ12" s="24">
        <f ca="1">'IS BS CF'!AZ20</f>
        <v>14310425.08520061</v>
      </c>
      <c r="BA12" s="24">
        <f ca="1">'IS BS CF'!BA20</f>
        <v>14861570.497607244</v>
      </c>
      <c r="BB12" s="24">
        <f ca="1">'IS BS CF'!BB20</f>
        <v>15385158.639393546</v>
      </c>
      <c r="BC12" s="24">
        <f ca="1">'IS BS CF'!BC20</f>
        <v>16515900.707423871</v>
      </c>
      <c r="BD12" s="24">
        <f ca="1">'IS BS CF'!BD20</f>
        <v>18223439.005386014</v>
      </c>
      <c r="BE12" s="24">
        <f ca="1">'IS BS CF'!BE20</f>
        <v>19845600.388450045</v>
      </c>
      <c r="BF12" s="24">
        <f ca="1">'IS BS CF'!BF20</f>
        <v>21386653.702360876</v>
      </c>
      <c r="BG12" s="24">
        <f ca="1">'IS BS CF'!BG20</f>
        <v>22850654.35057617</v>
      </c>
      <c r="BH12" s="24">
        <f ca="1">'IS BS CF'!BH20</f>
        <v>24241454.966380689</v>
      </c>
      <c r="BI12" s="24">
        <f ca="1">'IS BS CF'!BI20</f>
        <v>25562715.551394988</v>
      </c>
      <c r="BJ12" s="24">
        <f ca="1">'IS BS CF'!BJ20</f>
        <v>26817913.107158571</v>
      </c>
      <c r="BK12" s="24">
        <f ca="1">'IS BS CF'!BK20</f>
        <v>28010350.785133969</v>
      </c>
      <c r="BL12" s="24">
        <f ca="1">'IS BS CF'!BL20</f>
        <v>29143166.579210605</v>
      </c>
      <c r="BM12" s="24">
        <f ca="1">'IS BS CF'!BM20</f>
        <v>30219341.583583407</v>
      </c>
      <c r="BN12" s="24">
        <f ca="1">'IS BS CF'!BN20</f>
        <v>31241707.837737568</v>
      </c>
      <c r="BO12" s="24">
        <f ca="1">'IS BS CF'!BO20</f>
        <v>33479622.445850689</v>
      </c>
      <c r="BP12" s="24">
        <f ca="1">'IS BS CF'!BP20</f>
        <v>36872307.990224823</v>
      </c>
      <c r="BQ12" s="24">
        <f ca="1">'IS BS CF'!BQ20</f>
        <v>40095359.257380247</v>
      </c>
      <c r="BR12" s="24">
        <f ca="1">'IS BS CF'!BR20</f>
        <v>43157257.9611779</v>
      </c>
      <c r="BS12" s="24">
        <f ca="1">'IS BS CF'!BS20</f>
        <v>46066061.729785666</v>
      </c>
      <c r="BT12" s="24">
        <f ca="1">'IS BS CF'!BT20</f>
        <v>48829425.309963062</v>
      </c>
      <c r="BU12" s="24">
        <f ca="1">'IS BS CF'!BU20</f>
        <v>51454620.711131558</v>
      </c>
      <c r="BV12" s="24">
        <f ca="1">'IS BS CF'!BV20</f>
        <v>53948556.342241652</v>
      </c>
      <c r="BW12" s="24">
        <f ca="1">'IS BS CF'!BW20</f>
        <v>56317795.191796236</v>
      </c>
      <c r="BX12" s="24">
        <f ca="1">'IS BS CF'!BX20</f>
        <v>58568572.098873079</v>
      </c>
      <c r="BY12" s="24">
        <f ca="1">'IS BS CF'!BY20</f>
        <v>60706810.160596088</v>
      </c>
      <c r="BZ12" s="24">
        <f ca="1">'IS BS CF'!BZ20</f>
        <v>62738136.319232956</v>
      </c>
      <c r="CA12" s="24">
        <f ca="1">'IS BS CF'!CA20</f>
        <v>67201229.503271297</v>
      </c>
      <c r="CB12" s="24">
        <f ca="1">'IS BS CF'!CB20</f>
        <v>73974501.361441076</v>
      </c>
      <c r="CC12" s="24">
        <f ca="1">'IS BS CF'!CC20</f>
        <v>80409109.626702353</v>
      </c>
      <c r="CD12" s="24">
        <f ca="1">'IS BS CF'!CD20</f>
        <v>86521987.478700578</v>
      </c>
      <c r="CE12" s="24">
        <f ca="1">'IS BS CF'!CE20</f>
        <v>92329221.438098878</v>
      </c>
      <c r="CF12" s="24">
        <f ca="1">'IS BS CF'!CF20</f>
        <v>97846093.699527264</v>
      </c>
      <c r="CG12" s="24">
        <f ca="1">'IS BS CF'!CG20</f>
        <v>103087122.34788425</v>
      </c>
      <c r="CH12" s="24">
        <f ca="1">'IS BS CF'!CH20</f>
        <v>108066099.56382336</v>
      </c>
      <c r="CI12" s="24">
        <f ca="1">'IS BS CF'!CI20</f>
        <v>112796127.91896552</v>
      </c>
      <c r="CJ12" s="24">
        <f ca="1">'IS BS CF'!CJ20</f>
        <v>117289654.85635057</v>
      </c>
      <c r="CK12" s="24">
        <f ca="1">'IS BS CF'!CK20</f>
        <v>121558505.44686638</v>
      </c>
      <c r="CL12" s="24">
        <f ca="1">'IS BS CF'!CL20</f>
        <v>125613913.5078564</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643</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644</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645</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4" t="s">
        <v>639</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8">
        <f t="shared" ref="S18:AB20" ca="1" si="7">SUMIF($J:$J,$G18,S:S)</f>
        <v>-333.33333333333331</v>
      </c>
      <c r="T18" s="328">
        <f t="shared" ca="1" si="7"/>
        <v>-333.33333333333331</v>
      </c>
      <c r="U18" s="328">
        <f t="shared" ca="1" si="7"/>
        <v>-333.33333333333331</v>
      </c>
      <c r="V18" s="328">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0"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0"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0"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0"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0"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0"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4">
      <c r="G19" s="454" t="s">
        <v>640</v>
      </c>
      <c r="K19" s="24">
        <f t="shared" ca="1" si="3"/>
        <v>0</v>
      </c>
      <c r="L19" s="24">
        <f t="shared" ca="1" si="3"/>
        <v>-645606.44505838421</v>
      </c>
      <c r="M19" s="24">
        <f t="shared" ca="1" si="3"/>
        <v>-1432202.0385268168</v>
      </c>
      <c r="N19" s="24">
        <f t="shared" ca="1" si="3"/>
        <v>-2940588.985647968</v>
      </c>
      <c r="O19" s="24">
        <f t="shared" ca="1" si="3"/>
        <v>-5922345.2551825391</v>
      </c>
      <c r="P19" s="24">
        <f t="shared" ca="1" si="3"/>
        <v>-11866935.66749488</v>
      </c>
      <c r="S19" s="328">
        <f t="shared" ca="1" si="7"/>
        <v>0</v>
      </c>
      <c r="T19" s="328">
        <f t="shared" ca="1" si="7"/>
        <v>0</v>
      </c>
      <c r="U19" s="328">
        <f t="shared" ca="1" si="7"/>
        <v>0</v>
      </c>
      <c r="V19" s="328">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-31549.431253498835</v>
      </c>
      <c r="AF19" s="253">
        <f t="shared" ca="1" si="8"/>
        <v>-36305.293024157225</v>
      </c>
      <c r="AG19" s="253">
        <f t="shared" ca="1" si="8"/>
        <v>-40823.361706282703</v>
      </c>
      <c r="AH19" s="253">
        <f t="shared" ca="1" si="8"/>
        <v>-45115.526954301902</v>
      </c>
      <c r="AI19" s="253">
        <f t="shared" ca="1" si="8"/>
        <v>-49193.083939920136</v>
      </c>
      <c r="AJ19" s="253">
        <f t="shared" ca="1" si="8"/>
        <v>-53066.763076257463</v>
      </c>
      <c r="AK19" s="253">
        <f t="shared" ca="1" si="8"/>
        <v>-56746.758255777931</v>
      </c>
      <c r="AL19" s="253">
        <f t="shared" ca="1" si="8"/>
        <v>-60242.753676322362</v>
      </c>
      <c r="AM19" s="253">
        <f t="shared" ca="1" si="9"/>
        <v>-63563.949325839574</v>
      </c>
      <c r="AN19" s="253">
        <f t="shared" ca="1" si="9"/>
        <v>-66719.085192880913</v>
      </c>
      <c r="AO19" s="253">
        <f t="shared" ca="1" si="9"/>
        <v>-69716.464266570198</v>
      </c>
      <c r="AP19" s="253">
        <f t="shared" ca="1" si="9"/>
        <v>-72563.974386575035</v>
      </c>
      <c r="AQ19" s="253">
        <f t="shared" ca="1" si="9"/>
        <v>-78435.775667246271</v>
      </c>
      <c r="AR19" s="253">
        <f t="shared" ca="1" si="9"/>
        <v>-87180.653550550618</v>
      </c>
      <c r="AS19" s="253">
        <f t="shared" ca="1" si="9"/>
        <v>-95488.287539689773</v>
      </c>
      <c r="AT19" s="253">
        <f t="shared" ca="1" si="9"/>
        <v>-103380.53982937195</v>
      </c>
      <c r="AU19" s="253">
        <f t="shared" ca="1" si="9"/>
        <v>-110878.17950457</v>
      </c>
      <c r="AV19" s="253">
        <f t="shared" ca="1" si="9"/>
        <v>-118000.93719600816</v>
      </c>
      <c r="AW19" s="253">
        <f t="shared" ca="1" si="10"/>
        <v>-124767.55700287443</v>
      </c>
      <c r="AX19" s="253">
        <f t="shared" ca="1" si="10"/>
        <v>-131195.84581939733</v>
      </c>
      <c r="AY19" s="253">
        <f t="shared" ca="1" si="10"/>
        <v>-137302.72019509412</v>
      </c>
      <c r="AZ19" s="253">
        <f t="shared" ca="1" si="10"/>
        <v>-143104.25085200611</v>
      </c>
      <c r="BA19" s="253">
        <f t="shared" ca="1" si="10"/>
        <v>-148615.70497607245</v>
      </c>
      <c r="BB19" s="253">
        <f t="shared" ca="1" si="10"/>
        <v>-153851.58639393546</v>
      </c>
      <c r="BC19" s="253">
        <f t="shared" ca="1" si="10"/>
        <v>-165159.0070742387</v>
      </c>
      <c r="BD19" s="253">
        <f t="shared" ca="1" si="10"/>
        <v>-182234.39005386014</v>
      </c>
      <c r="BE19" s="253">
        <f t="shared" ca="1" si="10"/>
        <v>-198456.00388450045</v>
      </c>
      <c r="BF19" s="253">
        <f t="shared" ca="1" si="10"/>
        <v>-213866.53702360878</v>
      </c>
      <c r="BG19" s="253">
        <f t="shared" ca="1" si="11"/>
        <v>-228506.54350576171</v>
      </c>
      <c r="BH19" s="253">
        <f t="shared" ca="1" si="11"/>
        <v>-242414.54966380689</v>
      </c>
      <c r="BI19" s="253">
        <f t="shared" ca="1" si="11"/>
        <v>-255627.1555139499</v>
      </c>
      <c r="BJ19" s="253">
        <f t="shared" ca="1" si="11"/>
        <v>-268179.1310715857</v>
      </c>
      <c r="BK19" s="253">
        <f t="shared" ca="1" si="11"/>
        <v>-280103.5078513397</v>
      </c>
      <c r="BL19" s="253">
        <f t="shared" ca="1" si="11"/>
        <v>-291431.66579210607</v>
      </c>
      <c r="BM19" s="253">
        <f t="shared" ca="1" si="11"/>
        <v>-302193.41583583405</v>
      </c>
      <c r="BN19" s="253">
        <f t="shared" ca="1" si="11"/>
        <v>-312417.07837737567</v>
      </c>
      <c r="BO19" s="253">
        <f t="shared" ca="1" si="11"/>
        <v>-334796.22445850691</v>
      </c>
      <c r="BP19" s="253">
        <f t="shared" ca="1" si="11"/>
        <v>-368723.07990224822</v>
      </c>
      <c r="BQ19" s="253">
        <f t="shared" ca="1" si="12"/>
        <v>-400953.59257380245</v>
      </c>
      <c r="BR19" s="253">
        <f t="shared" ca="1" si="12"/>
        <v>-431572.57961177902</v>
      </c>
      <c r="BS19" s="253">
        <f t="shared" ca="1" si="12"/>
        <v>-460660.61729785666</v>
      </c>
      <c r="BT19" s="253">
        <f t="shared" ca="1" si="12"/>
        <v>-488294.25309963065</v>
      </c>
      <c r="BU19" s="253">
        <f t="shared" ca="1" si="12"/>
        <v>-514546.20711131557</v>
      </c>
      <c r="BV19" s="253">
        <f t="shared" ca="1" si="12"/>
        <v>-539485.56342241657</v>
      </c>
      <c r="BW19" s="253">
        <f t="shared" ca="1" si="12"/>
        <v>-563177.9519179624</v>
      </c>
      <c r="BX19" s="253">
        <f t="shared" ca="1" si="12"/>
        <v>-585685.72098873078</v>
      </c>
      <c r="BY19" s="253">
        <f t="shared" ca="1" si="12"/>
        <v>-607068.10160596087</v>
      </c>
      <c r="BZ19" s="253">
        <f t="shared" ca="1" si="12"/>
        <v>-627381.36319232953</v>
      </c>
      <c r="CA19" s="253">
        <f t="shared" ca="1" si="13"/>
        <v>-672012.29503271298</v>
      </c>
      <c r="CB19" s="253">
        <f t="shared" ca="1" si="13"/>
        <v>-739745.01361441077</v>
      </c>
      <c r="CC19" s="253">
        <f t="shared" ca="1" si="13"/>
        <v>-804091.09626702359</v>
      </c>
      <c r="CD19" s="253">
        <f t="shared" ca="1" si="13"/>
        <v>-865219.87478700583</v>
      </c>
      <c r="CE19" s="253">
        <f t="shared" ca="1" si="13"/>
        <v>-923292.21438098885</v>
      </c>
      <c r="CF19" s="253">
        <f t="shared" ca="1" si="13"/>
        <v>-978460.93699527264</v>
      </c>
      <c r="CG19" s="253">
        <f t="shared" ca="1" si="13"/>
        <v>-1030871.2234788425</v>
      </c>
      <c r="CH19" s="253">
        <f t="shared" ca="1" si="13"/>
        <v>-1080660.9956382336</v>
      </c>
      <c r="CI19" s="253">
        <f t="shared" ca="1" si="13"/>
        <v>-1127961.2791896553</v>
      </c>
      <c r="CJ19" s="253">
        <f t="shared" ca="1" si="13"/>
        <v>-1172896.5485635058</v>
      </c>
      <c r="CK19" s="253">
        <f t="shared" ca="1" si="13"/>
        <v>-1215585.0544686639</v>
      </c>
      <c r="CL19" s="253">
        <f t="shared" ca="1" si="13"/>
        <v>-1256139.1350785641</v>
      </c>
    </row>
    <row r="20" spans="1:90" ht="14.25" customHeight="1" x14ac:dyDescent="0.4">
      <c r="G20" s="454" t="s">
        <v>641</v>
      </c>
      <c r="K20" s="24">
        <f t="shared" si="3"/>
        <v>0</v>
      </c>
      <c r="L20" s="24">
        <f t="shared" si="3"/>
        <v>0</v>
      </c>
      <c r="M20" s="24">
        <f t="shared" si="3"/>
        <v>0</v>
      </c>
      <c r="N20" s="24">
        <f t="shared" si="3"/>
        <v>0</v>
      </c>
      <c r="O20" s="24">
        <f t="shared" si="3"/>
        <v>0</v>
      </c>
      <c r="P20" s="24">
        <f t="shared" si="3"/>
        <v>0</v>
      </c>
      <c r="S20" s="328">
        <f t="shared" si="7"/>
        <v>0</v>
      </c>
      <c r="T20" s="328">
        <f t="shared" si="7"/>
        <v>0</v>
      </c>
      <c r="U20" s="328">
        <f t="shared" si="7"/>
        <v>0</v>
      </c>
      <c r="V20" s="328">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647</v>
      </c>
      <c r="K21" s="63">
        <f t="shared" ref="K21:P21" ca="1" si="14">SUM(K17:K20)</f>
        <v>-406350.40000000008</v>
      </c>
      <c r="L21" s="63">
        <f t="shared" ca="1" si="14"/>
        <v>-1072074.3650583844</v>
      </c>
      <c r="M21" s="63">
        <f t="shared" ca="1" si="14"/>
        <v>-1879793.3545268166</v>
      </c>
      <c r="N21" s="63">
        <f t="shared" ca="1" si="14"/>
        <v>-3410359.8674479676</v>
      </c>
      <c r="O21" s="63">
        <f t="shared" ca="1" si="14"/>
        <v>-6415404.6810725396</v>
      </c>
      <c r="P21" s="63">
        <f t="shared" ca="1" si="14"/>
        <v>-12384448.064679381</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648</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649</v>
      </c>
      <c r="H24" s="12"/>
      <c r="I24" s="12"/>
      <c r="J24" s="12"/>
      <c r="K24" s="12"/>
      <c r="L24" s="12"/>
      <c r="M24" s="12"/>
      <c r="N24" s="12"/>
      <c r="O24" s="12"/>
      <c r="P24" s="12"/>
    </row>
    <row r="25" spans="1:90" x14ac:dyDescent="0.4">
      <c r="G25" s="95" t="s">
        <v>776</v>
      </c>
      <c r="J25" s="462">
        <v>0.05</v>
      </c>
      <c r="L25" s="24"/>
      <c r="M25" s="24"/>
      <c r="N25" s="24"/>
      <c r="O25" s="24"/>
      <c r="P25" s="24"/>
    </row>
    <row r="26" spans="1:90" x14ac:dyDescent="0.4">
      <c r="G26" s="95" t="s">
        <v>215</v>
      </c>
      <c r="J26" s="462">
        <v>0.2</v>
      </c>
      <c r="L26" s="24"/>
      <c r="M26" s="24"/>
      <c r="N26" s="24"/>
      <c r="O26" s="24"/>
      <c r="P26" s="24"/>
    </row>
    <row r="28" spans="1:90" x14ac:dyDescent="0.4">
      <c r="G28" s="13" t="s">
        <v>650</v>
      </c>
      <c r="I28" s="266" t="s">
        <v>651</v>
      </c>
      <c r="J28" s="266" t="s">
        <v>216</v>
      </c>
      <c r="K28" s="266"/>
      <c r="L28" s="266"/>
      <c r="M28" s="266"/>
      <c r="N28" s="266"/>
      <c r="O28" s="266"/>
      <c r="P28" s="266"/>
    </row>
    <row r="29" spans="1:90" x14ac:dyDescent="0.4">
      <c r="G29" s="454" t="s">
        <v>652</v>
      </c>
      <c r="I29" s="455">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4" t="s">
        <v>653</v>
      </c>
      <c r="I30" s="455">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4" t="s">
        <v>654</v>
      </c>
      <c r="I31" s="455">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4" t="s">
        <v>646</v>
      </c>
      <c r="I32" s="455">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602</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775</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655</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650</v>
      </c>
      <c r="J38" s="270" t="s">
        <v>638</v>
      </c>
      <c r="K38" s="266"/>
      <c r="L38" s="266"/>
      <c r="M38" s="266"/>
      <c r="N38" s="266"/>
      <c r="O38" s="266"/>
      <c r="P38" s="266"/>
    </row>
    <row r="39" spans="1:90" x14ac:dyDescent="0.4">
      <c r="G39" s="454" t="s">
        <v>656</v>
      </c>
      <c r="J39" s="456" t="s">
        <v>639</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4" t="s">
        <v>657</v>
      </c>
      <c r="J40" s="456" t="s">
        <v>646</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4" t="s">
        <v>658</v>
      </c>
      <c r="J41" s="456" t="s">
        <v>639</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4" t="s">
        <v>659</v>
      </c>
      <c r="J42" s="456" t="s">
        <v>639</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4" t="s">
        <v>646</v>
      </c>
      <c r="J43" s="456" t="s">
        <v>639</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660</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661</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662</v>
      </c>
      <c r="J48" s="270" t="s">
        <v>638</v>
      </c>
    </row>
    <row r="49" spans="7:90" x14ac:dyDescent="0.4">
      <c r="G49" s="457" t="str">
        <f>"% of rev - "&amp;G50</f>
        <v>% of rev - G&amp;A</v>
      </c>
      <c r="J49" s="456"/>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8" t="s">
        <v>639</v>
      </c>
      <c r="J50" s="456" t="s">
        <v>639</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7" t="str">
        <f>"% of rev - "&amp;G52</f>
        <v>% of rev - S&amp;M</v>
      </c>
      <c r="J51" s="456"/>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8" t="s">
        <v>640</v>
      </c>
      <c r="J52" s="456" t="s">
        <v>640</v>
      </c>
      <c r="K52" s="24">
        <f t="shared" ref="K52:P52" ca="1" si="30">SUMIF($3:$3,K$2,52:52)</f>
        <v>0</v>
      </c>
      <c r="L52" s="24">
        <f t="shared" ca="1" si="30"/>
        <v>-645606.44505838421</v>
      </c>
      <c r="M52" s="24">
        <f t="shared" ca="1" si="30"/>
        <v>-1432202.0385268168</v>
      </c>
      <c r="N52" s="24">
        <f t="shared" ca="1" si="30"/>
        <v>-2940588.985647968</v>
      </c>
      <c r="O52" s="24">
        <f t="shared" ca="1" si="30"/>
        <v>-5922345.2551825391</v>
      </c>
      <c r="P52" s="24">
        <f t="shared" ca="1" si="30"/>
        <v>-11866935.66749488</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-31549.431253498835</v>
      </c>
      <c r="AF52" s="53">
        <f t="shared" ca="1" si="31"/>
        <v>-36305.293024157225</v>
      </c>
      <c r="AG52" s="53">
        <f t="shared" ca="1" si="31"/>
        <v>-40823.361706282703</v>
      </c>
      <c r="AH52" s="53">
        <f t="shared" ca="1" si="31"/>
        <v>-45115.526954301902</v>
      </c>
      <c r="AI52" s="53">
        <f t="shared" ca="1" si="31"/>
        <v>-49193.083939920136</v>
      </c>
      <c r="AJ52" s="53">
        <f t="shared" ca="1" si="31"/>
        <v>-53066.763076257463</v>
      </c>
      <c r="AK52" s="53">
        <f t="shared" ca="1" si="31"/>
        <v>-56746.758255777931</v>
      </c>
      <c r="AL52" s="53">
        <f t="shared" ca="1" si="31"/>
        <v>-60242.753676322362</v>
      </c>
      <c r="AM52" s="53">
        <f t="shared" ca="1" si="31"/>
        <v>-63563.949325839574</v>
      </c>
      <c r="AN52" s="53">
        <f t="shared" ca="1" si="31"/>
        <v>-66719.085192880913</v>
      </c>
      <c r="AO52" s="53">
        <f t="shared" ca="1" si="31"/>
        <v>-69716.464266570198</v>
      </c>
      <c r="AP52" s="53">
        <f t="shared" ca="1" si="31"/>
        <v>-72563.974386575035</v>
      </c>
      <c r="AQ52" s="53">
        <f t="shared" ca="1" si="31"/>
        <v>-78435.775667246271</v>
      </c>
      <c r="AR52" s="53">
        <f t="shared" ca="1" si="31"/>
        <v>-87180.653550550618</v>
      </c>
      <c r="AS52" s="53">
        <f t="shared" ca="1" si="31"/>
        <v>-95488.287539689773</v>
      </c>
      <c r="AT52" s="53">
        <f t="shared" ca="1" si="31"/>
        <v>-103380.53982937195</v>
      </c>
      <c r="AU52" s="53">
        <f t="shared" ca="1" si="31"/>
        <v>-110878.17950457</v>
      </c>
      <c r="AV52" s="53">
        <f t="shared" ca="1" si="31"/>
        <v>-118000.93719600816</v>
      </c>
      <c r="AW52" s="53">
        <f t="shared" ca="1" si="31"/>
        <v>-124767.55700287443</v>
      </c>
      <c r="AX52" s="53">
        <f t="shared" ca="1" si="31"/>
        <v>-131195.84581939733</v>
      </c>
      <c r="AY52" s="53">
        <f t="shared" ca="1" si="31"/>
        <v>-137302.72019509412</v>
      </c>
      <c r="AZ52" s="53">
        <f t="shared" ca="1" si="31"/>
        <v>-143104.25085200611</v>
      </c>
      <c r="BA52" s="53">
        <f t="shared" ca="1" si="31"/>
        <v>-148615.70497607245</v>
      </c>
      <c r="BB52" s="53">
        <f t="shared" ca="1" si="31"/>
        <v>-153851.58639393546</v>
      </c>
      <c r="BC52" s="53">
        <f t="shared" ca="1" si="31"/>
        <v>-165159.0070742387</v>
      </c>
      <c r="BD52" s="53">
        <f t="shared" ca="1" si="31"/>
        <v>-182234.39005386014</v>
      </c>
      <c r="BE52" s="53">
        <f t="shared" ca="1" si="31"/>
        <v>-198456.00388450045</v>
      </c>
      <c r="BF52" s="53">
        <f t="shared" ca="1" si="31"/>
        <v>-213866.53702360878</v>
      </c>
      <c r="BG52" s="53">
        <f t="shared" ca="1" si="31"/>
        <v>-228506.54350576171</v>
      </c>
      <c r="BH52" s="53">
        <f t="shared" ca="1" si="31"/>
        <v>-242414.54966380689</v>
      </c>
      <c r="BI52" s="53">
        <f t="shared" ca="1" si="31"/>
        <v>-255627.1555139499</v>
      </c>
      <c r="BJ52" s="53">
        <f t="shared" ca="1" si="31"/>
        <v>-268179.1310715857</v>
      </c>
      <c r="BK52" s="53">
        <f t="shared" ca="1" si="31"/>
        <v>-280103.5078513397</v>
      </c>
      <c r="BL52" s="53">
        <f t="shared" ca="1" si="31"/>
        <v>-291431.66579210607</v>
      </c>
      <c r="BM52" s="53">
        <f t="shared" ca="1" si="31"/>
        <v>-302193.41583583405</v>
      </c>
      <c r="BN52" s="53">
        <f t="shared" ca="1" si="31"/>
        <v>-312417.07837737567</v>
      </c>
      <c r="BO52" s="53">
        <f t="shared" ca="1" si="31"/>
        <v>-334796.22445850691</v>
      </c>
      <c r="BP52" s="53">
        <f t="shared" ca="1" si="31"/>
        <v>-368723.07990224822</v>
      </c>
      <c r="BQ52" s="53">
        <f t="shared" ca="1" si="31"/>
        <v>-400953.59257380245</v>
      </c>
      <c r="BR52" s="53">
        <f t="shared" ca="1" si="31"/>
        <v>-431572.57961177902</v>
      </c>
      <c r="BS52" s="53">
        <f t="shared" ca="1" si="31"/>
        <v>-460660.61729785666</v>
      </c>
      <c r="BT52" s="53">
        <f t="shared" ca="1" si="31"/>
        <v>-488294.25309963065</v>
      </c>
      <c r="BU52" s="53">
        <f t="shared" ca="1" si="31"/>
        <v>-514546.20711131557</v>
      </c>
      <c r="BV52" s="53">
        <f t="shared" ca="1" si="31"/>
        <v>-539485.56342241657</v>
      </c>
      <c r="BW52" s="53">
        <f t="shared" ca="1" si="31"/>
        <v>-563177.9519179624</v>
      </c>
      <c r="BX52" s="53">
        <f t="shared" ca="1" si="31"/>
        <v>-585685.72098873078</v>
      </c>
      <c r="BY52" s="53">
        <f t="shared" ca="1" si="31"/>
        <v>-607068.10160596087</v>
      </c>
      <c r="BZ52" s="53">
        <f t="shared" ca="1" si="31"/>
        <v>-627381.36319232953</v>
      </c>
      <c r="CA52" s="53">
        <f t="shared" ca="1" si="31"/>
        <v>-672012.29503271298</v>
      </c>
      <c r="CB52" s="53">
        <f t="shared" ca="1" si="31"/>
        <v>-739745.01361441077</v>
      </c>
      <c r="CC52" s="53">
        <f t="shared" ca="1" si="31"/>
        <v>-804091.09626702359</v>
      </c>
      <c r="CD52" s="53">
        <f t="shared" ca="1" si="31"/>
        <v>-865219.87478700583</v>
      </c>
      <c r="CE52" s="53">
        <f t="shared" ca="1" si="31"/>
        <v>-923292.21438098885</v>
      </c>
      <c r="CF52" s="53">
        <f t="shared" ref="CF52:CL52" ca="1" si="32">-CF51*CF$12</f>
        <v>-978460.93699527264</v>
      </c>
      <c r="CG52" s="53">
        <f t="shared" ca="1" si="32"/>
        <v>-1030871.2234788425</v>
      </c>
      <c r="CH52" s="53">
        <f t="shared" ca="1" si="32"/>
        <v>-1080660.9956382336</v>
      </c>
      <c r="CI52" s="53">
        <f t="shared" ca="1" si="32"/>
        <v>-1127961.2791896553</v>
      </c>
      <c r="CJ52" s="53">
        <f t="shared" ca="1" si="32"/>
        <v>-1172896.5485635058</v>
      </c>
      <c r="CK52" s="53">
        <f t="shared" ca="1" si="32"/>
        <v>-1215585.0544686639</v>
      </c>
      <c r="CL52" s="53">
        <f t="shared" ca="1" si="32"/>
        <v>-1256139.1350785641</v>
      </c>
    </row>
    <row r="53" spans="7:90" x14ac:dyDescent="0.4">
      <c r="G53" s="457" t="str">
        <f>"% of rev - "&amp;G54</f>
        <v>% of rev - R&amp;D</v>
      </c>
      <c r="J53" s="456"/>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8" t="s">
        <v>641</v>
      </c>
      <c r="J54" s="456" t="s">
        <v>646</v>
      </c>
      <c r="K54" s="24">
        <f t="shared" ref="K54:P55" ca="1" si="33">SUMIF($3:$3,K$2,54:54)</f>
        <v>0</v>
      </c>
      <c r="L54" s="24">
        <f t="shared" ca="1" si="33"/>
        <v>0</v>
      </c>
      <c r="M54" s="24">
        <f t="shared" ca="1" si="33"/>
        <v>0</v>
      </c>
      <c r="N54" s="24">
        <f t="shared" ca="1" si="33"/>
        <v>0</v>
      </c>
      <c r="O54" s="24">
        <f t="shared" ca="1" si="33"/>
        <v>0</v>
      </c>
      <c r="P54" s="24">
        <f t="shared" ca="1" si="33"/>
        <v>0</v>
      </c>
      <c r="S54" s="232">
        <f ca="1">-S53*S$12</f>
        <v>0</v>
      </c>
      <c r="T54" s="232">
        <f t="shared" ref="T54:CE54" ca="1" si="34">-T53*T$12</f>
        <v>0</v>
      </c>
      <c r="U54" s="232">
        <f t="shared" ca="1" si="34"/>
        <v>0</v>
      </c>
      <c r="V54" s="232">
        <f t="shared" ca="1" si="34"/>
        <v>0</v>
      </c>
      <c r="W54" s="232">
        <f t="shared" ca="1" si="34"/>
        <v>0</v>
      </c>
      <c r="X54" s="232">
        <f t="shared" ca="1" si="34"/>
        <v>0</v>
      </c>
      <c r="Y54" s="232">
        <f t="shared" ca="1" si="34"/>
        <v>0</v>
      </c>
      <c r="Z54" s="232">
        <f t="shared" ca="1" si="34"/>
        <v>0</v>
      </c>
      <c r="AA54" s="232">
        <f t="shared" ca="1" si="34"/>
        <v>0</v>
      </c>
      <c r="AB54" s="232">
        <f t="shared" ca="1" si="34"/>
        <v>0</v>
      </c>
      <c r="AC54" s="232">
        <f t="shared" ca="1" si="34"/>
        <v>0</v>
      </c>
      <c r="AD54" s="232">
        <f t="shared" ca="1" si="34"/>
        <v>0</v>
      </c>
      <c r="AE54" s="232">
        <f t="shared" ca="1" si="34"/>
        <v>0</v>
      </c>
      <c r="AF54" s="232">
        <f t="shared" ca="1" si="34"/>
        <v>0</v>
      </c>
      <c r="AG54" s="232">
        <f t="shared" ca="1" si="34"/>
        <v>0</v>
      </c>
      <c r="AH54" s="232">
        <f t="shared" ca="1" si="34"/>
        <v>0</v>
      </c>
      <c r="AI54" s="232">
        <f t="shared" ca="1" si="34"/>
        <v>0</v>
      </c>
      <c r="AJ54" s="232">
        <f t="shared" ca="1" si="34"/>
        <v>0</v>
      </c>
      <c r="AK54" s="232">
        <f t="shared" ca="1" si="34"/>
        <v>0</v>
      </c>
      <c r="AL54" s="232">
        <f t="shared" ca="1" si="34"/>
        <v>0</v>
      </c>
      <c r="AM54" s="232">
        <f t="shared" ca="1" si="34"/>
        <v>0</v>
      </c>
      <c r="AN54" s="232">
        <f t="shared" ca="1" si="34"/>
        <v>0</v>
      </c>
      <c r="AO54" s="232">
        <f t="shared" ca="1" si="34"/>
        <v>0</v>
      </c>
      <c r="AP54" s="232">
        <f t="shared" ca="1" si="34"/>
        <v>0</v>
      </c>
      <c r="AQ54" s="232">
        <f t="shared" ca="1" si="34"/>
        <v>0</v>
      </c>
      <c r="AR54" s="232">
        <f t="shared" ca="1" si="34"/>
        <v>0</v>
      </c>
      <c r="AS54" s="232">
        <f t="shared" ca="1" si="34"/>
        <v>0</v>
      </c>
      <c r="AT54" s="232">
        <f t="shared" ca="1" si="34"/>
        <v>0</v>
      </c>
      <c r="AU54" s="232">
        <f t="shared" ca="1" si="34"/>
        <v>0</v>
      </c>
      <c r="AV54" s="232">
        <f t="shared" ca="1" si="34"/>
        <v>0</v>
      </c>
      <c r="AW54" s="232">
        <f t="shared" ca="1" si="34"/>
        <v>0</v>
      </c>
      <c r="AX54" s="232">
        <f t="shared" ca="1" si="34"/>
        <v>0</v>
      </c>
      <c r="AY54" s="232">
        <f t="shared" ca="1" si="34"/>
        <v>0</v>
      </c>
      <c r="AZ54" s="232">
        <f t="shared" ca="1" si="34"/>
        <v>0</v>
      </c>
      <c r="BA54" s="232">
        <f t="shared" ca="1" si="34"/>
        <v>0</v>
      </c>
      <c r="BB54" s="232">
        <f t="shared" ca="1" si="34"/>
        <v>0</v>
      </c>
      <c r="BC54" s="232">
        <f t="shared" ca="1" si="34"/>
        <v>0</v>
      </c>
      <c r="BD54" s="232">
        <f t="shared" ca="1" si="34"/>
        <v>0</v>
      </c>
      <c r="BE54" s="232">
        <f t="shared" ca="1" si="34"/>
        <v>0</v>
      </c>
      <c r="BF54" s="232">
        <f t="shared" ca="1" si="34"/>
        <v>0</v>
      </c>
      <c r="BG54" s="232">
        <f t="shared" ca="1" si="34"/>
        <v>0</v>
      </c>
      <c r="BH54" s="232">
        <f t="shared" ca="1" si="34"/>
        <v>0</v>
      </c>
      <c r="BI54" s="232">
        <f t="shared" ca="1" si="34"/>
        <v>0</v>
      </c>
      <c r="BJ54" s="232">
        <f t="shared" ca="1" si="34"/>
        <v>0</v>
      </c>
      <c r="BK54" s="232">
        <f t="shared" ca="1" si="34"/>
        <v>0</v>
      </c>
      <c r="BL54" s="232">
        <f t="shared" ca="1" si="34"/>
        <v>0</v>
      </c>
      <c r="BM54" s="232">
        <f t="shared" ca="1" si="34"/>
        <v>0</v>
      </c>
      <c r="BN54" s="232">
        <f t="shared" ca="1" si="34"/>
        <v>0</v>
      </c>
      <c r="BO54" s="232">
        <f t="shared" ca="1" si="34"/>
        <v>0</v>
      </c>
      <c r="BP54" s="232">
        <f t="shared" ca="1" si="34"/>
        <v>0</v>
      </c>
      <c r="BQ54" s="232">
        <f t="shared" ca="1" si="34"/>
        <v>0</v>
      </c>
      <c r="BR54" s="232">
        <f t="shared" ca="1" si="34"/>
        <v>0</v>
      </c>
      <c r="BS54" s="232">
        <f t="shared" ca="1" si="34"/>
        <v>0</v>
      </c>
      <c r="BT54" s="232">
        <f t="shared" ca="1" si="34"/>
        <v>0</v>
      </c>
      <c r="BU54" s="232">
        <f t="shared" ca="1" si="34"/>
        <v>0</v>
      </c>
      <c r="BV54" s="232">
        <f t="shared" ca="1" si="34"/>
        <v>0</v>
      </c>
      <c r="BW54" s="232">
        <f t="shared" ca="1" si="34"/>
        <v>0</v>
      </c>
      <c r="BX54" s="232">
        <f t="shared" ca="1" si="34"/>
        <v>0</v>
      </c>
      <c r="BY54" s="232">
        <f t="shared" ca="1" si="34"/>
        <v>0</v>
      </c>
      <c r="BZ54" s="232">
        <f t="shared" ca="1" si="34"/>
        <v>0</v>
      </c>
      <c r="CA54" s="232">
        <f t="shared" ca="1" si="34"/>
        <v>0</v>
      </c>
      <c r="CB54" s="232">
        <f t="shared" ca="1" si="34"/>
        <v>0</v>
      </c>
      <c r="CC54" s="232">
        <f t="shared" ca="1" si="34"/>
        <v>0</v>
      </c>
      <c r="CD54" s="232">
        <f t="shared" ca="1" si="34"/>
        <v>0</v>
      </c>
      <c r="CE54" s="232">
        <f t="shared" ca="1" si="34"/>
        <v>0</v>
      </c>
      <c r="CF54" s="232">
        <f t="shared" ref="CF54:CL54" ca="1" si="35">-CF53*CF$12</f>
        <v>0</v>
      </c>
      <c r="CG54" s="232">
        <f t="shared" ca="1" si="35"/>
        <v>0</v>
      </c>
      <c r="CH54" s="232">
        <f t="shared" ca="1" si="35"/>
        <v>0</v>
      </c>
      <c r="CI54" s="232">
        <f t="shared" ca="1" si="35"/>
        <v>0</v>
      </c>
      <c r="CJ54" s="232">
        <f t="shared" ca="1" si="35"/>
        <v>0</v>
      </c>
      <c r="CK54" s="232">
        <f t="shared" ca="1" si="35"/>
        <v>0</v>
      </c>
      <c r="CL54" s="232">
        <f t="shared" ca="1" si="35"/>
        <v>0</v>
      </c>
    </row>
    <row r="55" spans="7:90" x14ac:dyDescent="0.4">
      <c r="G55" s="9" t="s">
        <v>663</v>
      </c>
      <c r="K55" s="115">
        <f t="shared" ca="1" si="33"/>
        <v>0</v>
      </c>
      <c r="L55" s="115">
        <f t="shared" ca="1" si="33"/>
        <v>-645606.32505838422</v>
      </c>
      <c r="M55" s="115">
        <f t="shared" ca="1" si="33"/>
        <v>-1432201.9185268166</v>
      </c>
      <c r="N55" s="115">
        <f t="shared" ca="1" si="33"/>
        <v>-2940588.8656479674</v>
      </c>
      <c r="O55" s="115">
        <f t="shared" ca="1" si="33"/>
        <v>-5922345.135182539</v>
      </c>
      <c r="P55" s="115">
        <f t="shared" ca="1" si="33"/>
        <v>-11866935.547494879</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-31549.421253498836</v>
      </c>
      <c r="AF55" s="28">
        <f ca="1">SUMIF(AF49:OFFSET(AF55,-1,0),"&lt;"&amp;1)</f>
        <v>-36305.283024157223</v>
      </c>
      <c r="AG55" s="28">
        <f ca="1">SUMIF(AG49:OFFSET(AG55,-1,0),"&lt;"&amp;1)</f>
        <v>-40823.351706282701</v>
      </c>
      <c r="AH55" s="28">
        <f ca="1">SUMIF(AH49:OFFSET(AH55,-1,0),"&lt;"&amp;1)</f>
        <v>-45115.5169543019</v>
      </c>
      <c r="AI55" s="28">
        <f ca="1">SUMIF(AI49:OFFSET(AI55,-1,0),"&lt;"&amp;1)</f>
        <v>-49193.073939920134</v>
      </c>
      <c r="AJ55" s="28">
        <f ca="1">SUMIF(AJ49:OFFSET(AJ55,-1,0),"&lt;"&amp;1)</f>
        <v>-53066.753076257461</v>
      </c>
      <c r="AK55" s="28">
        <f ca="1">SUMIF(AK49:OFFSET(AK55,-1,0),"&lt;"&amp;1)</f>
        <v>-56746.748255777929</v>
      </c>
      <c r="AL55" s="28">
        <f ca="1">SUMIF(AL49:OFFSET(AL55,-1,0),"&lt;"&amp;1)</f>
        <v>-60242.74367632236</v>
      </c>
      <c r="AM55" s="28">
        <f ca="1">SUMIF(AM49:OFFSET(AM55,-1,0),"&lt;"&amp;1)</f>
        <v>-63563.939325839572</v>
      </c>
      <c r="AN55" s="28">
        <f ca="1">SUMIF(AN49:OFFSET(AN55,-1,0),"&lt;"&amp;1)</f>
        <v>-66719.075192880919</v>
      </c>
      <c r="AO55" s="28">
        <f ca="1">SUMIF(AO49:OFFSET(AO55,-1,0),"&lt;"&amp;1)</f>
        <v>-69716.454266570203</v>
      </c>
      <c r="AP55" s="28">
        <f ca="1">SUMIF(AP49:OFFSET(AP55,-1,0),"&lt;"&amp;1)</f>
        <v>-72563.96438657504</v>
      </c>
      <c r="AQ55" s="28">
        <f ca="1">SUMIF(AQ49:OFFSET(AQ55,-1,0),"&lt;"&amp;1)</f>
        <v>-78435.765667246276</v>
      </c>
      <c r="AR55" s="28">
        <f ca="1">SUMIF(AR49:OFFSET(AR55,-1,0),"&lt;"&amp;1)</f>
        <v>-87180.643550550623</v>
      </c>
      <c r="AS55" s="28">
        <f ca="1">SUMIF(AS49:OFFSET(AS55,-1,0),"&lt;"&amp;1)</f>
        <v>-95488.277539689778</v>
      </c>
      <c r="AT55" s="28">
        <f ca="1">SUMIF(AT49:OFFSET(AT55,-1,0),"&lt;"&amp;1)</f>
        <v>-103380.52982937195</v>
      </c>
      <c r="AU55" s="28">
        <f ca="1">SUMIF(AU49:OFFSET(AU55,-1,0),"&lt;"&amp;1)</f>
        <v>-110878.16950457</v>
      </c>
      <c r="AV55" s="28">
        <f ca="1">SUMIF(AV49:OFFSET(AV55,-1,0),"&lt;"&amp;1)</f>
        <v>-118000.92719600817</v>
      </c>
      <c r="AW55" s="28">
        <f ca="1">SUMIF(AW49:OFFSET(AW55,-1,0),"&lt;"&amp;1)</f>
        <v>-124767.54700287443</v>
      </c>
      <c r="AX55" s="28">
        <f ca="1">SUMIF(AX49:OFFSET(AX55,-1,0),"&lt;"&amp;1)</f>
        <v>-131195.83581939733</v>
      </c>
      <c r="AY55" s="28">
        <f ca="1">SUMIF(AY49:OFFSET(AY55,-1,0),"&lt;"&amp;1)</f>
        <v>-137302.71019509411</v>
      </c>
      <c r="AZ55" s="28">
        <f ca="1">SUMIF(AZ49:OFFSET(AZ55,-1,0),"&lt;"&amp;1)</f>
        <v>-143104.2408520061</v>
      </c>
      <c r="BA55" s="28">
        <f ca="1">SUMIF(BA49:OFFSET(BA55,-1,0),"&lt;"&amp;1)</f>
        <v>-148615.69497607244</v>
      </c>
      <c r="BB55" s="28">
        <f ca="1">SUMIF(BB49:OFFSET(BB55,-1,0),"&lt;"&amp;1)</f>
        <v>-153851.57639393545</v>
      </c>
      <c r="BC55" s="28">
        <f ca="1">SUMIF(BC49:OFFSET(BC55,-1,0),"&lt;"&amp;1)</f>
        <v>-165158.99707423869</v>
      </c>
      <c r="BD55" s="28">
        <f ca="1">SUMIF(BD49:OFFSET(BD55,-1,0),"&lt;"&amp;1)</f>
        <v>-182234.38005386014</v>
      </c>
      <c r="BE55" s="28">
        <f ca="1">SUMIF(BE49:OFFSET(BE55,-1,0),"&lt;"&amp;1)</f>
        <v>-198455.99388450044</v>
      </c>
      <c r="BF55" s="28">
        <f ca="1">SUMIF(BF49:OFFSET(BF55,-1,0),"&lt;"&amp;1)</f>
        <v>-213866.52702360877</v>
      </c>
      <c r="BG55" s="28">
        <f ca="1">SUMIF(BG49:OFFSET(BG55,-1,0),"&lt;"&amp;1)</f>
        <v>-228506.5335057617</v>
      </c>
      <c r="BH55" s="28">
        <f ca="1">SUMIF(BH49:OFFSET(BH55,-1,0),"&lt;"&amp;1)</f>
        <v>-242414.53966380688</v>
      </c>
      <c r="BI55" s="28">
        <f ca="1">SUMIF(BI49:OFFSET(BI55,-1,0),"&lt;"&amp;1)</f>
        <v>-255627.14551394989</v>
      </c>
      <c r="BJ55" s="28">
        <f ca="1">SUMIF(BJ49:OFFSET(BJ55,-1,0),"&lt;"&amp;1)</f>
        <v>-268179.12107158569</v>
      </c>
      <c r="BK55" s="28">
        <f ca="1">SUMIF(BK49:OFFSET(BK55,-1,0),"&lt;"&amp;1)</f>
        <v>-280103.49785133969</v>
      </c>
      <c r="BL55" s="28">
        <f ca="1">SUMIF(BL49:OFFSET(BL55,-1,0),"&lt;"&amp;1)</f>
        <v>-291431.65579210606</v>
      </c>
      <c r="BM55" s="28">
        <f ca="1">SUMIF(BM49:OFFSET(BM55,-1,0),"&lt;"&amp;1)</f>
        <v>-302193.40583583404</v>
      </c>
      <c r="BN55" s="28">
        <f ca="1">SUMIF(BN49:OFFSET(BN55,-1,0),"&lt;"&amp;1)</f>
        <v>-312417.06837737566</v>
      </c>
      <c r="BO55" s="28">
        <f ca="1">SUMIF(BO49:OFFSET(BO55,-1,0),"&lt;"&amp;1)</f>
        <v>-334796.2144585069</v>
      </c>
      <c r="BP55" s="28">
        <f ca="1">SUMIF(BP49:OFFSET(BP55,-1,0),"&lt;"&amp;1)</f>
        <v>-368723.06990224821</v>
      </c>
      <c r="BQ55" s="28">
        <f ca="1">SUMIF(BQ49:OFFSET(BQ55,-1,0),"&lt;"&amp;1)</f>
        <v>-400953.58257380244</v>
      </c>
      <c r="BR55" s="28">
        <f ca="1">SUMIF(BR49:OFFSET(BR55,-1,0),"&lt;"&amp;1)</f>
        <v>-431572.56961177901</v>
      </c>
      <c r="BS55" s="28">
        <f ca="1">SUMIF(BS49:OFFSET(BS55,-1,0),"&lt;"&amp;1)</f>
        <v>-460660.60729785665</v>
      </c>
      <c r="BT55" s="28">
        <f ca="1">SUMIF(BT49:OFFSET(BT55,-1,0),"&lt;"&amp;1)</f>
        <v>-488294.24309963064</v>
      </c>
      <c r="BU55" s="28">
        <f ca="1">SUMIF(BU49:OFFSET(BU55,-1,0),"&lt;"&amp;1)</f>
        <v>-514546.19711131556</v>
      </c>
      <c r="BV55" s="28">
        <f ca="1">SUMIF(BV49:OFFSET(BV55,-1,0),"&lt;"&amp;1)</f>
        <v>-539485.55342241656</v>
      </c>
      <c r="BW55" s="28">
        <f ca="1">SUMIF(BW49:OFFSET(BW55,-1,0),"&lt;"&amp;1)</f>
        <v>-563177.94191796239</v>
      </c>
      <c r="BX55" s="28">
        <f ca="1">SUMIF(BX49:OFFSET(BX55,-1,0),"&lt;"&amp;1)</f>
        <v>-585685.71098873077</v>
      </c>
      <c r="BY55" s="28">
        <f ca="1">SUMIF(BY49:OFFSET(BY55,-1,0),"&lt;"&amp;1)</f>
        <v>-607068.09160596086</v>
      </c>
      <c r="BZ55" s="28">
        <f ca="1">SUMIF(BZ49:OFFSET(BZ55,-1,0),"&lt;"&amp;1)</f>
        <v>-627381.35319232952</v>
      </c>
      <c r="CA55" s="28">
        <f ca="1">SUMIF(CA49:OFFSET(CA55,-1,0),"&lt;"&amp;1)</f>
        <v>-672012.28503271297</v>
      </c>
      <c r="CB55" s="28">
        <f ca="1">SUMIF(CB49:OFFSET(CB55,-1,0),"&lt;"&amp;1)</f>
        <v>-739745.00361441076</v>
      </c>
      <c r="CC55" s="28">
        <f ca="1">SUMIF(CC49:OFFSET(CC55,-1,0),"&lt;"&amp;1)</f>
        <v>-804091.08626702358</v>
      </c>
      <c r="CD55" s="28">
        <f ca="1">SUMIF(CD49:OFFSET(CD55,-1,0),"&lt;"&amp;1)</f>
        <v>-865219.86478700582</v>
      </c>
      <c r="CE55" s="28">
        <f ca="1">SUMIF(CE49:OFFSET(CE55,-1,0),"&lt;"&amp;1)</f>
        <v>-923292.20438098884</v>
      </c>
      <c r="CF55" s="28">
        <f ca="1">SUMIF(CF49:OFFSET(CF55,-1,0),"&lt;"&amp;1)</f>
        <v>-978460.92699527263</v>
      </c>
      <c r="CG55" s="28">
        <f ca="1">SUMIF(CG49:OFFSET(CG55,-1,0),"&lt;"&amp;1)</f>
        <v>-1030871.2134788425</v>
      </c>
      <c r="CH55" s="28">
        <f ca="1">SUMIF(CH49:OFFSET(CH55,-1,0),"&lt;"&amp;1)</f>
        <v>-1080660.9856382336</v>
      </c>
      <c r="CI55" s="28">
        <f ca="1">SUMIF(CI49:OFFSET(CI55,-1,0),"&lt;"&amp;1)</f>
        <v>-1127961.2691896553</v>
      </c>
      <c r="CJ55" s="28">
        <f ca="1">SUMIF(CJ49:OFFSET(CJ55,-1,0),"&lt;"&amp;1)</f>
        <v>-1172896.5385635057</v>
      </c>
      <c r="CK55" s="28">
        <f ca="1">SUMIF(CK49:OFFSET(CK55,-1,0),"&lt;"&amp;1)</f>
        <v>-1215585.0444686639</v>
      </c>
      <c r="CL55" s="28">
        <f ca="1">SUMIF(CL49:OFFSET(CL55,-1,0),"&lt;"&amp;1)</f>
        <v>-1256139.125078564</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5.3828125" customWidth="1"/>
    <col min="12" max="12" width="15.3828125" bestFit="1" customWidth="1"/>
    <col min="13" max="15" width="16.3046875" bestFit="1" customWidth="1"/>
    <col min="16" max="16" width="13.84375" bestFit="1" customWidth="1"/>
    <col min="17" max="17" width="2.921875" customWidth="1"/>
    <col min="18" max="18" width="13.84375" customWidth="1"/>
    <col min="19" max="28" width="13.84375" bestFit="1" customWidth="1"/>
    <col min="29" max="47" width="15.3828125" bestFit="1" customWidth="1"/>
    <col min="48" max="78" width="16.3046875" bestFit="1" customWidth="1"/>
    <col min="79" max="90" width="17.4609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4">
      <c r="G2"/>
      <c r="K2" s="446">
        <f>'IS BS CF'!K2</f>
        <v>2024</v>
      </c>
      <c r="L2" s="446">
        <f>'IS BS CF'!L2</f>
        <v>2025</v>
      </c>
      <c r="M2" s="446">
        <f>'IS BS CF'!M2</f>
        <v>2026</v>
      </c>
      <c r="N2" s="446">
        <f>'IS BS CF'!N2</f>
        <v>2027</v>
      </c>
      <c r="O2" s="446">
        <f>'IS BS CF'!O2</f>
        <v>2028</v>
      </c>
      <c r="P2" s="446">
        <f>'IS BS CF'!P2</f>
        <v>2029</v>
      </c>
      <c r="R2" s="329">
        <f>'IS BS CF'!R2</f>
        <v>45291</v>
      </c>
      <c r="S2" s="329">
        <f>'IS BS CF'!S2</f>
        <v>45322</v>
      </c>
      <c r="T2" s="329">
        <f>'IS BS CF'!T2</f>
        <v>45351</v>
      </c>
      <c r="U2" s="329">
        <f>'IS BS CF'!U2</f>
        <v>45382</v>
      </c>
      <c r="V2" s="329">
        <f>'IS BS CF'!V2</f>
        <v>45412</v>
      </c>
      <c r="W2" s="329">
        <f>'IS BS CF'!W2</f>
        <v>45443</v>
      </c>
      <c r="X2" s="329">
        <f>'IS BS CF'!X2</f>
        <v>45473</v>
      </c>
      <c r="Y2" s="329">
        <f>'IS BS CF'!Y2</f>
        <v>45504</v>
      </c>
      <c r="Z2" s="329">
        <f>'IS BS CF'!Z2</f>
        <v>45535</v>
      </c>
      <c r="AA2" s="329">
        <f>'IS BS CF'!AA2</f>
        <v>45565</v>
      </c>
      <c r="AB2" s="329">
        <f>'IS BS CF'!AB2</f>
        <v>45596</v>
      </c>
      <c r="AC2" s="329">
        <f>'IS BS CF'!AC2</f>
        <v>45626</v>
      </c>
      <c r="AD2" s="329">
        <f>'IS BS CF'!AD2</f>
        <v>45657</v>
      </c>
      <c r="AE2" s="329">
        <f>'IS BS CF'!AE2</f>
        <v>45688</v>
      </c>
      <c r="AF2" s="329">
        <f>'IS BS CF'!AF2</f>
        <v>45716</v>
      </c>
      <c r="AG2" s="329">
        <f>'IS BS CF'!AG2</f>
        <v>45747</v>
      </c>
      <c r="AH2" s="329">
        <f>'IS BS CF'!AH2</f>
        <v>45777</v>
      </c>
      <c r="AI2" s="329">
        <f>'IS BS CF'!AI2</f>
        <v>45808</v>
      </c>
      <c r="AJ2" s="329">
        <f>'IS BS CF'!AJ2</f>
        <v>45838</v>
      </c>
      <c r="AK2" s="329">
        <f>'IS BS CF'!AK2</f>
        <v>45869</v>
      </c>
      <c r="AL2" s="329">
        <f>'IS BS CF'!AL2</f>
        <v>45900</v>
      </c>
      <c r="AM2" s="329">
        <f>'IS BS CF'!AM2</f>
        <v>45930</v>
      </c>
      <c r="AN2" s="329">
        <f>'IS BS CF'!AN2</f>
        <v>45961</v>
      </c>
      <c r="AO2" s="329">
        <f>'IS BS CF'!AO2</f>
        <v>45991</v>
      </c>
      <c r="AP2" s="329">
        <f>'IS BS CF'!AP2</f>
        <v>46022</v>
      </c>
      <c r="AQ2" s="329">
        <f>'IS BS CF'!AQ2</f>
        <v>46053</v>
      </c>
      <c r="AR2" s="329">
        <f>'IS BS CF'!AR2</f>
        <v>46081</v>
      </c>
      <c r="AS2" s="329">
        <f>'IS BS CF'!AS2</f>
        <v>46112</v>
      </c>
      <c r="AT2" s="329">
        <f>'IS BS CF'!AT2</f>
        <v>46142</v>
      </c>
      <c r="AU2" s="329">
        <f>'IS BS CF'!AU2</f>
        <v>46173</v>
      </c>
      <c r="AV2" s="329">
        <f>'IS BS CF'!AV2</f>
        <v>46203</v>
      </c>
      <c r="AW2" s="329">
        <f>'IS BS CF'!AW2</f>
        <v>46234</v>
      </c>
      <c r="AX2" s="329">
        <f>'IS BS CF'!AX2</f>
        <v>46265</v>
      </c>
      <c r="AY2" s="329">
        <f>'IS BS CF'!AY2</f>
        <v>46295</v>
      </c>
      <c r="AZ2" s="329">
        <f>'IS BS CF'!AZ2</f>
        <v>46326</v>
      </c>
      <c r="BA2" s="329">
        <f>'IS BS CF'!BA2</f>
        <v>46356</v>
      </c>
      <c r="BB2" s="329">
        <f>'IS BS CF'!BB2</f>
        <v>46387</v>
      </c>
      <c r="BC2" s="329">
        <f>'IS BS CF'!BC2</f>
        <v>46418</v>
      </c>
      <c r="BD2" s="329">
        <f>'IS BS CF'!BD2</f>
        <v>46446</v>
      </c>
      <c r="BE2" s="329">
        <f>'IS BS CF'!BE2</f>
        <v>46477</v>
      </c>
      <c r="BF2" s="329">
        <f>'IS BS CF'!BF2</f>
        <v>46507</v>
      </c>
      <c r="BG2" s="329">
        <f>'IS BS CF'!BG2</f>
        <v>46538</v>
      </c>
      <c r="BH2" s="329">
        <f>'IS BS CF'!BH2</f>
        <v>46568</v>
      </c>
      <c r="BI2" s="329">
        <f>'IS BS CF'!BI2</f>
        <v>46599</v>
      </c>
      <c r="BJ2" s="329">
        <f>'IS BS CF'!BJ2</f>
        <v>46630</v>
      </c>
      <c r="BK2" s="329">
        <f>'IS BS CF'!BK2</f>
        <v>46660</v>
      </c>
      <c r="BL2" s="329">
        <f>'IS BS CF'!BL2</f>
        <v>46691</v>
      </c>
      <c r="BM2" s="329">
        <f>'IS BS CF'!BM2</f>
        <v>46721</v>
      </c>
      <c r="BN2" s="329">
        <f>'IS BS CF'!BN2</f>
        <v>46752</v>
      </c>
      <c r="BO2" s="329">
        <f>'IS BS CF'!BO2</f>
        <v>46783</v>
      </c>
      <c r="BP2" s="329">
        <f>'IS BS CF'!BP2</f>
        <v>46812</v>
      </c>
      <c r="BQ2" s="329">
        <f>'IS BS CF'!BQ2</f>
        <v>46843</v>
      </c>
      <c r="BR2" s="329">
        <f>'IS BS CF'!BR2</f>
        <v>46873</v>
      </c>
      <c r="BS2" s="329">
        <f>'IS BS CF'!BS2</f>
        <v>46904</v>
      </c>
      <c r="BT2" s="329">
        <f>'IS BS CF'!BT2</f>
        <v>46934</v>
      </c>
      <c r="BU2" s="329">
        <f>'IS BS CF'!BU2</f>
        <v>46965</v>
      </c>
      <c r="BV2" s="329">
        <f>'IS BS CF'!BV2</f>
        <v>46996</v>
      </c>
      <c r="BW2" s="329">
        <f>'IS BS CF'!BW2</f>
        <v>47026</v>
      </c>
      <c r="BX2" s="329">
        <f>'IS BS CF'!BX2</f>
        <v>47057</v>
      </c>
      <c r="BY2" s="329">
        <f>'IS BS CF'!BY2</f>
        <v>47087</v>
      </c>
      <c r="BZ2" s="329">
        <f>'IS BS CF'!BZ2</f>
        <v>47118</v>
      </c>
      <c r="CA2" s="329">
        <f>'IS BS CF'!CA2</f>
        <v>47149</v>
      </c>
      <c r="CB2" s="329">
        <f>'IS BS CF'!CB2</f>
        <v>47177</v>
      </c>
      <c r="CC2" s="329">
        <f>'IS BS CF'!CC2</f>
        <v>47208</v>
      </c>
      <c r="CD2" s="329">
        <f>'IS BS CF'!CD2</f>
        <v>47238</v>
      </c>
      <c r="CE2" s="329">
        <f>'IS BS CF'!CE2</f>
        <v>47269</v>
      </c>
      <c r="CF2" s="329">
        <f>'IS BS CF'!CF2</f>
        <v>47299</v>
      </c>
      <c r="CG2" s="329">
        <f>'IS BS CF'!CG2</f>
        <v>47330</v>
      </c>
      <c r="CH2" s="329">
        <f>'IS BS CF'!CH2</f>
        <v>47361</v>
      </c>
      <c r="CI2" s="329">
        <f>'IS BS CF'!CI2</f>
        <v>47391</v>
      </c>
      <c r="CJ2" s="329">
        <f>'IS BS CF'!CJ2</f>
        <v>47422</v>
      </c>
      <c r="CK2" s="329">
        <f>'IS BS CF'!CK2</f>
        <v>47452</v>
      </c>
      <c r="CL2" s="329">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outlineLevel="1" x14ac:dyDescent="0.4">
      <c r="G3" s="13"/>
      <c r="R3" s="449">
        <f>'IS BS CF'!R3</f>
        <v>2023</v>
      </c>
      <c r="S3" s="449">
        <f>'IS BS CF'!S3</f>
        <v>2024</v>
      </c>
      <c r="T3" s="449">
        <f>'IS BS CF'!T3</f>
        <v>2024</v>
      </c>
      <c r="U3" s="449">
        <f>'IS BS CF'!U3</f>
        <v>2024</v>
      </c>
      <c r="V3" s="449">
        <f>'IS BS CF'!V3</f>
        <v>2024</v>
      </c>
      <c r="W3" s="449">
        <f>'IS BS CF'!W3</f>
        <v>2024</v>
      </c>
      <c r="X3" s="449">
        <f>'IS BS CF'!X3</f>
        <v>2024</v>
      </c>
      <c r="Y3" s="449">
        <f>'IS BS CF'!Y3</f>
        <v>2024</v>
      </c>
      <c r="Z3" s="449">
        <f>'IS BS CF'!Z3</f>
        <v>2024</v>
      </c>
      <c r="AA3" s="449">
        <f>'IS BS CF'!AA3</f>
        <v>2024</v>
      </c>
      <c r="AB3" s="449">
        <f>'IS BS CF'!AB3</f>
        <v>2024</v>
      </c>
      <c r="AC3" s="449">
        <f>'IS BS CF'!AC3</f>
        <v>2024</v>
      </c>
      <c r="AD3" s="449">
        <f>'IS BS CF'!AD3</f>
        <v>2024</v>
      </c>
      <c r="AE3" s="449">
        <f>'IS BS CF'!AE3</f>
        <v>2025</v>
      </c>
      <c r="AF3" s="449">
        <f>'IS BS CF'!AF3</f>
        <v>2025</v>
      </c>
      <c r="AG3" s="449">
        <f>'IS BS CF'!AG3</f>
        <v>2025</v>
      </c>
      <c r="AH3" s="449">
        <f>'IS BS CF'!AH3</f>
        <v>2025</v>
      </c>
      <c r="AI3" s="449">
        <f>'IS BS CF'!AI3</f>
        <v>2025</v>
      </c>
      <c r="AJ3" s="449">
        <f>'IS BS CF'!AJ3</f>
        <v>2025</v>
      </c>
      <c r="AK3" s="449">
        <f>'IS BS CF'!AK3</f>
        <v>2025</v>
      </c>
      <c r="AL3" s="449">
        <f>'IS BS CF'!AL3</f>
        <v>2025</v>
      </c>
      <c r="AM3" s="449">
        <f>'IS BS CF'!AM3</f>
        <v>2025</v>
      </c>
      <c r="AN3" s="449">
        <f>'IS BS CF'!AN3</f>
        <v>2025</v>
      </c>
      <c r="AO3" s="449">
        <f>'IS BS CF'!AO3</f>
        <v>2025</v>
      </c>
      <c r="AP3" s="449">
        <f>'IS BS CF'!AP3</f>
        <v>2025</v>
      </c>
      <c r="AQ3" s="449">
        <f>'IS BS CF'!AQ3</f>
        <v>2026</v>
      </c>
      <c r="AR3" s="449">
        <f>'IS BS CF'!AR3</f>
        <v>2026</v>
      </c>
      <c r="AS3" s="449">
        <f>'IS BS CF'!AS3</f>
        <v>2026</v>
      </c>
      <c r="AT3" s="449">
        <f>'IS BS CF'!AT3</f>
        <v>2026</v>
      </c>
      <c r="AU3" s="449">
        <f>'IS BS CF'!AU3</f>
        <v>2026</v>
      </c>
      <c r="AV3" s="449">
        <f>'IS BS CF'!AV3</f>
        <v>2026</v>
      </c>
      <c r="AW3" s="449">
        <f>'IS BS CF'!AW3</f>
        <v>2026</v>
      </c>
      <c r="AX3" s="449">
        <f>'IS BS CF'!AX3</f>
        <v>2026</v>
      </c>
      <c r="AY3" s="449">
        <f>'IS BS CF'!AY3</f>
        <v>2026</v>
      </c>
      <c r="AZ3" s="449">
        <f>'IS BS CF'!AZ3</f>
        <v>2026</v>
      </c>
      <c r="BA3" s="449">
        <f>'IS BS CF'!BA3</f>
        <v>2026</v>
      </c>
      <c r="BB3" s="449">
        <f>'IS BS CF'!BB3</f>
        <v>2026</v>
      </c>
      <c r="BC3" s="449">
        <f>'IS BS CF'!BC3</f>
        <v>2027</v>
      </c>
      <c r="BD3" s="449">
        <f>'IS BS CF'!BD3</f>
        <v>2027</v>
      </c>
      <c r="BE3" s="449">
        <f>'IS BS CF'!BE3</f>
        <v>2027</v>
      </c>
      <c r="BF3" s="449">
        <f>'IS BS CF'!BF3</f>
        <v>2027</v>
      </c>
      <c r="BG3" s="449">
        <f>'IS BS CF'!BG3</f>
        <v>2027</v>
      </c>
      <c r="BH3" s="449">
        <f>'IS BS CF'!BH3</f>
        <v>2027</v>
      </c>
      <c r="BI3" s="449">
        <f>'IS BS CF'!BI3</f>
        <v>2027</v>
      </c>
      <c r="BJ3" s="449">
        <f>'IS BS CF'!BJ3</f>
        <v>2027</v>
      </c>
      <c r="BK3" s="449">
        <f>'IS BS CF'!BK3</f>
        <v>2027</v>
      </c>
      <c r="BL3" s="449">
        <f>'IS BS CF'!BL3</f>
        <v>2027</v>
      </c>
      <c r="BM3" s="449">
        <f>'IS BS CF'!BM3</f>
        <v>2027</v>
      </c>
      <c r="BN3" s="449">
        <f>'IS BS CF'!BN3</f>
        <v>2027</v>
      </c>
      <c r="BO3" s="449">
        <f>'IS BS CF'!BO3</f>
        <v>2028</v>
      </c>
      <c r="BP3" s="449">
        <f>'IS BS CF'!BP3</f>
        <v>2028</v>
      </c>
      <c r="BQ3" s="449">
        <f>'IS BS CF'!BQ3</f>
        <v>2028</v>
      </c>
      <c r="BR3" s="449">
        <f>'IS BS CF'!BR3</f>
        <v>2028</v>
      </c>
      <c r="BS3" s="449">
        <f>'IS BS CF'!BS3</f>
        <v>2028</v>
      </c>
      <c r="BT3" s="449">
        <f>'IS BS CF'!BT3</f>
        <v>2028</v>
      </c>
      <c r="BU3" s="449">
        <f>'IS BS CF'!BU3</f>
        <v>2028</v>
      </c>
      <c r="BV3" s="449">
        <f>'IS BS CF'!BV3</f>
        <v>2028</v>
      </c>
      <c r="BW3" s="449">
        <f>'IS BS CF'!BW3</f>
        <v>2028</v>
      </c>
      <c r="BX3" s="449">
        <f>'IS BS CF'!BX3</f>
        <v>2028</v>
      </c>
      <c r="BY3" s="449">
        <f>'IS BS CF'!BY3</f>
        <v>2028</v>
      </c>
      <c r="BZ3" s="449">
        <f>'IS BS CF'!BZ3</f>
        <v>2028</v>
      </c>
      <c r="CA3" s="449">
        <f>'IS BS CF'!CA3</f>
        <v>2029</v>
      </c>
      <c r="CB3" s="449">
        <f>'IS BS CF'!CB3</f>
        <v>2029</v>
      </c>
      <c r="CC3" s="449">
        <f>'IS BS CF'!CC3</f>
        <v>2029</v>
      </c>
      <c r="CD3" s="449">
        <f>'IS BS CF'!CD3</f>
        <v>2029</v>
      </c>
      <c r="CE3" s="449">
        <f>'IS BS CF'!CE3</f>
        <v>2029</v>
      </c>
      <c r="CF3" s="449">
        <f>'IS BS CF'!CF3</f>
        <v>2029</v>
      </c>
      <c r="CG3" s="449">
        <f>'IS BS CF'!CG3</f>
        <v>2029</v>
      </c>
      <c r="CH3" s="449">
        <f>'IS BS CF'!CH3</f>
        <v>2029</v>
      </c>
      <c r="CI3" s="449">
        <f>'IS BS CF'!CI3</f>
        <v>2029</v>
      </c>
      <c r="CJ3" s="449">
        <f>'IS BS CF'!CJ3</f>
        <v>2029</v>
      </c>
      <c r="CK3" s="449">
        <f>'IS BS CF'!CK3</f>
        <v>2029</v>
      </c>
      <c r="CL3" s="449">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4">
      <c r="R4" s="449">
        <f>'IS BS CF'!R4</f>
        <v>2023</v>
      </c>
      <c r="S4" s="449">
        <f>'IS BS CF'!S4</f>
        <v>0</v>
      </c>
      <c r="T4" s="449">
        <f>'IS BS CF'!T4</f>
        <v>0</v>
      </c>
      <c r="U4" s="449">
        <f>'IS BS CF'!U4</f>
        <v>0</v>
      </c>
      <c r="V4" s="449">
        <f>'IS BS CF'!V4</f>
        <v>0</v>
      </c>
      <c r="W4" s="449">
        <f>'IS BS CF'!W4</f>
        <v>0</v>
      </c>
      <c r="X4" s="449">
        <f>'IS BS CF'!X4</f>
        <v>0</v>
      </c>
      <c r="Y4" s="449">
        <f>'IS BS CF'!Y4</f>
        <v>0</v>
      </c>
      <c r="Z4" s="449">
        <f>'IS BS CF'!Z4</f>
        <v>0</v>
      </c>
      <c r="AA4" s="449">
        <f>'IS BS CF'!AA4</f>
        <v>0</v>
      </c>
      <c r="AB4" s="449">
        <f>'IS BS CF'!AB4</f>
        <v>0</v>
      </c>
      <c r="AC4" s="449">
        <f>'IS BS CF'!AC4</f>
        <v>0</v>
      </c>
      <c r="AD4" s="449">
        <f>'IS BS CF'!AD4</f>
        <v>2024</v>
      </c>
      <c r="AE4" s="449">
        <f>'IS BS CF'!AE4</f>
        <v>0</v>
      </c>
      <c r="AF4" s="449">
        <f>'IS BS CF'!AF4</f>
        <v>0</v>
      </c>
      <c r="AG4" s="449">
        <f>'IS BS CF'!AG4</f>
        <v>0</v>
      </c>
      <c r="AH4" s="449">
        <f>'IS BS CF'!AH4</f>
        <v>0</v>
      </c>
      <c r="AI4" s="449">
        <f>'IS BS CF'!AI4</f>
        <v>0</v>
      </c>
      <c r="AJ4" s="449">
        <f>'IS BS CF'!AJ4</f>
        <v>0</v>
      </c>
      <c r="AK4" s="449">
        <f>'IS BS CF'!AK4</f>
        <v>0</v>
      </c>
      <c r="AL4" s="449">
        <f>'IS BS CF'!AL4</f>
        <v>0</v>
      </c>
      <c r="AM4" s="449">
        <f>'IS BS CF'!AM4</f>
        <v>0</v>
      </c>
      <c r="AN4" s="449">
        <f>'IS BS CF'!AN4</f>
        <v>0</v>
      </c>
      <c r="AO4" s="449">
        <f>'IS BS CF'!AO4</f>
        <v>0</v>
      </c>
      <c r="AP4" s="449">
        <f>'IS BS CF'!AP4</f>
        <v>2025</v>
      </c>
      <c r="AQ4" s="449">
        <f>'IS BS CF'!AQ4</f>
        <v>0</v>
      </c>
      <c r="AR4" s="449">
        <f>'IS BS CF'!AR4</f>
        <v>0</v>
      </c>
      <c r="AS4" s="449">
        <f>'IS BS CF'!AS4</f>
        <v>0</v>
      </c>
      <c r="AT4" s="449">
        <f>'IS BS CF'!AT4</f>
        <v>0</v>
      </c>
      <c r="AU4" s="449">
        <f>'IS BS CF'!AU4</f>
        <v>0</v>
      </c>
      <c r="AV4" s="449">
        <f>'IS BS CF'!AV4</f>
        <v>0</v>
      </c>
      <c r="AW4" s="449">
        <f>'IS BS CF'!AW4</f>
        <v>0</v>
      </c>
      <c r="AX4" s="449">
        <f>'IS BS CF'!AX4</f>
        <v>0</v>
      </c>
      <c r="AY4" s="449">
        <f>'IS BS CF'!AY4</f>
        <v>0</v>
      </c>
      <c r="AZ4" s="449">
        <f>'IS BS CF'!AZ4</f>
        <v>0</v>
      </c>
      <c r="BA4" s="449">
        <f>'IS BS CF'!BA4</f>
        <v>0</v>
      </c>
      <c r="BB4" s="449">
        <f>'IS BS CF'!BB4</f>
        <v>2026</v>
      </c>
      <c r="BC4" s="449">
        <f>'IS BS CF'!BC4</f>
        <v>0</v>
      </c>
      <c r="BD4" s="449">
        <f>'IS BS CF'!BD4</f>
        <v>0</v>
      </c>
      <c r="BE4" s="449">
        <f>'IS BS CF'!BE4</f>
        <v>0</v>
      </c>
      <c r="BF4" s="449">
        <f>'IS BS CF'!BF4</f>
        <v>0</v>
      </c>
      <c r="BG4" s="449">
        <f>'IS BS CF'!BG4</f>
        <v>0</v>
      </c>
      <c r="BH4" s="449">
        <f>'IS BS CF'!BH4</f>
        <v>0</v>
      </c>
      <c r="BI4" s="449">
        <f>'IS BS CF'!BI4</f>
        <v>0</v>
      </c>
      <c r="BJ4" s="449">
        <f>'IS BS CF'!BJ4</f>
        <v>0</v>
      </c>
      <c r="BK4" s="449">
        <f>'IS BS CF'!BK4</f>
        <v>0</v>
      </c>
      <c r="BL4" s="449">
        <f>'IS BS CF'!BL4</f>
        <v>0</v>
      </c>
      <c r="BM4" s="449">
        <f>'IS BS CF'!BM4</f>
        <v>0</v>
      </c>
      <c r="BN4" s="449">
        <f>'IS BS CF'!BN4</f>
        <v>2027</v>
      </c>
      <c r="BO4" s="449">
        <f>'IS BS CF'!BO4</f>
        <v>0</v>
      </c>
      <c r="BP4" s="449">
        <f>'IS BS CF'!BP4</f>
        <v>0</v>
      </c>
      <c r="BQ4" s="449">
        <f>'IS BS CF'!BQ4</f>
        <v>0</v>
      </c>
      <c r="BR4" s="449">
        <f>'IS BS CF'!BR4</f>
        <v>0</v>
      </c>
      <c r="BS4" s="449">
        <f>'IS BS CF'!BS4</f>
        <v>0</v>
      </c>
      <c r="BT4" s="449">
        <f>'IS BS CF'!BT4</f>
        <v>0</v>
      </c>
      <c r="BU4" s="449">
        <f>'IS BS CF'!BU4</f>
        <v>0</v>
      </c>
      <c r="BV4" s="449">
        <f>'IS BS CF'!BV4</f>
        <v>0</v>
      </c>
      <c r="BW4" s="449">
        <f>'IS BS CF'!BW4</f>
        <v>0</v>
      </c>
      <c r="BX4" s="449">
        <f>'IS BS CF'!BX4</f>
        <v>0</v>
      </c>
      <c r="BY4" s="449">
        <f>'IS BS CF'!BY4</f>
        <v>0</v>
      </c>
      <c r="BZ4" s="449">
        <f>'IS BS CF'!BZ4</f>
        <v>2028</v>
      </c>
      <c r="CA4" s="449">
        <f>'IS BS CF'!CA4</f>
        <v>0</v>
      </c>
      <c r="CB4" s="449">
        <f>'IS BS CF'!CB4</f>
        <v>0</v>
      </c>
      <c r="CC4" s="449">
        <f>'IS BS CF'!CC4</f>
        <v>0</v>
      </c>
      <c r="CD4" s="449">
        <f>'IS BS CF'!CD4</f>
        <v>0</v>
      </c>
      <c r="CE4" s="449">
        <f>'IS BS CF'!CE4</f>
        <v>0</v>
      </c>
      <c r="CF4" s="449">
        <f>'IS BS CF'!CF4</f>
        <v>0</v>
      </c>
      <c r="CG4" s="449">
        <f>'IS BS CF'!CG4</f>
        <v>0</v>
      </c>
      <c r="CH4" s="449">
        <f>'IS BS CF'!CH4</f>
        <v>0</v>
      </c>
      <c r="CI4" s="449">
        <f>'IS BS CF'!CI4</f>
        <v>0</v>
      </c>
      <c r="CJ4" s="449">
        <f>'IS BS CF'!CJ4</f>
        <v>0</v>
      </c>
      <c r="CK4" s="449">
        <f>'IS BS CF'!CK4</f>
        <v>0</v>
      </c>
      <c r="CL4" s="449">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4">
      <c r="R5" s="450">
        <f>'IS BS CF'!R5</f>
        <v>0</v>
      </c>
      <c r="S5" s="450">
        <f>'IS BS CF'!S5</f>
        <v>1</v>
      </c>
      <c r="T5" s="450">
        <f>'IS BS CF'!T5</f>
        <v>1</v>
      </c>
      <c r="U5" s="450">
        <f>'IS BS CF'!U5</f>
        <v>1</v>
      </c>
      <c r="V5" s="450">
        <f>'IS BS CF'!V5</f>
        <v>1</v>
      </c>
      <c r="W5" s="450">
        <f>'IS BS CF'!W5</f>
        <v>1</v>
      </c>
      <c r="X5" s="450">
        <f>'IS BS CF'!X5</f>
        <v>1</v>
      </c>
      <c r="Y5" s="450">
        <f>'IS BS CF'!Y5</f>
        <v>1</v>
      </c>
      <c r="Z5" s="450">
        <f>'IS BS CF'!Z5</f>
        <v>1</v>
      </c>
      <c r="AA5" s="450">
        <f>'IS BS CF'!AA5</f>
        <v>1</v>
      </c>
      <c r="AB5" s="450">
        <f>'IS BS CF'!AB5</f>
        <v>1</v>
      </c>
      <c r="AC5" s="450">
        <f>'IS BS CF'!AC5</f>
        <v>1</v>
      </c>
      <c r="AD5" s="450">
        <f>'IS BS CF'!AD5</f>
        <v>1</v>
      </c>
      <c r="AE5" s="450">
        <f>'IS BS CF'!AE5</f>
        <v>2</v>
      </c>
      <c r="AF5" s="450">
        <f>'IS BS CF'!AF5</f>
        <v>2</v>
      </c>
      <c r="AG5" s="450">
        <f>'IS BS CF'!AG5</f>
        <v>2</v>
      </c>
      <c r="AH5" s="450">
        <f>'IS BS CF'!AH5</f>
        <v>2</v>
      </c>
      <c r="AI5" s="450">
        <f>'IS BS CF'!AI5</f>
        <v>2</v>
      </c>
      <c r="AJ5" s="450">
        <f>'IS BS CF'!AJ5</f>
        <v>2</v>
      </c>
      <c r="AK5" s="450">
        <f>'IS BS CF'!AK5</f>
        <v>2</v>
      </c>
      <c r="AL5" s="450">
        <f>'IS BS CF'!AL5</f>
        <v>2</v>
      </c>
      <c r="AM5" s="450">
        <f>'IS BS CF'!AM5</f>
        <v>2</v>
      </c>
      <c r="AN5" s="450">
        <f>'IS BS CF'!AN5</f>
        <v>2</v>
      </c>
      <c r="AO5" s="450">
        <f>'IS BS CF'!AO5</f>
        <v>2</v>
      </c>
      <c r="AP5" s="450">
        <f>'IS BS CF'!AP5</f>
        <v>2</v>
      </c>
      <c r="AQ5" s="450">
        <f>'IS BS CF'!AQ5</f>
        <v>3</v>
      </c>
      <c r="AR5" s="450">
        <f>'IS BS CF'!AR5</f>
        <v>3</v>
      </c>
      <c r="AS5" s="450">
        <f>'IS BS CF'!AS5</f>
        <v>3</v>
      </c>
      <c r="AT5" s="450">
        <f>'IS BS CF'!AT5</f>
        <v>3</v>
      </c>
      <c r="AU5" s="450">
        <f>'IS BS CF'!AU5</f>
        <v>3</v>
      </c>
      <c r="AV5" s="450">
        <f>'IS BS CF'!AV5</f>
        <v>3</v>
      </c>
      <c r="AW5" s="450">
        <f>'IS BS CF'!AW5</f>
        <v>3</v>
      </c>
      <c r="AX5" s="450">
        <f>'IS BS CF'!AX5</f>
        <v>3</v>
      </c>
      <c r="AY5" s="450">
        <f>'IS BS CF'!AY5</f>
        <v>3</v>
      </c>
      <c r="AZ5" s="450">
        <f>'IS BS CF'!AZ5</f>
        <v>3</v>
      </c>
      <c r="BA5" s="450">
        <f>'IS BS CF'!BA5</f>
        <v>3</v>
      </c>
      <c r="BB5" s="450">
        <f>'IS BS CF'!BB5</f>
        <v>3</v>
      </c>
      <c r="BC5" s="450">
        <f>'IS BS CF'!BC5</f>
        <v>4</v>
      </c>
      <c r="BD5" s="450">
        <f>'IS BS CF'!BD5</f>
        <v>4</v>
      </c>
      <c r="BE5" s="450">
        <f>'IS BS CF'!BE5</f>
        <v>4</v>
      </c>
      <c r="BF5" s="450">
        <f>'IS BS CF'!BF5</f>
        <v>4</v>
      </c>
      <c r="BG5" s="450">
        <f>'IS BS CF'!BG5</f>
        <v>4</v>
      </c>
      <c r="BH5" s="450">
        <f>'IS BS CF'!BH5</f>
        <v>4</v>
      </c>
      <c r="BI5" s="450">
        <f>'IS BS CF'!BI5</f>
        <v>4</v>
      </c>
      <c r="BJ5" s="450">
        <f>'IS BS CF'!BJ5</f>
        <v>4</v>
      </c>
      <c r="BK5" s="450">
        <f>'IS BS CF'!BK5</f>
        <v>4</v>
      </c>
      <c r="BL5" s="450">
        <f>'IS BS CF'!BL5</f>
        <v>4</v>
      </c>
      <c r="BM5" s="450">
        <f>'IS BS CF'!BM5</f>
        <v>4</v>
      </c>
      <c r="BN5" s="450">
        <f>'IS BS CF'!BN5</f>
        <v>4</v>
      </c>
      <c r="BO5" s="450">
        <f>'IS BS CF'!BO5</f>
        <v>5</v>
      </c>
      <c r="BP5" s="450">
        <f>'IS BS CF'!BP5</f>
        <v>5</v>
      </c>
      <c r="BQ5" s="450">
        <f>'IS BS CF'!BQ5</f>
        <v>5</v>
      </c>
      <c r="BR5" s="450">
        <f>'IS BS CF'!BR5</f>
        <v>5</v>
      </c>
      <c r="BS5" s="450">
        <f>'IS BS CF'!BS5</f>
        <v>5</v>
      </c>
      <c r="BT5" s="450">
        <f>'IS BS CF'!BT5</f>
        <v>5</v>
      </c>
      <c r="BU5" s="450">
        <f>'IS BS CF'!BU5</f>
        <v>5</v>
      </c>
      <c r="BV5" s="450">
        <f>'IS BS CF'!BV5</f>
        <v>5</v>
      </c>
      <c r="BW5" s="450">
        <f>'IS BS CF'!BW5</f>
        <v>5</v>
      </c>
      <c r="BX5" s="450">
        <f>'IS BS CF'!BX5</f>
        <v>5</v>
      </c>
      <c r="BY5" s="450">
        <f>'IS BS CF'!BY5</f>
        <v>5</v>
      </c>
      <c r="BZ5" s="450">
        <f>'IS BS CF'!BZ5</f>
        <v>5</v>
      </c>
      <c r="CA5" s="450">
        <f>'IS BS CF'!CA5</f>
        <v>6</v>
      </c>
      <c r="CB5" s="450">
        <f>'IS BS CF'!CB5</f>
        <v>6</v>
      </c>
      <c r="CC5" s="450">
        <f>'IS BS CF'!CC5</f>
        <v>6</v>
      </c>
      <c r="CD5" s="450">
        <f>'IS BS CF'!CD5</f>
        <v>6</v>
      </c>
      <c r="CE5" s="450">
        <f>'IS BS CF'!CE5</f>
        <v>6</v>
      </c>
      <c r="CF5" s="450">
        <f>'IS BS CF'!CF5</f>
        <v>6</v>
      </c>
      <c r="CG5" s="450">
        <f>'IS BS CF'!CG5</f>
        <v>6</v>
      </c>
      <c r="CH5" s="450">
        <f>'IS BS CF'!CH5</f>
        <v>6</v>
      </c>
      <c r="CI5" s="450">
        <f>'IS BS CF'!CI5</f>
        <v>6</v>
      </c>
      <c r="CJ5" s="450">
        <f>'IS BS CF'!CJ5</f>
        <v>6</v>
      </c>
      <c r="CK5" s="450">
        <f>'IS BS CF'!CK5</f>
        <v>6</v>
      </c>
      <c r="CL5" s="450">
        <f>'IS BS CF'!CL5</f>
        <v>6</v>
      </c>
    </row>
    <row r="6" spans="1:116" outlineLevel="1" x14ac:dyDescent="0.4">
      <c r="R6" s="450">
        <f>'IS BS CF'!R6</f>
        <v>0</v>
      </c>
      <c r="S6" s="450">
        <f>'IS BS CF'!S6</f>
        <v>0</v>
      </c>
      <c r="T6" s="450">
        <f>'IS BS CF'!T6</f>
        <v>0</v>
      </c>
      <c r="U6" s="450">
        <f>'IS BS CF'!U6</f>
        <v>0</v>
      </c>
      <c r="V6" s="450">
        <f>'IS BS CF'!V6</f>
        <v>0</v>
      </c>
      <c r="W6" s="450">
        <f>'IS BS CF'!W6</f>
        <v>0</v>
      </c>
      <c r="X6" s="450">
        <f>'IS BS CF'!X6</f>
        <v>0</v>
      </c>
      <c r="Y6" s="450">
        <f>'IS BS CF'!Y6</f>
        <v>0</v>
      </c>
      <c r="Z6" s="450">
        <f>'IS BS CF'!Z6</f>
        <v>0</v>
      </c>
      <c r="AA6" s="450">
        <f>'IS BS CF'!AA6</f>
        <v>0</v>
      </c>
      <c r="AB6" s="450">
        <f>'IS BS CF'!AB6</f>
        <v>0</v>
      </c>
      <c r="AC6" s="450">
        <f>'IS BS CF'!AC6</f>
        <v>0</v>
      </c>
      <c r="AD6" s="450">
        <f>'IS BS CF'!AD6</f>
        <v>1</v>
      </c>
      <c r="AE6" s="450">
        <f>'IS BS CF'!AE6</f>
        <v>0</v>
      </c>
      <c r="AF6" s="450">
        <f>'IS BS CF'!AF6</f>
        <v>0</v>
      </c>
      <c r="AG6" s="450">
        <f>'IS BS CF'!AG6</f>
        <v>0</v>
      </c>
      <c r="AH6" s="450">
        <f>'IS BS CF'!AH6</f>
        <v>0</v>
      </c>
      <c r="AI6" s="450">
        <f>'IS BS CF'!AI6</f>
        <v>0</v>
      </c>
      <c r="AJ6" s="450">
        <f>'IS BS CF'!AJ6</f>
        <v>0</v>
      </c>
      <c r="AK6" s="450">
        <f>'IS BS CF'!AK6</f>
        <v>0</v>
      </c>
      <c r="AL6" s="450">
        <f>'IS BS CF'!AL6</f>
        <v>0</v>
      </c>
      <c r="AM6" s="450">
        <f>'IS BS CF'!AM6</f>
        <v>0</v>
      </c>
      <c r="AN6" s="450">
        <f>'IS BS CF'!AN6</f>
        <v>0</v>
      </c>
      <c r="AO6" s="450">
        <f>'IS BS CF'!AO6</f>
        <v>0</v>
      </c>
      <c r="AP6" s="450">
        <f>'IS BS CF'!AP6</f>
        <v>2</v>
      </c>
      <c r="AQ6" s="450">
        <f>'IS BS CF'!AQ6</f>
        <v>0</v>
      </c>
      <c r="AR6" s="450">
        <f>'IS BS CF'!AR6</f>
        <v>0</v>
      </c>
      <c r="AS6" s="450">
        <f>'IS BS CF'!AS6</f>
        <v>0</v>
      </c>
      <c r="AT6" s="450">
        <f>'IS BS CF'!AT6</f>
        <v>0</v>
      </c>
      <c r="AU6" s="450">
        <f>'IS BS CF'!AU6</f>
        <v>0</v>
      </c>
      <c r="AV6" s="450">
        <f>'IS BS CF'!AV6</f>
        <v>0</v>
      </c>
      <c r="AW6" s="450">
        <f>'IS BS CF'!AW6</f>
        <v>0</v>
      </c>
      <c r="AX6" s="450">
        <f>'IS BS CF'!AX6</f>
        <v>0</v>
      </c>
      <c r="AY6" s="450">
        <f>'IS BS CF'!AY6</f>
        <v>0</v>
      </c>
      <c r="AZ6" s="450">
        <f>'IS BS CF'!AZ6</f>
        <v>0</v>
      </c>
      <c r="BA6" s="450">
        <f>'IS BS CF'!BA6</f>
        <v>0</v>
      </c>
      <c r="BB6" s="450">
        <f>'IS BS CF'!BB6</f>
        <v>3</v>
      </c>
      <c r="BC6" s="450">
        <f>'IS BS CF'!BC6</f>
        <v>0</v>
      </c>
      <c r="BD6" s="450">
        <f>'IS BS CF'!BD6</f>
        <v>0</v>
      </c>
      <c r="BE6" s="450">
        <f>'IS BS CF'!BE6</f>
        <v>0</v>
      </c>
      <c r="BF6" s="450">
        <f>'IS BS CF'!BF6</f>
        <v>0</v>
      </c>
      <c r="BG6" s="450">
        <f>'IS BS CF'!BG6</f>
        <v>0</v>
      </c>
      <c r="BH6" s="450">
        <f>'IS BS CF'!BH6</f>
        <v>0</v>
      </c>
      <c r="BI6" s="450">
        <f>'IS BS CF'!BI6</f>
        <v>0</v>
      </c>
      <c r="BJ6" s="450">
        <f>'IS BS CF'!BJ6</f>
        <v>0</v>
      </c>
      <c r="BK6" s="450">
        <f>'IS BS CF'!BK6</f>
        <v>0</v>
      </c>
      <c r="BL6" s="450">
        <f>'IS BS CF'!BL6</f>
        <v>0</v>
      </c>
      <c r="BM6" s="450">
        <f>'IS BS CF'!BM6</f>
        <v>0</v>
      </c>
      <c r="BN6" s="450">
        <f>'IS BS CF'!BN6</f>
        <v>4</v>
      </c>
      <c r="BO6" s="450">
        <f>'IS BS CF'!BO6</f>
        <v>0</v>
      </c>
      <c r="BP6" s="450">
        <f>'IS BS CF'!BP6</f>
        <v>0</v>
      </c>
      <c r="BQ6" s="450">
        <f>'IS BS CF'!BQ6</f>
        <v>0</v>
      </c>
      <c r="BR6" s="450">
        <f>'IS BS CF'!BR6</f>
        <v>0</v>
      </c>
      <c r="BS6" s="450">
        <f>'IS BS CF'!BS6</f>
        <v>0</v>
      </c>
      <c r="BT6" s="450">
        <f>'IS BS CF'!BT6</f>
        <v>0</v>
      </c>
      <c r="BU6" s="450">
        <f>'IS BS CF'!BU6</f>
        <v>0</v>
      </c>
      <c r="BV6" s="450">
        <f>'IS BS CF'!BV6</f>
        <v>0</v>
      </c>
      <c r="BW6" s="450">
        <f>'IS BS CF'!BW6</f>
        <v>0</v>
      </c>
      <c r="BX6" s="450">
        <f>'IS BS CF'!BX6</f>
        <v>0</v>
      </c>
      <c r="BY6" s="450">
        <f>'IS BS CF'!BY6</f>
        <v>0</v>
      </c>
      <c r="BZ6" s="450">
        <f>'IS BS CF'!BZ6</f>
        <v>5</v>
      </c>
      <c r="CA6" s="450">
        <f>'IS BS CF'!CA6</f>
        <v>0</v>
      </c>
      <c r="CB6" s="450">
        <f>'IS BS CF'!CB6</f>
        <v>0</v>
      </c>
      <c r="CC6" s="450">
        <f>'IS BS CF'!CC6</f>
        <v>0</v>
      </c>
      <c r="CD6" s="450">
        <f>'IS BS CF'!CD6</f>
        <v>0</v>
      </c>
      <c r="CE6" s="450">
        <f>'IS BS CF'!CE6</f>
        <v>0</v>
      </c>
      <c r="CF6" s="450">
        <f>'IS BS CF'!CF6</f>
        <v>0</v>
      </c>
      <c r="CG6" s="450">
        <f>'IS BS CF'!CG6</f>
        <v>0</v>
      </c>
      <c r="CH6" s="450">
        <f>'IS BS CF'!CH6</f>
        <v>0</v>
      </c>
      <c r="CI6" s="450">
        <f>'IS BS CF'!CI6</f>
        <v>0</v>
      </c>
      <c r="CJ6" s="450">
        <f>'IS BS CF'!CJ6</f>
        <v>0</v>
      </c>
      <c r="CK6" s="450">
        <f>'IS BS CF'!CK6</f>
        <v>0</v>
      </c>
      <c r="CL6" s="450"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4">
      <c r="G7" s="15"/>
      <c r="H7" s="57"/>
      <c r="I7" s="57"/>
      <c r="J7" s="57"/>
      <c r="K7" s="57"/>
      <c r="L7" s="57"/>
      <c r="M7" s="57"/>
      <c r="N7" s="57"/>
      <c r="O7" s="57"/>
      <c r="P7" s="57"/>
      <c r="R7" s="448">
        <f>'IS BS CF'!R7</f>
        <v>0</v>
      </c>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664</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665</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615</v>
      </c>
      <c r="H13" s="27"/>
      <c r="I13" s="33" cm="1">
        <f t="array" aca="1" ref="I13" ca="1">MIN(IF(ISNUMBER(K13:DL13), K13:DL13))</f>
        <v>0</v>
      </c>
      <c r="J13" s="33"/>
      <c r="K13" s="273">
        <f ca="1">'IS BS CF'!K58</f>
        <v>186040990.19614288</v>
      </c>
      <c r="L13" s="273">
        <f ca="1">'IS BS CF'!L58</f>
        <v>245168396.09617817</v>
      </c>
      <c r="M13" s="273">
        <f ca="1">'IS BS CF'!M58</f>
        <v>378463093.28860432</v>
      </c>
      <c r="N13" s="273">
        <f ca="1">'IS BS CF'!N58</f>
        <v>653415496.57674241</v>
      </c>
      <c r="O13" s="273">
        <f ca="1">'IS BS CF'!O58</f>
        <v>1208055093.929251</v>
      </c>
      <c r="P13" s="273">
        <f ca="1">'IS BS CF'!P58</f>
        <v>2320119230.9449306</v>
      </c>
      <c r="Q13" s="273"/>
      <c r="R13" s="273">
        <f>'IS BS CF'!R58</f>
        <v>0</v>
      </c>
      <c r="S13" s="273">
        <f ca="1">'IS BS CF'!S58</f>
        <v>170000000</v>
      </c>
      <c r="T13" s="273">
        <f ca="1">'IS BS CF'!T58</f>
        <v>170124470.80000001</v>
      </c>
      <c r="U13" s="273">
        <f ca="1">'IS BS CF'!U58</f>
        <v>170557691.60000002</v>
      </c>
      <c r="V13" s="273">
        <f ca="1">'IS BS CF'!V58</f>
        <v>171284224.90000004</v>
      </c>
      <c r="W13" s="273">
        <f ca="1">'IS BS CF'!W58</f>
        <v>172289405.07500005</v>
      </c>
      <c r="X13" s="273">
        <f ca="1">'IS BS CF'!X58</f>
        <v>173559299.78125006</v>
      </c>
      <c r="Y13" s="273">
        <f ca="1">'IS BS CF'!Y58</f>
        <v>175080673.29218757</v>
      </c>
      <c r="Z13" s="273">
        <f ca="1">'IS BS CF'!Z58</f>
        <v>176840951.66757819</v>
      </c>
      <c r="AA13" s="273">
        <f ca="1">'IS BS CF'!AA58</f>
        <v>178828189.66419929</v>
      </c>
      <c r="AB13" s="273">
        <f ca="1">'IS BS CF'!AB58</f>
        <v>181031039.30098933</v>
      </c>
      <c r="AC13" s="273">
        <f ca="1">'IS BS CF'!AC58</f>
        <v>183438719.99593988</v>
      </c>
      <c r="AD13" s="273">
        <f ca="1">'IS BS CF'!AD58</f>
        <v>186040990.19614288</v>
      </c>
      <c r="AE13" s="273">
        <f ca="1">'IS BS CF'!AE58</f>
        <v>188828120.42633575</v>
      </c>
      <c r="AF13" s="273">
        <f ca="1">'IS BS CF'!AF58</f>
        <v>191915975.1270988</v>
      </c>
      <c r="AG13" s="273">
        <f ca="1">'IS BS CF'!AG58</f>
        <v>195474660.14315704</v>
      </c>
      <c r="AH13" s="273">
        <f ca="1">'IS BS CF'!AH58</f>
        <v>199480633.95874569</v>
      </c>
      <c r="AI13" s="273">
        <f ca="1">'IS BS CF'!AI58</f>
        <v>203911532.13388824</v>
      </c>
      <c r="AJ13" s="273">
        <f ca="1">'IS BS CF'!AJ58</f>
        <v>208746108.450607</v>
      </c>
      <c r="AK13" s="273">
        <f ca="1">'IS BS CF'!AK58</f>
        <v>213964179.00182316</v>
      </c>
      <c r="AL13" s="273">
        <f ca="1">'IS BS CF'!AL58</f>
        <v>219546569.07581183</v>
      </c>
      <c r="AM13" s="273">
        <f ca="1">'IS BS CF'!AM58</f>
        <v>225475062.69643441</v>
      </c>
      <c r="AN13" s="273">
        <f ca="1">'IS BS CF'!AN58</f>
        <v>231732354.6863592</v>
      </c>
      <c r="AO13" s="273">
        <f ca="1">'IS BS CF'!AO58</f>
        <v>238302005.12712106</v>
      </c>
      <c r="AP13" s="273">
        <f ca="1">'IS BS CF'!AP58</f>
        <v>245168396.09617817</v>
      </c>
      <c r="AQ13" s="273">
        <f ca="1">'IS BS CF'!AQ58</f>
        <v>252316690.56711578</v>
      </c>
      <c r="AR13" s="273">
        <f ca="1">'IS BS CF'!AR58</f>
        <v>260044533.08183983</v>
      </c>
      <c r="AS13" s="273">
        <f ca="1">'IS BS CF'!AS58</f>
        <v>268638118.507011</v>
      </c>
      <c r="AT13" s="273">
        <f ca="1">'IS BS CF'!AT58</f>
        <v>278054159.69710696</v>
      </c>
      <c r="AU13" s="273">
        <f ca="1">'IS BS CF'!AU58</f>
        <v>288251533.86388147</v>
      </c>
      <c r="AV13" s="273">
        <f ca="1">'IS BS CF'!AV58</f>
        <v>299191174.35850054</v>
      </c>
      <c r="AW13" s="273">
        <f ca="1">'IS BS CF'!AW58</f>
        <v>310835967.86457199</v>
      </c>
      <c r="AX13" s="273">
        <f ca="1">'IS BS CF'!AX58</f>
        <v>323150656.73152322</v>
      </c>
      <c r="AY13" s="273">
        <f ca="1">'IS BS CF'!AY58</f>
        <v>336101746.19131023</v>
      </c>
      <c r="AZ13" s="273">
        <f ca="1">'IS BS CF'!AZ58</f>
        <v>349657416.21429121</v>
      </c>
      <c r="BA13" s="273">
        <f ca="1">'IS BS CF'!BA58</f>
        <v>363787437.7723065</v>
      </c>
      <c r="BB13" s="273">
        <f ca="1">'IS BS CF'!BB58</f>
        <v>378463093.28860432</v>
      </c>
      <c r="BC13" s="273">
        <f ca="1">'IS BS CF'!BC58</f>
        <v>393657101.0652706</v>
      </c>
      <c r="BD13" s="273">
        <f ca="1">'IS BS CF'!BD58</f>
        <v>409968695.19213688</v>
      </c>
      <c r="BE13" s="273">
        <f ca="1">'IS BS CF'!BE58</f>
        <v>427970752.23398572</v>
      </c>
      <c r="BF13" s="273">
        <f ca="1">'IS BS CF'!BF58</f>
        <v>447578749.04506791</v>
      </c>
      <c r="BG13" s="273">
        <f ca="1">'IS BS CF'!BG58</f>
        <v>468712388.63692182</v>
      </c>
      <c r="BH13" s="273">
        <f ca="1">'IS BS CF'!BH58</f>
        <v>491295388.87050891</v>
      </c>
      <c r="BI13" s="273">
        <f ca="1">'IS BS CF'!BI58</f>
        <v>515255281.71374243</v>
      </c>
      <c r="BJ13" s="273">
        <f ca="1">'IS BS CF'!BJ58</f>
        <v>540523222.53614008</v>
      </c>
      <c r="BK13" s="273">
        <f ca="1">'IS BS CF'!BK58</f>
        <v>567033808.93874371</v>
      </c>
      <c r="BL13" s="273">
        <f ca="1">'IS BS CF'!BL58</f>
        <v>594724908.64254296</v>
      </c>
      <c r="BM13" s="273">
        <f ca="1">'IS BS CF'!BM58</f>
        <v>623537495.98247814</v>
      </c>
      <c r="BN13" s="273">
        <f ca="1">'IS BS CF'!BN58</f>
        <v>653415496.57674241</v>
      </c>
      <c r="BO13" s="273">
        <f ca="1">'IS BS CF'!BO58</f>
        <v>684305639.76261926</v>
      </c>
      <c r="BP13" s="273">
        <f ca="1">'IS BS CF'!BP58</f>
        <v>717409377.69852066</v>
      </c>
      <c r="BQ13" s="273">
        <f ca="1">'IS BS CF'!BQ58</f>
        <v>753871874.32335246</v>
      </c>
      <c r="BR13" s="273">
        <f ca="1">'IS BS CF'!BR58</f>
        <v>793525191.70266807</v>
      </c>
      <c r="BS13" s="273">
        <f ca="1">'IS BS CF'!BS58</f>
        <v>836209788.79874337</v>
      </c>
      <c r="BT13" s="273">
        <f ca="1">'IS BS CF'!BT58</f>
        <v>881774101.62574029</v>
      </c>
      <c r="BU13" s="273">
        <f ca="1">'IS BS CF'!BU58</f>
        <v>930074144.39711285</v>
      </c>
      <c r="BV13" s="273">
        <f ca="1">'IS BS CF'!BV58</f>
        <v>980973130.61564231</v>
      </c>
      <c r="BW13" s="273">
        <f ca="1">'IS BS CF'!BW58</f>
        <v>1034341113.1089708</v>
      </c>
      <c r="BX13" s="273">
        <f ca="1">'IS BS CF'!BX58</f>
        <v>1090054642.0633583</v>
      </c>
      <c r="BY13" s="273">
        <f ca="1">'IS BS CF'!BY58</f>
        <v>1147996440.1557517</v>
      </c>
      <c r="BZ13" s="273">
        <f ca="1">'IS BS CF'!BZ58</f>
        <v>1208055093.929251</v>
      </c>
      <c r="CA13" s="273">
        <f ca="1">'IS BS CF'!CA58</f>
        <v>1270124760.5998008</v>
      </c>
      <c r="CB13" s="273">
        <f ca="1">'IS BS CF'!CB58</f>
        <v>1336610851.7749407</v>
      </c>
      <c r="CC13" s="273">
        <f ca="1">'IS BS CF'!CC58</f>
        <v>1409802482.0896688</v>
      </c>
      <c r="CD13" s="273">
        <f ca="1">'IS BS CF'!CD58</f>
        <v>1489364374.5870054</v>
      </c>
      <c r="CE13" s="273">
        <f ca="1">'IS BS CF'!CE58</f>
        <v>1574978016.1578202</v>
      </c>
      <c r="CF13" s="273">
        <f ca="1">'IS BS CF'!CF58</f>
        <v>1666340819.3484395</v>
      </c>
      <c r="CG13" s="273">
        <f ca="1">'IS BS CF'!CG58</f>
        <v>1763165326.0778728</v>
      </c>
      <c r="CH13" s="273">
        <f ca="1">'IS BS CF'!CH58</f>
        <v>1865178451.1691794</v>
      </c>
      <c r="CI13" s="273">
        <f ca="1">'IS BS CF'!CI58</f>
        <v>1972120763.7042658</v>
      </c>
      <c r="CJ13" s="273">
        <f ca="1">'IS BS CF'!CJ58</f>
        <v>2083745804.3109429</v>
      </c>
      <c r="CK13" s="273">
        <f ca="1">'IS BS CF'!CK58</f>
        <v>2199819436.5856314</v>
      </c>
      <c r="CL13" s="273">
        <f ca="1">'IS BS CF'!CL58</f>
        <v>2320119230.9449306</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666</v>
      </c>
      <c r="H15" s="275" t="s">
        <v>667</v>
      </c>
      <c r="I15" s="275" t="s">
        <v>668</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4" t="s">
        <v>669</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4" t="s">
        <v>725</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4" t="s">
        <v>726</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4" t="s">
        <v>727</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CF'!R78</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5C1B-136F-4544-A71A-E7AC4257BC57}">
  <sheetPr codeName="Sheet22">
    <tabColor theme="4"/>
  </sheetPr>
  <dimension ref="A1:I3187"/>
  <sheetViews>
    <sheetView showGridLines="0" topLeftCell="A9" zoomScale="54" zoomScaleNormal="54" workbookViewId="0">
      <selection activeCell="F75" sqref="F75"/>
    </sheetView>
  </sheetViews>
  <sheetFormatPr defaultRowHeight="14.6" outlineLevelRow="2" x14ac:dyDescent="0.4"/>
  <cols>
    <col min="1" max="1" width="4.84375" customWidth="1"/>
    <col min="2" max="2" width="37.15234375" style="8" bestFit="1" customWidth="1"/>
    <col min="3" max="3" width="21.69140625" customWidth="1"/>
    <col min="4" max="4" width="11.61328125" customWidth="1"/>
    <col min="5" max="5" width="13.15234375" customWidth="1"/>
    <col min="6" max="6" width="11.61328125" customWidth="1"/>
    <col min="8" max="8" width="13.3828125" bestFit="1" customWidth="1"/>
    <col min="9" max="9" width="11" style="1" customWidth="1"/>
  </cols>
  <sheetData>
    <row r="1" spans="2:9" hidden="1" x14ac:dyDescent="0.4">
      <c r="B1"/>
      <c r="I1"/>
    </row>
    <row r="2" spans="2:9" hidden="1" x14ac:dyDescent="0.4">
      <c r="B2"/>
      <c r="I2"/>
    </row>
    <row r="3" spans="2:9" hidden="1" x14ac:dyDescent="0.4">
      <c r="B3"/>
      <c r="I3"/>
    </row>
    <row r="4" spans="2:9" hidden="1" x14ac:dyDescent="0.4">
      <c r="B4"/>
      <c r="I4"/>
    </row>
    <row r="5" spans="2:9" hidden="1" x14ac:dyDescent="0.4">
      <c r="B5"/>
      <c r="I5"/>
    </row>
    <row r="6" spans="2:9" hidden="1" x14ac:dyDescent="0.4">
      <c r="B6"/>
      <c r="I6"/>
    </row>
    <row r="7" spans="2:9" hidden="1" x14ac:dyDescent="0.4">
      <c r="B7"/>
      <c r="I7"/>
    </row>
    <row r="8" spans="2:9" hidden="1" x14ac:dyDescent="0.4">
      <c r="B8"/>
      <c r="I8"/>
    </row>
    <row r="9" spans="2:9" ht="7.5" customHeight="1" x14ac:dyDescent="0.4">
      <c r="B9" s="15"/>
      <c r="H9" s="57"/>
      <c r="I9" s="57"/>
    </row>
    <row r="10" spans="2:9" ht="5.5" customHeight="1" x14ac:dyDescent="0.4">
      <c r="B10" s="13"/>
      <c r="D10" s="6"/>
      <c r="E10" s="6"/>
      <c r="F10" s="1"/>
      <c r="H10" s="12"/>
      <c r="I10" s="60"/>
    </row>
    <row r="11" spans="2:9" x14ac:dyDescent="0.4">
      <c r="B11" s="67" t="s">
        <v>229</v>
      </c>
      <c r="C11" s="31"/>
      <c r="E11" s="8"/>
      <c r="G11" s="31"/>
      <c r="H11" s="31"/>
      <c r="I11" s="73"/>
    </row>
    <row r="12" spans="2:9" x14ac:dyDescent="0.4">
      <c r="B12" s="95" t="s">
        <v>230</v>
      </c>
      <c r="C12" s="86">
        <v>0.25</v>
      </c>
      <c r="I12" s="53"/>
    </row>
    <row r="13" spans="2:9" x14ac:dyDescent="0.4">
      <c r="B13" t="s">
        <v>594</v>
      </c>
      <c r="C13" s="98">
        <v>45292</v>
      </c>
      <c r="I13" s="53"/>
    </row>
    <row r="14" spans="2:9" x14ac:dyDescent="0.4">
      <c r="B14" t="s">
        <v>592</v>
      </c>
      <c r="C14" s="14">
        <v>1</v>
      </c>
      <c r="I14" s="53"/>
    </row>
    <row r="15" spans="2:9" x14ac:dyDescent="0.4">
      <c r="B15"/>
      <c r="I15"/>
    </row>
    <row r="16" spans="2:9" x14ac:dyDescent="0.4">
      <c r="B16"/>
      <c r="I16"/>
    </row>
    <row r="17" spans="2:9" x14ac:dyDescent="0.4">
      <c r="B17"/>
      <c r="I17"/>
    </row>
    <row r="18" spans="2:9" x14ac:dyDescent="0.4">
      <c r="B18"/>
      <c r="I18"/>
    </row>
    <row r="19" spans="2:9" x14ac:dyDescent="0.4">
      <c r="B19"/>
      <c r="I19"/>
    </row>
    <row r="20" spans="2:9" x14ac:dyDescent="0.4">
      <c r="B20"/>
      <c r="I20"/>
    </row>
    <row r="21" spans="2:9" x14ac:dyDescent="0.4">
      <c r="B21"/>
      <c r="I21"/>
    </row>
    <row r="22" spans="2:9" x14ac:dyDescent="0.4">
      <c r="B22"/>
      <c r="I22"/>
    </row>
    <row r="23" spans="2:9" x14ac:dyDescent="0.4">
      <c r="B23"/>
      <c r="I23"/>
    </row>
    <row r="24" spans="2:9" x14ac:dyDescent="0.4">
      <c r="B24"/>
      <c r="I24"/>
    </row>
    <row r="25" spans="2:9" x14ac:dyDescent="0.4">
      <c r="B25"/>
      <c r="I25"/>
    </row>
    <row r="26" spans="2:9" x14ac:dyDescent="0.4">
      <c r="B26"/>
      <c r="I26"/>
    </row>
    <row r="27" spans="2:9" x14ac:dyDescent="0.4">
      <c r="B27"/>
      <c r="I27"/>
    </row>
    <row r="28" spans="2:9" x14ac:dyDescent="0.4">
      <c r="B28"/>
      <c r="I28"/>
    </row>
    <row r="29" spans="2:9" x14ac:dyDescent="0.4">
      <c r="B29"/>
      <c r="I29"/>
    </row>
    <row r="30" spans="2:9" x14ac:dyDescent="0.4">
      <c r="B30"/>
      <c r="I30"/>
    </row>
    <row r="31" spans="2:9" x14ac:dyDescent="0.4">
      <c r="B31"/>
      <c r="I31"/>
    </row>
    <row r="32" spans="2:9" x14ac:dyDescent="0.4">
      <c r="B32"/>
      <c r="I32"/>
    </row>
    <row r="33" spans="2:9" x14ac:dyDescent="0.4">
      <c r="B33"/>
      <c r="I33"/>
    </row>
    <row r="34" spans="2:9" x14ac:dyDescent="0.4">
      <c r="B34"/>
      <c r="I34"/>
    </row>
    <row r="35" spans="2:9" x14ac:dyDescent="0.4">
      <c r="B35"/>
      <c r="I35"/>
    </row>
    <row r="36" spans="2:9" x14ac:dyDescent="0.4">
      <c r="B36"/>
      <c r="I36"/>
    </row>
    <row r="37" spans="2:9" x14ac:dyDescent="0.4">
      <c r="B37"/>
      <c r="I37"/>
    </row>
    <row r="38" spans="2:9" x14ac:dyDescent="0.4">
      <c r="B38"/>
      <c r="I38"/>
    </row>
    <row r="39" spans="2:9" x14ac:dyDescent="0.4">
      <c r="B39"/>
      <c r="I39"/>
    </row>
    <row r="40" spans="2:9" x14ac:dyDescent="0.4">
      <c r="B40"/>
      <c r="I40"/>
    </row>
    <row r="41" spans="2:9" x14ac:dyDescent="0.4">
      <c r="B41"/>
      <c r="I41"/>
    </row>
    <row r="42" spans="2:9" x14ac:dyDescent="0.4">
      <c r="B42"/>
      <c r="I42"/>
    </row>
    <row r="43" spans="2:9" x14ac:dyDescent="0.4">
      <c r="B43"/>
      <c r="I43"/>
    </row>
    <row r="44" spans="2:9" x14ac:dyDescent="0.4">
      <c r="B44"/>
      <c r="I44"/>
    </row>
    <row r="45" spans="2:9" x14ac:dyDescent="0.4">
      <c r="B45"/>
      <c r="I45"/>
    </row>
    <row r="46" spans="2:9" x14ac:dyDescent="0.4">
      <c r="B46"/>
      <c r="I46"/>
    </row>
    <row r="47" spans="2:9" x14ac:dyDescent="0.4">
      <c r="B47"/>
      <c r="I47"/>
    </row>
    <row r="48" spans="2:9" x14ac:dyDescent="0.4">
      <c r="B48"/>
      <c r="I48"/>
    </row>
    <row r="49" spans="2:9" x14ac:dyDescent="0.4">
      <c r="B49"/>
      <c r="I49"/>
    </row>
    <row r="50" spans="2:9" x14ac:dyDescent="0.4">
      <c r="B50"/>
      <c r="I50"/>
    </row>
    <row r="51" spans="2:9" x14ac:dyDescent="0.4">
      <c r="B51"/>
      <c r="I51"/>
    </row>
    <row r="52" spans="2:9" x14ac:dyDescent="0.4">
      <c r="B52"/>
      <c r="I52"/>
    </row>
    <row r="53" spans="2:9" x14ac:dyDescent="0.4">
      <c r="B53"/>
      <c r="I53"/>
    </row>
    <row r="54" spans="2:9" x14ac:dyDescent="0.4">
      <c r="B54"/>
      <c r="I54"/>
    </row>
    <row r="55" spans="2:9" x14ac:dyDescent="0.4">
      <c r="B55"/>
      <c r="I55"/>
    </row>
    <row r="56" spans="2:9" x14ac:dyDescent="0.4">
      <c r="B56"/>
      <c r="I56"/>
    </row>
    <row r="57" spans="2:9" x14ac:dyDescent="0.4">
      <c r="B57"/>
      <c r="I57"/>
    </row>
    <row r="58" spans="2:9" x14ac:dyDescent="0.4">
      <c r="B58"/>
      <c r="I58"/>
    </row>
    <row r="59" spans="2:9" x14ac:dyDescent="0.4">
      <c r="B59"/>
      <c r="I59"/>
    </row>
    <row r="60" spans="2:9" x14ac:dyDescent="0.4">
      <c r="B60"/>
      <c r="I60"/>
    </row>
    <row r="61" spans="2:9" x14ac:dyDescent="0.4">
      <c r="B61"/>
      <c r="I61"/>
    </row>
    <row r="62" spans="2:9" x14ac:dyDescent="0.4">
      <c r="B62"/>
      <c r="I62"/>
    </row>
    <row r="63" spans="2:9" x14ac:dyDescent="0.4">
      <c r="B63"/>
      <c r="I63"/>
    </row>
    <row r="64" spans="2:9" x14ac:dyDescent="0.4">
      <c r="B64"/>
      <c r="I64"/>
    </row>
    <row r="65" spans="2:9" x14ac:dyDescent="0.4">
      <c r="B65"/>
      <c r="I65"/>
    </row>
    <row r="66" spans="2:9" x14ac:dyDescent="0.4">
      <c r="B66"/>
      <c r="I66"/>
    </row>
    <row r="67" spans="2:9" x14ac:dyDescent="0.4">
      <c r="B67"/>
      <c r="I67"/>
    </row>
    <row r="68" spans="2:9" x14ac:dyDescent="0.4">
      <c r="B68"/>
      <c r="I68"/>
    </row>
    <row r="69" spans="2:9" x14ac:dyDescent="0.4">
      <c r="B69"/>
      <c r="I69"/>
    </row>
    <row r="70" spans="2:9" x14ac:dyDescent="0.4">
      <c r="B70"/>
      <c r="I70"/>
    </row>
    <row r="71" spans="2:9" x14ac:dyDescent="0.4">
      <c r="B71"/>
      <c r="I71"/>
    </row>
    <row r="72" spans="2:9" x14ac:dyDescent="0.4">
      <c r="B72"/>
      <c r="I72"/>
    </row>
    <row r="73" spans="2:9" x14ac:dyDescent="0.4">
      <c r="B73"/>
      <c r="I73"/>
    </row>
    <row r="74" spans="2:9" x14ac:dyDescent="0.4">
      <c r="B74"/>
      <c r="I74"/>
    </row>
    <row r="75" spans="2:9" x14ac:dyDescent="0.4">
      <c r="B75"/>
      <c r="I75"/>
    </row>
    <row r="76" spans="2:9" x14ac:dyDescent="0.4">
      <c r="B76"/>
      <c r="I76"/>
    </row>
    <row r="77" spans="2:9" x14ac:dyDescent="0.4">
      <c r="B77"/>
      <c r="I77"/>
    </row>
    <row r="78" spans="2:9" x14ac:dyDescent="0.4">
      <c r="B78"/>
      <c r="I78"/>
    </row>
    <row r="79" spans="2:9" x14ac:dyDescent="0.4">
      <c r="B79"/>
      <c r="I79"/>
    </row>
    <row r="80" spans="2:9" x14ac:dyDescent="0.4">
      <c r="B80"/>
      <c r="I80"/>
    </row>
    <row r="81" spans="2:9" x14ac:dyDescent="0.4">
      <c r="B81"/>
      <c r="I81"/>
    </row>
    <row r="82" spans="2:9" x14ac:dyDescent="0.4">
      <c r="B82"/>
      <c r="I82"/>
    </row>
    <row r="83" spans="2:9" x14ac:dyDescent="0.4">
      <c r="B83"/>
      <c r="I83"/>
    </row>
    <row r="84" spans="2:9" x14ac:dyDescent="0.4">
      <c r="B84"/>
      <c r="I84"/>
    </row>
    <row r="85" spans="2:9" x14ac:dyDescent="0.4">
      <c r="B85"/>
      <c r="I85"/>
    </row>
    <row r="86" spans="2:9" x14ac:dyDescent="0.4">
      <c r="B86"/>
      <c r="I86"/>
    </row>
    <row r="87" spans="2:9" x14ac:dyDescent="0.4">
      <c r="B87"/>
      <c r="I87"/>
    </row>
    <row r="88" spans="2:9" x14ac:dyDescent="0.4">
      <c r="B88"/>
      <c r="I88"/>
    </row>
    <row r="89" spans="2:9" x14ac:dyDescent="0.4">
      <c r="B89"/>
      <c r="I89"/>
    </row>
    <row r="90" spans="2:9" x14ac:dyDescent="0.4">
      <c r="B90"/>
      <c r="I90"/>
    </row>
    <row r="91" spans="2:9" x14ac:dyDescent="0.4">
      <c r="B91"/>
      <c r="I91"/>
    </row>
    <row r="92" spans="2:9" x14ac:dyDescent="0.4">
      <c r="B92"/>
      <c r="I92"/>
    </row>
    <row r="93" spans="2:9" x14ac:dyDescent="0.4">
      <c r="B93"/>
      <c r="I93"/>
    </row>
    <row r="94" spans="2:9" x14ac:dyDescent="0.4">
      <c r="B94"/>
      <c r="I94"/>
    </row>
    <row r="95" spans="2:9" x14ac:dyDescent="0.4">
      <c r="B95"/>
      <c r="I95"/>
    </row>
    <row r="96" spans="2:9" x14ac:dyDescent="0.4">
      <c r="B96"/>
      <c r="I96"/>
    </row>
    <row r="97" spans="2:9" x14ac:dyDescent="0.4">
      <c r="B97"/>
      <c r="I97"/>
    </row>
    <row r="98" spans="2:9" ht="12.9" customHeight="1" x14ac:dyDescent="0.4">
      <c r="B98"/>
      <c r="I98"/>
    </row>
    <row r="99" spans="2:9" x14ac:dyDescent="0.4">
      <c r="B99"/>
      <c r="I99"/>
    </row>
    <row r="100" spans="2:9" x14ac:dyDescent="0.4">
      <c r="B100"/>
      <c r="I100"/>
    </row>
    <row r="101" spans="2:9" x14ac:dyDescent="0.4">
      <c r="B101"/>
      <c r="I101"/>
    </row>
    <row r="102" spans="2:9" x14ac:dyDescent="0.4">
      <c r="B102"/>
      <c r="I102"/>
    </row>
    <row r="103" spans="2:9" x14ac:dyDescent="0.4">
      <c r="B103"/>
      <c r="I103"/>
    </row>
    <row r="104" spans="2:9" x14ac:dyDescent="0.4">
      <c r="B104"/>
      <c r="I104"/>
    </row>
    <row r="105" spans="2:9" x14ac:dyDescent="0.4">
      <c r="B105"/>
      <c r="I105"/>
    </row>
    <row r="106" spans="2:9" x14ac:dyDescent="0.4">
      <c r="B106"/>
      <c r="I106"/>
    </row>
    <row r="107" spans="2:9" x14ac:dyDescent="0.4">
      <c r="B107"/>
      <c r="I107"/>
    </row>
    <row r="108" spans="2:9" x14ac:dyDescent="0.4">
      <c r="B108"/>
      <c r="I108"/>
    </row>
    <row r="109" spans="2:9" x14ac:dyDescent="0.4">
      <c r="B109"/>
      <c r="I109"/>
    </row>
    <row r="110" spans="2:9" x14ac:dyDescent="0.4">
      <c r="B110"/>
      <c r="I110"/>
    </row>
    <row r="111" spans="2:9" x14ac:dyDescent="0.4">
      <c r="B111"/>
      <c r="I111"/>
    </row>
    <row r="112" spans="2:9" x14ac:dyDescent="0.4">
      <c r="B112"/>
      <c r="I112"/>
    </row>
    <row r="113" spans="2:9" x14ac:dyDescent="0.4">
      <c r="B113"/>
      <c r="I113"/>
    </row>
    <row r="114" spans="2:9" x14ac:dyDescent="0.4">
      <c r="B114"/>
      <c r="I114"/>
    </row>
    <row r="115" spans="2:9" x14ac:dyDescent="0.4">
      <c r="B115"/>
      <c r="I115"/>
    </row>
    <row r="116" spans="2:9" x14ac:dyDescent="0.4">
      <c r="B116"/>
      <c r="I116"/>
    </row>
    <row r="117" spans="2:9" x14ac:dyDescent="0.4">
      <c r="B117"/>
      <c r="I117"/>
    </row>
    <row r="118" spans="2:9" x14ac:dyDescent="0.4">
      <c r="B118"/>
      <c r="I118"/>
    </row>
    <row r="119" spans="2:9" x14ac:dyDescent="0.4">
      <c r="B119"/>
      <c r="I119"/>
    </row>
    <row r="120" spans="2:9" x14ac:dyDescent="0.4">
      <c r="B120"/>
      <c r="I120"/>
    </row>
    <row r="121" spans="2:9" x14ac:dyDescent="0.4">
      <c r="B121"/>
      <c r="I121"/>
    </row>
    <row r="122" spans="2:9" x14ac:dyDescent="0.4">
      <c r="B122"/>
      <c r="I122"/>
    </row>
    <row r="123" spans="2:9" x14ac:dyDescent="0.4">
      <c r="B123"/>
      <c r="I123"/>
    </row>
    <row r="124" spans="2:9" x14ac:dyDescent="0.4">
      <c r="B124"/>
      <c r="I124"/>
    </row>
    <row r="125" spans="2:9" x14ac:dyDescent="0.4">
      <c r="B125"/>
      <c r="I125"/>
    </row>
    <row r="126" spans="2:9" x14ac:dyDescent="0.4">
      <c r="B126"/>
      <c r="I126"/>
    </row>
    <row r="127" spans="2:9" x14ac:dyDescent="0.4">
      <c r="B127"/>
      <c r="I127"/>
    </row>
    <row r="128" spans="2:9" x14ac:dyDescent="0.4">
      <c r="B128"/>
      <c r="I128"/>
    </row>
    <row r="129" spans="2:9" x14ac:dyDescent="0.4">
      <c r="B129"/>
      <c r="I129"/>
    </row>
    <row r="130" spans="2:9" x14ac:dyDescent="0.4">
      <c r="B130"/>
      <c r="I130"/>
    </row>
    <row r="131" spans="2:9" x14ac:dyDescent="0.4">
      <c r="B131"/>
      <c r="I131"/>
    </row>
    <row r="132" spans="2:9" x14ac:dyDescent="0.4">
      <c r="B132"/>
      <c r="I132"/>
    </row>
    <row r="133" spans="2:9" x14ac:dyDescent="0.4">
      <c r="B133"/>
      <c r="I133"/>
    </row>
    <row r="134" spans="2:9" x14ac:dyDescent="0.4">
      <c r="B134"/>
      <c r="I134"/>
    </row>
    <row r="135" spans="2:9" x14ac:dyDescent="0.4">
      <c r="B135"/>
      <c r="I135"/>
    </row>
    <row r="136" spans="2:9" x14ac:dyDescent="0.4">
      <c r="B136"/>
      <c r="I136"/>
    </row>
    <row r="137" spans="2:9" x14ac:dyDescent="0.4">
      <c r="B137"/>
      <c r="I137"/>
    </row>
    <row r="138" spans="2:9" x14ac:dyDescent="0.4">
      <c r="B138"/>
      <c r="I138"/>
    </row>
    <row r="139" spans="2:9" x14ac:dyDescent="0.4">
      <c r="B139"/>
      <c r="I139"/>
    </row>
    <row r="140" spans="2:9" x14ac:dyDescent="0.4">
      <c r="B140"/>
      <c r="I140"/>
    </row>
    <row r="141" spans="2:9" x14ac:dyDescent="0.4">
      <c r="B141"/>
      <c r="I141"/>
    </row>
    <row r="142" spans="2:9" x14ac:dyDescent="0.4">
      <c r="B142"/>
      <c r="I142"/>
    </row>
    <row r="143" spans="2:9" x14ac:dyDescent="0.4">
      <c r="B143"/>
      <c r="I143"/>
    </row>
    <row r="144" spans="2:9" x14ac:dyDescent="0.4">
      <c r="B144"/>
      <c r="I144"/>
    </row>
    <row r="145" spans="2:9" x14ac:dyDescent="0.4">
      <c r="B145"/>
      <c r="I145"/>
    </row>
    <row r="146" spans="2:9" x14ac:dyDescent="0.4">
      <c r="B146"/>
      <c r="I146"/>
    </row>
    <row r="147" spans="2:9" x14ac:dyDescent="0.4">
      <c r="B147"/>
      <c r="I147"/>
    </row>
    <row r="148" spans="2:9" x14ac:dyDescent="0.4">
      <c r="B148"/>
      <c r="I148"/>
    </row>
    <row r="149" spans="2:9" x14ac:dyDescent="0.4">
      <c r="B149"/>
      <c r="I149"/>
    </row>
    <row r="150" spans="2:9" x14ac:dyDescent="0.4">
      <c r="B150"/>
      <c r="I150"/>
    </row>
    <row r="151" spans="2:9" x14ac:dyDescent="0.4">
      <c r="B151"/>
      <c r="I151"/>
    </row>
    <row r="152" spans="2:9" x14ac:dyDescent="0.4">
      <c r="B152"/>
      <c r="I152"/>
    </row>
    <row r="153" spans="2:9" x14ac:dyDescent="0.4">
      <c r="B153"/>
      <c r="I153"/>
    </row>
    <row r="154" spans="2:9" x14ac:dyDescent="0.4">
      <c r="B154"/>
      <c r="I154"/>
    </row>
    <row r="155" spans="2:9" x14ac:dyDescent="0.4">
      <c r="B155"/>
      <c r="I155"/>
    </row>
    <row r="156" spans="2:9" x14ac:dyDescent="0.4">
      <c r="B156"/>
      <c r="I156"/>
    </row>
    <row r="157" spans="2:9" x14ac:dyDescent="0.4">
      <c r="B157"/>
      <c r="I157"/>
    </row>
    <row r="158" spans="2:9" x14ac:dyDescent="0.4">
      <c r="B158"/>
      <c r="I158"/>
    </row>
    <row r="159" spans="2:9" x14ac:dyDescent="0.4">
      <c r="B159"/>
      <c r="I159"/>
    </row>
    <row r="160" spans="2:9" x14ac:dyDescent="0.4">
      <c r="B160"/>
      <c r="I160"/>
    </row>
    <row r="161" spans="2:9" x14ac:dyDescent="0.4">
      <c r="B161"/>
      <c r="I161"/>
    </row>
    <row r="162" spans="2:9" x14ac:dyDescent="0.4">
      <c r="B162"/>
      <c r="I162"/>
    </row>
    <row r="163" spans="2:9" x14ac:dyDescent="0.4">
      <c r="B163"/>
      <c r="I163"/>
    </row>
    <row r="164" spans="2:9" x14ac:dyDescent="0.4">
      <c r="B164"/>
      <c r="I164"/>
    </row>
    <row r="165" spans="2:9" x14ac:dyDescent="0.4">
      <c r="B165"/>
      <c r="I165"/>
    </row>
    <row r="166" spans="2:9" x14ac:dyDescent="0.4">
      <c r="B166"/>
      <c r="I166"/>
    </row>
    <row r="167" spans="2:9" x14ac:dyDescent="0.4">
      <c r="B167"/>
      <c r="I167"/>
    </row>
    <row r="168" spans="2:9" x14ac:dyDescent="0.4">
      <c r="B168"/>
      <c r="I168"/>
    </row>
    <row r="169" spans="2:9" x14ac:dyDescent="0.4">
      <c r="B169"/>
      <c r="I169"/>
    </row>
    <row r="170" spans="2:9" x14ac:dyDescent="0.4">
      <c r="B170"/>
      <c r="I170"/>
    </row>
    <row r="171" spans="2:9" x14ac:dyDescent="0.4">
      <c r="B171"/>
      <c r="I171"/>
    </row>
    <row r="172" spans="2:9" x14ac:dyDescent="0.4">
      <c r="B172"/>
      <c r="I172"/>
    </row>
    <row r="173" spans="2:9" x14ac:dyDescent="0.4">
      <c r="B173"/>
      <c r="I173"/>
    </row>
    <row r="174" spans="2:9" x14ac:dyDescent="0.4">
      <c r="B174"/>
      <c r="I174"/>
    </row>
    <row r="175" spans="2:9" x14ac:dyDescent="0.4">
      <c r="B175"/>
      <c r="I175"/>
    </row>
    <row r="176" spans="2:9" x14ac:dyDescent="0.4">
      <c r="B176"/>
      <c r="I176"/>
    </row>
    <row r="177" spans="2:9" x14ac:dyDescent="0.4">
      <c r="B177"/>
      <c r="I177"/>
    </row>
    <row r="178" spans="2:9" x14ac:dyDescent="0.4">
      <c r="B178"/>
      <c r="I178"/>
    </row>
    <row r="179" spans="2:9" x14ac:dyDescent="0.4">
      <c r="B179"/>
      <c r="I179"/>
    </row>
    <row r="180" spans="2:9" x14ac:dyDescent="0.4">
      <c r="B180"/>
      <c r="I180"/>
    </row>
    <row r="181" spans="2:9" x14ac:dyDescent="0.4">
      <c r="B181"/>
      <c r="I181"/>
    </row>
    <row r="182" spans="2:9" x14ac:dyDescent="0.4">
      <c r="B182"/>
      <c r="I182"/>
    </row>
    <row r="183" spans="2:9" x14ac:dyDescent="0.4">
      <c r="B183"/>
      <c r="I183"/>
    </row>
    <row r="184" spans="2:9" x14ac:dyDescent="0.4">
      <c r="B184"/>
      <c r="I184"/>
    </row>
    <row r="185" spans="2:9" x14ac:dyDescent="0.4">
      <c r="B185"/>
      <c r="I185"/>
    </row>
    <row r="186" spans="2:9" x14ac:dyDescent="0.4">
      <c r="B186"/>
      <c r="I186"/>
    </row>
    <row r="187" spans="2:9" x14ac:dyDescent="0.4">
      <c r="B187"/>
      <c r="I187"/>
    </row>
    <row r="188" spans="2:9" x14ac:dyDescent="0.4">
      <c r="B188"/>
      <c r="I188"/>
    </row>
    <row r="189" spans="2:9" x14ac:dyDescent="0.4">
      <c r="B189"/>
      <c r="I189"/>
    </row>
    <row r="190" spans="2:9" x14ac:dyDescent="0.4">
      <c r="B190"/>
      <c r="I190"/>
    </row>
    <row r="191" spans="2:9" x14ac:dyDescent="0.4">
      <c r="B191"/>
      <c r="I191"/>
    </row>
    <row r="192" spans="2:9" x14ac:dyDescent="0.4">
      <c r="B192"/>
      <c r="I192"/>
    </row>
    <row r="193" spans="1:9" x14ac:dyDescent="0.4">
      <c r="B193"/>
      <c r="I193"/>
    </row>
    <row r="194" spans="1:9" x14ac:dyDescent="0.4">
      <c r="B194"/>
      <c r="I194"/>
    </row>
    <row r="195" spans="1:9" x14ac:dyDescent="0.4">
      <c r="B195"/>
      <c r="I195"/>
    </row>
    <row r="196" spans="1:9" x14ac:dyDescent="0.4">
      <c r="B196"/>
      <c r="I196"/>
    </row>
    <row r="197" spans="1:9" s="27" customFormat="1" x14ac:dyDescent="0.4">
      <c r="A197"/>
      <c r="B197"/>
      <c r="C197"/>
      <c r="D197"/>
      <c r="E197"/>
      <c r="F197"/>
      <c r="G197"/>
      <c r="H197"/>
      <c r="I197"/>
    </row>
    <row r="198" spans="1:9" x14ac:dyDescent="0.4">
      <c r="B198"/>
      <c r="I198"/>
    </row>
    <row r="199" spans="1:9" x14ac:dyDescent="0.4">
      <c r="B199"/>
      <c r="I199"/>
    </row>
    <row r="200" spans="1:9" x14ac:dyDescent="0.4">
      <c r="B200"/>
      <c r="I200"/>
    </row>
    <row r="201" spans="1:9" x14ac:dyDescent="0.4">
      <c r="B201"/>
      <c r="I201"/>
    </row>
    <row r="202" spans="1:9" x14ac:dyDescent="0.4">
      <c r="B202"/>
      <c r="I202"/>
    </row>
    <row r="203" spans="1:9" x14ac:dyDescent="0.4">
      <c r="B203"/>
      <c r="I203"/>
    </row>
    <row r="204" spans="1:9" x14ac:dyDescent="0.4">
      <c r="B204"/>
      <c r="I204"/>
    </row>
    <row r="205" spans="1:9" x14ac:dyDescent="0.4">
      <c r="B205"/>
      <c r="I205"/>
    </row>
    <row r="206" spans="1:9" x14ac:dyDescent="0.4">
      <c r="B206"/>
      <c r="I206"/>
    </row>
    <row r="207" spans="1:9" x14ac:dyDescent="0.4">
      <c r="B207"/>
      <c r="I207"/>
    </row>
    <row r="208" spans="1:9" x14ac:dyDescent="0.4">
      <c r="B208"/>
      <c r="I208"/>
    </row>
    <row r="209" spans="2:9" x14ac:dyDescent="0.4">
      <c r="B209"/>
      <c r="I209"/>
    </row>
    <row r="210" spans="2:9" x14ac:dyDescent="0.4">
      <c r="B210"/>
      <c r="I210"/>
    </row>
    <row r="211" spans="2:9" x14ac:dyDescent="0.4">
      <c r="B211"/>
      <c r="I211"/>
    </row>
    <row r="212" spans="2:9" x14ac:dyDescent="0.4">
      <c r="B212"/>
      <c r="I212"/>
    </row>
    <row r="213" spans="2:9" x14ac:dyDescent="0.4">
      <c r="B213"/>
      <c r="I213"/>
    </row>
    <row r="214" spans="2:9" x14ac:dyDescent="0.4">
      <c r="B214"/>
      <c r="I214"/>
    </row>
    <row r="215" spans="2:9" x14ac:dyDescent="0.4">
      <c r="B215"/>
      <c r="I215"/>
    </row>
    <row r="216" spans="2:9" x14ac:dyDescent="0.4">
      <c r="B216"/>
      <c r="I216"/>
    </row>
    <row r="217" spans="2:9" x14ac:dyDescent="0.4">
      <c r="B217"/>
      <c r="I217"/>
    </row>
    <row r="218" spans="2:9" x14ac:dyDescent="0.4">
      <c r="B218"/>
      <c r="I218"/>
    </row>
    <row r="219" spans="2:9" x14ac:dyDescent="0.4">
      <c r="B219"/>
      <c r="I219"/>
    </row>
    <row r="220" spans="2:9" x14ac:dyDescent="0.4">
      <c r="B220"/>
      <c r="I220"/>
    </row>
    <row r="221" spans="2:9" x14ac:dyDescent="0.4">
      <c r="B221"/>
      <c r="I221"/>
    </row>
    <row r="222" spans="2:9" x14ac:dyDescent="0.4">
      <c r="B222"/>
      <c r="I222"/>
    </row>
    <row r="223" spans="2:9" x14ac:dyDescent="0.4">
      <c r="B223"/>
      <c r="I223"/>
    </row>
    <row r="224" spans="2:9" x14ac:dyDescent="0.4">
      <c r="B224"/>
      <c r="I224"/>
    </row>
    <row r="225" spans="2:9" x14ac:dyDescent="0.4">
      <c r="B225"/>
      <c r="I225"/>
    </row>
    <row r="226" spans="2:9" x14ac:dyDescent="0.4">
      <c r="B226"/>
      <c r="I226"/>
    </row>
    <row r="227" spans="2:9" x14ac:dyDescent="0.4">
      <c r="B227"/>
      <c r="I227"/>
    </row>
    <row r="228" spans="2:9" x14ac:dyDescent="0.4">
      <c r="B228"/>
      <c r="I228"/>
    </row>
    <row r="229" spans="2:9" x14ac:dyDescent="0.4">
      <c r="B229"/>
      <c r="I229"/>
    </row>
    <row r="230" spans="2:9" x14ac:dyDescent="0.4">
      <c r="B230"/>
      <c r="I230"/>
    </row>
    <row r="231" spans="2:9" x14ac:dyDescent="0.4">
      <c r="B231"/>
      <c r="I231"/>
    </row>
    <row r="232" spans="2:9" x14ac:dyDescent="0.4">
      <c r="B232"/>
      <c r="I232"/>
    </row>
    <row r="233" spans="2:9" x14ac:dyDescent="0.4">
      <c r="B233"/>
      <c r="I233"/>
    </row>
    <row r="234" spans="2:9" x14ac:dyDescent="0.4">
      <c r="B234"/>
      <c r="I234"/>
    </row>
    <row r="235" spans="2:9" x14ac:dyDescent="0.4">
      <c r="B235"/>
      <c r="I235"/>
    </row>
    <row r="236" spans="2:9" x14ac:dyDescent="0.4">
      <c r="B236"/>
      <c r="I236"/>
    </row>
    <row r="237" spans="2:9" x14ac:dyDescent="0.4">
      <c r="B237"/>
      <c r="I237"/>
    </row>
    <row r="238" spans="2:9" x14ac:dyDescent="0.4">
      <c r="B238"/>
      <c r="I238"/>
    </row>
    <row r="239" spans="2:9" x14ac:dyDescent="0.4">
      <c r="B239"/>
      <c r="I239"/>
    </row>
    <row r="240" spans="2:9" x14ac:dyDescent="0.4">
      <c r="B240"/>
      <c r="I240"/>
    </row>
    <row r="241" spans="2:9" x14ac:dyDescent="0.4">
      <c r="B241"/>
      <c r="I241"/>
    </row>
    <row r="242" spans="2:9" x14ac:dyDescent="0.4">
      <c r="B242"/>
      <c r="I242"/>
    </row>
    <row r="243" spans="2:9" x14ac:dyDescent="0.4">
      <c r="B243"/>
      <c r="I243"/>
    </row>
    <row r="244" spans="2:9" x14ac:dyDescent="0.4">
      <c r="B244"/>
      <c r="I244"/>
    </row>
    <row r="245" spans="2:9" x14ac:dyDescent="0.4">
      <c r="B245"/>
      <c r="I245"/>
    </row>
    <row r="246" spans="2:9" x14ac:dyDescent="0.4">
      <c r="B246"/>
      <c r="I246"/>
    </row>
    <row r="247" spans="2:9" x14ac:dyDescent="0.4">
      <c r="B247"/>
      <c r="I247"/>
    </row>
    <row r="248" spans="2:9" x14ac:dyDescent="0.4">
      <c r="B248"/>
      <c r="I248"/>
    </row>
    <row r="249" spans="2:9" x14ac:dyDescent="0.4">
      <c r="B249"/>
      <c r="I249"/>
    </row>
    <row r="250" spans="2:9" x14ac:dyDescent="0.4">
      <c r="B250"/>
      <c r="I250"/>
    </row>
    <row r="251" spans="2:9" x14ac:dyDescent="0.4">
      <c r="B251"/>
      <c r="I251"/>
    </row>
    <row r="252" spans="2:9" x14ac:dyDescent="0.4">
      <c r="B252"/>
      <c r="I252"/>
    </row>
    <row r="253" spans="2:9" x14ac:dyDescent="0.4">
      <c r="B253"/>
      <c r="I253"/>
    </row>
    <row r="254" spans="2:9" x14ac:dyDescent="0.4">
      <c r="B254"/>
      <c r="I254"/>
    </row>
    <row r="255" spans="2:9" x14ac:dyDescent="0.4">
      <c r="B255"/>
      <c r="I255"/>
    </row>
    <row r="256" spans="2:9" x14ac:dyDescent="0.4">
      <c r="B256"/>
      <c r="I256"/>
    </row>
    <row r="257" spans="2:9" x14ac:dyDescent="0.4">
      <c r="B257"/>
      <c r="I257"/>
    </row>
    <row r="258" spans="2:9" x14ac:dyDescent="0.4">
      <c r="B258"/>
      <c r="I258"/>
    </row>
    <row r="259" spans="2:9" x14ac:dyDescent="0.4">
      <c r="B259"/>
      <c r="I259"/>
    </row>
    <row r="260" spans="2:9" x14ac:dyDescent="0.4">
      <c r="B260"/>
      <c r="I260"/>
    </row>
    <row r="261" spans="2:9" x14ac:dyDescent="0.4">
      <c r="B261"/>
      <c r="I261"/>
    </row>
    <row r="262" spans="2:9" x14ac:dyDescent="0.4">
      <c r="B262"/>
      <c r="I262"/>
    </row>
    <row r="263" spans="2:9" x14ac:dyDescent="0.4">
      <c r="B263"/>
      <c r="I263"/>
    </row>
    <row r="264" spans="2:9" x14ac:dyDescent="0.4">
      <c r="B264"/>
      <c r="I264"/>
    </row>
    <row r="265" spans="2:9" x14ac:dyDescent="0.4">
      <c r="B265"/>
      <c r="I265"/>
    </row>
    <row r="266" spans="2:9" x14ac:dyDescent="0.4">
      <c r="B266"/>
      <c r="I266"/>
    </row>
    <row r="267" spans="2:9" x14ac:dyDescent="0.4">
      <c r="B267"/>
      <c r="I267"/>
    </row>
    <row r="268" spans="2:9" x14ac:dyDescent="0.4">
      <c r="B268"/>
      <c r="I268"/>
    </row>
    <row r="269" spans="2:9" x14ac:dyDescent="0.4">
      <c r="B269"/>
      <c r="I269"/>
    </row>
    <row r="270" spans="2:9" x14ac:dyDescent="0.4">
      <c r="B270"/>
      <c r="I270"/>
    </row>
    <row r="271" spans="2:9" x14ac:dyDescent="0.4">
      <c r="B271"/>
      <c r="I271"/>
    </row>
    <row r="272" spans="2:9" x14ac:dyDescent="0.4">
      <c r="B272"/>
      <c r="I272"/>
    </row>
    <row r="273" spans="2:9" x14ac:dyDescent="0.4">
      <c r="B273"/>
      <c r="I273"/>
    </row>
    <row r="274" spans="2:9" x14ac:dyDescent="0.4">
      <c r="B274"/>
      <c r="I274"/>
    </row>
    <row r="275" spans="2:9" x14ac:dyDescent="0.4">
      <c r="B275"/>
      <c r="I275"/>
    </row>
    <row r="276" spans="2:9" x14ac:dyDescent="0.4">
      <c r="B276"/>
      <c r="I276"/>
    </row>
    <row r="277" spans="2:9" x14ac:dyDescent="0.4">
      <c r="B277"/>
      <c r="I277"/>
    </row>
    <row r="278" spans="2:9" x14ac:dyDescent="0.4">
      <c r="B278"/>
      <c r="I278"/>
    </row>
    <row r="279" spans="2:9" x14ac:dyDescent="0.4">
      <c r="B279"/>
      <c r="I279"/>
    </row>
    <row r="280" spans="2:9" x14ac:dyDescent="0.4">
      <c r="B280"/>
      <c r="I280"/>
    </row>
    <row r="281" spans="2:9" x14ac:dyDescent="0.4">
      <c r="B281"/>
      <c r="I281"/>
    </row>
    <row r="282" spans="2:9" x14ac:dyDescent="0.4">
      <c r="B282"/>
      <c r="I282"/>
    </row>
    <row r="283" spans="2:9" x14ac:dyDescent="0.4">
      <c r="B283"/>
      <c r="I283"/>
    </row>
    <row r="284" spans="2:9" x14ac:dyDescent="0.4">
      <c r="B284"/>
      <c r="I284"/>
    </row>
    <row r="285" spans="2:9" x14ac:dyDescent="0.4">
      <c r="B285"/>
      <c r="I285"/>
    </row>
    <row r="286" spans="2:9" x14ac:dyDescent="0.4">
      <c r="B286"/>
      <c r="I286"/>
    </row>
    <row r="287" spans="2:9" x14ac:dyDescent="0.4">
      <c r="B287"/>
      <c r="I287"/>
    </row>
    <row r="288" spans="2:9" x14ac:dyDescent="0.4">
      <c r="B288"/>
      <c r="I288"/>
    </row>
    <row r="289" spans="2:9" x14ac:dyDescent="0.4">
      <c r="B289"/>
      <c r="I289"/>
    </row>
    <row r="290" spans="2:9" x14ac:dyDescent="0.4">
      <c r="B290"/>
      <c r="I290"/>
    </row>
    <row r="291" spans="2:9" x14ac:dyDescent="0.4">
      <c r="B291"/>
      <c r="I291"/>
    </row>
    <row r="292" spans="2:9" x14ac:dyDescent="0.4">
      <c r="B292"/>
      <c r="I292"/>
    </row>
    <row r="293" spans="2:9" x14ac:dyDescent="0.4">
      <c r="B293"/>
      <c r="I293"/>
    </row>
    <row r="294" spans="2:9" x14ac:dyDescent="0.4">
      <c r="B294"/>
      <c r="I294"/>
    </row>
    <row r="295" spans="2:9" x14ac:dyDescent="0.4">
      <c r="B295"/>
      <c r="I295"/>
    </row>
    <row r="296" spans="2:9" x14ac:dyDescent="0.4">
      <c r="B296"/>
      <c r="I296"/>
    </row>
    <row r="297" spans="2:9" x14ac:dyDescent="0.4">
      <c r="B297"/>
      <c r="I297"/>
    </row>
    <row r="298" spans="2:9" x14ac:dyDescent="0.4">
      <c r="B298"/>
      <c r="I298"/>
    </row>
    <row r="299" spans="2:9" x14ac:dyDescent="0.4">
      <c r="B299"/>
      <c r="I299"/>
    </row>
    <row r="300" spans="2:9" x14ac:dyDescent="0.4">
      <c r="B300"/>
      <c r="I300"/>
    </row>
    <row r="301" spans="2:9" x14ac:dyDescent="0.4">
      <c r="B301"/>
      <c r="I301"/>
    </row>
    <row r="302" spans="2:9" x14ac:dyDescent="0.4">
      <c r="B302"/>
      <c r="I302"/>
    </row>
    <row r="303" spans="2:9" x14ac:dyDescent="0.4">
      <c r="B303"/>
      <c r="I303"/>
    </row>
    <row r="304" spans="2:9" x14ac:dyDescent="0.4">
      <c r="B304"/>
      <c r="I304"/>
    </row>
    <row r="305" spans="2:9" x14ac:dyDescent="0.4">
      <c r="B305"/>
      <c r="I305"/>
    </row>
    <row r="306" spans="2:9" x14ac:dyDescent="0.4">
      <c r="B306"/>
      <c r="I306"/>
    </row>
    <row r="307" spans="2:9" x14ac:dyDescent="0.4">
      <c r="B307"/>
      <c r="I307"/>
    </row>
    <row r="308" spans="2:9" x14ac:dyDescent="0.4">
      <c r="B308"/>
      <c r="I308"/>
    </row>
    <row r="309" spans="2:9" x14ac:dyDescent="0.4">
      <c r="B309"/>
      <c r="I309"/>
    </row>
    <row r="310" spans="2:9" x14ac:dyDescent="0.4">
      <c r="B310"/>
      <c r="I310"/>
    </row>
    <row r="311" spans="2:9" x14ac:dyDescent="0.4">
      <c r="B311"/>
      <c r="I311"/>
    </row>
    <row r="312" spans="2:9" x14ac:dyDescent="0.4">
      <c r="B312"/>
      <c r="I312"/>
    </row>
    <row r="313" spans="2:9" x14ac:dyDescent="0.4">
      <c r="B313"/>
      <c r="I313"/>
    </row>
    <row r="314" spans="2:9" x14ac:dyDescent="0.4">
      <c r="B314"/>
      <c r="I314"/>
    </row>
    <row r="315" spans="2:9" x14ac:dyDescent="0.4">
      <c r="B315"/>
      <c r="I315"/>
    </row>
    <row r="316" spans="2:9" x14ac:dyDescent="0.4">
      <c r="B316"/>
      <c r="I316"/>
    </row>
    <row r="317" spans="2:9" x14ac:dyDescent="0.4">
      <c r="B317"/>
      <c r="I317"/>
    </row>
    <row r="318" spans="2:9" x14ac:dyDescent="0.4">
      <c r="B318"/>
      <c r="I318"/>
    </row>
    <row r="319" spans="2:9" x14ac:dyDescent="0.4">
      <c r="B319"/>
      <c r="I319"/>
    </row>
    <row r="320" spans="2:9" x14ac:dyDescent="0.4">
      <c r="B320"/>
      <c r="I320"/>
    </row>
    <row r="321" spans="2:9" x14ac:dyDescent="0.4">
      <c r="B321"/>
      <c r="I321"/>
    </row>
    <row r="322" spans="2:9" x14ac:dyDescent="0.4">
      <c r="B322"/>
      <c r="I322"/>
    </row>
    <row r="323" spans="2:9" x14ac:dyDescent="0.4">
      <c r="B323"/>
      <c r="I323"/>
    </row>
    <row r="324" spans="2:9" x14ac:dyDescent="0.4">
      <c r="B324"/>
      <c r="I324"/>
    </row>
    <row r="325" spans="2:9" x14ac:dyDescent="0.4">
      <c r="B325"/>
      <c r="I325"/>
    </row>
    <row r="326" spans="2:9" x14ac:dyDescent="0.4">
      <c r="B326"/>
      <c r="I326"/>
    </row>
    <row r="327" spans="2:9" x14ac:dyDescent="0.4">
      <c r="B327"/>
      <c r="I327"/>
    </row>
    <row r="328" spans="2:9" x14ac:dyDescent="0.4">
      <c r="B328"/>
      <c r="I328"/>
    </row>
    <row r="329" spans="2:9" x14ac:dyDescent="0.4">
      <c r="B329"/>
      <c r="I329"/>
    </row>
    <row r="330" spans="2:9" x14ac:dyDescent="0.4">
      <c r="B330"/>
      <c r="I330"/>
    </row>
    <row r="331" spans="2:9" x14ac:dyDescent="0.4">
      <c r="B331"/>
      <c r="I331"/>
    </row>
    <row r="332" spans="2:9" x14ac:dyDescent="0.4">
      <c r="B332"/>
      <c r="I332"/>
    </row>
    <row r="333" spans="2:9" x14ac:dyDescent="0.4">
      <c r="B333"/>
      <c r="I333"/>
    </row>
    <row r="334" spans="2:9" x14ac:dyDescent="0.4">
      <c r="B334"/>
      <c r="I334"/>
    </row>
    <row r="335" spans="2:9" x14ac:dyDescent="0.4">
      <c r="B335"/>
      <c r="I335"/>
    </row>
    <row r="336" spans="2:9" x14ac:dyDescent="0.4">
      <c r="B336"/>
      <c r="I336"/>
    </row>
    <row r="337" spans="2:9" x14ac:dyDescent="0.4">
      <c r="B337"/>
      <c r="I337"/>
    </row>
    <row r="338" spans="2:9" x14ac:dyDescent="0.4">
      <c r="B338"/>
      <c r="I338"/>
    </row>
    <row r="339" spans="2:9" x14ac:dyDescent="0.4">
      <c r="B339"/>
      <c r="I339"/>
    </row>
    <row r="340" spans="2:9" x14ac:dyDescent="0.4">
      <c r="B340"/>
      <c r="I340"/>
    </row>
    <row r="341" spans="2:9" x14ac:dyDescent="0.4">
      <c r="B341"/>
      <c r="I341"/>
    </row>
    <row r="342" spans="2:9" x14ac:dyDescent="0.4">
      <c r="B342"/>
      <c r="I342"/>
    </row>
    <row r="343" spans="2:9" x14ac:dyDescent="0.4">
      <c r="B343"/>
      <c r="I343"/>
    </row>
    <row r="344" spans="2:9" x14ac:dyDescent="0.4">
      <c r="B344"/>
      <c r="I344"/>
    </row>
    <row r="345" spans="2:9" x14ac:dyDescent="0.4">
      <c r="B345"/>
      <c r="I345"/>
    </row>
    <row r="346" spans="2:9" x14ac:dyDescent="0.4">
      <c r="B346"/>
      <c r="I346"/>
    </row>
    <row r="347" spans="2:9" x14ac:dyDescent="0.4">
      <c r="B347"/>
      <c r="I347"/>
    </row>
    <row r="348" spans="2:9" x14ac:dyDescent="0.4">
      <c r="B348"/>
      <c r="I348"/>
    </row>
    <row r="349" spans="2:9" x14ac:dyDescent="0.4">
      <c r="B349"/>
      <c r="I349"/>
    </row>
    <row r="350" spans="2:9" x14ac:dyDescent="0.4">
      <c r="B350"/>
      <c r="I350"/>
    </row>
    <row r="351" spans="2:9" x14ac:dyDescent="0.4">
      <c r="B351"/>
      <c r="I351"/>
    </row>
    <row r="352" spans="2:9" x14ac:dyDescent="0.4">
      <c r="B352"/>
      <c r="I352"/>
    </row>
    <row r="353" spans="2:9" x14ac:dyDescent="0.4">
      <c r="B353"/>
      <c r="I353"/>
    </row>
    <row r="354" spans="2:9" x14ac:dyDescent="0.4">
      <c r="B354"/>
      <c r="I354"/>
    </row>
    <row r="355" spans="2:9" x14ac:dyDescent="0.4">
      <c r="B355"/>
      <c r="I355"/>
    </row>
    <row r="356" spans="2:9" x14ac:dyDescent="0.4">
      <c r="B356"/>
      <c r="I356"/>
    </row>
    <row r="357" spans="2:9" x14ac:dyDescent="0.4">
      <c r="B357"/>
      <c r="I357"/>
    </row>
    <row r="358" spans="2:9" x14ac:dyDescent="0.4">
      <c r="B358"/>
      <c r="I358"/>
    </row>
    <row r="359" spans="2:9" x14ac:dyDescent="0.4">
      <c r="B359"/>
      <c r="I359"/>
    </row>
    <row r="360" spans="2:9" x14ac:dyDescent="0.4">
      <c r="B360"/>
      <c r="I360"/>
    </row>
    <row r="361" spans="2:9" x14ac:dyDescent="0.4">
      <c r="B361"/>
      <c r="I361"/>
    </row>
    <row r="362" spans="2:9" x14ac:dyDescent="0.4">
      <c r="B362"/>
      <c r="I362"/>
    </row>
    <row r="363" spans="2:9" x14ac:dyDescent="0.4">
      <c r="B363"/>
      <c r="I363"/>
    </row>
    <row r="364" spans="2:9" x14ac:dyDescent="0.4">
      <c r="B364"/>
      <c r="I364"/>
    </row>
    <row r="365" spans="2:9" x14ac:dyDescent="0.4">
      <c r="B365"/>
      <c r="I365"/>
    </row>
    <row r="366" spans="2:9" x14ac:dyDescent="0.4">
      <c r="B366"/>
      <c r="I366"/>
    </row>
    <row r="367" spans="2:9" x14ac:dyDescent="0.4">
      <c r="B367"/>
      <c r="I367"/>
    </row>
    <row r="368" spans="2:9" x14ac:dyDescent="0.4">
      <c r="B368"/>
      <c r="I368"/>
    </row>
    <row r="369" spans="2:9" x14ac:dyDescent="0.4">
      <c r="B369"/>
      <c r="I369"/>
    </row>
    <row r="370" spans="2:9" x14ac:dyDescent="0.4">
      <c r="B370"/>
      <c r="I370"/>
    </row>
    <row r="371" spans="2:9" x14ac:dyDescent="0.4">
      <c r="B371"/>
      <c r="I371"/>
    </row>
    <row r="372" spans="2:9" x14ac:dyDescent="0.4">
      <c r="B372"/>
      <c r="I372"/>
    </row>
    <row r="373" spans="2:9" x14ac:dyDescent="0.4">
      <c r="B373"/>
      <c r="I373"/>
    </row>
    <row r="374" spans="2:9" x14ac:dyDescent="0.4">
      <c r="B374"/>
      <c r="I374"/>
    </row>
    <row r="375" spans="2:9" x14ac:dyDescent="0.4">
      <c r="B375"/>
      <c r="I375"/>
    </row>
    <row r="376" spans="2:9" x14ac:dyDescent="0.4">
      <c r="B376"/>
      <c r="I376"/>
    </row>
    <row r="377" spans="2:9" x14ac:dyDescent="0.4">
      <c r="B377"/>
      <c r="I377"/>
    </row>
    <row r="378" spans="2:9" x14ac:dyDescent="0.4">
      <c r="B378"/>
      <c r="I378"/>
    </row>
    <row r="379" spans="2:9" x14ac:dyDescent="0.4">
      <c r="B379"/>
      <c r="I379"/>
    </row>
    <row r="380" spans="2:9" x14ac:dyDescent="0.4">
      <c r="B380"/>
      <c r="I380"/>
    </row>
    <row r="381" spans="2:9" x14ac:dyDescent="0.4">
      <c r="B381"/>
      <c r="I381"/>
    </row>
    <row r="382" spans="2:9" x14ac:dyDescent="0.4">
      <c r="B382"/>
      <c r="I382"/>
    </row>
    <row r="383" spans="2:9" x14ac:dyDescent="0.4">
      <c r="B383"/>
      <c r="I383"/>
    </row>
    <row r="384" spans="2:9" x14ac:dyDescent="0.4">
      <c r="B384"/>
      <c r="I384"/>
    </row>
    <row r="385" spans="2:9" x14ac:dyDescent="0.4">
      <c r="B385"/>
      <c r="I385"/>
    </row>
    <row r="386" spans="2:9" x14ac:dyDescent="0.4">
      <c r="B386"/>
      <c r="I386"/>
    </row>
    <row r="387" spans="2:9" x14ac:dyDescent="0.4">
      <c r="B387"/>
      <c r="I387"/>
    </row>
    <row r="388" spans="2:9" x14ac:dyDescent="0.4">
      <c r="B388"/>
      <c r="I388"/>
    </row>
    <row r="389" spans="2:9" x14ac:dyDescent="0.4">
      <c r="B389"/>
      <c r="I389"/>
    </row>
    <row r="390" spans="2:9" x14ac:dyDescent="0.4">
      <c r="B390"/>
      <c r="I390"/>
    </row>
    <row r="391" spans="2:9" x14ac:dyDescent="0.4">
      <c r="B391"/>
      <c r="I391"/>
    </row>
    <row r="392" spans="2:9" outlineLevel="2" x14ac:dyDescent="0.4">
      <c r="B392"/>
      <c r="I392"/>
    </row>
    <row r="393" spans="2:9" outlineLevel="2" x14ac:dyDescent="0.4">
      <c r="B393"/>
      <c r="I393"/>
    </row>
    <row r="394" spans="2:9" outlineLevel="2" x14ac:dyDescent="0.4">
      <c r="B394"/>
      <c r="I394"/>
    </row>
    <row r="395" spans="2:9" outlineLevel="2" x14ac:dyDescent="0.4">
      <c r="B395"/>
      <c r="I395"/>
    </row>
    <row r="396" spans="2:9" outlineLevel="2" x14ac:dyDescent="0.4">
      <c r="B396"/>
      <c r="I396"/>
    </row>
    <row r="397" spans="2:9" outlineLevel="2" x14ac:dyDescent="0.4">
      <c r="B397"/>
      <c r="I397"/>
    </row>
    <row r="398" spans="2:9" outlineLevel="2" x14ac:dyDescent="0.4">
      <c r="B398"/>
      <c r="I398"/>
    </row>
    <row r="399" spans="2:9" outlineLevel="2" x14ac:dyDescent="0.4">
      <c r="B399"/>
      <c r="I399"/>
    </row>
    <row r="400" spans="2:9" outlineLevel="2" x14ac:dyDescent="0.4">
      <c r="B400"/>
      <c r="I400"/>
    </row>
    <row r="401" spans="2:9" outlineLevel="2" x14ac:dyDescent="0.4">
      <c r="B401"/>
      <c r="I401"/>
    </row>
    <row r="402" spans="2:9" outlineLevel="2" x14ac:dyDescent="0.4">
      <c r="B402"/>
      <c r="I402"/>
    </row>
    <row r="403" spans="2:9" outlineLevel="2" x14ac:dyDescent="0.4">
      <c r="B403"/>
      <c r="I403"/>
    </row>
    <row r="404" spans="2:9" outlineLevel="2" x14ac:dyDescent="0.4">
      <c r="B404"/>
      <c r="I404"/>
    </row>
    <row r="405" spans="2:9" outlineLevel="2" x14ac:dyDescent="0.4">
      <c r="B405"/>
      <c r="I405"/>
    </row>
    <row r="406" spans="2:9" outlineLevel="2" x14ac:dyDescent="0.4">
      <c r="B406"/>
      <c r="I406"/>
    </row>
    <row r="407" spans="2:9" outlineLevel="2" x14ac:dyDescent="0.4">
      <c r="B407"/>
      <c r="I407"/>
    </row>
    <row r="408" spans="2:9" outlineLevel="2" x14ac:dyDescent="0.4">
      <c r="B408"/>
      <c r="I408"/>
    </row>
    <row r="409" spans="2:9" outlineLevel="2" x14ac:dyDescent="0.4">
      <c r="B409"/>
      <c r="I409"/>
    </row>
    <row r="410" spans="2:9" outlineLevel="2" x14ac:dyDescent="0.4">
      <c r="B410"/>
      <c r="I410"/>
    </row>
    <row r="411" spans="2:9" outlineLevel="2" x14ac:dyDescent="0.4">
      <c r="B411"/>
      <c r="I411"/>
    </row>
    <row r="412" spans="2:9" outlineLevel="2" x14ac:dyDescent="0.4">
      <c r="B412"/>
      <c r="I412"/>
    </row>
    <row r="413" spans="2:9" outlineLevel="2" x14ac:dyDescent="0.4">
      <c r="B413"/>
      <c r="I413"/>
    </row>
    <row r="414" spans="2:9" outlineLevel="2" x14ac:dyDescent="0.4">
      <c r="B414"/>
      <c r="I414"/>
    </row>
    <row r="415" spans="2:9" outlineLevel="2" x14ac:dyDescent="0.4">
      <c r="B415"/>
      <c r="I415"/>
    </row>
    <row r="416" spans="2:9" outlineLevel="2" x14ac:dyDescent="0.4">
      <c r="B416"/>
      <c r="I416"/>
    </row>
    <row r="417" spans="2:9" x14ac:dyDescent="0.4">
      <c r="B417"/>
      <c r="I417"/>
    </row>
    <row r="418" spans="2:9" x14ac:dyDescent="0.4">
      <c r="B418"/>
      <c r="I418"/>
    </row>
    <row r="419" spans="2:9" x14ac:dyDescent="0.4">
      <c r="B419"/>
      <c r="I419"/>
    </row>
    <row r="420" spans="2:9" x14ac:dyDescent="0.4">
      <c r="B420"/>
      <c r="I420"/>
    </row>
    <row r="421" spans="2:9" x14ac:dyDescent="0.4">
      <c r="B421"/>
      <c r="I421"/>
    </row>
    <row r="422" spans="2:9" x14ac:dyDescent="0.4">
      <c r="B422"/>
      <c r="I422"/>
    </row>
    <row r="423" spans="2:9" x14ac:dyDescent="0.4">
      <c r="B423"/>
      <c r="I423"/>
    </row>
    <row r="424" spans="2:9" x14ac:dyDescent="0.4">
      <c r="B424"/>
      <c r="I424"/>
    </row>
    <row r="425" spans="2:9" x14ac:dyDescent="0.4">
      <c r="B425"/>
      <c r="I425"/>
    </row>
    <row r="426" spans="2:9" x14ac:dyDescent="0.4">
      <c r="B426"/>
      <c r="I426"/>
    </row>
    <row r="427" spans="2:9" x14ac:dyDescent="0.4">
      <c r="B427"/>
      <c r="I427"/>
    </row>
    <row r="428" spans="2:9" x14ac:dyDescent="0.4">
      <c r="B428"/>
      <c r="I428"/>
    </row>
    <row r="429" spans="2:9" x14ac:dyDescent="0.4">
      <c r="B429"/>
      <c r="I429"/>
    </row>
    <row r="430" spans="2:9" x14ac:dyDescent="0.4">
      <c r="B430"/>
      <c r="I430"/>
    </row>
    <row r="431" spans="2:9" x14ac:dyDescent="0.4">
      <c r="B431"/>
      <c r="I431"/>
    </row>
    <row r="432" spans="2:9" x14ac:dyDescent="0.4">
      <c r="B432"/>
      <c r="I432"/>
    </row>
    <row r="433" spans="2:9" x14ac:dyDescent="0.4">
      <c r="B433"/>
      <c r="I433"/>
    </row>
    <row r="434" spans="2:9" x14ac:dyDescent="0.4">
      <c r="B434"/>
      <c r="I434"/>
    </row>
    <row r="435" spans="2:9" x14ac:dyDescent="0.4">
      <c r="B435"/>
      <c r="I435"/>
    </row>
    <row r="436" spans="2:9" x14ac:dyDescent="0.4">
      <c r="B436"/>
      <c r="I436"/>
    </row>
    <row r="437" spans="2:9" x14ac:dyDescent="0.4">
      <c r="B437"/>
      <c r="I437"/>
    </row>
    <row r="438" spans="2:9" x14ac:dyDescent="0.4">
      <c r="B438"/>
      <c r="I438"/>
    </row>
    <row r="439" spans="2:9" x14ac:dyDescent="0.4">
      <c r="B439"/>
      <c r="I439"/>
    </row>
    <row r="440" spans="2:9" x14ac:dyDescent="0.4">
      <c r="B440"/>
      <c r="I440"/>
    </row>
    <row r="441" spans="2:9" x14ac:dyDescent="0.4">
      <c r="B441"/>
      <c r="I441"/>
    </row>
    <row r="442" spans="2:9" x14ac:dyDescent="0.4">
      <c r="B442"/>
      <c r="I442"/>
    </row>
    <row r="443" spans="2:9" outlineLevel="2" x14ac:dyDescent="0.4">
      <c r="B443"/>
      <c r="I443"/>
    </row>
    <row r="444" spans="2:9" outlineLevel="2" x14ac:dyDescent="0.4">
      <c r="B444"/>
      <c r="I444"/>
    </row>
    <row r="445" spans="2:9" outlineLevel="2" x14ac:dyDescent="0.4">
      <c r="B445"/>
      <c r="I445"/>
    </row>
    <row r="446" spans="2:9" outlineLevel="2" x14ac:dyDescent="0.4">
      <c r="B446"/>
      <c r="I446"/>
    </row>
    <row r="447" spans="2:9" outlineLevel="2" x14ac:dyDescent="0.4">
      <c r="B447"/>
      <c r="I447"/>
    </row>
    <row r="448" spans="2:9" outlineLevel="2" x14ac:dyDescent="0.4">
      <c r="B448"/>
      <c r="I448"/>
    </row>
    <row r="449" spans="2:9" outlineLevel="2" x14ac:dyDescent="0.4">
      <c r="B449"/>
      <c r="I449"/>
    </row>
    <row r="450" spans="2:9" outlineLevel="2" x14ac:dyDescent="0.4">
      <c r="B450"/>
      <c r="I450"/>
    </row>
    <row r="451" spans="2:9" outlineLevel="2" x14ac:dyDescent="0.4">
      <c r="B451"/>
      <c r="I451"/>
    </row>
    <row r="452" spans="2:9" outlineLevel="2" x14ac:dyDescent="0.4">
      <c r="B452"/>
      <c r="I452"/>
    </row>
    <row r="453" spans="2:9" outlineLevel="2" x14ac:dyDescent="0.4">
      <c r="B453"/>
      <c r="I453"/>
    </row>
    <row r="454" spans="2:9" outlineLevel="2" x14ac:dyDescent="0.4">
      <c r="B454"/>
      <c r="I454"/>
    </row>
    <row r="455" spans="2:9" outlineLevel="2" x14ac:dyDescent="0.4">
      <c r="B455"/>
      <c r="I455"/>
    </row>
    <row r="456" spans="2:9" outlineLevel="2" x14ac:dyDescent="0.4">
      <c r="B456"/>
      <c r="I456"/>
    </row>
    <row r="457" spans="2:9" outlineLevel="2" x14ac:dyDescent="0.4">
      <c r="B457"/>
      <c r="I457"/>
    </row>
    <row r="458" spans="2:9" outlineLevel="2" x14ac:dyDescent="0.4">
      <c r="B458"/>
      <c r="I458"/>
    </row>
    <row r="459" spans="2:9" outlineLevel="2" x14ac:dyDescent="0.4">
      <c r="B459"/>
      <c r="I459"/>
    </row>
    <row r="460" spans="2:9" outlineLevel="2" x14ac:dyDescent="0.4">
      <c r="B460"/>
      <c r="I460"/>
    </row>
    <row r="461" spans="2:9" outlineLevel="2" x14ac:dyDescent="0.4">
      <c r="B461"/>
      <c r="I461"/>
    </row>
    <row r="462" spans="2:9" outlineLevel="2" x14ac:dyDescent="0.4">
      <c r="B462"/>
      <c r="I462"/>
    </row>
    <row r="463" spans="2:9" outlineLevel="2" x14ac:dyDescent="0.4">
      <c r="B463"/>
      <c r="I463"/>
    </row>
    <row r="464" spans="2:9" outlineLevel="2" x14ac:dyDescent="0.4">
      <c r="B464"/>
      <c r="I464"/>
    </row>
    <row r="465" spans="2:9" outlineLevel="2" x14ac:dyDescent="0.4">
      <c r="B465"/>
      <c r="I465"/>
    </row>
    <row r="466" spans="2:9" outlineLevel="2" x14ac:dyDescent="0.4">
      <c r="B466"/>
      <c r="I466"/>
    </row>
    <row r="467" spans="2:9" outlineLevel="2" x14ac:dyDescent="0.4">
      <c r="B467"/>
      <c r="I467"/>
    </row>
    <row r="468" spans="2:9" x14ac:dyDescent="0.4">
      <c r="B468"/>
      <c r="I468"/>
    </row>
    <row r="469" spans="2:9" x14ac:dyDescent="0.4">
      <c r="B469"/>
      <c r="I469"/>
    </row>
    <row r="470" spans="2:9" x14ac:dyDescent="0.4">
      <c r="B470"/>
      <c r="I470"/>
    </row>
    <row r="471" spans="2:9" x14ac:dyDescent="0.4">
      <c r="B471"/>
      <c r="I471"/>
    </row>
    <row r="472" spans="2:9" x14ac:dyDescent="0.4">
      <c r="B472"/>
      <c r="I472"/>
    </row>
    <row r="473" spans="2:9" x14ac:dyDescent="0.4">
      <c r="B473"/>
      <c r="I473"/>
    </row>
    <row r="474" spans="2:9" x14ac:dyDescent="0.4">
      <c r="B474"/>
      <c r="I474"/>
    </row>
    <row r="475" spans="2:9" x14ac:dyDescent="0.4">
      <c r="B475"/>
      <c r="I475"/>
    </row>
    <row r="476" spans="2:9" x14ac:dyDescent="0.4">
      <c r="B476"/>
      <c r="I476"/>
    </row>
    <row r="477" spans="2:9" x14ac:dyDescent="0.4">
      <c r="B477"/>
      <c r="I477"/>
    </row>
    <row r="478" spans="2:9" x14ac:dyDescent="0.4">
      <c r="B478"/>
      <c r="I478"/>
    </row>
    <row r="479" spans="2:9" x14ac:dyDescent="0.4">
      <c r="B479"/>
      <c r="I479"/>
    </row>
    <row r="480" spans="2:9" x14ac:dyDescent="0.4">
      <c r="B480"/>
      <c r="I480"/>
    </row>
    <row r="481" spans="2:9" x14ac:dyDescent="0.4">
      <c r="B481"/>
      <c r="I481"/>
    </row>
    <row r="482" spans="2:9" x14ac:dyDescent="0.4">
      <c r="B482"/>
      <c r="I482"/>
    </row>
    <row r="483" spans="2:9" x14ac:dyDescent="0.4">
      <c r="B483"/>
      <c r="I483"/>
    </row>
    <row r="484" spans="2:9" x14ac:dyDescent="0.4">
      <c r="B484"/>
      <c r="I484"/>
    </row>
    <row r="485" spans="2:9" x14ac:dyDescent="0.4">
      <c r="B485"/>
      <c r="I485"/>
    </row>
    <row r="486" spans="2:9" x14ac:dyDescent="0.4">
      <c r="B486"/>
      <c r="I486"/>
    </row>
    <row r="487" spans="2:9" x14ac:dyDescent="0.4">
      <c r="B487"/>
      <c r="I487"/>
    </row>
    <row r="488" spans="2:9" x14ac:dyDescent="0.4">
      <c r="B488"/>
      <c r="I488"/>
    </row>
    <row r="489" spans="2:9" x14ac:dyDescent="0.4">
      <c r="B489"/>
      <c r="I489"/>
    </row>
    <row r="490" spans="2:9" x14ac:dyDescent="0.4">
      <c r="B490"/>
      <c r="I490"/>
    </row>
    <row r="491" spans="2:9" x14ac:dyDescent="0.4">
      <c r="B491"/>
      <c r="I491"/>
    </row>
    <row r="492" spans="2:9" x14ac:dyDescent="0.4">
      <c r="B492"/>
      <c r="I492"/>
    </row>
    <row r="493" spans="2:9" x14ac:dyDescent="0.4">
      <c r="B493"/>
      <c r="I493"/>
    </row>
    <row r="494" spans="2:9" x14ac:dyDescent="0.4">
      <c r="B494"/>
      <c r="I494"/>
    </row>
    <row r="495" spans="2:9" x14ac:dyDescent="0.4">
      <c r="B495"/>
      <c r="I495"/>
    </row>
    <row r="496" spans="2:9" x14ac:dyDescent="0.4">
      <c r="B496"/>
      <c r="I496"/>
    </row>
    <row r="497" spans="2:9" x14ac:dyDescent="0.4">
      <c r="B497"/>
      <c r="I497"/>
    </row>
    <row r="498" spans="2:9" x14ac:dyDescent="0.4">
      <c r="B498"/>
      <c r="I498"/>
    </row>
    <row r="499" spans="2:9" x14ac:dyDescent="0.4">
      <c r="B499"/>
      <c r="I499"/>
    </row>
    <row r="500" spans="2:9" x14ac:dyDescent="0.4">
      <c r="B500"/>
      <c r="I500"/>
    </row>
    <row r="501" spans="2:9" x14ac:dyDescent="0.4">
      <c r="B501"/>
      <c r="I501"/>
    </row>
    <row r="502" spans="2:9" x14ac:dyDescent="0.4">
      <c r="B502"/>
      <c r="I502"/>
    </row>
    <row r="503" spans="2:9" x14ac:dyDescent="0.4">
      <c r="B503"/>
      <c r="I503"/>
    </row>
    <row r="504" spans="2:9" x14ac:dyDescent="0.4">
      <c r="B504"/>
      <c r="I504"/>
    </row>
    <row r="505" spans="2:9" x14ac:dyDescent="0.4">
      <c r="B505"/>
      <c r="I505"/>
    </row>
    <row r="506" spans="2:9" x14ac:dyDescent="0.4">
      <c r="B506"/>
      <c r="I506"/>
    </row>
    <row r="507" spans="2:9" x14ac:dyDescent="0.4">
      <c r="B507"/>
      <c r="I507"/>
    </row>
    <row r="508" spans="2:9" x14ac:dyDescent="0.4">
      <c r="B508"/>
      <c r="I508"/>
    </row>
    <row r="509" spans="2:9" x14ac:dyDescent="0.4">
      <c r="B509"/>
      <c r="I509"/>
    </row>
    <row r="510" spans="2:9" x14ac:dyDescent="0.4">
      <c r="B510"/>
      <c r="I510"/>
    </row>
    <row r="511" spans="2:9" x14ac:dyDescent="0.4">
      <c r="B511"/>
      <c r="I511"/>
    </row>
    <row r="512" spans="2:9" x14ac:dyDescent="0.4">
      <c r="B512"/>
      <c r="I512"/>
    </row>
    <row r="513" spans="2:9" x14ac:dyDescent="0.4">
      <c r="B513"/>
      <c r="I513"/>
    </row>
    <row r="514" spans="2:9" x14ac:dyDescent="0.4">
      <c r="B514"/>
      <c r="I514"/>
    </row>
    <row r="515" spans="2:9" x14ac:dyDescent="0.4">
      <c r="B515"/>
      <c r="I515"/>
    </row>
    <row r="516" spans="2:9" x14ac:dyDescent="0.4">
      <c r="B516"/>
      <c r="I516"/>
    </row>
    <row r="517" spans="2:9" x14ac:dyDescent="0.4">
      <c r="B517"/>
      <c r="I517"/>
    </row>
    <row r="518" spans="2:9" x14ac:dyDescent="0.4">
      <c r="B518"/>
      <c r="I518"/>
    </row>
    <row r="519" spans="2:9" x14ac:dyDescent="0.4">
      <c r="B519"/>
      <c r="I519"/>
    </row>
    <row r="520" spans="2:9" x14ac:dyDescent="0.4">
      <c r="B520"/>
      <c r="I520"/>
    </row>
    <row r="521" spans="2:9" x14ac:dyDescent="0.4">
      <c r="B521"/>
      <c r="I521"/>
    </row>
    <row r="522" spans="2:9" x14ac:dyDescent="0.4">
      <c r="B522"/>
      <c r="I522"/>
    </row>
    <row r="523" spans="2:9" x14ac:dyDescent="0.4">
      <c r="B523"/>
      <c r="I523"/>
    </row>
    <row r="524" spans="2:9" x14ac:dyDescent="0.4">
      <c r="B524"/>
      <c r="I524"/>
    </row>
    <row r="525" spans="2:9" x14ac:dyDescent="0.4">
      <c r="B525"/>
      <c r="I525"/>
    </row>
    <row r="526" spans="2:9" x14ac:dyDescent="0.4">
      <c r="B526"/>
      <c r="I526"/>
    </row>
    <row r="527" spans="2:9" x14ac:dyDescent="0.4">
      <c r="B527"/>
      <c r="I527"/>
    </row>
    <row r="528" spans="2:9" x14ac:dyDescent="0.4">
      <c r="B528"/>
      <c r="I528"/>
    </row>
    <row r="529" spans="2:9" x14ac:dyDescent="0.4">
      <c r="B529"/>
      <c r="I529"/>
    </row>
    <row r="530" spans="2:9" x14ac:dyDescent="0.4">
      <c r="B530"/>
      <c r="I530"/>
    </row>
    <row r="531" spans="2:9" x14ac:dyDescent="0.4">
      <c r="B531"/>
      <c r="I531"/>
    </row>
    <row r="532" spans="2:9" x14ac:dyDescent="0.4">
      <c r="B532"/>
      <c r="I532"/>
    </row>
    <row r="533" spans="2:9" x14ac:dyDescent="0.4">
      <c r="B533"/>
      <c r="I533"/>
    </row>
    <row r="534" spans="2:9" x14ac:dyDescent="0.4">
      <c r="B534"/>
      <c r="I534"/>
    </row>
    <row r="535" spans="2:9" x14ac:dyDescent="0.4">
      <c r="B535"/>
      <c r="I535"/>
    </row>
    <row r="536" spans="2:9" x14ac:dyDescent="0.4">
      <c r="B536"/>
      <c r="I536"/>
    </row>
    <row r="537" spans="2:9" x14ac:dyDescent="0.4">
      <c r="B537"/>
      <c r="I537"/>
    </row>
    <row r="538" spans="2:9" x14ac:dyDescent="0.4">
      <c r="B538"/>
      <c r="I538"/>
    </row>
    <row r="539" spans="2:9" x14ac:dyDescent="0.4">
      <c r="B539"/>
      <c r="I539"/>
    </row>
    <row r="540" spans="2:9" x14ac:dyDescent="0.4">
      <c r="B540"/>
      <c r="I540"/>
    </row>
    <row r="541" spans="2:9" x14ac:dyDescent="0.4">
      <c r="B541"/>
      <c r="I541"/>
    </row>
    <row r="542" spans="2:9" x14ac:dyDescent="0.4">
      <c r="B542"/>
      <c r="I542"/>
    </row>
    <row r="543" spans="2:9" x14ac:dyDescent="0.4">
      <c r="B543"/>
      <c r="I543"/>
    </row>
    <row r="544" spans="2:9" x14ac:dyDescent="0.4">
      <c r="B544"/>
      <c r="I544"/>
    </row>
    <row r="545" spans="2:9" x14ac:dyDescent="0.4">
      <c r="B545"/>
      <c r="I545"/>
    </row>
    <row r="546" spans="2:9" x14ac:dyDescent="0.4">
      <c r="B546"/>
      <c r="I546"/>
    </row>
    <row r="547" spans="2:9" x14ac:dyDescent="0.4">
      <c r="B547"/>
      <c r="I547"/>
    </row>
    <row r="548" spans="2:9" x14ac:dyDescent="0.4">
      <c r="B548"/>
      <c r="I548"/>
    </row>
    <row r="549" spans="2:9" x14ac:dyDescent="0.4">
      <c r="B549"/>
      <c r="I549"/>
    </row>
    <row r="550" spans="2:9" x14ac:dyDescent="0.4">
      <c r="B550"/>
      <c r="I550"/>
    </row>
    <row r="551" spans="2:9" x14ac:dyDescent="0.4">
      <c r="B551"/>
      <c r="I551"/>
    </row>
    <row r="552" spans="2:9" x14ac:dyDescent="0.4">
      <c r="B552"/>
      <c r="I552"/>
    </row>
    <row r="553" spans="2:9" x14ac:dyDescent="0.4">
      <c r="B553"/>
      <c r="I553"/>
    </row>
    <row r="554" spans="2:9" x14ac:dyDescent="0.4">
      <c r="B554"/>
      <c r="I554"/>
    </row>
    <row r="555" spans="2:9" x14ac:dyDescent="0.4">
      <c r="B555"/>
      <c r="I555"/>
    </row>
    <row r="556" spans="2:9" x14ac:dyDescent="0.4">
      <c r="B556"/>
      <c r="I556"/>
    </row>
    <row r="557" spans="2:9" x14ac:dyDescent="0.4">
      <c r="B557"/>
      <c r="I557"/>
    </row>
    <row r="558" spans="2:9" x14ac:dyDescent="0.4">
      <c r="B558"/>
      <c r="I558"/>
    </row>
    <row r="559" spans="2:9" x14ac:dyDescent="0.4">
      <c r="B559"/>
      <c r="I559"/>
    </row>
    <row r="560" spans="2:9" x14ac:dyDescent="0.4">
      <c r="B560"/>
      <c r="I560"/>
    </row>
    <row r="561" spans="2:9" x14ac:dyDescent="0.4">
      <c r="B561"/>
      <c r="I561"/>
    </row>
    <row r="562" spans="2:9" x14ac:dyDescent="0.4">
      <c r="B562"/>
      <c r="I562"/>
    </row>
    <row r="563" spans="2:9" x14ac:dyDescent="0.4">
      <c r="B563"/>
      <c r="I563"/>
    </row>
    <row r="564" spans="2:9" x14ac:dyDescent="0.4">
      <c r="B564"/>
      <c r="I564"/>
    </row>
    <row r="565" spans="2:9" collapsed="1" x14ac:dyDescent="0.4">
      <c r="B565"/>
      <c r="I565"/>
    </row>
    <row r="566" spans="2:9" x14ac:dyDescent="0.4">
      <c r="B566"/>
      <c r="I566"/>
    </row>
    <row r="567" spans="2:9" x14ac:dyDescent="0.4">
      <c r="B567"/>
      <c r="I567"/>
    </row>
    <row r="568" spans="2:9" x14ac:dyDescent="0.4">
      <c r="B568"/>
      <c r="I568"/>
    </row>
    <row r="569" spans="2:9" x14ac:dyDescent="0.4">
      <c r="B569"/>
      <c r="I569"/>
    </row>
    <row r="570" spans="2:9" x14ac:dyDescent="0.4">
      <c r="B570"/>
      <c r="I570"/>
    </row>
    <row r="571" spans="2:9" x14ac:dyDescent="0.4">
      <c r="B571"/>
      <c r="I571"/>
    </row>
    <row r="572" spans="2:9" x14ac:dyDescent="0.4">
      <c r="B572"/>
      <c r="I572"/>
    </row>
    <row r="573" spans="2:9" x14ac:dyDescent="0.4">
      <c r="B573"/>
      <c r="I573"/>
    </row>
    <row r="574" spans="2:9" x14ac:dyDescent="0.4">
      <c r="B574"/>
      <c r="I574"/>
    </row>
    <row r="575" spans="2:9" x14ac:dyDescent="0.4">
      <c r="B575"/>
      <c r="I575"/>
    </row>
    <row r="576" spans="2:9" x14ac:dyDescent="0.4">
      <c r="B576"/>
      <c r="I576"/>
    </row>
    <row r="577" spans="2:9" x14ac:dyDescent="0.4">
      <c r="B577"/>
      <c r="I577"/>
    </row>
    <row r="578" spans="2:9" x14ac:dyDescent="0.4">
      <c r="B578"/>
      <c r="I578"/>
    </row>
    <row r="579" spans="2:9" x14ac:dyDescent="0.4">
      <c r="B579"/>
      <c r="I579"/>
    </row>
    <row r="580" spans="2:9" x14ac:dyDescent="0.4">
      <c r="B580"/>
      <c r="I580"/>
    </row>
    <row r="581" spans="2:9" x14ac:dyDescent="0.4">
      <c r="B581"/>
      <c r="I581"/>
    </row>
    <row r="582" spans="2:9" x14ac:dyDescent="0.4">
      <c r="B582"/>
      <c r="I582"/>
    </row>
    <row r="583" spans="2:9" x14ac:dyDescent="0.4">
      <c r="B583"/>
      <c r="I583"/>
    </row>
    <row r="584" spans="2:9" x14ac:dyDescent="0.4">
      <c r="B584"/>
      <c r="I584"/>
    </row>
    <row r="585" spans="2:9" x14ac:dyDescent="0.4">
      <c r="B585"/>
      <c r="I585"/>
    </row>
    <row r="586" spans="2:9" s="3" customFormat="1" x14ac:dyDescent="0.4">
      <c r="B586"/>
      <c r="C586"/>
      <c r="D586"/>
      <c r="E586"/>
      <c r="F586"/>
      <c r="G586"/>
      <c r="H586"/>
      <c r="I586"/>
    </row>
    <row r="587" spans="2:9" x14ac:dyDescent="0.4">
      <c r="B587"/>
      <c r="I587"/>
    </row>
    <row r="588" spans="2:9" ht="13.75" customHeight="1" x14ac:dyDescent="0.4">
      <c r="B588"/>
      <c r="I588"/>
    </row>
    <row r="589" spans="2:9" x14ac:dyDescent="0.4">
      <c r="B589"/>
      <c r="I589"/>
    </row>
    <row r="590" spans="2:9" x14ac:dyDescent="0.4">
      <c r="B590"/>
      <c r="I590"/>
    </row>
    <row r="591" spans="2:9" x14ac:dyDescent="0.4">
      <c r="B591"/>
      <c r="I591"/>
    </row>
    <row r="592" spans="2:9" x14ac:dyDescent="0.4">
      <c r="B592"/>
      <c r="I592"/>
    </row>
    <row r="593" spans="2:9" x14ac:dyDescent="0.4">
      <c r="B593"/>
      <c r="I593"/>
    </row>
    <row r="594" spans="2:9" x14ac:dyDescent="0.4">
      <c r="B594"/>
      <c r="I594"/>
    </row>
    <row r="595" spans="2:9" x14ac:dyDescent="0.4">
      <c r="B595"/>
      <c r="I595"/>
    </row>
    <row r="596" spans="2:9" x14ac:dyDescent="0.4">
      <c r="B596"/>
      <c r="I596"/>
    </row>
    <row r="597" spans="2:9" collapsed="1" x14ac:dyDescent="0.4">
      <c r="B597"/>
      <c r="I597"/>
    </row>
    <row r="598" spans="2:9" x14ac:dyDescent="0.4">
      <c r="B598"/>
      <c r="I598"/>
    </row>
    <row r="599" spans="2:9" x14ac:dyDescent="0.4">
      <c r="B599"/>
      <c r="I599"/>
    </row>
    <row r="600" spans="2:9" x14ac:dyDescent="0.4">
      <c r="B600"/>
      <c r="I600"/>
    </row>
    <row r="601" spans="2:9" x14ac:dyDescent="0.4">
      <c r="B601"/>
      <c r="I601"/>
    </row>
    <row r="602" spans="2:9" x14ac:dyDescent="0.4">
      <c r="B602"/>
      <c r="I602"/>
    </row>
    <row r="603" spans="2:9" x14ac:dyDescent="0.4">
      <c r="B603"/>
      <c r="I603"/>
    </row>
    <row r="604" spans="2:9" x14ac:dyDescent="0.4">
      <c r="B604"/>
      <c r="I604"/>
    </row>
    <row r="605" spans="2:9" x14ac:dyDescent="0.4">
      <c r="B605"/>
      <c r="I605"/>
    </row>
    <row r="606" spans="2:9" x14ac:dyDescent="0.4">
      <c r="B606"/>
      <c r="I606"/>
    </row>
    <row r="607" spans="2:9" x14ac:dyDescent="0.4">
      <c r="B607"/>
      <c r="I607"/>
    </row>
    <row r="608" spans="2:9" x14ac:dyDescent="0.4">
      <c r="B608"/>
      <c r="I608"/>
    </row>
    <row r="609" spans="2:9" x14ac:dyDescent="0.4">
      <c r="B609"/>
      <c r="I609"/>
    </row>
    <row r="610" spans="2:9" x14ac:dyDescent="0.4">
      <c r="B610"/>
      <c r="I610"/>
    </row>
    <row r="611" spans="2:9" x14ac:dyDescent="0.4">
      <c r="B611"/>
      <c r="I611"/>
    </row>
    <row r="612" spans="2:9" x14ac:dyDescent="0.4">
      <c r="B612"/>
      <c r="I612"/>
    </row>
    <row r="613" spans="2:9" x14ac:dyDescent="0.4">
      <c r="B613"/>
      <c r="I613"/>
    </row>
    <row r="614" spans="2:9" x14ac:dyDescent="0.4">
      <c r="B614"/>
      <c r="I614"/>
    </row>
    <row r="615" spans="2:9" x14ac:dyDescent="0.4">
      <c r="B615"/>
      <c r="I615"/>
    </row>
    <row r="616" spans="2:9" x14ac:dyDescent="0.4">
      <c r="B616"/>
      <c r="I616"/>
    </row>
    <row r="617" spans="2:9" x14ac:dyDescent="0.4">
      <c r="B617"/>
      <c r="I617"/>
    </row>
    <row r="618" spans="2:9" x14ac:dyDescent="0.4">
      <c r="B618"/>
      <c r="I618"/>
    </row>
    <row r="619" spans="2:9" x14ac:dyDescent="0.4">
      <c r="B619"/>
      <c r="I619"/>
    </row>
    <row r="620" spans="2:9" x14ac:dyDescent="0.4">
      <c r="B620"/>
      <c r="I620"/>
    </row>
    <row r="621" spans="2:9" x14ac:dyDescent="0.4">
      <c r="B621"/>
      <c r="I621"/>
    </row>
    <row r="622" spans="2:9" s="3" customFormat="1" x14ac:dyDescent="0.4">
      <c r="B622"/>
      <c r="C622"/>
      <c r="D622"/>
      <c r="E622"/>
      <c r="F622"/>
      <c r="G622"/>
      <c r="H622"/>
      <c r="I622"/>
    </row>
    <row r="623" spans="2:9" x14ac:dyDescent="0.4">
      <c r="B623"/>
      <c r="I623"/>
    </row>
    <row r="624" spans="2:9" x14ac:dyDescent="0.4">
      <c r="B624"/>
      <c r="I624"/>
    </row>
    <row r="625" spans="2:9" x14ac:dyDescent="0.4">
      <c r="B625"/>
      <c r="I625"/>
    </row>
    <row r="626" spans="2:9" x14ac:dyDescent="0.4">
      <c r="B626"/>
      <c r="I626"/>
    </row>
    <row r="627" spans="2:9" x14ac:dyDescent="0.4">
      <c r="B627"/>
      <c r="I627"/>
    </row>
    <row r="628" spans="2:9" x14ac:dyDescent="0.4">
      <c r="B628"/>
      <c r="I628"/>
    </row>
    <row r="629" spans="2:9" x14ac:dyDescent="0.4">
      <c r="B629"/>
      <c r="I629"/>
    </row>
    <row r="630" spans="2:9" x14ac:dyDescent="0.4">
      <c r="B630"/>
      <c r="I630"/>
    </row>
    <row r="631" spans="2:9" x14ac:dyDescent="0.4">
      <c r="B631"/>
      <c r="I631"/>
    </row>
    <row r="632" spans="2:9" x14ac:dyDescent="0.4">
      <c r="B632"/>
      <c r="I632"/>
    </row>
    <row r="633" spans="2:9" x14ac:dyDescent="0.4">
      <c r="B633"/>
      <c r="I633"/>
    </row>
    <row r="634" spans="2:9" x14ac:dyDescent="0.4">
      <c r="B634"/>
      <c r="I634"/>
    </row>
    <row r="635" spans="2:9" x14ac:dyDescent="0.4">
      <c r="B635"/>
      <c r="I635"/>
    </row>
    <row r="636" spans="2:9" x14ac:dyDescent="0.4">
      <c r="B636"/>
      <c r="I636"/>
    </row>
    <row r="637" spans="2:9" x14ac:dyDescent="0.4">
      <c r="B637"/>
      <c r="I637"/>
    </row>
    <row r="638" spans="2:9" x14ac:dyDescent="0.4">
      <c r="B638"/>
      <c r="I638"/>
    </row>
    <row r="639" spans="2:9" x14ac:dyDescent="0.4">
      <c r="B639"/>
      <c r="I639"/>
    </row>
    <row r="640" spans="2:9" x14ac:dyDescent="0.4">
      <c r="B640"/>
      <c r="I640"/>
    </row>
    <row r="641" spans="2:9" x14ac:dyDescent="0.4">
      <c r="B641"/>
      <c r="I641"/>
    </row>
    <row r="642" spans="2:9" x14ac:dyDescent="0.4">
      <c r="B642"/>
      <c r="I642"/>
    </row>
    <row r="643" spans="2:9" x14ac:dyDescent="0.4">
      <c r="B643"/>
      <c r="I643"/>
    </row>
    <row r="644" spans="2:9" x14ac:dyDescent="0.4">
      <c r="B644"/>
      <c r="I644"/>
    </row>
    <row r="645" spans="2:9" x14ac:dyDescent="0.4">
      <c r="B645"/>
      <c r="I645"/>
    </row>
    <row r="646" spans="2:9" x14ac:dyDescent="0.4">
      <c r="B646"/>
      <c r="I646"/>
    </row>
    <row r="647" spans="2:9" x14ac:dyDescent="0.4">
      <c r="B647"/>
      <c r="I647"/>
    </row>
    <row r="648" spans="2:9" x14ac:dyDescent="0.4">
      <c r="B648"/>
      <c r="I648"/>
    </row>
    <row r="649" spans="2:9" x14ac:dyDescent="0.4">
      <c r="B649"/>
      <c r="I649"/>
    </row>
    <row r="650" spans="2:9" x14ac:dyDescent="0.4">
      <c r="B650"/>
      <c r="I650"/>
    </row>
    <row r="651" spans="2:9" x14ac:dyDescent="0.4">
      <c r="B651"/>
      <c r="I651"/>
    </row>
    <row r="652" spans="2:9" x14ac:dyDescent="0.4">
      <c r="B652"/>
      <c r="I652"/>
    </row>
    <row r="653" spans="2:9" x14ac:dyDescent="0.4">
      <c r="B653"/>
      <c r="I653"/>
    </row>
    <row r="654" spans="2:9" x14ac:dyDescent="0.4">
      <c r="B654"/>
      <c r="I654"/>
    </row>
    <row r="655" spans="2:9" x14ac:dyDescent="0.4">
      <c r="B655"/>
      <c r="I655"/>
    </row>
    <row r="656" spans="2:9" x14ac:dyDescent="0.4">
      <c r="B656"/>
      <c r="I656"/>
    </row>
    <row r="657" spans="2:9" x14ac:dyDescent="0.4">
      <c r="B657"/>
      <c r="I657"/>
    </row>
    <row r="658" spans="2:9" x14ac:dyDescent="0.4">
      <c r="B658"/>
      <c r="I658"/>
    </row>
    <row r="659" spans="2:9" x14ac:dyDescent="0.4">
      <c r="B659"/>
      <c r="I659"/>
    </row>
    <row r="660" spans="2:9" x14ac:dyDescent="0.4">
      <c r="B660"/>
      <c r="I660"/>
    </row>
    <row r="661" spans="2:9" x14ac:dyDescent="0.4">
      <c r="B661"/>
      <c r="I661"/>
    </row>
    <row r="662" spans="2:9" x14ac:dyDescent="0.4">
      <c r="B662"/>
      <c r="I662"/>
    </row>
    <row r="663" spans="2:9" x14ac:dyDescent="0.4">
      <c r="B663"/>
      <c r="I663"/>
    </row>
    <row r="664" spans="2:9" x14ac:dyDescent="0.4">
      <c r="B664"/>
      <c r="I664"/>
    </row>
    <row r="665" spans="2:9" x14ac:dyDescent="0.4">
      <c r="B665"/>
      <c r="I665"/>
    </row>
    <row r="666" spans="2:9" x14ac:dyDescent="0.4">
      <c r="B666"/>
      <c r="I666"/>
    </row>
    <row r="667" spans="2:9" x14ac:dyDescent="0.4">
      <c r="B667"/>
      <c r="I667"/>
    </row>
    <row r="668" spans="2:9" x14ac:dyDescent="0.4">
      <c r="B668"/>
      <c r="I668"/>
    </row>
    <row r="669" spans="2:9" x14ac:dyDescent="0.4">
      <c r="B669"/>
      <c r="I669"/>
    </row>
    <row r="670" spans="2:9" x14ac:dyDescent="0.4">
      <c r="B670"/>
      <c r="I670"/>
    </row>
    <row r="671" spans="2:9" x14ac:dyDescent="0.4">
      <c r="B671"/>
      <c r="I671"/>
    </row>
    <row r="672" spans="2:9" x14ac:dyDescent="0.4">
      <c r="B672"/>
      <c r="I672"/>
    </row>
    <row r="673" spans="2:9" x14ac:dyDescent="0.4">
      <c r="B673"/>
      <c r="I673"/>
    </row>
    <row r="674" spans="2:9" x14ac:dyDescent="0.4">
      <c r="B674"/>
      <c r="I674"/>
    </row>
    <row r="675" spans="2:9" x14ac:dyDescent="0.4">
      <c r="B675"/>
      <c r="I675"/>
    </row>
    <row r="676" spans="2:9" x14ac:dyDescent="0.4">
      <c r="B676"/>
      <c r="I676"/>
    </row>
    <row r="677" spans="2:9" x14ac:dyDescent="0.4">
      <c r="B677"/>
      <c r="I677"/>
    </row>
    <row r="678" spans="2:9" x14ac:dyDescent="0.4">
      <c r="B678"/>
      <c r="I678"/>
    </row>
    <row r="679" spans="2:9" x14ac:dyDescent="0.4">
      <c r="B679"/>
      <c r="I679"/>
    </row>
    <row r="680" spans="2:9" x14ac:dyDescent="0.4">
      <c r="B680"/>
      <c r="I680"/>
    </row>
    <row r="681" spans="2:9" x14ac:dyDescent="0.4">
      <c r="B681"/>
      <c r="I681"/>
    </row>
    <row r="682" spans="2:9" x14ac:dyDescent="0.4">
      <c r="B682"/>
      <c r="I682"/>
    </row>
    <row r="683" spans="2:9" x14ac:dyDescent="0.4">
      <c r="B683"/>
      <c r="I683"/>
    </row>
    <row r="684" spans="2:9" x14ac:dyDescent="0.4">
      <c r="B684"/>
      <c r="I684"/>
    </row>
    <row r="685" spans="2:9" x14ac:dyDescent="0.4">
      <c r="B685"/>
      <c r="I685"/>
    </row>
    <row r="686" spans="2:9" x14ac:dyDescent="0.4">
      <c r="B686"/>
      <c r="I686"/>
    </row>
    <row r="687" spans="2:9" x14ac:dyDescent="0.4">
      <c r="B687"/>
      <c r="I687"/>
    </row>
    <row r="688" spans="2:9" x14ac:dyDescent="0.4">
      <c r="B688"/>
      <c r="I688"/>
    </row>
    <row r="689" spans="2:9" x14ac:dyDescent="0.4">
      <c r="B689"/>
      <c r="I689"/>
    </row>
    <row r="690" spans="2:9" x14ac:dyDescent="0.4">
      <c r="B690"/>
      <c r="I690"/>
    </row>
    <row r="691" spans="2:9" x14ac:dyDescent="0.4">
      <c r="B691"/>
      <c r="I691"/>
    </row>
    <row r="692" spans="2:9" x14ac:dyDescent="0.4">
      <c r="B692"/>
      <c r="I692"/>
    </row>
    <row r="693" spans="2:9" x14ac:dyDescent="0.4">
      <c r="B693"/>
      <c r="I693"/>
    </row>
    <row r="694" spans="2:9" x14ac:dyDescent="0.4">
      <c r="B694"/>
      <c r="I694"/>
    </row>
    <row r="695" spans="2:9" x14ac:dyDescent="0.4">
      <c r="B695"/>
      <c r="I695"/>
    </row>
    <row r="696" spans="2:9" x14ac:dyDescent="0.4">
      <c r="B696"/>
      <c r="I696"/>
    </row>
    <row r="697" spans="2:9" x14ac:dyDescent="0.4">
      <c r="B697"/>
      <c r="I697"/>
    </row>
    <row r="698" spans="2:9" x14ac:dyDescent="0.4">
      <c r="B698"/>
      <c r="I698"/>
    </row>
    <row r="699" spans="2:9" x14ac:dyDescent="0.4">
      <c r="B699"/>
      <c r="I699"/>
    </row>
    <row r="700" spans="2:9" x14ac:dyDescent="0.4">
      <c r="B700"/>
      <c r="I700"/>
    </row>
    <row r="701" spans="2:9" x14ac:dyDescent="0.4">
      <c r="B701"/>
      <c r="I701"/>
    </row>
    <row r="702" spans="2:9" x14ac:dyDescent="0.4">
      <c r="B702"/>
      <c r="I702"/>
    </row>
    <row r="703" spans="2:9" x14ac:dyDescent="0.4">
      <c r="B703"/>
      <c r="I703"/>
    </row>
    <row r="704" spans="2:9" x14ac:dyDescent="0.4">
      <c r="B704"/>
      <c r="I704"/>
    </row>
    <row r="705" spans="2:9" x14ac:dyDescent="0.4">
      <c r="B705"/>
      <c r="I705"/>
    </row>
    <row r="706" spans="2:9" x14ac:dyDescent="0.4">
      <c r="B706"/>
      <c r="I706"/>
    </row>
    <row r="707" spans="2:9" x14ac:dyDescent="0.4">
      <c r="B707"/>
      <c r="I707"/>
    </row>
    <row r="708" spans="2:9" x14ac:dyDescent="0.4">
      <c r="B708"/>
      <c r="I708"/>
    </row>
    <row r="709" spans="2:9" x14ac:dyDescent="0.4">
      <c r="B709"/>
      <c r="I709"/>
    </row>
    <row r="710" spans="2:9" x14ac:dyDescent="0.4">
      <c r="B710"/>
      <c r="I710"/>
    </row>
    <row r="711" spans="2:9" x14ac:dyDescent="0.4">
      <c r="B711"/>
      <c r="I711"/>
    </row>
    <row r="712" spans="2:9" x14ac:dyDescent="0.4">
      <c r="B712"/>
      <c r="I712"/>
    </row>
    <row r="713" spans="2:9" x14ac:dyDescent="0.4">
      <c r="B713"/>
      <c r="I713"/>
    </row>
    <row r="714" spans="2:9" x14ac:dyDescent="0.4">
      <c r="B714"/>
      <c r="I714"/>
    </row>
    <row r="715" spans="2:9" x14ac:dyDescent="0.4">
      <c r="B715"/>
      <c r="I715"/>
    </row>
    <row r="716" spans="2:9" collapsed="1" x14ac:dyDescent="0.4">
      <c r="B716"/>
      <c r="I716"/>
    </row>
    <row r="717" spans="2:9" x14ac:dyDescent="0.4">
      <c r="B717"/>
      <c r="I717"/>
    </row>
    <row r="718" spans="2:9" x14ac:dyDescent="0.4">
      <c r="B718"/>
      <c r="I718"/>
    </row>
    <row r="719" spans="2:9" x14ac:dyDescent="0.4">
      <c r="B719"/>
      <c r="I719"/>
    </row>
    <row r="720" spans="2:9" x14ac:dyDescent="0.4">
      <c r="B720"/>
      <c r="I720"/>
    </row>
    <row r="721" spans="2:9" x14ac:dyDescent="0.4">
      <c r="B721"/>
      <c r="I721"/>
    </row>
    <row r="722" spans="2:9" x14ac:dyDescent="0.4">
      <c r="B722"/>
      <c r="I722"/>
    </row>
    <row r="723" spans="2:9" x14ac:dyDescent="0.4">
      <c r="B723"/>
      <c r="I723"/>
    </row>
    <row r="724" spans="2:9" x14ac:dyDescent="0.4">
      <c r="B724"/>
      <c r="I724"/>
    </row>
    <row r="725" spans="2:9" x14ac:dyDescent="0.4">
      <c r="B725"/>
      <c r="I725"/>
    </row>
    <row r="726" spans="2:9" x14ac:dyDescent="0.4">
      <c r="B726"/>
      <c r="I726"/>
    </row>
    <row r="727" spans="2:9" x14ac:dyDescent="0.4">
      <c r="B727"/>
      <c r="I727"/>
    </row>
    <row r="728" spans="2:9" x14ac:dyDescent="0.4">
      <c r="B728"/>
      <c r="I728"/>
    </row>
    <row r="729" spans="2:9" x14ac:dyDescent="0.4">
      <c r="B729"/>
      <c r="I729"/>
    </row>
    <row r="730" spans="2:9" x14ac:dyDescent="0.4">
      <c r="B730"/>
      <c r="I730"/>
    </row>
    <row r="731" spans="2:9" x14ac:dyDescent="0.4">
      <c r="B731"/>
      <c r="I731"/>
    </row>
    <row r="732" spans="2:9" x14ac:dyDescent="0.4">
      <c r="B732"/>
      <c r="I732"/>
    </row>
    <row r="733" spans="2:9" x14ac:dyDescent="0.4">
      <c r="B733"/>
      <c r="I733"/>
    </row>
    <row r="734" spans="2:9" x14ac:dyDescent="0.4">
      <c r="B734"/>
      <c r="I734"/>
    </row>
    <row r="735" spans="2:9" x14ac:dyDescent="0.4">
      <c r="B735"/>
      <c r="I735"/>
    </row>
    <row r="736" spans="2:9" x14ac:dyDescent="0.4">
      <c r="B736"/>
      <c r="I736"/>
    </row>
    <row r="737" spans="2:9" x14ac:dyDescent="0.4">
      <c r="B737"/>
      <c r="I737"/>
    </row>
    <row r="738" spans="2:9" x14ac:dyDescent="0.4">
      <c r="B738"/>
      <c r="I738"/>
    </row>
    <row r="739" spans="2:9" x14ac:dyDescent="0.4">
      <c r="B739"/>
      <c r="I739"/>
    </row>
    <row r="740" spans="2:9" x14ac:dyDescent="0.4">
      <c r="B740"/>
      <c r="I740"/>
    </row>
    <row r="741" spans="2:9" x14ac:dyDescent="0.4">
      <c r="B741"/>
      <c r="I741"/>
    </row>
    <row r="742" spans="2:9" x14ac:dyDescent="0.4">
      <c r="B742"/>
      <c r="I742"/>
    </row>
    <row r="743" spans="2:9" x14ac:dyDescent="0.4">
      <c r="B743"/>
      <c r="I743"/>
    </row>
    <row r="744" spans="2:9" x14ac:dyDescent="0.4">
      <c r="B744"/>
      <c r="I744"/>
    </row>
    <row r="745" spans="2:9" x14ac:dyDescent="0.4">
      <c r="B745"/>
      <c r="I745"/>
    </row>
    <row r="746" spans="2:9" x14ac:dyDescent="0.4">
      <c r="B746"/>
      <c r="I746"/>
    </row>
    <row r="747" spans="2:9" x14ac:dyDescent="0.4">
      <c r="B747"/>
      <c r="I747"/>
    </row>
    <row r="748" spans="2:9" x14ac:dyDescent="0.4">
      <c r="B748"/>
      <c r="I748"/>
    </row>
    <row r="749" spans="2:9" x14ac:dyDescent="0.4">
      <c r="B749"/>
      <c r="I749"/>
    </row>
    <row r="750" spans="2:9" x14ac:dyDescent="0.4">
      <c r="B750"/>
      <c r="I750"/>
    </row>
    <row r="751" spans="2:9" x14ac:dyDescent="0.4">
      <c r="B751"/>
      <c r="I751"/>
    </row>
    <row r="752" spans="2:9" x14ac:dyDescent="0.4">
      <c r="B752"/>
      <c r="I752"/>
    </row>
    <row r="753" spans="2:9" x14ac:dyDescent="0.4">
      <c r="B753"/>
      <c r="I753"/>
    </row>
    <row r="754" spans="2:9" x14ac:dyDescent="0.4">
      <c r="B754"/>
      <c r="I754"/>
    </row>
    <row r="755" spans="2:9" x14ac:dyDescent="0.4">
      <c r="B755"/>
      <c r="I755"/>
    </row>
    <row r="756" spans="2:9" x14ac:dyDescent="0.4">
      <c r="B756"/>
      <c r="I756"/>
    </row>
    <row r="757" spans="2:9" x14ac:dyDescent="0.4">
      <c r="B757"/>
      <c r="I757"/>
    </row>
    <row r="758" spans="2:9" x14ac:dyDescent="0.4">
      <c r="B758"/>
      <c r="I758"/>
    </row>
    <row r="759" spans="2:9" x14ac:dyDescent="0.4">
      <c r="B759"/>
      <c r="I759"/>
    </row>
    <row r="760" spans="2:9" x14ac:dyDescent="0.4">
      <c r="B760"/>
      <c r="I760"/>
    </row>
    <row r="761" spans="2:9" x14ac:dyDescent="0.4">
      <c r="B761"/>
      <c r="I761"/>
    </row>
    <row r="762" spans="2:9" x14ac:dyDescent="0.4">
      <c r="B762"/>
      <c r="I762"/>
    </row>
    <row r="763" spans="2:9" x14ac:dyDescent="0.4">
      <c r="B763"/>
      <c r="I763"/>
    </row>
    <row r="764" spans="2:9" x14ac:dyDescent="0.4">
      <c r="B764"/>
      <c r="I764"/>
    </row>
    <row r="765" spans="2:9" x14ac:dyDescent="0.4">
      <c r="B765"/>
      <c r="I765"/>
    </row>
    <row r="766" spans="2:9" x14ac:dyDescent="0.4">
      <c r="B766"/>
      <c r="I766"/>
    </row>
    <row r="767" spans="2:9" x14ac:dyDescent="0.4">
      <c r="B767"/>
      <c r="I767"/>
    </row>
    <row r="768" spans="2:9" x14ac:dyDescent="0.4">
      <c r="B768"/>
      <c r="I768"/>
    </row>
    <row r="769" spans="2:9" x14ac:dyDescent="0.4">
      <c r="B769"/>
      <c r="I769"/>
    </row>
    <row r="770" spans="2:9" x14ac:dyDescent="0.4">
      <c r="B770"/>
      <c r="I770"/>
    </row>
    <row r="771" spans="2:9" x14ac:dyDescent="0.4">
      <c r="B771"/>
      <c r="I771"/>
    </row>
    <row r="772" spans="2:9" x14ac:dyDescent="0.4">
      <c r="B772"/>
      <c r="I772"/>
    </row>
    <row r="773" spans="2:9" x14ac:dyDescent="0.4">
      <c r="B773"/>
      <c r="I773"/>
    </row>
    <row r="774" spans="2:9" x14ac:dyDescent="0.4">
      <c r="B774"/>
      <c r="I774"/>
    </row>
    <row r="775" spans="2:9" x14ac:dyDescent="0.4">
      <c r="B775"/>
      <c r="I775"/>
    </row>
    <row r="776" spans="2:9" x14ac:dyDescent="0.4">
      <c r="B776"/>
      <c r="I776"/>
    </row>
    <row r="777" spans="2:9" x14ac:dyDescent="0.4">
      <c r="B777"/>
      <c r="I777"/>
    </row>
    <row r="778" spans="2:9" x14ac:dyDescent="0.4">
      <c r="B778"/>
      <c r="I778"/>
    </row>
    <row r="779" spans="2:9" x14ac:dyDescent="0.4">
      <c r="B779"/>
      <c r="I779"/>
    </row>
    <row r="780" spans="2:9" x14ac:dyDescent="0.4">
      <c r="B780"/>
      <c r="I780"/>
    </row>
    <row r="781" spans="2:9" x14ac:dyDescent="0.4">
      <c r="B781"/>
      <c r="I781"/>
    </row>
    <row r="782" spans="2:9" x14ac:dyDescent="0.4">
      <c r="B782"/>
      <c r="I782"/>
    </row>
    <row r="783" spans="2:9" x14ac:dyDescent="0.4">
      <c r="B783"/>
      <c r="I783"/>
    </row>
    <row r="784" spans="2:9" x14ac:dyDescent="0.4">
      <c r="B784"/>
      <c r="I784"/>
    </row>
    <row r="785" spans="2:9" x14ac:dyDescent="0.4">
      <c r="B785"/>
      <c r="I785"/>
    </row>
    <row r="786" spans="2:9" x14ac:dyDescent="0.4">
      <c r="B786"/>
      <c r="I786"/>
    </row>
    <row r="787" spans="2:9" x14ac:dyDescent="0.4">
      <c r="B787"/>
      <c r="I787"/>
    </row>
    <row r="788" spans="2:9" x14ac:dyDescent="0.4">
      <c r="B788"/>
      <c r="I788"/>
    </row>
    <row r="789" spans="2:9" x14ac:dyDescent="0.4">
      <c r="B789"/>
      <c r="I789"/>
    </row>
    <row r="790" spans="2:9" x14ac:dyDescent="0.4">
      <c r="B790"/>
      <c r="I790"/>
    </row>
    <row r="791" spans="2:9" x14ac:dyDescent="0.4">
      <c r="B791"/>
      <c r="I791"/>
    </row>
    <row r="792" spans="2:9" x14ac:dyDescent="0.4">
      <c r="B792"/>
      <c r="I792"/>
    </row>
    <row r="793" spans="2:9" x14ac:dyDescent="0.4">
      <c r="B793"/>
      <c r="I793"/>
    </row>
    <row r="794" spans="2:9" x14ac:dyDescent="0.4">
      <c r="B794"/>
      <c r="I794"/>
    </row>
    <row r="795" spans="2:9" x14ac:dyDescent="0.4">
      <c r="B795"/>
      <c r="I795"/>
    </row>
    <row r="796" spans="2:9" x14ac:dyDescent="0.4">
      <c r="B796"/>
      <c r="I796"/>
    </row>
    <row r="797" spans="2:9" x14ac:dyDescent="0.4">
      <c r="B797"/>
      <c r="I797"/>
    </row>
    <row r="798" spans="2:9" x14ac:dyDescent="0.4">
      <c r="B798"/>
      <c r="I798"/>
    </row>
    <row r="799" spans="2:9" x14ac:dyDescent="0.4">
      <c r="B799"/>
      <c r="I799"/>
    </row>
    <row r="800" spans="2:9" x14ac:dyDescent="0.4">
      <c r="B800"/>
      <c r="I800"/>
    </row>
    <row r="801" spans="2:9" x14ac:dyDescent="0.4">
      <c r="B801"/>
      <c r="I801"/>
    </row>
    <row r="802" spans="2:9" x14ac:dyDescent="0.4">
      <c r="B802"/>
      <c r="I802"/>
    </row>
    <row r="803" spans="2:9" x14ac:dyDescent="0.4">
      <c r="B803"/>
      <c r="I803"/>
    </row>
    <row r="804" spans="2:9" x14ac:dyDescent="0.4">
      <c r="B804"/>
      <c r="I804"/>
    </row>
    <row r="805" spans="2:9" x14ac:dyDescent="0.4">
      <c r="B805"/>
      <c r="I805"/>
    </row>
    <row r="806" spans="2:9" x14ac:dyDescent="0.4">
      <c r="B806"/>
      <c r="I806"/>
    </row>
    <row r="807" spans="2:9" x14ac:dyDescent="0.4">
      <c r="B807"/>
      <c r="I807"/>
    </row>
    <row r="808" spans="2:9" x14ac:dyDescent="0.4">
      <c r="B808"/>
      <c r="I808"/>
    </row>
    <row r="809" spans="2:9" x14ac:dyDescent="0.4">
      <c r="B809"/>
      <c r="I809"/>
    </row>
    <row r="810" spans="2:9" x14ac:dyDescent="0.4">
      <c r="B810"/>
      <c r="I810"/>
    </row>
    <row r="811" spans="2:9" x14ac:dyDescent="0.4">
      <c r="B811"/>
      <c r="I811"/>
    </row>
    <row r="812" spans="2:9" x14ac:dyDescent="0.4">
      <c r="B812"/>
      <c r="I812"/>
    </row>
    <row r="813" spans="2:9" x14ac:dyDescent="0.4">
      <c r="B813"/>
      <c r="I813"/>
    </row>
    <row r="814" spans="2:9" x14ac:dyDescent="0.4">
      <c r="B814"/>
      <c r="I814"/>
    </row>
    <row r="815" spans="2:9" x14ac:dyDescent="0.4">
      <c r="B815"/>
      <c r="I815"/>
    </row>
    <row r="816" spans="2:9" x14ac:dyDescent="0.4">
      <c r="B816"/>
      <c r="I816"/>
    </row>
    <row r="817" spans="2:9" x14ac:dyDescent="0.4">
      <c r="B817"/>
      <c r="I817"/>
    </row>
    <row r="818" spans="2:9" x14ac:dyDescent="0.4">
      <c r="B818"/>
      <c r="I818"/>
    </row>
    <row r="819" spans="2:9" x14ac:dyDescent="0.4">
      <c r="B819"/>
      <c r="I819"/>
    </row>
    <row r="820" spans="2:9" x14ac:dyDescent="0.4">
      <c r="B820"/>
      <c r="I820"/>
    </row>
    <row r="821" spans="2:9" x14ac:dyDescent="0.4">
      <c r="B821"/>
      <c r="I821"/>
    </row>
    <row r="822" spans="2:9" x14ac:dyDescent="0.4">
      <c r="B822"/>
      <c r="I822"/>
    </row>
    <row r="823" spans="2:9" x14ac:dyDescent="0.4">
      <c r="B823"/>
      <c r="I823"/>
    </row>
    <row r="824" spans="2:9" x14ac:dyDescent="0.4">
      <c r="B824"/>
      <c r="I824"/>
    </row>
    <row r="825" spans="2:9" x14ac:dyDescent="0.4">
      <c r="B825"/>
      <c r="I825"/>
    </row>
    <row r="826" spans="2:9" x14ac:dyDescent="0.4">
      <c r="B826"/>
      <c r="I826"/>
    </row>
    <row r="827" spans="2:9" x14ac:dyDescent="0.4">
      <c r="B827"/>
      <c r="I827"/>
    </row>
    <row r="828" spans="2:9" x14ac:dyDescent="0.4">
      <c r="B828"/>
      <c r="I828"/>
    </row>
    <row r="829" spans="2:9" x14ac:dyDescent="0.4">
      <c r="B829"/>
      <c r="I829"/>
    </row>
    <row r="830" spans="2:9" x14ac:dyDescent="0.4">
      <c r="B830"/>
      <c r="I830"/>
    </row>
    <row r="831" spans="2:9" x14ac:dyDescent="0.4">
      <c r="B831"/>
      <c r="I831"/>
    </row>
    <row r="832" spans="2:9" x14ac:dyDescent="0.4">
      <c r="B832"/>
      <c r="I832"/>
    </row>
    <row r="833" spans="2:9" x14ac:dyDescent="0.4">
      <c r="B833"/>
      <c r="I833"/>
    </row>
    <row r="834" spans="2:9" x14ac:dyDescent="0.4">
      <c r="B834"/>
      <c r="I834"/>
    </row>
    <row r="835" spans="2:9" x14ac:dyDescent="0.4">
      <c r="B835"/>
      <c r="I835"/>
    </row>
    <row r="836" spans="2:9" x14ac:dyDescent="0.4">
      <c r="B836"/>
      <c r="I836"/>
    </row>
    <row r="837" spans="2:9" x14ac:dyDescent="0.4">
      <c r="B837"/>
      <c r="I837"/>
    </row>
    <row r="838" spans="2:9" x14ac:dyDescent="0.4">
      <c r="B838"/>
      <c r="I838"/>
    </row>
    <row r="839" spans="2:9" x14ac:dyDescent="0.4">
      <c r="B839"/>
      <c r="I839"/>
    </row>
    <row r="840" spans="2:9" x14ac:dyDescent="0.4">
      <c r="B840"/>
      <c r="I840"/>
    </row>
    <row r="841" spans="2:9" x14ac:dyDescent="0.4">
      <c r="B841"/>
      <c r="I841"/>
    </row>
    <row r="842" spans="2:9" x14ac:dyDescent="0.4">
      <c r="B842"/>
      <c r="I842"/>
    </row>
    <row r="843" spans="2:9" x14ac:dyDescent="0.4">
      <c r="B843"/>
      <c r="I843"/>
    </row>
    <row r="844" spans="2:9" x14ac:dyDescent="0.4">
      <c r="B844"/>
      <c r="I844"/>
    </row>
    <row r="845" spans="2:9" x14ac:dyDescent="0.4">
      <c r="B845"/>
      <c r="I845"/>
    </row>
    <row r="846" spans="2:9" x14ac:dyDescent="0.4">
      <c r="B846"/>
      <c r="I846"/>
    </row>
    <row r="847" spans="2:9" x14ac:dyDescent="0.4">
      <c r="B847"/>
      <c r="I847"/>
    </row>
    <row r="848" spans="2:9" x14ac:dyDescent="0.4">
      <c r="B848"/>
      <c r="I848"/>
    </row>
    <row r="849" spans="2:9" x14ac:dyDescent="0.4">
      <c r="B849"/>
      <c r="I849"/>
    </row>
    <row r="850" spans="2:9" x14ac:dyDescent="0.4">
      <c r="B850"/>
      <c r="I850"/>
    </row>
    <row r="851" spans="2:9" x14ac:dyDescent="0.4">
      <c r="B851"/>
      <c r="I851"/>
    </row>
    <row r="852" spans="2:9" x14ac:dyDescent="0.4">
      <c r="B852"/>
      <c r="I852"/>
    </row>
    <row r="853" spans="2:9" x14ac:dyDescent="0.4">
      <c r="B853"/>
      <c r="I853"/>
    </row>
    <row r="854" spans="2:9" x14ac:dyDescent="0.4">
      <c r="B854"/>
      <c r="I854"/>
    </row>
    <row r="855" spans="2:9" x14ac:dyDescent="0.4">
      <c r="B855"/>
      <c r="I855"/>
    </row>
    <row r="856" spans="2:9" x14ac:dyDescent="0.4">
      <c r="B856"/>
      <c r="I856"/>
    </row>
    <row r="857" spans="2:9" x14ac:dyDescent="0.4">
      <c r="B857"/>
      <c r="I857"/>
    </row>
    <row r="858" spans="2:9" x14ac:dyDescent="0.4">
      <c r="B858"/>
      <c r="I858"/>
    </row>
    <row r="859" spans="2:9" x14ac:dyDescent="0.4">
      <c r="B859"/>
      <c r="I859"/>
    </row>
    <row r="860" spans="2:9" x14ac:dyDescent="0.4">
      <c r="B860"/>
      <c r="I860"/>
    </row>
    <row r="861" spans="2:9" x14ac:dyDescent="0.4">
      <c r="B861"/>
      <c r="I861"/>
    </row>
    <row r="862" spans="2:9" x14ac:dyDescent="0.4">
      <c r="B862"/>
      <c r="I862"/>
    </row>
    <row r="863" spans="2:9" x14ac:dyDescent="0.4">
      <c r="B863"/>
      <c r="I863"/>
    </row>
    <row r="864" spans="2:9" x14ac:dyDescent="0.4">
      <c r="B864"/>
      <c r="I864"/>
    </row>
    <row r="865" spans="2:9" x14ac:dyDescent="0.4">
      <c r="B865"/>
      <c r="I865"/>
    </row>
    <row r="866" spans="2:9" x14ac:dyDescent="0.4">
      <c r="B866"/>
      <c r="I866"/>
    </row>
    <row r="867" spans="2:9" x14ac:dyDescent="0.4">
      <c r="B867"/>
      <c r="I867"/>
    </row>
    <row r="868" spans="2:9" x14ac:dyDescent="0.4">
      <c r="B868"/>
      <c r="I868"/>
    </row>
    <row r="869" spans="2:9" x14ac:dyDescent="0.4">
      <c r="B869"/>
      <c r="I869"/>
    </row>
    <row r="870" spans="2:9" x14ac:dyDescent="0.4">
      <c r="B870"/>
      <c r="I870"/>
    </row>
    <row r="871" spans="2:9" x14ac:dyDescent="0.4">
      <c r="B871"/>
      <c r="I871"/>
    </row>
    <row r="872" spans="2:9" x14ac:dyDescent="0.4">
      <c r="B872"/>
      <c r="I872"/>
    </row>
    <row r="873" spans="2:9" x14ac:dyDescent="0.4">
      <c r="B873"/>
      <c r="I873"/>
    </row>
    <row r="874" spans="2:9" x14ac:dyDescent="0.4">
      <c r="B874"/>
      <c r="I874"/>
    </row>
    <row r="875" spans="2:9" x14ac:dyDescent="0.4">
      <c r="B875"/>
      <c r="I875"/>
    </row>
    <row r="876" spans="2:9" x14ac:dyDescent="0.4">
      <c r="B876"/>
      <c r="I876"/>
    </row>
    <row r="877" spans="2:9" x14ac:dyDescent="0.4">
      <c r="B877"/>
      <c r="I877"/>
    </row>
    <row r="878" spans="2:9" x14ac:dyDescent="0.4">
      <c r="B878"/>
      <c r="I878"/>
    </row>
    <row r="879" spans="2:9" x14ac:dyDescent="0.4">
      <c r="B879"/>
      <c r="I879"/>
    </row>
    <row r="880" spans="2:9" x14ac:dyDescent="0.4">
      <c r="B880"/>
      <c r="I880"/>
    </row>
    <row r="881" spans="2:9" x14ac:dyDescent="0.4">
      <c r="B881"/>
      <c r="I881"/>
    </row>
    <row r="882" spans="2:9" x14ac:dyDescent="0.4">
      <c r="B882"/>
      <c r="I882"/>
    </row>
    <row r="883" spans="2:9" x14ac:dyDescent="0.4">
      <c r="B883"/>
      <c r="I883"/>
    </row>
    <row r="884" spans="2:9" x14ac:dyDescent="0.4">
      <c r="B884"/>
      <c r="I884"/>
    </row>
    <row r="885" spans="2:9" x14ac:dyDescent="0.4">
      <c r="B885"/>
      <c r="I885"/>
    </row>
    <row r="886" spans="2:9" x14ac:dyDescent="0.4">
      <c r="B886"/>
      <c r="I886"/>
    </row>
    <row r="887" spans="2:9" x14ac:dyDescent="0.4">
      <c r="B887"/>
      <c r="I887"/>
    </row>
    <row r="888" spans="2:9" x14ac:dyDescent="0.4">
      <c r="B888"/>
      <c r="I888"/>
    </row>
    <row r="889" spans="2:9" x14ac:dyDescent="0.4">
      <c r="B889"/>
      <c r="I889"/>
    </row>
    <row r="890" spans="2:9" x14ac:dyDescent="0.4">
      <c r="B890"/>
      <c r="I890"/>
    </row>
    <row r="891" spans="2:9" x14ac:dyDescent="0.4">
      <c r="B891"/>
      <c r="I891"/>
    </row>
    <row r="892" spans="2:9" x14ac:dyDescent="0.4">
      <c r="B892"/>
      <c r="I892"/>
    </row>
    <row r="893" spans="2:9" x14ac:dyDescent="0.4">
      <c r="B893"/>
      <c r="I893"/>
    </row>
    <row r="894" spans="2:9" x14ac:dyDescent="0.4">
      <c r="B894"/>
      <c r="I894"/>
    </row>
    <row r="895" spans="2:9" x14ac:dyDescent="0.4">
      <c r="B895"/>
      <c r="I895"/>
    </row>
    <row r="896" spans="2:9" x14ac:dyDescent="0.4">
      <c r="B896"/>
      <c r="I896"/>
    </row>
    <row r="897" spans="2:9" x14ac:dyDescent="0.4">
      <c r="B897"/>
      <c r="I897"/>
    </row>
    <row r="898" spans="2:9" x14ac:dyDescent="0.4">
      <c r="B898"/>
      <c r="I898"/>
    </row>
    <row r="899" spans="2:9" x14ac:dyDescent="0.4">
      <c r="B899"/>
      <c r="I899"/>
    </row>
    <row r="900" spans="2:9" x14ac:dyDescent="0.4">
      <c r="B900"/>
      <c r="I900"/>
    </row>
    <row r="901" spans="2:9" x14ac:dyDescent="0.4">
      <c r="B901"/>
      <c r="I901"/>
    </row>
    <row r="902" spans="2:9" x14ac:dyDescent="0.4">
      <c r="B902"/>
      <c r="I902"/>
    </row>
    <row r="903" spans="2:9" x14ac:dyDescent="0.4">
      <c r="B903"/>
      <c r="I903"/>
    </row>
    <row r="904" spans="2:9" x14ac:dyDescent="0.4">
      <c r="B904"/>
      <c r="I904"/>
    </row>
    <row r="905" spans="2:9" x14ac:dyDescent="0.4">
      <c r="B905"/>
      <c r="I905"/>
    </row>
    <row r="906" spans="2:9" x14ac:dyDescent="0.4">
      <c r="B906"/>
      <c r="I906"/>
    </row>
    <row r="907" spans="2:9" x14ac:dyDescent="0.4">
      <c r="B907"/>
      <c r="I907"/>
    </row>
    <row r="908" spans="2:9" x14ac:dyDescent="0.4">
      <c r="B908"/>
      <c r="I908"/>
    </row>
    <row r="909" spans="2:9" x14ac:dyDescent="0.4">
      <c r="B909"/>
      <c r="I909"/>
    </row>
    <row r="910" spans="2:9" x14ac:dyDescent="0.4">
      <c r="B910"/>
      <c r="I910"/>
    </row>
    <row r="911" spans="2:9" x14ac:dyDescent="0.4">
      <c r="B911"/>
      <c r="I911"/>
    </row>
    <row r="912" spans="2:9" x14ac:dyDescent="0.4">
      <c r="B912"/>
      <c r="I912"/>
    </row>
    <row r="913" spans="2:9" x14ac:dyDescent="0.4">
      <c r="B913"/>
      <c r="I913"/>
    </row>
    <row r="914" spans="2:9" x14ac:dyDescent="0.4">
      <c r="B914"/>
      <c r="I914"/>
    </row>
    <row r="915" spans="2:9" x14ac:dyDescent="0.4">
      <c r="B915"/>
      <c r="I915"/>
    </row>
    <row r="916" spans="2:9" x14ac:dyDescent="0.4">
      <c r="B916"/>
      <c r="I916"/>
    </row>
    <row r="917" spans="2:9" x14ac:dyDescent="0.4">
      <c r="B917"/>
      <c r="I917"/>
    </row>
    <row r="918" spans="2:9" x14ac:dyDescent="0.4">
      <c r="B918"/>
      <c r="I918"/>
    </row>
    <row r="919" spans="2:9" x14ac:dyDescent="0.4">
      <c r="B919"/>
      <c r="I919"/>
    </row>
    <row r="920" spans="2:9" x14ac:dyDescent="0.4">
      <c r="B920"/>
      <c r="I920"/>
    </row>
    <row r="921" spans="2:9" x14ac:dyDescent="0.4">
      <c r="B921"/>
      <c r="I921"/>
    </row>
    <row r="922" spans="2:9" x14ac:dyDescent="0.4">
      <c r="B922"/>
      <c r="I922"/>
    </row>
    <row r="923" spans="2:9" x14ac:dyDescent="0.4">
      <c r="B923"/>
      <c r="I923"/>
    </row>
    <row r="924" spans="2:9" x14ac:dyDescent="0.4">
      <c r="B924"/>
      <c r="I924"/>
    </row>
    <row r="925" spans="2:9" x14ac:dyDescent="0.4">
      <c r="B925"/>
      <c r="I925"/>
    </row>
    <row r="926" spans="2:9" x14ac:dyDescent="0.4">
      <c r="B926"/>
      <c r="I926"/>
    </row>
    <row r="927" spans="2:9" x14ac:dyDescent="0.4">
      <c r="B927"/>
      <c r="I927"/>
    </row>
    <row r="928" spans="2:9" x14ac:dyDescent="0.4">
      <c r="B928"/>
      <c r="I928"/>
    </row>
    <row r="929" spans="2:9" x14ac:dyDescent="0.4">
      <c r="B929"/>
      <c r="I929"/>
    </row>
    <row r="930" spans="2:9" x14ac:dyDescent="0.4">
      <c r="B930"/>
      <c r="I930"/>
    </row>
    <row r="931" spans="2:9" x14ac:dyDescent="0.4">
      <c r="B931"/>
      <c r="I931"/>
    </row>
    <row r="932" spans="2:9" x14ac:dyDescent="0.4">
      <c r="B932"/>
      <c r="I932"/>
    </row>
    <row r="933" spans="2:9" x14ac:dyDescent="0.4">
      <c r="B933"/>
      <c r="I933"/>
    </row>
    <row r="934" spans="2:9" x14ac:dyDescent="0.4">
      <c r="B934"/>
      <c r="I934"/>
    </row>
    <row r="935" spans="2:9" x14ac:dyDescent="0.4">
      <c r="B935"/>
      <c r="I935"/>
    </row>
    <row r="936" spans="2:9" x14ac:dyDescent="0.4">
      <c r="B936"/>
      <c r="I936"/>
    </row>
    <row r="937" spans="2:9" x14ac:dyDescent="0.4">
      <c r="B937"/>
      <c r="I937"/>
    </row>
    <row r="938" spans="2:9" x14ac:dyDescent="0.4">
      <c r="B938"/>
      <c r="I938"/>
    </row>
    <row r="939" spans="2:9" x14ac:dyDescent="0.4">
      <c r="B939"/>
      <c r="I939"/>
    </row>
    <row r="940" spans="2:9" x14ac:dyDescent="0.4">
      <c r="B940"/>
      <c r="I940"/>
    </row>
    <row r="941" spans="2:9" x14ac:dyDescent="0.4">
      <c r="B941"/>
      <c r="I941"/>
    </row>
    <row r="942" spans="2:9" x14ac:dyDescent="0.4">
      <c r="B942"/>
      <c r="I942"/>
    </row>
    <row r="943" spans="2:9" x14ac:dyDescent="0.4">
      <c r="B943"/>
      <c r="I943"/>
    </row>
    <row r="944" spans="2:9" x14ac:dyDescent="0.4">
      <c r="B944"/>
      <c r="I944"/>
    </row>
    <row r="945" spans="2:9" x14ac:dyDescent="0.4">
      <c r="B945"/>
      <c r="I945"/>
    </row>
    <row r="946" spans="2:9" x14ac:dyDescent="0.4">
      <c r="B946"/>
      <c r="I946"/>
    </row>
    <row r="947" spans="2:9" x14ac:dyDescent="0.4">
      <c r="B947"/>
      <c r="I947"/>
    </row>
    <row r="948" spans="2:9" x14ac:dyDescent="0.4">
      <c r="B948"/>
      <c r="I948"/>
    </row>
    <row r="949" spans="2:9" x14ac:dyDescent="0.4">
      <c r="B949"/>
      <c r="I949"/>
    </row>
    <row r="950" spans="2:9" x14ac:dyDescent="0.4">
      <c r="B950"/>
      <c r="I950"/>
    </row>
    <row r="951" spans="2:9" x14ac:dyDescent="0.4">
      <c r="B951"/>
      <c r="I951"/>
    </row>
    <row r="952" spans="2:9" x14ac:dyDescent="0.4">
      <c r="B952"/>
      <c r="I952"/>
    </row>
    <row r="953" spans="2:9" x14ac:dyDescent="0.4">
      <c r="B953"/>
      <c r="I953"/>
    </row>
    <row r="954" spans="2:9" x14ac:dyDescent="0.4">
      <c r="B954"/>
      <c r="I954"/>
    </row>
    <row r="955" spans="2:9" x14ac:dyDescent="0.4">
      <c r="B955"/>
      <c r="I955"/>
    </row>
    <row r="956" spans="2:9" x14ac:dyDescent="0.4">
      <c r="B956"/>
      <c r="I956"/>
    </row>
    <row r="957" spans="2:9" x14ac:dyDescent="0.4">
      <c r="B957"/>
      <c r="I957"/>
    </row>
    <row r="958" spans="2:9" x14ac:dyDescent="0.4">
      <c r="B958"/>
      <c r="I958"/>
    </row>
    <row r="959" spans="2:9" x14ac:dyDescent="0.4">
      <c r="B959"/>
      <c r="I959"/>
    </row>
    <row r="960" spans="2:9" x14ac:dyDescent="0.4">
      <c r="B960"/>
      <c r="I960"/>
    </row>
    <row r="961" spans="2:9" x14ac:dyDescent="0.4">
      <c r="B961"/>
      <c r="I961"/>
    </row>
    <row r="962" spans="2:9" x14ac:dyDescent="0.4">
      <c r="B962"/>
      <c r="I962"/>
    </row>
    <row r="963" spans="2:9" x14ac:dyDescent="0.4">
      <c r="B963"/>
      <c r="I963"/>
    </row>
    <row r="964" spans="2:9" x14ac:dyDescent="0.4">
      <c r="B964"/>
      <c r="I964"/>
    </row>
    <row r="965" spans="2:9" x14ac:dyDescent="0.4">
      <c r="B965"/>
      <c r="I965"/>
    </row>
    <row r="966" spans="2:9" x14ac:dyDescent="0.4">
      <c r="B966"/>
      <c r="I966"/>
    </row>
    <row r="967" spans="2:9" x14ac:dyDescent="0.4">
      <c r="B967"/>
      <c r="I967"/>
    </row>
    <row r="968" spans="2:9" x14ac:dyDescent="0.4">
      <c r="B968"/>
      <c r="I968"/>
    </row>
    <row r="969" spans="2:9" x14ac:dyDescent="0.4">
      <c r="B969"/>
      <c r="I969"/>
    </row>
    <row r="970" spans="2:9" x14ac:dyDescent="0.4">
      <c r="B970"/>
      <c r="I970"/>
    </row>
    <row r="971" spans="2:9" x14ac:dyDescent="0.4">
      <c r="B971"/>
      <c r="I971"/>
    </row>
    <row r="972" spans="2:9" x14ac:dyDescent="0.4">
      <c r="B972"/>
      <c r="I972"/>
    </row>
    <row r="973" spans="2:9" x14ac:dyDescent="0.4">
      <c r="B973"/>
      <c r="I973"/>
    </row>
    <row r="974" spans="2:9" x14ac:dyDescent="0.4">
      <c r="B974"/>
      <c r="I974"/>
    </row>
    <row r="975" spans="2:9" x14ac:dyDescent="0.4">
      <c r="B975"/>
      <c r="I975"/>
    </row>
    <row r="976" spans="2:9" x14ac:dyDescent="0.4">
      <c r="B976"/>
      <c r="I976"/>
    </row>
    <row r="977" spans="2:9" x14ac:dyDescent="0.4">
      <c r="B977"/>
      <c r="I977"/>
    </row>
    <row r="978" spans="2:9" x14ac:dyDescent="0.4">
      <c r="B978"/>
      <c r="I978"/>
    </row>
    <row r="979" spans="2:9" x14ac:dyDescent="0.4">
      <c r="B979"/>
      <c r="I979"/>
    </row>
    <row r="980" spans="2:9" x14ac:dyDescent="0.4">
      <c r="B980"/>
      <c r="I980"/>
    </row>
    <row r="981" spans="2:9" x14ac:dyDescent="0.4">
      <c r="B981"/>
      <c r="I981"/>
    </row>
    <row r="982" spans="2:9" x14ac:dyDescent="0.4">
      <c r="B982"/>
      <c r="I982"/>
    </row>
    <row r="983" spans="2:9" x14ac:dyDescent="0.4">
      <c r="B983"/>
      <c r="I983"/>
    </row>
    <row r="984" spans="2:9" x14ac:dyDescent="0.4">
      <c r="B984"/>
      <c r="I984"/>
    </row>
    <row r="985" spans="2:9" x14ac:dyDescent="0.4">
      <c r="B985"/>
      <c r="I985"/>
    </row>
    <row r="986" spans="2:9" x14ac:dyDescent="0.4">
      <c r="B986"/>
      <c r="I986"/>
    </row>
    <row r="987" spans="2:9" x14ac:dyDescent="0.4">
      <c r="B987"/>
      <c r="I987"/>
    </row>
    <row r="988" spans="2:9" x14ac:dyDescent="0.4">
      <c r="B988"/>
      <c r="I988"/>
    </row>
    <row r="989" spans="2:9" x14ac:dyDescent="0.4">
      <c r="B989"/>
      <c r="I989"/>
    </row>
    <row r="990" spans="2:9" x14ac:dyDescent="0.4">
      <c r="B990"/>
      <c r="I990"/>
    </row>
    <row r="991" spans="2:9" x14ac:dyDescent="0.4">
      <c r="B991"/>
      <c r="I991"/>
    </row>
    <row r="992" spans="2:9" x14ac:dyDescent="0.4">
      <c r="B992"/>
      <c r="I992"/>
    </row>
    <row r="993" spans="2:9" x14ac:dyDescent="0.4">
      <c r="B993"/>
      <c r="I993"/>
    </row>
    <row r="994" spans="2:9" x14ac:dyDescent="0.4">
      <c r="B994"/>
      <c r="I994"/>
    </row>
    <row r="995" spans="2:9" x14ac:dyDescent="0.4">
      <c r="B995"/>
      <c r="I995"/>
    </row>
    <row r="996" spans="2:9" x14ac:dyDescent="0.4">
      <c r="B996"/>
      <c r="I996"/>
    </row>
    <row r="997" spans="2:9" x14ac:dyDescent="0.4">
      <c r="B997"/>
      <c r="I997"/>
    </row>
    <row r="998" spans="2:9" x14ac:dyDescent="0.4">
      <c r="B998"/>
      <c r="I998"/>
    </row>
    <row r="999" spans="2:9" x14ac:dyDescent="0.4">
      <c r="B999"/>
      <c r="I999"/>
    </row>
    <row r="1000" spans="2:9" x14ac:dyDescent="0.4">
      <c r="B1000"/>
      <c r="I1000"/>
    </row>
    <row r="1001" spans="2:9" x14ac:dyDescent="0.4">
      <c r="B1001"/>
      <c r="I1001"/>
    </row>
    <row r="1002" spans="2:9" x14ac:dyDescent="0.4">
      <c r="B1002"/>
      <c r="I1002"/>
    </row>
    <row r="1003" spans="2:9" x14ac:dyDescent="0.4">
      <c r="B1003"/>
      <c r="I1003"/>
    </row>
    <row r="1004" spans="2:9" x14ac:dyDescent="0.4">
      <c r="B1004"/>
      <c r="I1004"/>
    </row>
    <row r="1005" spans="2:9" x14ac:dyDescent="0.4">
      <c r="B1005"/>
      <c r="I1005"/>
    </row>
    <row r="1006" spans="2:9" x14ac:dyDescent="0.4">
      <c r="B1006"/>
      <c r="I1006"/>
    </row>
    <row r="1007" spans="2:9" x14ac:dyDescent="0.4">
      <c r="B1007"/>
      <c r="I1007"/>
    </row>
    <row r="1008" spans="2:9" x14ac:dyDescent="0.4">
      <c r="B1008"/>
      <c r="I1008"/>
    </row>
    <row r="1009" spans="2:9" x14ac:dyDescent="0.4">
      <c r="B1009"/>
      <c r="I1009"/>
    </row>
    <row r="1010" spans="2:9" x14ac:dyDescent="0.4">
      <c r="B1010"/>
      <c r="I1010"/>
    </row>
    <row r="1011" spans="2:9" x14ac:dyDescent="0.4">
      <c r="B1011"/>
      <c r="I1011"/>
    </row>
    <row r="1012" spans="2:9" x14ac:dyDescent="0.4">
      <c r="B1012"/>
      <c r="I1012"/>
    </row>
    <row r="1013" spans="2:9" x14ac:dyDescent="0.4">
      <c r="B1013"/>
      <c r="I1013"/>
    </row>
    <row r="1014" spans="2:9" x14ac:dyDescent="0.4">
      <c r="B1014"/>
      <c r="I1014"/>
    </row>
    <row r="1015" spans="2:9" x14ac:dyDescent="0.4">
      <c r="B1015"/>
      <c r="I1015"/>
    </row>
    <row r="1016" spans="2:9" x14ac:dyDescent="0.4">
      <c r="B1016"/>
      <c r="I1016"/>
    </row>
    <row r="1017" spans="2:9" x14ac:dyDescent="0.4">
      <c r="B1017"/>
      <c r="I1017"/>
    </row>
    <row r="1018" spans="2:9" x14ac:dyDescent="0.4">
      <c r="B1018"/>
      <c r="I1018"/>
    </row>
    <row r="1019" spans="2:9" x14ac:dyDescent="0.4">
      <c r="B1019"/>
      <c r="I1019"/>
    </row>
    <row r="1020" spans="2:9" x14ac:dyDescent="0.4">
      <c r="B1020"/>
      <c r="I1020"/>
    </row>
    <row r="1021" spans="2:9" x14ac:dyDescent="0.4">
      <c r="B1021"/>
      <c r="I1021"/>
    </row>
    <row r="1022" spans="2:9" x14ac:dyDescent="0.4">
      <c r="B1022"/>
      <c r="I1022"/>
    </row>
    <row r="1023" spans="2:9" x14ac:dyDescent="0.4">
      <c r="B1023"/>
      <c r="I1023"/>
    </row>
    <row r="1024" spans="2:9" x14ac:dyDescent="0.4">
      <c r="B1024"/>
      <c r="I1024"/>
    </row>
    <row r="1025" spans="2:9" x14ac:dyDescent="0.4">
      <c r="B1025"/>
      <c r="I1025"/>
    </row>
    <row r="1026" spans="2:9" x14ac:dyDescent="0.4">
      <c r="B1026"/>
      <c r="I1026"/>
    </row>
    <row r="1027" spans="2:9" x14ac:dyDescent="0.4">
      <c r="B1027"/>
      <c r="I1027"/>
    </row>
    <row r="1028" spans="2:9" x14ac:dyDescent="0.4">
      <c r="B1028"/>
      <c r="I1028"/>
    </row>
    <row r="1029" spans="2:9" x14ac:dyDescent="0.4">
      <c r="B1029"/>
      <c r="I1029"/>
    </row>
    <row r="1030" spans="2:9" x14ac:dyDescent="0.4">
      <c r="B1030"/>
      <c r="I1030"/>
    </row>
    <row r="1031" spans="2:9" x14ac:dyDescent="0.4">
      <c r="B1031"/>
      <c r="I1031"/>
    </row>
    <row r="1032" spans="2:9" x14ac:dyDescent="0.4">
      <c r="B1032"/>
      <c r="I1032"/>
    </row>
    <row r="1033" spans="2:9" s="27" customFormat="1" x14ac:dyDescent="0.4">
      <c r="B1033"/>
      <c r="C1033"/>
      <c r="D1033"/>
      <c r="E1033"/>
      <c r="F1033"/>
      <c r="G1033"/>
      <c r="H1033"/>
      <c r="I1033"/>
    </row>
    <row r="1034" spans="2:9" x14ac:dyDescent="0.4">
      <c r="B1034"/>
      <c r="I1034"/>
    </row>
    <row r="1035" spans="2:9" x14ac:dyDescent="0.4">
      <c r="B1035"/>
      <c r="I1035"/>
    </row>
    <row r="1036" spans="2:9" x14ac:dyDescent="0.4">
      <c r="B1036"/>
      <c r="I1036"/>
    </row>
    <row r="1037" spans="2:9" x14ac:dyDescent="0.4">
      <c r="B1037"/>
      <c r="I1037"/>
    </row>
    <row r="1038" spans="2:9" x14ac:dyDescent="0.4">
      <c r="B1038"/>
      <c r="I1038"/>
    </row>
    <row r="1039" spans="2:9" x14ac:dyDescent="0.4">
      <c r="B1039"/>
      <c r="I1039"/>
    </row>
    <row r="1040" spans="2:9" x14ac:dyDescent="0.4">
      <c r="B1040"/>
      <c r="I1040"/>
    </row>
    <row r="1041" spans="2:9" x14ac:dyDescent="0.4">
      <c r="B1041"/>
      <c r="I1041"/>
    </row>
    <row r="1042" spans="2:9" x14ac:dyDescent="0.4">
      <c r="B1042"/>
      <c r="I1042"/>
    </row>
    <row r="1043" spans="2:9" x14ac:dyDescent="0.4">
      <c r="B1043"/>
      <c r="I1043"/>
    </row>
    <row r="1044" spans="2:9" x14ac:dyDescent="0.4">
      <c r="B1044"/>
      <c r="I1044"/>
    </row>
    <row r="1045" spans="2:9" x14ac:dyDescent="0.4">
      <c r="B1045"/>
      <c r="I1045"/>
    </row>
    <row r="1046" spans="2:9" x14ac:dyDescent="0.4">
      <c r="B1046"/>
      <c r="I1046"/>
    </row>
    <row r="1047" spans="2:9" x14ac:dyDescent="0.4">
      <c r="B1047"/>
      <c r="I1047"/>
    </row>
    <row r="1048" spans="2:9" x14ac:dyDescent="0.4">
      <c r="B1048"/>
      <c r="I1048"/>
    </row>
    <row r="1049" spans="2:9" x14ac:dyDescent="0.4">
      <c r="B1049"/>
      <c r="I1049"/>
    </row>
    <row r="1050" spans="2:9" x14ac:dyDescent="0.4">
      <c r="B1050"/>
      <c r="I1050"/>
    </row>
    <row r="1051" spans="2:9" x14ac:dyDescent="0.4">
      <c r="B1051"/>
      <c r="I1051"/>
    </row>
    <row r="1052" spans="2:9" x14ac:dyDescent="0.4">
      <c r="B1052"/>
      <c r="I1052"/>
    </row>
    <row r="1053" spans="2:9" x14ac:dyDescent="0.4">
      <c r="B1053"/>
      <c r="I1053"/>
    </row>
    <row r="1054" spans="2:9" x14ac:dyDescent="0.4">
      <c r="B1054"/>
      <c r="I1054"/>
    </row>
    <row r="1055" spans="2:9" x14ac:dyDescent="0.4">
      <c r="B1055"/>
      <c r="I1055"/>
    </row>
    <row r="1056" spans="2:9" x14ac:dyDescent="0.4">
      <c r="B1056"/>
      <c r="I1056"/>
    </row>
    <row r="1057" spans="2:9" x14ac:dyDescent="0.4">
      <c r="B1057"/>
      <c r="I1057"/>
    </row>
    <row r="1058" spans="2:9" x14ac:dyDescent="0.4">
      <c r="B1058"/>
      <c r="I1058"/>
    </row>
    <row r="1059" spans="2:9" x14ac:dyDescent="0.4">
      <c r="B1059"/>
      <c r="I1059"/>
    </row>
    <row r="1060" spans="2:9" x14ac:dyDescent="0.4">
      <c r="B1060"/>
      <c r="I1060"/>
    </row>
    <row r="1061" spans="2:9" x14ac:dyDescent="0.4">
      <c r="B1061"/>
      <c r="I1061"/>
    </row>
    <row r="1062" spans="2:9" x14ac:dyDescent="0.4">
      <c r="B1062"/>
      <c r="I1062"/>
    </row>
    <row r="1063" spans="2:9" x14ac:dyDescent="0.4">
      <c r="B1063"/>
      <c r="I1063"/>
    </row>
    <row r="1064" spans="2:9" x14ac:dyDescent="0.4">
      <c r="B1064"/>
      <c r="I1064"/>
    </row>
    <row r="1065" spans="2:9" x14ac:dyDescent="0.4">
      <c r="B1065"/>
      <c r="I1065"/>
    </row>
    <row r="1066" spans="2:9" x14ac:dyDescent="0.4">
      <c r="B1066"/>
      <c r="I1066"/>
    </row>
    <row r="1067" spans="2:9" x14ac:dyDescent="0.4">
      <c r="B1067"/>
      <c r="I1067"/>
    </row>
    <row r="1068" spans="2:9" x14ac:dyDescent="0.4">
      <c r="B1068"/>
      <c r="I1068"/>
    </row>
    <row r="1069" spans="2:9" x14ac:dyDescent="0.4">
      <c r="B1069"/>
      <c r="I1069"/>
    </row>
    <row r="1070" spans="2:9" x14ac:dyDescent="0.4">
      <c r="B1070"/>
      <c r="I1070"/>
    </row>
    <row r="1071" spans="2:9" x14ac:dyDescent="0.4">
      <c r="B1071"/>
      <c r="I1071"/>
    </row>
    <row r="1072" spans="2:9" x14ac:dyDescent="0.4">
      <c r="B1072"/>
      <c r="I1072"/>
    </row>
    <row r="1073" spans="2:9" x14ac:dyDescent="0.4">
      <c r="B1073"/>
      <c r="I1073"/>
    </row>
    <row r="1074" spans="2:9" x14ac:dyDescent="0.4">
      <c r="B1074"/>
      <c r="I1074"/>
    </row>
    <row r="1075" spans="2:9" x14ac:dyDescent="0.4">
      <c r="B1075"/>
      <c r="I1075"/>
    </row>
    <row r="1076" spans="2:9" x14ac:dyDescent="0.4">
      <c r="B1076"/>
      <c r="I1076"/>
    </row>
    <row r="1077" spans="2:9" x14ac:dyDescent="0.4">
      <c r="B1077"/>
      <c r="I1077"/>
    </row>
    <row r="1078" spans="2:9" x14ac:dyDescent="0.4">
      <c r="B1078"/>
      <c r="I1078"/>
    </row>
    <row r="1079" spans="2:9" x14ac:dyDescent="0.4">
      <c r="B1079"/>
      <c r="I1079"/>
    </row>
    <row r="1080" spans="2:9" x14ac:dyDescent="0.4">
      <c r="B1080"/>
      <c r="I1080"/>
    </row>
    <row r="1081" spans="2:9" x14ac:dyDescent="0.4">
      <c r="B1081"/>
      <c r="I1081"/>
    </row>
    <row r="1082" spans="2:9" x14ac:dyDescent="0.4">
      <c r="B1082"/>
      <c r="I1082"/>
    </row>
    <row r="1083" spans="2:9" x14ac:dyDescent="0.4">
      <c r="B1083"/>
      <c r="I1083"/>
    </row>
    <row r="1084" spans="2:9" x14ac:dyDescent="0.4">
      <c r="B1084"/>
      <c r="I1084"/>
    </row>
    <row r="1085" spans="2:9" x14ac:dyDescent="0.4">
      <c r="B1085"/>
      <c r="I1085"/>
    </row>
    <row r="1086" spans="2:9" x14ac:dyDescent="0.4">
      <c r="B1086"/>
      <c r="I1086"/>
    </row>
    <row r="1087" spans="2:9" x14ac:dyDescent="0.4">
      <c r="B1087"/>
      <c r="I1087"/>
    </row>
    <row r="1088" spans="2:9" x14ac:dyDescent="0.4">
      <c r="B1088"/>
      <c r="I1088"/>
    </row>
    <row r="1089" spans="2:9" x14ac:dyDescent="0.4">
      <c r="B1089"/>
      <c r="I1089"/>
    </row>
    <row r="1090" spans="2:9" x14ac:dyDescent="0.4">
      <c r="B1090"/>
      <c r="I1090"/>
    </row>
    <row r="1091" spans="2:9" x14ac:dyDescent="0.4">
      <c r="B1091"/>
      <c r="I1091"/>
    </row>
    <row r="1092" spans="2:9" x14ac:dyDescent="0.4">
      <c r="B1092"/>
      <c r="I1092"/>
    </row>
    <row r="1093" spans="2:9" x14ac:dyDescent="0.4">
      <c r="B1093"/>
      <c r="I1093"/>
    </row>
    <row r="1094" spans="2:9" x14ac:dyDescent="0.4">
      <c r="B1094"/>
      <c r="I1094"/>
    </row>
    <row r="1095" spans="2:9" x14ac:dyDescent="0.4">
      <c r="B1095"/>
      <c r="I1095"/>
    </row>
    <row r="1096" spans="2:9" x14ac:dyDescent="0.4">
      <c r="B1096"/>
      <c r="I1096"/>
    </row>
    <row r="1097" spans="2:9" x14ac:dyDescent="0.4">
      <c r="B1097"/>
      <c r="I1097"/>
    </row>
    <row r="1098" spans="2:9" x14ac:dyDescent="0.4">
      <c r="B1098"/>
      <c r="I1098"/>
    </row>
    <row r="1099" spans="2:9" x14ac:dyDescent="0.4">
      <c r="B1099"/>
      <c r="I1099"/>
    </row>
    <row r="1100" spans="2:9" x14ac:dyDescent="0.4">
      <c r="B1100"/>
      <c r="I1100"/>
    </row>
    <row r="1101" spans="2:9" x14ac:dyDescent="0.4">
      <c r="B1101"/>
      <c r="I1101"/>
    </row>
    <row r="1102" spans="2:9" x14ac:dyDescent="0.4">
      <c r="B1102"/>
      <c r="I1102"/>
    </row>
    <row r="1103" spans="2:9" x14ac:dyDescent="0.4">
      <c r="B1103"/>
      <c r="I1103"/>
    </row>
    <row r="1104" spans="2:9" x14ac:dyDescent="0.4">
      <c r="B1104"/>
      <c r="I1104"/>
    </row>
    <row r="1105" spans="2:9" x14ac:dyDescent="0.4">
      <c r="B1105"/>
      <c r="I1105"/>
    </row>
    <row r="1106" spans="2:9" x14ac:dyDescent="0.4">
      <c r="B1106"/>
      <c r="I1106"/>
    </row>
    <row r="1107" spans="2:9" x14ac:dyDescent="0.4">
      <c r="B1107"/>
      <c r="I1107"/>
    </row>
    <row r="1108" spans="2:9" x14ac:dyDescent="0.4">
      <c r="B1108"/>
      <c r="I1108"/>
    </row>
    <row r="1109" spans="2:9" x14ac:dyDescent="0.4">
      <c r="B1109"/>
      <c r="I1109"/>
    </row>
    <row r="1110" spans="2:9" x14ac:dyDescent="0.4">
      <c r="B1110"/>
      <c r="I1110"/>
    </row>
    <row r="1111" spans="2:9" x14ac:dyDescent="0.4">
      <c r="B1111"/>
      <c r="I1111"/>
    </row>
    <row r="1112" spans="2:9" x14ac:dyDescent="0.4">
      <c r="B1112"/>
      <c r="I1112"/>
    </row>
    <row r="1113" spans="2:9" x14ac:dyDescent="0.4">
      <c r="B1113"/>
      <c r="I1113"/>
    </row>
    <row r="1114" spans="2:9" x14ac:dyDescent="0.4">
      <c r="B1114"/>
      <c r="I1114"/>
    </row>
    <row r="1115" spans="2:9" x14ac:dyDescent="0.4">
      <c r="B1115"/>
      <c r="I1115"/>
    </row>
    <row r="1116" spans="2:9" x14ac:dyDescent="0.4">
      <c r="B1116"/>
      <c r="I1116"/>
    </row>
    <row r="1117" spans="2:9" x14ac:dyDescent="0.4">
      <c r="B1117"/>
      <c r="I1117"/>
    </row>
    <row r="1118" spans="2:9" x14ac:dyDescent="0.4">
      <c r="B1118"/>
      <c r="I1118"/>
    </row>
    <row r="1119" spans="2:9" x14ac:dyDescent="0.4">
      <c r="B1119"/>
      <c r="I1119"/>
    </row>
    <row r="1120" spans="2:9" x14ac:dyDescent="0.4">
      <c r="B1120"/>
      <c r="I1120"/>
    </row>
    <row r="1121" spans="2:9" x14ac:dyDescent="0.4">
      <c r="B1121"/>
      <c r="I1121"/>
    </row>
    <row r="1122" spans="2:9" x14ac:dyDescent="0.4">
      <c r="B1122"/>
      <c r="I1122"/>
    </row>
    <row r="1123" spans="2:9" x14ac:dyDescent="0.4">
      <c r="B1123"/>
      <c r="I1123"/>
    </row>
    <row r="1124" spans="2:9" x14ac:dyDescent="0.4">
      <c r="B1124"/>
      <c r="I1124"/>
    </row>
    <row r="1125" spans="2:9" x14ac:dyDescent="0.4">
      <c r="B1125"/>
      <c r="I1125"/>
    </row>
    <row r="1126" spans="2:9" x14ac:dyDescent="0.4">
      <c r="B1126"/>
      <c r="I1126"/>
    </row>
    <row r="1127" spans="2:9" x14ac:dyDescent="0.4">
      <c r="B1127"/>
      <c r="I1127"/>
    </row>
    <row r="1128" spans="2:9" x14ac:dyDescent="0.4">
      <c r="B1128"/>
      <c r="I1128"/>
    </row>
    <row r="1129" spans="2:9" x14ac:dyDescent="0.4">
      <c r="B1129"/>
      <c r="I1129"/>
    </row>
    <row r="1130" spans="2:9" x14ac:dyDescent="0.4">
      <c r="B1130"/>
      <c r="I1130"/>
    </row>
    <row r="1131" spans="2:9" x14ac:dyDescent="0.4">
      <c r="B1131"/>
      <c r="I1131"/>
    </row>
    <row r="1132" spans="2:9" x14ac:dyDescent="0.4">
      <c r="B1132"/>
      <c r="I1132"/>
    </row>
    <row r="1133" spans="2:9" x14ac:dyDescent="0.4">
      <c r="B1133"/>
      <c r="I1133"/>
    </row>
    <row r="1134" spans="2:9" x14ac:dyDescent="0.4">
      <c r="B1134"/>
      <c r="I1134"/>
    </row>
    <row r="1135" spans="2:9" x14ac:dyDescent="0.4">
      <c r="B1135"/>
      <c r="I1135"/>
    </row>
    <row r="1136" spans="2:9" x14ac:dyDescent="0.4">
      <c r="B1136"/>
      <c r="I1136"/>
    </row>
    <row r="1137" spans="2:9" x14ac:dyDescent="0.4">
      <c r="B1137"/>
      <c r="I1137"/>
    </row>
    <row r="1138" spans="2:9" x14ac:dyDescent="0.4">
      <c r="B1138"/>
      <c r="I1138"/>
    </row>
    <row r="1139" spans="2:9" x14ac:dyDescent="0.4">
      <c r="B1139"/>
      <c r="I1139"/>
    </row>
    <row r="1140" spans="2:9" x14ac:dyDescent="0.4">
      <c r="B1140"/>
      <c r="I1140"/>
    </row>
    <row r="1141" spans="2:9" x14ac:dyDescent="0.4">
      <c r="B1141"/>
      <c r="I1141"/>
    </row>
    <row r="1142" spans="2:9" x14ac:dyDescent="0.4">
      <c r="B1142"/>
      <c r="I1142"/>
    </row>
    <row r="1143" spans="2:9" x14ac:dyDescent="0.4">
      <c r="B1143"/>
      <c r="I1143"/>
    </row>
    <row r="1144" spans="2:9" x14ac:dyDescent="0.4">
      <c r="B1144"/>
      <c r="I1144"/>
    </row>
    <row r="1145" spans="2:9" x14ac:dyDescent="0.4">
      <c r="B1145"/>
      <c r="I1145"/>
    </row>
    <row r="1146" spans="2:9" x14ac:dyDescent="0.4">
      <c r="B1146"/>
      <c r="I1146"/>
    </row>
    <row r="1147" spans="2:9" x14ac:dyDescent="0.4">
      <c r="B1147"/>
      <c r="I1147"/>
    </row>
    <row r="1148" spans="2:9" x14ac:dyDescent="0.4">
      <c r="B1148"/>
      <c r="I1148"/>
    </row>
    <row r="1149" spans="2:9" x14ac:dyDescent="0.4">
      <c r="B1149"/>
      <c r="I1149"/>
    </row>
    <row r="1150" spans="2:9" x14ac:dyDescent="0.4">
      <c r="B1150"/>
      <c r="I1150"/>
    </row>
    <row r="1151" spans="2:9" x14ac:dyDescent="0.4">
      <c r="B1151"/>
      <c r="I1151"/>
    </row>
    <row r="1152" spans="2:9" x14ac:dyDescent="0.4">
      <c r="B1152"/>
      <c r="I1152"/>
    </row>
    <row r="1153" spans="2:9" x14ac:dyDescent="0.4">
      <c r="B1153"/>
      <c r="I1153"/>
    </row>
    <row r="1154" spans="2:9" x14ac:dyDescent="0.4">
      <c r="B1154"/>
      <c r="I1154"/>
    </row>
    <row r="1155" spans="2:9" x14ac:dyDescent="0.4">
      <c r="B1155"/>
      <c r="I1155"/>
    </row>
    <row r="1156" spans="2:9" x14ac:dyDescent="0.4">
      <c r="B1156"/>
      <c r="I1156"/>
    </row>
    <row r="1157" spans="2:9" x14ac:dyDescent="0.4">
      <c r="B1157"/>
      <c r="I1157"/>
    </row>
    <row r="1158" spans="2:9" x14ac:dyDescent="0.4">
      <c r="B1158"/>
      <c r="I1158"/>
    </row>
    <row r="1159" spans="2:9" x14ac:dyDescent="0.4">
      <c r="B1159"/>
      <c r="I1159"/>
    </row>
    <row r="1160" spans="2:9" x14ac:dyDescent="0.4">
      <c r="B1160"/>
      <c r="I1160"/>
    </row>
    <row r="1161" spans="2:9" x14ac:dyDescent="0.4">
      <c r="B1161"/>
      <c r="I1161"/>
    </row>
    <row r="1162" spans="2:9" x14ac:dyDescent="0.4">
      <c r="B1162"/>
      <c r="I1162"/>
    </row>
    <row r="1163" spans="2:9" x14ac:dyDescent="0.4">
      <c r="B1163"/>
      <c r="I1163"/>
    </row>
    <row r="1164" spans="2:9" x14ac:dyDescent="0.4">
      <c r="B1164"/>
      <c r="I1164"/>
    </row>
    <row r="1165" spans="2:9" x14ac:dyDescent="0.4">
      <c r="B1165"/>
      <c r="I1165"/>
    </row>
    <row r="1166" spans="2:9" x14ac:dyDescent="0.4">
      <c r="B1166"/>
      <c r="I1166"/>
    </row>
    <row r="1167" spans="2:9" x14ac:dyDescent="0.4">
      <c r="B1167"/>
      <c r="I1167"/>
    </row>
    <row r="1168" spans="2:9" x14ac:dyDescent="0.4">
      <c r="B1168"/>
      <c r="I1168"/>
    </row>
    <row r="1169" spans="2:9" x14ac:dyDescent="0.4">
      <c r="B1169"/>
      <c r="I1169"/>
    </row>
    <row r="1170" spans="2:9" x14ac:dyDescent="0.4">
      <c r="B1170"/>
      <c r="I1170"/>
    </row>
    <row r="1171" spans="2:9" x14ac:dyDescent="0.4">
      <c r="B1171"/>
      <c r="I1171"/>
    </row>
    <row r="1172" spans="2:9" x14ac:dyDescent="0.4">
      <c r="B1172"/>
      <c r="I1172"/>
    </row>
    <row r="1173" spans="2:9" x14ac:dyDescent="0.4">
      <c r="B1173"/>
      <c r="I1173"/>
    </row>
    <row r="1174" spans="2:9" x14ac:dyDescent="0.4">
      <c r="B1174"/>
      <c r="I1174"/>
    </row>
    <row r="1175" spans="2:9" x14ac:dyDescent="0.4">
      <c r="B1175"/>
      <c r="I1175"/>
    </row>
    <row r="1176" spans="2:9" x14ac:dyDescent="0.4">
      <c r="B1176"/>
      <c r="I1176"/>
    </row>
    <row r="1177" spans="2:9" x14ac:dyDescent="0.4">
      <c r="B1177"/>
      <c r="I1177"/>
    </row>
    <row r="1178" spans="2:9" x14ac:dyDescent="0.4">
      <c r="B1178"/>
      <c r="I1178"/>
    </row>
    <row r="1179" spans="2:9" x14ac:dyDescent="0.4">
      <c r="B1179"/>
      <c r="I1179"/>
    </row>
    <row r="1180" spans="2:9" x14ac:dyDescent="0.4">
      <c r="B1180"/>
      <c r="I1180"/>
    </row>
    <row r="1181" spans="2:9" x14ac:dyDescent="0.4">
      <c r="B1181"/>
      <c r="I1181"/>
    </row>
    <row r="1182" spans="2:9" x14ac:dyDescent="0.4">
      <c r="B1182"/>
      <c r="I1182"/>
    </row>
    <row r="1183" spans="2:9" x14ac:dyDescent="0.4">
      <c r="B1183"/>
      <c r="I1183"/>
    </row>
    <row r="1184" spans="2:9" x14ac:dyDescent="0.4">
      <c r="B1184"/>
      <c r="I1184"/>
    </row>
    <row r="1185" spans="2:9" x14ac:dyDescent="0.4">
      <c r="B1185"/>
      <c r="I1185"/>
    </row>
    <row r="1186" spans="2:9" x14ac:dyDescent="0.4">
      <c r="B1186"/>
      <c r="I1186"/>
    </row>
    <row r="1187" spans="2:9" x14ac:dyDescent="0.4">
      <c r="B1187"/>
      <c r="I1187"/>
    </row>
    <row r="1188" spans="2:9" x14ac:dyDescent="0.4">
      <c r="B1188"/>
      <c r="I1188"/>
    </row>
    <row r="1189" spans="2:9" x14ac:dyDescent="0.4">
      <c r="B1189"/>
      <c r="I1189"/>
    </row>
    <row r="1190" spans="2:9" x14ac:dyDescent="0.4">
      <c r="B1190"/>
      <c r="I1190"/>
    </row>
    <row r="1191" spans="2:9" x14ac:dyDescent="0.4">
      <c r="B1191"/>
      <c r="I1191"/>
    </row>
    <row r="1192" spans="2:9" x14ac:dyDescent="0.4">
      <c r="B1192"/>
      <c r="I1192"/>
    </row>
    <row r="1193" spans="2:9" x14ac:dyDescent="0.4">
      <c r="B1193"/>
      <c r="I1193"/>
    </row>
    <row r="1194" spans="2:9" x14ac:dyDescent="0.4">
      <c r="B1194"/>
      <c r="I1194"/>
    </row>
    <row r="1195" spans="2:9" x14ac:dyDescent="0.4">
      <c r="B1195"/>
      <c r="I1195"/>
    </row>
    <row r="1196" spans="2:9" x14ac:dyDescent="0.4">
      <c r="B1196"/>
      <c r="I1196"/>
    </row>
    <row r="1197" spans="2:9" x14ac:dyDescent="0.4">
      <c r="B1197"/>
      <c r="I1197"/>
    </row>
    <row r="1198" spans="2:9" x14ac:dyDescent="0.4">
      <c r="B1198"/>
      <c r="I1198"/>
    </row>
    <row r="1199" spans="2:9" x14ac:dyDescent="0.4">
      <c r="B1199"/>
      <c r="I1199"/>
    </row>
    <row r="1200" spans="2:9" x14ac:dyDescent="0.4">
      <c r="B1200"/>
      <c r="I1200"/>
    </row>
    <row r="1201" spans="2:9" x14ac:dyDescent="0.4">
      <c r="B1201"/>
      <c r="I1201"/>
    </row>
    <row r="1202" spans="2:9" x14ac:dyDescent="0.4">
      <c r="B1202"/>
      <c r="I1202"/>
    </row>
    <row r="1203" spans="2:9" x14ac:dyDescent="0.4">
      <c r="B1203"/>
      <c r="I1203"/>
    </row>
    <row r="1204" spans="2:9" x14ac:dyDescent="0.4">
      <c r="B1204"/>
      <c r="I1204"/>
    </row>
    <row r="1205" spans="2:9" x14ac:dyDescent="0.4">
      <c r="B1205"/>
      <c r="I1205"/>
    </row>
    <row r="1206" spans="2:9" x14ac:dyDescent="0.4">
      <c r="B1206"/>
      <c r="I1206"/>
    </row>
    <row r="1207" spans="2:9" x14ac:dyDescent="0.4">
      <c r="B1207"/>
      <c r="I1207"/>
    </row>
    <row r="1208" spans="2:9" x14ac:dyDescent="0.4">
      <c r="B1208"/>
      <c r="I1208"/>
    </row>
    <row r="1209" spans="2:9" x14ac:dyDescent="0.4">
      <c r="B1209"/>
      <c r="I1209"/>
    </row>
    <row r="1210" spans="2:9" x14ac:dyDescent="0.4">
      <c r="B1210"/>
      <c r="I1210"/>
    </row>
    <row r="1211" spans="2:9" x14ac:dyDescent="0.4">
      <c r="B1211"/>
      <c r="I1211"/>
    </row>
    <row r="1212" spans="2:9" x14ac:dyDescent="0.4">
      <c r="B1212"/>
      <c r="I1212"/>
    </row>
    <row r="1213" spans="2:9" x14ac:dyDescent="0.4">
      <c r="B1213"/>
      <c r="I1213"/>
    </row>
    <row r="1214" spans="2:9" x14ac:dyDescent="0.4">
      <c r="B1214"/>
      <c r="I1214"/>
    </row>
    <row r="1215" spans="2:9" x14ac:dyDescent="0.4">
      <c r="B1215"/>
      <c r="I1215"/>
    </row>
    <row r="1216" spans="2:9" x14ac:dyDescent="0.4">
      <c r="B1216"/>
      <c r="I1216"/>
    </row>
    <row r="1217" spans="2:9" x14ac:dyDescent="0.4">
      <c r="B1217"/>
      <c r="I1217"/>
    </row>
    <row r="1218" spans="2:9" x14ac:dyDescent="0.4">
      <c r="B1218"/>
      <c r="I1218"/>
    </row>
    <row r="1219" spans="2:9" x14ac:dyDescent="0.4">
      <c r="B1219"/>
      <c r="I1219"/>
    </row>
    <row r="1220" spans="2:9" x14ac:dyDescent="0.4">
      <c r="B1220"/>
      <c r="I1220"/>
    </row>
    <row r="1221" spans="2:9" x14ac:dyDescent="0.4">
      <c r="B1221"/>
      <c r="I1221"/>
    </row>
    <row r="1222" spans="2:9" x14ac:dyDescent="0.4">
      <c r="B1222"/>
      <c r="I1222"/>
    </row>
    <row r="1223" spans="2:9" x14ac:dyDescent="0.4">
      <c r="B1223"/>
      <c r="I1223"/>
    </row>
    <row r="1224" spans="2:9" x14ac:dyDescent="0.4">
      <c r="B1224"/>
      <c r="I1224"/>
    </row>
    <row r="1225" spans="2:9" x14ac:dyDescent="0.4">
      <c r="B1225"/>
      <c r="I1225"/>
    </row>
    <row r="1226" spans="2:9" x14ac:dyDescent="0.4">
      <c r="B1226"/>
      <c r="I1226"/>
    </row>
    <row r="1227" spans="2:9" x14ac:dyDescent="0.4">
      <c r="B1227"/>
      <c r="I1227"/>
    </row>
    <row r="1228" spans="2:9" x14ac:dyDescent="0.4">
      <c r="B1228"/>
      <c r="I1228"/>
    </row>
    <row r="1229" spans="2:9" x14ac:dyDescent="0.4">
      <c r="B1229"/>
      <c r="I1229"/>
    </row>
    <row r="1230" spans="2:9" x14ac:dyDescent="0.4">
      <c r="B1230"/>
      <c r="I1230"/>
    </row>
    <row r="1231" spans="2:9" x14ac:dyDescent="0.4">
      <c r="B1231"/>
      <c r="I1231"/>
    </row>
    <row r="1232" spans="2:9" x14ac:dyDescent="0.4">
      <c r="B1232"/>
      <c r="I1232"/>
    </row>
    <row r="1233" spans="2:9" x14ac:dyDescent="0.4">
      <c r="B1233"/>
      <c r="I1233"/>
    </row>
    <row r="1234" spans="2:9" x14ac:dyDescent="0.4">
      <c r="B1234"/>
      <c r="I1234"/>
    </row>
    <row r="1235" spans="2:9" x14ac:dyDescent="0.4">
      <c r="B1235"/>
      <c r="I1235"/>
    </row>
    <row r="1236" spans="2:9" x14ac:dyDescent="0.4">
      <c r="B1236"/>
      <c r="I1236"/>
    </row>
    <row r="1237" spans="2:9" x14ac:dyDescent="0.4">
      <c r="B1237"/>
      <c r="I1237"/>
    </row>
    <row r="1238" spans="2:9" x14ac:dyDescent="0.4">
      <c r="B1238"/>
      <c r="I1238"/>
    </row>
    <row r="1239" spans="2:9" x14ac:dyDescent="0.4">
      <c r="B1239"/>
      <c r="I1239"/>
    </row>
    <row r="1240" spans="2:9" x14ac:dyDescent="0.4">
      <c r="B1240"/>
      <c r="I1240"/>
    </row>
    <row r="1241" spans="2:9" x14ac:dyDescent="0.4">
      <c r="B1241"/>
      <c r="I1241"/>
    </row>
    <row r="1242" spans="2:9" x14ac:dyDescent="0.4">
      <c r="B1242"/>
      <c r="I1242"/>
    </row>
    <row r="1243" spans="2:9" x14ac:dyDescent="0.4">
      <c r="B1243"/>
      <c r="I1243"/>
    </row>
    <row r="1244" spans="2:9" x14ac:dyDescent="0.4">
      <c r="B1244"/>
      <c r="I1244"/>
    </row>
    <row r="1245" spans="2:9" x14ac:dyDescent="0.4">
      <c r="B1245"/>
      <c r="I1245"/>
    </row>
    <row r="1246" spans="2:9" x14ac:dyDescent="0.4">
      <c r="B1246"/>
      <c r="I1246"/>
    </row>
    <row r="1247" spans="2:9" x14ac:dyDescent="0.4">
      <c r="B1247"/>
      <c r="I1247"/>
    </row>
    <row r="1248" spans="2:9" x14ac:dyDescent="0.4">
      <c r="B1248"/>
      <c r="I1248"/>
    </row>
    <row r="1249" spans="2:9" x14ac:dyDescent="0.4">
      <c r="B1249"/>
      <c r="I1249"/>
    </row>
    <row r="1250" spans="2:9" x14ac:dyDescent="0.4">
      <c r="B1250"/>
      <c r="I1250"/>
    </row>
    <row r="1251" spans="2:9" x14ac:dyDescent="0.4">
      <c r="B1251"/>
      <c r="I1251"/>
    </row>
    <row r="1252" spans="2:9" x14ac:dyDescent="0.4">
      <c r="B1252"/>
      <c r="I1252"/>
    </row>
    <row r="1253" spans="2:9" x14ac:dyDescent="0.4">
      <c r="B1253"/>
      <c r="I1253"/>
    </row>
    <row r="1254" spans="2:9" x14ac:dyDescent="0.4">
      <c r="B1254"/>
      <c r="I1254"/>
    </row>
    <row r="1255" spans="2:9" x14ac:dyDescent="0.4">
      <c r="B1255"/>
      <c r="I1255"/>
    </row>
    <row r="1256" spans="2:9" x14ac:dyDescent="0.4">
      <c r="B1256"/>
      <c r="I1256"/>
    </row>
    <row r="1257" spans="2:9" x14ac:dyDescent="0.4">
      <c r="B1257"/>
      <c r="I1257"/>
    </row>
    <row r="1258" spans="2:9" x14ac:dyDescent="0.4">
      <c r="B1258"/>
      <c r="I1258"/>
    </row>
    <row r="1259" spans="2:9" x14ac:dyDescent="0.4">
      <c r="B1259"/>
      <c r="I1259"/>
    </row>
    <row r="1260" spans="2:9" x14ac:dyDescent="0.4">
      <c r="B1260"/>
      <c r="I1260"/>
    </row>
    <row r="1261" spans="2:9" x14ac:dyDescent="0.4">
      <c r="B1261"/>
      <c r="I1261"/>
    </row>
    <row r="1262" spans="2:9" x14ac:dyDescent="0.4">
      <c r="B1262"/>
      <c r="I1262"/>
    </row>
    <row r="1263" spans="2:9" x14ac:dyDescent="0.4">
      <c r="B1263"/>
      <c r="I1263"/>
    </row>
    <row r="1264" spans="2:9" x14ac:dyDescent="0.4">
      <c r="B1264"/>
      <c r="I1264"/>
    </row>
    <row r="1265" spans="2:9" x14ac:dyDescent="0.4">
      <c r="B1265"/>
      <c r="I1265"/>
    </row>
    <row r="1266" spans="2:9" x14ac:dyDescent="0.4">
      <c r="B1266"/>
      <c r="I1266"/>
    </row>
    <row r="1267" spans="2:9" x14ac:dyDescent="0.4">
      <c r="B1267"/>
      <c r="I1267"/>
    </row>
    <row r="1268" spans="2:9" x14ac:dyDescent="0.4">
      <c r="B1268"/>
      <c r="I1268"/>
    </row>
    <row r="1269" spans="2:9" x14ac:dyDescent="0.4">
      <c r="B1269"/>
      <c r="I1269"/>
    </row>
    <row r="1270" spans="2:9" x14ac:dyDescent="0.4">
      <c r="B1270"/>
      <c r="I1270"/>
    </row>
    <row r="1271" spans="2:9" x14ac:dyDescent="0.4">
      <c r="B1271"/>
      <c r="I1271"/>
    </row>
    <row r="1272" spans="2:9" x14ac:dyDescent="0.4">
      <c r="B1272"/>
      <c r="I1272"/>
    </row>
    <row r="1273" spans="2:9" x14ac:dyDescent="0.4">
      <c r="B1273"/>
      <c r="I1273"/>
    </row>
    <row r="1274" spans="2:9" x14ac:dyDescent="0.4">
      <c r="B1274"/>
      <c r="I1274"/>
    </row>
    <row r="1275" spans="2:9" x14ac:dyDescent="0.4">
      <c r="B1275"/>
      <c r="I1275"/>
    </row>
    <row r="1276" spans="2:9" x14ac:dyDescent="0.4">
      <c r="B1276"/>
      <c r="I1276"/>
    </row>
    <row r="1277" spans="2:9" x14ac:dyDescent="0.4">
      <c r="B1277"/>
      <c r="I1277"/>
    </row>
    <row r="1278" spans="2:9" x14ac:dyDescent="0.4">
      <c r="B1278"/>
      <c r="I1278"/>
    </row>
    <row r="1279" spans="2:9" x14ac:dyDescent="0.4">
      <c r="B1279"/>
      <c r="I1279"/>
    </row>
    <row r="1280" spans="2:9" x14ac:dyDescent="0.4">
      <c r="B1280"/>
      <c r="I1280"/>
    </row>
    <row r="1281" spans="2:9" x14ac:dyDescent="0.4">
      <c r="B1281"/>
      <c r="I1281"/>
    </row>
    <row r="1282" spans="2:9" x14ac:dyDescent="0.4">
      <c r="B1282"/>
      <c r="I1282"/>
    </row>
    <row r="1283" spans="2:9" x14ac:dyDescent="0.4">
      <c r="B1283"/>
      <c r="I1283"/>
    </row>
    <row r="1284" spans="2:9" x14ac:dyDescent="0.4">
      <c r="B1284"/>
      <c r="I1284"/>
    </row>
    <row r="1285" spans="2:9" x14ac:dyDescent="0.4">
      <c r="B1285"/>
      <c r="I1285"/>
    </row>
    <row r="1286" spans="2:9" x14ac:dyDescent="0.4">
      <c r="B1286"/>
      <c r="I1286"/>
    </row>
    <row r="1287" spans="2:9" x14ac:dyDescent="0.4">
      <c r="B1287"/>
      <c r="I1287"/>
    </row>
    <row r="1288" spans="2:9" x14ac:dyDescent="0.4">
      <c r="B1288"/>
      <c r="I1288"/>
    </row>
    <row r="1289" spans="2:9" x14ac:dyDescent="0.4">
      <c r="B1289"/>
      <c r="I1289"/>
    </row>
    <row r="1290" spans="2:9" x14ac:dyDescent="0.4">
      <c r="B1290"/>
      <c r="I1290"/>
    </row>
    <row r="1291" spans="2:9" x14ac:dyDescent="0.4">
      <c r="B1291"/>
      <c r="I1291"/>
    </row>
    <row r="1292" spans="2:9" x14ac:dyDescent="0.4">
      <c r="B1292"/>
      <c r="I1292"/>
    </row>
    <row r="1293" spans="2:9" x14ac:dyDescent="0.4">
      <c r="B1293"/>
      <c r="I1293"/>
    </row>
    <row r="1294" spans="2:9" x14ac:dyDescent="0.4">
      <c r="B1294"/>
      <c r="I1294"/>
    </row>
    <row r="1295" spans="2:9" x14ac:dyDescent="0.4">
      <c r="B1295"/>
      <c r="I1295"/>
    </row>
    <row r="1296" spans="2:9" x14ac:dyDescent="0.4">
      <c r="B1296"/>
      <c r="I1296"/>
    </row>
    <row r="1297" spans="2:9" x14ac:dyDescent="0.4">
      <c r="B1297"/>
      <c r="I1297"/>
    </row>
    <row r="1298" spans="2:9" x14ac:dyDescent="0.4">
      <c r="B1298"/>
      <c r="I1298"/>
    </row>
    <row r="1299" spans="2:9" x14ac:dyDescent="0.4">
      <c r="B1299"/>
      <c r="I1299"/>
    </row>
    <row r="1300" spans="2:9" x14ac:dyDescent="0.4">
      <c r="B1300"/>
      <c r="I1300"/>
    </row>
    <row r="1301" spans="2:9" x14ac:dyDescent="0.4">
      <c r="B1301"/>
      <c r="I1301"/>
    </row>
    <row r="1302" spans="2:9" x14ac:dyDescent="0.4">
      <c r="B1302"/>
      <c r="I1302"/>
    </row>
    <row r="1303" spans="2:9" x14ac:dyDescent="0.4">
      <c r="B1303"/>
      <c r="I1303"/>
    </row>
    <row r="1304" spans="2:9" x14ac:dyDescent="0.4">
      <c r="B1304"/>
      <c r="I1304"/>
    </row>
    <row r="1305" spans="2:9" x14ac:dyDescent="0.4">
      <c r="B1305"/>
      <c r="I1305"/>
    </row>
    <row r="1306" spans="2:9" x14ac:dyDescent="0.4">
      <c r="B1306"/>
      <c r="I1306"/>
    </row>
    <row r="1307" spans="2:9" x14ac:dyDescent="0.4">
      <c r="B1307"/>
      <c r="I1307"/>
    </row>
    <row r="1308" spans="2:9" x14ac:dyDescent="0.4">
      <c r="B1308"/>
      <c r="I1308"/>
    </row>
    <row r="1309" spans="2:9" x14ac:dyDescent="0.4">
      <c r="B1309"/>
      <c r="I1309"/>
    </row>
    <row r="1310" spans="2:9" x14ac:dyDescent="0.4">
      <c r="B1310"/>
      <c r="I1310"/>
    </row>
    <row r="1311" spans="2:9" x14ac:dyDescent="0.4">
      <c r="B1311"/>
      <c r="I1311"/>
    </row>
    <row r="1312" spans="2:9" x14ac:dyDescent="0.4">
      <c r="B1312"/>
      <c r="I1312"/>
    </row>
    <row r="1313" spans="2:9" x14ac:dyDescent="0.4">
      <c r="B1313"/>
      <c r="I1313"/>
    </row>
    <row r="1314" spans="2:9" x14ac:dyDescent="0.4">
      <c r="B1314"/>
      <c r="I1314"/>
    </row>
    <row r="1315" spans="2:9" x14ac:dyDescent="0.4">
      <c r="B1315"/>
      <c r="I1315"/>
    </row>
    <row r="1316" spans="2:9" x14ac:dyDescent="0.4">
      <c r="B1316"/>
      <c r="I1316"/>
    </row>
    <row r="1317" spans="2:9" x14ac:dyDescent="0.4">
      <c r="B1317"/>
      <c r="I1317"/>
    </row>
    <row r="1318" spans="2:9" x14ac:dyDescent="0.4">
      <c r="B1318"/>
      <c r="I1318"/>
    </row>
    <row r="1319" spans="2:9" x14ac:dyDescent="0.4">
      <c r="B1319"/>
      <c r="I1319"/>
    </row>
    <row r="1320" spans="2:9" x14ac:dyDescent="0.4">
      <c r="B1320"/>
      <c r="I1320"/>
    </row>
    <row r="1321" spans="2:9" x14ac:dyDescent="0.4">
      <c r="B1321"/>
      <c r="I1321"/>
    </row>
    <row r="1322" spans="2:9" x14ac:dyDescent="0.4">
      <c r="B1322"/>
      <c r="I1322"/>
    </row>
    <row r="1323" spans="2:9" x14ac:dyDescent="0.4">
      <c r="B1323"/>
      <c r="I1323"/>
    </row>
    <row r="1324" spans="2:9" x14ac:dyDescent="0.4">
      <c r="B1324"/>
      <c r="I1324"/>
    </row>
    <row r="1325" spans="2:9" x14ac:dyDescent="0.4">
      <c r="B1325"/>
      <c r="I1325"/>
    </row>
    <row r="1326" spans="2:9" x14ac:dyDescent="0.4">
      <c r="B1326"/>
      <c r="I1326"/>
    </row>
    <row r="1327" spans="2:9" x14ac:dyDescent="0.4">
      <c r="B1327"/>
      <c r="I1327"/>
    </row>
    <row r="1328" spans="2:9" x14ac:dyDescent="0.4">
      <c r="B1328"/>
      <c r="I1328"/>
    </row>
    <row r="1329" spans="2:9" x14ac:dyDescent="0.4">
      <c r="B1329"/>
      <c r="I1329"/>
    </row>
    <row r="1330" spans="2:9" x14ac:dyDescent="0.4">
      <c r="B1330"/>
      <c r="I1330"/>
    </row>
    <row r="1331" spans="2:9" x14ac:dyDescent="0.4">
      <c r="B1331"/>
      <c r="I1331"/>
    </row>
    <row r="1332" spans="2:9" x14ac:dyDescent="0.4">
      <c r="B1332"/>
      <c r="I1332"/>
    </row>
    <row r="1333" spans="2:9" x14ac:dyDescent="0.4">
      <c r="B1333"/>
      <c r="I1333"/>
    </row>
    <row r="1334" spans="2:9" x14ac:dyDescent="0.4">
      <c r="B1334"/>
      <c r="I1334"/>
    </row>
    <row r="1335" spans="2:9" x14ac:dyDescent="0.4">
      <c r="B1335"/>
      <c r="I1335"/>
    </row>
    <row r="1336" spans="2:9" x14ac:dyDescent="0.4">
      <c r="B1336"/>
      <c r="I1336"/>
    </row>
    <row r="1337" spans="2:9" x14ac:dyDescent="0.4">
      <c r="B1337"/>
      <c r="I1337"/>
    </row>
    <row r="1338" spans="2:9" x14ac:dyDescent="0.4">
      <c r="B1338"/>
      <c r="I1338"/>
    </row>
    <row r="1339" spans="2:9" x14ac:dyDescent="0.4">
      <c r="B1339"/>
      <c r="I1339"/>
    </row>
    <row r="1340" spans="2:9" x14ac:dyDescent="0.4">
      <c r="B1340"/>
      <c r="I1340"/>
    </row>
    <row r="1341" spans="2:9" x14ac:dyDescent="0.4">
      <c r="B1341"/>
      <c r="I1341"/>
    </row>
    <row r="1342" spans="2:9" x14ac:dyDescent="0.4">
      <c r="B1342"/>
      <c r="I1342"/>
    </row>
    <row r="1343" spans="2:9" x14ac:dyDescent="0.4">
      <c r="B1343"/>
      <c r="I1343"/>
    </row>
    <row r="1344" spans="2:9" x14ac:dyDescent="0.4">
      <c r="B1344"/>
      <c r="I1344"/>
    </row>
    <row r="1345" spans="2:9" x14ac:dyDescent="0.4">
      <c r="B1345"/>
      <c r="I1345"/>
    </row>
    <row r="1346" spans="2:9" x14ac:dyDescent="0.4">
      <c r="B1346"/>
      <c r="I1346"/>
    </row>
    <row r="1347" spans="2:9" x14ac:dyDescent="0.4">
      <c r="B1347"/>
      <c r="I1347"/>
    </row>
    <row r="1348" spans="2:9" x14ac:dyDescent="0.4">
      <c r="B1348"/>
      <c r="I1348"/>
    </row>
    <row r="1349" spans="2:9" x14ac:dyDescent="0.4">
      <c r="B1349"/>
      <c r="I1349"/>
    </row>
    <row r="1350" spans="2:9" x14ac:dyDescent="0.4">
      <c r="B1350"/>
      <c r="I1350"/>
    </row>
    <row r="1351" spans="2:9" x14ac:dyDescent="0.4">
      <c r="B1351"/>
      <c r="I1351"/>
    </row>
    <row r="1352" spans="2:9" x14ac:dyDescent="0.4">
      <c r="B1352"/>
      <c r="I1352"/>
    </row>
    <row r="1353" spans="2:9" x14ac:dyDescent="0.4">
      <c r="B1353"/>
      <c r="I1353"/>
    </row>
    <row r="1354" spans="2:9" x14ac:dyDescent="0.4">
      <c r="B1354"/>
      <c r="I1354"/>
    </row>
    <row r="1355" spans="2:9" x14ac:dyDescent="0.4">
      <c r="B1355"/>
      <c r="I1355"/>
    </row>
    <row r="1356" spans="2:9" x14ac:dyDescent="0.4">
      <c r="B1356"/>
      <c r="I1356"/>
    </row>
    <row r="1357" spans="2:9" x14ac:dyDescent="0.4">
      <c r="B1357"/>
      <c r="I1357"/>
    </row>
    <row r="1358" spans="2:9" x14ac:dyDescent="0.4">
      <c r="B1358"/>
      <c r="I1358"/>
    </row>
    <row r="1359" spans="2:9" x14ac:dyDescent="0.4">
      <c r="B1359"/>
      <c r="I1359"/>
    </row>
    <row r="1360" spans="2:9" x14ac:dyDescent="0.4">
      <c r="B1360"/>
      <c r="I1360"/>
    </row>
    <row r="1361" spans="2:9" x14ac:dyDescent="0.4">
      <c r="B1361"/>
      <c r="I1361"/>
    </row>
    <row r="1362" spans="2:9" x14ac:dyDescent="0.4">
      <c r="B1362"/>
      <c r="I1362"/>
    </row>
    <row r="1363" spans="2:9" x14ac:dyDescent="0.4">
      <c r="B1363"/>
      <c r="I1363"/>
    </row>
    <row r="1364" spans="2:9" x14ac:dyDescent="0.4">
      <c r="B1364"/>
      <c r="I1364"/>
    </row>
    <row r="1365" spans="2:9" x14ac:dyDescent="0.4">
      <c r="B1365"/>
      <c r="I1365"/>
    </row>
    <row r="1366" spans="2:9" x14ac:dyDescent="0.4">
      <c r="B1366"/>
      <c r="I1366"/>
    </row>
    <row r="1367" spans="2:9" x14ac:dyDescent="0.4">
      <c r="B1367"/>
      <c r="I1367"/>
    </row>
    <row r="1368" spans="2:9" x14ac:dyDescent="0.4">
      <c r="B1368"/>
      <c r="I1368"/>
    </row>
    <row r="1369" spans="2:9" x14ac:dyDescent="0.4">
      <c r="B1369"/>
      <c r="I1369"/>
    </row>
    <row r="1370" spans="2:9" x14ac:dyDescent="0.4">
      <c r="B1370"/>
      <c r="I1370"/>
    </row>
    <row r="1371" spans="2:9" x14ac:dyDescent="0.4">
      <c r="B1371"/>
      <c r="I1371"/>
    </row>
    <row r="1372" spans="2:9" x14ac:dyDescent="0.4">
      <c r="B1372"/>
      <c r="I1372"/>
    </row>
    <row r="1373" spans="2:9" x14ac:dyDescent="0.4">
      <c r="B1373"/>
      <c r="I1373"/>
    </row>
    <row r="1374" spans="2:9" x14ac:dyDescent="0.4">
      <c r="B1374"/>
      <c r="I1374"/>
    </row>
    <row r="1375" spans="2:9" x14ac:dyDescent="0.4">
      <c r="B1375"/>
      <c r="I1375"/>
    </row>
    <row r="1376" spans="2:9" x14ac:dyDescent="0.4">
      <c r="B1376"/>
      <c r="I1376"/>
    </row>
    <row r="1377" spans="2:9" x14ac:dyDescent="0.4">
      <c r="B1377"/>
      <c r="I1377"/>
    </row>
    <row r="1378" spans="2:9" x14ac:dyDescent="0.4">
      <c r="B1378"/>
      <c r="I1378"/>
    </row>
    <row r="1379" spans="2:9" x14ac:dyDescent="0.4">
      <c r="B1379"/>
      <c r="I1379"/>
    </row>
    <row r="1380" spans="2:9" x14ac:dyDescent="0.4">
      <c r="B1380"/>
      <c r="I1380"/>
    </row>
    <row r="1381" spans="2:9" x14ac:dyDescent="0.4">
      <c r="B1381"/>
      <c r="I1381"/>
    </row>
    <row r="1382" spans="2:9" x14ac:dyDescent="0.4">
      <c r="B1382"/>
      <c r="I1382"/>
    </row>
    <row r="1383" spans="2:9" x14ac:dyDescent="0.4">
      <c r="B1383"/>
      <c r="I1383"/>
    </row>
    <row r="1384" spans="2:9" x14ac:dyDescent="0.4">
      <c r="B1384"/>
      <c r="I1384"/>
    </row>
    <row r="1385" spans="2:9" x14ac:dyDescent="0.4">
      <c r="B1385"/>
      <c r="I1385"/>
    </row>
    <row r="1386" spans="2:9" x14ac:dyDescent="0.4">
      <c r="B1386"/>
      <c r="I1386"/>
    </row>
    <row r="1387" spans="2:9" x14ac:dyDescent="0.4">
      <c r="B1387"/>
      <c r="I1387"/>
    </row>
    <row r="1388" spans="2:9" x14ac:dyDescent="0.4">
      <c r="B1388"/>
      <c r="I1388"/>
    </row>
    <row r="1389" spans="2:9" x14ac:dyDescent="0.4">
      <c r="B1389"/>
      <c r="I1389"/>
    </row>
    <row r="1390" spans="2:9" x14ac:dyDescent="0.4">
      <c r="B1390"/>
      <c r="I1390"/>
    </row>
    <row r="1391" spans="2:9" x14ac:dyDescent="0.4">
      <c r="B1391"/>
      <c r="I1391"/>
    </row>
    <row r="1392" spans="2:9" x14ac:dyDescent="0.4">
      <c r="B1392"/>
      <c r="I1392"/>
    </row>
    <row r="1393" spans="2:9" x14ac:dyDescent="0.4">
      <c r="B1393"/>
      <c r="I1393"/>
    </row>
    <row r="1394" spans="2:9" x14ac:dyDescent="0.4">
      <c r="B1394"/>
      <c r="I1394"/>
    </row>
    <row r="1395" spans="2:9" x14ac:dyDescent="0.4">
      <c r="B1395"/>
      <c r="I1395"/>
    </row>
    <row r="1396" spans="2:9" x14ac:dyDescent="0.4">
      <c r="B1396"/>
      <c r="I1396"/>
    </row>
    <row r="1397" spans="2:9" x14ac:dyDescent="0.4">
      <c r="B1397"/>
      <c r="I1397"/>
    </row>
    <row r="1398" spans="2:9" x14ac:dyDescent="0.4">
      <c r="B1398"/>
      <c r="I1398"/>
    </row>
    <row r="1399" spans="2:9" x14ac:dyDescent="0.4">
      <c r="B1399"/>
      <c r="I1399"/>
    </row>
    <row r="1400" spans="2:9" x14ac:dyDescent="0.4">
      <c r="B1400"/>
      <c r="I1400"/>
    </row>
    <row r="1401" spans="2:9" x14ac:dyDescent="0.4">
      <c r="B1401"/>
      <c r="I1401"/>
    </row>
    <row r="1402" spans="2:9" x14ac:dyDescent="0.4">
      <c r="B1402"/>
      <c r="I1402"/>
    </row>
    <row r="1403" spans="2:9" x14ac:dyDescent="0.4">
      <c r="B1403"/>
      <c r="I1403"/>
    </row>
    <row r="1404" spans="2:9" x14ac:dyDescent="0.4">
      <c r="B1404"/>
      <c r="I1404"/>
    </row>
    <row r="1405" spans="2:9" x14ac:dyDescent="0.4">
      <c r="B1405"/>
      <c r="I1405"/>
    </row>
    <row r="1406" spans="2:9" x14ac:dyDescent="0.4">
      <c r="B1406"/>
      <c r="I1406"/>
    </row>
    <row r="1407" spans="2:9" x14ac:dyDescent="0.4">
      <c r="B1407"/>
      <c r="I1407"/>
    </row>
    <row r="1408" spans="2:9" x14ac:dyDescent="0.4">
      <c r="B1408"/>
      <c r="I1408"/>
    </row>
    <row r="1409" spans="2:9" x14ac:dyDescent="0.4">
      <c r="B1409"/>
      <c r="I1409"/>
    </row>
    <row r="1410" spans="2:9" x14ac:dyDescent="0.4">
      <c r="B1410"/>
      <c r="I1410"/>
    </row>
    <row r="1411" spans="2:9" x14ac:dyDescent="0.4">
      <c r="B1411"/>
      <c r="I1411"/>
    </row>
    <row r="1412" spans="2:9" x14ac:dyDescent="0.4">
      <c r="B1412"/>
      <c r="I1412"/>
    </row>
    <row r="1413" spans="2:9" x14ac:dyDescent="0.4">
      <c r="B1413"/>
      <c r="I1413"/>
    </row>
    <row r="1414" spans="2:9" x14ac:dyDescent="0.4">
      <c r="B1414"/>
      <c r="I1414"/>
    </row>
    <row r="1415" spans="2:9" x14ac:dyDescent="0.4">
      <c r="B1415"/>
      <c r="I1415"/>
    </row>
    <row r="1416" spans="2:9" x14ac:dyDescent="0.4">
      <c r="B1416"/>
      <c r="I1416"/>
    </row>
    <row r="1417" spans="2:9" x14ac:dyDescent="0.4">
      <c r="B1417"/>
      <c r="I1417"/>
    </row>
    <row r="1418" spans="2:9" x14ac:dyDescent="0.4">
      <c r="B1418"/>
      <c r="I1418"/>
    </row>
    <row r="1419" spans="2:9" x14ac:dyDescent="0.4">
      <c r="B1419"/>
      <c r="I1419"/>
    </row>
    <row r="1420" spans="2:9" x14ac:dyDescent="0.4">
      <c r="B1420"/>
      <c r="I1420"/>
    </row>
    <row r="1421" spans="2:9" x14ac:dyDescent="0.4">
      <c r="B1421"/>
      <c r="I1421"/>
    </row>
    <row r="1422" spans="2:9" x14ac:dyDescent="0.4">
      <c r="B1422"/>
      <c r="I1422"/>
    </row>
    <row r="1423" spans="2:9" x14ac:dyDescent="0.4">
      <c r="B1423"/>
      <c r="I1423"/>
    </row>
    <row r="1424" spans="2:9" x14ac:dyDescent="0.4">
      <c r="B1424"/>
      <c r="I1424"/>
    </row>
    <row r="1425" spans="2:9" x14ac:dyDescent="0.4">
      <c r="B1425"/>
      <c r="I1425"/>
    </row>
    <row r="1426" spans="2:9" x14ac:dyDescent="0.4">
      <c r="B1426"/>
      <c r="I1426"/>
    </row>
    <row r="1427" spans="2:9" x14ac:dyDescent="0.4">
      <c r="B1427"/>
      <c r="I1427"/>
    </row>
    <row r="1428" spans="2:9" x14ac:dyDescent="0.4">
      <c r="B1428"/>
      <c r="I1428"/>
    </row>
    <row r="1429" spans="2:9" x14ac:dyDescent="0.4">
      <c r="B1429"/>
      <c r="I1429"/>
    </row>
    <row r="1430" spans="2:9" x14ac:dyDescent="0.4">
      <c r="B1430"/>
      <c r="I1430"/>
    </row>
    <row r="1431" spans="2:9" x14ac:dyDescent="0.4">
      <c r="B1431"/>
      <c r="I1431"/>
    </row>
    <row r="1432" spans="2:9" x14ac:dyDescent="0.4">
      <c r="B1432"/>
      <c r="I1432"/>
    </row>
    <row r="1433" spans="2:9" x14ac:dyDescent="0.4">
      <c r="B1433"/>
      <c r="I1433"/>
    </row>
    <row r="1434" spans="2:9" x14ac:dyDescent="0.4">
      <c r="B1434"/>
      <c r="I1434"/>
    </row>
    <row r="1435" spans="2:9" x14ac:dyDescent="0.4">
      <c r="B1435"/>
      <c r="I1435"/>
    </row>
    <row r="1436" spans="2:9" x14ac:dyDescent="0.4">
      <c r="B1436"/>
      <c r="I1436"/>
    </row>
    <row r="1437" spans="2:9" x14ac:dyDescent="0.4">
      <c r="B1437"/>
      <c r="I1437"/>
    </row>
    <row r="1438" spans="2:9" x14ac:dyDescent="0.4">
      <c r="B1438"/>
      <c r="I1438"/>
    </row>
    <row r="1439" spans="2:9" x14ac:dyDescent="0.4">
      <c r="B1439"/>
      <c r="I1439"/>
    </row>
    <row r="1440" spans="2:9" x14ac:dyDescent="0.4">
      <c r="B1440"/>
      <c r="I1440"/>
    </row>
    <row r="1441" spans="2:9" x14ac:dyDescent="0.4">
      <c r="B1441"/>
      <c r="I1441"/>
    </row>
    <row r="1442" spans="2:9" x14ac:dyDescent="0.4">
      <c r="B1442"/>
      <c r="I1442"/>
    </row>
    <row r="1443" spans="2:9" x14ac:dyDescent="0.4">
      <c r="B1443"/>
      <c r="I1443"/>
    </row>
    <row r="1444" spans="2:9" x14ac:dyDescent="0.4">
      <c r="B1444"/>
      <c r="I1444"/>
    </row>
    <row r="1445" spans="2:9" x14ac:dyDescent="0.4">
      <c r="B1445"/>
      <c r="I1445"/>
    </row>
    <row r="1446" spans="2:9" x14ac:dyDescent="0.4">
      <c r="B1446"/>
      <c r="I1446"/>
    </row>
    <row r="1447" spans="2:9" x14ac:dyDescent="0.4">
      <c r="B1447"/>
      <c r="I1447"/>
    </row>
    <row r="1448" spans="2:9" x14ac:dyDescent="0.4">
      <c r="B1448"/>
      <c r="I1448"/>
    </row>
    <row r="1449" spans="2:9" x14ac:dyDescent="0.4">
      <c r="B1449"/>
      <c r="I1449"/>
    </row>
    <row r="1450" spans="2:9" x14ac:dyDescent="0.4">
      <c r="B1450"/>
      <c r="I1450"/>
    </row>
    <row r="1451" spans="2:9" x14ac:dyDescent="0.4">
      <c r="B1451"/>
      <c r="I1451"/>
    </row>
    <row r="1452" spans="2:9" x14ac:dyDescent="0.4">
      <c r="B1452"/>
      <c r="I1452"/>
    </row>
    <row r="1453" spans="2:9" x14ac:dyDescent="0.4">
      <c r="B1453"/>
      <c r="I1453"/>
    </row>
    <row r="1454" spans="2:9" x14ac:dyDescent="0.4">
      <c r="B1454"/>
      <c r="I1454"/>
    </row>
    <row r="1455" spans="2:9" x14ac:dyDescent="0.4">
      <c r="B1455"/>
      <c r="I1455"/>
    </row>
    <row r="1456" spans="2:9" x14ac:dyDescent="0.4">
      <c r="B1456"/>
      <c r="I1456"/>
    </row>
    <row r="1457" spans="2:9" x14ac:dyDescent="0.4">
      <c r="B1457"/>
      <c r="I1457"/>
    </row>
    <row r="1458" spans="2:9" x14ac:dyDescent="0.4">
      <c r="B1458"/>
      <c r="I1458"/>
    </row>
    <row r="1459" spans="2:9" x14ac:dyDescent="0.4">
      <c r="B1459"/>
      <c r="I1459"/>
    </row>
    <row r="1460" spans="2:9" x14ac:dyDescent="0.4">
      <c r="B1460"/>
      <c r="I1460"/>
    </row>
    <row r="1461" spans="2:9" x14ac:dyDescent="0.4">
      <c r="B1461"/>
      <c r="I1461"/>
    </row>
    <row r="1462" spans="2:9" x14ac:dyDescent="0.4">
      <c r="B1462"/>
      <c r="I1462"/>
    </row>
    <row r="1463" spans="2:9" x14ac:dyDescent="0.4">
      <c r="B1463"/>
      <c r="I1463"/>
    </row>
    <row r="1464" spans="2:9" x14ac:dyDescent="0.4">
      <c r="B1464"/>
      <c r="I1464"/>
    </row>
    <row r="1465" spans="2:9" x14ac:dyDescent="0.4">
      <c r="B1465"/>
      <c r="I1465"/>
    </row>
    <row r="1466" spans="2:9" x14ac:dyDescent="0.4">
      <c r="B1466"/>
      <c r="I1466"/>
    </row>
    <row r="1467" spans="2:9" x14ac:dyDescent="0.4">
      <c r="B1467"/>
      <c r="I1467"/>
    </row>
    <row r="1468" spans="2:9" x14ac:dyDescent="0.4">
      <c r="B1468"/>
      <c r="I1468"/>
    </row>
    <row r="1469" spans="2:9" x14ac:dyDescent="0.4">
      <c r="B1469"/>
      <c r="I1469"/>
    </row>
    <row r="1470" spans="2:9" x14ac:dyDescent="0.4">
      <c r="B1470"/>
      <c r="I1470"/>
    </row>
    <row r="1471" spans="2:9" x14ac:dyDescent="0.4">
      <c r="B1471"/>
      <c r="I1471"/>
    </row>
    <row r="1472" spans="2:9" x14ac:dyDescent="0.4">
      <c r="B1472"/>
      <c r="I1472"/>
    </row>
    <row r="1473" spans="2:9" x14ac:dyDescent="0.4">
      <c r="B1473"/>
      <c r="I1473"/>
    </row>
    <row r="1474" spans="2:9" x14ac:dyDescent="0.4">
      <c r="B1474"/>
      <c r="I1474"/>
    </row>
    <row r="1475" spans="2:9" x14ac:dyDescent="0.4">
      <c r="B1475"/>
      <c r="I1475"/>
    </row>
    <row r="1476" spans="2:9" x14ac:dyDescent="0.4">
      <c r="B1476"/>
      <c r="I1476"/>
    </row>
    <row r="1477" spans="2:9" x14ac:dyDescent="0.4">
      <c r="B1477"/>
      <c r="I1477"/>
    </row>
    <row r="1478" spans="2:9" x14ac:dyDescent="0.4">
      <c r="B1478"/>
      <c r="I1478"/>
    </row>
    <row r="1479" spans="2:9" x14ac:dyDescent="0.4">
      <c r="B1479"/>
      <c r="I1479"/>
    </row>
    <row r="1480" spans="2:9" x14ac:dyDescent="0.4">
      <c r="B1480"/>
      <c r="I1480"/>
    </row>
    <row r="1481" spans="2:9" x14ac:dyDescent="0.4">
      <c r="B1481"/>
      <c r="I1481"/>
    </row>
    <row r="1482" spans="2:9" x14ac:dyDescent="0.4">
      <c r="B1482"/>
      <c r="I1482"/>
    </row>
    <row r="1483" spans="2:9" x14ac:dyDescent="0.4">
      <c r="B1483"/>
      <c r="I1483"/>
    </row>
    <row r="1484" spans="2:9" x14ac:dyDescent="0.4">
      <c r="B1484"/>
      <c r="I1484"/>
    </row>
    <row r="1485" spans="2:9" x14ac:dyDescent="0.4">
      <c r="B1485"/>
      <c r="I1485"/>
    </row>
    <row r="1486" spans="2:9" x14ac:dyDescent="0.4">
      <c r="B1486"/>
      <c r="I1486"/>
    </row>
    <row r="1487" spans="2:9" x14ac:dyDescent="0.4">
      <c r="B1487"/>
      <c r="I1487"/>
    </row>
    <row r="1488" spans="2:9" x14ac:dyDescent="0.4">
      <c r="B1488"/>
      <c r="I1488"/>
    </row>
    <row r="1489" spans="2:9" x14ac:dyDescent="0.4">
      <c r="B1489"/>
      <c r="I1489"/>
    </row>
    <row r="1490" spans="2:9" x14ac:dyDescent="0.4">
      <c r="B1490"/>
      <c r="I1490"/>
    </row>
    <row r="1491" spans="2:9" x14ac:dyDescent="0.4">
      <c r="B1491"/>
      <c r="I1491"/>
    </row>
    <row r="1492" spans="2:9" x14ac:dyDescent="0.4">
      <c r="B1492"/>
      <c r="I1492"/>
    </row>
    <row r="1493" spans="2:9" x14ac:dyDescent="0.4">
      <c r="B1493"/>
      <c r="I1493"/>
    </row>
    <row r="1494" spans="2:9" x14ac:dyDescent="0.4">
      <c r="B1494"/>
      <c r="I1494"/>
    </row>
    <row r="1495" spans="2:9" x14ac:dyDescent="0.4">
      <c r="B1495"/>
      <c r="I1495"/>
    </row>
    <row r="1496" spans="2:9" x14ac:dyDescent="0.4">
      <c r="B1496"/>
      <c r="I1496"/>
    </row>
    <row r="1497" spans="2:9" x14ac:dyDescent="0.4">
      <c r="B1497"/>
      <c r="I1497"/>
    </row>
    <row r="1498" spans="2:9" x14ac:dyDescent="0.4">
      <c r="B1498"/>
      <c r="I1498"/>
    </row>
    <row r="1499" spans="2:9" x14ac:dyDescent="0.4">
      <c r="B1499"/>
      <c r="I1499"/>
    </row>
    <row r="1500" spans="2:9" x14ac:dyDescent="0.4">
      <c r="B1500"/>
      <c r="I1500"/>
    </row>
    <row r="1501" spans="2:9" x14ac:dyDescent="0.4">
      <c r="B1501"/>
      <c r="I1501"/>
    </row>
    <row r="1502" spans="2:9" x14ac:dyDescent="0.4">
      <c r="B1502"/>
      <c r="I1502"/>
    </row>
    <row r="1503" spans="2:9" x14ac:dyDescent="0.4">
      <c r="B1503"/>
      <c r="I1503"/>
    </row>
    <row r="1504" spans="2:9" x14ac:dyDescent="0.4">
      <c r="B1504"/>
      <c r="I1504"/>
    </row>
    <row r="1505" spans="2:9" x14ac:dyDescent="0.4">
      <c r="B1505"/>
      <c r="I1505"/>
    </row>
    <row r="1506" spans="2:9" x14ac:dyDescent="0.4">
      <c r="B1506"/>
      <c r="I1506"/>
    </row>
    <row r="1507" spans="2:9" x14ac:dyDescent="0.4">
      <c r="B1507"/>
      <c r="I1507"/>
    </row>
    <row r="1508" spans="2:9" x14ac:dyDescent="0.4">
      <c r="B1508"/>
      <c r="I1508"/>
    </row>
    <row r="1509" spans="2:9" x14ac:dyDescent="0.4">
      <c r="B1509"/>
      <c r="I1509"/>
    </row>
    <row r="1510" spans="2:9" x14ac:dyDescent="0.4">
      <c r="B1510"/>
      <c r="I1510"/>
    </row>
    <row r="1511" spans="2:9" x14ac:dyDescent="0.4">
      <c r="B1511"/>
      <c r="I1511"/>
    </row>
    <row r="1512" spans="2:9" x14ac:dyDescent="0.4">
      <c r="B1512"/>
      <c r="I1512"/>
    </row>
    <row r="1513" spans="2:9" x14ac:dyDescent="0.4">
      <c r="B1513"/>
      <c r="I1513"/>
    </row>
    <row r="1514" spans="2:9" x14ac:dyDescent="0.4">
      <c r="B1514"/>
      <c r="I1514"/>
    </row>
    <row r="1515" spans="2:9" x14ac:dyDescent="0.4">
      <c r="B1515"/>
      <c r="I1515"/>
    </row>
    <row r="1516" spans="2:9" x14ac:dyDescent="0.4">
      <c r="B1516"/>
      <c r="I1516"/>
    </row>
    <row r="1517" spans="2:9" x14ac:dyDescent="0.4">
      <c r="B1517"/>
      <c r="I1517"/>
    </row>
    <row r="1518" spans="2:9" x14ac:dyDescent="0.4">
      <c r="B1518"/>
      <c r="I1518"/>
    </row>
    <row r="1519" spans="2:9" x14ac:dyDescent="0.4">
      <c r="B1519"/>
      <c r="I1519"/>
    </row>
    <row r="1520" spans="2:9" x14ac:dyDescent="0.4">
      <c r="B1520"/>
      <c r="I1520"/>
    </row>
    <row r="1521" spans="2:9" x14ac:dyDescent="0.4">
      <c r="B1521"/>
      <c r="I1521"/>
    </row>
    <row r="1522" spans="2:9" x14ac:dyDescent="0.4">
      <c r="B1522"/>
      <c r="I1522"/>
    </row>
    <row r="1523" spans="2:9" x14ac:dyDescent="0.4">
      <c r="B1523"/>
      <c r="I1523"/>
    </row>
    <row r="1524" spans="2:9" x14ac:dyDescent="0.4">
      <c r="B1524"/>
      <c r="I1524"/>
    </row>
    <row r="1525" spans="2:9" x14ac:dyDescent="0.4">
      <c r="B1525"/>
      <c r="I1525"/>
    </row>
    <row r="1526" spans="2:9" x14ac:dyDescent="0.4">
      <c r="B1526"/>
      <c r="I1526"/>
    </row>
    <row r="1527" spans="2:9" x14ac:dyDescent="0.4">
      <c r="B1527"/>
      <c r="I1527"/>
    </row>
    <row r="1528" spans="2:9" x14ac:dyDescent="0.4">
      <c r="B1528"/>
      <c r="I1528"/>
    </row>
    <row r="1529" spans="2:9" x14ac:dyDescent="0.4">
      <c r="B1529"/>
      <c r="I1529"/>
    </row>
    <row r="1530" spans="2:9" x14ac:dyDescent="0.4">
      <c r="B1530"/>
      <c r="I1530"/>
    </row>
    <row r="1531" spans="2:9" x14ac:dyDescent="0.4">
      <c r="B1531"/>
      <c r="I1531"/>
    </row>
    <row r="1532" spans="2:9" x14ac:dyDescent="0.4">
      <c r="B1532"/>
      <c r="I1532"/>
    </row>
    <row r="1533" spans="2:9" x14ac:dyDescent="0.4">
      <c r="B1533"/>
      <c r="I1533"/>
    </row>
    <row r="1534" spans="2:9" x14ac:dyDescent="0.4">
      <c r="B1534"/>
      <c r="I1534"/>
    </row>
    <row r="1535" spans="2:9" x14ac:dyDescent="0.4">
      <c r="B1535"/>
      <c r="I1535"/>
    </row>
    <row r="1536" spans="2:9" x14ac:dyDescent="0.4">
      <c r="B1536"/>
      <c r="I1536"/>
    </row>
    <row r="1537" spans="2:9" x14ac:dyDescent="0.4">
      <c r="B1537"/>
      <c r="I1537"/>
    </row>
    <row r="1538" spans="2:9" x14ac:dyDescent="0.4">
      <c r="B1538"/>
      <c r="I1538"/>
    </row>
    <row r="1539" spans="2:9" x14ac:dyDescent="0.4">
      <c r="B1539"/>
      <c r="I1539"/>
    </row>
    <row r="1540" spans="2:9" x14ac:dyDescent="0.4">
      <c r="B1540"/>
      <c r="I1540"/>
    </row>
    <row r="1541" spans="2:9" x14ac:dyDescent="0.4">
      <c r="B1541"/>
      <c r="I1541"/>
    </row>
    <row r="1542" spans="2:9" x14ac:dyDescent="0.4">
      <c r="B1542"/>
      <c r="I1542"/>
    </row>
    <row r="1543" spans="2:9" x14ac:dyDescent="0.4">
      <c r="B1543"/>
      <c r="I1543"/>
    </row>
    <row r="1544" spans="2:9" x14ac:dyDescent="0.4">
      <c r="B1544"/>
      <c r="I1544"/>
    </row>
    <row r="1545" spans="2:9" x14ac:dyDescent="0.4">
      <c r="B1545"/>
      <c r="I1545"/>
    </row>
    <row r="1546" spans="2:9" x14ac:dyDescent="0.4">
      <c r="B1546"/>
      <c r="I1546"/>
    </row>
    <row r="1547" spans="2:9" x14ac:dyDescent="0.4">
      <c r="B1547"/>
      <c r="I1547"/>
    </row>
    <row r="1548" spans="2:9" x14ac:dyDescent="0.4">
      <c r="B1548"/>
      <c r="I1548"/>
    </row>
    <row r="1549" spans="2:9" x14ac:dyDescent="0.4">
      <c r="B1549"/>
      <c r="I1549"/>
    </row>
    <row r="1550" spans="2:9" x14ac:dyDescent="0.4">
      <c r="B1550"/>
      <c r="I1550"/>
    </row>
    <row r="1551" spans="2:9" x14ac:dyDescent="0.4">
      <c r="B1551"/>
      <c r="I1551"/>
    </row>
    <row r="1552" spans="2:9" x14ac:dyDescent="0.4">
      <c r="B1552"/>
      <c r="I1552"/>
    </row>
    <row r="1553" spans="2:9" x14ac:dyDescent="0.4">
      <c r="B1553"/>
      <c r="I1553"/>
    </row>
    <row r="1554" spans="2:9" x14ac:dyDescent="0.4">
      <c r="B1554"/>
      <c r="I1554"/>
    </row>
    <row r="1555" spans="2:9" x14ac:dyDescent="0.4">
      <c r="B1555"/>
      <c r="I1555"/>
    </row>
    <row r="1556" spans="2:9" x14ac:dyDescent="0.4">
      <c r="B1556"/>
      <c r="I1556"/>
    </row>
    <row r="1557" spans="2:9" x14ac:dyDescent="0.4">
      <c r="B1557"/>
      <c r="I1557"/>
    </row>
    <row r="1558" spans="2:9" x14ac:dyDescent="0.4">
      <c r="B1558"/>
      <c r="I1558"/>
    </row>
    <row r="1559" spans="2:9" x14ac:dyDescent="0.4">
      <c r="B1559"/>
      <c r="I1559"/>
    </row>
    <row r="1560" spans="2:9" x14ac:dyDescent="0.4">
      <c r="B1560"/>
      <c r="I1560"/>
    </row>
    <row r="1561" spans="2:9" x14ac:dyDescent="0.4">
      <c r="B1561"/>
      <c r="I1561"/>
    </row>
    <row r="1562" spans="2:9" x14ac:dyDescent="0.4">
      <c r="B1562"/>
      <c r="I1562"/>
    </row>
    <row r="1563" spans="2:9" x14ac:dyDescent="0.4">
      <c r="B1563"/>
      <c r="I1563"/>
    </row>
    <row r="1564" spans="2:9" x14ac:dyDescent="0.4">
      <c r="B1564"/>
      <c r="I1564"/>
    </row>
    <row r="1565" spans="2:9" x14ac:dyDescent="0.4">
      <c r="B1565"/>
      <c r="I1565"/>
    </row>
    <row r="1566" spans="2:9" x14ac:dyDescent="0.4">
      <c r="B1566"/>
      <c r="I1566"/>
    </row>
    <row r="1567" spans="2:9" x14ac:dyDescent="0.4">
      <c r="B1567"/>
      <c r="I1567"/>
    </row>
    <row r="1568" spans="2:9" x14ac:dyDescent="0.4">
      <c r="B1568"/>
      <c r="I1568"/>
    </row>
    <row r="1569" spans="2:9" x14ac:dyDescent="0.4">
      <c r="B1569"/>
      <c r="I1569"/>
    </row>
    <row r="1570" spans="2:9" x14ac:dyDescent="0.4">
      <c r="B1570"/>
      <c r="I1570"/>
    </row>
    <row r="1571" spans="2:9" x14ac:dyDescent="0.4">
      <c r="B1571"/>
      <c r="I1571"/>
    </row>
    <row r="1572" spans="2:9" x14ac:dyDescent="0.4">
      <c r="B1572"/>
      <c r="I1572"/>
    </row>
    <row r="1573" spans="2:9" x14ac:dyDescent="0.4">
      <c r="B1573"/>
      <c r="I1573"/>
    </row>
    <row r="1574" spans="2:9" x14ac:dyDescent="0.4">
      <c r="B1574"/>
      <c r="I1574"/>
    </row>
    <row r="1575" spans="2:9" x14ac:dyDescent="0.4">
      <c r="B1575"/>
      <c r="I1575"/>
    </row>
    <row r="1576" spans="2:9" x14ac:dyDescent="0.4">
      <c r="B1576"/>
      <c r="I1576"/>
    </row>
    <row r="1577" spans="2:9" x14ac:dyDescent="0.4">
      <c r="B1577"/>
      <c r="I1577"/>
    </row>
    <row r="1578" spans="2:9" x14ac:dyDescent="0.4">
      <c r="B1578"/>
      <c r="I1578"/>
    </row>
    <row r="1579" spans="2:9" x14ac:dyDescent="0.4">
      <c r="B1579"/>
      <c r="I1579"/>
    </row>
    <row r="1580" spans="2:9" x14ac:dyDescent="0.4">
      <c r="B1580"/>
      <c r="I1580"/>
    </row>
    <row r="1581" spans="2:9" x14ac:dyDescent="0.4">
      <c r="B1581"/>
      <c r="I1581"/>
    </row>
    <row r="1582" spans="2:9" x14ac:dyDescent="0.4">
      <c r="B1582"/>
      <c r="I1582"/>
    </row>
    <row r="1583" spans="2:9" x14ac:dyDescent="0.4">
      <c r="B1583"/>
      <c r="I1583"/>
    </row>
    <row r="1584" spans="2:9" x14ac:dyDescent="0.4">
      <c r="B1584"/>
      <c r="I1584"/>
    </row>
    <row r="1585" spans="2:9" x14ac:dyDescent="0.4">
      <c r="B1585"/>
      <c r="I1585"/>
    </row>
    <row r="1586" spans="2:9" x14ac:dyDescent="0.4">
      <c r="B1586"/>
      <c r="I1586"/>
    </row>
    <row r="1587" spans="2:9" x14ac:dyDescent="0.4">
      <c r="B1587"/>
      <c r="I1587"/>
    </row>
    <row r="1588" spans="2:9" x14ac:dyDescent="0.4">
      <c r="B1588"/>
      <c r="I1588"/>
    </row>
    <row r="1589" spans="2:9" x14ac:dyDescent="0.4">
      <c r="B1589"/>
      <c r="I1589"/>
    </row>
    <row r="1590" spans="2:9" x14ac:dyDescent="0.4">
      <c r="B1590"/>
      <c r="I1590"/>
    </row>
    <row r="1591" spans="2:9" x14ac:dyDescent="0.4">
      <c r="B1591"/>
      <c r="I1591"/>
    </row>
    <row r="1592" spans="2:9" x14ac:dyDescent="0.4">
      <c r="B1592"/>
      <c r="I1592"/>
    </row>
    <row r="1593" spans="2:9" x14ac:dyDescent="0.4">
      <c r="B1593"/>
      <c r="I1593"/>
    </row>
    <row r="1594" spans="2:9" x14ac:dyDescent="0.4">
      <c r="B1594"/>
      <c r="I1594"/>
    </row>
    <row r="1595" spans="2:9" x14ac:dyDescent="0.4">
      <c r="B1595"/>
      <c r="I1595"/>
    </row>
    <row r="1596" spans="2:9" x14ac:dyDescent="0.4">
      <c r="B1596"/>
      <c r="I1596"/>
    </row>
    <row r="1597" spans="2:9" x14ac:dyDescent="0.4">
      <c r="B1597"/>
      <c r="I1597"/>
    </row>
    <row r="1598" spans="2:9" x14ac:dyDescent="0.4">
      <c r="B1598"/>
      <c r="I1598"/>
    </row>
    <row r="1599" spans="2:9" x14ac:dyDescent="0.4">
      <c r="B1599"/>
      <c r="I1599"/>
    </row>
    <row r="1600" spans="2:9" x14ac:dyDescent="0.4">
      <c r="B1600"/>
      <c r="I1600"/>
    </row>
    <row r="1601" spans="2:9" x14ac:dyDescent="0.4">
      <c r="B1601"/>
      <c r="I1601"/>
    </row>
    <row r="1602" spans="2:9" x14ac:dyDescent="0.4">
      <c r="B1602"/>
      <c r="I1602"/>
    </row>
    <row r="1603" spans="2:9" x14ac:dyDescent="0.4">
      <c r="B1603"/>
      <c r="I1603"/>
    </row>
    <row r="1604" spans="2:9" x14ac:dyDescent="0.4">
      <c r="B1604"/>
      <c r="I1604"/>
    </row>
    <row r="1605" spans="2:9" x14ac:dyDescent="0.4">
      <c r="B1605"/>
      <c r="I1605"/>
    </row>
    <row r="1606" spans="2:9" x14ac:dyDescent="0.4">
      <c r="B1606"/>
      <c r="I1606"/>
    </row>
    <row r="1607" spans="2:9" x14ac:dyDescent="0.4">
      <c r="B1607"/>
      <c r="I1607"/>
    </row>
    <row r="1608" spans="2:9" x14ac:dyDescent="0.4">
      <c r="B1608"/>
      <c r="I1608"/>
    </row>
    <row r="1609" spans="2:9" x14ac:dyDescent="0.4">
      <c r="B1609"/>
      <c r="I1609"/>
    </row>
    <row r="1610" spans="2:9" x14ac:dyDescent="0.4">
      <c r="B1610"/>
      <c r="I1610"/>
    </row>
    <row r="1611" spans="2:9" x14ac:dyDescent="0.4">
      <c r="B1611"/>
      <c r="I1611"/>
    </row>
    <row r="1612" spans="2:9" x14ac:dyDescent="0.4">
      <c r="B1612"/>
      <c r="I1612"/>
    </row>
    <row r="1613" spans="2:9" x14ac:dyDescent="0.4">
      <c r="B1613"/>
      <c r="I1613"/>
    </row>
    <row r="1614" spans="2:9" x14ac:dyDescent="0.4">
      <c r="B1614"/>
      <c r="I1614"/>
    </row>
    <row r="1615" spans="2:9" x14ac:dyDescent="0.4">
      <c r="B1615"/>
      <c r="I1615"/>
    </row>
    <row r="1616" spans="2:9" x14ac:dyDescent="0.4">
      <c r="B1616"/>
      <c r="I1616"/>
    </row>
    <row r="1617" spans="2:9" x14ac:dyDescent="0.4">
      <c r="B1617"/>
      <c r="I1617"/>
    </row>
    <row r="1618" spans="2:9" x14ac:dyDescent="0.4">
      <c r="B1618"/>
      <c r="I1618"/>
    </row>
    <row r="1619" spans="2:9" x14ac:dyDescent="0.4">
      <c r="B1619"/>
      <c r="I1619"/>
    </row>
    <row r="1620" spans="2:9" x14ac:dyDescent="0.4">
      <c r="B1620"/>
      <c r="I1620"/>
    </row>
    <row r="1621" spans="2:9" x14ac:dyDescent="0.4">
      <c r="B1621"/>
      <c r="I1621"/>
    </row>
    <row r="1622" spans="2:9" x14ac:dyDescent="0.4">
      <c r="B1622"/>
      <c r="I1622"/>
    </row>
    <row r="1623" spans="2:9" x14ac:dyDescent="0.4">
      <c r="B1623"/>
      <c r="I1623"/>
    </row>
    <row r="1624" spans="2:9" x14ac:dyDescent="0.4">
      <c r="B1624"/>
      <c r="I1624"/>
    </row>
    <row r="1625" spans="2:9" x14ac:dyDescent="0.4">
      <c r="B1625"/>
      <c r="I1625"/>
    </row>
    <row r="1626" spans="2:9" x14ac:dyDescent="0.4">
      <c r="B1626"/>
      <c r="I1626"/>
    </row>
    <row r="1627" spans="2:9" x14ac:dyDescent="0.4">
      <c r="B1627"/>
      <c r="I1627"/>
    </row>
    <row r="1628" spans="2:9" x14ac:dyDescent="0.4">
      <c r="B1628"/>
      <c r="I1628"/>
    </row>
    <row r="1629" spans="2:9" x14ac:dyDescent="0.4">
      <c r="B1629"/>
      <c r="I1629"/>
    </row>
    <row r="1630" spans="2:9" x14ac:dyDescent="0.4">
      <c r="B1630"/>
      <c r="I1630"/>
    </row>
    <row r="1631" spans="2:9" x14ac:dyDescent="0.4">
      <c r="B1631"/>
      <c r="I1631"/>
    </row>
    <row r="1632" spans="2:9" x14ac:dyDescent="0.4">
      <c r="B1632"/>
      <c r="I1632"/>
    </row>
    <row r="1633" spans="2:9" x14ac:dyDescent="0.4">
      <c r="B1633"/>
      <c r="I1633"/>
    </row>
    <row r="1634" spans="2:9" x14ac:dyDescent="0.4">
      <c r="B1634"/>
      <c r="I1634"/>
    </row>
    <row r="1635" spans="2:9" x14ac:dyDescent="0.4">
      <c r="B1635"/>
      <c r="I1635"/>
    </row>
    <row r="1636" spans="2:9" x14ac:dyDescent="0.4">
      <c r="B1636"/>
      <c r="I1636"/>
    </row>
    <row r="1637" spans="2:9" x14ac:dyDescent="0.4">
      <c r="B1637"/>
      <c r="I1637"/>
    </row>
    <row r="1638" spans="2:9" x14ac:dyDescent="0.4">
      <c r="B1638"/>
      <c r="I1638"/>
    </row>
    <row r="1639" spans="2:9" x14ac:dyDescent="0.4">
      <c r="B1639"/>
      <c r="I1639"/>
    </row>
    <row r="1640" spans="2:9" x14ac:dyDescent="0.4">
      <c r="B1640"/>
      <c r="I1640"/>
    </row>
    <row r="1641" spans="2:9" x14ac:dyDescent="0.4">
      <c r="B1641"/>
      <c r="I1641"/>
    </row>
    <row r="1642" spans="2:9" x14ac:dyDescent="0.4">
      <c r="B1642"/>
      <c r="I1642"/>
    </row>
    <row r="1643" spans="2:9" x14ac:dyDescent="0.4">
      <c r="B1643"/>
      <c r="I1643"/>
    </row>
    <row r="1644" spans="2:9" x14ac:dyDescent="0.4">
      <c r="B1644"/>
      <c r="I1644"/>
    </row>
    <row r="1645" spans="2:9" x14ac:dyDescent="0.4">
      <c r="B1645"/>
      <c r="I1645"/>
    </row>
    <row r="1646" spans="2:9" x14ac:dyDescent="0.4">
      <c r="B1646"/>
      <c r="I1646"/>
    </row>
    <row r="1647" spans="2:9" x14ac:dyDescent="0.4">
      <c r="B1647"/>
      <c r="I1647"/>
    </row>
    <row r="1648" spans="2:9" x14ac:dyDescent="0.4">
      <c r="B1648"/>
      <c r="I1648"/>
    </row>
    <row r="1649" spans="2:9" x14ac:dyDescent="0.4">
      <c r="B1649"/>
      <c r="I1649"/>
    </row>
    <row r="1650" spans="2:9" x14ac:dyDescent="0.4">
      <c r="B1650"/>
      <c r="I1650"/>
    </row>
    <row r="1651" spans="2:9" x14ac:dyDescent="0.4">
      <c r="B1651"/>
      <c r="I1651"/>
    </row>
    <row r="1652" spans="2:9" x14ac:dyDescent="0.4">
      <c r="B1652"/>
      <c r="I1652"/>
    </row>
    <row r="1653" spans="2:9" x14ac:dyDescent="0.4">
      <c r="B1653"/>
      <c r="I1653"/>
    </row>
    <row r="1654" spans="2:9" x14ac:dyDescent="0.4">
      <c r="B1654"/>
      <c r="I1654"/>
    </row>
    <row r="1655" spans="2:9" x14ac:dyDescent="0.4">
      <c r="B1655"/>
      <c r="I1655"/>
    </row>
    <row r="1656" spans="2:9" x14ac:dyDescent="0.4">
      <c r="B1656"/>
      <c r="I1656"/>
    </row>
    <row r="1657" spans="2:9" x14ac:dyDescent="0.4">
      <c r="B1657"/>
      <c r="I1657"/>
    </row>
    <row r="1658" spans="2:9" x14ac:dyDescent="0.4">
      <c r="B1658"/>
      <c r="I1658"/>
    </row>
    <row r="1659" spans="2:9" x14ac:dyDescent="0.4">
      <c r="B1659"/>
      <c r="I1659"/>
    </row>
    <row r="1660" spans="2:9" x14ac:dyDescent="0.4">
      <c r="B1660"/>
      <c r="I1660"/>
    </row>
    <row r="1661" spans="2:9" x14ac:dyDescent="0.4">
      <c r="B1661"/>
      <c r="I1661"/>
    </row>
    <row r="1662" spans="2:9" x14ac:dyDescent="0.4">
      <c r="B1662"/>
      <c r="I1662"/>
    </row>
    <row r="1663" spans="2:9" x14ac:dyDescent="0.4">
      <c r="B1663"/>
      <c r="I1663"/>
    </row>
    <row r="1664" spans="2:9" x14ac:dyDescent="0.4">
      <c r="B1664"/>
      <c r="I1664"/>
    </row>
    <row r="1665" spans="2:9" x14ac:dyDescent="0.4">
      <c r="B1665"/>
      <c r="I1665"/>
    </row>
    <row r="1666" spans="2:9" x14ac:dyDescent="0.4">
      <c r="B1666"/>
      <c r="I1666"/>
    </row>
    <row r="1667" spans="2:9" x14ac:dyDescent="0.4">
      <c r="B1667"/>
      <c r="I1667"/>
    </row>
    <row r="1668" spans="2:9" x14ac:dyDescent="0.4">
      <c r="B1668"/>
      <c r="I1668"/>
    </row>
    <row r="1669" spans="2:9" x14ac:dyDescent="0.4">
      <c r="B1669"/>
      <c r="I1669"/>
    </row>
    <row r="1670" spans="2:9" x14ac:dyDescent="0.4">
      <c r="B1670"/>
      <c r="I1670"/>
    </row>
    <row r="1671" spans="2:9" x14ac:dyDescent="0.4">
      <c r="B1671"/>
      <c r="I1671"/>
    </row>
    <row r="1672" spans="2:9" x14ac:dyDescent="0.4">
      <c r="B1672"/>
      <c r="I1672"/>
    </row>
    <row r="1673" spans="2:9" x14ac:dyDescent="0.4">
      <c r="B1673"/>
      <c r="I1673"/>
    </row>
    <row r="1674" spans="2:9" x14ac:dyDescent="0.4">
      <c r="B1674"/>
      <c r="I1674"/>
    </row>
    <row r="1675" spans="2:9" x14ac:dyDescent="0.4">
      <c r="B1675"/>
      <c r="I1675"/>
    </row>
    <row r="1676" spans="2:9" x14ac:dyDescent="0.4">
      <c r="B1676"/>
      <c r="I1676"/>
    </row>
    <row r="1677" spans="2:9" x14ac:dyDescent="0.4">
      <c r="B1677"/>
      <c r="I1677"/>
    </row>
    <row r="1678" spans="2:9" x14ac:dyDescent="0.4">
      <c r="B1678"/>
      <c r="I1678"/>
    </row>
    <row r="1679" spans="2:9" x14ac:dyDescent="0.4">
      <c r="B1679"/>
      <c r="I1679"/>
    </row>
    <row r="1680" spans="2:9" x14ac:dyDescent="0.4">
      <c r="B1680"/>
      <c r="I1680"/>
    </row>
    <row r="1681" spans="2:9" x14ac:dyDescent="0.4">
      <c r="B1681"/>
      <c r="I1681"/>
    </row>
    <row r="1682" spans="2:9" x14ac:dyDescent="0.4">
      <c r="B1682"/>
      <c r="I1682"/>
    </row>
    <row r="1683" spans="2:9" x14ac:dyDescent="0.4">
      <c r="B1683"/>
      <c r="I1683"/>
    </row>
    <row r="1684" spans="2:9" x14ac:dyDescent="0.4">
      <c r="B1684"/>
      <c r="I1684"/>
    </row>
    <row r="1685" spans="2:9" x14ac:dyDescent="0.4">
      <c r="B1685"/>
      <c r="I1685"/>
    </row>
    <row r="1686" spans="2:9" x14ac:dyDescent="0.4">
      <c r="B1686"/>
      <c r="I1686"/>
    </row>
    <row r="1687" spans="2:9" x14ac:dyDescent="0.4">
      <c r="B1687"/>
      <c r="I1687"/>
    </row>
    <row r="1688" spans="2:9" x14ac:dyDescent="0.4">
      <c r="B1688"/>
      <c r="I1688"/>
    </row>
    <row r="1689" spans="2:9" x14ac:dyDescent="0.4">
      <c r="B1689"/>
      <c r="I1689"/>
    </row>
    <row r="1690" spans="2:9" x14ac:dyDescent="0.4">
      <c r="B1690"/>
      <c r="I1690"/>
    </row>
    <row r="1691" spans="2:9" x14ac:dyDescent="0.4">
      <c r="B1691"/>
      <c r="I1691"/>
    </row>
    <row r="1692" spans="2:9" x14ac:dyDescent="0.4">
      <c r="B1692"/>
      <c r="I1692"/>
    </row>
    <row r="1693" spans="2:9" x14ac:dyDescent="0.4">
      <c r="B1693"/>
      <c r="I1693"/>
    </row>
    <row r="1694" spans="2:9" x14ac:dyDescent="0.4">
      <c r="B1694"/>
      <c r="I1694"/>
    </row>
    <row r="1695" spans="2:9" x14ac:dyDescent="0.4">
      <c r="B1695"/>
      <c r="I1695"/>
    </row>
    <row r="1696" spans="2:9" x14ac:dyDescent="0.4">
      <c r="B1696"/>
      <c r="I1696"/>
    </row>
    <row r="1697" spans="2:9" x14ac:dyDescent="0.4">
      <c r="B1697"/>
      <c r="I1697"/>
    </row>
    <row r="1698" spans="2:9" x14ac:dyDescent="0.4">
      <c r="B1698"/>
      <c r="I1698"/>
    </row>
    <row r="1699" spans="2:9" x14ac:dyDescent="0.4">
      <c r="B1699"/>
      <c r="I1699"/>
    </row>
    <row r="1700" spans="2:9" x14ac:dyDescent="0.4">
      <c r="B1700"/>
      <c r="I1700"/>
    </row>
    <row r="1701" spans="2:9" x14ac:dyDescent="0.4">
      <c r="B1701"/>
      <c r="I1701"/>
    </row>
    <row r="1702" spans="2:9" x14ac:dyDescent="0.4">
      <c r="B1702"/>
      <c r="I1702"/>
    </row>
    <row r="1703" spans="2:9" x14ac:dyDescent="0.4">
      <c r="B1703"/>
      <c r="I1703"/>
    </row>
    <row r="1704" spans="2:9" x14ac:dyDescent="0.4">
      <c r="B1704"/>
      <c r="I1704"/>
    </row>
    <row r="1705" spans="2:9" x14ac:dyDescent="0.4">
      <c r="B1705"/>
      <c r="I1705"/>
    </row>
    <row r="1706" spans="2:9" x14ac:dyDescent="0.4">
      <c r="B1706"/>
      <c r="I1706"/>
    </row>
    <row r="1707" spans="2:9" x14ac:dyDescent="0.4">
      <c r="B1707"/>
      <c r="I1707"/>
    </row>
    <row r="1708" spans="2:9" x14ac:dyDescent="0.4">
      <c r="B1708"/>
      <c r="I1708"/>
    </row>
    <row r="1709" spans="2:9" x14ac:dyDescent="0.4">
      <c r="B1709"/>
      <c r="I1709"/>
    </row>
    <row r="1710" spans="2:9" x14ac:dyDescent="0.4">
      <c r="B1710"/>
      <c r="I1710"/>
    </row>
    <row r="1711" spans="2:9" x14ac:dyDescent="0.4">
      <c r="B1711"/>
      <c r="I1711"/>
    </row>
    <row r="1712" spans="2:9" x14ac:dyDescent="0.4">
      <c r="B1712"/>
      <c r="I1712"/>
    </row>
    <row r="1713" spans="2:9" x14ac:dyDescent="0.4">
      <c r="B1713"/>
      <c r="I1713"/>
    </row>
    <row r="1714" spans="2:9" x14ac:dyDescent="0.4">
      <c r="B1714"/>
      <c r="I1714"/>
    </row>
    <row r="1715" spans="2:9" x14ac:dyDescent="0.4">
      <c r="B1715"/>
      <c r="I1715"/>
    </row>
    <row r="1716" spans="2:9" x14ac:dyDescent="0.4">
      <c r="B1716"/>
      <c r="I1716"/>
    </row>
    <row r="1717" spans="2:9" x14ac:dyDescent="0.4">
      <c r="B1717"/>
      <c r="I1717"/>
    </row>
    <row r="1718" spans="2:9" x14ac:dyDescent="0.4">
      <c r="B1718"/>
      <c r="I1718"/>
    </row>
    <row r="1719" spans="2:9" x14ac:dyDescent="0.4">
      <c r="B1719"/>
      <c r="I1719"/>
    </row>
    <row r="1720" spans="2:9" x14ac:dyDescent="0.4">
      <c r="B1720"/>
      <c r="I1720"/>
    </row>
    <row r="1721" spans="2:9" x14ac:dyDescent="0.4">
      <c r="B1721"/>
      <c r="I1721"/>
    </row>
    <row r="1722" spans="2:9" x14ac:dyDescent="0.4">
      <c r="B1722"/>
      <c r="I1722"/>
    </row>
    <row r="1723" spans="2:9" x14ac:dyDescent="0.4">
      <c r="B1723"/>
      <c r="I1723"/>
    </row>
    <row r="1724" spans="2:9" x14ac:dyDescent="0.4">
      <c r="B1724"/>
      <c r="I1724"/>
    </row>
    <row r="1725" spans="2:9" x14ac:dyDescent="0.4">
      <c r="B1725"/>
      <c r="I1725"/>
    </row>
    <row r="1726" spans="2:9" x14ac:dyDescent="0.4">
      <c r="B1726"/>
      <c r="I1726"/>
    </row>
    <row r="1727" spans="2:9" x14ac:dyDescent="0.4">
      <c r="B1727"/>
      <c r="I1727"/>
    </row>
    <row r="1728" spans="2:9" x14ac:dyDescent="0.4">
      <c r="B1728"/>
      <c r="I1728"/>
    </row>
    <row r="1729" spans="2:9" x14ac:dyDescent="0.4">
      <c r="B1729"/>
      <c r="I1729"/>
    </row>
    <row r="1730" spans="2:9" x14ac:dyDescent="0.4">
      <c r="B1730"/>
      <c r="I1730"/>
    </row>
    <row r="1731" spans="2:9" x14ac:dyDescent="0.4">
      <c r="B1731"/>
      <c r="I1731"/>
    </row>
    <row r="1732" spans="2:9" x14ac:dyDescent="0.4">
      <c r="B1732"/>
      <c r="I1732"/>
    </row>
    <row r="1733" spans="2:9" x14ac:dyDescent="0.4">
      <c r="B1733"/>
      <c r="I1733"/>
    </row>
    <row r="1734" spans="2:9" x14ac:dyDescent="0.4">
      <c r="B1734"/>
      <c r="I1734"/>
    </row>
    <row r="1735" spans="2:9" x14ac:dyDescent="0.4">
      <c r="B1735"/>
      <c r="I1735"/>
    </row>
    <row r="1736" spans="2:9" x14ac:dyDescent="0.4">
      <c r="B1736"/>
      <c r="I1736"/>
    </row>
    <row r="1737" spans="2:9" x14ac:dyDescent="0.4">
      <c r="B1737"/>
      <c r="I1737"/>
    </row>
    <row r="1738" spans="2:9" x14ac:dyDescent="0.4">
      <c r="B1738"/>
      <c r="I1738"/>
    </row>
    <row r="1739" spans="2:9" x14ac:dyDescent="0.4">
      <c r="B1739"/>
      <c r="I1739"/>
    </row>
    <row r="1740" spans="2:9" x14ac:dyDescent="0.4">
      <c r="B1740"/>
      <c r="I1740"/>
    </row>
    <row r="1741" spans="2:9" x14ac:dyDescent="0.4">
      <c r="B1741"/>
      <c r="I1741"/>
    </row>
    <row r="1742" spans="2:9" x14ac:dyDescent="0.4">
      <c r="B1742"/>
      <c r="I1742"/>
    </row>
    <row r="1743" spans="2:9" x14ac:dyDescent="0.4">
      <c r="B1743"/>
      <c r="I1743"/>
    </row>
    <row r="1744" spans="2:9" x14ac:dyDescent="0.4">
      <c r="B1744"/>
      <c r="I1744"/>
    </row>
    <row r="1745" spans="2:9" x14ac:dyDescent="0.4">
      <c r="B1745"/>
      <c r="I1745"/>
    </row>
    <row r="1746" spans="2:9" x14ac:dyDescent="0.4">
      <c r="B1746"/>
      <c r="I1746"/>
    </row>
    <row r="1747" spans="2:9" x14ac:dyDescent="0.4">
      <c r="B1747"/>
      <c r="I1747"/>
    </row>
    <row r="1748" spans="2:9" x14ac:dyDescent="0.4">
      <c r="B1748"/>
      <c r="I1748"/>
    </row>
    <row r="1749" spans="2:9" x14ac:dyDescent="0.4">
      <c r="B1749"/>
      <c r="I1749"/>
    </row>
    <row r="1750" spans="2:9" x14ac:dyDescent="0.4">
      <c r="B1750"/>
      <c r="I1750"/>
    </row>
    <row r="1751" spans="2:9" x14ac:dyDescent="0.4">
      <c r="B1751"/>
      <c r="I1751"/>
    </row>
    <row r="1752" spans="2:9" x14ac:dyDescent="0.4">
      <c r="B1752"/>
      <c r="I1752"/>
    </row>
    <row r="1753" spans="2:9" x14ac:dyDescent="0.4">
      <c r="B1753"/>
      <c r="I1753"/>
    </row>
    <row r="1754" spans="2:9" x14ac:dyDescent="0.4">
      <c r="B1754"/>
      <c r="I1754"/>
    </row>
    <row r="1755" spans="2:9" x14ac:dyDescent="0.4">
      <c r="B1755"/>
      <c r="I1755"/>
    </row>
    <row r="1756" spans="2:9" x14ac:dyDescent="0.4">
      <c r="B1756"/>
      <c r="I1756"/>
    </row>
    <row r="1757" spans="2:9" x14ac:dyDescent="0.4">
      <c r="B1757"/>
      <c r="I1757"/>
    </row>
    <row r="1758" spans="2:9" x14ac:dyDescent="0.4">
      <c r="B1758"/>
      <c r="I1758"/>
    </row>
    <row r="1759" spans="2:9" x14ac:dyDescent="0.4">
      <c r="B1759"/>
      <c r="I1759"/>
    </row>
    <row r="1760" spans="2:9" x14ac:dyDescent="0.4">
      <c r="B1760"/>
      <c r="I1760"/>
    </row>
    <row r="1761" spans="2:9" x14ac:dyDescent="0.4">
      <c r="B1761"/>
      <c r="I1761"/>
    </row>
    <row r="1762" spans="2:9" x14ac:dyDescent="0.4">
      <c r="B1762"/>
      <c r="I1762"/>
    </row>
    <row r="1763" spans="2:9" x14ac:dyDescent="0.4">
      <c r="B1763"/>
      <c r="I1763"/>
    </row>
    <row r="1764" spans="2:9" x14ac:dyDescent="0.4">
      <c r="B1764"/>
      <c r="I1764"/>
    </row>
    <row r="1765" spans="2:9" x14ac:dyDescent="0.4">
      <c r="B1765"/>
      <c r="I1765"/>
    </row>
    <row r="1766" spans="2:9" x14ac:dyDescent="0.4">
      <c r="B1766"/>
      <c r="I1766"/>
    </row>
    <row r="1767" spans="2:9" x14ac:dyDescent="0.4">
      <c r="B1767"/>
      <c r="I1767"/>
    </row>
    <row r="1768" spans="2:9" x14ac:dyDescent="0.4">
      <c r="B1768"/>
      <c r="I1768"/>
    </row>
    <row r="1769" spans="2:9" x14ac:dyDescent="0.4">
      <c r="B1769"/>
      <c r="I1769"/>
    </row>
    <row r="1770" spans="2:9" x14ac:dyDescent="0.4">
      <c r="B1770"/>
      <c r="I1770"/>
    </row>
    <row r="1771" spans="2:9" x14ac:dyDescent="0.4">
      <c r="B1771"/>
      <c r="I1771"/>
    </row>
    <row r="1772" spans="2:9" x14ac:dyDescent="0.4">
      <c r="B1772"/>
      <c r="I1772"/>
    </row>
    <row r="1773" spans="2:9" x14ac:dyDescent="0.4">
      <c r="B1773"/>
      <c r="I1773"/>
    </row>
    <row r="1774" spans="2:9" x14ac:dyDescent="0.4">
      <c r="B1774"/>
      <c r="I1774"/>
    </row>
    <row r="1775" spans="2:9" x14ac:dyDescent="0.4">
      <c r="B1775"/>
      <c r="I1775"/>
    </row>
    <row r="1776" spans="2:9" x14ac:dyDescent="0.4">
      <c r="B1776"/>
      <c r="I1776"/>
    </row>
    <row r="1777" spans="2:9" x14ac:dyDescent="0.4">
      <c r="B1777"/>
      <c r="I1777"/>
    </row>
    <row r="1778" spans="2:9" x14ac:dyDescent="0.4">
      <c r="B1778"/>
      <c r="I1778"/>
    </row>
    <row r="1779" spans="2:9" x14ac:dyDescent="0.4">
      <c r="B1779"/>
      <c r="I1779"/>
    </row>
    <row r="1780" spans="2:9" x14ac:dyDescent="0.4">
      <c r="B1780"/>
      <c r="I1780"/>
    </row>
    <row r="1781" spans="2:9" x14ac:dyDescent="0.4">
      <c r="B1781"/>
      <c r="I1781"/>
    </row>
    <row r="1782" spans="2:9" x14ac:dyDescent="0.4">
      <c r="B1782"/>
      <c r="I1782"/>
    </row>
    <row r="1783" spans="2:9" x14ac:dyDescent="0.4">
      <c r="B1783"/>
      <c r="I1783"/>
    </row>
    <row r="1784" spans="2:9" x14ac:dyDescent="0.4">
      <c r="B1784"/>
      <c r="I1784"/>
    </row>
    <row r="1785" spans="2:9" x14ac:dyDescent="0.4">
      <c r="B1785"/>
      <c r="I1785"/>
    </row>
    <row r="1786" spans="2:9" x14ac:dyDescent="0.4">
      <c r="B1786"/>
      <c r="I1786"/>
    </row>
    <row r="1787" spans="2:9" x14ac:dyDescent="0.4">
      <c r="B1787"/>
      <c r="I1787"/>
    </row>
    <row r="1788" spans="2:9" x14ac:dyDescent="0.4">
      <c r="B1788"/>
      <c r="I1788"/>
    </row>
    <row r="1789" spans="2:9" x14ac:dyDescent="0.4">
      <c r="B1789"/>
      <c r="I1789"/>
    </row>
    <row r="1790" spans="2:9" x14ac:dyDescent="0.4">
      <c r="B1790"/>
      <c r="I1790"/>
    </row>
    <row r="1791" spans="2:9" x14ac:dyDescent="0.4">
      <c r="B1791"/>
      <c r="I1791"/>
    </row>
    <row r="1792" spans="2:9" x14ac:dyDescent="0.4">
      <c r="B1792"/>
      <c r="I1792"/>
    </row>
    <row r="1793" spans="2:9" x14ac:dyDescent="0.4">
      <c r="B1793"/>
      <c r="I1793"/>
    </row>
    <row r="1794" spans="2:9" x14ac:dyDescent="0.4">
      <c r="B1794"/>
      <c r="I1794"/>
    </row>
    <row r="1795" spans="2:9" x14ac:dyDescent="0.4">
      <c r="B1795"/>
      <c r="I1795"/>
    </row>
    <row r="1796" spans="2:9" x14ac:dyDescent="0.4">
      <c r="B1796"/>
      <c r="I1796"/>
    </row>
    <row r="1797" spans="2:9" x14ac:dyDescent="0.4">
      <c r="B1797"/>
      <c r="I1797"/>
    </row>
    <row r="1798" spans="2:9" x14ac:dyDescent="0.4">
      <c r="B1798"/>
      <c r="I1798"/>
    </row>
    <row r="1799" spans="2:9" x14ac:dyDescent="0.4">
      <c r="B1799"/>
      <c r="I1799"/>
    </row>
    <row r="1800" spans="2:9" x14ac:dyDescent="0.4">
      <c r="B1800"/>
      <c r="I1800"/>
    </row>
    <row r="1801" spans="2:9" x14ac:dyDescent="0.4">
      <c r="B1801"/>
      <c r="I1801"/>
    </row>
    <row r="1802" spans="2:9" x14ac:dyDescent="0.4">
      <c r="B1802"/>
      <c r="I1802"/>
    </row>
    <row r="1803" spans="2:9" x14ac:dyDescent="0.4">
      <c r="B1803"/>
      <c r="I1803"/>
    </row>
    <row r="1804" spans="2:9" x14ac:dyDescent="0.4">
      <c r="B1804"/>
      <c r="I1804"/>
    </row>
    <row r="1805" spans="2:9" x14ac:dyDescent="0.4">
      <c r="B1805"/>
      <c r="I1805"/>
    </row>
    <row r="1806" spans="2:9" x14ac:dyDescent="0.4">
      <c r="B1806"/>
      <c r="I1806"/>
    </row>
    <row r="1807" spans="2:9" x14ac:dyDescent="0.4">
      <c r="B1807"/>
      <c r="I1807"/>
    </row>
    <row r="1808" spans="2:9" x14ac:dyDescent="0.4">
      <c r="B1808"/>
      <c r="I1808"/>
    </row>
    <row r="1809" spans="2:9" x14ac:dyDescent="0.4">
      <c r="B1809"/>
      <c r="I1809"/>
    </row>
    <row r="1810" spans="2:9" x14ac:dyDescent="0.4">
      <c r="B1810"/>
      <c r="I1810"/>
    </row>
    <row r="1811" spans="2:9" x14ac:dyDescent="0.4">
      <c r="B1811"/>
      <c r="I1811"/>
    </row>
    <row r="1812" spans="2:9" x14ac:dyDescent="0.4">
      <c r="B1812"/>
      <c r="I1812"/>
    </row>
    <row r="1813" spans="2:9" x14ac:dyDescent="0.4">
      <c r="B1813"/>
      <c r="I1813"/>
    </row>
    <row r="1814" spans="2:9" x14ac:dyDescent="0.4">
      <c r="B1814"/>
      <c r="I1814"/>
    </row>
    <row r="1815" spans="2:9" x14ac:dyDescent="0.4">
      <c r="B1815"/>
      <c r="I1815"/>
    </row>
    <row r="1816" spans="2:9" x14ac:dyDescent="0.4">
      <c r="B1816"/>
      <c r="I1816"/>
    </row>
    <row r="1817" spans="2:9" x14ac:dyDescent="0.4">
      <c r="B1817"/>
      <c r="I1817"/>
    </row>
    <row r="1818" spans="2:9" x14ac:dyDescent="0.4">
      <c r="B1818"/>
      <c r="I1818"/>
    </row>
    <row r="1819" spans="2:9" x14ac:dyDescent="0.4">
      <c r="B1819"/>
      <c r="I1819"/>
    </row>
    <row r="1820" spans="2:9" x14ac:dyDescent="0.4">
      <c r="B1820"/>
      <c r="I1820"/>
    </row>
    <row r="1821" spans="2:9" x14ac:dyDescent="0.4">
      <c r="B1821"/>
      <c r="I1821"/>
    </row>
    <row r="1822" spans="2:9" x14ac:dyDescent="0.4">
      <c r="B1822"/>
      <c r="I1822"/>
    </row>
    <row r="1823" spans="2:9" x14ac:dyDescent="0.4">
      <c r="B1823"/>
      <c r="I1823"/>
    </row>
    <row r="1824" spans="2:9" x14ac:dyDescent="0.4">
      <c r="B1824"/>
      <c r="I1824"/>
    </row>
    <row r="1825" spans="2:9" x14ac:dyDescent="0.4">
      <c r="B1825"/>
      <c r="I1825"/>
    </row>
    <row r="1826" spans="2:9" x14ac:dyDescent="0.4">
      <c r="B1826"/>
      <c r="I1826"/>
    </row>
    <row r="1827" spans="2:9" x14ac:dyDescent="0.4">
      <c r="B1827"/>
      <c r="I1827"/>
    </row>
    <row r="1828" spans="2:9" x14ac:dyDescent="0.4">
      <c r="B1828"/>
      <c r="I1828"/>
    </row>
    <row r="1829" spans="2:9" x14ac:dyDescent="0.4">
      <c r="B1829"/>
      <c r="I1829"/>
    </row>
    <row r="1830" spans="2:9" x14ac:dyDescent="0.4">
      <c r="B1830"/>
      <c r="I1830"/>
    </row>
    <row r="1831" spans="2:9" x14ac:dyDescent="0.4">
      <c r="B1831"/>
      <c r="I1831"/>
    </row>
    <row r="1832" spans="2:9" x14ac:dyDescent="0.4">
      <c r="B1832"/>
      <c r="I1832"/>
    </row>
    <row r="1833" spans="2:9" x14ac:dyDescent="0.4">
      <c r="B1833"/>
      <c r="I1833"/>
    </row>
    <row r="1834" spans="2:9" x14ac:dyDescent="0.4">
      <c r="B1834"/>
      <c r="I1834"/>
    </row>
    <row r="1835" spans="2:9" x14ac:dyDescent="0.4">
      <c r="B1835"/>
      <c r="I1835"/>
    </row>
    <row r="1836" spans="2:9" x14ac:dyDescent="0.4">
      <c r="B1836"/>
      <c r="I1836"/>
    </row>
    <row r="1837" spans="2:9" x14ac:dyDescent="0.4">
      <c r="B1837"/>
      <c r="I1837"/>
    </row>
    <row r="1838" spans="2:9" x14ac:dyDescent="0.4">
      <c r="B1838"/>
      <c r="I1838"/>
    </row>
    <row r="1839" spans="2:9" x14ac:dyDescent="0.4">
      <c r="B1839"/>
      <c r="I1839"/>
    </row>
    <row r="1840" spans="2:9" x14ac:dyDescent="0.4">
      <c r="B1840"/>
      <c r="I1840"/>
    </row>
    <row r="1841" spans="2:9" x14ac:dyDescent="0.4">
      <c r="B1841"/>
      <c r="I1841"/>
    </row>
    <row r="1842" spans="2:9" x14ac:dyDescent="0.4">
      <c r="B1842"/>
      <c r="I1842"/>
    </row>
    <row r="1843" spans="2:9" x14ac:dyDescent="0.4">
      <c r="B1843"/>
      <c r="I1843"/>
    </row>
    <row r="1844" spans="2:9" x14ac:dyDescent="0.4">
      <c r="B1844"/>
      <c r="I1844"/>
    </row>
    <row r="1845" spans="2:9" x14ac:dyDescent="0.4">
      <c r="B1845"/>
      <c r="I1845"/>
    </row>
    <row r="1846" spans="2:9" x14ac:dyDescent="0.4">
      <c r="B1846"/>
      <c r="I1846"/>
    </row>
    <row r="1847" spans="2:9" x14ac:dyDescent="0.4">
      <c r="B1847"/>
      <c r="I1847"/>
    </row>
    <row r="1848" spans="2:9" x14ac:dyDescent="0.4">
      <c r="B1848"/>
      <c r="I1848"/>
    </row>
    <row r="1849" spans="2:9" x14ac:dyDescent="0.4">
      <c r="B1849"/>
      <c r="I1849"/>
    </row>
    <row r="1850" spans="2:9" x14ac:dyDescent="0.4">
      <c r="B1850"/>
      <c r="I1850"/>
    </row>
    <row r="1851" spans="2:9" x14ac:dyDescent="0.4">
      <c r="B1851"/>
      <c r="I1851"/>
    </row>
    <row r="1852" spans="2:9" x14ac:dyDescent="0.4">
      <c r="B1852"/>
      <c r="I1852"/>
    </row>
    <row r="1853" spans="2:9" x14ac:dyDescent="0.4">
      <c r="B1853"/>
      <c r="I1853"/>
    </row>
    <row r="1854" spans="2:9" x14ac:dyDescent="0.4">
      <c r="B1854"/>
      <c r="I1854"/>
    </row>
    <row r="1855" spans="2:9" x14ac:dyDescent="0.4">
      <c r="B1855"/>
      <c r="I1855"/>
    </row>
    <row r="1856" spans="2:9" x14ac:dyDescent="0.4">
      <c r="B1856"/>
      <c r="I1856"/>
    </row>
    <row r="1857" spans="2:9" x14ac:dyDescent="0.4">
      <c r="B1857"/>
      <c r="I1857"/>
    </row>
    <row r="1858" spans="2:9" x14ac:dyDescent="0.4">
      <c r="B1858"/>
      <c r="I1858"/>
    </row>
    <row r="1859" spans="2:9" x14ac:dyDescent="0.4">
      <c r="B1859"/>
      <c r="I1859"/>
    </row>
    <row r="1860" spans="2:9" x14ac:dyDescent="0.4">
      <c r="B1860"/>
      <c r="I1860"/>
    </row>
    <row r="1861" spans="2:9" x14ac:dyDescent="0.4">
      <c r="B1861"/>
      <c r="I1861"/>
    </row>
    <row r="1862" spans="2:9" x14ac:dyDescent="0.4">
      <c r="B1862"/>
      <c r="I1862"/>
    </row>
    <row r="1863" spans="2:9" x14ac:dyDescent="0.4">
      <c r="B1863"/>
      <c r="I1863"/>
    </row>
    <row r="1864" spans="2:9" x14ac:dyDescent="0.4">
      <c r="B1864"/>
      <c r="I1864"/>
    </row>
    <row r="1865" spans="2:9" x14ac:dyDescent="0.4">
      <c r="B1865"/>
      <c r="I1865"/>
    </row>
    <row r="1866" spans="2:9" x14ac:dyDescent="0.4">
      <c r="B1866"/>
      <c r="I1866"/>
    </row>
    <row r="1867" spans="2:9" x14ac:dyDescent="0.4">
      <c r="B1867"/>
      <c r="I1867"/>
    </row>
    <row r="1868" spans="2:9" x14ac:dyDescent="0.4">
      <c r="B1868"/>
      <c r="I1868"/>
    </row>
    <row r="1869" spans="2:9" x14ac:dyDescent="0.4">
      <c r="B1869"/>
      <c r="I1869"/>
    </row>
    <row r="1870" spans="2:9" x14ac:dyDescent="0.4">
      <c r="B1870"/>
      <c r="I1870"/>
    </row>
    <row r="1871" spans="2:9" x14ac:dyDescent="0.4">
      <c r="B1871"/>
      <c r="I1871"/>
    </row>
    <row r="1872" spans="2:9" x14ac:dyDescent="0.4">
      <c r="B1872"/>
      <c r="I1872"/>
    </row>
    <row r="1873" spans="2:9" x14ac:dyDescent="0.4">
      <c r="B1873"/>
      <c r="I1873"/>
    </row>
    <row r="1874" spans="2:9" x14ac:dyDescent="0.4">
      <c r="B1874"/>
      <c r="I1874"/>
    </row>
    <row r="1875" spans="2:9" x14ac:dyDescent="0.4">
      <c r="B1875"/>
      <c r="I1875"/>
    </row>
    <row r="1876" spans="2:9" x14ac:dyDescent="0.4">
      <c r="B1876"/>
      <c r="I1876"/>
    </row>
    <row r="1877" spans="2:9" x14ac:dyDescent="0.4">
      <c r="B1877"/>
      <c r="I1877"/>
    </row>
    <row r="1878" spans="2:9" x14ac:dyDescent="0.4">
      <c r="B1878"/>
      <c r="I1878"/>
    </row>
    <row r="1879" spans="2:9" x14ac:dyDescent="0.4">
      <c r="B1879"/>
      <c r="I1879"/>
    </row>
    <row r="1880" spans="2:9" x14ac:dyDescent="0.4">
      <c r="B1880"/>
      <c r="I1880"/>
    </row>
    <row r="1881" spans="2:9" x14ac:dyDescent="0.4">
      <c r="B1881"/>
      <c r="I1881"/>
    </row>
    <row r="1882" spans="2:9" x14ac:dyDescent="0.4">
      <c r="B1882"/>
      <c r="I1882"/>
    </row>
    <row r="1883" spans="2:9" x14ac:dyDescent="0.4">
      <c r="B1883"/>
      <c r="I1883"/>
    </row>
    <row r="1884" spans="2:9" x14ac:dyDescent="0.4">
      <c r="B1884"/>
      <c r="I1884"/>
    </row>
    <row r="1885" spans="2:9" x14ac:dyDescent="0.4">
      <c r="B1885"/>
      <c r="I1885"/>
    </row>
    <row r="1886" spans="2:9" x14ac:dyDescent="0.4">
      <c r="B1886"/>
      <c r="I1886"/>
    </row>
    <row r="1887" spans="2:9" x14ac:dyDescent="0.4">
      <c r="B1887"/>
      <c r="I1887"/>
    </row>
    <row r="1888" spans="2:9" x14ac:dyDescent="0.4">
      <c r="B1888"/>
      <c r="I1888"/>
    </row>
    <row r="1889" spans="2:9" x14ac:dyDescent="0.4">
      <c r="B1889"/>
      <c r="I1889"/>
    </row>
    <row r="1890" spans="2:9" x14ac:dyDescent="0.4">
      <c r="B1890"/>
      <c r="I1890"/>
    </row>
    <row r="1891" spans="2:9" x14ac:dyDescent="0.4">
      <c r="B1891"/>
      <c r="I1891"/>
    </row>
    <row r="1892" spans="2:9" x14ac:dyDescent="0.4">
      <c r="B1892"/>
      <c r="I1892"/>
    </row>
    <row r="1893" spans="2:9" x14ac:dyDescent="0.4">
      <c r="B1893"/>
      <c r="I1893"/>
    </row>
    <row r="1894" spans="2:9" x14ac:dyDescent="0.4">
      <c r="B1894"/>
      <c r="I1894"/>
    </row>
    <row r="1895" spans="2:9" x14ac:dyDescent="0.4">
      <c r="B1895"/>
      <c r="I1895"/>
    </row>
    <row r="1896" spans="2:9" x14ac:dyDescent="0.4">
      <c r="B1896"/>
      <c r="I1896"/>
    </row>
    <row r="1897" spans="2:9" x14ac:dyDescent="0.4">
      <c r="B1897"/>
      <c r="I1897"/>
    </row>
    <row r="1898" spans="2:9" x14ac:dyDescent="0.4">
      <c r="B1898"/>
      <c r="I1898"/>
    </row>
    <row r="1899" spans="2:9" x14ac:dyDescent="0.4">
      <c r="B1899"/>
      <c r="I1899"/>
    </row>
    <row r="1900" spans="2:9" x14ac:dyDescent="0.4">
      <c r="B1900"/>
      <c r="I1900"/>
    </row>
    <row r="1901" spans="2:9" x14ac:dyDescent="0.4">
      <c r="B1901"/>
      <c r="I1901"/>
    </row>
    <row r="1902" spans="2:9" x14ac:dyDescent="0.4">
      <c r="B1902"/>
      <c r="I1902"/>
    </row>
    <row r="1903" spans="2:9" x14ac:dyDescent="0.4">
      <c r="B1903"/>
      <c r="I1903"/>
    </row>
    <row r="1904" spans="2:9" x14ac:dyDescent="0.4">
      <c r="B1904"/>
      <c r="I1904"/>
    </row>
    <row r="1905" spans="2:9" x14ac:dyDescent="0.4">
      <c r="B1905"/>
      <c r="I1905"/>
    </row>
    <row r="1906" spans="2:9" x14ac:dyDescent="0.4">
      <c r="B1906"/>
      <c r="I1906"/>
    </row>
    <row r="1907" spans="2:9" x14ac:dyDescent="0.4">
      <c r="B1907"/>
      <c r="I1907"/>
    </row>
    <row r="1908" spans="2:9" x14ac:dyDescent="0.4">
      <c r="B1908"/>
      <c r="I1908"/>
    </row>
    <row r="1909" spans="2:9" x14ac:dyDescent="0.4">
      <c r="B1909"/>
      <c r="I1909"/>
    </row>
    <row r="1910" spans="2:9" x14ac:dyDescent="0.4">
      <c r="B1910"/>
      <c r="I1910"/>
    </row>
    <row r="1911" spans="2:9" x14ac:dyDescent="0.4">
      <c r="B1911"/>
      <c r="I1911"/>
    </row>
    <row r="1912" spans="2:9" x14ac:dyDescent="0.4">
      <c r="B1912"/>
      <c r="I1912"/>
    </row>
    <row r="1913" spans="2:9" x14ac:dyDescent="0.4">
      <c r="B1913"/>
      <c r="I1913"/>
    </row>
    <row r="1914" spans="2:9" x14ac:dyDescent="0.4">
      <c r="B1914"/>
      <c r="I1914"/>
    </row>
    <row r="1915" spans="2:9" x14ac:dyDescent="0.4">
      <c r="B1915"/>
      <c r="I1915"/>
    </row>
    <row r="1916" spans="2:9" x14ac:dyDescent="0.4">
      <c r="B1916"/>
      <c r="I1916"/>
    </row>
    <row r="1917" spans="2:9" x14ac:dyDescent="0.4">
      <c r="B1917"/>
      <c r="I1917"/>
    </row>
    <row r="1918" spans="2:9" x14ac:dyDescent="0.4">
      <c r="B1918"/>
      <c r="I1918"/>
    </row>
    <row r="1919" spans="2:9" x14ac:dyDescent="0.4">
      <c r="B1919"/>
      <c r="I1919"/>
    </row>
    <row r="1920" spans="2:9" x14ac:dyDescent="0.4">
      <c r="B1920"/>
      <c r="I1920"/>
    </row>
    <row r="1921" spans="2:9" x14ac:dyDescent="0.4">
      <c r="B1921"/>
      <c r="I1921"/>
    </row>
    <row r="1922" spans="2:9" x14ac:dyDescent="0.4">
      <c r="B1922"/>
      <c r="I1922"/>
    </row>
    <row r="1923" spans="2:9" x14ac:dyDescent="0.4">
      <c r="B1923"/>
      <c r="I1923"/>
    </row>
    <row r="1924" spans="2:9" x14ac:dyDescent="0.4">
      <c r="B1924"/>
      <c r="I1924"/>
    </row>
    <row r="1925" spans="2:9" x14ac:dyDescent="0.4">
      <c r="B1925"/>
      <c r="I1925"/>
    </row>
    <row r="1926" spans="2:9" x14ac:dyDescent="0.4">
      <c r="B1926"/>
      <c r="I1926"/>
    </row>
    <row r="1927" spans="2:9" x14ac:dyDescent="0.4">
      <c r="B1927"/>
      <c r="I1927"/>
    </row>
    <row r="1928" spans="2:9" x14ac:dyDescent="0.4">
      <c r="B1928"/>
      <c r="I1928"/>
    </row>
    <row r="1929" spans="2:9" x14ac:dyDescent="0.4">
      <c r="B1929"/>
      <c r="I1929"/>
    </row>
    <row r="1930" spans="2:9" x14ac:dyDescent="0.4">
      <c r="B1930"/>
      <c r="I1930"/>
    </row>
    <row r="1931" spans="2:9" x14ac:dyDescent="0.4">
      <c r="B1931"/>
      <c r="I1931"/>
    </row>
    <row r="1932" spans="2:9" x14ac:dyDescent="0.4">
      <c r="B1932"/>
      <c r="I1932"/>
    </row>
    <row r="1933" spans="2:9" x14ac:dyDescent="0.4">
      <c r="B1933"/>
      <c r="I1933"/>
    </row>
    <row r="1934" spans="2:9" x14ac:dyDescent="0.4">
      <c r="B1934"/>
      <c r="I1934"/>
    </row>
    <row r="1935" spans="2:9" x14ac:dyDescent="0.4">
      <c r="B1935"/>
      <c r="I1935"/>
    </row>
    <row r="1936" spans="2:9" x14ac:dyDescent="0.4">
      <c r="B1936"/>
      <c r="I1936"/>
    </row>
    <row r="1937" spans="2:9" x14ac:dyDescent="0.4">
      <c r="B1937"/>
      <c r="I1937"/>
    </row>
    <row r="1938" spans="2:9" x14ac:dyDescent="0.4">
      <c r="B1938"/>
      <c r="I1938"/>
    </row>
    <row r="1939" spans="2:9" x14ac:dyDescent="0.4">
      <c r="B1939"/>
      <c r="I1939"/>
    </row>
    <row r="1940" spans="2:9" x14ac:dyDescent="0.4">
      <c r="B1940"/>
      <c r="I1940"/>
    </row>
    <row r="1941" spans="2:9" x14ac:dyDescent="0.4">
      <c r="B1941"/>
      <c r="I1941"/>
    </row>
    <row r="1942" spans="2:9" x14ac:dyDescent="0.4">
      <c r="B1942"/>
      <c r="I1942"/>
    </row>
    <row r="1943" spans="2:9" x14ac:dyDescent="0.4">
      <c r="B1943"/>
      <c r="I1943"/>
    </row>
    <row r="1944" spans="2:9" x14ac:dyDescent="0.4">
      <c r="B1944"/>
      <c r="I1944"/>
    </row>
    <row r="1945" spans="2:9" x14ac:dyDescent="0.4">
      <c r="B1945"/>
      <c r="I1945"/>
    </row>
    <row r="1946" spans="2:9" x14ac:dyDescent="0.4">
      <c r="B1946"/>
      <c r="I1946"/>
    </row>
    <row r="1947" spans="2:9" x14ac:dyDescent="0.4">
      <c r="B1947"/>
      <c r="I1947"/>
    </row>
    <row r="1948" spans="2:9" x14ac:dyDescent="0.4">
      <c r="B1948"/>
      <c r="I1948"/>
    </row>
    <row r="1949" spans="2:9" x14ac:dyDescent="0.4">
      <c r="B1949"/>
      <c r="I1949"/>
    </row>
    <row r="1950" spans="2:9" x14ac:dyDescent="0.4">
      <c r="B1950"/>
      <c r="I1950"/>
    </row>
    <row r="1951" spans="2:9" x14ac:dyDescent="0.4">
      <c r="B1951"/>
      <c r="I1951"/>
    </row>
    <row r="1952" spans="2:9" x14ac:dyDescent="0.4">
      <c r="B1952"/>
      <c r="I1952"/>
    </row>
    <row r="1953" spans="2:9" x14ac:dyDescent="0.4">
      <c r="B1953"/>
      <c r="I1953"/>
    </row>
    <row r="1954" spans="2:9" x14ac:dyDescent="0.4">
      <c r="B1954"/>
      <c r="I1954"/>
    </row>
    <row r="1955" spans="2:9" x14ac:dyDescent="0.4">
      <c r="B1955"/>
      <c r="I1955"/>
    </row>
    <row r="1956" spans="2:9" x14ac:dyDescent="0.4">
      <c r="B1956"/>
      <c r="I1956"/>
    </row>
    <row r="1957" spans="2:9" x14ac:dyDescent="0.4">
      <c r="B1957"/>
      <c r="I1957"/>
    </row>
    <row r="1958" spans="2:9" x14ac:dyDescent="0.4">
      <c r="B1958"/>
      <c r="I1958"/>
    </row>
    <row r="1959" spans="2:9" x14ac:dyDescent="0.4">
      <c r="B1959"/>
      <c r="I1959"/>
    </row>
    <row r="1960" spans="2:9" x14ac:dyDescent="0.4">
      <c r="B1960"/>
      <c r="I1960"/>
    </row>
    <row r="1961" spans="2:9" x14ac:dyDescent="0.4">
      <c r="B1961"/>
      <c r="I1961"/>
    </row>
    <row r="1962" spans="2:9" x14ac:dyDescent="0.4">
      <c r="B1962"/>
      <c r="I1962"/>
    </row>
    <row r="1963" spans="2:9" x14ac:dyDescent="0.4">
      <c r="B1963"/>
      <c r="I1963"/>
    </row>
    <row r="1964" spans="2:9" x14ac:dyDescent="0.4">
      <c r="B1964"/>
      <c r="I1964"/>
    </row>
    <row r="1965" spans="2:9" x14ac:dyDescent="0.4">
      <c r="B1965"/>
      <c r="I1965"/>
    </row>
    <row r="1966" spans="2:9" x14ac:dyDescent="0.4">
      <c r="B1966"/>
      <c r="I1966"/>
    </row>
    <row r="1967" spans="2:9" x14ac:dyDescent="0.4">
      <c r="B1967"/>
      <c r="I1967"/>
    </row>
    <row r="1968" spans="2:9" x14ac:dyDescent="0.4">
      <c r="B1968"/>
      <c r="I1968"/>
    </row>
    <row r="1969" spans="2:9" x14ac:dyDescent="0.4">
      <c r="B1969"/>
      <c r="I1969"/>
    </row>
    <row r="1970" spans="2:9" x14ac:dyDescent="0.4">
      <c r="B1970"/>
      <c r="I1970"/>
    </row>
    <row r="1971" spans="2:9" x14ac:dyDescent="0.4">
      <c r="B1971"/>
      <c r="I1971"/>
    </row>
    <row r="1972" spans="2:9" x14ac:dyDescent="0.4">
      <c r="B1972"/>
      <c r="I1972"/>
    </row>
    <row r="1973" spans="2:9" x14ac:dyDescent="0.4">
      <c r="B1973"/>
      <c r="I1973"/>
    </row>
    <row r="1974" spans="2:9" x14ac:dyDescent="0.4">
      <c r="B1974"/>
      <c r="I1974"/>
    </row>
    <row r="1975" spans="2:9" x14ac:dyDescent="0.4">
      <c r="B1975"/>
      <c r="I1975"/>
    </row>
    <row r="1976" spans="2:9" x14ac:dyDescent="0.4">
      <c r="B1976"/>
      <c r="I1976"/>
    </row>
    <row r="1977" spans="2:9" x14ac:dyDescent="0.4">
      <c r="B1977"/>
      <c r="I1977"/>
    </row>
    <row r="1978" spans="2:9" x14ac:dyDescent="0.4">
      <c r="B1978"/>
      <c r="I1978"/>
    </row>
    <row r="1979" spans="2:9" x14ac:dyDescent="0.4">
      <c r="B1979"/>
      <c r="I1979"/>
    </row>
    <row r="1980" spans="2:9" x14ac:dyDescent="0.4">
      <c r="B1980"/>
      <c r="I1980"/>
    </row>
    <row r="1981" spans="2:9" x14ac:dyDescent="0.4">
      <c r="B1981"/>
      <c r="I1981"/>
    </row>
    <row r="1982" spans="2:9" x14ac:dyDescent="0.4">
      <c r="B1982"/>
      <c r="I1982"/>
    </row>
    <row r="1983" spans="2:9" x14ac:dyDescent="0.4">
      <c r="B1983"/>
      <c r="I1983"/>
    </row>
    <row r="1984" spans="2:9" s="27" customFormat="1" x14ac:dyDescent="0.4">
      <c r="B1984"/>
      <c r="C1984"/>
      <c r="D1984"/>
      <c r="E1984"/>
      <c r="F1984"/>
      <c r="G1984"/>
      <c r="H1984"/>
      <c r="I1984"/>
    </row>
    <row r="1985" spans="2:9" x14ac:dyDescent="0.4">
      <c r="B1985"/>
      <c r="I1985"/>
    </row>
    <row r="1986" spans="2:9" x14ac:dyDescent="0.4">
      <c r="B1986"/>
      <c r="I1986"/>
    </row>
    <row r="1987" spans="2:9" x14ac:dyDescent="0.4">
      <c r="B1987"/>
      <c r="I1987"/>
    </row>
    <row r="1988" spans="2:9" x14ac:dyDescent="0.4">
      <c r="B1988"/>
      <c r="I1988"/>
    </row>
    <row r="1989" spans="2:9" x14ac:dyDescent="0.4">
      <c r="B1989"/>
      <c r="I1989"/>
    </row>
    <row r="1990" spans="2:9" x14ac:dyDescent="0.4">
      <c r="B1990"/>
      <c r="I1990"/>
    </row>
    <row r="1991" spans="2:9" x14ac:dyDescent="0.4">
      <c r="B1991"/>
      <c r="I1991"/>
    </row>
    <row r="1992" spans="2:9" x14ac:dyDescent="0.4">
      <c r="B1992"/>
      <c r="I1992"/>
    </row>
    <row r="1993" spans="2:9" x14ac:dyDescent="0.4">
      <c r="B1993"/>
      <c r="I1993"/>
    </row>
    <row r="1994" spans="2:9" x14ac:dyDescent="0.4">
      <c r="B1994"/>
      <c r="I1994"/>
    </row>
    <row r="1995" spans="2:9" x14ac:dyDescent="0.4">
      <c r="B1995"/>
      <c r="I1995"/>
    </row>
    <row r="1996" spans="2:9" x14ac:dyDescent="0.4">
      <c r="B1996"/>
      <c r="I1996"/>
    </row>
    <row r="1997" spans="2:9" x14ac:dyDescent="0.4">
      <c r="B1997"/>
      <c r="I1997"/>
    </row>
    <row r="1998" spans="2:9" x14ac:dyDescent="0.4">
      <c r="B1998"/>
      <c r="I1998"/>
    </row>
    <row r="1999" spans="2:9" x14ac:dyDescent="0.4">
      <c r="B1999"/>
      <c r="I1999"/>
    </row>
    <row r="2000" spans="2:9" x14ac:dyDescent="0.4">
      <c r="B2000"/>
      <c r="I2000"/>
    </row>
    <row r="2001" spans="2:9" x14ac:dyDescent="0.4">
      <c r="B2001"/>
      <c r="I2001"/>
    </row>
    <row r="2002" spans="2:9" x14ac:dyDescent="0.4">
      <c r="B2002"/>
      <c r="I2002"/>
    </row>
    <row r="2003" spans="2:9" x14ac:dyDescent="0.4">
      <c r="B2003"/>
      <c r="I2003"/>
    </row>
    <row r="2004" spans="2:9" x14ac:dyDescent="0.4">
      <c r="B2004"/>
      <c r="I2004"/>
    </row>
    <row r="2005" spans="2:9" x14ac:dyDescent="0.4">
      <c r="B2005"/>
      <c r="I2005"/>
    </row>
    <row r="2006" spans="2:9" x14ac:dyDescent="0.4">
      <c r="B2006"/>
      <c r="I2006"/>
    </row>
    <row r="2007" spans="2:9" x14ac:dyDescent="0.4">
      <c r="B2007"/>
      <c r="I2007"/>
    </row>
    <row r="2008" spans="2:9" x14ac:dyDescent="0.4">
      <c r="B2008"/>
      <c r="I2008"/>
    </row>
    <row r="2009" spans="2:9" x14ac:dyDescent="0.4">
      <c r="B2009"/>
      <c r="I2009"/>
    </row>
    <row r="2010" spans="2:9" x14ac:dyDescent="0.4">
      <c r="B2010"/>
      <c r="I2010"/>
    </row>
    <row r="2011" spans="2:9" x14ac:dyDescent="0.4">
      <c r="B2011"/>
      <c r="I2011"/>
    </row>
    <row r="2012" spans="2:9" x14ac:dyDescent="0.4">
      <c r="B2012"/>
      <c r="I2012"/>
    </row>
    <row r="2013" spans="2:9" x14ac:dyDescent="0.4">
      <c r="B2013"/>
      <c r="I2013"/>
    </row>
    <row r="2014" spans="2:9" x14ac:dyDescent="0.4">
      <c r="B2014"/>
      <c r="I2014"/>
    </row>
    <row r="2015" spans="2:9" x14ac:dyDescent="0.4">
      <c r="B2015"/>
      <c r="I2015"/>
    </row>
    <row r="2016" spans="2:9" x14ac:dyDescent="0.4">
      <c r="B2016"/>
      <c r="I2016"/>
    </row>
    <row r="2017" spans="2:9" x14ac:dyDescent="0.4">
      <c r="B2017"/>
      <c r="I2017"/>
    </row>
    <row r="2018" spans="2:9" x14ac:dyDescent="0.4">
      <c r="B2018"/>
      <c r="I2018"/>
    </row>
    <row r="2019" spans="2:9" x14ac:dyDescent="0.4">
      <c r="B2019"/>
      <c r="I2019"/>
    </row>
    <row r="2020" spans="2:9" x14ac:dyDescent="0.4">
      <c r="B2020"/>
      <c r="I2020"/>
    </row>
    <row r="2021" spans="2:9" x14ac:dyDescent="0.4">
      <c r="B2021"/>
      <c r="I2021"/>
    </row>
    <row r="2022" spans="2:9" x14ac:dyDescent="0.4">
      <c r="B2022"/>
      <c r="I2022"/>
    </row>
    <row r="2023" spans="2:9" x14ac:dyDescent="0.4">
      <c r="B2023"/>
      <c r="I2023"/>
    </row>
    <row r="2024" spans="2:9" x14ac:dyDescent="0.4">
      <c r="B2024"/>
      <c r="I2024"/>
    </row>
    <row r="2025" spans="2:9" x14ac:dyDescent="0.4">
      <c r="B2025"/>
      <c r="I2025"/>
    </row>
    <row r="2026" spans="2:9" x14ac:dyDescent="0.4">
      <c r="B2026"/>
      <c r="I2026"/>
    </row>
    <row r="2027" spans="2:9" x14ac:dyDescent="0.4">
      <c r="B2027"/>
      <c r="I2027"/>
    </row>
    <row r="2028" spans="2:9" x14ac:dyDescent="0.4">
      <c r="B2028"/>
      <c r="I2028"/>
    </row>
    <row r="2029" spans="2:9" x14ac:dyDescent="0.4">
      <c r="B2029"/>
      <c r="I2029"/>
    </row>
    <row r="2030" spans="2:9" x14ac:dyDescent="0.4">
      <c r="B2030"/>
      <c r="I2030"/>
    </row>
    <row r="2031" spans="2:9" x14ac:dyDescent="0.4">
      <c r="B2031"/>
      <c r="I2031"/>
    </row>
    <row r="2032" spans="2:9" x14ac:dyDescent="0.4">
      <c r="B2032"/>
      <c r="I2032"/>
    </row>
    <row r="2033" spans="2:9" x14ac:dyDescent="0.4">
      <c r="B2033"/>
      <c r="I2033"/>
    </row>
    <row r="2034" spans="2:9" x14ac:dyDescent="0.4">
      <c r="B2034"/>
      <c r="I2034"/>
    </row>
    <row r="2035" spans="2:9" x14ac:dyDescent="0.4">
      <c r="B2035"/>
      <c r="I2035"/>
    </row>
    <row r="2036" spans="2:9" x14ac:dyDescent="0.4">
      <c r="B2036"/>
      <c r="I2036"/>
    </row>
    <row r="2037" spans="2:9" x14ac:dyDescent="0.4">
      <c r="B2037"/>
      <c r="I2037"/>
    </row>
    <row r="2038" spans="2:9" x14ac:dyDescent="0.4">
      <c r="B2038"/>
      <c r="I2038"/>
    </row>
    <row r="2039" spans="2:9" x14ac:dyDescent="0.4">
      <c r="B2039"/>
      <c r="I2039"/>
    </row>
    <row r="2040" spans="2:9" x14ac:dyDescent="0.4">
      <c r="B2040"/>
      <c r="I2040"/>
    </row>
    <row r="2041" spans="2:9" x14ac:dyDescent="0.4">
      <c r="B2041"/>
      <c r="I2041"/>
    </row>
    <row r="2042" spans="2:9" x14ac:dyDescent="0.4">
      <c r="B2042"/>
      <c r="I2042"/>
    </row>
    <row r="2043" spans="2:9" x14ac:dyDescent="0.4">
      <c r="B2043"/>
      <c r="I2043"/>
    </row>
    <row r="2044" spans="2:9" x14ac:dyDescent="0.4">
      <c r="B2044"/>
      <c r="I2044"/>
    </row>
    <row r="2045" spans="2:9" x14ac:dyDescent="0.4">
      <c r="B2045"/>
      <c r="I2045"/>
    </row>
    <row r="2046" spans="2:9" x14ac:dyDescent="0.4">
      <c r="B2046"/>
      <c r="I2046"/>
    </row>
    <row r="2047" spans="2:9" x14ac:dyDescent="0.4">
      <c r="B2047"/>
      <c r="I2047"/>
    </row>
    <row r="2048" spans="2:9" x14ac:dyDescent="0.4">
      <c r="B2048"/>
      <c r="I2048"/>
    </row>
    <row r="2049" spans="2:9" x14ac:dyDescent="0.4">
      <c r="B2049"/>
      <c r="I2049"/>
    </row>
    <row r="2050" spans="2:9" x14ac:dyDescent="0.4">
      <c r="B2050"/>
      <c r="I2050"/>
    </row>
    <row r="2051" spans="2:9" x14ac:dyDescent="0.4">
      <c r="B2051"/>
      <c r="I2051"/>
    </row>
    <row r="2052" spans="2:9" x14ac:dyDescent="0.4">
      <c r="B2052"/>
      <c r="I2052"/>
    </row>
    <row r="2053" spans="2:9" x14ac:dyDescent="0.4">
      <c r="B2053"/>
      <c r="I2053"/>
    </row>
    <row r="2054" spans="2:9" x14ac:dyDescent="0.4">
      <c r="B2054"/>
      <c r="I2054"/>
    </row>
    <row r="2055" spans="2:9" x14ac:dyDescent="0.4">
      <c r="B2055"/>
      <c r="I2055"/>
    </row>
    <row r="2056" spans="2:9" x14ac:dyDescent="0.4">
      <c r="B2056"/>
      <c r="I2056"/>
    </row>
    <row r="2057" spans="2:9" x14ac:dyDescent="0.4">
      <c r="B2057"/>
      <c r="I2057"/>
    </row>
    <row r="2058" spans="2:9" x14ac:dyDescent="0.4">
      <c r="B2058"/>
      <c r="I2058"/>
    </row>
    <row r="2059" spans="2:9" x14ac:dyDescent="0.4">
      <c r="B2059"/>
      <c r="I2059"/>
    </row>
    <row r="2060" spans="2:9" x14ac:dyDescent="0.4">
      <c r="B2060"/>
      <c r="I2060"/>
    </row>
    <row r="2061" spans="2:9" x14ac:dyDescent="0.4">
      <c r="B2061"/>
      <c r="I2061"/>
    </row>
    <row r="2062" spans="2:9" x14ac:dyDescent="0.4">
      <c r="B2062"/>
      <c r="I2062"/>
    </row>
    <row r="2063" spans="2:9" x14ac:dyDescent="0.4">
      <c r="B2063"/>
      <c r="I2063"/>
    </row>
    <row r="2064" spans="2:9" x14ac:dyDescent="0.4">
      <c r="B2064"/>
      <c r="I2064"/>
    </row>
    <row r="2065" spans="2:9" x14ac:dyDescent="0.4">
      <c r="B2065"/>
      <c r="I2065"/>
    </row>
    <row r="2066" spans="2:9" ht="16.5" customHeight="1" x14ac:dyDescent="0.4">
      <c r="B2066"/>
      <c r="I2066"/>
    </row>
    <row r="2067" spans="2:9" ht="16.5" customHeight="1" x14ac:dyDescent="0.4">
      <c r="B2067"/>
      <c r="I2067"/>
    </row>
    <row r="2068" spans="2:9" ht="16.5" customHeight="1" x14ac:dyDescent="0.4">
      <c r="B2068"/>
      <c r="I2068"/>
    </row>
    <row r="2069" spans="2:9" x14ac:dyDescent="0.4">
      <c r="B2069"/>
      <c r="I2069"/>
    </row>
    <row r="2070" spans="2:9" x14ac:dyDescent="0.4">
      <c r="B2070"/>
      <c r="I2070"/>
    </row>
    <row r="2071" spans="2:9" x14ac:dyDescent="0.4">
      <c r="B2071"/>
      <c r="I2071"/>
    </row>
    <row r="2072" spans="2:9" x14ac:dyDescent="0.4">
      <c r="B2072"/>
      <c r="I2072"/>
    </row>
    <row r="2073" spans="2:9" x14ac:dyDescent="0.4">
      <c r="B2073"/>
      <c r="I2073"/>
    </row>
    <row r="2074" spans="2:9" x14ac:dyDescent="0.4">
      <c r="B2074"/>
      <c r="I2074"/>
    </row>
    <row r="2075" spans="2:9" x14ac:dyDescent="0.4">
      <c r="B2075"/>
      <c r="I2075"/>
    </row>
    <row r="2076" spans="2:9" x14ac:dyDescent="0.4">
      <c r="B2076"/>
      <c r="I2076"/>
    </row>
    <row r="2077" spans="2:9" x14ac:dyDescent="0.4">
      <c r="B2077"/>
      <c r="I2077"/>
    </row>
    <row r="2078" spans="2:9" x14ac:dyDescent="0.4">
      <c r="B2078"/>
      <c r="I2078"/>
    </row>
    <row r="2079" spans="2:9" x14ac:dyDescent="0.4">
      <c r="B2079"/>
      <c r="I2079"/>
    </row>
    <row r="2080" spans="2:9" x14ac:dyDescent="0.4">
      <c r="B2080"/>
      <c r="I2080"/>
    </row>
    <row r="2081" spans="2:9" x14ac:dyDescent="0.4">
      <c r="B2081"/>
      <c r="I2081"/>
    </row>
    <row r="2082" spans="2:9" x14ac:dyDescent="0.4">
      <c r="B2082"/>
      <c r="I2082"/>
    </row>
    <row r="2083" spans="2:9" x14ac:dyDescent="0.4">
      <c r="B2083"/>
      <c r="I2083"/>
    </row>
    <row r="2084" spans="2:9" x14ac:dyDescent="0.4">
      <c r="B2084"/>
      <c r="I2084"/>
    </row>
    <row r="2085" spans="2:9" x14ac:dyDescent="0.4">
      <c r="B2085"/>
      <c r="I2085"/>
    </row>
    <row r="2086" spans="2:9" x14ac:dyDescent="0.4">
      <c r="B2086"/>
      <c r="I2086"/>
    </row>
    <row r="2087" spans="2:9" x14ac:dyDescent="0.4">
      <c r="B2087"/>
      <c r="I2087"/>
    </row>
    <row r="2088" spans="2:9" x14ac:dyDescent="0.4">
      <c r="B2088"/>
      <c r="I2088"/>
    </row>
    <row r="2089" spans="2:9" x14ac:dyDescent="0.4">
      <c r="B2089"/>
      <c r="I2089"/>
    </row>
    <row r="2090" spans="2:9" x14ac:dyDescent="0.4">
      <c r="B2090"/>
      <c r="I2090"/>
    </row>
    <row r="2091" spans="2:9" x14ac:dyDescent="0.4">
      <c r="B2091"/>
      <c r="I2091"/>
    </row>
    <row r="2092" spans="2:9" x14ac:dyDescent="0.4">
      <c r="B2092"/>
      <c r="I2092"/>
    </row>
    <row r="2093" spans="2:9" x14ac:dyDescent="0.4">
      <c r="B2093"/>
      <c r="I2093"/>
    </row>
    <row r="2094" spans="2:9" x14ac:dyDescent="0.4">
      <c r="B2094"/>
      <c r="I2094"/>
    </row>
    <row r="2095" spans="2:9" x14ac:dyDescent="0.4">
      <c r="B2095"/>
      <c r="I2095"/>
    </row>
    <row r="2096" spans="2:9" x14ac:dyDescent="0.4">
      <c r="B2096"/>
      <c r="I2096"/>
    </row>
    <row r="2097" spans="2:9" x14ac:dyDescent="0.4">
      <c r="B2097"/>
      <c r="I2097"/>
    </row>
    <row r="2098" spans="2:9" x14ac:dyDescent="0.4">
      <c r="B2098"/>
      <c r="I2098"/>
    </row>
    <row r="2099" spans="2:9" x14ac:dyDescent="0.4">
      <c r="B2099"/>
      <c r="I2099"/>
    </row>
    <row r="2100" spans="2:9" x14ac:dyDescent="0.4">
      <c r="B2100"/>
      <c r="I2100"/>
    </row>
    <row r="2101" spans="2:9" x14ac:dyDescent="0.4">
      <c r="B2101"/>
      <c r="I2101"/>
    </row>
    <row r="2102" spans="2:9" x14ac:dyDescent="0.4">
      <c r="B2102"/>
      <c r="I2102"/>
    </row>
    <row r="2103" spans="2:9" x14ac:dyDescent="0.4">
      <c r="B2103"/>
      <c r="I2103"/>
    </row>
    <row r="2104" spans="2:9" x14ac:dyDescent="0.4">
      <c r="B2104"/>
      <c r="I2104"/>
    </row>
    <row r="2105" spans="2:9" x14ac:dyDescent="0.4">
      <c r="B2105"/>
      <c r="I2105"/>
    </row>
    <row r="2106" spans="2:9" x14ac:dyDescent="0.4">
      <c r="B2106"/>
      <c r="I2106"/>
    </row>
    <row r="2107" spans="2:9" x14ac:dyDescent="0.4">
      <c r="B2107"/>
      <c r="I2107"/>
    </row>
    <row r="2108" spans="2:9" x14ac:dyDescent="0.4">
      <c r="B2108"/>
      <c r="I2108"/>
    </row>
    <row r="2109" spans="2:9" x14ac:dyDescent="0.4">
      <c r="B2109"/>
      <c r="I2109"/>
    </row>
    <row r="2110" spans="2:9" x14ac:dyDescent="0.4">
      <c r="B2110"/>
      <c r="I2110"/>
    </row>
    <row r="2111" spans="2:9" x14ac:dyDescent="0.4">
      <c r="B2111"/>
      <c r="I2111"/>
    </row>
    <row r="2112" spans="2:9" x14ac:dyDescent="0.4">
      <c r="B2112"/>
      <c r="I2112"/>
    </row>
    <row r="2113" spans="2:9" x14ac:dyDescent="0.4">
      <c r="B2113"/>
      <c r="I2113"/>
    </row>
    <row r="2114" spans="2:9" x14ac:dyDescent="0.4">
      <c r="B2114"/>
      <c r="I2114"/>
    </row>
    <row r="2115" spans="2:9" x14ac:dyDescent="0.4">
      <c r="B2115"/>
      <c r="I2115"/>
    </row>
    <row r="2116" spans="2:9" x14ac:dyDescent="0.4">
      <c r="B2116"/>
      <c r="I2116"/>
    </row>
    <row r="2117" spans="2:9" x14ac:dyDescent="0.4">
      <c r="B2117"/>
      <c r="I2117"/>
    </row>
    <row r="2118" spans="2:9" x14ac:dyDescent="0.4">
      <c r="B2118"/>
      <c r="I2118"/>
    </row>
    <row r="2119" spans="2:9" x14ac:dyDescent="0.4">
      <c r="B2119"/>
      <c r="I2119"/>
    </row>
    <row r="2120" spans="2:9" x14ac:dyDescent="0.4">
      <c r="B2120"/>
      <c r="I2120"/>
    </row>
    <row r="2121" spans="2:9" x14ac:dyDescent="0.4">
      <c r="B2121"/>
      <c r="I2121"/>
    </row>
    <row r="2122" spans="2:9" x14ac:dyDescent="0.4">
      <c r="B2122"/>
      <c r="I2122"/>
    </row>
    <row r="2123" spans="2:9" x14ac:dyDescent="0.4">
      <c r="B2123"/>
      <c r="I2123"/>
    </row>
    <row r="2124" spans="2:9" x14ac:dyDescent="0.4">
      <c r="B2124"/>
      <c r="I2124"/>
    </row>
    <row r="2125" spans="2:9" x14ac:dyDescent="0.4">
      <c r="B2125"/>
      <c r="I2125"/>
    </row>
    <row r="2126" spans="2:9" x14ac:dyDescent="0.4">
      <c r="B2126"/>
      <c r="I2126"/>
    </row>
    <row r="2127" spans="2:9" x14ac:dyDescent="0.4">
      <c r="B2127"/>
      <c r="I2127"/>
    </row>
    <row r="2128" spans="2:9" x14ac:dyDescent="0.4">
      <c r="B2128"/>
      <c r="I2128"/>
    </row>
    <row r="2129" spans="2:9" x14ac:dyDescent="0.4">
      <c r="B2129"/>
      <c r="I2129"/>
    </row>
    <row r="2130" spans="2:9" x14ac:dyDescent="0.4">
      <c r="B2130"/>
      <c r="I2130"/>
    </row>
    <row r="2131" spans="2:9" x14ac:dyDescent="0.4">
      <c r="B2131"/>
      <c r="I2131"/>
    </row>
    <row r="2132" spans="2:9" x14ac:dyDescent="0.4">
      <c r="B2132"/>
      <c r="I2132"/>
    </row>
    <row r="2133" spans="2:9" x14ac:dyDescent="0.4">
      <c r="B2133"/>
      <c r="I2133"/>
    </row>
    <row r="2134" spans="2:9" x14ac:dyDescent="0.4">
      <c r="B2134"/>
      <c r="I2134"/>
    </row>
    <row r="2135" spans="2:9" x14ac:dyDescent="0.4">
      <c r="B2135"/>
      <c r="I2135"/>
    </row>
    <row r="2136" spans="2:9" x14ac:dyDescent="0.4">
      <c r="B2136"/>
      <c r="I2136"/>
    </row>
    <row r="2137" spans="2:9" x14ac:dyDescent="0.4">
      <c r="B2137"/>
      <c r="I2137"/>
    </row>
    <row r="2138" spans="2:9" x14ac:dyDescent="0.4">
      <c r="B2138"/>
      <c r="I2138"/>
    </row>
    <row r="2139" spans="2:9" x14ac:dyDescent="0.4">
      <c r="B2139"/>
      <c r="I2139"/>
    </row>
    <row r="2140" spans="2:9" x14ac:dyDescent="0.4">
      <c r="B2140"/>
      <c r="I2140"/>
    </row>
    <row r="2141" spans="2:9" x14ac:dyDescent="0.4">
      <c r="B2141"/>
      <c r="I2141"/>
    </row>
    <row r="2142" spans="2:9" x14ac:dyDescent="0.4">
      <c r="B2142"/>
      <c r="I2142"/>
    </row>
    <row r="2143" spans="2:9" x14ac:dyDescent="0.4">
      <c r="B2143"/>
      <c r="I2143"/>
    </row>
    <row r="2144" spans="2:9" x14ac:dyDescent="0.4">
      <c r="B2144"/>
      <c r="I2144"/>
    </row>
    <row r="2145" spans="2:9" x14ac:dyDescent="0.4">
      <c r="B2145"/>
      <c r="I2145"/>
    </row>
    <row r="2146" spans="2:9" x14ac:dyDescent="0.4">
      <c r="B2146"/>
      <c r="I2146"/>
    </row>
    <row r="2147" spans="2:9" x14ac:dyDescent="0.4">
      <c r="B2147"/>
      <c r="I2147"/>
    </row>
    <row r="2148" spans="2:9" x14ac:dyDescent="0.4">
      <c r="B2148"/>
      <c r="I2148"/>
    </row>
    <row r="2149" spans="2:9" x14ac:dyDescent="0.4">
      <c r="B2149"/>
      <c r="I2149"/>
    </row>
    <row r="2150" spans="2:9" x14ac:dyDescent="0.4">
      <c r="B2150"/>
      <c r="I2150"/>
    </row>
    <row r="2151" spans="2:9" x14ac:dyDescent="0.4">
      <c r="B2151"/>
      <c r="I2151"/>
    </row>
    <row r="2152" spans="2:9" x14ac:dyDescent="0.4">
      <c r="B2152"/>
      <c r="I2152"/>
    </row>
    <row r="2153" spans="2:9" x14ac:dyDescent="0.4">
      <c r="B2153"/>
      <c r="I2153"/>
    </row>
    <row r="2154" spans="2:9" x14ac:dyDescent="0.4">
      <c r="B2154"/>
      <c r="I2154"/>
    </row>
    <row r="2155" spans="2:9" x14ac:dyDescent="0.4">
      <c r="B2155"/>
      <c r="I2155"/>
    </row>
    <row r="2156" spans="2:9" x14ac:dyDescent="0.4">
      <c r="B2156"/>
      <c r="I2156"/>
    </row>
    <row r="2157" spans="2:9" x14ac:dyDescent="0.4">
      <c r="B2157"/>
      <c r="I2157"/>
    </row>
    <row r="2158" spans="2:9" x14ac:dyDescent="0.4">
      <c r="B2158"/>
      <c r="I2158"/>
    </row>
    <row r="2159" spans="2:9" x14ac:dyDescent="0.4">
      <c r="B2159"/>
      <c r="I2159"/>
    </row>
    <row r="2160" spans="2:9" x14ac:dyDescent="0.4">
      <c r="B2160"/>
      <c r="I2160"/>
    </row>
    <row r="2161" spans="2:9" x14ac:dyDescent="0.4">
      <c r="B2161"/>
      <c r="I2161"/>
    </row>
    <row r="2162" spans="2:9" x14ac:dyDescent="0.4">
      <c r="B2162"/>
      <c r="I2162"/>
    </row>
    <row r="2163" spans="2:9" x14ac:dyDescent="0.4">
      <c r="B2163"/>
      <c r="I2163"/>
    </row>
    <row r="2164" spans="2:9" x14ac:dyDescent="0.4">
      <c r="B2164"/>
      <c r="I2164"/>
    </row>
    <row r="2165" spans="2:9" x14ac:dyDescent="0.4">
      <c r="B2165"/>
      <c r="I2165"/>
    </row>
    <row r="2166" spans="2:9" x14ac:dyDescent="0.4">
      <c r="B2166"/>
      <c r="I2166"/>
    </row>
    <row r="2167" spans="2:9" x14ac:dyDescent="0.4">
      <c r="B2167"/>
      <c r="I2167"/>
    </row>
    <row r="2168" spans="2:9" x14ac:dyDescent="0.4">
      <c r="B2168"/>
      <c r="I2168"/>
    </row>
    <row r="2169" spans="2:9" x14ac:dyDescent="0.4">
      <c r="B2169"/>
      <c r="I2169"/>
    </row>
    <row r="2170" spans="2:9" x14ac:dyDescent="0.4">
      <c r="B2170"/>
      <c r="I2170"/>
    </row>
    <row r="2171" spans="2:9" x14ac:dyDescent="0.4">
      <c r="B2171"/>
      <c r="I2171"/>
    </row>
    <row r="2172" spans="2:9" x14ac:dyDescent="0.4">
      <c r="B2172"/>
      <c r="I2172"/>
    </row>
    <row r="2173" spans="2:9" x14ac:dyDescent="0.4">
      <c r="B2173"/>
      <c r="I2173"/>
    </row>
    <row r="2174" spans="2:9" x14ac:dyDescent="0.4">
      <c r="B2174"/>
      <c r="I2174"/>
    </row>
    <row r="2175" spans="2:9" x14ac:dyDescent="0.4">
      <c r="B2175"/>
      <c r="I2175"/>
    </row>
    <row r="2176" spans="2:9" x14ac:dyDescent="0.4">
      <c r="B2176"/>
      <c r="I2176"/>
    </row>
    <row r="2177" spans="2:9" x14ac:dyDescent="0.4">
      <c r="B2177"/>
      <c r="I2177"/>
    </row>
    <row r="2178" spans="2:9" x14ac:dyDescent="0.4">
      <c r="B2178"/>
      <c r="I2178"/>
    </row>
    <row r="2179" spans="2:9" x14ac:dyDescent="0.4">
      <c r="B2179"/>
      <c r="I2179"/>
    </row>
    <row r="2180" spans="2:9" x14ac:dyDescent="0.4">
      <c r="B2180"/>
      <c r="I2180"/>
    </row>
    <row r="2181" spans="2:9" x14ac:dyDescent="0.4">
      <c r="B2181"/>
      <c r="I2181"/>
    </row>
    <row r="2182" spans="2:9" x14ac:dyDescent="0.4">
      <c r="B2182"/>
      <c r="I2182"/>
    </row>
    <row r="2183" spans="2:9" x14ac:dyDescent="0.4">
      <c r="B2183"/>
      <c r="I2183"/>
    </row>
    <row r="2184" spans="2:9" x14ac:dyDescent="0.4">
      <c r="B2184"/>
      <c r="I2184"/>
    </row>
    <row r="2185" spans="2:9" x14ac:dyDescent="0.4">
      <c r="B2185"/>
      <c r="I2185"/>
    </row>
    <row r="2186" spans="2:9" x14ac:dyDescent="0.4">
      <c r="B2186"/>
      <c r="I2186"/>
    </row>
    <row r="2187" spans="2:9" x14ac:dyDescent="0.4">
      <c r="B2187"/>
      <c r="I2187"/>
    </row>
    <row r="2188" spans="2:9" x14ac:dyDescent="0.4">
      <c r="B2188"/>
      <c r="I2188"/>
    </row>
    <row r="2189" spans="2:9" x14ac:dyDescent="0.4">
      <c r="B2189"/>
      <c r="I2189"/>
    </row>
    <row r="2190" spans="2:9" x14ac:dyDescent="0.4">
      <c r="B2190"/>
      <c r="I2190"/>
    </row>
    <row r="2191" spans="2:9" x14ac:dyDescent="0.4">
      <c r="B2191"/>
      <c r="I2191"/>
    </row>
    <row r="2192" spans="2:9" x14ac:dyDescent="0.4">
      <c r="B2192"/>
      <c r="I2192"/>
    </row>
    <row r="2193" spans="2:9" x14ac:dyDescent="0.4">
      <c r="B2193"/>
      <c r="I2193"/>
    </row>
    <row r="2194" spans="2:9" x14ac:dyDescent="0.4">
      <c r="B2194"/>
      <c r="I2194"/>
    </row>
    <row r="2195" spans="2:9" x14ac:dyDescent="0.4">
      <c r="B2195"/>
      <c r="I2195"/>
    </row>
    <row r="2196" spans="2:9" x14ac:dyDescent="0.4">
      <c r="B2196"/>
      <c r="I2196"/>
    </row>
    <row r="2197" spans="2:9" x14ac:dyDescent="0.4">
      <c r="B2197"/>
      <c r="I2197"/>
    </row>
    <row r="2198" spans="2:9" x14ac:dyDescent="0.4">
      <c r="B2198"/>
      <c r="I2198"/>
    </row>
    <row r="2199" spans="2:9" x14ac:dyDescent="0.4">
      <c r="B2199"/>
      <c r="I2199"/>
    </row>
    <row r="2200" spans="2:9" x14ac:dyDescent="0.4">
      <c r="B2200"/>
      <c r="I2200"/>
    </row>
    <row r="2201" spans="2:9" x14ac:dyDescent="0.4">
      <c r="B2201"/>
      <c r="I2201"/>
    </row>
    <row r="2202" spans="2:9" x14ac:dyDescent="0.4">
      <c r="B2202"/>
      <c r="I2202"/>
    </row>
    <row r="2203" spans="2:9" x14ac:dyDescent="0.4">
      <c r="B2203"/>
      <c r="I2203"/>
    </row>
    <row r="2204" spans="2:9" x14ac:dyDescent="0.4">
      <c r="B2204"/>
      <c r="I2204"/>
    </row>
    <row r="2205" spans="2:9" x14ac:dyDescent="0.4">
      <c r="B2205"/>
      <c r="I2205"/>
    </row>
    <row r="2206" spans="2:9" x14ac:dyDescent="0.4">
      <c r="B2206"/>
      <c r="I2206"/>
    </row>
    <row r="2207" spans="2:9" x14ac:dyDescent="0.4">
      <c r="B2207"/>
      <c r="I2207"/>
    </row>
    <row r="2208" spans="2:9" x14ac:dyDescent="0.4">
      <c r="B2208"/>
      <c r="I2208"/>
    </row>
    <row r="2209" spans="2:9" x14ac:dyDescent="0.4">
      <c r="B2209"/>
      <c r="I2209"/>
    </row>
    <row r="2210" spans="2:9" x14ac:dyDescent="0.4">
      <c r="B2210"/>
      <c r="I2210"/>
    </row>
    <row r="2211" spans="2:9" x14ac:dyDescent="0.4">
      <c r="B2211"/>
      <c r="I2211"/>
    </row>
    <row r="2212" spans="2:9" x14ac:dyDescent="0.4">
      <c r="B2212"/>
      <c r="I2212"/>
    </row>
    <row r="2213" spans="2:9" x14ac:dyDescent="0.4">
      <c r="B2213"/>
      <c r="I2213"/>
    </row>
    <row r="2214" spans="2:9" x14ac:dyDescent="0.4">
      <c r="B2214"/>
      <c r="I2214"/>
    </row>
    <row r="2215" spans="2:9" x14ac:dyDescent="0.4">
      <c r="B2215"/>
      <c r="I2215"/>
    </row>
    <row r="2216" spans="2:9" x14ac:dyDescent="0.4">
      <c r="B2216"/>
      <c r="I2216"/>
    </row>
    <row r="2217" spans="2:9" x14ac:dyDescent="0.4">
      <c r="B2217"/>
      <c r="I2217"/>
    </row>
    <row r="2218" spans="2:9" x14ac:dyDescent="0.4">
      <c r="B2218"/>
      <c r="I2218"/>
    </row>
    <row r="2219" spans="2:9" x14ac:dyDescent="0.4">
      <c r="B2219"/>
      <c r="I2219"/>
    </row>
    <row r="2220" spans="2:9" x14ac:dyDescent="0.4">
      <c r="B2220"/>
      <c r="I2220"/>
    </row>
    <row r="2221" spans="2:9" x14ac:dyDescent="0.4">
      <c r="B2221"/>
      <c r="I2221"/>
    </row>
    <row r="2222" spans="2:9" x14ac:dyDescent="0.4">
      <c r="B2222"/>
      <c r="I2222"/>
    </row>
    <row r="2223" spans="2:9" x14ac:dyDescent="0.4">
      <c r="B2223"/>
      <c r="I2223"/>
    </row>
    <row r="2224" spans="2:9" x14ac:dyDescent="0.4">
      <c r="B2224"/>
      <c r="I2224"/>
    </row>
    <row r="2225" spans="2:9" x14ac:dyDescent="0.4">
      <c r="B2225"/>
      <c r="I2225"/>
    </row>
    <row r="2226" spans="2:9" x14ac:dyDescent="0.4">
      <c r="B2226"/>
      <c r="I2226"/>
    </row>
    <row r="2227" spans="2:9" x14ac:dyDescent="0.4">
      <c r="B2227"/>
      <c r="I2227"/>
    </row>
    <row r="2228" spans="2:9" x14ac:dyDescent="0.4">
      <c r="B2228"/>
      <c r="I2228"/>
    </row>
    <row r="2229" spans="2:9" x14ac:dyDescent="0.4">
      <c r="B2229"/>
      <c r="I2229"/>
    </row>
    <row r="2230" spans="2:9" x14ac:dyDescent="0.4">
      <c r="B2230"/>
      <c r="I2230"/>
    </row>
    <row r="2231" spans="2:9" x14ac:dyDescent="0.4">
      <c r="B2231"/>
      <c r="I2231"/>
    </row>
    <row r="2232" spans="2:9" x14ac:dyDescent="0.4">
      <c r="B2232"/>
      <c r="I2232"/>
    </row>
    <row r="2233" spans="2:9" x14ac:dyDescent="0.4">
      <c r="B2233"/>
      <c r="I2233"/>
    </row>
    <row r="2234" spans="2:9" x14ac:dyDescent="0.4">
      <c r="B2234"/>
      <c r="I2234"/>
    </row>
    <row r="2235" spans="2:9" x14ac:dyDescent="0.4">
      <c r="B2235"/>
      <c r="I2235"/>
    </row>
    <row r="2236" spans="2:9" x14ac:dyDescent="0.4">
      <c r="B2236"/>
      <c r="I2236"/>
    </row>
    <row r="2237" spans="2:9" x14ac:dyDescent="0.4">
      <c r="B2237"/>
      <c r="I2237"/>
    </row>
    <row r="2238" spans="2:9" x14ac:dyDescent="0.4">
      <c r="B2238"/>
      <c r="I2238"/>
    </row>
    <row r="2239" spans="2:9" x14ac:dyDescent="0.4">
      <c r="B2239"/>
      <c r="I2239"/>
    </row>
    <row r="2240" spans="2:9" x14ac:dyDescent="0.4">
      <c r="B2240"/>
      <c r="I2240"/>
    </row>
    <row r="2241" spans="2:9" x14ac:dyDescent="0.4">
      <c r="B2241"/>
      <c r="I2241"/>
    </row>
    <row r="2242" spans="2:9" x14ac:dyDescent="0.4">
      <c r="B2242"/>
      <c r="I2242"/>
    </row>
    <row r="2243" spans="2:9" x14ac:dyDescent="0.4">
      <c r="B2243"/>
      <c r="I2243"/>
    </row>
    <row r="2244" spans="2:9" x14ac:dyDescent="0.4">
      <c r="B2244"/>
      <c r="I2244"/>
    </row>
    <row r="2245" spans="2:9" x14ac:dyDescent="0.4">
      <c r="B2245"/>
      <c r="I2245"/>
    </row>
    <row r="2246" spans="2:9" x14ac:dyDescent="0.4">
      <c r="B2246"/>
      <c r="I2246"/>
    </row>
    <row r="2247" spans="2:9" x14ac:dyDescent="0.4">
      <c r="B2247"/>
      <c r="I2247"/>
    </row>
    <row r="2248" spans="2:9" x14ac:dyDescent="0.4">
      <c r="B2248"/>
      <c r="I2248"/>
    </row>
    <row r="2249" spans="2:9" x14ac:dyDescent="0.4">
      <c r="B2249"/>
      <c r="I2249"/>
    </row>
    <row r="2250" spans="2:9" x14ac:dyDescent="0.4">
      <c r="B2250"/>
      <c r="I2250"/>
    </row>
    <row r="2251" spans="2:9" x14ac:dyDescent="0.4">
      <c r="B2251"/>
      <c r="I2251"/>
    </row>
    <row r="2252" spans="2:9" x14ac:dyDescent="0.4">
      <c r="B2252"/>
      <c r="I2252"/>
    </row>
    <row r="2253" spans="2:9" x14ac:dyDescent="0.4">
      <c r="B2253"/>
      <c r="I2253"/>
    </row>
    <row r="2254" spans="2:9" x14ac:dyDescent="0.4">
      <c r="B2254"/>
      <c r="I2254"/>
    </row>
    <row r="2255" spans="2:9" x14ac:dyDescent="0.4">
      <c r="B2255"/>
      <c r="I2255"/>
    </row>
    <row r="2256" spans="2:9" x14ac:dyDescent="0.4">
      <c r="B2256"/>
      <c r="I2256"/>
    </row>
    <row r="2257" spans="2:9" x14ac:dyDescent="0.4">
      <c r="B2257"/>
      <c r="I2257"/>
    </row>
    <row r="2258" spans="2:9" x14ac:dyDescent="0.4">
      <c r="B2258"/>
      <c r="I2258"/>
    </row>
    <row r="2259" spans="2:9" x14ac:dyDescent="0.4">
      <c r="B2259"/>
      <c r="I2259"/>
    </row>
    <row r="2260" spans="2:9" x14ac:dyDescent="0.4">
      <c r="B2260"/>
      <c r="I2260"/>
    </row>
    <row r="2261" spans="2:9" x14ac:dyDescent="0.4">
      <c r="B2261"/>
      <c r="I2261"/>
    </row>
    <row r="2262" spans="2:9" x14ac:dyDescent="0.4">
      <c r="B2262"/>
      <c r="I2262"/>
    </row>
    <row r="2263" spans="2:9" x14ac:dyDescent="0.4">
      <c r="B2263"/>
      <c r="I2263"/>
    </row>
    <row r="2264" spans="2:9" x14ac:dyDescent="0.4">
      <c r="B2264"/>
      <c r="I2264"/>
    </row>
    <row r="2265" spans="2:9" x14ac:dyDescent="0.4">
      <c r="B2265"/>
      <c r="I2265"/>
    </row>
    <row r="2266" spans="2:9" x14ac:dyDescent="0.4">
      <c r="B2266"/>
      <c r="I2266"/>
    </row>
    <row r="2267" spans="2:9" x14ac:dyDescent="0.4">
      <c r="B2267"/>
      <c r="I2267"/>
    </row>
    <row r="2268" spans="2:9" x14ac:dyDescent="0.4">
      <c r="B2268"/>
      <c r="I2268"/>
    </row>
    <row r="2269" spans="2:9" x14ac:dyDescent="0.4">
      <c r="B2269"/>
      <c r="I2269"/>
    </row>
    <row r="2270" spans="2:9" x14ac:dyDescent="0.4">
      <c r="B2270"/>
      <c r="I2270"/>
    </row>
    <row r="2271" spans="2:9" x14ac:dyDescent="0.4">
      <c r="B2271"/>
      <c r="I2271"/>
    </row>
    <row r="2272" spans="2:9" x14ac:dyDescent="0.4">
      <c r="B2272"/>
      <c r="I2272"/>
    </row>
    <row r="2273" spans="2:9" x14ac:dyDescent="0.4">
      <c r="B2273"/>
      <c r="I2273"/>
    </row>
    <row r="2274" spans="2:9" x14ac:dyDescent="0.4">
      <c r="B2274"/>
      <c r="I2274"/>
    </row>
    <row r="2275" spans="2:9" x14ac:dyDescent="0.4">
      <c r="B2275"/>
      <c r="I2275"/>
    </row>
    <row r="2276" spans="2:9" x14ac:dyDescent="0.4">
      <c r="B2276"/>
      <c r="I2276"/>
    </row>
    <row r="2277" spans="2:9" x14ac:dyDescent="0.4">
      <c r="B2277"/>
      <c r="I2277"/>
    </row>
    <row r="2278" spans="2:9" x14ac:dyDescent="0.4">
      <c r="B2278"/>
      <c r="I2278"/>
    </row>
    <row r="2279" spans="2:9" x14ac:dyDescent="0.4">
      <c r="B2279"/>
      <c r="I2279"/>
    </row>
    <row r="2280" spans="2:9" x14ac:dyDescent="0.4">
      <c r="B2280"/>
      <c r="I2280"/>
    </row>
    <row r="2281" spans="2:9" x14ac:dyDescent="0.4">
      <c r="B2281"/>
      <c r="I2281"/>
    </row>
    <row r="2282" spans="2:9" x14ac:dyDescent="0.4">
      <c r="B2282"/>
      <c r="I2282"/>
    </row>
    <row r="2283" spans="2:9" x14ac:dyDescent="0.4">
      <c r="B2283"/>
      <c r="I2283"/>
    </row>
    <row r="2284" spans="2:9" x14ac:dyDescent="0.4">
      <c r="B2284"/>
      <c r="I2284"/>
    </row>
    <row r="2285" spans="2:9" x14ac:dyDescent="0.4">
      <c r="B2285"/>
      <c r="I2285"/>
    </row>
    <row r="2286" spans="2:9" x14ac:dyDescent="0.4">
      <c r="B2286"/>
      <c r="I2286"/>
    </row>
    <row r="2287" spans="2:9" x14ac:dyDescent="0.4">
      <c r="B2287"/>
      <c r="I2287"/>
    </row>
    <row r="2288" spans="2:9" x14ac:dyDescent="0.4">
      <c r="B2288"/>
      <c r="I2288"/>
    </row>
    <row r="2289" spans="2:9" x14ac:dyDescent="0.4">
      <c r="B2289"/>
      <c r="I2289"/>
    </row>
    <row r="2290" spans="2:9" x14ac:dyDescent="0.4">
      <c r="B2290"/>
      <c r="I2290"/>
    </row>
    <row r="2291" spans="2:9" x14ac:dyDescent="0.4">
      <c r="B2291"/>
      <c r="I2291"/>
    </row>
    <row r="2292" spans="2:9" x14ac:dyDescent="0.4">
      <c r="B2292"/>
      <c r="I2292"/>
    </row>
    <row r="2293" spans="2:9" x14ac:dyDescent="0.4">
      <c r="B2293"/>
      <c r="I2293"/>
    </row>
    <row r="2294" spans="2:9" x14ac:dyDescent="0.4">
      <c r="B2294"/>
      <c r="I2294"/>
    </row>
    <row r="2295" spans="2:9" x14ac:dyDescent="0.4">
      <c r="B2295"/>
      <c r="I2295"/>
    </row>
    <row r="2296" spans="2:9" x14ac:dyDescent="0.4">
      <c r="B2296"/>
      <c r="I2296"/>
    </row>
    <row r="2297" spans="2:9" x14ac:dyDescent="0.4">
      <c r="B2297"/>
      <c r="I2297"/>
    </row>
    <row r="2298" spans="2:9" x14ac:dyDescent="0.4">
      <c r="B2298"/>
      <c r="I2298"/>
    </row>
    <row r="2299" spans="2:9" x14ac:dyDescent="0.4">
      <c r="B2299"/>
      <c r="I2299"/>
    </row>
    <row r="2300" spans="2:9" x14ac:dyDescent="0.4">
      <c r="B2300"/>
      <c r="I2300"/>
    </row>
    <row r="2301" spans="2:9" x14ac:dyDescent="0.4">
      <c r="B2301"/>
      <c r="I2301"/>
    </row>
    <row r="2302" spans="2:9" x14ac:dyDescent="0.4">
      <c r="B2302"/>
      <c r="I2302"/>
    </row>
    <row r="2303" spans="2:9" x14ac:dyDescent="0.4">
      <c r="B2303"/>
      <c r="I2303"/>
    </row>
    <row r="2304" spans="2:9" x14ac:dyDescent="0.4">
      <c r="B2304"/>
      <c r="I2304"/>
    </row>
    <row r="2305" spans="2:9" x14ac:dyDescent="0.4">
      <c r="B2305"/>
      <c r="I2305"/>
    </row>
    <row r="2306" spans="2:9" x14ac:dyDescent="0.4">
      <c r="B2306"/>
      <c r="I2306"/>
    </row>
    <row r="2307" spans="2:9" x14ac:dyDescent="0.4">
      <c r="B2307"/>
      <c r="I2307"/>
    </row>
    <row r="2308" spans="2:9" x14ac:dyDescent="0.4">
      <c r="B2308"/>
      <c r="I2308"/>
    </row>
    <row r="2309" spans="2:9" x14ac:dyDescent="0.4">
      <c r="B2309"/>
      <c r="I2309"/>
    </row>
    <row r="2310" spans="2:9" x14ac:dyDescent="0.4">
      <c r="B2310"/>
      <c r="I2310"/>
    </row>
    <row r="2311" spans="2:9" x14ac:dyDescent="0.4">
      <c r="B2311"/>
      <c r="I2311"/>
    </row>
    <row r="2312" spans="2:9" x14ac:dyDescent="0.4">
      <c r="B2312"/>
      <c r="I2312"/>
    </row>
    <row r="2313" spans="2:9" x14ac:dyDescent="0.4">
      <c r="B2313"/>
      <c r="I2313"/>
    </row>
    <row r="2314" spans="2:9" x14ac:dyDescent="0.4">
      <c r="B2314"/>
      <c r="I2314"/>
    </row>
    <row r="2315" spans="2:9" x14ac:dyDescent="0.4">
      <c r="B2315"/>
      <c r="I2315"/>
    </row>
    <row r="2316" spans="2:9" x14ac:dyDescent="0.4">
      <c r="B2316"/>
      <c r="I2316"/>
    </row>
    <row r="2317" spans="2:9" x14ac:dyDescent="0.4">
      <c r="B2317"/>
      <c r="I2317"/>
    </row>
    <row r="2318" spans="2:9" x14ac:dyDescent="0.4">
      <c r="B2318"/>
      <c r="I2318"/>
    </row>
    <row r="2319" spans="2:9" x14ac:dyDescent="0.4">
      <c r="B2319"/>
      <c r="I2319"/>
    </row>
    <row r="2320" spans="2:9" x14ac:dyDescent="0.4">
      <c r="B2320"/>
      <c r="I2320"/>
    </row>
    <row r="2321" spans="2:9" x14ac:dyDescent="0.4">
      <c r="B2321"/>
      <c r="I2321"/>
    </row>
    <row r="2322" spans="2:9" x14ac:dyDescent="0.4">
      <c r="B2322"/>
      <c r="I2322"/>
    </row>
    <row r="2323" spans="2:9" x14ac:dyDescent="0.4">
      <c r="B2323"/>
      <c r="I2323"/>
    </row>
    <row r="2324" spans="2:9" x14ac:dyDescent="0.4">
      <c r="B2324"/>
      <c r="I2324"/>
    </row>
    <row r="2325" spans="2:9" x14ac:dyDescent="0.4">
      <c r="B2325"/>
      <c r="I2325"/>
    </row>
    <row r="2326" spans="2:9" x14ac:dyDescent="0.4">
      <c r="B2326"/>
      <c r="I2326"/>
    </row>
    <row r="2327" spans="2:9" x14ac:dyDescent="0.4">
      <c r="B2327"/>
      <c r="I2327"/>
    </row>
    <row r="2328" spans="2:9" x14ac:dyDescent="0.4">
      <c r="B2328"/>
      <c r="I2328"/>
    </row>
    <row r="2329" spans="2:9" x14ac:dyDescent="0.4">
      <c r="B2329"/>
      <c r="I2329"/>
    </row>
    <row r="2330" spans="2:9" x14ac:dyDescent="0.4">
      <c r="B2330"/>
      <c r="I2330"/>
    </row>
    <row r="2331" spans="2:9" x14ac:dyDescent="0.4">
      <c r="B2331"/>
      <c r="I2331"/>
    </row>
    <row r="2332" spans="2:9" x14ac:dyDescent="0.4">
      <c r="B2332"/>
      <c r="I2332"/>
    </row>
    <row r="2333" spans="2:9" x14ac:dyDescent="0.4">
      <c r="B2333"/>
      <c r="I2333"/>
    </row>
    <row r="2334" spans="2:9" x14ac:dyDescent="0.4">
      <c r="B2334"/>
      <c r="I2334"/>
    </row>
    <row r="2335" spans="2:9" x14ac:dyDescent="0.4">
      <c r="B2335"/>
      <c r="I2335"/>
    </row>
    <row r="2336" spans="2:9" x14ac:dyDescent="0.4">
      <c r="B2336"/>
      <c r="I2336"/>
    </row>
    <row r="2337" spans="2:9" x14ac:dyDescent="0.4">
      <c r="B2337"/>
      <c r="I2337"/>
    </row>
    <row r="2338" spans="2:9" s="160" customFormat="1" x14ac:dyDescent="0.4">
      <c r="B2338"/>
      <c r="C2338"/>
      <c r="D2338"/>
      <c r="E2338"/>
      <c r="F2338"/>
      <c r="G2338"/>
      <c r="H2338"/>
      <c r="I2338"/>
    </row>
    <row r="2339" spans="2:9" x14ac:dyDescent="0.4">
      <c r="B2339"/>
      <c r="I2339"/>
    </row>
    <row r="2340" spans="2:9" x14ac:dyDescent="0.4">
      <c r="B2340"/>
      <c r="I2340"/>
    </row>
    <row r="2341" spans="2:9" x14ac:dyDescent="0.4">
      <c r="B2341"/>
      <c r="I2341"/>
    </row>
    <row r="2342" spans="2:9" x14ac:dyDescent="0.4">
      <c r="B2342"/>
      <c r="I2342"/>
    </row>
    <row r="2343" spans="2:9" x14ac:dyDescent="0.4">
      <c r="B2343"/>
      <c r="I2343"/>
    </row>
    <row r="2344" spans="2:9" x14ac:dyDescent="0.4">
      <c r="B2344"/>
      <c r="I2344"/>
    </row>
    <row r="2345" spans="2:9" x14ac:dyDescent="0.4">
      <c r="B2345"/>
      <c r="I2345"/>
    </row>
    <row r="2346" spans="2:9" x14ac:dyDescent="0.4">
      <c r="B2346"/>
      <c r="I2346"/>
    </row>
    <row r="2347" spans="2:9" x14ac:dyDescent="0.4">
      <c r="B2347"/>
      <c r="I2347"/>
    </row>
    <row r="2348" spans="2:9" x14ac:dyDescent="0.4">
      <c r="B2348"/>
      <c r="I2348"/>
    </row>
    <row r="2349" spans="2:9" x14ac:dyDescent="0.4">
      <c r="B2349"/>
      <c r="I2349"/>
    </row>
    <row r="2350" spans="2:9" x14ac:dyDescent="0.4">
      <c r="B2350"/>
      <c r="I2350"/>
    </row>
    <row r="2351" spans="2:9" x14ac:dyDescent="0.4">
      <c r="B2351"/>
      <c r="I2351"/>
    </row>
    <row r="2352" spans="2:9" x14ac:dyDescent="0.4">
      <c r="B2352"/>
      <c r="I2352"/>
    </row>
    <row r="2353" spans="2:9" x14ac:dyDescent="0.4">
      <c r="B2353"/>
      <c r="I2353"/>
    </row>
    <row r="2354" spans="2:9" x14ac:dyDescent="0.4">
      <c r="B2354"/>
      <c r="I2354"/>
    </row>
    <row r="2355" spans="2:9" x14ac:dyDescent="0.4">
      <c r="B2355"/>
      <c r="I2355"/>
    </row>
    <row r="2356" spans="2:9" x14ac:dyDescent="0.4">
      <c r="B2356"/>
      <c r="I2356"/>
    </row>
    <row r="2357" spans="2:9" x14ac:dyDescent="0.4">
      <c r="B2357"/>
      <c r="I2357"/>
    </row>
    <row r="2358" spans="2:9" x14ac:dyDescent="0.4">
      <c r="B2358"/>
      <c r="I2358"/>
    </row>
    <row r="2359" spans="2:9" x14ac:dyDescent="0.4">
      <c r="B2359"/>
      <c r="I2359"/>
    </row>
    <row r="2360" spans="2:9" x14ac:dyDescent="0.4">
      <c r="B2360"/>
      <c r="I2360"/>
    </row>
    <row r="2361" spans="2:9" x14ac:dyDescent="0.4">
      <c r="B2361"/>
      <c r="I2361"/>
    </row>
    <row r="2362" spans="2:9" x14ac:dyDescent="0.4">
      <c r="B2362"/>
      <c r="I2362"/>
    </row>
    <row r="2363" spans="2:9" x14ac:dyDescent="0.4">
      <c r="B2363"/>
      <c r="I2363"/>
    </row>
    <row r="2364" spans="2:9" x14ac:dyDescent="0.4">
      <c r="B2364"/>
      <c r="I2364"/>
    </row>
    <row r="2365" spans="2:9" x14ac:dyDescent="0.4">
      <c r="B2365"/>
      <c r="I2365"/>
    </row>
    <row r="2366" spans="2:9" x14ac:dyDescent="0.4">
      <c r="B2366"/>
      <c r="I2366"/>
    </row>
    <row r="2367" spans="2:9" x14ac:dyDescent="0.4">
      <c r="B2367"/>
      <c r="I2367"/>
    </row>
    <row r="2368" spans="2:9" x14ac:dyDescent="0.4">
      <c r="B2368"/>
      <c r="I2368"/>
    </row>
    <row r="2369" spans="2:9" x14ac:dyDescent="0.4">
      <c r="B2369"/>
      <c r="I2369"/>
    </row>
    <row r="2370" spans="2:9" x14ac:dyDescent="0.4">
      <c r="B2370"/>
      <c r="I2370"/>
    </row>
    <row r="2371" spans="2:9" x14ac:dyDescent="0.4">
      <c r="B2371"/>
      <c r="I2371"/>
    </row>
    <row r="2372" spans="2:9" x14ac:dyDescent="0.4">
      <c r="B2372"/>
      <c r="I2372"/>
    </row>
    <row r="2373" spans="2:9" x14ac:dyDescent="0.4">
      <c r="B2373"/>
      <c r="I2373"/>
    </row>
    <row r="2374" spans="2:9" x14ac:dyDescent="0.4">
      <c r="B2374"/>
      <c r="I2374"/>
    </row>
    <row r="2375" spans="2:9" x14ac:dyDescent="0.4">
      <c r="B2375"/>
      <c r="I2375"/>
    </row>
    <row r="2376" spans="2:9" x14ac:dyDescent="0.4">
      <c r="B2376"/>
      <c r="I2376"/>
    </row>
    <row r="2377" spans="2:9" x14ac:dyDescent="0.4">
      <c r="B2377"/>
      <c r="I2377"/>
    </row>
    <row r="2378" spans="2:9" x14ac:dyDescent="0.4">
      <c r="B2378"/>
      <c r="I2378"/>
    </row>
    <row r="2379" spans="2:9" x14ac:dyDescent="0.4">
      <c r="B2379"/>
      <c r="I2379"/>
    </row>
    <row r="2380" spans="2:9" x14ac:dyDescent="0.4">
      <c r="B2380"/>
      <c r="I2380"/>
    </row>
    <row r="2381" spans="2:9" x14ac:dyDescent="0.4">
      <c r="B2381"/>
      <c r="I2381"/>
    </row>
    <row r="2382" spans="2:9" x14ac:dyDescent="0.4">
      <c r="B2382"/>
      <c r="I2382"/>
    </row>
    <row r="2383" spans="2:9" x14ac:dyDescent="0.4">
      <c r="B2383"/>
      <c r="I2383"/>
    </row>
    <row r="2384" spans="2:9" x14ac:dyDescent="0.4">
      <c r="B2384"/>
      <c r="I2384"/>
    </row>
    <row r="2385" spans="2:9" x14ac:dyDescent="0.4">
      <c r="B2385"/>
      <c r="I2385"/>
    </row>
    <row r="2386" spans="2:9" x14ac:dyDescent="0.4">
      <c r="B2386"/>
      <c r="I2386"/>
    </row>
    <row r="2387" spans="2:9" x14ac:dyDescent="0.4">
      <c r="B2387"/>
      <c r="I2387"/>
    </row>
    <row r="2388" spans="2:9" x14ac:dyDescent="0.4">
      <c r="B2388"/>
      <c r="I2388"/>
    </row>
    <row r="2389" spans="2:9" x14ac:dyDescent="0.4">
      <c r="B2389"/>
      <c r="I2389"/>
    </row>
    <row r="2390" spans="2:9" x14ac:dyDescent="0.4">
      <c r="B2390"/>
      <c r="I2390"/>
    </row>
    <row r="2391" spans="2:9" x14ac:dyDescent="0.4">
      <c r="B2391"/>
      <c r="I2391"/>
    </row>
    <row r="2392" spans="2:9" x14ac:dyDescent="0.4">
      <c r="B2392"/>
      <c r="I2392"/>
    </row>
    <row r="2393" spans="2:9" x14ac:dyDescent="0.4">
      <c r="B2393"/>
      <c r="I2393"/>
    </row>
    <row r="2394" spans="2:9" x14ac:dyDescent="0.4">
      <c r="B2394"/>
      <c r="I2394"/>
    </row>
    <row r="2395" spans="2:9" x14ac:dyDescent="0.4">
      <c r="B2395"/>
      <c r="I2395"/>
    </row>
    <row r="2396" spans="2:9" x14ac:dyDescent="0.4">
      <c r="B2396"/>
      <c r="I2396"/>
    </row>
    <row r="2397" spans="2:9" x14ac:dyDescent="0.4">
      <c r="B2397"/>
      <c r="I2397"/>
    </row>
    <row r="2398" spans="2:9" x14ac:dyDescent="0.4">
      <c r="B2398"/>
      <c r="I2398"/>
    </row>
    <row r="2399" spans="2:9" x14ac:dyDescent="0.4">
      <c r="B2399"/>
      <c r="I2399"/>
    </row>
    <row r="2400" spans="2:9" x14ac:dyDescent="0.4">
      <c r="B2400"/>
      <c r="I2400"/>
    </row>
    <row r="2401" spans="2:9" x14ac:dyDescent="0.4">
      <c r="B2401"/>
      <c r="I2401"/>
    </row>
    <row r="2402" spans="2:9" x14ac:dyDescent="0.4">
      <c r="B2402"/>
      <c r="I2402"/>
    </row>
    <row r="2403" spans="2:9" x14ac:dyDescent="0.4">
      <c r="B2403"/>
      <c r="I2403"/>
    </row>
    <row r="2404" spans="2:9" x14ac:dyDescent="0.4">
      <c r="B2404"/>
      <c r="I2404"/>
    </row>
    <row r="2405" spans="2:9" x14ac:dyDescent="0.4">
      <c r="B2405"/>
      <c r="I2405"/>
    </row>
    <row r="2406" spans="2:9" x14ac:dyDescent="0.4">
      <c r="B2406"/>
      <c r="I2406"/>
    </row>
    <row r="2407" spans="2:9" x14ac:dyDescent="0.4">
      <c r="B2407"/>
      <c r="I2407"/>
    </row>
    <row r="2408" spans="2:9" x14ac:dyDescent="0.4">
      <c r="B2408"/>
      <c r="I2408"/>
    </row>
    <row r="2409" spans="2:9" x14ac:dyDescent="0.4">
      <c r="B2409"/>
      <c r="I2409"/>
    </row>
    <row r="2410" spans="2:9" x14ac:dyDescent="0.4">
      <c r="B2410"/>
      <c r="I2410"/>
    </row>
    <row r="2411" spans="2:9" x14ac:dyDescent="0.4">
      <c r="B2411"/>
      <c r="I2411"/>
    </row>
    <row r="2412" spans="2:9" x14ac:dyDescent="0.4">
      <c r="B2412"/>
      <c r="I2412"/>
    </row>
    <row r="2413" spans="2:9" x14ac:dyDescent="0.4">
      <c r="B2413"/>
      <c r="I2413"/>
    </row>
    <row r="2414" spans="2:9" x14ac:dyDescent="0.4">
      <c r="B2414"/>
      <c r="I2414"/>
    </row>
    <row r="2415" spans="2:9" x14ac:dyDescent="0.4">
      <c r="B2415"/>
      <c r="I2415"/>
    </row>
    <row r="2416" spans="2:9" x14ac:dyDescent="0.4">
      <c r="B2416"/>
      <c r="I2416"/>
    </row>
    <row r="2417" spans="2:9" x14ac:dyDescent="0.4">
      <c r="B2417"/>
      <c r="I2417"/>
    </row>
    <row r="2418" spans="2:9" x14ac:dyDescent="0.4">
      <c r="B2418"/>
      <c r="I2418"/>
    </row>
    <row r="2419" spans="2:9" x14ac:dyDescent="0.4">
      <c r="B2419"/>
      <c r="I2419"/>
    </row>
    <row r="2420" spans="2:9" x14ac:dyDescent="0.4">
      <c r="B2420"/>
      <c r="I2420"/>
    </row>
    <row r="2421" spans="2:9" x14ac:dyDescent="0.4">
      <c r="B2421"/>
      <c r="I2421"/>
    </row>
    <row r="2422" spans="2:9" x14ac:dyDescent="0.4">
      <c r="B2422"/>
      <c r="I2422"/>
    </row>
    <row r="2423" spans="2:9" x14ac:dyDescent="0.4">
      <c r="B2423"/>
      <c r="I2423"/>
    </row>
    <row r="2424" spans="2:9" x14ac:dyDescent="0.4">
      <c r="B2424"/>
      <c r="I2424"/>
    </row>
    <row r="2425" spans="2:9" x14ac:dyDescent="0.4">
      <c r="B2425"/>
      <c r="I2425"/>
    </row>
    <row r="2426" spans="2:9" x14ac:dyDescent="0.4">
      <c r="B2426"/>
      <c r="I2426"/>
    </row>
    <row r="2427" spans="2:9" x14ac:dyDescent="0.4">
      <c r="B2427"/>
      <c r="I2427"/>
    </row>
    <row r="2428" spans="2:9" x14ac:dyDescent="0.4">
      <c r="B2428"/>
      <c r="I2428"/>
    </row>
    <row r="2429" spans="2:9" x14ac:dyDescent="0.4">
      <c r="B2429"/>
      <c r="I2429"/>
    </row>
    <row r="2430" spans="2:9" x14ac:dyDescent="0.4">
      <c r="B2430"/>
      <c r="I2430"/>
    </row>
    <row r="2431" spans="2:9" x14ac:dyDescent="0.4">
      <c r="B2431"/>
      <c r="I2431"/>
    </row>
    <row r="2432" spans="2:9" x14ac:dyDescent="0.4">
      <c r="B2432"/>
      <c r="I2432"/>
    </row>
    <row r="2433" spans="2:9" x14ac:dyDescent="0.4">
      <c r="B2433"/>
      <c r="I2433"/>
    </row>
    <row r="2434" spans="2:9" x14ac:dyDescent="0.4">
      <c r="B2434"/>
      <c r="I2434"/>
    </row>
    <row r="2435" spans="2:9" x14ac:dyDescent="0.4">
      <c r="B2435"/>
      <c r="I2435"/>
    </row>
    <row r="2436" spans="2:9" x14ac:dyDescent="0.4">
      <c r="B2436"/>
      <c r="I2436"/>
    </row>
    <row r="2437" spans="2:9" x14ac:dyDescent="0.4">
      <c r="B2437"/>
      <c r="I2437"/>
    </row>
    <row r="2438" spans="2:9" x14ac:dyDescent="0.4">
      <c r="B2438"/>
      <c r="I2438"/>
    </row>
    <row r="2439" spans="2:9" x14ac:dyDescent="0.4">
      <c r="B2439"/>
      <c r="I2439"/>
    </row>
    <row r="2440" spans="2:9" x14ac:dyDescent="0.4">
      <c r="B2440"/>
      <c r="I2440"/>
    </row>
    <row r="2441" spans="2:9" x14ac:dyDescent="0.4">
      <c r="B2441"/>
      <c r="I2441"/>
    </row>
    <row r="2442" spans="2:9" x14ac:dyDescent="0.4">
      <c r="B2442"/>
      <c r="I2442"/>
    </row>
    <row r="2443" spans="2:9" x14ac:dyDescent="0.4">
      <c r="B2443"/>
      <c r="I2443"/>
    </row>
    <row r="2444" spans="2:9" x14ac:dyDescent="0.4">
      <c r="B2444"/>
      <c r="I2444"/>
    </row>
    <row r="2445" spans="2:9" x14ac:dyDescent="0.4">
      <c r="B2445"/>
      <c r="I2445"/>
    </row>
    <row r="2446" spans="2:9" x14ac:dyDescent="0.4">
      <c r="B2446"/>
      <c r="I2446"/>
    </row>
    <row r="2447" spans="2:9" x14ac:dyDescent="0.4">
      <c r="B2447"/>
      <c r="I2447"/>
    </row>
    <row r="2448" spans="2:9" x14ac:dyDescent="0.4">
      <c r="B2448"/>
      <c r="I2448"/>
    </row>
    <row r="2449" spans="2:9" x14ac:dyDescent="0.4">
      <c r="B2449"/>
      <c r="I2449"/>
    </row>
    <row r="2450" spans="2:9" x14ac:dyDescent="0.4">
      <c r="B2450"/>
      <c r="I2450"/>
    </row>
    <row r="2451" spans="2:9" x14ac:dyDescent="0.4">
      <c r="B2451"/>
      <c r="I2451"/>
    </row>
    <row r="2452" spans="2:9" x14ac:dyDescent="0.4">
      <c r="B2452"/>
      <c r="I2452"/>
    </row>
    <row r="2453" spans="2:9" x14ac:dyDescent="0.4">
      <c r="B2453"/>
      <c r="I2453"/>
    </row>
    <row r="2454" spans="2:9" x14ac:dyDescent="0.4">
      <c r="B2454"/>
      <c r="I2454"/>
    </row>
    <row r="2455" spans="2:9" x14ac:dyDescent="0.4">
      <c r="B2455"/>
      <c r="I2455"/>
    </row>
    <row r="2456" spans="2:9" x14ac:dyDescent="0.4">
      <c r="B2456"/>
      <c r="I2456"/>
    </row>
    <row r="2457" spans="2:9" x14ac:dyDescent="0.4">
      <c r="B2457"/>
      <c r="I2457"/>
    </row>
    <row r="2458" spans="2:9" x14ac:dyDescent="0.4">
      <c r="B2458"/>
      <c r="I2458"/>
    </row>
    <row r="2459" spans="2:9" x14ac:dyDescent="0.4">
      <c r="B2459"/>
      <c r="I2459"/>
    </row>
    <row r="2460" spans="2:9" x14ac:dyDescent="0.4">
      <c r="B2460"/>
      <c r="I2460"/>
    </row>
    <row r="2461" spans="2:9" x14ac:dyDescent="0.4">
      <c r="B2461"/>
      <c r="I2461"/>
    </row>
    <row r="2462" spans="2:9" x14ac:dyDescent="0.4">
      <c r="B2462"/>
      <c r="I2462"/>
    </row>
    <row r="2463" spans="2:9" x14ac:dyDescent="0.4">
      <c r="B2463"/>
      <c r="I2463"/>
    </row>
    <row r="2464" spans="2:9" x14ac:dyDescent="0.4">
      <c r="B2464"/>
      <c r="I2464"/>
    </row>
    <row r="2465" spans="2:9" x14ac:dyDescent="0.4">
      <c r="B2465"/>
      <c r="I2465"/>
    </row>
    <row r="2466" spans="2:9" x14ac:dyDescent="0.4">
      <c r="B2466"/>
      <c r="I2466"/>
    </row>
    <row r="2467" spans="2:9" x14ac:dyDescent="0.4">
      <c r="B2467"/>
      <c r="I2467"/>
    </row>
    <row r="2468" spans="2:9" x14ac:dyDescent="0.4">
      <c r="B2468"/>
      <c r="I2468"/>
    </row>
    <row r="2469" spans="2:9" x14ac:dyDescent="0.4">
      <c r="B2469"/>
      <c r="I2469"/>
    </row>
    <row r="2470" spans="2:9" x14ac:dyDescent="0.4">
      <c r="B2470"/>
      <c r="I2470"/>
    </row>
    <row r="2471" spans="2:9" x14ac:dyDescent="0.4">
      <c r="B2471"/>
      <c r="I2471"/>
    </row>
    <row r="2472" spans="2:9" x14ac:dyDescent="0.4">
      <c r="B2472"/>
      <c r="I2472"/>
    </row>
    <row r="2473" spans="2:9" x14ac:dyDescent="0.4">
      <c r="B2473"/>
      <c r="I2473"/>
    </row>
    <row r="2474" spans="2:9" x14ac:dyDescent="0.4">
      <c r="B2474"/>
      <c r="I2474"/>
    </row>
    <row r="2475" spans="2:9" x14ac:dyDescent="0.4">
      <c r="B2475"/>
      <c r="I2475"/>
    </row>
    <row r="2476" spans="2:9" x14ac:dyDescent="0.4">
      <c r="B2476"/>
      <c r="I2476"/>
    </row>
    <row r="2477" spans="2:9" x14ac:dyDescent="0.4">
      <c r="B2477"/>
      <c r="I2477"/>
    </row>
    <row r="2478" spans="2:9" x14ac:dyDescent="0.4">
      <c r="B2478"/>
      <c r="I2478"/>
    </row>
    <row r="2479" spans="2:9" x14ac:dyDescent="0.4">
      <c r="B2479"/>
      <c r="I2479"/>
    </row>
    <row r="2480" spans="2:9" x14ac:dyDescent="0.4">
      <c r="B2480"/>
      <c r="I2480"/>
    </row>
    <row r="2481" spans="2:9" x14ac:dyDescent="0.4">
      <c r="B2481"/>
      <c r="I2481"/>
    </row>
    <row r="2482" spans="2:9" x14ac:dyDescent="0.4">
      <c r="B2482"/>
      <c r="I2482"/>
    </row>
    <row r="2483" spans="2:9" x14ac:dyDescent="0.4">
      <c r="B2483"/>
      <c r="I2483"/>
    </row>
    <row r="2484" spans="2:9" x14ac:dyDescent="0.4">
      <c r="B2484"/>
      <c r="I2484"/>
    </row>
    <row r="2485" spans="2:9" x14ac:dyDescent="0.4">
      <c r="B2485"/>
      <c r="I2485"/>
    </row>
    <row r="2486" spans="2:9" x14ac:dyDescent="0.4">
      <c r="B2486"/>
      <c r="I2486"/>
    </row>
    <row r="2487" spans="2:9" x14ac:dyDescent="0.4">
      <c r="B2487"/>
      <c r="I2487"/>
    </row>
    <row r="2488" spans="2:9" x14ac:dyDescent="0.4">
      <c r="B2488"/>
      <c r="I2488"/>
    </row>
    <row r="2489" spans="2:9" x14ac:dyDescent="0.4">
      <c r="B2489"/>
      <c r="I2489"/>
    </row>
    <row r="2490" spans="2:9" x14ac:dyDescent="0.4">
      <c r="B2490"/>
      <c r="I2490"/>
    </row>
    <row r="2491" spans="2:9" x14ac:dyDescent="0.4">
      <c r="B2491"/>
      <c r="I2491"/>
    </row>
    <row r="2492" spans="2:9" x14ac:dyDescent="0.4">
      <c r="B2492"/>
      <c r="I2492"/>
    </row>
    <row r="2493" spans="2:9" x14ac:dyDescent="0.4">
      <c r="B2493"/>
      <c r="I2493"/>
    </row>
    <row r="2494" spans="2:9" x14ac:dyDescent="0.4">
      <c r="B2494"/>
      <c r="I2494"/>
    </row>
    <row r="2495" spans="2:9" x14ac:dyDescent="0.4">
      <c r="B2495"/>
      <c r="I2495"/>
    </row>
    <row r="2496" spans="2:9" x14ac:dyDescent="0.4">
      <c r="B2496"/>
      <c r="I2496"/>
    </row>
    <row r="2497" spans="2:9" x14ac:dyDescent="0.4">
      <c r="B2497"/>
      <c r="I2497"/>
    </row>
    <row r="2498" spans="2:9" x14ac:dyDescent="0.4">
      <c r="B2498"/>
      <c r="I2498"/>
    </row>
    <row r="2499" spans="2:9" x14ac:dyDescent="0.4">
      <c r="B2499"/>
      <c r="I2499"/>
    </row>
    <row r="2500" spans="2:9" x14ac:dyDescent="0.4">
      <c r="B2500"/>
      <c r="I2500"/>
    </row>
    <row r="2501" spans="2:9" x14ac:dyDescent="0.4">
      <c r="B2501"/>
      <c r="I2501"/>
    </row>
    <row r="2502" spans="2:9" x14ac:dyDescent="0.4">
      <c r="B2502"/>
      <c r="I2502"/>
    </row>
    <row r="2503" spans="2:9" x14ac:dyDescent="0.4">
      <c r="B2503"/>
      <c r="I2503"/>
    </row>
    <row r="2504" spans="2:9" x14ac:dyDescent="0.4">
      <c r="B2504"/>
      <c r="I2504"/>
    </row>
    <row r="2505" spans="2:9" x14ac:dyDescent="0.4">
      <c r="B2505"/>
      <c r="I2505"/>
    </row>
    <row r="2506" spans="2:9" x14ac:dyDescent="0.4">
      <c r="B2506"/>
      <c r="I2506"/>
    </row>
    <row r="2507" spans="2:9" x14ac:dyDescent="0.4">
      <c r="B2507"/>
      <c r="I2507"/>
    </row>
    <row r="2508" spans="2:9" x14ac:dyDescent="0.4">
      <c r="B2508"/>
      <c r="I2508"/>
    </row>
    <row r="2509" spans="2:9" x14ac:dyDescent="0.4">
      <c r="B2509"/>
      <c r="I2509"/>
    </row>
    <row r="2510" spans="2:9" x14ac:dyDescent="0.4">
      <c r="B2510"/>
      <c r="I2510"/>
    </row>
    <row r="2511" spans="2:9" x14ac:dyDescent="0.4">
      <c r="B2511"/>
      <c r="I2511"/>
    </row>
    <row r="2512" spans="2:9" x14ac:dyDescent="0.4">
      <c r="B2512"/>
      <c r="I2512"/>
    </row>
    <row r="2513" spans="2:9" x14ac:dyDescent="0.4">
      <c r="B2513"/>
      <c r="I2513"/>
    </row>
    <row r="2514" spans="2:9" x14ac:dyDescent="0.4">
      <c r="B2514"/>
      <c r="I2514"/>
    </row>
    <row r="2515" spans="2:9" x14ac:dyDescent="0.4">
      <c r="B2515"/>
      <c r="I2515"/>
    </row>
    <row r="2516" spans="2:9" x14ac:dyDescent="0.4">
      <c r="B2516"/>
      <c r="I2516"/>
    </row>
    <row r="2517" spans="2:9" x14ac:dyDescent="0.4">
      <c r="B2517"/>
      <c r="I2517"/>
    </row>
    <row r="2518" spans="2:9" x14ac:dyDescent="0.4">
      <c r="B2518"/>
      <c r="I2518"/>
    </row>
    <row r="2519" spans="2:9" x14ac:dyDescent="0.4">
      <c r="B2519"/>
      <c r="I2519"/>
    </row>
    <row r="2520" spans="2:9" x14ac:dyDescent="0.4">
      <c r="B2520"/>
      <c r="I2520"/>
    </row>
    <row r="2521" spans="2:9" x14ac:dyDescent="0.4">
      <c r="B2521"/>
      <c r="I2521"/>
    </row>
    <row r="2522" spans="2:9" x14ac:dyDescent="0.4">
      <c r="B2522"/>
      <c r="I2522"/>
    </row>
    <row r="2523" spans="2:9" x14ac:dyDescent="0.4">
      <c r="B2523"/>
      <c r="I2523"/>
    </row>
    <row r="2524" spans="2:9" x14ac:dyDescent="0.4">
      <c r="B2524"/>
      <c r="I2524"/>
    </row>
    <row r="2525" spans="2:9" x14ac:dyDescent="0.4">
      <c r="B2525"/>
      <c r="I2525"/>
    </row>
    <row r="2526" spans="2:9" x14ac:dyDescent="0.4">
      <c r="B2526"/>
      <c r="I2526"/>
    </row>
    <row r="2527" spans="2:9" x14ac:dyDescent="0.4">
      <c r="B2527"/>
      <c r="I2527"/>
    </row>
    <row r="2528" spans="2:9" x14ac:dyDescent="0.4">
      <c r="B2528"/>
      <c r="I2528"/>
    </row>
    <row r="2529" spans="2:9" x14ac:dyDescent="0.4">
      <c r="B2529"/>
      <c r="I2529"/>
    </row>
    <row r="2530" spans="2:9" x14ac:dyDescent="0.4">
      <c r="B2530"/>
      <c r="I2530"/>
    </row>
    <row r="2531" spans="2:9" x14ac:dyDescent="0.4">
      <c r="B2531"/>
      <c r="I2531"/>
    </row>
    <row r="2532" spans="2:9" x14ac:dyDescent="0.4">
      <c r="B2532"/>
      <c r="I2532"/>
    </row>
    <row r="2533" spans="2:9" x14ac:dyDescent="0.4">
      <c r="B2533"/>
      <c r="I2533"/>
    </row>
    <row r="2534" spans="2:9" x14ac:dyDescent="0.4">
      <c r="B2534"/>
      <c r="I2534"/>
    </row>
    <row r="2535" spans="2:9" x14ac:dyDescent="0.4">
      <c r="B2535"/>
      <c r="I2535"/>
    </row>
    <row r="2536" spans="2:9" x14ac:dyDescent="0.4">
      <c r="B2536"/>
      <c r="I2536"/>
    </row>
    <row r="2537" spans="2:9" x14ac:dyDescent="0.4">
      <c r="B2537"/>
      <c r="I2537"/>
    </row>
    <row r="2538" spans="2:9" x14ac:dyDescent="0.4">
      <c r="B2538"/>
      <c r="I2538"/>
    </row>
    <row r="2539" spans="2:9" x14ac:dyDescent="0.4">
      <c r="B2539"/>
      <c r="I2539"/>
    </row>
    <row r="2540" spans="2:9" x14ac:dyDescent="0.4">
      <c r="B2540"/>
      <c r="I2540"/>
    </row>
    <row r="2541" spans="2:9" x14ac:dyDescent="0.4">
      <c r="B2541"/>
      <c r="I2541"/>
    </row>
    <row r="2542" spans="2:9" x14ac:dyDescent="0.4">
      <c r="B2542"/>
      <c r="I2542"/>
    </row>
    <row r="2543" spans="2:9" x14ac:dyDescent="0.4">
      <c r="B2543"/>
      <c r="I2543"/>
    </row>
    <row r="2544" spans="2:9" x14ac:dyDescent="0.4">
      <c r="B2544"/>
      <c r="I2544"/>
    </row>
    <row r="2545" spans="2:9" x14ac:dyDescent="0.4">
      <c r="B2545"/>
      <c r="I2545"/>
    </row>
    <row r="2546" spans="2:9" x14ac:dyDescent="0.4">
      <c r="B2546"/>
      <c r="I2546"/>
    </row>
    <row r="2547" spans="2:9" x14ac:dyDescent="0.4">
      <c r="B2547"/>
      <c r="I2547"/>
    </row>
    <row r="2548" spans="2:9" x14ac:dyDescent="0.4">
      <c r="B2548"/>
      <c r="I2548"/>
    </row>
    <row r="2549" spans="2:9" x14ac:dyDescent="0.4">
      <c r="B2549"/>
      <c r="I2549"/>
    </row>
    <row r="2550" spans="2:9" x14ac:dyDescent="0.4">
      <c r="B2550"/>
      <c r="I2550"/>
    </row>
    <row r="2551" spans="2:9" x14ac:dyDescent="0.4">
      <c r="B2551"/>
      <c r="I2551"/>
    </row>
    <row r="2552" spans="2:9" x14ac:dyDescent="0.4">
      <c r="B2552"/>
      <c r="I2552"/>
    </row>
    <row r="2553" spans="2:9" x14ac:dyDescent="0.4">
      <c r="B2553"/>
      <c r="I2553"/>
    </row>
    <row r="2554" spans="2:9" x14ac:dyDescent="0.4">
      <c r="B2554"/>
      <c r="I2554"/>
    </row>
    <row r="2555" spans="2:9" x14ac:dyDescent="0.4">
      <c r="B2555"/>
      <c r="I2555"/>
    </row>
    <row r="2556" spans="2:9" x14ac:dyDescent="0.4">
      <c r="B2556"/>
      <c r="I2556"/>
    </row>
    <row r="2557" spans="2:9" x14ac:dyDescent="0.4">
      <c r="B2557"/>
      <c r="I2557"/>
    </row>
    <row r="2558" spans="2:9" x14ac:dyDescent="0.4">
      <c r="B2558"/>
      <c r="I2558"/>
    </row>
    <row r="2559" spans="2:9" x14ac:dyDescent="0.4">
      <c r="B2559"/>
      <c r="I2559"/>
    </row>
    <row r="2560" spans="2:9" x14ac:dyDescent="0.4">
      <c r="B2560"/>
      <c r="I2560"/>
    </row>
    <row r="2561" spans="2:9" x14ac:dyDescent="0.4">
      <c r="B2561"/>
      <c r="I2561"/>
    </row>
    <row r="2562" spans="2:9" x14ac:dyDescent="0.4">
      <c r="B2562"/>
      <c r="I2562"/>
    </row>
    <row r="2563" spans="2:9" x14ac:dyDescent="0.4">
      <c r="B2563"/>
      <c r="I2563"/>
    </row>
    <row r="2564" spans="2:9" x14ac:dyDescent="0.4">
      <c r="B2564"/>
      <c r="I2564"/>
    </row>
    <row r="2565" spans="2:9" x14ac:dyDescent="0.4">
      <c r="B2565"/>
      <c r="I2565"/>
    </row>
    <row r="2566" spans="2:9" x14ac:dyDescent="0.4">
      <c r="B2566"/>
      <c r="I2566"/>
    </row>
    <row r="2567" spans="2:9" x14ac:dyDescent="0.4">
      <c r="B2567"/>
      <c r="I2567"/>
    </row>
    <row r="2568" spans="2:9" x14ac:dyDescent="0.4">
      <c r="B2568"/>
      <c r="I2568"/>
    </row>
    <row r="2569" spans="2:9" x14ac:dyDescent="0.4">
      <c r="B2569"/>
      <c r="I2569"/>
    </row>
    <row r="2570" spans="2:9" x14ac:dyDescent="0.4">
      <c r="B2570"/>
      <c r="I2570"/>
    </row>
    <row r="2571" spans="2:9" x14ac:dyDescent="0.4">
      <c r="B2571"/>
      <c r="I2571"/>
    </row>
    <row r="2572" spans="2:9" x14ac:dyDescent="0.4">
      <c r="B2572"/>
      <c r="I2572"/>
    </row>
    <row r="2573" spans="2:9" x14ac:dyDescent="0.4">
      <c r="B2573"/>
      <c r="I2573"/>
    </row>
    <row r="2574" spans="2:9" x14ac:dyDescent="0.4">
      <c r="B2574"/>
      <c r="I2574"/>
    </row>
    <row r="2575" spans="2:9" x14ac:dyDescent="0.4">
      <c r="B2575"/>
      <c r="I2575"/>
    </row>
    <row r="2576" spans="2:9" x14ac:dyDescent="0.4">
      <c r="B2576"/>
      <c r="I2576"/>
    </row>
    <row r="2577" spans="2:9" x14ac:dyDescent="0.4">
      <c r="B2577"/>
      <c r="I2577"/>
    </row>
    <row r="2578" spans="2:9" x14ac:dyDescent="0.4">
      <c r="B2578"/>
      <c r="I2578"/>
    </row>
    <row r="2579" spans="2:9" x14ac:dyDescent="0.4">
      <c r="B2579"/>
      <c r="I2579"/>
    </row>
    <row r="2580" spans="2:9" x14ac:dyDescent="0.4">
      <c r="B2580"/>
      <c r="I2580"/>
    </row>
    <row r="2581" spans="2:9" x14ac:dyDescent="0.4">
      <c r="B2581"/>
      <c r="I2581"/>
    </row>
    <row r="2582" spans="2:9" x14ac:dyDescent="0.4">
      <c r="B2582"/>
      <c r="I2582"/>
    </row>
    <row r="2583" spans="2:9" x14ac:dyDescent="0.4">
      <c r="B2583"/>
      <c r="I2583"/>
    </row>
    <row r="2584" spans="2:9" x14ac:dyDescent="0.4">
      <c r="B2584"/>
      <c r="I2584"/>
    </row>
    <row r="2585" spans="2:9" x14ac:dyDescent="0.4">
      <c r="B2585"/>
      <c r="I2585"/>
    </row>
    <row r="2586" spans="2:9" x14ac:dyDescent="0.4">
      <c r="B2586"/>
      <c r="I2586"/>
    </row>
    <row r="2587" spans="2:9" x14ac:dyDescent="0.4">
      <c r="B2587"/>
      <c r="I2587"/>
    </row>
    <row r="2588" spans="2:9" x14ac:dyDescent="0.4">
      <c r="B2588"/>
      <c r="I2588"/>
    </row>
    <row r="2589" spans="2:9" x14ac:dyDescent="0.4">
      <c r="B2589"/>
      <c r="I2589"/>
    </row>
    <row r="2590" spans="2:9" x14ac:dyDescent="0.4">
      <c r="B2590"/>
      <c r="I2590"/>
    </row>
    <row r="2591" spans="2:9" x14ac:dyDescent="0.4">
      <c r="B2591"/>
      <c r="I2591"/>
    </row>
    <row r="2592" spans="2:9" x14ac:dyDescent="0.4">
      <c r="B2592"/>
      <c r="I2592"/>
    </row>
    <row r="2593" spans="2:9" x14ac:dyDescent="0.4">
      <c r="B2593"/>
      <c r="I2593"/>
    </row>
    <row r="2594" spans="2:9" x14ac:dyDescent="0.4">
      <c r="B2594"/>
      <c r="I2594"/>
    </row>
    <row r="2595" spans="2:9" x14ac:dyDescent="0.4">
      <c r="B2595"/>
      <c r="I2595"/>
    </row>
    <row r="2596" spans="2:9" x14ac:dyDescent="0.4">
      <c r="B2596"/>
      <c r="I2596"/>
    </row>
    <row r="2597" spans="2:9" x14ac:dyDescent="0.4">
      <c r="B2597"/>
      <c r="I2597"/>
    </row>
    <row r="2598" spans="2:9" x14ac:dyDescent="0.4">
      <c r="B2598"/>
      <c r="I2598"/>
    </row>
    <row r="2599" spans="2:9" x14ac:dyDescent="0.4">
      <c r="B2599"/>
      <c r="I2599"/>
    </row>
    <row r="2600" spans="2:9" x14ac:dyDescent="0.4">
      <c r="B2600"/>
      <c r="I2600"/>
    </row>
    <row r="2601" spans="2:9" x14ac:dyDescent="0.4">
      <c r="B2601"/>
      <c r="I2601"/>
    </row>
    <row r="2602" spans="2:9" x14ac:dyDescent="0.4">
      <c r="B2602"/>
      <c r="I2602"/>
    </row>
    <row r="2603" spans="2:9" x14ac:dyDescent="0.4">
      <c r="B2603"/>
      <c r="I2603"/>
    </row>
    <row r="2604" spans="2:9" x14ac:dyDescent="0.4">
      <c r="B2604"/>
      <c r="I2604"/>
    </row>
    <row r="2605" spans="2:9" x14ac:dyDescent="0.4">
      <c r="B2605"/>
      <c r="I2605"/>
    </row>
    <row r="2606" spans="2:9" x14ac:dyDescent="0.4">
      <c r="B2606"/>
      <c r="I2606"/>
    </row>
    <row r="2607" spans="2:9" x14ac:dyDescent="0.4">
      <c r="B2607"/>
      <c r="I2607"/>
    </row>
    <row r="2608" spans="2:9" x14ac:dyDescent="0.4">
      <c r="B2608"/>
      <c r="I2608"/>
    </row>
    <row r="2609" spans="2:9" x14ac:dyDescent="0.4">
      <c r="B2609"/>
      <c r="I2609"/>
    </row>
    <row r="2610" spans="2:9" x14ac:dyDescent="0.4">
      <c r="B2610"/>
      <c r="I2610"/>
    </row>
    <row r="2611" spans="2:9" x14ac:dyDescent="0.4">
      <c r="B2611"/>
      <c r="I2611"/>
    </row>
    <row r="2612" spans="2:9" x14ac:dyDescent="0.4">
      <c r="B2612"/>
      <c r="I2612"/>
    </row>
    <row r="2613" spans="2:9" x14ac:dyDescent="0.4">
      <c r="B2613"/>
      <c r="I2613"/>
    </row>
    <row r="2614" spans="2:9" x14ac:dyDescent="0.4">
      <c r="B2614"/>
      <c r="I2614"/>
    </row>
    <row r="2615" spans="2:9" x14ac:dyDescent="0.4">
      <c r="B2615"/>
      <c r="I2615"/>
    </row>
    <row r="2616" spans="2:9" x14ac:dyDescent="0.4">
      <c r="B2616"/>
      <c r="I2616"/>
    </row>
    <row r="2617" spans="2:9" x14ac:dyDescent="0.4">
      <c r="B2617"/>
      <c r="I2617"/>
    </row>
    <row r="2618" spans="2:9" x14ac:dyDescent="0.4">
      <c r="B2618"/>
      <c r="I2618"/>
    </row>
    <row r="2619" spans="2:9" x14ac:dyDescent="0.4">
      <c r="B2619"/>
      <c r="I2619"/>
    </row>
    <row r="2620" spans="2:9" x14ac:dyDescent="0.4">
      <c r="B2620"/>
      <c r="I2620"/>
    </row>
    <row r="2621" spans="2:9" x14ac:dyDescent="0.4">
      <c r="B2621"/>
      <c r="I2621"/>
    </row>
    <row r="2622" spans="2:9" x14ac:dyDescent="0.4">
      <c r="B2622"/>
      <c r="I2622"/>
    </row>
    <row r="2623" spans="2:9" x14ac:dyDescent="0.4">
      <c r="B2623"/>
      <c r="I2623"/>
    </row>
    <row r="2624" spans="2:9" x14ac:dyDescent="0.4">
      <c r="B2624"/>
      <c r="I2624"/>
    </row>
    <row r="2625" spans="2:9" x14ac:dyDescent="0.4">
      <c r="B2625"/>
      <c r="I2625"/>
    </row>
    <row r="2626" spans="2:9" x14ac:dyDescent="0.4">
      <c r="B2626"/>
      <c r="I2626"/>
    </row>
    <row r="2627" spans="2:9" x14ac:dyDescent="0.4">
      <c r="B2627"/>
      <c r="I2627"/>
    </row>
    <row r="2628" spans="2:9" x14ac:dyDescent="0.4">
      <c r="B2628"/>
      <c r="I2628"/>
    </row>
    <row r="2629" spans="2:9" x14ac:dyDescent="0.4">
      <c r="B2629"/>
      <c r="I2629"/>
    </row>
    <row r="2630" spans="2:9" x14ac:dyDescent="0.4">
      <c r="B2630"/>
      <c r="I2630"/>
    </row>
    <row r="2631" spans="2:9" x14ac:dyDescent="0.4">
      <c r="B2631"/>
      <c r="I2631"/>
    </row>
    <row r="2632" spans="2:9" x14ac:dyDescent="0.4">
      <c r="B2632"/>
      <c r="I2632"/>
    </row>
    <row r="2633" spans="2:9" x14ac:dyDescent="0.4">
      <c r="B2633"/>
      <c r="I2633"/>
    </row>
    <row r="2634" spans="2:9" x14ac:dyDescent="0.4">
      <c r="B2634"/>
      <c r="I2634"/>
    </row>
    <row r="2635" spans="2:9" x14ac:dyDescent="0.4">
      <c r="B2635"/>
      <c r="I2635"/>
    </row>
    <row r="2636" spans="2:9" x14ac:dyDescent="0.4">
      <c r="B2636"/>
      <c r="I2636"/>
    </row>
    <row r="2637" spans="2:9" x14ac:dyDescent="0.4">
      <c r="B2637"/>
      <c r="I2637"/>
    </row>
    <row r="2638" spans="2:9" x14ac:dyDescent="0.4">
      <c r="B2638"/>
      <c r="I2638"/>
    </row>
    <row r="2639" spans="2:9" x14ac:dyDescent="0.4">
      <c r="B2639"/>
      <c r="I2639"/>
    </row>
    <row r="2640" spans="2:9" x14ac:dyDescent="0.4">
      <c r="B2640"/>
      <c r="I2640"/>
    </row>
    <row r="2641" spans="2:9" x14ac:dyDescent="0.4">
      <c r="B2641"/>
      <c r="I2641"/>
    </row>
    <row r="2642" spans="2:9" x14ac:dyDescent="0.4">
      <c r="B2642"/>
      <c r="I2642"/>
    </row>
    <row r="2643" spans="2:9" x14ac:dyDescent="0.4">
      <c r="B2643"/>
      <c r="I2643"/>
    </row>
    <row r="2644" spans="2:9" x14ac:dyDescent="0.4">
      <c r="B2644"/>
      <c r="I2644"/>
    </row>
    <row r="2645" spans="2:9" x14ac:dyDescent="0.4">
      <c r="B2645"/>
      <c r="I2645"/>
    </row>
    <row r="2646" spans="2:9" x14ac:dyDescent="0.4">
      <c r="B2646"/>
      <c r="I2646"/>
    </row>
    <row r="2647" spans="2:9" x14ac:dyDescent="0.4">
      <c r="B2647"/>
      <c r="I2647"/>
    </row>
    <row r="2648" spans="2:9" x14ac:dyDescent="0.4">
      <c r="B2648"/>
      <c r="I2648"/>
    </row>
    <row r="2649" spans="2:9" x14ac:dyDescent="0.4">
      <c r="B2649"/>
      <c r="I2649"/>
    </row>
    <row r="2650" spans="2:9" x14ac:dyDescent="0.4">
      <c r="B2650"/>
      <c r="I2650"/>
    </row>
    <row r="2651" spans="2:9" x14ac:dyDescent="0.4">
      <c r="B2651"/>
      <c r="I2651"/>
    </row>
    <row r="2652" spans="2:9" x14ac:dyDescent="0.4">
      <c r="B2652"/>
      <c r="I2652"/>
    </row>
    <row r="2653" spans="2:9" x14ac:dyDescent="0.4">
      <c r="B2653"/>
      <c r="I2653"/>
    </row>
    <row r="2654" spans="2:9" x14ac:dyDescent="0.4">
      <c r="B2654"/>
      <c r="I2654"/>
    </row>
    <row r="2655" spans="2:9" x14ac:dyDescent="0.4">
      <c r="B2655"/>
      <c r="I2655"/>
    </row>
    <row r="2656" spans="2:9" x14ac:dyDescent="0.4">
      <c r="B2656"/>
      <c r="I2656"/>
    </row>
    <row r="2657" spans="2:9" x14ac:dyDescent="0.4">
      <c r="B2657"/>
      <c r="I2657"/>
    </row>
    <row r="2658" spans="2:9" x14ac:dyDescent="0.4">
      <c r="B2658"/>
      <c r="I2658"/>
    </row>
    <row r="2659" spans="2:9" x14ac:dyDescent="0.4">
      <c r="B2659"/>
      <c r="I2659"/>
    </row>
    <row r="2660" spans="2:9" x14ac:dyDescent="0.4">
      <c r="B2660"/>
      <c r="I2660"/>
    </row>
    <row r="2661" spans="2:9" x14ac:dyDescent="0.4">
      <c r="B2661"/>
      <c r="I2661"/>
    </row>
    <row r="2662" spans="2:9" x14ac:dyDescent="0.4">
      <c r="B2662"/>
      <c r="I2662"/>
    </row>
    <row r="2663" spans="2:9" x14ac:dyDescent="0.4">
      <c r="B2663"/>
      <c r="I2663"/>
    </row>
    <row r="2664" spans="2:9" x14ac:dyDescent="0.4">
      <c r="B2664"/>
      <c r="I2664"/>
    </row>
    <row r="2665" spans="2:9" x14ac:dyDescent="0.4">
      <c r="B2665"/>
      <c r="I2665"/>
    </row>
    <row r="2666" spans="2:9" x14ac:dyDescent="0.4">
      <c r="B2666"/>
      <c r="I2666"/>
    </row>
    <row r="2667" spans="2:9" x14ac:dyDescent="0.4">
      <c r="B2667"/>
      <c r="I2667"/>
    </row>
    <row r="2668" spans="2:9" x14ac:dyDescent="0.4">
      <c r="B2668"/>
      <c r="I2668"/>
    </row>
    <row r="2669" spans="2:9" x14ac:dyDescent="0.4">
      <c r="B2669"/>
      <c r="I2669"/>
    </row>
    <row r="2670" spans="2:9" x14ac:dyDescent="0.4">
      <c r="B2670"/>
      <c r="I2670"/>
    </row>
    <row r="2671" spans="2:9" x14ac:dyDescent="0.4">
      <c r="B2671"/>
      <c r="I2671"/>
    </row>
    <row r="2672" spans="2:9" x14ac:dyDescent="0.4">
      <c r="B2672"/>
      <c r="I2672"/>
    </row>
    <row r="2673" spans="2:9" x14ac:dyDescent="0.4">
      <c r="B2673"/>
      <c r="I2673"/>
    </row>
    <row r="2674" spans="2:9" x14ac:dyDescent="0.4">
      <c r="B2674"/>
      <c r="I2674"/>
    </row>
    <row r="2675" spans="2:9" x14ac:dyDescent="0.4">
      <c r="B2675"/>
      <c r="I2675"/>
    </row>
    <row r="2676" spans="2:9" x14ac:dyDescent="0.4">
      <c r="B2676"/>
      <c r="I2676"/>
    </row>
    <row r="2677" spans="2:9" x14ac:dyDescent="0.4">
      <c r="B2677"/>
      <c r="I2677"/>
    </row>
    <row r="2678" spans="2:9" x14ac:dyDescent="0.4">
      <c r="B2678"/>
      <c r="I2678"/>
    </row>
    <row r="2679" spans="2:9" x14ac:dyDescent="0.4">
      <c r="B2679"/>
      <c r="I2679"/>
    </row>
    <row r="2680" spans="2:9" x14ac:dyDescent="0.4">
      <c r="B2680"/>
      <c r="I2680"/>
    </row>
    <row r="2681" spans="2:9" x14ac:dyDescent="0.4">
      <c r="B2681"/>
      <c r="I2681"/>
    </row>
    <row r="2682" spans="2:9" x14ac:dyDescent="0.4">
      <c r="B2682"/>
      <c r="I2682"/>
    </row>
    <row r="2683" spans="2:9" x14ac:dyDescent="0.4">
      <c r="B2683"/>
      <c r="I2683"/>
    </row>
    <row r="2684" spans="2:9" x14ac:dyDescent="0.4">
      <c r="B2684"/>
      <c r="I2684"/>
    </row>
    <row r="2685" spans="2:9" x14ac:dyDescent="0.4">
      <c r="B2685"/>
      <c r="I2685"/>
    </row>
    <row r="2686" spans="2:9" x14ac:dyDescent="0.4">
      <c r="B2686"/>
      <c r="I2686"/>
    </row>
    <row r="2687" spans="2:9" x14ac:dyDescent="0.4">
      <c r="B2687"/>
      <c r="I2687"/>
    </row>
    <row r="2688" spans="2:9" x14ac:dyDescent="0.4">
      <c r="B2688"/>
      <c r="I2688"/>
    </row>
    <row r="2689" spans="2:9" x14ac:dyDescent="0.4">
      <c r="B2689"/>
      <c r="I2689"/>
    </row>
    <row r="2690" spans="2:9" x14ac:dyDescent="0.4">
      <c r="B2690"/>
      <c r="I2690"/>
    </row>
    <row r="2691" spans="2:9" x14ac:dyDescent="0.4">
      <c r="B2691"/>
      <c r="I2691"/>
    </row>
    <row r="2692" spans="2:9" x14ac:dyDescent="0.4">
      <c r="B2692"/>
      <c r="I2692"/>
    </row>
    <row r="2693" spans="2:9" x14ac:dyDescent="0.4">
      <c r="B2693"/>
      <c r="I2693"/>
    </row>
    <row r="2694" spans="2:9" x14ac:dyDescent="0.4">
      <c r="B2694"/>
      <c r="I2694"/>
    </row>
    <row r="2695" spans="2:9" x14ac:dyDescent="0.4">
      <c r="B2695"/>
      <c r="I2695"/>
    </row>
    <row r="2696" spans="2:9" x14ac:dyDescent="0.4">
      <c r="B2696"/>
      <c r="I2696"/>
    </row>
    <row r="2697" spans="2:9" x14ac:dyDescent="0.4">
      <c r="B2697"/>
      <c r="I2697"/>
    </row>
    <row r="2698" spans="2:9" x14ac:dyDescent="0.4">
      <c r="B2698"/>
      <c r="I2698"/>
    </row>
    <row r="2699" spans="2:9" x14ac:dyDescent="0.4">
      <c r="B2699"/>
      <c r="I2699"/>
    </row>
    <row r="2700" spans="2:9" x14ac:dyDescent="0.4">
      <c r="B2700"/>
      <c r="I2700"/>
    </row>
    <row r="2701" spans="2:9" x14ac:dyDescent="0.4">
      <c r="B2701"/>
      <c r="I2701"/>
    </row>
    <row r="2702" spans="2:9" x14ac:dyDescent="0.4">
      <c r="B2702"/>
      <c r="I2702"/>
    </row>
    <row r="2703" spans="2:9" x14ac:dyDescent="0.4">
      <c r="B2703"/>
      <c r="I2703"/>
    </row>
    <row r="2704" spans="2:9" x14ac:dyDescent="0.4">
      <c r="B2704"/>
      <c r="I2704"/>
    </row>
    <row r="2705" spans="2:9" x14ac:dyDescent="0.4">
      <c r="B2705"/>
      <c r="I2705"/>
    </row>
    <row r="2706" spans="2:9" x14ac:dyDescent="0.4">
      <c r="B2706"/>
      <c r="I2706"/>
    </row>
    <row r="2707" spans="2:9" x14ac:dyDescent="0.4">
      <c r="B2707"/>
      <c r="I2707"/>
    </row>
    <row r="2708" spans="2:9" x14ac:dyDescent="0.4">
      <c r="B2708"/>
      <c r="I2708"/>
    </row>
    <row r="2709" spans="2:9" x14ac:dyDescent="0.4">
      <c r="B2709"/>
      <c r="I2709"/>
    </row>
    <row r="2710" spans="2:9" x14ac:dyDescent="0.4">
      <c r="B2710"/>
      <c r="I2710"/>
    </row>
    <row r="2711" spans="2:9" x14ac:dyDescent="0.4">
      <c r="B2711"/>
      <c r="I2711"/>
    </row>
    <row r="2712" spans="2:9" x14ac:dyDescent="0.4">
      <c r="B2712"/>
      <c r="I2712"/>
    </row>
    <row r="2713" spans="2:9" x14ac:dyDescent="0.4">
      <c r="B2713"/>
      <c r="I2713"/>
    </row>
    <row r="2714" spans="2:9" x14ac:dyDescent="0.4">
      <c r="B2714"/>
      <c r="I2714"/>
    </row>
    <row r="2715" spans="2:9" x14ac:dyDescent="0.4">
      <c r="B2715"/>
      <c r="I2715"/>
    </row>
    <row r="2716" spans="2:9" x14ac:dyDescent="0.4">
      <c r="B2716"/>
      <c r="I2716"/>
    </row>
    <row r="2717" spans="2:9" x14ac:dyDescent="0.4">
      <c r="B2717"/>
      <c r="I2717"/>
    </row>
    <row r="2718" spans="2:9" x14ac:dyDescent="0.4">
      <c r="B2718"/>
      <c r="I2718"/>
    </row>
    <row r="2719" spans="2:9" x14ac:dyDescent="0.4">
      <c r="B2719"/>
      <c r="I2719"/>
    </row>
    <row r="2720" spans="2:9" x14ac:dyDescent="0.4">
      <c r="B2720"/>
      <c r="I2720"/>
    </row>
    <row r="2721" spans="2:9" x14ac:dyDescent="0.4">
      <c r="B2721"/>
      <c r="I2721"/>
    </row>
    <row r="2722" spans="2:9" x14ac:dyDescent="0.4">
      <c r="B2722"/>
      <c r="I2722"/>
    </row>
    <row r="2723" spans="2:9" x14ac:dyDescent="0.4">
      <c r="B2723"/>
      <c r="I2723"/>
    </row>
    <row r="2724" spans="2:9" x14ac:dyDescent="0.4">
      <c r="B2724"/>
      <c r="I2724"/>
    </row>
    <row r="2725" spans="2:9" x14ac:dyDescent="0.4">
      <c r="B2725"/>
      <c r="I2725"/>
    </row>
    <row r="2726" spans="2:9" x14ac:dyDescent="0.4">
      <c r="B2726"/>
      <c r="I2726"/>
    </row>
    <row r="2727" spans="2:9" x14ac:dyDescent="0.4">
      <c r="B2727"/>
      <c r="I2727"/>
    </row>
    <row r="2728" spans="2:9" x14ac:dyDescent="0.4">
      <c r="B2728"/>
      <c r="I2728"/>
    </row>
    <row r="2729" spans="2:9" x14ac:dyDescent="0.4">
      <c r="B2729"/>
      <c r="I2729"/>
    </row>
    <row r="2730" spans="2:9" x14ac:dyDescent="0.4">
      <c r="B2730"/>
      <c r="I2730"/>
    </row>
    <row r="2731" spans="2:9" x14ac:dyDescent="0.4">
      <c r="B2731"/>
      <c r="I2731"/>
    </row>
    <row r="2732" spans="2:9" x14ac:dyDescent="0.4">
      <c r="B2732"/>
      <c r="I2732"/>
    </row>
    <row r="2733" spans="2:9" x14ac:dyDescent="0.4">
      <c r="B2733"/>
      <c r="I2733"/>
    </row>
    <row r="2734" spans="2:9" x14ac:dyDescent="0.4">
      <c r="B2734"/>
      <c r="I2734"/>
    </row>
    <row r="2735" spans="2:9" x14ac:dyDescent="0.4">
      <c r="B2735"/>
      <c r="I2735"/>
    </row>
    <row r="2736" spans="2:9" x14ac:dyDescent="0.4">
      <c r="B2736"/>
      <c r="I2736"/>
    </row>
    <row r="2737" spans="2:9" x14ac:dyDescent="0.4">
      <c r="B2737"/>
      <c r="I2737"/>
    </row>
    <row r="2738" spans="2:9" x14ac:dyDescent="0.4">
      <c r="B2738"/>
      <c r="I2738"/>
    </row>
    <row r="2739" spans="2:9" x14ac:dyDescent="0.4">
      <c r="B2739"/>
      <c r="I2739"/>
    </row>
    <row r="2740" spans="2:9" x14ac:dyDescent="0.4">
      <c r="B2740"/>
      <c r="I2740"/>
    </row>
    <row r="2741" spans="2:9" x14ac:dyDescent="0.4">
      <c r="B2741"/>
      <c r="I2741"/>
    </row>
    <row r="2742" spans="2:9" x14ac:dyDescent="0.4">
      <c r="B2742"/>
      <c r="I2742"/>
    </row>
    <row r="2743" spans="2:9" x14ac:dyDescent="0.4">
      <c r="B2743"/>
      <c r="I2743"/>
    </row>
    <row r="2744" spans="2:9" x14ac:dyDescent="0.4">
      <c r="B2744"/>
      <c r="I2744"/>
    </row>
    <row r="2745" spans="2:9" x14ac:dyDescent="0.4">
      <c r="B2745"/>
      <c r="I2745"/>
    </row>
    <row r="2746" spans="2:9" x14ac:dyDescent="0.4">
      <c r="B2746"/>
      <c r="I2746"/>
    </row>
    <row r="2747" spans="2:9" x14ac:dyDescent="0.4">
      <c r="B2747"/>
      <c r="I2747"/>
    </row>
    <row r="2748" spans="2:9" x14ac:dyDescent="0.4">
      <c r="B2748"/>
      <c r="I2748"/>
    </row>
    <row r="2749" spans="2:9" x14ac:dyDescent="0.4">
      <c r="B2749"/>
      <c r="I2749"/>
    </row>
    <row r="2750" spans="2:9" x14ac:dyDescent="0.4">
      <c r="B2750"/>
      <c r="I2750"/>
    </row>
    <row r="2751" spans="2:9" x14ac:dyDescent="0.4">
      <c r="B2751"/>
      <c r="I2751"/>
    </row>
    <row r="2752" spans="2:9" x14ac:dyDescent="0.4">
      <c r="B2752"/>
      <c r="I2752"/>
    </row>
    <row r="2753" spans="2:9" x14ac:dyDescent="0.4">
      <c r="B2753"/>
      <c r="I2753"/>
    </row>
    <row r="2754" spans="2:9" x14ac:dyDescent="0.4">
      <c r="B2754"/>
      <c r="I2754"/>
    </row>
    <row r="2755" spans="2:9" x14ac:dyDescent="0.4">
      <c r="B2755"/>
      <c r="I2755"/>
    </row>
    <row r="2756" spans="2:9" x14ac:dyDescent="0.4">
      <c r="B2756"/>
      <c r="I2756"/>
    </row>
    <row r="2757" spans="2:9" x14ac:dyDescent="0.4">
      <c r="B2757"/>
      <c r="I2757"/>
    </row>
    <row r="2758" spans="2:9" x14ac:dyDescent="0.4">
      <c r="B2758"/>
      <c r="I2758"/>
    </row>
    <row r="2759" spans="2:9" x14ac:dyDescent="0.4">
      <c r="B2759"/>
      <c r="I2759"/>
    </row>
    <row r="2760" spans="2:9" x14ac:dyDescent="0.4">
      <c r="B2760"/>
      <c r="I2760"/>
    </row>
    <row r="2761" spans="2:9" x14ac:dyDescent="0.4">
      <c r="B2761"/>
      <c r="I2761"/>
    </row>
    <row r="2762" spans="2:9" x14ac:dyDescent="0.4">
      <c r="B2762"/>
      <c r="I2762"/>
    </row>
    <row r="2763" spans="2:9" x14ac:dyDescent="0.4">
      <c r="B2763"/>
      <c r="I2763"/>
    </row>
    <row r="2764" spans="2:9" x14ac:dyDescent="0.4">
      <c r="B2764"/>
      <c r="I2764"/>
    </row>
    <row r="2765" spans="2:9" x14ac:dyDescent="0.4">
      <c r="B2765"/>
      <c r="I2765"/>
    </row>
    <row r="2766" spans="2:9" x14ac:dyDescent="0.4">
      <c r="B2766"/>
      <c r="I2766"/>
    </row>
    <row r="2767" spans="2:9" x14ac:dyDescent="0.4">
      <c r="B2767"/>
      <c r="I2767"/>
    </row>
    <row r="2768" spans="2:9" x14ac:dyDescent="0.4">
      <c r="B2768"/>
      <c r="I2768"/>
    </row>
    <row r="2769" spans="2:9" x14ac:dyDescent="0.4">
      <c r="B2769"/>
      <c r="I2769"/>
    </row>
    <row r="2770" spans="2:9" x14ac:dyDescent="0.4">
      <c r="B2770"/>
      <c r="I2770"/>
    </row>
    <row r="2771" spans="2:9" x14ac:dyDescent="0.4">
      <c r="B2771"/>
      <c r="I2771"/>
    </row>
    <row r="2772" spans="2:9" x14ac:dyDescent="0.4">
      <c r="B2772"/>
      <c r="I2772"/>
    </row>
    <row r="2773" spans="2:9" x14ac:dyDescent="0.4">
      <c r="B2773"/>
      <c r="I2773"/>
    </row>
    <row r="2774" spans="2:9" x14ac:dyDescent="0.4">
      <c r="B2774"/>
      <c r="I2774"/>
    </row>
    <row r="2775" spans="2:9" x14ac:dyDescent="0.4">
      <c r="B2775"/>
      <c r="I2775"/>
    </row>
    <row r="2776" spans="2:9" x14ac:dyDescent="0.4">
      <c r="B2776"/>
      <c r="I2776"/>
    </row>
    <row r="2777" spans="2:9" x14ac:dyDescent="0.4">
      <c r="B2777"/>
      <c r="I2777"/>
    </row>
    <row r="2778" spans="2:9" x14ac:dyDescent="0.4">
      <c r="B2778"/>
      <c r="I2778"/>
    </row>
    <row r="2779" spans="2:9" x14ac:dyDescent="0.4">
      <c r="B2779"/>
      <c r="I2779"/>
    </row>
    <row r="2780" spans="2:9" x14ac:dyDescent="0.4">
      <c r="B2780"/>
      <c r="I2780"/>
    </row>
    <row r="2781" spans="2:9" x14ac:dyDescent="0.4">
      <c r="B2781"/>
      <c r="I2781"/>
    </row>
    <row r="2782" spans="2:9" x14ac:dyDescent="0.4">
      <c r="B2782"/>
      <c r="I2782"/>
    </row>
    <row r="2783" spans="2:9" x14ac:dyDescent="0.4">
      <c r="B2783"/>
      <c r="I2783"/>
    </row>
    <row r="2784" spans="2:9" x14ac:dyDescent="0.4">
      <c r="B2784"/>
      <c r="I2784"/>
    </row>
    <row r="2785" spans="2:9" x14ac:dyDescent="0.4">
      <c r="B2785"/>
      <c r="I2785"/>
    </row>
    <row r="2786" spans="2:9" x14ac:dyDescent="0.4">
      <c r="B2786"/>
      <c r="I2786"/>
    </row>
    <row r="2787" spans="2:9" x14ac:dyDescent="0.4">
      <c r="B2787"/>
      <c r="I2787"/>
    </row>
    <row r="2788" spans="2:9" x14ac:dyDescent="0.4">
      <c r="B2788"/>
      <c r="I2788"/>
    </row>
    <row r="2789" spans="2:9" x14ac:dyDescent="0.4">
      <c r="B2789"/>
      <c r="I2789"/>
    </row>
    <row r="2790" spans="2:9" x14ac:dyDescent="0.4">
      <c r="B2790"/>
      <c r="I2790"/>
    </row>
    <row r="2791" spans="2:9" x14ac:dyDescent="0.4">
      <c r="B2791"/>
      <c r="I2791"/>
    </row>
    <row r="2792" spans="2:9" x14ac:dyDescent="0.4">
      <c r="B2792"/>
      <c r="I2792"/>
    </row>
    <row r="2793" spans="2:9" x14ac:dyDescent="0.4">
      <c r="B2793"/>
      <c r="I2793"/>
    </row>
    <row r="2794" spans="2:9" x14ac:dyDescent="0.4">
      <c r="B2794"/>
      <c r="I2794"/>
    </row>
    <row r="2795" spans="2:9" x14ac:dyDescent="0.4">
      <c r="B2795"/>
      <c r="I2795"/>
    </row>
    <row r="2796" spans="2:9" x14ac:dyDescent="0.4">
      <c r="B2796"/>
      <c r="I2796"/>
    </row>
    <row r="2797" spans="2:9" x14ac:dyDescent="0.4">
      <c r="B2797"/>
      <c r="I2797"/>
    </row>
    <row r="2798" spans="2:9" x14ac:dyDescent="0.4">
      <c r="B2798"/>
      <c r="I2798"/>
    </row>
    <row r="2799" spans="2:9" x14ac:dyDescent="0.4">
      <c r="B2799"/>
      <c r="I2799"/>
    </row>
    <row r="2800" spans="2:9" x14ac:dyDescent="0.4">
      <c r="B2800"/>
      <c r="I2800"/>
    </row>
    <row r="2801" spans="2:9" x14ac:dyDescent="0.4">
      <c r="B2801"/>
      <c r="I2801"/>
    </row>
    <row r="2802" spans="2:9" x14ac:dyDescent="0.4">
      <c r="B2802"/>
      <c r="I2802"/>
    </row>
    <row r="2803" spans="2:9" x14ac:dyDescent="0.4">
      <c r="B2803"/>
      <c r="I2803"/>
    </row>
    <row r="2804" spans="2:9" x14ac:dyDescent="0.4">
      <c r="B2804"/>
      <c r="I2804"/>
    </row>
    <row r="2805" spans="2:9" x14ac:dyDescent="0.4">
      <c r="B2805"/>
      <c r="I2805"/>
    </row>
    <row r="2806" spans="2:9" x14ac:dyDescent="0.4">
      <c r="B2806"/>
      <c r="I2806"/>
    </row>
    <row r="2807" spans="2:9" x14ac:dyDescent="0.4">
      <c r="B2807"/>
      <c r="I2807"/>
    </row>
    <row r="2808" spans="2:9" x14ac:dyDescent="0.4">
      <c r="B2808"/>
      <c r="I2808"/>
    </row>
    <row r="2809" spans="2:9" x14ac:dyDescent="0.4">
      <c r="B2809"/>
      <c r="I2809"/>
    </row>
    <row r="2810" spans="2:9" x14ac:dyDescent="0.4">
      <c r="B2810"/>
      <c r="I2810"/>
    </row>
    <row r="2811" spans="2:9" x14ac:dyDescent="0.4">
      <c r="B2811"/>
      <c r="I2811"/>
    </row>
    <row r="2812" spans="2:9" x14ac:dyDescent="0.4">
      <c r="B2812"/>
      <c r="I2812"/>
    </row>
    <row r="2813" spans="2:9" x14ac:dyDescent="0.4">
      <c r="B2813"/>
      <c r="I2813"/>
    </row>
    <row r="2814" spans="2:9" x14ac:dyDescent="0.4">
      <c r="B2814"/>
      <c r="I2814"/>
    </row>
    <row r="2815" spans="2:9" x14ac:dyDescent="0.4">
      <c r="B2815"/>
      <c r="I2815"/>
    </row>
    <row r="2816" spans="2:9" x14ac:dyDescent="0.4">
      <c r="B2816"/>
      <c r="I2816"/>
    </row>
    <row r="2817" spans="2:9" x14ac:dyDescent="0.4">
      <c r="B2817"/>
      <c r="I2817"/>
    </row>
    <row r="2818" spans="2:9" x14ac:dyDescent="0.4">
      <c r="B2818"/>
      <c r="I2818"/>
    </row>
    <row r="2819" spans="2:9" x14ac:dyDescent="0.4">
      <c r="B2819"/>
      <c r="I2819"/>
    </row>
    <row r="2820" spans="2:9" x14ac:dyDescent="0.4">
      <c r="B2820"/>
      <c r="I2820"/>
    </row>
    <row r="2821" spans="2:9" x14ac:dyDescent="0.4">
      <c r="B2821"/>
      <c r="I2821"/>
    </row>
    <row r="2822" spans="2:9" x14ac:dyDescent="0.4">
      <c r="B2822"/>
      <c r="I2822"/>
    </row>
    <row r="2823" spans="2:9" x14ac:dyDescent="0.4">
      <c r="B2823"/>
      <c r="I2823"/>
    </row>
    <row r="2824" spans="2:9" x14ac:dyDescent="0.4">
      <c r="B2824"/>
      <c r="I2824"/>
    </row>
    <row r="2825" spans="2:9" x14ac:dyDescent="0.4">
      <c r="B2825"/>
      <c r="I2825"/>
    </row>
    <row r="2826" spans="2:9" x14ac:dyDescent="0.4">
      <c r="B2826"/>
      <c r="I2826"/>
    </row>
    <row r="2827" spans="2:9" x14ac:dyDescent="0.4">
      <c r="B2827"/>
      <c r="I2827"/>
    </row>
    <row r="2828" spans="2:9" x14ac:dyDescent="0.4">
      <c r="B2828"/>
      <c r="I2828"/>
    </row>
    <row r="2829" spans="2:9" x14ac:dyDescent="0.4">
      <c r="B2829"/>
      <c r="I2829"/>
    </row>
    <row r="2830" spans="2:9" x14ac:dyDescent="0.4">
      <c r="B2830"/>
      <c r="I2830"/>
    </row>
    <row r="2831" spans="2:9" x14ac:dyDescent="0.4">
      <c r="B2831"/>
      <c r="I2831"/>
    </row>
    <row r="2832" spans="2:9" x14ac:dyDescent="0.4">
      <c r="B2832"/>
      <c r="I2832"/>
    </row>
    <row r="2833" spans="2:9" x14ac:dyDescent="0.4">
      <c r="B2833"/>
      <c r="I2833"/>
    </row>
    <row r="2834" spans="2:9" x14ac:dyDescent="0.4">
      <c r="B2834"/>
      <c r="I2834"/>
    </row>
    <row r="2835" spans="2:9" x14ac:dyDescent="0.4">
      <c r="B2835"/>
      <c r="I2835"/>
    </row>
    <row r="2836" spans="2:9" x14ac:dyDescent="0.4">
      <c r="B2836"/>
      <c r="I2836"/>
    </row>
    <row r="2837" spans="2:9" x14ac:dyDescent="0.4">
      <c r="B2837"/>
      <c r="I2837"/>
    </row>
    <row r="2838" spans="2:9" x14ac:dyDescent="0.4">
      <c r="B2838"/>
      <c r="I2838"/>
    </row>
    <row r="2839" spans="2:9" x14ac:dyDescent="0.4">
      <c r="B2839"/>
      <c r="I2839"/>
    </row>
    <row r="2840" spans="2:9" x14ac:dyDescent="0.4">
      <c r="B2840"/>
      <c r="I2840"/>
    </row>
    <row r="2841" spans="2:9" x14ac:dyDescent="0.4">
      <c r="B2841"/>
      <c r="I2841"/>
    </row>
    <row r="2842" spans="2:9" x14ac:dyDescent="0.4">
      <c r="B2842"/>
      <c r="I2842"/>
    </row>
    <row r="2843" spans="2:9" x14ac:dyDescent="0.4">
      <c r="B2843"/>
      <c r="I2843"/>
    </row>
    <row r="2844" spans="2:9" x14ac:dyDescent="0.4">
      <c r="B2844"/>
      <c r="I2844"/>
    </row>
    <row r="2845" spans="2:9" x14ac:dyDescent="0.4">
      <c r="B2845"/>
      <c r="I2845"/>
    </row>
    <row r="2846" spans="2:9" x14ac:dyDescent="0.4">
      <c r="B2846"/>
      <c r="I2846"/>
    </row>
    <row r="2847" spans="2:9" x14ac:dyDescent="0.4">
      <c r="B2847"/>
      <c r="I2847"/>
    </row>
    <row r="2848" spans="2:9" x14ac:dyDescent="0.4">
      <c r="B2848"/>
      <c r="I2848"/>
    </row>
    <row r="2849" spans="2:9" x14ac:dyDescent="0.4">
      <c r="B2849"/>
      <c r="I2849"/>
    </row>
    <row r="2850" spans="2:9" x14ac:dyDescent="0.4">
      <c r="B2850"/>
      <c r="I2850"/>
    </row>
    <row r="2851" spans="2:9" x14ac:dyDescent="0.4">
      <c r="B2851"/>
      <c r="I2851"/>
    </row>
    <row r="2852" spans="2:9" x14ac:dyDescent="0.4">
      <c r="B2852"/>
      <c r="I2852"/>
    </row>
    <row r="2853" spans="2:9" x14ac:dyDescent="0.4">
      <c r="B2853"/>
      <c r="I2853"/>
    </row>
    <row r="2854" spans="2:9" x14ac:dyDescent="0.4">
      <c r="B2854"/>
      <c r="I2854"/>
    </row>
    <row r="2855" spans="2:9" x14ac:dyDescent="0.4">
      <c r="B2855"/>
      <c r="I2855"/>
    </row>
    <row r="2856" spans="2:9" x14ac:dyDescent="0.4">
      <c r="B2856"/>
      <c r="I2856"/>
    </row>
    <row r="2857" spans="2:9" x14ac:dyDescent="0.4">
      <c r="B2857"/>
      <c r="I2857"/>
    </row>
    <row r="2858" spans="2:9" x14ac:dyDescent="0.4">
      <c r="B2858"/>
      <c r="I2858"/>
    </row>
    <row r="2859" spans="2:9" x14ac:dyDescent="0.4">
      <c r="B2859"/>
      <c r="I2859"/>
    </row>
    <row r="2860" spans="2:9" x14ac:dyDescent="0.4">
      <c r="B2860"/>
      <c r="I2860"/>
    </row>
    <row r="2861" spans="2:9" x14ac:dyDescent="0.4">
      <c r="B2861"/>
      <c r="I2861"/>
    </row>
    <row r="2862" spans="2:9" x14ac:dyDescent="0.4">
      <c r="B2862"/>
      <c r="I2862"/>
    </row>
    <row r="2863" spans="2:9" x14ac:dyDescent="0.4">
      <c r="B2863"/>
      <c r="I2863"/>
    </row>
    <row r="2864" spans="2:9" x14ac:dyDescent="0.4">
      <c r="B2864"/>
      <c r="I2864"/>
    </row>
    <row r="2865" spans="2:9" x14ac:dyDescent="0.4">
      <c r="B2865"/>
      <c r="I2865"/>
    </row>
    <row r="2866" spans="2:9" x14ac:dyDescent="0.4">
      <c r="B2866"/>
      <c r="I2866"/>
    </row>
    <row r="2867" spans="2:9" x14ac:dyDescent="0.4">
      <c r="B2867"/>
      <c r="I2867"/>
    </row>
    <row r="2868" spans="2:9" x14ac:dyDescent="0.4">
      <c r="B2868"/>
      <c r="I2868"/>
    </row>
    <row r="2869" spans="2:9" x14ac:dyDescent="0.4">
      <c r="B2869"/>
      <c r="I2869"/>
    </row>
    <row r="2870" spans="2:9" x14ac:dyDescent="0.4">
      <c r="B2870"/>
      <c r="I2870"/>
    </row>
    <row r="2871" spans="2:9" x14ac:dyDescent="0.4">
      <c r="B2871"/>
      <c r="I2871"/>
    </row>
    <row r="2872" spans="2:9" x14ac:dyDescent="0.4">
      <c r="B2872"/>
      <c r="I2872"/>
    </row>
    <row r="2873" spans="2:9" x14ac:dyDescent="0.4">
      <c r="B2873"/>
      <c r="I2873"/>
    </row>
    <row r="2874" spans="2:9" x14ac:dyDescent="0.4">
      <c r="B2874"/>
      <c r="I2874"/>
    </row>
    <row r="2875" spans="2:9" x14ac:dyDescent="0.4">
      <c r="B2875"/>
      <c r="I2875"/>
    </row>
    <row r="2876" spans="2:9" x14ac:dyDescent="0.4">
      <c r="B2876"/>
      <c r="I2876"/>
    </row>
    <row r="2877" spans="2:9" x14ac:dyDescent="0.4">
      <c r="B2877"/>
      <c r="I2877"/>
    </row>
    <row r="2878" spans="2:9" x14ac:dyDescent="0.4">
      <c r="B2878"/>
      <c r="I2878"/>
    </row>
    <row r="2879" spans="2:9" x14ac:dyDescent="0.4">
      <c r="B2879"/>
      <c r="I2879"/>
    </row>
    <row r="2880" spans="2:9" x14ac:dyDescent="0.4">
      <c r="B2880"/>
      <c r="I2880"/>
    </row>
    <row r="2881" spans="2:9" x14ac:dyDescent="0.4">
      <c r="B2881"/>
      <c r="I2881"/>
    </row>
    <row r="2882" spans="2:9" x14ac:dyDescent="0.4">
      <c r="B2882"/>
      <c r="I2882"/>
    </row>
    <row r="2883" spans="2:9" x14ac:dyDescent="0.4">
      <c r="B2883"/>
      <c r="I2883"/>
    </row>
    <row r="2884" spans="2:9" x14ac:dyDescent="0.4">
      <c r="B2884"/>
      <c r="I2884"/>
    </row>
    <row r="2885" spans="2:9" x14ac:dyDescent="0.4">
      <c r="B2885"/>
      <c r="I2885"/>
    </row>
    <row r="2886" spans="2:9" x14ac:dyDescent="0.4">
      <c r="B2886"/>
      <c r="I2886"/>
    </row>
    <row r="2887" spans="2:9" x14ac:dyDescent="0.4">
      <c r="B2887"/>
      <c r="I2887"/>
    </row>
    <row r="2888" spans="2:9" x14ac:dyDescent="0.4">
      <c r="B2888"/>
      <c r="I2888"/>
    </row>
    <row r="2889" spans="2:9" x14ac:dyDescent="0.4">
      <c r="B2889"/>
      <c r="I2889"/>
    </row>
    <row r="2890" spans="2:9" x14ac:dyDescent="0.4">
      <c r="B2890"/>
      <c r="I2890"/>
    </row>
    <row r="2891" spans="2:9" x14ac:dyDescent="0.4">
      <c r="B2891"/>
      <c r="I2891"/>
    </row>
    <row r="2892" spans="2:9" x14ac:dyDescent="0.4">
      <c r="B2892"/>
      <c r="I2892"/>
    </row>
    <row r="2893" spans="2:9" x14ac:dyDescent="0.4">
      <c r="B2893"/>
      <c r="I2893"/>
    </row>
    <row r="2894" spans="2:9" x14ac:dyDescent="0.4">
      <c r="B2894"/>
      <c r="I2894"/>
    </row>
    <row r="2895" spans="2:9" x14ac:dyDescent="0.4">
      <c r="B2895"/>
      <c r="I2895"/>
    </row>
    <row r="2896" spans="2:9" x14ac:dyDescent="0.4">
      <c r="B2896"/>
      <c r="I2896"/>
    </row>
    <row r="2897" spans="2:9" x14ac:dyDescent="0.4">
      <c r="B2897"/>
      <c r="I2897"/>
    </row>
    <row r="2898" spans="2:9" x14ac:dyDescent="0.4">
      <c r="B2898"/>
      <c r="I2898"/>
    </row>
    <row r="2899" spans="2:9" x14ac:dyDescent="0.4">
      <c r="B2899"/>
      <c r="I2899"/>
    </row>
    <row r="2900" spans="2:9" x14ac:dyDescent="0.4">
      <c r="B2900"/>
      <c r="I2900"/>
    </row>
    <row r="2901" spans="2:9" x14ac:dyDescent="0.4">
      <c r="B2901"/>
      <c r="I2901"/>
    </row>
    <row r="2902" spans="2:9" x14ac:dyDescent="0.4">
      <c r="B2902"/>
      <c r="I2902"/>
    </row>
    <row r="2903" spans="2:9" x14ac:dyDescent="0.4">
      <c r="B2903"/>
      <c r="I2903"/>
    </row>
    <row r="2904" spans="2:9" x14ac:dyDescent="0.4">
      <c r="B2904"/>
      <c r="I2904"/>
    </row>
    <row r="2905" spans="2:9" x14ac:dyDescent="0.4">
      <c r="B2905"/>
      <c r="I2905"/>
    </row>
    <row r="2906" spans="2:9" x14ac:dyDescent="0.4">
      <c r="B2906"/>
      <c r="I2906"/>
    </row>
    <row r="2907" spans="2:9" x14ac:dyDescent="0.4">
      <c r="B2907"/>
      <c r="I2907"/>
    </row>
    <row r="2908" spans="2:9" x14ac:dyDescent="0.4">
      <c r="B2908"/>
      <c r="I2908"/>
    </row>
    <row r="2909" spans="2:9" x14ac:dyDescent="0.4">
      <c r="B2909"/>
      <c r="I2909"/>
    </row>
    <row r="2910" spans="2:9" x14ac:dyDescent="0.4">
      <c r="B2910"/>
      <c r="I2910"/>
    </row>
    <row r="2911" spans="2:9" x14ac:dyDescent="0.4">
      <c r="B2911"/>
      <c r="I2911"/>
    </row>
    <row r="2912" spans="2:9" x14ac:dyDescent="0.4">
      <c r="B2912"/>
      <c r="I2912"/>
    </row>
    <row r="2913" spans="2:9" x14ac:dyDescent="0.4">
      <c r="B2913"/>
      <c r="I2913"/>
    </row>
    <row r="2914" spans="2:9" x14ac:dyDescent="0.4">
      <c r="B2914"/>
      <c r="I2914"/>
    </row>
    <row r="2915" spans="2:9" x14ac:dyDescent="0.4">
      <c r="B2915"/>
      <c r="I2915"/>
    </row>
    <row r="2916" spans="2:9" x14ac:dyDescent="0.4">
      <c r="B2916"/>
      <c r="I2916"/>
    </row>
    <row r="2917" spans="2:9" x14ac:dyDescent="0.4">
      <c r="B2917"/>
      <c r="I2917"/>
    </row>
    <row r="2918" spans="2:9" x14ac:dyDescent="0.4">
      <c r="B2918"/>
      <c r="I2918"/>
    </row>
    <row r="2919" spans="2:9" x14ac:dyDescent="0.4">
      <c r="B2919"/>
      <c r="I2919"/>
    </row>
    <row r="2920" spans="2:9" x14ac:dyDescent="0.4">
      <c r="B2920"/>
      <c r="I2920"/>
    </row>
    <row r="2921" spans="2:9" x14ac:dyDescent="0.4">
      <c r="B2921"/>
      <c r="I2921"/>
    </row>
    <row r="2922" spans="2:9" x14ac:dyDescent="0.4">
      <c r="B2922"/>
      <c r="I2922"/>
    </row>
    <row r="2923" spans="2:9" x14ac:dyDescent="0.4">
      <c r="B2923"/>
      <c r="I2923"/>
    </row>
    <row r="2924" spans="2:9" x14ac:dyDescent="0.4">
      <c r="B2924"/>
      <c r="I2924"/>
    </row>
    <row r="2925" spans="2:9" x14ac:dyDescent="0.4">
      <c r="B2925"/>
      <c r="I2925"/>
    </row>
    <row r="2926" spans="2:9" x14ac:dyDescent="0.4">
      <c r="B2926"/>
      <c r="I2926"/>
    </row>
    <row r="2927" spans="2:9" x14ac:dyDescent="0.4">
      <c r="B2927"/>
      <c r="I2927"/>
    </row>
    <row r="2928" spans="2:9" x14ac:dyDescent="0.4">
      <c r="B2928"/>
      <c r="I2928"/>
    </row>
    <row r="2929" spans="2:9" x14ac:dyDescent="0.4">
      <c r="B2929"/>
      <c r="I2929"/>
    </row>
    <row r="2930" spans="2:9" x14ac:dyDescent="0.4">
      <c r="B2930"/>
      <c r="I2930"/>
    </row>
    <row r="2931" spans="2:9" x14ac:dyDescent="0.4">
      <c r="B2931"/>
      <c r="I2931"/>
    </row>
    <row r="2932" spans="2:9" x14ac:dyDescent="0.4">
      <c r="B2932"/>
      <c r="I2932"/>
    </row>
    <row r="2933" spans="2:9" x14ac:dyDescent="0.4">
      <c r="B2933"/>
      <c r="I2933"/>
    </row>
    <row r="2934" spans="2:9" x14ac:dyDescent="0.4">
      <c r="B2934"/>
      <c r="I2934"/>
    </row>
    <row r="2935" spans="2:9" x14ac:dyDescent="0.4">
      <c r="B2935"/>
      <c r="I2935"/>
    </row>
    <row r="2936" spans="2:9" x14ac:dyDescent="0.4">
      <c r="B2936"/>
      <c r="I2936"/>
    </row>
    <row r="2937" spans="2:9" x14ac:dyDescent="0.4">
      <c r="B2937"/>
      <c r="I2937"/>
    </row>
    <row r="2938" spans="2:9" x14ac:dyDescent="0.4">
      <c r="B2938"/>
      <c r="I2938"/>
    </row>
    <row r="2939" spans="2:9" x14ac:dyDescent="0.4">
      <c r="B2939"/>
      <c r="I2939"/>
    </row>
    <row r="2940" spans="2:9" x14ac:dyDescent="0.4">
      <c r="B2940"/>
      <c r="I2940"/>
    </row>
    <row r="2941" spans="2:9" x14ac:dyDescent="0.4">
      <c r="B2941"/>
      <c r="I2941"/>
    </row>
    <row r="2942" spans="2:9" x14ac:dyDescent="0.4">
      <c r="B2942"/>
      <c r="I2942"/>
    </row>
    <row r="2943" spans="2:9" x14ac:dyDescent="0.4">
      <c r="B2943"/>
      <c r="I2943"/>
    </row>
    <row r="2944" spans="2:9" x14ac:dyDescent="0.4">
      <c r="B2944"/>
      <c r="I2944"/>
    </row>
    <row r="2945" spans="2:9" x14ac:dyDescent="0.4">
      <c r="B2945"/>
      <c r="I2945"/>
    </row>
    <row r="2946" spans="2:9" x14ac:dyDescent="0.4">
      <c r="B2946"/>
      <c r="I2946"/>
    </row>
    <row r="2947" spans="2:9" x14ac:dyDescent="0.4">
      <c r="B2947"/>
      <c r="I2947"/>
    </row>
    <row r="2948" spans="2:9" x14ac:dyDescent="0.4">
      <c r="B2948"/>
      <c r="I2948"/>
    </row>
    <row r="2949" spans="2:9" x14ac:dyDescent="0.4">
      <c r="B2949"/>
      <c r="I2949"/>
    </row>
    <row r="2950" spans="2:9" x14ac:dyDescent="0.4">
      <c r="B2950"/>
      <c r="I2950"/>
    </row>
    <row r="2951" spans="2:9" x14ac:dyDescent="0.4">
      <c r="B2951"/>
      <c r="I2951"/>
    </row>
    <row r="2952" spans="2:9" x14ac:dyDescent="0.4">
      <c r="B2952"/>
      <c r="I2952"/>
    </row>
    <row r="2953" spans="2:9" x14ac:dyDescent="0.4">
      <c r="B2953"/>
      <c r="I2953"/>
    </row>
    <row r="2954" spans="2:9" x14ac:dyDescent="0.4">
      <c r="B2954"/>
      <c r="I2954"/>
    </row>
    <row r="2955" spans="2:9" x14ac:dyDescent="0.4">
      <c r="B2955"/>
      <c r="I2955"/>
    </row>
    <row r="2956" spans="2:9" x14ac:dyDescent="0.4">
      <c r="B2956"/>
      <c r="I2956"/>
    </row>
    <row r="2957" spans="2:9" x14ac:dyDescent="0.4">
      <c r="B2957"/>
      <c r="I2957"/>
    </row>
    <row r="2958" spans="2:9" x14ac:dyDescent="0.4">
      <c r="B2958"/>
      <c r="I2958"/>
    </row>
    <row r="2959" spans="2:9" x14ac:dyDescent="0.4">
      <c r="B2959"/>
      <c r="I2959"/>
    </row>
    <row r="2960" spans="2:9" x14ac:dyDescent="0.4">
      <c r="B2960"/>
      <c r="I2960"/>
    </row>
    <row r="2961" spans="2:9" x14ac:dyDescent="0.4">
      <c r="B2961"/>
      <c r="I2961"/>
    </row>
    <row r="2962" spans="2:9" x14ac:dyDescent="0.4">
      <c r="B2962"/>
      <c r="I2962"/>
    </row>
    <row r="2963" spans="2:9" x14ac:dyDescent="0.4">
      <c r="B2963"/>
      <c r="I2963"/>
    </row>
    <row r="2964" spans="2:9" x14ac:dyDescent="0.4">
      <c r="B2964"/>
      <c r="I2964"/>
    </row>
    <row r="2965" spans="2:9" x14ac:dyDescent="0.4">
      <c r="B2965"/>
      <c r="I2965"/>
    </row>
    <row r="2966" spans="2:9" x14ac:dyDescent="0.4">
      <c r="B2966"/>
      <c r="I2966"/>
    </row>
    <row r="2967" spans="2:9" x14ac:dyDescent="0.4">
      <c r="B2967"/>
      <c r="I2967"/>
    </row>
    <row r="2968" spans="2:9" x14ac:dyDescent="0.4">
      <c r="B2968"/>
      <c r="I2968"/>
    </row>
    <row r="2969" spans="2:9" x14ac:dyDescent="0.4">
      <c r="B2969"/>
      <c r="I2969"/>
    </row>
    <row r="2970" spans="2:9" x14ac:dyDescent="0.4">
      <c r="B2970"/>
      <c r="I2970"/>
    </row>
    <row r="2971" spans="2:9" x14ac:dyDescent="0.4">
      <c r="B2971"/>
      <c r="I2971"/>
    </row>
    <row r="2972" spans="2:9" x14ac:dyDescent="0.4">
      <c r="B2972"/>
      <c r="I2972"/>
    </row>
    <row r="2973" spans="2:9" x14ac:dyDescent="0.4">
      <c r="B2973"/>
      <c r="I2973"/>
    </row>
    <row r="2974" spans="2:9" x14ac:dyDescent="0.4">
      <c r="B2974"/>
      <c r="I2974"/>
    </row>
    <row r="2975" spans="2:9" x14ac:dyDescent="0.4">
      <c r="B2975"/>
      <c r="I2975"/>
    </row>
    <row r="2976" spans="2:9" x14ac:dyDescent="0.4">
      <c r="B2976"/>
      <c r="I2976"/>
    </row>
    <row r="2977" spans="2:9" x14ac:dyDescent="0.4">
      <c r="B2977"/>
      <c r="I2977"/>
    </row>
    <row r="2978" spans="2:9" x14ac:dyDescent="0.4">
      <c r="B2978"/>
      <c r="I2978"/>
    </row>
    <row r="2979" spans="2:9" x14ac:dyDescent="0.4">
      <c r="B2979"/>
      <c r="I2979"/>
    </row>
    <row r="2980" spans="2:9" x14ac:dyDescent="0.4">
      <c r="B2980"/>
      <c r="I2980"/>
    </row>
    <row r="2981" spans="2:9" x14ac:dyDescent="0.4">
      <c r="B2981"/>
      <c r="I2981"/>
    </row>
    <row r="2982" spans="2:9" x14ac:dyDescent="0.4">
      <c r="B2982"/>
      <c r="I2982"/>
    </row>
    <row r="2983" spans="2:9" x14ac:dyDescent="0.4">
      <c r="B2983"/>
      <c r="I2983"/>
    </row>
    <row r="2984" spans="2:9" x14ac:dyDescent="0.4">
      <c r="B2984"/>
      <c r="I2984"/>
    </row>
    <row r="2985" spans="2:9" x14ac:dyDescent="0.4">
      <c r="B2985"/>
      <c r="I2985"/>
    </row>
    <row r="2986" spans="2:9" x14ac:dyDescent="0.4">
      <c r="B2986"/>
      <c r="I2986"/>
    </row>
    <row r="2987" spans="2:9" x14ac:dyDescent="0.4">
      <c r="B2987"/>
      <c r="I2987"/>
    </row>
    <row r="2988" spans="2:9" x14ac:dyDescent="0.4">
      <c r="B2988"/>
      <c r="I2988"/>
    </row>
    <row r="2989" spans="2:9" x14ac:dyDescent="0.4">
      <c r="B2989"/>
      <c r="I2989"/>
    </row>
    <row r="2990" spans="2:9" x14ac:dyDescent="0.4">
      <c r="B2990"/>
      <c r="I2990"/>
    </row>
    <row r="2991" spans="2:9" x14ac:dyDescent="0.4">
      <c r="B2991"/>
      <c r="I2991"/>
    </row>
    <row r="2992" spans="2:9" x14ac:dyDescent="0.4">
      <c r="B2992"/>
      <c r="I2992"/>
    </row>
    <row r="2993" spans="2:9" x14ac:dyDescent="0.4">
      <c r="B2993"/>
      <c r="I2993"/>
    </row>
    <row r="2994" spans="2:9" x14ac:dyDescent="0.4">
      <c r="B2994"/>
      <c r="I2994"/>
    </row>
    <row r="2995" spans="2:9" x14ac:dyDescent="0.4">
      <c r="B2995"/>
      <c r="I2995"/>
    </row>
    <row r="2996" spans="2:9" x14ac:dyDescent="0.4">
      <c r="B2996"/>
      <c r="I2996"/>
    </row>
    <row r="2997" spans="2:9" x14ac:dyDescent="0.4">
      <c r="B2997"/>
      <c r="I2997"/>
    </row>
    <row r="2998" spans="2:9" x14ac:dyDescent="0.4">
      <c r="B2998"/>
      <c r="I2998"/>
    </row>
    <row r="2999" spans="2:9" x14ac:dyDescent="0.4">
      <c r="B2999"/>
      <c r="I2999"/>
    </row>
    <row r="3000" spans="2:9" x14ac:dyDescent="0.4">
      <c r="B3000"/>
      <c r="I3000"/>
    </row>
    <row r="3001" spans="2:9" x14ac:dyDescent="0.4">
      <c r="B3001"/>
      <c r="I3001"/>
    </row>
    <row r="3002" spans="2:9" x14ac:dyDescent="0.4">
      <c r="B3002"/>
      <c r="I3002"/>
    </row>
    <row r="3003" spans="2:9" x14ac:dyDescent="0.4">
      <c r="B3003"/>
      <c r="I3003"/>
    </row>
    <row r="3004" spans="2:9" x14ac:dyDescent="0.4">
      <c r="B3004"/>
      <c r="I3004"/>
    </row>
    <row r="3005" spans="2:9" x14ac:dyDescent="0.4">
      <c r="B3005"/>
      <c r="I3005"/>
    </row>
    <row r="3006" spans="2:9" x14ac:dyDescent="0.4">
      <c r="B3006"/>
      <c r="I3006"/>
    </row>
    <row r="3007" spans="2:9" x14ac:dyDescent="0.4">
      <c r="B3007"/>
      <c r="I3007"/>
    </row>
    <row r="3008" spans="2:9" x14ac:dyDescent="0.4">
      <c r="B3008"/>
      <c r="I3008"/>
    </row>
    <row r="3009" spans="2:9" x14ac:dyDescent="0.4">
      <c r="B3009"/>
      <c r="I3009"/>
    </row>
    <row r="3010" spans="2:9" x14ac:dyDescent="0.4">
      <c r="B3010"/>
      <c r="I3010"/>
    </row>
    <row r="3011" spans="2:9" x14ac:dyDescent="0.4">
      <c r="B3011"/>
      <c r="I3011"/>
    </row>
    <row r="3012" spans="2:9" x14ac:dyDescent="0.4">
      <c r="B3012"/>
      <c r="I3012"/>
    </row>
    <row r="3013" spans="2:9" x14ac:dyDescent="0.4">
      <c r="B3013"/>
      <c r="I3013"/>
    </row>
    <row r="3014" spans="2:9" x14ac:dyDescent="0.4">
      <c r="B3014"/>
      <c r="I3014"/>
    </row>
    <row r="3015" spans="2:9" x14ac:dyDescent="0.4">
      <c r="B3015"/>
      <c r="I3015"/>
    </row>
    <row r="3016" spans="2:9" x14ac:dyDescent="0.4">
      <c r="B3016"/>
      <c r="I3016"/>
    </row>
    <row r="3017" spans="2:9" x14ac:dyDescent="0.4">
      <c r="B3017"/>
      <c r="I3017"/>
    </row>
    <row r="3018" spans="2:9" x14ac:dyDescent="0.4">
      <c r="B3018"/>
      <c r="I3018"/>
    </row>
    <row r="3019" spans="2:9" x14ac:dyDescent="0.4">
      <c r="B3019"/>
      <c r="I3019"/>
    </row>
    <row r="3020" spans="2:9" x14ac:dyDescent="0.4">
      <c r="B3020"/>
      <c r="I3020"/>
    </row>
    <row r="3021" spans="2:9" x14ac:dyDescent="0.4">
      <c r="B3021"/>
      <c r="I3021"/>
    </row>
    <row r="3022" spans="2:9" x14ac:dyDescent="0.4">
      <c r="B3022"/>
      <c r="I3022"/>
    </row>
    <row r="3023" spans="2:9" x14ac:dyDescent="0.4">
      <c r="B3023"/>
      <c r="I3023"/>
    </row>
    <row r="3024" spans="2:9" x14ac:dyDescent="0.4">
      <c r="B3024"/>
      <c r="I3024"/>
    </row>
    <row r="3025" spans="2:9" x14ac:dyDescent="0.4">
      <c r="B3025"/>
      <c r="I3025"/>
    </row>
    <row r="3026" spans="2:9" x14ac:dyDescent="0.4">
      <c r="B3026"/>
      <c r="I3026"/>
    </row>
    <row r="3027" spans="2:9" x14ac:dyDescent="0.4">
      <c r="B3027"/>
      <c r="I3027"/>
    </row>
    <row r="3028" spans="2:9" x14ac:dyDescent="0.4">
      <c r="B3028"/>
      <c r="I3028"/>
    </row>
    <row r="3029" spans="2:9" x14ac:dyDescent="0.4">
      <c r="B3029"/>
      <c r="I3029"/>
    </row>
    <row r="3030" spans="2:9" x14ac:dyDescent="0.4">
      <c r="B3030"/>
      <c r="I3030"/>
    </row>
    <row r="3031" spans="2:9" x14ac:dyDescent="0.4">
      <c r="B3031"/>
      <c r="I3031"/>
    </row>
    <row r="3032" spans="2:9" x14ac:dyDescent="0.4">
      <c r="B3032"/>
      <c r="I3032"/>
    </row>
    <row r="3033" spans="2:9" x14ac:dyDescent="0.4">
      <c r="B3033"/>
      <c r="I3033"/>
    </row>
    <row r="3034" spans="2:9" x14ac:dyDescent="0.4">
      <c r="B3034"/>
      <c r="I3034"/>
    </row>
    <row r="3035" spans="2:9" x14ac:dyDescent="0.4">
      <c r="B3035"/>
      <c r="I3035"/>
    </row>
    <row r="3036" spans="2:9" x14ac:dyDescent="0.4">
      <c r="B3036"/>
      <c r="I3036"/>
    </row>
    <row r="3037" spans="2:9" x14ac:dyDescent="0.4">
      <c r="B3037"/>
      <c r="I3037"/>
    </row>
    <row r="3038" spans="2:9" x14ac:dyDescent="0.4">
      <c r="B3038"/>
      <c r="I3038"/>
    </row>
    <row r="3039" spans="2:9" x14ac:dyDescent="0.4">
      <c r="B3039"/>
      <c r="I3039"/>
    </row>
    <row r="3040" spans="2:9" x14ac:dyDescent="0.4">
      <c r="B3040"/>
      <c r="I3040"/>
    </row>
    <row r="3041" spans="2:9" x14ac:dyDescent="0.4">
      <c r="B3041"/>
      <c r="I3041"/>
    </row>
    <row r="3042" spans="2:9" x14ac:dyDescent="0.4">
      <c r="B3042"/>
      <c r="I3042"/>
    </row>
    <row r="3043" spans="2:9" x14ac:dyDescent="0.4">
      <c r="B3043"/>
      <c r="I3043"/>
    </row>
    <row r="3044" spans="2:9" x14ac:dyDescent="0.4">
      <c r="B3044"/>
      <c r="I3044"/>
    </row>
    <row r="3045" spans="2:9" x14ac:dyDescent="0.4">
      <c r="B3045"/>
      <c r="I3045"/>
    </row>
    <row r="3046" spans="2:9" x14ac:dyDescent="0.4">
      <c r="B3046"/>
      <c r="I3046"/>
    </row>
    <row r="3047" spans="2:9" x14ac:dyDescent="0.4">
      <c r="B3047"/>
      <c r="I3047"/>
    </row>
    <row r="3048" spans="2:9" x14ac:dyDescent="0.4">
      <c r="B3048"/>
      <c r="I3048"/>
    </row>
    <row r="3049" spans="2:9" x14ac:dyDescent="0.4">
      <c r="B3049"/>
      <c r="I3049"/>
    </row>
    <row r="3050" spans="2:9" x14ac:dyDescent="0.4">
      <c r="B3050"/>
      <c r="I3050"/>
    </row>
    <row r="3051" spans="2:9" x14ac:dyDescent="0.4">
      <c r="B3051"/>
      <c r="I3051"/>
    </row>
    <row r="3052" spans="2:9" x14ac:dyDescent="0.4">
      <c r="B3052"/>
      <c r="I3052"/>
    </row>
    <row r="3053" spans="2:9" x14ac:dyDescent="0.4">
      <c r="B3053"/>
      <c r="I3053"/>
    </row>
    <row r="3054" spans="2:9" x14ac:dyDescent="0.4">
      <c r="B3054"/>
      <c r="I3054"/>
    </row>
    <row r="3055" spans="2:9" x14ac:dyDescent="0.4">
      <c r="B3055"/>
      <c r="I3055"/>
    </row>
    <row r="3056" spans="2:9" x14ac:dyDescent="0.4">
      <c r="B3056"/>
      <c r="I3056"/>
    </row>
    <row r="3057" spans="2:9" x14ac:dyDescent="0.4">
      <c r="B3057"/>
      <c r="I3057"/>
    </row>
    <row r="3058" spans="2:9" x14ac:dyDescent="0.4">
      <c r="B3058"/>
      <c r="I3058"/>
    </row>
    <row r="3059" spans="2:9" x14ac:dyDescent="0.4">
      <c r="B3059"/>
      <c r="I3059"/>
    </row>
    <row r="3060" spans="2:9" x14ac:dyDescent="0.4">
      <c r="B3060"/>
      <c r="I3060"/>
    </row>
    <row r="3061" spans="2:9" x14ac:dyDescent="0.4">
      <c r="B3061"/>
      <c r="I3061"/>
    </row>
    <row r="3062" spans="2:9" x14ac:dyDescent="0.4">
      <c r="B3062"/>
      <c r="I3062"/>
    </row>
    <row r="3063" spans="2:9" x14ac:dyDescent="0.4">
      <c r="B3063"/>
      <c r="I3063"/>
    </row>
    <row r="3064" spans="2:9" x14ac:dyDescent="0.4">
      <c r="B3064"/>
      <c r="I3064"/>
    </row>
    <row r="3065" spans="2:9" x14ac:dyDescent="0.4">
      <c r="B3065"/>
      <c r="I3065"/>
    </row>
    <row r="3066" spans="2:9" x14ac:dyDescent="0.4">
      <c r="B3066"/>
      <c r="I3066"/>
    </row>
    <row r="3067" spans="2:9" x14ac:dyDescent="0.4">
      <c r="B3067"/>
      <c r="I3067"/>
    </row>
    <row r="3068" spans="2:9" x14ac:dyDescent="0.4">
      <c r="B3068"/>
      <c r="I3068"/>
    </row>
    <row r="3069" spans="2:9" x14ac:dyDescent="0.4">
      <c r="B3069"/>
      <c r="I3069"/>
    </row>
    <row r="3070" spans="2:9" x14ac:dyDescent="0.4">
      <c r="B3070"/>
      <c r="I3070"/>
    </row>
    <row r="3071" spans="2:9" x14ac:dyDescent="0.4">
      <c r="B3071"/>
      <c r="I3071"/>
    </row>
    <row r="3072" spans="2:9" x14ac:dyDescent="0.4">
      <c r="B3072"/>
      <c r="I3072"/>
    </row>
    <row r="3073" spans="2:9" x14ac:dyDescent="0.4">
      <c r="B3073"/>
      <c r="I3073"/>
    </row>
    <row r="3074" spans="2:9" x14ac:dyDescent="0.4">
      <c r="B3074"/>
      <c r="I3074"/>
    </row>
    <row r="3075" spans="2:9" x14ac:dyDescent="0.4">
      <c r="B3075"/>
      <c r="I3075"/>
    </row>
    <row r="3076" spans="2:9" x14ac:dyDescent="0.4">
      <c r="B3076"/>
      <c r="I3076"/>
    </row>
    <row r="3077" spans="2:9" x14ac:dyDescent="0.4">
      <c r="B3077"/>
      <c r="I3077"/>
    </row>
    <row r="3078" spans="2:9" x14ac:dyDescent="0.4">
      <c r="B3078"/>
      <c r="I3078"/>
    </row>
    <row r="3079" spans="2:9" x14ac:dyDescent="0.4">
      <c r="B3079"/>
      <c r="I3079"/>
    </row>
    <row r="3080" spans="2:9" x14ac:dyDescent="0.4">
      <c r="B3080"/>
      <c r="I3080"/>
    </row>
    <row r="3081" spans="2:9" x14ac:dyDescent="0.4">
      <c r="B3081"/>
      <c r="I3081"/>
    </row>
    <row r="3082" spans="2:9" x14ac:dyDescent="0.4">
      <c r="B3082"/>
      <c r="I3082"/>
    </row>
    <row r="3083" spans="2:9" x14ac:dyDescent="0.4">
      <c r="B3083"/>
      <c r="I3083"/>
    </row>
    <row r="3084" spans="2:9" x14ac:dyDescent="0.4">
      <c r="B3084"/>
      <c r="I3084"/>
    </row>
    <row r="3085" spans="2:9" x14ac:dyDescent="0.4">
      <c r="B3085"/>
      <c r="I3085"/>
    </row>
    <row r="3086" spans="2:9" x14ac:dyDescent="0.4">
      <c r="B3086"/>
      <c r="I3086"/>
    </row>
    <row r="3087" spans="2:9" x14ac:dyDescent="0.4">
      <c r="B3087"/>
      <c r="I3087"/>
    </row>
    <row r="3088" spans="2:9" x14ac:dyDescent="0.4">
      <c r="B3088"/>
      <c r="I3088"/>
    </row>
    <row r="3089" spans="2:9" x14ac:dyDescent="0.4">
      <c r="B3089"/>
      <c r="I3089"/>
    </row>
    <row r="3090" spans="2:9" x14ac:dyDescent="0.4">
      <c r="B3090"/>
      <c r="I3090"/>
    </row>
    <row r="3091" spans="2:9" x14ac:dyDescent="0.4">
      <c r="B3091"/>
      <c r="I3091"/>
    </row>
    <row r="3092" spans="2:9" x14ac:dyDescent="0.4">
      <c r="B3092"/>
      <c r="I3092"/>
    </row>
    <row r="3093" spans="2:9" x14ac:dyDescent="0.4">
      <c r="B3093"/>
      <c r="I3093"/>
    </row>
    <row r="3094" spans="2:9" x14ac:dyDescent="0.4">
      <c r="B3094"/>
      <c r="I3094"/>
    </row>
    <row r="3095" spans="2:9" x14ac:dyDescent="0.4">
      <c r="B3095"/>
      <c r="I3095"/>
    </row>
    <row r="3096" spans="2:9" x14ac:dyDescent="0.4">
      <c r="B3096"/>
      <c r="I3096"/>
    </row>
    <row r="3097" spans="2:9" x14ac:dyDescent="0.4">
      <c r="B3097"/>
      <c r="I3097"/>
    </row>
    <row r="3098" spans="2:9" x14ac:dyDescent="0.4">
      <c r="B3098"/>
      <c r="I3098"/>
    </row>
    <row r="3099" spans="2:9" x14ac:dyDescent="0.4">
      <c r="B3099"/>
      <c r="I3099"/>
    </row>
    <row r="3100" spans="2:9" x14ac:dyDescent="0.4">
      <c r="B3100"/>
      <c r="I3100"/>
    </row>
    <row r="3101" spans="2:9" x14ac:dyDescent="0.4">
      <c r="B3101"/>
      <c r="I3101"/>
    </row>
    <row r="3102" spans="2:9" x14ac:dyDescent="0.4">
      <c r="B3102"/>
      <c r="I3102"/>
    </row>
    <row r="3103" spans="2:9" x14ac:dyDescent="0.4">
      <c r="B3103"/>
      <c r="I3103"/>
    </row>
    <row r="3104" spans="2:9" x14ac:dyDescent="0.4">
      <c r="B3104"/>
      <c r="I3104"/>
    </row>
    <row r="3105" spans="2:9" x14ac:dyDescent="0.4">
      <c r="B3105"/>
      <c r="I3105"/>
    </row>
    <row r="3106" spans="2:9" x14ac:dyDescent="0.4">
      <c r="B3106"/>
      <c r="I3106"/>
    </row>
    <row r="3107" spans="2:9" x14ac:dyDescent="0.4">
      <c r="B3107"/>
      <c r="I3107"/>
    </row>
    <row r="3108" spans="2:9" x14ac:dyDescent="0.4">
      <c r="B3108"/>
      <c r="I3108"/>
    </row>
    <row r="3109" spans="2:9" x14ac:dyDescent="0.4">
      <c r="B3109"/>
      <c r="I3109"/>
    </row>
    <row r="3110" spans="2:9" x14ac:dyDescent="0.4">
      <c r="B3110"/>
      <c r="I3110"/>
    </row>
    <row r="3111" spans="2:9" x14ac:dyDescent="0.4">
      <c r="B3111"/>
      <c r="I3111"/>
    </row>
    <row r="3112" spans="2:9" x14ac:dyDescent="0.4">
      <c r="B3112"/>
      <c r="I3112"/>
    </row>
    <row r="3113" spans="2:9" ht="1.5" customHeight="1" x14ac:dyDescent="0.4">
      <c r="B3113"/>
      <c r="I3113"/>
    </row>
    <row r="3114" spans="2:9" x14ac:dyDescent="0.4">
      <c r="B3114"/>
      <c r="I3114"/>
    </row>
    <row r="3115" spans="2:9" x14ac:dyDescent="0.4">
      <c r="B3115"/>
      <c r="I3115"/>
    </row>
    <row r="3116" spans="2:9" x14ac:dyDescent="0.4">
      <c r="B3116"/>
      <c r="I3116"/>
    </row>
    <row r="3117" spans="2:9" x14ac:dyDescent="0.4">
      <c r="B3117"/>
      <c r="I3117"/>
    </row>
    <row r="3118" spans="2:9" x14ac:dyDescent="0.4">
      <c r="B3118"/>
      <c r="I3118"/>
    </row>
    <row r="3119" spans="2:9" x14ac:dyDescent="0.4">
      <c r="B3119"/>
      <c r="I3119"/>
    </row>
    <row r="3120" spans="2:9" x14ac:dyDescent="0.4">
      <c r="B3120"/>
      <c r="I3120"/>
    </row>
    <row r="3121" spans="2:9" x14ac:dyDescent="0.4">
      <c r="B3121"/>
      <c r="I3121"/>
    </row>
    <row r="3122" spans="2:9" x14ac:dyDescent="0.4">
      <c r="B3122"/>
      <c r="I3122"/>
    </row>
    <row r="3123" spans="2:9" x14ac:dyDescent="0.4">
      <c r="B3123"/>
      <c r="I3123"/>
    </row>
    <row r="3124" spans="2:9" x14ac:dyDescent="0.4">
      <c r="B3124"/>
      <c r="I3124"/>
    </row>
    <row r="3125" spans="2:9" x14ac:dyDescent="0.4">
      <c r="B3125"/>
      <c r="I3125"/>
    </row>
    <row r="3126" spans="2:9" x14ac:dyDescent="0.4">
      <c r="B3126"/>
      <c r="I3126"/>
    </row>
    <row r="3127" spans="2:9" x14ac:dyDescent="0.4">
      <c r="B3127"/>
      <c r="I3127"/>
    </row>
    <row r="3128" spans="2:9" x14ac:dyDescent="0.4">
      <c r="B3128"/>
      <c r="I3128"/>
    </row>
    <row r="3129" spans="2:9" x14ac:dyDescent="0.4">
      <c r="B3129"/>
      <c r="I3129"/>
    </row>
    <row r="3130" spans="2:9" x14ac:dyDescent="0.4">
      <c r="B3130"/>
      <c r="I3130"/>
    </row>
    <row r="3131" spans="2:9" x14ac:dyDescent="0.4">
      <c r="B3131"/>
      <c r="I3131"/>
    </row>
    <row r="3132" spans="2:9" x14ac:dyDescent="0.4">
      <c r="B3132"/>
      <c r="I3132"/>
    </row>
    <row r="3133" spans="2:9" x14ac:dyDescent="0.4">
      <c r="B3133"/>
      <c r="I3133"/>
    </row>
    <row r="3134" spans="2:9" x14ac:dyDescent="0.4">
      <c r="B3134"/>
      <c r="I3134"/>
    </row>
    <row r="3135" spans="2:9" x14ac:dyDescent="0.4">
      <c r="B3135"/>
      <c r="I3135"/>
    </row>
    <row r="3136" spans="2:9" x14ac:dyDescent="0.4">
      <c r="B3136"/>
      <c r="I3136"/>
    </row>
    <row r="3137" spans="2:9" x14ac:dyDescent="0.4">
      <c r="B3137"/>
      <c r="I3137"/>
    </row>
    <row r="3138" spans="2:9" x14ac:dyDescent="0.4">
      <c r="B3138"/>
      <c r="I3138"/>
    </row>
    <row r="3139" spans="2:9" x14ac:dyDescent="0.4">
      <c r="B3139"/>
      <c r="I3139"/>
    </row>
    <row r="3140" spans="2:9" x14ac:dyDescent="0.4">
      <c r="B3140"/>
      <c r="I3140"/>
    </row>
    <row r="3141" spans="2:9" x14ac:dyDescent="0.4">
      <c r="B3141"/>
      <c r="I3141"/>
    </row>
    <row r="3142" spans="2:9" x14ac:dyDescent="0.4">
      <c r="B3142"/>
      <c r="I3142"/>
    </row>
    <row r="3143" spans="2:9" x14ac:dyDescent="0.4">
      <c r="B3143"/>
      <c r="I3143"/>
    </row>
    <row r="3144" spans="2:9" x14ac:dyDescent="0.4">
      <c r="B3144"/>
      <c r="I3144"/>
    </row>
    <row r="3145" spans="2:9" x14ac:dyDescent="0.4">
      <c r="B3145"/>
      <c r="I3145"/>
    </row>
    <row r="3146" spans="2:9" x14ac:dyDescent="0.4">
      <c r="B3146"/>
      <c r="I3146"/>
    </row>
    <row r="3147" spans="2:9" x14ac:dyDescent="0.4">
      <c r="B3147"/>
      <c r="I3147"/>
    </row>
    <row r="3148" spans="2:9" x14ac:dyDescent="0.4">
      <c r="B3148"/>
      <c r="I3148"/>
    </row>
    <row r="3149" spans="2:9" x14ac:dyDescent="0.4">
      <c r="B3149"/>
      <c r="I3149"/>
    </row>
    <row r="3150" spans="2:9" x14ac:dyDescent="0.4">
      <c r="B3150"/>
      <c r="I3150"/>
    </row>
    <row r="3151" spans="2:9" x14ac:dyDescent="0.4">
      <c r="B3151"/>
      <c r="I3151"/>
    </row>
    <row r="3152" spans="2:9" x14ac:dyDescent="0.4">
      <c r="B3152"/>
      <c r="I3152"/>
    </row>
    <row r="3153" spans="2:9" x14ac:dyDescent="0.4">
      <c r="B3153"/>
      <c r="I3153"/>
    </row>
    <row r="3154" spans="2:9" x14ac:dyDescent="0.4">
      <c r="B3154"/>
      <c r="I3154"/>
    </row>
    <row r="3155" spans="2:9" x14ac:dyDescent="0.4">
      <c r="B3155"/>
      <c r="I3155"/>
    </row>
    <row r="3156" spans="2:9" x14ac:dyDescent="0.4">
      <c r="B3156"/>
      <c r="I3156"/>
    </row>
    <row r="3157" spans="2:9" x14ac:dyDescent="0.4">
      <c r="B3157"/>
      <c r="I3157"/>
    </row>
    <row r="3158" spans="2:9" x14ac:dyDescent="0.4">
      <c r="B3158"/>
      <c r="I3158"/>
    </row>
    <row r="3159" spans="2:9" x14ac:dyDescent="0.4">
      <c r="B3159"/>
      <c r="I3159"/>
    </row>
    <row r="3160" spans="2:9" x14ac:dyDescent="0.4">
      <c r="B3160"/>
      <c r="I3160"/>
    </row>
    <row r="3161" spans="2:9" x14ac:dyDescent="0.4">
      <c r="B3161"/>
      <c r="I3161"/>
    </row>
    <row r="3162" spans="2:9" s="27" customFormat="1" x14ac:dyDescent="0.4">
      <c r="B3162"/>
      <c r="C3162"/>
      <c r="D3162"/>
      <c r="E3162"/>
      <c r="F3162"/>
      <c r="G3162"/>
      <c r="H3162"/>
      <c r="I3162"/>
    </row>
    <row r="3163" spans="2:9" s="27" customFormat="1" x14ac:dyDescent="0.4">
      <c r="B3163"/>
      <c r="C3163"/>
      <c r="D3163"/>
      <c r="E3163"/>
      <c r="F3163"/>
      <c r="G3163"/>
      <c r="H3163"/>
      <c r="I3163"/>
    </row>
    <row r="3164" spans="2:9" x14ac:dyDescent="0.4">
      <c r="B3164"/>
      <c r="I3164"/>
    </row>
    <row r="3165" spans="2:9" x14ac:dyDescent="0.4">
      <c r="B3165"/>
      <c r="I3165"/>
    </row>
    <row r="3166" spans="2:9" x14ac:dyDescent="0.4">
      <c r="B3166"/>
      <c r="I3166"/>
    </row>
    <row r="3167" spans="2:9" x14ac:dyDescent="0.4">
      <c r="B3167"/>
      <c r="I3167"/>
    </row>
    <row r="3168" spans="2:9" x14ac:dyDescent="0.4">
      <c r="B3168"/>
      <c r="I3168"/>
    </row>
    <row r="3169" spans="2:9" x14ac:dyDescent="0.4">
      <c r="B3169"/>
      <c r="I3169"/>
    </row>
    <row r="3170" spans="2:9" x14ac:dyDescent="0.4">
      <c r="B3170"/>
      <c r="I3170"/>
    </row>
    <row r="3171" spans="2:9" x14ac:dyDescent="0.4">
      <c r="B3171"/>
      <c r="I3171"/>
    </row>
    <row r="3172" spans="2:9" x14ac:dyDescent="0.4">
      <c r="B3172"/>
      <c r="I3172"/>
    </row>
    <row r="3173" spans="2:9" x14ac:dyDescent="0.4">
      <c r="B3173"/>
      <c r="I3173"/>
    </row>
    <row r="3174" spans="2:9" x14ac:dyDescent="0.4">
      <c r="B3174"/>
      <c r="I3174"/>
    </row>
    <row r="3175" spans="2:9" x14ac:dyDescent="0.4">
      <c r="B3175"/>
      <c r="I3175"/>
    </row>
    <row r="3176" spans="2:9" x14ac:dyDescent="0.4">
      <c r="B3176"/>
      <c r="I3176"/>
    </row>
    <row r="3177" spans="2:9" x14ac:dyDescent="0.4">
      <c r="B3177"/>
      <c r="I3177"/>
    </row>
    <row r="3178" spans="2:9" x14ac:dyDescent="0.4">
      <c r="B3178"/>
      <c r="I3178"/>
    </row>
    <row r="3179" spans="2:9" x14ac:dyDescent="0.4">
      <c r="B3179"/>
      <c r="I3179"/>
    </row>
    <row r="3180" spans="2:9" x14ac:dyDescent="0.4">
      <c r="B3180"/>
      <c r="I3180"/>
    </row>
    <row r="3181" spans="2:9" x14ac:dyDescent="0.4">
      <c r="B3181"/>
      <c r="I3181"/>
    </row>
    <row r="3182" spans="2:9" x14ac:dyDescent="0.4">
      <c r="B3182"/>
      <c r="I3182"/>
    </row>
    <row r="3183" spans="2:9" x14ac:dyDescent="0.4">
      <c r="B3183"/>
      <c r="I3183"/>
    </row>
    <row r="3184" spans="2:9" x14ac:dyDescent="0.4">
      <c r="B3184"/>
      <c r="I3184"/>
    </row>
    <row r="3185" spans="2:9" x14ac:dyDescent="0.4">
      <c r="B3185"/>
      <c r="I3185"/>
    </row>
    <row r="3186" spans="2:9" x14ac:dyDescent="0.4">
      <c r="B3186"/>
      <c r="I3186"/>
    </row>
    <row r="3187" spans="2:9" x14ac:dyDescent="0.4">
      <c r="B3187"/>
      <c r="I3187"/>
    </row>
  </sheetData>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A06126-1496-40AA-9AC3-ACC8984DF95F}">
          <x14:formula1>
            <xm:f>'Data validation'!$A:$A</xm:f>
          </x14:formula1>
          <xm:sqref>C3188:C1048576 C9:C11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Old R002 codes</vt:lpstr>
      <vt:lpstr>Old Codes</vt:lpstr>
      <vt:lpstr>Codes (3)</vt:lpstr>
      <vt:lpstr>Test</vt:lpstr>
      <vt:lpstr>Revenue and Direct Costs</vt:lpstr>
      <vt:lpstr>Working Capital</vt:lpstr>
      <vt:lpstr>Qarterly Summary</vt:lpstr>
      <vt:lpstr>IS BS CF</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Corporate Overhead</vt:lpstr>
      <vt:lpstr>Equity</vt:lpstr>
      <vt:lpstr>Misc.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2024-08-13T18:31:57Z</dcterms:modified>
</cp:coreProperties>
</file>